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240" yWindow="105" windowWidth="14805" windowHeight="8010" tabRatio="921" firstSheet="11" activeTab="20"/>
  </bookViews>
  <sheets>
    <sheet name="Index" sheetId="24" r:id="rId1"/>
    <sheet name="Service Delivery Facility Based" sheetId="22" r:id="rId2"/>
    <sheet name="Service Delivery Community Base" sheetId="19" r:id="rId3"/>
    <sheet name="Community Interventions" sheetId="20" r:id="rId4"/>
    <sheet name=" Untied Fund" sheetId="21" r:id="rId5"/>
    <sheet name="Infrastructure Strengthening" sheetId="18" r:id="rId6"/>
    <sheet name="Procurement" sheetId="17" r:id="rId7"/>
    <sheet name="Referral Transport" sheetId="16" r:id="rId8"/>
    <sheet name="Human Resources " sheetId="15" r:id="rId9"/>
    <sheet name=" Training and Capacity Building" sheetId="14" r:id="rId10"/>
    <sheet name="Review, Research &amp; S &amp; S" sheetId="13" r:id="rId11"/>
    <sheet name=" IEC BCC" sheetId="12" r:id="rId12"/>
    <sheet name=" Printing" sheetId="11" r:id="rId13"/>
    <sheet name="Quality Assurance" sheetId="10" r:id="rId14"/>
    <sheet name="Drug Warehouse and Logistics" sheetId="9" r:id="rId15"/>
    <sheet name="PPP" sheetId="8" r:id="rId16"/>
    <sheet name="Programme Management HR" sheetId="6" r:id="rId17"/>
    <sheet name=" Programme Management Activity" sheetId="7" r:id="rId18"/>
    <sheet name="IT Initiatives -" sheetId="5" r:id="rId19"/>
    <sheet name="Innovations" sheetId="4" r:id="rId20"/>
    <sheet name="Total NHM" sheetId="2" r:id="rId21"/>
    <sheet name="Sheet3" sheetId="3" r:id="rId22"/>
    <sheet name="Sheet22" sheetId="23" r:id="rId23"/>
    <sheet name="Sheet1" sheetId="25" r:id="rId24"/>
  </sheets>
  <definedNames>
    <definedName name="_xlnm.Print_Area" localSheetId="11">' IEC BCC'!$A$1:$JL$105</definedName>
    <definedName name="_xlnm.Print_Area" localSheetId="12">' Printing'!$A$1:$JB$105</definedName>
    <definedName name="_xlnm.Print_Area" localSheetId="17">' Programme Management Activity'!$A$1:$NW$105</definedName>
    <definedName name="_xlnm.Print_Area" localSheetId="9">' Training and Capacity Building'!$A$1:$UK$105</definedName>
    <definedName name="_xlnm.Print_Area" localSheetId="4">' Untied Fund'!$A$1:$AP$105</definedName>
    <definedName name="_xlnm.Print_Area" localSheetId="3">'Community Interventions'!$A$1:$MX$105</definedName>
    <definedName name="_xlnm.Print_Area" localSheetId="14">'Drug Warehouse and Logistics'!$A$1:$BJ$105</definedName>
    <definedName name="_xlnm.Print_Area" localSheetId="8">'Human Resources '!$A$1:$OL$105</definedName>
    <definedName name="_xlnm.Print_Area" localSheetId="5">'Infrastructure Strengthening'!$A$1:$JB$105</definedName>
    <definedName name="_xlnm.Print_Area" localSheetId="19">Innovations!$A$1:$AF$105</definedName>
    <definedName name="_xlnm.Print_Area" localSheetId="18">'IT Initiatives -'!$A$1:$AF$105</definedName>
    <definedName name="_xlnm.Print_Area" localSheetId="15">PPP!$A$1:$BJ$105</definedName>
    <definedName name="_xlnm.Print_Area" localSheetId="6">Procurement!$A$1:$VO$105</definedName>
    <definedName name="_xlnm.Print_Area" localSheetId="16">'Programme Management HR'!$A$1:$JQ$105</definedName>
    <definedName name="_xlnm.Print_Area" localSheetId="13">'Quality Assurance'!$A$1:$BY$105</definedName>
    <definedName name="_xlnm.Print_Area" localSheetId="7">'Referral Transport'!$A$1:$AP$105</definedName>
    <definedName name="_xlnm.Print_Area" localSheetId="10">'Review, Research &amp; S &amp; S'!$A$1:$CI$105</definedName>
    <definedName name="_xlnm.Print_Area" localSheetId="2">'Service Delivery Community Base'!$A$1:$DR$105</definedName>
    <definedName name="_xlnm.Print_Area" localSheetId="1">'Service Delivery Facility Based'!$A$1:$KU$105</definedName>
    <definedName name="_xlnm.Print_Area" localSheetId="20">'Total NHM'!$A$1:$G$106</definedName>
    <definedName name="_xlnm.Print_Titles" localSheetId="11">' IEC BCC'!$A:$B,' IEC BCC'!$1:$5</definedName>
    <definedName name="_xlnm.Print_Titles" localSheetId="12">' Printing'!$A:$B,' Printing'!$1:$5</definedName>
    <definedName name="_xlnm.Print_Titles" localSheetId="17">' Programme Management Activity'!$A:$B,' Programme Management Activity'!$1:$5</definedName>
    <definedName name="_xlnm.Print_Titles" localSheetId="9">' Training and Capacity Building'!$A:$B,' Training and Capacity Building'!$1:$5</definedName>
    <definedName name="_xlnm.Print_Titles" localSheetId="4">' Untied Fund'!$A:$B,' Untied Fund'!$1:$5</definedName>
    <definedName name="_xlnm.Print_Titles" localSheetId="3">'Community Interventions'!$A:$B,'Community Interventions'!$1:$5</definedName>
    <definedName name="_xlnm.Print_Titles" localSheetId="14">'Drug Warehouse and Logistics'!$A:$B,'Drug Warehouse and Logistics'!$1:$5</definedName>
    <definedName name="_xlnm.Print_Titles" localSheetId="8">'Human Resources '!$A:$B,'Human Resources '!$1:$5</definedName>
    <definedName name="_xlnm.Print_Titles" localSheetId="5">'Infrastructure Strengthening'!$A:$B,'Infrastructure Strengthening'!$1:$5</definedName>
    <definedName name="_xlnm.Print_Titles" localSheetId="19">Innovations!$A:$B,Innovations!$1:$5</definedName>
    <definedName name="_xlnm.Print_Titles" localSheetId="18">'IT Initiatives -'!$A:$B,'IT Initiatives -'!$1:$5</definedName>
    <definedName name="_xlnm.Print_Titles" localSheetId="15">PPP!$A:$B,PPP!$1:$5</definedName>
    <definedName name="_xlnm.Print_Titles" localSheetId="6">Procurement!$A:$B,Procurement!$1:$5</definedName>
    <definedName name="_xlnm.Print_Titles" localSheetId="16">'Programme Management HR'!$A:$B,'Programme Management HR'!$1:$5</definedName>
    <definedName name="_xlnm.Print_Titles" localSheetId="13">'Quality Assurance'!$A:$B,'Quality Assurance'!$1:$5</definedName>
    <definedName name="_xlnm.Print_Titles" localSheetId="7">'Referral Transport'!$A:$B,'Referral Transport'!$1:$5</definedName>
    <definedName name="_xlnm.Print_Titles" localSheetId="10">'Review, Research &amp; S &amp; S'!$A:$B,'Review, Research &amp; S &amp; S'!$1:$5</definedName>
    <definedName name="_xlnm.Print_Titles" localSheetId="2">'Service Delivery Community Base'!$A:$B,'Service Delivery Community Base'!$1:$5</definedName>
    <definedName name="_xlnm.Print_Titles" localSheetId="1">'Service Delivery Facility Based'!$A:$B,'Service Delivery Facility Based'!$1:$5</definedName>
    <definedName name="_xlnm.Print_Titles" localSheetId="20">'Total NHM'!$A:$B,'Total NHM'!$1:$5</definedName>
  </definedNames>
  <calcPr calcId="124519"/>
</workbook>
</file>

<file path=xl/calcChain.xml><?xml version="1.0" encoding="utf-8"?>
<calcChain xmlns="http://schemas.openxmlformats.org/spreadsheetml/2006/main">
  <c r="AE73" i="7"/>
  <c r="AE74"/>
  <c r="AE75"/>
  <c r="AE76"/>
  <c r="AE77"/>
  <c r="AE78"/>
  <c r="AE79"/>
  <c r="AE80"/>
  <c r="AE81"/>
  <c r="AE82"/>
  <c r="AE83"/>
  <c r="AE84"/>
  <c r="AE85"/>
  <c r="AE86"/>
  <c r="AE87"/>
  <c r="AE88"/>
  <c r="AE89"/>
  <c r="AE90"/>
  <c r="AE91"/>
  <c r="AE92"/>
  <c r="AE93"/>
  <c r="AE94"/>
  <c r="AE95"/>
  <c r="AE96"/>
  <c r="AE72"/>
  <c r="AC100"/>
  <c r="AC73"/>
  <c r="AC74"/>
  <c r="AC75"/>
  <c r="AC76"/>
  <c r="AC77"/>
  <c r="AC78"/>
  <c r="AC79"/>
  <c r="AC80"/>
  <c r="AC81"/>
  <c r="AC82"/>
  <c r="AC83"/>
  <c r="AC84"/>
  <c r="AC85"/>
  <c r="AC86"/>
  <c r="AC87"/>
  <c r="AC88"/>
  <c r="AC89"/>
  <c r="AC90"/>
  <c r="AC91"/>
  <c r="AC92"/>
  <c r="AC93"/>
  <c r="AC94"/>
  <c r="AC95"/>
  <c r="AC96"/>
  <c r="AC72"/>
  <c r="S92"/>
  <c r="S93"/>
  <c r="S94"/>
  <c r="S95"/>
  <c r="S96"/>
  <c r="U96" s="1"/>
  <c r="S73"/>
  <c r="S74"/>
  <c r="U74" s="1"/>
  <c r="S75"/>
  <c r="S76"/>
  <c r="U76" s="1"/>
  <c r="S77"/>
  <c r="S78"/>
  <c r="U78" s="1"/>
  <c r="S79"/>
  <c r="S80"/>
  <c r="U80" s="1"/>
  <c r="S81"/>
  <c r="S82"/>
  <c r="U82" s="1"/>
  <c r="S83"/>
  <c r="S84"/>
  <c r="U84" s="1"/>
  <c r="S85"/>
  <c r="S86"/>
  <c r="U86" s="1"/>
  <c r="S87"/>
  <c r="S88"/>
  <c r="U88" s="1"/>
  <c r="S89"/>
  <c r="S90"/>
  <c r="U90" s="1"/>
  <c r="S91"/>
  <c r="S72"/>
  <c r="U73"/>
  <c r="U75"/>
  <c r="U77"/>
  <c r="U79"/>
  <c r="U81"/>
  <c r="U83"/>
  <c r="U85"/>
  <c r="U87"/>
  <c r="U89"/>
  <c r="U91"/>
  <c r="U92"/>
  <c r="U93"/>
  <c r="U94"/>
  <c r="U95"/>
  <c r="U72"/>
  <c r="AH100" i="9"/>
  <c r="AJ94"/>
  <c r="AJ95"/>
  <c r="AJ96"/>
  <c r="AJ73"/>
  <c r="AJ74"/>
  <c r="AJ75"/>
  <c r="AJ76"/>
  <c r="AJ77"/>
  <c r="AJ78"/>
  <c r="AJ79"/>
  <c r="AJ80"/>
  <c r="AJ81"/>
  <c r="AJ82"/>
  <c r="AJ83"/>
  <c r="AJ84"/>
  <c r="AJ85"/>
  <c r="AJ86"/>
  <c r="AJ87"/>
  <c r="AJ88"/>
  <c r="AJ89"/>
  <c r="AJ90"/>
  <c r="AJ91"/>
  <c r="AJ92"/>
  <c r="AJ93"/>
  <c r="AJ72"/>
  <c r="AH73"/>
  <c r="AH74"/>
  <c r="AH75"/>
  <c r="AH76"/>
  <c r="AH77"/>
  <c r="AH78"/>
  <c r="AH79"/>
  <c r="AH80"/>
  <c r="AH81"/>
  <c r="AH82"/>
  <c r="AH83"/>
  <c r="AH84"/>
  <c r="AH85"/>
  <c r="AH86"/>
  <c r="AH87"/>
  <c r="AH88"/>
  <c r="AH89"/>
  <c r="AH90"/>
  <c r="AH91"/>
  <c r="AH92"/>
  <c r="AH93"/>
  <c r="AH94"/>
  <c r="AH95"/>
  <c r="AH96"/>
  <c r="AH72"/>
  <c r="AC100"/>
  <c r="AE73"/>
  <c r="AE74"/>
  <c r="AE75"/>
  <c r="AE76"/>
  <c r="AE77"/>
  <c r="AE78"/>
  <c r="AE79"/>
  <c r="AE80"/>
  <c r="AE81"/>
  <c r="AE82"/>
  <c r="AE83"/>
  <c r="AE84"/>
  <c r="AE85"/>
  <c r="AE86"/>
  <c r="AE87"/>
  <c r="AE88"/>
  <c r="AE89"/>
  <c r="AE90"/>
  <c r="AE91"/>
  <c r="AE92"/>
  <c r="AE93"/>
  <c r="AE94"/>
  <c r="AE95"/>
  <c r="AE96"/>
  <c r="AE72"/>
  <c r="AC94"/>
  <c r="AC95"/>
  <c r="AC96"/>
  <c r="AC73"/>
  <c r="AC74"/>
  <c r="AC75"/>
  <c r="AC76"/>
  <c r="AC77"/>
  <c r="AC78"/>
  <c r="AC79"/>
  <c r="AC80"/>
  <c r="AC81"/>
  <c r="AC82"/>
  <c r="AC83"/>
  <c r="AC84"/>
  <c r="AC85"/>
  <c r="AC86"/>
  <c r="AC87"/>
  <c r="AC88"/>
  <c r="AC89"/>
  <c r="AC90"/>
  <c r="AC91"/>
  <c r="AC92"/>
  <c r="AC93"/>
  <c r="AC72"/>
  <c r="X80"/>
  <c r="X81"/>
  <c r="X82"/>
  <c r="X83"/>
  <c r="X84"/>
  <c r="X85"/>
  <c r="X86"/>
  <c r="X87"/>
  <c r="X88"/>
  <c r="X89"/>
  <c r="X90"/>
  <c r="X91"/>
  <c r="X92"/>
  <c r="X93"/>
  <c r="X94"/>
  <c r="X95"/>
  <c r="Z95" s="1"/>
  <c r="X96"/>
  <c r="X79"/>
  <c r="Z96"/>
  <c r="Z93"/>
  <c r="Z73"/>
  <c r="Z74"/>
  <c r="Z75"/>
  <c r="Z76"/>
  <c r="Z77"/>
  <c r="Z78"/>
  <c r="Z79"/>
  <c r="Z80"/>
  <c r="Z81"/>
  <c r="Z82"/>
  <c r="Z83"/>
  <c r="Z84"/>
  <c r="Z85"/>
  <c r="Z86"/>
  <c r="Z87"/>
  <c r="Z88"/>
  <c r="Z89"/>
  <c r="Z90"/>
  <c r="Z91"/>
  <c r="Z92"/>
  <c r="Z72"/>
  <c r="X73"/>
  <c r="X74"/>
  <c r="X75"/>
  <c r="X76"/>
  <c r="X77"/>
  <c r="X78"/>
  <c r="Z94"/>
  <c r="X72"/>
  <c r="P93"/>
  <c r="P94"/>
  <c r="P95"/>
  <c r="P96"/>
  <c r="P97"/>
  <c r="P98"/>
  <c r="P99"/>
  <c r="P100"/>
  <c r="P73"/>
  <c r="P74"/>
  <c r="P75"/>
  <c r="P76"/>
  <c r="P77"/>
  <c r="P78"/>
  <c r="P79"/>
  <c r="P80"/>
  <c r="P81"/>
  <c r="P82"/>
  <c r="P83"/>
  <c r="P84"/>
  <c r="P85"/>
  <c r="P86"/>
  <c r="P87"/>
  <c r="P88"/>
  <c r="P89"/>
  <c r="P90"/>
  <c r="P91"/>
  <c r="P92"/>
  <c r="P72"/>
  <c r="N97"/>
  <c r="N98"/>
  <c r="N99"/>
  <c r="N100"/>
  <c r="N101"/>
  <c r="N102"/>
  <c r="N73"/>
  <c r="N74"/>
  <c r="N75"/>
  <c r="N76"/>
  <c r="N77"/>
  <c r="N78"/>
  <c r="N79"/>
  <c r="N80"/>
  <c r="N81"/>
  <c r="N82"/>
  <c r="N83"/>
  <c r="N84"/>
  <c r="N85"/>
  <c r="N86"/>
  <c r="N87"/>
  <c r="N88"/>
  <c r="N89"/>
  <c r="N90"/>
  <c r="N91"/>
  <c r="N92"/>
  <c r="N93"/>
  <c r="N94"/>
  <c r="N95"/>
  <c r="N96"/>
  <c r="N72"/>
  <c r="IQ90" i="20"/>
  <c r="IQ91"/>
  <c r="IQ92"/>
  <c r="IQ93"/>
  <c r="IQ94"/>
  <c r="IQ95"/>
  <c r="IQ96"/>
  <c r="IQ97"/>
  <c r="IQ98"/>
  <c r="IQ99"/>
  <c r="IQ73"/>
  <c r="IQ74"/>
  <c r="IQ75"/>
  <c r="IQ76"/>
  <c r="IQ77"/>
  <c r="IQ78"/>
  <c r="IQ79"/>
  <c r="IQ80"/>
  <c r="IQ81"/>
  <c r="IQ82"/>
  <c r="IQ83"/>
  <c r="IQ84"/>
  <c r="IQ85"/>
  <c r="IQ86"/>
  <c r="IQ87"/>
  <c r="IQ88"/>
  <c r="IQ89"/>
  <c r="IQ72"/>
  <c r="IO90"/>
  <c r="IO91"/>
  <c r="IO92"/>
  <c r="IO93"/>
  <c r="IO94"/>
  <c r="IO95"/>
  <c r="IO96"/>
  <c r="IO97"/>
  <c r="IO98"/>
  <c r="IO99"/>
  <c r="IO100"/>
  <c r="IO101"/>
  <c r="IO102"/>
  <c r="IO73"/>
  <c r="IO74"/>
  <c r="IO75"/>
  <c r="IO76"/>
  <c r="IO77"/>
  <c r="IO78"/>
  <c r="IO79"/>
  <c r="IO80"/>
  <c r="IO81"/>
  <c r="IO82"/>
  <c r="IO83"/>
  <c r="IO84"/>
  <c r="IO85"/>
  <c r="IO86"/>
  <c r="IO87"/>
  <c r="IO88"/>
  <c r="IO89"/>
  <c r="IO72"/>
  <c r="BB85" l="1"/>
  <c r="BB77"/>
  <c r="BB75"/>
  <c r="BB74"/>
  <c r="BB72"/>
  <c r="JN37" i="12" l="1"/>
  <c r="JD37" i="11"/>
  <c r="CA37" i="10"/>
  <c r="BL37" i="9"/>
  <c r="BL37" i="8"/>
  <c r="JS37" i="6"/>
  <c r="NY37" i="7"/>
  <c r="E105" i="2"/>
  <c r="F102"/>
  <c r="E102"/>
  <c r="C102"/>
  <c r="F101"/>
  <c r="E101"/>
  <c r="C101"/>
  <c r="E100"/>
  <c r="E99"/>
  <c r="E98"/>
  <c r="E97"/>
  <c r="E96"/>
  <c r="E95"/>
  <c r="E94"/>
  <c r="E93"/>
  <c r="E92"/>
  <c r="E91"/>
  <c r="E90"/>
  <c r="E89"/>
  <c r="E88"/>
  <c r="E87"/>
  <c r="E86"/>
  <c r="E85"/>
  <c r="E84"/>
  <c r="E83"/>
  <c r="E82"/>
  <c r="E81"/>
  <c r="E80"/>
  <c r="E79"/>
  <c r="E78"/>
  <c r="E77"/>
  <c r="E76"/>
  <c r="E75"/>
  <c r="E74"/>
  <c r="E73"/>
  <c r="I37"/>
  <c r="F37"/>
  <c r="F105" s="1"/>
  <c r="E37"/>
  <c r="D37"/>
  <c r="D105" s="1"/>
  <c r="C37"/>
  <c r="C105" s="1"/>
  <c r="AE102" i="4"/>
  <c r="AD102"/>
  <c r="AC102"/>
  <c r="AB102"/>
  <c r="AE101"/>
  <c r="AD101"/>
  <c r="AC101"/>
  <c r="AB101"/>
  <c r="AE100"/>
  <c r="AD100"/>
  <c r="AC100"/>
  <c r="AB100"/>
  <c r="AE99"/>
  <c r="AD99"/>
  <c r="AC99"/>
  <c r="AB99"/>
  <c r="AE98"/>
  <c r="AD98"/>
  <c r="AC98"/>
  <c r="AB98"/>
  <c r="AE97"/>
  <c r="AD97"/>
  <c r="AC97"/>
  <c r="AB97"/>
  <c r="AE96"/>
  <c r="AD96"/>
  <c r="AC96"/>
  <c r="AB96"/>
  <c r="AE95"/>
  <c r="AD95"/>
  <c r="AC95"/>
  <c r="AB95"/>
  <c r="AE94"/>
  <c r="AD94"/>
  <c r="AC94"/>
  <c r="AB94"/>
  <c r="AE93"/>
  <c r="AD93"/>
  <c r="AC93"/>
  <c r="AB93"/>
  <c r="AE92"/>
  <c r="AD92"/>
  <c r="AC92"/>
  <c r="AB92"/>
  <c r="AE91"/>
  <c r="AD91"/>
  <c r="AC91"/>
  <c r="AB91"/>
  <c r="AE90"/>
  <c r="AD90"/>
  <c r="AC90"/>
  <c r="AB90"/>
  <c r="AE89"/>
  <c r="AD89"/>
  <c r="AC89"/>
  <c r="AB89"/>
  <c r="AE88"/>
  <c r="AD88"/>
  <c r="AC88"/>
  <c r="AB88"/>
  <c r="AE87"/>
  <c r="AD87"/>
  <c r="AC87"/>
  <c r="AB87"/>
  <c r="AE86"/>
  <c r="AD86"/>
  <c r="AC86"/>
  <c r="AB86"/>
  <c r="AE85"/>
  <c r="AD85"/>
  <c r="AC85"/>
  <c r="AB85"/>
  <c r="AE84"/>
  <c r="AD84"/>
  <c r="AC84"/>
  <c r="AB84"/>
  <c r="AE83"/>
  <c r="AD83"/>
  <c r="AC83"/>
  <c r="AB83"/>
  <c r="AE82"/>
  <c r="AD82"/>
  <c r="AC82"/>
  <c r="AB82"/>
  <c r="AE81"/>
  <c r="AD81"/>
  <c r="AC81"/>
  <c r="AB81"/>
  <c r="AE80"/>
  <c r="AD80"/>
  <c r="AC80"/>
  <c r="AB80"/>
  <c r="AE79"/>
  <c r="AD79"/>
  <c r="AC79"/>
  <c r="AB79"/>
  <c r="AE78"/>
  <c r="AD78"/>
  <c r="AC78"/>
  <c r="AB78"/>
  <c r="AE77"/>
  <c r="AD77"/>
  <c r="AC77"/>
  <c r="AB77"/>
  <c r="AE76"/>
  <c r="AD76"/>
  <c r="AC76"/>
  <c r="AB76"/>
  <c r="AE75"/>
  <c r="AD75"/>
  <c r="AC75"/>
  <c r="AB75"/>
  <c r="AE74"/>
  <c r="AD74"/>
  <c r="AC74"/>
  <c r="AB74"/>
  <c r="AE73"/>
  <c r="AD73"/>
  <c r="AC73"/>
  <c r="AB73"/>
  <c r="AE72"/>
  <c r="AE103" s="1"/>
  <c r="AE104" s="1"/>
  <c r="AD72"/>
  <c r="AD103" s="1"/>
  <c r="AC72"/>
  <c r="AB72"/>
  <c r="AE37"/>
  <c r="AD37"/>
  <c r="AC37"/>
  <c r="AB37"/>
  <c r="AE105"/>
  <c r="AD105"/>
  <c r="AC105"/>
  <c r="AB105"/>
  <c r="AC103"/>
  <c r="AC104" s="1"/>
  <c r="AB103"/>
  <c r="Z105"/>
  <c r="Y105"/>
  <c r="X105"/>
  <c r="W105"/>
  <c r="Z104"/>
  <c r="Z103"/>
  <c r="Y103"/>
  <c r="Y104" s="1"/>
  <c r="X103"/>
  <c r="X104" s="1"/>
  <c r="W103"/>
  <c r="U105"/>
  <c r="T105"/>
  <c r="S105"/>
  <c r="R105"/>
  <c r="U104"/>
  <c r="U103"/>
  <c r="T103"/>
  <c r="T104" s="1"/>
  <c r="S103"/>
  <c r="S104" s="1"/>
  <c r="R103"/>
  <c r="P105"/>
  <c r="O105"/>
  <c r="N105"/>
  <c r="M105"/>
  <c r="P104"/>
  <c r="P103"/>
  <c r="O103"/>
  <c r="O104" s="1"/>
  <c r="N103"/>
  <c r="N104" s="1"/>
  <c r="M103"/>
  <c r="K105"/>
  <c r="J105"/>
  <c r="I105"/>
  <c r="H105"/>
  <c r="K104"/>
  <c r="K103"/>
  <c r="J103"/>
  <c r="J104" s="1"/>
  <c r="I103"/>
  <c r="I104" s="1"/>
  <c r="H103"/>
  <c r="F105"/>
  <c r="E105"/>
  <c r="D105"/>
  <c r="C105"/>
  <c r="F104"/>
  <c r="F103"/>
  <c r="E103"/>
  <c r="E104" s="1"/>
  <c r="D103"/>
  <c r="D104" s="1"/>
  <c r="C103"/>
  <c r="AE102" i="5"/>
  <c r="AD102"/>
  <c r="AC102"/>
  <c r="AB102"/>
  <c r="AE101"/>
  <c r="AD101"/>
  <c r="AC101"/>
  <c r="AB101"/>
  <c r="AE100"/>
  <c r="AD100"/>
  <c r="AC100"/>
  <c r="AB100"/>
  <c r="AE99"/>
  <c r="AD99"/>
  <c r="AC99"/>
  <c r="AB99"/>
  <c r="AE98"/>
  <c r="AD98"/>
  <c r="AC98"/>
  <c r="AB98"/>
  <c r="AE97"/>
  <c r="AD97"/>
  <c r="AC97"/>
  <c r="AB97"/>
  <c r="AE96"/>
  <c r="AD96"/>
  <c r="AC96"/>
  <c r="AB96"/>
  <c r="AE95"/>
  <c r="AD95"/>
  <c r="AC95"/>
  <c r="AB95"/>
  <c r="AE94"/>
  <c r="AD94"/>
  <c r="AC94"/>
  <c r="AB94"/>
  <c r="AE93"/>
  <c r="AD93"/>
  <c r="AC93"/>
  <c r="AB93"/>
  <c r="AE92"/>
  <c r="AD92"/>
  <c r="AC92"/>
  <c r="AB92"/>
  <c r="AE91"/>
  <c r="AD91"/>
  <c r="AC91"/>
  <c r="AB91"/>
  <c r="AE90"/>
  <c r="AD90"/>
  <c r="AC90"/>
  <c r="AB90"/>
  <c r="AE89"/>
  <c r="AD89"/>
  <c r="AC89"/>
  <c r="AB89"/>
  <c r="AE88"/>
  <c r="AD88"/>
  <c r="AC88"/>
  <c r="AB88"/>
  <c r="AE87"/>
  <c r="AD87"/>
  <c r="AC87"/>
  <c r="AB87"/>
  <c r="AE86"/>
  <c r="AD86"/>
  <c r="AC86"/>
  <c r="AB86"/>
  <c r="AE85"/>
  <c r="AD85"/>
  <c r="AC85"/>
  <c r="AB85"/>
  <c r="AE84"/>
  <c r="AD84"/>
  <c r="AC84"/>
  <c r="AB84"/>
  <c r="AE83"/>
  <c r="AD83"/>
  <c r="AC83"/>
  <c r="AB83"/>
  <c r="AE82"/>
  <c r="AD82"/>
  <c r="AC82"/>
  <c r="AB82"/>
  <c r="AE81"/>
  <c r="AD81"/>
  <c r="AC81"/>
  <c r="AB81"/>
  <c r="AE80"/>
  <c r="AD80"/>
  <c r="AC80"/>
  <c r="AB80"/>
  <c r="AE79"/>
  <c r="AD79"/>
  <c r="AC79"/>
  <c r="AB79"/>
  <c r="AE78"/>
  <c r="AD78"/>
  <c r="AC78"/>
  <c r="AB78"/>
  <c r="AE77"/>
  <c r="AD77"/>
  <c r="AC77"/>
  <c r="AB77"/>
  <c r="AE76"/>
  <c r="AD76"/>
  <c r="AC76"/>
  <c r="AB76"/>
  <c r="AE75"/>
  <c r="AD75"/>
  <c r="AC75"/>
  <c r="AB75"/>
  <c r="AE74"/>
  <c r="AD74"/>
  <c r="AC74"/>
  <c r="AB74"/>
  <c r="AE73"/>
  <c r="AD73"/>
  <c r="AC73"/>
  <c r="AB73"/>
  <c r="AE72"/>
  <c r="AD72"/>
  <c r="AC72"/>
  <c r="AC103" s="1"/>
  <c r="AC104" s="1"/>
  <c r="AB72"/>
  <c r="AB103" s="1"/>
  <c r="AE37"/>
  <c r="AD37"/>
  <c r="AC37"/>
  <c r="AB37"/>
  <c r="AE105"/>
  <c r="AD105"/>
  <c r="AC105"/>
  <c r="AB105"/>
  <c r="AE103"/>
  <c r="AE104" s="1"/>
  <c r="AD103"/>
  <c r="Z105"/>
  <c r="Y105"/>
  <c r="X105"/>
  <c r="W105"/>
  <c r="Z104"/>
  <c r="Z103"/>
  <c r="Y103"/>
  <c r="Y104" s="1"/>
  <c r="X103"/>
  <c r="X104" s="1"/>
  <c r="W103"/>
  <c r="U105"/>
  <c r="T105"/>
  <c r="S105"/>
  <c r="R105"/>
  <c r="U104"/>
  <c r="U103"/>
  <c r="T103"/>
  <c r="T104" s="1"/>
  <c r="S103"/>
  <c r="S104" s="1"/>
  <c r="R103"/>
  <c r="P105"/>
  <c r="P104" s="1"/>
  <c r="O105"/>
  <c r="N105"/>
  <c r="M105"/>
  <c r="P103"/>
  <c r="O103"/>
  <c r="O104" s="1"/>
  <c r="N103"/>
  <c r="N104" s="1"/>
  <c r="M103"/>
  <c r="K105"/>
  <c r="J105"/>
  <c r="I105"/>
  <c r="H105"/>
  <c r="K104"/>
  <c r="K103"/>
  <c r="J103"/>
  <c r="J104" s="1"/>
  <c r="I103"/>
  <c r="I104" s="1"/>
  <c r="H103"/>
  <c r="F105"/>
  <c r="E105"/>
  <c r="D105"/>
  <c r="C105"/>
  <c r="D104"/>
  <c r="F103"/>
  <c r="F104" s="1"/>
  <c r="E103"/>
  <c r="E104" s="1"/>
  <c r="D103"/>
  <c r="C103"/>
  <c r="NV102" i="7"/>
  <c r="NU102"/>
  <c r="NT102"/>
  <c r="NS102"/>
  <c r="NV101"/>
  <c r="NU101"/>
  <c r="NT101"/>
  <c r="NS101"/>
  <c r="NU100"/>
  <c r="NT100"/>
  <c r="NS100"/>
  <c r="NV99"/>
  <c r="NU99"/>
  <c r="NT99"/>
  <c r="NS99"/>
  <c r="NV98"/>
  <c r="NU98"/>
  <c r="NT98"/>
  <c r="NS98"/>
  <c r="NV97"/>
  <c r="NU97"/>
  <c r="NT97"/>
  <c r="NS97"/>
  <c r="NV96"/>
  <c r="NU96"/>
  <c r="NT96"/>
  <c r="NS96"/>
  <c r="NV95"/>
  <c r="NU95"/>
  <c r="NT95"/>
  <c r="NS95"/>
  <c r="NV94"/>
  <c r="NU94"/>
  <c r="NT94"/>
  <c r="NS94"/>
  <c r="NV93"/>
  <c r="NU93"/>
  <c r="NT93"/>
  <c r="NS93"/>
  <c r="NV92"/>
  <c r="NU92"/>
  <c r="NT92"/>
  <c r="NS92"/>
  <c r="NV91"/>
  <c r="NU91"/>
  <c r="NT91"/>
  <c r="NS91"/>
  <c r="NV90"/>
  <c r="NU90"/>
  <c r="NT90"/>
  <c r="NS90"/>
  <c r="NV89"/>
  <c r="NU89"/>
  <c r="NT89"/>
  <c r="NS89"/>
  <c r="NV88"/>
  <c r="NU88"/>
  <c r="NT88"/>
  <c r="NS88"/>
  <c r="NV87"/>
  <c r="NU87"/>
  <c r="NT87"/>
  <c r="NS87"/>
  <c r="NV86"/>
  <c r="NU86"/>
  <c r="NT86"/>
  <c r="NS86"/>
  <c r="NV85"/>
  <c r="NU85"/>
  <c r="NT85"/>
  <c r="NS85"/>
  <c r="NV84"/>
  <c r="NU84"/>
  <c r="NT84"/>
  <c r="NS84"/>
  <c r="NV83"/>
  <c r="NU83"/>
  <c r="NT83"/>
  <c r="NS83"/>
  <c r="NV82"/>
  <c r="NU82"/>
  <c r="NT82"/>
  <c r="NS82"/>
  <c r="NV81"/>
  <c r="NU81"/>
  <c r="NT81"/>
  <c r="NS81"/>
  <c r="NV80"/>
  <c r="NU80"/>
  <c r="NT80"/>
  <c r="NS80"/>
  <c r="NV79"/>
  <c r="NU79"/>
  <c r="NT79"/>
  <c r="NS79"/>
  <c r="NV78"/>
  <c r="NU78"/>
  <c r="NT78"/>
  <c r="NS78"/>
  <c r="NV77"/>
  <c r="NU77"/>
  <c r="NT77"/>
  <c r="NS77"/>
  <c r="NV76"/>
  <c r="NU76"/>
  <c r="NT76"/>
  <c r="NS76"/>
  <c r="NV75"/>
  <c r="NU75"/>
  <c r="NT75"/>
  <c r="NS75"/>
  <c r="NV74"/>
  <c r="NU74"/>
  <c r="NT74"/>
  <c r="NS74"/>
  <c r="NV73"/>
  <c r="NU73"/>
  <c r="NT73"/>
  <c r="NS73"/>
  <c r="NV72"/>
  <c r="NU72"/>
  <c r="NT72"/>
  <c r="NS72"/>
  <c r="NS103" s="1"/>
  <c r="NV37"/>
  <c r="NV105" s="1"/>
  <c r="NU37"/>
  <c r="NU105" s="1"/>
  <c r="NT37"/>
  <c r="NS37"/>
  <c r="LS99"/>
  <c r="LS103" s="1"/>
  <c r="LS104" s="1"/>
  <c r="LN99"/>
  <c r="LN103" s="1"/>
  <c r="LN104" s="1"/>
  <c r="KJ99"/>
  <c r="KJ103" s="1"/>
  <c r="KJ104" s="1"/>
  <c r="JZ97"/>
  <c r="JZ103" s="1"/>
  <c r="JI93"/>
  <c r="JK93" s="1"/>
  <c r="JK102"/>
  <c r="JK101"/>
  <c r="JK100"/>
  <c r="JK99"/>
  <c r="JK98"/>
  <c r="JK97"/>
  <c r="JK96"/>
  <c r="JK95"/>
  <c r="JK94"/>
  <c r="JK92"/>
  <c r="JK91"/>
  <c r="JK90"/>
  <c r="JK89"/>
  <c r="JK88"/>
  <c r="JK87"/>
  <c r="JK86"/>
  <c r="JK85"/>
  <c r="JK84"/>
  <c r="JK83"/>
  <c r="JK82"/>
  <c r="JK81"/>
  <c r="JK80"/>
  <c r="JK79"/>
  <c r="JK78"/>
  <c r="JK77"/>
  <c r="JK76"/>
  <c r="JK75"/>
  <c r="JK74"/>
  <c r="JK73"/>
  <c r="JK72"/>
  <c r="JI102"/>
  <c r="JI101"/>
  <c r="JI100"/>
  <c r="JI99"/>
  <c r="JI98"/>
  <c r="JI97"/>
  <c r="JI96"/>
  <c r="JI95"/>
  <c r="JI94"/>
  <c r="JI92"/>
  <c r="JI91"/>
  <c r="JI90"/>
  <c r="JI89"/>
  <c r="JI88"/>
  <c r="JI87"/>
  <c r="JI86"/>
  <c r="JI85"/>
  <c r="JI84"/>
  <c r="JI83"/>
  <c r="JI82"/>
  <c r="JI81"/>
  <c r="JI80"/>
  <c r="JI79"/>
  <c r="JI78"/>
  <c r="JI77"/>
  <c r="JI76"/>
  <c r="JI75"/>
  <c r="JI74"/>
  <c r="JI73"/>
  <c r="JI72"/>
  <c r="HM99"/>
  <c r="HM103" s="1"/>
  <c r="HM104" s="1"/>
  <c r="HA102"/>
  <c r="GX102"/>
  <c r="P102"/>
  <c r="HA101"/>
  <c r="HC101" s="1"/>
  <c r="GX101"/>
  <c r="P101"/>
  <c r="IV100"/>
  <c r="HC100"/>
  <c r="HA100"/>
  <c r="GX100"/>
  <c r="AE100"/>
  <c r="Z100"/>
  <c r="Z103" s="1"/>
  <c r="Z104" s="1"/>
  <c r="U100"/>
  <c r="U103" s="1"/>
  <c r="P100"/>
  <c r="HA99"/>
  <c r="HC99" s="1"/>
  <c r="GX99"/>
  <c r="EP99"/>
  <c r="EK99"/>
  <c r="EF99"/>
  <c r="EF103" s="1"/>
  <c r="EF104" s="1"/>
  <c r="EA99"/>
  <c r="EA103" s="1"/>
  <c r="DV99"/>
  <c r="BS99"/>
  <c r="P99"/>
  <c r="HC98"/>
  <c r="HA98"/>
  <c r="GX98"/>
  <c r="P98"/>
  <c r="IG97"/>
  <c r="IG103" s="1"/>
  <c r="HA97"/>
  <c r="HC97" s="1"/>
  <c r="GX97"/>
  <c r="GS97"/>
  <c r="P97"/>
  <c r="HA96"/>
  <c r="HC96" s="1"/>
  <c r="GX96"/>
  <c r="GV96"/>
  <c r="P96"/>
  <c r="HC95"/>
  <c r="HA95"/>
  <c r="GV95"/>
  <c r="GX95" s="1"/>
  <c r="P95"/>
  <c r="HC94"/>
  <c r="HA94"/>
  <c r="GV94"/>
  <c r="GX94" s="1"/>
  <c r="P94"/>
  <c r="HA93"/>
  <c r="HC93" s="1"/>
  <c r="GX93"/>
  <c r="GV93"/>
  <c r="P93"/>
  <c r="HA92"/>
  <c r="HC92" s="1"/>
  <c r="GX92"/>
  <c r="GV92"/>
  <c r="P92"/>
  <c r="HC91"/>
  <c r="HA91"/>
  <c r="GV91"/>
  <c r="GX91" s="1"/>
  <c r="P91"/>
  <c r="HC90"/>
  <c r="HA90"/>
  <c r="GV90"/>
  <c r="GX90" s="1"/>
  <c r="P90"/>
  <c r="HA89"/>
  <c r="HC89" s="1"/>
  <c r="GX89"/>
  <c r="GV89"/>
  <c r="P89"/>
  <c r="HA88"/>
  <c r="HC88" s="1"/>
  <c r="GX88"/>
  <c r="GV88"/>
  <c r="P88"/>
  <c r="HC87"/>
  <c r="HA87"/>
  <c r="GV87"/>
  <c r="GX87" s="1"/>
  <c r="P87"/>
  <c r="HC86"/>
  <c r="HA86"/>
  <c r="GV86"/>
  <c r="GX86" s="1"/>
  <c r="P86"/>
  <c r="HA85"/>
  <c r="HC85" s="1"/>
  <c r="GX85"/>
  <c r="GV85"/>
  <c r="P85"/>
  <c r="HA84"/>
  <c r="HC84" s="1"/>
  <c r="GX84"/>
  <c r="GV84"/>
  <c r="P84"/>
  <c r="HC83"/>
  <c r="HA83"/>
  <c r="GV83"/>
  <c r="GX83" s="1"/>
  <c r="P83"/>
  <c r="HC82"/>
  <c r="HA82"/>
  <c r="GV82"/>
  <c r="GX82" s="1"/>
  <c r="P82"/>
  <c r="HA81"/>
  <c r="HC81" s="1"/>
  <c r="GX81"/>
  <c r="GV81"/>
  <c r="P81"/>
  <c r="HA80"/>
  <c r="HC80" s="1"/>
  <c r="GX80"/>
  <c r="GV80"/>
  <c r="P80"/>
  <c r="HC79"/>
  <c r="HA79"/>
  <c r="GV79"/>
  <c r="GX79" s="1"/>
  <c r="P79"/>
  <c r="HC78"/>
  <c r="HA78"/>
  <c r="GV78"/>
  <c r="GX78" s="1"/>
  <c r="P78"/>
  <c r="HA77"/>
  <c r="HC77" s="1"/>
  <c r="GX77"/>
  <c r="GV77"/>
  <c r="P77"/>
  <c r="HA76"/>
  <c r="HC76" s="1"/>
  <c r="GX76"/>
  <c r="GV76"/>
  <c r="P76"/>
  <c r="HC75"/>
  <c r="HA75"/>
  <c r="GV75"/>
  <c r="GX75" s="1"/>
  <c r="P75"/>
  <c r="HC74"/>
  <c r="HA74"/>
  <c r="GV74"/>
  <c r="GX74" s="1"/>
  <c r="P74"/>
  <c r="P103" s="1"/>
  <c r="HA73"/>
  <c r="HC73" s="1"/>
  <c r="GX73"/>
  <c r="GV73"/>
  <c r="P73"/>
  <c r="HA72"/>
  <c r="HC72" s="1"/>
  <c r="GX72"/>
  <c r="GX103" s="1"/>
  <c r="GV72"/>
  <c r="P72"/>
  <c r="NT105"/>
  <c r="NS105"/>
  <c r="NU103"/>
  <c r="NQ105"/>
  <c r="NP105"/>
  <c r="NO105"/>
  <c r="NN105"/>
  <c r="NQ104"/>
  <c r="NO104"/>
  <c r="NQ103"/>
  <c r="NP103"/>
  <c r="NP104" s="1"/>
  <c r="NO103"/>
  <c r="NN103"/>
  <c r="NL105"/>
  <c r="NL104" s="1"/>
  <c r="NK105"/>
  <c r="NJ105"/>
  <c r="NI105"/>
  <c r="NL103"/>
  <c r="NK103"/>
  <c r="NK104" s="1"/>
  <c r="NJ103"/>
  <c r="NJ104" s="1"/>
  <c r="NI103"/>
  <c r="NG105"/>
  <c r="NF105"/>
  <c r="NE105"/>
  <c r="ND105"/>
  <c r="NG104"/>
  <c r="NE104"/>
  <c r="NG103"/>
  <c r="NF103"/>
  <c r="NF104" s="1"/>
  <c r="NE103"/>
  <c r="ND103"/>
  <c r="NB105"/>
  <c r="NB104" s="1"/>
  <c r="NA105"/>
  <c r="MZ105"/>
  <c r="MY105"/>
  <c r="NB103"/>
  <c r="NA103"/>
  <c r="NA104" s="1"/>
  <c r="MZ103"/>
  <c r="MZ104" s="1"/>
  <c r="MY103"/>
  <c r="MW105"/>
  <c r="MV105"/>
  <c r="MU105"/>
  <c r="MT105"/>
  <c r="MW104"/>
  <c r="MU104"/>
  <c r="MW103"/>
  <c r="MV103"/>
  <c r="MV104" s="1"/>
  <c r="MU103"/>
  <c r="MT103"/>
  <c r="MR105"/>
  <c r="MR104" s="1"/>
  <c r="MQ105"/>
  <c r="MP105"/>
  <c r="MO105"/>
  <c r="MR103"/>
  <c r="MQ103"/>
  <c r="MQ104" s="1"/>
  <c r="MP103"/>
  <c r="MP104" s="1"/>
  <c r="MO103"/>
  <c r="MM105"/>
  <c r="ML105"/>
  <c r="MK105"/>
  <c r="MJ105"/>
  <c r="MM104"/>
  <c r="MK104"/>
  <c r="MM103"/>
  <c r="ML103"/>
  <c r="ML104" s="1"/>
  <c r="MK103"/>
  <c r="MJ103"/>
  <c r="MH105"/>
  <c r="MG105"/>
  <c r="MF105"/>
  <c r="ME105"/>
  <c r="MH104"/>
  <c r="MH103"/>
  <c r="MG103"/>
  <c r="MG104" s="1"/>
  <c r="MF103"/>
  <c r="MF104" s="1"/>
  <c r="ME103"/>
  <c r="MC105"/>
  <c r="MC104" s="1"/>
  <c r="MB105"/>
  <c r="MA105"/>
  <c r="LZ105"/>
  <c r="MC103"/>
  <c r="MB103"/>
  <c r="MB104" s="1"/>
  <c r="MA103"/>
  <c r="MA104" s="1"/>
  <c r="LZ103"/>
  <c r="LX105"/>
  <c r="LW105"/>
  <c r="LV105"/>
  <c r="LU105"/>
  <c r="LX104"/>
  <c r="LV104"/>
  <c r="LX103"/>
  <c r="LW103"/>
  <c r="LW104" s="1"/>
  <c r="LV103"/>
  <c r="LU103"/>
  <c r="LS105"/>
  <c r="LR105"/>
  <c r="LQ105"/>
  <c r="LP105"/>
  <c r="LR103"/>
  <c r="LR104" s="1"/>
  <c r="LQ103"/>
  <c r="LQ104" s="1"/>
  <c r="LP103"/>
  <c r="LN105"/>
  <c r="LM105"/>
  <c r="LL105"/>
  <c r="LK105"/>
  <c r="LL104"/>
  <c r="LM103"/>
  <c r="LM104" s="1"/>
  <c r="LL103"/>
  <c r="LK103"/>
  <c r="LI105"/>
  <c r="LI104" s="1"/>
  <c r="LH105"/>
  <c r="LG105"/>
  <c r="LF105"/>
  <c r="LI103"/>
  <c r="LH103"/>
  <c r="LH104" s="1"/>
  <c r="LG103"/>
  <c r="LG104" s="1"/>
  <c r="LF103"/>
  <c r="LD105"/>
  <c r="LC105"/>
  <c r="LB105"/>
  <c r="LA105"/>
  <c r="LD104"/>
  <c r="LB104"/>
  <c r="LD103"/>
  <c r="LC103"/>
  <c r="LC104" s="1"/>
  <c r="LB103"/>
  <c r="LA103"/>
  <c r="KY105"/>
  <c r="KX105"/>
  <c r="KW105"/>
  <c r="KV105"/>
  <c r="KY104"/>
  <c r="KW104"/>
  <c r="KY103"/>
  <c r="KX103"/>
  <c r="KX104" s="1"/>
  <c r="KW103"/>
  <c r="KV103"/>
  <c r="KT105"/>
  <c r="KS105"/>
  <c r="KR105"/>
  <c r="KQ105"/>
  <c r="KT104"/>
  <c r="KR104"/>
  <c r="KT103"/>
  <c r="KS103"/>
  <c r="KS104" s="1"/>
  <c r="KR103"/>
  <c r="KQ103"/>
  <c r="KO105"/>
  <c r="KO104" s="1"/>
  <c r="KN105"/>
  <c r="KM105"/>
  <c r="KL105"/>
  <c r="KO103"/>
  <c r="KN103"/>
  <c r="KN104" s="1"/>
  <c r="KM103"/>
  <c r="KM104" s="1"/>
  <c r="KL103"/>
  <c r="KJ105"/>
  <c r="KI105"/>
  <c r="KH105"/>
  <c r="KG105"/>
  <c r="KI103"/>
  <c r="KI104" s="1"/>
  <c r="KH103"/>
  <c r="KH104" s="1"/>
  <c r="KG103"/>
  <c r="KE105"/>
  <c r="KD105"/>
  <c r="KC105"/>
  <c r="KB105"/>
  <c r="KE104"/>
  <c r="KC104"/>
  <c r="KE103"/>
  <c r="KD103"/>
  <c r="KD104" s="1"/>
  <c r="KC103"/>
  <c r="KB103"/>
  <c r="JZ105"/>
  <c r="JY105"/>
  <c r="JX105"/>
  <c r="JW105"/>
  <c r="JY103"/>
  <c r="JY104" s="1"/>
  <c r="JX103"/>
  <c r="JX104" s="1"/>
  <c r="JW103"/>
  <c r="JU105"/>
  <c r="JU104" s="1"/>
  <c r="JT105"/>
  <c r="JS105"/>
  <c r="JR105"/>
  <c r="JU103"/>
  <c r="JT103"/>
  <c r="JT104" s="1"/>
  <c r="JS103"/>
  <c r="JS104" s="1"/>
  <c r="JR103"/>
  <c r="JP105"/>
  <c r="JP104" s="1"/>
  <c r="JO105"/>
  <c r="JN105"/>
  <c r="JM105"/>
  <c r="JP103"/>
  <c r="JO103"/>
  <c r="JO104" s="1"/>
  <c r="JN103"/>
  <c r="JN104" s="1"/>
  <c r="JM103"/>
  <c r="JK105"/>
  <c r="JJ105"/>
  <c r="JI105"/>
  <c r="JH105"/>
  <c r="JJ103"/>
  <c r="JJ104" s="1"/>
  <c r="JH103"/>
  <c r="JF105"/>
  <c r="JF104" s="1"/>
  <c r="JE105"/>
  <c r="JD105"/>
  <c r="JC105"/>
  <c r="JF103"/>
  <c r="JE103"/>
  <c r="JE104" s="1"/>
  <c r="JD103"/>
  <c r="JD104" s="1"/>
  <c r="JC103"/>
  <c r="JA105"/>
  <c r="IZ105"/>
  <c r="IY105"/>
  <c r="IX105"/>
  <c r="JA104"/>
  <c r="IY104"/>
  <c r="JA103"/>
  <c r="IZ103"/>
  <c r="IZ104" s="1"/>
  <c r="IY103"/>
  <c r="IX103"/>
  <c r="IV105"/>
  <c r="IU105"/>
  <c r="IT105"/>
  <c r="IS105"/>
  <c r="IV103"/>
  <c r="IU103"/>
  <c r="IU104" s="1"/>
  <c r="IT103"/>
  <c r="IT104" s="1"/>
  <c r="IS103"/>
  <c r="IQ105"/>
  <c r="IP105"/>
  <c r="IO105"/>
  <c r="IN105"/>
  <c r="IO104"/>
  <c r="IQ103"/>
  <c r="IQ104" s="1"/>
  <c r="IP103"/>
  <c r="IP104" s="1"/>
  <c r="IO103"/>
  <c r="IN103"/>
  <c r="IL105"/>
  <c r="IK105"/>
  <c r="IJ105"/>
  <c r="II105"/>
  <c r="IL104"/>
  <c r="IL103"/>
  <c r="IK103"/>
  <c r="IK104" s="1"/>
  <c r="IJ103"/>
  <c r="IJ104" s="1"/>
  <c r="II103"/>
  <c r="IG105"/>
  <c r="IF105"/>
  <c r="IE105"/>
  <c r="ID105"/>
  <c r="IF103"/>
  <c r="IF104" s="1"/>
  <c r="IE103"/>
  <c r="IE104" s="1"/>
  <c r="ID103"/>
  <c r="IB105"/>
  <c r="IA105"/>
  <c r="HZ105"/>
  <c r="HY105"/>
  <c r="IB103"/>
  <c r="IA103"/>
  <c r="IA104" s="1"/>
  <c r="HZ103"/>
  <c r="HZ104" s="1"/>
  <c r="HY103"/>
  <c r="HW105"/>
  <c r="HV105"/>
  <c r="HU105"/>
  <c r="HT105"/>
  <c r="HU104"/>
  <c r="HW103"/>
  <c r="HW104" s="1"/>
  <c r="HV103"/>
  <c r="HV104" s="1"/>
  <c r="HU103"/>
  <c r="HT103"/>
  <c r="HR105"/>
  <c r="HQ105"/>
  <c r="HP105"/>
  <c r="HO105"/>
  <c r="HR104"/>
  <c r="HR103"/>
  <c r="HQ103"/>
  <c r="HQ104" s="1"/>
  <c r="HP103"/>
  <c r="HP104" s="1"/>
  <c r="HO103"/>
  <c r="HM105"/>
  <c r="HL105"/>
  <c r="HK105"/>
  <c r="HJ105"/>
  <c r="HL103"/>
  <c r="HL104" s="1"/>
  <c r="HK103"/>
  <c r="HK104" s="1"/>
  <c r="HJ103"/>
  <c r="HH105"/>
  <c r="HG105"/>
  <c r="HF105"/>
  <c r="HE105"/>
  <c r="HH103"/>
  <c r="HG103"/>
  <c r="HG104" s="1"/>
  <c r="HF103"/>
  <c r="HF104" s="1"/>
  <c r="HE103"/>
  <c r="HC105"/>
  <c r="HB105"/>
  <c r="HA105"/>
  <c r="GZ105"/>
  <c r="HB103"/>
  <c r="HB104" s="1"/>
  <c r="GZ103"/>
  <c r="GX105"/>
  <c r="GW105"/>
  <c r="GV105"/>
  <c r="GU105"/>
  <c r="GW103"/>
  <c r="GW104" s="1"/>
  <c r="GU103"/>
  <c r="GS105"/>
  <c r="GR105"/>
  <c r="GQ105"/>
  <c r="GP105"/>
  <c r="GS103"/>
  <c r="GS104" s="1"/>
  <c r="GR103"/>
  <c r="GR104" s="1"/>
  <c r="GQ103"/>
  <c r="GQ104" s="1"/>
  <c r="GP103"/>
  <c r="GN105"/>
  <c r="GM105"/>
  <c r="GL105"/>
  <c r="GK105"/>
  <c r="GN104"/>
  <c r="GN103"/>
  <c r="GM103"/>
  <c r="GM104" s="1"/>
  <c r="GL103"/>
  <c r="GL104" s="1"/>
  <c r="GK103"/>
  <c r="GI105"/>
  <c r="GH105"/>
  <c r="GG105"/>
  <c r="GF105"/>
  <c r="GG104"/>
  <c r="GI103"/>
  <c r="GI104" s="1"/>
  <c r="GH103"/>
  <c r="GH104" s="1"/>
  <c r="GG103"/>
  <c r="GF103"/>
  <c r="GD105"/>
  <c r="GC105"/>
  <c r="GB105"/>
  <c r="GA105"/>
  <c r="GD104"/>
  <c r="GD103"/>
  <c r="GC103"/>
  <c r="GC104" s="1"/>
  <c r="GB103"/>
  <c r="GB104" s="1"/>
  <c r="GA103"/>
  <c r="FY105"/>
  <c r="FX105"/>
  <c r="FW105"/>
  <c r="FV105"/>
  <c r="FY104"/>
  <c r="FY103"/>
  <c r="FX103"/>
  <c r="FX104" s="1"/>
  <c r="FW103"/>
  <c r="FW104" s="1"/>
  <c r="FV103"/>
  <c r="FT105"/>
  <c r="FS105"/>
  <c r="FR105"/>
  <c r="FQ105"/>
  <c r="FT103"/>
  <c r="FT104" s="1"/>
  <c r="FS103"/>
  <c r="FS104" s="1"/>
  <c r="FR103"/>
  <c r="FR104" s="1"/>
  <c r="FQ103"/>
  <c r="FO105"/>
  <c r="FN105"/>
  <c r="FM105"/>
  <c r="FL105"/>
  <c r="FO103"/>
  <c r="FO104" s="1"/>
  <c r="FN103"/>
  <c r="FN104" s="1"/>
  <c r="FM103"/>
  <c r="FM104" s="1"/>
  <c r="FL103"/>
  <c r="FJ105"/>
  <c r="FI105"/>
  <c r="FH105"/>
  <c r="FG105"/>
  <c r="FJ104"/>
  <c r="FJ103"/>
  <c r="FI103"/>
  <c r="FI104" s="1"/>
  <c r="FH103"/>
  <c r="FH104" s="1"/>
  <c r="FG103"/>
  <c r="FE105"/>
  <c r="FD105"/>
  <c r="FC105"/>
  <c r="FB105"/>
  <c r="FE103"/>
  <c r="FD103"/>
  <c r="FD104" s="1"/>
  <c r="FC103"/>
  <c r="FC104" s="1"/>
  <c r="FB103"/>
  <c r="EZ105"/>
  <c r="EY105"/>
  <c r="EX105"/>
  <c r="EW105"/>
  <c r="EZ103"/>
  <c r="EZ104" s="1"/>
  <c r="EY103"/>
  <c r="EY104" s="1"/>
  <c r="EX103"/>
  <c r="EX104" s="1"/>
  <c r="EW103"/>
  <c r="EU105"/>
  <c r="ET105"/>
  <c r="ES105"/>
  <c r="ER105"/>
  <c r="EU104"/>
  <c r="EU103"/>
  <c r="ET103"/>
  <c r="ET104" s="1"/>
  <c r="ES103"/>
  <c r="ES104" s="1"/>
  <c r="ER103"/>
  <c r="EP105"/>
  <c r="EO105"/>
  <c r="EN105"/>
  <c r="EM105"/>
  <c r="EP103"/>
  <c r="EO103"/>
  <c r="EO104" s="1"/>
  <c r="EN103"/>
  <c r="EN104" s="1"/>
  <c r="EM103"/>
  <c r="EK105"/>
  <c r="EJ105"/>
  <c r="EI105"/>
  <c r="EH105"/>
  <c r="EK104"/>
  <c r="EK103"/>
  <c r="EJ103"/>
  <c r="EJ104" s="1"/>
  <c r="EI103"/>
  <c r="EI104" s="1"/>
  <c r="EH103"/>
  <c r="EF105"/>
  <c r="EE105"/>
  <c r="ED105"/>
  <c r="EC105"/>
  <c r="EE103"/>
  <c r="EE104" s="1"/>
  <c r="ED103"/>
  <c r="ED104" s="1"/>
  <c r="EC103"/>
  <c r="EA105"/>
  <c r="DZ105"/>
  <c r="DY105"/>
  <c r="DX105"/>
  <c r="DZ103"/>
  <c r="DZ104" s="1"/>
  <c r="DY103"/>
  <c r="DY104" s="1"/>
  <c r="DX103"/>
  <c r="DV105"/>
  <c r="DU105"/>
  <c r="DT105"/>
  <c r="DS105"/>
  <c r="DV103"/>
  <c r="DV104" s="1"/>
  <c r="DU103"/>
  <c r="DU104" s="1"/>
  <c r="DT103"/>
  <c r="DT104" s="1"/>
  <c r="DS103"/>
  <c r="DQ105"/>
  <c r="DP105"/>
  <c r="DO105"/>
  <c r="DN105"/>
  <c r="DQ104"/>
  <c r="DQ103"/>
  <c r="DP103"/>
  <c r="DP104" s="1"/>
  <c r="DO103"/>
  <c r="DO104" s="1"/>
  <c r="DN103"/>
  <c r="DL105"/>
  <c r="DK105"/>
  <c r="DJ105"/>
  <c r="DI105"/>
  <c r="DL104"/>
  <c r="DL103"/>
  <c r="DK103"/>
  <c r="DK104" s="1"/>
  <c r="DJ103"/>
  <c r="DJ104" s="1"/>
  <c r="DI103"/>
  <c r="DG105"/>
  <c r="DF105"/>
  <c r="DE105"/>
  <c r="DD105"/>
  <c r="DG103"/>
  <c r="DG104" s="1"/>
  <c r="DF103"/>
  <c r="DF104" s="1"/>
  <c r="DE103"/>
  <c r="DE104" s="1"/>
  <c r="DD103"/>
  <c r="DB105"/>
  <c r="DA105"/>
  <c r="CZ105"/>
  <c r="CY105"/>
  <c r="CZ104"/>
  <c r="DB103"/>
  <c r="DB104" s="1"/>
  <c r="DA103"/>
  <c r="DA104" s="1"/>
  <c r="CZ103"/>
  <c r="CY103"/>
  <c r="CW105"/>
  <c r="CV105"/>
  <c r="CU105"/>
  <c r="CT105"/>
  <c r="CW104"/>
  <c r="CW103"/>
  <c r="CV103"/>
  <c r="CV104" s="1"/>
  <c r="CU103"/>
  <c r="CU104" s="1"/>
  <c r="CT103"/>
  <c r="CR105"/>
  <c r="CQ105"/>
  <c r="CP105"/>
  <c r="CO105"/>
  <c r="CR103"/>
  <c r="CQ103"/>
  <c r="CQ104" s="1"/>
  <c r="CP103"/>
  <c r="CP104" s="1"/>
  <c r="CO103"/>
  <c r="CM105"/>
  <c r="CL105"/>
  <c r="CK105"/>
  <c r="CJ105"/>
  <c r="CK104"/>
  <c r="CM103"/>
  <c r="CM104" s="1"/>
  <c r="CL103"/>
  <c r="CL104" s="1"/>
  <c r="CK103"/>
  <c r="CJ103"/>
  <c r="CH105"/>
  <c r="CG105"/>
  <c r="CF105"/>
  <c r="CE105"/>
  <c r="CH104"/>
  <c r="CH103"/>
  <c r="CG103"/>
  <c r="CG104" s="1"/>
  <c r="CF103"/>
  <c r="CF104" s="1"/>
  <c r="CE103"/>
  <c r="CC105"/>
  <c r="CB105"/>
  <c r="CA105"/>
  <c r="BZ105"/>
  <c r="CC104"/>
  <c r="CC103"/>
  <c r="CB103"/>
  <c r="CB104" s="1"/>
  <c r="CA103"/>
  <c r="CA104" s="1"/>
  <c r="BZ103"/>
  <c r="BX105"/>
  <c r="BW105"/>
  <c r="BV105"/>
  <c r="BU105"/>
  <c r="BV104"/>
  <c r="BX103"/>
  <c r="BX104" s="1"/>
  <c r="BW103"/>
  <c r="BW104" s="1"/>
  <c r="BV103"/>
  <c r="BU103"/>
  <c r="BS105"/>
  <c r="BR105"/>
  <c r="BQ105"/>
  <c r="BP105"/>
  <c r="BS104"/>
  <c r="BS103"/>
  <c r="BR103"/>
  <c r="BR104" s="1"/>
  <c r="BQ103"/>
  <c r="BQ104" s="1"/>
  <c r="BP103"/>
  <c r="BN105"/>
  <c r="BM105"/>
  <c r="BL105"/>
  <c r="BK105"/>
  <c r="BN103"/>
  <c r="BM103"/>
  <c r="BM104" s="1"/>
  <c r="BL103"/>
  <c r="BL104" s="1"/>
  <c r="BK103"/>
  <c r="BI105"/>
  <c r="BH105"/>
  <c r="BG105"/>
  <c r="BF105"/>
  <c r="BI103"/>
  <c r="BI104" s="1"/>
  <c r="BH103"/>
  <c r="BH104" s="1"/>
  <c r="BG103"/>
  <c r="BG104" s="1"/>
  <c r="BF103"/>
  <c r="BD105"/>
  <c r="BC105"/>
  <c r="BB105"/>
  <c r="BA105"/>
  <c r="BD103"/>
  <c r="BC103"/>
  <c r="BC104" s="1"/>
  <c r="BB103"/>
  <c r="BB104" s="1"/>
  <c r="BA103"/>
  <c r="AY105"/>
  <c r="AX105"/>
  <c r="AW105"/>
  <c r="AV105"/>
  <c r="AY104"/>
  <c r="AY103"/>
  <c r="AX103"/>
  <c r="AX104" s="1"/>
  <c r="AW103"/>
  <c r="AW104" s="1"/>
  <c r="AV103"/>
  <c r="AT105"/>
  <c r="AS105"/>
  <c r="AR105"/>
  <c r="AQ105"/>
  <c r="AT103"/>
  <c r="AT104" s="1"/>
  <c r="AS103"/>
  <c r="AS104" s="1"/>
  <c r="AR103"/>
  <c r="AR104" s="1"/>
  <c r="AQ103"/>
  <c r="AO105"/>
  <c r="AN105"/>
  <c r="AM105"/>
  <c r="AL105"/>
  <c r="AO103"/>
  <c r="AO104" s="1"/>
  <c r="AN103"/>
  <c r="AN104" s="1"/>
  <c r="AM103"/>
  <c r="AM104" s="1"/>
  <c r="AL103"/>
  <c r="AJ105"/>
  <c r="AI105"/>
  <c r="AH105"/>
  <c r="AG105"/>
  <c r="AJ104"/>
  <c r="AJ103"/>
  <c r="AI103"/>
  <c r="AI104" s="1"/>
  <c r="AH103"/>
  <c r="AH104" s="1"/>
  <c r="AG103"/>
  <c r="AE105"/>
  <c r="AD105"/>
  <c r="AC105"/>
  <c r="AB105"/>
  <c r="AE103"/>
  <c r="AE104" s="1"/>
  <c r="AD103"/>
  <c r="AD104" s="1"/>
  <c r="AC103"/>
  <c r="AC104" s="1"/>
  <c r="AB103"/>
  <c r="Z105"/>
  <c r="Y105"/>
  <c r="X105"/>
  <c r="W105"/>
  <c r="Y103"/>
  <c r="Y104" s="1"/>
  <c r="X103"/>
  <c r="X104" s="1"/>
  <c r="W103"/>
  <c r="U105"/>
  <c r="T105"/>
  <c r="S105"/>
  <c r="R105"/>
  <c r="T103"/>
  <c r="T104" s="1"/>
  <c r="S103"/>
  <c r="S104" s="1"/>
  <c r="R103"/>
  <c r="P105"/>
  <c r="O105"/>
  <c r="N105"/>
  <c r="M105"/>
  <c r="O103"/>
  <c r="O104" s="1"/>
  <c r="N103"/>
  <c r="N104" s="1"/>
  <c r="M103"/>
  <c r="K105"/>
  <c r="J105"/>
  <c r="I105"/>
  <c r="H105"/>
  <c r="I104"/>
  <c r="K103"/>
  <c r="K104" s="1"/>
  <c r="J103"/>
  <c r="J104" s="1"/>
  <c r="I103"/>
  <c r="H103"/>
  <c r="F105"/>
  <c r="E105"/>
  <c r="D105"/>
  <c r="D104" s="1"/>
  <c r="C105"/>
  <c r="F103"/>
  <c r="F104" s="1"/>
  <c r="E103"/>
  <c r="E104" s="1"/>
  <c r="D103"/>
  <c r="C103"/>
  <c r="JA102" i="6"/>
  <c r="JA101"/>
  <c r="JA100"/>
  <c r="JA99"/>
  <c r="JA98"/>
  <c r="JA97"/>
  <c r="JA96"/>
  <c r="JA95"/>
  <c r="JA94"/>
  <c r="JA93"/>
  <c r="JA92"/>
  <c r="JA91"/>
  <c r="JA90"/>
  <c r="JA89"/>
  <c r="JA88"/>
  <c r="JA87"/>
  <c r="JA86"/>
  <c r="JA85"/>
  <c r="JA84"/>
  <c r="JA83"/>
  <c r="JA82"/>
  <c r="JA81"/>
  <c r="JA80"/>
  <c r="JA79"/>
  <c r="JA78"/>
  <c r="JA77"/>
  <c r="JA76"/>
  <c r="JA75"/>
  <c r="JA74"/>
  <c r="JA73"/>
  <c r="JA72"/>
  <c r="IY96"/>
  <c r="IX96"/>
  <c r="IY94"/>
  <c r="IY91"/>
  <c r="IX91"/>
  <c r="IY90"/>
  <c r="IX90"/>
  <c r="IY89"/>
  <c r="IY87"/>
  <c r="IX87"/>
  <c r="IY86"/>
  <c r="IX86"/>
  <c r="IY85"/>
  <c r="IX85"/>
  <c r="IY83"/>
  <c r="IX83"/>
  <c r="IY80"/>
  <c r="IY78"/>
  <c r="IX78"/>
  <c r="IY76"/>
  <c r="IX76"/>
  <c r="IY75"/>
  <c r="IX75"/>
  <c r="IY74"/>
  <c r="IX74"/>
  <c r="IY72"/>
  <c r="NT103" i="7" l="1"/>
  <c r="NV100"/>
  <c r="NV103" s="1"/>
  <c r="NV104" s="1"/>
  <c r="AD104" i="4"/>
  <c r="AD104" i="5"/>
  <c r="NT104" i="7"/>
  <c r="NU104"/>
  <c r="JZ104"/>
  <c r="JK103"/>
  <c r="JK104" s="1"/>
  <c r="JI103"/>
  <c r="HC103"/>
  <c r="HC104" s="1"/>
  <c r="EP104"/>
  <c r="GV103"/>
  <c r="GV104" s="1"/>
  <c r="HA103"/>
  <c r="HA104" s="1"/>
  <c r="P104"/>
  <c r="U104"/>
  <c r="CR104"/>
  <c r="FE104"/>
  <c r="BD104"/>
  <c r="BN104"/>
  <c r="EA104"/>
  <c r="GX104"/>
  <c r="HH104"/>
  <c r="IB104"/>
  <c r="IG104"/>
  <c r="IV104"/>
  <c r="JP102" i="6"/>
  <c r="JO102"/>
  <c r="JN102"/>
  <c r="JM102"/>
  <c r="JP101"/>
  <c r="JO101"/>
  <c r="JN101"/>
  <c r="JM101"/>
  <c r="JP100"/>
  <c r="JO100"/>
  <c r="JN100"/>
  <c r="JM100"/>
  <c r="JP99"/>
  <c r="JO99"/>
  <c r="JN99"/>
  <c r="JM99"/>
  <c r="JP98"/>
  <c r="JO98"/>
  <c r="JN98"/>
  <c r="JM98"/>
  <c r="JP97"/>
  <c r="JO97"/>
  <c r="JN97"/>
  <c r="JM97"/>
  <c r="JP96"/>
  <c r="JO96"/>
  <c r="JN96"/>
  <c r="JM96"/>
  <c r="JP95"/>
  <c r="JO95"/>
  <c r="JN95"/>
  <c r="JM95"/>
  <c r="JP94"/>
  <c r="JO94"/>
  <c r="JN94"/>
  <c r="JM94"/>
  <c r="JP93"/>
  <c r="JO93"/>
  <c r="JN93"/>
  <c r="JM93"/>
  <c r="JP92"/>
  <c r="JO92"/>
  <c r="JN92"/>
  <c r="JM92"/>
  <c r="JP91"/>
  <c r="JO91"/>
  <c r="JN91"/>
  <c r="JM91"/>
  <c r="JP90"/>
  <c r="JO90"/>
  <c r="JN90"/>
  <c r="JM90"/>
  <c r="JP89"/>
  <c r="JO89"/>
  <c r="JN89"/>
  <c r="JM89"/>
  <c r="JP88"/>
  <c r="JO88"/>
  <c r="JN88"/>
  <c r="JM88"/>
  <c r="JP87"/>
  <c r="JO87"/>
  <c r="JN87"/>
  <c r="JM87"/>
  <c r="JP86"/>
  <c r="JO86"/>
  <c r="JN86"/>
  <c r="JM86"/>
  <c r="JP85"/>
  <c r="JO85"/>
  <c r="JN85"/>
  <c r="JM85"/>
  <c r="JP84"/>
  <c r="JO84"/>
  <c r="JN84"/>
  <c r="JM84"/>
  <c r="JP83"/>
  <c r="JO83"/>
  <c r="JN83"/>
  <c r="JM83"/>
  <c r="JP82"/>
  <c r="JO82"/>
  <c r="JN82"/>
  <c r="JM82"/>
  <c r="JP81"/>
  <c r="JO81"/>
  <c r="JN81"/>
  <c r="JM81"/>
  <c r="JP80"/>
  <c r="JO80"/>
  <c r="JN80"/>
  <c r="JM80"/>
  <c r="JP79"/>
  <c r="JO79"/>
  <c r="JN79"/>
  <c r="JM79"/>
  <c r="JP78"/>
  <c r="JO78"/>
  <c r="JN78"/>
  <c r="JM78"/>
  <c r="JP77"/>
  <c r="JO77"/>
  <c r="JN77"/>
  <c r="JM77"/>
  <c r="JP76"/>
  <c r="JO76"/>
  <c r="JN76"/>
  <c r="JM76"/>
  <c r="JP75"/>
  <c r="JO75"/>
  <c r="JN75"/>
  <c r="JM75"/>
  <c r="JP74"/>
  <c r="JO74"/>
  <c r="JN74"/>
  <c r="JM74"/>
  <c r="JP73"/>
  <c r="JO73"/>
  <c r="JN73"/>
  <c r="JM73"/>
  <c r="JP72"/>
  <c r="JP103" s="1"/>
  <c r="JO72"/>
  <c r="JO103" s="1"/>
  <c r="JO104" s="1"/>
  <c r="JN72"/>
  <c r="JN103" s="1"/>
  <c r="JN104" s="1"/>
  <c r="JM72"/>
  <c r="JM103" s="1"/>
  <c r="JP37"/>
  <c r="JP105" s="1"/>
  <c r="JO37"/>
  <c r="JN37"/>
  <c r="JM37"/>
  <c r="JM105" s="1"/>
  <c r="JO105"/>
  <c r="JN105"/>
  <c r="JK105"/>
  <c r="JK104" s="1"/>
  <c r="JJ105"/>
  <c r="JI105"/>
  <c r="JH105"/>
  <c r="JK103"/>
  <c r="JJ103"/>
  <c r="JJ104" s="1"/>
  <c r="JI103"/>
  <c r="JI104" s="1"/>
  <c r="JH103"/>
  <c r="JF105"/>
  <c r="JF104" s="1"/>
  <c r="JE105"/>
  <c r="JD105"/>
  <c r="JC105"/>
  <c r="JF103"/>
  <c r="JE103"/>
  <c r="JE104" s="1"/>
  <c r="JD103"/>
  <c r="JD104" s="1"/>
  <c r="JC103"/>
  <c r="JA105"/>
  <c r="IZ105"/>
  <c r="IY105"/>
  <c r="IX105"/>
  <c r="JA103"/>
  <c r="JA104" s="1"/>
  <c r="IZ103"/>
  <c r="IZ104" s="1"/>
  <c r="IY103"/>
  <c r="IY104" s="1"/>
  <c r="IX103"/>
  <c r="IV105"/>
  <c r="IU105"/>
  <c r="IT105"/>
  <c r="IS105"/>
  <c r="IV104"/>
  <c r="IT104"/>
  <c r="IV103"/>
  <c r="IU103"/>
  <c r="IU104" s="1"/>
  <c r="IT103"/>
  <c r="IS103"/>
  <c r="IQ105"/>
  <c r="IP105"/>
  <c r="IO105"/>
  <c r="IN105"/>
  <c r="IQ104"/>
  <c r="IO104"/>
  <c r="IQ103"/>
  <c r="IP103"/>
  <c r="IP104" s="1"/>
  <c r="IO103"/>
  <c r="IN103"/>
  <c r="IL105"/>
  <c r="IL104" s="1"/>
  <c r="IK105"/>
  <c r="IJ105"/>
  <c r="II105"/>
  <c r="IL103"/>
  <c r="IK103"/>
  <c r="IK104" s="1"/>
  <c r="IJ103"/>
  <c r="IJ104" s="1"/>
  <c r="II103"/>
  <c r="IG105"/>
  <c r="IG104" s="1"/>
  <c r="IF105"/>
  <c r="IE105"/>
  <c r="ID105"/>
  <c r="IG103"/>
  <c r="IF103"/>
  <c r="IF104" s="1"/>
  <c r="IE103"/>
  <c r="IE104" s="1"/>
  <c r="ID103"/>
  <c r="IB105"/>
  <c r="IB104" s="1"/>
  <c r="IA105"/>
  <c r="HZ105"/>
  <c r="HY105"/>
  <c r="IB103"/>
  <c r="IA103"/>
  <c r="IA104" s="1"/>
  <c r="HZ103"/>
  <c r="HZ104" s="1"/>
  <c r="HY103"/>
  <c r="HW105"/>
  <c r="HW104" s="1"/>
  <c r="HV105"/>
  <c r="HU105"/>
  <c r="HT105"/>
  <c r="HW103"/>
  <c r="HV103"/>
  <c r="HV104" s="1"/>
  <c r="HU103"/>
  <c r="HU104" s="1"/>
  <c r="HT103"/>
  <c r="HR105"/>
  <c r="HR104" s="1"/>
  <c r="HQ105"/>
  <c r="HP105"/>
  <c r="HO105"/>
  <c r="HR103"/>
  <c r="HQ103"/>
  <c r="HQ104" s="1"/>
  <c r="HP103"/>
  <c r="HP104" s="1"/>
  <c r="HO103"/>
  <c r="HM105"/>
  <c r="HM104" s="1"/>
  <c r="HL105"/>
  <c r="HK105"/>
  <c r="HJ105"/>
  <c r="HM103"/>
  <c r="HL103"/>
  <c r="HL104" s="1"/>
  <c r="HK103"/>
  <c r="HK104" s="1"/>
  <c r="HJ103"/>
  <c r="HH105"/>
  <c r="HH104" s="1"/>
  <c r="HG105"/>
  <c r="HF105"/>
  <c r="HE105"/>
  <c r="HH103"/>
  <c r="HG103"/>
  <c r="HG104" s="1"/>
  <c r="HF103"/>
  <c r="HF104" s="1"/>
  <c r="HE103"/>
  <c r="HC105"/>
  <c r="HC104" s="1"/>
  <c r="HB105"/>
  <c r="HA105"/>
  <c r="GZ105"/>
  <c r="HC103"/>
  <c r="HB103"/>
  <c r="HB104" s="1"/>
  <c r="HA103"/>
  <c r="HA104" s="1"/>
  <c r="GZ103"/>
  <c r="GX105"/>
  <c r="GX104" s="1"/>
  <c r="GW105"/>
  <c r="GV105"/>
  <c r="GU105"/>
  <c r="GX103"/>
  <c r="GW103"/>
  <c r="GW104" s="1"/>
  <c r="GV103"/>
  <c r="GV104" s="1"/>
  <c r="GU103"/>
  <c r="GS105"/>
  <c r="GR105"/>
  <c r="GQ105"/>
  <c r="GP105"/>
  <c r="GS104"/>
  <c r="GQ104"/>
  <c r="GS103"/>
  <c r="GR103"/>
  <c r="GR104" s="1"/>
  <c r="GQ103"/>
  <c r="GP103"/>
  <c r="GN105"/>
  <c r="GM105"/>
  <c r="GL105"/>
  <c r="GK105"/>
  <c r="GN104"/>
  <c r="GL104"/>
  <c r="GN103"/>
  <c r="GM103"/>
  <c r="GM104" s="1"/>
  <c r="GL103"/>
  <c r="GK103"/>
  <c r="GI105"/>
  <c r="GH105"/>
  <c r="GG105"/>
  <c r="GF105"/>
  <c r="GI104"/>
  <c r="GG104"/>
  <c r="GI103"/>
  <c r="GH103"/>
  <c r="GH104" s="1"/>
  <c r="GG103"/>
  <c r="GF103"/>
  <c r="GD105"/>
  <c r="GC105"/>
  <c r="GB105"/>
  <c r="GA105"/>
  <c r="GD104"/>
  <c r="GB104"/>
  <c r="GD103"/>
  <c r="GC103"/>
  <c r="GC104" s="1"/>
  <c r="GB103"/>
  <c r="GA103"/>
  <c r="FY105"/>
  <c r="FX105"/>
  <c r="FW105"/>
  <c r="FV105"/>
  <c r="FY104"/>
  <c r="FW104"/>
  <c r="FY103"/>
  <c r="FX103"/>
  <c r="FX104" s="1"/>
  <c r="FW103"/>
  <c r="FV103"/>
  <c r="FT105"/>
  <c r="FS105"/>
  <c r="FR105"/>
  <c r="FQ105"/>
  <c r="FT104"/>
  <c r="FT103"/>
  <c r="FS103"/>
  <c r="FS104" s="1"/>
  <c r="FR103"/>
  <c r="FR104" s="1"/>
  <c r="FQ103"/>
  <c r="FO105"/>
  <c r="FN105"/>
  <c r="FM105"/>
  <c r="FL105"/>
  <c r="FO104"/>
  <c r="FM104"/>
  <c r="FO103"/>
  <c r="FN103"/>
  <c r="FN104" s="1"/>
  <c r="FM103"/>
  <c r="FL103"/>
  <c r="FJ105"/>
  <c r="FI105"/>
  <c r="FH105"/>
  <c r="FG105"/>
  <c r="FJ104"/>
  <c r="FH104"/>
  <c r="FJ103"/>
  <c r="FI103"/>
  <c r="FI104" s="1"/>
  <c r="FH103"/>
  <c r="FG103"/>
  <c r="FE105"/>
  <c r="FD105"/>
  <c r="FC105"/>
  <c r="FB105"/>
  <c r="FE104"/>
  <c r="FE103"/>
  <c r="FD103"/>
  <c r="FD104" s="1"/>
  <c r="FC103"/>
  <c r="FC104" s="1"/>
  <c r="FB103"/>
  <c r="EZ105"/>
  <c r="EZ104" s="1"/>
  <c r="EY105"/>
  <c r="EX105"/>
  <c r="EW105"/>
  <c r="EZ103"/>
  <c r="EY103"/>
  <c r="EY104" s="1"/>
  <c r="EX103"/>
  <c r="EX104" s="1"/>
  <c r="EW103"/>
  <c r="EU105"/>
  <c r="ET105"/>
  <c r="ES105"/>
  <c r="ER105"/>
  <c r="EU104"/>
  <c r="ES104"/>
  <c r="EU103"/>
  <c r="ET103"/>
  <c r="ET104" s="1"/>
  <c r="ES103"/>
  <c r="ER103"/>
  <c r="EP105"/>
  <c r="EO105"/>
  <c r="EN105"/>
  <c r="EM105"/>
  <c r="EP104"/>
  <c r="EN104"/>
  <c r="EP103"/>
  <c r="EO103"/>
  <c r="EO104" s="1"/>
  <c r="EN103"/>
  <c r="EM103"/>
  <c r="EK105"/>
  <c r="EJ105"/>
  <c r="EI105"/>
  <c r="EH105"/>
  <c r="EK104"/>
  <c r="EK103"/>
  <c r="EJ103"/>
  <c r="EJ104" s="1"/>
  <c r="EI103"/>
  <c r="EI104" s="1"/>
  <c r="EH103"/>
  <c r="EF105"/>
  <c r="EE105"/>
  <c r="ED105"/>
  <c r="EC105"/>
  <c r="EF104"/>
  <c r="ED104"/>
  <c r="EF103"/>
  <c r="EE103"/>
  <c r="EE104" s="1"/>
  <c r="ED103"/>
  <c r="EC103"/>
  <c r="EA105"/>
  <c r="EA104" s="1"/>
  <c r="DZ105"/>
  <c r="DY105"/>
  <c r="DX105"/>
  <c r="EA103"/>
  <c r="DZ103"/>
  <c r="DZ104" s="1"/>
  <c r="DY103"/>
  <c r="DY104" s="1"/>
  <c r="DX103"/>
  <c r="DV105"/>
  <c r="DU105"/>
  <c r="DT105"/>
  <c r="DS105"/>
  <c r="DV104"/>
  <c r="DT104"/>
  <c r="DV103"/>
  <c r="DU103"/>
  <c r="DU104" s="1"/>
  <c r="DT103"/>
  <c r="DS103"/>
  <c r="DQ105"/>
  <c r="DP105"/>
  <c r="DO105"/>
  <c r="DN105"/>
  <c r="DQ104"/>
  <c r="DO104"/>
  <c r="DQ103"/>
  <c r="DP103"/>
  <c r="DP104" s="1"/>
  <c r="DO103"/>
  <c r="DN103"/>
  <c r="DL105"/>
  <c r="DK105"/>
  <c r="DJ105"/>
  <c r="DI105"/>
  <c r="DL104"/>
  <c r="DJ104"/>
  <c r="DL103"/>
  <c r="DK103"/>
  <c r="DK104" s="1"/>
  <c r="DJ103"/>
  <c r="DI103"/>
  <c r="DG105"/>
  <c r="DG104" s="1"/>
  <c r="DF105"/>
  <c r="DE105"/>
  <c r="DD105"/>
  <c r="DG103"/>
  <c r="DF103"/>
  <c r="DF104" s="1"/>
  <c r="DE103"/>
  <c r="DE104" s="1"/>
  <c r="DD103"/>
  <c r="DB105"/>
  <c r="DA105"/>
  <c r="CZ105"/>
  <c r="CY105"/>
  <c r="DB104"/>
  <c r="CZ104"/>
  <c r="DB103"/>
  <c r="DA103"/>
  <c r="DA104" s="1"/>
  <c r="CZ103"/>
  <c r="CY103"/>
  <c r="CW105"/>
  <c r="CW104" s="1"/>
  <c r="CV105"/>
  <c r="CU105"/>
  <c r="CT105"/>
  <c r="CW103"/>
  <c r="CV103"/>
  <c r="CV104" s="1"/>
  <c r="CU103"/>
  <c r="CU104" s="1"/>
  <c r="CT103"/>
  <c r="CR105"/>
  <c r="CR104" s="1"/>
  <c r="CQ105"/>
  <c r="CP105"/>
  <c r="CO105"/>
  <c r="CR103"/>
  <c r="CQ103"/>
  <c r="CQ104" s="1"/>
  <c r="CP103"/>
  <c r="CP104" s="1"/>
  <c r="CO103"/>
  <c r="CM105"/>
  <c r="CM104" s="1"/>
  <c r="CL105"/>
  <c r="CK105"/>
  <c r="CJ105"/>
  <c r="CM103"/>
  <c r="CL103"/>
  <c r="CL104" s="1"/>
  <c r="CK103"/>
  <c r="CK104" s="1"/>
  <c r="CJ103"/>
  <c r="CH105"/>
  <c r="CG105"/>
  <c r="CF105"/>
  <c r="CE105"/>
  <c r="CH104"/>
  <c r="CH103"/>
  <c r="CG103"/>
  <c r="CG104" s="1"/>
  <c r="CF103"/>
  <c r="CF104" s="1"/>
  <c r="CE103"/>
  <c r="CC105"/>
  <c r="CB105"/>
  <c r="CA105"/>
  <c r="BZ105"/>
  <c r="CC104"/>
  <c r="CA104"/>
  <c r="CC103"/>
  <c r="CB103"/>
  <c r="CB104" s="1"/>
  <c r="CA103"/>
  <c r="BZ103"/>
  <c r="BX105"/>
  <c r="BW105"/>
  <c r="BV105"/>
  <c r="BU105"/>
  <c r="BX104"/>
  <c r="BV104"/>
  <c r="BX103"/>
  <c r="BW103"/>
  <c r="BW104" s="1"/>
  <c r="BV103"/>
  <c r="BU103"/>
  <c r="BS105"/>
  <c r="BR105"/>
  <c r="BQ105"/>
  <c r="BP105"/>
  <c r="BS104"/>
  <c r="BQ104"/>
  <c r="BS103"/>
  <c r="BR103"/>
  <c r="BR104" s="1"/>
  <c r="BQ103"/>
  <c r="BP103"/>
  <c r="BN105"/>
  <c r="BN104" s="1"/>
  <c r="BM105"/>
  <c r="BL105"/>
  <c r="BK105"/>
  <c r="BN103"/>
  <c r="BM103"/>
  <c r="BM104" s="1"/>
  <c r="BL103"/>
  <c r="BL104" s="1"/>
  <c r="BK103"/>
  <c r="BI105"/>
  <c r="BI104" s="1"/>
  <c r="BH105"/>
  <c r="BG105"/>
  <c r="BF105"/>
  <c r="BI103"/>
  <c r="BH103"/>
  <c r="BH104" s="1"/>
  <c r="BG103"/>
  <c r="BG104" s="1"/>
  <c r="BF103"/>
  <c r="BD105"/>
  <c r="BD104" s="1"/>
  <c r="BC105"/>
  <c r="BB105"/>
  <c r="BA105"/>
  <c r="BD103"/>
  <c r="BC103"/>
  <c r="BC104" s="1"/>
  <c r="BB103"/>
  <c r="BB104" s="1"/>
  <c r="BA103"/>
  <c r="AY105"/>
  <c r="AY104" s="1"/>
  <c r="AX105"/>
  <c r="AW105"/>
  <c r="AV105"/>
  <c r="AY103"/>
  <c r="AX103"/>
  <c r="AX104" s="1"/>
  <c r="AW103"/>
  <c r="AW104" s="1"/>
  <c r="AV103"/>
  <c r="AT105"/>
  <c r="AS105"/>
  <c r="AR105"/>
  <c r="AQ105"/>
  <c r="AT104"/>
  <c r="AR104"/>
  <c r="AT103"/>
  <c r="AS103"/>
  <c r="AS104" s="1"/>
  <c r="AR103"/>
  <c r="AQ103"/>
  <c r="AO105"/>
  <c r="AN105"/>
  <c r="AM105"/>
  <c r="AL105"/>
  <c r="AO104"/>
  <c r="AM104"/>
  <c r="AO103"/>
  <c r="AN103"/>
  <c r="AN104" s="1"/>
  <c r="AM103"/>
  <c r="AL103"/>
  <c r="AJ105"/>
  <c r="AJ104" s="1"/>
  <c r="AI105"/>
  <c r="AH105"/>
  <c r="AG105"/>
  <c r="AJ103"/>
  <c r="AI103"/>
  <c r="AI104" s="1"/>
  <c r="AH103"/>
  <c r="AH104" s="1"/>
  <c r="AG103"/>
  <c r="AE105"/>
  <c r="AD105"/>
  <c r="AC105"/>
  <c r="AB105"/>
  <c r="AE104"/>
  <c r="AE103"/>
  <c r="AD103"/>
  <c r="AD104" s="1"/>
  <c r="AC103"/>
  <c r="AC104" s="1"/>
  <c r="AB103"/>
  <c r="Z105"/>
  <c r="Z104" s="1"/>
  <c r="Y105"/>
  <c r="X105"/>
  <c r="W105"/>
  <c r="Z103"/>
  <c r="Y103"/>
  <c r="Y104" s="1"/>
  <c r="X103"/>
  <c r="X104" s="1"/>
  <c r="W103"/>
  <c r="U105"/>
  <c r="T105"/>
  <c r="S105"/>
  <c r="R105"/>
  <c r="U104"/>
  <c r="U103"/>
  <c r="T103"/>
  <c r="T104" s="1"/>
  <c r="S103"/>
  <c r="S104" s="1"/>
  <c r="R103"/>
  <c r="P105"/>
  <c r="P104" s="1"/>
  <c r="O105"/>
  <c r="N105"/>
  <c r="M105"/>
  <c r="P103"/>
  <c r="O103"/>
  <c r="O104" s="1"/>
  <c r="N103"/>
  <c r="N104" s="1"/>
  <c r="M103"/>
  <c r="K105"/>
  <c r="K104" s="1"/>
  <c r="J105"/>
  <c r="I105"/>
  <c r="H105"/>
  <c r="K103"/>
  <c r="J103"/>
  <c r="J104" s="1"/>
  <c r="I103"/>
  <c r="I104" s="1"/>
  <c r="H103"/>
  <c r="IV102"/>
  <c r="IQ102"/>
  <c r="IL102"/>
  <c r="IG102"/>
  <c r="IV101"/>
  <c r="IQ101"/>
  <c r="IL101"/>
  <c r="IG101"/>
  <c r="IV100"/>
  <c r="IQ100"/>
  <c r="IL100"/>
  <c r="IG100"/>
  <c r="IV99"/>
  <c r="IQ99"/>
  <c r="IL99"/>
  <c r="IG99"/>
  <c r="IV98"/>
  <c r="IQ98"/>
  <c r="IL98"/>
  <c r="IG98"/>
  <c r="IV97"/>
  <c r="IQ97"/>
  <c r="IL97"/>
  <c r="IG97"/>
  <c r="IV96"/>
  <c r="IQ96"/>
  <c r="IL96"/>
  <c r="IG96"/>
  <c r="IV95"/>
  <c r="IQ95"/>
  <c r="IL95"/>
  <c r="IG95"/>
  <c r="IV94"/>
  <c r="IQ94"/>
  <c r="IL94"/>
  <c r="IG94"/>
  <c r="IV93"/>
  <c r="IQ93"/>
  <c r="IL93"/>
  <c r="IG93"/>
  <c r="IV92"/>
  <c r="IQ92"/>
  <c r="IL92"/>
  <c r="IG92"/>
  <c r="IV91"/>
  <c r="IQ91"/>
  <c r="IL91"/>
  <c r="IG91"/>
  <c r="IV90"/>
  <c r="IQ90"/>
  <c r="IL90"/>
  <c r="IG90"/>
  <c r="IV89"/>
  <c r="IQ89"/>
  <c r="IL89"/>
  <c r="IG89"/>
  <c r="IV88"/>
  <c r="IQ88"/>
  <c r="IL88"/>
  <c r="IG88"/>
  <c r="IV87"/>
  <c r="IQ87"/>
  <c r="IL87"/>
  <c r="IG87"/>
  <c r="IV86"/>
  <c r="IQ86"/>
  <c r="IL86"/>
  <c r="IG86"/>
  <c r="IV85"/>
  <c r="IQ85"/>
  <c r="IL85"/>
  <c r="IG85"/>
  <c r="IV84"/>
  <c r="IQ84"/>
  <c r="IL84"/>
  <c r="IG84"/>
  <c r="IV83"/>
  <c r="IQ83"/>
  <c r="IL83"/>
  <c r="IG83"/>
  <c r="IV82"/>
  <c r="IQ82"/>
  <c r="IL82"/>
  <c r="IG82"/>
  <c r="IV81"/>
  <c r="IQ81"/>
  <c r="IL81"/>
  <c r="IG81"/>
  <c r="IV80"/>
  <c r="IQ80"/>
  <c r="IL80"/>
  <c r="IG80"/>
  <c r="IV79"/>
  <c r="IQ79"/>
  <c r="IL79"/>
  <c r="IG79"/>
  <c r="IV78"/>
  <c r="IQ78"/>
  <c r="IL78"/>
  <c r="IG78"/>
  <c r="IV77"/>
  <c r="IQ77"/>
  <c r="IL77"/>
  <c r="IG77"/>
  <c r="IV76"/>
  <c r="IQ76"/>
  <c r="IL76"/>
  <c r="IG76"/>
  <c r="IV75"/>
  <c r="IQ75"/>
  <c r="IL75"/>
  <c r="IG75"/>
  <c r="IV74"/>
  <c r="IQ74"/>
  <c r="IL74"/>
  <c r="IG74"/>
  <c r="IV73"/>
  <c r="IQ73"/>
  <c r="IL73"/>
  <c r="IG73"/>
  <c r="IV72"/>
  <c r="IQ72"/>
  <c r="IL72"/>
  <c r="IG72"/>
  <c r="F105"/>
  <c r="E105"/>
  <c r="D105"/>
  <c r="C105"/>
  <c r="F103"/>
  <c r="E103"/>
  <c r="E104" s="1"/>
  <c r="D103"/>
  <c r="D104" s="1"/>
  <c r="C103"/>
  <c r="BI102" i="8"/>
  <c r="BH102"/>
  <c r="BG102"/>
  <c r="BF102"/>
  <c r="BI101"/>
  <c r="BH101"/>
  <c r="BG101"/>
  <c r="BF101"/>
  <c r="BI100"/>
  <c r="BH100"/>
  <c r="BG100"/>
  <c r="BF100"/>
  <c r="BI99"/>
  <c r="BH99"/>
  <c r="BG99"/>
  <c r="BF99"/>
  <c r="BI98"/>
  <c r="BH98"/>
  <c r="BG98"/>
  <c r="BF98"/>
  <c r="BI97"/>
  <c r="BH97"/>
  <c r="BG97"/>
  <c r="BF97"/>
  <c r="BI96"/>
  <c r="BH96"/>
  <c r="BG96"/>
  <c r="BF96"/>
  <c r="BI95"/>
  <c r="BH95"/>
  <c r="BG95"/>
  <c r="BF95"/>
  <c r="BI94"/>
  <c r="BH94"/>
  <c r="BG94"/>
  <c r="BF94"/>
  <c r="BI93"/>
  <c r="BH93"/>
  <c r="BG93"/>
  <c r="BF93"/>
  <c r="BI92"/>
  <c r="BH92"/>
  <c r="BG92"/>
  <c r="BF92"/>
  <c r="BI91"/>
  <c r="BH91"/>
  <c r="BG91"/>
  <c r="BF91"/>
  <c r="BI90"/>
  <c r="BH90"/>
  <c r="BG90"/>
  <c r="BF90"/>
  <c r="BI89"/>
  <c r="BH89"/>
  <c r="BG89"/>
  <c r="BF89"/>
  <c r="BI88"/>
  <c r="BH88"/>
  <c r="BG88"/>
  <c r="BF88"/>
  <c r="BI87"/>
  <c r="BH87"/>
  <c r="BG87"/>
  <c r="BF87"/>
  <c r="BI86"/>
  <c r="BH86"/>
  <c r="BG86"/>
  <c r="BF86"/>
  <c r="BI85"/>
  <c r="BH85"/>
  <c r="BG85"/>
  <c r="BF85"/>
  <c r="BI84"/>
  <c r="BH84"/>
  <c r="BG84"/>
  <c r="BF84"/>
  <c r="BI83"/>
  <c r="BH83"/>
  <c r="BG83"/>
  <c r="BF83"/>
  <c r="BI82"/>
  <c r="BH82"/>
  <c r="BG82"/>
  <c r="BF82"/>
  <c r="BI81"/>
  <c r="BH81"/>
  <c r="BG81"/>
  <c r="BF81"/>
  <c r="BI80"/>
  <c r="BH80"/>
  <c r="BG80"/>
  <c r="BF80"/>
  <c r="BI79"/>
  <c r="BH79"/>
  <c r="BG79"/>
  <c r="BF79"/>
  <c r="BI78"/>
  <c r="BH78"/>
  <c r="BG78"/>
  <c r="BF78"/>
  <c r="BI77"/>
  <c r="BH77"/>
  <c r="BG77"/>
  <c r="BF77"/>
  <c r="BI76"/>
  <c r="BH76"/>
  <c r="BG76"/>
  <c r="BF76"/>
  <c r="BI75"/>
  <c r="BH75"/>
  <c r="BG75"/>
  <c r="BF75"/>
  <c r="BI74"/>
  <c r="BH74"/>
  <c r="BG74"/>
  <c r="BF74"/>
  <c r="BI73"/>
  <c r="BH73"/>
  <c r="BG73"/>
  <c r="BF73"/>
  <c r="BI72"/>
  <c r="BI103" s="1"/>
  <c r="BH72"/>
  <c r="BH103" s="1"/>
  <c r="BG72"/>
  <c r="BF72"/>
  <c r="BI37"/>
  <c r="BI105" s="1"/>
  <c r="BH37"/>
  <c r="BG37"/>
  <c r="BF37"/>
  <c r="BF105" s="1"/>
  <c r="U99"/>
  <c r="U103" s="1"/>
  <c r="P99"/>
  <c r="AJ97"/>
  <c r="BH105"/>
  <c r="BG105"/>
  <c r="BG103"/>
  <c r="BG104" s="1"/>
  <c r="BF103"/>
  <c r="BD105"/>
  <c r="BD104" s="1"/>
  <c r="BC105"/>
  <c r="BB105"/>
  <c r="BA105"/>
  <c r="BD103"/>
  <c r="BC103"/>
  <c r="BC104" s="1"/>
  <c r="BB103"/>
  <c r="BB104" s="1"/>
  <c r="BA103"/>
  <c r="AY105"/>
  <c r="AX105"/>
  <c r="AW105"/>
  <c r="AV105"/>
  <c r="AY104"/>
  <c r="AY103"/>
  <c r="AX103"/>
  <c r="AX104" s="1"/>
  <c r="AW103"/>
  <c r="AW104" s="1"/>
  <c r="AV103"/>
  <c r="AT105"/>
  <c r="AS105"/>
  <c r="AR105"/>
  <c r="AQ105"/>
  <c r="AT104"/>
  <c r="AT103"/>
  <c r="AS103"/>
  <c r="AS104" s="1"/>
  <c r="AR103"/>
  <c r="AR104" s="1"/>
  <c r="AQ103"/>
  <c r="AO105"/>
  <c r="AN105"/>
  <c r="AM105"/>
  <c r="AL105"/>
  <c r="AO104"/>
  <c r="AM104"/>
  <c r="AO103"/>
  <c r="AN103"/>
  <c r="AN104" s="1"/>
  <c r="AM103"/>
  <c r="AL103"/>
  <c r="AJ105"/>
  <c r="AI105"/>
  <c r="AH105"/>
  <c r="AG105"/>
  <c r="AJ103"/>
  <c r="AJ104" s="1"/>
  <c r="AI103"/>
  <c r="AI104" s="1"/>
  <c r="AH103"/>
  <c r="AH104" s="1"/>
  <c r="AG103"/>
  <c r="AE105"/>
  <c r="AD105"/>
  <c r="AC105"/>
  <c r="AB105"/>
  <c r="AE104"/>
  <c r="AE103"/>
  <c r="AD103"/>
  <c r="AD104" s="1"/>
  <c r="AC103"/>
  <c r="AC104" s="1"/>
  <c r="AB103"/>
  <c r="Z105"/>
  <c r="Y105"/>
  <c r="X105"/>
  <c r="W105"/>
  <c r="Z103"/>
  <c r="Y103"/>
  <c r="Y104" s="1"/>
  <c r="X103"/>
  <c r="X104" s="1"/>
  <c r="W103"/>
  <c r="U105"/>
  <c r="T105"/>
  <c r="S105"/>
  <c r="R105"/>
  <c r="T103"/>
  <c r="T104" s="1"/>
  <c r="S103"/>
  <c r="S104" s="1"/>
  <c r="R103"/>
  <c r="P105"/>
  <c r="O105"/>
  <c r="N105"/>
  <c r="M105"/>
  <c r="P103"/>
  <c r="O103"/>
  <c r="O104" s="1"/>
  <c r="N103"/>
  <c r="N104" s="1"/>
  <c r="M103"/>
  <c r="K105"/>
  <c r="K104" s="1"/>
  <c r="J105"/>
  <c r="I105"/>
  <c r="H105"/>
  <c r="K103"/>
  <c r="J103"/>
  <c r="J104" s="1"/>
  <c r="I103"/>
  <c r="I104" s="1"/>
  <c r="H103"/>
  <c r="F105"/>
  <c r="F104" s="1"/>
  <c r="E105"/>
  <c r="D105"/>
  <c r="C105"/>
  <c r="F103"/>
  <c r="E103"/>
  <c r="E104" s="1"/>
  <c r="D103"/>
  <c r="D104" s="1"/>
  <c r="C103"/>
  <c r="BI102" i="9"/>
  <c r="BH102"/>
  <c r="BG102"/>
  <c r="BF102"/>
  <c r="BI101"/>
  <c r="BH101"/>
  <c r="BG101"/>
  <c r="BF101"/>
  <c r="BH100"/>
  <c r="BG100"/>
  <c r="BF100"/>
  <c r="BI99"/>
  <c r="BH99"/>
  <c r="BG99"/>
  <c r="BF99"/>
  <c r="C99" i="2" s="1"/>
  <c r="BI98" i="9"/>
  <c r="BH98"/>
  <c r="BG98"/>
  <c r="BF98"/>
  <c r="C98" i="2" s="1"/>
  <c r="BI97" i="9"/>
  <c r="BH97"/>
  <c r="BG97"/>
  <c r="BF97"/>
  <c r="C97" i="2" s="1"/>
  <c r="BI96" i="9"/>
  <c r="BH96"/>
  <c r="BG96"/>
  <c r="BF96"/>
  <c r="BI95"/>
  <c r="BH95"/>
  <c r="BG95"/>
  <c r="BF95"/>
  <c r="C95" i="2" s="1"/>
  <c r="BI94" i="9"/>
  <c r="BH94"/>
  <c r="BG94"/>
  <c r="BF94"/>
  <c r="BI93"/>
  <c r="BH93"/>
  <c r="BG93"/>
  <c r="BF93"/>
  <c r="C93" i="2" s="1"/>
  <c r="BI92" i="9"/>
  <c r="BH92"/>
  <c r="BG92"/>
  <c r="BF92"/>
  <c r="C92" i="2" s="1"/>
  <c r="BI91" i="9"/>
  <c r="BH91"/>
  <c r="BG91"/>
  <c r="BF91"/>
  <c r="BI90"/>
  <c r="BH90"/>
  <c r="BG90"/>
  <c r="BF90"/>
  <c r="BI89"/>
  <c r="BH89"/>
  <c r="BG89"/>
  <c r="BF89"/>
  <c r="BI88"/>
  <c r="BH88"/>
  <c r="BG88"/>
  <c r="BF88"/>
  <c r="BI87"/>
  <c r="BH87"/>
  <c r="BG87"/>
  <c r="BF87"/>
  <c r="BI86"/>
  <c r="BH86"/>
  <c r="BG86"/>
  <c r="BF86"/>
  <c r="BI85"/>
  <c r="BH85"/>
  <c r="BG85"/>
  <c r="BF85"/>
  <c r="BI84"/>
  <c r="BH84"/>
  <c r="BG84"/>
  <c r="BF84"/>
  <c r="C84" i="2" s="1"/>
  <c r="BI83" i="9"/>
  <c r="BH83"/>
  <c r="BG83"/>
  <c r="BF83"/>
  <c r="BI82"/>
  <c r="BH82"/>
  <c r="BG82"/>
  <c r="BF82"/>
  <c r="BI81"/>
  <c r="BH81"/>
  <c r="BG81"/>
  <c r="BF81"/>
  <c r="BI80"/>
  <c r="BH80"/>
  <c r="BG80"/>
  <c r="BF80"/>
  <c r="BI79"/>
  <c r="BH79"/>
  <c r="BG79"/>
  <c r="BF79"/>
  <c r="BI78"/>
  <c r="BH78"/>
  <c r="BG78"/>
  <c r="BF78"/>
  <c r="BI77"/>
  <c r="BH77"/>
  <c r="BG77"/>
  <c r="BF77"/>
  <c r="BI76"/>
  <c r="BH76"/>
  <c r="BG76"/>
  <c r="BF76"/>
  <c r="BI75"/>
  <c r="BH75"/>
  <c r="BG75"/>
  <c r="BF75"/>
  <c r="BI74"/>
  <c r="BH74"/>
  <c r="BG74"/>
  <c r="BF74"/>
  <c r="BI73"/>
  <c r="BH73"/>
  <c r="BG73"/>
  <c r="BF73"/>
  <c r="C73" i="2" s="1"/>
  <c r="BI72" i="9"/>
  <c r="BH72"/>
  <c r="E72" i="2" s="1"/>
  <c r="E103" s="1"/>
  <c r="E104" s="1"/>
  <c r="BG72" i="9"/>
  <c r="BG103" s="1"/>
  <c r="BG104" s="1"/>
  <c r="BF72"/>
  <c r="BF103" s="1"/>
  <c r="BI37"/>
  <c r="BI105" s="1"/>
  <c r="BH37"/>
  <c r="BH105" s="1"/>
  <c r="BG37"/>
  <c r="BF37"/>
  <c r="BF105" s="1"/>
  <c r="AY100"/>
  <c r="AT100"/>
  <c r="AJ100"/>
  <c r="AJ103" s="1"/>
  <c r="Z100"/>
  <c r="BI100" s="1"/>
  <c r="AT97"/>
  <c r="C103"/>
  <c r="D103"/>
  <c r="E103"/>
  <c r="F103"/>
  <c r="H103"/>
  <c r="I103"/>
  <c r="J103"/>
  <c r="K103"/>
  <c r="M103"/>
  <c r="N103"/>
  <c r="O103"/>
  <c r="P103"/>
  <c r="R103"/>
  <c r="S103"/>
  <c r="T103"/>
  <c r="T104" s="1"/>
  <c r="U103"/>
  <c r="W103"/>
  <c r="X103"/>
  <c r="Y103"/>
  <c r="Z103"/>
  <c r="AB103"/>
  <c r="AC103"/>
  <c r="AD103"/>
  <c r="AE103"/>
  <c r="AG103"/>
  <c r="AH103"/>
  <c r="AI103"/>
  <c r="AL103"/>
  <c r="AM103"/>
  <c r="AN103"/>
  <c r="AO103"/>
  <c r="AQ103"/>
  <c r="AR103"/>
  <c r="AS103"/>
  <c r="AT103"/>
  <c r="AV103"/>
  <c r="AW103"/>
  <c r="AX103"/>
  <c r="AY103"/>
  <c r="BA103"/>
  <c r="BB103"/>
  <c r="BC103"/>
  <c r="BD103"/>
  <c r="J104"/>
  <c r="AD104"/>
  <c r="AN104"/>
  <c r="AX104"/>
  <c r="C105"/>
  <c r="D105"/>
  <c r="D104" s="1"/>
  <c r="E105"/>
  <c r="E104" s="1"/>
  <c r="F105"/>
  <c r="H105"/>
  <c r="I105"/>
  <c r="I104" s="1"/>
  <c r="J105"/>
  <c r="K105"/>
  <c r="M105"/>
  <c r="N105"/>
  <c r="N104" s="1"/>
  <c r="O105"/>
  <c r="O104" s="1"/>
  <c r="P105"/>
  <c r="R105"/>
  <c r="S105"/>
  <c r="S104" s="1"/>
  <c r="T105"/>
  <c r="U105"/>
  <c r="W105"/>
  <c r="X105"/>
  <c r="Y105"/>
  <c r="Y104" s="1"/>
  <c r="Z105"/>
  <c r="AB105"/>
  <c r="AC105"/>
  <c r="AC104" s="1"/>
  <c r="AD105"/>
  <c r="AE105"/>
  <c r="AG105"/>
  <c r="AH105"/>
  <c r="AH104" s="1"/>
  <c r="AI105"/>
  <c r="AI104" s="1"/>
  <c r="AJ105"/>
  <c r="AL105"/>
  <c r="AM105"/>
  <c r="AM104" s="1"/>
  <c r="AN105"/>
  <c r="AO105"/>
  <c r="AQ105"/>
  <c r="AR105"/>
  <c r="AR104" s="1"/>
  <c r="AS105"/>
  <c r="AS104" s="1"/>
  <c r="AT105"/>
  <c r="AV105"/>
  <c r="AW105"/>
  <c r="AW104" s="1"/>
  <c r="AX105"/>
  <c r="AY105"/>
  <c r="BA105"/>
  <c r="BB105"/>
  <c r="BB104" s="1"/>
  <c r="BC105"/>
  <c r="BC104" s="1"/>
  <c r="BD105"/>
  <c r="BG105"/>
  <c r="BX102" i="10"/>
  <c r="BW102"/>
  <c r="BV102"/>
  <c r="BU102"/>
  <c r="BX101"/>
  <c r="BW101"/>
  <c r="BV101"/>
  <c r="BU101"/>
  <c r="BX100"/>
  <c r="BW100"/>
  <c r="BV100"/>
  <c r="BU100"/>
  <c r="BX99"/>
  <c r="BW99"/>
  <c r="BV99"/>
  <c r="BU99"/>
  <c r="BX98"/>
  <c r="BW98"/>
  <c r="BV98"/>
  <c r="BU98"/>
  <c r="BX97"/>
  <c r="BW97"/>
  <c r="BV97"/>
  <c r="BU97"/>
  <c r="BX96"/>
  <c r="BW96"/>
  <c r="BV96"/>
  <c r="BU96"/>
  <c r="BX95"/>
  <c r="BW95"/>
  <c r="BV95"/>
  <c r="BU95"/>
  <c r="BX94"/>
  <c r="BW94"/>
  <c r="BV94"/>
  <c r="BU94"/>
  <c r="BX93"/>
  <c r="BW93"/>
  <c r="BV93"/>
  <c r="BU93"/>
  <c r="BX92"/>
  <c r="BW92"/>
  <c r="BV92"/>
  <c r="BU92"/>
  <c r="BX91"/>
  <c r="BW91"/>
  <c r="BV91"/>
  <c r="BU91"/>
  <c r="BX90"/>
  <c r="BW90"/>
  <c r="BV90"/>
  <c r="BU90"/>
  <c r="BX89"/>
  <c r="BW89"/>
  <c r="BV89"/>
  <c r="BU89"/>
  <c r="BX88"/>
  <c r="BW88"/>
  <c r="BV88"/>
  <c r="BU88"/>
  <c r="BX87"/>
  <c r="BW87"/>
  <c r="BV87"/>
  <c r="BU87"/>
  <c r="BX86"/>
  <c r="BW86"/>
  <c r="BV86"/>
  <c r="BU86"/>
  <c r="BX85"/>
  <c r="BW85"/>
  <c r="BV85"/>
  <c r="BU85"/>
  <c r="BX84"/>
  <c r="BW84"/>
  <c r="BV84"/>
  <c r="BU84"/>
  <c r="BX83"/>
  <c r="BW83"/>
  <c r="BV83"/>
  <c r="BU83"/>
  <c r="BX82"/>
  <c r="BW82"/>
  <c r="BV82"/>
  <c r="BU82"/>
  <c r="BX81"/>
  <c r="BW81"/>
  <c r="BV81"/>
  <c r="BU81"/>
  <c r="BX80"/>
  <c r="BW80"/>
  <c r="BV80"/>
  <c r="BU80"/>
  <c r="BX79"/>
  <c r="BW79"/>
  <c r="BV79"/>
  <c r="BU79"/>
  <c r="BX78"/>
  <c r="BW78"/>
  <c r="BV78"/>
  <c r="BU78"/>
  <c r="BX77"/>
  <c r="BW77"/>
  <c r="BV77"/>
  <c r="BU77"/>
  <c r="BX76"/>
  <c r="BW76"/>
  <c r="BV76"/>
  <c r="BU76"/>
  <c r="BX75"/>
  <c r="BW75"/>
  <c r="BV75"/>
  <c r="BU75"/>
  <c r="BX74"/>
  <c r="BW74"/>
  <c r="BV74"/>
  <c r="BU74"/>
  <c r="BX73"/>
  <c r="BW73"/>
  <c r="BV73"/>
  <c r="BU73"/>
  <c r="BX72"/>
  <c r="BW72"/>
  <c r="BV72"/>
  <c r="BU72"/>
  <c r="BX37"/>
  <c r="BX105" s="1"/>
  <c r="BW37"/>
  <c r="BV37"/>
  <c r="BU37"/>
  <c r="BW105"/>
  <c r="BV105"/>
  <c r="BU105"/>
  <c r="BV104"/>
  <c r="BX103"/>
  <c r="BW103"/>
  <c r="BV103"/>
  <c r="BU103"/>
  <c r="BS105"/>
  <c r="BR105"/>
  <c r="BQ105"/>
  <c r="BP105"/>
  <c r="BS104"/>
  <c r="BS103"/>
  <c r="BR103"/>
  <c r="BR104" s="1"/>
  <c r="BQ103"/>
  <c r="BQ104" s="1"/>
  <c r="BP103"/>
  <c r="BN105"/>
  <c r="BN104" s="1"/>
  <c r="BM105"/>
  <c r="BL105"/>
  <c r="BK105"/>
  <c r="BN103"/>
  <c r="BM103"/>
  <c r="BM104" s="1"/>
  <c r="BL103"/>
  <c r="BL104" s="1"/>
  <c r="BK103"/>
  <c r="BI105"/>
  <c r="BI104" s="1"/>
  <c r="BH105"/>
  <c r="BG105"/>
  <c r="BF105"/>
  <c r="BI103"/>
  <c r="BH103"/>
  <c r="BH104" s="1"/>
  <c r="BG103"/>
  <c r="BG104" s="1"/>
  <c r="BF103"/>
  <c r="BD105"/>
  <c r="BD104" s="1"/>
  <c r="BC105"/>
  <c r="BB105"/>
  <c r="BA105"/>
  <c r="BD103"/>
  <c r="BC103"/>
  <c r="BC104" s="1"/>
  <c r="BB103"/>
  <c r="BB104" s="1"/>
  <c r="BA103"/>
  <c r="AY105"/>
  <c r="AX105"/>
  <c r="AW105"/>
  <c r="AV105"/>
  <c r="AY104"/>
  <c r="AW104"/>
  <c r="AY103"/>
  <c r="AX103"/>
  <c r="AX104" s="1"/>
  <c r="AW103"/>
  <c r="AV103"/>
  <c r="AT105"/>
  <c r="AT104" s="1"/>
  <c r="AS105"/>
  <c r="AR105"/>
  <c r="AQ105"/>
  <c r="AT103"/>
  <c r="AS103"/>
  <c r="AS104" s="1"/>
  <c r="AR103"/>
  <c r="AR104" s="1"/>
  <c r="AQ103"/>
  <c r="AO105"/>
  <c r="AO104" s="1"/>
  <c r="AN105"/>
  <c r="AM105"/>
  <c r="AL105"/>
  <c r="AO103"/>
  <c r="AN103"/>
  <c r="AN104" s="1"/>
  <c r="AM103"/>
  <c r="AM104" s="1"/>
  <c r="AL103"/>
  <c r="AJ105"/>
  <c r="AI105"/>
  <c r="AH105"/>
  <c r="AG105"/>
  <c r="AJ104"/>
  <c r="AH104"/>
  <c r="AJ103"/>
  <c r="AI103"/>
  <c r="AI104" s="1"/>
  <c r="AH103"/>
  <c r="AG103"/>
  <c r="AE105"/>
  <c r="AE104" s="1"/>
  <c r="AD105"/>
  <c r="AC105"/>
  <c r="AB105"/>
  <c r="AE103"/>
  <c r="AD103"/>
  <c r="AD104" s="1"/>
  <c r="AC103"/>
  <c r="AC104" s="1"/>
  <c r="AB103"/>
  <c r="Z105"/>
  <c r="Y105"/>
  <c r="X105"/>
  <c r="W105"/>
  <c r="Z104"/>
  <c r="Z103"/>
  <c r="Y103"/>
  <c r="Y104" s="1"/>
  <c r="X103"/>
  <c r="X104" s="1"/>
  <c r="W103"/>
  <c r="U105"/>
  <c r="U104" s="1"/>
  <c r="T105"/>
  <c r="S105"/>
  <c r="R105"/>
  <c r="U103"/>
  <c r="T103"/>
  <c r="T104" s="1"/>
  <c r="S103"/>
  <c r="S104" s="1"/>
  <c r="R103"/>
  <c r="P105"/>
  <c r="O105"/>
  <c r="N105"/>
  <c r="M105"/>
  <c r="P104"/>
  <c r="P103"/>
  <c r="O103"/>
  <c r="O104" s="1"/>
  <c r="N103"/>
  <c r="N104" s="1"/>
  <c r="M103"/>
  <c r="K105"/>
  <c r="K104" s="1"/>
  <c r="J105"/>
  <c r="I105"/>
  <c r="H105"/>
  <c r="K103"/>
  <c r="J103"/>
  <c r="J104" s="1"/>
  <c r="I103"/>
  <c r="I104" s="1"/>
  <c r="H103"/>
  <c r="F105"/>
  <c r="E105"/>
  <c r="D105"/>
  <c r="C105"/>
  <c r="F104"/>
  <c r="D104"/>
  <c r="F103"/>
  <c r="E103"/>
  <c r="E104" s="1"/>
  <c r="D103"/>
  <c r="C103"/>
  <c r="JA102" i="11"/>
  <c r="IZ102"/>
  <c r="IY102"/>
  <c r="IX102"/>
  <c r="JA101"/>
  <c r="IZ101"/>
  <c r="IY101"/>
  <c r="IX101"/>
  <c r="JA100"/>
  <c r="IZ100"/>
  <c r="IY100"/>
  <c r="IX100"/>
  <c r="JA99"/>
  <c r="IZ99"/>
  <c r="IY99"/>
  <c r="IX99"/>
  <c r="JA98"/>
  <c r="IZ98"/>
  <c r="IY98"/>
  <c r="IX98"/>
  <c r="JA97"/>
  <c r="IZ97"/>
  <c r="IY97"/>
  <c r="IX97"/>
  <c r="JA96"/>
  <c r="IZ96"/>
  <c r="IY96"/>
  <c r="IX96"/>
  <c r="JA95"/>
  <c r="IZ95"/>
  <c r="IY95"/>
  <c r="IX95"/>
  <c r="JA94"/>
  <c r="IZ94"/>
  <c r="IY94"/>
  <c r="IX94"/>
  <c r="JA93"/>
  <c r="IZ93"/>
  <c r="IY93"/>
  <c r="IX93"/>
  <c r="JA92"/>
  <c r="IZ92"/>
  <c r="IY92"/>
  <c r="IX92"/>
  <c r="JA91"/>
  <c r="IZ91"/>
  <c r="IY91"/>
  <c r="IX91"/>
  <c r="JA90"/>
  <c r="IZ90"/>
  <c r="IY90"/>
  <c r="IX90"/>
  <c r="JA89"/>
  <c r="IZ89"/>
  <c r="IY89"/>
  <c r="IX89"/>
  <c r="JA88"/>
  <c r="IZ88"/>
  <c r="IY88"/>
  <c r="IX88"/>
  <c r="JA87"/>
  <c r="IZ87"/>
  <c r="IY87"/>
  <c r="IX87"/>
  <c r="JA86"/>
  <c r="IZ86"/>
  <c r="IY86"/>
  <c r="IX86"/>
  <c r="JA85"/>
  <c r="IZ85"/>
  <c r="IY85"/>
  <c r="IX85"/>
  <c r="JA84"/>
  <c r="IZ84"/>
  <c r="IY84"/>
  <c r="IX84"/>
  <c r="JA83"/>
  <c r="IZ83"/>
  <c r="IY83"/>
  <c r="IX83"/>
  <c r="JA82"/>
  <c r="IZ82"/>
  <c r="IY82"/>
  <c r="IX82"/>
  <c r="JA81"/>
  <c r="IZ81"/>
  <c r="IY81"/>
  <c r="IX81"/>
  <c r="JA80"/>
  <c r="IZ80"/>
  <c r="IY80"/>
  <c r="IX80"/>
  <c r="JA79"/>
  <c r="IZ79"/>
  <c r="IY79"/>
  <c r="IX79"/>
  <c r="JA78"/>
  <c r="IZ78"/>
  <c r="IY78"/>
  <c r="IX78"/>
  <c r="JA77"/>
  <c r="IZ77"/>
  <c r="IY77"/>
  <c r="IX77"/>
  <c r="JA76"/>
  <c r="IZ76"/>
  <c r="IY76"/>
  <c r="IX76"/>
  <c r="JA75"/>
  <c r="IZ75"/>
  <c r="IY75"/>
  <c r="IX75"/>
  <c r="JA74"/>
  <c r="IZ74"/>
  <c r="IY74"/>
  <c r="IX74"/>
  <c r="JA73"/>
  <c r="IZ73"/>
  <c r="IY73"/>
  <c r="IX73"/>
  <c r="JA72"/>
  <c r="JA103" s="1"/>
  <c r="IZ72"/>
  <c r="IY72"/>
  <c r="IX72"/>
  <c r="IX103" s="1"/>
  <c r="JA37"/>
  <c r="JA105" s="1"/>
  <c r="IZ37"/>
  <c r="IY37"/>
  <c r="IX37"/>
  <c r="IZ105"/>
  <c r="IY105"/>
  <c r="IX105"/>
  <c r="IZ103"/>
  <c r="IY103"/>
  <c r="IY104" s="1"/>
  <c r="IV105"/>
  <c r="IU105"/>
  <c r="IT105"/>
  <c r="IS105"/>
  <c r="IV104"/>
  <c r="IT104"/>
  <c r="IV103"/>
  <c r="IU103"/>
  <c r="IU104" s="1"/>
  <c r="IT103"/>
  <c r="IS103"/>
  <c r="IQ105"/>
  <c r="IP105"/>
  <c r="IO105"/>
  <c r="IN105"/>
  <c r="IQ104"/>
  <c r="IO104"/>
  <c r="IQ103"/>
  <c r="IP103"/>
  <c r="IP104" s="1"/>
  <c r="IO103"/>
  <c r="IN103"/>
  <c r="IL105"/>
  <c r="IK105"/>
  <c r="IJ105"/>
  <c r="II105"/>
  <c r="IL104"/>
  <c r="IJ104"/>
  <c r="IL103"/>
  <c r="IK103"/>
  <c r="IK104" s="1"/>
  <c r="IJ103"/>
  <c r="II103"/>
  <c r="IG105"/>
  <c r="IF105"/>
  <c r="IE105"/>
  <c r="ID105"/>
  <c r="IG104"/>
  <c r="IE104"/>
  <c r="IG103"/>
  <c r="IF103"/>
  <c r="IF104" s="1"/>
  <c r="IE103"/>
  <c r="ID103"/>
  <c r="IB105"/>
  <c r="IB104" s="1"/>
  <c r="IA105"/>
  <c r="HZ105"/>
  <c r="HY105"/>
  <c r="IB103"/>
  <c r="IA103"/>
  <c r="IA104" s="1"/>
  <c r="HZ103"/>
  <c r="HZ104" s="1"/>
  <c r="HY103"/>
  <c r="HW105"/>
  <c r="HV105"/>
  <c r="HU105"/>
  <c r="HT105"/>
  <c r="HW104"/>
  <c r="HU104"/>
  <c r="HW103"/>
  <c r="HV103"/>
  <c r="HV104" s="1"/>
  <c r="HU103"/>
  <c r="HT103"/>
  <c r="HR105"/>
  <c r="HQ105"/>
  <c r="HP105"/>
  <c r="HO105"/>
  <c r="HR104"/>
  <c r="HR103"/>
  <c r="HQ103"/>
  <c r="HQ104" s="1"/>
  <c r="HP103"/>
  <c r="HP104" s="1"/>
  <c r="HO103"/>
  <c r="HM105"/>
  <c r="HL105"/>
  <c r="HK105"/>
  <c r="HJ105"/>
  <c r="HM104"/>
  <c r="HM103"/>
  <c r="HL103"/>
  <c r="HL104" s="1"/>
  <c r="HK103"/>
  <c r="HK104" s="1"/>
  <c r="HJ103"/>
  <c r="HH105"/>
  <c r="HH104" s="1"/>
  <c r="HG105"/>
  <c r="HF105"/>
  <c r="HE105"/>
  <c r="HH103"/>
  <c r="HG103"/>
  <c r="HG104" s="1"/>
  <c r="HF103"/>
  <c r="HF104" s="1"/>
  <c r="HE103"/>
  <c r="HC105"/>
  <c r="HB105"/>
  <c r="HA105"/>
  <c r="GZ105"/>
  <c r="HC104"/>
  <c r="HA104"/>
  <c r="HC103"/>
  <c r="HB103"/>
  <c r="HB104" s="1"/>
  <c r="HA103"/>
  <c r="GZ103"/>
  <c r="GX105"/>
  <c r="GW105"/>
  <c r="GV105"/>
  <c r="GU105"/>
  <c r="GX104"/>
  <c r="GV104"/>
  <c r="GX103"/>
  <c r="GW103"/>
  <c r="GW104" s="1"/>
  <c r="GV103"/>
  <c r="GU103"/>
  <c r="GS105"/>
  <c r="GS104" s="1"/>
  <c r="GR105"/>
  <c r="GQ105"/>
  <c r="GP105"/>
  <c r="GS103"/>
  <c r="GR103"/>
  <c r="GR104" s="1"/>
  <c r="GQ103"/>
  <c r="GQ104" s="1"/>
  <c r="GP103"/>
  <c r="GN105"/>
  <c r="GN104" s="1"/>
  <c r="GM105"/>
  <c r="GL105"/>
  <c r="GK105"/>
  <c r="GN103"/>
  <c r="GM103"/>
  <c r="GM104" s="1"/>
  <c r="GL103"/>
  <c r="GL104" s="1"/>
  <c r="GK103"/>
  <c r="GI105"/>
  <c r="GH105"/>
  <c r="GG105"/>
  <c r="GF105"/>
  <c r="GI104"/>
  <c r="GI103"/>
  <c r="GH103"/>
  <c r="GH104" s="1"/>
  <c r="GG103"/>
  <c r="GG104" s="1"/>
  <c r="GF103"/>
  <c r="GD105"/>
  <c r="GD104" s="1"/>
  <c r="GC105"/>
  <c r="GB105"/>
  <c r="GA105"/>
  <c r="GD103"/>
  <c r="GC103"/>
  <c r="GC104" s="1"/>
  <c r="GB103"/>
  <c r="GB104" s="1"/>
  <c r="GA103"/>
  <c r="FY105"/>
  <c r="FX105"/>
  <c r="FW105"/>
  <c r="FV105"/>
  <c r="FY104"/>
  <c r="FY103"/>
  <c r="FX103"/>
  <c r="FX104" s="1"/>
  <c r="FW103"/>
  <c r="FW104" s="1"/>
  <c r="FV103"/>
  <c r="FT105"/>
  <c r="FS105"/>
  <c r="FR105"/>
  <c r="FQ105"/>
  <c r="FT104"/>
  <c r="FT103"/>
  <c r="FS103"/>
  <c r="FS104" s="1"/>
  <c r="FR103"/>
  <c r="FR104" s="1"/>
  <c r="FQ103"/>
  <c r="FO105"/>
  <c r="FN105"/>
  <c r="FM105"/>
  <c r="FL105"/>
  <c r="FO104"/>
  <c r="FM104"/>
  <c r="FO103"/>
  <c r="FN103"/>
  <c r="FN104" s="1"/>
  <c r="FM103"/>
  <c r="FL103"/>
  <c r="FJ105"/>
  <c r="FI105"/>
  <c r="FH105"/>
  <c r="FG105"/>
  <c r="FJ104"/>
  <c r="FJ103"/>
  <c r="FI103"/>
  <c r="FI104" s="1"/>
  <c r="FH103"/>
  <c r="FH104" s="1"/>
  <c r="FG103"/>
  <c r="FE105"/>
  <c r="FE104" s="1"/>
  <c r="FD105"/>
  <c r="FC105"/>
  <c r="FB105"/>
  <c r="FE103"/>
  <c r="FD103"/>
  <c r="FD104" s="1"/>
  <c r="FC103"/>
  <c r="FC104" s="1"/>
  <c r="FB103"/>
  <c r="EZ105"/>
  <c r="EZ104" s="1"/>
  <c r="EY105"/>
  <c r="EX105"/>
  <c r="EW105"/>
  <c r="EZ103"/>
  <c r="EY103"/>
  <c r="EY104" s="1"/>
  <c r="EX103"/>
  <c r="EX104" s="1"/>
  <c r="EW103"/>
  <c r="EU105"/>
  <c r="ET105"/>
  <c r="ES105"/>
  <c r="ER105"/>
  <c r="EU104"/>
  <c r="EU103"/>
  <c r="ET103"/>
  <c r="ET104" s="1"/>
  <c r="ES103"/>
  <c r="ES104" s="1"/>
  <c r="ER103"/>
  <c r="EP105"/>
  <c r="EO105"/>
  <c r="EN105"/>
  <c r="EM105"/>
  <c r="EP104"/>
  <c r="EN104"/>
  <c r="EP103"/>
  <c r="EO103"/>
  <c r="EO104" s="1"/>
  <c r="EN103"/>
  <c r="EM103"/>
  <c r="EK105"/>
  <c r="EK104" s="1"/>
  <c r="EJ105"/>
  <c r="EI105"/>
  <c r="EH105"/>
  <c r="EK103"/>
  <c r="EJ103"/>
  <c r="EJ104" s="1"/>
  <c r="EI103"/>
  <c r="EI104" s="1"/>
  <c r="EH103"/>
  <c r="EF105"/>
  <c r="EE105"/>
  <c r="ED105"/>
  <c r="EC105"/>
  <c r="EF104"/>
  <c r="EF103"/>
  <c r="EE103"/>
  <c r="EE104" s="1"/>
  <c r="ED103"/>
  <c r="ED104" s="1"/>
  <c r="EC103"/>
  <c r="EA105"/>
  <c r="DZ105"/>
  <c r="DY105"/>
  <c r="DX105"/>
  <c r="EA104"/>
  <c r="EA103"/>
  <c r="DZ103"/>
  <c r="DZ104" s="1"/>
  <c r="DY103"/>
  <c r="DY104" s="1"/>
  <c r="DX103"/>
  <c r="DV105"/>
  <c r="DV104" s="1"/>
  <c r="DU105"/>
  <c r="DT105"/>
  <c r="DS105"/>
  <c r="DV103"/>
  <c r="DU103"/>
  <c r="DU104" s="1"/>
  <c r="DT103"/>
  <c r="DT104" s="1"/>
  <c r="DS103"/>
  <c r="DQ105"/>
  <c r="DP105"/>
  <c r="DO105"/>
  <c r="DN105"/>
  <c r="DQ104"/>
  <c r="DO104"/>
  <c r="DQ103"/>
  <c r="DP103"/>
  <c r="DP104" s="1"/>
  <c r="DO103"/>
  <c r="DN103"/>
  <c r="DL105"/>
  <c r="DL104" s="1"/>
  <c r="DK105"/>
  <c r="DJ105"/>
  <c r="DI105"/>
  <c r="DL103"/>
  <c r="DK103"/>
  <c r="DK104" s="1"/>
  <c r="DJ103"/>
  <c r="DJ104" s="1"/>
  <c r="DI103"/>
  <c r="DG105"/>
  <c r="DF105"/>
  <c r="DE105"/>
  <c r="DD105"/>
  <c r="DG104"/>
  <c r="DE104"/>
  <c r="DG103"/>
  <c r="DF103"/>
  <c r="DF104" s="1"/>
  <c r="DE103"/>
  <c r="DD103"/>
  <c r="DB105"/>
  <c r="DB104" s="1"/>
  <c r="DA105"/>
  <c r="CZ105"/>
  <c r="CY105"/>
  <c r="DB103"/>
  <c r="DA103"/>
  <c r="DA104" s="1"/>
  <c r="CZ103"/>
  <c r="CZ104" s="1"/>
  <c r="CY103"/>
  <c r="CW105"/>
  <c r="CV105"/>
  <c r="CU105"/>
  <c r="CT105"/>
  <c r="CW104"/>
  <c r="CU104"/>
  <c r="CW103"/>
  <c r="CV103"/>
  <c r="CV104" s="1"/>
  <c r="CU103"/>
  <c r="CT103"/>
  <c r="CR105"/>
  <c r="CQ105"/>
  <c r="CP105"/>
  <c r="CO105"/>
  <c r="CR104"/>
  <c r="CP104"/>
  <c r="CR103"/>
  <c r="CQ103"/>
  <c r="CQ104" s="1"/>
  <c r="CP103"/>
  <c r="CO103"/>
  <c r="CM105"/>
  <c r="CM104" s="1"/>
  <c r="CL105"/>
  <c r="CK105"/>
  <c r="CJ105"/>
  <c r="CM103"/>
  <c r="CL103"/>
  <c r="CL104" s="1"/>
  <c r="CK103"/>
  <c r="CK104" s="1"/>
  <c r="CJ103"/>
  <c r="CH105"/>
  <c r="CG105"/>
  <c r="CF105"/>
  <c r="CE105"/>
  <c r="CH104"/>
  <c r="CH103"/>
  <c r="CG103"/>
  <c r="CG104" s="1"/>
  <c r="CF103"/>
  <c r="CF104" s="1"/>
  <c r="CE103"/>
  <c r="CC105"/>
  <c r="CC104" s="1"/>
  <c r="CB105"/>
  <c r="CA105"/>
  <c r="BZ105"/>
  <c r="CC103"/>
  <c r="CB103"/>
  <c r="CB104" s="1"/>
  <c r="CA103"/>
  <c r="CA104" s="1"/>
  <c r="BZ103"/>
  <c r="BX105"/>
  <c r="BW105"/>
  <c r="BV105"/>
  <c r="BU105"/>
  <c r="BX104"/>
  <c r="BX103"/>
  <c r="BW103"/>
  <c r="BW104" s="1"/>
  <c r="BV103"/>
  <c r="BV104" s="1"/>
  <c r="BU103"/>
  <c r="BS105"/>
  <c r="BS104" s="1"/>
  <c r="BR105"/>
  <c r="BQ105"/>
  <c r="BP105"/>
  <c r="BS103"/>
  <c r="BR103"/>
  <c r="BR104" s="1"/>
  <c r="BQ103"/>
  <c r="BQ104" s="1"/>
  <c r="BP103"/>
  <c r="BN105"/>
  <c r="BM105"/>
  <c r="BL105"/>
  <c r="BK105"/>
  <c r="BN104"/>
  <c r="BN103"/>
  <c r="BM103"/>
  <c r="BM104" s="1"/>
  <c r="BL103"/>
  <c r="BL104" s="1"/>
  <c r="BK103"/>
  <c r="BI105"/>
  <c r="BI104" s="1"/>
  <c r="BH105"/>
  <c r="BG105"/>
  <c r="BF105"/>
  <c r="BI103"/>
  <c r="BH103"/>
  <c r="BH104" s="1"/>
  <c r="BG103"/>
  <c r="BG104" s="1"/>
  <c r="BF103"/>
  <c r="BD105"/>
  <c r="BC105"/>
  <c r="BB105"/>
  <c r="BA105"/>
  <c r="BD104"/>
  <c r="BD103"/>
  <c r="BC103"/>
  <c r="BC104" s="1"/>
  <c r="BB103"/>
  <c r="BB104" s="1"/>
  <c r="BA103"/>
  <c r="AY105"/>
  <c r="AX105"/>
  <c r="AW105"/>
  <c r="AV105"/>
  <c r="AY104"/>
  <c r="AW104"/>
  <c r="AY103"/>
  <c r="AX103"/>
  <c r="AX104" s="1"/>
  <c r="AW103"/>
  <c r="AV103"/>
  <c r="AT105"/>
  <c r="AS105"/>
  <c r="AR105"/>
  <c r="AQ105"/>
  <c r="AT104"/>
  <c r="AT103"/>
  <c r="AS103"/>
  <c r="AS104" s="1"/>
  <c r="AR103"/>
  <c r="AR104" s="1"/>
  <c r="AQ103"/>
  <c r="AO105"/>
  <c r="AN105"/>
  <c r="AM105"/>
  <c r="AL105"/>
  <c r="AO104"/>
  <c r="AM104"/>
  <c r="AO103"/>
  <c r="AN103"/>
  <c r="AN104" s="1"/>
  <c r="AM103"/>
  <c r="AL103"/>
  <c r="AJ105"/>
  <c r="AJ104" s="1"/>
  <c r="AI105"/>
  <c r="AH105"/>
  <c r="AG105"/>
  <c r="AJ103"/>
  <c r="AI103"/>
  <c r="AI104" s="1"/>
  <c r="AH103"/>
  <c r="AH104" s="1"/>
  <c r="AG103"/>
  <c r="AE105"/>
  <c r="AD105"/>
  <c r="AC105"/>
  <c r="AB105"/>
  <c r="AE104"/>
  <c r="AC104"/>
  <c r="AE103"/>
  <c r="AD103"/>
  <c r="AD104" s="1"/>
  <c r="AC103"/>
  <c r="AB103"/>
  <c r="Z105"/>
  <c r="Z104" s="1"/>
  <c r="Y105"/>
  <c r="X105"/>
  <c r="W105"/>
  <c r="Z103"/>
  <c r="Y103"/>
  <c r="Y104" s="1"/>
  <c r="X103"/>
  <c r="X104" s="1"/>
  <c r="W103"/>
  <c r="U105"/>
  <c r="U104" s="1"/>
  <c r="T105"/>
  <c r="S105"/>
  <c r="R105"/>
  <c r="U103"/>
  <c r="T103"/>
  <c r="T104" s="1"/>
  <c r="S103"/>
  <c r="S104" s="1"/>
  <c r="R103"/>
  <c r="P105"/>
  <c r="O105"/>
  <c r="N105"/>
  <c r="M105"/>
  <c r="P104"/>
  <c r="N104"/>
  <c r="P103"/>
  <c r="O103"/>
  <c r="O104" s="1"/>
  <c r="N103"/>
  <c r="M103"/>
  <c r="K105"/>
  <c r="K104" s="1"/>
  <c r="J105"/>
  <c r="I105"/>
  <c r="H105"/>
  <c r="K103"/>
  <c r="J103"/>
  <c r="J104" s="1"/>
  <c r="I103"/>
  <c r="I104" s="1"/>
  <c r="H103"/>
  <c r="F105"/>
  <c r="E105"/>
  <c r="D105"/>
  <c r="C105"/>
  <c r="F104"/>
  <c r="F103"/>
  <c r="E103"/>
  <c r="E104" s="1"/>
  <c r="D103"/>
  <c r="D104" s="1"/>
  <c r="C103"/>
  <c r="JK102" i="12"/>
  <c r="JJ102"/>
  <c r="JI102"/>
  <c r="JH102"/>
  <c r="JK101"/>
  <c r="JJ101"/>
  <c r="JI101"/>
  <c r="JH101"/>
  <c r="JK100"/>
  <c r="JJ100"/>
  <c r="JI100"/>
  <c r="JH100"/>
  <c r="JK99"/>
  <c r="JJ99"/>
  <c r="JI99"/>
  <c r="JH99"/>
  <c r="JK98"/>
  <c r="JJ98"/>
  <c r="JI98"/>
  <c r="JH98"/>
  <c r="JK97"/>
  <c r="JJ97"/>
  <c r="JI97"/>
  <c r="JH97"/>
  <c r="JK96"/>
  <c r="JJ96"/>
  <c r="JI96"/>
  <c r="JH96"/>
  <c r="JK95"/>
  <c r="JJ95"/>
  <c r="JI95"/>
  <c r="JH95"/>
  <c r="JK94"/>
  <c r="JJ94"/>
  <c r="JI94"/>
  <c r="JH94"/>
  <c r="JK93"/>
  <c r="JJ93"/>
  <c r="JI93"/>
  <c r="JH93"/>
  <c r="JK92"/>
  <c r="JJ92"/>
  <c r="JI92"/>
  <c r="JH92"/>
  <c r="JK91"/>
  <c r="JJ91"/>
  <c r="JI91"/>
  <c r="JH91"/>
  <c r="JK90"/>
  <c r="JJ90"/>
  <c r="JI90"/>
  <c r="JH90"/>
  <c r="JK89"/>
  <c r="JJ89"/>
  <c r="JI89"/>
  <c r="JH89"/>
  <c r="JK88"/>
  <c r="JJ88"/>
  <c r="JI88"/>
  <c r="JH88"/>
  <c r="JK87"/>
  <c r="JJ87"/>
  <c r="JI87"/>
  <c r="JH87"/>
  <c r="JK86"/>
  <c r="JJ86"/>
  <c r="JI86"/>
  <c r="JH86"/>
  <c r="JK85"/>
  <c r="JJ85"/>
  <c r="JI85"/>
  <c r="JH85"/>
  <c r="JK84"/>
  <c r="JJ84"/>
  <c r="JI84"/>
  <c r="JH84"/>
  <c r="JK83"/>
  <c r="JJ83"/>
  <c r="JI83"/>
  <c r="JH83"/>
  <c r="JK82"/>
  <c r="JJ82"/>
  <c r="JI82"/>
  <c r="JH82"/>
  <c r="JK81"/>
  <c r="JJ81"/>
  <c r="JI81"/>
  <c r="JH81"/>
  <c r="JK80"/>
  <c r="JJ80"/>
  <c r="JI80"/>
  <c r="JH80"/>
  <c r="JK79"/>
  <c r="JJ79"/>
  <c r="JI79"/>
  <c r="JH79"/>
  <c r="JK78"/>
  <c r="JJ78"/>
  <c r="JI78"/>
  <c r="JH78"/>
  <c r="JK77"/>
  <c r="JJ77"/>
  <c r="JI77"/>
  <c r="JH77"/>
  <c r="JK76"/>
  <c r="JJ76"/>
  <c r="JI76"/>
  <c r="JH76"/>
  <c r="JK75"/>
  <c r="JJ75"/>
  <c r="JI75"/>
  <c r="JH75"/>
  <c r="JK74"/>
  <c r="JJ74"/>
  <c r="JI74"/>
  <c r="JH74"/>
  <c r="JK73"/>
  <c r="JJ73"/>
  <c r="JI73"/>
  <c r="JH73"/>
  <c r="JK72"/>
  <c r="JK103" s="1"/>
  <c r="JK104" s="1"/>
  <c r="JJ72"/>
  <c r="JJ103" s="1"/>
  <c r="JI72"/>
  <c r="JH72"/>
  <c r="JK37"/>
  <c r="JJ37"/>
  <c r="JI37"/>
  <c r="JH37"/>
  <c r="FO102"/>
  <c r="FO101"/>
  <c r="FO100"/>
  <c r="FO99"/>
  <c r="FO98"/>
  <c r="FO97"/>
  <c r="FJ97"/>
  <c r="FE97"/>
  <c r="JK105"/>
  <c r="JJ105"/>
  <c r="JI105"/>
  <c r="JH105"/>
  <c r="JI103"/>
  <c r="JI104" s="1"/>
  <c r="JH103"/>
  <c r="JF105"/>
  <c r="JF104" s="1"/>
  <c r="JE105"/>
  <c r="JD105"/>
  <c r="JC105"/>
  <c r="JF103"/>
  <c r="JE103"/>
  <c r="JE104" s="1"/>
  <c r="JD103"/>
  <c r="JD104" s="1"/>
  <c r="JC103"/>
  <c r="JA105"/>
  <c r="IZ105"/>
  <c r="IY105"/>
  <c r="IX105"/>
  <c r="JA104"/>
  <c r="IY104"/>
  <c r="JA103"/>
  <c r="IZ103"/>
  <c r="IZ104" s="1"/>
  <c r="IY103"/>
  <c r="IX103"/>
  <c r="IV105"/>
  <c r="IU105"/>
  <c r="IT105"/>
  <c r="IS105"/>
  <c r="IV104"/>
  <c r="IT104"/>
  <c r="IV103"/>
  <c r="IU103"/>
  <c r="IU104" s="1"/>
  <c r="IT103"/>
  <c r="IS103"/>
  <c r="IQ105"/>
  <c r="IP105"/>
  <c r="IO105"/>
  <c r="IN105"/>
  <c r="IQ104"/>
  <c r="IQ103"/>
  <c r="IP103"/>
  <c r="IP104" s="1"/>
  <c r="IO103"/>
  <c r="IO104" s="1"/>
  <c r="IN103"/>
  <c r="IL105"/>
  <c r="IK105"/>
  <c r="IJ105"/>
  <c r="II105"/>
  <c r="IL104"/>
  <c r="IJ104"/>
  <c r="IL103"/>
  <c r="IK103"/>
  <c r="IK104" s="1"/>
  <c r="IJ103"/>
  <c r="II103"/>
  <c r="IG105"/>
  <c r="IF105"/>
  <c r="IE105"/>
  <c r="ID105"/>
  <c r="IG104"/>
  <c r="IE104"/>
  <c r="IG103"/>
  <c r="IF103"/>
  <c r="IF104" s="1"/>
  <c r="IE103"/>
  <c r="ID103"/>
  <c r="IB105"/>
  <c r="IA105"/>
  <c r="HZ105"/>
  <c r="HY105"/>
  <c r="IB104"/>
  <c r="IB103"/>
  <c r="IA103"/>
  <c r="IA104" s="1"/>
  <c r="HZ103"/>
  <c r="HZ104" s="1"/>
  <c r="HY103"/>
  <c r="HW105"/>
  <c r="HW104" s="1"/>
  <c r="HV105"/>
  <c r="HU105"/>
  <c r="HT105"/>
  <c r="HW103"/>
  <c r="HV103"/>
  <c r="HV104" s="1"/>
  <c r="HU103"/>
  <c r="HU104" s="1"/>
  <c r="HT103"/>
  <c r="HR105"/>
  <c r="HQ105"/>
  <c r="HP105"/>
  <c r="HO105"/>
  <c r="HR104"/>
  <c r="HR103"/>
  <c r="HQ103"/>
  <c r="HQ104" s="1"/>
  <c r="HP103"/>
  <c r="HP104" s="1"/>
  <c r="HO103"/>
  <c r="HM105"/>
  <c r="HL105"/>
  <c r="HK105"/>
  <c r="HJ105"/>
  <c r="HM104"/>
  <c r="HM103"/>
  <c r="HL103"/>
  <c r="HL104" s="1"/>
  <c r="HK103"/>
  <c r="HK104" s="1"/>
  <c r="HJ103"/>
  <c r="HH105"/>
  <c r="HG105"/>
  <c r="HF105"/>
  <c r="HE105"/>
  <c r="HH104"/>
  <c r="HH103"/>
  <c r="HG103"/>
  <c r="HG104" s="1"/>
  <c r="HF103"/>
  <c r="HF104" s="1"/>
  <c r="HE103"/>
  <c r="HC105"/>
  <c r="HB105"/>
  <c r="HA105"/>
  <c r="GZ105"/>
  <c r="HC103"/>
  <c r="HB103"/>
  <c r="HB104" s="1"/>
  <c r="HA103"/>
  <c r="HA104" s="1"/>
  <c r="GZ103"/>
  <c r="GX105"/>
  <c r="GW105"/>
  <c r="GV105"/>
  <c r="GU105"/>
  <c r="GX103"/>
  <c r="GX104" s="1"/>
  <c r="GW103"/>
  <c r="GW104" s="1"/>
  <c r="GV103"/>
  <c r="GV104" s="1"/>
  <c r="GU103"/>
  <c r="GS105"/>
  <c r="GR105"/>
  <c r="GQ105"/>
  <c r="GP105"/>
  <c r="GS104"/>
  <c r="GS103"/>
  <c r="GR103"/>
  <c r="GR104" s="1"/>
  <c r="GQ103"/>
  <c r="GQ104" s="1"/>
  <c r="GP103"/>
  <c r="GN105"/>
  <c r="GM105"/>
  <c r="GL105"/>
  <c r="GK105"/>
  <c r="GN103"/>
  <c r="GN104" s="1"/>
  <c r="GM103"/>
  <c r="GM104" s="1"/>
  <c r="GL103"/>
  <c r="GL104" s="1"/>
  <c r="GK103"/>
  <c r="GI105"/>
  <c r="GH105"/>
  <c r="GG105"/>
  <c r="GF105"/>
  <c r="GI103"/>
  <c r="GI104" s="1"/>
  <c r="GH103"/>
  <c r="GH104" s="1"/>
  <c r="GG103"/>
  <c r="GG104" s="1"/>
  <c r="GF103"/>
  <c r="GD105"/>
  <c r="GC105"/>
  <c r="GB105"/>
  <c r="GA105"/>
  <c r="GD104"/>
  <c r="GD103"/>
  <c r="GC103"/>
  <c r="GC104" s="1"/>
  <c r="GB103"/>
  <c r="GB104" s="1"/>
  <c r="GA103"/>
  <c r="FY105"/>
  <c r="FX105"/>
  <c r="FW105"/>
  <c r="FV105"/>
  <c r="FY104"/>
  <c r="FW104"/>
  <c r="FY103"/>
  <c r="FX103"/>
  <c r="FX104" s="1"/>
  <c r="FW103"/>
  <c r="FV103"/>
  <c r="FT105"/>
  <c r="FS105"/>
  <c r="FR105"/>
  <c r="FQ105"/>
  <c r="FR104"/>
  <c r="FT103"/>
  <c r="FT104" s="1"/>
  <c r="FS103"/>
  <c r="FS104" s="1"/>
  <c r="FR103"/>
  <c r="FQ103"/>
  <c r="FO105"/>
  <c r="FN105"/>
  <c r="FM105"/>
  <c r="FL105"/>
  <c r="FN103"/>
  <c r="FN104" s="1"/>
  <c r="FM103"/>
  <c r="FM104" s="1"/>
  <c r="FL103"/>
  <c r="FJ105"/>
  <c r="FI105"/>
  <c r="FH105"/>
  <c r="FG105"/>
  <c r="FH104"/>
  <c r="FJ103"/>
  <c r="FJ104" s="1"/>
  <c r="FI103"/>
  <c r="FI104" s="1"/>
  <c r="FH103"/>
  <c r="FG103"/>
  <c r="FE105"/>
  <c r="FD105"/>
  <c r="FC105"/>
  <c r="FB105"/>
  <c r="FE103"/>
  <c r="FE104" s="1"/>
  <c r="FD103"/>
  <c r="FD104" s="1"/>
  <c r="FC103"/>
  <c r="FC104" s="1"/>
  <c r="FB103"/>
  <c r="EZ105"/>
  <c r="EY105"/>
  <c r="EX105"/>
  <c r="EW105"/>
  <c r="EZ104"/>
  <c r="EZ103"/>
  <c r="EY103"/>
  <c r="EY104" s="1"/>
  <c r="EX103"/>
  <c r="EX104" s="1"/>
  <c r="EW103"/>
  <c r="EU105"/>
  <c r="ET105"/>
  <c r="ES105"/>
  <c r="ER105"/>
  <c r="EU103"/>
  <c r="EU104" s="1"/>
  <c r="ET103"/>
  <c r="ET104" s="1"/>
  <c r="ES103"/>
  <c r="ES104" s="1"/>
  <c r="ER103"/>
  <c r="EP105"/>
  <c r="EO105"/>
  <c r="EN105"/>
  <c r="EM105"/>
  <c r="EP103"/>
  <c r="EP104" s="1"/>
  <c r="EO103"/>
  <c r="EO104" s="1"/>
  <c r="EN103"/>
  <c r="EN104" s="1"/>
  <c r="EM103"/>
  <c r="EK105"/>
  <c r="EJ105"/>
  <c r="EI105"/>
  <c r="EH105"/>
  <c r="EK104"/>
  <c r="EK103"/>
  <c r="EJ103"/>
  <c r="EJ104" s="1"/>
  <c r="EI103"/>
  <c r="EI104" s="1"/>
  <c r="EH103"/>
  <c r="EF105"/>
  <c r="EE105"/>
  <c r="ED105"/>
  <c r="EC105"/>
  <c r="EF103"/>
  <c r="EF104" s="1"/>
  <c r="EE103"/>
  <c r="EE104" s="1"/>
  <c r="ED103"/>
  <c r="ED104" s="1"/>
  <c r="EC103"/>
  <c r="EA105"/>
  <c r="DZ105"/>
  <c r="DY105"/>
  <c r="DX105"/>
  <c r="EA104"/>
  <c r="EA103"/>
  <c r="DZ103"/>
  <c r="DZ104" s="1"/>
  <c r="DY103"/>
  <c r="DY104" s="1"/>
  <c r="DX103"/>
  <c r="DV105"/>
  <c r="DU105"/>
  <c r="DT105"/>
  <c r="DS105"/>
  <c r="DV104"/>
  <c r="DV103"/>
  <c r="DU103"/>
  <c r="DU104" s="1"/>
  <c r="DT103"/>
  <c r="DT104" s="1"/>
  <c r="DS103"/>
  <c r="DQ105"/>
  <c r="DP105"/>
  <c r="DO105"/>
  <c r="DN105"/>
  <c r="DQ103"/>
  <c r="DQ104" s="1"/>
  <c r="DP103"/>
  <c r="DP104" s="1"/>
  <c r="DO103"/>
  <c r="DO104" s="1"/>
  <c r="DN103"/>
  <c r="DL105"/>
  <c r="DK105"/>
  <c r="DJ105"/>
  <c r="DI105"/>
  <c r="DL104"/>
  <c r="DL103"/>
  <c r="DK103"/>
  <c r="DK104" s="1"/>
  <c r="DJ103"/>
  <c r="DJ104" s="1"/>
  <c r="DI103"/>
  <c r="DG105"/>
  <c r="DF105"/>
  <c r="DE105"/>
  <c r="DD105"/>
  <c r="DG103"/>
  <c r="DG104" s="1"/>
  <c r="DF103"/>
  <c r="DF104" s="1"/>
  <c r="DE103"/>
  <c r="DE104" s="1"/>
  <c r="DD103"/>
  <c r="DB105"/>
  <c r="DA105"/>
  <c r="CZ105"/>
  <c r="CY105"/>
  <c r="DB103"/>
  <c r="DB104" s="1"/>
  <c r="DA103"/>
  <c r="DA104" s="1"/>
  <c r="CZ103"/>
  <c r="CZ104" s="1"/>
  <c r="CY103"/>
  <c r="CW105"/>
  <c r="CV105"/>
  <c r="CU105"/>
  <c r="CT105"/>
  <c r="CW104"/>
  <c r="CW103"/>
  <c r="CV103"/>
  <c r="CV104" s="1"/>
  <c r="CU103"/>
  <c r="CU104" s="1"/>
  <c r="CT103"/>
  <c r="CR105"/>
  <c r="CQ105"/>
  <c r="CP105"/>
  <c r="CO105"/>
  <c r="CR104"/>
  <c r="CR103"/>
  <c r="CQ103"/>
  <c r="CQ104" s="1"/>
  <c r="CP103"/>
  <c r="CP104" s="1"/>
  <c r="CO103"/>
  <c r="CM105"/>
  <c r="CL105"/>
  <c r="CK105"/>
  <c r="CJ105"/>
  <c r="CM103"/>
  <c r="CM104" s="1"/>
  <c r="CL103"/>
  <c r="CL104" s="1"/>
  <c r="CK103"/>
  <c r="CK104" s="1"/>
  <c r="CJ103"/>
  <c r="CH105"/>
  <c r="CG105"/>
  <c r="CF105"/>
  <c r="CE105"/>
  <c r="CH104"/>
  <c r="CH103"/>
  <c r="CG103"/>
  <c r="CG104" s="1"/>
  <c r="CF103"/>
  <c r="CF104" s="1"/>
  <c r="CE103"/>
  <c r="CC105"/>
  <c r="CB105"/>
  <c r="CA105"/>
  <c r="BZ105"/>
  <c r="CC104"/>
  <c r="CC103"/>
  <c r="CB103"/>
  <c r="CB104" s="1"/>
  <c r="CA103"/>
  <c r="CA104" s="1"/>
  <c r="BZ103"/>
  <c r="BX105"/>
  <c r="BW105"/>
  <c r="BV105"/>
  <c r="BU105"/>
  <c r="BX103"/>
  <c r="BX104" s="1"/>
  <c r="BW103"/>
  <c r="BW104" s="1"/>
  <c r="BV103"/>
  <c r="BV104" s="1"/>
  <c r="BU103"/>
  <c r="BS105"/>
  <c r="BR105"/>
  <c r="BQ105"/>
  <c r="BP105"/>
  <c r="BS104"/>
  <c r="BS103"/>
  <c r="BR103"/>
  <c r="BR104" s="1"/>
  <c r="BQ103"/>
  <c r="BQ104" s="1"/>
  <c r="BP103"/>
  <c r="BN105"/>
  <c r="BM105"/>
  <c r="BL105"/>
  <c r="BK105"/>
  <c r="BN104"/>
  <c r="BL104"/>
  <c r="BN103"/>
  <c r="BM103"/>
  <c r="BM104" s="1"/>
  <c r="BL103"/>
  <c r="BK103"/>
  <c r="BI105"/>
  <c r="BH105"/>
  <c r="BG105"/>
  <c r="BF105"/>
  <c r="BI103"/>
  <c r="BI104" s="1"/>
  <c r="BH103"/>
  <c r="BH104" s="1"/>
  <c r="BG103"/>
  <c r="BG104" s="1"/>
  <c r="BF103"/>
  <c r="BD105"/>
  <c r="BC105"/>
  <c r="BB105"/>
  <c r="BA105"/>
  <c r="BD104"/>
  <c r="BD103"/>
  <c r="BC103"/>
  <c r="BC104" s="1"/>
  <c r="BB103"/>
  <c r="BB104" s="1"/>
  <c r="BA103"/>
  <c r="AY105"/>
  <c r="AX105"/>
  <c r="AW105"/>
  <c r="AV105"/>
  <c r="AY104"/>
  <c r="AW104"/>
  <c r="AY103"/>
  <c r="AX103"/>
  <c r="AX104" s="1"/>
  <c r="AW103"/>
  <c r="AV103"/>
  <c r="AT105"/>
  <c r="AS105"/>
  <c r="AR105"/>
  <c r="AQ105"/>
  <c r="AR104"/>
  <c r="AT103"/>
  <c r="AT104" s="1"/>
  <c r="AS103"/>
  <c r="AS104" s="1"/>
  <c r="AR103"/>
  <c r="AQ103"/>
  <c r="AO105"/>
  <c r="AN105"/>
  <c r="AM105"/>
  <c r="AL105"/>
  <c r="AO104"/>
  <c r="AM104"/>
  <c r="AO103"/>
  <c r="AN103"/>
  <c r="AN104" s="1"/>
  <c r="AM103"/>
  <c r="AL103"/>
  <c r="AJ105"/>
  <c r="AI105"/>
  <c r="AH105"/>
  <c r="AG105"/>
  <c r="AH104"/>
  <c r="AJ103"/>
  <c r="AJ104" s="1"/>
  <c r="AI103"/>
  <c r="AI104" s="1"/>
  <c r="AH103"/>
  <c r="AG103"/>
  <c r="AE105"/>
  <c r="AD105"/>
  <c r="AC105"/>
  <c r="AB105"/>
  <c r="AE103"/>
  <c r="AE104" s="1"/>
  <c r="AD103"/>
  <c r="AD104" s="1"/>
  <c r="AC103"/>
  <c r="AC104" s="1"/>
  <c r="AB103"/>
  <c r="Z105"/>
  <c r="Y105"/>
  <c r="X105"/>
  <c r="W105"/>
  <c r="Z104"/>
  <c r="X104"/>
  <c r="Z103"/>
  <c r="Y103"/>
  <c r="Y104" s="1"/>
  <c r="X103"/>
  <c r="W103"/>
  <c r="U105"/>
  <c r="T105"/>
  <c r="S105"/>
  <c r="R105"/>
  <c r="U104"/>
  <c r="U103"/>
  <c r="T103"/>
  <c r="T104" s="1"/>
  <c r="S103"/>
  <c r="S104" s="1"/>
  <c r="R103"/>
  <c r="P105"/>
  <c r="O105"/>
  <c r="N105"/>
  <c r="M105"/>
  <c r="P104"/>
  <c r="P103"/>
  <c r="O103"/>
  <c r="O104" s="1"/>
  <c r="N103"/>
  <c r="N104" s="1"/>
  <c r="M103"/>
  <c r="K105"/>
  <c r="J105"/>
  <c r="I105"/>
  <c r="H105"/>
  <c r="K104"/>
  <c r="K103"/>
  <c r="J103"/>
  <c r="J104" s="1"/>
  <c r="I103"/>
  <c r="I104" s="1"/>
  <c r="H103"/>
  <c r="F105"/>
  <c r="E105"/>
  <c r="D105"/>
  <c r="C105"/>
  <c r="F104"/>
  <c r="F103"/>
  <c r="E103"/>
  <c r="E104" s="1"/>
  <c r="D103"/>
  <c r="D104" s="1"/>
  <c r="C103"/>
  <c r="CH102" i="13"/>
  <c r="CG102"/>
  <c r="CF102"/>
  <c r="CE102"/>
  <c r="CH101"/>
  <c r="CG101"/>
  <c r="CG103" s="1"/>
  <c r="CF101"/>
  <c r="CE101"/>
  <c r="CH100"/>
  <c r="CG100"/>
  <c r="CF100"/>
  <c r="CE100"/>
  <c r="CH99"/>
  <c r="CG99"/>
  <c r="CF99"/>
  <c r="CE99"/>
  <c r="CH98"/>
  <c r="CG98"/>
  <c r="CF98"/>
  <c r="CE98"/>
  <c r="CH97"/>
  <c r="CG97"/>
  <c r="CF97"/>
  <c r="CE97"/>
  <c r="CH96"/>
  <c r="CG96"/>
  <c r="CF96"/>
  <c r="CE96"/>
  <c r="CH95"/>
  <c r="CG95"/>
  <c r="CF95"/>
  <c r="CE95"/>
  <c r="CH94"/>
  <c r="CG94"/>
  <c r="CF94"/>
  <c r="CE94"/>
  <c r="CH93"/>
  <c r="CG93"/>
  <c r="CF93"/>
  <c r="CE93"/>
  <c r="CH92"/>
  <c r="CG92"/>
  <c r="CF92"/>
  <c r="CE92"/>
  <c r="CH91"/>
  <c r="CG91"/>
  <c r="CF91"/>
  <c r="CE91"/>
  <c r="CH90"/>
  <c r="CG90"/>
  <c r="CF90"/>
  <c r="CE90"/>
  <c r="CH89"/>
  <c r="CG89"/>
  <c r="CF89"/>
  <c r="CE89"/>
  <c r="CH88"/>
  <c r="CG88"/>
  <c r="CF88"/>
  <c r="CE88"/>
  <c r="CH87"/>
  <c r="CG87"/>
  <c r="CF87"/>
  <c r="CE87"/>
  <c r="CH86"/>
  <c r="CG86"/>
  <c r="CF86"/>
  <c r="CE86"/>
  <c r="CH85"/>
  <c r="CG85"/>
  <c r="CF85"/>
  <c r="CE85"/>
  <c r="CH84"/>
  <c r="CG84"/>
  <c r="CF84"/>
  <c r="CE84"/>
  <c r="CH83"/>
  <c r="CG83"/>
  <c r="CF83"/>
  <c r="CE83"/>
  <c r="CH82"/>
  <c r="CG82"/>
  <c r="CF82"/>
  <c r="CE82"/>
  <c r="CH81"/>
  <c r="CG81"/>
  <c r="CF81"/>
  <c r="CE81"/>
  <c r="CH80"/>
  <c r="CG80"/>
  <c r="CF80"/>
  <c r="CE80"/>
  <c r="CH79"/>
  <c r="CG79"/>
  <c r="CF79"/>
  <c r="CE79"/>
  <c r="CH78"/>
  <c r="CG78"/>
  <c r="CF78"/>
  <c r="CE78"/>
  <c r="CH77"/>
  <c r="CG77"/>
  <c r="CF77"/>
  <c r="CE77"/>
  <c r="CH76"/>
  <c r="CG76"/>
  <c r="CF76"/>
  <c r="CE76"/>
  <c r="CH75"/>
  <c r="CG75"/>
  <c r="CF75"/>
  <c r="CE75"/>
  <c r="CH74"/>
  <c r="CG74"/>
  <c r="CF74"/>
  <c r="CE74"/>
  <c r="CH73"/>
  <c r="CG73"/>
  <c r="CF73"/>
  <c r="CE73"/>
  <c r="CH72"/>
  <c r="CG72"/>
  <c r="CF72"/>
  <c r="CE72"/>
  <c r="CH37"/>
  <c r="CH105" s="1"/>
  <c r="CG37"/>
  <c r="CF37"/>
  <c r="CE37"/>
  <c r="CE105" s="1"/>
  <c r="Z99"/>
  <c r="Z103" s="1"/>
  <c r="U99"/>
  <c r="U103" s="1"/>
  <c r="U104" s="1"/>
  <c r="CG105"/>
  <c r="CF105"/>
  <c r="CF104" s="1"/>
  <c r="CH103"/>
  <c r="CF103"/>
  <c r="CE103"/>
  <c r="CC105"/>
  <c r="CB105"/>
  <c r="CA105"/>
  <c r="BZ105"/>
  <c r="CC104"/>
  <c r="CC103"/>
  <c r="CB103"/>
  <c r="CB104" s="1"/>
  <c r="CA103"/>
  <c r="CA104" s="1"/>
  <c r="BZ103"/>
  <c r="BX105"/>
  <c r="BW105"/>
  <c r="BV105"/>
  <c r="BU105"/>
  <c r="BX104"/>
  <c r="BV104"/>
  <c r="BX103"/>
  <c r="BW103"/>
  <c r="BW104" s="1"/>
  <c r="BV103"/>
  <c r="BU103"/>
  <c r="BS105"/>
  <c r="BR105"/>
  <c r="BQ105"/>
  <c r="BP105"/>
  <c r="BS104"/>
  <c r="BS103"/>
  <c r="BR103"/>
  <c r="BR104" s="1"/>
  <c r="BQ103"/>
  <c r="BQ104" s="1"/>
  <c r="BP103"/>
  <c r="BN105"/>
  <c r="BN104" s="1"/>
  <c r="BM105"/>
  <c r="BM104" s="1"/>
  <c r="BL105"/>
  <c r="BK105"/>
  <c r="BN103"/>
  <c r="BM103"/>
  <c r="BL103"/>
  <c r="BL104" s="1"/>
  <c r="BK103"/>
  <c r="BI105"/>
  <c r="BH105"/>
  <c r="BG105"/>
  <c r="BF105"/>
  <c r="BI104"/>
  <c r="BI103"/>
  <c r="BH103"/>
  <c r="BH104" s="1"/>
  <c r="BG103"/>
  <c r="BG104" s="1"/>
  <c r="BF103"/>
  <c r="BD105"/>
  <c r="BD104" s="1"/>
  <c r="BC105"/>
  <c r="BB105"/>
  <c r="BA105"/>
  <c r="BD103"/>
  <c r="BC103"/>
  <c r="BC104" s="1"/>
  <c r="BB103"/>
  <c r="BB104" s="1"/>
  <c r="BA103"/>
  <c r="AY105"/>
  <c r="AY104" s="1"/>
  <c r="AX105"/>
  <c r="AW105"/>
  <c r="AV105"/>
  <c r="AY103"/>
  <c r="AX103"/>
  <c r="AX104" s="1"/>
  <c r="AW103"/>
  <c r="AW104" s="1"/>
  <c r="AV103"/>
  <c r="AT105"/>
  <c r="AS105"/>
  <c r="AR105"/>
  <c r="AQ105"/>
  <c r="AT104"/>
  <c r="AT103"/>
  <c r="AS103"/>
  <c r="AS104" s="1"/>
  <c r="AR103"/>
  <c r="AR104" s="1"/>
  <c r="AQ103"/>
  <c r="AO105"/>
  <c r="AN105"/>
  <c r="AM105"/>
  <c r="AL105"/>
  <c r="AO104"/>
  <c r="AO103"/>
  <c r="AN103"/>
  <c r="AN104" s="1"/>
  <c r="AM103"/>
  <c r="AM104" s="1"/>
  <c r="AL103"/>
  <c r="AJ105"/>
  <c r="AI105"/>
  <c r="AH105"/>
  <c r="AG105"/>
  <c r="AJ104"/>
  <c r="AJ103"/>
  <c r="AI103"/>
  <c r="AI104" s="1"/>
  <c r="AH103"/>
  <c r="AH104" s="1"/>
  <c r="AG103"/>
  <c r="AE105"/>
  <c r="AD105"/>
  <c r="AC105"/>
  <c r="AB105"/>
  <c r="AE104"/>
  <c r="AE103"/>
  <c r="AD103"/>
  <c r="AD104" s="1"/>
  <c r="AC103"/>
  <c r="AC104" s="1"/>
  <c r="AB103"/>
  <c r="Z105"/>
  <c r="Y105"/>
  <c r="X105"/>
  <c r="W105"/>
  <c r="Y103"/>
  <c r="Y104" s="1"/>
  <c r="X103"/>
  <c r="X104" s="1"/>
  <c r="W103"/>
  <c r="U105"/>
  <c r="T105"/>
  <c r="S105"/>
  <c r="R105"/>
  <c r="T103"/>
  <c r="T104" s="1"/>
  <c r="S103"/>
  <c r="S104" s="1"/>
  <c r="R103"/>
  <c r="P105"/>
  <c r="O105"/>
  <c r="N105"/>
  <c r="M105"/>
  <c r="P103"/>
  <c r="P104" s="1"/>
  <c r="O103"/>
  <c r="O104" s="1"/>
  <c r="N103"/>
  <c r="N104" s="1"/>
  <c r="M103"/>
  <c r="K105"/>
  <c r="J105"/>
  <c r="I105"/>
  <c r="H105"/>
  <c r="K103"/>
  <c r="K104" s="1"/>
  <c r="J103"/>
  <c r="J104" s="1"/>
  <c r="I103"/>
  <c r="I104" s="1"/>
  <c r="H103"/>
  <c r="F105"/>
  <c r="E105"/>
  <c r="D105"/>
  <c r="C105"/>
  <c r="E104"/>
  <c r="F103"/>
  <c r="F104" s="1"/>
  <c r="E103"/>
  <c r="D103"/>
  <c r="D104" s="1"/>
  <c r="C103"/>
  <c r="UJ102" i="14"/>
  <c r="UI102"/>
  <c r="UH102"/>
  <c r="UG102"/>
  <c r="UJ101"/>
  <c r="UI101"/>
  <c r="UH101"/>
  <c r="UG101"/>
  <c r="UJ100"/>
  <c r="UI100"/>
  <c r="UH100"/>
  <c r="UG100"/>
  <c r="UJ99"/>
  <c r="UI99"/>
  <c r="UH99"/>
  <c r="UG99"/>
  <c r="UJ98"/>
  <c r="UI98"/>
  <c r="UH98"/>
  <c r="UG98"/>
  <c r="UJ97"/>
  <c r="UI97"/>
  <c r="UH97"/>
  <c r="UG97"/>
  <c r="UJ96"/>
  <c r="UI96"/>
  <c r="UH96"/>
  <c r="UG96"/>
  <c r="UJ95"/>
  <c r="UI95"/>
  <c r="UH95"/>
  <c r="UG95"/>
  <c r="UJ94"/>
  <c r="UI94"/>
  <c r="UH94"/>
  <c r="UG94"/>
  <c r="UJ93"/>
  <c r="UI93"/>
  <c r="UH93"/>
  <c r="UG93"/>
  <c r="UJ92"/>
  <c r="UI92"/>
  <c r="UH92"/>
  <c r="UG92"/>
  <c r="UJ91"/>
  <c r="UI91"/>
  <c r="UH91"/>
  <c r="UG91"/>
  <c r="UJ90"/>
  <c r="UI90"/>
  <c r="UH90"/>
  <c r="UG90"/>
  <c r="UJ89"/>
  <c r="UI89"/>
  <c r="UH89"/>
  <c r="UG89"/>
  <c r="UJ88"/>
  <c r="UI88"/>
  <c r="UH88"/>
  <c r="UG88"/>
  <c r="UJ87"/>
  <c r="UI87"/>
  <c r="UH87"/>
  <c r="UG87"/>
  <c r="UJ86"/>
  <c r="UI86"/>
  <c r="UH86"/>
  <c r="UG86"/>
  <c r="UJ85"/>
  <c r="UI85"/>
  <c r="UH85"/>
  <c r="UG85"/>
  <c r="UJ84"/>
  <c r="UI84"/>
  <c r="UH84"/>
  <c r="UG84"/>
  <c r="UJ83"/>
  <c r="UI83"/>
  <c r="UH83"/>
  <c r="UG83"/>
  <c r="UJ82"/>
  <c r="UI82"/>
  <c r="UH82"/>
  <c r="UG82"/>
  <c r="UJ81"/>
  <c r="UI81"/>
  <c r="UH81"/>
  <c r="UG81"/>
  <c r="UJ80"/>
  <c r="UI80"/>
  <c r="UH80"/>
  <c r="UG80"/>
  <c r="UJ79"/>
  <c r="UI79"/>
  <c r="UH79"/>
  <c r="UG79"/>
  <c r="UJ78"/>
  <c r="UI78"/>
  <c r="UH78"/>
  <c r="UG78"/>
  <c r="UJ77"/>
  <c r="UI77"/>
  <c r="UH77"/>
  <c r="UG77"/>
  <c r="UJ76"/>
  <c r="UI76"/>
  <c r="UH76"/>
  <c r="UG76"/>
  <c r="UJ75"/>
  <c r="UI75"/>
  <c r="UH75"/>
  <c r="UG75"/>
  <c r="UJ74"/>
  <c r="UI74"/>
  <c r="UH74"/>
  <c r="UG74"/>
  <c r="UJ73"/>
  <c r="UI73"/>
  <c r="UH73"/>
  <c r="UG73"/>
  <c r="UJ72"/>
  <c r="UI72"/>
  <c r="UH72"/>
  <c r="UG72"/>
  <c r="UJ37"/>
  <c r="UI37"/>
  <c r="UH37"/>
  <c r="UG37"/>
  <c r="UJ105"/>
  <c r="UI105"/>
  <c r="UH105"/>
  <c r="UG105"/>
  <c r="UJ103"/>
  <c r="UI103"/>
  <c r="UH103"/>
  <c r="UH104" s="1"/>
  <c r="UG103"/>
  <c r="UE105"/>
  <c r="UD105"/>
  <c r="UC105"/>
  <c r="UB105"/>
  <c r="UE104"/>
  <c r="UE103"/>
  <c r="UD103"/>
  <c r="UD104" s="1"/>
  <c r="UC103"/>
  <c r="UC104" s="1"/>
  <c r="UB103"/>
  <c r="TZ105"/>
  <c r="TY105"/>
  <c r="TX105"/>
  <c r="TW105"/>
  <c r="TZ104"/>
  <c r="TZ103"/>
  <c r="TY103"/>
  <c r="TY104" s="1"/>
  <c r="TX103"/>
  <c r="TX104" s="1"/>
  <c r="TW103"/>
  <c r="TU105"/>
  <c r="TT105"/>
  <c r="TS105"/>
  <c r="TR105"/>
  <c r="TU104"/>
  <c r="TU103"/>
  <c r="TT103"/>
  <c r="TT104" s="1"/>
  <c r="TS103"/>
  <c r="TS104" s="1"/>
  <c r="TR103"/>
  <c r="TP105"/>
  <c r="TO105"/>
  <c r="TN105"/>
  <c r="TM105"/>
  <c r="TP104"/>
  <c r="TP103"/>
  <c r="TO103"/>
  <c r="TO104" s="1"/>
  <c r="TN103"/>
  <c r="TN104" s="1"/>
  <c r="TM103"/>
  <c r="TK105"/>
  <c r="TJ105"/>
  <c r="TI105"/>
  <c r="TH105"/>
  <c r="TK104"/>
  <c r="TI104"/>
  <c r="TK103"/>
  <c r="TJ103"/>
  <c r="TJ104" s="1"/>
  <c r="TI103"/>
  <c r="TH103"/>
  <c r="TF105"/>
  <c r="TE105"/>
  <c r="TD105"/>
  <c r="TC105"/>
  <c r="TF104"/>
  <c r="TD104"/>
  <c r="TF103"/>
  <c r="TE103"/>
  <c r="TE104" s="1"/>
  <c r="TD103"/>
  <c r="TC103"/>
  <c r="TA105"/>
  <c r="SZ105"/>
  <c r="SY105"/>
  <c r="SX105"/>
  <c r="TA104"/>
  <c r="TA103"/>
  <c r="SZ103"/>
  <c r="SZ104" s="1"/>
  <c r="SY103"/>
  <c r="SY104" s="1"/>
  <c r="SX103"/>
  <c r="SV105"/>
  <c r="SU105"/>
  <c r="ST105"/>
  <c r="SS105"/>
  <c r="SV104"/>
  <c r="SV103"/>
  <c r="SU103"/>
  <c r="SU104" s="1"/>
  <c r="ST103"/>
  <c r="ST104" s="1"/>
  <c r="SS103"/>
  <c r="SQ105"/>
  <c r="SP105"/>
  <c r="SO105"/>
  <c r="SN105"/>
  <c r="SQ104"/>
  <c r="SO104"/>
  <c r="SQ103"/>
  <c r="SP103"/>
  <c r="SP104" s="1"/>
  <c r="SO103"/>
  <c r="SN103"/>
  <c r="SL105"/>
  <c r="SK105"/>
  <c r="SJ105"/>
  <c r="SI105"/>
  <c r="SL104"/>
  <c r="SL103"/>
  <c r="SK103"/>
  <c r="SK104" s="1"/>
  <c r="SJ103"/>
  <c r="SJ104" s="1"/>
  <c r="SI103"/>
  <c r="SG105"/>
  <c r="SF105"/>
  <c r="SE105"/>
  <c r="SD105"/>
  <c r="SG104"/>
  <c r="SG103"/>
  <c r="SF103"/>
  <c r="SF104" s="1"/>
  <c r="SE103"/>
  <c r="SE104" s="1"/>
  <c r="SD103"/>
  <c r="SB105"/>
  <c r="SA105"/>
  <c r="RZ105"/>
  <c r="RY105"/>
  <c r="SB104"/>
  <c r="SB103"/>
  <c r="SA103"/>
  <c r="SA104" s="1"/>
  <c r="RZ103"/>
  <c r="RZ104" s="1"/>
  <c r="RY103"/>
  <c r="RW105"/>
  <c r="RV105"/>
  <c r="RU105"/>
  <c r="RT105"/>
  <c r="RW104"/>
  <c r="RW103"/>
  <c r="RV103"/>
  <c r="RV104" s="1"/>
  <c r="RU103"/>
  <c r="RU104" s="1"/>
  <c r="RT103"/>
  <c r="RR105"/>
  <c r="RQ105"/>
  <c r="RP105"/>
  <c r="RO105"/>
  <c r="RR104"/>
  <c r="RP104"/>
  <c r="RR103"/>
  <c r="RQ103"/>
  <c r="RQ104" s="1"/>
  <c r="RP103"/>
  <c r="RO103"/>
  <c r="RM105"/>
  <c r="RL105"/>
  <c r="RK105"/>
  <c r="RJ105"/>
  <c r="RM104"/>
  <c r="RM103"/>
  <c r="RL103"/>
  <c r="RL104" s="1"/>
  <c r="RK103"/>
  <c r="RK104" s="1"/>
  <c r="RJ103"/>
  <c r="RH105"/>
  <c r="RG105"/>
  <c r="RF105"/>
  <c r="RE105"/>
  <c r="RH104"/>
  <c r="RH103"/>
  <c r="RG103"/>
  <c r="RG104" s="1"/>
  <c r="RF103"/>
  <c r="RF104" s="1"/>
  <c r="RE103"/>
  <c r="RC105"/>
  <c r="RB105"/>
  <c r="RA105"/>
  <c r="QZ105"/>
  <c r="RC104"/>
  <c r="RC103"/>
  <c r="RB103"/>
  <c r="RB104" s="1"/>
  <c r="RA103"/>
  <c r="RA104" s="1"/>
  <c r="QZ103"/>
  <c r="QX105"/>
  <c r="QW105"/>
  <c r="QV105"/>
  <c r="QU105"/>
  <c r="QX104"/>
  <c r="QV104"/>
  <c r="QX103"/>
  <c r="QW103"/>
  <c r="QW104" s="1"/>
  <c r="QV103"/>
  <c r="QU103"/>
  <c r="QS105"/>
  <c r="QR105"/>
  <c r="QQ105"/>
  <c r="QP105"/>
  <c r="QS104"/>
  <c r="QS103"/>
  <c r="QR103"/>
  <c r="QR104" s="1"/>
  <c r="QQ103"/>
  <c r="QQ104" s="1"/>
  <c r="QP103"/>
  <c r="QN105"/>
  <c r="QM105"/>
  <c r="QL105"/>
  <c r="QK105"/>
  <c r="QN104"/>
  <c r="QN103"/>
  <c r="QM103"/>
  <c r="QM104" s="1"/>
  <c r="QL103"/>
  <c r="QL104" s="1"/>
  <c r="QK103"/>
  <c r="QI105"/>
  <c r="QH105"/>
  <c r="QG105"/>
  <c r="QF105"/>
  <c r="QI104"/>
  <c r="QI103"/>
  <c r="QH103"/>
  <c r="QH104" s="1"/>
  <c r="QG103"/>
  <c r="QG104" s="1"/>
  <c r="QF103"/>
  <c r="QD105"/>
  <c r="QC105"/>
  <c r="QB105"/>
  <c r="QA105"/>
  <c r="QD104"/>
  <c r="QB104"/>
  <c r="QD103"/>
  <c r="QC103"/>
  <c r="QC104" s="1"/>
  <c r="QB103"/>
  <c r="QA103"/>
  <c r="PY105"/>
  <c r="PX105"/>
  <c r="PW105"/>
  <c r="PV105"/>
  <c r="PY104"/>
  <c r="PW104"/>
  <c r="PY103"/>
  <c r="PX103"/>
  <c r="PX104" s="1"/>
  <c r="PW103"/>
  <c r="PV103"/>
  <c r="PT105"/>
  <c r="PS105"/>
  <c r="PR105"/>
  <c r="PQ105"/>
  <c r="PT104"/>
  <c r="PT103"/>
  <c r="PS103"/>
  <c r="PS104" s="1"/>
  <c r="PR103"/>
  <c r="PR104" s="1"/>
  <c r="PQ103"/>
  <c r="PO105"/>
  <c r="PN105"/>
  <c r="PM105"/>
  <c r="PL105"/>
  <c r="PO104"/>
  <c r="PO103"/>
  <c r="PN103"/>
  <c r="PN104" s="1"/>
  <c r="PM103"/>
  <c r="PM104" s="1"/>
  <c r="PL103"/>
  <c r="PJ105"/>
  <c r="PI105"/>
  <c r="PH105"/>
  <c r="PG105"/>
  <c r="PJ104"/>
  <c r="PJ103"/>
  <c r="PI103"/>
  <c r="PI104" s="1"/>
  <c r="PH103"/>
  <c r="PH104" s="1"/>
  <c r="PG103"/>
  <c r="PE105"/>
  <c r="PD105"/>
  <c r="PC105"/>
  <c r="PB105"/>
  <c r="PE104"/>
  <c r="PE103"/>
  <c r="PD103"/>
  <c r="PD104" s="1"/>
  <c r="PC103"/>
  <c r="PC104" s="1"/>
  <c r="PB103"/>
  <c r="OZ105"/>
  <c r="OY105"/>
  <c r="OX105"/>
  <c r="OW105"/>
  <c r="OZ104"/>
  <c r="OX104"/>
  <c r="OZ103"/>
  <c r="OY103"/>
  <c r="OY104" s="1"/>
  <c r="OX103"/>
  <c r="OW103"/>
  <c r="OU105"/>
  <c r="OT105"/>
  <c r="OS105"/>
  <c r="OR105"/>
  <c r="OU104"/>
  <c r="OU103"/>
  <c r="OT103"/>
  <c r="OT104" s="1"/>
  <c r="OS103"/>
  <c r="OS104" s="1"/>
  <c r="OR103"/>
  <c r="OP105"/>
  <c r="OO105"/>
  <c r="ON105"/>
  <c r="OM105"/>
  <c r="OP104"/>
  <c r="OP103"/>
  <c r="OO103"/>
  <c r="OO104" s="1"/>
  <c r="ON103"/>
  <c r="ON104" s="1"/>
  <c r="OM103"/>
  <c r="OK105"/>
  <c r="OJ105"/>
  <c r="OI105"/>
  <c r="OH105"/>
  <c r="OK104"/>
  <c r="OK103"/>
  <c r="OJ103"/>
  <c r="OJ104" s="1"/>
  <c r="OI103"/>
  <c r="OI104" s="1"/>
  <c r="OH103"/>
  <c r="OF105"/>
  <c r="OE105"/>
  <c r="OD105"/>
  <c r="OC105"/>
  <c r="OF104"/>
  <c r="OF103"/>
  <c r="OE103"/>
  <c r="OE104" s="1"/>
  <c r="OD103"/>
  <c r="OD104" s="1"/>
  <c r="OC103"/>
  <c r="OA105"/>
  <c r="NZ105"/>
  <c r="NY105"/>
  <c r="NX105"/>
  <c r="OA104"/>
  <c r="NY104"/>
  <c r="OA103"/>
  <c r="NZ103"/>
  <c r="NZ104" s="1"/>
  <c r="NY103"/>
  <c r="NX103"/>
  <c r="NV105"/>
  <c r="NU105"/>
  <c r="NT105"/>
  <c r="NS105"/>
  <c r="NV104"/>
  <c r="NT104"/>
  <c r="NV103"/>
  <c r="NU103"/>
  <c r="NU104" s="1"/>
  <c r="NT103"/>
  <c r="NS103"/>
  <c r="NQ105"/>
  <c r="NP105"/>
  <c r="NO105"/>
  <c r="NN105"/>
  <c r="NQ104"/>
  <c r="NQ103"/>
  <c r="NP103"/>
  <c r="NP104" s="1"/>
  <c r="NO103"/>
  <c r="NO104" s="1"/>
  <c r="NN103"/>
  <c r="NL105"/>
  <c r="NK105"/>
  <c r="NJ105"/>
  <c r="NI105"/>
  <c r="NL104"/>
  <c r="NL103"/>
  <c r="NK103"/>
  <c r="NK104" s="1"/>
  <c r="NJ103"/>
  <c r="NJ104" s="1"/>
  <c r="NI103"/>
  <c r="NG105"/>
  <c r="NF105"/>
  <c r="NE105"/>
  <c r="ND105"/>
  <c r="NG104"/>
  <c r="NE104"/>
  <c r="NG103"/>
  <c r="NF103"/>
  <c r="NF104" s="1"/>
  <c r="NE103"/>
  <c r="ND103"/>
  <c r="NB105"/>
  <c r="NA105"/>
  <c r="MZ105"/>
  <c r="MY105"/>
  <c r="NB104"/>
  <c r="NB103"/>
  <c r="NA103"/>
  <c r="NA104" s="1"/>
  <c r="MZ103"/>
  <c r="MZ104" s="1"/>
  <c r="MY103"/>
  <c r="MW105"/>
  <c r="MV105"/>
  <c r="MU105"/>
  <c r="MT105"/>
  <c r="MW104"/>
  <c r="MW103"/>
  <c r="MV103"/>
  <c r="MV104" s="1"/>
  <c r="MU103"/>
  <c r="MU104" s="1"/>
  <c r="MT103"/>
  <c r="MR105"/>
  <c r="MQ105"/>
  <c r="MP105"/>
  <c r="MO105"/>
  <c r="MR104"/>
  <c r="MR103"/>
  <c r="MQ103"/>
  <c r="MQ104" s="1"/>
  <c r="MP103"/>
  <c r="MP104" s="1"/>
  <c r="MO103"/>
  <c r="MM105"/>
  <c r="ML105"/>
  <c r="MK105"/>
  <c r="MJ105"/>
  <c r="MM104"/>
  <c r="MM103"/>
  <c r="ML103"/>
  <c r="ML104" s="1"/>
  <c r="MK103"/>
  <c r="MK104" s="1"/>
  <c r="MJ103"/>
  <c r="MH105"/>
  <c r="MG105"/>
  <c r="MF105"/>
  <c r="ME105"/>
  <c r="MH104"/>
  <c r="MF104"/>
  <c r="MH103"/>
  <c r="MG103"/>
  <c r="MG104" s="1"/>
  <c r="MF103"/>
  <c r="ME103"/>
  <c r="MC105"/>
  <c r="MB105"/>
  <c r="MA105"/>
  <c r="LZ105"/>
  <c r="MC104"/>
  <c r="MC103"/>
  <c r="MB103"/>
  <c r="MB104" s="1"/>
  <c r="MA103"/>
  <c r="MA104" s="1"/>
  <c r="LZ103"/>
  <c r="LX105"/>
  <c r="LX104" s="1"/>
  <c r="LW105"/>
  <c r="LV105"/>
  <c r="LU105"/>
  <c r="LX103"/>
  <c r="LW103"/>
  <c r="LW104" s="1"/>
  <c r="LV103"/>
  <c r="LV104" s="1"/>
  <c r="LU103"/>
  <c r="LS105"/>
  <c r="LR105"/>
  <c r="LQ105"/>
  <c r="LP105"/>
  <c r="LS104"/>
  <c r="LQ104"/>
  <c r="LS103"/>
  <c r="LR103"/>
  <c r="LR104" s="1"/>
  <c r="LQ103"/>
  <c r="LP103"/>
  <c r="LN105"/>
  <c r="LM105"/>
  <c r="LL105"/>
  <c r="LK105"/>
  <c r="LN104"/>
  <c r="LN103"/>
  <c r="LM103"/>
  <c r="LM104" s="1"/>
  <c r="LL103"/>
  <c r="LL104" s="1"/>
  <c r="LK103"/>
  <c r="LI105"/>
  <c r="LH105"/>
  <c r="LG105"/>
  <c r="LF105"/>
  <c r="LI104"/>
  <c r="LI103"/>
  <c r="LH103"/>
  <c r="LH104" s="1"/>
  <c r="LG103"/>
  <c r="LG104" s="1"/>
  <c r="LF103"/>
  <c r="LD105"/>
  <c r="LC105"/>
  <c r="LB105"/>
  <c r="LA105"/>
  <c r="LD104"/>
  <c r="LD103"/>
  <c r="LC103"/>
  <c r="LC104" s="1"/>
  <c r="LB103"/>
  <c r="LB104" s="1"/>
  <c r="LA103"/>
  <c r="KY105"/>
  <c r="KX105"/>
  <c r="KW105"/>
  <c r="KV105"/>
  <c r="KY104"/>
  <c r="KW104"/>
  <c r="KY103"/>
  <c r="KX103"/>
  <c r="KX104" s="1"/>
  <c r="KW103"/>
  <c r="KV103"/>
  <c r="KT105"/>
  <c r="KS105"/>
  <c r="KR105"/>
  <c r="KQ105"/>
  <c r="KT104"/>
  <c r="KR104"/>
  <c r="KT103"/>
  <c r="KS103"/>
  <c r="KS104" s="1"/>
  <c r="KR103"/>
  <c r="KQ103"/>
  <c r="KO105"/>
  <c r="KN105"/>
  <c r="KM105"/>
  <c r="KL105"/>
  <c r="KO104"/>
  <c r="KO103"/>
  <c r="KN103"/>
  <c r="KN104" s="1"/>
  <c r="KM103"/>
  <c r="KM104" s="1"/>
  <c r="KL103"/>
  <c r="KJ105"/>
  <c r="KI105"/>
  <c r="KH105"/>
  <c r="KG105"/>
  <c r="KJ104"/>
  <c r="KJ103"/>
  <c r="KI103"/>
  <c r="KI104" s="1"/>
  <c r="KH103"/>
  <c r="KH104" s="1"/>
  <c r="KG103"/>
  <c r="KE105"/>
  <c r="KD105"/>
  <c r="KC105"/>
  <c r="KB105"/>
  <c r="KE104"/>
  <c r="KE103"/>
  <c r="KD103"/>
  <c r="KD104" s="1"/>
  <c r="KC103"/>
  <c r="KC104" s="1"/>
  <c r="KB103"/>
  <c r="JZ105"/>
  <c r="JY105"/>
  <c r="JX105"/>
  <c r="JW105"/>
  <c r="JZ104"/>
  <c r="JX104"/>
  <c r="JZ103"/>
  <c r="JY103"/>
  <c r="JY104" s="1"/>
  <c r="JX103"/>
  <c r="JW103"/>
  <c r="JU105"/>
  <c r="JT105"/>
  <c r="JS105"/>
  <c r="JR105"/>
  <c r="JU104"/>
  <c r="JU103"/>
  <c r="JT103"/>
  <c r="JT104" s="1"/>
  <c r="JS103"/>
  <c r="JS104" s="1"/>
  <c r="JR103"/>
  <c r="JP105"/>
  <c r="JO105"/>
  <c r="JN105"/>
  <c r="JM105"/>
  <c r="JP104"/>
  <c r="JP103"/>
  <c r="JO103"/>
  <c r="JO104" s="1"/>
  <c r="JN103"/>
  <c r="JN104" s="1"/>
  <c r="JM103"/>
  <c r="JK105"/>
  <c r="JJ105"/>
  <c r="JI105"/>
  <c r="JH105"/>
  <c r="JK104"/>
  <c r="JK103"/>
  <c r="JJ103"/>
  <c r="JJ104" s="1"/>
  <c r="JI103"/>
  <c r="JI104" s="1"/>
  <c r="JH103"/>
  <c r="JF105"/>
  <c r="JE105"/>
  <c r="JD105"/>
  <c r="JC105"/>
  <c r="JF104"/>
  <c r="JD104"/>
  <c r="JF103"/>
  <c r="JE103"/>
  <c r="JE104" s="1"/>
  <c r="JD103"/>
  <c r="JC103"/>
  <c r="JA105"/>
  <c r="IZ105"/>
  <c r="IY105"/>
  <c r="IX105"/>
  <c r="JA104"/>
  <c r="IY104"/>
  <c r="JA103"/>
  <c r="IZ103"/>
  <c r="IZ104" s="1"/>
  <c r="IY103"/>
  <c r="IX103"/>
  <c r="IV105"/>
  <c r="IU105"/>
  <c r="IT105"/>
  <c r="IS105"/>
  <c r="IV104"/>
  <c r="IV103"/>
  <c r="IU103"/>
  <c r="IU104" s="1"/>
  <c r="IT103"/>
  <c r="IT104" s="1"/>
  <c r="IS103"/>
  <c r="IQ105"/>
  <c r="IP105"/>
  <c r="IO105"/>
  <c r="IN105"/>
  <c r="IQ104"/>
  <c r="IQ103"/>
  <c r="IP103"/>
  <c r="IP104" s="1"/>
  <c r="IO103"/>
  <c r="IO104" s="1"/>
  <c r="IN103"/>
  <c r="IL105"/>
  <c r="IK105"/>
  <c r="IJ105"/>
  <c r="II105"/>
  <c r="IL104"/>
  <c r="IL103"/>
  <c r="IK103"/>
  <c r="IK104" s="1"/>
  <c r="IJ103"/>
  <c r="IJ104" s="1"/>
  <c r="II103"/>
  <c r="IG105"/>
  <c r="IF105"/>
  <c r="IE105"/>
  <c r="ID105"/>
  <c r="IG104"/>
  <c r="IE104"/>
  <c r="IG103"/>
  <c r="IF103"/>
  <c r="IF104" s="1"/>
  <c r="IE103"/>
  <c r="ID103"/>
  <c r="IB105"/>
  <c r="IA105"/>
  <c r="HZ105"/>
  <c r="HY105"/>
  <c r="IB104"/>
  <c r="IB103"/>
  <c r="IA103"/>
  <c r="IA104" s="1"/>
  <c r="HZ103"/>
  <c r="HZ104" s="1"/>
  <c r="HY103"/>
  <c r="HW105"/>
  <c r="HV105"/>
  <c r="HU105"/>
  <c r="HT105"/>
  <c r="HW104"/>
  <c r="HW103"/>
  <c r="HV103"/>
  <c r="HV104" s="1"/>
  <c r="HU103"/>
  <c r="HU104" s="1"/>
  <c r="HT103"/>
  <c r="HR105"/>
  <c r="HQ105"/>
  <c r="HP105"/>
  <c r="HO105"/>
  <c r="HR104"/>
  <c r="HR103"/>
  <c r="HQ103"/>
  <c r="HQ104" s="1"/>
  <c r="HP103"/>
  <c r="HP104" s="1"/>
  <c r="HO103"/>
  <c r="HM105"/>
  <c r="HL105"/>
  <c r="HK105"/>
  <c r="HJ105"/>
  <c r="HM104"/>
  <c r="HK104"/>
  <c r="HM103"/>
  <c r="HL103"/>
  <c r="HL104" s="1"/>
  <c r="HK103"/>
  <c r="HJ103"/>
  <c r="HH105"/>
  <c r="HG105"/>
  <c r="HF105"/>
  <c r="HE105"/>
  <c r="HH104"/>
  <c r="HF104"/>
  <c r="HH103"/>
  <c r="HG103"/>
  <c r="HG104" s="1"/>
  <c r="HF103"/>
  <c r="HE103"/>
  <c r="HC105"/>
  <c r="HB105"/>
  <c r="HA105"/>
  <c r="GZ105"/>
  <c r="HC104"/>
  <c r="HA104"/>
  <c r="HC103"/>
  <c r="HB103"/>
  <c r="HB104" s="1"/>
  <c r="HA103"/>
  <c r="GZ103"/>
  <c r="GX105"/>
  <c r="GW105"/>
  <c r="GV105"/>
  <c r="GU105"/>
  <c r="GX104"/>
  <c r="GX103"/>
  <c r="GW103"/>
  <c r="GW104" s="1"/>
  <c r="GV103"/>
  <c r="GV104" s="1"/>
  <c r="GU103"/>
  <c r="GS105"/>
  <c r="GR105"/>
  <c r="GQ105"/>
  <c r="GP105"/>
  <c r="GS104"/>
  <c r="GS103"/>
  <c r="GR103"/>
  <c r="GR104" s="1"/>
  <c r="GQ103"/>
  <c r="GQ104" s="1"/>
  <c r="GP103"/>
  <c r="GN105"/>
  <c r="GM105"/>
  <c r="GL105"/>
  <c r="GK105"/>
  <c r="GN104"/>
  <c r="GL104"/>
  <c r="GN103"/>
  <c r="GM103"/>
  <c r="GM104" s="1"/>
  <c r="GL103"/>
  <c r="GK103"/>
  <c r="GI105"/>
  <c r="GH105"/>
  <c r="GG105"/>
  <c r="GF105"/>
  <c r="GI104"/>
  <c r="GI103"/>
  <c r="GH103"/>
  <c r="GH104" s="1"/>
  <c r="GG103"/>
  <c r="GG104" s="1"/>
  <c r="GF103"/>
  <c r="GD105"/>
  <c r="GC105"/>
  <c r="GB105"/>
  <c r="GA105"/>
  <c r="GD104"/>
  <c r="GD103"/>
  <c r="GC103"/>
  <c r="GC104" s="1"/>
  <c r="GB103"/>
  <c r="GB104" s="1"/>
  <c r="GA103"/>
  <c r="FY105"/>
  <c r="FX105"/>
  <c r="FW105"/>
  <c r="FV105"/>
  <c r="FY104"/>
  <c r="FW104"/>
  <c r="FY103"/>
  <c r="FX103"/>
  <c r="FX104" s="1"/>
  <c r="FW103"/>
  <c r="FV103"/>
  <c r="FT105"/>
  <c r="FS105"/>
  <c r="FR105"/>
  <c r="FQ105"/>
  <c r="FT104"/>
  <c r="FR104"/>
  <c r="FT103"/>
  <c r="FS103"/>
  <c r="FS104" s="1"/>
  <c r="FR103"/>
  <c r="FQ103"/>
  <c r="FO105"/>
  <c r="FN105"/>
  <c r="FM105"/>
  <c r="FL105"/>
  <c r="FO104"/>
  <c r="FO103"/>
  <c r="FN103"/>
  <c r="FN104" s="1"/>
  <c r="FM103"/>
  <c r="FM104" s="1"/>
  <c r="FL103"/>
  <c r="FJ105"/>
  <c r="FI105"/>
  <c r="FH105"/>
  <c r="FG105"/>
  <c r="FJ104"/>
  <c r="FJ103"/>
  <c r="FI103"/>
  <c r="FI104" s="1"/>
  <c r="FH103"/>
  <c r="FH104" s="1"/>
  <c r="FG103"/>
  <c r="FE105"/>
  <c r="FE104" s="1"/>
  <c r="FD105"/>
  <c r="FC105"/>
  <c r="FB105"/>
  <c r="FE103"/>
  <c r="FD103"/>
  <c r="FD104" s="1"/>
  <c r="FC103"/>
  <c r="FC104" s="1"/>
  <c r="FB103"/>
  <c r="EZ105"/>
  <c r="EY105"/>
  <c r="EX105"/>
  <c r="EW105"/>
  <c r="EZ104"/>
  <c r="EZ103"/>
  <c r="EY103"/>
  <c r="EY104" s="1"/>
  <c r="EX103"/>
  <c r="EX104" s="1"/>
  <c r="EW103"/>
  <c r="EU105"/>
  <c r="ET105"/>
  <c r="ES105"/>
  <c r="ER105"/>
  <c r="EU104"/>
  <c r="ES104"/>
  <c r="EU103"/>
  <c r="ET103"/>
  <c r="ET104" s="1"/>
  <c r="ES103"/>
  <c r="ER103"/>
  <c r="EP105"/>
  <c r="EO105"/>
  <c r="EN105"/>
  <c r="EM105"/>
  <c r="EP104"/>
  <c r="EP103"/>
  <c r="EO103"/>
  <c r="EO104" s="1"/>
  <c r="EN103"/>
  <c r="EN104" s="1"/>
  <c r="EM103"/>
  <c r="EK105"/>
  <c r="EJ105"/>
  <c r="EI105"/>
  <c r="EI104" s="1"/>
  <c r="EH105"/>
  <c r="EK104"/>
  <c r="EK103"/>
  <c r="EJ103"/>
  <c r="EJ104" s="1"/>
  <c r="EI103"/>
  <c r="EH103"/>
  <c r="EF105"/>
  <c r="EE105"/>
  <c r="ED105"/>
  <c r="EC105"/>
  <c r="EF103"/>
  <c r="EF104" s="1"/>
  <c r="EE103"/>
  <c r="EE104" s="1"/>
  <c r="ED103"/>
  <c r="ED104" s="1"/>
  <c r="EC103"/>
  <c r="EA105"/>
  <c r="EA104" s="1"/>
  <c r="DZ105"/>
  <c r="DY105"/>
  <c r="DX105"/>
  <c r="EA103"/>
  <c r="DZ103"/>
  <c r="DZ104" s="1"/>
  <c r="DY103"/>
  <c r="DY104" s="1"/>
  <c r="DX103"/>
  <c r="DV105"/>
  <c r="DU105"/>
  <c r="DT105"/>
  <c r="DS105"/>
  <c r="DV104"/>
  <c r="DT104"/>
  <c r="DV103"/>
  <c r="DU103"/>
  <c r="DU104" s="1"/>
  <c r="DT103"/>
  <c r="DS103"/>
  <c r="DQ105"/>
  <c r="DP105"/>
  <c r="DO105"/>
  <c r="DN105"/>
  <c r="DQ104"/>
  <c r="DO104"/>
  <c r="DQ103"/>
  <c r="DP103"/>
  <c r="DP104" s="1"/>
  <c r="DO103"/>
  <c r="DN103"/>
  <c r="DL105"/>
  <c r="DK105"/>
  <c r="DJ105"/>
  <c r="DI105"/>
  <c r="DL104"/>
  <c r="DJ104"/>
  <c r="DL103"/>
  <c r="DK103"/>
  <c r="DK104" s="1"/>
  <c r="DJ103"/>
  <c r="DI103"/>
  <c r="DG105"/>
  <c r="DG104" s="1"/>
  <c r="DF105"/>
  <c r="DE105"/>
  <c r="DD105"/>
  <c r="DG103"/>
  <c r="DF103"/>
  <c r="DF104" s="1"/>
  <c r="DE103"/>
  <c r="DE104" s="1"/>
  <c r="DD103"/>
  <c r="DB105"/>
  <c r="DB104" s="1"/>
  <c r="DA105"/>
  <c r="CZ105"/>
  <c r="CY105"/>
  <c r="DB103"/>
  <c r="DA103"/>
  <c r="DA104" s="1"/>
  <c r="CZ103"/>
  <c r="CZ104" s="1"/>
  <c r="CY103"/>
  <c r="CW105"/>
  <c r="CV105"/>
  <c r="CU105"/>
  <c r="CU104" s="1"/>
  <c r="CT105"/>
  <c r="CW104"/>
  <c r="CW103"/>
  <c r="CV103"/>
  <c r="CV104" s="1"/>
  <c r="CU103"/>
  <c r="CT103"/>
  <c r="CR105"/>
  <c r="CQ105"/>
  <c r="CP105"/>
  <c r="CO105"/>
  <c r="CR104"/>
  <c r="CP104"/>
  <c r="CR103"/>
  <c r="CQ103"/>
  <c r="CQ104" s="1"/>
  <c r="CP103"/>
  <c r="CO103"/>
  <c r="CM105"/>
  <c r="CL105"/>
  <c r="CK105"/>
  <c r="CJ105"/>
  <c r="CM104"/>
  <c r="CK104"/>
  <c r="CM103"/>
  <c r="CL103"/>
  <c r="CL104" s="1"/>
  <c r="CK103"/>
  <c r="CJ103"/>
  <c r="CH105"/>
  <c r="CG105"/>
  <c r="CF105"/>
  <c r="CE105"/>
  <c r="CH104"/>
  <c r="CF104"/>
  <c r="CH103"/>
  <c r="CG103"/>
  <c r="CG104" s="1"/>
  <c r="CF103"/>
  <c r="CE103"/>
  <c r="CC105"/>
  <c r="CB105"/>
  <c r="CA105"/>
  <c r="CA104" s="1"/>
  <c r="BZ105"/>
  <c r="CC104"/>
  <c r="CC103"/>
  <c r="CB103"/>
  <c r="CB104" s="1"/>
  <c r="CA103"/>
  <c r="BZ103"/>
  <c r="BX105"/>
  <c r="BX104" s="1"/>
  <c r="BW105"/>
  <c r="BV105"/>
  <c r="BU105"/>
  <c r="BX103"/>
  <c r="BW103"/>
  <c r="BW104" s="1"/>
  <c r="BV103"/>
  <c r="BV104" s="1"/>
  <c r="BU103"/>
  <c r="BS105"/>
  <c r="BR105"/>
  <c r="BQ105"/>
  <c r="BP105"/>
  <c r="BS104"/>
  <c r="BS103"/>
  <c r="BR103"/>
  <c r="BR104" s="1"/>
  <c r="BQ103"/>
  <c r="BQ104" s="1"/>
  <c r="BP103"/>
  <c r="BN105"/>
  <c r="BM105"/>
  <c r="BL105"/>
  <c r="BL104" s="1"/>
  <c r="BK105"/>
  <c r="BN104"/>
  <c r="BN103"/>
  <c r="BM103"/>
  <c r="BM104" s="1"/>
  <c r="BL103"/>
  <c r="BK103"/>
  <c r="BI105"/>
  <c r="BH105"/>
  <c r="BG105"/>
  <c r="BF105"/>
  <c r="BI104"/>
  <c r="BI103"/>
  <c r="BH103"/>
  <c r="BH104" s="1"/>
  <c r="BG103"/>
  <c r="BG104" s="1"/>
  <c r="BF103"/>
  <c r="BD105"/>
  <c r="BC105"/>
  <c r="BB105"/>
  <c r="BA105"/>
  <c r="BD104"/>
  <c r="BD103"/>
  <c r="BC103"/>
  <c r="BC104" s="1"/>
  <c r="BB103"/>
  <c r="BB104" s="1"/>
  <c r="BA103"/>
  <c r="AY105"/>
  <c r="AX105"/>
  <c r="AW105"/>
  <c r="AV105"/>
  <c r="AY104"/>
  <c r="AW104"/>
  <c r="AY103"/>
  <c r="AX103"/>
  <c r="AX104" s="1"/>
  <c r="AW103"/>
  <c r="AV103"/>
  <c r="AT105"/>
  <c r="AS105"/>
  <c r="AR105"/>
  <c r="AQ105"/>
  <c r="AT104"/>
  <c r="AT103"/>
  <c r="AS103"/>
  <c r="AS104" s="1"/>
  <c r="AR103"/>
  <c r="AR104" s="1"/>
  <c r="AQ103"/>
  <c r="AO105"/>
  <c r="AN105"/>
  <c r="AM105"/>
  <c r="AL105"/>
  <c r="AO104"/>
  <c r="AO103"/>
  <c r="AN103"/>
  <c r="AN104" s="1"/>
  <c r="AM103"/>
  <c r="AM104" s="1"/>
  <c r="AL103"/>
  <c r="AJ105"/>
  <c r="AI105"/>
  <c r="AH105"/>
  <c r="AG105"/>
  <c r="AH104"/>
  <c r="AJ103"/>
  <c r="AJ104" s="1"/>
  <c r="AI103"/>
  <c r="AI104" s="1"/>
  <c r="AH103"/>
  <c r="AG103"/>
  <c r="AE105"/>
  <c r="AD105"/>
  <c r="AC105"/>
  <c r="AB105"/>
  <c r="AE104"/>
  <c r="AE103"/>
  <c r="AD103"/>
  <c r="AD104" s="1"/>
  <c r="AC103"/>
  <c r="AC104" s="1"/>
  <c r="AB103"/>
  <c r="Z105"/>
  <c r="Y105"/>
  <c r="X105"/>
  <c r="W105"/>
  <c r="Z104"/>
  <c r="Z103"/>
  <c r="Y103"/>
  <c r="Y104" s="1"/>
  <c r="X103"/>
  <c r="X104" s="1"/>
  <c r="W103"/>
  <c r="U105"/>
  <c r="T105"/>
  <c r="S105"/>
  <c r="R105"/>
  <c r="U104"/>
  <c r="U103"/>
  <c r="T103"/>
  <c r="T104" s="1"/>
  <c r="S103"/>
  <c r="S104" s="1"/>
  <c r="R103"/>
  <c r="P105"/>
  <c r="O105"/>
  <c r="N105"/>
  <c r="M105"/>
  <c r="P104"/>
  <c r="P103"/>
  <c r="O103"/>
  <c r="O104" s="1"/>
  <c r="N103"/>
  <c r="N104" s="1"/>
  <c r="M103"/>
  <c r="K105"/>
  <c r="J105"/>
  <c r="I105"/>
  <c r="H105"/>
  <c r="K104"/>
  <c r="K103"/>
  <c r="J103"/>
  <c r="J104" s="1"/>
  <c r="I103"/>
  <c r="I104" s="1"/>
  <c r="H103"/>
  <c r="F105"/>
  <c r="E105"/>
  <c r="D105"/>
  <c r="C105"/>
  <c r="D104"/>
  <c r="F103"/>
  <c r="F104" s="1"/>
  <c r="E103"/>
  <c r="E104" s="1"/>
  <c r="D103"/>
  <c r="C103"/>
  <c r="OK102" i="15"/>
  <c r="OJ102"/>
  <c r="OI102"/>
  <c r="OH102"/>
  <c r="OK101"/>
  <c r="OJ101"/>
  <c r="OI101"/>
  <c r="OH101"/>
  <c r="OK100"/>
  <c r="OJ100"/>
  <c r="OI100"/>
  <c r="OH100"/>
  <c r="OK99"/>
  <c r="OJ99"/>
  <c r="OI99"/>
  <c r="OH99"/>
  <c r="OK98"/>
  <c r="OJ98"/>
  <c r="OI98"/>
  <c r="OH98"/>
  <c r="OK97"/>
  <c r="OJ97"/>
  <c r="OI97"/>
  <c r="OH97"/>
  <c r="OK96"/>
  <c r="OJ96"/>
  <c r="OI96"/>
  <c r="OH96"/>
  <c r="OK95"/>
  <c r="OJ95"/>
  <c r="OI95"/>
  <c r="OH95"/>
  <c r="OK94"/>
  <c r="OJ94"/>
  <c r="OI94"/>
  <c r="OH94"/>
  <c r="OK93"/>
  <c r="OJ93"/>
  <c r="OI93"/>
  <c r="OH93"/>
  <c r="OK92"/>
  <c r="OJ92"/>
  <c r="OI92"/>
  <c r="OH92"/>
  <c r="OK91"/>
  <c r="OJ91"/>
  <c r="OI91"/>
  <c r="OH91"/>
  <c r="OK90"/>
  <c r="OJ90"/>
  <c r="OI90"/>
  <c r="OH90"/>
  <c r="OK89"/>
  <c r="OJ89"/>
  <c r="OI89"/>
  <c r="OH89"/>
  <c r="OK88"/>
  <c r="OJ88"/>
  <c r="OI88"/>
  <c r="OH88"/>
  <c r="OK87"/>
  <c r="OJ87"/>
  <c r="OI87"/>
  <c r="OH87"/>
  <c r="OK86"/>
  <c r="OJ86"/>
  <c r="OI86"/>
  <c r="OH86"/>
  <c r="OK85"/>
  <c r="OJ85"/>
  <c r="OI85"/>
  <c r="OH85"/>
  <c r="OK84"/>
  <c r="OJ84"/>
  <c r="OI84"/>
  <c r="OH84"/>
  <c r="OK83"/>
  <c r="OJ83"/>
  <c r="OI83"/>
  <c r="OH83"/>
  <c r="OK82"/>
  <c r="OJ82"/>
  <c r="OI82"/>
  <c r="OH82"/>
  <c r="OK81"/>
  <c r="OJ81"/>
  <c r="OI81"/>
  <c r="OH81"/>
  <c r="OK80"/>
  <c r="OJ80"/>
  <c r="OI80"/>
  <c r="OH80"/>
  <c r="OK79"/>
  <c r="OJ79"/>
  <c r="OI79"/>
  <c r="OH79"/>
  <c r="OK78"/>
  <c r="OJ78"/>
  <c r="OI78"/>
  <c r="OH78"/>
  <c r="OK77"/>
  <c r="OJ77"/>
  <c r="OI77"/>
  <c r="OH77"/>
  <c r="OK76"/>
  <c r="OJ76"/>
  <c r="OI76"/>
  <c r="OH76"/>
  <c r="OK75"/>
  <c r="OJ75"/>
  <c r="OI75"/>
  <c r="OH75"/>
  <c r="OK74"/>
  <c r="OJ74"/>
  <c r="OI74"/>
  <c r="OH74"/>
  <c r="OK73"/>
  <c r="OJ73"/>
  <c r="OI73"/>
  <c r="OH73"/>
  <c r="OK72"/>
  <c r="OJ72"/>
  <c r="OI72"/>
  <c r="OH72"/>
  <c r="OK37"/>
  <c r="OJ37"/>
  <c r="OI37"/>
  <c r="OH37"/>
  <c r="OA102"/>
  <c r="OA101"/>
  <c r="OA100"/>
  <c r="OA99"/>
  <c r="OA98"/>
  <c r="OA97"/>
  <c r="OA96"/>
  <c r="OA95"/>
  <c r="OA94"/>
  <c r="OA93"/>
  <c r="OA92"/>
  <c r="OA91"/>
  <c r="OA90"/>
  <c r="OA89"/>
  <c r="OA88"/>
  <c r="OA87"/>
  <c r="OA86"/>
  <c r="OA85"/>
  <c r="OA84"/>
  <c r="OA83"/>
  <c r="OA82"/>
  <c r="OA81"/>
  <c r="OA80"/>
  <c r="OA79"/>
  <c r="OA78"/>
  <c r="OA77"/>
  <c r="OA76"/>
  <c r="OA75"/>
  <c r="OA74"/>
  <c r="OA73"/>
  <c r="OA72"/>
  <c r="NY102"/>
  <c r="NY101"/>
  <c r="NY100"/>
  <c r="NY99"/>
  <c r="NY98"/>
  <c r="NY97"/>
  <c r="NY96"/>
  <c r="NY95"/>
  <c r="NY94"/>
  <c r="NY93"/>
  <c r="NY92"/>
  <c r="NY91"/>
  <c r="NY90"/>
  <c r="NY89"/>
  <c r="NY88"/>
  <c r="NY87"/>
  <c r="NY86"/>
  <c r="NY85"/>
  <c r="NY84"/>
  <c r="NY83"/>
  <c r="NY82"/>
  <c r="NY81"/>
  <c r="NY80"/>
  <c r="NY79"/>
  <c r="NY78"/>
  <c r="NY77"/>
  <c r="NY76"/>
  <c r="NY75"/>
  <c r="NY74"/>
  <c r="NY73"/>
  <c r="NY72"/>
  <c r="BH103" i="9" l="1"/>
  <c r="BH104" s="1"/>
  <c r="BI103"/>
  <c r="BI104" s="1"/>
  <c r="JI104" i="7"/>
  <c r="JP104" i="6"/>
  <c r="F104"/>
  <c r="BI104" i="8"/>
  <c r="BH104"/>
  <c r="P104"/>
  <c r="U104"/>
  <c r="Z104"/>
  <c r="AY104" i="9"/>
  <c r="AO104"/>
  <c r="AE104"/>
  <c r="U104"/>
  <c r="P104"/>
  <c r="K104"/>
  <c r="BD104"/>
  <c r="AT104"/>
  <c r="AJ104"/>
  <c r="F104"/>
  <c r="BX104" i="10"/>
  <c r="BW104"/>
  <c r="JA104" i="11"/>
  <c r="IZ104"/>
  <c r="JJ104" i="12"/>
  <c r="FO103"/>
  <c r="FO104" s="1"/>
  <c r="HC104"/>
  <c r="CH104" i="13"/>
  <c r="CG104"/>
  <c r="Z104"/>
  <c r="UJ104" i="14"/>
  <c r="UI104"/>
  <c r="NV102" i="15" l="1"/>
  <c r="NV101"/>
  <c r="NV100"/>
  <c r="NV99"/>
  <c r="NV98"/>
  <c r="NV97"/>
  <c r="NV96"/>
  <c r="NV95"/>
  <c r="NV94"/>
  <c r="NV93"/>
  <c r="NV92"/>
  <c r="NV91"/>
  <c r="NV90"/>
  <c r="NV89"/>
  <c r="NV88"/>
  <c r="NV87"/>
  <c r="NV86"/>
  <c r="NV85"/>
  <c r="NV84"/>
  <c r="NV83"/>
  <c r="NV82"/>
  <c r="NV81"/>
  <c r="NV80"/>
  <c r="NV79"/>
  <c r="NV78"/>
  <c r="NV77"/>
  <c r="NV76"/>
  <c r="NV75"/>
  <c r="NV74"/>
  <c r="NV73"/>
  <c r="NV72"/>
  <c r="NT102"/>
  <c r="NT101"/>
  <c r="NT100"/>
  <c r="NT99"/>
  <c r="NT98"/>
  <c r="NT97"/>
  <c r="NT96"/>
  <c r="NT95"/>
  <c r="NT94"/>
  <c r="NT93"/>
  <c r="NT92"/>
  <c r="NT91"/>
  <c r="NT90"/>
  <c r="NT89"/>
  <c r="NT88"/>
  <c r="NT87"/>
  <c r="NT86"/>
  <c r="NT85"/>
  <c r="NT84"/>
  <c r="NT83"/>
  <c r="NT82"/>
  <c r="NT81"/>
  <c r="NT80"/>
  <c r="NT79"/>
  <c r="NT78"/>
  <c r="NT77"/>
  <c r="NT76"/>
  <c r="NT75"/>
  <c r="NT74"/>
  <c r="NT73"/>
  <c r="NT72"/>
  <c r="NQ102"/>
  <c r="NO102"/>
  <c r="NO101"/>
  <c r="NQ101" s="1"/>
  <c r="NQ100"/>
  <c r="NO100"/>
  <c r="NQ99"/>
  <c r="NO99"/>
  <c r="NQ98"/>
  <c r="NO98"/>
  <c r="NQ97"/>
  <c r="NO97"/>
  <c r="NQ96"/>
  <c r="NO96"/>
  <c r="NQ95"/>
  <c r="NO95"/>
  <c r="NQ94"/>
  <c r="NO94"/>
  <c r="NQ93"/>
  <c r="NO93"/>
  <c r="NQ92"/>
  <c r="NO92"/>
  <c r="NQ91"/>
  <c r="NO91"/>
  <c r="NQ90"/>
  <c r="NO90"/>
  <c r="NQ89"/>
  <c r="NO89"/>
  <c r="NQ88"/>
  <c r="NO88"/>
  <c r="NQ87"/>
  <c r="NO87"/>
  <c r="NQ86"/>
  <c r="NO86"/>
  <c r="NQ85"/>
  <c r="NO85"/>
  <c r="NQ84"/>
  <c r="NO84"/>
  <c r="NQ83"/>
  <c r="NO83"/>
  <c r="NQ82"/>
  <c r="NO82"/>
  <c r="NQ81"/>
  <c r="NO81"/>
  <c r="NQ80"/>
  <c r="NO80"/>
  <c r="NQ79"/>
  <c r="NO79"/>
  <c r="NQ78"/>
  <c r="NO78"/>
  <c r="NQ77"/>
  <c r="NO77"/>
  <c r="NQ76"/>
  <c r="NO76"/>
  <c r="NQ75"/>
  <c r="NO75"/>
  <c r="NQ74"/>
  <c r="NO74"/>
  <c r="NQ73"/>
  <c r="NO73"/>
  <c r="NQ72"/>
  <c r="NO72"/>
  <c r="NO103" s="1"/>
  <c r="NO104" s="1"/>
  <c r="NL102"/>
  <c r="NJ102"/>
  <c r="NL101"/>
  <c r="NJ101"/>
  <c r="NL100"/>
  <c r="NJ100"/>
  <c r="NL99"/>
  <c r="NJ99"/>
  <c r="NL98"/>
  <c r="NJ98"/>
  <c r="NL97"/>
  <c r="NJ97"/>
  <c r="NL96"/>
  <c r="NJ96"/>
  <c r="NL95"/>
  <c r="NJ95"/>
  <c r="NL94"/>
  <c r="NJ94"/>
  <c r="NL93"/>
  <c r="NJ93"/>
  <c r="NL92"/>
  <c r="NJ92"/>
  <c r="NL91"/>
  <c r="NJ91"/>
  <c r="NL90"/>
  <c r="NJ90"/>
  <c r="NL89"/>
  <c r="NJ89"/>
  <c r="NL88"/>
  <c r="NJ88"/>
  <c r="NL87"/>
  <c r="NJ87"/>
  <c r="NL86"/>
  <c r="NJ86"/>
  <c r="NL85"/>
  <c r="NJ85"/>
  <c r="NL84"/>
  <c r="NJ84"/>
  <c r="NL83"/>
  <c r="NJ83"/>
  <c r="NL82"/>
  <c r="NJ82"/>
  <c r="NL81"/>
  <c r="NJ81"/>
  <c r="NL80"/>
  <c r="NJ80"/>
  <c r="NL79"/>
  <c r="NJ79"/>
  <c r="NL78"/>
  <c r="NJ78"/>
  <c r="NL77"/>
  <c r="NJ77"/>
  <c r="NL76"/>
  <c r="NJ76"/>
  <c r="NL75"/>
  <c r="NJ75"/>
  <c r="NL74"/>
  <c r="NJ74"/>
  <c r="NL73"/>
  <c r="NJ73"/>
  <c r="NL72"/>
  <c r="NL103" s="1"/>
  <c r="NL104" s="1"/>
  <c r="NJ72"/>
  <c r="NJ103" s="1"/>
  <c r="NJ104" s="1"/>
  <c r="MW93"/>
  <c r="MW92"/>
  <c r="MU93"/>
  <c r="MU92"/>
  <c r="JF92"/>
  <c r="JF103" s="1"/>
  <c r="JF104" s="1"/>
  <c r="EU102"/>
  <c r="ES102"/>
  <c r="EN102"/>
  <c r="EP102" s="1"/>
  <c r="EK102"/>
  <c r="EI102"/>
  <c r="ED102"/>
  <c r="EF102" s="1"/>
  <c r="BN102"/>
  <c r="BL102"/>
  <c r="BG102"/>
  <c r="BI102" s="1"/>
  <c r="BD102"/>
  <c r="BB102"/>
  <c r="AC102"/>
  <c r="AE102" s="1"/>
  <c r="K102"/>
  <c r="I102"/>
  <c r="D102"/>
  <c r="F102" s="1"/>
  <c r="EU101"/>
  <c r="ES101"/>
  <c r="EN101"/>
  <c r="EP101" s="1"/>
  <c r="EK101"/>
  <c r="EI101"/>
  <c r="ED101"/>
  <c r="EF101" s="1"/>
  <c r="BN101"/>
  <c r="BL101"/>
  <c r="BG101"/>
  <c r="BI101" s="1"/>
  <c r="BD101"/>
  <c r="BB101"/>
  <c r="AC101"/>
  <c r="AE101" s="1"/>
  <c r="K101"/>
  <c r="I101"/>
  <c r="D101"/>
  <c r="F101" s="1"/>
  <c r="EU100"/>
  <c r="ES100"/>
  <c r="EN100"/>
  <c r="EP100" s="1"/>
  <c r="EK100"/>
  <c r="EI100"/>
  <c r="ED100"/>
  <c r="EF100" s="1"/>
  <c r="BN100"/>
  <c r="BL100"/>
  <c r="BG100"/>
  <c r="BI100" s="1"/>
  <c r="BD100"/>
  <c r="BB100"/>
  <c r="AC100"/>
  <c r="AE100" s="1"/>
  <c r="K100"/>
  <c r="I100"/>
  <c r="D100"/>
  <c r="F100" s="1"/>
  <c r="EU99"/>
  <c r="ES99"/>
  <c r="EN99"/>
  <c r="EP99" s="1"/>
  <c r="EK99"/>
  <c r="EI99"/>
  <c r="ED99"/>
  <c r="EF99" s="1"/>
  <c r="BN99"/>
  <c r="BL99"/>
  <c r="BG99"/>
  <c r="BI99" s="1"/>
  <c r="BD99"/>
  <c r="BB99"/>
  <c r="AC99"/>
  <c r="AE99" s="1"/>
  <c r="K99"/>
  <c r="I99"/>
  <c r="D99"/>
  <c r="F99" s="1"/>
  <c r="EU98"/>
  <c r="ES98"/>
  <c r="EN98"/>
  <c r="EP98" s="1"/>
  <c r="EK98"/>
  <c r="EI98"/>
  <c r="ED98"/>
  <c r="EF98" s="1"/>
  <c r="BN98"/>
  <c r="BL98"/>
  <c r="BG98"/>
  <c r="BI98" s="1"/>
  <c r="BD98"/>
  <c r="BB98"/>
  <c r="AC98"/>
  <c r="AE98" s="1"/>
  <c r="K98"/>
  <c r="I98"/>
  <c r="D98"/>
  <c r="F98" s="1"/>
  <c r="EU97"/>
  <c r="ES97"/>
  <c r="EN97"/>
  <c r="EP97" s="1"/>
  <c r="EK97"/>
  <c r="EI97"/>
  <c r="ED97"/>
  <c r="EF97" s="1"/>
  <c r="BN97"/>
  <c r="BL97"/>
  <c r="BG97"/>
  <c r="BI97" s="1"/>
  <c r="BD97"/>
  <c r="BB97"/>
  <c r="AC97"/>
  <c r="AE97" s="1"/>
  <c r="K97"/>
  <c r="I97"/>
  <c r="D97"/>
  <c r="F97" s="1"/>
  <c r="EU96"/>
  <c r="ES96"/>
  <c r="EN96"/>
  <c r="EP96" s="1"/>
  <c r="EK96"/>
  <c r="EI96"/>
  <c r="ED96"/>
  <c r="EF96" s="1"/>
  <c r="BN96"/>
  <c r="BL96"/>
  <c r="BG96"/>
  <c r="BI96" s="1"/>
  <c r="BD96"/>
  <c r="BB96"/>
  <c r="AC96"/>
  <c r="AE96" s="1"/>
  <c r="K96"/>
  <c r="I96"/>
  <c r="D96"/>
  <c r="F96" s="1"/>
  <c r="EU95"/>
  <c r="ES95"/>
  <c r="EN95"/>
  <c r="EP95" s="1"/>
  <c r="EK95"/>
  <c r="EI95"/>
  <c r="ED95"/>
  <c r="EF95" s="1"/>
  <c r="BN95"/>
  <c r="BL95"/>
  <c r="BG95"/>
  <c r="BI95" s="1"/>
  <c r="BD95"/>
  <c r="BB95"/>
  <c r="AC95"/>
  <c r="AE95" s="1"/>
  <c r="K95"/>
  <c r="I95"/>
  <c r="D95"/>
  <c r="F95" s="1"/>
  <c r="EU94"/>
  <c r="ES94"/>
  <c r="EN94"/>
  <c r="EP94" s="1"/>
  <c r="EK94"/>
  <c r="EI94"/>
  <c r="ED94"/>
  <c r="EF94" s="1"/>
  <c r="BN94"/>
  <c r="BL94"/>
  <c r="BG94"/>
  <c r="BI94" s="1"/>
  <c r="BD94"/>
  <c r="BB94"/>
  <c r="AC94"/>
  <c r="AE94" s="1"/>
  <c r="K94"/>
  <c r="I94"/>
  <c r="D94"/>
  <c r="F94" s="1"/>
  <c r="EU93"/>
  <c r="ES93"/>
  <c r="EN93"/>
  <c r="EP93" s="1"/>
  <c r="EK93"/>
  <c r="EI93"/>
  <c r="ED93"/>
  <c r="EF93" s="1"/>
  <c r="BN93"/>
  <c r="BL93"/>
  <c r="BG93"/>
  <c r="BI93" s="1"/>
  <c r="BD93"/>
  <c r="BB93"/>
  <c r="AC93"/>
  <c r="AE93" s="1"/>
  <c r="K93"/>
  <c r="I93"/>
  <c r="D93"/>
  <c r="F93" s="1"/>
  <c r="GX92"/>
  <c r="GX103" s="1"/>
  <c r="GX104" s="1"/>
  <c r="GS92"/>
  <c r="GS103" s="1"/>
  <c r="GN92"/>
  <c r="GD92"/>
  <c r="FT92"/>
  <c r="FT103" s="1"/>
  <c r="FJ92"/>
  <c r="FJ103" s="1"/>
  <c r="FJ104" s="1"/>
  <c r="ES92"/>
  <c r="EU92" s="1"/>
  <c r="EP92"/>
  <c r="EN92"/>
  <c r="EN103" s="1"/>
  <c r="EN104" s="1"/>
  <c r="EI92"/>
  <c r="EK92" s="1"/>
  <c r="EF92"/>
  <c r="ED92"/>
  <c r="CW92"/>
  <c r="BL92"/>
  <c r="BN92" s="1"/>
  <c r="BI92"/>
  <c r="BG92"/>
  <c r="BB92"/>
  <c r="BD92" s="1"/>
  <c r="AE92"/>
  <c r="AC92"/>
  <c r="I92"/>
  <c r="K92" s="1"/>
  <c r="F92"/>
  <c r="D92"/>
  <c r="ES91"/>
  <c r="EU91" s="1"/>
  <c r="EP91"/>
  <c r="EN91"/>
  <c r="EI91"/>
  <c r="EK91" s="1"/>
  <c r="EF91"/>
  <c r="ED91"/>
  <c r="BL91"/>
  <c r="BN91" s="1"/>
  <c r="BI91"/>
  <c r="BG91"/>
  <c r="BB91"/>
  <c r="BD91" s="1"/>
  <c r="AE91"/>
  <c r="AC91"/>
  <c r="I91"/>
  <c r="K91" s="1"/>
  <c r="F91"/>
  <c r="D91"/>
  <c r="ES90"/>
  <c r="EU90" s="1"/>
  <c r="EP90"/>
  <c r="EN90"/>
  <c r="EI90"/>
  <c r="EK90" s="1"/>
  <c r="EF90"/>
  <c r="ED90"/>
  <c r="BL90"/>
  <c r="BN90" s="1"/>
  <c r="BI90"/>
  <c r="BG90"/>
  <c r="BB90"/>
  <c r="BD90" s="1"/>
  <c r="AE90"/>
  <c r="AC90"/>
  <c r="I90"/>
  <c r="K90" s="1"/>
  <c r="F90"/>
  <c r="D90"/>
  <c r="ES89"/>
  <c r="EU89" s="1"/>
  <c r="EP89"/>
  <c r="EN89"/>
  <c r="EI89"/>
  <c r="EK89" s="1"/>
  <c r="EF89"/>
  <c r="ED89"/>
  <c r="BL89"/>
  <c r="BN89" s="1"/>
  <c r="BI89"/>
  <c r="BG89"/>
  <c r="BB89"/>
  <c r="BD89" s="1"/>
  <c r="AE89"/>
  <c r="AC89"/>
  <c r="I89"/>
  <c r="K89" s="1"/>
  <c r="F89"/>
  <c r="D89"/>
  <c r="ES88"/>
  <c r="EU88" s="1"/>
  <c r="EP88"/>
  <c r="EN88"/>
  <c r="EI88"/>
  <c r="EK88" s="1"/>
  <c r="EF88"/>
  <c r="ED88"/>
  <c r="BL88"/>
  <c r="BN88" s="1"/>
  <c r="BI88"/>
  <c r="BG88"/>
  <c r="BB88"/>
  <c r="BD88" s="1"/>
  <c r="AE88"/>
  <c r="AC88"/>
  <c r="I88"/>
  <c r="K88" s="1"/>
  <c r="F88"/>
  <c r="D88"/>
  <c r="ES87"/>
  <c r="EU87" s="1"/>
  <c r="EP87"/>
  <c r="EN87"/>
  <c r="EI87"/>
  <c r="EK87" s="1"/>
  <c r="EF87"/>
  <c r="ED87"/>
  <c r="BL87"/>
  <c r="BN87" s="1"/>
  <c r="BI87"/>
  <c r="BG87"/>
  <c r="BB87"/>
  <c r="BD87" s="1"/>
  <c r="AE87"/>
  <c r="AC87"/>
  <c r="I87"/>
  <c r="K87" s="1"/>
  <c r="F87"/>
  <c r="D87"/>
  <c r="ES86"/>
  <c r="EU86" s="1"/>
  <c r="EP86"/>
  <c r="EN86"/>
  <c r="EI86"/>
  <c r="EK86" s="1"/>
  <c r="EF86"/>
  <c r="ED86"/>
  <c r="BL86"/>
  <c r="BN86" s="1"/>
  <c r="BI86"/>
  <c r="BG86"/>
  <c r="BB86"/>
  <c r="BD86" s="1"/>
  <c r="AE86"/>
  <c r="AC86"/>
  <c r="I86"/>
  <c r="K86" s="1"/>
  <c r="F86"/>
  <c r="D86"/>
  <c r="ES85"/>
  <c r="EU85" s="1"/>
  <c r="EP85"/>
  <c r="EN85"/>
  <c r="EI85"/>
  <c r="EK85" s="1"/>
  <c r="EF85"/>
  <c r="ED85"/>
  <c r="BL85"/>
  <c r="BN85" s="1"/>
  <c r="BI85"/>
  <c r="BG85"/>
  <c r="BB85"/>
  <c r="BD85" s="1"/>
  <c r="AE85"/>
  <c r="AC85"/>
  <c r="I85"/>
  <c r="K85" s="1"/>
  <c r="F85"/>
  <c r="D85"/>
  <c r="ES84"/>
  <c r="EU84" s="1"/>
  <c r="EP84"/>
  <c r="EN84"/>
  <c r="EI84"/>
  <c r="EK84" s="1"/>
  <c r="EF84"/>
  <c r="ED84"/>
  <c r="BL84"/>
  <c r="BN84" s="1"/>
  <c r="BI84"/>
  <c r="BG84"/>
  <c r="BB84"/>
  <c r="BD84" s="1"/>
  <c r="AE84"/>
  <c r="AC84"/>
  <c r="I84"/>
  <c r="K84" s="1"/>
  <c r="F84"/>
  <c r="D84"/>
  <c r="ES83"/>
  <c r="EU83" s="1"/>
  <c r="EP83"/>
  <c r="EN83"/>
  <c r="EI83"/>
  <c r="EK83" s="1"/>
  <c r="EF83"/>
  <c r="ED83"/>
  <c r="BL83"/>
  <c r="BN83" s="1"/>
  <c r="BI83"/>
  <c r="BG83"/>
  <c r="BB83"/>
  <c r="BD83" s="1"/>
  <c r="AE83"/>
  <c r="AC83"/>
  <c r="I83"/>
  <c r="K83" s="1"/>
  <c r="F83"/>
  <c r="D83"/>
  <c r="ES82"/>
  <c r="EU82" s="1"/>
  <c r="EP82"/>
  <c r="EN82"/>
  <c r="EI82"/>
  <c r="EK82" s="1"/>
  <c r="EF82"/>
  <c r="ED82"/>
  <c r="BL82"/>
  <c r="BN82" s="1"/>
  <c r="BI82"/>
  <c r="BG82"/>
  <c r="BB82"/>
  <c r="BD82" s="1"/>
  <c r="AE82"/>
  <c r="AC82"/>
  <c r="I82"/>
  <c r="K82" s="1"/>
  <c r="F82"/>
  <c r="D82"/>
  <c r="ES81"/>
  <c r="EU81" s="1"/>
  <c r="EP81"/>
  <c r="EN81"/>
  <c r="EI81"/>
  <c r="EK81" s="1"/>
  <c r="EF81"/>
  <c r="ED81"/>
  <c r="BL81"/>
  <c r="BN81" s="1"/>
  <c r="BI81"/>
  <c r="BG81"/>
  <c r="BB81"/>
  <c r="BD81" s="1"/>
  <c r="AE81"/>
  <c r="AC81"/>
  <c r="I81"/>
  <c r="K81" s="1"/>
  <c r="F81"/>
  <c r="D81"/>
  <c r="ES80"/>
  <c r="EU80" s="1"/>
  <c r="EP80"/>
  <c r="EN80"/>
  <c r="EI80"/>
  <c r="EK80" s="1"/>
  <c r="EF80"/>
  <c r="ED80"/>
  <c r="BL80"/>
  <c r="BN80" s="1"/>
  <c r="BI80"/>
  <c r="BG80"/>
  <c r="BB80"/>
  <c r="BD80" s="1"/>
  <c r="AE80"/>
  <c r="AC80"/>
  <c r="I80"/>
  <c r="K80" s="1"/>
  <c r="F80"/>
  <c r="D80"/>
  <c r="ES79"/>
  <c r="EU79" s="1"/>
  <c r="EP79"/>
  <c r="EN79"/>
  <c r="EI79"/>
  <c r="EK79" s="1"/>
  <c r="EF79"/>
  <c r="ED79"/>
  <c r="BL79"/>
  <c r="BN79" s="1"/>
  <c r="BI79"/>
  <c r="BG79"/>
  <c r="BB79"/>
  <c r="BD79" s="1"/>
  <c r="AE79"/>
  <c r="AC79"/>
  <c r="I79"/>
  <c r="K79" s="1"/>
  <c r="F79"/>
  <c r="D79"/>
  <c r="ES78"/>
  <c r="EU78" s="1"/>
  <c r="EP78"/>
  <c r="EN78"/>
  <c r="EI78"/>
  <c r="EK78" s="1"/>
  <c r="EF78"/>
  <c r="ED78"/>
  <c r="BL78"/>
  <c r="BN78" s="1"/>
  <c r="BI78"/>
  <c r="BG78"/>
  <c r="BB78"/>
  <c r="BD78" s="1"/>
  <c r="AE78"/>
  <c r="AC78"/>
  <c r="I78"/>
  <c r="K78" s="1"/>
  <c r="F78"/>
  <c r="D78"/>
  <c r="ES77"/>
  <c r="EU77" s="1"/>
  <c r="EP77"/>
  <c r="EN77"/>
  <c r="EI77"/>
  <c r="EK77" s="1"/>
  <c r="EF77"/>
  <c r="ED77"/>
  <c r="BL77"/>
  <c r="BN77" s="1"/>
  <c r="BI77"/>
  <c r="BG77"/>
  <c r="BB77"/>
  <c r="BD77" s="1"/>
  <c r="AE77"/>
  <c r="AC77"/>
  <c r="I77"/>
  <c r="K77" s="1"/>
  <c r="F77"/>
  <c r="D77"/>
  <c r="ES76"/>
  <c r="EU76" s="1"/>
  <c r="EP76"/>
  <c r="EN76"/>
  <c r="EI76"/>
  <c r="EK76" s="1"/>
  <c r="EF76"/>
  <c r="ED76"/>
  <c r="BL76"/>
  <c r="BN76" s="1"/>
  <c r="BI76"/>
  <c r="BG76"/>
  <c r="BB76"/>
  <c r="BD76" s="1"/>
  <c r="AE76"/>
  <c r="AC76"/>
  <c r="I76"/>
  <c r="K76" s="1"/>
  <c r="F76"/>
  <c r="D76"/>
  <c r="ES75"/>
  <c r="EU75" s="1"/>
  <c r="EP75"/>
  <c r="EN75"/>
  <c r="EI75"/>
  <c r="EK75" s="1"/>
  <c r="EF75"/>
  <c r="ED75"/>
  <c r="BL75"/>
  <c r="BN75" s="1"/>
  <c r="BI75"/>
  <c r="BG75"/>
  <c r="BB75"/>
  <c r="BD75" s="1"/>
  <c r="AE75"/>
  <c r="AC75"/>
  <c r="I75"/>
  <c r="K75" s="1"/>
  <c r="F75"/>
  <c r="D75"/>
  <c r="ES74"/>
  <c r="EU74" s="1"/>
  <c r="EP74"/>
  <c r="EN74"/>
  <c r="EI74"/>
  <c r="EK74" s="1"/>
  <c r="EF74"/>
  <c r="ED74"/>
  <c r="BL74"/>
  <c r="BN74" s="1"/>
  <c r="BI74"/>
  <c r="BG74"/>
  <c r="BB74"/>
  <c r="BD74" s="1"/>
  <c r="AE74"/>
  <c r="AC74"/>
  <c r="I74"/>
  <c r="K74" s="1"/>
  <c r="F74"/>
  <c r="D74"/>
  <c r="ES73"/>
  <c r="EU73" s="1"/>
  <c r="EP73"/>
  <c r="EN73"/>
  <c r="EI73"/>
  <c r="EK73" s="1"/>
  <c r="EF73"/>
  <c r="ED73"/>
  <c r="BL73"/>
  <c r="BN73" s="1"/>
  <c r="BI73"/>
  <c r="BG73"/>
  <c r="BB73"/>
  <c r="BD73" s="1"/>
  <c r="AE73"/>
  <c r="AC73"/>
  <c r="I73"/>
  <c r="K73" s="1"/>
  <c r="F73"/>
  <c r="D73"/>
  <c r="ES72"/>
  <c r="EU72" s="1"/>
  <c r="EP72"/>
  <c r="EN72"/>
  <c r="EI72"/>
  <c r="EK72" s="1"/>
  <c r="EK103" s="1"/>
  <c r="EF72"/>
  <c r="ED72"/>
  <c r="BL72"/>
  <c r="BN72" s="1"/>
  <c r="BI72"/>
  <c r="BI103" s="1"/>
  <c r="BG72"/>
  <c r="BB72"/>
  <c r="BD72" s="1"/>
  <c r="AE72"/>
  <c r="AC72"/>
  <c r="I72"/>
  <c r="K72" s="1"/>
  <c r="F72"/>
  <c r="D72"/>
  <c r="OK105"/>
  <c r="OJ105"/>
  <c r="OI105"/>
  <c r="OH105"/>
  <c r="OK103"/>
  <c r="OJ103"/>
  <c r="OI103"/>
  <c r="OI104" s="1"/>
  <c r="OH103"/>
  <c r="OF105"/>
  <c r="OE105"/>
  <c r="OE104" s="1"/>
  <c r="OD105"/>
  <c r="OC105"/>
  <c r="OF104"/>
  <c r="OF103"/>
  <c r="OE103"/>
  <c r="OD103"/>
  <c r="OD104" s="1"/>
  <c r="OC103"/>
  <c r="OA105"/>
  <c r="NZ105"/>
  <c r="NY105"/>
  <c r="NX105"/>
  <c r="OA103"/>
  <c r="OA104" s="1"/>
  <c r="NZ103"/>
  <c r="NZ104" s="1"/>
  <c r="NY103"/>
  <c r="NY104" s="1"/>
  <c r="NX103"/>
  <c r="NV105"/>
  <c r="NU105"/>
  <c r="NT105"/>
  <c r="NS105"/>
  <c r="NU103"/>
  <c r="NS103"/>
  <c r="NQ105"/>
  <c r="NP105"/>
  <c r="NO105"/>
  <c r="NN105"/>
  <c r="NP103"/>
  <c r="NP104" s="1"/>
  <c r="NN103"/>
  <c r="NL105"/>
  <c r="NK105"/>
  <c r="NJ105"/>
  <c r="NI105"/>
  <c r="NK103"/>
  <c r="NK104" s="1"/>
  <c r="NI103"/>
  <c r="NG105"/>
  <c r="NF105"/>
  <c r="NE105"/>
  <c r="ND105"/>
  <c r="NG104"/>
  <c r="NE104"/>
  <c r="NG103"/>
  <c r="NF103"/>
  <c r="NF104" s="1"/>
  <c r="NE103"/>
  <c r="ND103"/>
  <c r="NB105"/>
  <c r="NB104" s="1"/>
  <c r="NA105"/>
  <c r="NA104" s="1"/>
  <c r="MZ105"/>
  <c r="MY105"/>
  <c r="NB103"/>
  <c r="NA103"/>
  <c r="MZ103"/>
  <c r="MZ104" s="1"/>
  <c r="MY103"/>
  <c r="MW105"/>
  <c r="MV105"/>
  <c r="MU105"/>
  <c r="MT105"/>
  <c r="MV103"/>
  <c r="MT103"/>
  <c r="MR105"/>
  <c r="MR104" s="1"/>
  <c r="MQ105"/>
  <c r="MQ104" s="1"/>
  <c r="MP105"/>
  <c r="MO105"/>
  <c r="MR103"/>
  <c r="MQ103"/>
  <c r="MP103"/>
  <c r="MP104" s="1"/>
  <c r="MO103"/>
  <c r="MM105"/>
  <c r="MM104" s="1"/>
  <c r="ML105"/>
  <c r="ML104" s="1"/>
  <c r="MK105"/>
  <c r="MJ105"/>
  <c r="MM103"/>
  <c r="ML103"/>
  <c r="MK103"/>
  <c r="MK104" s="1"/>
  <c r="MJ103"/>
  <c r="MH105"/>
  <c r="MH104" s="1"/>
  <c r="MG105"/>
  <c r="MG104" s="1"/>
  <c r="MF105"/>
  <c r="ME105"/>
  <c r="MH103"/>
  <c r="MG103"/>
  <c r="MF103"/>
  <c r="MF104" s="1"/>
  <c r="ME103"/>
  <c r="MC105"/>
  <c r="MB105"/>
  <c r="MA105"/>
  <c r="LZ105"/>
  <c r="MC104"/>
  <c r="MA104"/>
  <c r="MC103"/>
  <c r="MB103"/>
  <c r="MB104" s="1"/>
  <c r="MA103"/>
  <c r="LZ103"/>
  <c r="LX105"/>
  <c r="LW105"/>
  <c r="LW104" s="1"/>
  <c r="LV105"/>
  <c r="LU105"/>
  <c r="LX104"/>
  <c r="LX103"/>
  <c r="LW103"/>
  <c r="LV103"/>
  <c r="LV104" s="1"/>
  <c r="LU103"/>
  <c r="LS105"/>
  <c r="LR105"/>
  <c r="LQ105"/>
  <c r="LP105"/>
  <c r="LS104"/>
  <c r="LQ104"/>
  <c r="LS103"/>
  <c r="LR103"/>
  <c r="LR104" s="1"/>
  <c r="LQ103"/>
  <c r="LP103"/>
  <c r="LN105"/>
  <c r="LM105"/>
  <c r="LL105"/>
  <c r="LK105"/>
  <c r="LN104"/>
  <c r="LL104"/>
  <c r="LN103"/>
  <c r="LM103"/>
  <c r="LM104" s="1"/>
  <c r="LL103"/>
  <c r="LK103"/>
  <c r="LI105"/>
  <c r="LI104" s="1"/>
  <c r="LH105"/>
  <c r="LH104" s="1"/>
  <c r="LG105"/>
  <c r="LF105"/>
  <c r="LI103"/>
  <c r="LH103"/>
  <c r="LG103"/>
  <c r="LG104" s="1"/>
  <c r="LF103"/>
  <c r="LD105"/>
  <c r="LD104" s="1"/>
  <c r="LC105"/>
  <c r="LC104" s="1"/>
  <c r="LB105"/>
  <c r="LA105"/>
  <c r="LD103"/>
  <c r="LC103"/>
  <c r="LB103"/>
  <c r="LB104" s="1"/>
  <c r="LA103"/>
  <c r="KY105"/>
  <c r="KY104" s="1"/>
  <c r="KX105"/>
  <c r="KX104" s="1"/>
  <c r="KW105"/>
  <c r="KV105"/>
  <c r="KY103"/>
  <c r="KX103"/>
  <c r="KW103"/>
  <c r="KW104" s="1"/>
  <c r="KV103"/>
  <c r="KT105"/>
  <c r="KT104" s="1"/>
  <c r="KS105"/>
  <c r="KS104" s="1"/>
  <c r="KR105"/>
  <c r="KQ105"/>
  <c r="KT103"/>
  <c r="KS103"/>
  <c r="KR103"/>
  <c r="KR104" s="1"/>
  <c r="KQ103"/>
  <c r="KO105"/>
  <c r="KN105"/>
  <c r="KN104" s="1"/>
  <c r="KM105"/>
  <c r="KL105"/>
  <c r="KO104"/>
  <c r="KO103"/>
  <c r="KN103"/>
  <c r="KM103"/>
  <c r="KM104" s="1"/>
  <c r="KL103"/>
  <c r="KJ105"/>
  <c r="KJ104" s="1"/>
  <c r="KI105"/>
  <c r="KI104" s="1"/>
  <c r="KH105"/>
  <c r="KG105"/>
  <c r="KJ103"/>
  <c r="KI103"/>
  <c r="KH103"/>
  <c r="KH104" s="1"/>
  <c r="KG103"/>
  <c r="KE105"/>
  <c r="KD105"/>
  <c r="KC105"/>
  <c r="KB105"/>
  <c r="KE104"/>
  <c r="KC104"/>
  <c r="KE103"/>
  <c r="KD103"/>
  <c r="KD104" s="1"/>
  <c r="KC103"/>
  <c r="KB103"/>
  <c r="JZ105"/>
  <c r="JZ104" s="1"/>
  <c r="JY105"/>
  <c r="JY104" s="1"/>
  <c r="JX105"/>
  <c r="JW105"/>
  <c r="JZ103"/>
  <c r="JY103"/>
  <c r="JX103"/>
  <c r="JX104" s="1"/>
  <c r="JW103"/>
  <c r="JU105"/>
  <c r="JT105"/>
  <c r="JS105"/>
  <c r="JR105"/>
  <c r="JU104"/>
  <c r="JS104"/>
  <c r="JU103"/>
  <c r="JT103"/>
  <c r="JT104" s="1"/>
  <c r="JS103"/>
  <c r="JR103"/>
  <c r="JP105"/>
  <c r="JO105"/>
  <c r="JN105"/>
  <c r="JM105"/>
  <c r="JP104"/>
  <c r="JN104"/>
  <c r="JP103"/>
  <c r="JO103"/>
  <c r="JO104" s="1"/>
  <c r="JN103"/>
  <c r="JM103"/>
  <c r="JK105"/>
  <c r="JK104" s="1"/>
  <c r="JJ105"/>
  <c r="JJ104" s="1"/>
  <c r="JI105"/>
  <c r="JH105"/>
  <c r="JK103"/>
  <c r="JJ103"/>
  <c r="JI103"/>
  <c r="JI104" s="1"/>
  <c r="JH103"/>
  <c r="JF105"/>
  <c r="JE105"/>
  <c r="JE104" s="1"/>
  <c r="JD105"/>
  <c r="JC105"/>
  <c r="JE103"/>
  <c r="JD103"/>
  <c r="JD104" s="1"/>
  <c r="JC103"/>
  <c r="JA105"/>
  <c r="JA104" s="1"/>
  <c r="IZ105"/>
  <c r="IZ104" s="1"/>
  <c r="IY105"/>
  <c r="IX105"/>
  <c r="JA103"/>
  <c r="IZ103"/>
  <c r="IY103"/>
  <c r="IY104" s="1"/>
  <c r="IX103"/>
  <c r="IV105"/>
  <c r="IU105"/>
  <c r="IT105"/>
  <c r="IS105"/>
  <c r="IV103"/>
  <c r="IV104" s="1"/>
  <c r="IU103"/>
  <c r="IU104" s="1"/>
  <c r="IT103"/>
  <c r="IT104" s="1"/>
  <c r="IS103"/>
  <c r="IQ105"/>
  <c r="IP105"/>
  <c r="IO105"/>
  <c r="IN105"/>
  <c r="IQ104"/>
  <c r="IQ103"/>
  <c r="IP103"/>
  <c r="IP104" s="1"/>
  <c r="IO103"/>
  <c r="IO104" s="1"/>
  <c r="IN103"/>
  <c r="IL105"/>
  <c r="IK105"/>
  <c r="IJ105"/>
  <c r="II105"/>
  <c r="IL103"/>
  <c r="IK103"/>
  <c r="IJ103"/>
  <c r="IJ104" s="1"/>
  <c r="II103"/>
  <c r="IG105"/>
  <c r="IF105"/>
  <c r="IE105"/>
  <c r="ID105"/>
  <c r="IG103"/>
  <c r="IF103"/>
  <c r="IE103"/>
  <c r="IE104" s="1"/>
  <c r="ID103"/>
  <c r="IB105"/>
  <c r="IA105"/>
  <c r="HZ105"/>
  <c r="HY105"/>
  <c r="HZ104"/>
  <c r="IB103"/>
  <c r="IB104" s="1"/>
  <c r="IA103"/>
  <c r="IA104" s="1"/>
  <c r="HZ103"/>
  <c r="HY103"/>
  <c r="HW105"/>
  <c r="HV105"/>
  <c r="HU105"/>
  <c r="HT105"/>
  <c r="HW103"/>
  <c r="HV103"/>
  <c r="HU103"/>
  <c r="HU104" s="1"/>
  <c r="HT103"/>
  <c r="HR105"/>
  <c r="HQ105"/>
  <c r="HP105"/>
  <c r="HO105"/>
  <c r="HR104"/>
  <c r="HR103"/>
  <c r="HQ103"/>
  <c r="HQ104" s="1"/>
  <c r="HP103"/>
  <c r="HP104" s="1"/>
  <c r="HO103"/>
  <c r="HM105"/>
  <c r="HL105"/>
  <c r="HK105"/>
  <c r="HJ105"/>
  <c r="HM103"/>
  <c r="HL103"/>
  <c r="HK103"/>
  <c r="HK104" s="1"/>
  <c r="HJ103"/>
  <c r="HH105"/>
  <c r="HG105"/>
  <c r="HF105"/>
  <c r="HE105"/>
  <c r="HH103"/>
  <c r="HH104" s="1"/>
  <c r="HG103"/>
  <c r="HF103"/>
  <c r="HF104" s="1"/>
  <c r="HE103"/>
  <c r="HC105"/>
  <c r="HB105"/>
  <c r="HA105"/>
  <c r="GZ105"/>
  <c r="HA104"/>
  <c r="HC103"/>
  <c r="HC104" s="1"/>
  <c r="HB103"/>
  <c r="HB104" s="1"/>
  <c r="HA103"/>
  <c r="GZ103"/>
  <c r="GX105"/>
  <c r="GW105"/>
  <c r="GV105"/>
  <c r="GU105"/>
  <c r="GW103"/>
  <c r="GW104" s="1"/>
  <c r="GV103"/>
  <c r="GV104" s="1"/>
  <c r="GU103"/>
  <c r="GS105"/>
  <c r="GR105"/>
  <c r="GQ105"/>
  <c r="GP105"/>
  <c r="GR103"/>
  <c r="GQ103"/>
  <c r="GQ104" s="1"/>
  <c r="GP103"/>
  <c r="GN105"/>
  <c r="GM105"/>
  <c r="GL105"/>
  <c r="GK105"/>
  <c r="GN103"/>
  <c r="GM103"/>
  <c r="GL103"/>
  <c r="GL104" s="1"/>
  <c r="GK103"/>
  <c r="GI105"/>
  <c r="GH105"/>
  <c r="GG105"/>
  <c r="GF105"/>
  <c r="GI103"/>
  <c r="GH103"/>
  <c r="GG103"/>
  <c r="GG104" s="1"/>
  <c r="GF103"/>
  <c r="GD105"/>
  <c r="GC105"/>
  <c r="GB105"/>
  <c r="GA105"/>
  <c r="GB104"/>
  <c r="GD103"/>
  <c r="GD104" s="1"/>
  <c r="GC103"/>
  <c r="GC104" s="1"/>
  <c r="GB103"/>
  <c r="GA103"/>
  <c r="FY105"/>
  <c r="FX105"/>
  <c r="FW105"/>
  <c r="FV105"/>
  <c r="FY103"/>
  <c r="FX103"/>
  <c r="FW103"/>
  <c r="FW104" s="1"/>
  <c r="FV103"/>
  <c r="FT105"/>
  <c r="FS105"/>
  <c r="FR105"/>
  <c r="FQ105"/>
  <c r="FS103"/>
  <c r="FR103"/>
  <c r="FR104" s="1"/>
  <c r="FQ103"/>
  <c r="FO105"/>
  <c r="FN105"/>
  <c r="FM105"/>
  <c r="FL105"/>
  <c r="FO103"/>
  <c r="FN103"/>
  <c r="FM103"/>
  <c r="FM104" s="1"/>
  <c r="FL103"/>
  <c r="FJ105"/>
  <c r="FI105"/>
  <c r="FH105"/>
  <c r="FG105"/>
  <c r="FI103"/>
  <c r="FI104" s="1"/>
  <c r="FH103"/>
  <c r="FH104" s="1"/>
  <c r="FG103"/>
  <c r="FE105"/>
  <c r="FD105"/>
  <c r="FD104" s="1"/>
  <c r="FC105"/>
  <c r="FB105"/>
  <c r="FE103"/>
  <c r="FE104" s="1"/>
  <c r="FD103"/>
  <c r="FC103"/>
  <c r="FC104" s="1"/>
  <c r="FB103"/>
  <c r="EZ105"/>
  <c r="EY105"/>
  <c r="EY104" s="1"/>
  <c r="EX105"/>
  <c r="EW105"/>
  <c r="EZ104"/>
  <c r="EZ103"/>
  <c r="EY103"/>
  <c r="EX103"/>
  <c r="EX104" s="1"/>
  <c r="EW103"/>
  <c r="EU105"/>
  <c r="ET105"/>
  <c r="ES105"/>
  <c r="ER105"/>
  <c r="ET103"/>
  <c r="ES103"/>
  <c r="ES104" s="1"/>
  <c r="ER103"/>
  <c r="EP105"/>
  <c r="EO105"/>
  <c r="EN105"/>
  <c r="EM105"/>
  <c r="EO103"/>
  <c r="EO104" s="1"/>
  <c r="EM103"/>
  <c r="EK105"/>
  <c r="EJ105"/>
  <c r="EI105"/>
  <c r="EH105"/>
  <c r="EJ103"/>
  <c r="EH103"/>
  <c r="EF105"/>
  <c r="EE105"/>
  <c r="ED105"/>
  <c r="EC105"/>
  <c r="EE103"/>
  <c r="EE104" s="1"/>
  <c r="ED103"/>
  <c r="ED104" s="1"/>
  <c r="EC103"/>
  <c r="EA105"/>
  <c r="DZ105"/>
  <c r="DY105"/>
  <c r="DX105"/>
  <c r="DY104"/>
  <c r="EA103"/>
  <c r="EA104" s="1"/>
  <c r="DZ103"/>
  <c r="DZ104" s="1"/>
  <c r="DY103"/>
  <c r="DX103"/>
  <c r="DV105"/>
  <c r="DU105"/>
  <c r="DT105"/>
  <c r="DS105"/>
  <c r="DV103"/>
  <c r="DU103"/>
  <c r="DT103"/>
  <c r="DT104" s="1"/>
  <c r="DS103"/>
  <c r="DQ105"/>
  <c r="DP105"/>
  <c r="DP104" s="1"/>
  <c r="DO105"/>
  <c r="DN105"/>
  <c r="DQ104"/>
  <c r="DQ103"/>
  <c r="DP103"/>
  <c r="DO103"/>
  <c r="DO104" s="1"/>
  <c r="DN103"/>
  <c r="DL105"/>
  <c r="DK105"/>
  <c r="DJ105"/>
  <c r="DI105"/>
  <c r="DL104"/>
  <c r="DL103"/>
  <c r="DK103"/>
  <c r="DJ103"/>
  <c r="DJ104" s="1"/>
  <c r="DI103"/>
  <c r="DG105"/>
  <c r="DF105"/>
  <c r="DE105"/>
  <c r="DD105"/>
  <c r="DE104"/>
  <c r="DG103"/>
  <c r="DG104" s="1"/>
  <c r="DF103"/>
  <c r="DF104" s="1"/>
  <c r="DE103"/>
  <c r="DD103"/>
  <c r="DB105"/>
  <c r="DA105"/>
  <c r="DA104" s="1"/>
  <c r="CZ105"/>
  <c r="CY105"/>
  <c r="DB104"/>
  <c r="DB103"/>
  <c r="DA103"/>
  <c r="CZ103"/>
  <c r="CZ104" s="1"/>
  <c r="CY103"/>
  <c r="CW105"/>
  <c r="CV105"/>
  <c r="CU105"/>
  <c r="CT105"/>
  <c r="CW104"/>
  <c r="CW103"/>
  <c r="CV103"/>
  <c r="CV104" s="1"/>
  <c r="CU103"/>
  <c r="CU104" s="1"/>
  <c r="CT103"/>
  <c r="CR105"/>
  <c r="CQ105"/>
  <c r="CP105"/>
  <c r="CO105"/>
  <c r="CR103"/>
  <c r="CQ103"/>
  <c r="CP103"/>
  <c r="CP104" s="1"/>
  <c r="CO103"/>
  <c r="CM105"/>
  <c r="CL105"/>
  <c r="CK105"/>
  <c r="CJ105"/>
  <c r="CM103"/>
  <c r="CL103"/>
  <c r="CK103"/>
  <c r="CK104" s="1"/>
  <c r="CJ103"/>
  <c r="CH105"/>
  <c r="CG105"/>
  <c r="CF105"/>
  <c r="CE105"/>
  <c r="CF104"/>
  <c r="CH103"/>
  <c r="CH104" s="1"/>
  <c r="CG103"/>
  <c r="CG104" s="1"/>
  <c r="CF103"/>
  <c r="CE103"/>
  <c r="CC105"/>
  <c r="CB105"/>
  <c r="CA105"/>
  <c r="BZ105"/>
  <c r="CC104"/>
  <c r="CC103"/>
  <c r="CB103"/>
  <c r="CB104" s="1"/>
  <c r="CA103"/>
  <c r="CA104" s="1"/>
  <c r="BZ103"/>
  <c r="BX105"/>
  <c r="BW105"/>
  <c r="BV105"/>
  <c r="BU105"/>
  <c r="BX104"/>
  <c r="BX103"/>
  <c r="BW103"/>
  <c r="BV103"/>
  <c r="BV104" s="1"/>
  <c r="BU103"/>
  <c r="BS105"/>
  <c r="BR105"/>
  <c r="BQ105"/>
  <c r="BP105"/>
  <c r="BQ104"/>
  <c r="BS103"/>
  <c r="BS104" s="1"/>
  <c r="BR103"/>
  <c r="BR104" s="1"/>
  <c r="BQ103"/>
  <c r="BP103"/>
  <c r="BN105"/>
  <c r="BM105"/>
  <c r="BL105"/>
  <c r="BK105"/>
  <c r="BM103"/>
  <c r="BM104" s="1"/>
  <c r="BL103"/>
  <c r="BL104" s="1"/>
  <c r="BK103"/>
  <c r="BI105"/>
  <c r="BH105"/>
  <c r="BG105"/>
  <c r="BF105"/>
  <c r="BH103"/>
  <c r="BH104" s="1"/>
  <c r="BG103"/>
  <c r="BG104" s="1"/>
  <c r="BF103"/>
  <c r="BD105"/>
  <c r="BC105"/>
  <c r="BB105"/>
  <c r="BA105"/>
  <c r="BC103"/>
  <c r="BB103"/>
  <c r="BB104" s="1"/>
  <c r="BA103"/>
  <c r="AY105"/>
  <c r="AX105"/>
  <c r="AW105"/>
  <c r="AV105"/>
  <c r="AY103"/>
  <c r="AX103"/>
  <c r="AW103"/>
  <c r="AW104" s="1"/>
  <c r="AV103"/>
  <c r="AT105"/>
  <c r="AS105"/>
  <c r="AR105"/>
  <c r="AQ105"/>
  <c r="AR104"/>
  <c r="AT103"/>
  <c r="AT104" s="1"/>
  <c r="AS103"/>
  <c r="AS104" s="1"/>
  <c r="AR103"/>
  <c r="AQ103"/>
  <c r="AO105"/>
  <c r="AN105"/>
  <c r="AM105"/>
  <c r="AL105"/>
  <c r="AO104"/>
  <c r="AO103"/>
  <c r="AN103"/>
  <c r="AN104" s="1"/>
  <c r="AM103"/>
  <c r="AM104" s="1"/>
  <c r="AL103"/>
  <c r="AJ105"/>
  <c r="AI105"/>
  <c r="AH105"/>
  <c r="AG105"/>
  <c r="AH104"/>
  <c r="AJ103"/>
  <c r="AJ104" s="1"/>
  <c r="AI103"/>
  <c r="AI104" s="1"/>
  <c r="AH103"/>
  <c r="AG103"/>
  <c r="AE105"/>
  <c r="AD105"/>
  <c r="AC105"/>
  <c r="AB105"/>
  <c r="AD103"/>
  <c r="AD104" s="1"/>
  <c r="AC103"/>
  <c r="AC104" s="1"/>
  <c r="AB103"/>
  <c r="Z105"/>
  <c r="Y105"/>
  <c r="X105"/>
  <c r="W105"/>
  <c r="Z103"/>
  <c r="Z104" s="1"/>
  <c r="Y103"/>
  <c r="X103"/>
  <c r="X104" s="1"/>
  <c r="W103"/>
  <c r="U105"/>
  <c r="T105"/>
  <c r="S105"/>
  <c r="R105"/>
  <c r="S104"/>
  <c r="U103"/>
  <c r="U104" s="1"/>
  <c r="T103"/>
  <c r="T104" s="1"/>
  <c r="S103"/>
  <c r="R103"/>
  <c r="P105"/>
  <c r="O105"/>
  <c r="N105"/>
  <c r="M105"/>
  <c r="P103"/>
  <c r="O103"/>
  <c r="N103"/>
  <c r="N104" s="1"/>
  <c r="M103"/>
  <c r="K105"/>
  <c r="J105"/>
  <c r="I105"/>
  <c r="H105"/>
  <c r="J103"/>
  <c r="H103"/>
  <c r="F105"/>
  <c r="E105"/>
  <c r="D105"/>
  <c r="C105"/>
  <c r="E103"/>
  <c r="E104" s="1"/>
  <c r="D103"/>
  <c r="D104" s="1"/>
  <c r="C103"/>
  <c r="AO102" i="16"/>
  <c r="AN102"/>
  <c r="AM102"/>
  <c r="AL102"/>
  <c r="AO101"/>
  <c r="AN101"/>
  <c r="AM101"/>
  <c r="AL101"/>
  <c r="AO100"/>
  <c r="AN100"/>
  <c r="AM100"/>
  <c r="AL100"/>
  <c r="AO99"/>
  <c r="AN99"/>
  <c r="AM99"/>
  <c r="AL99"/>
  <c r="AO98"/>
  <c r="AN98"/>
  <c r="AM98"/>
  <c r="AL98"/>
  <c r="AO97"/>
  <c r="AN97"/>
  <c r="AM97"/>
  <c r="AL97"/>
  <c r="AO96"/>
  <c r="AN96"/>
  <c r="AM96"/>
  <c r="AL96"/>
  <c r="AO95"/>
  <c r="AN95"/>
  <c r="AM95"/>
  <c r="AL95"/>
  <c r="AO94"/>
  <c r="AN94"/>
  <c r="AM94"/>
  <c r="AL94"/>
  <c r="AO93"/>
  <c r="AN93"/>
  <c r="AM93"/>
  <c r="AL93"/>
  <c r="AO92"/>
  <c r="AN92"/>
  <c r="AM92"/>
  <c r="AL92"/>
  <c r="AO91"/>
  <c r="AN91"/>
  <c r="AM91"/>
  <c r="AL91"/>
  <c r="AO90"/>
  <c r="AN90"/>
  <c r="AM90"/>
  <c r="AL90"/>
  <c r="AO89"/>
  <c r="AN89"/>
  <c r="AM89"/>
  <c r="AL89"/>
  <c r="AO88"/>
  <c r="AN88"/>
  <c r="AM88"/>
  <c r="AL88"/>
  <c r="AO87"/>
  <c r="AN87"/>
  <c r="AM87"/>
  <c r="AL87"/>
  <c r="AO86"/>
  <c r="AN86"/>
  <c r="AM86"/>
  <c r="AL86"/>
  <c r="AO85"/>
  <c r="AN85"/>
  <c r="AM85"/>
  <c r="AL85"/>
  <c r="AO84"/>
  <c r="AN84"/>
  <c r="AM84"/>
  <c r="AL84"/>
  <c r="AO83"/>
  <c r="AN83"/>
  <c r="AM83"/>
  <c r="AL83"/>
  <c r="AO82"/>
  <c r="AN82"/>
  <c r="AM82"/>
  <c r="AL82"/>
  <c r="AO81"/>
  <c r="AN81"/>
  <c r="AM81"/>
  <c r="AL81"/>
  <c r="AO80"/>
  <c r="AN80"/>
  <c r="AM80"/>
  <c r="AL80"/>
  <c r="AO79"/>
  <c r="AN79"/>
  <c r="AM79"/>
  <c r="AL79"/>
  <c r="AO78"/>
  <c r="AN78"/>
  <c r="AM78"/>
  <c r="AL78"/>
  <c r="AO77"/>
  <c r="AN77"/>
  <c r="AM77"/>
  <c r="AL77"/>
  <c r="AO76"/>
  <c r="AN76"/>
  <c r="AM76"/>
  <c r="AL76"/>
  <c r="AO75"/>
  <c r="AN75"/>
  <c r="AM75"/>
  <c r="AL75"/>
  <c r="AO74"/>
  <c r="AN74"/>
  <c r="AM74"/>
  <c r="AL74"/>
  <c r="AO73"/>
  <c r="AN73"/>
  <c r="AM73"/>
  <c r="AL73"/>
  <c r="AO72"/>
  <c r="AO103" s="1"/>
  <c r="AN72"/>
  <c r="AM72"/>
  <c r="AL72"/>
  <c r="AL103" s="1"/>
  <c r="AO71"/>
  <c r="AN71"/>
  <c r="AM71"/>
  <c r="AL71"/>
  <c r="AO70"/>
  <c r="AN70"/>
  <c r="AM70"/>
  <c r="AL70"/>
  <c r="AO69"/>
  <c r="AN69"/>
  <c r="AM69"/>
  <c r="AL69"/>
  <c r="AO68"/>
  <c r="AN68"/>
  <c r="AM68"/>
  <c r="AL68"/>
  <c r="AO67"/>
  <c r="AN67"/>
  <c r="AM67"/>
  <c r="AL67"/>
  <c r="AO66"/>
  <c r="AN66"/>
  <c r="AM66"/>
  <c r="AL66"/>
  <c r="AO65"/>
  <c r="AN65"/>
  <c r="AM65"/>
  <c r="AL65"/>
  <c r="AO64"/>
  <c r="AN64"/>
  <c r="AM64"/>
  <c r="AL64"/>
  <c r="AO63"/>
  <c r="AN63"/>
  <c r="AM63"/>
  <c r="AL63"/>
  <c r="AO62"/>
  <c r="AN62"/>
  <c r="AM62"/>
  <c r="AL62"/>
  <c r="AO61"/>
  <c r="AN61"/>
  <c r="AM61"/>
  <c r="AL61"/>
  <c r="AO60"/>
  <c r="AN60"/>
  <c r="AM60"/>
  <c r="AL60"/>
  <c r="AO59"/>
  <c r="AN59"/>
  <c r="AM59"/>
  <c r="AL59"/>
  <c r="AO58"/>
  <c r="AN58"/>
  <c r="AM58"/>
  <c r="AL58"/>
  <c r="AO57"/>
  <c r="AN57"/>
  <c r="AM57"/>
  <c r="AL57"/>
  <c r="AO56"/>
  <c r="AN56"/>
  <c r="AM56"/>
  <c r="AL56"/>
  <c r="AO55"/>
  <c r="AN55"/>
  <c r="AM55"/>
  <c r="AL55"/>
  <c r="AO54"/>
  <c r="AN54"/>
  <c r="AM54"/>
  <c r="AL54"/>
  <c r="AO53"/>
  <c r="AN53"/>
  <c r="AM53"/>
  <c r="AL53"/>
  <c r="AO52"/>
  <c r="AN52"/>
  <c r="AM52"/>
  <c r="AL52"/>
  <c r="AO51"/>
  <c r="AN51"/>
  <c r="AM51"/>
  <c r="AL51"/>
  <c r="AO50"/>
  <c r="AN50"/>
  <c r="AM50"/>
  <c r="AL50"/>
  <c r="AO49"/>
  <c r="AN49"/>
  <c r="AM49"/>
  <c r="AL49"/>
  <c r="AO48"/>
  <c r="AN48"/>
  <c r="AM48"/>
  <c r="AL48"/>
  <c r="AO47"/>
  <c r="AN47"/>
  <c r="AM47"/>
  <c r="AL47"/>
  <c r="AO46"/>
  <c r="AN46"/>
  <c r="AM46"/>
  <c r="AL46"/>
  <c r="AO45"/>
  <c r="AN45"/>
  <c r="AM45"/>
  <c r="AL45"/>
  <c r="AO44"/>
  <c r="AN44"/>
  <c r="AM44"/>
  <c r="AL44"/>
  <c r="AO43"/>
  <c r="AN43"/>
  <c r="AM43"/>
  <c r="AL43"/>
  <c r="AO42"/>
  <c r="AN42"/>
  <c r="AM42"/>
  <c r="AL42"/>
  <c r="AO41"/>
  <c r="AN41"/>
  <c r="AM41"/>
  <c r="AL41"/>
  <c r="AO40"/>
  <c r="AN40"/>
  <c r="AM40"/>
  <c r="AL40"/>
  <c r="AO39"/>
  <c r="AN39"/>
  <c r="AM39"/>
  <c r="AL39"/>
  <c r="AO38"/>
  <c r="AN38"/>
  <c r="AM38"/>
  <c r="AL38"/>
  <c r="AO37"/>
  <c r="AO105" s="1"/>
  <c r="AO104" s="1"/>
  <c r="AN37"/>
  <c r="AM37"/>
  <c r="AL37"/>
  <c r="AL105" s="1"/>
  <c r="AJ102"/>
  <c r="AE102"/>
  <c r="P102"/>
  <c r="K102"/>
  <c r="F102"/>
  <c r="AJ101"/>
  <c r="AE101"/>
  <c r="P101"/>
  <c r="K101"/>
  <c r="F101"/>
  <c r="AJ100"/>
  <c r="AE100"/>
  <c r="P100"/>
  <c r="K100"/>
  <c r="F100"/>
  <c r="AJ99"/>
  <c r="AE99"/>
  <c r="P99"/>
  <c r="K99"/>
  <c r="F99"/>
  <c r="AJ98"/>
  <c r="AE98"/>
  <c r="P98"/>
  <c r="K98"/>
  <c r="F98"/>
  <c r="AJ97"/>
  <c r="AE97"/>
  <c r="P97"/>
  <c r="K97"/>
  <c r="F97"/>
  <c r="AJ96"/>
  <c r="AE96"/>
  <c r="P96"/>
  <c r="K96"/>
  <c r="F96"/>
  <c r="AJ95"/>
  <c r="AE95"/>
  <c r="P95"/>
  <c r="K95"/>
  <c r="F95"/>
  <c r="AJ94"/>
  <c r="AE94"/>
  <c r="P94"/>
  <c r="K94"/>
  <c r="F94"/>
  <c r="AJ93"/>
  <c r="AE93"/>
  <c r="P93"/>
  <c r="K93"/>
  <c r="F93"/>
  <c r="AJ92"/>
  <c r="AE92"/>
  <c r="P92"/>
  <c r="K92"/>
  <c r="F92"/>
  <c r="AJ91"/>
  <c r="AE91"/>
  <c r="P91"/>
  <c r="K91"/>
  <c r="F91"/>
  <c r="AJ90"/>
  <c r="AE90"/>
  <c r="P90"/>
  <c r="K90"/>
  <c r="F90"/>
  <c r="AJ89"/>
  <c r="AE89"/>
  <c r="P89"/>
  <c r="K89"/>
  <c r="F89"/>
  <c r="AJ88"/>
  <c r="AE88"/>
  <c r="P88"/>
  <c r="K88"/>
  <c r="F88"/>
  <c r="AJ87"/>
  <c r="AE87"/>
  <c r="P87"/>
  <c r="K87"/>
  <c r="F87"/>
  <c r="AJ86"/>
  <c r="AE86"/>
  <c r="P86"/>
  <c r="K86"/>
  <c r="F86"/>
  <c r="AJ85"/>
  <c r="AE85"/>
  <c r="P85"/>
  <c r="K85"/>
  <c r="F85"/>
  <c r="AJ84"/>
  <c r="AE84"/>
  <c r="P84"/>
  <c r="K84"/>
  <c r="F84"/>
  <c r="AJ83"/>
  <c r="AE83"/>
  <c r="P83"/>
  <c r="K83"/>
  <c r="F83"/>
  <c r="AJ82"/>
  <c r="AE82"/>
  <c r="P82"/>
  <c r="K82"/>
  <c r="F82"/>
  <c r="AJ81"/>
  <c r="AE81"/>
  <c r="P81"/>
  <c r="K81"/>
  <c r="F81"/>
  <c r="AJ80"/>
  <c r="AE80"/>
  <c r="P80"/>
  <c r="K80"/>
  <c r="F80"/>
  <c r="AJ79"/>
  <c r="AE79"/>
  <c r="P79"/>
  <c r="K79"/>
  <c r="F79"/>
  <c r="AJ78"/>
  <c r="AE78"/>
  <c r="P78"/>
  <c r="K78"/>
  <c r="F78"/>
  <c r="AJ77"/>
  <c r="AE77"/>
  <c r="P77"/>
  <c r="K77"/>
  <c r="F77"/>
  <c r="AJ76"/>
  <c r="AE76"/>
  <c r="P76"/>
  <c r="K76"/>
  <c r="F76"/>
  <c r="AJ75"/>
  <c r="AE75"/>
  <c r="AE103" s="1"/>
  <c r="AE104" s="1"/>
  <c r="P75"/>
  <c r="K75"/>
  <c r="F75"/>
  <c r="AJ74"/>
  <c r="AE74"/>
  <c r="P74"/>
  <c r="K74"/>
  <c r="F74"/>
  <c r="AJ73"/>
  <c r="AE73"/>
  <c r="P73"/>
  <c r="K73"/>
  <c r="F73"/>
  <c r="F103" s="1"/>
  <c r="AJ72"/>
  <c r="AE72"/>
  <c r="P72"/>
  <c r="P103" s="1"/>
  <c r="P104" s="1"/>
  <c r="K72"/>
  <c r="K103" s="1"/>
  <c r="K104" s="1"/>
  <c r="F72"/>
  <c r="AN105"/>
  <c r="AM105"/>
  <c r="AN103"/>
  <c r="AN104" s="1"/>
  <c r="AM103"/>
  <c r="AM104" s="1"/>
  <c r="AJ105"/>
  <c r="AI105"/>
  <c r="AH105"/>
  <c r="AG105"/>
  <c r="AJ103"/>
  <c r="AI103"/>
  <c r="AH103"/>
  <c r="AH104" s="1"/>
  <c r="AG103"/>
  <c r="AE105"/>
  <c r="AD105"/>
  <c r="AC105"/>
  <c r="AB105"/>
  <c r="AD103"/>
  <c r="AD104" s="1"/>
  <c r="AC103"/>
  <c r="AC104" s="1"/>
  <c r="AB103"/>
  <c r="Z105"/>
  <c r="Y105"/>
  <c r="X105"/>
  <c r="W105"/>
  <c r="Z104"/>
  <c r="Z103"/>
  <c r="Y103"/>
  <c r="Y104" s="1"/>
  <c r="X103"/>
  <c r="X104" s="1"/>
  <c r="W103"/>
  <c r="U105"/>
  <c r="T105"/>
  <c r="S105"/>
  <c r="R105"/>
  <c r="S104"/>
  <c r="U103"/>
  <c r="U104" s="1"/>
  <c r="T103"/>
  <c r="T104" s="1"/>
  <c r="S103"/>
  <c r="R103"/>
  <c r="P105"/>
  <c r="O105"/>
  <c r="N105"/>
  <c r="M105"/>
  <c r="O103"/>
  <c r="N103"/>
  <c r="N104" s="1"/>
  <c r="M103"/>
  <c r="K105"/>
  <c r="J105"/>
  <c r="I105"/>
  <c r="H105"/>
  <c r="J103"/>
  <c r="I103"/>
  <c r="I104" s="1"/>
  <c r="H103"/>
  <c r="F105"/>
  <c r="E105"/>
  <c r="D105"/>
  <c r="C105"/>
  <c r="E103"/>
  <c r="D103"/>
  <c r="D104" s="1"/>
  <c r="C103"/>
  <c r="VN102" i="17"/>
  <c r="VM102"/>
  <c r="VL102"/>
  <c r="VK102"/>
  <c r="VN101"/>
  <c r="VM101"/>
  <c r="VL101"/>
  <c r="VK101"/>
  <c r="VN100"/>
  <c r="VM100"/>
  <c r="VL100"/>
  <c r="VK100"/>
  <c r="VN99"/>
  <c r="VM99"/>
  <c r="VL99"/>
  <c r="VK99"/>
  <c r="VN98"/>
  <c r="VM98"/>
  <c r="VL98"/>
  <c r="VK98"/>
  <c r="VN97"/>
  <c r="VM97"/>
  <c r="VL97"/>
  <c r="VK97"/>
  <c r="VN96"/>
  <c r="VM96"/>
  <c r="VL96"/>
  <c r="VK96"/>
  <c r="VN95"/>
  <c r="VM95"/>
  <c r="VL95"/>
  <c r="VK95"/>
  <c r="VN94"/>
  <c r="VM94"/>
  <c r="VL94"/>
  <c r="VK94"/>
  <c r="VN93"/>
  <c r="VM93"/>
  <c r="VL93"/>
  <c r="VK93"/>
  <c r="VN92"/>
  <c r="VM92"/>
  <c r="VL92"/>
  <c r="VK92"/>
  <c r="VN91"/>
  <c r="VM91"/>
  <c r="VL91"/>
  <c r="VK91"/>
  <c r="VN90"/>
  <c r="VM90"/>
  <c r="VL90"/>
  <c r="VK90"/>
  <c r="VN89"/>
  <c r="VM89"/>
  <c r="VL89"/>
  <c r="VK89"/>
  <c r="VN88"/>
  <c r="VM88"/>
  <c r="VL88"/>
  <c r="VK88"/>
  <c r="VN87"/>
  <c r="VM87"/>
  <c r="VL87"/>
  <c r="VK87"/>
  <c r="VN86"/>
  <c r="VM86"/>
  <c r="VL86"/>
  <c r="VK86"/>
  <c r="VN85"/>
  <c r="VM85"/>
  <c r="VL85"/>
  <c r="VK85"/>
  <c r="VN84"/>
  <c r="VM84"/>
  <c r="VL84"/>
  <c r="VK84"/>
  <c r="VN83"/>
  <c r="VM83"/>
  <c r="VL83"/>
  <c r="VK83"/>
  <c r="VN82"/>
  <c r="VM82"/>
  <c r="VL82"/>
  <c r="VK82"/>
  <c r="VN81"/>
  <c r="VM81"/>
  <c r="VL81"/>
  <c r="VK81"/>
  <c r="VN80"/>
  <c r="VM80"/>
  <c r="VL80"/>
  <c r="VK80"/>
  <c r="VN79"/>
  <c r="VM79"/>
  <c r="VL79"/>
  <c r="VK79"/>
  <c r="VN78"/>
  <c r="VM78"/>
  <c r="VL78"/>
  <c r="VK78"/>
  <c r="VN77"/>
  <c r="VM77"/>
  <c r="VL77"/>
  <c r="VK77"/>
  <c r="VN76"/>
  <c r="VM76"/>
  <c r="VL76"/>
  <c r="VK76"/>
  <c r="VN75"/>
  <c r="VM75"/>
  <c r="VL75"/>
  <c r="VK75"/>
  <c r="VN74"/>
  <c r="VM74"/>
  <c r="VL74"/>
  <c r="VK74"/>
  <c r="VN73"/>
  <c r="VM73"/>
  <c r="VL73"/>
  <c r="VK73"/>
  <c r="VN72"/>
  <c r="VN103" s="1"/>
  <c r="VM72"/>
  <c r="VM103" s="1"/>
  <c r="VL72"/>
  <c r="VK72"/>
  <c r="VN37"/>
  <c r="VN105" s="1"/>
  <c r="VM37"/>
  <c r="VL37"/>
  <c r="VK37"/>
  <c r="UY102"/>
  <c r="UY101"/>
  <c r="UY100"/>
  <c r="UY99"/>
  <c r="UY98"/>
  <c r="UY97"/>
  <c r="UY96"/>
  <c r="UY95"/>
  <c r="UY94"/>
  <c r="UY93"/>
  <c r="UY92"/>
  <c r="UY91"/>
  <c r="UY90"/>
  <c r="UY89"/>
  <c r="UY88"/>
  <c r="UY87"/>
  <c r="UY86"/>
  <c r="UY85"/>
  <c r="UY84"/>
  <c r="UY83"/>
  <c r="UY82"/>
  <c r="UY81"/>
  <c r="UY80"/>
  <c r="UY79"/>
  <c r="UY78"/>
  <c r="UY77"/>
  <c r="UY76"/>
  <c r="UY75"/>
  <c r="UY74"/>
  <c r="UY73"/>
  <c r="UY72"/>
  <c r="TP101"/>
  <c r="TP103" s="1"/>
  <c r="TP104" s="1"/>
  <c r="TK101"/>
  <c r="TK103" s="1"/>
  <c r="TK104" s="1"/>
  <c r="TF101"/>
  <c r="TA101"/>
  <c r="SV101"/>
  <c r="SQ101"/>
  <c r="SL101"/>
  <c r="SG101"/>
  <c r="SG103" s="1"/>
  <c r="RW97"/>
  <c r="RW103" s="1"/>
  <c r="RW104" s="1"/>
  <c r="RR97"/>
  <c r="RR103" s="1"/>
  <c r="RR104" s="1"/>
  <c r="RM97"/>
  <c r="RH97"/>
  <c r="RH103" s="1"/>
  <c r="RC98"/>
  <c r="RC103" s="1"/>
  <c r="QX98"/>
  <c r="QX103" s="1"/>
  <c r="QX104" s="1"/>
  <c r="PJ99"/>
  <c r="PJ103" s="1"/>
  <c r="PJ104" s="1"/>
  <c r="NL100"/>
  <c r="NB92"/>
  <c r="NB103" s="1"/>
  <c r="JU102"/>
  <c r="JU101"/>
  <c r="JU100"/>
  <c r="JU99"/>
  <c r="JU98"/>
  <c r="JU97"/>
  <c r="JU96"/>
  <c r="JU95"/>
  <c r="JU94"/>
  <c r="JU93"/>
  <c r="JU92"/>
  <c r="JU91"/>
  <c r="JU90"/>
  <c r="JU89"/>
  <c r="JU88"/>
  <c r="JU87"/>
  <c r="JU86"/>
  <c r="JU85"/>
  <c r="JU84"/>
  <c r="JU83"/>
  <c r="JU82"/>
  <c r="JU81"/>
  <c r="JU80"/>
  <c r="JU79"/>
  <c r="JU78"/>
  <c r="JU77"/>
  <c r="JU76"/>
  <c r="JU75"/>
  <c r="JU74"/>
  <c r="JU103" s="1"/>
  <c r="JU104" s="1"/>
  <c r="JU73"/>
  <c r="JU72"/>
  <c r="JS92"/>
  <c r="JS102"/>
  <c r="JS101"/>
  <c r="JS100"/>
  <c r="JS99"/>
  <c r="JS98"/>
  <c r="JS97"/>
  <c r="JS96"/>
  <c r="JS95"/>
  <c r="JS94"/>
  <c r="JS93"/>
  <c r="JS91"/>
  <c r="JS90"/>
  <c r="JS89"/>
  <c r="JS88"/>
  <c r="JS87"/>
  <c r="JS86"/>
  <c r="JS85"/>
  <c r="JS84"/>
  <c r="JS83"/>
  <c r="JS82"/>
  <c r="JS81"/>
  <c r="JS80"/>
  <c r="JS79"/>
  <c r="JS78"/>
  <c r="JS77"/>
  <c r="JS76"/>
  <c r="JS75"/>
  <c r="JS74"/>
  <c r="JS73"/>
  <c r="JS72"/>
  <c r="HW97"/>
  <c r="HW103" s="1"/>
  <c r="HM101"/>
  <c r="HM103" s="1"/>
  <c r="GX101"/>
  <c r="GX103" s="1"/>
  <c r="GX104" s="1"/>
  <c r="GS98"/>
  <c r="GS103" s="1"/>
  <c r="GN98"/>
  <c r="GN103" s="1"/>
  <c r="VM105"/>
  <c r="VL105"/>
  <c r="VK105"/>
  <c r="VL103"/>
  <c r="VK103"/>
  <c r="VI105"/>
  <c r="VI104" s="1"/>
  <c r="VH105"/>
  <c r="VH104" s="1"/>
  <c r="VG105"/>
  <c r="VF105"/>
  <c r="VI103"/>
  <c r="VH103"/>
  <c r="VG103"/>
  <c r="VG104" s="1"/>
  <c r="VF103"/>
  <c r="VD105"/>
  <c r="VD104" s="1"/>
  <c r="VC105"/>
  <c r="VC104" s="1"/>
  <c r="VB105"/>
  <c r="VA105"/>
  <c r="VD103"/>
  <c r="VC103"/>
  <c r="VB103"/>
  <c r="VB104" s="1"/>
  <c r="VA103"/>
  <c r="UY105"/>
  <c r="UX105"/>
  <c r="UW105"/>
  <c r="UV105"/>
  <c r="UX103"/>
  <c r="UW103"/>
  <c r="UW104" s="1"/>
  <c r="UV103"/>
  <c r="UT105"/>
  <c r="US105"/>
  <c r="US104" s="1"/>
  <c r="UR105"/>
  <c r="UQ105"/>
  <c r="UT104"/>
  <c r="UT103"/>
  <c r="US103"/>
  <c r="UR103"/>
  <c r="UR104" s="1"/>
  <c r="UQ103"/>
  <c r="UO105"/>
  <c r="UO104" s="1"/>
  <c r="UN105"/>
  <c r="UN104" s="1"/>
  <c r="UM105"/>
  <c r="UL105"/>
  <c r="UO103"/>
  <c r="UN103"/>
  <c r="UM103"/>
  <c r="UM104" s="1"/>
  <c r="UL103"/>
  <c r="UJ105"/>
  <c r="UI105"/>
  <c r="UH105"/>
  <c r="UG105"/>
  <c r="UJ104"/>
  <c r="UJ103"/>
  <c r="UI103"/>
  <c r="UI104" s="1"/>
  <c r="UH103"/>
  <c r="UH104" s="1"/>
  <c r="UG103"/>
  <c r="UE105"/>
  <c r="UD105"/>
  <c r="UC105"/>
  <c r="UB105"/>
  <c r="UE104"/>
  <c r="UC104"/>
  <c r="UE103"/>
  <c r="UD103"/>
  <c r="UD104" s="1"/>
  <c r="UC103"/>
  <c r="UB103"/>
  <c r="TZ105"/>
  <c r="TZ104" s="1"/>
  <c r="TY105"/>
  <c r="TY104" s="1"/>
  <c r="TX105"/>
  <c r="TW105"/>
  <c r="TZ103"/>
  <c r="TY103"/>
  <c r="TX103"/>
  <c r="TX104" s="1"/>
  <c r="TW103"/>
  <c r="TU105"/>
  <c r="TU104" s="1"/>
  <c r="TT105"/>
  <c r="TS105"/>
  <c r="TR105"/>
  <c r="TU103"/>
  <c r="TT103"/>
  <c r="TT104" s="1"/>
  <c r="TS103"/>
  <c r="TS104" s="1"/>
  <c r="TR103"/>
  <c r="TP105"/>
  <c r="TO105"/>
  <c r="TO104" s="1"/>
  <c r="TN105"/>
  <c r="TM105"/>
  <c r="TO103"/>
  <c r="TN103"/>
  <c r="TN104" s="1"/>
  <c r="TM103"/>
  <c r="TK105"/>
  <c r="TJ105"/>
  <c r="TI105"/>
  <c r="TH105"/>
  <c r="TJ103"/>
  <c r="TJ104" s="1"/>
  <c r="TI103"/>
  <c r="TI104" s="1"/>
  <c r="TH103"/>
  <c r="TF105"/>
  <c r="TE105"/>
  <c r="TD105"/>
  <c r="TC105"/>
  <c r="TD104"/>
  <c r="TF103"/>
  <c r="TF104" s="1"/>
  <c r="TE103"/>
  <c r="TE104" s="1"/>
  <c r="TD103"/>
  <c r="TC103"/>
  <c r="TA105"/>
  <c r="SZ105"/>
  <c r="SY105"/>
  <c r="SX105"/>
  <c r="TA103"/>
  <c r="TA104" s="1"/>
  <c r="SZ103"/>
  <c r="SZ104" s="1"/>
  <c r="SY103"/>
  <c r="SY104" s="1"/>
  <c r="SX103"/>
  <c r="SV105"/>
  <c r="SU105"/>
  <c r="ST105"/>
  <c r="SS105"/>
  <c r="SV103"/>
  <c r="SV104" s="1"/>
  <c r="SU103"/>
  <c r="ST103"/>
  <c r="ST104" s="1"/>
  <c r="SS103"/>
  <c r="SQ105"/>
  <c r="SP105"/>
  <c r="SO105"/>
  <c r="SN105"/>
  <c r="SQ103"/>
  <c r="SQ104" s="1"/>
  <c r="SP103"/>
  <c r="SO103"/>
  <c r="SO104" s="1"/>
  <c r="SN103"/>
  <c r="SL105"/>
  <c r="SK105"/>
  <c r="SJ105"/>
  <c r="SI105"/>
  <c r="SL103"/>
  <c r="SL104" s="1"/>
  <c r="SK103"/>
  <c r="SJ103"/>
  <c r="SJ104" s="1"/>
  <c r="SI103"/>
  <c r="SG105"/>
  <c r="SF105"/>
  <c r="SE105"/>
  <c r="SD105"/>
  <c r="SF103"/>
  <c r="SE103"/>
  <c r="SE104" s="1"/>
  <c r="SD103"/>
  <c r="SB105"/>
  <c r="SB104" s="1"/>
  <c r="SA105"/>
  <c r="SA104" s="1"/>
  <c r="RZ105"/>
  <c r="RY105"/>
  <c r="SB103"/>
  <c r="SA103"/>
  <c r="RZ103"/>
  <c r="RZ104" s="1"/>
  <c r="RY103"/>
  <c r="RW105"/>
  <c r="RV105"/>
  <c r="RV104" s="1"/>
  <c r="RU105"/>
  <c r="RT105"/>
  <c r="RV103"/>
  <c r="RU103"/>
  <c r="RU104" s="1"/>
  <c r="RT103"/>
  <c r="RR105"/>
  <c r="RQ105"/>
  <c r="RP105"/>
  <c r="RO105"/>
  <c r="RQ103"/>
  <c r="RQ104" s="1"/>
  <c r="RP103"/>
  <c r="RP104" s="1"/>
  <c r="RO103"/>
  <c r="RM105"/>
  <c r="RL105"/>
  <c r="RK105"/>
  <c r="RJ105"/>
  <c r="RM103"/>
  <c r="RM104" s="1"/>
  <c r="RL103"/>
  <c r="RK103"/>
  <c r="RK104" s="1"/>
  <c r="RJ103"/>
  <c r="RH105"/>
  <c r="RG105"/>
  <c r="RF105"/>
  <c r="RE105"/>
  <c r="RG103"/>
  <c r="RF103"/>
  <c r="RF104" s="1"/>
  <c r="RE103"/>
  <c r="RC105"/>
  <c r="RB105"/>
  <c r="RA105"/>
  <c r="QZ105"/>
  <c r="RB103"/>
  <c r="RA103"/>
  <c r="RA104" s="1"/>
  <c r="QZ103"/>
  <c r="QX105"/>
  <c r="QW105"/>
  <c r="QV105"/>
  <c r="QU105"/>
  <c r="QW103"/>
  <c r="QW104" s="1"/>
  <c r="QV103"/>
  <c r="QV104" s="1"/>
  <c r="QU103"/>
  <c r="QS105"/>
  <c r="QS104" s="1"/>
  <c r="QR105"/>
  <c r="QR104" s="1"/>
  <c r="QQ105"/>
  <c r="QP105"/>
  <c r="QS103"/>
  <c r="QR103"/>
  <c r="QQ103"/>
  <c r="QQ104" s="1"/>
  <c r="QP103"/>
  <c r="QN105"/>
  <c r="QM105"/>
  <c r="QL105"/>
  <c r="QK105"/>
  <c r="QN104"/>
  <c r="QL104"/>
  <c r="QN103"/>
  <c r="QM103"/>
  <c r="QM104" s="1"/>
  <c r="QL103"/>
  <c r="QK103"/>
  <c r="QI105"/>
  <c r="QI104" s="1"/>
  <c r="QH105"/>
  <c r="QH104" s="1"/>
  <c r="QG105"/>
  <c r="QF105"/>
  <c r="QI103"/>
  <c r="QH103"/>
  <c r="QG103"/>
  <c r="QG104" s="1"/>
  <c r="QF103"/>
  <c r="QD105"/>
  <c r="QC105"/>
  <c r="QB105"/>
  <c r="QA105"/>
  <c r="QD104"/>
  <c r="QB104"/>
  <c r="QD103"/>
  <c r="QC103"/>
  <c r="QC104" s="1"/>
  <c r="QB103"/>
  <c r="QA103"/>
  <c r="PY105"/>
  <c r="PX105"/>
  <c r="PW105"/>
  <c r="PV105"/>
  <c r="PY104"/>
  <c r="PW104"/>
  <c r="PY103"/>
  <c r="PX103"/>
  <c r="PX104" s="1"/>
  <c r="PW103"/>
  <c r="PV103"/>
  <c r="PT105"/>
  <c r="PT104" s="1"/>
  <c r="PS105"/>
  <c r="PS104" s="1"/>
  <c r="PR105"/>
  <c r="PQ105"/>
  <c r="PT103"/>
  <c r="PS103"/>
  <c r="PR103"/>
  <c r="PR104" s="1"/>
  <c r="PQ103"/>
  <c r="PO105"/>
  <c r="PN105"/>
  <c r="PM105"/>
  <c r="PL105"/>
  <c r="PO104"/>
  <c r="PM104"/>
  <c r="PO103"/>
  <c r="PN103"/>
  <c r="PN104" s="1"/>
  <c r="PM103"/>
  <c r="PL103"/>
  <c r="PJ105"/>
  <c r="PI105"/>
  <c r="PH105"/>
  <c r="PG105"/>
  <c r="PI103"/>
  <c r="PI104" s="1"/>
  <c r="PH103"/>
  <c r="PH104" s="1"/>
  <c r="PG103"/>
  <c r="PE105"/>
  <c r="PE104" s="1"/>
  <c r="PD105"/>
  <c r="PD104" s="1"/>
  <c r="PC105"/>
  <c r="PB105"/>
  <c r="PE103"/>
  <c r="PD103"/>
  <c r="PC103"/>
  <c r="PC104" s="1"/>
  <c r="PB103"/>
  <c r="OZ105"/>
  <c r="OY105"/>
  <c r="OX105"/>
  <c r="OW105"/>
  <c r="OZ104"/>
  <c r="OX104"/>
  <c r="OZ103"/>
  <c r="OY103"/>
  <c r="OY104" s="1"/>
  <c r="OX103"/>
  <c r="OW103"/>
  <c r="OU105"/>
  <c r="OT105"/>
  <c r="OS105"/>
  <c r="OR105"/>
  <c r="OU104"/>
  <c r="OU103"/>
  <c r="OT103"/>
  <c r="OT104" s="1"/>
  <c r="OS103"/>
  <c r="OS104" s="1"/>
  <c r="OR103"/>
  <c r="OP105"/>
  <c r="OO105"/>
  <c r="OO104" s="1"/>
  <c r="ON105"/>
  <c r="OM105"/>
  <c r="OP104"/>
  <c r="OP103"/>
  <c r="OO103"/>
  <c r="ON103"/>
  <c r="ON104" s="1"/>
  <c r="OM103"/>
  <c r="OK105"/>
  <c r="OJ105"/>
  <c r="OJ104" s="1"/>
  <c r="OI105"/>
  <c r="OH105"/>
  <c r="OK104"/>
  <c r="OK103"/>
  <c r="OJ103"/>
  <c r="OI103"/>
  <c r="OI104" s="1"/>
  <c r="OH103"/>
  <c r="OF105"/>
  <c r="OE105"/>
  <c r="OE104" s="1"/>
  <c r="OD105"/>
  <c r="OC105"/>
  <c r="OF104"/>
  <c r="OF103"/>
  <c r="OE103"/>
  <c r="OD103"/>
  <c r="OD104" s="1"/>
  <c r="OC103"/>
  <c r="OA105"/>
  <c r="OA104" s="1"/>
  <c r="NZ105"/>
  <c r="NZ104" s="1"/>
  <c r="NY105"/>
  <c r="NX105"/>
  <c r="OA103"/>
  <c r="NZ103"/>
  <c r="NY103"/>
  <c r="NY104" s="1"/>
  <c r="NX103"/>
  <c r="NV105"/>
  <c r="NV104" s="1"/>
  <c r="NU105"/>
  <c r="NU104" s="1"/>
  <c r="NT105"/>
  <c r="NS105"/>
  <c r="NV103"/>
  <c r="NU103"/>
  <c r="NT103"/>
  <c r="NT104" s="1"/>
  <c r="NS103"/>
  <c r="NQ105"/>
  <c r="NQ104" s="1"/>
  <c r="NP105"/>
  <c r="NP104" s="1"/>
  <c r="NO105"/>
  <c r="NN105"/>
  <c r="NQ103"/>
  <c r="NP103"/>
  <c r="NO103"/>
  <c r="NO104" s="1"/>
  <c r="NN103"/>
  <c r="NL105"/>
  <c r="NK105"/>
  <c r="NJ105"/>
  <c r="NI105"/>
  <c r="NL103"/>
  <c r="NL104" s="1"/>
  <c r="NK103"/>
  <c r="NJ103"/>
  <c r="NJ104" s="1"/>
  <c r="NI103"/>
  <c r="NG105"/>
  <c r="NF105"/>
  <c r="NE105"/>
  <c r="ND105"/>
  <c r="NG104"/>
  <c r="NE104"/>
  <c r="NG103"/>
  <c r="NF103"/>
  <c r="NF104" s="1"/>
  <c r="NE103"/>
  <c r="ND103"/>
  <c r="NB105"/>
  <c r="NA105"/>
  <c r="MZ105"/>
  <c r="MY105"/>
  <c r="NA103"/>
  <c r="MZ103"/>
  <c r="MZ104" s="1"/>
  <c r="MY103"/>
  <c r="MW105"/>
  <c r="MV105"/>
  <c r="MU105"/>
  <c r="MT105"/>
  <c r="MW104"/>
  <c r="MU104"/>
  <c r="MW103"/>
  <c r="MV103"/>
  <c r="MV104" s="1"/>
  <c r="MU103"/>
  <c r="MT103"/>
  <c r="MR105"/>
  <c r="MR104" s="1"/>
  <c r="MQ105"/>
  <c r="MQ104" s="1"/>
  <c r="MP105"/>
  <c r="MO105"/>
  <c r="MR103"/>
  <c r="MQ103"/>
  <c r="MP103"/>
  <c r="MP104" s="1"/>
  <c r="MO103"/>
  <c r="MM105"/>
  <c r="ML105"/>
  <c r="MK105"/>
  <c r="MJ105"/>
  <c r="MM103"/>
  <c r="ML103"/>
  <c r="MK103"/>
  <c r="MK104" s="1"/>
  <c r="MJ103"/>
  <c r="MH105"/>
  <c r="MG105"/>
  <c r="MF105"/>
  <c r="ME105"/>
  <c r="MH104"/>
  <c r="MF104"/>
  <c r="MH103"/>
  <c r="MG103"/>
  <c r="MG104" s="1"/>
  <c r="MF103"/>
  <c r="ME103"/>
  <c r="MC105"/>
  <c r="MC104" s="1"/>
  <c r="MB105"/>
  <c r="MB104" s="1"/>
  <c r="MA105"/>
  <c r="LZ105"/>
  <c r="MC103"/>
  <c r="MB103"/>
  <c r="MA103"/>
  <c r="MA104" s="1"/>
  <c r="LZ103"/>
  <c r="LX105"/>
  <c r="LX104" s="1"/>
  <c r="LW105"/>
  <c r="LW104" s="1"/>
  <c r="LV105"/>
  <c r="LU105"/>
  <c r="LX103"/>
  <c r="LW103"/>
  <c r="LV103"/>
  <c r="LV104" s="1"/>
  <c r="LU103"/>
  <c r="LS105"/>
  <c r="LR105"/>
  <c r="LQ105"/>
  <c r="LP105"/>
  <c r="LS104"/>
  <c r="LS103"/>
  <c r="LR103"/>
  <c r="LR104" s="1"/>
  <c r="LQ103"/>
  <c r="LQ104" s="1"/>
  <c r="LP103"/>
  <c r="LN105"/>
  <c r="LM105"/>
  <c r="LL105"/>
  <c r="LK105"/>
  <c r="LN104"/>
  <c r="LL104"/>
  <c r="LN103"/>
  <c r="LM103"/>
  <c r="LM104" s="1"/>
  <c r="LL103"/>
  <c r="LK103"/>
  <c r="LI105"/>
  <c r="LI104" s="1"/>
  <c r="LH105"/>
  <c r="LH104" s="1"/>
  <c r="LG105"/>
  <c r="LF105"/>
  <c r="LI103"/>
  <c r="LH103"/>
  <c r="LG103"/>
  <c r="LG104" s="1"/>
  <c r="LF103"/>
  <c r="LD105"/>
  <c r="LD104" s="1"/>
  <c r="LC105"/>
  <c r="LC104" s="1"/>
  <c r="LB105"/>
  <c r="LA105"/>
  <c r="LD103"/>
  <c r="LC103"/>
  <c r="LB103"/>
  <c r="LB104" s="1"/>
  <c r="LA103"/>
  <c r="KY105"/>
  <c r="KX105"/>
  <c r="KW105"/>
  <c r="KV105"/>
  <c r="KY104"/>
  <c r="KW104"/>
  <c r="KY103"/>
  <c r="KX103"/>
  <c r="KX104" s="1"/>
  <c r="KW103"/>
  <c r="KV103"/>
  <c r="KT105"/>
  <c r="KS105"/>
  <c r="KR105"/>
  <c r="KQ105"/>
  <c r="KT104"/>
  <c r="KR104"/>
  <c r="KT103"/>
  <c r="KS103"/>
  <c r="KS104" s="1"/>
  <c r="KR103"/>
  <c r="KQ103"/>
  <c r="KO105"/>
  <c r="KN105"/>
  <c r="KM105"/>
  <c r="KL105"/>
  <c r="KO104"/>
  <c r="KM104"/>
  <c r="KO103"/>
  <c r="KN103"/>
  <c r="KN104" s="1"/>
  <c r="KM103"/>
  <c r="KL103"/>
  <c r="KJ105"/>
  <c r="KJ104" s="1"/>
  <c r="KI105"/>
  <c r="KI104" s="1"/>
  <c r="KH105"/>
  <c r="KG105"/>
  <c r="KJ103"/>
  <c r="KI103"/>
  <c r="KH103"/>
  <c r="KH104" s="1"/>
  <c r="KG103"/>
  <c r="KE105"/>
  <c r="KE104" s="1"/>
  <c r="KD105"/>
  <c r="KD104" s="1"/>
  <c r="KC105"/>
  <c r="KB105"/>
  <c r="KE103"/>
  <c r="KD103"/>
  <c r="KC103"/>
  <c r="KC104" s="1"/>
  <c r="KB103"/>
  <c r="JZ105"/>
  <c r="JY105"/>
  <c r="JX105"/>
  <c r="JW105"/>
  <c r="JZ104"/>
  <c r="JX104"/>
  <c r="JZ103"/>
  <c r="JY103"/>
  <c r="JY104" s="1"/>
  <c r="JX103"/>
  <c r="JW103"/>
  <c r="JU105"/>
  <c r="JT105"/>
  <c r="JS105"/>
  <c r="JR105"/>
  <c r="JT103"/>
  <c r="JT104" s="1"/>
  <c r="JR103"/>
  <c r="JP105"/>
  <c r="JO105"/>
  <c r="JO104" s="1"/>
  <c r="JN105"/>
  <c r="JM105"/>
  <c r="JP104"/>
  <c r="JP103"/>
  <c r="JO103"/>
  <c r="JN103"/>
  <c r="JN104" s="1"/>
  <c r="JM103"/>
  <c r="JK105"/>
  <c r="JK104" s="1"/>
  <c r="JJ105"/>
  <c r="JJ104" s="1"/>
  <c r="JI105"/>
  <c r="JH105"/>
  <c r="JK103"/>
  <c r="JJ103"/>
  <c r="JI103"/>
  <c r="JI104" s="1"/>
  <c r="JH103"/>
  <c r="JF105"/>
  <c r="JE105"/>
  <c r="JE104" s="1"/>
  <c r="JD105"/>
  <c r="JC105"/>
  <c r="JF104"/>
  <c r="JF103"/>
  <c r="JE103"/>
  <c r="JD103"/>
  <c r="JD104" s="1"/>
  <c r="JC103"/>
  <c r="JA105"/>
  <c r="IZ105"/>
  <c r="IY105"/>
  <c r="IX105"/>
  <c r="JA104"/>
  <c r="IY104"/>
  <c r="JA103"/>
  <c r="IZ103"/>
  <c r="IZ104" s="1"/>
  <c r="IY103"/>
  <c r="IX103"/>
  <c r="IV105"/>
  <c r="IU105"/>
  <c r="IU104" s="1"/>
  <c r="IT105"/>
  <c r="IS105"/>
  <c r="IV104"/>
  <c r="IV103"/>
  <c r="IU103"/>
  <c r="IT103"/>
  <c r="IT104" s="1"/>
  <c r="IS103"/>
  <c r="IQ105"/>
  <c r="IP105"/>
  <c r="IO105"/>
  <c r="IN105"/>
  <c r="IO104"/>
  <c r="IQ103"/>
  <c r="IQ104" s="1"/>
  <c r="IP103"/>
  <c r="IP104" s="1"/>
  <c r="IO103"/>
  <c r="IN103"/>
  <c r="IL105"/>
  <c r="IK105"/>
  <c r="IJ105"/>
  <c r="II105"/>
  <c r="IL104"/>
  <c r="IL103"/>
  <c r="IK103"/>
  <c r="IK104" s="1"/>
  <c r="IJ103"/>
  <c r="IJ104" s="1"/>
  <c r="II103"/>
  <c r="IG105"/>
  <c r="IF105"/>
  <c r="IE105"/>
  <c r="ID105"/>
  <c r="IG103"/>
  <c r="IG104" s="1"/>
  <c r="IF103"/>
  <c r="IE103"/>
  <c r="IE104" s="1"/>
  <c r="ID103"/>
  <c r="IB105"/>
  <c r="IA105"/>
  <c r="HZ105"/>
  <c r="HY105"/>
  <c r="HZ104"/>
  <c r="IB103"/>
  <c r="IB104" s="1"/>
  <c r="IA103"/>
  <c r="IA104" s="1"/>
  <c r="HZ103"/>
  <c r="HY103"/>
  <c r="HW105"/>
  <c r="HV105"/>
  <c r="HU105"/>
  <c r="HT105"/>
  <c r="HV103"/>
  <c r="HU103"/>
  <c r="HU104" s="1"/>
  <c r="HT103"/>
  <c r="HR105"/>
  <c r="HQ105"/>
  <c r="HP105"/>
  <c r="HO105"/>
  <c r="HR104"/>
  <c r="HR103"/>
  <c r="HQ103"/>
  <c r="HQ104" s="1"/>
  <c r="HP103"/>
  <c r="HP104" s="1"/>
  <c r="HO103"/>
  <c r="HM105"/>
  <c r="HL105"/>
  <c r="HK105"/>
  <c r="HJ105"/>
  <c r="HL103"/>
  <c r="HK103"/>
  <c r="HK104" s="1"/>
  <c r="HJ103"/>
  <c r="HH105"/>
  <c r="HG105"/>
  <c r="HF105"/>
  <c r="HE105"/>
  <c r="HF104"/>
  <c r="HH103"/>
  <c r="HH104" s="1"/>
  <c r="HG103"/>
  <c r="HG104" s="1"/>
  <c r="HF103"/>
  <c r="HE103"/>
  <c r="HC105"/>
  <c r="HB105"/>
  <c r="HB104" s="1"/>
  <c r="HA105"/>
  <c r="GZ105"/>
  <c r="HC104"/>
  <c r="HC103"/>
  <c r="HB103"/>
  <c r="HA103"/>
  <c r="HA104" s="1"/>
  <c r="GZ103"/>
  <c r="GX105"/>
  <c r="GW105"/>
  <c r="GV105"/>
  <c r="GU105"/>
  <c r="GW103"/>
  <c r="GV103"/>
  <c r="GV104" s="1"/>
  <c r="GU103"/>
  <c r="GS105"/>
  <c r="GR105"/>
  <c r="GQ105"/>
  <c r="GP105"/>
  <c r="GR103"/>
  <c r="GQ103"/>
  <c r="GQ104" s="1"/>
  <c r="GP103"/>
  <c r="GN105"/>
  <c r="GM105"/>
  <c r="GL105"/>
  <c r="GK105"/>
  <c r="GM103"/>
  <c r="GL103"/>
  <c r="GL104" s="1"/>
  <c r="GK103"/>
  <c r="GI105"/>
  <c r="GH105"/>
  <c r="GG105"/>
  <c r="GF105"/>
  <c r="GI103"/>
  <c r="GH103"/>
  <c r="GG103"/>
  <c r="GG104" s="1"/>
  <c r="GF103"/>
  <c r="GD105"/>
  <c r="GC105"/>
  <c r="GB105"/>
  <c r="GA105"/>
  <c r="GD103"/>
  <c r="GC103"/>
  <c r="GB103"/>
  <c r="GB104" s="1"/>
  <c r="GA103"/>
  <c r="FY105"/>
  <c r="FX105"/>
  <c r="FW105"/>
  <c r="FV105"/>
  <c r="FY103"/>
  <c r="FY104" s="1"/>
  <c r="FX103"/>
  <c r="FX104" s="1"/>
  <c r="FW103"/>
  <c r="FW104" s="1"/>
  <c r="FV103"/>
  <c r="FT105"/>
  <c r="FS105"/>
  <c r="FR105"/>
  <c r="FQ105"/>
  <c r="FT104"/>
  <c r="FT103"/>
  <c r="FS103"/>
  <c r="FS104" s="1"/>
  <c r="FR103"/>
  <c r="FR104" s="1"/>
  <c r="FQ103"/>
  <c r="FO105"/>
  <c r="FN105"/>
  <c r="FM105"/>
  <c r="FL105"/>
  <c r="FO103"/>
  <c r="FN103"/>
  <c r="FM103"/>
  <c r="FM104" s="1"/>
  <c r="FL103"/>
  <c r="FJ105"/>
  <c r="FI105"/>
  <c r="FH105"/>
  <c r="FG105"/>
  <c r="FJ103"/>
  <c r="FJ104" s="1"/>
  <c r="FI103"/>
  <c r="FI104" s="1"/>
  <c r="FH103"/>
  <c r="FH104" s="1"/>
  <c r="FG103"/>
  <c r="FE105"/>
  <c r="FD105"/>
  <c r="FC105"/>
  <c r="FB105"/>
  <c r="FE104"/>
  <c r="FE103"/>
  <c r="FD103"/>
  <c r="FD104" s="1"/>
  <c r="FC103"/>
  <c r="FC104" s="1"/>
  <c r="FB103"/>
  <c r="EZ105"/>
  <c r="EY105"/>
  <c r="EX105"/>
  <c r="EW105"/>
  <c r="EZ103"/>
  <c r="EY103"/>
  <c r="EX103"/>
  <c r="EX104" s="1"/>
  <c r="EW103"/>
  <c r="EU105"/>
  <c r="ET105"/>
  <c r="ES105"/>
  <c r="ER105"/>
  <c r="EU103"/>
  <c r="ET103"/>
  <c r="ES103"/>
  <c r="ES104" s="1"/>
  <c r="ER103"/>
  <c r="EP105"/>
  <c r="EO105"/>
  <c r="EN105"/>
  <c r="EM105"/>
  <c r="EP104"/>
  <c r="EP103"/>
  <c r="EO103"/>
  <c r="EO104" s="1"/>
  <c r="EN103"/>
  <c r="EN104" s="1"/>
  <c r="EM103"/>
  <c r="EK105"/>
  <c r="EJ105"/>
  <c r="EI105"/>
  <c r="EH105"/>
  <c r="EK103"/>
  <c r="EK104" s="1"/>
  <c r="EJ103"/>
  <c r="EJ104" s="1"/>
  <c r="EI103"/>
  <c r="EI104" s="1"/>
  <c r="EH103"/>
  <c r="EF105"/>
  <c r="EE105"/>
  <c r="ED105"/>
  <c r="EC105"/>
  <c r="EF104"/>
  <c r="EF103"/>
  <c r="EE103"/>
  <c r="EE104" s="1"/>
  <c r="ED103"/>
  <c r="ED104" s="1"/>
  <c r="EC103"/>
  <c r="EA105"/>
  <c r="DZ105"/>
  <c r="DY105"/>
  <c r="DX105"/>
  <c r="EA103"/>
  <c r="DZ103"/>
  <c r="DY103"/>
  <c r="DY104" s="1"/>
  <c r="DX103"/>
  <c r="DV105"/>
  <c r="DU105"/>
  <c r="DT105"/>
  <c r="DS105"/>
  <c r="DV103"/>
  <c r="DU103"/>
  <c r="DT103"/>
  <c r="DT104" s="1"/>
  <c r="DS103"/>
  <c r="DQ105"/>
  <c r="DP105"/>
  <c r="DO105"/>
  <c r="DN105"/>
  <c r="DQ104"/>
  <c r="DQ103"/>
  <c r="DP103"/>
  <c r="DP104" s="1"/>
  <c r="DO103"/>
  <c r="DO104" s="1"/>
  <c r="DN103"/>
  <c r="DL105"/>
  <c r="DK105"/>
  <c r="DJ105"/>
  <c r="DI105"/>
  <c r="DJ104"/>
  <c r="DL103"/>
  <c r="DL104" s="1"/>
  <c r="DK103"/>
  <c r="DK104" s="1"/>
  <c r="DJ103"/>
  <c r="DI103"/>
  <c r="DG105"/>
  <c r="DF105"/>
  <c r="DE105"/>
  <c r="DD105"/>
  <c r="DG104"/>
  <c r="DG103"/>
  <c r="DF103"/>
  <c r="DE103"/>
  <c r="DE104" s="1"/>
  <c r="DD103"/>
  <c r="DB105"/>
  <c r="DA105"/>
  <c r="CZ105"/>
  <c r="CY105"/>
  <c r="DB103"/>
  <c r="DA103"/>
  <c r="CZ103"/>
  <c r="CZ104" s="1"/>
  <c r="CY103"/>
  <c r="CW105"/>
  <c r="CV105"/>
  <c r="CU105"/>
  <c r="CT105"/>
  <c r="CW103"/>
  <c r="CV103"/>
  <c r="CU103"/>
  <c r="CU104" s="1"/>
  <c r="CT103"/>
  <c r="CR105"/>
  <c r="CQ105"/>
  <c r="CP105"/>
  <c r="CO105"/>
  <c r="CR103"/>
  <c r="CQ103"/>
  <c r="CP103"/>
  <c r="CP104" s="1"/>
  <c r="CO103"/>
  <c r="CM105"/>
  <c r="CL105"/>
  <c r="CK105"/>
  <c r="CJ105"/>
  <c r="CM103"/>
  <c r="CM104" s="1"/>
  <c r="CL103"/>
  <c r="CL104" s="1"/>
  <c r="CK103"/>
  <c r="CK104" s="1"/>
  <c r="CJ103"/>
  <c r="CH105"/>
  <c r="CG105"/>
  <c r="CF105"/>
  <c r="CE105"/>
  <c r="CH103"/>
  <c r="CG103"/>
  <c r="CF103"/>
  <c r="CF104" s="1"/>
  <c r="CE103"/>
  <c r="CC105"/>
  <c r="CB105"/>
  <c r="CA105"/>
  <c r="BZ105"/>
  <c r="CC104"/>
  <c r="CC103"/>
  <c r="CB103"/>
  <c r="CB104" s="1"/>
  <c r="CA103"/>
  <c r="CA104" s="1"/>
  <c r="BZ103"/>
  <c r="BX105"/>
  <c r="BW105"/>
  <c r="BV105"/>
  <c r="BU105"/>
  <c r="BX104"/>
  <c r="BX103"/>
  <c r="BW103"/>
  <c r="BV103"/>
  <c r="BV104" s="1"/>
  <c r="BU103"/>
  <c r="BS105"/>
  <c r="BR105"/>
  <c r="BQ105"/>
  <c r="BP105"/>
  <c r="BS103"/>
  <c r="BR103"/>
  <c r="BQ103"/>
  <c r="BQ104" s="1"/>
  <c r="BP103"/>
  <c r="BN105"/>
  <c r="BM105"/>
  <c r="BL105"/>
  <c r="BK105"/>
  <c r="BN103"/>
  <c r="BM103"/>
  <c r="BL103"/>
  <c r="BL104" s="1"/>
  <c r="BK103"/>
  <c r="BI105"/>
  <c r="BH105"/>
  <c r="BG105"/>
  <c r="BF105"/>
  <c r="BI103"/>
  <c r="BH103"/>
  <c r="BG103"/>
  <c r="BG104" s="1"/>
  <c r="BF103"/>
  <c r="BD105"/>
  <c r="BC105"/>
  <c r="BB105"/>
  <c r="BA105"/>
  <c r="BD103"/>
  <c r="BC103"/>
  <c r="BB103"/>
  <c r="BB104" s="1"/>
  <c r="BA103"/>
  <c r="AY105"/>
  <c r="AX105"/>
  <c r="AW105"/>
  <c r="AV105"/>
  <c r="AY103"/>
  <c r="AX103"/>
  <c r="AW103"/>
  <c r="AW104" s="1"/>
  <c r="AV103"/>
  <c r="AT105"/>
  <c r="AS105"/>
  <c r="AR105"/>
  <c r="AQ105"/>
  <c r="AT103"/>
  <c r="AT104" s="1"/>
  <c r="AS103"/>
  <c r="AS104" s="1"/>
  <c r="AR103"/>
  <c r="AR104" s="1"/>
  <c r="AQ103"/>
  <c r="AO105"/>
  <c r="AN105"/>
  <c r="AM105"/>
  <c r="AL105"/>
  <c r="AO103"/>
  <c r="AN103"/>
  <c r="AM103"/>
  <c r="AM104" s="1"/>
  <c r="AL103"/>
  <c r="AJ105"/>
  <c r="AI105"/>
  <c r="AH105"/>
  <c r="AG105"/>
  <c r="AJ103"/>
  <c r="AI103"/>
  <c r="AH103"/>
  <c r="AH104" s="1"/>
  <c r="AG103"/>
  <c r="AE105"/>
  <c r="AD105"/>
  <c r="AC105"/>
  <c r="AB105"/>
  <c r="AE103"/>
  <c r="AD103"/>
  <c r="AC103"/>
  <c r="AC104" s="1"/>
  <c r="AB103"/>
  <c r="Z105"/>
  <c r="Y105"/>
  <c r="X105"/>
  <c r="W105"/>
  <c r="Z103"/>
  <c r="Y103"/>
  <c r="X103"/>
  <c r="X104" s="1"/>
  <c r="W103"/>
  <c r="U105"/>
  <c r="T105"/>
  <c r="S105"/>
  <c r="R105"/>
  <c r="U104"/>
  <c r="U103"/>
  <c r="T103"/>
  <c r="T104" s="1"/>
  <c r="S103"/>
  <c r="S104" s="1"/>
  <c r="R103"/>
  <c r="P105"/>
  <c r="O105"/>
  <c r="N105"/>
  <c r="M105"/>
  <c r="P103"/>
  <c r="O103"/>
  <c r="N103"/>
  <c r="N104" s="1"/>
  <c r="M103"/>
  <c r="K105"/>
  <c r="J105"/>
  <c r="I105"/>
  <c r="H105"/>
  <c r="K104"/>
  <c r="K103"/>
  <c r="J103"/>
  <c r="J104" s="1"/>
  <c r="I103"/>
  <c r="I104" s="1"/>
  <c r="H103"/>
  <c r="F105"/>
  <c r="E105"/>
  <c r="D105"/>
  <c r="C105"/>
  <c r="F103"/>
  <c r="F104" s="1"/>
  <c r="E103"/>
  <c r="E104" s="1"/>
  <c r="D103"/>
  <c r="D104" s="1"/>
  <c r="C103"/>
  <c r="JA102" i="18"/>
  <c r="IZ102"/>
  <c r="IY102"/>
  <c r="IX102"/>
  <c r="JA101"/>
  <c r="IZ101"/>
  <c r="IY101"/>
  <c r="IX101"/>
  <c r="JA100"/>
  <c r="IZ100"/>
  <c r="IY100"/>
  <c r="IX100"/>
  <c r="JA99"/>
  <c r="IZ99"/>
  <c r="IY99"/>
  <c r="IX99"/>
  <c r="JA98"/>
  <c r="IZ98"/>
  <c r="IY98"/>
  <c r="IX98"/>
  <c r="JA97"/>
  <c r="IZ97"/>
  <c r="IY97"/>
  <c r="IX97"/>
  <c r="JA96"/>
  <c r="IZ96"/>
  <c r="IY96"/>
  <c r="IX96"/>
  <c r="JA95"/>
  <c r="IZ95"/>
  <c r="IY95"/>
  <c r="IX95"/>
  <c r="JA94"/>
  <c r="IZ94"/>
  <c r="IY94"/>
  <c r="IX94"/>
  <c r="JA93"/>
  <c r="IZ93"/>
  <c r="IY93"/>
  <c r="IX93"/>
  <c r="JA92"/>
  <c r="IZ92"/>
  <c r="IY92"/>
  <c r="IX92"/>
  <c r="JA91"/>
  <c r="IZ91"/>
  <c r="IY91"/>
  <c r="IX91"/>
  <c r="JA90"/>
  <c r="IZ90"/>
  <c r="IY90"/>
  <c r="IX90"/>
  <c r="JA89"/>
  <c r="IZ89"/>
  <c r="IY89"/>
  <c r="IX89"/>
  <c r="JA88"/>
  <c r="IZ88"/>
  <c r="IY88"/>
  <c r="IX88"/>
  <c r="JA87"/>
  <c r="IZ87"/>
  <c r="IY87"/>
  <c r="IX87"/>
  <c r="JA86"/>
  <c r="IZ86"/>
  <c r="IY86"/>
  <c r="IX86"/>
  <c r="JA85"/>
  <c r="IZ85"/>
  <c r="IY85"/>
  <c r="IX85"/>
  <c r="JA84"/>
  <c r="IZ84"/>
  <c r="IY84"/>
  <c r="IX84"/>
  <c r="JA83"/>
  <c r="IZ83"/>
  <c r="IY83"/>
  <c r="IX83"/>
  <c r="JA82"/>
  <c r="IZ82"/>
  <c r="IY82"/>
  <c r="IX82"/>
  <c r="JA81"/>
  <c r="IZ81"/>
  <c r="IY81"/>
  <c r="IX81"/>
  <c r="JA80"/>
  <c r="IZ80"/>
  <c r="IY80"/>
  <c r="IX80"/>
  <c r="JA79"/>
  <c r="IZ79"/>
  <c r="IY79"/>
  <c r="IX79"/>
  <c r="JA78"/>
  <c r="IZ78"/>
  <c r="IY78"/>
  <c r="IX78"/>
  <c r="JA77"/>
  <c r="IZ77"/>
  <c r="IY77"/>
  <c r="IX77"/>
  <c r="JA76"/>
  <c r="IZ76"/>
  <c r="IY76"/>
  <c r="IX76"/>
  <c r="JA75"/>
  <c r="IZ75"/>
  <c r="IY75"/>
  <c r="IX75"/>
  <c r="JA74"/>
  <c r="IZ74"/>
  <c r="IY74"/>
  <c r="IX74"/>
  <c r="JA73"/>
  <c r="IZ73"/>
  <c r="IY73"/>
  <c r="IX73"/>
  <c r="JA72"/>
  <c r="JA103" s="1"/>
  <c r="JA104" s="1"/>
  <c r="IZ72"/>
  <c r="IZ103" s="1"/>
  <c r="IZ104" s="1"/>
  <c r="IY72"/>
  <c r="IX72"/>
  <c r="JA37"/>
  <c r="IZ37"/>
  <c r="IY37"/>
  <c r="IX37"/>
  <c r="BI102"/>
  <c r="BG102"/>
  <c r="BG101"/>
  <c r="BI101" s="1"/>
  <c r="BI100"/>
  <c r="BG100"/>
  <c r="BG99"/>
  <c r="BI99" s="1"/>
  <c r="BI98"/>
  <c r="BG98"/>
  <c r="DL97"/>
  <c r="BG97"/>
  <c r="BI97" s="1"/>
  <c r="BI96"/>
  <c r="BG96"/>
  <c r="BG95"/>
  <c r="BI95" s="1"/>
  <c r="BI94"/>
  <c r="BG94"/>
  <c r="BG93"/>
  <c r="BI93" s="1"/>
  <c r="CW92"/>
  <c r="CW103" s="1"/>
  <c r="BG92"/>
  <c r="BI92" s="1"/>
  <c r="BI91"/>
  <c r="BG91"/>
  <c r="BG90"/>
  <c r="BI90" s="1"/>
  <c r="BI89"/>
  <c r="BG89"/>
  <c r="BG88"/>
  <c r="BI88" s="1"/>
  <c r="BI87"/>
  <c r="BG87"/>
  <c r="BG86"/>
  <c r="BI86" s="1"/>
  <c r="BI85"/>
  <c r="BG85"/>
  <c r="BG84"/>
  <c r="BI84" s="1"/>
  <c r="BI83"/>
  <c r="BG83"/>
  <c r="BG82"/>
  <c r="BI82" s="1"/>
  <c r="BI81"/>
  <c r="BG81"/>
  <c r="BG80"/>
  <c r="BI80" s="1"/>
  <c r="BI79"/>
  <c r="BG79"/>
  <c r="BG78"/>
  <c r="BI78" s="1"/>
  <c r="BI77"/>
  <c r="BG77"/>
  <c r="BG76"/>
  <c r="BI76" s="1"/>
  <c r="BI75"/>
  <c r="BG75"/>
  <c r="BG74"/>
  <c r="BI74" s="1"/>
  <c r="BI73"/>
  <c r="BG73"/>
  <c r="BG72"/>
  <c r="BI72" s="1"/>
  <c r="JA105"/>
  <c r="IZ105"/>
  <c r="IY105"/>
  <c r="IX105"/>
  <c r="IY103"/>
  <c r="IX103"/>
  <c r="IV105"/>
  <c r="IV104" s="1"/>
  <c r="IU105"/>
  <c r="IU104" s="1"/>
  <c r="IT105"/>
  <c r="IS105"/>
  <c r="IV103"/>
  <c r="IU103"/>
  <c r="IT103"/>
  <c r="IT104" s="1"/>
  <c r="IS103"/>
  <c r="IQ105"/>
  <c r="IP105"/>
  <c r="IO105"/>
  <c r="IN105"/>
  <c r="IQ104"/>
  <c r="IO104"/>
  <c r="IQ103"/>
  <c r="IP103"/>
  <c r="IP104" s="1"/>
  <c r="IO103"/>
  <c r="IN103"/>
  <c r="IL105"/>
  <c r="IK105"/>
  <c r="IJ105"/>
  <c r="II105"/>
  <c r="IL104"/>
  <c r="IL103"/>
  <c r="IK103"/>
  <c r="IK104" s="1"/>
  <c r="IJ103"/>
  <c r="IJ104" s="1"/>
  <c r="II103"/>
  <c r="IG105"/>
  <c r="IG104" s="1"/>
  <c r="IF105"/>
  <c r="IF104" s="1"/>
  <c r="IE105"/>
  <c r="ID105"/>
  <c r="IG103"/>
  <c r="IF103"/>
  <c r="IE103"/>
  <c r="IE104" s="1"/>
  <c r="ID103"/>
  <c r="IB105"/>
  <c r="IB104" s="1"/>
  <c r="IA105"/>
  <c r="IA104" s="1"/>
  <c r="HZ105"/>
  <c r="HY105"/>
  <c r="IB103"/>
  <c r="IA103"/>
  <c r="HZ103"/>
  <c r="HZ104" s="1"/>
  <c r="HY103"/>
  <c r="HW105"/>
  <c r="HW104" s="1"/>
  <c r="HV105"/>
  <c r="HV104" s="1"/>
  <c r="HU105"/>
  <c r="HT105"/>
  <c r="HW103"/>
  <c r="HV103"/>
  <c r="HU103"/>
  <c r="HU104" s="1"/>
  <c r="HT103"/>
  <c r="HR105"/>
  <c r="HQ105"/>
  <c r="HP105"/>
  <c r="HO105"/>
  <c r="HR104"/>
  <c r="HP104"/>
  <c r="HR103"/>
  <c r="HQ103"/>
  <c r="HQ104" s="1"/>
  <c r="HP103"/>
  <c r="HO103"/>
  <c r="HM105"/>
  <c r="HM104" s="1"/>
  <c r="HL105"/>
  <c r="HL104" s="1"/>
  <c r="HK105"/>
  <c r="HJ105"/>
  <c r="HM103"/>
  <c r="HL103"/>
  <c r="HK103"/>
  <c r="HK104" s="1"/>
  <c r="HJ103"/>
  <c r="HH105"/>
  <c r="HH104" s="1"/>
  <c r="HG105"/>
  <c r="HG104" s="1"/>
  <c r="HF105"/>
  <c r="HE105"/>
  <c r="HH103"/>
  <c r="HG103"/>
  <c r="HF103"/>
  <c r="HF104" s="1"/>
  <c r="HE103"/>
  <c r="HC105"/>
  <c r="HC104" s="1"/>
  <c r="HB105"/>
  <c r="HB104" s="1"/>
  <c r="HA105"/>
  <c r="GZ105"/>
  <c r="HC103"/>
  <c r="HB103"/>
  <c r="HA103"/>
  <c r="HA104" s="1"/>
  <c r="GZ103"/>
  <c r="GX105"/>
  <c r="GX104" s="1"/>
  <c r="GW105"/>
  <c r="GW104" s="1"/>
  <c r="GV105"/>
  <c r="GU105"/>
  <c r="GX103"/>
  <c r="GW103"/>
  <c r="GV103"/>
  <c r="GV104" s="1"/>
  <c r="GU103"/>
  <c r="GS105"/>
  <c r="GS104" s="1"/>
  <c r="GR105"/>
  <c r="GR104" s="1"/>
  <c r="GQ105"/>
  <c r="GP105"/>
  <c r="GS103"/>
  <c r="GR103"/>
  <c r="GQ103"/>
  <c r="GQ104" s="1"/>
  <c r="GP103"/>
  <c r="GN105"/>
  <c r="GN104" s="1"/>
  <c r="GM105"/>
  <c r="GM104" s="1"/>
  <c r="GL105"/>
  <c r="GK105"/>
  <c r="GN103"/>
  <c r="GM103"/>
  <c r="GL103"/>
  <c r="GL104" s="1"/>
  <c r="GK103"/>
  <c r="GI105"/>
  <c r="GH105"/>
  <c r="GG105"/>
  <c r="GF105"/>
  <c r="GI104"/>
  <c r="GG104"/>
  <c r="GI103"/>
  <c r="GH103"/>
  <c r="GH104" s="1"/>
  <c r="GG103"/>
  <c r="GF103"/>
  <c r="GD105"/>
  <c r="GD104" s="1"/>
  <c r="GC105"/>
  <c r="GC104" s="1"/>
  <c r="GB105"/>
  <c r="GA105"/>
  <c r="GD103"/>
  <c r="GC103"/>
  <c r="GB103"/>
  <c r="GB104" s="1"/>
  <c r="GA103"/>
  <c r="FY105"/>
  <c r="FX105"/>
  <c r="FW105"/>
  <c r="FV105"/>
  <c r="FY104"/>
  <c r="FW104"/>
  <c r="FY103"/>
  <c r="FX103"/>
  <c r="FX104" s="1"/>
  <c r="FW103"/>
  <c r="FV103"/>
  <c r="FT105"/>
  <c r="FT104" s="1"/>
  <c r="FS105"/>
  <c r="FS104" s="1"/>
  <c r="FR105"/>
  <c r="FQ105"/>
  <c r="FT103"/>
  <c r="FS103"/>
  <c r="FR103"/>
  <c r="FR104" s="1"/>
  <c r="FQ103"/>
  <c r="FO105"/>
  <c r="FN105"/>
  <c r="FM105"/>
  <c r="FL105"/>
  <c r="FO104"/>
  <c r="FM104"/>
  <c r="FO103"/>
  <c r="FN103"/>
  <c r="FN104" s="1"/>
  <c r="FM103"/>
  <c r="FL103"/>
  <c r="FJ105"/>
  <c r="FI105"/>
  <c r="FH105"/>
  <c r="FG105"/>
  <c r="FJ104"/>
  <c r="FH104"/>
  <c r="FJ103"/>
  <c r="FI103"/>
  <c r="FI104" s="1"/>
  <c r="FH103"/>
  <c r="FG103"/>
  <c r="FE105"/>
  <c r="FE104" s="1"/>
  <c r="FD105"/>
  <c r="FD104" s="1"/>
  <c r="FC105"/>
  <c r="FB105"/>
  <c r="FE103"/>
  <c r="FD103"/>
  <c r="FC103"/>
  <c r="FC104" s="1"/>
  <c r="FB103"/>
  <c r="EZ105"/>
  <c r="EZ104" s="1"/>
  <c r="EY105"/>
  <c r="EY104" s="1"/>
  <c r="EX105"/>
  <c r="EW105"/>
  <c r="EZ103"/>
  <c r="EY103"/>
  <c r="EX103"/>
  <c r="EX104" s="1"/>
  <c r="EW103"/>
  <c r="EU105"/>
  <c r="ET105"/>
  <c r="ES105"/>
  <c r="ER105"/>
  <c r="EU104"/>
  <c r="ES104"/>
  <c r="EU103"/>
  <c r="ET103"/>
  <c r="ET104" s="1"/>
  <c r="ES103"/>
  <c r="ER103"/>
  <c r="EP105"/>
  <c r="EO105"/>
  <c r="EO104" s="1"/>
  <c r="EN105"/>
  <c r="EM105"/>
  <c r="EP104"/>
  <c r="EP103"/>
  <c r="EO103"/>
  <c r="EN103"/>
  <c r="EN104" s="1"/>
  <c r="EM103"/>
  <c r="EK105"/>
  <c r="EJ105"/>
  <c r="EI105"/>
  <c r="EH105"/>
  <c r="EK104"/>
  <c r="EI104"/>
  <c r="EK103"/>
  <c r="EJ103"/>
  <c r="EJ104" s="1"/>
  <c r="EI103"/>
  <c r="EH103"/>
  <c r="EF105"/>
  <c r="EF104" s="1"/>
  <c r="EE105"/>
  <c r="EE104" s="1"/>
  <c r="ED105"/>
  <c r="EC105"/>
  <c r="EF103"/>
  <c r="EE103"/>
  <c r="ED103"/>
  <c r="ED104" s="1"/>
  <c r="EC103"/>
  <c r="EA105"/>
  <c r="DZ105"/>
  <c r="DY105"/>
  <c r="DX105"/>
  <c r="EA104"/>
  <c r="DY104"/>
  <c r="EA103"/>
  <c r="DZ103"/>
  <c r="DZ104" s="1"/>
  <c r="DY103"/>
  <c r="DX103"/>
  <c r="DV105"/>
  <c r="DU105"/>
  <c r="DT105"/>
  <c r="DS105"/>
  <c r="DV104"/>
  <c r="DT104"/>
  <c r="DV103"/>
  <c r="DU103"/>
  <c r="DU104" s="1"/>
  <c r="DT103"/>
  <c r="DS103"/>
  <c r="DQ105"/>
  <c r="DP105"/>
  <c r="DP104" s="1"/>
  <c r="DO105"/>
  <c r="DN105"/>
  <c r="DQ103"/>
  <c r="DQ104" s="1"/>
  <c r="DP103"/>
  <c r="DO103"/>
  <c r="DO104" s="1"/>
  <c r="DN103"/>
  <c r="DL105"/>
  <c r="DK105"/>
  <c r="DJ105"/>
  <c r="DI105"/>
  <c r="DL103"/>
  <c r="DK103"/>
  <c r="DK104" s="1"/>
  <c r="DJ103"/>
  <c r="DJ104" s="1"/>
  <c r="DI103"/>
  <c r="DG105"/>
  <c r="DG104" s="1"/>
  <c r="DF105"/>
  <c r="DE105"/>
  <c r="DD105"/>
  <c r="DE104"/>
  <c r="DG103"/>
  <c r="DF103"/>
  <c r="DF104" s="1"/>
  <c r="DE103"/>
  <c r="DD103"/>
  <c r="DB105"/>
  <c r="DA105"/>
  <c r="CZ105"/>
  <c r="CY105"/>
  <c r="DB104"/>
  <c r="DB103"/>
  <c r="DA103"/>
  <c r="DA104" s="1"/>
  <c r="CZ103"/>
  <c r="CZ104" s="1"/>
  <c r="CY103"/>
  <c r="CW105"/>
  <c r="CV105"/>
  <c r="CU105"/>
  <c r="CT105"/>
  <c r="CV103"/>
  <c r="CU103"/>
  <c r="CU104" s="1"/>
  <c r="CT103"/>
  <c r="CR105"/>
  <c r="CQ105"/>
  <c r="CP105"/>
  <c r="CO105"/>
  <c r="CP104"/>
  <c r="CR103"/>
  <c r="CR104" s="1"/>
  <c r="CQ103"/>
  <c r="CQ104" s="1"/>
  <c r="CP103"/>
  <c r="CO103"/>
  <c r="CM105"/>
  <c r="CL105"/>
  <c r="CK105"/>
  <c r="CJ105"/>
  <c r="CM104"/>
  <c r="CM103"/>
  <c r="CL103"/>
  <c r="CL104" s="1"/>
  <c r="CK103"/>
  <c r="CK104" s="1"/>
  <c r="CJ103"/>
  <c r="CH105"/>
  <c r="CG105"/>
  <c r="CF105"/>
  <c r="CE105"/>
  <c r="CH103"/>
  <c r="CG103"/>
  <c r="CF103"/>
  <c r="CF104" s="1"/>
  <c r="CE103"/>
  <c r="CC105"/>
  <c r="CB105"/>
  <c r="CA105"/>
  <c r="BZ105"/>
  <c r="CA104"/>
  <c r="CC103"/>
  <c r="CC104" s="1"/>
  <c r="CB103"/>
  <c r="CB104" s="1"/>
  <c r="CA103"/>
  <c r="BZ103"/>
  <c r="BX105"/>
  <c r="BW105"/>
  <c r="BV105"/>
  <c r="BU105"/>
  <c r="BX104"/>
  <c r="BX103"/>
  <c r="BW103"/>
  <c r="BV103"/>
  <c r="BV104" s="1"/>
  <c r="BU103"/>
  <c r="BS105"/>
  <c r="BR105"/>
  <c r="BQ105"/>
  <c r="BP105"/>
  <c r="BQ104"/>
  <c r="BS103"/>
  <c r="BS104" s="1"/>
  <c r="BR103"/>
  <c r="BR104" s="1"/>
  <c r="BQ103"/>
  <c r="BP103"/>
  <c r="BN105"/>
  <c r="BM105"/>
  <c r="BL105"/>
  <c r="BK105"/>
  <c r="BN104"/>
  <c r="BN103"/>
  <c r="BM103"/>
  <c r="BM104" s="1"/>
  <c r="BL103"/>
  <c r="BL104" s="1"/>
  <c r="BK103"/>
  <c r="BI105"/>
  <c r="BH105"/>
  <c r="BG105"/>
  <c r="BF105"/>
  <c r="BH103"/>
  <c r="BG103"/>
  <c r="BG104" s="1"/>
  <c r="BF103"/>
  <c r="BD105"/>
  <c r="BC105"/>
  <c r="BB105"/>
  <c r="BA105"/>
  <c r="BB104"/>
  <c r="BD103"/>
  <c r="BD104" s="1"/>
  <c r="BC103"/>
  <c r="BC104" s="1"/>
  <c r="BB103"/>
  <c r="BA103"/>
  <c r="AY105"/>
  <c r="AX105"/>
  <c r="AW105"/>
  <c r="AV105"/>
  <c r="AY103"/>
  <c r="AX103"/>
  <c r="AW103"/>
  <c r="AW104" s="1"/>
  <c r="AV103"/>
  <c r="AT105"/>
  <c r="AS105"/>
  <c r="AR105"/>
  <c r="AQ105"/>
  <c r="AT103"/>
  <c r="AS103"/>
  <c r="AR103"/>
  <c r="AR104" s="1"/>
  <c r="AQ103"/>
  <c r="AO105"/>
  <c r="AN105"/>
  <c r="AM105"/>
  <c r="AL105"/>
  <c r="AO103"/>
  <c r="AN103"/>
  <c r="AM103"/>
  <c r="AM104" s="1"/>
  <c r="AL103"/>
  <c r="AJ105"/>
  <c r="AI105"/>
  <c r="AH105"/>
  <c r="AG105"/>
  <c r="AJ103"/>
  <c r="AI103"/>
  <c r="AI104" s="1"/>
  <c r="AH103"/>
  <c r="AH104" s="1"/>
  <c r="AG103"/>
  <c r="AE105"/>
  <c r="AD105"/>
  <c r="AC105"/>
  <c r="AB105"/>
  <c r="AE104"/>
  <c r="AE103"/>
  <c r="AD103"/>
  <c r="AD104" s="1"/>
  <c r="AC103"/>
  <c r="AC104" s="1"/>
  <c r="AB103"/>
  <c r="Z105"/>
  <c r="Z104" s="1"/>
  <c r="Y105"/>
  <c r="Y104" s="1"/>
  <c r="X105"/>
  <c r="W105"/>
  <c r="Z103"/>
  <c r="Y103"/>
  <c r="X103"/>
  <c r="X104" s="1"/>
  <c r="W103"/>
  <c r="U105"/>
  <c r="T105"/>
  <c r="S105"/>
  <c r="R105"/>
  <c r="U104"/>
  <c r="S104"/>
  <c r="U103"/>
  <c r="T103"/>
  <c r="T104" s="1"/>
  <c r="S103"/>
  <c r="R103"/>
  <c r="P105"/>
  <c r="P104" s="1"/>
  <c r="O105"/>
  <c r="O104" s="1"/>
  <c r="N105"/>
  <c r="M105"/>
  <c r="P103"/>
  <c r="O103"/>
  <c r="N103"/>
  <c r="N104" s="1"/>
  <c r="M103"/>
  <c r="K105"/>
  <c r="K104" s="1"/>
  <c r="J105"/>
  <c r="J104" s="1"/>
  <c r="I105"/>
  <c r="H105"/>
  <c r="K103"/>
  <c r="J103"/>
  <c r="I103"/>
  <c r="I104" s="1"/>
  <c r="H103"/>
  <c r="F105"/>
  <c r="F104" s="1"/>
  <c r="E105"/>
  <c r="D105"/>
  <c r="C105"/>
  <c r="F103"/>
  <c r="E103"/>
  <c r="E104" s="1"/>
  <c r="D103"/>
  <c r="D104" s="1"/>
  <c r="C103"/>
  <c r="AO102" i="21"/>
  <c r="AN102"/>
  <c r="AM102"/>
  <c r="AL102"/>
  <c r="AO101"/>
  <c r="AN101"/>
  <c r="AM101"/>
  <c r="AL101"/>
  <c r="AO100"/>
  <c r="AN100"/>
  <c r="AM100"/>
  <c r="AL100"/>
  <c r="AO99"/>
  <c r="AN99"/>
  <c r="AM99"/>
  <c r="AL99"/>
  <c r="AO98"/>
  <c r="AN98"/>
  <c r="AM98"/>
  <c r="AL98"/>
  <c r="AO97"/>
  <c r="AN97"/>
  <c r="AM97"/>
  <c r="AL97"/>
  <c r="AO96"/>
  <c r="AN96"/>
  <c r="AM96"/>
  <c r="AL96"/>
  <c r="AO95"/>
  <c r="AN95"/>
  <c r="AM95"/>
  <c r="AL95"/>
  <c r="AO94"/>
  <c r="AN94"/>
  <c r="AM94"/>
  <c r="AL94"/>
  <c r="AO93"/>
  <c r="AN93"/>
  <c r="AM93"/>
  <c r="AL93"/>
  <c r="AO92"/>
  <c r="AN92"/>
  <c r="AM92"/>
  <c r="AL92"/>
  <c r="AO91"/>
  <c r="AN91"/>
  <c r="AM91"/>
  <c r="AL91"/>
  <c r="AO90"/>
  <c r="AN90"/>
  <c r="AM90"/>
  <c r="AL90"/>
  <c r="AO89"/>
  <c r="AN89"/>
  <c r="AM89"/>
  <c r="AL89"/>
  <c r="AO88"/>
  <c r="AN88"/>
  <c r="AM88"/>
  <c r="AL88"/>
  <c r="AO87"/>
  <c r="AN87"/>
  <c r="AM87"/>
  <c r="AL87"/>
  <c r="AO86"/>
  <c r="AN86"/>
  <c r="AM86"/>
  <c r="AL86"/>
  <c r="AO85"/>
  <c r="AN85"/>
  <c r="AM85"/>
  <c r="AL85"/>
  <c r="AO84"/>
  <c r="AN84"/>
  <c r="AM84"/>
  <c r="AL84"/>
  <c r="AO83"/>
  <c r="AN83"/>
  <c r="AM83"/>
  <c r="AL83"/>
  <c r="AO82"/>
  <c r="AN82"/>
  <c r="AM82"/>
  <c r="AL82"/>
  <c r="AO81"/>
  <c r="AN81"/>
  <c r="AM81"/>
  <c r="AL81"/>
  <c r="AO80"/>
  <c r="AN80"/>
  <c r="AM80"/>
  <c r="AL80"/>
  <c r="AO79"/>
  <c r="AN79"/>
  <c r="AM79"/>
  <c r="AL79"/>
  <c r="AO78"/>
  <c r="AN78"/>
  <c r="AM78"/>
  <c r="AL78"/>
  <c r="AO77"/>
  <c r="AN77"/>
  <c r="AM77"/>
  <c r="AL77"/>
  <c r="AO76"/>
  <c r="AN76"/>
  <c r="AM76"/>
  <c r="AL76"/>
  <c r="AO75"/>
  <c r="AN75"/>
  <c r="AM75"/>
  <c r="AL75"/>
  <c r="AO74"/>
  <c r="AN74"/>
  <c r="AM74"/>
  <c r="AL74"/>
  <c r="AO73"/>
  <c r="AN73"/>
  <c r="AM73"/>
  <c r="AL73"/>
  <c r="AO72"/>
  <c r="AO103" s="1"/>
  <c r="AN72"/>
  <c r="AN103" s="1"/>
  <c r="AM72"/>
  <c r="AL72"/>
  <c r="AO37"/>
  <c r="AO105" s="1"/>
  <c r="AN37"/>
  <c r="AM37"/>
  <c r="AL37"/>
  <c r="AE102"/>
  <c r="AC102"/>
  <c r="Z102"/>
  <c r="X102"/>
  <c r="U102"/>
  <c r="S102"/>
  <c r="P102"/>
  <c r="N102"/>
  <c r="K102"/>
  <c r="I102"/>
  <c r="F102"/>
  <c r="AC101"/>
  <c r="AE101" s="1"/>
  <c r="Z101"/>
  <c r="X101"/>
  <c r="S101"/>
  <c r="U101" s="1"/>
  <c r="P101"/>
  <c r="N101"/>
  <c r="I101"/>
  <c r="K101" s="1"/>
  <c r="F101"/>
  <c r="AE100"/>
  <c r="AC100"/>
  <c r="Z100"/>
  <c r="X100"/>
  <c r="U100"/>
  <c r="S100"/>
  <c r="P100"/>
  <c r="N100"/>
  <c r="K100"/>
  <c r="I100"/>
  <c r="F100"/>
  <c r="AE99"/>
  <c r="AC99"/>
  <c r="X99"/>
  <c r="Z99" s="1"/>
  <c r="U99"/>
  <c r="S99"/>
  <c r="N99"/>
  <c r="P99" s="1"/>
  <c r="K99"/>
  <c r="I99"/>
  <c r="F99"/>
  <c r="AE98"/>
  <c r="AC98"/>
  <c r="Z98"/>
  <c r="X98"/>
  <c r="U98"/>
  <c r="S98"/>
  <c r="P98"/>
  <c r="N98"/>
  <c r="K98"/>
  <c r="I98"/>
  <c r="F98"/>
  <c r="AC97"/>
  <c r="AE97" s="1"/>
  <c r="Z97"/>
  <c r="X97"/>
  <c r="S97"/>
  <c r="U97" s="1"/>
  <c r="P97"/>
  <c r="N97"/>
  <c r="I97"/>
  <c r="K97" s="1"/>
  <c r="F97"/>
  <c r="AE96"/>
  <c r="AC96"/>
  <c r="Z96"/>
  <c r="X96"/>
  <c r="U96"/>
  <c r="S96"/>
  <c r="P96"/>
  <c r="N96"/>
  <c r="K96"/>
  <c r="I96"/>
  <c r="F96"/>
  <c r="AE95"/>
  <c r="AC95"/>
  <c r="X95"/>
  <c r="Z95" s="1"/>
  <c r="U95"/>
  <c r="S95"/>
  <c r="N95"/>
  <c r="P95" s="1"/>
  <c r="K95"/>
  <c r="I95"/>
  <c r="F95"/>
  <c r="AE94"/>
  <c r="AC94"/>
  <c r="Z94"/>
  <c r="X94"/>
  <c r="U94"/>
  <c r="S94"/>
  <c r="P94"/>
  <c r="N94"/>
  <c r="K94"/>
  <c r="I94"/>
  <c r="F94"/>
  <c r="AC93"/>
  <c r="AE93" s="1"/>
  <c r="Z93"/>
  <c r="X93"/>
  <c r="S93"/>
  <c r="U93" s="1"/>
  <c r="P93"/>
  <c r="N93"/>
  <c r="I93"/>
  <c r="K93" s="1"/>
  <c r="F93"/>
  <c r="AE92"/>
  <c r="AC92"/>
  <c r="Z92"/>
  <c r="X92"/>
  <c r="U92"/>
  <c r="S92"/>
  <c r="P92"/>
  <c r="N92"/>
  <c r="K92"/>
  <c r="I92"/>
  <c r="F92"/>
  <c r="AE91"/>
  <c r="AC91"/>
  <c r="X91"/>
  <c r="Z91" s="1"/>
  <c r="U91"/>
  <c r="S91"/>
  <c r="N91"/>
  <c r="P91" s="1"/>
  <c r="K91"/>
  <c r="I91"/>
  <c r="F91"/>
  <c r="AE90"/>
  <c r="AC90"/>
  <c r="Z90"/>
  <c r="X90"/>
  <c r="U90"/>
  <c r="S90"/>
  <c r="P90"/>
  <c r="N90"/>
  <c r="K90"/>
  <c r="I90"/>
  <c r="F90"/>
  <c r="AC89"/>
  <c r="AE89" s="1"/>
  <c r="Z89"/>
  <c r="X89"/>
  <c r="S89"/>
  <c r="U89" s="1"/>
  <c r="P89"/>
  <c r="N89"/>
  <c r="I89"/>
  <c r="K89" s="1"/>
  <c r="F89"/>
  <c r="AE88"/>
  <c r="AC88"/>
  <c r="Z88"/>
  <c r="X88"/>
  <c r="U88"/>
  <c r="S88"/>
  <c r="P88"/>
  <c r="N88"/>
  <c r="K88"/>
  <c r="I88"/>
  <c r="F88"/>
  <c r="AE87"/>
  <c r="AC87"/>
  <c r="X87"/>
  <c r="Z87" s="1"/>
  <c r="U87"/>
  <c r="S87"/>
  <c r="N87"/>
  <c r="P87" s="1"/>
  <c r="K87"/>
  <c r="I87"/>
  <c r="F87"/>
  <c r="AE86"/>
  <c r="AC86"/>
  <c r="Z86"/>
  <c r="X86"/>
  <c r="U86"/>
  <c r="S86"/>
  <c r="P86"/>
  <c r="N86"/>
  <c r="K86"/>
  <c r="I86"/>
  <c r="F86"/>
  <c r="AC85"/>
  <c r="AE85" s="1"/>
  <c r="Z85"/>
  <c r="X85"/>
  <c r="S85"/>
  <c r="U85" s="1"/>
  <c r="P85"/>
  <c r="N85"/>
  <c r="I85"/>
  <c r="K85" s="1"/>
  <c r="F85"/>
  <c r="AE84"/>
  <c r="AC84"/>
  <c r="Z84"/>
  <c r="X84"/>
  <c r="U84"/>
  <c r="S84"/>
  <c r="P84"/>
  <c r="N84"/>
  <c r="K84"/>
  <c r="I84"/>
  <c r="F84"/>
  <c r="AE83"/>
  <c r="AC83"/>
  <c r="X83"/>
  <c r="Z83" s="1"/>
  <c r="U83"/>
  <c r="S83"/>
  <c r="N83"/>
  <c r="P83" s="1"/>
  <c r="K83"/>
  <c r="I83"/>
  <c r="F83"/>
  <c r="AE82"/>
  <c r="AC82"/>
  <c r="Z82"/>
  <c r="X82"/>
  <c r="U82"/>
  <c r="S82"/>
  <c r="P82"/>
  <c r="N82"/>
  <c r="K82"/>
  <c r="I82"/>
  <c r="F82"/>
  <c r="AC81"/>
  <c r="AE81" s="1"/>
  <c r="Z81"/>
  <c r="X81"/>
  <c r="S81"/>
  <c r="U81" s="1"/>
  <c r="P81"/>
  <c r="N81"/>
  <c r="I81"/>
  <c r="K81" s="1"/>
  <c r="F81"/>
  <c r="AE80"/>
  <c r="AC80"/>
  <c r="Z80"/>
  <c r="X80"/>
  <c r="U80"/>
  <c r="S80"/>
  <c r="P80"/>
  <c r="N80"/>
  <c r="K80"/>
  <c r="I80"/>
  <c r="F80"/>
  <c r="AE79"/>
  <c r="AC79"/>
  <c r="X79"/>
  <c r="Z79" s="1"/>
  <c r="U79"/>
  <c r="S79"/>
  <c r="N79"/>
  <c r="P79" s="1"/>
  <c r="K79"/>
  <c r="I79"/>
  <c r="F79"/>
  <c r="AE78"/>
  <c r="AC78"/>
  <c r="Z78"/>
  <c r="X78"/>
  <c r="U78"/>
  <c r="S78"/>
  <c r="P78"/>
  <c r="N78"/>
  <c r="K78"/>
  <c r="I78"/>
  <c r="F78"/>
  <c r="AC77"/>
  <c r="AE77" s="1"/>
  <c r="Z77"/>
  <c r="X77"/>
  <c r="S77"/>
  <c r="U77" s="1"/>
  <c r="P77"/>
  <c r="N77"/>
  <c r="I77"/>
  <c r="K77" s="1"/>
  <c r="F77"/>
  <c r="AE76"/>
  <c r="AC76"/>
  <c r="Z76"/>
  <c r="X76"/>
  <c r="U76"/>
  <c r="S76"/>
  <c r="P76"/>
  <c r="N76"/>
  <c r="K76"/>
  <c r="I76"/>
  <c r="F76"/>
  <c r="AE75"/>
  <c r="AC75"/>
  <c r="X75"/>
  <c r="Z75" s="1"/>
  <c r="U75"/>
  <c r="S75"/>
  <c r="N75"/>
  <c r="P75" s="1"/>
  <c r="K75"/>
  <c r="I75"/>
  <c r="F75"/>
  <c r="AE74"/>
  <c r="AC74"/>
  <c r="Z74"/>
  <c r="X74"/>
  <c r="U74"/>
  <c r="S74"/>
  <c r="P74"/>
  <c r="N74"/>
  <c r="K74"/>
  <c r="I74"/>
  <c r="F74"/>
  <c r="AC73"/>
  <c r="AE73" s="1"/>
  <c r="AE103" s="1"/>
  <c r="Z73"/>
  <c r="X73"/>
  <c r="S73"/>
  <c r="U73" s="1"/>
  <c r="P73"/>
  <c r="N73"/>
  <c r="I73"/>
  <c r="K73" s="1"/>
  <c r="F73"/>
  <c r="AE72"/>
  <c r="AC72"/>
  <c r="Z72"/>
  <c r="X72"/>
  <c r="U72"/>
  <c r="S72"/>
  <c r="P72"/>
  <c r="N72"/>
  <c r="K72"/>
  <c r="K103" s="1"/>
  <c r="K104" s="1"/>
  <c r="I72"/>
  <c r="F72"/>
  <c r="AN105"/>
  <c r="AM105"/>
  <c r="AL105"/>
  <c r="AM103"/>
  <c r="AM104" s="1"/>
  <c r="AL103"/>
  <c r="AJ105"/>
  <c r="AI105"/>
  <c r="AH105"/>
  <c r="AG105"/>
  <c r="AJ103"/>
  <c r="AI103"/>
  <c r="AH103"/>
  <c r="AH104" s="1"/>
  <c r="AG103"/>
  <c r="AE105"/>
  <c r="AD105"/>
  <c r="AC105"/>
  <c r="AB105"/>
  <c r="AD103"/>
  <c r="AB103"/>
  <c r="Z105"/>
  <c r="Y105"/>
  <c r="Y104" s="1"/>
  <c r="X105"/>
  <c r="W105"/>
  <c r="Y103"/>
  <c r="X103"/>
  <c r="X104" s="1"/>
  <c r="W103"/>
  <c r="U105"/>
  <c r="T105"/>
  <c r="S105"/>
  <c r="R105"/>
  <c r="T103"/>
  <c r="S103"/>
  <c r="S104" s="1"/>
  <c r="R103"/>
  <c r="P105"/>
  <c r="O105"/>
  <c r="N105"/>
  <c r="M105"/>
  <c r="O103"/>
  <c r="N103"/>
  <c r="N104" s="1"/>
  <c r="M103"/>
  <c r="K105"/>
  <c r="J105"/>
  <c r="I105"/>
  <c r="H105"/>
  <c r="J103"/>
  <c r="H103"/>
  <c r="F105"/>
  <c r="E105"/>
  <c r="D105"/>
  <c r="C105"/>
  <c r="F103"/>
  <c r="F104" s="1"/>
  <c r="E103"/>
  <c r="E104" s="1"/>
  <c r="D103"/>
  <c r="D104" s="1"/>
  <c r="C103"/>
  <c r="MW102" i="20"/>
  <c r="MV102"/>
  <c r="MU102"/>
  <c r="D102" i="2" s="1"/>
  <c r="MT102" i="20"/>
  <c r="MW101"/>
  <c r="MV101"/>
  <c r="MU101"/>
  <c r="D101" i="2" s="1"/>
  <c r="MT101" i="20"/>
  <c r="MV100"/>
  <c r="MU100"/>
  <c r="MT100"/>
  <c r="MW99"/>
  <c r="F99" i="2" s="1"/>
  <c r="MV99" i="20"/>
  <c r="MU99"/>
  <c r="D99" i="2" s="1"/>
  <c r="MT99" i="20"/>
  <c r="MW98"/>
  <c r="F98" i="2" s="1"/>
  <c r="MV98" i="20"/>
  <c r="MU98"/>
  <c r="D98" i="2" s="1"/>
  <c r="MT98" i="20"/>
  <c r="MW97"/>
  <c r="F97" i="2" s="1"/>
  <c r="MV97" i="20"/>
  <c r="MU97"/>
  <c r="D97" i="2" s="1"/>
  <c r="MT97" i="20"/>
  <c r="MW96"/>
  <c r="F96" i="2" s="1"/>
  <c r="MV96" i="20"/>
  <c r="MU96"/>
  <c r="D96" i="2" s="1"/>
  <c r="MT96" i="20"/>
  <c r="C96" i="2" s="1"/>
  <c r="MW95" i="20"/>
  <c r="F95" i="2" s="1"/>
  <c r="MV95" i="20"/>
  <c r="MU95"/>
  <c r="D95" i="2" s="1"/>
  <c r="MT95" i="20"/>
  <c r="MV94"/>
  <c r="MU94"/>
  <c r="D94" i="2" s="1"/>
  <c r="MT94" i="20"/>
  <c r="C94" i="2" s="1"/>
  <c r="MW93" i="20"/>
  <c r="F93" i="2" s="1"/>
  <c r="MV93" i="20"/>
  <c r="MU93"/>
  <c r="D93" i="2" s="1"/>
  <c r="MT93" i="20"/>
  <c r="MW92"/>
  <c r="F92" i="2" s="1"/>
  <c r="MV92" i="20"/>
  <c r="MU92"/>
  <c r="D92" i="2" s="1"/>
  <c r="MT92" i="20"/>
  <c r="MV91"/>
  <c r="MU91"/>
  <c r="D91" i="2" s="1"/>
  <c r="MT91" i="20"/>
  <c r="C91" i="2" s="1"/>
  <c r="MW90" i="20"/>
  <c r="F90" i="2" s="1"/>
  <c r="MV90" i="20"/>
  <c r="MU90"/>
  <c r="D90" i="2" s="1"/>
  <c r="MT90" i="20"/>
  <c r="C90" i="2" s="1"/>
  <c r="MV89" i="20"/>
  <c r="MU89"/>
  <c r="D89" i="2" s="1"/>
  <c r="MT89" i="20"/>
  <c r="C89" i="2" s="1"/>
  <c r="MV88" i="20"/>
  <c r="MU88"/>
  <c r="MT88"/>
  <c r="MV87"/>
  <c r="MU87"/>
  <c r="D87" i="2" s="1"/>
  <c r="MT87" i="20"/>
  <c r="C87" i="2" s="1"/>
  <c r="MV86" i="20"/>
  <c r="MU86"/>
  <c r="MT86"/>
  <c r="MV85"/>
  <c r="MU85"/>
  <c r="D85" i="2" s="1"/>
  <c r="MT85" i="20"/>
  <c r="C85" i="2" s="1"/>
  <c r="MW84" i="20"/>
  <c r="F84" i="2" s="1"/>
  <c r="MV84" i="20"/>
  <c r="MU84"/>
  <c r="D84" i="2" s="1"/>
  <c r="MT84" i="20"/>
  <c r="MV83"/>
  <c r="MU83"/>
  <c r="MT83"/>
  <c r="MW82"/>
  <c r="MV82"/>
  <c r="MU82"/>
  <c r="MT82"/>
  <c r="MV81"/>
  <c r="MU81"/>
  <c r="MT81"/>
  <c r="MV80"/>
  <c r="MU80"/>
  <c r="D80" i="2" s="1"/>
  <c r="MT80" i="20"/>
  <c r="C80" i="2" s="1"/>
  <c r="MV79" i="20"/>
  <c r="MU79"/>
  <c r="MT79"/>
  <c r="MV78"/>
  <c r="MU78"/>
  <c r="D78" i="2" s="1"/>
  <c r="MT78" i="20"/>
  <c r="C78" i="2" s="1"/>
  <c r="MV77" i="20"/>
  <c r="MU77"/>
  <c r="D77" i="2" s="1"/>
  <c r="MT77" i="20"/>
  <c r="C77" i="2" s="1"/>
  <c r="MV76" i="20"/>
  <c r="MU76"/>
  <c r="D76" i="2" s="1"/>
  <c r="MT76" i="20"/>
  <c r="C76" i="2" s="1"/>
  <c r="MV75" i="20"/>
  <c r="MU75"/>
  <c r="D75" i="2" s="1"/>
  <c r="MT75" i="20"/>
  <c r="C75" i="2" s="1"/>
  <c r="MV74" i="20"/>
  <c r="MU74"/>
  <c r="D74" i="2" s="1"/>
  <c r="MT74" i="20"/>
  <c r="C74" i="2" s="1"/>
  <c r="MW73" i="20"/>
  <c r="F73" i="2" s="1"/>
  <c r="MV73" i="20"/>
  <c r="MU73"/>
  <c r="D73" i="2" s="1"/>
  <c r="MT73" i="20"/>
  <c r="MV72"/>
  <c r="MU72"/>
  <c r="D72" i="2" s="1"/>
  <c r="MT72" i="20"/>
  <c r="C72" i="2" s="1"/>
  <c r="MW37" i="20"/>
  <c r="MV37"/>
  <c r="MU37"/>
  <c r="MT37"/>
  <c r="MC99"/>
  <c r="LS97"/>
  <c r="LS103" s="1"/>
  <c r="LS104" s="1"/>
  <c r="LN97"/>
  <c r="LN103" s="1"/>
  <c r="LN104" s="1"/>
  <c r="LI99"/>
  <c r="LI103" s="1"/>
  <c r="LI104" s="1"/>
  <c r="LD99"/>
  <c r="KY99"/>
  <c r="KY103" s="1"/>
  <c r="KY104" s="1"/>
  <c r="KT99"/>
  <c r="KT103" s="1"/>
  <c r="KO99"/>
  <c r="KO103" s="1"/>
  <c r="KO104" s="1"/>
  <c r="JZ102"/>
  <c r="JZ101"/>
  <c r="JZ100"/>
  <c r="JZ99"/>
  <c r="JZ98"/>
  <c r="JZ97"/>
  <c r="JZ96"/>
  <c r="JZ95"/>
  <c r="JZ94"/>
  <c r="JZ93"/>
  <c r="JZ92"/>
  <c r="JZ91"/>
  <c r="JZ90"/>
  <c r="JZ89"/>
  <c r="JZ88"/>
  <c r="JZ87"/>
  <c r="JZ86"/>
  <c r="JZ85"/>
  <c r="JZ84"/>
  <c r="JZ83"/>
  <c r="JZ82"/>
  <c r="JZ81"/>
  <c r="JZ80"/>
  <c r="JZ79"/>
  <c r="JZ78"/>
  <c r="JZ77"/>
  <c r="JZ76"/>
  <c r="JZ75"/>
  <c r="JZ74"/>
  <c r="JZ73"/>
  <c r="JZ72"/>
  <c r="JX102"/>
  <c r="JX101"/>
  <c r="JX100"/>
  <c r="JX99"/>
  <c r="JX98"/>
  <c r="JX97"/>
  <c r="JX96"/>
  <c r="JX95"/>
  <c r="JX94"/>
  <c r="JX93"/>
  <c r="JX92"/>
  <c r="JX91"/>
  <c r="JX90"/>
  <c r="JX89"/>
  <c r="JX88"/>
  <c r="JX87"/>
  <c r="JX86"/>
  <c r="JX85"/>
  <c r="JX84"/>
  <c r="JX83"/>
  <c r="JX82"/>
  <c r="JX81"/>
  <c r="JX80"/>
  <c r="JX79"/>
  <c r="JX78"/>
  <c r="JX77"/>
  <c r="JX76"/>
  <c r="JX75"/>
  <c r="JX74"/>
  <c r="JX73"/>
  <c r="JX72"/>
  <c r="JX103" s="1"/>
  <c r="JX104" s="1"/>
  <c r="JW102"/>
  <c r="JW101"/>
  <c r="JW100"/>
  <c r="JW99"/>
  <c r="JW98"/>
  <c r="JW97"/>
  <c r="JW84"/>
  <c r="JW73"/>
  <c r="JU97"/>
  <c r="JP97"/>
  <c r="JP103" s="1"/>
  <c r="JP104" s="1"/>
  <c r="JK97"/>
  <c r="JA102"/>
  <c r="JA101"/>
  <c r="JA100"/>
  <c r="JA99"/>
  <c r="JA98"/>
  <c r="JA97"/>
  <c r="JA96"/>
  <c r="JA95"/>
  <c r="JA94"/>
  <c r="JA93"/>
  <c r="JA92"/>
  <c r="JA91"/>
  <c r="JA90"/>
  <c r="JA89"/>
  <c r="JA88"/>
  <c r="JA87"/>
  <c r="JA86"/>
  <c r="JA85"/>
  <c r="JA84"/>
  <c r="JA83"/>
  <c r="JA82"/>
  <c r="JA81"/>
  <c r="JA80"/>
  <c r="JA79"/>
  <c r="JA78"/>
  <c r="JA77"/>
  <c r="JA76"/>
  <c r="JA75"/>
  <c r="JA74"/>
  <c r="JA73"/>
  <c r="JA72"/>
  <c r="IY109"/>
  <c r="IY110" s="1"/>
  <c r="IZ109"/>
  <c r="JA109"/>
  <c r="IZ111"/>
  <c r="IZ103"/>
  <c r="IZ104" s="1"/>
  <c r="IL102"/>
  <c r="IJ102"/>
  <c r="HZ102"/>
  <c r="IB102" s="1"/>
  <c r="GX102"/>
  <c r="GV102"/>
  <c r="GG102"/>
  <c r="GI102" s="1"/>
  <c r="GD102"/>
  <c r="GB102"/>
  <c r="FY102"/>
  <c r="FT102"/>
  <c r="FO102"/>
  <c r="FJ102"/>
  <c r="FE102"/>
  <c r="EZ102"/>
  <c r="EP102"/>
  <c r="EK102"/>
  <c r="DV102"/>
  <c r="CZ102"/>
  <c r="DB102" s="1"/>
  <c r="CW102"/>
  <c r="CU102"/>
  <c r="CP102"/>
  <c r="CR102" s="1"/>
  <c r="CM102"/>
  <c r="CK102"/>
  <c r="CF102"/>
  <c r="CH102" s="1"/>
  <c r="CC102"/>
  <c r="CA102"/>
  <c r="BV102"/>
  <c r="BX102" s="1"/>
  <c r="BS102"/>
  <c r="BQ102"/>
  <c r="BL102"/>
  <c r="BN102" s="1"/>
  <c r="BD102"/>
  <c r="AR102"/>
  <c r="AT102" s="1"/>
  <c r="AJ102"/>
  <c r="AH102"/>
  <c r="AE102"/>
  <c r="Z102"/>
  <c r="U102"/>
  <c r="S102"/>
  <c r="N102"/>
  <c r="P102" s="1"/>
  <c r="K102"/>
  <c r="I102"/>
  <c r="D102"/>
  <c r="F102" s="1"/>
  <c r="IL101"/>
  <c r="IJ101"/>
  <c r="HZ101"/>
  <c r="IB101" s="1"/>
  <c r="GX101"/>
  <c r="GV101"/>
  <c r="GG101"/>
  <c r="GI101" s="1"/>
  <c r="GD101"/>
  <c r="GB101"/>
  <c r="FY101"/>
  <c r="FT101"/>
  <c r="FO101"/>
  <c r="FJ101"/>
  <c r="FE101"/>
  <c r="EZ101"/>
  <c r="EP101"/>
  <c r="EK101"/>
  <c r="DV101"/>
  <c r="CZ101"/>
  <c r="DB101" s="1"/>
  <c r="CW101"/>
  <c r="CU101"/>
  <c r="CP101"/>
  <c r="CR101" s="1"/>
  <c r="CM101"/>
  <c r="CK101"/>
  <c r="CF101"/>
  <c r="CH101" s="1"/>
  <c r="CC101"/>
  <c r="CA101"/>
  <c r="BV101"/>
  <c r="BX101" s="1"/>
  <c r="BS101"/>
  <c r="BQ101"/>
  <c r="BL101"/>
  <c r="BN101" s="1"/>
  <c r="BD101"/>
  <c r="AR101"/>
  <c r="AT101" s="1"/>
  <c r="AJ101"/>
  <c r="AH101"/>
  <c r="AE101"/>
  <c r="Z101"/>
  <c r="U101"/>
  <c r="S101"/>
  <c r="N101"/>
  <c r="P101" s="1"/>
  <c r="K101"/>
  <c r="I101"/>
  <c r="D101"/>
  <c r="F101" s="1"/>
  <c r="IQ100"/>
  <c r="IQ103" s="1"/>
  <c r="IL100"/>
  <c r="IJ100"/>
  <c r="HZ100"/>
  <c r="IB100" s="1"/>
  <c r="GX100"/>
  <c r="GV100"/>
  <c r="GG100"/>
  <c r="GI100" s="1"/>
  <c r="GD100"/>
  <c r="GB100"/>
  <c r="FY100"/>
  <c r="FT100"/>
  <c r="FO100"/>
  <c r="FJ100"/>
  <c r="FE100"/>
  <c r="EZ100"/>
  <c r="EP100"/>
  <c r="EK100"/>
  <c r="DV100"/>
  <c r="DB100"/>
  <c r="CZ100"/>
  <c r="CU100"/>
  <c r="CW100" s="1"/>
  <c r="CR100"/>
  <c r="CP100"/>
  <c r="CK100"/>
  <c r="CM100" s="1"/>
  <c r="CH100"/>
  <c r="CF100"/>
  <c r="CA100"/>
  <c r="CC100" s="1"/>
  <c r="BX100"/>
  <c r="BV100"/>
  <c r="BQ100"/>
  <c r="BS100" s="1"/>
  <c r="BN100"/>
  <c r="BL100"/>
  <c r="BD100"/>
  <c r="MW100" s="1"/>
  <c r="AR100"/>
  <c r="AT100" s="1"/>
  <c r="AJ100"/>
  <c r="AH100"/>
  <c r="AE100"/>
  <c r="Z100"/>
  <c r="U100"/>
  <c r="S100"/>
  <c r="N100"/>
  <c r="P100" s="1"/>
  <c r="K100"/>
  <c r="I100"/>
  <c r="D100"/>
  <c r="F100" s="1"/>
  <c r="IL99"/>
  <c r="IJ99"/>
  <c r="HZ99"/>
  <c r="IB99" s="1"/>
  <c r="GX99"/>
  <c r="GV99"/>
  <c r="GG99"/>
  <c r="GI99" s="1"/>
  <c r="GD99"/>
  <c r="GB99"/>
  <c r="FY99"/>
  <c r="FT99"/>
  <c r="FO99"/>
  <c r="FJ99"/>
  <c r="FE99"/>
  <c r="EZ99"/>
  <c r="EU99"/>
  <c r="EP99"/>
  <c r="EK99"/>
  <c r="DV99"/>
  <c r="DB99"/>
  <c r="CZ99"/>
  <c r="CU99"/>
  <c r="CW99" s="1"/>
  <c r="CR99"/>
  <c r="CP99"/>
  <c r="CK99"/>
  <c r="CM99" s="1"/>
  <c r="CH99"/>
  <c r="CF99"/>
  <c r="CA99"/>
  <c r="CC99" s="1"/>
  <c r="BX99"/>
  <c r="BV99"/>
  <c r="BQ99"/>
  <c r="BS99" s="1"/>
  <c r="BN99"/>
  <c r="BL99"/>
  <c r="BD99"/>
  <c r="AT99"/>
  <c r="AR99"/>
  <c r="AH99"/>
  <c r="AJ99" s="1"/>
  <c r="AE99"/>
  <c r="Z99"/>
  <c r="S99"/>
  <c r="U99" s="1"/>
  <c r="P99"/>
  <c r="N99"/>
  <c r="I99"/>
  <c r="K99" s="1"/>
  <c r="F99"/>
  <c r="D99"/>
  <c r="IJ98"/>
  <c r="IL98" s="1"/>
  <c r="IB98"/>
  <c r="HZ98"/>
  <c r="GV98"/>
  <c r="GX98" s="1"/>
  <c r="GI98"/>
  <c r="GG98"/>
  <c r="GB98"/>
  <c r="GD98" s="1"/>
  <c r="FY98"/>
  <c r="FT98"/>
  <c r="FO98"/>
  <c r="FJ98"/>
  <c r="FE98"/>
  <c r="EZ98"/>
  <c r="EU98"/>
  <c r="EP98"/>
  <c r="EK98"/>
  <c r="DV98"/>
  <c r="CZ98"/>
  <c r="DB98" s="1"/>
  <c r="CW98"/>
  <c r="CU98"/>
  <c r="CP98"/>
  <c r="CR98" s="1"/>
  <c r="CM98"/>
  <c r="CK98"/>
  <c r="CF98"/>
  <c r="CH98" s="1"/>
  <c r="CC98"/>
  <c r="CA98"/>
  <c r="BV98"/>
  <c r="BX98" s="1"/>
  <c r="BS98"/>
  <c r="BQ98"/>
  <c r="BL98"/>
  <c r="BN98" s="1"/>
  <c r="BD98"/>
  <c r="AT98"/>
  <c r="AR98"/>
  <c r="AH98"/>
  <c r="AJ98" s="1"/>
  <c r="AE98"/>
  <c r="Z98"/>
  <c r="S98"/>
  <c r="U98" s="1"/>
  <c r="P98"/>
  <c r="N98"/>
  <c r="I98"/>
  <c r="K98" s="1"/>
  <c r="F98"/>
  <c r="D98"/>
  <c r="IJ97"/>
  <c r="IL97" s="1"/>
  <c r="IB97"/>
  <c r="HZ97"/>
  <c r="GV97"/>
  <c r="GX97" s="1"/>
  <c r="GI97"/>
  <c r="GG97"/>
  <c r="GB97"/>
  <c r="GD97" s="1"/>
  <c r="FY97"/>
  <c r="FT97"/>
  <c r="FO97"/>
  <c r="FJ97"/>
  <c r="FE97"/>
  <c r="EZ97"/>
  <c r="EU97"/>
  <c r="EP97"/>
  <c r="EK97"/>
  <c r="DV97"/>
  <c r="CZ97"/>
  <c r="DB97" s="1"/>
  <c r="CW97"/>
  <c r="CU97"/>
  <c r="CP97"/>
  <c r="CR97" s="1"/>
  <c r="CM97"/>
  <c r="CK97"/>
  <c r="CF97"/>
  <c r="CH97" s="1"/>
  <c r="CC97"/>
  <c r="CA97"/>
  <c r="BV97"/>
  <c r="BX97" s="1"/>
  <c r="BS97"/>
  <c r="BQ97"/>
  <c r="BL97"/>
  <c r="BN97" s="1"/>
  <c r="BD97"/>
  <c r="AR97"/>
  <c r="AT97" s="1"/>
  <c r="AJ97"/>
  <c r="AH97"/>
  <c r="AE97"/>
  <c r="Z97"/>
  <c r="U97"/>
  <c r="S97"/>
  <c r="N97"/>
  <c r="P97" s="1"/>
  <c r="K97"/>
  <c r="I97"/>
  <c r="D97"/>
  <c r="F97" s="1"/>
  <c r="IL96"/>
  <c r="IJ96"/>
  <c r="HZ96"/>
  <c r="IB96" s="1"/>
  <c r="GX96"/>
  <c r="GV96"/>
  <c r="GG96"/>
  <c r="GI96" s="1"/>
  <c r="GD96"/>
  <c r="GB96"/>
  <c r="FY96"/>
  <c r="FT96"/>
  <c r="FO96"/>
  <c r="FJ96"/>
  <c r="FE96"/>
  <c r="EZ96"/>
  <c r="EU96"/>
  <c r="EP96"/>
  <c r="EK96"/>
  <c r="DV96"/>
  <c r="DB96"/>
  <c r="CZ96"/>
  <c r="CY96"/>
  <c r="CU96"/>
  <c r="CW96" s="1"/>
  <c r="CR96"/>
  <c r="CP96"/>
  <c r="CK96"/>
  <c r="CM96" s="1"/>
  <c r="CH96"/>
  <c r="CF96"/>
  <c r="CA96"/>
  <c r="CC96" s="1"/>
  <c r="BX96"/>
  <c r="BV96"/>
  <c r="BQ96"/>
  <c r="BS96" s="1"/>
  <c r="BN96"/>
  <c r="BL96"/>
  <c r="BD96"/>
  <c r="AT96"/>
  <c r="AR96"/>
  <c r="AH96"/>
  <c r="AJ96" s="1"/>
  <c r="AE96"/>
  <c r="Z96"/>
  <c r="S96"/>
  <c r="U96" s="1"/>
  <c r="P96"/>
  <c r="N96"/>
  <c r="I96"/>
  <c r="K96" s="1"/>
  <c r="F96"/>
  <c r="D96"/>
  <c r="IJ95"/>
  <c r="IL95" s="1"/>
  <c r="IB95"/>
  <c r="HZ95"/>
  <c r="GV95"/>
  <c r="GX95" s="1"/>
  <c r="GI95"/>
  <c r="GG95"/>
  <c r="GB95"/>
  <c r="GD95" s="1"/>
  <c r="FY95"/>
  <c r="FT95"/>
  <c r="FO95"/>
  <c r="FJ95"/>
  <c r="FE95"/>
  <c r="EZ95"/>
  <c r="EU95"/>
  <c r="EP95"/>
  <c r="EK95"/>
  <c r="DV95"/>
  <c r="CZ95"/>
  <c r="DB95" s="1"/>
  <c r="CW95"/>
  <c r="CU95"/>
  <c r="CP95"/>
  <c r="CR95" s="1"/>
  <c r="CM95"/>
  <c r="CK95"/>
  <c r="CF95"/>
  <c r="CH95" s="1"/>
  <c r="CC95"/>
  <c r="CA95"/>
  <c r="BV95"/>
  <c r="BX95" s="1"/>
  <c r="BS95"/>
  <c r="BQ95"/>
  <c r="BL95"/>
  <c r="BN95" s="1"/>
  <c r="BD95"/>
  <c r="AT95"/>
  <c r="AR95"/>
  <c r="AH95"/>
  <c r="AJ95" s="1"/>
  <c r="AE95"/>
  <c r="Z95"/>
  <c r="S95"/>
  <c r="U95" s="1"/>
  <c r="P95"/>
  <c r="N95"/>
  <c r="I95"/>
  <c r="K95" s="1"/>
  <c r="F95"/>
  <c r="D95"/>
  <c r="IJ94"/>
  <c r="IL94" s="1"/>
  <c r="IB94"/>
  <c r="HZ94"/>
  <c r="GV94"/>
  <c r="GX94" s="1"/>
  <c r="GI94"/>
  <c r="GG94"/>
  <c r="GB94"/>
  <c r="GD94" s="1"/>
  <c r="FY94"/>
  <c r="FT94"/>
  <c r="FO94"/>
  <c r="FJ94"/>
  <c r="FE94"/>
  <c r="EZ94"/>
  <c r="EU94"/>
  <c r="EP94"/>
  <c r="EK94"/>
  <c r="DV94"/>
  <c r="CZ94"/>
  <c r="DB94" s="1"/>
  <c r="CW94"/>
  <c r="CU94"/>
  <c r="CP94"/>
  <c r="CR94" s="1"/>
  <c r="CM94"/>
  <c r="CK94"/>
  <c r="CF94"/>
  <c r="CH94" s="1"/>
  <c r="CC94"/>
  <c r="CA94"/>
  <c r="BV94"/>
  <c r="BX94" s="1"/>
  <c r="BS94"/>
  <c r="BQ94"/>
  <c r="BL94"/>
  <c r="BN94" s="1"/>
  <c r="BD94"/>
  <c r="MW94" s="1"/>
  <c r="F94" i="2" s="1"/>
  <c r="AR94" i="20"/>
  <c r="AT94" s="1"/>
  <c r="AJ94"/>
  <c r="AH94"/>
  <c r="AE94"/>
  <c r="Z94"/>
  <c r="U94"/>
  <c r="S94"/>
  <c r="N94"/>
  <c r="P94" s="1"/>
  <c r="K94"/>
  <c r="I94"/>
  <c r="D94"/>
  <c r="F94" s="1"/>
  <c r="IL93"/>
  <c r="IJ93"/>
  <c r="HZ93"/>
  <c r="IB93" s="1"/>
  <c r="GX93"/>
  <c r="GV93"/>
  <c r="GG93"/>
  <c r="GI93" s="1"/>
  <c r="GD93"/>
  <c r="GB93"/>
  <c r="FY93"/>
  <c r="FT93"/>
  <c r="FO93"/>
  <c r="FJ93"/>
  <c r="FE93"/>
  <c r="EZ93"/>
  <c r="EU93"/>
  <c r="EP93"/>
  <c r="EK93"/>
  <c r="DV93"/>
  <c r="DB93"/>
  <c r="CZ93"/>
  <c r="CU93"/>
  <c r="CW93" s="1"/>
  <c r="CR93"/>
  <c r="CP93"/>
  <c r="CK93"/>
  <c r="CM93" s="1"/>
  <c r="CH93"/>
  <c r="CF93"/>
  <c r="CA93"/>
  <c r="CC93" s="1"/>
  <c r="BX93"/>
  <c r="BV93"/>
  <c r="BQ93"/>
  <c r="BS93" s="1"/>
  <c r="BN93"/>
  <c r="BL93"/>
  <c r="BD93"/>
  <c r="AR93"/>
  <c r="AT93" s="1"/>
  <c r="AJ93"/>
  <c r="AH93"/>
  <c r="AE93"/>
  <c r="Z93"/>
  <c r="U93"/>
  <c r="S93"/>
  <c r="N93"/>
  <c r="P93" s="1"/>
  <c r="K93"/>
  <c r="I93"/>
  <c r="D93"/>
  <c r="F93" s="1"/>
  <c r="IL92"/>
  <c r="IJ92"/>
  <c r="HZ92"/>
  <c r="IB92" s="1"/>
  <c r="GX92"/>
  <c r="GV92"/>
  <c r="GG92"/>
  <c r="GI92" s="1"/>
  <c r="GD92"/>
  <c r="GB92"/>
  <c r="FY92"/>
  <c r="FT92"/>
  <c r="FO92"/>
  <c r="FJ92"/>
  <c r="FE92"/>
  <c r="EZ92"/>
  <c r="EU92"/>
  <c r="EP92"/>
  <c r="EK92"/>
  <c r="DV92"/>
  <c r="DB92"/>
  <c r="CZ92"/>
  <c r="CU92"/>
  <c r="CW92" s="1"/>
  <c r="CR92"/>
  <c r="CP92"/>
  <c r="CK92"/>
  <c r="CM92" s="1"/>
  <c r="CH92"/>
  <c r="CF92"/>
  <c r="CA92"/>
  <c r="CC92" s="1"/>
  <c r="BX92"/>
  <c r="BV92"/>
  <c r="BQ92"/>
  <c r="BS92" s="1"/>
  <c r="BN92"/>
  <c r="BL92"/>
  <c r="BD92"/>
  <c r="AT92"/>
  <c r="AR92"/>
  <c r="AH92"/>
  <c r="AJ92" s="1"/>
  <c r="AE92"/>
  <c r="Z92"/>
  <c r="S92"/>
  <c r="U92" s="1"/>
  <c r="P92"/>
  <c r="N92"/>
  <c r="I92"/>
  <c r="K92" s="1"/>
  <c r="F92"/>
  <c r="D92"/>
  <c r="C92"/>
  <c r="IJ91"/>
  <c r="IL91" s="1"/>
  <c r="IB91"/>
  <c r="HZ91"/>
  <c r="GV91"/>
  <c r="GX91" s="1"/>
  <c r="GI91"/>
  <c r="GG91"/>
  <c r="GB91"/>
  <c r="GD91" s="1"/>
  <c r="FY91"/>
  <c r="FT91"/>
  <c r="FO91"/>
  <c r="FJ91"/>
  <c r="FE91"/>
  <c r="EZ91"/>
  <c r="EU91"/>
  <c r="EP91"/>
  <c r="EK91"/>
  <c r="DV91"/>
  <c r="CZ91"/>
  <c r="DB91" s="1"/>
  <c r="CW91"/>
  <c r="CU91"/>
  <c r="CP91"/>
  <c r="CR91" s="1"/>
  <c r="CM91"/>
  <c r="CK91"/>
  <c r="CF91"/>
  <c r="CH91" s="1"/>
  <c r="CC91"/>
  <c r="CA91"/>
  <c r="BV91"/>
  <c r="BX91" s="1"/>
  <c r="BS91"/>
  <c r="BQ91"/>
  <c r="BL91"/>
  <c r="BN91" s="1"/>
  <c r="BD91"/>
  <c r="MW91" s="1"/>
  <c r="F91" i="2" s="1"/>
  <c r="AR91" i="20"/>
  <c r="AT91" s="1"/>
  <c r="AJ91"/>
  <c r="AH91"/>
  <c r="AE91"/>
  <c r="Z91"/>
  <c r="U91"/>
  <c r="S91"/>
  <c r="N91"/>
  <c r="P91" s="1"/>
  <c r="K91"/>
  <c r="I91"/>
  <c r="D91"/>
  <c r="F91" s="1"/>
  <c r="IL90"/>
  <c r="IJ90"/>
  <c r="HZ90"/>
  <c r="IB90" s="1"/>
  <c r="GX90"/>
  <c r="GV90"/>
  <c r="GG90"/>
  <c r="GI90" s="1"/>
  <c r="GD90"/>
  <c r="GB90"/>
  <c r="FY90"/>
  <c r="FT90"/>
  <c r="FO90"/>
  <c r="FJ90"/>
  <c r="FE90"/>
  <c r="EZ90"/>
  <c r="EU90"/>
  <c r="EP90"/>
  <c r="EK90"/>
  <c r="DV90"/>
  <c r="DB90"/>
  <c r="CZ90"/>
  <c r="CU90"/>
  <c r="CW90" s="1"/>
  <c r="CR90"/>
  <c r="CP90"/>
  <c r="CK90"/>
  <c r="CM90" s="1"/>
  <c r="CH90"/>
  <c r="CF90"/>
  <c r="CA90"/>
  <c r="CC90" s="1"/>
  <c r="BX90"/>
  <c r="BV90"/>
  <c r="BQ90"/>
  <c r="BS90" s="1"/>
  <c r="BN90"/>
  <c r="BL90"/>
  <c r="BD90"/>
  <c r="AR90"/>
  <c r="AT90" s="1"/>
  <c r="AJ90"/>
  <c r="AH90"/>
  <c r="AE90"/>
  <c r="Z90"/>
  <c r="U90"/>
  <c r="S90"/>
  <c r="N90"/>
  <c r="P90" s="1"/>
  <c r="K90"/>
  <c r="I90"/>
  <c r="D90"/>
  <c r="F90" s="1"/>
  <c r="C90"/>
  <c r="IJ89"/>
  <c r="IL89" s="1"/>
  <c r="IB89"/>
  <c r="HZ89"/>
  <c r="GV89"/>
  <c r="GX89" s="1"/>
  <c r="GI89"/>
  <c r="GG89"/>
  <c r="GB89"/>
  <c r="GD89" s="1"/>
  <c r="FY89"/>
  <c r="FT89"/>
  <c r="FO89"/>
  <c r="FJ89"/>
  <c r="FE89"/>
  <c r="EZ89"/>
  <c r="EU89"/>
  <c r="EP89"/>
  <c r="EK89"/>
  <c r="DV89"/>
  <c r="CZ89"/>
  <c r="DB89" s="1"/>
  <c r="CW89"/>
  <c r="CU89"/>
  <c r="CP89"/>
  <c r="CR89" s="1"/>
  <c r="CM89"/>
  <c r="CK89"/>
  <c r="CF89"/>
  <c r="CH89" s="1"/>
  <c r="CC89"/>
  <c r="CA89"/>
  <c r="BV89"/>
  <c r="BX89" s="1"/>
  <c r="BS89"/>
  <c r="BQ89"/>
  <c r="BL89"/>
  <c r="BN89" s="1"/>
  <c r="BD89"/>
  <c r="MW89" s="1"/>
  <c r="F89" i="2" s="1"/>
  <c r="AT89" i="20"/>
  <c r="AR89"/>
  <c r="AH89"/>
  <c r="AJ89" s="1"/>
  <c r="AE89"/>
  <c r="Z89"/>
  <c r="S89"/>
  <c r="U89" s="1"/>
  <c r="P89"/>
  <c r="N89"/>
  <c r="I89"/>
  <c r="K89" s="1"/>
  <c r="F89"/>
  <c r="D89"/>
  <c r="IJ88"/>
  <c r="IL88" s="1"/>
  <c r="IB88"/>
  <c r="HZ88"/>
  <c r="GV88"/>
  <c r="GX88" s="1"/>
  <c r="GI88"/>
  <c r="GG88"/>
  <c r="GB88"/>
  <c r="GD88" s="1"/>
  <c r="FY88"/>
  <c r="FT88"/>
  <c r="FO88"/>
  <c r="FJ88"/>
  <c r="FE88"/>
  <c r="EZ88"/>
  <c r="EU88"/>
  <c r="EP88"/>
  <c r="EK88"/>
  <c r="DV88"/>
  <c r="CZ88"/>
  <c r="DB88" s="1"/>
  <c r="CW88"/>
  <c r="CU88"/>
  <c r="CP88"/>
  <c r="CR88" s="1"/>
  <c r="CM88"/>
  <c r="CK88"/>
  <c r="CF88"/>
  <c r="CH88" s="1"/>
  <c r="CC88"/>
  <c r="CA88"/>
  <c r="BV88"/>
  <c r="BX88" s="1"/>
  <c r="BS88"/>
  <c r="BQ88"/>
  <c r="BL88"/>
  <c r="BN88" s="1"/>
  <c r="BD88"/>
  <c r="MW88" s="1"/>
  <c r="AR88"/>
  <c r="AT88" s="1"/>
  <c r="AJ88"/>
  <c r="AH88"/>
  <c r="AE88"/>
  <c r="Z88"/>
  <c r="U88"/>
  <c r="S88"/>
  <c r="N88"/>
  <c r="P88" s="1"/>
  <c r="K88"/>
  <c r="I88"/>
  <c r="D88"/>
  <c r="F88" s="1"/>
  <c r="IL87"/>
  <c r="IJ87"/>
  <c r="HZ87"/>
  <c r="IB87" s="1"/>
  <c r="GX87"/>
  <c r="GV87"/>
  <c r="GG87"/>
  <c r="GI87" s="1"/>
  <c r="GD87"/>
  <c r="GB87"/>
  <c r="FY87"/>
  <c r="FT87"/>
  <c r="FO87"/>
  <c r="FJ87"/>
  <c r="FE87"/>
  <c r="EZ87"/>
  <c r="EU87"/>
  <c r="EP87"/>
  <c r="EK87"/>
  <c r="DV87"/>
  <c r="DB87"/>
  <c r="CZ87"/>
  <c r="CU87"/>
  <c r="CW87" s="1"/>
  <c r="CR87"/>
  <c r="CP87"/>
  <c r="CK87"/>
  <c r="CM87" s="1"/>
  <c r="CH87"/>
  <c r="CF87"/>
  <c r="CA87"/>
  <c r="CC87" s="1"/>
  <c r="BX87"/>
  <c r="BV87"/>
  <c r="BQ87"/>
  <c r="BS87" s="1"/>
  <c r="BN87"/>
  <c r="BL87"/>
  <c r="BD87"/>
  <c r="MW87" s="1"/>
  <c r="F87" i="2" s="1"/>
  <c r="AR87" i="20"/>
  <c r="AT87" s="1"/>
  <c r="AJ87"/>
  <c r="AH87"/>
  <c r="AE87"/>
  <c r="Z87"/>
  <c r="U87"/>
  <c r="S87"/>
  <c r="N87"/>
  <c r="P87" s="1"/>
  <c r="K87"/>
  <c r="I87"/>
  <c r="D87"/>
  <c r="F87" s="1"/>
  <c r="IL86"/>
  <c r="IJ86"/>
  <c r="HZ86"/>
  <c r="IB86" s="1"/>
  <c r="GX86"/>
  <c r="GV86"/>
  <c r="GG86"/>
  <c r="GI86" s="1"/>
  <c r="GD86"/>
  <c r="GB86"/>
  <c r="FY86"/>
  <c r="FT86"/>
  <c r="FO86"/>
  <c r="FJ86"/>
  <c r="FE86"/>
  <c r="EZ86"/>
  <c r="EU86"/>
  <c r="EP86"/>
  <c r="EK86"/>
  <c r="DV86"/>
  <c r="DB86"/>
  <c r="CZ86"/>
  <c r="CU86"/>
  <c r="CW86" s="1"/>
  <c r="CR86"/>
  <c r="CP86"/>
  <c r="CK86"/>
  <c r="CM86" s="1"/>
  <c r="CH86"/>
  <c r="CF86"/>
  <c r="CA86"/>
  <c r="CC86" s="1"/>
  <c r="BX86"/>
  <c r="BV86"/>
  <c r="BQ86"/>
  <c r="BS86" s="1"/>
  <c r="BN86"/>
  <c r="BL86"/>
  <c r="BD86"/>
  <c r="MW86" s="1"/>
  <c r="AT86"/>
  <c r="AR86"/>
  <c r="AH86"/>
  <c r="AJ86" s="1"/>
  <c r="AE86"/>
  <c r="Z86"/>
  <c r="S86"/>
  <c r="U86" s="1"/>
  <c r="P86"/>
  <c r="N86"/>
  <c r="I86"/>
  <c r="K86" s="1"/>
  <c r="F86"/>
  <c r="D86"/>
  <c r="IJ85"/>
  <c r="IL85" s="1"/>
  <c r="IB85"/>
  <c r="HZ85"/>
  <c r="GV85"/>
  <c r="GX85" s="1"/>
  <c r="GI85"/>
  <c r="GG85"/>
  <c r="GB85"/>
  <c r="GD85" s="1"/>
  <c r="FY85"/>
  <c r="FT85"/>
  <c r="FO85"/>
  <c r="FJ85"/>
  <c r="FE85"/>
  <c r="EZ85"/>
  <c r="EU85"/>
  <c r="EP85"/>
  <c r="EK85"/>
  <c r="DV85"/>
  <c r="CZ85"/>
  <c r="DB85" s="1"/>
  <c r="CW85"/>
  <c r="CU85"/>
  <c r="CP85"/>
  <c r="CR85" s="1"/>
  <c r="CM85"/>
  <c r="CK85"/>
  <c r="CF85"/>
  <c r="CH85" s="1"/>
  <c r="CC85"/>
  <c r="CA85"/>
  <c r="BV85"/>
  <c r="BX85" s="1"/>
  <c r="BS85"/>
  <c r="BQ85"/>
  <c r="BL85"/>
  <c r="BN85" s="1"/>
  <c r="BD85"/>
  <c r="MW85" s="1"/>
  <c r="F85" i="2" s="1"/>
  <c r="AT85" i="20"/>
  <c r="AR85"/>
  <c r="AH85"/>
  <c r="AJ85" s="1"/>
  <c r="AE85"/>
  <c r="Z85"/>
  <c r="S85"/>
  <c r="U85" s="1"/>
  <c r="P85"/>
  <c r="N85"/>
  <c r="I85"/>
  <c r="K85" s="1"/>
  <c r="F85"/>
  <c r="D85"/>
  <c r="IJ84"/>
  <c r="IL84" s="1"/>
  <c r="IB84"/>
  <c r="HZ84"/>
  <c r="GV84"/>
  <c r="GX84" s="1"/>
  <c r="GI84"/>
  <c r="GG84"/>
  <c r="GB84"/>
  <c r="GD84" s="1"/>
  <c r="FY84"/>
  <c r="FT84"/>
  <c r="FO84"/>
  <c r="FJ84"/>
  <c r="FE84"/>
  <c r="EZ84"/>
  <c r="EU84"/>
  <c r="EP84"/>
  <c r="EK84"/>
  <c r="DV84"/>
  <c r="CZ84"/>
  <c r="DB84" s="1"/>
  <c r="CW84"/>
  <c r="CU84"/>
  <c r="CP84"/>
  <c r="CR84" s="1"/>
  <c r="CM84"/>
  <c r="CK84"/>
  <c r="CF84"/>
  <c r="CH84" s="1"/>
  <c r="CC84"/>
  <c r="CA84"/>
  <c r="BV84"/>
  <c r="BX84" s="1"/>
  <c r="BS84"/>
  <c r="BQ84"/>
  <c r="BL84"/>
  <c r="BN84" s="1"/>
  <c r="BD84"/>
  <c r="AR84"/>
  <c r="AT84" s="1"/>
  <c r="AJ84"/>
  <c r="AH84"/>
  <c r="AE84"/>
  <c r="Z84"/>
  <c r="U84"/>
  <c r="S84"/>
  <c r="N84"/>
  <c r="P84" s="1"/>
  <c r="K84"/>
  <c r="I84"/>
  <c r="D84"/>
  <c r="F84" s="1"/>
  <c r="IL83"/>
  <c r="IJ83"/>
  <c r="HZ83"/>
  <c r="IB83" s="1"/>
  <c r="GX83"/>
  <c r="GV83"/>
  <c r="GG83"/>
  <c r="GI83" s="1"/>
  <c r="GD83"/>
  <c r="GB83"/>
  <c r="FY83"/>
  <c r="FT83"/>
  <c r="FO83"/>
  <c r="FJ83"/>
  <c r="FE83"/>
  <c r="EZ83"/>
  <c r="EU83"/>
  <c r="EP83"/>
  <c r="EK83"/>
  <c r="DV83"/>
  <c r="DB83"/>
  <c r="CZ83"/>
  <c r="CU83"/>
  <c r="CW83" s="1"/>
  <c r="CR83"/>
  <c r="CP83"/>
  <c r="CK83"/>
  <c r="CM83" s="1"/>
  <c r="CH83"/>
  <c r="CF83"/>
  <c r="CA83"/>
  <c r="CC83" s="1"/>
  <c r="BX83"/>
  <c r="BV83"/>
  <c r="BQ83"/>
  <c r="BS83" s="1"/>
  <c r="BN83"/>
  <c r="BL83"/>
  <c r="BD83"/>
  <c r="MW83" s="1"/>
  <c r="AR83"/>
  <c r="AT83" s="1"/>
  <c r="AJ83"/>
  <c r="AH83"/>
  <c r="AE83"/>
  <c r="Z83"/>
  <c r="U83"/>
  <c r="S83"/>
  <c r="N83"/>
  <c r="P83" s="1"/>
  <c r="K83"/>
  <c r="I83"/>
  <c r="D83"/>
  <c r="F83" s="1"/>
  <c r="IL82"/>
  <c r="IJ82"/>
  <c r="HZ82"/>
  <c r="IB82" s="1"/>
  <c r="GX82"/>
  <c r="GV82"/>
  <c r="GG82"/>
  <c r="GI82" s="1"/>
  <c r="GD82"/>
  <c r="GB82"/>
  <c r="FY82"/>
  <c r="FT82"/>
  <c r="FO82"/>
  <c r="FJ82"/>
  <c r="FE82"/>
  <c r="EZ82"/>
  <c r="EU82"/>
  <c r="EP82"/>
  <c r="EK82"/>
  <c r="DV82"/>
  <c r="DB82"/>
  <c r="CZ82"/>
  <c r="CU82"/>
  <c r="CW82" s="1"/>
  <c r="CR82"/>
  <c r="CP82"/>
  <c r="CK82"/>
  <c r="CM82" s="1"/>
  <c r="CH82"/>
  <c r="CF82"/>
  <c r="CA82"/>
  <c r="CC82" s="1"/>
  <c r="BX82"/>
  <c r="BV82"/>
  <c r="BQ82"/>
  <c r="BS82" s="1"/>
  <c r="BN82"/>
  <c r="BL82"/>
  <c r="BD82"/>
  <c r="AT82"/>
  <c r="AR82"/>
  <c r="AH82"/>
  <c r="AJ82" s="1"/>
  <c r="AE82"/>
  <c r="Z82"/>
  <c r="S82"/>
  <c r="U82" s="1"/>
  <c r="P82"/>
  <c r="N82"/>
  <c r="I82"/>
  <c r="K82" s="1"/>
  <c r="F82"/>
  <c r="D82"/>
  <c r="IJ81"/>
  <c r="IL81" s="1"/>
  <c r="IB81"/>
  <c r="HZ81"/>
  <c r="GV81"/>
  <c r="GX81" s="1"/>
  <c r="GI81"/>
  <c r="GG81"/>
  <c r="GB81"/>
  <c r="GD81" s="1"/>
  <c r="FY81"/>
  <c r="FT81"/>
  <c r="FO81"/>
  <c r="FJ81"/>
  <c r="FE81"/>
  <c r="EZ81"/>
  <c r="EU81"/>
  <c r="EP81"/>
  <c r="EK81"/>
  <c r="DV81"/>
  <c r="CZ81"/>
  <c r="DB81" s="1"/>
  <c r="CW81"/>
  <c r="CU81"/>
  <c r="CP81"/>
  <c r="CR81" s="1"/>
  <c r="CM81"/>
  <c r="CK81"/>
  <c r="CF81"/>
  <c r="CH81" s="1"/>
  <c r="CC81"/>
  <c r="CA81"/>
  <c r="BV81"/>
  <c r="BX81" s="1"/>
  <c r="BS81"/>
  <c r="BQ81"/>
  <c r="BL81"/>
  <c r="BN81" s="1"/>
  <c r="BD81"/>
  <c r="MW81" s="1"/>
  <c r="AT81"/>
  <c r="AR81"/>
  <c r="AH81"/>
  <c r="AJ81" s="1"/>
  <c r="AE81"/>
  <c r="Z81"/>
  <c r="S81"/>
  <c r="U81" s="1"/>
  <c r="P81"/>
  <c r="N81"/>
  <c r="I81"/>
  <c r="K81" s="1"/>
  <c r="F81"/>
  <c r="D81"/>
  <c r="IJ80"/>
  <c r="IL80" s="1"/>
  <c r="IB80"/>
  <c r="HZ80"/>
  <c r="GV80"/>
  <c r="GX80" s="1"/>
  <c r="GI80"/>
  <c r="GG80"/>
  <c r="GB80"/>
  <c r="GD80" s="1"/>
  <c r="FY80"/>
  <c r="FT80"/>
  <c r="FO80"/>
  <c r="FJ80"/>
  <c r="FE80"/>
  <c r="EZ80"/>
  <c r="EU80"/>
  <c r="EP80"/>
  <c r="EK80"/>
  <c r="DV80"/>
  <c r="CZ80"/>
  <c r="DB80" s="1"/>
  <c r="CW80"/>
  <c r="CU80"/>
  <c r="CP80"/>
  <c r="CR80" s="1"/>
  <c r="CM80"/>
  <c r="CK80"/>
  <c r="CF80"/>
  <c r="CH80" s="1"/>
  <c r="CC80"/>
  <c r="CA80"/>
  <c r="BV80"/>
  <c r="BX80" s="1"/>
  <c r="BS80"/>
  <c r="BQ80"/>
  <c r="BL80"/>
  <c r="BN80" s="1"/>
  <c r="BD80"/>
  <c r="MW80" s="1"/>
  <c r="F80" i="2" s="1"/>
  <c r="AR80" i="20"/>
  <c r="AT80" s="1"/>
  <c r="AJ80"/>
  <c r="AH80"/>
  <c r="AE80"/>
  <c r="Z80"/>
  <c r="U80"/>
  <c r="S80"/>
  <c r="N80"/>
  <c r="P80" s="1"/>
  <c r="K80"/>
  <c r="I80"/>
  <c r="D80"/>
  <c r="F80" s="1"/>
  <c r="IL79"/>
  <c r="IJ79"/>
  <c r="HZ79"/>
  <c r="IB79" s="1"/>
  <c r="GX79"/>
  <c r="GV79"/>
  <c r="GG79"/>
  <c r="GI79" s="1"/>
  <c r="GD79"/>
  <c r="GB79"/>
  <c r="FY79"/>
  <c r="FT79"/>
  <c r="FO79"/>
  <c r="FJ79"/>
  <c r="FE79"/>
  <c r="EZ79"/>
  <c r="EU79"/>
  <c r="EP79"/>
  <c r="EK79"/>
  <c r="DV79"/>
  <c r="DB79"/>
  <c r="CZ79"/>
  <c r="CU79"/>
  <c r="CW79" s="1"/>
  <c r="CR79"/>
  <c r="CP79"/>
  <c r="CK79"/>
  <c r="CM79" s="1"/>
  <c r="CH79"/>
  <c r="CF79"/>
  <c r="CA79"/>
  <c r="CC79" s="1"/>
  <c r="BX79"/>
  <c r="BV79"/>
  <c r="BQ79"/>
  <c r="BS79" s="1"/>
  <c r="BN79"/>
  <c r="BL79"/>
  <c r="BD79"/>
  <c r="MW79" s="1"/>
  <c r="AR79"/>
  <c r="AT79" s="1"/>
  <c r="AJ79"/>
  <c r="AH79"/>
  <c r="AE79"/>
  <c r="Z79"/>
  <c r="U79"/>
  <c r="S79"/>
  <c r="N79"/>
  <c r="P79" s="1"/>
  <c r="K79"/>
  <c r="I79"/>
  <c r="D79"/>
  <c r="F79" s="1"/>
  <c r="IL78"/>
  <c r="IJ78"/>
  <c r="HZ78"/>
  <c r="IB78" s="1"/>
  <c r="GX78"/>
  <c r="GV78"/>
  <c r="GG78"/>
  <c r="GI78" s="1"/>
  <c r="GD78"/>
  <c r="GB78"/>
  <c r="FY78"/>
  <c r="FT78"/>
  <c r="FO78"/>
  <c r="FJ78"/>
  <c r="FE78"/>
  <c r="EZ78"/>
  <c r="EU78"/>
  <c r="EP78"/>
  <c r="EK78"/>
  <c r="DV78"/>
  <c r="DB78"/>
  <c r="CZ78"/>
  <c r="CU78"/>
  <c r="CW78" s="1"/>
  <c r="CR78"/>
  <c r="CP78"/>
  <c r="CK78"/>
  <c r="CM78" s="1"/>
  <c r="CH78"/>
  <c r="CF78"/>
  <c r="CA78"/>
  <c r="CC78" s="1"/>
  <c r="BX78"/>
  <c r="BV78"/>
  <c r="BQ78"/>
  <c r="BS78" s="1"/>
  <c r="BN78"/>
  <c r="BL78"/>
  <c r="BD78"/>
  <c r="MW78" s="1"/>
  <c r="F78" i="2" s="1"/>
  <c r="AT78" i="20"/>
  <c r="AR78"/>
  <c r="AH78"/>
  <c r="AJ78" s="1"/>
  <c r="AE78"/>
  <c r="Z78"/>
  <c r="S78"/>
  <c r="U78" s="1"/>
  <c r="P78"/>
  <c r="N78"/>
  <c r="I78"/>
  <c r="K78" s="1"/>
  <c r="F78"/>
  <c r="D78"/>
  <c r="IJ77"/>
  <c r="IL77" s="1"/>
  <c r="IB77"/>
  <c r="HZ77"/>
  <c r="GV77"/>
  <c r="GX77" s="1"/>
  <c r="GI77"/>
  <c r="GG77"/>
  <c r="GB77"/>
  <c r="GD77" s="1"/>
  <c r="FY77"/>
  <c r="FT77"/>
  <c r="FO77"/>
  <c r="FJ77"/>
  <c r="FE77"/>
  <c r="EZ77"/>
  <c r="EU77"/>
  <c r="EP77"/>
  <c r="EK77"/>
  <c r="DV77"/>
  <c r="CZ77"/>
  <c r="DB77" s="1"/>
  <c r="CW77"/>
  <c r="CU77"/>
  <c r="CP77"/>
  <c r="CR77" s="1"/>
  <c r="CM77"/>
  <c r="CK77"/>
  <c r="CF77"/>
  <c r="CH77" s="1"/>
  <c r="CC77"/>
  <c r="CA77"/>
  <c r="BV77"/>
  <c r="BX77" s="1"/>
  <c r="BS77"/>
  <c r="BQ77"/>
  <c r="BL77"/>
  <c r="BN77" s="1"/>
  <c r="BD77"/>
  <c r="MW77" s="1"/>
  <c r="F77" i="2" s="1"/>
  <c r="AT77" i="20"/>
  <c r="AR77"/>
  <c r="AH77"/>
  <c r="AJ77" s="1"/>
  <c r="AE77"/>
  <c r="Z77"/>
  <c r="S77"/>
  <c r="U77" s="1"/>
  <c r="P77"/>
  <c r="N77"/>
  <c r="I77"/>
  <c r="K77" s="1"/>
  <c r="F77"/>
  <c r="D77"/>
  <c r="IJ76"/>
  <c r="IL76" s="1"/>
  <c r="IB76"/>
  <c r="HZ76"/>
  <c r="GV76"/>
  <c r="GX76" s="1"/>
  <c r="GI76"/>
  <c r="GG76"/>
  <c r="GB76"/>
  <c r="GD76" s="1"/>
  <c r="FY76"/>
  <c r="FT76"/>
  <c r="FO76"/>
  <c r="FJ76"/>
  <c r="FE76"/>
  <c r="EZ76"/>
  <c r="EU76"/>
  <c r="EP76"/>
  <c r="EK76"/>
  <c r="DV76"/>
  <c r="CZ76"/>
  <c r="DB76" s="1"/>
  <c r="CW76"/>
  <c r="CU76"/>
  <c r="CP76"/>
  <c r="CR76" s="1"/>
  <c r="CM76"/>
  <c r="CK76"/>
  <c r="CF76"/>
  <c r="CH76" s="1"/>
  <c r="CC76"/>
  <c r="CA76"/>
  <c r="BV76"/>
  <c r="BX76" s="1"/>
  <c r="BS76"/>
  <c r="BQ76"/>
  <c r="BL76"/>
  <c r="BN76" s="1"/>
  <c r="BD76"/>
  <c r="MW76" s="1"/>
  <c r="F76" i="2" s="1"/>
  <c r="AR76" i="20"/>
  <c r="AT76" s="1"/>
  <c r="AJ76"/>
  <c r="AH76"/>
  <c r="AE76"/>
  <c r="Z76"/>
  <c r="U76"/>
  <c r="S76"/>
  <c r="N76"/>
  <c r="P76" s="1"/>
  <c r="K76"/>
  <c r="I76"/>
  <c r="D76"/>
  <c r="F76" s="1"/>
  <c r="IL75"/>
  <c r="IJ75"/>
  <c r="HZ75"/>
  <c r="IB75" s="1"/>
  <c r="GX75"/>
  <c r="GV75"/>
  <c r="GG75"/>
  <c r="GI75" s="1"/>
  <c r="GD75"/>
  <c r="GB75"/>
  <c r="FY75"/>
  <c r="FT75"/>
  <c r="FO75"/>
  <c r="FJ75"/>
  <c r="FE75"/>
  <c r="EZ75"/>
  <c r="EU75"/>
  <c r="EP75"/>
  <c r="EK75"/>
  <c r="DV75"/>
  <c r="DB75"/>
  <c r="CZ75"/>
  <c r="CU75"/>
  <c r="CW75" s="1"/>
  <c r="CR75"/>
  <c r="CP75"/>
  <c r="CK75"/>
  <c r="CM75" s="1"/>
  <c r="CH75"/>
  <c r="CF75"/>
  <c r="CA75"/>
  <c r="CC75" s="1"/>
  <c r="BX75"/>
  <c r="BV75"/>
  <c r="BQ75"/>
  <c r="BS75" s="1"/>
  <c r="BN75"/>
  <c r="BL75"/>
  <c r="BD75"/>
  <c r="MW75" s="1"/>
  <c r="F75" i="2" s="1"/>
  <c r="AR75" i="20"/>
  <c r="AT75" s="1"/>
  <c r="AJ75"/>
  <c r="AH75"/>
  <c r="AE75"/>
  <c r="Z75"/>
  <c r="U75"/>
  <c r="S75"/>
  <c r="N75"/>
  <c r="P75" s="1"/>
  <c r="K75"/>
  <c r="I75"/>
  <c r="D75"/>
  <c r="F75" s="1"/>
  <c r="IL74"/>
  <c r="IJ74"/>
  <c r="HZ74"/>
  <c r="IB74" s="1"/>
  <c r="GX74"/>
  <c r="GV74"/>
  <c r="GG74"/>
  <c r="GI74" s="1"/>
  <c r="GD74"/>
  <c r="GB74"/>
  <c r="FY74"/>
  <c r="FT74"/>
  <c r="FO74"/>
  <c r="FO103" s="1"/>
  <c r="FJ74"/>
  <c r="FE74"/>
  <c r="EZ74"/>
  <c r="EU74"/>
  <c r="EU103" s="1"/>
  <c r="EP74"/>
  <c r="EK74"/>
  <c r="DV74"/>
  <c r="DB74"/>
  <c r="CZ74"/>
  <c r="CU74"/>
  <c r="CW74" s="1"/>
  <c r="CR74"/>
  <c r="CP74"/>
  <c r="CK74"/>
  <c r="CM74" s="1"/>
  <c r="CH74"/>
  <c r="CF74"/>
  <c r="CA74"/>
  <c r="CC74" s="1"/>
  <c r="BX74"/>
  <c r="BV74"/>
  <c r="BQ74"/>
  <c r="BS74" s="1"/>
  <c r="BN74"/>
  <c r="BL74"/>
  <c r="BD74"/>
  <c r="MW74" s="1"/>
  <c r="F74" i="2" s="1"/>
  <c r="AT74" i="20"/>
  <c r="AR74"/>
  <c r="AH74"/>
  <c r="AJ74" s="1"/>
  <c r="AE74"/>
  <c r="Z74"/>
  <c r="Z103" s="1"/>
  <c r="S74"/>
  <c r="U74" s="1"/>
  <c r="P74"/>
  <c r="N74"/>
  <c r="I74"/>
  <c r="K74" s="1"/>
  <c r="F74"/>
  <c r="D74"/>
  <c r="IJ73"/>
  <c r="IL73" s="1"/>
  <c r="IB73"/>
  <c r="HZ73"/>
  <c r="GV73"/>
  <c r="GX73" s="1"/>
  <c r="GI73"/>
  <c r="GG73"/>
  <c r="GB73"/>
  <c r="GD73" s="1"/>
  <c r="FY73"/>
  <c r="FT73"/>
  <c r="FT103" s="1"/>
  <c r="FO73"/>
  <c r="FJ73"/>
  <c r="FE73"/>
  <c r="EZ73"/>
  <c r="EZ103" s="1"/>
  <c r="EU73"/>
  <c r="EP73"/>
  <c r="EK73"/>
  <c r="DV73"/>
  <c r="DV103" s="1"/>
  <c r="CZ73"/>
  <c r="DB73" s="1"/>
  <c r="CW73"/>
  <c r="CU73"/>
  <c r="CP73"/>
  <c r="CR73" s="1"/>
  <c r="CM73"/>
  <c r="CK73"/>
  <c r="CF73"/>
  <c r="CH73" s="1"/>
  <c r="CC73"/>
  <c r="CA73"/>
  <c r="BV73"/>
  <c r="BX73" s="1"/>
  <c r="BS73"/>
  <c r="BQ73"/>
  <c r="BL73"/>
  <c r="BN73" s="1"/>
  <c r="BD73"/>
  <c r="AT73"/>
  <c r="AR73"/>
  <c r="AH73"/>
  <c r="AJ73" s="1"/>
  <c r="AE73"/>
  <c r="AE103" s="1"/>
  <c r="Z73"/>
  <c r="S73"/>
  <c r="U73" s="1"/>
  <c r="P73"/>
  <c r="N73"/>
  <c r="I73"/>
  <c r="K73" s="1"/>
  <c r="F73"/>
  <c r="D73"/>
  <c r="IJ72"/>
  <c r="IL72" s="1"/>
  <c r="IB72"/>
  <c r="HZ72"/>
  <c r="GV72"/>
  <c r="GX72" s="1"/>
  <c r="GX103" s="1"/>
  <c r="GI72"/>
  <c r="GG72"/>
  <c r="GB72"/>
  <c r="GD72" s="1"/>
  <c r="FY72"/>
  <c r="FY103" s="1"/>
  <c r="FT72"/>
  <c r="FO72"/>
  <c r="FJ72"/>
  <c r="FJ103" s="1"/>
  <c r="FE72"/>
  <c r="FE103" s="1"/>
  <c r="EZ72"/>
  <c r="EU72"/>
  <c r="EP72"/>
  <c r="EP103" s="1"/>
  <c r="EK72"/>
  <c r="EK103" s="1"/>
  <c r="DV72"/>
  <c r="CZ72"/>
  <c r="DB72" s="1"/>
  <c r="CW72"/>
  <c r="CU72"/>
  <c r="CP72"/>
  <c r="CR72" s="1"/>
  <c r="CM72"/>
  <c r="CM103" s="1"/>
  <c r="CK72"/>
  <c r="CF72"/>
  <c r="CH72" s="1"/>
  <c r="CH103" s="1"/>
  <c r="CC72"/>
  <c r="CA72"/>
  <c r="BV72"/>
  <c r="BX72" s="1"/>
  <c r="BS72"/>
  <c r="BS103" s="1"/>
  <c r="BQ72"/>
  <c r="BL72"/>
  <c r="BN72" s="1"/>
  <c r="BD72"/>
  <c r="AR72"/>
  <c r="AT72" s="1"/>
  <c r="AT103" s="1"/>
  <c r="AJ72"/>
  <c r="AH72"/>
  <c r="AE72"/>
  <c r="Z72"/>
  <c r="U72"/>
  <c r="S72"/>
  <c r="N72"/>
  <c r="P72" s="1"/>
  <c r="K72"/>
  <c r="K103" s="1"/>
  <c r="I72"/>
  <c r="D72"/>
  <c r="F72" s="1"/>
  <c r="F103" s="1"/>
  <c r="C103"/>
  <c r="E103"/>
  <c r="H103"/>
  <c r="J103"/>
  <c r="M103"/>
  <c r="O103"/>
  <c r="R103"/>
  <c r="T103"/>
  <c r="W103"/>
  <c r="X103"/>
  <c r="Y103"/>
  <c r="AB103"/>
  <c r="AC103"/>
  <c r="AD103"/>
  <c r="AG103"/>
  <c r="AI103"/>
  <c r="AL103"/>
  <c r="AM103"/>
  <c r="AN103"/>
  <c r="AO103"/>
  <c r="AQ103"/>
  <c r="AS103"/>
  <c r="AV103"/>
  <c r="AW103"/>
  <c r="AX103"/>
  <c r="AY103"/>
  <c r="BA103"/>
  <c r="BB103"/>
  <c r="BC103"/>
  <c r="BF103"/>
  <c r="BG103"/>
  <c r="BH103"/>
  <c r="BI103"/>
  <c r="BK103"/>
  <c r="BM103"/>
  <c r="BP103"/>
  <c r="BR103"/>
  <c r="BU103"/>
  <c r="BW103"/>
  <c r="BZ103"/>
  <c r="CB103"/>
  <c r="CE103"/>
  <c r="CG103"/>
  <c r="CJ103"/>
  <c r="CL103"/>
  <c r="CO103"/>
  <c r="CQ103"/>
  <c r="CT103"/>
  <c r="CV103"/>
  <c r="CY103"/>
  <c r="DA103"/>
  <c r="DD103"/>
  <c r="DE103"/>
  <c r="DF103"/>
  <c r="DG103"/>
  <c r="DI103"/>
  <c r="DJ103"/>
  <c r="DK103"/>
  <c r="DL103"/>
  <c r="DN103"/>
  <c r="DO103"/>
  <c r="DP103"/>
  <c r="DQ103"/>
  <c r="DS103"/>
  <c r="DT103"/>
  <c r="DU103"/>
  <c r="DX103"/>
  <c r="DY103"/>
  <c r="DZ103"/>
  <c r="EA103"/>
  <c r="EC103"/>
  <c r="ED103"/>
  <c r="EE103"/>
  <c r="EF103"/>
  <c r="EH103"/>
  <c r="EI103"/>
  <c r="EJ103"/>
  <c r="EM103"/>
  <c r="EN103"/>
  <c r="EO103"/>
  <c r="ER103"/>
  <c r="ES103"/>
  <c r="ET103"/>
  <c r="EW103"/>
  <c r="EX103"/>
  <c r="EY103"/>
  <c r="FB103"/>
  <c r="FC103"/>
  <c r="FD103"/>
  <c r="FG103"/>
  <c r="FH103"/>
  <c r="FI103"/>
  <c r="FL103"/>
  <c r="FM103"/>
  <c r="FN103"/>
  <c r="FQ103"/>
  <c r="FR103"/>
  <c r="FS103"/>
  <c r="FV103"/>
  <c r="FW103"/>
  <c r="FX103"/>
  <c r="GA103"/>
  <c r="GC103"/>
  <c r="GF103"/>
  <c r="GH103"/>
  <c r="GK103"/>
  <c r="GL103"/>
  <c r="GM103"/>
  <c r="GN103"/>
  <c r="GP103"/>
  <c r="GQ103"/>
  <c r="GR103"/>
  <c r="GS103"/>
  <c r="GU103"/>
  <c r="GW103"/>
  <c r="GZ103"/>
  <c r="HA103"/>
  <c r="HB103"/>
  <c r="HC103"/>
  <c r="HE103"/>
  <c r="HF103"/>
  <c r="HG103"/>
  <c r="HH103"/>
  <c r="HJ103"/>
  <c r="HK103"/>
  <c r="HL103"/>
  <c r="HM103"/>
  <c r="HO103"/>
  <c r="HP103"/>
  <c r="HQ103"/>
  <c r="HR103"/>
  <c r="HT103"/>
  <c r="HU103"/>
  <c r="HV103"/>
  <c r="HW103"/>
  <c r="HY103"/>
  <c r="IA103"/>
  <c r="ID103"/>
  <c r="IE103"/>
  <c r="IF103"/>
  <c r="IG103"/>
  <c r="II103"/>
  <c r="IK103"/>
  <c r="IN103"/>
  <c r="IO103"/>
  <c r="IP103"/>
  <c r="C105"/>
  <c r="D105"/>
  <c r="E105"/>
  <c r="E104" s="1"/>
  <c r="F105"/>
  <c r="H105"/>
  <c r="H104" s="1"/>
  <c r="I105"/>
  <c r="J105"/>
  <c r="J104" s="1"/>
  <c r="K105"/>
  <c r="M105"/>
  <c r="M104" s="1"/>
  <c r="N105"/>
  <c r="O105"/>
  <c r="O104" s="1"/>
  <c r="P105"/>
  <c r="R105"/>
  <c r="R104" s="1"/>
  <c r="S105"/>
  <c r="T105"/>
  <c r="T104" s="1"/>
  <c r="U105"/>
  <c r="W105"/>
  <c r="W104" s="1"/>
  <c r="X105"/>
  <c r="X104" s="1"/>
  <c r="Y105"/>
  <c r="Y104" s="1"/>
  <c r="Z105"/>
  <c r="AB105"/>
  <c r="AB104" s="1"/>
  <c r="AC105"/>
  <c r="AC104" s="1"/>
  <c r="AD105"/>
  <c r="AD104" s="1"/>
  <c r="AE105"/>
  <c r="AG105"/>
  <c r="AG104" s="1"/>
  <c r="AH105"/>
  <c r="AI105"/>
  <c r="AI104" s="1"/>
  <c r="AJ105"/>
  <c r="AL105"/>
  <c r="AL104" s="1"/>
  <c r="AM105"/>
  <c r="AM104" s="1"/>
  <c r="AN105"/>
  <c r="AN104" s="1"/>
  <c r="AO105"/>
  <c r="AO104" s="1"/>
  <c r="AQ105"/>
  <c r="AQ104" s="1"/>
  <c r="AR105"/>
  <c r="AS105"/>
  <c r="AS104" s="1"/>
  <c r="AT105"/>
  <c r="AV105"/>
  <c r="AV104" s="1"/>
  <c r="AW105"/>
  <c r="AW104" s="1"/>
  <c r="AX105"/>
  <c r="AX104" s="1"/>
  <c r="AY105"/>
  <c r="AY104" s="1"/>
  <c r="BA105"/>
  <c r="BB105"/>
  <c r="BC105"/>
  <c r="BC104" s="1"/>
  <c r="BD105"/>
  <c r="BF105"/>
  <c r="BF104" s="1"/>
  <c r="BG105"/>
  <c r="BG104" s="1"/>
  <c r="BH105"/>
  <c r="BH104" s="1"/>
  <c r="BI105"/>
  <c r="BI104" s="1"/>
  <c r="BK105"/>
  <c r="BK104" s="1"/>
  <c r="BL105"/>
  <c r="BM105"/>
  <c r="BM104" s="1"/>
  <c r="BN105"/>
  <c r="BP105"/>
  <c r="BP104" s="1"/>
  <c r="BQ105"/>
  <c r="BR105"/>
  <c r="BR104" s="1"/>
  <c r="BS105"/>
  <c r="BU105"/>
  <c r="BU104" s="1"/>
  <c r="BV105"/>
  <c r="BW105"/>
  <c r="BW104" s="1"/>
  <c r="BX105"/>
  <c r="BZ105"/>
  <c r="BZ104" s="1"/>
  <c r="CA105"/>
  <c r="CB105"/>
  <c r="CB104" s="1"/>
  <c r="CC105"/>
  <c r="CE105"/>
  <c r="CE104" s="1"/>
  <c r="CF105"/>
  <c r="CG105"/>
  <c r="CG104" s="1"/>
  <c r="CH105"/>
  <c r="CJ105"/>
  <c r="CJ104" s="1"/>
  <c r="CK105"/>
  <c r="CL105"/>
  <c r="CL104" s="1"/>
  <c r="CM105"/>
  <c r="CO105"/>
  <c r="CO104" s="1"/>
  <c r="CP105"/>
  <c r="CQ105"/>
  <c r="CQ104" s="1"/>
  <c r="CR105"/>
  <c r="CT105"/>
  <c r="CT104" s="1"/>
  <c r="CU105"/>
  <c r="CV105"/>
  <c r="CV104" s="1"/>
  <c r="CW105"/>
  <c r="CY105"/>
  <c r="CY104" s="1"/>
  <c r="CZ105"/>
  <c r="DA105"/>
  <c r="DA104" s="1"/>
  <c r="DB105"/>
  <c r="DD105"/>
  <c r="DD104" s="1"/>
  <c r="DE105"/>
  <c r="DE104" s="1"/>
  <c r="DF105"/>
  <c r="DF104" s="1"/>
  <c r="DG105"/>
  <c r="DG104" s="1"/>
  <c r="DI105"/>
  <c r="DI104" s="1"/>
  <c r="DJ105"/>
  <c r="DJ104" s="1"/>
  <c r="DK105"/>
  <c r="DK104" s="1"/>
  <c r="DL105"/>
  <c r="DL104" s="1"/>
  <c r="DN105"/>
  <c r="DN104" s="1"/>
  <c r="DO105"/>
  <c r="DO104" s="1"/>
  <c r="DP105"/>
  <c r="DP104" s="1"/>
  <c r="DQ105"/>
  <c r="DQ104" s="1"/>
  <c r="DS105"/>
  <c r="DS104" s="1"/>
  <c r="DT105"/>
  <c r="DT104" s="1"/>
  <c r="DU105"/>
  <c r="DU104" s="1"/>
  <c r="DV105"/>
  <c r="DX105"/>
  <c r="DX104" s="1"/>
  <c r="DY105"/>
  <c r="DY104" s="1"/>
  <c r="DZ105"/>
  <c r="DZ104" s="1"/>
  <c r="EA105"/>
  <c r="EA104" s="1"/>
  <c r="EC105"/>
  <c r="EC104" s="1"/>
  <c r="ED105"/>
  <c r="ED104" s="1"/>
  <c r="EE105"/>
  <c r="EE104" s="1"/>
  <c r="EF105"/>
  <c r="EF104" s="1"/>
  <c r="EH105"/>
  <c r="EH104" s="1"/>
  <c r="EI105"/>
  <c r="EI104" s="1"/>
  <c r="EJ105"/>
  <c r="EJ104" s="1"/>
  <c r="EK105"/>
  <c r="EM105"/>
  <c r="EM104" s="1"/>
  <c r="EN105"/>
  <c r="EN104" s="1"/>
  <c r="EO105"/>
  <c r="EO104" s="1"/>
  <c r="EP105"/>
  <c r="ER105"/>
  <c r="ER104" s="1"/>
  <c r="ES105"/>
  <c r="ES104" s="1"/>
  <c r="ET105"/>
  <c r="ET104" s="1"/>
  <c r="EU105"/>
  <c r="EW105"/>
  <c r="EW104" s="1"/>
  <c r="EX105"/>
  <c r="EX104" s="1"/>
  <c r="EY105"/>
  <c r="EY104" s="1"/>
  <c r="EZ105"/>
  <c r="FB105"/>
  <c r="FB104" s="1"/>
  <c r="FC105"/>
  <c r="FC104" s="1"/>
  <c r="FD105"/>
  <c r="FD104" s="1"/>
  <c r="FE105"/>
  <c r="FG105"/>
  <c r="FG104" s="1"/>
  <c r="FH105"/>
  <c r="FH104" s="1"/>
  <c r="FI105"/>
  <c r="FI104" s="1"/>
  <c r="FJ105"/>
  <c r="FL105"/>
  <c r="FL104" s="1"/>
  <c r="FM105"/>
  <c r="FM104" s="1"/>
  <c r="FN105"/>
  <c r="FN104" s="1"/>
  <c r="FO105"/>
  <c r="FQ105"/>
  <c r="FQ104" s="1"/>
  <c r="FR105"/>
  <c r="FR104" s="1"/>
  <c r="FS105"/>
  <c r="FS104" s="1"/>
  <c r="FT105"/>
  <c r="FV105"/>
  <c r="FV104" s="1"/>
  <c r="FW105"/>
  <c r="FW104" s="1"/>
  <c r="FX105"/>
  <c r="FX104" s="1"/>
  <c r="FY105"/>
  <c r="GA105"/>
  <c r="GA104" s="1"/>
  <c r="GB105"/>
  <c r="GC105"/>
  <c r="GC104" s="1"/>
  <c r="GD105"/>
  <c r="GF105"/>
  <c r="GF104" s="1"/>
  <c r="GG105"/>
  <c r="GH105"/>
  <c r="GH104" s="1"/>
  <c r="GI105"/>
  <c r="GK105"/>
  <c r="GK104" s="1"/>
  <c r="GL105"/>
  <c r="GL104" s="1"/>
  <c r="GM105"/>
  <c r="GM104" s="1"/>
  <c r="GN105"/>
  <c r="GN104" s="1"/>
  <c r="GP105"/>
  <c r="GP104" s="1"/>
  <c r="GQ105"/>
  <c r="GQ104" s="1"/>
  <c r="GR105"/>
  <c r="GR104" s="1"/>
  <c r="GS105"/>
  <c r="GS104" s="1"/>
  <c r="GU105"/>
  <c r="GU104" s="1"/>
  <c r="GV105"/>
  <c r="GW105"/>
  <c r="GW104" s="1"/>
  <c r="GX105"/>
  <c r="GZ105"/>
  <c r="GZ104" s="1"/>
  <c r="HA105"/>
  <c r="HA104" s="1"/>
  <c r="HB105"/>
  <c r="HB104" s="1"/>
  <c r="HC105"/>
  <c r="HC104" s="1"/>
  <c r="HE105"/>
  <c r="HE104" s="1"/>
  <c r="HF105"/>
  <c r="HF104" s="1"/>
  <c r="HG105"/>
  <c r="HG104" s="1"/>
  <c r="HH105"/>
  <c r="HH104" s="1"/>
  <c r="HJ105"/>
  <c r="HJ104" s="1"/>
  <c r="HK105"/>
  <c r="HK104" s="1"/>
  <c r="HL105"/>
  <c r="HL104" s="1"/>
  <c r="HM105"/>
  <c r="HM104" s="1"/>
  <c r="HO105"/>
  <c r="HO104" s="1"/>
  <c r="HP105"/>
  <c r="HP104" s="1"/>
  <c r="HQ105"/>
  <c r="HQ104" s="1"/>
  <c r="HR105"/>
  <c r="HR104" s="1"/>
  <c r="HT105"/>
  <c r="HT104" s="1"/>
  <c r="HU105"/>
  <c r="HU104" s="1"/>
  <c r="HV105"/>
  <c r="HV104" s="1"/>
  <c r="HW105"/>
  <c r="HW104" s="1"/>
  <c r="HY105"/>
  <c r="HY104" s="1"/>
  <c r="HZ105"/>
  <c r="IA105"/>
  <c r="IA104" s="1"/>
  <c r="IB105"/>
  <c r="ID105"/>
  <c r="ID104" s="1"/>
  <c r="IE105"/>
  <c r="IE104" s="1"/>
  <c r="IF105"/>
  <c r="IF104" s="1"/>
  <c r="IG105"/>
  <c r="IG104" s="1"/>
  <c r="II105"/>
  <c r="II104" s="1"/>
  <c r="IJ105"/>
  <c r="IK105"/>
  <c r="IK104" s="1"/>
  <c r="IL105"/>
  <c r="IN105"/>
  <c r="IO105"/>
  <c r="IP105"/>
  <c r="IP104" s="1"/>
  <c r="IQ105"/>
  <c r="MW105"/>
  <c r="MV105"/>
  <c r="MU105"/>
  <c r="MT105"/>
  <c r="MV103"/>
  <c r="MV104" s="1"/>
  <c r="MR105"/>
  <c r="MR104" s="1"/>
  <c r="MQ105"/>
  <c r="MQ104" s="1"/>
  <c r="MP105"/>
  <c r="MO105"/>
  <c r="MR103"/>
  <c r="MQ103"/>
  <c r="MP103"/>
  <c r="MP104" s="1"/>
  <c r="MO103"/>
  <c r="MO104" s="1"/>
  <c r="MM105"/>
  <c r="MM104" s="1"/>
  <c r="ML105"/>
  <c r="ML104" s="1"/>
  <c r="MK105"/>
  <c r="MJ105"/>
  <c r="MM103"/>
  <c r="ML103"/>
  <c r="MK103"/>
  <c r="MK104" s="1"/>
  <c r="MJ103"/>
  <c r="MJ104" s="1"/>
  <c r="MH105"/>
  <c r="MH104" s="1"/>
  <c r="MG105"/>
  <c r="MG104" s="1"/>
  <c r="MF105"/>
  <c r="ME105"/>
  <c r="MH103"/>
  <c r="MG103"/>
  <c r="MF103"/>
  <c r="MF104" s="1"/>
  <c r="ME103"/>
  <c r="ME104" s="1"/>
  <c r="MC105"/>
  <c r="MB105"/>
  <c r="MA105"/>
  <c r="LZ105"/>
  <c r="MC103"/>
  <c r="MC104" s="1"/>
  <c r="MB103"/>
  <c r="MA103"/>
  <c r="MA104" s="1"/>
  <c r="LZ103"/>
  <c r="LZ104" s="1"/>
  <c r="LX105"/>
  <c r="LX104" s="1"/>
  <c r="LW105"/>
  <c r="LW104" s="1"/>
  <c r="LV105"/>
  <c r="LU105"/>
  <c r="LX103"/>
  <c r="LW103"/>
  <c r="LV103"/>
  <c r="LV104" s="1"/>
  <c r="LU103"/>
  <c r="LU104" s="1"/>
  <c r="LS105"/>
  <c r="LR105"/>
  <c r="LQ105"/>
  <c r="LP105"/>
  <c r="LR103"/>
  <c r="LR104" s="1"/>
  <c r="LQ103"/>
  <c r="LQ104" s="1"/>
  <c r="LP103"/>
  <c r="LP104" s="1"/>
  <c r="LN105"/>
  <c r="LM105"/>
  <c r="LL105"/>
  <c r="LK105"/>
  <c r="LM103"/>
  <c r="LL103"/>
  <c r="LL104" s="1"/>
  <c r="LK103"/>
  <c r="LK104" s="1"/>
  <c r="LI105"/>
  <c r="LH105"/>
  <c r="LG105"/>
  <c r="LF105"/>
  <c r="LH103"/>
  <c r="LG103"/>
  <c r="LG104" s="1"/>
  <c r="LF103"/>
  <c r="LF104" s="1"/>
  <c r="LD105"/>
  <c r="LC105"/>
  <c r="LB105"/>
  <c r="LA105"/>
  <c r="LD103"/>
  <c r="LC103"/>
  <c r="LB103"/>
  <c r="LB104" s="1"/>
  <c r="LA103"/>
  <c r="LA104" s="1"/>
  <c r="KY105"/>
  <c r="KX105"/>
  <c r="KW105"/>
  <c r="KV105"/>
  <c r="KX103"/>
  <c r="KX104" s="1"/>
  <c r="KW103"/>
  <c r="KW104" s="1"/>
  <c r="KV103"/>
  <c r="KV104" s="1"/>
  <c r="KT105"/>
  <c r="KS105"/>
  <c r="KR105"/>
  <c r="KQ105"/>
  <c r="KS103"/>
  <c r="KR103"/>
  <c r="KR104" s="1"/>
  <c r="KQ103"/>
  <c r="KQ104" s="1"/>
  <c r="KO105"/>
  <c r="KN105"/>
  <c r="KM105"/>
  <c r="KL105"/>
  <c r="KN103"/>
  <c r="KN104" s="1"/>
  <c r="KM103"/>
  <c r="KM104" s="1"/>
  <c r="KL103"/>
  <c r="KL104" s="1"/>
  <c r="KJ105"/>
  <c r="KJ104" s="1"/>
  <c r="KI105"/>
  <c r="KI104" s="1"/>
  <c r="KH105"/>
  <c r="KG105"/>
  <c r="KJ103"/>
  <c r="KI103"/>
  <c r="KH103"/>
  <c r="KH104" s="1"/>
  <c r="KG103"/>
  <c r="KG104" s="1"/>
  <c r="KE105"/>
  <c r="KD105"/>
  <c r="KC105"/>
  <c r="KB105"/>
  <c r="KE103"/>
  <c r="KE104" s="1"/>
  <c r="KD103"/>
  <c r="KD104" s="1"/>
  <c r="KC103"/>
  <c r="KC104" s="1"/>
  <c r="KB103"/>
  <c r="KB104" s="1"/>
  <c r="JZ105"/>
  <c r="JY105"/>
  <c r="JX105"/>
  <c r="JW105"/>
  <c r="JY103"/>
  <c r="JU105"/>
  <c r="JT105"/>
  <c r="JS105"/>
  <c r="JR105"/>
  <c r="JU103"/>
  <c r="JU104" s="1"/>
  <c r="JT103"/>
  <c r="JT104" s="1"/>
  <c r="JS103"/>
  <c r="JS104" s="1"/>
  <c r="JR103"/>
  <c r="JR104" s="1"/>
  <c r="JP105"/>
  <c r="JO105"/>
  <c r="JN105"/>
  <c r="JM105"/>
  <c r="JO103"/>
  <c r="JN103"/>
  <c r="JN104" s="1"/>
  <c r="JM103"/>
  <c r="JM104" s="1"/>
  <c r="JK105"/>
  <c r="JJ105"/>
  <c r="JI105"/>
  <c r="JH105"/>
  <c r="JK103"/>
  <c r="JK104" s="1"/>
  <c r="JJ103"/>
  <c r="JI103"/>
  <c r="JI104" s="1"/>
  <c r="JH103"/>
  <c r="JH104" s="1"/>
  <c r="JF105"/>
  <c r="JE105"/>
  <c r="JE104" s="1"/>
  <c r="JD105"/>
  <c r="JC105"/>
  <c r="JF103"/>
  <c r="JF104" s="1"/>
  <c r="JE103"/>
  <c r="JD103"/>
  <c r="JD104" s="1"/>
  <c r="JC103"/>
  <c r="JC104" s="1"/>
  <c r="JA105"/>
  <c r="IZ105"/>
  <c r="IY105"/>
  <c r="IX105"/>
  <c r="IX103"/>
  <c r="IX104" s="1"/>
  <c r="IV105"/>
  <c r="IV104" s="1"/>
  <c r="IU105"/>
  <c r="IU104" s="1"/>
  <c r="IT105"/>
  <c r="IS105"/>
  <c r="IV103"/>
  <c r="IU103"/>
  <c r="IT103"/>
  <c r="IT104" s="1"/>
  <c r="IS103"/>
  <c r="IS104" s="1"/>
  <c r="DQ102" i="19"/>
  <c r="DP102"/>
  <c r="DO102"/>
  <c r="DN102"/>
  <c r="DQ101"/>
  <c r="DP101"/>
  <c r="DO101"/>
  <c r="DN101"/>
  <c r="DQ100"/>
  <c r="DP100"/>
  <c r="DO100"/>
  <c r="D100" i="2" s="1"/>
  <c r="DN100" i="19"/>
  <c r="C100" i="2" s="1"/>
  <c r="DQ99" i="19"/>
  <c r="DP99"/>
  <c r="DO99"/>
  <c r="DN99"/>
  <c r="DQ98"/>
  <c r="DP98"/>
  <c r="DO98"/>
  <c r="DN98"/>
  <c r="DQ97"/>
  <c r="DP97"/>
  <c r="DO97"/>
  <c r="DN97"/>
  <c r="DQ96"/>
  <c r="DP96"/>
  <c r="DO96"/>
  <c r="DN96"/>
  <c r="DQ95"/>
  <c r="DP95"/>
  <c r="DO95"/>
  <c r="DN95"/>
  <c r="DQ94"/>
  <c r="DP94"/>
  <c r="DO94"/>
  <c r="DN94"/>
  <c r="DQ93"/>
  <c r="DP93"/>
  <c r="DO93"/>
  <c r="DN93"/>
  <c r="DQ92"/>
  <c r="DP92"/>
  <c r="DO92"/>
  <c r="DN92"/>
  <c r="DQ91"/>
  <c r="DP91"/>
  <c r="DO91"/>
  <c r="DN91"/>
  <c r="DQ90"/>
  <c r="DP90"/>
  <c r="DO90"/>
  <c r="DN90"/>
  <c r="DQ89"/>
  <c r="DP89"/>
  <c r="DO89"/>
  <c r="DN89"/>
  <c r="DP88"/>
  <c r="DO88"/>
  <c r="D88" i="2" s="1"/>
  <c r="DN88" i="19"/>
  <c r="C88" i="2" s="1"/>
  <c r="DQ87" i="19"/>
  <c r="DP87"/>
  <c r="DO87"/>
  <c r="DN87"/>
  <c r="DP86"/>
  <c r="DO86"/>
  <c r="D86" i="2" s="1"/>
  <c r="DN86" i="19"/>
  <c r="C86" i="2" s="1"/>
  <c r="DQ85" i="19"/>
  <c r="DP85"/>
  <c r="DO85"/>
  <c r="DN85"/>
  <c r="DQ84"/>
  <c r="DP84"/>
  <c r="DO84"/>
  <c r="DN84"/>
  <c r="DQ83"/>
  <c r="DP83"/>
  <c r="DO83"/>
  <c r="D83" i="2" s="1"/>
  <c r="DN83" i="19"/>
  <c r="C83" i="2" s="1"/>
  <c r="DP82" i="19"/>
  <c r="DO82"/>
  <c r="D82" i="2" s="1"/>
  <c r="DN82" i="19"/>
  <c r="C82" i="2" s="1"/>
  <c r="DQ81" i="19"/>
  <c r="DP81"/>
  <c r="DO81"/>
  <c r="D81" i="2" s="1"/>
  <c r="DN81" i="19"/>
  <c r="C81" i="2" s="1"/>
  <c r="DQ80" i="19"/>
  <c r="DP80"/>
  <c r="DO80"/>
  <c r="DN80"/>
  <c r="DQ79"/>
  <c r="DP79"/>
  <c r="DO79"/>
  <c r="D79" i="2" s="1"/>
  <c r="DN79" i="19"/>
  <c r="DQ78"/>
  <c r="DP78"/>
  <c r="DO78"/>
  <c r="DN78"/>
  <c r="DQ77"/>
  <c r="DP77"/>
  <c r="DO77"/>
  <c r="DN77"/>
  <c r="DQ76"/>
  <c r="DP76"/>
  <c r="DO76"/>
  <c r="DN76"/>
  <c r="DQ75"/>
  <c r="DP75"/>
  <c r="DO75"/>
  <c r="DN75"/>
  <c r="DQ74"/>
  <c r="DP74"/>
  <c r="DO74"/>
  <c r="DN74"/>
  <c r="DQ73"/>
  <c r="DP73"/>
  <c r="DO73"/>
  <c r="DN73"/>
  <c r="DQ72"/>
  <c r="DP72"/>
  <c r="DP103" s="1"/>
  <c r="DO72"/>
  <c r="DN72"/>
  <c r="DQ37"/>
  <c r="DQ105" s="1"/>
  <c r="DP37"/>
  <c r="DO37"/>
  <c r="DN37"/>
  <c r="DN105" s="1"/>
  <c r="CM102"/>
  <c r="CC102"/>
  <c r="BI102"/>
  <c r="BD102"/>
  <c r="AJ102"/>
  <c r="X102"/>
  <c r="Z102" s="1"/>
  <c r="W102"/>
  <c r="U102"/>
  <c r="S102"/>
  <c r="CM101"/>
  <c r="CC101"/>
  <c r="BI101"/>
  <c r="BD101"/>
  <c r="AJ101"/>
  <c r="X101"/>
  <c r="Z101" s="1"/>
  <c r="W101"/>
  <c r="U101"/>
  <c r="S101"/>
  <c r="CM100"/>
  <c r="CC100"/>
  <c r="BI100"/>
  <c r="BD100"/>
  <c r="AJ100"/>
  <c r="AE100"/>
  <c r="W100"/>
  <c r="X100" s="1"/>
  <c r="Z100" s="1"/>
  <c r="S100"/>
  <c r="U100" s="1"/>
  <c r="CM99"/>
  <c r="CC99"/>
  <c r="BI99"/>
  <c r="BD99"/>
  <c r="AJ99"/>
  <c r="AE99"/>
  <c r="X99"/>
  <c r="Z99" s="1"/>
  <c r="W99"/>
  <c r="U99"/>
  <c r="S99"/>
  <c r="CM98"/>
  <c r="CC98"/>
  <c r="BI98"/>
  <c r="BD98"/>
  <c r="AJ98"/>
  <c r="AE98"/>
  <c r="W98"/>
  <c r="X98" s="1"/>
  <c r="Z98" s="1"/>
  <c r="S98"/>
  <c r="U98" s="1"/>
  <c r="CM97"/>
  <c r="CC97"/>
  <c r="BI97"/>
  <c r="BD97"/>
  <c r="AJ97"/>
  <c r="AE97"/>
  <c r="X97"/>
  <c r="Z97" s="1"/>
  <c r="W97"/>
  <c r="U97"/>
  <c r="S97"/>
  <c r="CM96"/>
  <c r="CC96"/>
  <c r="BI96"/>
  <c r="BD96"/>
  <c r="AJ96"/>
  <c r="AE96"/>
  <c r="Z96"/>
  <c r="X96"/>
  <c r="U96"/>
  <c r="S96"/>
  <c r="CM95"/>
  <c r="CC95"/>
  <c r="BI95"/>
  <c r="BD95"/>
  <c r="AJ95"/>
  <c r="AE95"/>
  <c r="Z95"/>
  <c r="X95"/>
  <c r="U95"/>
  <c r="S95"/>
  <c r="CM94"/>
  <c r="CC94"/>
  <c r="BI94"/>
  <c r="BD94"/>
  <c r="AJ94"/>
  <c r="AE94"/>
  <c r="Z94"/>
  <c r="X94"/>
  <c r="U94"/>
  <c r="S94"/>
  <c r="CM93"/>
  <c r="CC93"/>
  <c r="BI93"/>
  <c r="BD93"/>
  <c r="AJ93"/>
  <c r="AE93"/>
  <c r="Z93"/>
  <c r="X93"/>
  <c r="U93"/>
  <c r="S93"/>
  <c r="CM92"/>
  <c r="CC92"/>
  <c r="BI92"/>
  <c r="BD92"/>
  <c r="AJ92"/>
  <c r="AE92"/>
  <c r="Z92"/>
  <c r="X92"/>
  <c r="U92"/>
  <c r="S92"/>
  <c r="CM91"/>
  <c r="CC91"/>
  <c r="BI91"/>
  <c r="BD91"/>
  <c r="AJ91"/>
  <c r="AE91"/>
  <c r="Z91"/>
  <c r="X91"/>
  <c r="U91"/>
  <c r="S91"/>
  <c r="CM90"/>
  <c r="CC90"/>
  <c r="BI90"/>
  <c r="BD90"/>
  <c r="AJ90"/>
  <c r="AE90"/>
  <c r="Z90"/>
  <c r="X90"/>
  <c r="U90"/>
  <c r="S90"/>
  <c r="CM89"/>
  <c r="CC89"/>
  <c r="BI89"/>
  <c r="BD89"/>
  <c r="AJ89"/>
  <c r="AE89"/>
  <c r="Z89"/>
  <c r="X89"/>
  <c r="U89"/>
  <c r="S89"/>
  <c r="CM88"/>
  <c r="CC88"/>
  <c r="BI88"/>
  <c r="DQ88" s="1"/>
  <c r="BD88"/>
  <c r="AJ88"/>
  <c r="AE88"/>
  <c r="Z88"/>
  <c r="X88"/>
  <c r="U88"/>
  <c r="S88"/>
  <c r="CM87"/>
  <c r="CC87"/>
  <c r="BI87"/>
  <c r="BD87"/>
  <c r="AJ87"/>
  <c r="AE87"/>
  <c r="Z87"/>
  <c r="X87"/>
  <c r="U87"/>
  <c r="S87"/>
  <c r="CM86"/>
  <c r="CC86"/>
  <c r="BI86"/>
  <c r="DQ86" s="1"/>
  <c r="BD86"/>
  <c r="AJ86"/>
  <c r="AE86"/>
  <c r="Z86"/>
  <c r="X86"/>
  <c r="U86"/>
  <c r="S86"/>
  <c r="CM85"/>
  <c r="CC85"/>
  <c r="BI85"/>
  <c r="BD85"/>
  <c r="AJ85"/>
  <c r="AE85"/>
  <c r="Z85"/>
  <c r="X85"/>
  <c r="U85"/>
  <c r="S85"/>
  <c r="CM84"/>
  <c r="CC84"/>
  <c r="BI84"/>
  <c r="BD84"/>
  <c r="AJ84"/>
  <c r="AE84"/>
  <c r="Z84"/>
  <c r="X84"/>
  <c r="U84"/>
  <c r="S84"/>
  <c r="CM83"/>
  <c r="CC83"/>
  <c r="BI83"/>
  <c r="BD83"/>
  <c r="AJ83"/>
  <c r="AE83"/>
  <c r="Z83"/>
  <c r="X83"/>
  <c r="U83"/>
  <c r="S83"/>
  <c r="CM82"/>
  <c r="CC82"/>
  <c r="BI82"/>
  <c r="DQ82" s="1"/>
  <c r="BD82"/>
  <c r="AJ82"/>
  <c r="AE82"/>
  <c r="Z82"/>
  <c r="X82"/>
  <c r="U82"/>
  <c r="S82"/>
  <c r="CM81"/>
  <c r="CC81"/>
  <c r="BI81"/>
  <c r="BD81"/>
  <c r="AJ81"/>
  <c r="AE81"/>
  <c r="Z81"/>
  <c r="X81"/>
  <c r="U81"/>
  <c r="S81"/>
  <c r="CM80"/>
  <c r="CC80"/>
  <c r="BI80"/>
  <c r="BD80"/>
  <c r="AJ80"/>
  <c r="AE80"/>
  <c r="Z80"/>
  <c r="X80"/>
  <c r="U80"/>
  <c r="S80"/>
  <c r="CM79"/>
  <c r="CC79"/>
  <c r="BI79"/>
  <c r="BD79"/>
  <c r="AJ79"/>
  <c r="AE79"/>
  <c r="Z79"/>
  <c r="X79"/>
  <c r="U79"/>
  <c r="S79"/>
  <c r="CM78"/>
  <c r="CC78"/>
  <c r="BI78"/>
  <c r="BD78"/>
  <c r="AJ78"/>
  <c r="AE78"/>
  <c r="Z78"/>
  <c r="X78"/>
  <c r="U78"/>
  <c r="S78"/>
  <c r="CM77"/>
  <c r="CC77"/>
  <c r="BI77"/>
  <c r="BD77"/>
  <c r="AJ77"/>
  <c r="AE77"/>
  <c r="Z77"/>
  <c r="X77"/>
  <c r="U77"/>
  <c r="S77"/>
  <c r="CM76"/>
  <c r="CC76"/>
  <c r="BI76"/>
  <c r="BD76"/>
  <c r="AJ76"/>
  <c r="AE76"/>
  <c r="Z76"/>
  <c r="X76"/>
  <c r="U76"/>
  <c r="S76"/>
  <c r="CM75"/>
  <c r="CC75"/>
  <c r="BI75"/>
  <c r="BD75"/>
  <c r="AJ75"/>
  <c r="AE75"/>
  <c r="Z75"/>
  <c r="X75"/>
  <c r="U75"/>
  <c r="S75"/>
  <c r="CM74"/>
  <c r="CC74"/>
  <c r="BI74"/>
  <c r="BD74"/>
  <c r="AJ74"/>
  <c r="AE74"/>
  <c r="Z74"/>
  <c r="X74"/>
  <c r="U74"/>
  <c r="S74"/>
  <c r="CM73"/>
  <c r="CC73"/>
  <c r="CC103" s="1"/>
  <c r="CC104" s="1"/>
  <c r="BI73"/>
  <c r="BD73"/>
  <c r="AJ73"/>
  <c r="AE73"/>
  <c r="Z73"/>
  <c r="X73"/>
  <c r="U73"/>
  <c r="S73"/>
  <c r="CM72"/>
  <c r="CC72"/>
  <c r="BI72"/>
  <c r="BD72"/>
  <c r="AJ72"/>
  <c r="AE72"/>
  <c r="Z72"/>
  <c r="X72"/>
  <c r="U72"/>
  <c r="S72"/>
  <c r="P102"/>
  <c r="P101"/>
  <c r="P100"/>
  <c r="P99"/>
  <c r="P98"/>
  <c r="P97"/>
  <c r="P96"/>
  <c r="P95"/>
  <c r="P94"/>
  <c r="P93"/>
  <c r="P92"/>
  <c r="P91"/>
  <c r="P90"/>
  <c r="P89"/>
  <c r="P88"/>
  <c r="P87"/>
  <c r="P86"/>
  <c r="P85"/>
  <c r="P84"/>
  <c r="P83"/>
  <c r="P82"/>
  <c r="P81"/>
  <c r="P80"/>
  <c r="P79"/>
  <c r="P78"/>
  <c r="P77"/>
  <c r="P76"/>
  <c r="P75"/>
  <c r="P74"/>
  <c r="P73"/>
  <c r="P72"/>
  <c r="BS103"/>
  <c r="AY103"/>
  <c r="AY104" s="1"/>
  <c r="AT103"/>
  <c r="AT104" s="1"/>
  <c r="F103"/>
  <c r="F104" s="1"/>
  <c r="DP105"/>
  <c r="DO105"/>
  <c r="DO103"/>
  <c r="DO104" s="1"/>
  <c r="DL105"/>
  <c r="DL104" s="1"/>
  <c r="DK105"/>
  <c r="DJ105"/>
  <c r="DI105"/>
  <c r="DL103"/>
  <c r="DK103"/>
  <c r="DK104" s="1"/>
  <c r="DJ103"/>
  <c r="DJ104" s="1"/>
  <c r="DI103"/>
  <c r="DI104" s="1"/>
  <c r="DG105"/>
  <c r="DF105"/>
  <c r="DE105"/>
  <c r="DD105"/>
  <c r="DG103"/>
  <c r="DG104" s="1"/>
  <c r="DF103"/>
  <c r="DF104" s="1"/>
  <c r="DE103"/>
  <c r="DE104" s="1"/>
  <c r="DD103"/>
  <c r="DD104" s="1"/>
  <c r="DB105"/>
  <c r="DB104" s="1"/>
  <c r="DA105"/>
  <c r="DA104" s="1"/>
  <c r="CZ105"/>
  <c r="CY105"/>
  <c r="DB103"/>
  <c r="DA103"/>
  <c r="CZ103"/>
  <c r="CZ104" s="1"/>
  <c r="CY103"/>
  <c r="CY104" s="1"/>
  <c r="CW105"/>
  <c r="CW104" s="1"/>
  <c r="CV105"/>
  <c r="CV104" s="1"/>
  <c r="CU105"/>
  <c r="CT105"/>
  <c r="CW103"/>
  <c r="CV103"/>
  <c r="CU103"/>
  <c r="CU104" s="1"/>
  <c r="CT103"/>
  <c r="CT104" s="1"/>
  <c r="CR105"/>
  <c r="CQ105"/>
  <c r="CP105"/>
  <c r="CO105"/>
  <c r="CR103"/>
  <c r="CR104" s="1"/>
  <c r="CQ103"/>
  <c r="CQ104" s="1"/>
  <c r="CP103"/>
  <c r="CP104" s="1"/>
  <c r="CO103"/>
  <c r="CO104" s="1"/>
  <c r="CM105"/>
  <c r="CL105"/>
  <c r="CK105"/>
  <c r="CJ105"/>
  <c r="CM103"/>
  <c r="CM104" s="1"/>
  <c r="CL103"/>
  <c r="CL104" s="1"/>
  <c r="CK103"/>
  <c r="CK104" s="1"/>
  <c r="CJ103"/>
  <c r="CJ104" s="1"/>
  <c r="CH105"/>
  <c r="CG105"/>
  <c r="CF105"/>
  <c r="CE105"/>
  <c r="CH103"/>
  <c r="CH104" s="1"/>
  <c r="CG103"/>
  <c r="CG104" s="1"/>
  <c r="CF103"/>
  <c r="CF104" s="1"/>
  <c r="CE103"/>
  <c r="CE104" s="1"/>
  <c r="CC105"/>
  <c r="CB105"/>
  <c r="CA105"/>
  <c r="BZ105"/>
  <c r="CB103"/>
  <c r="CA103"/>
  <c r="CA104" s="1"/>
  <c r="BZ103"/>
  <c r="BZ104" s="1"/>
  <c r="BX105"/>
  <c r="BW105"/>
  <c r="BV105"/>
  <c r="BU105"/>
  <c r="BX103"/>
  <c r="BX104" s="1"/>
  <c r="BW103"/>
  <c r="BV103"/>
  <c r="BV104" s="1"/>
  <c r="BU103"/>
  <c r="BU104" s="1"/>
  <c r="BS105"/>
  <c r="BR105"/>
  <c r="BQ105"/>
  <c r="BP105"/>
  <c r="BR103"/>
  <c r="BQ103"/>
  <c r="BQ104" s="1"/>
  <c r="BP103"/>
  <c r="BP104" s="1"/>
  <c r="BN105"/>
  <c r="BM105"/>
  <c r="BL105"/>
  <c r="BK105"/>
  <c r="BN103"/>
  <c r="BM103"/>
  <c r="BL103"/>
  <c r="BL104" s="1"/>
  <c r="BK103"/>
  <c r="BK104" s="1"/>
  <c r="BI105"/>
  <c r="BH105"/>
  <c r="BG105"/>
  <c r="BF105"/>
  <c r="BI103"/>
  <c r="BI104" s="1"/>
  <c r="BH103"/>
  <c r="BG103"/>
  <c r="BG104" s="1"/>
  <c r="BF103"/>
  <c r="BF104" s="1"/>
  <c r="BD105"/>
  <c r="BC105"/>
  <c r="BB105"/>
  <c r="BA105"/>
  <c r="BD103"/>
  <c r="BD104" s="1"/>
  <c r="BC103"/>
  <c r="BB103"/>
  <c r="BB104" s="1"/>
  <c r="BA103"/>
  <c r="BA104" s="1"/>
  <c r="AY105"/>
  <c r="AX105"/>
  <c r="AW105"/>
  <c r="AV105"/>
  <c r="AX103"/>
  <c r="AX104" s="1"/>
  <c r="AW103"/>
  <c r="AW104" s="1"/>
  <c r="AV103"/>
  <c r="AV104" s="1"/>
  <c r="AT105"/>
  <c r="AS105"/>
  <c r="AR105"/>
  <c r="AQ105"/>
  <c r="AS103"/>
  <c r="AR103"/>
  <c r="AR104" s="1"/>
  <c r="AQ103"/>
  <c r="AQ104" s="1"/>
  <c r="AO105"/>
  <c r="AN105"/>
  <c r="AM105"/>
  <c r="AL105"/>
  <c r="AO103"/>
  <c r="AO104" s="1"/>
  <c r="AN103"/>
  <c r="AN104" s="1"/>
  <c r="AM103"/>
  <c r="AM104" s="1"/>
  <c r="AL103"/>
  <c r="AL104" s="1"/>
  <c r="AJ105"/>
  <c r="AI105"/>
  <c r="AH105"/>
  <c r="AG105"/>
  <c r="AJ103"/>
  <c r="AI103"/>
  <c r="AH103"/>
  <c r="AH104" s="1"/>
  <c r="AG103"/>
  <c r="AG104" s="1"/>
  <c r="AE105"/>
  <c r="AD105"/>
  <c r="AC105"/>
  <c r="AB105"/>
  <c r="AE103"/>
  <c r="AE104" s="1"/>
  <c r="AD103"/>
  <c r="AD104" s="1"/>
  <c r="AC103"/>
  <c r="AC104" s="1"/>
  <c r="AB103"/>
  <c r="AB104" s="1"/>
  <c r="Z105"/>
  <c r="Y105"/>
  <c r="X105"/>
  <c r="W105"/>
  <c r="Y103"/>
  <c r="W103"/>
  <c r="W104" s="1"/>
  <c r="U105"/>
  <c r="T105"/>
  <c r="S105"/>
  <c r="R105"/>
  <c r="T103"/>
  <c r="S103"/>
  <c r="S104" s="1"/>
  <c r="R103"/>
  <c r="R104" s="1"/>
  <c r="P105"/>
  <c r="O105"/>
  <c r="N105"/>
  <c r="M105"/>
  <c r="O103"/>
  <c r="M103"/>
  <c r="M104" s="1"/>
  <c r="K105"/>
  <c r="J105"/>
  <c r="I105"/>
  <c r="H105"/>
  <c r="J103"/>
  <c r="J104" s="1"/>
  <c r="H103"/>
  <c r="H104" s="1"/>
  <c r="F105"/>
  <c r="E105"/>
  <c r="D105"/>
  <c r="C105"/>
  <c r="E103"/>
  <c r="E104" s="1"/>
  <c r="D103"/>
  <c r="D104" s="1"/>
  <c r="C103"/>
  <c r="KW37" i="22"/>
  <c r="KT102"/>
  <c r="KS102"/>
  <c r="KR102"/>
  <c r="KQ102"/>
  <c r="KT101"/>
  <c r="KS101"/>
  <c r="KR101"/>
  <c r="KQ101"/>
  <c r="KT100"/>
  <c r="KS100"/>
  <c r="KR100"/>
  <c r="KQ100"/>
  <c r="KT99"/>
  <c r="KS99"/>
  <c r="KR99"/>
  <c r="KQ99"/>
  <c r="KT98"/>
  <c r="KS98"/>
  <c r="KR98"/>
  <c r="KQ98"/>
  <c r="KT97"/>
  <c r="KS97"/>
  <c r="KR97"/>
  <c r="KQ97"/>
  <c r="KT96"/>
  <c r="KS96"/>
  <c r="KR96"/>
  <c r="KQ96"/>
  <c r="KT95"/>
  <c r="KS95"/>
  <c r="KR95"/>
  <c r="KQ95"/>
  <c r="KT94"/>
  <c r="KS94"/>
  <c r="KR94"/>
  <c r="KQ94"/>
  <c r="KT93"/>
  <c r="KS93"/>
  <c r="KR93"/>
  <c r="KQ93"/>
  <c r="KT92"/>
  <c r="KS92"/>
  <c r="KR92"/>
  <c r="KQ92"/>
  <c r="KT91"/>
  <c r="KS91"/>
  <c r="KR91"/>
  <c r="KQ91"/>
  <c r="KT90"/>
  <c r="KS90"/>
  <c r="KR90"/>
  <c r="KQ90"/>
  <c r="KT89"/>
  <c r="KS89"/>
  <c r="KR89"/>
  <c r="KQ89"/>
  <c r="KT88"/>
  <c r="KS88"/>
  <c r="KR88"/>
  <c r="KQ88"/>
  <c r="KT87"/>
  <c r="KS87"/>
  <c r="KR87"/>
  <c r="KQ87"/>
  <c r="KT86"/>
  <c r="KS86"/>
  <c r="KR86"/>
  <c r="KQ86"/>
  <c r="KT85"/>
  <c r="KS85"/>
  <c r="KR85"/>
  <c r="KQ85"/>
  <c r="KT84"/>
  <c r="KS84"/>
  <c r="KR84"/>
  <c r="KQ84"/>
  <c r="KT83"/>
  <c r="KS83"/>
  <c r="KR83"/>
  <c r="KQ83"/>
  <c r="KT82"/>
  <c r="KS82"/>
  <c r="KR82"/>
  <c r="KQ82"/>
  <c r="KT81"/>
  <c r="KS81"/>
  <c r="KR81"/>
  <c r="KQ81"/>
  <c r="KT80"/>
  <c r="KS80"/>
  <c r="KR80"/>
  <c r="KQ80"/>
  <c r="KT79"/>
  <c r="KS79"/>
  <c r="KR79"/>
  <c r="KQ79"/>
  <c r="KT78"/>
  <c r="KS78"/>
  <c r="KR78"/>
  <c r="KQ78"/>
  <c r="KT77"/>
  <c r="KS77"/>
  <c r="KR77"/>
  <c r="KQ77"/>
  <c r="KT76"/>
  <c r="KS76"/>
  <c r="KR76"/>
  <c r="KQ76"/>
  <c r="KT75"/>
  <c r="KS75"/>
  <c r="KR75"/>
  <c r="KQ75"/>
  <c r="KT74"/>
  <c r="KS74"/>
  <c r="KR74"/>
  <c r="KQ74"/>
  <c r="KT73"/>
  <c r="KS73"/>
  <c r="KR73"/>
  <c r="KQ73"/>
  <c r="KT72"/>
  <c r="KS72"/>
  <c r="KR72"/>
  <c r="KQ72"/>
  <c r="KT37"/>
  <c r="KS37"/>
  <c r="KR37"/>
  <c r="KQ37"/>
  <c r="KT105"/>
  <c r="KO100"/>
  <c r="KE102"/>
  <c r="KE101"/>
  <c r="KE100"/>
  <c r="KE99"/>
  <c r="KE98"/>
  <c r="KE97"/>
  <c r="KE96"/>
  <c r="KE95"/>
  <c r="KE94"/>
  <c r="KE93"/>
  <c r="KE92"/>
  <c r="KE91"/>
  <c r="KE90"/>
  <c r="KE89"/>
  <c r="KE88"/>
  <c r="KE87"/>
  <c r="KE86"/>
  <c r="KE85"/>
  <c r="KE84"/>
  <c r="KE83"/>
  <c r="KE82"/>
  <c r="KE81"/>
  <c r="KE80"/>
  <c r="KE79"/>
  <c r="KE78"/>
  <c r="KE77"/>
  <c r="KE76"/>
  <c r="KE75"/>
  <c r="KE74"/>
  <c r="KE73"/>
  <c r="KE72"/>
  <c r="KC102"/>
  <c r="KC101"/>
  <c r="KC100"/>
  <c r="KC99"/>
  <c r="KC98"/>
  <c r="KC97"/>
  <c r="KC96"/>
  <c r="KC95"/>
  <c r="KC94"/>
  <c r="KC93"/>
  <c r="KC72"/>
  <c r="KC91"/>
  <c r="KC90"/>
  <c r="KC89"/>
  <c r="KC88"/>
  <c r="KC87"/>
  <c r="KC86"/>
  <c r="KC85"/>
  <c r="KC84"/>
  <c r="KC83"/>
  <c r="KC82"/>
  <c r="KC81"/>
  <c r="KC80"/>
  <c r="KC79"/>
  <c r="KC78"/>
  <c r="KC77"/>
  <c r="KC76"/>
  <c r="KC75"/>
  <c r="KC74"/>
  <c r="KC73"/>
  <c r="KC92"/>
  <c r="IL102"/>
  <c r="IG102"/>
  <c r="IB102"/>
  <c r="HW102"/>
  <c r="HR102"/>
  <c r="HP102"/>
  <c r="HM102"/>
  <c r="HA102"/>
  <c r="HC102" s="1"/>
  <c r="GX102"/>
  <c r="GS102"/>
  <c r="GN102"/>
  <c r="GI102"/>
  <c r="FT102"/>
  <c r="FR102"/>
  <c r="IL101"/>
  <c r="IG101"/>
  <c r="IB101"/>
  <c r="HW101"/>
  <c r="HP101"/>
  <c r="HR101" s="1"/>
  <c r="HM101"/>
  <c r="HA101"/>
  <c r="HC101" s="1"/>
  <c r="GX101"/>
  <c r="GS101"/>
  <c r="GN101"/>
  <c r="GI101"/>
  <c r="FT101"/>
  <c r="FR101"/>
  <c r="IL100"/>
  <c r="IG100"/>
  <c r="IB100"/>
  <c r="HW100"/>
  <c r="HP100"/>
  <c r="HR100" s="1"/>
  <c r="HM100"/>
  <c r="HC100"/>
  <c r="HA100"/>
  <c r="GX100"/>
  <c r="GS100"/>
  <c r="GN100"/>
  <c r="GI100"/>
  <c r="FR100"/>
  <c r="FT100" s="1"/>
  <c r="IL99"/>
  <c r="IG99"/>
  <c r="IB99"/>
  <c r="HW99"/>
  <c r="HR99"/>
  <c r="HP99"/>
  <c r="HM99"/>
  <c r="HC99"/>
  <c r="HA99"/>
  <c r="GX99"/>
  <c r="GS99"/>
  <c r="GN99"/>
  <c r="GI99"/>
  <c r="FR99"/>
  <c r="FT99" s="1"/>
  <c r="IL98"/>
  <c r="IG98"/>
  <c r="IB98"/>
  <c r="HW98"/>
  <c r="HR98"/>
  <c r="HP98"/>
  <c r="HM98"/>
  <c r="HA98"/>
  <c r="HC98" s="1"/>
  <c r="GX98"/>
  <c r="GS98"/>
  <c r="GN98"/>
  <c r="GI98"/>
  <c r="FT98"/>
  <c r="FR98"/>
  <c r="IL97"/>
  <c r="IG97"/>
  <c r="IB97"/>
  <c r="HW97"/>
  <c r="HP97"/>
  <c r="HR97" s="1"/>
  <c r="HM97"/>
  <c r="HA97"/>
  <c r="HC97" s="1"/>
  <c r="GX97"/>
  <c r="GS97"/>
  <c r="GN97"/>
  <c r="GI97"/>
  <c r="FT97"/>
  <c r="FR97"/>
  <c r="IL96"/>
  <c r="IG96"/>
  <c r="IB96"/>
  <c r="HW96"/>
  <c r="HP96"/>
  <c r="HR96" s="1"/>
  <c r="HM96"/>
  <c r="HC96"/>
  <c r="HA96"/>
  <c r="GX96"/>
  <c r="GS96"/>
  <c r="GN96"/>
  <c r="GI96"/>
  <c r="FR96"/>
  <c r="FT96" s="1"/>
  <c r="IL95"/>
  <c r="IG95"/>
  <c r="IB95"/>
  <c r="HW95"/>
  <c r="HR95"/>
  <c r="HP95"/>
  <c r="HM95"/>
  <c r="HC95"/>
  <c r="HA95"/>
  <c r="GX95"/>
  <c r="GS95"/>
  <c r="GN95"/>
  <c r="GI95"/>
  <c r="FR95"/>
  <c r="FT95" s="1"/>
  <c r="IL94"/>
  <c r="IG94"/>
  <c r="IB94"/>
  <c r="HW94"/>
  <c r="HR94"/>
  <c r="HP94"/>
  <c r="HM94"/>
  <c r="HA94"/>
  <c r="HC94" s="1"/>
  <c r="GX94"/>
  <c r="GS94"/>
  <c r="GN94"/>
  <c r="GI94"/>
  <c r="FT94"/>
  <c r="FR94"/>
  <c r="IL93"/>
  <c r="IG93"/>
  <c r="IB93"/>
  <c r="HW93"/>
  <c r="HP93"/>
  <c r="HR93" s="1"/>
  <c r="HM93"/>
  <c r="HA93"/>
  <c r="HC93" s="1"/>
  <c r="GX93"/>
  <c r="GS93"/>
  <c r="GN93"/>
  <c r="GI93"/>
  <c r="FT93"/>
  <c r="FR93"/>
  <c r="IL92"/>
  <c r="IG92"/>
  <c r="IB92"/>
  <c r="HW92"/>
  <c r="HP92"/>
  <c r="HR92" s="1"/>
  <c r="HM92"/>
  <c r="HC92"/>
  <c r="HA92"/>
  <c r="GX92"/>
  <c r="GS92"/>
  <c r="GN92"/>
  <c r="GI92"/>
  <c r="FR92"/>
  <c r="FT92" s="1"/>
  <c r="IL91"/>
  <c r="IG91"/>
  <c r="IB91"/>
  <c r="HW91"/>
  <c r="HR91"/>
  <c r="HP91"/>
  <c r="HM91"/>
  <c r="HC91"/>
  <c r="HA91"/>
  <c r="GX91"/>
  <c r="GS91"/>
  <c r="GN91"/>
  <c r="GI91"/>
  <c r="FR91"/>
  <c r="FT91" s="1"/>
  <c r="IL90"/>
  <c r="IG90"/>
  <c r="IB90"/>
  <c r="HW90"/>
  <c r="HR90"/>
  <c r="HP90"/>
  <c r="HM90"/>
  <c r="HA90"/>
  <c r="HC90" s="1"/>
  <c r="GX90"/>
  <c r="GS90"/>
  <c r="GN90"/>
  <c r="GI90"/>
  <c r="FT90"/>
  <c r="FR90"/>
  <c r="IL89"/>
  <c r="IG89"/>
  <c r="IB89"/>
  <c r="HW89"/>
  <c r="HP89"/>
  <c r="HR89" s="1"/>
  <c r="HM89"/>
  <c r="HA89"/>
  <c r="HC89" s="1"/>
  <c r="GX89"/>
  <c r="GS89"/>
  <c r="GN89"/>
  <c r="GI89"/>
  <c r="FT89"/>
  <c r="FR89"/>
  <c r="IL88"/>
  <c r="IG88"/>
  <c r="IB88"/>
  <c r="HW88"/>
  <c r="HP88"/>
  <c r="HR88" s="1"/>
  <c r="HM88"/>
  <c r="HC88"/>
  <c r="HA88"/>
  <c r="GX88"/>
  <c r="GS88"/>
  <c r="GN88"/>
  <c r="GI88"/>
  <c r="FR88"/>
  <c r="FT88" s="1"/>
  <c r="IL87"/>
  <c r="IG87"/>
  <c r="IB87"/>
  <c r="HW87"/>
  <c r="HR87"/>
  <c r="HP87"/>
  <c r="HM87"/>
  <c r="HC87"/>
  <c r="HA87"/>
  <c r="GX87"/>
  <c r="GS87"/>
  <c r="GN87"/>
  <c r="GI87"/>
  <c r="FR87"/>
  <c r="FT87" s="1"/>
  <c r="IL86"/>
  <c r="IG86"/>
  <c r="IB86"/>
  <c r="HW86"/>
  <c r="HR86"/>
  <c r="HP86"/>
  <c r="HM86"/>
  <c r="HA86"/>
  <c r="HC86" s="1"/>
  <c r="GX86"/>
  <c r="GS86"/>
  <c r="GN86"/>
  <c r="GI86"/>
  <c r="FT86"/>
  <c r="FR86"/>
  <c r="IL85"/>
  <c r="IG85"/>
  <c r="IB85"/>
  <c r="HW85"/>
  <c r="HP85"/>
  <c r="HR85" s="1"/>
  <c r="HM85"/>
  <c r="HA85"/>
  <c r="HC85" s="1"/>
  <c r="GX85"/>
  <c r="GS85"/>
  <c r="GN85"/>
  <c r="GI85"/>
  <c r="FT85"/>
  <c r="FR85"/>
  <c r="IL84"/>
  <c r="IG84"/>
  <c r="IB84"/>
  <c r="HW84"/>
  <c r="HP84"/>
  <c r="HR84" s="1"/>
  <c r="HM84"/>
  <c r="HC84"/>
  <c r="HA84"/>
  <c r="GX84"/>
  <c r="GS84"/>
  <c r="GN84"/>
  <c r="GI84"/>
  <c r="FR84"/>
  <c r="FT84" s="1"/>
  <c r="IL83"/>
  <c r="IG83"/>
  <c r="IB83"/>
  <c r="HW83"/>
  <c r="HR83"/>
  <c r="HP83"/>
  <c r="HM83"/>
  <c r="HC83"/>
  <c r="HA83"/>
  <c r="GX83"/>
  <c r="GS83"/>
  <c r="GN83"/>
  <c r="GI83"/>
  <c r="FR83"/>
  <c r="FT83" s="1"/>
  <c r="IL82"/>
  <c r="IG82"/>
  <c r="IB82"/>
  <c r="HW82"/>
  <c r="HR82"/>
  <c r="HP82"/>
  <c r="HM82"/>
  <c r="HA82"/>
  <c r="HC82" s="1"/>
  <c r="GX82"/>
  <c r="GS82"/>
  <c r="GN82"/>
  <c r="GI82"/>
  <c r="FT82"/>
  <c r="FR82"/>
  <c r="IL81"/>
  <c r="IG81"/>
  <c r="IB81"/>
  <c r="HW81"/>
  <c r="HP81"/>
  <c r="HR81" s="1"/>
  <c r="HM81"/>
  <c r="HA81"/>
  <c r="HC81" s="1"/>
  <c r="GX81"/>
  <c r="GS81"/>
  <c r="GN81"/>
  <c r="GI81"/>
  <c r="FT81"/>
  <c r="FR81"/>
  <c r="IL80"/>
  <c r="IG80"/>
  <c r="IB80"/>
  <c r="HW80"/>
  <c r="HP80"/>
  <c r="HR80" s="1"/>
  <c r="HM80"/>
  <c r="HC80"/>
  <c r="HA80"/>
  <c r="GX80"/>
  <c r="GS80"/>
  <c r="GN80"/>
  <c r="GI80"/>
  <c r="FR80"/>
  <c r="FT80" s="1"/>
  <c r="IL79"/>
  <c r="IG79"/>
  <c r="IB79"/>
  <c r="HW79"/>
  <c r="HR79"/>
  <c r="HP79"/>
  <c r="HM79"/>
  <c r="HC79"/>
  <c r="HA79"/>
  <c r="GX79"/>
  <c r="GS79"/>
  <c r="GN79"/>
  <c r="GI79"/>
  <c r="FR79"/>
  <c r="FT79" s="1"/>
  <c r="IL78"/>
  <c r="IG78"/>
  <c r="IB78"/>
  <c r="HW78"/>
  <c r="HR78"/>
  <c r="HP78"/>
  <c r="HM78"/>
  <c r="HA78"/>
  <c r="HC78" s="1"/>
  <c r="GX78"/>
  <c r="GS78"/>
  <c r="GN78"/>
  <c r="GI78"/>
  <c r="FT78"/>
  <c r="FR78"/>
  <c r="IL77"/>
  <c r="IG77"/>
  <c r="IB77"/>
  <c r="HW77"/>
  <c r="HP77"/>
  <c r="HR77" s="1"/>
  <c r="HM77"/>
  <c r="HA77"/>
  <c r="HC77" s="1"/>
  <c r="GX77"/>
  <c r="GS77"/>
  <c r="GN77"/>
  <c r="GI77"/>
  <c r="FT77"/>
  <c r="FR77"/>
  <c r="IL76"/>
  <c r="IG76"/>
  <c r="IB76"/>
  <c r="HW76"/>
  <c r="HP76"/>
  <c r="HR76" s="1"/>
  <c r="HM76"/>
  <c r="HC76"/>
  <c r="HA76"/>
  <c r="GX76"/>
  <c r="GS76"/>
  <c r="GN76"/>
  <c r="GI76"/>
  <c r="FR76"/>
  <c r="FT76" s="1"/>
  <c r="IL75"/>
  <c r="IG75"/>
  <c r="IB75"/>
  <c r="HW75"/>
  <c r="HR75"/>
  <c r="HP75"/>
  <c r="HM75"/>
  <c r="HC75"/>
  <c r="HA75"/>
  <c r="GX75"/>
  <c r="GS75"/>
  <c r="GN75"/>
  <c r="GI75"/>
  <c r="FR75"/>
  <c r="FT75" s="1"/>
  <c r="IL74"/>
  <c r="IL103" s="1"/>
  <c r="IL104" s="1"/>
  <c r="IG74"/>
  <c r="IB74"/>
  <c r="HW74"/>
  <c r="HR74"/>
  <c r="HP74"/>
  <c r="HM74"/>
  <c r="HA74"/>
  <c r="HC74" s="1"/>
  <c r="GX74"/>
  <c r="GS74"/>
  <c r="GN74"/>
  <c r="GI74"/>
  <c r="GI103" s="1"/>
  <c r="FT74"/>
  <c r="FR74"/>
  <c r="IL73"/>
  <c r="IG73"/>
  <c r="IG103" s="1"/>
  <c r="IB73"/>
  <c r="HW73"/>
  <c r="HP73"/>
  <c r="HR73" s="1"/>
  <c r="HM73"/>
  <c r="HA73"/>
  <c r="HC73" s="1"/>
  <c r="GX73"/>
  <c r="GX103" s="1"/>
  <c r="GS73"/>
  <c r="GN73"/>
  <c r="GI73"/>
  <c r="FT73"/>
  <c r="FR73"/>
  <c r="IL72"/>
  <c r="IG72"/>
  <c r="IB72"/>
  <c r="IB103" s="1"/>
  <c r="IB104" s="1"/>
  <c r="HW72"/>
  <c r="HW103" s="1"/>
  <c r="HW104" s="1"/>
  <c r="HP72"/>
  <c r="HR72" s="1"/>
  <c r="HM72"/>
  <c r="HM103" s="1"/>
  <c r="HM104" s="1"/>
  <c r="HC72"/>
  <c r="HA72"/>
  <c r="GX72"/>
  <c r="GS72"/>
  <c r="GS103" s="1"/>
  <c r="GS104" s="1"/>
  <c r="GN72"/>
  <c r="GN103" s="1"/>
  <c r="GI72"/>
  <c r="FR72"/>
  <c r="FT72" s="1"/>
  <c r="FT103" s="1"/>
  <c r="FT104" s="1"/>
  <c r="FO102"/>
  <c r="FM102"/>
  <c r="FM101"/>
  <c r="FO101" s="1"/>
  <c r="FO100"/>
  <c r="FM100"/>
  <c r="FM99"/>
  <c r="FO99" s="1"/>
  <c r="FO98"/>
  <c r="FM98"/>
  <c r="FM97"/>
  <c r="FO97" s="1"/>
  <c r="FO96"/>
  <c r="FM96"/>
  <c r="FM95"/>
  <c r="FO95" s="1"/>
  <c r="FO94"/>
  <c r="FM94"/>
  <c r="FM93"/>
  <c r="FO93" s="1"/>
  <c r="FO92"/>
  <c r="FM92"/>
  <c r="FM91"/>
  <c r="FO91" s="1"/>
  <c r="FO90"/>
  <c r="FM90"/>
  <c r="FM89"/>
  <c r="FO89" s="1"/>
  <c r="FO88"/>
  <c r="FM88"/>
  <c r="FM87"/>
  <c r="FO87" s="1"/>
  <c r="FO86"/>
  <c r="FM86"/>
  <c r="FM85"/>
  <c r="FO85" s="1"/>
  <c r="FO84"/>
  <c r="FM84"/>
  <c r="FM83"/>
  <c r="FO83" s="1"/>
  <c r="FO82"/>
  <c r="FM82"/>
  <c r="FM81"/>
  <c r="FO81" s="1"/>
  <c r="FO80"/>
  <c r="FM80"/>
  <c r="FM79"/>
  <c r="FO79" s="1"/>
  <c r="FO78"/>
  <c r="FM78"/>
  <c r="FM77"/>
  <c r="FO77" s="1"/>
  <c r="FO76"/>
  <c r="FM76"/>
  <c r="FM75"/>
  <c r="FO75" s="1"/>
  <c r="FO74"/>
  <c r="FM74"/>
  <c r="FM73"/>
  <c r="FO73" s="1"/>
  <c r="FO72"/>
  <c r="FM72"/>
  <c r="FM103" s="1"/>
  <c r="FM104" s="1"/>
  <c r="FJ102"/>
  <c r="FH102"/>
  <c r="FH101"/>
  <c r="FJ101" s="1"/>
  <c r="FJ100"/>
  <c r="FH100"/>
  <c r="FH99"/>
  <c r="FJ99" s="1"/>
  <c r="FJ98"/>
  <c r="FH98"/>
  <c r="FH97"/>
  <c r="FJ97" s="1"/>
  <c r="FJ96"/>
  <c r="FH96"/>
  <c r="FH95"/>
  <c r="FJ95" s="1"/>
  <c r="FJ94"/>
  <c r="FH94"/>
  <c r="FH93"/>
  <c r="FJ93" s="1"/>
  <c r="FJ92"/>
  <c r="FH92"/>
  <c r="FH91"/>
  <c r="FJ91" s="1"/>
  <c r="FJ90"/>
  <c r="FH90"/>
  <c r="FH89"/>
  <c r="FJ89" s="1"/>
  <c r="FJ88"/>
  <c r="FH88"/>
  <c r="FH87"/>
  <c r="FJ87" s="1"/>
  <c r="FJ86"/>
  <c r="FH86"/>
  <c r="FH85"/>
  <c r="FJ85" s="1"/>
  <c r="FJ84"/>
  <c r="FH84"/>
  <c r="FH83"/>
  <c r="FJ83" s="1"/>
  <c r="FJ82"/>
  <c r="FH82"/>
  <c r="FH81"/>
  <c r="FJ81" s="1"/>
  <c r="FJ80"/>
  <c r="FH80"/>
  <c r="FH79"/>
  <c r="FJ79" s="1"/>
  <c r="FJ78"/>
  <c r="FH78"/>
  <c r="FH77"/>
  <c r="FJ77" s="1"/>
  <c r="FJ76"/>
  <c r="FH76"/>
  <c r="FH75"/>
  <c r="FJ75" s="1"/>
  <c r="FJ74"/>
  <c r="FH74"/>
  <c r="FH73"/>
  <c r="FJ73" s="1"/>
  <c r="FJ72"/>
  <c r="FH72"/>
  <c r="FE102"/>
  <c r="FC102"/>
  <c r="FC101"/>
  <c r="FE101" s="1"/>
  <c r="FC100"/>
  <c r="FE100" s="1"/>
  <c r="FC99"/>
  <c r="FE99" s="1"/>
  <c r="FC98"/>
  <c r="FE98" s="1"/>
  <c r="FC97"/>
  <c r="FE97" s="1"/>
  <c r="FE96"/>
  <c r="FC96"/>
  <c r="FC95"/>
  <c r="FE95" s="1"/>
  <c r="FE94"/>
  <c r="FC94"/>
  <c r="FC93"/>
  <c r="FE93" s="1"/>
  <c r="FE92"/>
  <c r="FC92"/>
  <c r="FC91"/>
  <c r="FE91" s="1"/>
  <c r="FE90"/>
  <c r="FC90"/>
  <c r="FC89"/>
  <c r="FE89" s="1"/>
  <c r="FE88"/>
  <c r="FC88"/>
  <c r="FC87"/>
  <c r="FE87" s="1"/>
  <c r="FE86"/>
  <c r="FC86"/>
  <c r="FC85"/>
  <c r="FE85" s="1"/>
  <c r="FE84"/>
  <c r="FC84"/>
  <c r="FC83"/>
  <c r="FE83" s="1"/>
  <c r="FE82"/>
  <c r="FC82"/>
  <c r="FC81"/>
  <c r="FE81" s="1"/>
  <c r="FE80"/>
  <c r="FC80"/>
  <c r="FC79"/>
  <c r="FE79" s="1"/>
  <c r="FE78"/>
  <c r="FC78"/>
  <c r="FC77"/>
  <c r="FE77" s="1"/>
  <c r="FE76"/>
  <c r="FC76"/>
  <c r="FC75"/>
  <c r="FE75" s="1"/>
  <c r="FE74"/>
  <c r="FC74"/>
  <c r="FC73"/>
  <c r="FE73" s="1"/>
  <c r="FE72"/>
  <c r="FC72"/>
  <c r="EZ102"/>
  <c r="EX102"/>
  <c r="EX101"/>
  <c r="EZ101" s="1"/>
  <c r="EZ100"/>
  <c r="EX100"/>
  <c r="EX99"/>
  <c r="EZ99" s="1"/>
  <c r="EZ98"/>
  <c r="EX98"/>
  <c r="EX97"/>
  <c r="EZ97" s="1"/>
  <c r="EZ96"/>
  <c r="EX96"/>
  <c r="EX95"/>
  <c r="EZ95" s="1"/>
  <c r="EZ94"/>
  <c r="EX94"/>
  <c r="EX93"/>
  <c r="EZ93" s="1"/>
  <c r="EZ92"/>
  <c r="EX92"/>
  <c r="EX91"/>
  <c r="EZ91" s="1"/>
  <c r="EZ90"/>
  <c r="EX90"/>
  <c r="EX89"/>
  <c r="EZ89" s="1"/>
  <c r="EZ88"/>
  <c r="EX88"/>
  <c r="EX87"/>
  <c r="EZ87" s="1"/>
  <c r="EZ86"/>
  <c r="EX86"/>
  <c r="EX85"/>
  <c r="EZ85" s="1"/>
  <c r="EZ84"/>
  <c r="EX84"/>
  <c r="EX83"/>
  <c r="EZ83" s="1"/>
  <c r="EZ82"/>
  <c r="EX82"/>
  <c r="EX81"/>
  <c r="EZ81" s="1"/>
  <c r="EZ80"/>
  <c r="EX80"/>
  <c r="EX79"/>
  <c r="EZ79" s="1"/>
  <c r="EZ78"/>
  <c r="EX78"/>
  <c r="EX77"/>
  <c r="EZ77" s="1"/>
  <c r="EZ76"/>
  <c r="EX76"/>
  <c r="EX75"/>
  <c r="EZ75" s="1"/>
  <c r="EZ74"/>
  <c r="EX74"/>
  <c r="EX73"/>
  <c r="EZ73" s="1"/>
  <c r="EZ72"/>
  <c r="EX72"/>
  <c r="EU102"/>
  <c r="ES102"/>
  <c r="ES101"/>
  <c r="EU101" s="1"/>
  <c r="EU100"/>
  <c r="ES100"/>
  <c r="ES99"/>
  <c r="EU99" s="1"/>
  <c r="EU98"/>
  <c r="ES98"/>
  <c r="ES97"/>
  <c r="EU97" s="1"/>
  <c r="EU96"/>
  <c r="ES96"/>
  <c r="ES95"/>
  <c r="EU95" s="1"/>
  <c r="EU94"/>
  <c r="ES94"/>
  <c r="ES93"/>
  <c r="EU93" s="1"/>
  <c r="EU92"/>
  <c r="ES92"/>
  <c r="ES91"/>
  <c r="EU91" s="1"/>
  <c r="EU90"/>
  <c r="ES90"/>
  <c r="ES89"/>
  <c r="EU89" s="1"/>
  <c r="EU88"/>
  <c r="ES88"/>
  <c r="ES87"/>
  <c r="EU87" s="1"/>
  <c r="EU86"/>
  <c r="ES86"/>
  <c r="ES85"/>
  <c r="EU85" s="1"/>
  <c r="EU84"/>
  <c r="ES84"/>
  <c r="ES83"/>
  <c r="EU83" s="1"/>
  <c r="EU82"/>
  <c r="ES82"/>
  <c r="ES81"/>
  <c r="EU81" s="1"/>
  <c r="EU80"/>
  <c r="ES80"/>
  <c r="ES79"/>
  <c r="EU79" s="1"/>
  <c r="EU78"/>
  <c r="ES78"/>
  <c r="ES77"/>
  <c r="EU77" s="1"/>
  <c r="EU76"/>
  <c r="ES76"/>
  <c r="ES75"/>
  <c r="EU75" s="1"/>
  <c r="EU74"/>
  <c r="ES74"/>
  <c r="ES73"/>
  <c r="EU73" s="1"/>
  <c r="EU72"/>
  <c r="ES72"/>
  <c r="EP102"/>
  <c r="EN102"/>
  <c r="EN101"/>
  <c r="EP101" s="1"/>
  <c r="EP100"/>
  <c r="EN100"/>
  <c r="EN99"/>
  <c r="EP99" s="1"/>
  <c r="EP98"/>
  <c r="EN98"/>
  <c r="EN97"/>
  <c r="EP97" s="1"/>
  <c r="EP96"/>
  <c r="EN96"/>
  <c r="EN95"/>
  <c r="EP95" s="1"/>
  <c r="EP94"/>
  <c r="EN94"/>
  <c r="EN93"/>
  <c r="EP93" s="1"/>
  <c r="EP92"/>
  <c r="EN92"/>
  <c r="EN91"/>
  <c r="EP91" s="1"/>
  <c r="EP90"/>
  <c r="EN90"/>
  <c r="EN89"/>
  <c r="EP89" s="1"/>
  <c r="EP88"/>
  <c r="EN88"/>
  <c r="EN87"/>
  <c r="EP87" s="1"/>
  <c r="EP86"/>
  <c r="EN86"/>
  <c r="EN85"/>
  <c r="EP85" s="1"/>
  <c r="EP84"/>
  <c r="EN84"/>
  <c r="EN83"/>
  <c r="EP83" s="1"/>
  <c r="EP82"/>
  <c r="EN82"/>
  <c r="EN81"/>
  <c r="EP81" s="1"/>
  <c r="EP80"/>
  <c r="EN80"/>
  <c r="EN79"/>
  <c r="EP79" s="1"/>
  <c r="EP78"/>
  <c r="EN78"/>
  <c r="EN77"/>
  <c r="EP77" s="1"/>
  <c r="EP76"/>
  <c r="EN76"/>
  <c r="EN75"/>
  <c r="EP75" s="1"/>
  <c r="EP74"/>
  <c r="EN74"/>
  <c r="EN73"/>
  <c r="EP73" s="1"/>
  <c r="EP72"/>
  <c r="EN72"/>
  <c r="EN103" s="1"/>
  <c r="EN104" s="1"/>
  <c r="EK102"/>
  <c r="EI102"/>
  <c r="EI101"/>
  <c r="EK101" s="1"/>
  <c r="EK100"/>
  <c r="EI100"/>
  <c r="EI99"/>
  <c r="EK99" s="1"/>
  <c r="EK98"/>
  <c r="EI98"/>
  <c r="EI97"/>
  <c r="EK97" s="1"/>
  <c r="EK96"/>
  <c r="EI96"/>
  <c r="EI95"/>
  <c r="EK95" s="1"/>
  <c r="EK94"/>
  <c r="EI94"/>
  <c r="EI93"/>
  <c r="EK93" s="1"/>
  <c r="EK92"/>
  <c r="EI92"/>
  <c r="EI91"/>
  <c r="EK91" s="1"/>
  <c r="EK90"/>
  <c r="EI90"/>
  <c r="EI89"/>
  <c r="EK89" s="1"/>
  <c r="EK88"/>
  <c r="EI88"/>
  <c r="EI87"/>
  <c r="EK87" s="1"/>
  <c r="EK86"/>
  <c r="EI86"/>
  <c r="EI85"/>
  <c r="EK85" s="1"/>
  <c r="EK84"/>
  <c r="EI84"/>
  <c r="EI83"/>
  <c r="EK83" s="1"/>
  <c r="EK82"/>
  <c r="EI82"/>
  <c r="EI81"/>
  <c r="EK81" s="1"/>
  <c r="EK80"/>
  <c r="EI80"/>
  <c r="EI79"/>
  <c r="EK79" s="1"/>
  <c r="EK78"/>
  <c r="EI78"/>
  <c r="EI77"/>
  <c r="EK77" s="1"/>
  <c r="EK76"/>
  <c r="EI76"/>
  <c r="EI75"/>
  <c r="EK75" s="1"/>
  <c r="EK74"/>
  <c r="EI74"/>
  <c r="EI73"/>
  <c r="EK73" s="1"/>
  <c r="EK72"/>
  <c r="EI72"/>
  <c r="EF102"/>
  <c r="ED102"/>
  <c r="ED101"/>
  <c r="EF101" s="1"/>
  <c r="EF100"/>
  <c r="ED100"/>
  <c r="ED103" s="1"/>
  <c r="ED104" s="1"/>
  <c r="ED99"/>
  <c r="EF99" s="1"/>
  <c r="EF98"/>
  <c r="ED98"/>
  <c r="ED97"/>
  <c r="EF97" s="1"/>
  <c r="EF96"/>
  <c r="ED96"/>
  <c r="ED95"/>
  <c r="EF95" s="1"/>
  <c r="EF94"/>
  <c r="ED94"/>
  <c r="ED93"/>
  <c r="EF93" s="1"/>
  <c r="EF92"/>
  <c r="ED92"/>
  <c r="ED91"/>
  <c r="EF91" s="1"/>
  <c r="EF90"/>
  <c r="ED90"/>
  <c r="ED89"/>
  <c r="EF89" s="1"/>
  <c r="EF88"/>
  <c r="ED88"/>
  <c r="ED87"/>
  <c r="EF87" s="1"/>
  <c r="EF86"/>
  <c r="ED86"/>
  <c r="ED85"/>
  <c r="EF85" s="1"/>
  <c r="EF84"/>
  <c r="ED84"/>
  <c r="ED83"/>
  <c r="EF83" s="1"/>
  <c r="EF82"/>
  <c r="ED82"/>
  <c r="ED81"/>
  <c r="EF81" s="1"/>
  <c r="EF80"/>
  <c r="ED80"/>
  <c r="ED79"/>
  <c r="EF79" s="1"/>
  <c r="EF78"/>
  <c r="ED78"/>
  <c r="ED77"/>
  <c r="EF77" s="1"/>
  <c r="EF76"/>
  <c r="ED76"/>
  <c r="ED75"/>
  <c r="EF75" s="1"/>
  <c r="EF74"/>
  <c r="ED74"/>
  <c r="ED73"/>
  <c r="EF73" s="1"/>
  <c r="EF72"/>
  <c r="ED72"/>
  <c r="EA102"/>
  <c r="DY102"/>
  <c r="DY101"/>
  <c r="EA101" s="1"/>
  <c r="EA100"/>
  <c r="DY100"/>
  <c r="DY99"/>
  <c r="EA99" s="1"/>
  <c r="EA98"/>
  <c r="DY98"/>
  <c r="DY97"/>
  <c r="EA97" s="1"/>
  <c r="EA96"/>
  <c r="DY96"/>
  <c r="DY95"/>
  <c r="EA95" s="1"/>
  <c r="EA94"/>
  <c r="DY94"/>
  <c r="DY93"/>
  <c r="EA93" s="1"/>
  <c r="EA92"/>
  <c r="DY92"/>
  <c r="DY91"/>
  <c r="EA91" s="1"/>
  <c r="EA90"/>
  <c r="DY90"/>
  <c r="DY89"/>
  <c r="EA89" s="1"/>
  <c r="EA88"/>
  <c r="DY88"/>
  <c r="DY87"/>
  <c r="EA87" s="1"/>
  <c r="EA86"/>
  <c r="DY86"/>
  <c r="DY85"/>
  <c r="EA85" s="1"/>
  <c r="EA84"/>
  <c r="DY84"/>
  <c r="DY83"/>
  <c r="EA83" s="1"/>
  <c r="EA82"/>
  <c r="DY82"/>
  <c r="DY81"/>
  <c r="EA81" s="1"/>
  <c r="EA80"/>
  <c r="DY80"/>
  <c r="DY79"/>
  <c r="EA79" s="1"/>
  <c r="EA78"/>
  <c r="DY78"/>
  <c r="DY77"/>
  <c r="EA77" s="1"/>
  <c r="EA76"/>
  <c r="DY76"/>
  <c r="DY75"/>
  <c r="EA75" s="1"/>
  <c r="EA74"/>
  <c r="DY74"/>
  <c r="DY73"/>
  <c r="EA73" s="1"/>
  <c r="EA103" s="1"/>
  <c r="EA104" s="1"/>
  <c r="EA72"/>
  <c r="DY72"/>
  <c r="DY103" s="1"/>
  <c r="DY104" s="1"/>
  <c r="CR98"/>
  <c r="CR103" s="1"/>
  <c r="CH102"/>
  <c r="CH101"/>
  <c r="CH100"/>
  <c r="CH99"/>
  <c r="CH98"/>
  <c r="CH97"/>
  <c r="CH96"/>
  <c r="CH95"/>
  <c r="CH94"/>
  <c r="CH93"/>
  <c r="CH92"/>
  <c r="CH91"/>
  <c r="CH90"/>
  <c r="CH89"/>
  <c r="CH88"/>
  <c r="CH87"/>
  <c r="CH86"/>
  <c r="CH85"/>
  <c r="CH84"/>
  <c r="CH83"/>
  <c r="CH82"/>
  <c r="CH81"/>
  <c r="CH80"/>
  <c r="CH79"/>
  <c r="CH78"/>
  <c r="CH77"/>
  <c r="CH76"/>
  <c r="CH75"/>
  <c r="CH74"/>
  <c r="CH103" s="1"/>
  <c r="CH73"/>
  <c r="CH72"/>
  <c r="BX102"/>
  <c r="BX101"/>
  <c r="BX100"/>
  <c r="BX99"/>
  <c r="BX98"/>
  <c r="BX97"/>
  <c r="BX96"/>
  <c r="BX95"/>
  <c r="BX94"/>
  <c r="BX93"/>
  <c r="BX92"/>
  <c r="BX91"/>
  <c r="BX90"/>
  <c r="BX89"/>
  <c r="BX88"/>
  <c r="BX87"/>
  <c r="BX86"/>
  <c r="BX85"/>
  <c r="BX84"/>
  <c r="BX83"/>
  <c r="BX82"/>
  <c r="BX81"/>
  <c r="BX80"/>
  <c r="BX79"/>
  <c r="BX78"/>
  <c r="BX77"/>
  <c r="BX76"/>
  <c r="BX75"/>
  <c r="BX74"/>
  <c r="BX73"/>
  <c r="BX103" s="1"/>
  <c r="BX72"/>
  <c r="AY102"/>
  <c r="AW102"/>
  <c r="AW101"/>
  <c r="AY101" s="1"/>
  <c r="AY100"/>
  <c r="AW100"/>
  <c r="AW99"/>
  <c r="AY99" s="1"/>
  <c r="AY98"/>
  <c r="AW98"/>
  <c r="AW97"/>
  <c r="AY97" s="1"/>
  <c r="AY96"/>
  <c r="AW96"/>
  <c r="AW95"/>
  <c r="AY95" s="1"/>
  <c r="AY94"/>
  <c r="AW94"/>
  <c r="AW93"/>
  <c r="AY93" s="1"/>
  <c r="AY92"/>
  <c r="AW92"/>
  <c r="AW91"/>
  <c r="AY91" s="1"/>
  <c r="AY90"/>
  <c r="AW90"/>
  <c r="AW89"/>
  <c r="AY89" s="1"/>
  <c r="AY88"/>
  <c r="AW88"/>
  <c r="AW87"/>
  <c r="AY87" s="1"/>
  <c r="AY86"/>
  <c r="AW86"/>
  <c r="AW85"/>
  <c r="AY85" s="1"/>
  <c r="AY84"/>
  <c r="AW84"/>
  <c r="AW83"/>
  <c r="AY83" s="1"/>
  <c r="AY82"/>
  <c r="AW82"/>
  <c r="AW81"/>
  <c r="AY81" s="1"/>
  <c r="AY80"/>
  <c r="AW80"/>
  <c r="AW79"/>
  <c r="AY79" s="1"/>
  <c r="AY78"/>
  <c r="AW78"/>
  <c r="AW77"/>
  <c r="AY77" s="1"/>
  <c r="AY76"/>
  <c r="AW76"/>
  <c r="AW75"/>
  <c r="AY75" s="1"/>
  <c r="AY74"/>
  <c r="AW74"/>
  <c r="AW73"/>
  <c r="AY73" s="1"/>
  <c r="AY72"/>
  <c r="AW72"/>
  <c r="AT102"/>
  <c r="AR102"/>
  <c r="AT101"/>
  <c r="AR101"/>
  <c r="AT100"/>
  <c r="AR100"/>
  <c r="AT99"/>
  <c r="AR99"/>
  <c r="AT98"/>
  <c r="AR98"/>
  <c r="AT97"/>
  <c r="AR97"/>
  <c r="AT96"/>
  <c r="AR96"/>
  <c r="AT95"/>
  <c r="AR95"/>
  <c r="AT94"/>
  <c r="AR94"/>
  <c r="AT93"/>
  <c r="AR93"/>
  <c r="AT92"/>
  <c r="AR92"/>
  <c r="AT91"/>
  <c r="AR91"/>
  <c r="AT90"/>
  <c r="AR90"/>
  <c r="AT89"/>
  <c r="AR89"/>
  <c r="AT88"/>
  <c r="AR88"/>
  <c r="AT87"/>
  <c r="AR87"/>
  <c r="AT86"/>
  <c r="AR86"/>
  <c r="AT85"/>
  <c r="AR85"/>
  <c r="AT84"/>
  <c r="AR84"/>
  <c r="AT83"/>
  <c r="AR83"/>
  <c r="AT82"/>
  <c r="AR82"/>
  <c r="AT81"/>
  <c r="AR81"/>
  <c r="AT80"/>
  <c r="AR80"/>
  <c r="AT79"/>
  <c r="AR79"/>
  <c r="AT78"/>
  <c r="AR78"/>
  <c r="AT77"/>
  <c r="AR77"/>
  <c r="AT76"/>
  <c r="AR76"/>
  <c r="AT75"/>
  <c r="AR75"/>
  <c r="AT74"/>
  <c r="AR74"/>
  <c r="AT73"/>
  <c r="AR73"/>
  <c r="AT72"/>
  <c r="AR72"/>
  <c r="AR103" s="1"/>
  <c r="AR104" s="1"/>
  <c r="AE102"/>
  <c r="AE101"/>
  <c r="AE100"/>
  <c r="AE99"/>
  <c r="AE98"/>
  <c r="AE97"/>
  <c r="AE96"/>
  <c r="AE95"/>
  <c r="AE94"/>
  <c r="AE93"/>
  <c r="AE92"/>
  <c r="AE91"/>
  <c r="AE90"/>
  <c r="AE89"/>
  <c r="AE88"/>
  <c r="AE87"/>
  <c r="AE86"/>
  <c r="AE85"/>
  <c r="AE84"/>
  <c r="AE83"/>
  <c r="AE82"/>
  <c r="AE81"/>
  <c r="AE80"/>
  <c r="AE79"/>
  <c r="AE78"/>
  <c r="AE77"/>
  <c r="AE76"/>
  <c r="AE75"/>
  <c r="AE74"/>
  <c r="AE73"/>
  <c r="AE103" s="1"/>
  <c r="AE104" s="1"/>
  <c r="AE72"/>
  <c r="P102"/>
  <c r="P101"/>
  <c r="P100"/>
  <c r="P99"/>
  <c r="P98"/>
  <c r="P97"/>
  <c r="P96"/>
  <c r="N95"/>
  <c r="P95" s="1"/>
  <c r="P94"/>
  <c r="N93"/>
  <c r="P93" s="1"/>
  <c r="P92"/>
  <c r="N92"/>
  <c r="M92"/>
  <c r="P91"/>
  <c r="P90"/>
  <c r="P89"/>
  <c r="P88"/>
  <c r="P87"/>
  <c r="P86"/>
  <c r="P85"/>
  <c r="N84"/>
  <c r="P84" s="1"/>
  <c r="P83"/>
  <c r="P82"/>
  <c r="P81"/>
  <c r="P80"/>
  <c r="P79"/>
  <c r="P78"/>
  <c r="P77"/>
  <c r="P76"/>
  <c r="P75"/>
  <c r="P74"/>
  <c r="N73"/>
  <c r="P73" s="1"/>
  <c r="P72"/>
  <c r="P103" s="1"/>
  <c r="P104" s="1"/>
  <c r="K102"/>
  <c r="K101"/>
  <c r="K100"/>
  <c r="K99"/>
  <c r="K98"/>
  <c r="K97"/>
  <c r="K96"/>
  <c r="K95"/>
  <c r="K94"/>
  <c r="K93"/>
  <c r="K92"/>
  <c r="K91"/>
  <c r="K90"/>
  <c r="K89"/>
  <c r="K88"/>
  <c r="K87"/>
  <c r="K86"/>
  <c r="K85"/>
  <c r="K84"/>
  <c r="K83"/>
  <c r="K82"/>
  <c r="K81"/>
  <c r="K80"/>
  <c r="K79"/>
  <c r="K78"/>
  <c r="K77"/>
  <c r="K76"/>
  <c r="K75"/>
  <c r="K74"/>
  <c r="K73"/>
  <c r="K103" s="1"/>
  <c r="K72"/>
  <c r="F102"/>
  <c r="F101"/>
  <c r="F100"/>
  <c r="F99"/>
  <c r="F98"/>
  <c r="F97"/>
  <c r="F96"/>
  <c r="F95"/>
  <c r="F94"/>
  <c r="F93"/>
  <c r="F92"/>
  <c r="F91"/>
  <c r="F90"/>
  <c r="F89"/>
  <c r="F88"/>
  <c r="F87"/>
  <c r="F86"/>
  <c r="F85"/>
  <c r="F84"/>
  <c r="F83"/>
  <c r="F82"/>
  <c r="F81"/>
  <c r="F80"/>
  <c r="F79"/>
  <c r="F78"/>
  <c r="F77"/>
  <c r="F76"/>
  <c r="F75"/>
  <c r="F74"/>
  <c r="F73"/>
  <c r="F103" s="1"/>
  <c r="F72"/>
  <c r="KS105"/>
  <c r="KR105"/>
  <c r="KQ105"/>
  <c r="KT103"/>
  <c r="KS103"/>
  <c r="KR103"/>
  <c r="KQ103"/>
  <c r="KQ104" s="1"/>
  <c r="KO105"/>
  <c r="KN105"/>
  <c r="KM105"/>
  <c r="KL105"/>
  <c r="KO103"/>
  <c r="KO104" s="1"/>
  <c r="KN103"/>
  <c r="KM103"/>
  <c r="KM104" s="1"/>
  <c r="KL103"/>
  <c r="KL104" s="1"/>
  <c r="KJ105"/>
  <c r="KI105"/>
  <c r="KH105"/>
  <c r="KG105"/>
  <c r="KI104"/>
  <c r="KJ103"/>
  <c r="KJ104" s="1"/>
  <c r="KI103"/>
  <c r="KH103"/>
  <c r="KH104" s="1"/>
  <c r="KG103"/>
  <c r="KG104" s="1"/>
  <c r="KE105"/>
  <c r="KD105"/>
  <c r="KC105"/>
  <c r="KB105"/>
  <c r="KD103"/>
  <c r="KD104" s="1"/>
  <c r="KB103"/>
  <c r="JZ105"/>
  <c r="JY105"/>
  <c r="JX105"/>
  <c r="JW105"/>
  <c r="JZ103"/>
  <c r="JZ104" s="1"/>
  <c r="JY103"/>
  <c r="JY104" s="1"/>
  <c r="JX103"/>
  <c r="JX104" s="1"/>
  <c r="JW103"/>
  <c r="JW104" s="1"/>
  <c r="JU105"/>
  <c r="JU104" s="1"/>
  <c r="JT105"/>
  <c r="JS105"/>
  <c r="JR105"/>
  <c r="JU103"/>
  <c r="JT103"/>
  <c r="JT104" s="1"/>
  <c r="JS103"/>
  <c r="JS104" s="1"/>
  <c r="JR103"/>
  <c r="JR104" s="1"/>
  <c r="JP105"/>
  <c r="JO105"/>
  <c r="JN105"/>
  <c r="JM105"/>
  <c r="JP103"/>
  <c r="JP104" s="1"/>
  <c r="JO103"/>
  <c r="JO104" s="1"/>
  <c r="JN103"/>
  <c r="JN104" s="1"/>
  <c r="JM103"/>
  <c r="JM104" s="1"/>
  <c r="JK105"/>
  <c r="JJ105"/>
  <c r="JJ104" s="1"/>
  <c r="JI105"/>
  <c r="JH105"/>
  <c r="JK103"/>
  <c r="JK104" s="1"/>
  <c r="JJ103"/>
  <c r="JI103"/>
  <c r="JI104" s="1"/>
  <c r="JH103"/>
  <c r="JH104" s="1"/>
  <c r="JF105"/>
  <c r="JE105"/>
  <c r="JE104" s="1"/>
  <c r="JD105"/>
  <c r="JC105"/>
  <c r="JF104"/>
  <c r="JF103"/>
  <c r="JE103"/>
  <c r="JD103"/>
  <c r="JD104" s="1"/>
  <c r="JC103"/>
  <c r="JC104" s="1"/>
  <c r="JA105"/>
  <c r="JA104" s="1"/>
  <c r="IZ105"/>
  <c r="IZ104" s="1"/>
  <c r="IY105"/>
  <c r="IX105"/>
  <c r="JA103"/>
  <c r="IZ103"/>
  <c r="IY103"/>
  <c r="IY104" s="1"/>
  <c r="IX103"/>
  <c r="IX104" s="1"/>
  <c r="IV105"/>
  <c r="IU105"/>
  <c r="IU104" s="1"/>
  <c r="IT105"/>
  <c r="IS105"/>
  <c r="IV103"/>
  <c r="IV104" s="1"/>
  <c r="IU103"/>
  <c r="IT103"/>
  <c r="IT104" s="1"/>
  <c r="IS103"/>
  <c r="IS104" s="1"/>
  <c r="IQ105"/>
  <c r="IP105"/>
  <c r="IO105"/>
  <c r="IN105"/>
  <c r="IQ103"/>
  <c r="IQ104" s="1"/>
  <c r="IP103"/>
  <c r="IP104" s="1"/>
  <c r="IO103"/>
  <c r="IO104" s="1"/>
  <c r="IN103"/>
  <c r="IN104" s="1"/>
  <c r="IL105"/>
  <c r="IK105"/>
  <c r="IJ105"/>
  <c r="II105"/>
  <c r="IK103"/>
  <c r="IK104" s="1"/>
  <c r="IJ103"/>
  <c r="IJ104" s="1"/>
  <c r="II103"/>
  <c r="II104" s="1"/>
  <c r="IG105"/>
  <c r="IF105"/>
  <c r="IE105"/>
  <c r="ID105"/>
  <c r="IF103"/>
  <c r="IE103"/>
  <c r="IE104" s="1"/>
  <c r="ID103"/>
  <c r="ID104" s="1"/>
  <c r="IB105"/>
  <c r="IA105"/>
  <c r="HZ105"/>
  <c r="HY105"/>
  <c r="IA103"/>
  <c r="IA104" s="1"/>
  <c r="HZ103"/>
  <c r="HZ104" s="1"/>
  <c r="HY103"/>
  <c r="HY104" s="1"/>
  <c r="HW105"/>
  <c r="HV105"/>
  <c r="HU105"/>
  <c r="HT105"/>
  <c r="HV103"/>
  <c r="HV104" s="1"/>
  <c r="HU103"/>
  <c r="HU104" s="1"/>
  <c r="HT103"/>
  <c r="HT104" s="1"/>
  <c r="HR105"/>
  <c r="HQ105"/>
  <c r="HP105"/>
  <c r="HO105"/>
  <c r="HQ103"/>
  <c r="HO103"/>
  <c r="HO104" s="1"/>
  <c r="HM105"/>
  <c r="HL105"/>
  <c r="HK105"/>
  <c r="HJ105"/>
  <c r="HL103"/>
  <c r="HL104" s="1"/>
  <c r="HK103"/>
  <c r="HK104" s="1"/>
  <c r="HJ103"/>
  <c r="HJ104" s="1"/>
  <c r="HH105"/>
  <c r="HG105"/>
  <c r="HF105"/>
  <c r="HE105"/>
  <c r="HH103"/>
  <c r="HH104" s="1"/>
  <c r="HG103"/>
  <c r="HG104" s="1"/>
  <c r="HF103"/>
  <c r="HF104" s="1"/>
  <c r="HE103"/>
  <c r="HE104" s="1"/>
  <c r="HC105"/>
  <c r="HB105"/>
  <c r="HA105"/>
  <c r="GZ105"/>
  <c r="HB103"/>
  <c r="GZ103"/>
  <c r="GZ104" s="1"/>
  <c r="GX105"/>
  <c r="GW105"/>
  <c r="GV105"/>
  <c r="GU105"/>
  <c r="GW103"/>
  <c r="GW104" s="1"/>
  <c r="GV103"/>
  <c r="GV104" s="1"/>
  <c r="GU103"/>
  <c r="GU104" s="1"/>
  <c r="GS105"/>
  <c r="GR105"/>
  <c r="GQ105"/>
  <c r="GP105"/>
  <c r="GR103"/>
  <c r="GR104" s="1"/>
  <c r="GQ103"/>
  <c r="GQ104" s="1"/>
  <c r="GP103"/>
  <c r="GP104" s="1"/>
  <c r="GN105"/>
  <c r="GM105"/>
  <c r="GL105"/>
  <c r="GK105"/>
  <c r="GM103"/>
  <c r="GL103"/>
  <c r="GL104" s="1"/>
  <c r="GK103"/>
  <c r="GK104" s="1"/>
  <c r="GI105"/>
  <c r="GH105"/>
  <c r="GG105"/>
  <c r="GF105"/>
  <c r="GH103"/>
  <c r="GH104" s="1"/>
  <c r="GG103"/>
  <c r="GG104" s="1"/>
  <c r="GF103"/>
  <c r="GF104" s="1"/>
  <c r="GD105"/>
  <c r="GC105"/>
  <c r="GB105"/>
  <c r="GA105"/>
  <c r="GD103"/>
  <c r="GC103"/>
  <c r="GB103"/>
  <c r="GB104" s="1"/>
  <c r="GA103"/>
  <c r="GA104" s="1"/>
  <c r="FY105"/>
  <c r="FX105"/>
  <c r="FW105"/>
  <c r="FV105"/>
  <c r="FY103"/>
  <c r="FX103"/>
  <c r="FX104" s="1"/>
  <c r="FW103"/>
  <c r="FW104" s="1"/>
  <c r="FV103"/>
  <c r="FV104" s="1"/>
  <c r="FT105"/>
  <c r="FS105"/>
  <c r="FR105"/>
  <c r="FQ105"/>
  <c r="FS103"/>
  <c r="FS104" s="1"/>
  <c r="FQ103"/>
  <c r="FQ104" s="1"/>
  <c r="FO105"/>
  <c r="FN105"/>
  <c r="FM105"/>
  <c r="FL105"/>
  <c r="FN103"/>
  <c r="FN104" s="1"/>
  <c r="FL103"/>
  <c r="FL104" s="1"/>
  <c r="FJ105"/>
  <c r="FI105"/>
  <c r="FH105"/>
  <c r="FG105"/>
  <c r="FI103"/>
  <c r="FH103"/>
  <c r="FH104" s="1"/>
  <c r="FG103"/>
  <c r="FG104" s="1"/>
  <c r="FE105"/>
  <c r="FD105"/>
  <c r="FC105"/>
  <c r="FB105"/>
  <c r="FD103"/>
  <c r="FB103"/>
  <c r="FB104" s="1"/>
  <c r="EZ105"/>
  <c r="EY105"/>
  <c r="EX105"/>
  <c r="EW105"/>
  <c r="EY103"/>
  <c r="EX103"/>
  <c r="EX104" s="1"/>
  <c r="EW103"/>
  <c r="EW104" s="1"/>
  <c r="EU105"/>
  <c r="ET105"/>
  <c r="ES105"/>
  <c r="ER105"/>
  <c r="ET103"/>
  <c r="ES103"/>
  <c r="ES104" s="1"/>
  <c r="ER103"/>
  <c r="ER104" s="1"/>
  <c r="EP105"/>
  <c r="EO105"/>
  <c r="EN105"/>
  <c r="EM105"/>
  <c r="EO103"/>
  <c r="EO104" s="1"/>
  <c r="EM103"/>
  <c r="EM104" s="1"/>
  <c r="EK105"/>
  <c r="EJ105"/>
  <c r="EI105"/>
  <c r="EH105"/>
  <c r="EJ103"/>
  <c r="EI103"/>
  <c r="EI104" s="1"/>
  <c r="EH103"/>
  <c r="EH104" s="1"/>
  <c r="EF105"/>
  <c r="EE105"/>
  <c r="ED105"/>
  <c r="EC105"/>
  <c r="EE103"/>
  <c r="EE104" s="1"/>
  <c r="EC103"/>
  <c r="EC104" s="1"/>
  <c r="EA105"/>
  <c r="DZ105"/>
  <c r="DY105"/>
  <c r="DX105"/>
  <c r="DZ103"/>
  <c r="DZ104" s="1"/>
  <c r="DX103"/>
  <c r="DX104" s="1"/>
  <c r="DV105"/>
  <c r="DV104" s="1"/>
  <c r="DU105"/>
  <c r="DU104" s="1"/>
  <c r="DT105"/>
  <c r="DS105"/>
  <c r="DV103"/>
  <c r="DU103"/>
  <c r="DT103"/>
  <c r="DT104" s="1"/>
  <c r="DS103"/>
  <c r="DS104" s="1"/>
  <c r="DQ105"/>
  <c r="DQ104" s="1"/>
  <c r="DP105"/>
  <c r="DO105"/>
  <c r="DN105"/>
  <c r="DQ103"/>
  <c r="DP103"/>
  <c r="DP104" s="1"/>
  <c r="DO103"/>
  <c r="DO104" s="1"/>
  <c r="DN103"/>
  <c r="DN104" s="1"/>
  <c r="DL105"/>
  <c r="DL104" s="1"/>
  <c r="DK105"/>
  <c r="DK104" s="1"/>
  <c r="DJ105"/>
  <c r="DI105"/>
  <c r="DL103"/>
  <c r="DK103"/>
  <c r="DJ103"/>
  <c r="DJ104" s="1"/>
  <c r="DI103"/>
  <c r="DI104" s="1"/>
  <c r="DG105"/>
  <c r="DF105"/>
  <c r="DE105"/>
  <c r="DD105"/>
  <c r="DG103"/>
  <c r="DG104" s="1"/>
  <c r="DF103"/>
  <c r="DF104" s="1"/>
  <c r="DE103"/>
  <c r="DE104" s="1"/>
  <c r="DD103"/>
  <c r="DD104" s="1"/>
  <c r="DB105"/>
  <c r="DB104" s="1"/>
  <c r="DA105"/>
  <c r="DA104" s="1"/>
  <c r="CZ105"/>
  <c r="CY105"/>
  <c r="DB103"/>
  <c r="DA103"/>
  <c r="CZ103"/>
  <c r="CZ104" s="1"/>
  <c r="CY103"/>
  <c r="CY104" s="1"/>
  <c r="CW105"/>
  <c r="CV105"/>
  <c r="CU105"/>
  <c r="CT105"/>
  <c r="CW103"/>
  <c r="CW104" s="1"/>
  <c r="CV103"/>
  <c r="CV104" s="1"/>
  <c r="CU103"/>
  <c r="CU104" s="1"/>
  <c r="CT103"/>
  <c r="CT104" s="1"/>
  <c r="CR105"/>
  <c r="CQ105"/>
  <c r="CP105"/>
  <c r="CO105"/>
  <c r="CQ103"/>
  <c r="CP103"/>
  <c r="CP104" s="1"/>
  <c r="CO103"/>
  <c r="CO104" s="1"/>
  <c r="CM105"/>
  <c r="CM104" s="1"/>
  <c r="CL105"/>
  <c r="CK105"/>
  <c r="CJ105"/>
  <c r="CM103"/>
  <c r="CL103"/>
  <c r="CL104" s="1"/>
  <c r="CK103"/>
  <c r="CK104" s="1"/>
  <c r="CJ103"/>
  <c r="CJ104" s="1"/>
  <c r="CH105"/>
  <c r="CG105"/>
  <c r="CF105"/>
  <c r="CE105"/>
  <c r="CG103"/>
  <c r="CG104" s="1"/>
  <c r="CF103"/>
  <c r="CF104" s="1"/>
  <c r="CE103"/>
  <c r="CE104" s="1"/>
  <c r="CC105"/>
  <c r="CC104" s="1"/>
  <c r="CB105"/>
  <c r="CB104" s="1"/>
  <c r="CA105"/>
  <c r="BZ105"/>
  <c r="CC103"/>
  <c r="CB103"/>
  <c r="CA103"/>
  <c r="CA104" s="1"/>
  <c r="BZ103"/>
  <c r="BZ104" s="1"/>
  <c r="BX105"/>
  <c r="BW105"/>
  <c r="BV105"/>
  <c r="BU105"/>
  <c r="BW103"/>
  <c r="BV103"/>
  <c r="BV104" s="1"/>
  <c r="BU103"/>
  <c r="BU104" s="1"/>
  <c r="BS105"/>
  <c r="BS104" s="1"/>
  <c r="BR105"/>
  <c r="BR104" s="1"/>
  <c r="BQ105"/>
  <c r="BP105"/>
  <c r="BS103"/>
  <c r="BR103"/>
  <c r="BQ103"/>
  <c r="BQ104" s="1"/>
  <c r="BP103"/>
  <c r="BP104" s="1"/>
  <c r="BN105"/>
  <c r="BM105"/>
  <c r="BL105"/>
  <c r="BK105"/>
  <c r="BN103"/>
  <c r="BN104" s="1"/>
  <c r="BM103"/>
  <c r="BM104" s="1"/>
  <c r="BL103"/>
  <c r="BL104" s="1"/>
  <c r="BK103"/>
  <c r="BK104" s="1"/>
  <c r="BI105"/>
  <c r="BI104" s="1"/>
  <c r="BH105"/>
  <c r="BH104" s="1"/>
  <c r="BG105"/>
  <c r="BF105"/>
  <c r="BI103"/>
  <c r="BH103"/>
  <c r="BG103"/>
  <c r="BG104" s="1"/>
  <c r="BF103"/>
  <c r="BF104" s="1"/>
  <c r="BD105"/>
  <c r="BD104" s="1"/>
  <c r="BC105"/>
  <c r="BB105"/>
  <c r="BA105"/>
  <c r="BD103"/>
  <c r="BC103"/>
  <c r="BC104" s="1"/>
  <c r="BB103"/>
  <c r="BB104" s="1"/>
  <c r="BA103"/>
  <c r="BA104" s="1"/>
  <c r="AY105"/>
  <c r="AX105"/>
  <c r="AW105"/>
  <c r="AV105"/>
  <c r="AX103"/>
  <c r="AW103"/>
  <c r="AW104" s="1"/>
  <c r="AV103"/>
  <c r="AV104" s="1"/>
  <c r="AT105"/>
  <c r="AS105"/>
  <c r="AR105"/>
  <c r="AQ105"/>
  <c r="AT103"/>
  <c r="AS103"/>
  <c r="AQ103"/>
  <c r="AQ104" s="1"/>
  <c r="AO105"/>
  <c r="AN105"/>
  <c r="AN104" s="1"/>
  <c r="AM105"/>
  <c r="AL105"/>
  <c r="AO103"/>
  <c r="AO104" s="1"/>
  <c r="AN103"/>
  <c r="AM103"/>
  <c r="AM104" s="1"/>
  <c r="AL103"/>
  <c r="AL104" s="1"/>
  <c r="AJ105"/>
  <c r="AJ104" s="1"/>
  <c r="AI105"/>
  <c r="AI104" s="1"/>
  <c r="AH105"/>
  <c r="AG105"/>
  <c r="AJ103"/>
  <c r="AI103"/>
  <c r="AH103"/>
  <c r="AH104" s="1"/>
  <c r="AG103"/>
  <c r="AG104" s="1"/>
  <c r="AE105"/>
  <c r="AD105"/>
  <c r="AC105"/>
  <c r="AB105"/>
  <c r="AD103"/>
  <c r="AD104" s="1"/>
  <c r="AC103"/>
  <c r="AC104" s="1"/>
  <c r="AB103"/>
  <c r="AB104" s="1"/>
  <c r="Z105"/>
  <c r="Y105"/>
  <c r="X105"/>
  <c r="W105"/>
  <c r="Z103"/>
  <c r="Z104" s="1"/>
  <c r="Y103"/>
  <c r="Y104" s="1"/>
  <c r="X103"/>
  <c r="X104" s="1"/>
  <c r="W103"/>
  <c r="W104" s="1"/>
  <c r="U105"/>
  <c r="U104" s="1"/>
  <c r="T105"/>
  <c r="S105"/>
  <c r="R105"/>
  <c r="U103"/>
  <c r="T103"/>
  <c r="T104" s="1"/>
  <c r="S103"/>
  <c r="S104" s="1"/>
  <c r="R103"/>
  <c r="R104" s="1"/>
  <c r="P105"/>
  <c r="O105"/>
  <c r="N105"/>
  <c r="M105"/>
  <c r="O103"/>
  <c r="M103"/>
  <c r="M104" s="1"/>
  <c r="K105"/>
  <c r="J105"/>
  <c r="I105"/>
  <c r="H105"/>
  <c r="J103"/>
  <c r="I103"/>
  <c r="I104" s="1"/>
  <c r="H103"/>
  <c r="H104" s="1"/>
  <c r="F105"/>
  <c r="E105"/>
  <c r="D105"/>
  <c r="C105"/>
  <c r="E103"/>
  <c r="D103"/>
  <c r="D104" s="1"/>
  <c r="C103"/>
  <c r="C104" s="1"/>
  <c r="IO104" i="20" l="1"/>
  <c r="C79" i="2"/>
  <c r="C103" s="1"/>
  <c r="IN104" i="20"/>
  <c r="MU103"/>
  <c r="MU104" s="1"/>
  <c r="F100" i="2"/>
  <c r="F88"/>
  <c r="F86"/>
  <c r="F83"/>
  <c r="BB104" i="20"/>
  <c r="F82" i="2"/>
  <c r="F81"/>
  <c r="BD103" i="20"/>
  <c r="BD104" s="1"/>
  <c r="F79" i="2"/>
  <c r="BA104" i="20"/>
  <c r="MT103"/>
  <c r="MW72"/>
  <c r="D103" i="2"/>
  <c r="D104" s="1"/>
  <c r="DQ103" i="19"/>
  <c r="DN103"/>
  <c r="OK104" i="15"/>
  <c r="OJ104"/>
  <c r="NV103"/>
  <c r="NV104" s="1"/>
  <c r="NU104"/>
  <c r="NT103"/>
  <c r="NT104" s="1"/>
  <c r="NQ103"/>
  <c r="NQ104" s="1"/>
  <c r="MV104"/>
  <c r="MW103"/>
  <c r="MW104" s="1"/>
  <c r="MU103"/>
  <c r="MU104" s="1"/>
  <c r="K103"/>
  <c r="EF103"/>
  <c r="EF104" s="1"/>
  <c r="EU103"/>
  <c r="EU104" s="1"/>
  <c r="EP103"/>
  <c r="EP104" s="1"/>
  <c r="F103"/>
  <c r="F104" s="1"/>
  <c r="BD103"/>
  <c r="AE103"/>
  <c r="AE104" s="1"/>
  <c r="BN103"/>
  <c r="BN104" s="1"/>
  <c r="DV104"/>
  <c r="EK104"/>
  <c r="GH104"/>
  <c r="P104"/>
  <c r="DU104"/>
  <c r="EJ104"/>
  <c r="FY104"/>
  <c r="HV104"/>
  <c r="J104"/>
  <c r="O104"/>
  <c r="AY104"/>
  <c r="BD104"/>
  <c r="BI104"/>
  <c r="BW104"/>
  <c r="CM104"/>
  <c r="CR104"/>
  <c r="DK104"/>
  <c r="EI103"/>
  <c r="EI104" s="1"/>
  <c r="ET104"/>
  <c r="FN104"/>
  <c r="FS104"/>
  <c r="FX104"/>
  <c r="HM104"/>
  <c r="IG104"/>
  <c r="IL104"/>
  <c r="GM104"/>
  <c r="GR104"/>
  <c r="HW104"/>
  <c r="K104"/>
  <c r="FO104"/>
  <c r="FT104"/>
  <c r="I103"/>
  <c r="I104" s="1"/>
  <c r="Y104"/>
  <c r="AX104"/>
  <c r="BC104"/>
  <c r="CL104"/>
  <c r="CQ104"/>
  <c r="GI104"/>
  <c r="GN104"/>
  <c r="GS104"/>
  <c r="HG104"/>
  <c r="HL104"/>
  <c r="IF104"/>
  <c r="IK104"/>
  <c r="E104" i="16"/>
  <c r="O104"/>
  <c r="AJ104"/>
  <c r="AI104"/>
  <c r="F104"/>
  <c r="J104"/>
  <c r="VN104" i="17"/>
  <c r="VM104"/>
  <c r="VL104"/>
  <c r="UY103"/>
  <c r="UY104" s="1"/>
  <c r="UX104"/>
  <c r="SU104"/>
  <c r="SP104"/>
  <c r="SK104"/>
  <c r="SG104"/>
  <c r="SF104"/>
  <c r="RL104"/>
  <c r="RH104"/>
  <c r="RG104"/>
  <c r="RC104"/>
  <c r="RB104"/>
  <c r="NK104"/>
  <c r="NB104"/>
  <c r="NA104"/>
  <c r="ML104"/>
  <c r="MM104"/>
  <c r="JS103"/>
  <c r="Z104"/>
  <c r="CH104"/>
  <c r="Y104"/>
  <c r="AN104"/>
  <c r="HW104"/>
  <c r="O104"/>
  <c r="AY104"/>
  <c r="BD104"/>
  <c r="BI104"/>
  <c r="BN104"/>
  <c r="BS104"/>
  <c r="BW104"/>
  <c r="CR104"/>
  <c r="CW104"/>
  <c r="DB104"/>
  <c r="DF104"/>
  <c r="DU104"/>
  <c r="DZ104"/>
  <c r="ET104"/>
  <c r="EY104"/>
  <c r="FO104"/>
  <c r="GD104"/>
  <c r="GI104"/>
  <c r="GN104"/>
  <c r="GS104"/>
  <c r="GW104"/>
  <c r="HM104"/>
  <c r="HV104"/>
  <c r="AE104"/>
  <c r="AJ104"/>
  <c r="AO104"/>
  <c r="P104"/>
  <c r="AD104"/>
  <c r="AI104"/>
  <c r="CG104"/>
  <c r="DV104"/>
  <c r="EA104"/>
  <c r="EU104"/>
  <c r="EZ104"/>
  <c r="AX104"/>
  <c r="BC104"/>
  <c r="BH104"/>
  <c r="BM104"/>
  <c r="BR104"/>
  <c r="CQ104"/>
  <c r="CV104"/>
  <c r="DA104"/>
  <c r="FN104"/>
  <c r="GC104"/>
  <c r="GH104"/>
  <c r="GM104"/>
  <c r="GR104"/>
  <c r="HL104"/>
  <c r="IF104"/>
  <c r="IY104" i="18"/>
  <c r="BI103"/>
  <c r="AO104"/>
  <c r="AT104"/>
  <c r="CV104"/>
  <c r="DL104"/>
  <c r="AN104"/>
  <c r="AS104"/>
  <c r="AX104"/>
  <c r="BI104"/>
  <c r="BW104"/>
  <c r="AJ104"/>
  <c r="AY104"/>
  <c r="CG104"/>
  <c r="BH104"/>
  <c r="CH104"/>
  <c r="CW104"/>
  <c r="AO104" i="21"/>
  <c r="AN104"/>
  <c r="P103"/>
  <c r="P104" s="1"/>
  <c r="Z103"/>
  <c r="Z104" s="1"/>
  <c r="U103"/>
  <c r="I103"/>
  <c r="I104" s="1"/>
  <c r="AE104"/>
  <c r="AJ104"/>
  <c r="U104"/>
  <c r="AD104"/>
  <c r="AI104"/>
  <c r="J104"/>
  <c r="O104"/>
  <c r="T104"/>
  <c r="AC103"/>
  <c r="AC104" s="1"/>
  <c r="MB104" i="20"/>
  <c r="LM104"/>
  <c r="LH104"/>
  <c r="LD104"/>
  <c r="LC104"/>
  <c r="KT104"/>
  <c r="KS104"/>
  <c r="JZ103"/>
  <c r="JZ104" s="1"/>
  <c r="JY104"/>
  <c r="JW103"/>
  <c r="JW104" s="1"/>
  <c r="JO104"/>
  <c r="JJ104"/>
  <c r="JA103"/>
  <c r="JA104" s="1"/>
  <c r="IY103"/>
  <c r="IY104" s="1"/>
  <c r="BN103"/>
  <c r="BN104" s="1"/>
  <c r="DB103"/>
  <c r="IB103"/>
  <c r="P103"/>
  <c r="P104" s="1"/>
  <c r="BX103"/>
  <c r="CW103"/>
  <c r="CW104" s="1"/>
  <c r="GD103"/>
  <c r="U103"/>
  <c r="AJ103"/>
  <c r="CC103"/>
  <c r="CC104" s="1"/>
  <c r="CR103"/>
  <c r="GI103"/>
  <c r="GI104" s="1"/>
  <c r="IL103"/>
  <c r="IL104" s="1"/>
  <c r="CU104"/>
  <c r="S104"/>
  <c r="IJ103"/>
  <c r="HZ103"/>
  <c r="GV103"/>
  <c r="GV104" s="1"/>
  <c r="CZ103"/>
  <c r="CP103"/>
  <c r="CF103"/>
  <c r="BV103"/>
  <c r="BV104" s="1"/>
  <c r="BL103"/>
  <c r="BL104" s="1"/>
  <c r="AR103"/>
  <c r="AH103"/>
  <c r="D103"/>
  <c r="IJ104"/>
  <c r="HZ104"/>
  <c r="CZ104"/>
  <c r="CP104"/>
  <c r="CF104"/>
  <c r="BQ104"/>
  <c r="AR104"/>
  <c r="AH104"/>
  <c r="D104"/>
  <c r="GG103"/>
  <c r="GG104" s="1"/>
  <c r="GB103"/>
  <c r="GB104" s="1"/>
  <c r="CU103"/>
  <c r="CK103"/>
  <c r="CK104" s="1"/>
  <c r="CA103"/>
  <c r="CA104" s="1"/>
  <c r="BQ103"/>
  <c r="S103"/>
  <c r="N103"/>
  <c r="N104" s="1"/>
  <c r="I103"/>
  <c r="I104" s="1"/>
  <c r="IQ104"/>
  <c r="IB104"/>
  <c r="GX104"/>
  <c r="GD104"/>
  <c r="FY104"/>
  <c r="FT104"/>
  <c r="FO104"/>
  <c r="FJ104"/>
  <c r="FE104"/>
  <c r="EZ104"/>
  <c r="EU104"/>
  <c r="EP104"/>
  <c r="EK104"/>
  <c r="DV104"/>
  <c r="DB104"/>
  <c r="CR104"/>
  <c r="CM104"/>
  <c r="CH104"/>
  <c r="BX104"/>
  <c r="BS104"/>
  <c r="AT104"/>
  <c r="AJ104"/>
  <c r="AE104"/>
  <c r="Z104"/>
  <c r="U104"/>
  <c r="K104"/>
  <c r="F104"/>
  <c r="DQ104" i="19"/>
  <c r="DP104"/>
  <c r="DN104"/>
  <c r="X103"/>
  <c r="X104" s="1"/>
  <c r="Z103"/>
  <c r="Z104" s="1"/>
  <c r="U103"/>
  <c r="U104" s="1"/>
  <c r="P103"/>
  <c r="P104" s="1"/>
  <c r="K103"/>
  <c r="N103"/>
  <c r="N104" s="1"/>
  <c r="C104"/>
  <c r="AJ104"/>
  <c r="BN104"/>
  <c r="BS104"/>
  <c r="BW104"/>
  <c r="CB104"/>
  <c r="O104"/>
  <c r="I103"/>
  <c r="I104" s="1"/>
  <c r="K104"/>
  <c r="T104"/>
  <c r="Y104"/>
  <c r="AI104"/>
  <c r="AS104"/>
  <c r="BC104"/>
  <c r="BH104"/>
  <c r="BM104"/>
  <c r="BR104"/>
  <c r="KS104" i="22"/>
  <c r="KT104"/>
  <c r="KR104"/>
  <c r="KN104"/>
  <c r="KE103"/>
  <c r="KE104" s="1"/>
  <c r="KB104"/>
  <c r="KC103"/>
  <c r="KC104" s="1"/>
  <c r="HR103"/>
  <c r="HC103"/>
  <c r="HC104" s="1"/>
  <c r="HB104"/>
  <c r="HQ104"/>
  <c r="FR103"/>
  <c r="FR104" s="1"/>
  <c r="HP103"/>
  <c r="HP104" s="1"/>
  <c r="IG104"/>
  <c r="GC104"/>
  <c r="GM104"/>
  <c r="HA103"/>
  <c r="HA104" s="1"/>
  <c r="FY104"/>
  <c r="GD104"/>
  <c r="GI104"/>
  <c r="GN104"/>
  <c r="GX104"/>
  <c r="HR104"/>
  <c r="IF104"/>
  <c r="FO103"/>
  <c r="FO104" s="1"/>
  <c r="FJ103"/>
  <c r="FJ104" s="1"/>
  <c r="FI104"/>
  <c r="FC103"/>
  <c r="FC104" s="1"/>
  <c r="FE103"/>
  <c r="FE104" s="1"/>
  <c r="FD104"/>
  <c r="EZ103"/>
  <c r="EZ104" s="1"/>
  <c r="EY104"/>
  <c r="EU103"/>
  <c r="EU104" s="1"/>
  <c r="ET104"/>
  <c r="EP103"/>
  <c r="EP104" s="1"/>
  <c r="EK103"/>
  <c r="EK104" s="1"/>
  <c r="EJ104"/>
  <c r="EF103"/>
  <c r="EF104" s="1"/>
  <c r="CR104"/>
  <c r="CQ104"/>
  <c r="CH104"/>
  <c r="BX104"/>
  <c r="BW104"/>
  <c r="AY103"/>
  <c r="AY104" s="1"/>
  <c r="AX104"/>
  <c r="AT104"/>
  <c r="AS104"/>
  <c r="O104"/>
  <c r="N103"/>
  <c r="N104" s="1"/>
  <c r="K104"/>
  <c r="J104"/>
  <c r="E104"/>
  <c r="F104"/>
  <c r="F72" i="2" l="1"/>
  <c r="F103" s="1"/>
  <c r="F104" s="1"/>
  <c r="MW103" i="20"/>
  <c r="MW104" s="1"/>
  <c r="JS104" i="17"/>
</calcChain>
</file>

<file path=xl/sharedStrings.xml><?xml version="1.0" encoding="utf-8"?>
<sst xmlns="http://schemas.openxmlformats.org/spreadsheetml/2006/main" count="15636" uniqueCount="1922">
  <si>
    <t>Sl. No.</t>
  </si>
  <si>
    <t>a</t>
  </si>
  <si>
    <t>b</t>
  </si>
  <si>
    <t>Araria</t>
  </si>
  <si>
    <t>Arwal</t>
  </si>
  <si>
    <t>Aurangabad</t>
  </si>
  <si>
    <t>Banka</t>
  </si>
  <si>
    <t>Begusarai</t>
  </si>
  <si>
    <t>Bhagalpur</t>
  </si>
  <si>
    <t>Bhojpur</t>
  </si>
  <si>
    <t>Buxar</t>
  </si>
  <si>
    <t>Darbhanga</t>
  </si>
  <si>
    <t xml:space="preserve">East Champaran </t>
  </si>
  <si>
    <t>Gaya</t>
  </si>
  <si>
    <t>Gopalganj</t>
  </si>
  <si>
    <t>Jamui</t>
  </si>
  <si>
    <t>Jehanabad</t>
  </si>
  <si>
    <t>Kaimur</t>
  </si>
  <si>
    <t>Katihar</t>
  </si>
  <si>
    <t>Khagaria</t>
  </si>
  <si>
    <t>Kishanganj</t>
  </si>
  <si>
    <t>Lakhisarai</t>
  </si>
  <si>
    <t>Madhepura</t>
  </si>
  <si>
    <t>Madhubani</t>
  </si>
  <si>
    <t>Munger</t>
  </si>
  <si>
    <t>Muzaffarpur</t>
  </si>
  <si>
    <t>Nalanda</t>
  </si>
  <si>
    <t>Nawada</t>
  </si>
  <si>
    <t xml:space="preserve">Patna </t>
  </si>
  <si>
    <t>Purnia</t>
  </si>
  <si>
    <t>Rohtas</t>
  </si>
  <si>
    <t>Saharsa</t>
  </si>
  <si>
    <t>Samastipur</t>
  </si>
  <si>
    <t>Saran</t>
  </si>
  <si>
    <t>Sheikhpura</t>
  </si>
  <si>
    <t>Sheohar</t>
  </si>
  <si>
    <t>Sitamarhi</t>
  </si>
  <si>
    <t>Siwan</t>
  </si>
  <si>
    <t>Supaul</t>
  </si>
  <si>
    <t>Vaishali</t>
  </si>
  <si>
    <t xml:space="preserve">West Champaran </t>
  </si>
  <si>
    <t>ANMMCH, Gaya</t>
  </si>
  <si>
    <t>DMCH, Darbhanga</t>
  </si>
  <si>
    <t>JLNMCH, Bhagalpur</t>
  </si>
  <si>
    <t>NMCH, Patna</t>
  </si>
  <si>
    <t>PMCH, Patna</t>
  </si>
  <si>
    <t>SKMCH, Muzaffarpur</t>
  </si>
  <si>
    <t>IGIMS</t>
  </si>
  <si>
    <t>AIIMS</t>
  </si>
  <si>
    <t>T.B.D.C, Patna</t>
  </si>
  <si>
    <t>T.B.D.C, Darbhanga</t>
  </si>
  <si>
    <t>Govt. Medical College, Madhepura</t>
  </si>
  <si>
    <t>Total</t>
  </si>
  <si>
    <t>State Level Fund Retention</t>
  </si>
  <si>
    <t>Grand Total</t>
  </si>
  <si>
    <t>RPMU Bhagalpur</t>
  </si>
  <si>
    <t>RPMU Darbhanga</t>
  </si>
  <si>
    <t>RPMU Kosi</t>
  </si>
  <si>
    <t>RPMU Magadh</t>
  </si>
  <si>
    <t>RPMU Munger</t>
  </si>
  <si>
    <t>RPMU Patna</t>
  </si>
  <si>
    <t>RPMU Purnia</t>
  </si>
  <si>
    <t>RPMU Saran</t>
  </si>
  <si>
    <t>RPMU Tirhut</t>
  </si>
  <si>
    <t>SIHFW</t>
  </si>
  <si>
    <t>BMSICL</t>
  </si>
  <si>
    <t xml:space="preserve">Annexure-1 </t>
  </si>
  <si>
    <t>Remarks</t>
  </si>
  <si>
    <t>c</t>
  </si>
  <si>
    <t>d</t>
  </si>
  <si>
    <t>e</t>
  </si>
  <si>
    <t>(d+e)</t>
  </si>
  <si>
    <t xml:space="preserve">ROP/FMR Budget Head: </t>
  </si>
  <si>
    <t>Physical Target as per ROP 2020-21 (Physical indicator is no. ………………</t>
  </si>
  <si>
    <t>Budget  as approved in ROP 2020-21 (in Rs.)</t>
  </si>
  <si>
    <t>Committed Expenditure 2020 -21 (in Rs.)</t>
  </si>
  <si>
    <t>District Total Allotment 2020-21
(in Rs.)</t>
  </si>
  <si>
    <t>V. Medical college Pawapuri</t>
  </si>
  <si>
    <t>ROP/FMR Budget Head</t>
  </si>
  <si>
    <t>Total Service Delivery (Facility Based)</t>
  </si>
  <si>
    <t>Service Delivery Community Base</t>
  </si>
  <si>
    <t>TOTAL Service Delivery Community Base</t>
  </si>
  <si>
    <t>Community Interventions</t>
  </si>
  <si>
    <t>Total Community Interventions</t>
  </si>
  <si>
    <t>Untied Fund</t>
  </si>
  <si>
    <t>Total Untied Fund</t>
  </si>
  <si>
    <t>Total Infrastructure Strengthening</t>
  </si>
  <si>
    <t xml:space="preserve"> Total Procurement</t>
  </si>
  <si>
    <t>Total  Referral Transport</t>
  </si>
  <si>
    <t>Total Human Resources - Service Delivery</t>
  </si>
  <si>
    <t>Total  Training and Capacity Building</t>
  </si>
  <si>
    <t>Review, Research &amp; Surveys and Surveillance</t>
  </si>
  <si>
    <t>Total Review, Research &amp; Surveys and Surveillance</t>
  </si>
  <si>
    <t>IEC/BCC</t>
  </si>
  <si>
    <t xml:space="preserve"> Printing</t>
  </si>
  <si>
    <t>Total Quality Assurance</t>
  </si>
  <si>
    <t>Total Drug Warehouse and Logistics</t>
  </si>
  <si>
    <t>PPP</t>
  </si>
  <si>
    <t xml:space="preserve"> Programme Management</t>
  </si>
  <si>
    <t>Programme Management Activity</t>
  </si>
  <si>
    <t>IT Initiatives - Service Delivery</t>
  </si>
  <si>
    <t>Total Innovation</t>
  </si>
  <si>
    <t>Total 1 to 18</t>
  </si>
  <si>
    <t>Service Delivery Facility Based</t>
  </si>
  <si>
    <t xml:space="preserve"> Infrastructure Strengthening</t>
  </si>
  <si>
    <t>Procurement</t>
  </si>
  <si>
    <t>Referral Transport</t>
  </si>
  <si>
    <t>Human Resources - Service Delivery</t>
  </si>
  <si>
    <t>Training and Capacity Building</t>
  </si>
  <si>
    <t>Quality Assurance</t>
  </si>
  <si>
    <t>Drug Warehouse and Logistics</t>
  </si>
  <si>
    <t>Innovation</t>
  </si>
  <si>
    <t>1.1.1.1</t>
  </si>
  <si>
    <t>PMSMA activities at State/ District level</t>
  </si>
  <si>
    <t>1.1.1.2</t>
  </si>
  <si>
    <t>Diet services for JSSK Beneficiaries (3 days for Normal Delivery and 7 days for Caesarean)</t>
  </si>
  <si>
    <t>Blood Transfusion for JSSK Beneficiaries</t>
  </si>
  <si>
    <t>1.1.1.3</t>
  </si>
  <si>
    <t>1.1.1.4</t>
  </si>
  <si>
    <t>Antenatal Screening of all pregnant women coming to the facilities in their first trimester for Sickle cell trait, β Thalassemia, Haemoglobin variants esp. Haemoglobin E and Anaemia  -Refer Hemoglobinopathies guidelines</t>
  </si>
  <si>
    <t>1.1.1.5</t>
  </si>
  <si>
    <t>LaQshya Related Activities</t>
  </si>
  <si>
    <t>Any other (please specify)</t>
  </si>
  <si>
    <t>1.1.1.6</t>
  </si>
  <si>
    <t>1.1.2.3</t>
  </si>
  <si>
    <t>Referral Support for Secondary/ Tertiary care (pl give unit cost and unit of measure as per RBSK guidelines) - RBSK</t>
  </si>
  <si>
    <t>1.1.3.1.1</t>
  </si>
  <si>
    <t>Female sterilization fixed day services</t>
  </si>
  <si>
    <t>1.1.3.1.2</t>
  </si>
  <si>
    <t>Male Sterilization fixed day services</t>
  </si>
  <si>
    <t>Dengue &amp; Chikungunya: Case management</t>
  </si>
  <si>
    <t>1.1.5.1</t>
  </si>
  <si>
    <t>Lymphatic Filariasis: Morbidity Management</t>
  </si>
  <si>
    <t>1.1.5.3</t>
  </si>
  <si>
    <t>1.1.5.4</t>
  </si>
  <si>
    <t>Case detection &amp; Management: Specific -plan for High Endemic Districts</t>
  </si>
  <si>
    <t>1.1.5.5</t>
  </si>
  <si>
    <t>Case detection &amp; Management: Services in Urban Areas</t>
  </si>
  <si>
    <t>1.1.5.6</t>
  </si>
  <si>
    <t>Support to govt. institutions for RCS</t>
  </si>
  <si>
    <t>1.1.5.7</t>
  </si>
  <si>
    <t>Diagnosis and Management under Latent TB Infection Management</t>
  </si>
  <si>
    <t>1.1.6.1</t>
  </si>
  <si>
    <t>Integration with AYUSH at District NCD Cell / Clinic</t>
  </si>
  <si>
    <t>1.1.6.2</t>
  </si>
  <si>
    <t>Integration with AYUSH at CHC NCD Clinic</t>
  </si>
  <si>
    <t>1.1.6.4</t>
  </si>
  <si>
    <t>Recurring Grant-in-aid (For ongoing selected district): Medical Management including Treatment, surgery and rehab</t>
  </si>
  <si>
    <t>1.1.6.5.1</t>
  </si>
  <si>
    <t>Hemo-Dialysis Services under PMNDP</t>
  </si>
  <si>
    <t>1.2.1.1</t>
  </si>
  <si>
    <t>Home deliveries</t>
  </si>
  <si>
    <t>1.2.1.2.1</t>
  </si>
  <si>
    <t>1.2.1.2.2</t>
  </si>
  <si>
    <t>Rural</t>
  </si>
  <si>
    <t>Urban</t>
  </si>
  <si>
    <t>C-sections</t>
  </si>
  <si>
    <t>1.2.1.2.3</t>
  </si>
  <si>
    <t>1.2.2.1.1</t>
  </si>
  <si>
    <t>1.2.2.1.2</t>
  </si>
  <si>
    <t>1.2.2.2.2</t>
  </si>
  <si>
    <t>PPIUCD services: Compensation to beneficiary for PPIUCD insertion</t>
  </si>
  <si>
    <t>1.2.2.2.3</t>
  </si>
  <si>
    <t>PAIUCD Services: Compensation to beneficiary per PAIUCD insertion</t>
  </si>
  <si>
    <t>1.2.2.2.4</t>
  </si>
  <si>
    <t>Injectable contraceptive incentive for beneficiaries</t>
  </si>
  <si>
    <t>1.2.2.3</t>
  </si>
  <si>
    <t>Family Planning Indemnity Scheme</t>
  </si>
  <si>
    <t>Welfare  allowance to patients for RCS</t>
  </si>
  <si>
    <t>1.2.3.1</t>
  </si>
  <si>
    <t>1.2.3.2</t>
  </si>
  <si>
    <t>TB Patient Nutritional Support under Nikshay Poshan Yojana</t>
  </si>
  <si>
    <t>Patient wage loss for VL and PKDL</t>
  </si>
  <si>
    <t>1.2.3.3</t>
  </si>
  <si>
    <t>1.3.1.1</t>
  </si>
  <si>
    <t>SNCU</t>
  </si>
  <si>
    <t>NBSU</t>
  </si>
  <si>
    <t>1.3.1.2</t>
  </si>
  <si>
    <t>1.3.1.3</t>
  </si>
  <si>
    <t>NBCC</t>
  </si>
  <si>
    <t>NRCs</t>
  </si>
  <si>
    <t>1.3.1.4</t>
  </si>
  <si>
    <t>1.3.1.5</t>
  </si>
  <si>
    <t>Family participatory care (KMC)</t>
  </si>
  <si>
    <t>AH/ RKSK Clinics</t>
  </si>
  <si>
    <t>1.3.1.6</t>
  </si>
  <si>
    <t>1.3.1.7</t>
  </si>
  <si>
    <t>DEIC (including Data card internet connection for laptops and rental)</t>
  </si>
  <si>
    <t>District NCD Clinic: Strengthening of lab, Mobility, Miscellaneous &amp; Contingencies</t>
  </si>
  <si>
    <t>1.3.1.8</t>
  </si>
  <si>
    <t>PHC level: Mobility, Miscellaneous &amp; Contingencies</t>
  </si>
  <si>
    <t>Sub-Centre level: Mobility , Miscellaneous &amp; Contingencies</t>
  </si>
  <si>
    <t>1.3.1.11</t>
  </si>
  <si>
    <t>Paediatric HDU /Emergency</t>
  </si>
  <si>
    <t>1.3.1.15</t>
  </si>
  <si>
    <t>1.3.1.16</t>
  </si>
  <si>
    <t>State lab: Meeting Costs/Office expenses/Contingency</t>
  </si>
  <si>
    <t>1.3.1.17.1</t>
  </si>
  <si>
    <t>Meeting Costs/Office expenses/Contingency (photocopy, internet/communication/ Resistance testing in selected cases/ Printing M &amp; E tools/ Tablets for M &amp; E if needed) etc)</t>
  </si>
  <si>
    <t>1.3.1.18.1</t>
  </si>
  <si>
    <t>Meeting Costs/Office expenses/Contingency</t>
  </si>
  <si>
    <t>1.3.1.18.2</t>
  </si>
  <si>
    <t>Management of Hep A &amp; E</t>
  </si>
  <si>
    <t>1.3.1.19</t>
  </si>
  <si>
    <t>Establishment of District level Adolescent Friendly Health Resource Centre (AFHRC)</t>
  </si>
  <si>
    <t>1.3.2.1</t>
  </si>
  <si>
    <t>Power Back-up for blood bank/storage (ideally integrated power back up for facility)</t>
  </si>
  <si>
    <t>Recurring Grant-in-aid (For ongoing selected districts under NPPCF):  Laboratory Diagnostic facilities</t>
  </si>
  <si>
    <t>1.3.2.3</t>
  </si>
  <si>
    <t>1.3.2.4</t>
  </si>
  <si>
    <t>Consumables for computer including provision for internet access  for strengthening RI</t>
  </si>
  <si>
    <t>4.1.1</t>
  </si>
  <si>
    <t xml:space="preserve">District Hospitals </t>
  </si>
  <si>
    <t>4.1.2</t>
  </si>
  <si>
    <t>SDH</t>
  </si>
  <si>
    <t>4.1.3</t>
  </si>
  <si>
    <t>CHCs</t>
  </si>
  <si>
    <t>PHCs</t>
  </si>
  <si>
    <t>Sub Centres</t>
  </si>
  <si>
    <t>4.1.5</t>
  </si>
  <si>
    <t>VHSC</t>
  </si>
  <si>
    <t>4.1.6</t>
  </si>
  <si>
    <t>Others (please specify)</t>
  </si>
  <si>
    <t>4.1.7</t>
  </si>
  <si>
    <t>2.1.1.2</t>
  </si>
  <si>
    <t>Opex</t>
  </si>
  <si>
    <t>2.1.3.1</t>
  </si>
  <si>
    <t>Blood collection and Transport Vans (including POL and TA /DA of HR of BCTV and other contingency)</t>
  </si>
  <si>
    <t>2.2.1</t>
  </si>
  <si>
    <t>POL for Family Planning/ Others (including additional mobility support to surgeon's team if req)</t>
  </si>
  <si>
    <t>2.2.3</t>
  </si>
  <si>
    <t>Mobility support  for RBSK Mobile health team</t>
  </si>
  <si>
    <t>2.2.4</t>
  </si>
  <si>
    <t>Support for RBSK: CUG connection per team and rental</t>
  </si>
  <si>
    <t>2.2.8</t>
  </si>
  <si>
    <t>Pulse Polio operating costs</t>
  </si>
  <si>
    <t>2.2.10</t>
  </si>
  <si>
    <t>Kala-azar Case search/ Camp Approach: Mobility/POL/supervision</t>
  </si>
  <si>
    <t>2.3.1.2</t>
  </si>
  <si>
    <t>Line listing and follow-up of severely anaemic women</t>
  </si>
  <si>
    <t>2.3.1.5</t>
  </si>
  <si>
    <t>Organizing Adolescent Health day</t>
  </si>
  <si>
    <t>2.3.1.6</t>
  </si>
  <si>
    <t xml:space="preserve">Organising Adolescent Friendly Club  meetings at subcentre level </t>
  </si>
  <si>
    <t>2.3.1.9</t>
  </si>
  <si>
    <t>Focus on slum &amp; underserved areas in urban areas/alternative vaccinator for slums (only where regular ANM under NUHM not engaged)</t>
  </si>
  <si>
    <t>2.3.1.10</t>
  </si>
  <si>
    <t>Mobility support for mobile health team/  TA/DA to vaccinators for coverage in vacant sub-centres</t>
  </si>
  <si>
    <t>2.3.1.11</t>
  </si>
  <si>
    <t>Outreach for demand generation, testing and treatment of Viral Hepatitis through Mobile Medical Units/NGOs/CBOs/etc</t>
  </si>
  <si>
    <t>2.3.2.1</t>
  </si>
  <si>
    <t>Universal health check-up and screening of NCDs</t>
  </si>
  <si>
    <t>2.3.2.2</t>
  </si>
  <si>
    <t>DPMR: At camps</t>
  </si>
  <si>
    <t>2.3.2.3</t>
  </si>
  <si>
    <t>DMHP: Targeted interventions at community level Activities &amp; interventions targeted at schools, colleges, workplaces, out of school adolescents, urban slums and suicide prevention.</t>
  </si>
  <si>
    <t>2.3.2.4</t>
  </si>
  <si>
    <t>Recurring grant for collection of eye balls by eye banks and eye donation centres</t>
  </si>
  <si>
    <t>2.3.2.5</t>
  </si>
  <si>
    <t>Tobacco Cessation Centre (TCC): Weekly FGD with the tobacco users</t>
  </si>
  <si>
    <t>2.3.3.2</t>
  </si>
  <si>
    <t>Screening and free spectacles to school children</t>
  </si>
  <si>
    <t>2.3.3.3</t>
  </si>
  <si>
    <t>Screening and free spectacles for near work to Old Person</t>
  </si>
  <si>
    <t>2.3.3.4.1</t>
  </si>
  <si>
    <t>Coverage of Public School</t>
  </si>
  <si>
    <t>2.3.3.4.2</t>
  </si>
  <si>
    <t>Coverage of Pvt. School</t>
  </si>
  <si>
    <t>Sensitization campaign for college students</t>
  </si>
  <si>
    <t>3.1.1.1.1</t>
  </si>
  <si>
    <t xml:space="preserve">JSY Incentive to ASHA </t>
  </si>
  <si>
    <t>3.1.1.1.2</t>
  </si>
  <si>
    <t xml:space="preserve">ASHA incentive under MAA programme @ Rs 100 per ASHA for quarterly mother's meeting </t>
  </si>
  <si>
    <t>3.1.1.1.3</t>
  </si>
  <si>
    <t>Incentive for Home Based New-born Care programme</t>
  </si>
  <si>
    <t>3.1.1.1.4</t>
  </si>
  <si>
    <t>Incentive to ASHA for follow up of SNCU discharge babies and for follow up of LBW babies</t>
  </si>
  <si>
    <t>3.1.1.1.5</t>
  </si>
  <si>
    <t>Incentive for referral of SAM cases to NRC and for follow up of discharge SAM children from NRCs</t>
  </si>
  <si>
    <t>3.1.1.1.6</t>
  </si>
  <si>
    <t>Incentive for National Deworming Day  for mobilising out of school children</t>
  </si>
  <si>
    <t>3.1.1.1.7</t>
  </si>
  <si>
    <t xml:space="preserve">Incentive for IDCF for prophylactic distribution of ORS  to family with under-five children. </t>
  </si>
  <si>
    <t>3.1.1.1.9</t>
  </si>
  <si>
    <t>National Iron Plus Incentive for mobilizing children and/or ensuring compliance and reporting (6-59 months)</t>
  </si>
  <si>
    <t>3.1.1.1.11</t>
  </si>
  <si>
    <t>ASHA Incentive under Immunization</t>
  </si>
  <si>
    <t>3.1.1.1.12</t>
  </si>
  <si>
    <t xml:space="preserve">Incentive to ASHA for quarterly visits under HBYC </t>
  </si>
  <si>
    <t>3.1.1.1.13</t>
  </si>
  <si>
    <t>Any other ASHA incentives (please specify)</t>
  </si>
  <si>
    <t>3.1.1.2.1</t>
  </si>
  <si>
    <t>ASHA Incentives under Saas Bahu Sammellan</t>
  </si>
  <si>
    <t>3.1.1.2.2</t>
  </si>
  <si>
    <t>ASHA Incentives under Nayi Pehl Kit</t>
  </si>
  <si>
    <t>3.1.1.2.3</t>
  </si>
  <si>
    <t>ASHA incentive for updation of EC survey before each MPV campaign</t>
  </si>
  <si>
    <t>3.1.1.2.4</t>
  </si>
  <si>
    <t>ASHA PPIUCD incentive for accompanying the client for PPIUCD insertion (@ Rs. 150/ASHA/insertion)</t>
  </si>
  <si>
    <t>3.1.1.2.5</t>
  </si>
  <si>
    <t>ASHA PAIUCD incentive for accompanying the client for PAIUCD insertion (@ Rs. 150/ASHA/insertion)</t>
  </si>
  <si>
    <t>3.1.1.2.6</t>
  </si>
  <si>
    <t>ASHA incentive under ESB scheme for promoting spacing of births</t>
  </si>
  <si>
    <t>3.1.1.2.7</t>
  </si>
  <si>
    <t>ASHA Incentive under ESB scheme for promoting adoption of limiting method up to two children</t>
  </si>
  <si>
    <t>3.1.1.2.8</t>
  </si>
  <si>
    <t>ASHA incentive for accompanying the client for Injectable MPA (Antara Prog) administration ( @Rs 100/dose/beneficiary)- Only for 146 Mission Parivar Vikas districts</t>
  </si>
  <si>
    <t>3.1.1.3.1</t>
  </si>
  <si>
    <t>Incentive for support to Peer Educator</t>
  </si>
  <si>
    <t>3.1.1.3.2</t>
  </si>
  <si>
    <t>Incentive for mobilizing adolescents  and community for AHD</t>
  </si>
  <si>
    <t>3.1.1.3.3</t>
  </si>
  <si>
    <t>3.1.1.4.1</t>
  </si>
  <si>
    <t>ASHA Incentive/ Honorarium for Malaria and LLIN distribution</t>
  </si>
  <si>
    <t>3.1.1.4.2</t>
  </si>
  <si>
    <t>ASHA Incentive for Dengue and Chikungunya</t>
  </si>
  <si>
    <t>3.1.1.4.3</t>
  </si>
  <si>
    <t xml:space="preserve">ASHA Incentivization for sensitizing community for AES/JE </t>
  </si>
  <si>
    <t>3.1.1.4.4</t>
  </si>
  <si>
    <t>ASHA incentive for referral of AES/JE cases to the nearest CHC/DH/Medical College</t>
  </si>
  <si>
    <t>3.1.1.4.5</t>
  </si>
  <si>
    <t>Honorarium  for Drug Distribution including ASHAs and supervisors involved in MDA</t>
  </si>
  <si>
    <t>3.1.1.4.7</t>
  </si>
  <si>
    <t>ASHA incentive for VL, PKDL cases and ASHA incentive for IRS round during IRS</t>
  </si>
  <si>
    <t>3.1.1.4.8.1</t>
  </si>
  <si>
    <t>3.1.1.4.8.2</t>
  </si>
  <si>
    <t>ASHA Incentive for Treatment completion of PB cases (@ Rs 400)</t>
  </si>
  <si>
    <t>3.1.1.4.8.3</t>
  </si>
  <si>
    <t>ASHA Incentive for Treatment completion of MB cases (@ Rs 500)</t>
  </si>
  <si>
    <t>3.1.1.4.9</t>
  </si>
  <si>
    <t>3.1.1.5.1</t>
  </si>
  <si>
    <t>ASHA Incentive under NIDDCP</t>
  </si>
  <si>
    <t>3.1.1.5.2</t>
  </si>
  <si>
    <t>3.1.1.6.1</t>
  </si>
  <si>
    <t xml:space="preserve">ASHA incentives for routine activities </t>
  </si>
  <si>
    <t>3.1.2.1</t>
  </si>
  <si>
    <t>Induction training</t>
  </si>
  <si>
    <t>3.1.2.2</t>
  </si>
  <si>
    <t xml:space="preserve">Module VI &amp; VII </t>
  </si>
  <si>
    <t>3.1.2.5</t>
  </si>
  <si>
    <t>3.1.2.7</t>
  </si>
  <si>
    <t>3.1.2.8</t>
  </si>
  <si>
    <t>Trainings under HBYC</t>
  </si>
  <si>
    <t>3.1.2.9</t>
  </si>
  <si>
    <t>Training of ASHAs in National Childhood Pneumonia Management Guidelines under SAANS</t>
  </si>
  <si>
    <t>3.1.2.10</t>
  </si>
  <si>
    <t>3.1.3.1</t>
  </si>
  <si>
    <t>3.1.3.2</t>
  </si>
  <si>
    <t>Support provisions to ASHA (Uniform)</t>
  </si>
  <si>
    <t>3.1.3.3</t>
  </si>
  <si>
    <t>Awards to ASHA's/Link workers</t>
  </si>
  <si>
    <t>3.1.3.4</t>
  </si>
  <si>
    <t>Mobilization of children through ASHA or other mobilizers</t>
  </si>
  <si>
    <t>3.1.3.5</t>
  </si>
  <si>
    <t>3.2.1</t>
  </si>
  <si>
    <t>Other activities under Mission Parivar Vikas : Demand Generation (Saarthi, Saas Bahu Sammellan, Creating enabling environment)</t>
  </si>
  <si>
    <t>3.2.2</t>
  </si>
  <si>
    <t>Incentives for Peer Educators</t>
  </si>
  <si>
    <t>3.2.3.1.1</t>
  </si>
  <si>
    <t>Treatment Supporter Honorarium (Rs 1000)</t>
  </si>
  <si>
    <t>3.2.3.1.2</t>
  </si>
  <si>
    <t>Treatment Supporter Honorarium (Rs 5000)</t>
  </si>
  <si>
    <t>3.2.3.1.3</t>
  </si>
  <si>
    <t>Incentive for informant (Rs 500)</t>
  </si>
  <si>
    <t>3.2.3.4</t>
  </si>
  <si>
    <t>Any Other (please specify)</t>
  </si>
  <si>
    <t>3.2.4.3</t>
  </si>
  <si>
    <t xml:space="preserve">Block level </t>
  </si>
  <si>
    <t>3.2.5.2.1</t>
  </si>
  <si>
    <t>Dengue &amp; Chikungunya: Vector Control,  environmental management &amp; fogging machine</t>
  </si>
  <si>
    <t>3.2.5.2.2</t>
  </si>
  <si>
    <t>Acute Encephalitis Syndrome (AES)/ Japanese Encephalitis (JE): Operational costs for malathion  fogging</t>
  </si>
  <si>
    <t>3.2.5.2.3</t>
  </si>
  <si>
    <t>Kala-azar: Operational cost for spray including spray wages</t>
  </si>
  <si>
    <t>3.2.5.2.4</t>
  </si>
  <si>
    <t>Kala-azar: Training for spraying</t>
  </si>
  <si>
    <t>3.2.5.3</t>
  </si>
  <si>
    <t>District counselling centre (DCC) and crisis helpline outsourced to psychology department/ NGO per year</t>
  </si>
  <si>
    <t>3.2.6.1</t>
  </si>
  <si>
    <t>State/District TB Forums</t>
  </si>
  <si>
    <t>3.2.6.2</t>
  </si>
  <si>
    <t>Community engagement activities</t>
  </si>
  <si>
    <t>3.3.3.1</t>
  </si>
  <si>
    <t>One day sensitization for PRIs</t>
  </si>
  <si>
    <t>3.3.3.2</t>
  </si>
  <si>
    <t>Training of PRI's representatives/ Police personnel/ Teachers/ Transport personnel/ NGO personnel/ other stakeholders</t>
  </si>
  <si>
    <t>3.3.3.3</t>
  </si>
  <si>
    <t>Training of PRI under National Program for Climate Change and Human Health (NPCCHH)</t>
  </si>
  <si>
    <t>5.1.1.1.1</t>
  </si>
  <si>
    <t>District Hospitals (As per the DH Strengthening Guidelines)</t>
  </si>
  <si>
    <t>5.1.1.1.7</t>
  </si>
  <si>
    <t>Facility based new-born care centres (SNCU/NBSU/NBCC/KMC unit)</t>
  </si>
  <si>
    <t>5.1.1.1.8</t>
  </si>
  <si>
    <t>Grant-in-aid for construction of Eye Wards and Eye OTS (renamed as  dedicated eye unit)</t>
  </si>
  <si>
    <t>5.1.1.2.2</t>
  </si>
  <si>
    <t xml:space="preserve">Renovation, Dental Chair, Equipment - District Hospitals </t>
  </si>
  <si>
    <t>5.1.1.2.6</t>
  </si>
  <si>
    <t>5.1.1.2.7</t>
  </si>
  <si>
    <t>HWC-HSCs</t>
  </si>
  <si>
    <t>5.1.1.2.8</t>
  </si>
  <si>
    <t>Infrastructure strengthening of SC  to H&amp;WC</t>
  </si>
  <si>
    <t>5.1.1.2.14</t>
  </si>
  <si>
    <t>Others</t>
  </si>
  <si>
    <t>5.1.1.3.1</t>
  </si>
  <si>
    <t>5.1.1.3.5</t>
  </si>
  <si>
    <t>5.1.1.3.6</t>
  </si>
  <si>
    <t>MCH Wings</t>
  </si>
  <si>
    <t>5.2.1.4</t>
  </si>
  <si>
    <t>5.2.1.5</t>
  </si>
  <si>
    <t>SHCs/Sub Centres</t>
  </si>
  <si>
    <t>5.2.1.9</t>
  </si>
  <si>
    <t xml:space="preserve">AFHCs at Medical college/ DH/CHC/PHC level  </t>
  </si>
  <si>
    <t>5.2.1.11</t>
  </si>
  <si>
    <t>Drug Warehouses</t>
  </si>
  <si>
    <t>5.2.1.14</t>
  </si>
  <si>
    <t>5.3.2</t>
  </si>
  <si>
    <t xml:space="preserve">ASHA Ghar </t>
  </si>
  <si>
    <t>5.3.3</t>
  </si>
  <si>
    <t>Blood bank/ BCSU/ BSU/ Day care centre for hemoglobinopathies</t>
  </si>
  <si>
    <t>5.3.14</t>
  </si>
  <si>
    <t>Civil Works under RNTCP</t>
  </si>
  <si>
    <t>5.3.15</t>
  </si>
  <si>
    <t>District DMHP Centre, Counselling Centre under psychology dept.. In a selected college including crisis helpline</t>
  </si>
  <si>
    <t>5.3.18</t>
  </si>
  <si>
    <t>6.1.1.1.1</t>
  </si>
  <si>
    <t>MVA /EVA for Safe Abortion services</t>
  </si>
  <si>
    <t>Programme Name</t>
  </si>
  <si>
    <t>6.1.1.1.2</t>
  </si>
  <si>
    <t>Procurement under LaQshya</t>
  </si>
  <si>
    <t>6.1.1.1.3</t>
  </si>
  <si>
    <t>6.1.1.1.4</t>
  </si>
  <si>
    <t>Any other equipment (please specify)</t>
  </si>
  <si>
    <t>6.1.1.2.2</t>
  </si>
  <si>
    <t>Digital hemoglobinometer (One digital hemoglobinometer per RBSK Team and One at each Sub-centre/ testing strip)</t>
  </si>
  <si>
    <t>6.1.1.2.3</t>
  </si>
  <si>
    <t>Handheld Pulse Oximeter and nebulizer under SAANS</t>
  </si>
  <si>
    <t>6.1.1.2.4</t>
  </si>
  <si>
    <t>Any other equipment (for SRC/MNCU/SNCU/ NBSU/NBCC/NRC/ etc</t>
  </si>
  <si>
    <t>6.1.1.3.1</t>
  </si>
  <si>
    <t>NSV kits</t>
  </si>
  <si>
    <t>6.1.1.3.2</t>
  </si>
  <si>
    <t>IUCD kits</t>
  </si>
  <si>
    <t>6.1.1.3.3</t>
  </si>
  <si>
    <t>minilap kits</t>
  </si>
  <si>
    <t>6.1.1.3.4</t>
  </si>
  <si>
    <t>laparoscopes</t>
  </si>
  <si>
    <t>6.1.1.3.5</t>
  </si>
  <si>
    <t>PPIUCD forceps</t>
  </si>
  <si>
    <t>6.1.1.3.6</t>
  </si>
  <si>
    <t>6.1.1.5.1</t>
  </si>
  <si>
    <t xml:space="preserve">Equipment for Mobile health teams </t>
  </si>
  <si>
    <t>6.1.1.5.2</t>
  </si>
  <si>
    <t xml:space="preserve">Equipment for DEIC </t>
  </si>
  <si>
    <t>6.1.1.6.1</t>
  </si>
  <si>
    <t>Procurement of lab equipment</t>
  </si>
  <si>
    <t>6.1.1.7.4</t>
  </si>
  <si>
    <t>Equipment for nursing schools/institutions</t>
  </si>
  <si>
    <t>6.1.1.9.1</t>
  </si>
  <si>
    <t>Equipment for Blood Banks/BSU/BCSU</t>
  </si>
  <si>
    <t>6.1.1.10.1</t>
  </si>
  <si>
    <t>Hub Cutter</t>
  </si>
  <si>
    <t>6.1.1.10.2</t>
  </si>
  <si>
    <t>6.1.1.12.1</t>
  </si>
  <si>
    <t>Dental Chair, Equipment</t>
  </si>
  <si>
    <t>6.1.1.12.2</t>
  </si>
  <si>
    <t>6.1.1.18.1</t>
  </si>
  <si>
    <t>Procurement of Equipment</t>
  </si>
  <si>
    <t>6.1.1.19.1</t>
  </si>
  <si>
    <t>Grant-in-aid for District Hospitals</t>
  </si>
  <si>
    <t>6.1.1.19.4</t>
  </si>
  <si>
    <t>Grant-in-aid for Eye Bank (Govt.)</t>
  </si>
  <si>
    <t>6.1.1.20.1</t>
  </si>
  <si>
    <t>Equipment</t>
  </si>
  <si>
    <t>6.1.1.21.3</t>
  </si>
  <si>
    <t>Non-recurring GIA: Machinery &amp; Equipment for DH</t>
  </si>
  <si>
    <t>6.1.1.23.2</t>
  </si>
  <si>
    <t>Non recurring: Equipment for Cancer  Care</t>
  </si>
  <si>
    <t>6.1.1.23.3</t>
  </si>
  <si>
    <t>Non-recurring: Equipment at District NCD clinic</t>
  </si>
  <si>
    <t>6.1.1.23.4</t>
  </si>
  <si>
    <t>Non-recurring: Equipment at CHC NCD clinic</t>
  </si>
  <si>
    <t>6.1.1.23.5</t>
  </si>
  <si>
    <t>6.1.1.25.1</t>
  </si>
  <si>
    <t>6.1.1.25.3</t>
  </si>
  <si>
    <t>6.1.2.2.1</t>
  </si>
  <si>
    <t>Fogging Machine</t>
  </si>
  <si>
    <t>6.1.2.2.2</t>
  </si>
  <si>
    <t>Spray Pumps &amp; accessories</t>
  </si>
  <si>
    <t>6.1.2.3.1</t>
  </si>
  <si>
    <t>MCR</t>
  </si>
  <si>
    <t>6.1.2.3.2</t>
  </si>
  <si>
    <t>Aids/Appliance</t>
  </si>
  <si>
    <t>6.1.2.4.1</t>
  </si>
  <si>
    <t>Non-recurring GIA: Furniture of Geriatrics Unit with 10 beds and OPD facilities at DH</t>
  </si>
  <si>
    <t>6.1.2.5.1</t>
  </si>
  <si>
    <t>Tablets; software for H&amp;WC and ANM/ MPW</t>
  </si>
  <si>
    <t>6.1.2.5.2</t>
  </si>
  <si>
    <t>Tablets; software for implementation of ANMOL</t>
  </si>
  <si>
    <t>6.1.2.6.1</t>
  </si>
  <si>
    <t>Procurement for Universal Screening of NCDs</t>
  </si>
  <si>
    <t>6.1.2.6.2</t>
  </si>
  <si>
    <t>6.1.3.1.3</t>
  </si>
  <si>
    <t>Equipment Maintenance</t>
  </si>
  <si>
    <t>6.1.3.1.5</t>
  </si>
  <si>
    <t>Comprehensive Bio-Medical Equipment Mainteance Programme</t>
  </si>
  <si>
    <t>6.1.3.2.2</t>
  </si>
  <si>
    <t xml:space="preserve">Online Web-based application system </t>
  </si>
  <si>
    <t>6.2.1.1</t>
  </si>
  <si>
    <t xml:space="preserve">RTI /STI drugs and consumables </t>
  </si>
  <si>
    <t>6.2.1.2</t>
  </si>
  <si>
    <t>Drugs for Safe Abortion (MMA)</t>
  </si>
  <si>
    <t>6.2.1.3</t>
  </si>
  <si>
    <t>RPR Kits</t>
  </si>
  <si>
    <t>6.2.1.7.1</t>
  </si>
  <si>
    <t>IFA tablets for Pregnant &amp; Lactating Mothers</t>
  </si>
  <si>
    <t>6.2.1.7.2</t>
  </si>
  <si>
    <t>Folic Acid Tablets (400 mcg) for Pregnant &amp; Lactating Mothers</t>
  </si>
  <si>
    <t>6.2.1.7.3</t>
  </si>
  <si>
    <t>Calcium tablets</t>
  </si>
  <si>
    <t>6.2.1.7.4</t>
  </si>
  <si>
    <t>Albendazole tablets</t>
  </si>
  <si>
    <t>6.2.1.7.5</t>
  </si>
  <si>
    <t>Other JSSK drugs &amp; consumables</t>
  </si>
  <si>
    <t>6.2.1.8</t>
  </si>
  <si>
    <t>Any other Drugs &amp; Supplies (Please specify)</t>
  </si>
  <si>
    <t>6.2.2.1</t>
  </si>
  <si>
    <t>JSSK drugs and consumables</t>
  </si>
  <si>
    <t>6.2.2.3</t>
  </si>
  <si>
    <t>IFA syrups (with auto dispenser) for children (6-60months)</t>
  </si>
  <si>
    <t>6.2.2.4</t>
  </si>
  <si>
    <t>Albendazole Tablets for children (6-60months)</t>
  </si>
  <si>
    <t>6.2.2.5</t>
  </si>
  <si>
    <t>IFA tablets  (IFA WIFS Junior tablets- pink sugar coated) for children (5-10 yrs.)</t>
  </si>
  <si>
    <t>6.2.2.6</t>
  </si>
  <si>
    <t>Albendazole Tablets for children (5-10 yrs.)</t>
  </si>
  <si>
    <t>6.2.2.7</t>
  </si>
  <si>
    <t>Vitamin A syrup</t>
  </si>
  <si>
    <t>6.2.3.1</t>
  </si>
  <si>
    <t>Nayi Pehl Kit</t>
  </si>
  <si>
    <t>6.2.3.2</t>
  </si>
  <si>
    <t>6.2.4.1</t>
  </si>
  <si>
    <t>IFA tablets under WIFS (10-19 yrs.)</t>
  </si>
  <si>
    <t>6.2.4.2</t>
  </si>
  <si>
    <t>Albendazole Tablets under WIFS (10-19 yrs.)</t>
  </si>
  <si>
    <t>6.2.4.3</t>
  </si>
  <si>
    <t>Sanitary napkins procurement</t>
  </si>
  <si>
    <t>6.2.5.1</t>
  </si>
  <si>
    <t>Medicine for Mobile health team</t>
  </si>
  <si>
    <t>6.2.6.3</t>
  </si>
  <si>
    <t>New ASHA HBNC Kits</t>
  </si>
  <si>
    <t>6.2.7.1</t>
  </si>
  <si>
    <t xml:space="preserve">Drugs and Supplies for blood services </t>
  </si>
  <si>
    <t xml:space="preserve">Drugs and Supplies for blood related disorders- Haemoglobinopathies &amp; Haemophilia </t>
  </si>
  <si>
    <t>6.2.7.2</t>
  </si>
  <si>
    <t>6.2.8.1</t>
  </si>
  <si>
    <t>Red/Black plastic bags etc.</t>
  </si>
  <si>
    <t>6.2.11.1</t>
  </si>
  <si>
    <t xml:space="preserve">Supply of Salt Testing Kit </t>
  </si>
  <si>
    <t>6.2.12.1</t>
  </si>
  <si>
    <t>Chloroquine phosphate tablets</t>
  </si>
  <si>
    <t>6.2.12.2</t>
  </si>
  <si>
    <t>Primaquine tablets 2.5 mg</t>
  </si>
  <si>
    <t>6.2.12.3</t>
  </si>
  <si>
    <t>Primaquine tablets 7.5 mg</t>
  </si>
  <si>
    <t>6.2.12.4</t>
  </si>
  <si>
    <t>Quinine sulphate tablets</t>
  </si>
  <si>
    <t>6.2.12.5</t>
  </si>
  <si>
    <t>Quinine Injections and Artesunate Injection</t>
  </si>
  <si>
    <t>Dengue NS1 antigen kit</t>
  </si>
  <si>
    <t>6.2.12.8</t>
  </si>
  <si>
    <t>6.2.12.9</t>
  </si>
  <si>
    <t>Temephos, Bti (AS) / Bti (wp) (for polluted &amp; non polluted water)</t>
  </si>
  <si>
    <t>6.2.12.10</t>
  </si>
  <si>
    <t>Pyrethrum extract 2% for spare spray</t>
  </si>
  <si>
    <t>6.2.12.11</t>
  </si>
  <si>
    <t>ACT ( For Non Project states)</t>
  </si>
  <si>
    <t>6.2.12.12</t>
  </si>
  <si>
    <t>RDT Malaria – bi-valent (For Non Project states)</t>
  </si>
  <si>
    <t>Procurement of Insecticides (Technical Malathion)</t>
  </si>
  <si>
    <t>6.2.12.14</t>
  </si>
  <si>
    <t>6.2.12.15</t>
  </si>
  <si>
    <t>Payment to NIV towards JE kits at Head Quarter</t>
  </si>
  <si>
    <t>6.2.12.17</t>
  </si>
  <si>
    <t>Any other drugs &amp; supplies (please specify)</t>
  </si>
  <si>
    <t>6.2.13.1</t>
  </si>
  <si>
    <t>Supportive drugs, lab. Reagents</t>
  </si>
  <si>
    <t>6.2.13.2</t>
  </si>
  <si>
    <t>6.2.14.1</t>
  </si>
  <si>
    <t>Laboratory Materials</t>
  </si>
  <si>
    <t>6.2.14.2</t>
  </si>
  <si>
    <t>Procurement of Drugs</t>
  </si>
  <si>
    <t>6.2.14.3</t>
  </si>
  <si>
    <t>6.2.15.1</t>
  </si>
  <si>
    <t>Assistance for consumables/drugs/medicines to the Govt./District Hospital for Cat sx etc</t>
  </si>
  <si>
    <t>6.2.16.1</t>
  </si>
  <si>
    <t>Drugs for NMHP</t>
  </si>
  <si>
    <t>6.2.17.1</t>
  </si>
  <si>
    <t>Drugs for NPHCE</t>
  </si>
  <si>
    <t>6.2.18.1</t>
  </si>
  <si>
    <t>Procurement of medicine &amp; consumables for TCC under NTCP</t>
  </si>
  <si>
    <t>6.2.19.1</t>
  </si>
  <si>
    <t>Drugs &amp; supplies for District  NCD Clinic</t>
  </si>
  <si>
    <t>6.2.19.2</t>
  </si>
  <si>
    <t>Drugs &amp; supplies for District CCU/ICU &amp;Cancer Care</t>
  </si>
  <si>
    <t>6.2.19.3</t>
  </si>
  <si>
    <t>Drugs &amp; supplies for CHC N C D Clinic</t>
  </si>
  <si>
    <t>6.2.19.4</t>
  </si>
  <si>
    <t>Drugs &amp; supplies for PHC level</t>
  </si>
  <si>
    <t>6.2.19.6</t>
  </si>
  <si>
    <t>Drugs &amp; supplies for Universal Screening of NCDs</t>
  </si>
  <si>
    <t xml:space="preserve">NHM Free Drug services </t>
  </si>
  <si>
    <t>6.2.21.1</t>
  </si>
  <si>
    <t>6.2.23.1</t>
  </si>
  <si>
    <t>Drugs</t>
  </si>
  <si>
    <t>6.2.23.2</t>
  </si>
  <si>
    <t>Kits</t>
  </si>
  <si>
    <t>6.2.23.3</t>
  </si>
  <si>
    <t>Consumables for laboratory under NVHCP (plasticware, RUP, evacuated vacuum tubes, waste disposal bags, Kit for HBsAg titre, grant for calibration of small equipment, money for EQAS)</t>
  </si>
  <si>
    <t>6.2.24.1</t>
  </si>
  <si>
    <t>Provision of Anti-Rabies Vaccine/Anti-Rabies Serum for animal bite victims</t>
  </si>
  <si>
    <t>6.4.1</t>
  </si>
  <si>
    <t>Free Pathological services</t>
  </si>
  <si>
    <t>6.4.2</t>
  </si>
  <si>
    <t>Free Radiological services</t>
  </si>
  <si>
    <t>6.5.1</t>
  </si>
  <si>
    <t>Replacement of Vehicles under RNTCP</t>
  </si>
  <si>
    <t>6.5.2</t>
  </si>
  <si>
    <t>Procurement of sleeves and drug boxes</t>
  </si>
  <si>
    <t>Free Referral Transport - JSSK for Pregnant Women</t>
  </si>
  <si>
    <t>Drop back scheme for sterilization clients</t>
  </si>
  <si>
    <t>7.4.1.1</t>
  </si>
  <si>
    <t>State basic ambulance/Dial 102/Dial 104</t>
  </si>
  <si>
    <t>7.4.1.2.1</t>
  </si>
  <si>
    <t>Emergency ambulance/Dial 108 -BLS</t>
  </si>
  <si>
    <t>7.4.1.2.2</t>
  </si>
  <si>
    <t>Emergency ambulance/Dial 108 -ALS</t>
  </si>
  <si>
    <t>7.5.2</t>
  </si>
  <si>
    <t>Ambulatory Services</t>
  </si>
  <si>
    <t>8.1.1.1</t>
  </si>
  <si>
    <t>ANMs</t>
  </si>
  <si>
    <t>8.1.1.2</t>
  </si>
  <si>
    <t>Staff Nurses</t>
  </si>
  <si>
    <t>8.1.1.3.1</t>
  </si>
  <si>
    <t>Psychiatric Nurse</t>
  </si>
  <si>
    <t>8.1.1.3.3</t>
  </si>
  <si>
    <t>Community Nurse</t>
  </si>
  <si>
    <t>8.1.1.4</t>
  </si>
  <si>
    <t>Health Assistant/ Lady Health Visitor/ Public Health Nurse</t>
  </si>
  <si>
    <t>8.1.1.5</t>
  </si>
  <si>
    <t>Laboratory Technicians</t>
  </si>
  <si>
    <t>8.1.1.8</t>
  </si>
  <si>
    <t>Pharmacist</t>
  </si>
  <si>
    <t>8.1.1.9</t>
  </si>
  <si>
    <t>Radiographer/ X-ray technician</t>
  </si>
  <si>
    <t>8.1.1.10</t>
  </si>
  <si>
    <t>Physiotherapist/ Occupational Therapist</t>
  </si>
  <si>
    <t>8.1.1.11</t>
  </si>
  <si>
    <t>Dietician/ Nutritionist</t>
  </si>
  <si>
    <t>8.1.1.12</t>
  </si>
  <si>
    <t>Others (incl. Community Health Worker, PMW)</t>
  </si>
  <si>
    <t>8.1.2.1</t>
  </si>
  <si>
    <t>Obstetricians and Gynaecologists</t>
  </si>
  <si>
    <t>8.1.2.2</t>
  </si>
  <si>
    <t>Paediatricians</t>
  </si>
  <si>
    <t>8.1.2.3</t>
  </si>
  <si>
    <t>Anaesthetists</t>
  </si>
  <si>
    <t>8.1.2.4</t>
  </si>
  <si>
    <t>Surgeons</t>
  </si>
  <si>
    <t>8.1.2.6</t>
  </si>
  <si>
    <t>Pathologists/ Haematologists</t>
  </si>
  <si>
    <t>8.1.3.1</t>
  </si>
  <si>
    <t>Physician/Consultant Medicine</t>
  </si>
  <si>
    <t>8.1.3.2</t>
  </si>
  <si>
    <t>Psychiatrists</t>
  </si>
  <si>
    <t>8.1.3.3</t>
  </si>
  <si>
    <t xml:space="preserve">Orthopaedics </t>
  </si>
  <si>
    <t>8.1.3.4</t>
  </si>
  <si>
    <t>ENT</t>
  </si>
  <si>
    <t>8.1.3.5</t>
  </si>
  <si>
    <t>Ophthalmologists</t>
  </si>
  <si>
    <t>8.1.3.6</t>
  </si>
  <si>
    <t>Dermatologists</t>
  </si>
  <si>
    <t>8.1.3.8</t>
  </si>
  <si>
    <t>Microbiologists (MD)</t>
  </si>
  <si>
    <t>8.1.4.3.1</t>
  </si>
  <si>
    <t>Dental Hygienist</t>
  </si>
  <si>
    <t>8.1.4.3.3</t>
  </si>
  <si>
    <t>Dental Assistants</t>
  </si>
  <si>
    <t>8.1.5.1</t>
  </si>
  <si>
    <t>Full time</t>
  </si>
  <si>
    <t>8.1.6.1</t>
  </si>
  <si>
    <t>AYUSH MOs</t>
  </si>
  <si>
    <t>8.1.7.1.1</t>
  </si>
  <si>
    <t xml:space="preserve">MOs- AYUSH </t>
  </si>
  <si>
    <t>8.1.7.1.4</t>
  </si>
  <si>
    <t>ANM</t>
  </si>
  <si>
    <t>Pharmacists</t>
  </si>
  <si>
    <t>8.1.7.1.5</t>
  </si>
  <si>
    <t>8.1.7.2.1</t>
  </si>
  <si>
    <t>Paediatrician</t>
  </si>
  <si>
    <t>8.1.7.2.2</t>
  </si>
  <si>
    <t>MO, MBBS</t>
  </si>
  <si>
    <t>8.1.7.2.3</t>
  </si>
  <si>
    <t>MO, Dental</t>
  </si>
  <si>
    <t>8.1.7.2.4</t>
  </si>
  <si>
    <t>Staff Nurse</t>
  </si>
  <si>
    <t>8.1.7.2.5</t>
  </si>
  <si>
    <t>Physiotherapist</t>
  </si>
  <si>
    <t>8.1.7.2.6</t>
  </si>
  <si>
    <t>Audiologist &amp; speech therapist</t>
  </si>
  <si>
    <t>8.1.7.2.7</t>
  </si>
  <si>
    <t>Psychologist</t>
  </si>
  <si>
    <t>8.1.7.2.8</t>
  </si>
  <si>
    <t>Optometrist</t>
  </si>
  <si>
    <t>8.1.7.2.9</t>
  </si>
  <si>
    <t>Early interventionist cum special educator</t>
  </si>
  <si>
    <t>8.1.7.2.10</t>
  </si>
  <si>
    <t>Social worker</t>
  </si>
  <si>
    <t>8.1.7.2.11</t>
  </si>
  <si>
    <t>Lab technician</t>
  </si>
  <si>
    <t>8.1.7.2.12</t>
  </si>
  <si>
    <t>Dental technician</t>
  </si>
  <si>
    <t>8.1.8.1</t>
  </si>
  <si>
    <t xml:space="preserve">Medical Officers </t>
  </si>
  <si>
    <t>8.1.8.3</t>
  </si>
  <si>
    <t>Cook cum caretaker</t>
  </si>
  <si>
    <t>8.1.8.5</t>
  </si>
  <si>
    <t>Feeding demonstrator for NRC</t>
  </si>
  <si>
    <t>8.1.8.6</t>
  </si>
  <si>
    <t>8.1.9.1</t>
  </si>
  <si>
    <t>8.1.9.3</t>
  </si>
  <si>
    <t>8.1.9.4</t>
  </si>
  <si>
    <t>Staffs for CLMC at Medical colleges/ DHs</t>
  </si>
  <si>
    <t>8.1.10.3</t>
  </si>
  <si>
    <t>8.1.12.1</t>
  </si>
  <si>
    <t>Mid-level Service Provider</t>
  </si>
  <si>
    <t>8.1.12.2</t>
  </si>
  <si>
    <t>Performance incentive for Mid-level service providers</t>
  </si>
  <si>
    <t>8.1.13.1</t>
  </si>
  <si>
    <t xml:space="preserve">Counsellor </t>
  </si>
  <si>
    <t>8.1.13.2</t>
  </si>
  <si>
    <t>8.1.13.5</t>
  </si>
  <si>
    <t>Audiometrician/ Audiologist</t>
  </si>
  <si>
    <t>8.1.13.8</t>
  </si>
  <si>
    <t xml:space="preserve">Social Worker </t>
  </si>
  <si>
    <t>8.1.13.11</t>
  </si>
  <si>
    <t>Lab Attendant/ Assistant</t>
  </si>
  <si>
    <t>OT Assistant</t>
  </si>
  <si>
    <t>8.1.13.12</t>
  </si>
  <si>
    <t>Ophthalmic Assistant/ Refractionist</t>
  </si>
  <si>
    <t>8.1.13.16</t>
  </si>
  <si>
    <t>8.1.13.17</t>
  </si>
  <si>
    <t>Store Keeper/ Store Asstt</t>
  </si>
  <si>
    <t>Audiometric Asstt.</t>
  </si>
  <si>
    <t>8.1.13.18</t>
  </si>
  <si>
    <t>Instructor for Hearing Impaired Children</t>
  </si>
  <si>
    <t>8.1.13.19</t>
  </si>
  <si>
    <t>8.1.13.20</t>
  </si>
  <si>
    <t>Field Worker</t>
  </si>
  <si>
    <t>8.1.13.21</t>
  </si>
  <si>
    <t>Biomedical Engineer</t>
  </si>
  <si>
    <t>8.1.13.22</t>
  </si>
  <si>
    <t xml:space="preserve">Others </t>
  </si>
  <si>
    <t>8.1.15.7</t>
  </si>
  <si>
    <t>Medical Records Asstt./ Case Registry Asstt.</t>
  </si>
  <si>
    <t>8.1.16.1</t>
  </si>
  <si>
    <t xml:space="preserve">General Duty Attendant/ Hospital Worker </t>
  </si>
  <si>
    <t>8.1.16.4</t>
  </si>
  <si>
    <t>Hospital Attendant</t>
  </si>
  <si>
    <t>8.1.16.5</t>
  </si>
  <si>
    <t>Sanitary Attendant</t>
  </si>
  <si>
    <t xml:space="preserve">Annual increment for all the existing SD positions </t>
  </si>
  <si>
    <t>EPF (Employer's contribution) @ 13.36% for salaries &lt;= Rs.15,000 pm</t>
  </si>
  <si>
    <t>8.4.1</t>
  </si>
  <si>
    <t>Additional Allowances/ Incentives to Medical Officers</t>
  </si>
  <si>
    <t>Incentive/ Awards etc. to SN, ANMs etc. (Including group/team based incentives at sub-centre/PHC for primary care)</t>
  </si>
  <si>
    <t>8.4.2</t>
  </si>
  <si>
    <t>Performance reward if any</t>
  </si>
  <si>
    <t>8.4.5</t>
  </si>
  <si>
    <t>8.4.7</t>
  </si>
  <si>
    <t>Incentive to provider for PPIUCD services</t>
  </si>
  <si>
    <t>Incentive to provider for PAIUCD Services</t>
  </si>
  <si>
    <t>8.4.8</t>
  </si>
  <si>
    <t>Team based incentives for Health &amp; Wellness Centres (H&amp;WC - Sub Centre</t>
  </si>
  <si>
    <t>8.4.9</t>
  </si>
  <si>
    <t>Team based incentives for Health &amp; Wellness Centres (H&amp;WC - PHC</t>
  </si>
  <si>
    <t>8.4.10</t>
  </si>
  <si>
    <t>8.4.12</t>
  </si>
  <si>
    <t>9.1.5</t>
  </si>
  <si>
    <t>Strengthening of Existing Training Institutions/Nursing School (excluding infrastructure and HR)</t>
  </si>
  <si>
    <t>9.2.2</t>
  </si>
  <si>
    <t>HR for Nursing Schools/ Institutions/ Nursing Directorate/ SIHFW</t>
  </si>
  <si>
    <t>9.2.3</t>
  </si>
  <si>
    <t>State level Midwifery Educators</t>
  </si>
  <si>
    <t>9.2.4</t>
  </si>
  <si>
    <t>9.5.1.1</t>
  </si>
  <si>
    <t xml:space="preserve">Maternal Death Review Trainings </t>
  </si>
  <si>
    <t>9.5.1.6</t>
  </si>
  <si>
    <t>Training of Staff Nurses/ANMs / LHVs in SBA</t>
  </si>
  <si>
    <t>9.5.1.7</t>
  </si>
  <si>
    <t>TOT for EmOC</t>
  </si>
  <si>
    <t>9.5.1.8</t>
  </si>
  <si>
    <t>Training of Medical Officers in EmOC</t>
  </si>
  <si>
    <t>9.5.1.9</t>
  </si>
  <si>
    <t>TOT for Anaesthesia skills training</t>
  </si>
  <si>
    <t>9.5.1.10</t>
  </si>
  <si>
    <t>Training of Medical Officers in life saving Anaesthesia skills</t>
  </si>
  <si>
    <t>TOT on safe abortion services</t>
  </si>
  <si>
    <t>9.5.1.11</t>
  </si>
  <si>
    <t>Training of Medical Officers in safe abortion</t>
  </si>
  <si>
    <t>9.5.1.12</t>
  </si>
  <si>
    <t>9.5.1.18</t>
  </si>
  <si>
    <t>BEmOC training  for MOs/LMOs</t>
  </si>
  <si>
    <t>9.5.1.21</t>
  </si>
  <si>
    <t>Onsite Mentoring for DAKSHATA</t>
  </si>
  <si>
    <t>9.5.1.22</t>
  </si>
  <si>
    <t>LaQshya trainings/workshops</t>
  </si>
  <si>
    <t>9.5.1.24</t>
  </si>
  <si>
    <t>Onsite mentoring at Delivery Points</t>
  </si>
  <si>
    <t>9.5.1.26</t>
  </si>
  <si>
    <t xml:space="preserve">Training of Nurse Practitioners in Midwifery </t>
  </si>
  <si>
    <t>9.5.1.27</t>
  </si>
  <si>
    <t>9.5.2.2</t>
  </si>
  <si>
    <t>Orientation/Planning Meeting/Launch on SAANS initiative at State or District (Pneumonia)/IDCF orientation</t>
  </si>
  <si>
    <t>9.5.2.3</t>
  </si>
  <si>
    <t>Orientation activities on vitamin A supplementation and Anaemia Mukta Bharat Programme</t>
  </si>
  <si>
    <t>9.5.2.9</t>
  </si>
  <si>
    <t>F-IMNCI Training for Medical Officers</t>
  </si>
  <si>
    <t>9.5.2.10</t>
  </si>
  <si>
    <t>F-IMNCI Training for Staff Nurses</t>
  </si>
  <si>
    <t>9.5.2.11</t>
  </si>
  <si>
    <t>Training on facility based management of Severe Acute Malnutrition (including refreshers)</t>
  </si>
  <si>
    <t>9.5.2.12</t>
  </si>
  <si>
    <t>TOT for NSSK</t>
  </si>
  <si>
    <t>9.5.2.15</t>
  </si>
  <si>
    <t>NSSK Training for ANMs</t>
  </si>
  <si>
    <t>9.5.2.16</t>
  </si>
  <si>
    <t xml:space="preserve">4 days Training for facility based new-born care </t>
  </si>
  <si>
    <t>9.5.2.17</t>
  </si>
  <si>
    <t>2 weeks observership for facility based new-born care</t>
  </si>
  <si>
    <t>9.5.2.19</t>
  </si>
  <si>
    <t>Orientation on National Deworming Day</t>
  </si>
  <si>
    <t>9.5.2.24</t>
  </si>
  <si>
    <t>State/District ToT of SAANS, Skill Stations under SAANS</t>
  </si>
  <si>
    <t>9.5.3.1</t>
  </si>
  <si>
    <t xml:space="preserve">Orientation/review  of ANM/AWW (as applicable) for New schemes, FP-LMIS, new contraceptives, Post partum and post abortion Family Planning, Scheme for home delivery of contraceptives (HDC), Ensuring spacing at birth (ESB {wherever applicable}), Pregnancy Testing Kits (PTK) </t>
  </si>
  <si>
    <t>9.5.3.2</t>
  </si>
  <si>
    <t>Dissemination of FP manuals and guidelines (workshops only)</t>
  </si>
  <si>
    <t>9.5.3.4</t>
  </si>
  <si>
    <t>Laparoscopic sterilization training for doctors (teams of doctor, SN and OT assistant)</t>
  </si>
  <si>
    <t>9.5.3.7</t>
  </si>
  <si>
    <t>Minilap training for medical officers</t>
  </si>
  <si>
    <t>9.5.3.8</t>
  </si>
  <si>
    <t>Refresher training on Minilap sterilization</t>
  </si>
  <si>
    <t>9.5.3.10</t>
  </si>
  <si>
    <t>Refresher training on NSV sterilization</t>
  </si>
  <si>
    <t>9.5.3.14</t>
  </si>
  <si>
    <t>Training of Nurses (Staff Nurse/LHV/ANM)  (IUCD insertion training)</t>
  </si>
  <si>
    <t>9.5.3.20</t>
  </si>
  <si>
    <t>Training of RMNCH+A/ FP Counsellors</t>
  </si>
  <si>
    <t>9.5.3.24</t>
  </si>
  <si>
    <t>Training of Nurses (Staff Nurse/LHV/ANM) (Injectable Contraceptive Trainings)</t>
  </si>
  <si>
    <t>9.5.3.27</t>
  </si>
  <si>
    <t>9.5.5.1</t>
  </si>
  <si>
    <t>RBSK Training -Training of Mobile health team – technical and managerial (5 days)</t>
  </si>
  <si>
    <t>9.5.5.2</t>
  </si>
  <si>
    <t>RBSK DEIC Staff training (15 days)</t>
  </si>
  <si>
    <t>9.5.6.1</t>
  </si>
  <si>
    <t>Blood Bank/Blood Storage Unit (BSU) Training</t>
  </si>
  <si>
    <t>9.5.9.1</t>
  </si>
  <si>
    <t>Training of medical and paramedical personnel at district level under NPPCF</t>
  </si>
  <si>
    <t>9.5.10.1</t>
  </si>
  <si>
    <t>Training under Immunisation</t>
  </si>
  <si>
    <t>9.5.11.1</t>
  </si>
  <si>
    <t>Medical Officers (1 day)</t>
  </si>
  <si>
    <t>9.5.11.2</t>
  </si>
  <si>
    <t>Medical College Doctors (1 day)</t>
  </si>
  <si>
    <t>9.5.11.3</t>
  </si>
  <si>
    <t>Hospital Pharmacists/Nurses Training (1 day)</t>
  </si>
  <si>
    <t>9.5.11.4</t>
  </si>
  <si>
    <t>Lab. Technician (3 days)</t>
  </si>
  <si>
    <t>9.5.11.5</t>
  </si>
  <si>
    <t>Data Managers (2days)</t>
  </si>
  <si>
    <t>Date Entry Operators cum Accountant (2 days)</t>
  </si>
  <si>
    <t>9.5.11.6</t>
  </si>
  <si>
    <t>ASHA &amp; MPWs, AWW &amp; Community volunteers (1 day)</t>
  </si>
  <si>
    <t>9.5.11.7</t>
  </si>
  <si>
    <t>9.5.11.9</t>
  </si>
  <si>
    <t>9.5.12.1</t>
  </si>
  <si>
    <t>Training / Capacity Building (Malaria)</t>
  </si>
  <si>
    <t>9.5.12.2</t>
  </si>
  <si>
    <t>Training / Workshop (Dengue and Chikungunya)</t>
  </si>
  <si>
    <t>Capacity Building (AES/ JE)</t>
  </si>
  <si>
    <t>9.5.12.3</t>
  </si>
  <si>
    <t>Training specific for JE prevention and management</t>
  </si>
  <si>
    <t>9.5.12.4</t>
  </si>
  <si>
    <t>Training/sensitization of district level officers on ELF and drug distributors including peripheral health workers (AES/ JE)</t>
  </si>
  <si>
    <t>9.5.12.6</t>
  </si>
  <si>
    <t>9.5.12.8</t>
  </si>
  <si>
    <t>9.5.13.1</t>
  </si>
  <si>
    <t>Capacity building under NLEP</t>
  </si>
  <si>
    <t>9.5.14.1</t>
  </si>
  <si>
    <t>Trainings under RNTCP</t>
  </si>
  <si>
    <t>9.5.14.2</t>
  </si>
  <si>
    <t>CME (Medical Colleges)</t>
  </si>
  <si>
    <t>9.5.15.1</t>
  </si>
  <si>
    <t>Training of PMOA under NPCB</t>
  </si>
  <si>
    <t>9.5.16.1</t>
  </si>
  <si>
    <t>Training of PHC Medical Officers, Nurses, Paramedical Workers &amp; Other Health Staff working under NMHP</t>
  </si>
  <si>
    <t>9.5.17.1</t>
  </si>
  <si>
    <t>Training of doctors and staff at DH level under NPHCE</t>
  </si>
  <si>
    <t>9.5.17.2</t>
  </si>
  <si>
    <t>Training of doctors and staff at CHC level under NPHCE</t>
  </si>
  <si>
    <t>9.5.18.1.1</t>
  </si>
  <si>
    <t>Orientation of Stakeholder organizations</t>
  </si>
  <si>
    <t>9.5.18.1.4</t>
  </si>
  <si>
    <t>Other Trainings/Orientations - sessions incorporated in other's training</t>
  </si>
  <si>
    <t>9.5.18.2.1</t>
  </si>
  <si>
    <t xml:space="preserve">State Level Advocacy Workshop </t>
  </si>
  <si>
    <t>9.5.18.2.2</t>
  </si>
  <si>
    <t>Training of Trainers, Refresher Trainings</t>
  </si>
  <si>
    <t>9.5.18.2.4</t>
  </si>
  <si>
    <t>Law enforcers training / sensitization Programme</t>
  </si>
  <si>
    <t>9.5.18.2.5</t>
  </si>
  <si>
    <t>Any other training to facilitate implementation of provisions of COTPA 2003, FSSA 2006, and WHO FCTC implementation</t>
  </si>
  <si>
    <t>9.5.19.1</t>
  </si>
  <si>
    <t>State NCD  Cell</t>
  </si>
  <si>
    <t>9.5.19.2</t>
  </si>
  <si>
    <t>District  NCD Cell</t>
  </si>
  <si>
    <t>9.5.19.3</t>
  </si>
  <si>
    <t>Training for Universal Screening for NCDs</t>
  </si>
  <si>
    <t>9.5.20.1.1</t>
  </si>
  <si>
    <t>Training on Finance</t>
  </si>
  <si>
    <t>9.5.20.1.2</t>
  </si>
  <si>
    <t>Training on HR</t>
  </si>
  <si>
    <t>9.5.20.3.3</t>
  </si>
  <si>
    <t>Training of Medical officers conducting pre-natal diagnostic procedures in public health facilities</t>
  </si>
  <si>
    <t>9.5.21.2</t>
  </si>
  <si>
    <t>9.5.21.4</t>
  </si>
  <si>
    <t>9.5.23.4</t>
  </si>
  <si>
    <t>9.5.25.1</t>
  </si>
  <si>
    <t>Quality Assurance Training (including training for internal assessors, service providers at State and District levels)</t>
  </si>
  <si>
    <t>9.5.25.2</t>
  </si>
  <si>
    <t>Miscellaneous Activities under QA (Quality Course, etc.)</t>
  </si>
  <si>
    <t>9.5.25.3</t>
  </si>
  <si>
    <t>Kayakalp Trainings</t>
  </si>
  <si>
    <t>9.5.26.1</t>
  </si>
  <si>
    <t>Training cum review meeting for HMIS &amp; MCTS at State level</t>
  </si>
  <si>
    <t>9.5.26.2</t>
  </si>
  <si>
    <t>Training cum review meeting for HMIS &amp; MCTS at District level</t>
  </si>
  <si>
    <t>9.5.26.3</t>
  </si>
  <si>
    <t>Training cum review meeting for HMIS &amp; MCTS at Block level</t>
  </si>
  <si>
    <t>9.5.27.1</t>
  </si>
  <si>
    <t>Bridge Course/ training on the Standard Treatment Protocols</t>
  </si>
  <si>
    <t>9.5.27.2</t>
  </si>
  <si>
    <t>Multi-skilling of ANMs, ASHA, MPW</t>
  </si>
  <si>
    <t>9.5.27.3</t>
  </si>
  <si>
    <t>BSc Community Health/ Bridge Course for CHOs for CPHC</t>
  </si>
  <si>
    <t>9.5.27.4</t>
  </si>
  <si>
    <t>9.5.28.1</t>
  </si>
  <si>
    <t>3 day training of Medical Officer of the Model Treatment Centre  (15 Medical officers in each batch)</t>
  </si>
  <si>
    <t>9.5.28.2</t>
  </si>
  <si>
    <t>5 day training of the lab technicians (15 Lab Technicians in each batch)</t>
  </si>
  <si>
    <t>9.5.28.3</t>
  </si>
  <si>
    <t xml:space="preserve">1 day training of Peer support of the Treatment sites (MTC/TCs) </t>
  </si>
  <si>
    <t>9.5.28.4</t>
  </si>
  <si>
    <t xml:space="preserve">1 day training of pharmacist of the Treatment sites (MTC/TCs) </t>
  </si>
  <si>
    <t>9.5.28.5</t>
  </si>
  <si>
    <t xml:space="preserve">1 day training of DEO of the Treatment sites (MTC/TCs) </t>
  </si>
  <si>
    <t>9.5.28.6</t>
  </si>
  <si>
    <t>Training for Community Volunteers</t>
  </si>
  <si>
    <t>9.5.29.1</t>
  </si>
  <si>
    <t>PGDHM Courses</t>
  </si>
  <si>
    <t>9.5.29.4</t>
  </si>
  <si>
    <t>Training of ANMs, Staff nurses, AWW, AWS</t>
  </si>
  <si>
    <t>9.5.29.5.1</t>
  </si>
  <si>
    <t>TOT on IMEP</t>
  </si>
  <si>
    <t>9.5.29.5.4</t>
  </si>
  <si>
    <t>9.5.29.8</t>
  </si>
  <si>
    <t>Trainings of Medical Officers, Health Workers and Programme officers under NPCCHH</t>
  </si>
  <si>
    <t>9.5.29.11</t>
  </si>
  <si>
    <t>Training (quality, record keeping etc) for  lab technician on tests that are not covered under National disease control programs (Communicable and non-communicable).</t>
  </si>
  <si>
    <t>10.1.1</t>
  </si>
  <si>
    <t>Maternal Death Review (both in institutions and community)</t>
  </si>
  <si>
    <t>10.1.2</t>
  </si>
  <si>
    <t>Child Death Review</t>
  </si>
  <si>
    <t>10.2.2</t>
  </si>
  <si>
    <t>IDD Surveys/Re-surveys</t>
  </si>
  <si>
    <t>10.2.4</t>
  </si>
  <si>
    <t>Microfilaria Survey - Lymphatic Filariasis</t>
  </si>
  <si>
    <t>10.2.5</t>
  </si>
  <si>
    <t>Monitoring  &amp;Evaluation (Post MDA assessment by medical colleges (Govt. &amp; private)/ICMR institutions )</t>
  </si>
  <si>
    <t>10.2.6.1</t>
  </si>
  <si>
    <t>Additional MF Survey</t>
  </si>
  <si>
    <t>10.2.6.2</t>
  </si>
  <si>
    <t>ICT Survey</t>
  </si>
  <si>
    <t>10.2.8</t>
  </si>
  <si>
    <t>Research &amp; Studies &amp; Consultancy</t>
  </si>
  <si>
    <t>Research for medical colleges</t>
  </si>
  <si>
    <t>10.2.9</t>
  </si>
  <si>
    <t>Surveillance/ Vulnerability assessment/ Research related to Climate Change, Air Pollution and Heat related illness</t>
  </si>
  <si>
    <t>10.2.14</t>
  </si>
  <si>
    <t>10.3.1.2</t>
  </si>
  <si>
    <t xml:space="preserve">Sentinel surveillance Hospital recurrent </t>
  </si>
  <si>
    <t>10.3.2.1</t>
  </si>
  <si>
    <t>At State NCD Cell</t>
  </si>
  <si>
    <t>10.4.2</t>
  </si>
  <si>
    <t>10.4.3</t>
  </si>
  <si>
    <t xml:space="preserve">Expenses on account of consumables, operating expenses, office expenses, transport of samples, miscellaneous etc.    </t>
  </si>
  <si>
    <t>10.4.4</t>
  </si>
  <si>
    <t>Development of State Communication strategy (comprising of district plans)</t>
  </si>
  <si>
    <t>Interpersonal Communication Tools for the frontline health workers</t>
  </si>
  <si>
    <t>Targeting Naturally Occurring Gathering of People/ Health Mela</t>
  </si>
  <si>
    <t>11.4.1</t>
  </si>
  <si>
    <t>Media Mix of Mid Media/ Mass Media</t>
  </si>
  <si>
    <t>11.4.2</t>
  </si>
  <si>
    <t>Inter Personal Communication</t>
  </si>
  <si>
    <t>11.4.3</t>
  </si>
  <si>
    <t>Any other IEC/BCC activities (please specify)</t>
  </si>
  <si>
    <t>11.5.1</t>
  </si>
  <si>
    <t>11.5.2</t>
  </si>
  <si>
    <t>11.5.4</t>
  </si>
  <si>
    <t>Any other IEC/BCC activities (please specify) including SAANS campaign IEC at state/district level</t>
  </si>
  <si>
    <t>11.6.1</t>
  </si>
  <si>
    <t>11.6.2</t>
  </si>
  <si>
    <t>11.6.3</t>
  </si>
  <si>
    <t>IEC &amp; promotional activities for World Population Day celebration</t>
  </si>
  <si>
    <t>11.6.4</t>
  </si>
  <si>
    <t>11.6.5</t>
  </si>
  <si>
    <t>IEC activities for Mission Parivar Vikas Campaign (Frequency-at least 4/year)</t>
  </si>
  <si>
    <t>11.6.6</t>
  </si>
  <si>
    <t>11.7.1</t>
  </si>
  <si>
    <t>Media Mix of Mass Media/ Mid Media including promotion of menstrual hygiene scheme</t>
  </si>
  <si>
    <t>11.8.1</t>
  </si>
  <si>
    <t>IEC activities for Immunization</t>
  </si>
  <si>
    <t>11.9.1</t>
  </si>
  <si>
    <t>Creating awareness on declining sex ratio issue (PNDT)</t>
  </si>
  <si>
    <t>11.9.2</t>
  </si>
  <si>
    <t>11.10.1</t>
  </si>
  <si>
    <t>IEC/BCC activities under Blood Services</t>
  </si>
  <si>
    <t>Health Education &amp; Publicity for National Programme for Fluorosis (State and District Level)</t>
  </si>
  <si>
    <t>11.13.1</t>
  </si>
  <si>
    <t>Health Education &amp; Publicity for NIDDCP</t>
  </si>
  <si>
    <t>11.14.1</t>
  </si>
  <si>
    <t>11.14.2</t>
  </si>
  <si>
    <t>11.15.1</t>
  </si>
  <si>
    <t>IEC/BCC for Malaria</t>
  </si>
  <si>
    <t>11.15.2</t>
  </si>
  <si>
    <t>IEC/BCC specific to J.E. in endemic areas</t>
  </si>
  <si>
    <t>11.15.3</t>
  </si>
  <si>
    <t>Specific IEC/BCC for Lymphatic Filariasis at State, District, PHC, Sub-centre and village level including VHSC/GKs for community mobilization efforts to realize the desired drug compliance of 85% during MDA</t>
  </si>
  <si>
    <t>11.15.4</t>
  </si>
  <si>
    <t>11.15.5</t>
  </si>
  <si>
    <t>IEC/BCC/Advocacy for Kala-azar</t>
  </si>
  <si>
    <t>11.16.1</t>
  </si>
  <si>
    <t>IEC/BCC: Mass media, Outdoor media, Rural media, Advocacy media for NLEP</t>
  </si>
  <si>
    <t>11.16.2</t>
  </si>
  <si>
    <t>11.17.1</t>
  </si>
  <si>
    <t>ACSM (State &amp; district)</t>
  </si>
  <si>
    <t>11.17.2</t>
  </si>
  <si>
    <t>TB Harega Desh Jeetega' Campaign</t>
  </si>
  <si>
    <t>11.18.1</t>
  </si>
  <si>
    <t>State level IEC for Minor State @ Rs. 10 lakh and for Major States @ Rs. 20 lakh under NPCB&amp;VI</t>
  </si>
  <si>
    <t>11.19.1</t>
  </si>
  <si>
    <t>Translation of IEC material and distribution</t>
  </si>
  <si>
    <t>11.20.1</t>
  </si>
  <si>
    <t>IPC,Group activities and mass media for NPHCE</t>
  </si>
  <si>
    <t>11.20.2</t>
  </si>
  <si>
    <t>Celebration of days-ie International Day for older persons</t>
  </si>
  <si>
    <t>11.21.1</t>
  </si>
  <si>
    <t>IEC/BCC for NTCP</t>
  </si>
  <si>
    <t>11.21.2</t>
  </si>
  <si>
    <t>11.22.1</t>
  </si>
  <si>
    <t>IEC/BCC for State NCD  Cell</t>
  </si>
  <si>
    <t>11.22.2</t>
  </si>
  <si>
    <t>IEC/BCC for District  NCD Cell</t>
  </si>
  <si>
    <t>11.22.3</t>
  </si>
  <si>
    <t>IEC/BCC activities for Universal Screening of NCDs</t>
  </si>
  <si>
    <t>IEC activities for Ayushman Bharat Health &amp; Wellness centre (H&amp;WC)</t>
  </si>
  <si>
    <t>11.24.1</t>
  </si>
  <si>
    <t>11.24.2</t>
  </si>
  <si>
    <t>Innovative IEC/ BCC Strategies including mobile based solutions, social media and engagement of youth</t>
  </si>
  <si>
    <t>11.24.3.1</t>
  </si>
  <si>
    <t>Places covered with hoardings/ bill boards/ signage etc.</t>
  </si>
  <si>
    <t>11.24.3.2</t>
  </si>
  <si>
    <t>Usage of Folk media such as Nukkad Natak/ mobile audio visual services/ local radio etc.</t>
  </si>
  <si>
    <t>11.24.3.3</t>
  </si>
  <si>
    <t>Development of IEC Material</t>
  </si>
  <si>
    <t>11.24.4.1</t>
  </si>
  <si>
    <t>IEC/BCC under NRCP: Rabies Awareness and DO'S and Don'ts in the event of Animal Bites</t>
  </si>
  <si>
    <t>11.24.4.2</t>
  </si>
  <si>
    <t>IEC/BCC under NOHP</t>
  </si>
  <si>
    <t>11.24.4.3</t>
  </si>
  <si>
    <t>IEC/BCC under NVHCP</t>
  </si>
  <si>
    <t>IEC on Climate Sensitive Diseases at Block , District and State level  – Air pollution, Heat and other relevant Climate Sensitive diseases</t>
  </si>
  <si>
    <t>11.24.4.4</t>
  </si>
  <si>
    <t>IEC Activity under NQAP, LaQshya, Kayakalp &amp; Mera-Aspataal (Signages- Approach road, Departmental, Directional and other facility level signage's)</t>
  </si>
  <si>
    <t>11.24.4.5</t>
  </si>
  <si>
    <t>11.24.4.9</t>
  </si>
  <si>
    <t>12.1.1</t>
  </si>
  <si>
    <t>Printing of MDR formats</t>
  </si>
  <si>
    <t>12.1.2</t>
  </si>
  <si>
    <t>Printing of MCP cards,  safe motherhood booklets  etc.</t>
  </si>
  <si>
    <t>12.1.3</t>
  </si>
  <si>
    <t xml:space="preserve">Printing of labour room registers and case sheets/ LaQshya related printing </t>
  </si>
  <si>
    <t>12.1.4</t>
  </si>
  <si>
    <t>Printing cost for MAA programme</t>
  </si>
  <si>
    <t>12.2.1</t>
  </si>
  <si>
    <t>Printing for IMNCI, FIMNCI, FBNC, NBSU training packages and the translation</t>
  </si>
  <si>
    <t>12.2.2</t>
  </si>
  <si>
    <t>Printing for National Childhood Pneumonia Management Guidelines under SAANS</t>
  </si>
  <si>
    <t>12.2.3</t>
  </si>
  <si>
    <t>Printing for Micronutrient Supplementation Programme including IEC materials, reporting formats, guidelines / training materials etc. (For AMB and Vitamin A supplementation programmes)</t>
  </si>
  <si>
    <t>12.2.4</t>
  </si>
  <si>
    <t>Printing of Child Death Review formats</t>
  </si>
  <si>
    <t>12.2.5</t>
  </si>
  <si>
    <t>Printing of compliance cards and reporting formats for National Iron Plus Initiative-for 6-59 months  age group and for 5-10 years age group</t>
  </si>
  <si>
    <t>12.2.6</t>
  </si>
  <si>
    <t>Printing of IEC materials and reporting formats etc.  for National Deworming Day</t>
  </si>
  <si>
    <t>12.2.7</t>
  </si>
  <si>
    <t>Printing of IEC Materials and monitoring formats for IDCF</t>
  </si>
  <si>
    <t>12.2.9</t>
  </si>
  <si>
    <t>Printing &amp; translation cost for Family participatory care (KMC)</t>
  </si>
  <si>
    <t>12.2.10</t>
  </si>
  <si>
    <t>Printing (SNCU data management)</t>
  </si>
  <si>
    <t>12.2.11</t>
  </si>
  <si>
    <t>Printing of HBNC referral cards and other formats</t>
  </si>
  <si>
    <t>12.2.12</t>
  </si>
  <si>
    <t>Printing cost for HBYC</t>
  </si>
  <si>
    <t>12.2.13</t>
  </si>
  <si>
    <t>12.3.2</t>
  </si>
  <si>
    <t xml:space="preserve">Printing for Mission Parivar Vikas Campaign </t>
  </si>
  <si>
    <t>12.3.3</t>
  </si>
  <si>
    <t>Printing of FP Manuals, Guidelines, etc.</t>
  </si>
  <si>
    <t>12.3.4</t>
  </si>
  <si>
    <t>Printing of IUCD cards, MPA Card, FP manuals, guidelines etc.</t>
  </si>
  <si>
    <t>12.4.1</t>
  </si>
  <si>
    <t xml:space="preserve">PE Kit and PE Diary  </t>
  </si>
  <si>
    <t>12.4.6</t>
  </si>
  <si>
    <t>12.7.1</t>
  </si>
  <si>
    <t>12.7.2</t>
  </si>
  <si>
    <t>Printing of ASHA diary</t>
  </si>
  <si>
    <t>Printing of ASHA Modules and formats</t>
  </si>
  <si>
    <t>12.7.5</t>
  </si>
  <si>
    <t>Printing of MCTS follow-up formats/ services due list/ work plan</t>
  </si>
  <si>
    <t>12.9.3</t>
  </si>
  <si>
    <t>12.10.1</t>
  </si>
  <si>
    <t>Printing and dissemination of Immunization cards, tally sheets, monitoring forms etc.</t>
  </si>
  <si>
    <t>12.11.1</t>
  </si>
  <si>
    <t>Printing of forms/registers for Lymphatic Filariasis</t>
  </si>
  <si>
    <t>12.11.4</t>
  </si>
  <si>
    <t>12.12.1</t>
  </si>
  <si>
    <t>Printing works</t>
  </si>
  <si>
    <t>12.13.1</t>
  </si>
  <si>
    <t>Printing (ACSM)</t>
  </si>
  <si>
    <t>12.13.2</t>
  </si>
  <si>
    <t>Printing</t>
  </si>
  <si>
    <t>12.15.1</t>
  </si>
  <si>
    <t>Patient referral cards at PHC Level</t>
  </si>
  <si>
    <t>12.15.3</t>
  </si>
  <si>
    <t>Printing activities for Universal Screening of NCDs - printing of cards and modules</t>
  </si>
  <si>
    <t>12.15.4</t>
  </si>
  <si>
    <t>12.16.1</t>
  </si>
  <si>
    <t>Printing for HWCs Various Reporting Formats and other items etc.</t>
  </si>
  <si>
    <t>12.17.2</t>
  </si>
  <si>
    <t>Printing of formats for Monitoring and Surveillance</t>
  </si>
  <si>
    <t>12.17.4</t>
  </si>
  <si>
    <t>Printing for formats/registers under NVHCP</t>
  </si>
  <si>
    <t>12.17.5</t>
  </si>
  <si>
    <t>12.18.1</t>
  </si>
  <si>
    <t>Printing of training material</t>
  </si>
  <si>
    <t>13.1.1.3</t>
  </si>
  <si>
    <t>EQAS for Labs</t>
  </si>
  <si>
    <t>13.1.2</t>
  </si>
  <si>
    <t>Quality Assurance Assessment (State &amp; district Level assessment cum Mentoring Visit)</t>
  </si>
  <si>
    <t>13.1.3</t>
  </si>
  <si>
    <t>13.1.4</t>
  </si>
  <si>
    <t>Quality Assurance Certifications, Re-certification (National &amp; State Certification) under NQAS</t>
  </si>
  <si>
    <t>LaQshya certifications and recertification (National &amp; State Certification) under LaQshya</t>
  </si>
  <si>
    <t>13.1.5</t>
  </si>
  <si>
    <t>Incentivisation on attainment of NQAS certification (Please provide details in Annexure)</t>
  </si>
  <si>
    <t>13.2.1</t>
  </si>
  <si>
    <t>Assessments</t>
  </si>
  <si>
    <t>13.2.2</t>
  </si>
  <si>
    <t>Kayakalp Awards</t>
  </si>
  <si>
    <t>13.2.3.1</t>
  </si>
  <si>
    <t>Biomedical Waste Management</t>
  </si>
  <si>
    <t>13.2.4</t>
  </si>
  <si>
    <t>Contingencies</t>
  </si>
  <si>
    <t>13.2.5</t>
  </si>
  <si>
    <t>Swachh Swasth Sarvatra</t>
  </si>
  <si>
    <t>13.2.6</t>
  </si>
  <si>
    <t>13.3.1</t>
  </si>
  <si>
    <t>Comprehensive Grievance Redressal Mechanism</t>
  </si>
  <si>
    <t>14.2.1</t>
  </si>
  <si>
    <t>Supply chain logistic system for drug warehouses</t>
  </si>
  <si>
    <t>14.2.2</t>
  </si>
  <si>
    <t xml:space="preserve">Implementation of DVDMS </t>
  </si>
  <si>
    <t>14.2.4.1</t>
  </si>
  <si>
    <t>Alternative vaccine delivery in hard to reach areas</t>
  </si>
  <si>
    <t>14.2.4.2</t>
  </si>
  <si>
    <t>AVD in very hard to reach areas esp. notified by States/districts</t>
  </si>
  <si>
    <t>14.2.5</t>
  </si>
  <si>
    <t>Alternative Vaccine Delivery in other areas</t>
  </si>
  <si>
    <t>14.2.6</t>
  </si>
  <si>
    <t>14.2.8</t>
  </si>
  <si>
    <t>14.2.7</t>
  </si>
  <si>
    <t>POL for vaccine delivery from State to district and from district to PHC/CHCs</t>
  </si>
  <si>
    <t xml:space="preserve">Cold chain maintenance </t>
  </si>
  <si>
    <t>Operational cost of e-VIN (like temperature logger sim card and  Data sim card for e-VIN)</t>
  </si>
  <si>
    <t>14.2.12</t>
  </si>
  <si>
    <t>Drug transportation charges</t>
  </si>
  <si>
    <t>14.2.13</t>
  </si>
  <si>
    <t>Sample transportation cost under NVHCP</t>
  </si>
  <si>
    <t>14.2.14</t>
  </si>
  <si>
    <t>15.1.1</t>
  </si>
  <si>
    <t xml:space="preserve">Processing accreditation/empanelment for private facilities/providers to provide sterilization services </t>
  </si>
  <si>
    <t>15.2.1</t>
  </si>
  <si>
    <t>Public Private Partnership</t>
  </si>
  <si>
    <t>15.3.1</t>
  </si>
  <si>
    <t xml:space="preserve">PPP / NGO and Intersectoral Convergence </t>
  </si>
  <si>
    <t>15.3.2</t>
  </si>
  <si>
    <t>Inter-sectoral convergence</t>
  </si>
  <si>
    <t>15.5.1.1</t>
  </si>
  <si>
    <t xml:space="preserve">Any Public Private Mix (PP/NGO Support) </t>
  </si>
  <si>
    <t>15.5.2</t>
  </si>
  <si>
    <t>Public Private Support Agency (PPSA)</t>
  </si>
  <si>
    <t>15.5.4</t>
  </si>
  <si>
    <t>Multi-sectoral collaboration activities</t>
  </si>
  <si>
    <t>Reimbursement for cataract operation for NGO and Private  Practitioners as per NGO norms @ Rs. 2000</t>
  </si>
  <si>
    <t>15.6.1</t>
  </si>
  <si>
    <t>15.9.6</t>
  </si>
  <si>
    <t>Strengthening of diagnostic services of Ayushman Bharat H&amp;WC through PPP</t>
  </si>
  <si>
    <t>1.2.2.2.1</t>
  </si>
  <si>
    <t>Compensation for IUCD insertion at health facilities (including fixed day services at SHC and PHC)
[Provide breakup: Private Sector]</t>
  </si>
  <si>
    <t>1.3.1.10</t>
  </si>
  <si>
    <t>1.3.1.17.2</t>
  </si>
  <si>
    <t>3.1.1.6.3</t>
  </si>
  <si>
    <t>District level</t>
  </si>
  <si>
    <t>3.2.4.2</t>
  </si>
  <si>
    <t>3.3.4</t>
  </si>
  <si>
    <t>4.1.4</t>
  </si>
  <si>
    <t>Sub Centre Rent and Contingencies</t>
  </si>
  <si>
    <t>5.1.2</t>
  </si>
  <si>
    <t>6.2.2.8.1</t>
  </si>
  <si>
    <t>ORS</t>
  </si>
  <si>
    <t>6.2.2.8.2</t>
  </si>
  <si>
    <t>Zinc</t>
  </si>
  <si>
    <t>6.2.10.1</t>
  </si>
  <si>
    <t>Consumables for NOHP</t>
  </si>
  <si>
    <t>Test kits (Nos.) to be supplied by GoI (kindly indicate numbers of ELISA based NS1 kit and Mac ELISA Kits required separately)</t>
  </si>
  <si>
    <t>6.2.12.13</t>
  </si>
  <si>
    <t>6.1.1.9.2</t>
  </si>
  <si>
    <t>Equipment for Day Care Centre</t>
  </si>
  <si>
    <t>9.5.1.5</t>
  </si>
  <si>
    <t>TOT for SBA</t>
  </si>
  <si>
    <t>9.5.4.1</t>
  </si>
  <si>
    <t xml:space="preserve">Dissemination workshops under RKSK </t>
  </si>
  <si>
    <t>9.5.4.3</t>
  </si>
  <si>
    <t xml:space="preserve">AFHS training of Medical Officers </t>
  </si>
  <si>
    <t>9.5.4.4</t>
  </si>
  <si>
    <t>AFHS training of ANM/LHV/MPW</t>
  </si>
  <si>
    <t>9.5.4.6</t>
  </si>
  <si>
    <t>Training of Peer Educator (District level)</t>
  </si>
  <si>
    <t>9.5.4.7</t>
  </si>
  <si>
    <t>Training of Peer Educator (Block Level)</t>
  </si>
  <si>
    <t>9.5.4.8</t>
  </si>
  <si>
    <t>Training of Peer Educator (Sub block level)</t>
  </si>
  <si>
    <t>9.5.4.13.1</t>
  </si>
  <si>
    <t xml:space="preserve">Training of master trainers at State, district and block level </t>
  </si>
  <si>
    <t>Budget Summary I</t>
  </si>
  <si>
    <t>Budget Summary II</t>
  </si>
  <si>
    <t>Annexures</t>
  </si>
  <si>
    <r>
      <rPr>
        <b/>
        <sz val="11"/>
        <rFont val="Arial"/>
        <family val="2"/>
      </rPr>
      <t xml:space="preserve">FMR 1: </t>
    </r>
    <r>
      <rPr>
        <sz val="11"/>
        <rFont val="Arial"/>
        <family val="2"/>
      </rPr>
      <t>Service Delivery: Facility Based</t>
    </r>
  </si>
  <si>
    <r>
      <rPr>
        <b/>
        <sz val="11"/>
        <rFont val="Arial"/>
        <family val="2"/>
      </rPr>
      <t xml:space="preserve">FMR 2: </t>
    </r>
    <r>
      <rPr>
        <sz val="11"/>
        <rFont val="Arial"/>
        <family val="2"/>
      </rPr>
      <t>Service Delivery: Community Based</t>
    </r>
  </si>
  <si>
    <r>
      <rPr>
        <b/>
        <sz val="11"/>
        <rFont val="Arial"/>
        <family val="2"/>
      </rPr>
      <t xml:space="preserve">FMR 3: </t>
    </r>
    <r>
      <rPr>
        <sz val="11"/>
        <rFont val="Arial"/>
        <family val="2"/>
      </rPr>
      <t>Community Intervention</t>
    </r>
  </si>
  <si>
    <r>
      <rPr>
        <b/>
        <sz val="11"/>
        <rFont val="Arial"/>
        <family val="2"/>
      </rPr>
      <t xml:space="preserve">FMR 4: </t>
    </r>
    <r>
      <rPr>
        <sz val="11"/>
        <rFont val="Arial"/>
        <family val="2"/>
      </rPr>
      <t>Untied grants</t>
    </r>
  </si>
  <si>
    <r>
      <rPr>
        <b/>
        <sz val="11"/>
        <rFont val="Arial"/>
        <family val="2"/>
      </rPr>
      <t xml:space="preserve">FMR 5: </t>
    </r>
    <r>
      <rPr>
        <sz val="11"/>
        <rFont val="Arial"/>
        <family val="2"/>
      </rPr>
      <t>Infrastructure</t>
    </r>
  </si>
  <si>
    <r>
      <rPr>
        <b/>
        <sz val="11"/>
        <rFont val="Arial"/>
        <family val="2"/>
      </rPr>
      <t xml:space="preserve">FMR 6: </t>
    </r>
    <r>
      <rPr>
        <sz val="11"/>
        <rFont val="Arial"/>
        <family val="2"/>
      </rPr>
      <t>Procurement</t>
    </r>
  </si>
  <si>
    <r>
      <rPr>
        <b/>
        <sz val="11"/>
        <rFont val="Arial"/>
        <family val="2"/>
      </rPr>
      <t xml:space="preserve">FMR 7: </t>
    </r>
    <r>
      <rPr>
        <sz val="11"/>
        <rFont val="Arial"/>
        <family val="2"/>
      </rPr>
      <t>Referral Transport</t>
    </r>
  </si>
  <si>
    <r>
      <rPr>
        <b/>
        <sz val="11"/>
        <rFont val="Arial"/>
        <family val="2"/>
      </rPr>
      <t xml:space="preserve">FMR 8: </t>
    </r>
    <r>
      <rPr>
        <sz val="11"/>
        <rFont val="Arial"/>
        <family val="2"/>
      </rPr>
      <t>Human Resource (Service Delivery)</t>
    </r>
  </si>
  <si>
    <r>
      <rPr>
        <b/>
        <sz val="11"/>
        <rFont val="Arial"/>
        <family val="2"/>
      </rPr>
      <t xml:space="preserve">FMR 9: </t>
    </r>
    <r>
      <rPr>
        <sz val="11"/>
        <rFont val="Arial"/>
        <family val="2"/>
      </rPr>
      <t>Training</t>
    </r>
  </si>
  <si>
    <r>
      <rPr>
        <b/>
        <sz val="11"/>
        <rFont val="Arial"/>
        <family val="2"/>
      </rPr>
      <t xml:space="preserve">FMR 10: </t>
    </r>
    <r>
      <rPr>
        <sz val="11"/>
        <rFont val="Arial"/>
        <family val="2"/>
      </rPr>
      <t>Review, Research and Surveillance</t>
    </r>
  </si>
  <si>
    <r>
      <rPr>
        <b/>
        <sz val="11"/>
        <rFont val="Arial"/>
        <family val="2"/>
      </rPr>
      <t xml:space="preserve">FMR 11: </t>
    </r>
    <r>
      <rPr>
        <sz val="11"/>
        <rFont val="Arial"/>
        <family val="2"/>
      </rPr>
      <t>IEC-BCC</t>
    </r>
  </si>
  <si>
    <r>
      <rPr>
        <b/>
        <sz val="11"/>
        <rFont val="Arial"/>
        <family val="2"/>
      </rPr>
      <t xml:space="preserve">FMR 12: </t>
    </r>
    <r>
      <rPr>
        <sz val="11"/>
        <rFont val="Arial"/>
        <family val="2"/>
      </rPr>
      <t xml:space="preserve">Printing </t>
    </r>
  </si>
  <si>
    <r>
      <rPr>
        <b/>
        <sz val="11"/>
        <rFont val="Arial"/>
        <family val="2"/>
      </rPr>
      <t xml:space="preserve">FMR 13: </t>
    </r>
    <r>
      <rPr>
        <sz val="11"/>
        <rFont val="Arial"/>
        <family val="2"/>
      </rPr>
      <t xml:space="preserve">Quality </t>
    </r>
  </si>
  <si>
    <r>
      <rPr>
        <b/>
        <sz val="11"/>
        <rFont val="Arial"/>
        <family val="2"/>
      </rPr>
      <t xml:space="preserve">FMR 14: </t>
    </r>
    <r>
      <rPr>
        <sz val="11"/>
        <rFont val="Arial"/>
        <family val="2"/>
      </rPr>
      <t xml:space="preserve">Drug Warehouse &amp; Logistic </t>
    </r>
  </si>
  <si>
    <r>
      <rPr>
        <b/>
        <sz val="11"/>
        <rFont val="Arial"/>
        <family val="2"/>
      </rPr>
      <t xml:space="preserve">FMR 15: </t>
    </r>
    <r>
      <rPr>
        <sz val="11"/>
        <rFont val="Arial"/>
        <family val="2"/>
      </rPr>
      <t>PPP</t>
    </r>
  </si>
  <si>
    <r>
      <rPr>
        <b/>
        <sz val="11"/>
        <rFont val="Arial"/>
        <family val="2"/>
      </rPr>
      <t xml:space="preserve">FMR 16: </t>
    </r>
    <r>
      <rPr>
        <sz val="11"/>
        <rFont val="Arial"/>
        <family val="2"/>
      </rPr>
      <t xml:space="preserve">Programme Management </t>
    </r>
  </si>
  <si>
    <t>FMR 16.1: PM Activities Sub Annexure</t>
  </si>
  <si>
    <r>
      <rPr>
        <b/>
        <sz val="11"/>
        <rFont val="Arial"/>
        <family val="2"/>
      </rPr>
      <t xml:space="preserve">FMR 17: </t>
    </r>
    <r>
      <rPr>
        <sz val="11"/>
        <rFont val="Arial"/>
        <family val="2"/>
      </rPr>
      <t>IT Initiatives for Service Delivery</t>
    </r>
  </si>
  <si>
    <r>
      <rPr>
        <b/>
        <sz val="11"/>
        <rFont val="Arial"/>
        <family val="2"/>
      </rPr>
      <t xml:space="preserve">FMR 18: </t>
    </r>
    <r>
      <rPr>
        <sz val="11"/>
        <rFont val="Arial"/>
        <family val="2"/>
      </rPr>
      <t>Innovations</t>
    </r>
  </si>
  <si>
    <t>ROP/New FMR Budget code No.(as per ROP 2020-21):-  :</t>
  </si>
  <si>
    <t>10.4.1</t>
  </si>
  <si>
    <t>Management of IDD Monitoring Laboratory</t>
  </si>
  <si>
    <t>GMCH Bettiah</t>
  </si>
  <si>
    <t>11.11.1</t>
  </si>
  <si>
    <t>IEC/BCC activities under NPPCD</t>
  </si>
  <si>
    <t>12.5.4</t>
  </si>
  <si>
    <t>Printing of RBSK card and registers</t>
  </si>
  <si>
    <t>Printing cost for DEIC</t>
  </si>
  <si>
    <t>12.5.5</t>
  </si>
  <si>
    <t>12.5.6</t>
  </si>
  <si>
    <t>16.2.3</t>
  </si>
  <si>
    <t>Others (decoy operations, Mapping or surveys of ultrasound  machines etc )</t>
  </si>
  <si>
    <t>16.3.1</t>
  </si>
  <si>
    <t>16.3.3</t>
  </si>
  <si>
    <t>Operational cost for HMIS &amp; MCTS (incl. Internet connectivity; AMC of Laptop, printers, computers, UPS; Office expenditure; Mobile reimbursement)</t>
  </si>
  <si>
    <t>16.3.4</t>
  </si>
  <si>
    <t>Procurement of Computer/Printer/UPS/ Laptop/ VSAT</t>
  </si>
  <si>
    <t>16.4.1.1</t>
  </si>
  <si>
    <t>Salaries for Staff on Deputation (Please specify)</t>
  </si>
  <si>
    <t>17.2.1</t>
  </si>
  <si>
    <t>Telemedicine/ teleconsultation facility under Ayushman Bharat H&amp;WC</t>
  </si>
  <si>
    <t xml:space="preserve">E-rakt kosh- refer to strengthening of blood services guidelines &amp; Software for hemoglobinopathies &amp; Haemophilia </t>
  </si>
  <si>
    <t>Implementation of Human Resource Information System (HRIS)</t>
  </si>
  <si>
    <t>Other IT Initiatives for Service Delivery (please specify)</t>
  </si>
  <si>
    <t>SMNET funding support to UNICEF</t>
  </si>
  <si>
    <t>Field Monitor funding support to WHO</t>
  </si>
  <si>
    <t>Inclusion of SHG (Self Help group) of Jeevika - Bihar rural Livlihood Promotion Society for community awareness of FP services</t>
  </si>
  <si>
    <t>Rewards and Recognitions for Nurses</t>
  </si>
  <si>
    <t>Sehat Centre -FP</t>
  </si>
  <si>
    <t>16.1.1.1.1</t>
  </si>
  <si>
    <t>State</t>
  </si>
  <si>
    <t>16.1.1.1.2</t>
  </si>
  <si>
    <t>District - Plan as per DHAP/Aspirational District/Model Health District Plans.</t>
  </si>
  <si>
    <t>16.1.1.1.3</t>
  </si>
  <si>
    <t>Block</t>
  </si>
  <si>
    <t>16.1.1.9</t>
  </si>
  <si>
    <t>16.1.2.1.4</t>
  </si>
  <si>
    <t>FP QAC meetings (Minimum frequency of QAC meetings as per Supreme court mandate: State level - Biannual meeting; District level - Quarterly)</t>
  </si>
  <si>
    <t>16.1.2.1.5</t>
  </si>
  <si>
    <t>FP review meetings (As per Hon'ble SC judgement)</t>
  </si>
  <si>
    <t>16.1.2.2.4</t>
  </si>
  <si>
    <t>Independent Monitoring Cost for performance assessment of Health &amp; Wellness Centre (H&amp;WC)</t>
  </si>
  <si>
    <t>16.1.2.2.5</t>
  </si>
  <si>
    <t>Monitoring , Evaluation &amp; Supervision (Malaria)</t>
  </si>
  <si>
    <t>16.1.2.2.6</t>
  </si>
  <si>
    <t>Monitoring/supervision and Rapid response (Dengue and Chikungunya)</t>
  </si>
  <si>
    <t>16.1.2.2.7</t>
  </si>
  <si>
    <t>Monitoring and supervision (JE/ AE)</t>
  </si>
  <si>
    <t>16.1.2.2.8</t>
  </si>
  <si>
    <t>Monitoring &amp; Supervision (Lymphatic Filariasis)</t>
  </si>
  <si>
    <t>16.1.2.2.9</t>
  </si>
  <si>
    <t>Monitoring &amp; Evaluation (Kala Azar)</t>
  </si>
  <si>
    <t>16.1.2.2.11</t>
  </si>
  <si>
    <t>16.1.2.1.17</t>
  </si>
  <si>
    <t>State Task Force, State Technical Advisory Committee meeting, District coordination meeting (Lymphatic Filariasis)</t>
  </si>
  <si>
    <t>16.1.2.2.13</t>
  </si>
  <si>
    <t>Supervision and Monitoring</t>
  </si>
  <si>
    <t>16.1.3.1.1</t>
  </si>
  <si>
    <t>Mobility Support for SPMU/State</t>
  </si>
  <si>
    <t>16.1.3.1.4</t>
  </si>
  <si>
    <t>16.1.3.1.6</t>
  </si>
  <si>
    <t>Mobility support for staff for E-Vin (VCCM)</t>
  </si>
  <si>
    <t>16.1.3.1.9</t>
  </si>
  <si>
    <t xml:space="preserve">Mobility support for Rapid Response Team </t>
  </si>
  <si>
    <t>16.1.3.1.11</t>
  </si>
  <si>
    <t>Travel expenses - Contractual Staff at State level</t>
  </si>
  <si>
    <t>16.1.3.1.12</t>
  </si>
  <si>
    <t>Mobility Support: State Cell</t>
  </si>
  <si>
    <t>16.1.3.1.13</t>
  </si>
  <si>
    <t>Vehicle Operation (POL)</t>
  </si>
  <si>
    <t>16.1.3.1.14</t>
  </si>
  <si>
    <t>Vehicle hiring</t>
  </si>
  <si>
    <t>16.1.3.3.1</t>
  </si>
  <si>
    <t>16.1.3.3.2</t>
  </si>
  <si>
    <t>16.1.3.3.7</t>
  </si>
  <si>
    <t>Mobility Support for supervision for district level officers.</t>
  </si>
  <si>
    <t>16.1.4.1.1</t>
  </si>
  <si>
    <t xml:space="preserve">JSY Administrative Expenses </t>
  </si>
  <si>
    <t>16.1.4.1.5</t>
  </si>
  <si>
    <t>Office expenses on telephone, fax, Broadband Expenses &amp; Other Miscellaneous Expenditures</t>
  </si>
  <si>
    <t>16.1.4.1.10</t>
  </si>
  <si>
    <t>Office Operation (Miscellaneous)</t>
  </si>
  <si>
    <t>16.1.4.2.1</t>
  </si>
  <si>
    <t>District Quality Assurance Unit (Operational cost)</t>
  </si>
  <si>
    <t>16.1.4.2.3</t>
  </si>
  <si>
    <t xml:space="preserve">contingency support </t>
  </si>
  <si>
    <t>16.1.4.2.4</t>
  </si>
  <si>
    <t>Office operation &amp; Maintenance - District Cell</t>
  </si>
  <si>
    <t>16.1.4.2.5</t>
  </si>
  <si>
    <t>District Cell - Consumables</t>
  </si>
  <si>
    <t>16.1.4.2.6</t>
  </si>
  <si>
    <t>16.1.5.3.2</t>
  </si>
  <si>
    <t>Audit Fees</t>
  </si>
  <si>
    <t>16.1.5.3.4</t>
  </si>
  <si>
    <t>Strengthening of BCC/IEC Bureaus (state and district levels)</t>
  </si>
  <si>
    <t>16.1.5.3.8</t>
  </si>
  <si>
    <t>Epidemic preparedness &amp; Response (Malaria)</t>
  </si>
  <si>
    <t>16.1.5.3.9</t>
  </si>
  <si>
    <t>Monitoring , Evaluation &amp; Supervision &amp; Epidemic Preparedness - Cost of NAMMIS</t>
  </si>
  <si>
    <t>16.1.5.3.16</t>
  </si>
  <si>
    <t>Any Other Activity</t>
  </si>
  <si>
    <t>Anx1</t>
  </si>
  <si>
    <t>Anx2</t>
  </si>
  <si>
    <t>Anx3</t>
  </si>
  <si>
    <t>Anx4</t>
  </si>
  <si>
    <t>Anx5</t>
  </si>
  <si>
    <t>Anx6</t>
  </si>
  <si>
    <t>Anx7</t>
  </si>
  <si>
    <t>Anx8</t>
  </si>
  <si>
    <t>Anx9</t>
  </si>
  <si>
    <t>Anx10</t>
  </si>
  <si>
    <t>Anx11</t>
  </si>
  <si>
    <t>Anx12</t>
  </si>
  <si>
    <t>Anx13</t>
  </si>
  <si>
    <t>Anx14</t>
  </si>
  <si>
    <t>Anx15</t>
  </si>
  <si>
    <t>Anx16</t>
  </si>
  <si>
    <t>Anx17</t>
  </si>
  <si>
    <t>Anx18</t>
  </si>
  <si>
    <t>Anx19</t>
  </si>
  <si>
    <t>Budget Summary</t>
  </si>
  <si>
    <t xml:space="preserve"> Blood Bank</t>
  </si>
  <si>
    <t xml:space="preserve">Physical Target as per ROP 2020-21  (Physical indicator is no. of Blood Transfusion per case @300 </t>
  </si>
  <si>
    <t>Blood Bank</t>
  </si>
  <si>
    <t xml:space="preserve"> ROP 2020-21 (Physical indicator is no. of BSU/BB @ Rs.15000 per annum as contigency charge for BSU/BB and (@ Rs.7000 per month for fuel and miscellaneous for BB.</t>
  </si>
  <si>
    <t xml:space="preserve">Physical Target as per ROP 2019-20  (Physical indicator is no. of No. of VBD Camp @ Rs. 2500. </t>
  </si>
  <si>
    <t>Recurring internet cost for eraktkosh for implementation in all blood banks@ Rs 10000 per year</t>
  </si>
  <si>
    <t>NOHP</t>
  </si>
  <si>
    <t>Infrastructure</t>
  </si>
  <si>
    <t>Maternal Health</t>
  </si>
  <si>
    <t>Finance Cell</t>
  </si>
  <si>
    <t>Rashtriya Kishore Swsthya Karyakram (RKSK)</t>
  </si>
  <si>
    <t>As per ROP 2020-21 (Physical indicator is no. of 
A-HRC</t>
  </si>
  <si>
    <t>Physical Target as per ROP 2020-21 (Physical indicator is no.of sub center</t>
  </si>
  <si>
    <t>Physical Target as per ROP 2020-21 (Physical indicator is no. of villages</t>
  </si>
  <si>
    <t>Physical Target as per ROP 2020-21 (Physical indicator is no.of ASHA involved in PE Program</t>
  </si>
  <si>
    <t>Physical Target as per ROP 2020-21 (Physical indicator is no. of ASHA involved in PE Program</t>
  </si>
  <si>
    <t>Physical Target as per ROP 2020-21 (Physical indicator is no. of AFHC at CHC/PHC</t>
  </si>
  <si>
    <t>Physical Target as per ROP 2020-21 (Physical indicator is no. Workshop/Review Meeting</t>
  </si>
  <si>
    <t>Physical Target as per ROP 2020-21 (Physical indicator is no. of training batches</t>
  </si>
  <si>
    <t>HMIS</t>
  </si>
  <si>
    <t>Physical Target as per ROP 2020-21  (Physical indicator is no. of Training-cum-Review Meeting for HMIS &amp; RCH Portal)</t>
  </si>
  <si>
    <t xml:space="preserve">Physical Target as per ROP 2020-21  (Physical indicator is no. of Traininig cum Review Meeting for HMIS &amp; RCH Portal (MCTS) at Block Level) </t>
  </si>
  <si>
    <t>Physical Target as per ROP 2020-21 (Physical Target is Number of ASHA)</t>
  </si>
  <si>
    <t>Anemia Mukt Bharat</t>
  </si>
  <si>
    <t xml:space="preserve"> NTEP-"National Tuberculosis Elimination Program"</t>
  </si>
  <si>
    <t>Physical Target as per ROP 2020-21 (Physical indicator is no. TB Notification</t>
  </si>
  <si>
    <t>Physical Target as per ROP 2020-21 (Physical indicator is no. 87622</t>
  </si>
  <si>
    <t>Physical Target as per ROP 2020-21 (Physical indicator is no. 29</t>
  </si>
  <si>
    <t>Physical Target as per ROP 2020-21 (Physical indicator is no. 4680</t>
  </si>
  <si>
    <t>Physical Target as per ROP 2020-21 (Physical indicator is no. 4685</t>
  </si>
  <si>
    <t>Physical Target as per ROP 2020-21 (Physical indicator is no. 534</t>
  </si>
  <si>
    <t>ASHA</t>
  </si>
  <si>
    <t xml:space="preserve"> PC&amp;PNDT</t>
  </si>
  <si>
    <t>Physical Target as per ROP 2020-21 (Physical indicator is no. DIO office consumbles</t>
  </si>
  <si>
    <t>Budget  as approved in ROP 2020-21 (in Rs.) @Rs.1000/- per month</t>
  </si>
  <si>
    <t>Routine Immunization</t>
  </si>
  <si>
    <t>Physical Target as per ROP 2020-21 (Physical indicator is no. of session sites per month at urban and other areas</t>
  </si>
  <si>
    <t xml:space="preserve">Budget  as approved in ROP 2020-21 (in Rs.) @Rs.450/- per month </t>
  </si>
  <si>
    <t>Physical Target as per ROP 2020-21 (Physical indicator is no. of PHC</t>
  </si>
  <si>
    <t>Budget  as approved in ROP 2020-21 (in Rs.)
@1000/- per PHC for 8 days</t>
  </si>
  <si>
    <t>Physical Target as per ROP 2020-21 (Physical indicator is no. …of sites where mobilization done by link workers…</t>
  </si>
  <si>
    <t>Physical Target as per ROP 2020-21 (Physical indicator is no. …of Session sites per month..</t>
  </si>
  <si>
    <t xml:space="preserve">Budget  as approved in ROP 2020-21 (in Rs.)
@Rs. 6/- for Red &amp; Blue bags, Zipper etc. </t>
  </si>
  <si>
    <t>Physical Target as per ROP 2020-21 (Physical indicator is no. …participants…</t>
  </si>
  <si>
    <t>Physical Target as per ROP 2020-21 (Physical indicator is no. …of H to R sessions per month…</t>
  </si>
  <si>
    <t>Budget  as approved in ROP 2020-21 (in Rs.)
@200/- per month</t>
  </si>
  <si>
    <t>Physical Target as per ROP 2020-21 (Physical indicator is no. …of very H to R sessions per month…</t>
  </si>
  <si>
    <t>Budget  as approved in ROP 2020-21 (in Rs.)
@450/- per session per  month</t>
  </si>
  <si>
    <t>Physical Target as per ROP 2020-21 (Physical indicator is no. …of  normal sessions per month…</t>
  </si>
  <si>
    <t xml:space="preserve">Budget  as approved in ROP 2020-21 (in Rs.)
@90/- per session  </t>
  </si>
  <si>
    <t>Physical Target as per ROP 2020-21 (Physical indicator is no. … of PHCs</t>
  </si>
  <si>
    <t xml:space="preserve">Budget  as approved in ROP 2020-21 (in Rs.)
 </t>
  </si>
  <si>
    <t>Physical Target as per ROP 2020-21 (Physical indicator is no. ……CCE..</t>
  </si>
  <si>
    <t>VHSNC</t>
  </si>
  <si>
    <t>Budget  as approved in ROP 2020-21 (in Rs.)
@ 10000/- per panchayat</t>
  </si>
  <si>
    <t>Vitamin A Supplementation round/AMB</t>
  </si>
  <si>
    <t xml:space="preserve">Budget  as approved in ROP 2020-21 (in Rs.)
Rs100/- per round for 2 rounds
</t>
  </si>
  <si>
    <t xml:space="preserve"> ROP 2020-21  (Physical indicator is no. of Diet services for JSSK Beneficaries (3 days for Normal Delivery and 7 days for Caesarean) and PMSMA Refreshment per beneficiary</t>
  </si>
  <si>
    <t>Physical Target as per ROP 2020-21 (Physical indicator is no. of Home delivery attended by SBA @500/HD)</t>
  </si>
  <si>
    <t xml:space="preserve"> Maternal Health </t>
  </si>
  <si>
    <t>Physical Target as per ROP 2020-21 (Physical indicator is no.  of Institutional delivery@1000/ID)</t>
  </si>
  <si>
    <t>ROP/New FMR Budget code No.(as per ROP 2020-21)</t>
  </si>
  <si>
    <t>Physical Target as per ROP 2020-21 (Physical indicator is no. of C-Section delivery@10000/ C-Sec.)</t>
  </si>
  <si>
    <t>Physical Target as per ROP 2020-21 (Physical indicator is no. of  PMSMA activities at State/District level)</t>
  </si>
  <si>
    <t>Physical Target as per ROP 2020-21 (Physical indicator is no. of PW (Severely Anaemic) @100/PW To ASHA)</t>
  </si>
  <si>
    <t>Physical Target as per ROP 2020-21 (Physical indicator is no. of delivery @Rs. 600/ Rural and @Rs.400/Urban</t>
  </si>
  <si>
    <t>Physical Target as per ROP 2020-21 (Physical indicator is no. of  ASHA incentive for accompanying women for CAC services at public facilities @Rs 150 per case )</t>
  </si>
  <si>
    <t>Physical Target as per ROP 2020-21 (Physical indicator is no District Training</t>
  </si>
  <si>
    <t>Physical Target as per ROP 2020-21 (Physical indicator is no.  of  Strengthening of CAC Model Traning Centre and establishing CAC Service delivery sites @Rs.250000 per Centre/Site)</t>
  </si>
  <si>
    <t>Physical Target as per ROP 2020-21 (Physical indicator is no. MVA kit @Rs.2688 per kit)</t>
  </si>
  <si>
    <t>Physical Target as per ROP 2020-21 (Physical indicator is @Rs.15000 per refrigerator per facility.</t>
  </si>
  <si>
    <t>Physical Target as per ROP 2020-21 (Physical indicator is no. Safe delivery kits @Rs.1000 per kit and CPT durg @Rs.25 per CPT bottles)</t>
  </si>
  <si>
    <t>Physical Target as per ROP 2020-21 (Physical indicator is no. MMA kits to be procurred @Rs. 23.33 per kit)</t>
  </si>
  <si>
    <t>Physical Target as per ROP 2020-21 (Physical indicator is no. of 10 lakh RPR kits and 10 lakh POC Kits.
RPR Kits @Rs. 1.44 per kit and @Rs.15 per POC kit)</t>
  </si>
  <si>
    <t>Physical Target as per ROP 2020-21 (Physical indicator is IFA red tablets for ANC (180 tab) and PNC Cases (180 tab) per pregnant women @Rs.0.16 /tablets.</t>
  </si>
  <si>
    <t>Physical Target as per ROP 2020-21 (Physical indicator beneficiaries- 277776 (360 Calcium tablet to be given per beneficiaries @Rs.0.20 per tab)</t>
  </si>
  <si>
    <t>Physical Target as per ROP 2020-21 (Physical indicator 3866035 (including 10% buffer stock) for 3514578 PW to be given 1 tab. @Rs.0.86 per tab.</t>
  </si>
  <si>
    <t>Physical Target as per ROP 2020-21 (Physical indicator is no. of  SN, ANM, etc.Including group/team based incentives at sub-centre/PHC for primary care in 20 HPD Districts)</t>
  </si>
  <si>
    <t>Physical Target as per ROP 2020-21 (Physical indicator is no. of Midwifery Educators)</t>
  </si>
  <si>
    <t>Physical Target as per ROP 2020-21 (Physical indicator is Training of Nurse Practitioners in Midwifery)</t>
  </si>
  <si>
    <t>Physical Target as per ROP 2020-21 (Physical indicator is no. of Maternal Death @Rs.1050 Per Case MDSR Review)</t>
  </si>
  <si>
    <t>Physical Target as per ROP 2020-21 (Physical indicator is JSY Administrative Expenses)</t>
  </si>
  <si>
    <t>Physical Target as per ROP 2020-21 (Physical indicator is no. 81186732 Folic Acid Tablets (400 mcg)</t>
  </si>
  <si>
    <t>Physical Target as per ROP 2020-21 (Physical indicator is no. of Facilities</t>
  </si>
  <si>
    <t xml:space="preserve">Physical Target as per ROP 2020-21 (Physical indicator is @Rs.100 per VHSND session site for 6 months including HRA.)
</t>
  </si>
  <si>
    <t xml:space="preserve">Budget  as approved in ROP 2020-21 (in Rs.) </t>
  </si>
  <si>
    <t>Physical Target as per ROP 2020-21 (Physical indicator is no. @ 8/10/12/16/18 lakhs/SNCU/Year)</t>
  </si>
  <si>
    <t>Child Health</t>
  </si>
  <si>
    <t>Physical Target as per ROP 2020-21 (Physical indicator is no. @87500 rs./NBSU/Year)</t>
  </si>
  <si>
    <t>Physical Target as per ROP 2020-21 (Physical indicator is no. @0.20lakh/ NBCC</t>
  </si>
  <si>
    <t>Physical Target as per ROP 2020-21 (Physical indicator is no @2.998 lakh/NRC/month for 20 bed &amp; @1.529/NR/ monthfor 10bed)</t>
  </si>
  <si>
    <t>As per ROP 2020-21 (Physical indicator is no.of KMC @ 100000/KMC)</t>
  </si>
  <si>
    <t>Physical Target as per ROP 2020-21 (Physical indicator is no. @3.00lakhs/HDU)</t>
  </si>
  <si>
    <t>Physical Target as per ROP 2020-21 (Physical indicator is no. @100 Rs./ASHA/Qtr)</t>
  </si>
  <si>
    <t>Physical Target as per ROP 2020-21 (Physical indicator is no. @ 250/Newborn/Full Visit (6/7 visit))</t>
  </si>
  <si>
    <t>Physical Target as per ROP 2020-21 (Physical indicator is no. @ Rs. 200/Child)</t>
  </si>
  <si>
    <t>Physical Target as per ROP 2020-21 (Physical indicator is no. @Rs.50 referral +Rs.100 follow up for 4 visits/children)</t>
  </si>
  <si>
    <t>Physical Target as per ROP 2020-21 (Physical indicator is no. @100 Rs./ASHA/roundX 2 Round)</t>
  </si>
  <si>
    <t>Physical Target as per ROP 2020-21 (Physical indicator is no. @100 Rs./ASHA)</t>
  </si>
  <si>
    <t>Physical Target as per ROP 2020-21 (Physical indicator is no. @ 250/Child/ Full Home visit, @ 500Rs./month/ASHA Facilitator X 6 Months for monioring &amp; supervision under HBYC)</t>
  </si>
  <si>
    <t>Physical Target as per ROP 2020-21 (Physical indicator is no. @ 129635Rs./batch)</t>
  </si>
  <si>
    <t>Physical Target as per ROP 2020-21 (Physical indicator is no. @ 15000Rs./Pulse Oximeter &amp; @ 1000 Rs./nebulizer/ Facility)</t>
  </si>
  <si>
    <t xml:space="preserve">Maternal Health </t>
  </si>
  <si>
    <t>Physical Target as per ROP 2020-21 (Physical indicator is no. @32050/batch/dist., 3000/batch/block for IDCF prog., 50000/dist for launch &amp; 20000/dist. For review meeting under SAANS prog.</t>
  </si>
  <si>
    <t>Physical Target as per ROP 2020-21 (Physical indicator is no. @Rs.230800/batch</t>
  </si>
  <si>
    <t>Physical Target as per ROP 2020-21 (Physical indicator is no. @Rs. 142400/batch</t>
  </si>
  <si>
    <t>Physical Target as per ROP 2020-21 (Physical indicator is no. batch@ 383000/batch)</t>
  </si>
  <si>
    <t>Physical Target as per ROP 2020-21 (Physical indicator is no.  batch@ 264600/batch)</t>
  </si>
  <si>
    <t>Physical Target as per ROP 2020-21 (Physical indicator is no. @15000/ Dist./ Round &amp; 3500/block/round  x 2 round</t>
  </si>
  <si>
    <t>Physical Target as per ROP 2020-21 (Physical indicator is no. @ Rs.188925/Batch (Dist. TOT), 196570/ Batch (state TOT), 2.25lakh/dist. &amp; 2.75 lakh / med. College for skill station</t>
  </si>
  <si>
    <t>Physical Target as per ROP 2020-21 (Physical indicator is no. of FDS for female Ster.</t>
  </si>
  <si>
    <t>Family Planning Programme</t>
  </si>
  <si>
    <t>Physical Target as per ROP 2020-21 (Physical indicator is no. of FDS for Male Ster.</t>
  </si>
  <si>
    <t>Physical Target as per ROP 2020-21 (Physical indicator is no. of Female Ster.</t>
  </si>
  <si>
    <t>Physical Target as per ROP 2020-21 (Physical indicator is no. of Male Ster.</t>
  </si>
  <si>
    <t>Physical Target as per ROP 2020-21 (Physical indicator is no. of RTC, DTC, FP Corner &amp; No. of IUCD under PPP</t>
  </si>
  <si>
    <t xml:space="preserve">Annexure-1(NEW Activity) </t>
  </si>
  <si>
    <t>Physical Target as per ROP 2020-21 (Physical indicator is no. of PPIUCD cases</t>
  </si>
  <si>
    <t>Physical Target as per ROP 2020-21 (Physical indicator is no. PAIUCD Cases</t>
  </si>
  <si>
    <t>Annexure-1 (New Activity)</t>
  </si>
  <si>
    <t>Physical Target as per ROP 2020-21 (Physical indicator is no. of batch</t>
  </si>
  <si>
    <t>Physical Target as per ROP 2020-21 (Physical indicator is no. FDS in hard to reach area</t>
  </si>
  <si>
    <t>National Mobile Medical Units (MMU)</t>
  </si>
  <si>
    <t xml:space="preserve">(Fowler Beds for hospital strengthening as per IPHS </t>
  </si>
  <si>
    <t>Logistics and supply chain</t>
  </si>
  <si>
    <t>Free drug services</t>
  </si>
  <si>
    <t>HMIS/Logistics and supply chain</t>
  </si>
  <si>
    <t>National Free Diagnostic Services</t>
  </si>
  <si>
    <t>Physical Target as per ROP 2020-21 (Physical indicator is no. Population base………………</t>
  </si>
  <si>
    <t>FILARIA</t>
  </si>
  <si>
    <t>ROP/New FMR Budget code No.(as per ROP 2020-21):</t>
  </si>
  <si>
    <t xml:space="preserve"> Blindness Control Programme (NPCB&amp;VI)</t>
  </si>
  <si>
    <t>Mainstreaming of Ayush</t>
  </si>
  <si>
    <t>HMIS &amp; MCTS</t>
  </si>
  <si>
    <t>NMHP</t>
  </si>
  <si>
    <t>16.1.3.3.13</t>
  </si>
  <si>
    <t>Miscellaneous/ Travel</t>
  </si>
  <si>
    <t>Operational expenses of the district centre: rent, telephone expenses, website etc</t>
  </si>
  <si>
    <t>NTCP</t>
  </si>
  <si>
    <t>2.3.3.4.5</t>
  </si>
  <si>
    <t>NLEP</t>
  </si>
  <si>
    <t xml:space="preserve">NLEP </t>
  </si>
  <si>
    <t>NPPCF</t>
  </si>
  <si>
    <t>NPCF</t>
  </si>
  <si>
    <t>H.K</t>
  </si>
  <si>
    <t>NIDDCP</t>
  </si>
  <si>
    <t>Rogi Kalyan Samiti (RKS)</t>
  </si>
  <si>
    <t>Physical Target as per ROP 2020-21 (Physical indicator is no. Children)</t>
  </si>
  <si>
    <t>Physical Target as per ROP 2020-21 (Physical indicator is no.of Nursing institute</t>
  </si>
  <si>
    <t>Strengthening Pre-service Nursing Education</t>
  </si>
  <si>
    <t>Physical Target as per ROP 2020-21 (Physical indicator is no. Satrangi chadar</t>
  </si>
  <si>
    <t>AMANAT</t>
  </si>
  <si>
    <t>Physical Target as per ROP 2020-21 (Physical indicator is no. of facilities</t>
  </si>
  <si>
    <t>Rashtriya Bal Swasthya Karyakram (RBSK)</t>
  </si>
  <si>
    <t xml:space="preserve">Physical Target as per ROP 2020-21  (Physical indicator is no. of DEICs) </t>
  </si>
  <si>
    <t>Physical Target as per ROP 2020-21 (Physical indicator is no. MHT)</t>
  </si>
  <si>
    <t>Physical Target as per ROP 2020-21 (Physical indicator is no. MHT + No. of District Coordinator)</t>
  </si>
  <si>
    <t>Physical Target as per ROP 2020-21 (Physical indicator is no. DEICs)</t>
  </si>
  <si>
    <t>Physical Target as per ROP 2020-21 (Physical indicator is no. Training Batches)</t>
  </si>
  <si>
    <t>Physical Target as per ROP 2020-21 (Physical indicator is no. of Gram Panchayats</t>
  </si>
  <si>
    <t>Integrated Disease Surveillance Programme (IDSP)</t>
  </si>
  <si>
    <t>Physical Target as per ROP 2020-21 (Physical indicator is no. blocks</t>
  </si>
  <si>
    <t>Physical Target as per ROP 2020-21 (Physical indicator is no. of MCH</t>
  </si>
  <si>
    <t>Physical Target as per ROP 2020-21 (Physical indicator is no. of ASHA Facilitator</t>
  </si>
  <si>
    <t>National Rabies Control Programme (NRCP)</t>
  </si>
  <si>
    <t>National Viral Hepatitis Control Programme (NVHCP)</t>
  </si>
  <si>
    <t>Health and Wellness Centre</t>
  </si>
  <si>
    <t>Physical Target as per ROP 2020-21 (Physical indicator is no. of District)</t>
  </si>
  <si>
    <t>Malaria</t>
  </si>
  <si>
    <t>Physical Target as per ROP 2020-21 (Physical indicator is no. District &amp; State Hq.)</t>
  </si>
  <si>
    <t>Physical Target as per ROP 2020-21 (Physical indicator is no. of SSHs)</t>
  </si>
  <si>
    <t>Dengue &amp; Chikungunya</t>
  </si>
  <si>
    <t>Physical Target as per ROP 2020-21 (Physical indicator is no. of District &amp; State Hq.)</t>
  </si>
  <si>
    <t>AES/JE Programme</t>
  </si>
  <si>
    <t xml:space="preserve"> AES/JE Programme</t>
  </si>
  <si>
    <t xml:space="preserve">Kala-azar </t>
  </si>
  <si>
    <t>Physical Target as per ROP 2020-21 (Physical indicator is KA affected Dist.</t>
  </si>
  <si>
    <t>Kala Azar</t>
  </si>
  <si>
    <t>Physical Target as per ROP 2020-21 (Physical indicator is no. of squad</t>
  </si>
  <si>
    <t>Kala-azar</t>
  </si>
  <si>
    <t>Physical Target as per ROP 2020-21 (Physical indicator is No. of ASHA for each round of IRS)</t>
  </si>
  <si>
    <t>Physical Target as per ROP 2020-21 (Physical indicator is No. of VL &amp; PKDL Patients)</t>
  </si>
  <si>
    <t>Physical Target as per ROP 2020-21 (Physical indicator is No. affected  PHCS )</t>
  </si>
  <si>
    <t>Physical Target as per ROP 2020-21 (Physical indicator is No. ASHA &amp; KA informant, )</t>
  </si>
  <si>
    <t>Maternal Health (MH)</t>
  </si>
  <si>
    <t>Child Health (CH)</t>
  </si>
  <si>
    <t>Training</t>
  </si>
  <si>
    <t>AMB &amp; RI (Vitamin A)</t>
  </si>
  <si>
    <t>AMB</t>
  </si>
  <si>
    <t>Family Planning (FP)</t>
  </si>
  <si>
    <t>Adolscent Health (AH)</t>
  </si>
  <si>
    <t>ASHA RESOURCE CENTRE (ARC)</t>
  </si>
  <si>
    <t>Routine Immunization (RI)</t>
  </si>
  <si>
    <t>Filaria</t>
  </si>
  <si>
    <t xml:space="preserve">IEC &amp; promotional activities for Vasectomy Fortnight celebration </t>
  </si>
  <si>
    <t>NCD</t>
  </si>
  <si>
    <t>Health &amp; Wellness Centre (H&amp;WC)</t>
  </si>
  <si>
    <t>IDSP</t>
  </si>
  <si>
    <t>IEC</t>
  </si>
  <si>
    <t>Physical indicator is no. of wall writing @Rs.700/block +700/dist for 2 round of NDD &amp; IDCF)</t>
  </si>
  <si>
    <t>Physical Target as per ROP 2020-21 (Physical indicator is no. Per Show, Per Miking etc.</t>
  </si>
  <si>
    <t>Physical Target as per ROP 2020-21 (Physical indicator is no. @Rs.700/wall writing/healh facility)</t>
  </si>
  <si>
    <t>BMWM</t>
  </si>
  <si>
    <t>Physical Target as per ROP 2020-21 (Physical indicator is no. of Meeting</t>
  </si>
  <si>
    <t>Physical Target as per ROP 2020-21 (Physical indicator is no. of meeting + no. of IUCD Camp</t>
  </si>
  <si>
    <t>PNDT</t>
  </si>
  <si>
    <t>Blood Services</t>
  </si>
  <si>
    <t>NPPCD</t>
  </si>
  <si>
    <t>AES/JE</t>
  </si>
  <si>
    <t>Physical Target as per ROP 2020-21 (Physical indicator is no. PHCS</t>
  </si>
  <si>
    <t>NPCB</t>
  </si>
  <si>
    <t>NPHCE</t>
  </si>
  <si>
    <t>Kayakalp etc.</t>
  </si>
  <si>
    <t>Various Advt./IEC Materails (104 Call Centre/RT/Bio-Medical Waste Management/RBSK/Training etc.)</t>
  </si>
  <si>
    <t>NPCDCS</t>
  </si>
  <si>
    <t>ROP/New FMR Budget code No.(as per ROP 2020-21):  :</t>
  </si>
  <si>
    <t xml:space="preserve"> NPCDCS</t>
  </si>
  <si>
    <t xml:space="preserve"> NIDDCP</t>
  </si>
  <si>
    <t>ROP/New FMR Budget code No.(as per ROP 2020-21)  :</t>
  </si>
  <si>
    <t>Compensation for female sterilization
(Provide breakup for cases covered in public facility, private facility. Enhanced Compensation Scheme (if applicable) additionally provide number of PPS done. 
Female sterilization done in MPV districts may also be budgeted in this head and the break up to be reflected)</t>
  </si>
  <si>
    <t>Compensation for male sterilization/NSV 
(Provide breakup for cases covered in public facility, private facility. Male sterilization done in MPV districts may also be budgeted in this head and the break up to be reflected)</t>
  </si>
  <si>
    <t xml:space="preserve">ROP 2020-21 (Physical indicator is no. Operalization of Safe Abortion (CAC) and SUMAN </t>
  </si>
  <si>
    <t xml:space="preserve"> ROP 2020-21 (Physical indicator is no.  of Institutional delivery@1400/ID)</t>
  </si>
  <si>
    <t>Q.A</t>
  </si>
  <si>
    <t>16.1.2.1.7</t>
  </si>
  <si>
    <t xml:space="preserve">RBSK Convergence/Monitoring meetings   </t>
  </si>
  <si>
    <t xml:space="preserve">RBSK </t>
  </si>
  <si>
    <t>Planning</t>
  </si>
  <si>
    <t>16.1.1.6</t>
  </si>
  <si>
    <t>To develop micro plan at sub-centre level</t>
  </si>
  <si>
    <t>Physical Target as per ROP 2020-21 (Physical indicator is no. …of APHC + HSC…</t>
  </si>
  <si>
    <t>16.1.1.7</t>
  </si>
  <si>
    <t>For consolidation of micro plans at block level</t>
  </si>
  <si>
    <t>Physical Target as per ROP 2020-21 (Physical indicator is no. …DHQ…</t>
  </si>
  <si>
    <t>Budget  as approved in ROP 2020-21 (in Rs.)
@2000/- per  DHQ</t>
  </si>
  <si>
    <t>16.1.2.1.2</t>
  </si>
  <si>
    <t>Review/orientation meetings for HBNC</t>
  </si>
  <si>
    <t>16.1.2.1.3</t>
  </si>
  <si>
    <t>Review/orientation meetings for child health programmes</t>
  </si>
  <si>
    <t>16.1.2.1.16</t>
  </si>
  <si>
    <t xml:space="preserve">IDSP Meetings </t>
  </si>
  <si>
    <t>16.1.2.1.21</t>
  </si>
  <si>
    <t>Medical Colleges (Any meetings)</t>
  </si>
  <si>
    <t>NTEP</t>
  </si>
  <si>
    <t>16.1.2.2.1</t>
  </si>
  <si>
    <t>Monitoring and Award/ Recognition  for MAA programme</t>
  </si>
  <si>
    <t>16.1.2.2.3</t>
  </si>
  <si>
    <t>State/ District Quality Assurance Unit (Monitoring &amp; Supervision)</t>
  </si>
  <si>
    <t>HWC</t>
  </si>
  <si>
    <t>16.1.3.2.1</t>
  </si>
  <si>
    <t>Zonal Entomological units</t>
  </si>
  <si>
    <t>16.1.3.3.8</t>
  </si>
  <si>
    <t xml:space="preserve">MOBILITY: Travel Cost, POL, etc. during outbreak investigations and field visits for monitoring programme activities at DSU on need basis </t>
  </si>
  <si>
    <t>Medical Colleges (All service delivery to be budgeted under B.30)</t>
  </si>
  <si>
    <t>16.1.3.3.12</t>
  </si>
  <si>
    <t>16.1.5.3.3</t>
  </si>
  <si>
    <t>Concurrent Audit system</t>
  </si>
  <si>
    <t>Physical Target as per ROP 2020-21 (Physical indicator is no. of Visits</t>
  </si>
  <si>
    <t>Dengue and Chikungunya</t>
  </si>
  <si>
    <t>Physical Target as per ROP 2020-21 (Physical indicator is no. …of CCP</t>
  </si>
  <si>
    <t xml:space="preserve"> Routine Immunization</t>
  </si>
  <si>
    <t>Physical indicator is no. of benefeciaries for F.I &amp; other indicators</t>
  </si>
  <si>
    <t xml:space="preserve">Physical Target as per ROP 2020-21 </t>
  </si>
  <si>
    <t>Physical Target as per ROP 2020-21 (Physical indicator is @Rs.49500 per District Hosiptal for onsite mentoring)</t>
  </si>
  <si>
    <t>Physical Target as per ROP 2020-21 (Physical indicator is no. of )</t>
  </si>
  <si>
    <t>Physical Target as per ROP 2020-21 (Physical indicator is no. ODF Blocks CHCs)</t>
  </si>
  <si>
    <t>Maternal Health Trainings</t>
  </si>
  <si>
    <t>Child Health Trainings</t>
  </si>
  <si>
    <t>Orientation/review  of ASHAs on FPLMIS.</t>
  </si>
  <si>
    <t>RKSK</t>
  </si>
  <si>
    <t xml:space="preserve">Incentive for ASHA/AWW/Volunteer/etc for detection of Leprosy </t>
  </si>
  <si>
    <t xml:space="preserve">Any other ASHA incentives </t>
  </si>
  <si>
    <t>ROP/New FMR Budget code No.( ROP 2020-21)  :</t>
  </si>
  <si>
    <t>Supervision costs  by ASHA facilitators</t>
  </si>
  <si>
    <t>ROP/New FMR Budget code No.F.Y  2020-21)  :</t>
  </si>
  <si>
    <t>ROP/New FMR Budget code No.F.Y  ROP 2020-21)  :</t>
  </si>
  <si>
    <t>ROP/New FMR Budget code No. ROP 2020-21)  :</t>
  </si>
  <si>
    <t>Public Health Nurse</t>
  </si>
  <si>
    <t>ROP/New FMR Budget code No.(F.Y ROP 2020-21)  :</t>
  </si>
  <si>
    <t xml:space="preserve"> NTEP</t>
  </si>
  <si>
    <t>Physical Target as per ROP 2020-21 r is no. of Expected Maternal Deaths</t>
  </si>
  <si>
    <t>Physical Target as per ROP 2020-21  IRS in KA affected PHCS</t>
  </si>
  <si>
    <t>ROP/New FMR Budget code No.f.Y 20-21</t>
  </si>
  <si>
    <t>Physical Target as per ROP 2020-21 is Squad</t>
  </si>
  <si>
    <t xml:space="preserve"> NTEP-</t>
  </si>
  <si>
    <t xml:space="preserve"> (IDSP)</t>
  </si>
  <si>
    <t>Climate Change</t>
  </si>
  <si>
    <t xml:space="preserve">ROP/New FMR Budget code No.F.YP 2020-21)  </t>
  </si>
  <si>
    <t>Physical Target as per no. …session sites…</t>
  </si>
  <si>
    <t>Training of ASHA facilitator(12 Months)</t>
  </si>
  <si>
    <t>Physical Target as per ROP 2020-21 is no. Children)</t>
  </si>
  <si>
    <t>Physical Target as per ROP 2020-21 is no. …Panchayat……………</t>
  </si>
  <si>
    <t>RBSK</t>
  </si>
  <si>
    <t xml:space="preserve">PROCURING DENTAL INSTRUMENTS UNDER NATIONAL ORAL HEALTH PROGRAM </t>
  </si>
  <si>
    <t xml:space="preserve">Equipment for  Obstetric ICUs/ HDUs </t>
  </si>
  <si>
    <t xml:space="preserve">Any other equipment </t>
  </si>
  <si>
    <t>NPCB&amp;VI</t>
  </si>
  <si>
    <t xml:space="preserve"> Procurement</t>
  </si>
  <si>
    <t xml:space="preserve">Procurement </t>
  </si>
  <si>
    <t>Procurement of Equipment for PHCs upgraded into CHCs</t>
  </si>
  <si>
    <t>Satrangi Chadar</t>
  </si>
  <si>
    <t xml:space="preserve"> RBSK</t>
  </si>
  <si>
    <t xml:space="preserve"> NPCB&amp;VI</t>
  </si>
  <si>
    <t xml:space="preserve">Physical Target as per ROP 2020-21 (Physical indicator is no. </t>
  </si>
  <si>
    <t xml:space="preserve">Physical Target as per ROP 2020-21 (Physical indicator is no. of </t>
  </si>
  <si>
    <t>Physical Target as per ROP 2020-21   Drugs and consumables for  Normal Delivery @Rs.350 and C-section @Rs.1600 per beneficiary)</t>
  </si>
  <si>
    <t>Physical Target as per ROP 2020-21 (Physical indicator no of 340212 ampoule (including 10% buffer stock) for 77321 PW to be given 4 ampoules per PW @Rs.13.39 per amp.</t>
  </si>
  <si>
    <t>Physical Target as per ROP 2020-21 (Physical indicator is No of @ 
Rs. 14000 Per State Assessment)</t>
  </si>
  <si>
    <t>ROP/New FMR Budget code No.</t>
  </si>
  <si>
    <t>H.R</t>
  </si>
  <si>
    <t>Physical Target as per ROP 2020-21 of Nursing Institutions</t>
  </si>
  <si>
    <t>Physical Target as per ROP 2020-21</t>
  </si>
  <si>
    <t xml:space="preserve">Other maternal health trainings </t>
  </si>
  <si>
    <t>ROP/New FMR Budget code No.(ROP 2020-21)  :</t>
  </si>
  <si>
    <t>New FMR Budget code No.(as per ROP 2020-21)  :</t>
  </si>
  <si>
    <t>ROP 2020-21 (Physical indicator is no. of batch</t>
  </si>
  <si>
    <t xml:space="preserve">Other Family Planning trainings </t>
  </si>
  <si>
    <t>Any other (Post Graduate Diploma in Family Medicine Course for MOs</t>
  </si>
  <si>
    <t xml:space="preserve"> Trainings </t>
  </si>
  <si>
    <t>Training of Medical Officer Conducting prenatal diagnostic procedures in public health facilities</t>
  </si>
  <si>
    <t>NPCCHH</t>
  </si>
  <si>
    <t xml:space="preserve">Recurring costs on account of Consumables, kits, communication, misc. expenses etc. at each  district public health lab </t>
  </si>
  <si>
    <t>Referral Network of laboratories (Govt. Medical College labs) Reimbursement based payment for laboratory tests.</t>
  </si>
  <si>
    <t xml:space="preserve">Any other IEC/BCC activities </t>
  </si>
  <si>
    <t xml:space="preserve">IEC/BCC for Social mobilization </t>
  </si>
  <si>
    <t>Any other IEC/BCC activities</t>
  </si>
  <si>
    <t xml:space="preserve"> IEC</t>
  </si>
  <si>
    <t xml:space="preserve"> (RBSK)</t>
  </si>
  <si>
    <t>(RBSK)</t>
  </si>
  <si>
    <t xml:space="preserve"> ROP 2020-21 (Physical indicator is no. of Workplan @ 1 per ASHA per month for 12 month)</t>
  </si>
  <si>
    <t xml:space="preserve">Any other </t>
  </si>
  <si>
    <t>NVHCP</t>
  </si>
  <si>
    <t>(NVHCP)</t>
  </si>
  <si>
    <t xml:space="preserve"> ROP 2020-21 (Physical indicator is no. of District)</t>
  </si>
  <si>
    <t>(NPCB&amp;VI)</t>
  </si>
  <si>
    <t>Physical Target as per ROP 2020-21 (Physical indicator is no. @ 5Rs./ entry/visit (5 visit/ child))</t>
  </si>
  <si>
    <t>Physical Target as per ROP 2020-21 (Physical indicator is no. @ 00.10 lakh/HPD)</t>
  </si>
  <si>
    <t>Nursing</t>
  </si>
  <si>
    <t xml:space="preserve">Mobility Costs for ASHA Resource Centre/ASHA Mentoring Group </t>
  </si>
  <si>
    <t xml:space="preserve">PM activities for World Population Day’ celebration (Only mobility cost): </t>
  </si>
  <si>
    <t>PM activities for Vasectomy Fortnight celebration  (Only mobility cost):</t>
  </si>
  <si>
    <t xml:space="preserve">Child Health </t>
  </si>
  <si>
    <t>F.P</t>
  </si>
  <si>
    <t xml:space="preserve">Family Planning </t>
  </si>
  <si>
    <t>HR Support for HMIS &amp; MCTS</t>
  </si>
  <si>
    <t xml:space="preserve"> Programme Management Activity</t>
  </si>
  <si>
    <t xml:space="preserve"> Total Programme Management </t>
  </si>
  <si>
    <t xml:space="preserve"> ROP 2020-21 (Physical indicator is no.  of 1 Day Maternal Death Review Traning (one batch of 20 participants) Per Batch @Rs.26500)</t>
  </si>
  <si>
    <t>ROP 2020-21 (Physical indicator is no. of C section conducted beyond 10 C-section at DH and 5 at SDH/RH @Rs.3000/EmOC Team)/C-section.</t>
  </si>
  <si>
    <t>NPHCE, NLEP, NPCDCS</t>
  </si>
  <si>
    <t xml:space="preserve"> Maternal Health</t>
  </si>
  <si>
    <t xml:space="preserve"> NRC</t>
  </si>
  <si>
    <t xml:space="preserve"> FRU</t>
  </si>
  <si>
    <t>FRU, ECD Call Centre</t>
  </si>
  <si>
    <t>FRU</t>
  </si>
  <si>
    <t xml:space="preserve"> FRU, NPCDCS</t>
  </si>
  <si>
    <t xml:space="preserve"> NMHP</t>
  </si>
  <si>
    <t>FRU, NPPCD</t>
  </si>
  <si>
    <t xml:space="preserve"> FRU, NPCB</t>
  </si>
  <si>
    <t>RNTCP, IDSP</t>
  </si>
  <si>
    <t>FRU, NTEP</t>
  </si>
  <si>
    <t>AYUSH</t>
  </si>
  <si>
    <t xml:space="preserve"> RBSK- DEIC</t>
  </si>
  <si>
    <t>NRC</t>
  </si>
  <si>
    <t>SNSU/NBSU</t>
  </si>
  <si>
    <t>SNSU/NBSU/NRC</t>
  </si>
  <si>
    <t>FBNC Cell and State Apex Resource Centre</t>
  </si>
  <si>
    <t>ICU</t>
  </si>
  <si>
    <t>RMNCH/FP/ NPCDCS/NPCB</t>
  </si>
  <si>
    <t xml:space="preserve"> NMHP/NTCP</t>
  </si>
  <si>
    <t>SPMU/NTEP</t>
  </si>
  <si>
    <t>Flurosis</t>
  </si>
  <si>
    <t>FBNC Call and State Apex Resource Centre</t>
  </si>
  <si>
    <t>NVBDCP/ NVHCP</t>
  </si>
  <si>
    <t xml:space="preserve"> NMHP/ RI</t>
  </si>
  <si>
    <t>Others (NHM Employee Welfare Fund &amp; Recruitment activities Cost)</t>
  </si>
  <si>
    <t>Sub Centers</t>
  </si>
  <si>
    <t xml:space="preserve"> Non 24*7 APHC, NPHCE, NPCDCS</t>
  </si>
  <si>
    <t>BBSU, NPPCF, NIDDCP, RNTCP, NPCDCS,NVHCP</t>
  </si>
  <si>
    <t>NTEP, SPMU</t>
  </si>
  <si>
    <t>16.4.1.3.1</t>
  </si>
  <si>
    <t>Programme Managers</t>
  </si>
  <si>
    <t>16.4.1.3.2</t>
  </si>
  <si>
    <t>Consultants/ Programme Officers</t>
  </si>
  <si>
    <t>16.4.1.3.3</t>
  </si>
  <si>
    <t xml:space="preserve">Staff for civil / infrastructure work </t>
  </si>
  <si>
    <t>16.4.1.3.4</t>
  </si>
  <si>
    <t>Programme Assistants</t>
  </si>
  <si>
    <t>16.4.1.3.5</t>
  </si>
  <si>
    <t>Programme Coordinators</t>
  </si>
  <si>
    <t>16.4.1.3.6</t>
  </si>
  <si>
    <t>MIS/ IT Staff</t>
  </si>
  <si>
    <t>16.4.1.3.8</t>
  </si>
  <si>
    <t>Accounts Staff</t>
  </si>
  <si>
    <t>Administrative Staff</t>
  </si>
  <si>
    <t>16.4.1.3.9</t>
  </si>
  <si>
    <t>Data Entry Operation</t>
  </si>
  <si>
    <t>16.4.1.3.10</t>
  </si>
  <si>
    <t>16.4.1.4.2</t>
  </si>
  <si>
    <t>16.4.1.4.4</t>
  </si>
  <si>
    <t>16.4.1.4.5</t>
  </si>
  <si>
    <t>16.4.1.4.7</t>
  </si>
  <si>
    <t>16.4.1.4.8</t>
  </si>
  <si>
    <t>16.4.1.4.10</t>
  </si>
  <si>
    <t>Support Staff (Kindly Specify)</t>
  </si>
  <si>
    <t>16.4.1.5.2</t>
  </si>
  <si>
    <t>16.4.1.5.3</t>
  </si>
  <si>
    <t>16.4.1.5.4</t>
  </si>
  <si>
    <t>16.4.1.5.5</t>
  </si>
  <si>
    <t>16.4.1.5.7</t>
  </si>
  <si>
    <t>16.4.1.5.8</t>
  </si>
  <si>
    <t>16.4.1.5.9</t>
  </si>
  <si>
    <t>SPMU</t>
  </si>
  <si>
    <t>16.4.1.4.9</t>
  </si>
  <si>
    <t xml:space="preserve"> Data Entry Operation</t>
  </si>
  <si>
    <t>16.4.2.1.5</t>
  </si>
  <si>
    <t>16.4.2.1.7</t>
  </si>
  <si>
    <t>16.4.2.1.8</t>
  </si>
  <si>
    <t>as per working strength</t>
  </si>
  <si>
    <t>16.4.2.1.9</t>
  </si>
  <si>
    <t>16.4.2.2.2</t>
  </si>
  <si>
    <t>16.4.2.2.4</t>
  </si>
  <si>
    <t>16.4.2.2.5</t>
  </si>
  <si>
    <t>16.4.2.2.6</t>
  </si>
  <si>
    <t>16.4.2.2.7</t>
  </si>
  <si>
    <t>16.4.2.2.9</t>
  </si>
  <si>
    <t>16.4.2.2.10</t>
  </si>
  <si>
    <t>16.4.2.3.2</t>
  </si>
  <si>
    <t>16.4.2.3.5</t>
  </si>
  <si>
    <t>16.4.2.3.7</t>
  </si>
  <si>
    <t>16.4.2.3.9</t>
  </si>
  <si>
    <t>16.4.3.1.1</t>
  </si>
  <si>
    <t>16.4.3.1.2</t>
  </si>
  <si>
    <t>16.4.3.1.5</t>
  </si>
  <si>
    <t>16.4.3.1.7</t>
  </si>
  <si>
    <t>16.4.3.2.6</t>
  </si>
  <si>
    <t>16.4.4</t>
  </si>
  <si>
    <t>16.4.5</t>
  </si>
  <si>
    <t>16.4.2.1.1</t>
  </si>
  <si>
    <t>16.4.2.1.2</t>
  </si>
  <si>
    <t>16.4.2.1.3</t>
  </si>
  <si>
    <t>Supervisors</t>
  </si>
  <si>
    <t xml:space="preserve">Support Staff </t>
  </si>
  <si>
    <t>Programme Manager</t>
  </si>
  <si>
    <t xml:space="preserve">Consultants/ Programme Officers </t>
  </si>
  <si>
    <t>MIS/ Staff</t>
  </si>
  <si>
    <t>16.4.2.1.4</t>
  </si>
  <si>
    <t>NTEP, NVHCP,IDSP, NLEP, NVBDCP</t>
  </si>
  <si>
    <t>RNTCP</t>
  </si>
  <si>
    <t>NTEP, IDSP</t>
  </si>
  <si>
    <t xml:space="preserve"> NLEP</t>
  </si>
  <si>
    <t>NTEP, NLEP, NVBDCP</t>
  </si>
  <si>
    <t>NTEP,NLEP, IDSP</t>
  </si>
  <si>
    <t>NTEP, NLEP</t>
  </si>
  <si>
    <t>NPCDCS, NIDDCP, NTCP</t>
  </si>
  <si>
    <t xml:space="preserve"> NTCP</t>
  </si>
  <si>
    <t>NPCDCS, NTCP</t>
  </si>
  <si>
    <t>DPMU, RPMU</t>
  </si>
  <si>
    <t>ASHA, QA, RPMU</t>
  </si>
  <si>
    <t>ASHA, QA</t>
  </si>
  <si>
    <t xml:space="preserve"> ASHA, DPMU</t>
  </si>
  <si>
    <t xml:space="preserve"> DPMU, RPMU</t>
  </si>
  <si>
    <t>RPMU, DPMU</t>
  </si>
  <si>
    <t>DPMU, SNCU, RI</t>
  </si>
  <si>
    <t>NLEP, IDSO, NVBDCP</t>
  </si>
  <si>
    <t xml:space="preserve"> RNTCP</t>
  </si>
  <si>
    <t xml:space="preserve"> NVBDCP</t>
  </si>
  <si>
    <t xml:space="preserve"> RNTCP, NPCB, IDSP, NVBDCP</t>
  </si>
  <si>
    <t>Flurosis, NTCP</t>
  </si>
  <si>
    <t>FRU, BPMU</t>
  </si>
  <si>
    <t>BPMU, HWC-APHC</t>
  </si>
  <si>
    <t>PM HR EPF</t>
  </si>
  <si>
    <t>PM HR Increment</t>
  </si>
  <si>
    <t xml:space="preserve"> Districts &amp; Block</t>
  </si>
  <si>
    <t>AMNOUR</t>
  </si>
  <si>
    <t>BANIYAPUR  FRU</t>
  </si>
  <si>
    <t xml:space="preserve">BANIYAPUR  </t>
  </si>
  <si>
    <t>DARIYAPUR</t>
  </si>
  <si>
    <t>DIGHWARA</t>
  </si>
  <si>
    <t>EKMA</t>
  </si>
  <si>
    <t>GARKHA</t>
  </si>
  <si>
    <t>Isuapur</t>
  </si>
  <si>
    <t>JALALPUR</t>
  </si>
  <si>
    <t>Lahladpur</t>
  </si>
  <si>
    <t>Maker</t>
  </si>
  <si>
    <t>MANJHI</t>
  </si>
  <si>
    <t>MARHOWRAH FRU</t>
  </si>
  <si>
    <t xml:space="preserve">MARHOWRAH </t>
  </si>
  <si>
    <t>Nagra</t>
  </si>
  <si>
    <t>MASHRAKH</t>
  </si>
  <si>
    <t>Panapur</t>
  </si>
  <si>
    <t>PARSA</t>
  </si>
  <si>
    <t>REVELGANJ</t>
  </si>
  <si>
    <t>SADAR BLOCK</t>
  </si>
  <si>
    <t>SADAR HOSPITAL</t>
  </si>
  <si>
    <t>SONEPUR SDH</t>
  </si>
  <si>
    <t xml:space="preserve">SONEPUR </t>
  </si>
  <si>
    <t>TARAIYA FRU</t>
  </si>
  <si>
    <t xml:space="preserve">TARAIYA </t>
  </si>
  <si>
    <t>DTO, Saran</t>
  </si>
  <si>
    <t>DLO, Saran</t>
  </si>
  <si>
    <t>DVBDCO</t>
  </si>
  <si>
    <t>DIO, Saran</t>
  </si>
  <si>
    <t>NCDO, Saran</t>
  </si>
  <si>
    <t>DBO, Saran</t>
  </si>
  <si>
    <t>DHS</t>
  </si>
  <si>
    <t>Any Other (SUMAN)</t>
  </si>
  <si>
    <t>Any other (SUMAN)</t>
  </si>
</sst>
</file>

<file path=xl/styles.xml><?xml version="1.0" encoding="utf-8"?>
<styleSheet xmlns="http://schemas.openxmlformats.org/spreadsheetml/2006/main">
  <fonts count="26">
    <font>
      <sz val="11"/>
      <color theme="1"/>
      <name val="Calibri"/>
      <family val="2"/>
      <scheme val="minor"/>
    </font>
    <font>
      <sz val="10"/>
      <name val="Arial"/>
      <family val="2"/>
    </font>
    <font>
      <b/>
      <sz val="12"/>
      <color theme="1"/>
      <name val="Arial Narrow"/>
      <family val="2"/>
    </font>
    <font>
      <sz val="12"/>
      <color theme="1"/>
      <name val="Calibri"/>
      <family val="2"/>
      <scheme val="minor"/>
    </font>
    <font>
      <b/>
      <sz val="12"/>
      <name val="Arial Narrow"/>
      <family val="2"/>
    </font>
    <font>
      <sz val="12"/>
      <name val="Arial Narrow"/>
      <family val="2"/>
    </font>
    <font>
      <sz val="12"/>
      <color theme="1"/>
      <name val="Arial Narrow"/>
      <family val="2"/>
    </font>
    <font>
      <b/>
      <sz val="14"/>
      <color theme="1"/>
      <name val="Arial Narrow"/>
      <family val="2"/>
    </font>
    <font>
      <b/>
      <sz val="16"/>
      <color theme="1"/>
      <name val="Arial Narrow"/>
      <family val="2"/>
    </font>
    <font>
      <b/>
      <sz val="14"/>
      <name val="Arial Narrow"/>
      <family val="2"/>
    </font>
    <font>
      <b/>
      <sz val="16"/>
      <name val="Arial Narrow"/>
      <family val="2"/>
    </font>
    <font>
      <b/>
      <sz val="11"/>
      <color theme="0"/>
      <name val="Arial"/>
      <family val="2"/>
    </font>
    <font>
      <u/>
      <sz val="10"/>
      <color theme="10"/>
      <name val="Arial"/>
      <family val="2"/>
    </font>
    <font>
      <u/>
      <sz val="11"/>
      <color theme="0"/>
      <name val="Arial"/>
      <family val="2"/>
    </font>
    <font>
      <b/>
      <sz val="11"/>
      <name val="Arial"/>
      <family val="2"/>
    </font>
    <font>
      <sz val="11"/>
      <name val="Arial"/>
      <family val="2"/>
    </font>
    <font>
      <b/>
      <u/>
      <sz val="10"/>
      <color theme="0"/>
      <name val="Arial"/>
      <family val="2"/>
    </font>
    <font>
      <b/>
      <sz val="11"/>
      <color theme="1"/>
      <name val="Arial Narrow"/>
      <family val="2"/>
    </font>
    <font>
      <b/>
      <sz val="10"/>
      <color theme="1"/>
      <name val="Arial Narrow"/>
      <family val="2"/>
    </font>
    <font>
      <b/>
      <sz val="10"/>
      <name val="Arial Narrow"/>
      <family val="2"/>
    </font>
    <font>
      <b/>
      <sz val="14"/>
      <color theme="1"/>
      <name val="Calibri"/>
      <family val="2"/>
      <scheme val="minor"/>
    </font>
    <font>
      <sz val="11"/>
      <name val="Arial Narrow"/>
      <family val="2"/>
    </font>
    <font>
      <b/>
      <sz val="12"/>
      <color theme="1"/>
      <name val="Calibri"/>
      <family val="2"/>
      <scheme val="minor"/>
    </font>
    <font>
      <b/>
      <sz val="11"/>
      <name val="Arial Narrow"/>
      <family val="2"/>
    </font>
    <font>
      <sz val="12"/>
      <color theme="1"/>
      <name val="Arial"/>
      <family val="2"/>
    </font>
    <font>
      <b/>
      <sz val="12"/>
      <color theme="1"/>
      <name val="Arial"/>
      <family val="2"/>
    </font>
  </fonts>
  <fills count="11">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9" tint="-0.249977111117893"/>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1" fillId="0" borderId="0"/>
    <xf numFmtId="0" fontId="12" fillId="0" borderId="0" applyNumberFormat="0" applyFill="0" applyBorder="0" applyAlignment="0" applyProtection="0"/>
  </cellStyleXfs>
  <cellXfs count="427">
    <xf numFmtId="0" fontId="0" fillId="0" borderId="0" xfId="0"/>
    <xf numFmtId="0" fontId="3" fillId="0" borderId="0" xfId="0" applyFont="1"/>
    <xf numFmtId="0" fontId="4" fillId="0" borderId="2" xfId="1" applyFont="1" applyBorder="1" applyAlignment="1" applyProtection="1">
      <alignment vertical="top" wrapText="1"/>
      <protection locked="0"/>
    </xf>
    <xf numFmtId="0" fontId="4" fillId="0" borderId="4" xfId="1" applyFont="1" applyBorder="1" applyAlignment="1" applyProtection="1">
      <alignment vertical="top" wrapText="1"/>
      <protection locked="0"/>
    </xf>
    <xf numFmtId="0" fontId="4" fillId="0" borderId="1" xfId="1" applyFont="1" applyBorder="1" applyAlignment="1" applyProtection="1">
      <alignment horizontal="left" vertical="top" wrapText="1"/>
      <protection locked="0"/>
    </xf>
    <xf numFmtId="0" fontId="4" fillId="0" borderId="1" xfId="1" applyFont="1" applyBorder="1" applyAlignment="1" applyProtection="1">
      <alignment vertical="top" wrapText="1"/>
      <protection locked="0"/>
    </xf>
    <xf numFmtId="0" fontId="5" fillId="5" borderId="1" xfId="1" applyFont="1" applyFill="1" applyBorder="1" applyAlignment="1" applyProtection="1">
      <alignment horizontal="center" vertical="center" wrapText="1"/>
      <protection locked="0"/>
    </xf>
    <xf numFmtId="0" fontId="6" fillId="5" borderId="1" xfId="0" applyFont="1" applyFill="1" applyBorder="1" applyAlignment="1" applyProtection="1">
      <alignment horizontal="center" vertical="center"/>
      <protection locked="0"/>
    </xf>
    <xf numFmtId="0" fontId="3" fillId="5" borderId="1" xfId="0" applyFont="1" applyFill="1" applyBorder="1"/>
    <xf numFmtId="0" fontId="3" fillId="5" borderId="0" xfId="0" applyFont="1" applyFill="1"/>
    <xf numFmtId="0" fontId="5" fillId="0" borderId="1" xfId="1" applyFont="1" applyFill="1" applyBorder="1" applyAlignment="1" applyProtection="1">
      <alignment horizontal="center"/>
      <protection locked="0"/>
    </xf>
    <xf numFmtId="0" fontId="5" fillId="0" borderId="1" xfId="1" applyFont="1" applyFill="1" applyBorder="1" applyAlignment="1" applyProtection="1">
      <alignment horizontal="left"/>
      <protection locked="0"/>
    </xf>
    <xf numFmtId="1" fontId="5" fillId="0" borderId="1" xfId="0" applyNumberFormat="1" applyFont="1" applyFill="1" applyBorder="1" applyProtection="1">
      <protection locked="0"/>
    </xf>
    <xf numFmtId="0" fontId="3" fillId="0" borderId="1" xfId="0" applyFont="1" applyBorder="1"/>
    <xf numFmtId="0" fontId="5" fillId="0" borderId="1" xfId="1" applyFont="1" applyFill="1" applyBorder="1" applyAlignment="1" applyProtection="1">
      <alignment horizontal="left" vertical="top" wrapText="1"/>
      <protection locked="0"/>
    </xf>
    <xf numFmtId="1" fontId="4" fillId="2" borderId="1" xfId="1" applyNumberFormat="1" applyFont="1" applyFill="1" applyBorder="1" applyAlignment="1" applyProtection="1">
      <alignment vertical="center"/>
      <protection locked="0"/>
    </xf>
    <xf numFmtId="1" fontId="2" fillId="3" borderId="1" xfId="0" applyNumberFormat="1" applyFont="1" applyFill="1" applyBorder="1" applyAlignment="1" applyProtection="1">
      <alignment vertical="top" wrapText="1"/>
      <protection locked="0"/>
    </xf>
    <xf numFmtId="1" fontId="2" fillId="4" borderId="1" xfId="0" applyNumberFormat="1" applyFont="1" applyFill="1" applyBorder="1" applyAlignment="1" applyProtection="1">
      <protection locked="0"/>
    </xf>
    <xf numFmtId="0" fontId="6" fillId="0" borderId="0" xfId="0" applyFont="1"/>
    <xf numFmtId="1" fontId="6" fillId="0" borderId="0" xfId="0" applyNumberFormat="1" applyFont="1"/>
    <xf numFmtId="0" fontId="3" fillId="0" borderId="0" xfId="0" applyFont="1" applyAlignment="1">
      <alignment vertical="top"/>
    </xf>
    <xf numFmtId="0" fontId="4" fillId="0" borderId="1" xfId="1" applyFont="1" applyFill="1" applyBorder="1" applyAlignment="1" applyProtection="1">
      <alignment horizontal="left" vertical="top" wrapText="1"/>
      <protection locked="0"/>
    </xf>
    <xf numFmtId="0" fontId="2" fillId="0" borderId="1" xfId="0" applyFont="1" applyFill="1" applyBorder="1" applyAlignment="1" applyProtection="1">
      <alignment horizontal="left" vertical="top" wrapText="1"/>
      <protection locked="0"/>
    </xf>
    <xf numFmtId="0" fontId="3" fillId="0" borderId="0" xfId="0" applyFont="1" applyAlignment="1">
      <alignment horizontal="left" vertical="top"/>
    </xf>
    <xf numFmtId="0" fontId="3" fillId="0" borderId="0" xfId="0" applyFont="1" applyAlignment="1"/>
    <xf numFmtId="0" fontId="4" fillId="0" borderId="1" xfId="1" applyFont="1" applyBorder="1" applyAlignment="1" applyProtection="1">
      <alignment vertical="top" wrapText="1"/>
      <protection locked="0"/>
    </xf>
    <xf numFmtId="0" fontId="4" fillId="0" borderId="1" xfId="1" applyFont="1" applyBorder="1" applyAlignment="1" applyProtection="1">
      <alignment vertical="top" wrapText="1"/>
      <protection locked="0"/>
    </xf>
    <xf numFmtId="0" fontId="2" fillId="0" borderId="1" xfId="0" applyFont="1" applyBorder="1" applyAlignment="1" applyProtection="1">
      <alignment horizontal="center"/>
      <protection locked="0"/>
    </xf>
    <xf numFmtId="0" fontId="2" fillId="0" borderId="1" xfId="0" applyFont="1" applyBorder="1" applyAlignment="1" applyProtection="1">
      <alignment horizontal="center"/>
      <protection locked="0"/>
    </xf>
    <xf numFmtId="0" fontId="2" fillId="0" borderId="5" xfId="0" applyFont="1" applyBorder="1" applyAlignment="1" applyProtection="1">
      <alignment horizontal="center"/>
      <protection locked="0"/>
    </xf>
    <xf numFmtId="0" fontId="2" fillId="0" borderId="7" xfId="0" applyFont="1" applyBorder="1" applyAlignment="1" applyProtection="1">
      <alignment horizontal="center"/>
      <protection locked="0"/>
    </xf>
    <xf numFmtId="0" fontId="2" fillId="0" borderId="2"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1" xfId="0" applyFont="1" applyBorder="1" applyAlignment="1" applyProtection="1">
      <alignment horizontal="center"/>
      <protection locked="0"/>
    </xf>
    <xf numFmtId="0" fontId="4" fillId="0" borderId="1" xfId="1" applyFont="1" applyBorder="1" applyAlignment="1" applyProtection="1">
      <alignment vertical="top" wrapText="1"/>
      <protection locked="0"/>
    </xf>
    <xf numFmtId="0" fontId="2" fillId="0" borderId="1" xfId="0" applyFont="1" applyBorder="1" applyAlignment="1" applyProtection="1">
      <alignment horizontal="center"/>
      <protection locked="0"/>
    </xf>
    <xf numFmtId="0" fontId="4" fillId="0" borderId="1" xfId="1" applyFont="1" applyBorder="1" applyAlignment="1" applyProtection="1">
      <alignment vertical="top" wrapText="1"/>
      <protection locked="0"/>
    </xf>
    <xf numFmtId="0" fontId="4" fillId="0" borderId="1" xfId="1" applyFont="1" applyBorder="1" applyAlignment="1" applyProtection="1">
      <alignment vertical="top" wrapText="1"/>
      <protection locked="0"/>
    </xf>
    <xf numFmtId="0" fontId="4" fillId="0" borderId="1" xfId="1" applyFont="1" applyBorder="1" applyAlignment="1" applyProtection="1">
      <alignment vertical="top" wrapText="1"/>
      <protection locked="0"/>
    </xf>
    <xf numFmtId="0" fontId="4" fillId="0" borderId="1" xfId="1" applyFont="1" applyBorder="1" applyAlignment="1" applyProtection="1">
      <alignment vertical="top" wrapText="1"/>
      <protection locked="0"/>
    </xf>
    <xf numFmtId="0" fontId="4" fillId="0" borderId="1" xfId="1" applyFont="1" applyBorder="1" applyAlignment="1" applyProtection="1">
      <alignment vertical="top" wrapText="1"/>
      <protection locked="0"/>
    </xf>
    <xf numFmtId="0" fontId="2" fillId="0" borderId="1" xfId="0" applyFont="1" applyFill="1" applyBorder="1" applyAlignment="1" applyProtection="1">
      <alignment horizontal="left" wrapText="1"/>
      <protection locked="0"/>
    </xf>
    <xf numFmtId="0" fontId="4" fillId="0" borderId="1" xfId="1" applyFont="1" applyBorder="1" applyAlignment="1" applyProtection="1">
      <alignment vertical="top" wrapText="1"/>
      <protection locked="0"/>
    </xf>
    <xf numFmtId="0" fontId="2" fillId="0" borderId="1" xfId="0" applyFont="1" applyBorder="1" applyAlignment="1" applyProtection="1">
      <alignment horizontal="center"/>
      <protection locked="0"/>
    </xf>
    <xf numFmtId="0" fontId="4" fillId="0" borderId="1" xfId="1" applyFont="1" applyBorder="1" applyAlignment="1" applyProtection="1">
      <alignment vertical="top" wrapText="1"/>
      <protection locked="0"/>
    </xf>
    <xf numFmtId="1" fontId="3" fillId="0" borderId="0" xfId="0" applyNumberFormat="1" applyFont="1"/>
    <xf numFmtId="0" fontId="4" fillId="0" borderId="1" xfId="1" applyFont="1" applyBorder="1" applyAlignment="1" applyProtection="1">
      <alignment vertical="top" wrapText="1"/>
      <protection locked="0"/>
    </xf>
    <xf numFmtId="0" fontId="5" fillId="0" borderId="1" xfId="1" applyFont="1" applyFill="1" applyBorder="1" applyAlignment="1" applyProtection="1">
      <alignment horizontal="left" vertical="center"/>
      <protection locked="0"/>
    </xf>
    <xf numFmtId="0" fontId="4" fillId="0" borderId="1" xfId="1" applyFont="1" applyBorder="1" applyAlignment="1" applyProtection="1">
      <alignment vertical="top" wrapText="1"/>
      <protection locked="0"/>
    </xf>
    <xf numFmtId="0" fontId="4" fillId="0" borderId="1" xfId="1" applyFont="1" applyBorder="1" applyAlignment="1" applyProtection="1">
      <alignment horizontal="left" vertical="top" wrapText="1"/>
      <protection locked="0"/>
    </xf>
    <xf numFmtId="0" fontId="11" fillId="6" borderId="1" xfId="0" applyFont="1" applyFill="1" applyBorder="1" applyAlignment="1">
      <alignment vertical="center"/>
    </xf>
    <xf numFmtId="0" fontId="13" fillId="6" borderId="1" xfId="2" applyFont="1" applyFill="1" applyBorder="1" applyAlignment="1">
      <alignment horizontal="left" vertical="center"/>
    </xf>
    <xf numFmtId="0" fontId="15" fillId="0" borderId="1" xfId="0" applyFont="1" applyBorder="1" applyAlignment="1">
      <alignment vertical="center"/>
    </xf>
    <xf numFmtId="0" fontId="15" fillId="0" borderId="1" xfId="0" applyFont="1" applyBorder="1" applyAlignment="1">
      <alignment horizontal="left" vertical="center" indent="1"/>
    </xf>
    <xf numFmtId="0" fontId="15" fillId="0" borderId="0" xfId="0" applyFont="1" applyAlignment="1">
      <alignment vertical="center"/>
    </xf>
    <xf numFmtId="0" fontId="2" fillId="0" borderId="2" xfId="0" applyFont="1" applyBorder="1" applyAlignment="1" applyProtection="1">
      <alignment horizontal="left" vertical="top"/>
      <protection locked="0"/>
    </xf>
    <xf numFmtId="0" fontId="2" fillId="0" borderId="3" xfId="0" applyFont="1" applyBorder="1" applyAlignment="1" applyProtection="1">
      <alignment horizontal="left" vertical="top"/>
      <protection locked="0"/>
    </xf>
    <xf numFmtId="0" fontId="2" fillId="0" borderId="1" xfId="0" applyFont="1" applyBorder="1" applyAlignment="1" applyProtection="1">
      <alignment horizontal="center"/>
      <protection locked="0"/>
    </xf>
    <xf numFmtId="0" fontId="4" fillId="0" borderId="1" xfId="1" applyFont="1" applyBorder="1" applyAlignment="1" applyProtection="1">
      <alignment vertical="top" wrapText="1"/>
      <protection locked="0"/>
    </xf>
    <xf numFmtId="0" fontId="2" fillId="0" borderId="2" xfId="0" applyFont="1" applyBorder="1" applyAlignment="1" applyProtection="1">
      <alignment horizontal="left" vertical="top"/>
      <protection locked="0"/>
    </xf>
    <xf numFmtId="0" fontId="2" fillId="0" borderId="3" xfId="0" applyFont="1" applyBorder="1" applyAlignment="1" applyProtection="1">
      <alignment horizontal="left" vertical="top"/>
      <protection locked="0"/>
    </xf>
    <xf numFmtId="0" fontId="12" fillId="0" borderId="1" xfId="2" applyFill="1" applyBorder="1" applyAlignment="1">
      <alignment vertical="center"/>
    </xf>
    <xf numFmtId="0" fontId="16" fillId="6" borderId="1" xfId="2" applyFont="1" applyFill="1" applyBorder="1" applyAlignment="1">
      <alignment horizontal="left" vertical="center"/>
    </xf>
    <xf numFmtId="0" fontId="12" fillId="0" borderId="0" xfId="2" applyAlignment="1">
      <alignment vertical="center"/>
    </xf>
    <xf numFmtId="0" fontId="2" fillId="0" borderId="1" xfId="0" applyFont="1" applyBorder="1" applyAlignment="1" applyProtection="1">
      <alignment vertical="center"/>
      <protection locked="0"/>
    </xf>
    <xf numFmtId="0" fontId="2" fillId="0" borderId="1" xfId="0" applyFont="1" applyBorder="1" applyAlignment="1" applyProtection="1">
      <alignment horizontal="center" vertical="center"/>
      <protection locked="0"/>
    </xf>
    <xf numFmtId="0" fontId="17" fillId="0" borderId="1" xfId="0"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wrapText="1"/>
      <protection locked="0"/>
    </xf>
    <xf numFmtId="3" fontId="17" fillId="0"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2" fillId="0" borderId="1" xfId="0" applyFont="1" applyFill="1" applyBorder="1" applyAlignment="1" applyProtection="1">
      <alignment horizontal="center" vertical="top" wrapText="1"/>
      <protection locked="0"/>
    </xf>
    <xf numFmtId="1" fontId="5" fillId="0" borderId="1" xfId="0" applyNumberFormat="1" applyFont="1" applyFill="1" applyBorder="1" applyAlignment="1" applyProtection="1">
      <alignment horizontal="center"/>
      <protection locked="0"/>
    </xf>
    <xf numFmtId="1" fontId="4" fillId="2" borderId="1" xfId="1" applyNumberFormat="1" applyFont="1" applyFill="1" applyBorder="1" applyAlignment="1" applyProtection="1">
      <alignment horizontal="center" vertical="center"/>
      <protection locked="0"/>
    </xf>
    <xf numFmtId="1" fontId="2" fillId="3" borderId="1" xfId="0" applyNumberFormat="1" applyFont="1" applyFill="1" applyBorder="1" applyAlignment="1" applyProtection="1">
      <alignment horizontal="center" vertical="top" wrapText="1"/>
      <protection locked="0"/>
    </xf>
    <xf numFmtId="1" fontId="2" fillId="4" borderId="1" xfId="0" applyNumberFormat="1" applyFont="1" applyFill="1" applyBorder="1" applyAlignment="1" applyProtection="1">
      <alignment horizontal="center"/>
      <protection locked="0"/>
    </xf>
    <xf numFmtId="0" fontId="3" fillId="0" borderId="0" xfId="0" applyFont="1" applyAlignment="1">
      <alignment horizontal="center"/>
    </xf>
    <xf numFmtId="0" fontId="21" fillId="0" borderId="1" xfId="1" applyFont="1" applyFill="1" applyBorder="1" applyAlignment="1" applyProtection="1">
      <alignment horizontal="center"/>
      <protection locked="0"/>
    </xf>
    <xf numFmtId="0" fontId="21" fillId="0" borderId="1" xfId="1" applyFont="1" applyFill="1" applyBorder="1" applyAlignment="1" applyProtection="1">
      <alignment horizontal="left"/>
      <protection locked="0"/>
    </xf>
    <xf numFmtId="0" fontId="21" fillId="0" borderId="1" xfId="1" applyFont="1" applyFill="1" applyBorder="1" applyAlignment="1" applyProtection="1">
      <alignment horizontal="left" vertical="top" wrapText="1"/>
      <protection locked="0"/>
    </xf>
    <xf numFmtId="0" fontId="17" fillId="0" borderId="1" xfId="0" applyFont="1" applyBorder="1" applyAlignment="1" applyProtection="1">
      <alignment vertical="center"/>
      <protection locked="0"/>
    </xf>
    <xf numFmtId="0" fontId="4" fillId="0" borderId="1" xfId="1" applyFont="1" applyBorder="1" applyAlignment="1" applyProtection="1">
      <alignment vertical="top" wrapText="1"/>
      <protection locked="0"/>
    </xf>
    <xf numFmtId="0" fontId="2" fillId="0" borderId="1" xfId="0" applyFont="1" applyBorder="1" applyAlignment="1" applyProtection="1">
      <alignment horizontal="center" vertical="center"/>
      <protection locked="0"/>
    </xf>
    <xf numFmtId="0" fontId="17" fillId="0" borderId="2" xfId="0" applyFont="1" applyBorder="1" applyAlignment="1" applyProtection="1">
      <alignment horizontal="left" vertical="top"/>
      <protection locked="0"/>
    </xf>
    <xf numFmtId="0" fontId="17" fillId="0" borderId="3" xfId="0" applyFont="1" applyBorder="1" applyAlignment="1" applyProtection="1">
      <alignment horizontal="left" vertical="top"/>
      <protection locked="0"/>
    </xf>
    <xf numFmtId="0" fontId="0" fillId="0" borderId="0" xfId="0" applyFont="1"/>
    <xf numFmtId="0" fontId="2" fillId="0" borderId="1" xfId="0" applyFont="1" applyBorder="1" applyAlignment="1" applyProtection="1">
      <alignment horizontal="center" vertical="center"/>
      <protection locked="0"/>
    </xf>
    <xf numFmtId="0" fontId="4" fillId="0" borderId="1" xfId="1" applyFont="1" applyBorder="1" applyAlignment="1" applyProtection="1">
      <alignment horizontal="left" vertical="top" wrapText="1"/>
      <protection locked="0"/>
    </xf>
    <xf numFmtId="0" fontId="17" fillId="0" borderId="1" xfId="0" applyFont="1" applyFill="1" applyBorder="1" applyAlignment="1" applyProtection="1">
      <alignment horizontal="left" vertical="center" wrapText="1"/>
      <protection locked="0"/>
    </xf>
    <xf numFmtId="1" fontId="21" fillId="0" borderId="1" xfId="0" applyNumberFormat="1" applyFont="1" applyFill="1" applyBorder="1" applyProtection="1">
      <protection locked="0"/>
    </xf>
    <xf numFmtId="0" fontId="18" fillId="0" borderId="1" xfId="0" applyFont="1" applyFill="1" applyBorder="1" applyAlignment="1" applyProtection="1">
      <alignment horizontal="left" vertical="center" wrapText="1"/>
      <protection locked="0"/>
    </xf>
    <xf numFmtId="1" fontId="21" fillId="2" borderId="1" xfId="0" applyNumberFormat="1" applyFont="1" applyFill="1" applyBorder="1" applyProtection="1">
      <protection locked="0"/>
    </xf>
    <xf numFmtId="0" fontId="4" fillId="0" borderId="1" xfId="1" applyFont="1" applyBorder="1" applyAlignment="1" applyProtection="1">
      <alignment vertical="top" wrapText="1"/>
      <protection locked="0"/>
    </xf>
    <xf numFmtId="0" fontId="2" fillId="0" borderId="1" xfId="0" applyFont="1" applyFill="1" applyBorder="1" applyAlignment="1" applyProtection="1">
      <alignment vertical="center"/>
      <protection locked="0"/>
    </xf>
    <xf numFmtId="0" fontId="4" fillId="0" borderId="1" xfId="1" applyFont="1" applyBorder="1" applyAlignment="1" applyProtection="1">
      <alignment vertical="top" wrapText="1"/>
      <protection locked="0"/>
    </xf>
    <xf numFmtId="0" fontId="2" fillId="0" borderId="1" xfId="0" applyFont="1" applyBorder="1" applyAlignment="1" applyProtection="1">
      <alignment horizontal="center" vertical="center"/>
      <protection locked="0"/>
    </xf>
    <xf numFmtId="0" fontId="4" fillId="0" borderId="1" xfId="1" applyFont="1" applyBorder="1" applyAlignment="1" applyProtection="1">
      <alignment horizontal="center" vertical="top" wrapText="1"/>
      <protection locked="0"/>
    </xf>
    <xf numFmtId="0" fontId="4" fillId="0" borderId="1" xfId="1" applyFont="1" applyBorder="1" applyAlignment="1" applyProtection="1">
      <alignment horizontal="left" vertical="top" wrapText="1"/>
      <protection locked="0"/>
    </xf>
    <xf numFmtId="0" fontId="2" fillId="0" borderId="1" xfId="0" applyFont="1" applyFill="1" applyBorder="1" applyAlignment="1" applyProtection="1">
      <alignment vertical="center" wrapText="1"/>
      <protection locked="0"/>
    </xf>
    <xf numFmtId="0" fontId="4" fillId="0" borderId="1" xfId="0" applyFont="1" applyFill="1" applyBorder="1" applyAlignment="1" applyProtection="1">
      <alignment vertical="center"/>
      <protection locked="0"/>
    </xf>
    <xf numFmtId="0" fontId="4" fillId="0" borderId="1" xfId="1" applyFont="1" applyBorder="1" applyAlignment="1" applyProtection="1">
      <alignment vertical="top" wrapText="1"/>
      <protection locked="0"/>
    </xf>
    <xf numFmtId="0" fontId="4" fillId="0" borderId="1" xfId="1" applyFont="1" applyBorder="1" applyAlignment="1" applyProtection="1">
      <alignment horizontal="left" vertical="top" wrapText="1"/>
      <protection locked="0"/>
    </xf>
    <xf numFmtId="0" fontId="23" fillId="0" borderId="1" xfId="1" applyFont="1" applyBorder="1" applyAlignment="1" applyProtection="1">
      <alignment vertical="top" wrapText="1"/>
      <protection locked="0"/>
    </xf>
    <xf numFmtId="0" fontId="17" fillId="0" borderId="1" xfId="0" applyFont="1" applyFill="1" applyBorder="1" applyAlignment="1" applyProtection="1">
      <alignment horizontal="left" vertical="top" wrapText="1"/>
      <protection locked="0"/>
    </xf>
    <xf numFmtId="1" fontId="5" fillId="0" borderId="1" xfId="0" applyNumberFormat="1" applyFont="1" applyFill="1" applyBorder="1" applyAlignment="1" applyProtection="1">
      <alignment horizontal="right"/>
      <protection locked="0"/>
    </xf>
    <xf numFmtId="0" fontId="23" fillId="0" borderId="1" xfId="1" applyFont="1" applyBorder="1" applyAlignment="1" applyProtection="1">
      <alignment horizontal="left" vertical="top" wrapText="1"/>
      <protection locked="0"/>
    </xf>
    <xf numFmtId="0" fontId="4" fillId="0" borderId="1" xfId="1" applyFont="1" applyBorder="1" applyAlignment="1" applyProtection="1">
      <alignment horizontal="left" vertical="top" wrapText="1"/>
      <protection locked="0"/>
    </xf>
    <xf numFmtId="1" fontId="5" fillId="0" borderId="1" xfId="0" applyNumberFormat="1" applyFont="1" applyFill="1" applyBorder="1" applyAlignment="1" applyProtection="1">
      <protection locked="0"/>
    </xf>
    <xf numFmtId="0" fontId="2" fillId="0" borderId="1" xfId="0" applyFont="1" applyBorder="1" applyAlignment="1" applyProtection="1">
      <alignment horizontal="center" vertical="center"/>
      <protection locked="0"/>
    </xf>
    <xf numFmtId="0" fontId="4" fillId="0" borderId="1" xfId="1" applyFont="1" applyBorder="1" applyAlignment="1" applyProtection="1">
      <alignment horizontal="left" vertical="top" wrapText="1"/>
      <protection locked="0"/>
    </xf>
    <xf numFmtId="0" fontId="2" fillId="0" borderId="3" xfId="0" applyFont="1" applyBorder="1" applyAlignment="1" applyProtection="1">
      <alignment horizontal="center" vertical="center"/>
      <protection locked="0"/>
    </xf>
    <xf numFmtId="0" fontId="4" fillId="0" borderId="1" xfId="1" applyFont="1" applyBorder="1" applyAlignment="1" applyProtection="1">
      <alignment horizontal="left" vertical="top" wrapText="1"/>
      <protection locked="0"/>
    </xf>
    <xf numFmtId="0" fontId="2" fillId="0" borderId="3" xfId="0" applyFont="1" applyBorder="1" applyAlignment="1" applyProtection="1">
      <alignment horizontal="center"/>
      <protection locked="0"/>
    </xf>
    <xf numFmtId="0" fontId="23" fillId="0" borderId="1" xfId="1" applyFont="1" applyBorder="1" applyAlignment="1" applyProtection="1">
      <alignment vertical="top" wrapText="1"/>
      <protection locked="0"/>
    </xf>
    <xf numFmtId="0" fontId="2" fillId="0" borderId="3" xfId="0" applyFont="1" applyBorder="1" applyAlignment="1" applyProtection="1">
      <alignment horizontal="center" vertical="center"/>
      <protection locked="0"/>
    </xf>
    <xf numFmtId="0" fontId="23" fillId="0" borderId="1" xfId="1" applyFont="1" applyBorder="1" applyAlignment="1" applyProtection="1">
      <alignment horizontal="left" vertical="top" wrapText="1"/>
      <protection locked="0"/>
    </xf>
    <xf numFmtId="0" fontId="4" fillId="0" borderId="1" xfId="1" applyFont="1" applyBorder="1" applyAlignment="1" applyProtection="1">
      <alignment horizontal="left" vertical="top" wrapText="1"/>
      <protection locked="0"/>
    </xf>
    <xf numFmtId="0" fontId="18" fillId="0" borderId="1" xfId="0" applyFont="1" applyFill="1" applyBorder="1" applyAlignment="1" applyProtection="1">
      <alignment horizontal="left" vertical="top" wrapText="1"/>
      <protection locked="0"/>
    </xf>
    <xf numFmtId="0" fontId="19" fillId="0" borderId="1" xfId="1" applyFont="1" applyBorder="1" applyAlignment="1" applyProtection="1">
      <alignment horizontal="left" vertical="top" wrapText="1"/>
      <protection locked="0"/>
    </xf>
    <xf numFmtId="0" fontId="19" fillId="0" borderId="1" xfId="1" applyFont="1" applyBorder="1" applyAlignment="1" applyProtection="1">
      <alignment vertical="top" wrapText="1"/>
      <protection locked="0"/>
    </xf>
    <xf numFmtId="0" fontId="2" fillId="0" borderId="1" xfId="0" applyFont="1" applyBorder="1" applyAlignment="1" applyProtection="1">
      <alignment vertical="center" wrapText="1"/>
      <protection locked="0"/>
    </xf>
    <xf numFmtId="0" fontId="2" fillId="0" borderId="2" xfId="0" applyFont="1" applyFill="1" applyBorder="1" applyAlignment="1" applyProtection="1">
      <alignment horizontal="left" vertical="top"/>
      <protection locked="0"/>
    </xf>
    <xf numFmtId="0" fontId="2" fillId="0" borderId="3" xfId="0" applyFont="1" applyFill="1" applyBorder="1" applyAlignment="1" applyProtection="1">
      <alignment horizontal="left" vertical="top"/>
      <protection locked="0"/>
    </xf>
    <xf numFmtId="0" fontId="2" fillId="0" borderId="2" xfId="0" applyFont="1" applyFill="1" applyBorder="1" applyAlignment="1" applyProtection="1">
      <alignment horizontal="center"/>
      <protection locked="0"/>
    </xf>
    <xf numFmtId="0" fontId="2" fillId="0" borderId="3" xfId="0" applyFont="1" applyFill="1" applyBorder="1" applyAlignment="1" applyProtection="1">
      <alignment horizontal="center"/>
      <protection locked="0"/>
    </xf>
    <xf numFmtId="0" fontId="2" fillId="0" borderId="4" xfId="0" applyFont="1" applyFill="1" applyBorder="1" applyAlignment="1" applyProtection="1">
      <alignment horizontal="center"/>
      <protection locked="0"/>
    </xf>
    <xf numFmtId="0" fontId="3" fillId="0" borderId="0" xfId="0" applyFont="1" applyFill="1"/>
    <xf numFmtId="0" fontId="4" fillId="0" borderId="1" xfId="1" applyFont="1" applyBorder="1" applyAlignment="1" applyProtection="1">
      <alignment vertical="top" wrapText="1"/>
      <protection locked="0"/>
    </xf>
    <xf numFmtId="0" fontId="4" fillId="0" borderId="1" xfId="1" applyFont="1" applyBorder="1" applyAlignment="1" applyProtection="1">
      <alignment horizontal="left" vertical="top" wrapText="1"/>
      <protection locked="0"/>
    </xf>
    <xf numFmtId="0" fontId="4" fillId="0" borderId="1" xfId="1" applyFont="1" applyBorder="1" applyAlignment="1" applyProtection="1">
      <alignment vertical="top" wrapText="1"/>
      <protection locked="0"/>
    </xf>
    <xf numFmtId="0" fontId="4" fillId="0" borderId="1" xfId="1" applyFont="1" applyBorder="1" applyAlignment="1" applyProtection="1">
      <alignment horizontal="left" vertical="top" wrapText="1"/>
      <protection locked="0"/>
    </xf>
    <xf numFmtId="0" fontId="2" fillId="0" borderId="1" xfId="0" applyFont="1" applyFill="1" applyBorder="1" applyAlignment="1" applyProtection="1">
      <alignment horizontal="left" vertical="top"/>
      <protection locked="0"/>
    </xf>
    <xf numFmtId="1" fontId="2" fillId="3" borderId="1" xfId="0" applyNumberFormat="1" applyFont="1" applyFill="1" applyBorder="1" applyAlignment="1" applyProtection="1">
      <alignment vertical="top"/>
      <protection locked="0"/>
    </xf>
    <xf numFmtId="1" fontId="17" fillId="4" borderId="1" xfId="0" applyNumberFormat="1" applyFont="1" applyFill="1" applyBorder="1" applyAlignment="1" applyProtection="1">
      <protection locked="0"/>
    </xf>
    <xf numFmtId="0" fontId="22" fillId="0" borderId="0" xfId="0" applyFont="1"/>
    <xf numFmtId="0" fontId="6" fillId="0" borderId="1" xfId="0" applyFont="1" applyBorder="1"/>
    <xf numFmtId="1" fontId="6" fillId="0" borderId="1" xfId="0" applyNumberFormat="1" applyFont="1" applyBorder="1"/>
    <xf numFmtId="0" fontId="6" fillId="4" borderId="1" xfId="0" applyFont="1" applyFill="1" applyBorder="1"/>
    <xf numFmtId="1" fontId="6" fillId="3" borderId="1" xfId="0" applyNumberFormat="1" applyFont="1" applyFill="1" applyBorder="1"/>
    <xf numFmtId="0" fontId="4" fillId="0" borderId="1" xfId="1" applyFont="1" applyBorder="1" applyAlignment="1" applyProtection="1">
      <alignment vertical="top" wrapText="1"/>
      <protection locked="0"/>
    </xf>
    <xf numFmtId="0" fontId="4" fillId="0" borderId="1" xfId="1" applyFont="1" applyBorder="1" applyAlignment="1" applyProtection="1">
      <alignment horizontal="left" vertical="top" wrapText="1"/>
      <protection locked="0"/>
    </xf>
    <xf numFmtId="0" fontId="4" fillId="0" borderId="1" xfId="1" applyFont="1" applyFill="1" applyBorder="1" applyAlignment="1" applyProtection="1">
      <alignment horizontal="left" vertical="center" wrapText="1"/>
      <protection locked="0"/>
    </xf>
    <xf numFmtId="0" fontId="6" fillId="0" borderId="1" xfId="0" applyFont="1" applyBorder="1" applyAlignment="1">
      <alignment horizontal="center"/>
    </xf>
    <xf numFmtId="0" fontId="6" fillId="4" borderId="1" xfId="0" applyFont="1" applyFill="1" applyBorder="1" applyAlignment="1">
      <alignment horizontal="center"/>
    </xf>
    <xf numFmtId="0" fontId="6" fillId="3" borderId="1" xfId="0" applyFont="1" applyFill="1" applyBorder="1" applyAlignment="1">
      <alignment horizontal="center"/>
    </xf>
    <xf numFmtId="0" fontId="6" fillId="3" borderId="1" xfId="0" applyFont="1" applyFill="1" applyBorder="1"/>
    <xf numFmtId="0" fontId="6" fillId="2" borderId="1" xfId="0" applyFont="1" applyFill="1" applyBorder="1" applyAlignment="1">
      <alignment horizontal="center"/>
    </xf>
    <xf numFmtId="0" fontId="6" fillId="2" borderId="1" xfId="0" applyFont="1" applyFill="1" applyBorder="1"/>
    <xf numFmtId="0" fontId="5" fillId="3" borderId="1" xfId="1" applyFont="1" applyFill="1" applyBorder="1" applyAlignment="1" applyProtection="1">
      <alignment horizontal="center"/>
      <protection locked="0"/>
    </xf>
    <xf numFmtId="0" fontId="5" fillId="3" borderId="1" xfId="1" applyFont="1" applyFill="1" applyBorder="1" applyAlignment="1" applyProtection="1">
      <alignment horizontal="left"/>
      <protection locked="0"/>
    </xf>
    <xf numFmtId="1" fontId="5" fillId="3" borderId="1" xfId="0" applyNumberFormat="1" applyFont="1" applyFill="1" applyBorder="1" applyProtection="1">
      <protection locked="0"/>
    </xf>
    <xf numFmtId="0" fontId="3" fillId="3" borderId="1" xfId="0" applyFont="1" applyFill="1" applyBorder="1"/>
    <xf numFmtId="1" fontId="5" fillId="3" borderId="1" xfId="0" applyNumberFormat="1" applyFont="1" applyFill="1" applyBorder="1" applyAlignment="1" applyProtection="1">
      <alignment horizontal="center"/>
      <protection locked="0"/>
    </xf>
    <xf numFmtId="1" fontId="5" fillId="3" borderId="1" xfId="0" applyNumberFormat="1" applyFont="1" applyFill="1" applyBorder="1" applyAlignment="1" applyProtection="1">
      <alignment horizontal="right"/>
      <protection locked="0"/>
    </xf>
    <xf numFmtId="0" fontId="3" fillId="3" borderId="0" xfId="0" applyFont="1" applyFill="1"/>
    <xf numFmtId="0" fontId="3" fillId="4" borderId="0" xfId="0" applyFont="1" applyFill="1"/>
    <xf numFmtId="0" fontId="3" fillId="2" borderId="0" xfId="0" applyFont="1" applyFill="1"/>
    <xf numFmtId="1" fontId="6" fillId="2" borderId="1" xfId="0" applyNumberFormat="1" applyFont="1" applyFill="1" applyBorder="1"/>
    <xf numFmtId="0" fontId="3" fillId="0" borderId="0" xfId="0" applyFont="1" applyAlignment="1">
      <alignment horizontal="right"/>
    </xf>
    <xf numFmtId="1" fontId="3" fillId="3" borderId="0" xfId="0" applyNumberFormat="1" applyFont="1" applyFill="1"/>
    <xf numFmtId="0" fontId="21" fillId="3" borderId="1" xfId="1" applyFont="1" applyFill="1" applyBorder="1" applyAlignment="1" applyProtection="1">
      <alignment horizontal="center"/>
      <protection locked="0"/>
    </xf>
    <xf numFmtId="0" fontId="21" fillId="3" borderId="1" xfId="1" applyFont="1" applyFill="1" applyBorder="1" applyAlignment="1" applyProtection="1">
      <alignment horizontal="left"/>
      <protection locked="0"/>
    </xf>
    <xf numFmtId="1" fontId="21" fillId="3" borderId="1" xfId="0" applyNumberFormat="1" applyFont="1" applyFill="1" applyBorder="1" applyProtection="1">
      <protection locked="0"/>
    </xf>
    <xf numFmtId="1" fontId="6" fillId="4" borderId="1" xfId="0" applyNumberFormat="1" applyFont="1" applyFill="1" applyBorder="1"/>
    <xf numFmtId="0" fontId="3" fillId="4" borderId="1" xfId="0" applyFont="1" applyFill="1" applyBorder="1"/>
    <xf numFmtId="1" fontId="24" fillId="0" borderId="1" xfId="0" applyNumberFormat="1" applyFont="1" applyFill="1" applyBorder="1" applyAlignment="1" applyProtection="1">
      <alignment horizontal="center"/>
      <protection locked="0"/>
    </xf>
    <xf numFmtId="1" fontId="3" fillId="0" borderId="0" xfId="0" applyNumberFormat="1" applyFont="1" applyAlignment="1">
      <alignment horizontal="center"/>
    </xf>
    <xf numFmtId="1" fontId="25" fillId="0" borderId="1" xfId="0" applyNumberFormat="1" applyFont="1" applyFill="1" applyBorder="1" applyAlignment="1" applyProtection="1">
      <protection locked="0"/>
    </xf>
    <xf numFmtId="0" fontId="3" fillId="0" borderId="0" xfId="0" applyFont="1" applyBorder="1"/>
    <xf numFmtId="1" fontId="3" fillId="0" borderId="0" xfId="0" applyNumberFormat="1" applyFont="1" applyBorder="1"/>
    <xf numFmtId="0" fontId="24" fillId="0" borderId="1" xfId="0" applyFont="1" applyFill="1" applyBorder="1"/>
    <xf numFmtId="0" fontId="24" fillId="0" borderId="1" xfId="0" applyFont="1" applyFill="1" applyBorder="1" applyAlignment="1">
      <alignment horizontal="center"/>
    </xf>
    <xf numFmtId="1" fontId="5" fillId="3" borderId="1" xfId="0" applyNumberFormat="1" applyFont="1" applyFill="1" applyBorder="1" applyAlignment="1" applyProtection="1">
      <protection locked="0"/>
    </xf>
    <xf numFmtId="1" fontId="24" fillId="0" borderId="1" xfId="0" applyNumberFormat="1" applyFont="1" applyFill="1" applyBorder="1" applyAlignment="1" applyProtection="1">
      <protection locked="0"/>
    </xf>
    <xf numFmtId="1" fontId="3" fillId="0" borderId="0" xfId="0" applyNumberFormat="1" applyFont="1" applyAlignment="1"/>
    <xf numFmtId="1" fontId="5" fillId="3" borderId="4" xfId="0" applyNumberFormat="1" applyFont="1" applyFill="1" applyBorder="1" applyProtection="1">
      <protection locked="0"/>
    </xf>
    <xf numFmtId="0" fontId="3" fillId="2" borderId="1" xfId="0" applyFont="1" applyFill="1" applyBorder="1"/>
    <xf numFmtId="0" fontId="4" fillId="0" borderId="1" xfId="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3" fillId="10" borderId="0" xfId="0" applyFont="1" applyFill="1"/>
    <xf numFmtId="0" fontId="14" fillId="7" borderId="1" xfId="0" applyFont="1" applyFill="1" applyBorder="1" applyAlignment="1">
      <alignment horizontal="center" vertical="center"/>
    </xf>
    <xf numFmtId="0" fontId="4" fillId="0" borderId="4" xfId="1" applyFont="1" applyBorder="1" applyAlignment="1" applyProtection="1">
      <alignment vertical="top" wrapText="1"/>
      <protection locked="0"/>
    </xf>
    <xf numFmtId="0" fontId="4" fillId="0" borderId="1" xfId="1" applyFont="1" applyBorder="1" applyAlignment="1" applyProtection="1">
      <alignment vertical="top" wrapText="1"/>
      <protection locked="0"/>
    </xf>
    <xf numFmtId="0" fontId="4" fillId="0" borderId="2" xfId="1" applyFont="1" applyBorder="1" applyAlignment="1" applyProtection="1">
      <alignment vertical="top" wrapText="1"/>
      <protection locked="0"/>
    </xf>
    <xf numFmtId="0" fontId="4" fillId="0" borderId="3" xfId="1" applyFont="1" applyBorder="1" applyAlignment="1" applyProtection="1">
      <alignment vertical="top" wrapText="1"/>
      <protection locked="0"/>
    </xf>
    <xf numFmtId="0" fontId="19" fillId="0" borderId="2" xfId="1" applyFont="1" applyBorder="1" applyAlignment="1" applyProtection="1">
      <alignment horizontal="left" vertical="center" wrapText="1"/>
      <protection locked="0"/>
    </xf>
    <xf numFmtId="0" fontId="19" fillId="0" borderId="3" xfId="1" applyFont="1" applyBorder="1" applyAlignment="1" applyProtection="1">
      <alignment horizontal="left" vertical="center" wrapText="1"/>
      <protection locked="0"/>
    </xf>
    <xf numFmtId="0" fontId="19" fillId="0" borderId="4" xfId="1" applyFont="1" applyBorder="1" applyAlignment="1" applyProtection="1">
      <alignment horizontal="left" vertical="center" wrapText="1"/>
      <protection locked="0"/>
    </xf>
    <xf numFmtId="0" fontId="2" fillId="0" borderId="1" xfId="0" applyFont="1" applyBorder="1" applyAlignment="1" applyProtection="1">
      <alignment horizontal="center"/>
      <protection locked="0"/>
    </xf>
    <xf numFmtId="0" fontId="23" fillId="0" borderId="4" xfId="1" applyFont="1" applyBorder="1" applyAlignment="1" applyProtection="1">
      <alignment vertical="top" wrapText="1"/>
      <protection locked="0"/>
    </xf>
    <xf numFmtId="0" fontId="23" fillId="0" borderId="1" xfId="1" applyFont="1" applyBorder="1" applyAlignment="1" applyProtection="1">
      <alignment vertical="top" wrapText="1"/>
      <protection locked="0"/>
    </xf>
    <xf numFmtId="0" fontId="4" fillId="0" borderId="2" xfId="1" applyFont="1" applyBorder="1" applyAlignment="1" applyProtection="1">
      <alignment horizontal="center" vertical="top" wrapText="1"/>
      <protection locked="0"/>
    </xf>
    <xf numFmtId="0" fontId="4" fillId="0" borderId="3" xfId="1" applyFont="1" applyBorder="1" applyAlignment="1" applyProtection="1">
      <alignment horizontal="center" vertical="top" wrapText="1"/>
      <protection locked="0"/>
    </xf>
    <xf numFmtId="0" fontId="4" fillId="0" borderId="4" xfId="1" applyFont="1" applyBorder="1" applyAlignment="1" applyProtection="1">
      <alignment horizontal="center" vertical="top" wrapText="1"/>
      <protection locked="0"/>
    </xf>
    <xf numFmtId="0" fontId="2" fillId="0" borderId="1" xfId="0" applyFont="1" applyBorder="1" applyAlignment="1" applyProtection="1">
      <alignment horizontal="center" vertical="center"/>
      <protection locked="0"/>
    </xf>
    <xf numFmtId="0" fontId="19" fillId="0" borderId="2" xfId="1" applyFont="1" applyBorder="1" applyAlignment="1" applyProtection="1">
      <alignment horizontal="center" vertical="top" wrapText="1"/>
      <protection locked="0"/>
    </xf>
    <xf numFmtId="0" fontId="19" fillId="0" borderId="3" xfId="1" applyFont="1" applyBorder="1" applyAlignment="1" applyProtection="1">
      <alignment horizontal="center" vertical="top" wrapText="1"/>
      <protection locked="0"/>
    </xf>
    <xf numFmtId="0" fontId="19" fillId="0" borderId="4" xfId="1" applyFont="1" applyBorder="1" applyAlignment="1" applyProtection="1">
      <alignment horizontal="center" vertical="top" wrapText="1"/>
      <protection locked="0"/>
    </xf>
    <xf numFmtId="0" fontId="2" fillId="0" borderId="2"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2" xfId="0" applyFont="1" applyBorder="1" applyAlignment="1" applyProtection="1">
      <alignment horizontal="center" wrapText="1"/>
      <protection locked="0"/>
    </xf>
    <xf numFmtId="0" fontId="2" fillId="0" borderId="3" xfId="0" applyFont="1" applyBorder="1" applyAlignment="1" applyProtection="1">
      <alignment horizontal="center" wrapText="1"/>
      <protection locked="0"/>
    </xf>
    <xf numFmtId="0" fontId="2" fillId="0" borderId="4" xfId="0" applyFont="1" applyBorder="1" applyAlignment="1" applyProtection="1">
      <alignment horizontal="center" wrapText="1"/>
      <protection locked="0"/>
    </xf>
    <xf numFmtId="0" fontId="2" fillId="4" borderId="1" xfId="0" applyFont="1" applyFill="1" applyBorder="1" applyAlignment="1" applyProtection="1">
      <alignment horizontal="center"/>
      <protection locked="0"/>
    </xf>
    <xf numFmtId="0" fontId="4" fillId="2" borderId="1" xfId="1" applyFont="1" applyFill="1" applyBorder="1" applyAlignment="1" applyProtection="1">
      <alignment horizontal="center"/>
      <protection locked="0"/>
    </xf>
    <xf numFmtId="0" fontId="2" fillId="3" borderId="1" xfId="0" applyNumberFormat="1" applyFont="1" applyFill="1" applyBorder="1" applyAlignment="1" applyProtection="1">
      <alignment horizontal="center" vertical="top" wrapText="1"/>
      <protection locked="0"/>
    </xf>
    <xf numFmtId="0" fontId="8" fillId="0" borderId="5" xfId="0" applyFont="1" applyBorder="1" applyAlignment="1" applyProtection="1">
      <alignment horizontal="center" vertical="center" wrapText="1"/>
      <protection locked="0"/>
    </xf>
    <xf numFmtId="0" fontId="8" fillId="0" borderId="6" xfId="0" applyFont="1" applyBorder="1" applyAlignment="1" applyProtection="1">
      <alignment horizontal="center" vertical="center" wrapText="1"/>
      <protection locked="0"/>
    </xf>
    <xf numFmtId="0" fontId="8" fillId="0" borderId="7" xfId="0" applyFont="1" applyBorder="1" applyAlignment="1" applyProtection="1">
      <alignment horizontal="center" vertical="center" wrapText="1"/>
      <protection locked="0"/>
    </xf>
    <xf numFmtId="0" fontId="8" fillId="0" borderId="8" xfId="0" applyFont="1" applyBorder="1" applyAlignment="1" applyProtection="1">
      <alignment horizontal="center" vertical="center" wrapText="1"/>
      <protection locked="0"/>
    </xf>
    <xf numFmtId="0" fontId="8" fillId="0" borderId="0" xfId="0" applyFont="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0" fontId="8" fillId="0" borderId="11" xfId="0" applyFont="1" applyBorder="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9" fillId="0" borderId="2" xfId="1" applyFont="1" applyBorder="1" applyAlignment="1" applyProtection="1">
      <alignment vertical="top" wrapText="1"/>
      <protection locked="0"/>
    </xf>
    <xf numFmtId="0" fontId="9" fillId="0" borderId="4" xfId="1" applyFont="1" applyBorder="1" applyAlignment="1" applyProtection="1">
      <alignment vertical="top" wrapText="1"/>
      <protection locked="0"/>
    </xf>
    <xf numFmtId="0" fontId="23" fillId="0" borderId="2" xfId="1" applyFont="1" applyBorder="1" applyAlignment="1" applyProtection="1">
      <alignment vertical="top" wrapText="1"/>
      <protection locked="0"/>
    </xf>
    <xf numFmtId="0" fontId="23" fillId="0" borderId="3" xfId="1" applyFont="1" applyBorder="1" applyAlignment="1" applyProtection="1">
      <alignment vertical="top" wrapText="1"/>
      <protection locked="0"/>
    </xf>
    <xf numFmtId="0" fontId="17" fillId="0" borderId="1" xfId="0" applyFont="1" applyBorder="1" applyAlignment="1" applyProtection="1">
      <alignment horizontal="center"/>
      <protection locked="0"/>
    </xf>
    <xf numFmtId="0" fontId="5" fillId="0" borderId="2" xfId="0" applyFont="1" applyBorder="1" applyAlignment="1">
      <alignment vertical="top" wrapText="1"/>
    </xf>
    <xf numFmtId="0" fontId="5" fillId="0" borderId="3" xfId="0" applyFont="1" applyBorder="1" applyAlignment="1">
      <alignment vertical="top" wrapText="1"/>
    </xf>
    <xf numFmtId="0" fontId="5" fillId="0" borderId="4" xfId="0" applyFont="1" applyBorder="1" applyAlignment="1">
      <alignment vertical="top" wrapText="1"/>
    </xf>
    <xf numFmtId="0" fontId="2" fillId="0" borderId="2" xfId="0" applyFont="1" applyBorder="1" applyAlignment="1" applyProtection="1">
      <alignment horizontal="center" vertical="top"/>
      <protection locked="0"/>
    </xf>
    <xf numFmtId="0" fontId="2" fillId="0" borderId="3" xfId="0" applyFont="1" applyBorder="1" applyAlignment="1" applyProtection="1">
      <alignment horizontal="center" vertical="top"/>
      <protection locked="0"/>
    </xf>
    <xf numFmtId="0" fontId="2" fillId="0" borderId="4" xfId="0" applyFont="1" applyBorder="1" applyAlignment="1" applyProtection="1">
      <alignment horizontal="center" vertical="top"/>
      <protection locked="0"/>
    </xf>
    <xf numFmtId="0" fontId="18" fillId="0" borderId="2"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8" fillId="0" borderId="4" xfId="0" applyFont="1" applyBorder="1" applyAlignment="1" applyProtection="1">
      <alignment horizontal="center" vertical="center" wrapText="1"/>
      <protection locked="0"/>
    </xf>
    <xf numFmtId="0" fontId="23" fillId="0" borderId="2" xfId="1" applyFont="1" applyBorder="1" applyAlignment="1" applyProtection="1">
      <alignment horizontal="left" vertical="center" wrapText="1"/>
      <protection locked="0"/>
    </xf>
    <xf numFmtId="0" fontId="23" fillId="0" borderId="3" xfId="1" applyFont="1" applyBorder="1" applyAlignment="1" applyProtection="1">
      <alignment horizontal="left" vertical="center" wrapText="1"/>
      <protection locked="0"/>
    </xf>
    <xf numFmtId="0" fontId="19" fillId="0" borderId="2" xfId="1" applyFont="1" applyBorder="1" applyAlignment="1" applyProtection="1">
      <alignment horizontal="left" vertical="top"/>
      <protection locked="0"/>
    </xf>
    <xf numFmtId="0" fontId="19" fillId="0" borderId="3" xfId="1" applyFont="1" applyBorder="1" applyAlignment="1" applyProtection="1">
      <alignment horizontal="left" vertical="top"/>
      <protection locked="0"/>
    </xf>
    <xf numFmtId="0" fontId="19" fillId="0" borderId="4" xfId="1" applyFont="1" applyBorder="1" applyAlignment="1" applyProtection="1">
      <alignment horizontal="left" vertical="top"/>
      <protection locked="0"/>
    </xf>
    <xf numFmtId="0" fontId="19" fillId="0" borderId="2" xfId="1" applyFont="1" applyBorder="1" applyAlignment="1" applyProtection="1">
      <alignment horizontal="center" vertical="top"/>
      <protection locked="0"/>
    </xf>
    <xf numFmtId="0" fontId="19" fillId="0" borderId="3" xfId="1" applyFont="1" applyBorder="1" applyAlignment="1" applyProtection="1">
      <alignment horizontal="center" vertical="top"/>
      <protection locked="0"/>
    </xf>
    <xf numFmtId="0" fontId="19" fillId="0" borderId="4" xfId="1" applyFont="1" applyBorder="1" applyAlignment="1" applyProtection="1">
      <alignment horizontal="center" vertical="top"/>
      <protection locked="0"/>
    </xf>
    <xf numFmtId="0" fontId="23" fillId="0" borderId="2" xfId="1" applyFont="1" applyBorder="1" applyAlignment="1" applyProtection="1">
      <alignment horizontal="center" vertical="top"/>
      <protection locked="0"/>
    </xf>
    <xf numFmtId="0" fontId="23" fillId="0" borderId="3" xfId="1" applyFont="1" applyBorder="1" applyAlignment="1" applyProtection="1">
      <alignment horizontal="center" vertical="top"/>
      <protection locked="0"/>
    </xf>
    <xf numFmtId="0" fontId="23" fillId="0" borderId="4" xfId="1" applyFont="1" applyBorder="1" applyAlignment="1" applyProtection="1">
      <alignment horizontal="center" vertical="top"/>
      <protection locked="0"/>
    </xf>
    <xf numFmtId="0" fontId="19" fillId="0" borderId="2" xfId="1" applyFont="1" applyBorder="1" applyAlignment="1" applyProtection="1">
      <alignment horizontal="center" vertical="center" wrapText="1"/>
      <protection locked="0"/>
    </xf>
    <xf numFmtId="0" fontId="19" fillId="0" borderId="3" xfId="1" applyFont="1" applyBorder="1" applyAlignment="1" applyProtection="1">
      <alignment horizontal="center" vertical="center" wrapText="1"/>
      <protection locked="0"/>
    </xf>
    <xf numFmtId="0" fontId="19" fillId="0" borderId="4" xfId="1"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4" xfId="0" applyFont="1" applyBorder="1" applyAlignment="1" applyProtection="1">
      <alignment horizontal="center" vertical="center" wrapText="1"/>
      <protection locked="0"/>
    </xf>
    <xf numFmtId="0" fontId="2" fillId="0" borderId="2"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3" fillId="0" borderId="2" xfId="1" applyFont="1" applyBorder="1" applyAlignment="1" applyProtection="1">
      <alignment horizontal="left" vertical="center"/>
      <protection locked="0"/>
    </xf>
    <xf numFmtId="0" fontId="23" fillId="0" borderId="3" xfId="1" applyFont="1" applyBorder="1" applyAlignment="1" applyProtection="1">
      <alignment horizontal="left" vertical="center"/>
      <protection locked="0"/>
    </xf>
    <xf numFmtId="0" fontId="23" fillId="0" borderId="4" xfId="1" applyFont="1" applyBorder="1" applyAlignment="1" applyProtection="1">
      <alignment horizontal="left" vertical="center"/>
      <protection locked="0"/>
    </xf>
    <xf numFmtId="0" fontId="2" fillId="0" borderId="2"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3" fillId="0" borderId="2" xfId="1" applyFont="1" applyBorder="1" applyAlignment="1" applyProtection="1">
      <alignment horizontal="center" vertical="center"/>
      <protection locked="0"/>
    </xf>
    <xf numFmtId="0" fontId="23" fillId="0" borderId="3" xfId="1" applyFont="1" applyBorder="1" applyAlignment="1" applyProtection="1">
      <alignment horizontal="center" vertical="center"/>
      <protection locked="0"/>
    </xf>
    <xf numFmtId="0" fontId="23" fillId="0" borderId="4" xfId="1" applyFont="1" applyBorder="1" applyAlignment="1" applyProtection="1">
      <alignment horizontal="center" vertical="center"/>
      <protection locked="0"/>
    </xf>
    <xf numFmtId="0" fontId="4" fillId="0" borderId="5" xfId="1" applyFont="1" applyBorder="1" applyAlignment="1" applyProtection="1">
      <alignment horizontal="center" vertical="top" wrapText="1"/>
      <protection locked="0"/>
    </xf>
    <xf numFmtId="0" fontId="4" fillId="0" borderId="7" xfId="1" applyFont="1" applyBorder="1" applyAlignment="1" applyProtection="1">
      <alignment horizontal="center" vertical="top" wrapText="1"/>
      <protection locked="0"/>
    </xf>
    <xf numFmtId="0" fontId="4" fillId="0" borderId="10" xfId="1" applyFont="1" applyBorder="1" applyAlignment="1" applyProtection="1">
      <alignment horizontal="center" vertical="top" wrapText="1"/>
      <protection locked="0"/>
    </xf>
    <xf numFmtId="0" fontId="4" fillId="0" borderId="12" xfId="1" applyFont="1" applyBorder="1" applyAlignment="1" applyProtection="1">
      <alignment horizontal="center" vertical="top" wrapText="1"/>
      <protection locked="0"/>
    </xf>
    <xf numFmtId="0" fontId="4" fillId="0" borderId="1" xfId="1" applyFont="1" applyBorder="1" applyAlignment="1" applyProtection="1">
      <alignment horizontal="center" vertical="top" wrapText="1"/>
      <protection locked="0"/>
    </xf>
    <xf numFmtId="0" fontId="4" fillId="0" borderId="2" xfId="1" applyFont="1" applyBorder="1" applyAlignment="1" applyProtection="1">
      <alignment horizontal="left" vertical="top" wrapText="1"/>
      <protection locked="0"/>
    </xf>
    <xf numFmtId="0" fontId="4" fillId="0" borderId="3" xfId="1" applyFont="1" applyBorder="1" applyAlignment="1" applyProtection="1">
      <alignment horizontal="left" vertical="top" wrapText="1"/>
      <protection locked="0"/>
    </xf>
    <xf numFmtId="0" fontId="4" fillId="0" borderId="4" xfId="1" applyFont="1" applyBorder="1" applyAlignment="1" applyProtection="1">
      <alignment horizontal="left" vertical="top" wrapText="1"/>
      <protection locked="0"/>
    </xf>
    <xf numFmtId="0" fontId="23" fillId="0" borderId="2" xfId="1" applyFont="1" applyBorder="1" applyAlignment="1" applyProtection="1">
      <alignment horizontal="left" vertical="top" wrapText="1"/>
      <protection locked="0"/>
    </xf>
    <xf numFmtId="0" fontId="23" fillId="0" borderId="3" xfId="1" applyFont="1" applyBorder="1" applyAlignment="1" applyProtection="1">
      <alignment horizontal="left" vertical="top" wrapText="1"/>
      <protection locked="0"/>
    </xf>
    <xf numFmtId="0" fontId="23" fillId="0" borderId="4" xfId="1" applyFont="1" applyBorder="1" applyAlignment="1" applyProtection="1">
      <alignment horizontal="left" vertical="top" wrapText="1"/>
      <protection locked="0"/>
    </xf>
    <xf numFmtId="0" fontId="4" fillId="0" borderId="2" xfId="1" applyFont="1" applyBorder="1" applyAlignment="1" applyProtection="1">
      <alignment horizontal="left" vertical="center" wrapText="1"/>
      <protection locked="0"/>
    </xf>
    <xf numFmtId="0" fontId="4" fillId="0" borderId="3" xfId="1" applyFont="1" applyBorder="1" applyAlignment="1" applyProtection="1">
      <alignment horizontal="left" vertical="center" wrapText="1"/>
      <protection locked="0"/>
    </xf>
    <xf numFmtId="0" fontId="19" fillId="0" borderId="2" xfId="1" applyFont="1" applyBorder="1" applyAlignment="1" applyProtection="1">
      <alignment horizontal="center" vertical="center"/>
      <protection locked="0"/>
    </xf>
    <xf numFmtId="0" fontId="19" fillId="0" borderId="3" xfId="1" applyFont="1" applyBorder="1" applyAlignment="1" applyProtection="1">
      <alignment horizontal="center" vertical="center"/>
      <protection locked="0"/>
    </xf>
    <xf numFmtId="0" fontId="19" fillId="0" borderId="4" xfId="1" applyFont="1" applyBorder="1" applyAlignment="1" applyProtection="1">
      <alignment horizontal="center" vertical="center"/>
      <protection locked="0"/>
    </xf>
    <xf numFmtId="3" fontId="4" fillId="0" borderId="2" xfId="1" applyNumberFormat="1" applyFont="1" applyBorder="1" applyAlignment="1" applyProtection="1">
      <alignment horizontal="center" vertical="center" wrapText="1"/>
      <protection locked="0"/>
    </xf>
    <xf numFmtId="3" fontId="4" fillId="0" borderId="3" xfId="1" applyNumberFormat="1" applyFont="1" applyBorder="1" applyAlignment="1" applyProtection="1">
      <alignment horizontal="center" vertical="center" wrapText="1"/>
      <protection locked="0"/>
    </xf>
    <xf numFmtId="3" fontId="4" fillId="0" borderId="4" xfId="1" applyNumberFormat="1" applyFont="1" applyBorder="1" applyAlignment="1" applyProtection="1">
      <alignment horizontal="center" vertical="center" wrapText="1"/>
      <protection locked="0"/>
    </xf>
    <xf numFmtId="0" fontId="23" fillId="0" borderId="2" xfId="1" applyFont="1" applyBorder="1" applyAlignment="1" applyProtection="1">
      <alignment horizontal="center" vertical="center" wrapText="1"/>
      <protection locked="0"/>
    </xf>
    <xf numFmtId="0" fontId="23" fillId="0" borderId="3" xfId="1" applyFont="1" applyBorder="1" applyAlignment="1" applyProtection="1">
      <alignment horizontal="center" vertical="center" wrapText="1"/>
      <protection locked="0"/>
    </xf>
    <xf numFmtId="0" fontId="23" fillId="0" borderId="4" xfId="1" applyFont="1" applyBorder="1" applyAlignment="1" applyProtection="1">
      <alignment horizontal="center" vertical="center" wrapText="1"/>
      <protection locked="0"/>
    </xf>
    <xf numFmtId="0" fontId="23" fillId="0" borderId="1" xfId="1" applyFont="1" applyBorder="1" applyAlignment="1" applyProtection="1">
      <alignment horizontal="left" vertical="top" wrapText="1"/>
      <protection locked="0"/>
    </xf>
    <xf numFmtId="0" fontId="4" fillId="0" borderId="5" xfId="1" applyFont="1" applyBorder="1" applyAlignment="1" applyProtection="1">
      <alignment horizontal="center" vertical="center" wrapText="1"/>
      <protection locked="0"/>
    </xf>
    <xf numFmtId="0" fontId="4" fillId="0" borderId="7" xfId="1" applyFont="1" applyBorder="1" applyAlignment="1" applyProtection="1">
      <alignment horizontal="center" vertical="center" wrapText="1"/>
      <protection locked="0"/>
    </xf>
    <xf numFmtId="0" fontId="4" fillId="0" borderId="10" xfId="1" applyFont="1" applyBorder="1" applyAlignment="1" applyProtection="1">
      <alignment horizontal="center" vertical="center" wrapText="1"/>
      <protection locked="0"/>
    </xf>
    <xf numFmtId="0" fontId="4" fillId="0" borderId="12" xfId="1" applyFont="1" applyBorder="1" applyAlignment="1" applyProtection="1">
      <alignment horizontal="center" vertical="center" wrapText="1"/>
      <protection locked="0"/>
    </xf>
    <xf numFmtId="0" fontId="4" fillId="0" borderId="1" xfId="1" applyFont="1" applyBorder="1" applyAlignment="1" applyProtection="1">
      <alignment horizontal="left" vertical="top" wrapText="1"/>
      <protection locked="0"/>
    </xf>
    <xf numFmtId="0" fontId="23" fillId="0" borderId="4" xfId="1" applyFont="1" applyBorder="1" applyAlignment="1" applyProtection="1">
      <alignment horizontal="center" vertical="top" wrapText="1"/>
      <protection locked="0"/>
    </xf>
    <xf numFmtId="0" fontId="23" fillId="0" borderId="1" xfId="1" applyFont="1" applyBorder="1" applyAlignment="1" applyProtection="1">
      <alignment horizontal="center" vertical="top" wrapText="1"/>
      <protection locked="0"/>
    </xf>
    <xf numFmtId="0" fontId="4" fillId="0" borderId="2" xfId="1" applyFont="1" applyBorder="1" applyAlignment="1" applyProtection="1">
      <alignment horizontal="left" wrapText="1"/>
      <protection locked="0"/>
    </xf>
    <xf numFmtId="0" fontId="4" fillId="0" borderId="3" xfId="1" applyFont="1" applyBorder="1" applyAlignment="1" applyProtection="1">
      <alignment horizontal="left" wrapText="1"/>
      <protection locked="0"/>
    </xf>
    <xf numFmtId="0" fontId="4" fillId="0" borderId="4" xfId="1" applyFont="1" applyBorder="1" applyAlignment="1" applyProtection="1">
      <alignment horizontal="left" wrapText="1"/>
      <protection locked="0"/>
    </xf>
    <xf numFmtId="0" fontId="8" fillId="0" borderId="5" xfId="0" applyFont="1" applyBorder="1" applyAlignment="1" applyProtection="1">
      <alignment horizontal="center" vertical="center"/>
      <protection locked="0"/>
    </xf>
    <xf numFmtId="0" fontId="8" fillId="0" borderId="6" xfId="0" applyFont="1" applyBorder="1" applyAlignment="1" applyProtection="1">
      <alignment horizontal="center" vertical="center"/>
      <protection locked="0"/>
    </xf>
    <xf numFmtId="0" fontId="8" fillId="0" borderId="7" xfId="0" applyFont="1" applyBorder="1" applyAlignment="1" applyProtection="1">
      <alignment horizontal="center" vertical="center"/>
      <protection locked="0"/>
    </xf>
    <xf numFmtId="0" fontId="8" fillId="0" borderId="8" xfId="0" applyFont="1" applyBorder="1" applyAlignment="1" applyProtection="1">
      <alignment horizontal="center" vertical="center"/>
      <protection locked="0"/>
    </xf>
    <xf numFmtId="0" fontId="8" fillId="0" borderId="0" xfId="0" applyFont="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8" fillId="0" borderId="10"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8" fillId="0" borderId="12" xfId="0" applyFont="1" applyBorder="1" applyAlignment="1" applyProtection="1">
      <alignment horizontal="center" vertical="center"/>
      <protection locked="0"/>
    </xf>
    <xf numFmtId="0" fontId="4" fillId="0" borderId="5" xfId="1" applyFont="1" applyBorder="1" applyAlignment="1" applyProtection="1">
      <alignment vertical="center" wrapText="1"/>
      <protection locked="0"/>
    </xf>
    <xf numFmtId="0" fontId="4" fillId="0" borderId="7" xfId="1" applyFont="1" applyBorder="1" applyAlignment="1" applyProtection="1">
      <alignment vertical="center" wrapText="1"/>
      <protection locked="0"/>
    </xf>
    <xf numFmtId="0" fontId="4" fillId="0" borderId="10" xfId="1" applyFont="1" applyBorder="1" applyAlignment="1" applyProtection="1">
      <alignment vertical="center" wrapText="1"/>
      <protection locked="0"/>
    </xf>
    <xf numFmtId="0" fontId="4" fillId="0" borderId="12" xfId="1" applyFont="1" applyBorder="1" applyAlignment="1" applyProtection="1">
      <alignment vertical="center" wrapText="1"/>
      <protection locked="0"/>
    </xf>
    <xf numFmtId="0" fontId="19" fillId="0" borderId="1" xfId="1" applyFont="1" applyBorder="1" applyAlignment="1" applyProtection="1">
      <alignment horizontal="center" vertical="top" wrapText="1"/>
      <protection locked="0"/>
    </xf>
    <xf numFmtId="0" fontId="7" fillId="0" borderId="2"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10" fillId="0" borderId="5" xfId="1" applyFont="1" applyBorder="1" applyAlignment="1" applyProtection="1">
      <alignment horizontal="center" vertical="center" wrapText="1"/>
      <protection locked="0"/>
    </xf>
    <xf numFmtId="0" fontId="10" fillId="0" borderId="7" xfId="1" applyFont="1" applyBorder="1" applyAlignment="1" applyProtection="1">
      <alignment horizontal="center" vertical="center" wrapText="1"/>
      <protection locked="0"/>
    </xf>
    <xf numFmtId="0" fontId="10" fillId="0" borderId="10" xfId="1" applyFont="1" applyBorder="1" applyAlignment="1" applyProtection="1">
      <alignment horizontal="center" vertical="center" wrapText="1"/>
      <protection locked="0"/>
    </xf>
    <xf numFmtId="0" fontId="10" fillId="0" borderId="12" xfId="1" applyFont="1" applyBorder="1" applyAlignment="1" applyProtection="1">
      <alignment horizontal="center" vertical="center" wrapText="1"/>
      <protection locked="0"/>
    </xf>
    <xf numFmtId="0" fontId="18" fillId="0" borderId="2" xfId="0" applyFont="1" applyBorder="1" applyAlignment="1" applyProtection="1">
      <alignment horizontal="center"/>
      <protection locked="0"/>
    </xf>
    <xf numFmtId="0" fontId="18" fillId="0" borderId="3" xfId="0" applyFont="1" applyBorder="1" applyAlignment="1" applyProtection="1">
      <alignment horizontal="center"/>
      <protection locked="0"/>
    </xf>
    <xf numFmtId="0" fontId="18" fillId="0" borderId="4" xfId="0" applyFont="1" applyBorder="1" applyAlignment="1" applyProtection="1">
      <alignment horizontal="center"/>
      <protection locked="0"/>
    </xf>
    <xf numFmtId="0" fontId="9" fillId="0" borderId="2" xfId="1" applyFont="1" applyBorder="1" applyAlignment="1" applyProtection="1">
      <alignment horizontal="center" vertical="center" wrapText="1"/>
      <protection locked="0"/>
    </xf>
    <xf numFmtId="0" fontId="9" fillId="0" borderId="3" xfId="1" applyFont="1" applyBorder="1" applyAlignment="1" applyProtection="1">
      <alignment horizontal="center" vertical="center" wrapText="1"/>
      <protection locked="0"/>
    </xf>
    <xf numFmtId="0" fontId="4" fillId="0" borderId="2" xfId="1" applyFont="1" applyBorder="1" applyAlignment="1" applyProtection="1">
      <alignment horizontal="left" vertical="center"/>
      <protection locked="0"/>
    </xf>
    <xf numFmtId="0" fontId="4" fillId="0" borderId="3" xfId="1" applyFont="1" applyBorder="1" applyAlignment="1" applyProtection="1">
      <alignment horizontal="left" vertical="center"/>
      <protection locked="0"/>
    </xf>
    <xf numFmtId="0" fontId="2" fillId="0" borderId="2"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17" fillId="0" borderId="2" xfId="0" applyFont="1" applyBorder="1" applyAlignment="1" applyProtection="1">
      <alignment horizontal="center" vertical="center"/>
      <protection locked="0"/>
    </xf>
    <xf numFmtId="0" fontId="17" fillId="0" borderId="3" xfId="0" applyFont="1" applyBorder="1" applyAlignment="1" applyProtection="1">
      <alignment horizontal="center" vertical="center"/>
      <protection locked="0"/>
    </xf>
    <xf numFmtId="0" fontId="17" fillId="0" borderId="4" xfId="0" applyFont="1" applyBorder="1" applyAlignment="1" applyProtection="1">
      <alignment horizontal="center" vertical="center"/>
      <protection locked="0"/>
    </xf>
    <xf numFmtId="0" fontId="18" fillId="0" borderId="2" xfId="0" applyFont="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8" fillId="0" borderId="4" xfId="0" applyFont="1" applyBorder="1" applyAlignment="1" applyProtection="1">
      <alignment horizontal="center" vertical="center"/>
      <protection locked="0"/>
    </xf>
    <xf numFmtId="0" fontId="9" fillId="0" borderId="5" xfId="1" applyFont="1" applyBorder="1" applyAlignment="1" applyProtection="1">
      <alignment horizontal="center" vertical="center" wrapText="1"/>
      <protection locked="0"/>
    </xf>
    <xf numFmtId="0" fontId="9" fillId="0" borderId="7" xfId="1" applyFont="1" applyBorder="1" applyAlignment="1" applyProtection="1">
      <alignment horizontal="center" vertical="center" wrapText="1"/>
      <protection locked="0"/>
    </xf>
    <xf numFmtId="0" fontId="9" fillId="0" borderId="10" xfId="1" applyFont="1" applyBorder="1" applyAlignment="1" applyProtection="1">
      <alignment horizontal="center" vertical="center" wrapText="1"/>
      <protection locked="0"/>
    </xf>
    <xf numFmtId="0" fontId="9" fillId="0" borderId="12" xfId="1" applyFont="1" applyBorder="1" applyAlignment="1" applyProtection="1">
      <alignment horizontal="center" vertical="center" wrapText="1"/>
      <protection locked="0"/>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3" fillId="0" borderId="2" xfId="1" applyFont="1" applyBorder="1" applyAlignment="1" applyProtection="1">
      <alignment horizontal="left" wrapText="1"/>
      <protection locked="0"/>
    </xf>
    <xf numFmtId="0" fontId="23" fillId="0" borderId="3" xfId="1" applyFont="1" applyBorder="1" applyAlignment="1" applyProtection="1">
      <alignment horizontal="left" wrapText="1"/>
      <protection locked="0"/>
    </xf>
    <xf numFmtId="0" fontId="23" fillId="0" borderId="4" xfId="1" applyFont="1" applyBorder="1" applyAlignment="1" applyProtection="1">
      <alignment horizontal="left" wrapText="1"/>
      <protection locked="0"/>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4" fillId="0" borderId="2" xfId="1" applyFont="1" applyBorder="1" applyAlignment="1" applyProtection="1">
      <alignment horizontal="center" vertical="center" wrapText="1"/>
      <protection locked="0"/>
    </xf>
    <xf numFmtId="0" fontId="4" fillId="0" borderId="3" xfId="1" applyFont="1" applyBorder="1" applyAlignment="1" applyProtection="1">
      <alignment horizontal="center" vertical="center" wrapText="1"/>
      <protection locked="0"/>
    </xf>
    <xf numFmtId="0" fontId="4" fillId="0" borderId="4" xfId="1" applyFont="1" applyBorder="1" applyAlignment="1" applyProtection="1">
      <alignment horizontal="center" vertical="center" wrapText="1"/>
      <protection locked="0"/>
    </xf>
    <xf numFmtId="0" fontId="22" fillId="0" borderId="2" xfId="0" applyFont="1" applyBorder="1" applyAlignment="1">
      <alignment horizontal="center" vertical="center"/>
    </xf>
    <xf numFmtId="0" fontId="22" fillId="0" borderId="3" xfId="0" applyFont="1" applyBorder="1" applyAlignment="1">
      <alignment horizontal="center" vertical="center"/>
    </xf>
    <xf numFmtId="0" fontId="0" fillId="0" borderId="3" xfId="0" applyBorder="1"/>
    <xf numFmtId="0" fontId="0" fillId="0" borderId="4" xfId="0" applyBorder="1"/>
    <xf numFmtId="0" fontId="2" fillId="0" borderId="2"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4" xfId="0" applyFont="1" applyBorder="1" applyAlignment="1" applyProtection="1">
      <alignment horizontal="left" vertical="top" wrapText="1"/>
      <protection locked="0"/>
    </xf>
    <xf numFmtId="0" fontId="19" fillId="0" borderId="2" xfId="1" applyFont="1" applyBorder="1" applyAlignment="1" applyProtection="1">
      <alignment vertical="center" wrapText="1"/>
      <protection locked="0"/>
    </xf>
    <xf numFmtId="0" fontId="19" fillId="0" borderId="3" xfId="1" applyFont="1" applyBorder="1" applyAlignment="1" applyProtection="1">
      <alignment vertical="center" wrapText="1"/>
      <protection locked="0"/>
    </xf>
    <xf numFmtId="0" fontId="19" fillId="0" borderId="4" xfId="1" applyFont="1" applyBorder="1" applyAlignment="1" applyProtection="1">
      <alignment vertical="center" wrapText="1"/>
      <protection locked="0"/>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17" fillId="0" borderId="2" xfId="0" applyFont="1" applyBorder="1" applyAlignment="1" applyProtection="1">
      <alignment horizontal="left" vertical="center" wrapText="1"/>
      <protection locked="0"/>
    </xf>
    <xf numFmtId="0" fontId="17" fillId="0" borderId="3" xfId="0" applyFont="1" applyBorder="1" applyAlignment="1" applyProtection="1">
      <alignment horizontal="left" vertical="center" wrapText="1"/>
      <protection locked="0"/>
    </xf>
    <xf numFmtId="0" fontId="17" fillId="0" borderId="4" xfId="0" applyFont="1" applyBorder="1" applyAlignment="1" applyProtection="1">
      <alignment horizontal="left" vertical="center" wrapText="1"/>
      <protection locked="0"/>
    </xf>
    <xf numFmtId="3" fontId="4" fillId="0" borderId="2" xfId="1" applyNumberFormat="1" applyFont="1" applyFill="1" applyBorder="1" applyAlignment="1" applyProtection="1">
      <alignment horizontal="center" vertical="center" wrapText="1"/>
      <protection locked="0"/>
    </xf>
    <xf numFmtId="3" fontId="4" fillId="0" borderId="3" xfId="1" applyNumberFormat="1" applyFont="1" applyFill="1" applyBorder="1" applyAlignment="1" applyProtection="1">
      <alignment horizontal="center" vertical="center" wrapText="1"/>
      <protection locked="0"/>
    </xf>
    <xf numFmtId="3" fontId="4" fillId="0" borderId="4" xfId="1" applyNumberFormat="1" applyFont="1" applyFill="1" applyBorder="1" applyAlignment="1" applyProtection="1">
      <alignment horizontal="center" vertical="center" wrapText="1"/>
      <protection locked="0"/>
    </xf>
    <xf numFmtId="0" fontId="4" fillId="0" borderId="6" xfId="1" applyFont="1" applyBorder="1" applyAlignment="1" applyProtection="1">
      <alignment horizontal="center" vertical="top" wrapText="1"/>
      <protection locked="0"/>
    </xf>
    <xf numFmtId="0" fontId="4" fillId="0" borderId="11" xfId="1" applyFont="1" applyBorder="1" applyAlignment="1" applyProtection="1">
      <alignment horizontal="center" vertical="top" wrapText="1"/>
      <protection locked="0"/>
    </xf>
    <xf numFmtId="0" fontId="2" fillId="0" borderId="2" xfId="0" applyFont="1" applyFill="1" applyBorder="1" applyAlignment="1" applyProtection="1">
      <alignment horizontal="center" vertical="center"/>
      <protection locked="0"/>
    </xf>
    <xf numFmtId="0" fontId="2" fillId="0" borderId="3" xfId="0"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2" fillId="0" borderId="2" xfId="0" applyFont="1" applyFill="1" applyBorder="1" applyAlignment="1" applyProtection="1">
      <alignment horizontal="left" vertical="center" wrapText="1"/>
      <protection locked="0"/>
    </xf>
    <xf numFmtId="0" fontId="2" fillId="0" borderId="3" xfId="0" applyFont="1" applyFill="1" applyBorder="1" applyAlignment="1" applyProtection="1">
      <alignment horizontal="left" vertical="center" wrapText="1"/>
      <protection locked="0"/>
    </xf>
    <xf numFmtId="0" fontId="2" fillId="0" borderId="4" xfId="0" applyFont="1" applyFill="1" applyBorder="1" applyAlignment="1" applyProtection="1">
      <alignment horizontal="left" vertical="center" wrapText="1"/>
      <protection locked="0"/>
    </xf>
    <xf numFmtId="0" fontId="4" fillId="0" borderId="2" xfId="0"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2" fillId="0" borderId="2"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0" fontId="4" fillId="0" borderId="2" xfId="1" quotePrefix="1" applyFont="1" applyBorder="1" applyAlignment="1" applyProtection="1">
      <alignment horizontal="left" vertical="top" wrapText="1"/>
      <protection locked="0"/>
    </xf>
    <xf numFmtId="0" fontId="4" fillId="0" borderId="2" xfId="0" applyFont="1" applyFill="1" applyBorder="1" applyAlignment="1" applyProtection="1">
      <alignment horizontal="center" vertical="center" wrapText="1"/>
      <protection locked="0"/>
    </xf>
    <xf numFmtId="0" fontId="4" fillId="0" borderId="3" xfId="0"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2" xfId="1" applyFont="1" applyBorder="1" applyAlignment="1" applyProtection="1">
      <alignment horizontal="left" vertical="top"/>
      <protection locked="0"/>
    </xf>
    <xf numFmtId="0" fontId="4" fillId="0" borderId="3" xfId="1" applyFont="1" applyBorder="1" applyAlignment="1" applyProtection="1">
      <alignment horizontal="left" vertical="top"/>
      <protection locked="0"/>
    </xf>
    <xf numFmtId="0" fontId="4" fillId="0" borderId="4" xfId="1" applyFont="1" applyBorder="1" applyAlignment="1" applyProtection="1">
      <alignment horizontal="left" vertical="top"/>
      <protection locked="0"/>
    </xf>
    <xf numFmtId="0" fontId="18" fillId="0" borderId="2" xfId="0" applyFont="1" applyFill="1" applyBorder="1" applyAlignment="1" applyProtection="1">
      <alignment horizontal="center" vertical="center" wrapText="1"/>
      <protection locked="0"/>
    </xf>
    <xf numFmtId="0" fontId="18" fillId="0" borderId="3" xfId="0" applyFont="1" applyFill="1" applyBorder="1" applyAlignment="1" applyProtection="1">
      <alignment horizontal="center" vertical="center" wrapText="1"/>
      <protection locked="0"/>
    </xf>
    <xf numFmtId="0" fontId="18" fillId="0" borderId="4" xfId="0" applyFont="1" applyFill="1" applyBorder="1" applyAlignment="1" applyProtection="1">
      <alignment horizontal="center" vertical="center" wrapText="1"/>
      <protection locked="0"/>
    </xf>
    <xf numFmtId="0" fontId="23" fillId="0" borderId="2" xfId="1" applyFont="1" applyBorder="1" applyAlignment="1" applyProtection="1">
      <alignment horizontal="center" vertical="top" wrapText="1"/>
      <protection locked="0"/>
    </xf>
    <xf numFmtId="0" fontId="23" fillId="0" borderId="3" xfId="1" applyFont="1" applyBorder="1" applyAlignment="1" applyProtection="1">
      <alignment horizontal="center" vertical="top" wrapText="1"/>
      <protection locked="0"/>
    </xf>
    <xf numFmtId="0" fontId="19" fillId="0" borderId="2" xfId="1" applyFont="1" applyBorder="1" applyAlignment="1" applyProtection="1">
      <alignment horizontal="left" vertical="top" wrapText="1"/>
      <protection locked="0"/>
    </xf>
    <xf numFmtId="0" fontId="19" fillId="0" borderId="3" xfId="1" applyFont="1" applyBorder="1" applyAlignment="1" applyProtection="1">
      <alignment horizontal="left" vertical="top" wrapText="1"/>
      <protection locked="0"/>
    </xf>
    <xf numFmtId="0" fontId="19" fillId="0" borderId="4" xfId="1" applyFont="1" applyBorder="1" applyAlignment="1" applyProtection="1">
      <alignment horizontal="left" vertical="top" wrapText="1"/>
      <protection locked="0"/>
    </xf>
    <xf numFmtId="0" fontId="4" fillId="0" borderId="1" xfId="0" applyFont="1" applyFill="1" applyBorder="1" applyAlignment="1" applyProtection="1">
      <alignment horizontal="center"/>
      <protection locked="0"/>
    </xf>
    <xf numFmtId="0" fontId="23" fillId="0" borderId="2" xfId="1" applyFont="1" applyFill="1" applyBorder="1" applyAlignment="1" applyProtection="1">
      <alignment horizontal="center" vertical="center" wrapText="1"/>
      <protection locked="0"/>
    </xf>
    <xf numFmtId="0" fontId="23" fillId="0" borderId="3" xfId="1" applyFont="1" applyFill="1" applyBorder="1" applyAlignment="1" applyProtection="1">
      <alignment horizontal="center" vertical="center" wrapText="1"/>
      <protection locked="0"/>
    </xf>
    <xf numFmtId="0" fontId="23" fillId="0" borderId="4" xfId="1" applyFont="1" applyFill="1" applyBorder="1" applyAlignment="1" applyProtection="1">
      <alignment horizontal="center" vertical="center" wrapText="1"/>
      <protection locked="0"/>
    </xf>
    <xf numFmtId="0" fontId="17" fillId="0" borderId="2" xfId="0" applyFont="1" applyFill="1" applyBorder="1" applyAlignment="1" applyProtection="1">
      <alignment horizontal="center" vertical="center" wrapText="1"/>
      <protection locked="0"/>
    </xf>
    <xf numFmtId="0" fontId="17" fillId="0" borderId="3" xfId="0" applyFont="1" applyFill="1" applyBorder="1" applyAlignment="1" applyProtection="1">
      <alignment horizontal="center" vertical="center" wrapText="1"/>
      <protection locked="0"/>
    </xf>
    <xf numFmtId="0" fontId="17" fillId="0" borderId="4" xfId="0" applyFont="1" applyFill="1" applyBorder="1" applyAlignment="1" applyProtection="1">
      <alignment horizontal="center" vertical="center" wrapText="1"/>
      <protection locked="0"/>
    </xf>
    <xf numFmtId="0" fontId="17" fillId="0" borderId="2" xfId="0" applyFont="1" applyFill="1" applyBorder="1" applyAlignment="1" applyProtection="1">
      <alignment horizontal="center" vertical="center"/>
      <protection locked="0"/>
    </xf>
    <xf numFmtId="0" fontId="17" fillId="0" borderId="3" xfId="0" applyFont="1" applyFill="1" applyBorder="1" applyAlignment="1" applyProtection="1">
      <alignment horizontal="center" vertical="center"/>
      <protection locked="0"/>
    </xf>
    <xf numFmtId="0" fontId="17" fillId="0" borderId="4" xfId="0" applyFont="1" applyFill="1" applyBorder="1" applyAlignment="1" applyProtection="1">
      <alignment horizontal="center" vertical="center"/>
      <protection locked="0"/>
    </xf>
    <xf numFmtId="0" fontId="19" fillId="0" borderId="2" xfId="1" applyFont="1" applyFill="1" applyBorder="1" applyAlignment="1" applyProtection="1">
      <alignment horizontal="center" vertical="top"/>
      <protection locked="0"/>
    </xf>
    <xf numFmtId="0" fontId="19" fillId="0" borderId="3" xfId="1" applyFont="1" applyFill="1" applyBorder="1" applyAlignment="1" applyProtection="1">
      <alignment horizontal="center" vertical="top"/>
      <protection locked="0"/>
    </xf>
    <xf numFmtId="0" fontId="19" fillId="0" borderId="4" xfId="1" applyFont="1" applyFill="1" applyBorder="1" applyAlignment="1" applyProtection="1">
      <alignment horizontal="center" vertical="top"/>
      <protection locked="0"/>
    </xf>
    <xf numFmtId="0" fontId="19" fillId="0" borderId="2" xfId="1" applyFont="1" applyFill="1" applyBorder="1" applyAlignment="1" applyProtection="1">
      <alignment horizontal="center" vertical="top" wrapText="1"/>
      <protection locked="0"/>
    </xf>
    <xf numFmtId="0" fontId="19" fillId="0" borderId="3" xfId="1" applyFont="1" applyFill="1" applyBorder="1" applyAlignment="1" applyProtection="1">
      <alignment horizontal="center" vertical="top" wrapText="1"/>
      <protection locked="0"/>
    </xf>
    <xf numFmtId="0" fontId="19" fillId="0" borderId="4" xfId="1" applyFont="1" applyFill="1" applyBorder="1" applyAlignment="1" applyProtection="1">
      <alignment horizontal="center" vertical="top" wrapText="1"/>
      <protection locked="0"/>
    </xf>
    <xf numFmtId="0" fontId="19" fillId="0" borderId="2" xfId="1" applyFont="1" applyFill="1" applyBorder="1" applyAlignment="1" applyProtection="1">
      <alignment horizontal="center" vertical="center"/>
      <protection locked="0"/>
    </xf>
    <xf numFmtId="0" fontId="19" fillId="0" borderId="3" xfId="1" applyFont="1" applyFill="1" applyBorder="1" applyAlignment="1" applyProtection="1">
      <alignment horizontal="center" vertical="center"/>
      <protection locked="0"/>
    </xf>
    <xf numFmtId="0" fontId="19" fillId="0" borderId="4" xfId="1" applyFont="1" applyFill="1" applyBorder="1" applyAlignment="1" applyProtection="1">
      <alignment horizontal="center" vertical="center"/>
      <protection locked="0"/>
    </xf>
    <xf numFmtId="0" fontId="19" fillId="0" borderId="2" xfId="1" applyFont="1" applyFill="1" applyBorder="1" applyAlignment="1" applyProtection="1">
      <alignment horizontal="center" vertical="center" wrapText="1"/>
      <protection locked="0"/>
    </xf>
    <xf numFmtId="0" fontId="19" fillId="0" borderId="3" xfId="1" applyFont="1" applyFill="1" applyBorder="1" applyAlignment="1" applyProtection="1">
      <alignment horizontal="center" vertical="center" wrapText="1"/>
      <protection locked="0"/>
    </xf>
    <xf numFmtId="0" fontId="19" fillId="0" borderId="4" xfId="1" applyFont="1" applyFill="1" applyBorder="1" applyAlignment="1" applyProtection="1">
      <alignment horizontal="center" vertical="center" wrapText="1"/>
      <protection locked="0"/>
    </xf>
    <xf numFmtId="0" fontId="2" fillId="8" borderId="1" xfId="0" applyFont="1" applyFill="1" applyBorder="1" applyAlignment="1" applyProtection="1">
      <alignment horizontal="center"/>
      <protection locked="0"/>
    </xf>
    <xf numFmtId="0" fontId="4" fillId="0" borderId="4" xfId="1" applyFont="1" applyBorder="1" applyAlignment="1" applyProtection="1">
      <alignment horizontal="left" vertical="center" wrapText="1"/>
      <protection locked="0"/>
    </xf>
    <xf numFmtId="0" fontId="4" fillId="0" borderId="1" xfId="1" applyFont="1" applyBorder="1" applyAlignment="1" applyProtection="1">
      <alignment horizontal="center" vertical="center" wrapText="1"/>
      <protection locked="0"/>
    </xf>
    <xf numFmtId="0" fontId="2" fillId="9" borderId="1" xfId="0" applyFont="1" applyFill="1" applyBorder="1" applyAlignment="1" applyProtection="1">
      <alignment horizontal="center"/>
      <protection locked="0"/>
    </xf>
    <xf numFmtId="0" fontId="7" fillId="0" borderId="5" xfId="0" applyFont="1" applyBorder="1" applyAlignment="1" applyProtection="1">
      <alignment horizontal="center" vertical="center"/>
      <protection locked="0"/>
    </xf>
    <xf numFmtId="0" fontId="7" fillId="0" borderId="6" xfId="0" applyFont="1" applyBorder="1" applyAlignment="1" applyProtection="1">
      <alignment horizontal="center" vertical="center"/>
      <protection locked="0"/>
    </xf>
    <xf numFmtId="0" fontId="7" fillId="0" borderId="7" xfId="0" applyFont="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0" fillId="0" borderId="0" xfId="0"/>
  </cellXfs>
  <cellStyles count="3">
    <cellStyle name="Hyperlink" xfId="2" builtinId="8"/>
    <cellStyle name="Normal" xfId="0" builtinId="0"/>
    <cellStyle name="Normal 2" xfId="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B24"/>
  <sheetViews>
    <sheetView workbookViewId="0">
      <selection activeCell="B11" sqref="B11"/>
    </sheetView>
  </sheetViews>
  <sheetFormatPr defaultRowHeight="15"/>
  <cols>
    <col min="1" max="1" width="42.28515625" customWidth="1"/>
    <col min="2" max="2" width="53" customWidth="1"/>
  </cols>
  <sheetData>
    <row r="1" spans="1:2" ht="21.75" customHeight="1">
      <c r="A1" s="51" t="s">
        <v>1270</v>
      </c>
      <c r="B1" s="63" t="s">
        <v>1413</v>
      </c>
    </row>
    <row r="2" spans="1:2">
      <c r="A2" s="51" t="s">
        <v>1271</v>
      </c>
      <c r="B2" s="52"/>
    </row>
    <row r="3" spans="1:2">
      <c r="A3" s="180" t="s">
        <v>1272</v>
      </c>
      <c r="B3" s="180"/>
    </row>
    <row r="4" spans="1:2" ht="48" customHeight="1">
      <c r="A4" s="53" t="s">
        <v>1273</v>
      </c>
      <c r="B4" s="64" t="s">
        <v>1394</v>
      </c>
    </row>
    <row r="5" spans="1:2" ht="24.75" customHeight="1">
      <c r="A5" s="53" t="s">
        <v>1274</v>
      </c>
      <c r="B5" s="62" t="s">
        <v>1395</v>
      </c>
    </row>
    <row r="6" spans="1:2" ht="24.75" customHeight="1">
      <c r="A6" s="53" t="s">
        <v>1275</v>
      </c>
      <c r="B6" s="62" t="s">
        <v>1396</v>
      </c>
    </row>
    <row r="7" spans="1:2" ht="24.75" customHeight="1">
      <c r="A7" s="53" t="s">
        <v>1276</v>
      </c>
      <c r="B7" s="62" t="s">
        <v>1397</v>
      </c>
    </row>
    <row r="8" spans="1:2" ht="24.75" customHeight="1">
      <c r="A8" s="53" t="s">
        <v>1277</v>
      </c>
      <c r="B8" s="62" t="s">
        <v>1398</v>
      </c>
    </row>
    <row r="9" spans="1:2" ht="24.75" customHeight="1">
      <c r="A9" s="53" t="s">
        <v>1278</v>
      </c>
      <c r="B9" s="62" t="s">
        <v>1399</v>
      </c>
    </row>
    <row r="10" spans="1:2" ht="24.75" customHeight="1">
      <c r="A10" s="53" t="s">
        <v>1279</v>
      </c>
      <c r="B10" s="62" t="s">
        <v>1400</v>
      </c>
    </row>
    <row r="11" spans="1:2" ht="24.75" customHeight="1">
      <c r="A11" s="53" t="s">
        <v>1280</v>
      </c>
      <c r="B11" s="62" t="s">
        <v>1401</v>
      </c>
    </row>
    <row r="12" spans="1:2" ht="24.75" customHeight="1">
      <c r="A12" s="53" t="s">
        <v>1281</v>
      </c>
      <c r="B12" s="62" t="s">
        <v>1402</v>
      </c>
    </row>
    <row r="13" spans="1:2" ht="24.75" customHeight="1">
      <c r="A13" s="53" t="s">
        <v>1282</v>
      </c>
      <c r="B13" s="62" t="s">
        <v>1403</v>
      </c>
    </row>
    <row r="14" spans="1:2" ht="24.75" customHeight="1">
      <c r="A14" s="53" t="s">
        <v>1283</v>
      </c>
      <c r="B14" s="62" t="s">
        <v>1404</v>
      </c>
    </row>
    <row r="15" spans="1:2" ht="24.75" customHeight="1">
      <c r="A15" s="53" t="s">
        <v>1284</v>
      </c>
      <c r="B15" s="62" t="s">
        <v>1405</v>
      </c>
    </row>
    <row r="16" spans="1:2" ht="24.75" customHeight="1">
      <c r="A16" s="53" t="s">
        <v>1285</v>
      </c>
      <c r="B16" s="62" t="s">
        <v>1406</v>
      </c>
    </row>
    <row r="17" spans="1:2" ht="24.75" customHeight="1">
      <c r="A17" s="53" t="s">
        <v>1286</v>
      </c>
      <c r="B17" s="62" t="s">
        <v>1407</v>
      </c>
    </row>
    <row r="18" spans="1:2" ht="24.75" customHeight="1">
      <c r="A18" s="53" t="s">
        <v>1287</v>
      </c>
      <c r="B18" s="62" t="s">
        <v>1408</v>
      </c>
    </row>
    <row r="19" spans="1:2" ht="24.75" customHeight="1">
      <c r="A19" s="53" t="s">
        <v>1288</v>
      </c>
      <c r="B19" s="62" t="s">
        <v>1409</v>
      </c>
    </row>
    <row r="20" spans="1:2" ht="24.75" customHeight="1">
      <c r="A20" s="54" t="s">
        <v>1289</v>
      </c>
      <c r="B20" s="62" t="s">
        <v>1410</v>
      </c>
    </row>
    <row r="21" spans="1:2" ht="24.75" customHeight="1">
      <c r="A21" s="53" t="s">
        <v>1290</v>
      </c>
      <c r="B21" s="62" t="s">
        <v>1411</v>
      </c>
    </row>
    <row r="22" spans="1:2" ht="24.75" customHeight="1">
      <c r="A22" s="53" t="s">
        <v>1291</v>
      </c>
      <c r="B22" s="62" t="s">
        <v>1412</v>
      </c>
    </row>
    <row r="23" spans="1:2" ht="34.5" customHeight="1">
      <c r="A23" s="55"/>
      <c r="B23" s="55"/>
    </row>
    <row r="24" spans="1:2">
      <c r="A24" s="51"/>
      <c r="B24" s="52"/>
    </row>
  </sheetData>
  <mergeCells count="1">
    <mergeCell ref="A3:B3"/>
  </mergeCells>
  <hyperlinks>
    <hyperlink ref="B4" location="'Service Delivery Facility Based'!Print_Titles" display="Anx1"/>
    <hyperlink ref="B5" location="'Service Delivery Community Base'!Print_Area" display="Anx2"/>
    <hyperlink ref="B6" location="'Community Interventions'!Print_Titles" display="Anx3"/>
    <hyperlink ref="B7" location="' Untied Fund'!Print_Area" display="Anx4"/>
    <hyperlink ref="B8" location="'Infrastructure Strengthening'!Print_Area" display="Anx5"/>
    <hyperlink ref="B9" location="Procurement!Print_Area" display="Anx6"/>
    <hyperlink ref="B10" location="'Referral Transport'!Print_Area" display="Anx7"/>
    <hyperlink ref="B11" location="'Human Resources '!Print_Area" display="Anx8"/>
    <hyperlink ref="B12" location="' Training and Capacity Building'!Print_Titles" display="Anx9"/>
    <hyperlink ref="B13" location="'Review, Research &amp; S &amp; S'!Print_Area" display="Anx10"/>
    <hyperlink ref="B14" location="' IEC BCC'!Print_Area" display="Anx11"/>
    <hyperlink ref="B15" location="' Printing'!Print_Area" display="Anx12"/>
    <hyperlink ref="B16" location="'Quality Assurance'!Print_Area" display="Anx13"/>
    <hyperlink ref="B17" location="'Drug Warehouse and Logistics'!Print_Area" display="Anx14"/>
    <hyperlink ref="B18" location="PPP!Print_Area" display="Anx15"/>
    <hyperlink ref="B19" location="'Programme Management HR'!Print_Titles" display="Anx16"/>
    <hyperlink ref="B20" location="' Programme Management Activity'!Print_Area" display="Anx17"/>
    <hyperlink ref="B21" location="'IT Initiatives -'!Print_Area" display="Anx18"/>
    <hyperlink ref="B22" location="Innovations!Print_Area" display="Anx19"/>
    <hyperlink ref="B1" location="Sheet2!Print_Titles" display="Budget Summary"/>
  </hyperlinks>
  <pageMargins left="0.42" right="0.27" top="0.75" bottom="0.75" header="0.3" footer="0.3"/>
  <pageSetup orientation="portrait" horizontalDpi="4294967292" verticalDpi="0" r:id="rId1"/>
</worksheet>
</file>

<file path=xl/worksheets/sheet10.xml><?xml version="1.0" encoding="utf-8"?>
<worksheet xmlns="http://schemas.openxmlformats.org/spreadsheetml/2006/main" xmlns:r="http://schemas.openxmlformats.org/officeDocument/2006/relationships">
  <dimension ref="A1:UL105"/>
  <sheetViews>
    <sheetView view="pageBreakPreview" zoomScale="60" zoomScaleNormal="80" workbookViewId="0">
      <pane xSplit="2" ySplit="71" topLeftCell="C72" activePane="bottomRight" state="frozen"/>
      <selection pane="topRight" activeCell="C1" sqref="C1"/>
      <selection pane="bottomLeft" activeCell="A72" sqref="A72"/>
      <selection pane="bottomRight" activeCell="E84" sqref="E84"/>
    </sheetView>
  </sheetViews>
  <sheetFormatPr defaultRowHeight="15.75"/>
  <cols>
    <col min="1" max="1" width="9.7109375" style="18" customWidth="1"/>
    <col min="2" max="2" width="29.42578125" style="18" customWidth="1"/>
    <col min="3" max="6" width="16.7109375" style="18" customWidth="1"/>
    <col min="7" max="12" width="16.7109375" style="1" customWidth="1"/>
    <col min="13" max="22" width="16.7109375" style="1" hidden="1" customWidth="1"/>
    <col min="23" max="27" width="16.7109375" style="1" customWidth="1"/>
    <col min="28" max="32" width="16.7109375" style="1" hidden="1" customWidth="1"/>
    <col min="33" max="37" width="16.7109375" style="1" customWidth="1"/>
    <col min="38" max="72" width="16.7109375" style="1" hidden="1" customWidth="1"/>
    <col min="73" max="77" width="16.7109375" style="1" customWidth="1"/>
    <col min="78" max="82" width="16.7109375" style="1" hidden="1" customWidth="1"/>
    <col min="83" max="87" width="16.7109375" style="1" customWidth="1"/>
    <col min="88" max="92" width="16.7109375" style="1" hidden="1" customWidth="1"/>
    <col min="93" max="107" width="16.7109375" style="1" customWidth="1"/>
    <col min="108" max="127" width="16.7109375" style="1" hidden="1" customWidth="1"/>
    <col min="128" max="132" width="16.7109375" style="1" customWidth="1"/>
    <col min="133" max="142" width="16.7109375" style="1" hidden="1" customWidth="1"/>
    <col min="143" max="147" width="16.7109375" style="1" customWidth="1"/>
    <col min="148" max="152" width="16.7109375" style="1" hidden="1" customWidth="1"/>
    <col min="153" max="162" width="16.7109375" style="1" customWidth="1"/>
    <col min="163" max="192" width="16.7109375" style="1" hidden="1" customWidth="1"/>
    <col min="193" max="207" width="16.7109375" style="1" customWidth="1"/>
    <col min="208" max="237" width="16.7109375" style="1" hidden="1" customWidth="1"/>
    <col min="238" max="242" width="16.7109375" style="1" customWidth="1"/>
    <col min="243" max="257" width="16.7109375" style="1" hidden="1" customWidth="1"/>
    <col min="258" max="267" width="16.7109375" style="1" customWidth="1"/>
    <col min="268" max="272" width="16.7109375" style="1" hidden="1" customWidth="1"/>
    <col min="273" max="277" width="16.7109375" style="1" customWidth="1"/>
    <col min="278" max="292" width="16.7109375" style="1" hidden="1" customWidth="1"/>
    <col min="293" max="297" width="16.7109375" style="1" customWidth="1"/>
    <col min="298" max="302" width="16.7109375" style="1" hidden="1" customWidth="1"/>
    <col min="303" max="307" width="16.7109375" style="1" customWidth="1"/>
    <col min="308" max="322" width="16.7109375" style="1" hidden="1" customWidth="1"/>
    <col min="323" max="342" width="16.7109375" style="1" customWidth="1"/>
    <col min="343" max="367" width="16.7109375" style="1" hidden="1" customWidth="1"/>
    <col min="368" max="377" width="16.7109375" style="1" customWidth="1"/>
    <col min="378" max="402" width="16.7109375" style="1" hidden="1" customWidth="1"/>
    <col min="403" max="412" width="16.7109375" style="1" customWidth="1"/>
    <col min="413" max="452" width="16.7109375" style="1" hidden="1" customWidth="1"/>
    <col min="453" max="457" width="16.7109375" style="1" customWidth="1"/>
    <col min="458" max="462" width="16.7109375" style="1" hidden="1" customWidth="1"/>
    <col min="463" max="472" width="16.7109375" style="1" customWidth="1"/>
    <col min="473" max="487" width="16.7109375" style="1" hidden="1" customWidth="1"/>
    <col min="488" max="492" width="16.7109375" style="1" customWidth="1"/>
    <col min="493" max="537" width="16.7109375" style="1" hidden="1" customWidth="1"/>
    <col min="538" max="542" width="16.7109375" style="1" customWidth="1"/>
    <col min="543" max="552" width="16.7109375" style="1" hidden="1" customWidth="1"/>
    <col min="553" max="556" width="16.7109375" style="1" customWidth="1"/>
    <col min="557" max="557" width="9.5703125" style="1" hidden="1" customWidth="1"/>
    <col min="558" max="558" width="12.5703125" style="1" bestFit="1" customWidth="1"/>
    <col min="559" max="16384" width="9.140625" style="1"/>
  </cols>
  <sheetData>
    <row r="1" spans="1:557" ht="22.5" customHeight="1">
      <c r="A1" s="188" t="s">
        <v>66</v>
      </c>
      <c r="B1" s="188"/>
      <c r="C1" s="188"/>
      <c r="D1" s="188"/>
      <c r="E1" s="188"/>
      <c r="F1" s="188"/>
      <c r="G1" s="188"/>
      <c r="H1" s="188" t="s">
        <v>66</v>
      </c>
      <c r="I1" s="188"/>
      <c r="J1" s="188"/>
      <c r="K1" s="188"/>
      <c r="L1" s="188"/>
      <c r="M1" s="188" t="s">
        <v>66</v>
      </c>
      <c r="N1" s="188"/>
      <c r="O1" s="188"/>
      <c r="P1" s="188"/>
      <c r="Q1" s="188"/>
      <c r="R1" s="188" t="s">
        <v>66</v>
      </c>
      <c r="S1" s="188"/>
      <c r="T1" s="188"/>
      <c r="U1" s="188"/>
      <c r="V1" s="188"/>
      <c r="W1" s="188" t="s">
        <v>66</v>
      </c>
      <c r="X1" s="188"/>
      <c r="Y1" s="188"/>
      <c r="Z1" s="188"/>
      <c r="AA1" s="188"/>
      <c r="AB1" s="188" t="s">
        <v>66</v>
      </c>
      <c r="AC1" s="188"/>
      <c r="AD1" s="188"/>
      <c r="AE1" s="188"/>
      <c r="AF1" s="188"/>
      <c r="AG1" s="188" t="s">
        <v>66</v>
      </c>
      <c r="AH1" s="188"/>
      <c r="AI1" s="188"/>
      <c r="AJ1" s="188"/>
      <c r="AK1" s="188"/>
      <c r="AL1" s="188" t="s">
        <v>66</v>
      </c>
      <c r="AM1" s="188"/>
      <c r="AN1" s="188"/>
      <c r="AO1" s="188"/>
      <c r="AP1" s="188"/>
      <c r="AQ1" s="188" t="s">
        <v>66</v>
      </c>
      <c r="AR1" s="188"/>
      <c r="AS1" s="188"/>
      <c r="AT1" s="188"/>
      <c r="AU1" s="188"/>
      <c r="AV1" s="188" t="s">
        <v>66</v>
      </c>
      <c r="AW1" s="188"/>
      <c r="AX1" s="188"/>
      <c r="AY1" s="188"/>
      <c r="AZ1" s="188"/>
      <c r="BA1" s="188" t="s">
        <v>66</v>
      </c>
      <c r="BB1" s="188"/>
      <c r="BC1" s="188"/>
      <c r="BD1" s="188"/>
      <c r="BE1" s="188"/>
      <c r="BF1" s="188" t="s">
        <v>66</v>
      </c>
      <c r="BG1" s="188"/>
      <c r="BH1" s="188"/>
      <c r="BI1" s="188"/>
      <c r="BJ1" s="188"/>
      <c r="BK1" s="188" t="s">
        <v>66</v>
      </c>
      <c r="BL1" s="188"/>
      <c r="BM1" s="188"/>
      <c r="BN1" s="188"/>
      <c r="BO1" s="188"/>
      <c r="BP1" s="188" t="s">
        <v>66</v>
      </c>
      <c r="BQ1" s="188"/>
      <c r="BR1" s="188"/>
      <c r="BS1" s="188"/>
      <c r="BT1" s="188"/>
      <c r="BU1" s="188" t="s">
        <v>66</v>
      </c>
      <c r="BV1" s="188"/>
      <c r="BW1" s="188"/>
      <c r="BX1" s="188"/>
      <c r="BY1" s="188"/>
      <c r="BZ1" s="188" t="s">
        <v>66</v>
      </c>
      <c r="CA1" s="188"/>
      <c r="CB1" s="188"/>
      <c r="CC1" s="188"/>
      <c r="CD1" s="188"/>
      <c r="CE1" s="188" t="s">
        <v>66</v>
      </c>
      <c r="CF1" s="188"/>
      <c r="CG1" s="188"/>
      <c r="CH1" s="188"/>
      <c r="CI1" s="188"/>
      <c r="CJ1" s="188" t="s">
        <v>66</v>
      </c>
      <c r="CK1" s="188"/>
      <c r="CL1" s="188"/>
      <c r="CM1" s="188"/>
      <c r="CN1" s="188"/>
      <c r="CO1" s="188" t="s">
        <v>66</v>
      </c>
      <c r="CP1" s="188"/>
      <c r="CQ1" s="188"/>
      <c r="CR1" s="188"/>
      <c r="CS1" s="188"/>
      <c r="CT1" s="188" t="s">
        <v>66</v>
      </c>
      <c r="CU1" s="188"/>
      <c r="CV1" s="188"/>
      <c r="CW1" s="188"/>
      <c r="CX1" s="188"/>
      <c r="CY1" s="188" t="s">
        <v>66</v>
      </c>
      <c r="CZ1" s="188"/>
      <c r="DA1" s="188"/>
      <c r="DB1" s="188"/>
      <c r="DC1" s="188"/>
      <c r="DD1" s="188" t="s">
        <v>66</v>
      </c>
      <c r="DE1" s="188"/>
      <c r="DF1" s="188"/>
      <c r="DG1" s="188"/>
      <c r="DH1" s="188"/>
      <c r="DI1" s="188" t="s">
        <v>66</v>
      </c>
      <c r="DJ1" s="188"/>
      <c r="DK1" s="188"/>
      <c r="DL1" s="188"/>
      <c r="DM1" s="188"/>
      <c r="DN1" s="188" t="s">
        <v>66</v>
      </c>
      <c r="DO1" s="188"/>
      <c r="DP1" s="188"/>
      <c r="DQ1" s="188"/>
      <c r="DR1" s="188"/>
      <c r="DS1" s="188" t="s">
        <v>66</v>
      </c>
      <c r="DT1" s="188"/>
      <c r="DU1" s="188"/>
      <c r="DV1" s="188"/>
      <c r="DW1" s="188"/>
      <c r="DX1" s="188" t="s">
        <v>66</v>
      </c>
      <c r="DY1" s="188"/>
      <c r="DZ1" s="188"/>
      <c r="EA1" s="188"/>
      <c r="EB1" s="188"/>
      <c r="EC1" s="188" t="s">
        <v>66</v>
      </c>
      <c r="ED1" s="188"/>
      <c r="EE1" s="188"/>
      <c r="EF1" s="188"/>
      <c r="EG1" s="188"/>
      <c r="EH1" s="188" t="s">
        <v>66</v>
      </c>
      <c r="EI1" s="188"/>
      <c r="EJ1" s="188"/>
      <c r="EK1" s="188"/>
      <c r="EL1" s="188"/>
      <c r="EM1" s="188" t="s">
        <v>66</v>
      </c>
      <c r="EN1" s="188"/>
      <c r="EO1" s="188"/>
      <c r="EP1" s="188"/>
      <c r="EQ1" s="188"/>
      <c r="ER1" s="188" t="s">
        <v>66</v>
      </c>
      <c r="ES1" s="188"/>
      <c r="ET1" s="188"/>
      <c r="EU1" s="188"/>
      <c r="EV1" s="188"/>
      <c r="EW1" s="188" t="s">
        <v>66</v>
      </c>
      <c r="EX1" s="188"/>
      <c r="EY1" s="188"/>
      <c r="EZ1" s="188"/>
      <c r="FA1" s="188"/>
      <c r="FB1" s="188" t="s">
        <v>66</v>
      </c>
      <c r="FC1" s="188"/>
      <c r="FD1" s="188"/>
      <c r="FE1" s="188"/>
      <c r="FF1" s="188"/>
      <c r="FG1" s="188" t="s">
        <v>66</v>
      </c>
      <c r="FH1" s="188"/>
      <c r="FI1" s="188"/>
      <c r="FJ1" s="188"/>
      <c r="FK1" s="188"/>
      <c r="FL1" s="188" t="s">
        <v>66</v>
      </c>
      <c r="FM1" s="188"/>
      <c r="FN1" s="188"/>
      <c r="FO1" s="188"/>
      <c r="FP1" s="188"/>
      <c r="FQ1" s="188" t="s">
        <v>66</v>
      </c>
      <c r="FR1" s="188"/>
      <c r="FS1" s="188"/>
      <c r="FT1" s="188"/>
      <c r="FU1" s="188"/>
      <c r="FV1" s="188" t="s">
        <v>66</v>
      </c>
      <c r="FW1" s="188"/>
      <c r="FX1" s="188"/>
      <c r="FY1" s="188"/>
      <c r="FZ1" s="188"/>
      <c r="GA1" s="188" t="s">
        <v>66</v>
      </c>
      <c r="GB1" s="188"/>
      <c r="GC1" s="188"/>
      <c r="GD1" s="188"/>
      <c r="GE1" s="188"/>
      <c r="GF1" s="188" t="s">
        <v>66</v>
      </c>
      <c r="GG1" s="188"/>
      <c r="GH1" s="188"/>
      <c r="GI1" s="188"/>
      <c r="GJ1" s="188"/>
      <c r="GK1" s="188" t="s">
        <v>66</v>
      </c>
      <c r="GL1" s="188"/>
      <c r="GM1" s="188"/>
      <c r="GN1" s="188"/>
      <c r="GO1" s="188"/>
      <c r="GP1" s="188" t="s">
        <v>66</v>
      </c>
      <c r="GQ1" s="188"/>
      <c r="GR1" s="188"/>
      <c r="GS1" s="188"/>
      <c r="GT1" s="188"/>
      <c r="GU1" s="188" t="s">
        <v>66</v>
      </c>
      <c r="GV1" s="188"/>
      <c r="GW1" s="188"/>
      <c r="GX1" s="188"/>
      <c r="GY1" s="188"/>
      <c r="GZ1" s="188" t="s">
        <v>66</v>
      </c>
      <c r="HA1" s="188"/>
      <c r="HB1" s="188"/>
      <c r="HC1" s="188"/>
      <c r="HD1" s="188"/>
      <c r="HE1" s="188" t="s">
        <v>66</v>
      </c>
      <c r="HF1" s="188"/>
      <c r="HG1" s="188"/>
      <c r="HH1" s="188"/>
      <c r="HI1" s="188"/>
      <c r="HJ1" s="188" t="s">
        <v>66</v>
      </c>
      <c r="HK1" s="188"/>
      <c r="HL1" s="188"/>
      <c r="HM1" s="188"/>
      <c r="HN1" s="188"/>
      <c r="HO1" s="188" t="s">
        <v>66</v>
      </c>
      <c r="HP1" s="188"/>
      <c r="HQ1" s="188"/>
      <c r="HR1" s="188"/>
      <c r="HS1" s="188"/>
      <c r="HT1" s="188" t="s">
        <v>66</v>
      </c>
      <c r="HU1" s="188"/>
      <c r="HV1" s="188"/>
      <c r="HW1" s="188"/>
      <c r="HX1" s="188"/>
      <c r="HY1" s="188" t="s">
        <v>66</v>
      </c>
      <c r="HZ1" s="188"/>
      <c r="IA1" s="188"/>
      <c r="IB1" s="188"/>
      <c r="IC1" s="188"/>
      <c r="ID1" s="188" t="s">
        <v>66</v>
      </c>
      <c r="IE1" s="188"/>
      <c r="IF1" s="188"/>
      <c r="IG1" s="188"/>
      <c r="IH1" s="188"/>
      <c r="II1" s="188" t="s">
        <v>66</v>
      </c>
      <c r="IJ1" s="188"/>
      <c r="IK1" s="188"/>
      <c r="IL1" s="188"/>
      <c r="IM1" s="188"/>
      <c r="IN1" s="188" t="s">
        <v>66</v>
      </c>
      <c r="IO1" s="188"/>
      <c r="IP1" s="188"/>
      <c r="IQ1" s="188"/>
      <c r="IR1" s="188"/>
      <c r="IS1" s="188" t="s">
        <v>66</v>
      </c>
      <c r="IT1" s="188"/>
      <c r="IU1" s="188"/>
      <c r="IV1" s="188"/>
      <c r="IW1" s="188"/>
      <c r="IX1" s="188" t="s">
        <v>66</v>
      </c>
      <c r="IY1" s="188"/>
      <c r="IZ1" s="188"/>
      <c r="JA1" s="188"/>
      <c r="JB1" s="188"/>
      <c r="JC1" s="188" t="s">
        <v>66</v>
      </c>
      <c r="JD1" s="188"/>
      <c r="JE1" s="188"/>
      <c r="JF1" s="188"/>
      <c r="JG1" s="188"/>
      <c r="JH1" s="188" t="s">
        <v>66</v>
      </c>
      <c r="JI1" s="188"/>
      <c r="JJ1" s="188"/>
      <c r="JK1" s="188"/>
      <c r="JL1" s="188"/>
      <c r="JM1" s="188" t="s">
        <v>66</v>
      </c>
      <c r="JN1" s="188"/>
      <c r="JO1" s="188"/>
      <c r="JP1" s="188"/>
      <c r="JQ1" s="188"/>
      <c r="JR1" s="188" t="s">
        <v>66</v>
      </c>
      <c r="JS1" s="188"/>
      <c r="JT1" s="188"/>
      <c r="JU1" s="188"/>
      <c r="JV1" s="188"/>
      <c r="JW1" s="188" t="s">
        <v>66</v>
      </c>
      <c r="JX1" s="188"/>
      <c r="JY1" s="188"/>
      <c r="JZ1" s="188"/>
      <c r="KA1" s="188"/>
      <c r="KB1" s="188" t="s">
        <v>66</v>
      </c>
      <c r="KC1" s="188"/>
      <c r="KD1" s="188"/>
      <c r="KE1" s="188"/>
      <c r="KF1" s="188"/>
      <c r="KG1" s="188" t="s">
        <v>66</v>
      </c>
      <c r="KH1" s="188"/>
      <c r="KI1" s="188"/>
      <c r="KJ1" s="188"/>
      <c r="KK1" s="188"/>
      <c r="KL1" s="188" t="s">
        <v>66</v>
      </c>
      <c r="KM1" s="188"/>
      <c r="KN1" s="188"/>
      <c r="KO1" s="188"/>
      <c r="KP1" s="188"/>
      <c r="KQ1" s="188" t="s">
        <v>66</v>
      </c>
      <c r="KR1" s="188"/>
      <c r="KS1" s="188"/>
      <c r="KT1" s="188"/>
      <c r="KU1" s="188"/>
      <c r="KV1" s="188" t="s">
        <v>66</v>
      </c>
      <c r="KW1" s="188"/>
      <c r="KX1" s="188"/>
      <c r="KY1" s="188"/>
      <c r="KZ1" s="188"/>
      <c r="LA1" s="188" t="s">
        <v>66</v>
      </c>
      <c r="LB1" s="188"/>
      <c r="LC1" s="188"/>
      <c r="LD1" s="188"/>
      <c r="LE1" s="188"/>
      <c r="LF1" s="188" t="s">
        <v>66</v>
      </c>
      <c r="LG1" s="188"/>
      <c r="LH1" s="188"/>
      <c r="LI1" s="188"/>
      <c r="LJ1" s="188"/>
      <c r="LK1" s="188" t="s">
        <v>66</v>
      </c>
      <c r="LL1" s="188"/>
      <c r="LM1" s="188"/>
      <c r="LN1" s="188"/>
      <c r="LO1" s="188"/>
      <c r="LP1" s="188" t="s">
        <v>66</v>
      </c>
      <c r="LQ1" s="188"/>
      <c r="LR1" s="188"/>
      <c r="LS1" s="188"/>
      <c r="LT1" s="188"/>
      <c r="LU1" s="188" t="s">
        <v>66</v>
      </c>
      <c r="LV1" s="188"/>
      <c r="LW1" s="188"/>
      <c r="LX1" s="188"/>
      <c r="LY1" s="188"/>
      <c r="LZ1" s="188" t="s">
        <v>66</v>
      </c>
      <c r="MA1" s="188"/>
      <c r="MB1" s="188"/>
      <c r="MC1" s="188"/>
      <c r="MD1" s="188"/>
      <c r="ME1" s="188" t="s">
        <v>66</v>
      </c>
      <c r="MF1" s="188"/>
      <c r="MG1" s="188"/>
      <c r="MH1" s="188"/>
      <c r="MI1" s="188"/>
      <c r="MJ1" s="188" t="s">
        <v>66</v>
      </c>
      <c r="MK1" s="188"/>
      <c r="ML1" s="188"/>
      <c r="MM1" s="188"/>
      <c r="MN1" s="188"/>
      <c r="MO1" s="188" t="s">
        <v>66</v>
      </c>
      <c r="MP1" s="188"/>
      <c r="MQ1" s="188"/>
      <c r="MR1" s="188"/>
      <c r="MS1" s="188"/>
      <c r="MT1" s="188" t="s">
        <v>66</v>
      </c>
      <c r="MU1" s="188"/>
      <c r="MV1" s="188"/>
      <c r="MW1" s="188"/>
      <c r="MX1" s="188"/>
      <c r="MY1" s="188" t="s">
        <v>66</v>
      </c>
      <c r="MZ1" s="188"/>
      <c r="NA1" s="188"/>
      <c r="NB1" s="188"/>
      <c r="NC1" s="188"/>
      <c r="ND1" s="188" t="s">
        <v>66</v>
      </c>
      <c r="NE1" s="188"/>
      <c r="NF1" s="188"/>
      <c r="NG1" s="188"/>
      <c r="NH1" s="188"/>
      <c r="NI1" s="188" t="s">
        <v>66</v>
      </c>
      <c r="NJ1" s="188"/>
      <c r="NK1" s="188"/>
      <c r="NL1" s="188"/>
      <c r="NM1" s="188"/>
      <c r="NN1" s="188" t="s">
        <v>66</v>
      </c>
      <c r="NO1" s="188"/>
      <c r="NP1" s="188"/>
      <c r="NQ1" s="188"/>
      <c r="NR1" s="188"/>
      <c r="NS1" s="188" t="s">
        <v>66</v>
      </c>
      <c r="NT1" s="188"/>
      <c r="NU1" s="188"/>
      <c r="NV1" s="188"/>
      <c r="NW1" s="188"/>
      <c r="NX1" s="188" t="s">
        <v>66</v>
      </c>
      <c r="NY1" s="188"/>
      <c r="NZ1" s="188"/>
      <c r="OA1" s="188"/>
      <c r="OB1" s="188"/>
      <c r="OC1" s="188" t="s">
        <v>66</v>
      </c>
      <c r="OD1" s="188"/>
      <c r="OE1" s="188"/>
      <c r="OF1" s="188"/>
      <c r="OG1" s="188"/>
      <c r="OH1" s="188" t="s">
        <v>66</v>
      </c>
      <c r="OI1" s="188"/>
      <c r="OJ1" s="188"/>
      <c r="OK1" s="188"/>
      <c r="OL1" s="188"/>
      <c r="OM1" s="188" t="s">
        <v>66</v>
      </c>
      <c r="ON1" s="188"/>
      <c r="OO1" s="188"/>
      <c r="OP1" s="188"/>
      <c r="OQ1" s="188"/>
      <c r="OR1" s="188" t="s">
        <v>66</v>
      </c>
      <c r="OS1" s="188"/>
      <c r="OT1" s="188"/>
      <c r="OU1" s="188"/>
      <c r="OV1" s="188"/>
      <c r="OW1" s="188" t="s">
        <v>66</v>
      </c>
      <c r="OX1" s="188"/>
      <c r="OY1" s="188"/>
      <c r="OZ1" s="188"/>
      <c r="PA1" s="188"/>
      <c r="PB1" s="188" t="s">
        <v>66</v>
      </c>
      <c r="PC1" s="188"/>
      <c r="PD1" s="188"/>
      <c r="PE1" s="188"/>
      <c r="PF1" s="188"/>
      <c r="PG1" s="188" t="s">
        <v>66</v>
      </c>
      <c r="PH1" s="188"/>
      <c r="PI1" s="188"/>
      <c r="PJ1" s="188"/>
      <c r="PK1" s="188"/>
      <c r="PL1" s="188" t="s">
        <v>66</v>
      </c>
      <c r="PM1" s="188"/>
      <c r="PN1" s="188"/>
      <c r="PO1" s="188"/>
      <c r="PP1" s="188"/>
      <c r="PQ1" s="188" t="s">
        <v>66</v>
      </c>
      <c r="PR1" s="188"/>
      <c r="PS1" s="188"/>
      <c r="PT1" s="188"/>
      <c r="PU1" s="188"/>
      <c r="PV1" s="188" t="s">
        <v>66</v>
      </c>
      <c r="PW1" s="188"/>
      <c r="PX1" s="188"/>
      <c r="PY1" s="188"/>
      <c r="PZ1" s="188"/>
      <c r="QA1" s="188" t="s">
        <v>66</v>
      </c>
      <c r="QB1" s="188"/>
      <c r="QC1" s="188"/>
      <c r="QD1" s="188"/>
      <c r="QE1" s="188"/>
      <c r="QF1" s="188" t="s">
        <v>66</v>
      </c>
      <c r="QG1" s="188"/>
      <c r="QH1" s="188"/>
      <c r="QI1" s="188"/>
      <c r="QJ1" s="188"/>
      <c r="QK1" s="188" t="s">
        <v>66</v>
      </c>
      <c r="QL1" s="188"/>
      <c r="QM1" s="188"/>
      <c r="QN1" s="188"/>
      <c r="QO1" s="188"/>
      <c r="QP1" s="188" t="s">
        <v>66</v>
      </c>
      <c r="QQ1" s="188"/>
      <c r="QR1" s="188"/>
      <c r="QS1" s="188"/>
      <c r="QT1" s="188"/>
      <c r="QU1" s="188" t="s">
        <v>66</v>
      </c>
      <c r="QV1" s="188"/>
      <c r="QW1" s="188"/>
      <c r="QX1" s="188"/>
      <c r="QY1" s="188"/>
      <c r="QZ1" s="188" t="s">
        <v>66</v>
      </c>
      <c r="RA1" s="188"/>
      <c r="RB1" s="188"/>
      <c r="RC1" s="188"/>
      <c r="RD1" s="188"/>
      <c r="RE1" s="188" t="s">
        <v>66</v>
      </c>
      <c r="RF1" s="188"/>
      <c r="RG1" s="188"/>
      <c r="RH1" s="188"/>
      <c r="RI1" s="188"/>
      <c r="RJ1" s="188" t="s">
        <v>66</v>
      </c>
      <c r="RK1" s="188"/>
      <c r="RL1" s="188"/>
      <c r="RM1" s="188"/>
      <c r="RN1" s="188"/>
      <c r="RO1" s="188" t="s">
        <v>66</v>
      </c>
      <c r="RP1" s="188"/>
      <c r="RQ1" s="188"/>
      <c r="RR1" s="188"/>
      <c r="RS1" s="188"/>
      <c r="RT1" s="188" t="s">
        <v>66</v>
      </c>
      <c r="RU1" s="188"/>
      <c r="RV1" s="188"/>
      <c r="RW1" s="188"/>
      <c r="RX1" s="188"/>
      <c r="RY1" s="188" t="s">
        <v>66</v>
      </c>
      <c r="RZ1" s="188"/>
      <c r="SA1" s="188"/>
      <c r="SB1" s="188"/>
      <c r="SC1" s="188"/>
      <c r="SD1" s="188" t="s">
        <v>66</v>
      </c>
      <c r="SE1" s="188"/>
      <c r="SF1" s="188"/>
      <c r="SG1" s="188"/>
      <c r="SH1" s="188"/>
      <c r="SI1" s="188" t="s">
        <v>66</v>
      </c>
      <c r="SJ1" s="188"/>
      <c r="SK1" s="188"/>
      <c r="SL1" s="188"/>
      <c r="SM1" s="188"/>
      <c r="SN1" s="188" t="s">
        <v>66</v>
      </c>
      <c r="SO1" s="188"/>
      <c r="SP1" s="188"/>
      <c r="SQ1" s="188"/>
      <c r="SR1" s="188"/>
      <c r="SS1" s="188" t="s">
        <v>66</v>
      </c>
      <c r="ST1" s="188"/>
      <c r="SU1" s="188"/>
      <c r="SV1" s="188"/>
      <c r="SW1" s="188"/>
      <c r="SX1" s="188" t="s">
        <v>66</v>
      </c>
      <c r="SY1" s="188"/>
      <c r="SZ1" s="188"/>
      <c r="TA1" s="188"/>
      <c r="TB1" s="188"/>
      <c r="TC1" s="188" t="s">
        <v>66</v>
      </c>
      <c r="TD1" s="188"/>
      <c r="TE1" s="188"/>
      <c r="TF1" s="188"/>
      <c r="TG1" s="188"/>
      <c r="TH1" s="188" t="s">
        <v>66</v>
      </c>
      <c r="TI1" s="188"/>
      <c r="TJ1" s="188"/>
      <c r="TK1" s="188"/>
      <c r="TL1" s="188"/>
      <c r="TM1" s="188" t="s">
        <v>66</v>
      </c>
      <c r="TN1" s="188"/>
      <c r="TO1" s="188"/>
      <c r="TP1" s="188"/>
      <c r="TQ1" s="188"/>
      <c r="TR1" s="188" t="s">
        <v>66</v>
      </c>
      <c r="TS1" s="188"/>
      <c r="TT1" s="188"/>
      <c r="TU1" s="188"/>
      <c r="TV1" s="188"/>
      <c r="TW1" s="188" t="s">
        <v>66</v>
      </c>
      <c r="TX1" s="188"/>
      <c r="TY1" s="188"/>
      <c r="TZ1" s="188"/>
      <c r="UA1" s="188"/>
      <c r="UB1" s="188" t="s">
        <v>66</v>
      </c>
      <c r="UC1" s="188"/>
      <c r="UD1" s="188"/>
      <c r="UE1" s="188"/>
      <c r="UF1" s="188"/>
      <c r="UG1" s="292" t="s">
        <v>90</v>
      </c>
      <c r="UH1" s="293"/>
      <c r="UI1" s="293"/>
      <c r="UJ1" s="293"/>
      <c r="UK1" s="294"/>
    </row>
    <row r="2" spans="1:557" ht="43.5" customHeight="1">
      <c r="A2" s="60"/>
      <c r="B2" s="61"/>
      <c r="C2" s="65" t="s">
        <v>426</v>
      </c>
      <c r="D2" s="278" t="s">
        <v>1563</v>
      </c>
      <c r="E2" s="279"/>
      <c r="F2" s="279"/>
      <c r="G2" s="280"/>
      <c r="H2" s="65" t="s">
        <v>426</v>
      </c>
      <c r="I2" s="241" t="s">
        <v>1563</v>
      </c>
      <c r="J2" s="242"/>
      <c r="K2" s="242"/>
      <c r="L2" s="243"/>
      <c r="M2" s="65" t="s">
        <v>426</v>
      </c>
      <c r="N2" s="198" t="s">
        <v>1422</v>
      </c>
      <c r="O2" s="199"/>
      <c r="P2" s="199"/>
      <c r="Q2" s="200"/>
      <c r="R2" s="65" t="s">
        <v>426</v>
      </c>
      <c r="S2" s="31"/>
      <c r="T2" s="32"/>
      <c r="U2" s="32"/>
      <c r="V2" s="33"/>
      <c r="W2" s="65" t="s">
        <v>426</v>
      </c>
      <c r="X2" s="198" t="s">
        <v>1422</v>
      </c>
      <c r="Y2" s="199"/>
      <c r="Z2" s="199"/>
      <c r="AA2" s="200"/>
      <c r="AB2" s="65" t="s">
        <v>426</v>
      </c>
      <c r="AC2" s="253" t="s">
        <v>1680</v>
      </c>
      <c r="AD2" s="254"/>
      <c r="AE2" s="254"/>
      <c r="AF2" s="255"/>
      <c r="AG2" s="65" t="s">
        <v>426</v>
      </c>
      <c r="AH2" s="253" t="s">
        <v>1680</v>
      </c>
      <c r="AI2" s="254"/>
      <c r="AJ2" s="254"/>
      <c r="AK2" s="255"/>
      <c r="AL2" s="65" t="s">
        <v>426</v>
      </c>
      <c r="AM2" s="253" t="s">
        <v>1680</v>
      </c>
      <c r="AN2" s="254"/>
      <c r="AO2" s="254"/>
      <c r="AP2" s="255"/>
      <c r="AQ2" s="65" t="s">
        <v>426</v>
      </c>
      <c r="AR2" s="253" t="s">
        <v>1680</v>
      </c>
      <c r="AS2" s="254"/>
      <c r="AT2" s="254"/>
      <c r="AU2" s="255"/>
      <c r="AV2" s="65" t="s">
        <v>426</v>
      </c>
      <c r="AW2" s="253" t="s">
        <v>1680</v>
      </c>
      <c r="AX2" s="254"/>
      <c r="AY2" s="254"/>
      <c r="AZ2" s="255"/>
      <c r="BA2" s="65" t="s">
        <v>426</v>
      </c>
      <c r="BB2" s="253" t="s">
        <v>1680</v>
      </c>
      <c r="BC2" s="254"/>
      <c r="BD2" s="254"/>
      <c r="BE2" s="255"/>
      <c r="BF2" s="65" t="s">
        <v>426</v>
      </c>
      <c r="BG2" s="253" t="s">
        <v>1680</v>
      </c>
      <c r="BH2" s="254"/>
      <c r="BI2" s="254"/>
      <c r="BJ2" s="255"/>
      <c r="BK2" s="65" t="s">
        <v>426</v>
      </c>
      <c r="BL2" s="253" t="s">
        <v>1680</v>
      </c>
      <c r="BM2" s="254"/>
      <c r="BN2" s="254"/>
      <c r="BO2" s="255"/>
      <c r="BP2" s="65" t="s">
        <v>426</v>
      </c>
      <c r="BQ2" s="333" t="s">
        <v>1680</v>
      </c>
      <c r="BR2" s="334"/>
      <c r="BS2" s="334"/>
      <c r="BT2" s="335"/>
      <c r="BU2" s="65" t="s">
        <v>426</v>
      </c>
      <c r="BV2" s="198" t="s">
        <v>1422</v>
      </c>
      <c r="BW2" s="199"/>
      <c r="BX2" s="199"/>
      <c r="BY2" s="200"/>
      <c r="BZ2" s="65" t="s">
        <v>426</v>
      </c>
      <c r="CA2" s="198" t="s">
        <v>1516</v>
      </c>
      <c r="CB2" s="199"/>
      <c r="CC2" s="199"/>
      <c r="CD2" s="200"/>
      <c r="CE2" s="65" t="s">
        <v>426</v>
      </c>
      <c r="CF2" s="198" t="s">
        <v>1565</v>
      </c>
      <c r="CG2" s="199"/>
      <c r="CH2" s="199"/>
      <c r="CI2" s="200"/>
      <c r="CJ2" s="65" t="s">
        <v>426</v>
      </c>
      <c r="CK2" s="198" t="s">
        <v>1422</v>
      </c>
      <c r="CL2" s="199"/>
      <c r="CM2" s="199"/>
      <c r="CN2" s="200"/>
      <c r="CO2" s="65" t="s">
        <v>426</v>
      </c>
      <c r="CP2" s="253" t="s">
        <v>1680</v>
      </c>
      <c r="CQ2" s="254"/>
      <c r="CR2" s="254"/>
      <c r="CS2" s="255"/>
      <c r="CT2" s="65" t="s">
        <v>426</v>
      </c>
      <c r="CU2" s="198" t="s">
        <v>1501</v>
      </c>
      <c r="CV2" s="199"/>
      <c r="CW2" s="199"/>
      <c r="CX2" s="200"/>
      <c r="CY2" s="65" t="s">
        <v>426</v>
      </c>
      <c r="CZ2" s="356" t="s">
        <v>1469</v>
      </c>
      <c r="DA2" s="357"/>
      <c r="DB2" s="357"/>
      <c r="DC2" s="358"/>
      <c r="DD2" s="65" t="s">
        <v>426</v>
      </c>
      <c r="DE2" s="359" t="s">
        <v>1681</v>
      </c>
      <c r="DF2" s="360"/>
      <c r="DG2" s="360"/>
      <c r="DH2" s="361"/>
      <c r="DI2" s="65" t="s">
        <v>426</v>
      </c>
      <c r="DJ2" s="359" t="s">
        <v>1681</v>
      </c>
      <c r="DK2" s="360"/>
      <c r="DL2" s="360"/>
      <c r="DM2" s="361"/>
      <c r="DN2" s="65" t="s">
        <v>426</v>
      </c>
      <c r="DO2" s="241" t="s">
        <v>1501</v>
      </c>
      <c r="DP2" s="242"/>
      <c r="DQ2" s="242"/>
      <c r="DR2" s="243"/>
      <c r="DS2" s="65" t="s">
        <v>426</v>
      </c>
      <c r="DT2" s="241" t="s">
        <v>1501</v>
      </c>
      <c r="DU2" s="242"/>
      <c r="DV2" s="242"/>
      <c r="DW2" s="243"/>
      <c r="DX2" s="65" t="s">
        <v>426</v>
      </c>
      <c r="DY2" s="241" t="s">
        <v>1501</v>
      </c>
      <c r="DZ2" s="242"/>
      <c r="EA2" s="242"/>
      <c r="EB2" s="243"/>
      <c r="EC2" s="65" t="s">
        <v>426</v>
      </c>
      <c r="ED2" s="241" t="s">
        <v>1501</v>
      </c>
      <c r="EE2" s="242"/>
      <c r="EF2" s="242"/>
      <c r="EG2" s="243"/>
      <c r="EH2" s="65" t="s">
        <v>426</v>
      </c>
      <c r="EI2" s="241" t="s">
        <v>1501</v>
      </c>
      <c r="EJ2" s="242"/>
      <c r="EK2" s="242"/>
      <c r="EL2" s="243"/>
      <c r="EM2" s="65" t="s">
        <v>426</v>
      </c>
      <c r="EN2" s="241" t="s">
        <v>1501</v>
      </c>
      <c r="EO2" s="242"/>
      <c r="EP2" s="242"/>
      <c r="EQ2" s="243"/>
      <c r="ER2" s="65" t="s">
        <v>426</v>
      </c>
      <c r="ES2" s="241" t="s">
        <v>1501</v>
      </c>
      <c r="ET2" s="242"/>
      <c r="EU2" s="242"/>
      <c r="EV2" s="243"/>
      <c r="EW2" s="65" t="s">
        <v>426</v>
      </c>
      <c r="EX2" s="272" t="s">
        <v>1525</v>
      </c>
      <c r="EY2" s="273"/>
      <c r="EZ2" s="273"/>
      <c r="FA2" s="274"/>
      <c r="FB2" s="65" t="s">
        <v>426</v>
      </c>
      <c r="FC2" s="241" t="s">
        <v>1525</v>
      </c>
      <c r="FD2" s="242"/>
      <c r="FE2" s="242"/>
      <c r="FF2" s="243"/>
      <c r="FG2" s="65" t="s">
        <v>426</v>
      </c>
      <c r="FH2" s="272" t="s">
        <v>1525</v>
      </c>
      <c r="FI2" s="273"/>
      <c r="FJ2" s="273"/>
      <c r="FK2" s="274"/>
      <c r="FL2" s="65" t="s">
        <v>426</v>
      </c>
      <c r="FM2" s="241" t="s">
        <v>1525</v>
      </c>
      <c r="FN2" s="242"/>
      <c r="FO2" s="242"/>
      <c r="FP2" s="243"/>
      <c r="FQ2" s="65" t="s">
        <v>426</v>
      </c>
      <c r="FR2" s="272" t="s">
        <v>1525</v>
      </c>
      <c r="FS2" s="273"/>
      <c r="FT2" s="273"/>
      <c r="FU2" s="274"/>
      <c r="FV2" s="65" t="s">
        <v>426</v>
      </c>
      <c r="FW2" s="241" t="s">
        <v>1525</v>
      </c>
      <c r="FX2" s="242"/>
      <c r="FY2" s="242"/>
      <c r="FZ2" s="243"/>
      <c r="GA2" s="65" t="s">
        <v>426</v>
      </c>
      <c r="GB2" s="241" t="s">
        <v>1525</v>
      </c>
      <c r="GC2" s="242"/>
      <c r="GD2" s="242"/>
      <c r="GE2" s="243"/>
      <c r="GF2" s="65" t="s">
        <v>426</v>
      </c>
      <c r="GG2" s="241" t="s">
        <v>1525</v>
      </c>
      <c r="GH2" s="242"/>
      <c r="GI2" s="242"/>
      <c r="GJ2" s="243"/>
      <c r="GK2" s="65" t="s">
        <v>426</v>
      </c>
      <c r="GL2" s="241" t="s">
        <v>1525</v>
      </c>
      <c r="GM2" s="242"/>
      <c r="GN2" s="242"/>
      <c r="GO2" s="243"/>
      <c r="GP2" s="65" t="s">
        <v>426</v>
      </c>
      <c r="GQ2" s="241" t="s">
        <v>1525</v>
      </c>
      <c r="GR2" s="242"/>
      <c r="GS2" s="242"/>
      <c r="GT2" s="243"/>
      <c r="GU2" s="65" t="s">
        <v>426</v>
      </c>
      <c r="GV2" s="253" t="s">
        <v>1683</v>
      </c>
      <c r="GW2" s="254"/>
      <c r="GX2" s="254"/>
      <c r="GY2" s="255"/>
      <c r="GZ2" s="65" t="s">
        <v>426</v>
      </c>
      <c r="HA2" s="253" t="s">
        <v>1683</v>
      </c>
      <c r="HB2" s="254"/>
      <c r="HC2" s="254"/>
      <c r="HD2" s="255"/>
      <c r="HE2" s="65" t="s">
        <v>426</v>
      </c>
      <c r="HF2" s="253" t="s">
        <v>1683</v>
      </c>
      <c r="HG2" s="254"/>
      <c r="HH2" s="254"/>
      <c r="HI2" s="255"/>
      <c r="HJ2" s="65" t="s">
        <v>426</v>
      </c>
      <c r="HK2" s="253" t="s">
        <v>1683</v>
      </c>
      <c r="HL2" s="254"/>
      <c r="HM2" s="254"/>
      <c r="HN2" s="255"/>
      <c r="HO2" s="65" t="s">
        <v>426</v>
      </c>
      <c r="HP2" s="253" t="s">
        <v>1683</v>
      </c>
      <c r="HQ2" s="254"/>
      <c r="HR2" s="254"/>
      <c r="HS2" s="255"/>
      <c r="HT2" s="65" t="s">
        <v>426</v>
      </c>
      <c r="HU2" s="253" t="s">
        <v>1683</v>
      </c>
      <c r="HV2" s="254"/>
      <c r="HW2" s="254"/>
      <c r="HX2" s="255"/>
      <c r="HY2" s="65" t="s">
        <v>426</v>
      </c>
      <c r="HZ2" s="253" t="s">
        <v>1683</v>
      </c>
      <c r="IA2" s="254"/>
      <c r="IB2" s="254"/>
      <c r="IC2" s="255"/>
      <c r="ID2" s="65" t="s">
        <v>426</v>
      </c>
      <c r="IE2" s="341" t="s">
        <v>1715</v>
      </c>
      <c r="IF2" s="342"/>
      <c r="IG2" s="342"/>
      <c r="IH2" s="343"/>
      <c r="II2" s="65" t="s">
        <v>426</v>
      </c>
      <c r="IJ2" s="185" t="s">
        <v>1567</v>
      </c>
      <c r="IK2" s="186"/>
      <c r="IL2" s="186"/>
      <c r="IM2" s="33"/>
      <c r="IN2" s="65" t="s">
        <v>426</v>
      </c>
      <c r="IO2" s="198" t="s">
        <v>1416</v>
      </c>
      <c r="IP2" s="199"/>
      <c r="IQ2" s="199"/>
      <c r="IR2" s="200"/>
      <c r="IS2" s="65" t="s">
        <v>426</v>
      </c>
      <c r="IT2" s="198" t="s">
        <v>1556</v>
      </c>
      <c r="IU2" s="199"/>
      <c r="IV2" s="199"/>
      <c r="IW2" s="200"/>
      <c r="IX2" s="65" t="s">
        <v>426</v>
      </c>
      <c r="IY2" s="253" t="s">
        <v>1449</v>
      </c>
      <c r="IZ2" s="254"/>
      <c r="JA2" s="254"/>
      <c r="JB2" s="255"/>
      <c r="JC2" s="65" t="s">
        <v>426</v>
      </c>
      <c r="JD2" s="185" t="s">
        <v>1574</v>
      </c>
      <c r="JE2" s="186"/>
      <c r="JF2" s="186"/>
      <c r="JG2" s="187"/>
      <c r="JH2" s="65" t="s">
        <v>426</v>
      </c>
      <c r="JI2" s="241" t="s">
        <v>1574</v>
      </c>
      <c r="JJ2" s="242"/>
      <c r="JK2" s="242"/>
      <c r="JL2" s="243"/>
      <c r="JM2" s="65" t="s">
        <v>426</v>
      </c>
      <c r="JN2" s="241" t="s">
        <v>1574</v>
      </c>
      <c r="JO2" s="242"/>
      <c r="JP2" s="242"/>
      <c r="JQ2" s="243"/>
      <c r="JR2" s="65" t="s">
        <v>426</v>
      </c>
      <c r="JS2" s="241" t="s">
        <v>1574</v>
      </c>
      <c r="JT2" s="242"/>
      <c r="JU2" s="242"/>
      <c r="JV2" s="243"/>
      <c r="JW2" s="65" t="s">
        <v>426</v>
      </c>
      <c r="JX2" s="241" t="s">
        <v>1574</v>
      </c>
      <c r="JY2" s="242"/>
      <c r="JZ2" s="242"/>
      <c r="KA2" s="243"/>
      <c r="KB2" s="65" t="s">
        <v>426</v>
      </c>
      <c r="KC2" s="241" t="s">
        <v>1574</v>
      </c>
      <c r="KD2" s="242"/>
      <c r="KE2" s="242"/>
      <c r="KF2" s="243"/>
      <c r="KG2" s="65" t="s">
        <v>426</v>
      </c>
      <c r="KH2" s="241" t="s">
        <v>1574</v>
      </c>
      <c r="KI2" s="242"/>
      <c r="KJ2" s="242"/>
      <c r="KK2" s="243"/>
      <c r="KL2" s="65" t="s">
        <v>426</v>
      </c>
      <c r="KM2" s="241" t="s">
        <v>1574</v>
      </c>
      <c r="KN2" s="242"/>
      <c r="KO2" s="242"/>
      <c r="KP2" s="243"/>
      <c r="KQ2" s="65" t="s">
        <v>426</v>
      </c>
      <c r="KR2" s="198" t="s">
        <v>1582</v>
      </c>
      <c r="KS2" s="199"/>
      <c r="KT2" s="199"/>
      <c r="KU2" s="199"/>
      <c r="KV2" s="65" t="s">
        <v>426</v>
      </c>
      <c r="KW2" s="241" t="s">
        <v>1585</v>
      </c>
      <c r="KX2" s="242"/>
      <c r="KY2" s="242"/>
      <c r="KZ2" s="243"/>
      <c r="LA2" s="65" t="s">
        <v>426</v>
      </c>
      <c r="LB2" s="241" t="s">
        <v>1587</v>
      </c>
      <c r="LC2" s="242"/>
      <c r="LD2" s="242"/>
      <c r="LE2" s="243"/>
      <c r="LF2" s="65" t="s">
        <v>426</v>
      </c>
      <c r="LG2" s="241" t="s">
        <v>1587</v>
      </c>
      <c r="LH2" s="242"/>
      <c r="LI2" s="242"/>
      <c r="LJ2" s="243"/>
      <c r="LK2" s="65" t="s">
        <v>426</v>
      </c>
      <c r="LL2" s="344" t="s">
        <v>1543</v>
      </c>
      <c r="LM2" s="345"/>
      <c r="LN2" s="345"/>
      <c r="LO2" s="345"/>
      <c r="LP2" s="65" t="s">
        <v>426</v>
      </c>
      <c r="LQ2" s="198" t="s">
        <v>1593</v>
      </c>
      <c r="LR2" s="199"/>
      <c r="LS2" s="199"/>
      <c r="LT2" s="200"/>
      <c r="LU2" s="65" t="s">
        <v>426</v>
      </c>
      <c r="LV2" s="198" t="s">
        <v>1554</v>
      </c>
      <c r="LW2" s="199"/>
      <c r="LX2" s="199"/>
      <c r="LY2" s="200"/>
      <c r="LZ2" s="65" t="s">
        <v>426</v>
      </c>
      <c r="MA2" s="253" t="s">
        <v>1693</v>
      </c>
      <c r="MB2" s="254"/>
      <c r="MC2" s="254"/>
      <c r="MD2" s="255"/>
      <c r="ME2" s="65" t="s">
        <v>426</v>
      </c>
      <c r="MF2" s="253" t="s">
        <v>1693</v>
      </c>
      <c r="MG2" s="254"/>
      <c r="MH2" s="254"/>
      <c r="MI2" s="255"/>
      <c r="MJ2" s="65" t="s">
        <v>426</v>
      </c>
      <c r="MK2" s="253" t="s">
        <v>1710</v>
      </c>
      <c r="ML2" s="254"/>
      <c r="MM2" s="254"/>
      <c r="MN2" s="255"/>
      <c r="MO2" s="65" t="s">
        <v>426</v>
      </c>
      <c r="MP2" s="198" t="s">
        <v>1548</v>
      </c>
      <c r="MQ2" s="199"/>
      <c r="MR2" s="199"/>
      <c r="MS2" s="200"/>
      <c r="MT2" s="65" t="s">
        <v>426</v>
      </c>
      <c r="MU2" s="198" t="s">
        <v>1625</v>
      </c>
      <c r="MV2" s="199"/>
      <c r="MW2" s="199"/>
      <c r="MX2" s="200"/>
      <c r="MY2" s="65" t="s">
        <v>426</v>
      </c>
      <c r="MZ2" s="198" t="s">
        <v>1625</v>
      </c>
      <c r="NA2" s="199"/>
      <c r="NB2" s="199"/>
      <c r="NC2" s="200"/>
      <c r="ND2" s="65" t="s">
        <v>426</v>
      </c>
      <c r="NE2" s="198" t="s">
        <v>1552</v>
      </c>
      <c r="NF2" s="199"/>
      <c r="NG2" s="199"/>
      <c r="NH2" s="200"/>
      <c r="NI2" s="65" t="s">
        <v>426</v>
      </c>
      <c r="NJ2" s="272" t="s">
        <v>1552</v>
      </c>
      <c r="NK2" s="273"/>
      <c r="NL2" s="273"/>
      <c r="NM2" s="274"/>
      <c r="NN2" s="65" t="s">
        <v>426</v>
      </c>
      <c r="NO2" s="272" t="s">
        <v>1552</v>
      </c>
      <c r="NP2" s="273"/>
      <c r="NQ2" s="273"/>
      <c r="NR2" s="274"/>
      <c r="NS2" s="65" t="s">
        <v>426</v>
      </c>
      <c r="NT2" s="272" t="s">
        <v>1552</v>
      </c>
      <c r="NU2" s="273"/>
      <c r="NV2" s="273"/>
      <c r="NW2" s="274"/>
      <c r="NX2" s="65" t="s">
        <v>426</v>
      </c>
      <c r="NY2" s="272" t="s">
        <v>1552</v>
      </c>
      <c r="NZ2" s="273"/>
      <c r="OA2" s="273"/>
      <c r="OB2" s="274"/>
      <c r="OC2" s="65" t="s">
        <v>426</v>
      </c>
      <c r="OD2" s="272" t="s">
        <v>1552</v>
      </c>
      <c r="OE2" s="273"/>
      <c r="OF2" s="273"/>
      <c r="OG2" s="274"/>
      <c r="OH2" s="65" t="s">
        <v>426</v>
      </c>
      <c r="OI2" s="198" t="s">
        <v>1630</v>
      </c>
      <c r="OJ2" s="199"/>
      <c r="OK2" s="199"/>
      <c r="OL2" s="200"/>
      <c r="OM2" s="65" t="s">
        <v>426</v>
      </c>
      <c r="ON2" s="198" t="s">
        <v>1630</v>
      </c>
      <c r="OO2" s="199"/>
      <c r="OP2" s="199"/>
      <c r="OQ2" s="200"/>
      <c r="OR2" s="65" t="s">
        <v>426</v>
      </c>
      <c r="OS2" s="198" t="s">
        <v>1630</v>
      </c>
      <c r="OT2" s="199"/>
      <c r="OU2" s="199"/>
      <c r="OV2" s="200"/>
      <c r="PB2" s="65" t="s">
        <v>426</v>
      </c>
      <c r="PC2" s="198" t="s">
        <v>1723</v>
      </c>
      <c r="PD2" s="199"/>
      <c r="PE2" s="199"/>
      <c r="PF2" s="200"/>
      <c r="PG2" s="65" t="s">
        <v>426</v>
      </c>
      <c r="PH2" s="348" t="s">
        <v>1732</v>
      </c>
      <c r="PI2" s="349"/>
      <c r="PJ2" s="349"/>
      <c r="PK2" s="350"/>
      <c r="PL2" s="65" t="s">
        <v>426</v>
      </c>
      <c r="PM2" s="344" t="s">
        <v>1446</v>
      </c>
      <c r="PN2" s="345"/>
      <c r="PO2" s="345"/>
      <c r="PP2" s="345"/>
      <c r="PQ2" s="65" t="s">
        <v>426</v>
      </c>
      <c r="PR2" s="344" t="s">
        <v>1446</v>
      </c>
      <c r="PS2" s="345"/>
      <c r="PT2" s="345"/>
      <c r="PU2" s="345"/>
      <c r="QA2" s="65" t="s">
        <v>426</v>
      </c>
      <c r="QB2" s="241" t="s">
        <v>109</v>
      </c>
      <c r="QC2" s="242"/>
      <c r="QD2" s="242"/>
      <c r="QE2" s="243"/>
      <c r="QF2" s="65" t="s">
        <v>426</v>
      </c>
      <c r="QG2" s="241" t="s">
        <v>109</v>
      </c>
      <c r="QH2" s="242"/>
      <c r="QI2" s="242"/>
      <c r="QJ2" s="243"/>
      <c r="QK2" s="65" t="s">
        <v>426</v>
      </c>
      <c r="QL2" s="341" t="s">
        <v>109</v>
      </c>
      <c r="QM2" s="342"/>
      <c r="QN2" s="342"/>
      <c r="QO2" s="343"/>
      <c r="QP2" s="65" t="s">
        <v>426</v>
      </c>
      <c r="QQ2" s="339" t="s">
        <v>1433</v>
      </c>
      <c r="QR2" s="340"/>
      <c r="QS2" s="340"/>
      <c r="QT2" s="340"/>
      <c r="QU2" s="65" t="s">
        <v>426</v>
      </c>
      <c r="QV2" s="339" t="s">
        <v>1433</v>
      </c>
      <c r="QW2" s="340"/>
      <c r="QX2" s="340"/>
      <c r="QY2" s="340"/>
      <c r="QZ2" s="65" t="s">
        <v>426</v>
      </c>
      <c r="RA2" s="339" t="s">
        <v>1433</v>
      </c>
      <c r="RB2" s="340"/>
      <c r="RC2" s="340"/>
      <c r="RD2" s="340"/>
      <c r="RE2" s="65" t="s">
        <v>426</v>
      </c>
      <c r="RF2" s="341" t="s">
        <v>1546</v>
      </c>
      <c r="RG2" s="342"/>
      <c r="RH2" s="342"/>
      <c r="RI2" s="343"/>
      <c r="RJ2" s="65" t="s">
        <v>426</v>
      </c>
      <c r="RK2" s="198" t="s">
        <v>1662</v>
      </c>
      <c r="RL2" s="199"/>
      <c r="RM2" s="199"/>
      <c r="RN2" s="200"/>
      <c r="RO2" s="65" t="s">
        <v>426</v>
      </c>
      <c r="RP2" s="198" t="s">
        <v>1662</v>
      </c>
      <c r="RQ2" s="199"/>
      <c r="RR2" s="199"/>
      <c r="RS2" s="200"/>
      <c r="RT2" s="65" t="s">
        <v>426</v>
      </c>
      <c r="RU2" s="198" t="s">
        <v>1662</v>
      </c>
      <c r="RV2" s="199"/>
      <c r="RW2" s="199"/>
      <c r="RX2" s="200"/>
      <c r="RY2" s="65" t="s">
        <v>426</v>
      </c>
      <c r="RZ2" s="195" t="s">
        <v>1579</v>
      </c>
      <c r="SA2" s="196"/>
      <c r="SB2" s="196"/>
      <c r="SC2" s="197"/>
      <c r="SD2" s="65" t="s">
        <v>426</v>
      </c>
      <c r="SE2" s="195" t="s">
        <v>1579</v>
      </c>
      <c r="SF2" s="196"/>
      <c r="SG2" s="196"/>
      <c r="SH2" s="197"/>
      <c r="SI2" s="65" t="s">
        <v>426</v>
      </c>
      <c r="SJ2" s="195" t="s">
        <v>1579</v>
      </c>
      <c r="SK2" s="196"/>
      <c r="SL2" s="196"/>
      <c r="SM2" s="197"/>
      <c r="SN2" s="65" t="s">
        <v>426</v>
      </c>
      <c r="SO2" s="195" t="s">
        <v>1579</v>
      </c>
      <c r="SP2" s="196"/>
      <c r="SQ2" s="196"/>
      <c r="SR2" s="197"/>
      <c r="SS2" s="65" t="s">
        <v>426</v>
      </c>
      <c r="ST2" s="195" t="s">
        <v>1579</v>
      </c>
      <c r="SU2" s="196"/>
      <c r="SV2" s="196"/>
      <c r="SW2" s="197"/>
      <c r="SX2" s="65" t="s">
        <v>426</v>
      </c>
      <c r="SY2" s="195" t="s">
        <v>1579</v>
      </c>
      <c r="SZ2" s="196"/>
      <c r="TA2" s="196"/>
      <c r="TB2" s="197"/>
      <c r="TC2" s="65" t="s">
        <v>426</v>
      </c>
      <c r="TD2" s="241" t="s">
        <v>1600</v>
      </c>
      <c r="TE2" s="242"/>
      <c r="TF2" s="242"/>
      <c r="TG2" s="243"/>
      <c r="TH2" s="65" t="s">
        <v>426</v>
      </c>
      <c r="TI2" s="278" t="s">
        <v>1600</v>
      </c>
      <c r="TJ2" s="279"/>
      <c r="TK2" s="279"/>
      <c r="TL2" s="280"/>
      <c r="TM2" s="93" t="s">
        <v>426</v>
      </c>
      <c r="TN2" s="354" t="s">
        <v>1616</v>
      </c>
      <c r="TO2" s="355"/>
      <c r="TP2" s="355"/>
      <c r="TQ2" s="355"/>
      <c r="TR2" s="93" t="s">
        <v>426</v>
      </c>
      <c r="TS2" s="354" t="s">
        <v>1616</v>
      </c>
      <c r="TT2" s="355"/>
      <c r="TU2" s="355"/>
      <c r="TV2" s="355"/>
      <c r="TW2" s="93" t="s">
        <v>426</v>
      </c>
      <c r="TX2" s="354" t="s">
        <v>1734</v>
      </c>
      <c r="TY2" s="355"/>
      <c r="TZ2" s="355"/>
      <c r="UA2" s="355"/>
      <c r="UB2" s="93" t="s">
        <v>426</v>
      </c>
      <c r="UC2" s="354" t="s">
        <v>97</v>
      </c>
      <c r="UD2" s="355"/>
      <c r="UE2" s="355"/>
      <c r="UF2" s="355"/>
      <c r="UG2" s="295"/>
      <c r="UH2" s="296"/>
      <c r="UI2" s="296"/>
      <c r="UJ2" s="296"/>
      <c r="UK2" s="297"/>
    </row>
    <row r="3" spans="1:557" ht="35.25" customHeight="1">
      <c r="A3" s="282" t="s">
        <v>108</v>
      </c>
      <c r="B3" s="283"/>
      <c r="C3" s="97" t="s">
        <v>1475</v>
      </c>
      <c r="D3" s="191" t="s">
        <v>788</v>
      </c>
      <c r="E3" s="192"/>
      <c r="F3" s="192"/>
      <c r="G3" s="193"/>
      <c r="H3" s="97" t="s">
        <v>1632</v>
      </c>
      <c r="I3" s="191" t="s">
        <v>790</v>
      </c>
      <c r="J3" s="192"/>
      <c r="K3" s="192"/>
      <c r="L3" s="193"/>
      <c r="M3" s="97" t="s">
        <v>1632</v>
      </c>
      <c r="N3" s="191" t="s">
        <v>792</v>
      </c>
      <c r="O3" s="192"/>
      <c r="P3" s="192"/>
      <c r="Q3" s="193"/>
      <c r="R3" s="97" t="s">
        <v>1632</v>
      </c>
      <c r="S3" s="191" t="s">
        <v>794</v>
      </c>
      <c r="T3" s="192"/>
      <c r="U3" s="192"/>
      <c r="V3" s="193"/>
      <c r="W3" s="97" t="s">
        <v>1632</v>
      </c>
      <c r="X3" s="191" t="s">
        <v>795</v>
      </c>
      <c r="Y3" s="192"/>
      <c r="Z3" s="192"/>
      <c r="AA3" s="193"/>
      <c r="AB3" s="97" t="s">
        <v>1632</v>
      </c>
      <c r="AC3" s="191" t="s">
        <v>1254</v>
      </c>
      <c r="AD3" s="192"/>
      <c r="AE3" s="192"/>
      <c r="AF3" s="193"/>
      <c r="AG3" s="97" t="s">
        <v>1632</v>
      </c>
      <c r="AH3" s="191" t="s">
        <v>797</v>
      </c>
      <c r="AI3" s="192"/>
      <c r="AJ3" s="192"/>
      <c r="AK3" s="193"/>
      <c r="AL3" s="97" t="s">
        <v>1632</v>
      </c>
      <c r="AM3" s="191" t="s">
        <v>799</v>
      </c>
      <c r="AN3" s="192"/>
      <c r="AO3" s="192"/>
      <c r="AP3" s="193"/>
      <c r="AQ3" s="97" t="s">
        <v>1632</v>
      </c>
      <c r="AR3" s="191" t="s">
        <v>801</v>
      </c>
      <c r="AS3" s="192"/>
      <c r="AT3" s="192"/>
      <c r="AU3" s="193"/>
      <c r="AV3" s="97" t="s">
        <v>1632</v>
      </c>
      <c r="AW3" s="191" t="s">
        <v>803</v>
      </c>
      <c r="AX3" s="192"/>
      <c r="AY3" s="192"/>
      <c r="AZ3" s="193"/>
      <c r="BA3" s="97" t="s">
        <v>1632</v>
      </c>
      <c r="BB3" s="191" t="s">
        <v>805</v>
      </c>
      <c r="BC3" s="192"/>
      <c r="BD3" s="192"/>
      <c r="BE3" s="193"/>
      <c r="BF3" s="97" t="s">
        <v>1632</v>
      </c>
      <c r="BG3" s="191" t="s">
        <v>808</v>
      </c>
      <c r="BH3" s="192"/>
      <c r="BI3" s="192"/>
      <c r="BJ3" s="193"/>
      <c r="BK3" s="97" t="s">
        <v>1632</v>
      </c>
      <c r="BL3" s="191" t="s">
        <v>810</v>
      </c>
      <c r="BM3" s="192"/>
      <c r="BN3" s="192"/>
      <c r="BO3" s="193"/>
      <c r="BP3" s="97" t="s">
        <v>1632</v>
      </c>
      <c r="BQ3" s="264" t="s">
        <v>811</v>
      </c>
      <c r="BR3" s="265"/>
      <c r="BS3" s="265"/>
      <c r="BT3" s="266"/>
      <c r="BU3" s="97" t="s">
        <v>1632</v>
      </c>
      <c r="BV3" s="191" t="s">
        <v>813</v>
      </c>
      <c r="BW3" s="192"/>
      <c r="BX3" s="192"/>
      <c r="BY3" s="193"/>
      <c r="BZ3" s="97" t="s">
        <v>1632</v>
      </c>
      <c r="CA3" s="191" t="s">
        <v>815</v>
      </c>
      <c r="CB3" s="192"/>
      <c r="CC3" s="192"/>
      <c r="CD3" s="193"/>
      <c r="CE3" s="97" t="s">
        <v>1632</v>
      </c>
      <c r="CF3" s="191" t="s">
        <v>817</v>
      </c>
      <c r="CG3" s="192"/>
      <c r="CH3" s="192"/>
      <c r="CI3" s="193"/>
      <c r="CJ3" s="116" t="s">
        <v>1632</v>
      </c>
      <c r="CK3" s="191" t="s">
        <v>819</v>
      </c>
      <c r="CL3" s="192"/>
      <c r="CM3" s="192"/>
      <c r="CN3" s="193"/>
      <c r="CO3" s="116" t="s">
        <v>1727</v>
      </c>
      <c r="CP3" s="191" t="s">
        <v>821</v>
      </c>
      <c r="CQ3" s="192"/>
      <c r="CR3" s="192"/>
      <c r="CS3" s="193"/>
      <c r="CT3" s="116" t="s">
        <v>1686</v>
      </c>
      <c r="CU3" s="191" t="s">
        <v>822</v>
      </c>
      <c r="CV3" s="192"/>
      <c r="CW3" s="192"/>
      <c r="CX3" s="193"/>
      <c r="CY3" s="97" t="s">
        <v>1632</v>
      </c>
      <c r="CZ3" s="191" t="s">
        <v>824</v>
      </c>
      <c r="DA3" s="192"/>
      <c r="DB3" s="192"/>
      <c r="DC3" s="193"/>
      <c r="DD3" s="97" t="s">
        <v>1632</v>
      </c>
      <c r="DE3" s="191" t="s">
        <v>826</v>
      </c>
      <c r="DF3" s="192"/>
      <c r="DG3" s="192"/>
      <c r="DH3" s="193"/>
      <c r="DI3" s="97" t="s">
        <v>1632</v>
      </c>
      <c r="DJ3" s="191" t="s">
        <v>828</v>
      </c>
      <c r="DK3" s="192"/>
      <c r="DL3" s="192"/>
      <c r="DM3" s="193"/>
      <c r="DN3" s="97" t="s">
        <v>1632</v>
      </c>
      <c r="DO3" s="191" t="s">
        <v>830</v>
      </c>
      <c r="DP3" s="192"/>
      <c r="DQ3" s="192"/>
      <c r="DR3" s="193"/>
      <c r="DS3" s="97" t="s">
        <v>1632</v>
      </c>
      <c r="DT3" s="191" t="s">
        <v>832</v>
      </c>
      <c r="DU3" s="192"/>
      <c r="DV3" s="192"/>
      <c r="DW3" s="193"/>
      <c r="DX3" s="97" t="s">
        <v>1632</v>
      </c>
      <c r="DY3" s="191" t="s">
        <v>834</v>
      </c>
      <c r="DZ3" s="192"/>
      <c r="EA3" s="192"/>
      <c r="EB3" s="193"/>
      <c r="EC3" s="97" t="s">
        <v>1632</v>
      </c>
      <c r="ED3" s="191" t="s">
        <v>836</v>
      </c>
      <c r="EE3" s="192"/>
      <c r="EF3" s="192"/>
      <c r="EG3" s="193"/>
      <c r="EH3" s="97" t="s">
        <v>1632</v>
      </c>
      <c r="EI3" s="191" t="s">
        <v>838</v>
      </c>
      <c r="EJ3" s="192"/>
      <c r="EK3" s="192"/>
      <c r="EL3" s="193"/>
      <c r="EM3" s="97" t="s">
        <v>1632</v>
      </c>
      <c r="EN3" s="191" t="s">
        <v>840</v>
      </c>
      <c r="EO3" s="192"/>
      <c r="EP3" s="192"/>
      <c r="EQ3" s="193"/>
      <c r="ER3" s="97" t="s">
        <v>1632</v>
      </c>
      <c r="ES3" s="191" t="s">
        <v>842</v>
      </c>
      <c r="ET3" s="192"/>
      <c r="EU3" s="192"/>
      <c r="EV3" s="193"/>
      <c r="EW3" s="97" t="s">
        <v>1632</v>
      </c>
      <c r="EX3" s="191" t="s">
        <v>844</v>
      </c>
      <c r="EY3" s="192"/>
      <c r="EZ3" s="192"/>
      <c r="FA3" s="193"/>
      <c r="FB3" s="116" t="s">
        <v>1728</v>
      </c>
      <c r="FC3" s="191" t="s">
        <v>846</v>
      </c>
      <c r="FD3" s="192"/>
      <c r="FE3" s="192"/>
      <c r="FF3" s="193"/>
      <c r="FG3" s="118" t="s">
        <v>1727</v>
      </c>
      <c r="FH3" s="191" t="s">
        <v>848</v>
      </c>
      <c r="FI3" s="192"/>
      <c r="FJ3" s="192"/>
      <c r="FK3" s="193"/>
      <c r="FL3" s="97" t="s">
        <v>1632</v>
      </c>
      <c r="FM3" s="191" t="s">
        <v>850</v>
      </c>
      <c r="FN3" s="192"/>
      <c r="FO3" s="192"/>
      <c r="FP3" s="193"/>
      <c r="FQ3" s="116" t="s">
        <v>1728</v>
      </c>
      <c r="FR3" s="191" t="s">
        <v>852</v>
      </c>
      <c r="FS3" s="192"/>
      <c r="FT3" s="192"/>
      <c r="FU3" s="193"/>
      <c r="FV3" s="97" t="s">
        <v>1632</v>
      </c>
      <c r="FW3" s="191" t="s">
        <v>854</v>
      </c>
      <c r="FX3" s="192"/>
      <c r="FY3" s="192"/>
      <c r="FZ3" s="193"/>
      <c r="GA3" s="115" t="s">
        <v>1728</v>
      </c>
      <c r="GB3" s="191" t="s">
        <v>856</v>
      </c>
      <c r="GC3" s="192"/>
      <c r="GD3" s="192"/>
      <c r="GE3" s="193"/>
      <c r="GF3" s="97" t="s">
        <v>1632</v>
      </c>
      <c r="GG3" s="191" t="s">
        <v>858</v>
      </c>
      <c r="GH3" s="192"/>
      <c r="GI3" s="192"/>
      <c r="GJ3" s="193"/>
      <c r="GK3" s="116" t="s">
        <v>1728</v>
      </c>
      <c r="GL3" s="191" t="s">
        <v>860</v>
      </c>
      <c r="GM3" s="192"/>
      <c r="GN3" s="192"/>
      <c r="GO3" s="193"/>
      <c r="GP3" s="97" t="s">
        <v>1632</v>
      </c>
      <c r="GQ3" s="191" t="s">
        <v>862</v>
      </c>
      <c r="GR3" s="192"/>
      <c r="GS3" s="192"/>
      <c r="GT3" s="193"/>
      <c r="GU3" s="97" t="s">
        <v>1632</v>
      </c>
      <c r="GV3" s="191" t="s">
        <v>1256</v>
      </c>
      <c r="GW3" s="192"/>
      <c r="GX3" s="192"/>
      <c r="GY3" s="193"/>
      <c r="GZ3" s="97" t="s">
        <v>1632</v>
      </c>
      <c r="HA3" s="191" t="s">
        <v>1258</v>
      </c>
      <c r="HB3" s="192"/>
      <c r="HC3" s="192"/>
      <c r="HD3" s="193"/>
      <c r="HE3" s="97" t="s">
        <v>1632</v>
      </c>
      <c r="HF3" s="191" t="s">
        <v>1260</v>
      </c>
      <c r="HG3" s="192"/>
      <c r="HH3" s="192"/>
      <c r="HI3" s="193"/>
      <c r="HJ3" s="97" t="s">
        <v>1632</v>
      </c>
      <c r="HK3" s="191" t="s">
        <v>1262</v>
      </c>
      <c r="HL3" s="192"/>
      <c r="HM3" s="192"/>
      <c r="HN3" s="193"/>
      <c r="HO3" s="97" t="s">
        <v>1632</v>
      </c>
      <c r="HP3" s="191" t="s">
        <v>1264</v>
      </c>
      <c r="HQ3" s="192"/>
      <c r="HR3" s="192"/>
      <c r="HS3" s="193"/>
      <c r="HT3" s="97" t="s">
        <v>1632</v>
      </c>
      <c r="HU3" s="191" t="s">
        <v>1266</v>
      </c>
      <c r="HV3" s="192"/>
      <c r="HW3" s="192"/>
      <c r="HX3" s="193"/>
      <c r="HY3" s="97" t="s">
        <v>1632</v>
      </c>
      <c r="HZ3" s="191" t="s">
        <v>1268</v>
      </c>
      <c r="IA3" s="192"/>
      <c r="IB3" s="192"/>
      <c r="IC3" s="193"/>
      <c r="ID3" s="97" t="s">
        <v>1632</v>
      </c>
      <c r="IE3" s="191" t="s">
        <v>863</v>
      </c>
      <c r="IF3" s="192"/>
      <c r="IG3" s="192"/>
      <c r="IH3" s="193"/>
      <c r="II3" s="97" t="s">
        <v>1632</v>
      </c>
      <c r="IJ3" s="191" t="s">
        <v>865</v>
      </c>
      <c r="IK3" s="192"/>
      <c r="IL3" s="192"/>
      <c r="IM3" s="193"/>
      <c r="IN3" s="116" t="s">
        <v>1728</v>
      </c>
      <c r="IO3" s="191" t="s">
        <v>867</v>
      </c>
      <c r="IP3" s="192"/>
      <c r="IQ3" s="192"/>
      <c r="IR3" s="193"/>
      <c r="IS3" s="116" t="s">
        <v>1728</v>
      </c>
      <c r="IT3" s="191" t="s">
        <v>869</v>
      </c>
      <c r="IU3" s="192"/>
      <c r="IV3" s="192"/>
      <c r="IW3" s="193"/>
      <c r="IX3" s="97" t="s">
        <v>1632</v>
      </c>
      <c r="IY3" s="191" t="s">
        <v>871</v>
      </c>
      <c r="IZ3" s="192"/>
      <c r="JA3" s="192"/>
      <c r="JB3" s="193"/>
      <c r="JC3" s="115" t="s">
        <v>1690</v>
      </c>
      <c r="JD3" s="191" t="s">
        <v>873</v>
      </c>
      <c r="JE3" s="192"/>
      <c r="JF3" s="192"/>
      <c r="JG3" s="193"/>
      <c r="JH3" s="97" t="s">
        <v>1632</v>
      </c>
      <c r="JI3" s="191" t="s">
        <v>875</v>
      </c>
      <c r="JJ3" s="192"/>
      <c r="JK3" s="192"/>
      <c r="JL3" s="193"/>
      <c r="JM3" s="97" t="s">
        <v>1632</v>
      </c>
      <c r="JN3" s="191" t="s">
        <v>877</v>
      </c>
      <c r="JO3" s="192"/>
      <c r="JP3" s="192"/>
      <c r="JQ3" s="193"/>
      <c r="JR3" s="97" t="s">
        <v>1632</v>
      </c>
      <c r="JS3" s="191" t="s">
        <v>879</v>
      </c>
      <c r="JT3" s="192"/>
      <c r="JU3" s="192"/>
      <c r="JV3" s="193"/>
      <c r="JW3" s="97" t="s">
        <v>1632</v>
      </c>
      <c r="JX3" s="191" t="s">
        <v>881</v>
      </c>
      <c r="JY3" s="192"/>
      <c r="JZ3" s="192"/>
      <c r="KA3" s="193"/>
      <c r="KB3" s="97" t="s">
        <v>1632</v>
      </c>
      <c r="KC3" s="191" t="s">
        <v>884</v>
      </c>
      <c r="KD3" s="192"/>
      <c r="KE3" s="192"/>
      <c r="KF3" s="193"/>
      <c r="KG3" s="97" t="s">
        <v>1632</v>
      </c>
      <c r="KH3" s="191" t="s">
        <v>886</v>
      </c>
      <c r="KI3" s="192"/>
      <c r="KJ3" s="192"/>
      <c r="KK3" s="193"/>
      <c r="KL3" s="97" t="s">
        <v>1632</v>
      </c>
      <c r="KM3" s="191" t="s">
        <v>887</v>
      </c>
      <c r="KN3" s="192"/>
      <c r="KO3" s="192"/>
      <c r="KP3" s="193"/>
      <c r="KQ3" s="97" t="s">
        <v>1632</v>
      </c>
      <c r="KR3" s="191" t="s">
        <v>888</v>
      </c>
      <c r="KS3" s="192"/>
      <c r="KT3" s="192"/>
      <c r="KU3" s="193"/>
      <c r="KV3" s="97" t="s">
        <v>1632</v>
      </c>
      <c r="KW3" s="191" t="s">
        <v>890</v>
      </c>
      <c r="KX3" s="192"/>
      <c r="KY3" s="192"/>
      <c r="KZ3" s="193"/>
      <c r="LA3" s="97" t="s">
        <v>1632</v>
      </c>
      <c r="LB3" s="191" t="s">
        <v>893</v>
      </c>
      <c r="LC3" s="192"/>
      <c r="LD3" s="192"/>
      <c r="LE3" s="193"/>
      <c r="LF3" s="116" t="s">
        <v>1686</v>
      </c>
      <c r="LG3" s="191" t="s">
        <v>895</v>
      </c>
      <c r="LH3" s="192"/>
      <c r="LI3" s="192"/>
      <c r="LJ3" s="193"/>
      <c r="LK3" s="97" t="s">
        <v>1632</v>
      </c>
      <c r="LL3" s="191" t="s">
        <v>897</v>
      </c>
      <c r="LM3" s="192"/>
      <c r="LN3" s="192"/>
      <c r="LO3" s="193"/>
      <c r="LP3" s="97" t="s">
        <v>1632</v>
      </c>
      <c r="LQ3" s="191" t="s">
        <v>898</v>
      </c>
      <c r="LR3" s="192"/>
      <c r="LS3" s="192"/>
      <c r="LT3" s="193"/>
      <c r="LU3" s="97" t="s">
        <v>1632</v>
      </c>
      <c r="LV3" s="191" t="s">
        <v>899</v>
      </c>
      <c r="LW3" s="192"/>
      <c r="LX3" s="192"/>
      <c r="LY3" s="193"/>
      <c r="LZ3" s="97" t="s">
        <v>1632</v>
      </c>
      <c r="MA3" s="191" t="s">
        <v>901</v>
      </c>
      <c r="MB3" s="192"/>
      <c r="MC3" s="192"/>
      <c r="MD3" s="193"/>
      <c r="ME3" s="97" t="s">
        <v>1632</v>
      </c>
      <c r="MF3" s="191" t="s">
        <v>903</v>
      </c>
      <c r="MG3" s="192"/>
      <c r="MH3" s="192"/>
      <c r="MI3" s="193"/>
      <c r="MJ3" s="97" t="s">
        <v>1632</v>
      </c>
      <c r="MK3" s="191" t="s">
        <v>905</v>
      </c>
      <c r="ML3" s="192"/>
      <c r="MM3" s="192"/>
      <c r="MN3" s="193"/>
      <c r="MO3" s="115" t="s">
        <v>1632</v>
      </c>
      <c r="MP3" s="191" t="s">
        <v>907</v>
      </c>
      <c r="MQ3" s="192"/>
      <c r="MR3" s="192"/>
      <c r="MS3" s="193"/>
      <c r="MT3" s="97" t="s">
        <v>1632</v>
      </c>
      <c r="MU3" s="191" t="s">
        <v>909</v>
      </c>
      <c r="MV3" s="192"/>
      <c r="MW3" s="192"/>
      <c r="MX3" s="193"/>
      <c r="MY3" s="97" t="s">
        <v>1632</v>
      </c>
      <c r="MZ3" s="191" t="s">
        <v>911</v>
      </c>
      <c r="NA3" s="192"/>
      <c r="NB3" s="192"/>
      <c r="NC3" s="193"/>
      <c r="ND3" s="97" t="s">
        <v>1632</v>
      </c>
      <c r="NE3" s="191" t="s">
        <v>913</v>
      </c>
      <c r="NF3" s="192"/>
      <c r="NG3" s="192"/>
      <c r="NH3" s="193"/>
      <c r="NI3" s="97" t="s">
        <v>1632</v>
      </c>
      <c r="NJ3" s="191" t="s">
        <v>915</v>
      </c>
      <c r="NK3" s="192"/>
      <c r="NL3" s="192"/>
      <c r="NM3" s="193"/>
      <c r="NN3" s="97" t="s">
        <v>1632</v>
      </c>
      <c r="NO3" s="191" t="s">
        <v>917</v>
      </c>
      <c r="NP3" s="192"/>
      <c r="NQ3" s="192"/>
      <c r="NR3" s="193"/>
      <c r="NS3" s="97" t="s">
        <v>1632</v>
      </c>
      <c r="NT3" s="191" t="s">
        <v>919</v>
      </c>
      <c r="NU3" s="192"/>
      <c r="NV3" s="192"/>
      <c r="NW3" s="193"/>
      <c r="NX3" s="97" t="s">
        <v>1632</v>
      </c>
      <c r="NY3" s="191" t="s">
        <v>921</v>
      </c>
      <c r="NZ3" s="192"/>
      <c r="OA3" s="192"/>
      <c r="OB3" s="193"/>
      <c r="OC3" s="97" t="s">
        <v>1632</v>
      </c>
      <c r="OD3" s="191" t="s">
        <v>923</v>
      </c>
      <c r="OE3" s="192"/>
      <c r="OF3" s="192"/>
      <c r="OG3" s="193"/>
      <c r="OH3" s="97" t="s">
        <v>1632</v>
      </c>
      <c r="OI3" s="191" t="s">
        <v>925</v>
      </c>
      <c r="OJ3" s="192"/>
      <c r="OK3" s="192"/>
      <c r="OL3" s="193"/>
      <c r="OM3" s="97" t="s">
        <v>1632</v>
      </c>
      <c r="ON3" s="191" t="s">
        <v>927</v>
      </c>
      <c r="OO3" s="192"/>
      <c r="OP3" s="192"/>
      <c r="OQ3" s="193"/>
      <c r="OR3" s="97" t="s">
        <v>1632</v>
      </c>
      <c r="OS3" s="191" t="s">
        <v>929</v>
      </c>
      <c r="OT3" s="192"/>
      <c r="OU3" s="192"/>
      <c r="OV3" s="193"/>
      <c r="OW3" s="97" t="s">
        <v>1632</v>
      </c>
      <c r="OX3" s="191" t="s">
        <v>931</v>
      </c>
      <c r="OY3" s="192"/>
      <c r="OZ3" s="192"/>
      <c r="PA3" s="193"/>
      <c r="PB3" s="97" t="s">
        <v>1632</v>
      </c>
      <c r="PC3" s="191" t="s">
        <v>933</v>
      </c>
      <c r="PD3" s="192"/>
      <c r="PE3" s="192"/>
      <c r="PF3" s="193"/>
      <c r="PG3" s="97" t="s">
        <v>1632</v>
      </c>
      <c r="PH3" s="191" t="s">
        <v>935</v>
      </c>
      <c r="PI3" s="192"/>
      <c r="PJ3" s="192"/>
      <c r="PK3" s="193"/>
      <c r="PL3" s="97" t="s">
        <v>1632</v>
      </c>
      <c r="PM3" s="270" t="s">
        <v>937</v>
      </c>
      <c r="PN3" s="346"/>
      <c r="PO3" s="346"/>
      <c r="PP3" s="347"/>
      <c r="PQ3" s="97" t="s">
        <v>1632</v>
      </c>
      <c r="PR3" s="191" t="s">
        <v>938</v>
      </c>
      <c r="PS3" s="192"/>
      <c r="PT3" s="192"/>
      <c r="PU3" s="193"/>
      <c r="PV3" s="97" t="s">
        <v>1632</v>
      </c>
      <c r="PW3" s="191" t="s">
        <v>939</v>
      </c>
      <c r="PX3" s="192"/>
      <c r="PY3" s="192"/>
      <c r="PZ3" s="193"/>
      <c r="QA3" s="97" t="s">
        <v>1632</v>
      </c>
      <c r="QB3" s="191" t="s">
        <v>940</v>
      </c>
      <c r="QC3" s="192"/>
      <c r="QD3" s="192"/>
      <c r="QE3" s="193"/>
      <c r="QF3" s="97" t="s">
        <v>1632</v>
      </c>
      <c r="QG3" s="191" t="s">
        <v>942</v>
      </c>
      <c r="QH3" s="192"/>
      <c r="QI3" s="192"/>
      <c r="QJ3" s="193"/>
      <c r="QK3" s="115" t="s">
        <v>1632</v>
      </c>
      <c r="QL3" s="191" t="s">
        <v>944</v>
      </c>
      <c r="QM3" s="192"/>
      <c r="QN3" s="192"/>
      <c r="QO3" s="193"/>
      <c r="QP3" s="97" t="s">
        <v>1632</v>
      </c>
      <c r="QQ3" s="191" t="s">
        <v>946</v>
      </c>
      <c r="QR3" s="192"/>
      <c r="QS3" s="192"/>
      <c r="QT3" s="193"/>
      <c r="QU3" s="97" t="s">
        <v>1632</v>
      </c>
      <c r="QV3" s="191" t="s">
        <v>948</v>
      </c>
      <c r="QW3" s="192"/>
      <c r="QX3" s="192"/>
      <c r="QY3" s="193"/>
      <c r="QZ3" s="97" t="s">
        <v>1632</v>
      </c>
      <c r="RA3" s="191" t="s">
        <v>950</v>
      </c>
      <c r="RB3" s="192"/>
      <c r="RC3" s="192"/>
      <c r="RD3" s="193"/>
      <c r="RE3" s="97" t="s">
        <v>1632</v>
      </c>
      <c r="RF3" s="191" t="s">
        <v>952</v>
      </c>
      <c r="RG3" s="192"/>
      <c r="RH3" s="192"/>
      <c r="RI3" s="193"/>
      <c r="RJ3" s="115" t="s">
        <v>1632</v>
      </c>
      <c r="RK3" s="191" t="s">
        <v>954</v>
      </c>
      <c r="RL3" s="192"/>
      <c r="RM3" s="192"/>
      <c r="RN3" s="193"/>
      <c r="RO3" s="97" t="s">
        <v>1632</v>
      </c>
      <c r="RP3" s="191" t="s">
        <v>956</v>
      </c>
      <c r="RQ3" s="192"/>
      <c r="RR3" s="192"/>
      <c r="RS3" s="193"/>
      <c r="RT3" s="97" t="s">
        <v>1632</v>
      </c>
      <c r="RU3" s="191" t="s">
        <v>958</v>
      </c>
      <c r="RV3" s="192"/>
      <c r="RW3" s="192"/>
      <c r="RX3" s="193"/>
      <c r="RY3" s="97" t="s">
        <v>1632</v>
      </c>
      <c r="RZ3" s="191" t="s">
        <v>959</v>
      </c>
      <c r="SA3" s="192"/>
      <c r="SB3" s="192"/>
      <c r="SC3" s="193"/>
      <c r="SD3" s="97" t="s">
        <v>1632</v>
      </c>
      <c r="SE3" s="191" t="s">
        <v>961</v>
      </c>
      <c r="SF3" s="192"/>
      <c r="SG3" s="192"/>
      <c r="SH3" s="193"/>
      <c r="SI3" s="97" t="s">
        <v>1632</v>
      </c>
      <c r="SJ3" s="191" t="s">
        <v>963</v>
      </c>
      <c r="SK3" s="192"/>
      <c r="SL3" s="192"/>
      <c r="SM3" s="193"/>
      <c r="SN3" s="97" t="s">
        <v>1632</v>
      </c>
      <c r="SO3" s="191" t="s">
        <v>965</v>
      </c>
      <c r="SP3" s="192"/>
      <c r="SQ3" s="192"/>
      <c r="SR3" s="193"/>
      <c r="SS3" s="97" t="s">
        <v>1632</v>
      </c>
      <c r="ST3" s="191" t="s">
        <v>967</v>
      </c>
      <c r="SU3" s="192"/>
      <c r="SV3" s="192"/>
      <c r="SW3" s="193"/>
      <c r="SX3" s="97" t="s">
        <v>1632</v>
      </c>
      <c r="SY3" s="191" t="s">
        <v>969</v>
      </c>
      <c r="SZ3" s="192"/>
      <c r="TA3" s="192"/>
      <c r="TB3" s="193"/>
      <c r="TC3" s="97" t="s">
        <v>1632</v>
      </c>
      <c r="TD3" s="191" t="s">
        <v>971</v>
      </c>
      <c r="TE3" s="192"/>
      <c r="TF3" s="192"/>
      <c r="TG3" s="193"/>
      <c r="TH3" s="97" t="s">
        <v>1632</v>
      </c>
      <c r="TI3" s="191" t="s">
        <v>973</v>
      </c>
      <c r="TJ3" s="192"/>
      <c r="TK3" s="192"/>
      <c r="TL3" s="193"/>
      <c r="TM3" s="97" t="s">
        <v>1632</v>
      </c>
      <c r="TN3" s="191" t="s">
        <v>975</v>
      </c>
      <c r="TO3" s="192"/>
      <c r="TP3" s="192"/>
      <c r="TQ3" s="193"/>
      <c r="TR3" s="97" t="s">
        <v>1632</v>
      </c>
      <c r="TS3" s="191" t="s">
        <v>977</v>
      </c>
      <c r="TT3" s="192"/>
      <c r="TU3" s="192"/>
      <c r="TV3" s="193"/>
      <c r="TW3" s="97" t="s">
        <v>1632</v>
      </c>
      <c r="TX3" s="191" t="s">
        <v>978</v>
      </c>
      <c r="TY3" s="192"/>
      <c r="TZ3" s="192"/>
      <c r="UA3" s="193"/>
      <c r="UB3" s="97" t="s">
        <v>1632</v>
      </c>
      <c r="UC3" s="191" t="s">
        <v>980</v>
      </c>
      <c r="UD3" s="192"/>
      <c r="UE3" s="192"/>
      <c r="UF3" s="193"/>
      <c r="UG3" s="295"/>
      <c r="UH3" s="296"/>
      <c r="UI3" s="296"/>
      <c r="UJ3" s="296"/>
      <c r="UK3" s="297"/>
    </row>
    <row r="4" spans="1:557" ht="50.25" customHeight="1">
      <c r="A4" s="284"/>
      <c r="B4" s="285"/>
      <c r="C4" s="5" t="s">
        <v>78</v>
      </c>
      <c r="D4" s="264" t="s">
        <v>789</v>
      </c>
      <c r="E4" s="265"/>
      <c r="F4" s="265"/>
      <c r="G4" s="266"/>
      <c r="H4" s="5" t="s">
        <v>72</v>
      </c>
      <c r="I4" s="264" t="s">
        <v>791</v>
      </c>
      <c r="J4" s="265"/>
      <c r="K4" s="265"/>
      <c r="L4" s="266"/>
      <c r="M4" s="5" t="s">
        <v>72</v>
      </c>
      <c r="N4" s="264" t="s">
        <v>793</v>
      </c>
      <c r="O4" s="265"/>
      <c r="P4" s="265"/>
      <c r="Q4" s="266"/>
      <c r="R4" s="5" t="s">
        <v>72</v>
      </c>
      <c r="S4" s="193" t="s">
        <v>122</v>
      </c>
      <c r="T4" s="263"/>
      <c r="U4" s="263"/>
      <c r="V4" s="263"/>
      <c r="W4" s="5" t="s">
        <v>72</v>
      </c>
      <c r="X4" s="193" t="s">
        <v>796</v>
      </c>
      <c r="Y4" s="263"/>
      <c r="Z4" s="263"/>
      <c r="AA4" s="263"/>
      <c r="AB4" s="45" t="s">
        <v>72</v>
      </c>
      <c r="AC4" s="193" t="s">
        <v>1255</v>
      </c>
      <c r="AD4" s="263"/>
      <c r="AE4" s="263"/>
      <c r="AF4" s="263"/>
      <c r="AG4" s="5" t="s">
        <v>72</v>
      </c>
      <c r="AH4" s="193" t="s">
        <v>798</v>
      </c>
      <c r="AI4" s="263"/>
      <c r="AJ4" s="263"/>
      <c r="AK4" s="263"/>
      <c r="AL4" s="5" t="s">
        <v>72</v>
      </c>
      <c r="AM4" s="193" t="s">
        <v>800</v>
      </c>
      <c r="AN4" s="263"/>
      <c r="AO4" s="263"/>
      <c r="AP4" s="263"/>
      <c r="AQ4" s="5" t="s">
        <v>72</v>
      </c>
      <c r="AR4" s="264" t="s">
        <v>802</v>
      </c>
      <c r="AS4" s="265"/>
      <c r="AT4" s="265"/>
      <c r="AU4" s="266"/>
      <c r="AV4" s="5" t="s">
        <v>72</v>
      </c>
      <c r="AW4" s="193" t="s">
        <v>804</v>
      </c>
      <c r="AX4" s="263"/>
      <c r="AY4" s="263"/>
      <c r="AZ4" s="263"/>
      <c r="BA4" s="5" t="s">
        <v>72</v>
      </c>
      <c r="BB4" s="193" t="s">
        <v>806</v>
      </c>
      <c r="BC4" s="263"/>
      <c r="BD4" s="263"/>
      <c r="BE4" s="263"/>
      <c r="BF4" s="5" t="s">
        <v>72</v>
      </c>
      <c r="BG4" s="264" t="s">
        <v>807</v>
      </c>
      <c r="BH4" s="265"/>
      <c r="BI4" s="265"/>
      <c r="BJ4" s="266"/>
      <c r="BK4" s="5" t="s">
        <v>72</v>
      </c>
      <c r="BL4" s="264" t="s">
        <v>809</v>
      </c>
      <c r="BM4" s="265"/>
      <c r="BN4" s="265"/>
      <c r="BO4" s="266"/>
      <c r="BP4" s="5" t="s">
        <v>72</v>
      </c>
      <c r="BQ4" s="264" t="s">
        <v>812</v>
      </c>
      <c r="BR4" s="265"/>
      <c r="BS4" s="265"/>
      <c r="BT4" s="266"/>
      <c r="BU4" s="5" t="s">
        <v>72</v>
      </c>
      <c r="BV4" s="193" t="s">
        <v>814</v>
      </c>
      <c r="BW4" s="263"/>
      <c r="BX4" s="263"/>
      <c r="BY4" s="263"/>
      <c r="BZ4" s="5" t="s">
        <v>72</v>
      </c>
      <c r="CA4" s="264" t="s">
        <v>816</v>
      </c>
      <c r="CB4" s="265"/>
      <c r="CC4" s="265"/>
      <c r="CD4" s="266"/>
      <c r="CE4" s="5" t="s">
        <v>72</v>
      </c>
      <c r="CF4" s="193" t="s">
        <v>818</v>
      </c>
      <c r="CG4" s="263"/>
      <c r="CH4" s="263"/>
      <c r="CI4" s="263"/>
      <c r="CJ4" s="5" t="s">
        <v>72</v>
      </c>
      <c r="CK4" s="267" t="s">
        <v>820</v>
      </c>
      <c r="CL4" s="268"/>
      <c r="CM4" s="268"/>
      <c r="CN4" s="269"/>
      <c r="CO4" s="5" t="s">
        <v>72</v>
      </c>
      <c r="CP4" s="266" t="s">
        <v>1726</v>
      </c>
      <c r="CQ4" s="286"/>
      <c r="CR4" s="286"/>
      <c r="CS4" s="286"/>
      <c r="CT4" s="5" t="s">
        <v>72</v>
      </c>
      <c r="CU4" s="266" t="s">
        <v>823</v>
      </c>
      <c r="CV4" s="286"/>
      <c r="CW4" s="286"/>
      <c r="CX4" s="286"/>
      <c r="CY4" s="5" t="s">
        <v>72</v>
      </c>
      <c r="CZ4" s="266" t="s">
        <v>825</v>
      </c>
      <c r="DA4" s="286"/>
      <c r="DB4" s="286"/>
      <c r="DC4" s="286"/>
      <c r="DD4" s="5" t="s">
        <v>72</v>
      </c>
      <c r="DE4" s="266" t="s">
        <v>827</v>
      </c>
      <c r="DF4" s="286"/>
      <c r="DG4" s="286"/>
      <c r="DH4" s="286"/>
      <c r="DI4" s="5" t="s">
        <v>72</v>
      </c>
      <c r="DJ4" s="266" t="s">
        <v>829</v>
      </c>
      <c r="DK4" s="286"/>
      <c r="DL4" s="286"/>
      <c r="DM4" s="286"/>
      <c r="DN4" s="5" t="s">
        <v>72</v>
      </c>
      <c r="DO4" s="264" t="s">
        <v>831</v>
      </c>
      <c r="DP4" s="265"/>
      <c r="DQ4" s="265"/>
      <c r="DR4" s="266"/>
      <c r="DS4" s="5" t="s">
        <v>72</v>
      </c>
      <c r="DT4" s="193" t="s">
        <v>833</v>
      </c>
      <c r="DU4" s="263"/>
      <c r="DV4" s="263"/>
      <c r="DW4" s="263"/>
      <c r="DX4" s="5" t="s">
        <v>72</v>
      </c>
      <c r="DY4" s="193" t="s">
        <v>835</v>
      </c>
      <c r="DZ4" s="263"/>
      <c r="EA4" s="263"/>
      <c r="EB4" s="263"/>
      <c r="EC4" s="5" t="s">
        <v>72</v>
      </c>
      <c r="ED4" s="264" t="s">
        <v>837</v>
      </c>
      <c r="EE4" s="265"/>
      <c r="EF4" s="265"/>
      <c r="EG4" s="266"/>
      <c r="EH4" s="5" t="s">
        <v>72</v>
      </c>
      <c r="EI4" s="264" t="s">
        <v>839</v>
      </c>
      <c r="EJ4" s="265"/>
      <c r="EK4" s="265"/>
      <c r="EL4" s="266"/>
      <c r="EM4" s="5" t="s">
        <v>72</v>
      </c>
      <c r="EN4" s="264" t="s">
        <v>841</v>
      </c>
      <c r="EO4" s="265"/>
      <c r="EP4" s="265"/>
      <c r="EQ4" s="266"/>
      <c r="ER4" s="5" t="s">
        <v>72</v>
      </c>
      <c r="ES4" s="264" t="s">
        <v>843</v>
      </c>
      <c r="ET4" s="265"/>
      <c r="EU4" s="265"/>
      <c r="EV4" s="266"/>
      <c r="EW4" s="5" t="s">
        <v>72</v>
      </c>
      <c r="EX4" s="267" t="s">
        <v>845</v>
      </c>
      <c r="EY4" s="268"/>
      <c r="EZ4" s="268"/>
      <c r="FA4" s="269"/>
      <c r="FB4" s="5" t="s">
        <v>72</v>
      </c>
      <c r="FC4" s="264" t="s">
        <v>847</v>
      </c>
      <c r="FD4" s="265"/>
      <c r="FE4" s="265"/>
      <c r="FF4" s="266"/>
      <c r="FG4" s="119" t="s">
        <v>72</v>
      </c>
      <c r="FH4" s="351" t="s">
        <v>849</v>
      </c>
      <c r="FI4" s="352"/>
      <c r="FJ4" s="352"/>
      <c r="FK4" s="353"/>
      <c r="FL4" s="5" t="s">
        <v>72</v>
      </c>
      <c r="FM4" s="264" t="s">
        <v>851</v>
      </c>
      <c r="FN4" s="265"/>
      <c r="FO4" s="265"/>
      <c r="FP4" s="266"/>
      <c r="FQ4" s="5" t="s">
        <v>72</v>
      </c>
      <c r="FR4" s="264" t="s">
        <v>853</v>
      </c>
      <c r="FS4" s="265"/>
      <c r="FT4" s="265"/>
      <c r="FU4" s="266"/>
      <c r="FV4" s="5" t="s">
        <v>72</v>
      </c>
      <c r="FW4" s="264" t="s">
        <v>855</v>
      </c>
      <c r="FX4" s="265"/>
      <c r="FY4" s="265"/>
      <c r="FZ4" s="266"/>
      <c r="GA4" s="113" t="s">
        <v>72</v>
      </c>
      <c r="GB4" s="336" t="s">
        <v>857</v>
      </c>
      <c r="GC4" s="337"/>
      <c r="GD4" s="337"/>
      <c r="GE4" s="338"/>
      <c r="GF4" s="5" t="s">
        <v>72</v>
      </c>
      <c r="GG4" s="193" t="s">
        <v>859</v>
      </c>
      <c r="GH4" s="263"/>
      <c r="GI4" s="263"/>
      <c r="GJ4" s="263"/>
      <c r="GK4" s="5" t="s">
        <v>72</v>
      </c>
      <c r="GL4" s="267" t="s">
        <v>861</v>
      </c>
      <c r="GM4" s="268"/>
      <c r="GN4" s="268"/>
      <c r="GO4" s="269"/>
      <c r="GP4" s="5" t="s">
        <v>72</v>
      </c>
      <c r="GQ4" s="264" t="s">
        <v>1730</v>
      </c>
      <c r="GR4" s="265"/>
      <c r="GS4" s="265"/>
      <c r="GT4" s="266"/>
      <c r="GU4" s="45" t="s">
        <v>72</v>
      </c>
      <c r="GV4" s="267" t="s">
        <v>1257</v>
      </c>
      <c r="GW4" s="268"/>
      <c r="GX4" s="268"/>
      <c r="GY4" s="269"/>
      <c r="GZ4" s="45" t="s">
        <v>72</v>
      </c>
      <c r="HA4" s="193" t="s">
        <v>1259</v>
      </c>
      <c r="HB4" s="263"/>
      <c r="HC4" s="263"/>
      <c r="HD4" s="263"/>
      <c r="HE4" s="45" t="s">
        <v>72</v>
      </c>
      <c r="HF4" s="193" t="s">
        <v>1261</v>
      </c>
      <c r="HG4" s="263"/>
      <c r="HH4" s="263"/>
      <c r="HI4" s="263"/>
      <c r="HJ4" s="45" t="s">
        <v>72</v>
      </c>
      <c r="HK4" s="264" t="s">
        <v>1263</v>
      </c>
      <c r="HL4" s="265"/>
      <c r="HM4" s="265"/>
      <c r="HN4" s="266"/>
      <c r="HO4" s="45" t="s">
        <v>72</v>
      </c>
      <c r="HP4" s="264" t="s">
        <v>1265</v>
      </c>
      <c r="HQ4" s="265"/>
      <c r="HR4" s="265"/>
      <c r="HS4" s="266"/>
      <c r="HT4" s="47" t="s">
        <v>72</v>
      </c>
      <c r="HU4" s="336" t="s">
        <v>1267</v>
      </c>
      <c r="HV4" s="337"/>
      <c r="HW4" s="337"/>
      <c r="HX4" s="338"/>
      <c r="HY4" s="47" t="s">
        <v>72</v>
      </c>
      <c r="HZ4" s="193" t="s">
        <v>1269</v>
      </c>
      <c r="IA4" s="263"/>
      <c r="IB4" s="263"/>
      <c r="IC4" s="263"/>
      <c r="ID4" s="5" t="s">
        <v>72</v>
      </c>
      <c r="IE4" s="264" t="s">
        <v>864</v>
      </c>
      <c r="IF4" s="265"/>
      <c r="IG4" s="265"/>
      <c r="IH4" s="266"/>
      <c r="II4" s="5" t="s">
        <v>72</v>
      </c>
      <c r="IJ4" s="264" t="s">
        <v>866</v>
      </c>
      <c r="IK4" s="265"/>
      <c r="IL4" s="265"/>
      <c r="IM4" s="266"/>
      <c r="IN4" s="5" t="s">
        <v>72</v>
      </c>
      <c r="IO4" s="267" t="s">
        <v>868</v>
      </c>
      <c r="IP4" s="268"/>
      <c r="IQ4" s="268"/>
      <c r="IR4" s="269"/>
      <c r="IS4" s="5" t="s">
        <v>72</v>
      </c>
      <c r="IT4" s="264" t="s">
        <v>870</v>
      </c>
      <c r="IU4" s="265"/>
      <c r="IV4" s="265"/>
      <c r="IW4" s="266"/>
      <c r="IX4" s="5" t="s">
        <v>72</v>
      </c>
      <c r="IY4" s="264" t="s">
        <v>872</v>
      </c>
      <c r="IZ4" s="265"/>
      <c r="JA4" s="265"/>
      <c r="JB4" s="266"/>
      <c r="JC4" s="5" t="s">
        <v>72</v>
      </c>
      <c r="JD4" s="193" t="s">
        <v>874</v>
      </c>
      <c r="JE4" s="263"/>
      <c r="JF4" s="263"/>
      <c r="JG4" s="263"/>
      <c r="JH4" s="5" t="s">
        <v>72</v>
      </c>
      <c r="JI4" s="193" t="s">
        <v>876</v>
      </c>
      <c r="JJ4" s="263"/>
      <c r="JK4" s="263"/>
      <c r="JL4" s="263"/>
      <c r="JM4" s="5" t="s">
        <v>72</v>
      </c>
      <c r="JN4" s="193" t="s">
        <v>878</v>
      </c>
      <c r="JO4" s="263"/>
      <c r="JP4" s="263"/>
      <c r="JQ4" s="263"/>
      <c r="JR4" s="5" t="s">
        <v>72</v>
      </c>
      <c r="JS4" s="193" t="s">
        <v>880</v>
      </c>
      <c r="JT4" s="263"/>
      <c r="JU4" s="263"/>
      <c r="JV4" s="263"/>
      <c r="JW4" s="5" t="s">
        <v>72</v>
      </c>
      <c r="JX4" s="193" t="s">
        <v>882</v>
      </c>
      <c r="JY4" s="263"/>
      <c r="JZ4" s="263"/>
      <c r="KA4" s="263"/>
      <c r="KB4" s="5" t="s">
        <v>72</v>
      </c>
      <c r="KC4" s="287" t="s">
        <v>883</v>
      </c>
      <c r="KD4" s="288"/>
      <c r="KE4" s="288"/>
      <c r="KF4" s="288"/>
      <c r="KG4" s="39" t="s">
        <v>72</v>
      </c>
      <c r="KH4" s="267" t="s">
        <v>885</v>
      </c>
      <c r="KI4" s="268"/>
      <c r="KJ4" s="268"/>
      <c r="KK4" s="269"/>
      <c r="KL4" s="39" t="s">
        <v>72</v>
      </c>
      <c r="KM4" s="264" t="s">
        <v>122</v>
      </c>
      <c r="KN4" s="265"/>
      <c r="KO4" s="265"/>
      <c r="KP4" s="266"/>
      <c r="KQ4" s="39" t="s">
        <v>72</v>
      </c>
      <c r="KR4" s="267" t="s">
        <v>889</v>
      </c>
      <c r="KS4" s="268"/>
      <c r="KT4" s="268"/>
      <c r="KU4" s="269"/>
      <c r="KV4" s="39" t="s">
        <v>72</v>
      </c>
      <c r="KW4" s="267" t="s">
        <v>891</v>
      </c>
      <c r="KX4" s="268"/>
      <c r="KY4" s="268"/>
      <c r="KZ4" s="269"/>
      <c r="LA4" s="39" t="s">
        <v>72</v>
      </c>
      <c r="LB4" s="193" t="s">
        <v>892</v>
      </c>
      <c r="LC4" s="263"/>
      <c r="LD4" s="263"/>
      <c r="LE4" s="263"/>
      <c r="LF4" s="39" t="s">
        <v>72</v>
      </c>
      <c r="LG4" s="267" t="s">
        <v>894</v>
      </c>
      <c r="LH4" s="268"/>
      <c r="LI4" s="268"/>
      <c r="LJ4" s="269"/>
      <c r="LK4" s="39" t="s">
        <v>72</v>
      </c>
      <c r="LL4" s="264" t="s">
        <v>896</v>
      </c>
      <c r="LM4" s="265"/>
      <c r="LN4" s="265"/>
      <c r="LO4" s="266"/>
      <c r="LP4" s="39" t="s">
        <v>72</v>
      </c>
      <c r="LQ4" s="193" t="s">
        <v>122</v>
      </c>
      <c r="LR4" s="263"/>
      <c r="LS4" s="263"/>
      <c r="LT4" s="263"/>
      <c r="LU4" s="39" t="s">
        <v>72</v>
      </c>
      <c r="LV4" s="193" t="s">
        <v>900</v>
      </c>
      <c r="LW4" s="263"/>
      <c r="LX4" s="263"/>
      <c r="LY4" s="263"/>
      <c r="LZ4" s="39" t="s">
        <v>72</v>
      </c>
      <c r="MA4" s="267" t="s">
        <v>902</v>
      </c>
      <c r="MB4" s="268"/>
      <c r="MC4" s="268"/>
      <c r="MD4" s="269"/>
      <c r="ME4" s="39" t="s">
        <v>72</v>
      </c>
      <c r="MF4" s="193" t="s">
        <v>904</v>
      </c>
      <c r="MG4" s="263"/>
      <c r="MH4" s="263"/>
      <c r="MI4" s="263"/>
      <c r="MJ4" s="39" t="s">
        <v>72</v>
      </c>
      <c r="MK4" s="264" t="s">
        <v>906</v>
      </c>
      <c r="ML4" s="265"/>
      <c r="MM4" s="265"/>
      <c r="MN4" s="266"/>
      <c r="MO4" s="39" t="s">
        <v>72</v>
      </c>
      <c r="MP4" s="267" t="s">
        <v>908</v>
      </c>
      <c r="MQ4" s="268"/>
      <c r="MR4" s="268"/>
      <c r="MS4" s="269"/>
      <c r="MT4" s="39" t="s">
        <v>72</v>
      </c>
      <c r="MU4" s="264" t="s">
        <v>910</v>
      </c>
      <c r="MV4" s="265"/>
      <c r="MW4" s="265"/>
      <c r="MX4" s="266"/>
      <c r="MY4" s="39" t="s">
        <v>72</v>
      </c>
      <c r="MZ4" s="264" t="s">
        <v>912</v>
      </c>
      <c r="NA4" s="265"/>
      <c r="NB4" s="265"/>
      <c r="NC4" s="266"/>
      <c r="ND4" s="39" t="s">
        <v>72</v>
      </c>
      <c r="NE4" s="264" t="s">
        <v>914</v>
      </c>
      <c r="NF4" s="265"/>
      <c r="NG4" s="265"/>
      <c r="NH4" s="266"/>
      <c r="NI4" s="39" t="s">
        <v>72</v>
      </c>
      <c r="NJ4" s="264" t="s">
        <v>916</v>
      </c>
      <c r="NK4" s="265"/>
      <c r="NL4" s="265"/>
      <c r="NM4" s="266"/>
      <c r="NN4" s="39" t="s">
        <v>72</v>
      </c>
      <c r="NO4" s="264" t="s">
        <v>918</v>
      </c>
      <c r="NP4" s="265"/>
      <c r="NQ4" s="265"/>
      <c r="NR4" s="266"/>
      <c r="NS4" s="39" t="s">
        <v>72</v>
      </c>
      <c r="NT4" s="264" t="s">
        <v>920</v>
      </c>
      <c r="NU4" s="265"/>
      <c r="NV4" s="265"/>
      <c r="NW4" s="266"/>
      <c r="NX4" s="39" t="s">
        <v>72</v>
      </c>
      <c r="NY4" s="264" t="s">
        <v>922</v>
      </c>
      <c r="NZ4" s="265"/>
      <c r="OA4" s="265"/>
      <c r="OB4" s="266"/>
      <c r="OC4" s="39" t="s">
        <v>72</v>
      </c>
      <c r="OD4" s="267" t="s">
        <v>924</v>
      </c>
      <c r="OE4" s="268"/>
      <c r="OF4" s="268"/>
      <c r="OG4" s="269"/>
      <c r="OH4" s="39" t="s">
        <v>72</v>
      </c>
      <c r="OI4" s="193" t="s">
        <v>926</v>
      </c>
      <c r="OJ4" s="263"/>
      <c r="OK4" s="263"/>
      <c r="OL4" s="263"/>
      <c r="OM4" s="39" t="s">
        <v>72</v>
      </c>
      <c r="ON4" s="193" t="s">
        <v>928</v>
      </c>
      <c r="OO4" s="263"/>
      <c r="OP4" s="263"/>
      <c r="OQ4" s="263"/>
      <c r="OR4" s="39" t="s">
        <v>72</v>
      </c>
      <c r="OS4" s="264" t="s">
        <v>930</v>
      </c>
      <c r="OT4" s="265"/>
      <c r="OU4" s="265"/>
      <c r="OV4" s="266"/>
      <c r="OW4" s="39" t="s">
        <v>72</v>
      </c>
      <c r="OX4" s="193" t="s">
        <v>932</v>
      </c>
      <c r="OY4" s="263"/>
      <c r="OZ4" s="263"/>
      <c r="PA4" s="263"/>
      <c r="PB4" s="39" t="s">
        <v>72</v>
      </c>
      <c r="PC4" s="193" t="s">
        <v>934</v>
      </c>
      <c r="PD4" s="263"/>
      <c r="PE4" s="263"/>
      <c r="PF4" s="263"/>
      <c r="PG4" s="39" t="s">
        <v>72</v>
      </c>
      <c r="PH4" s="264" t="s">
        <v>1731</v>
      </c>
      <c r="PI4" s="265"/>
      <c r="PJ4" s="265"/>
      <c r="PK4" s="266"/>
      <c r="PL4" s="39" t="s">
        <v>72</v>
      </c>
      <c r="PM4" s="264" t="s">
        <v>936</v>
      </c>
      <c r="PN4" s="265"/>
      <c r="PO4" s="265"/>
      <c r="PP4" s="266"/>
      <c r="PQ4" s="39" t="s">
        <v>72</v>
      </c>
      <c r="PR4" s="264" t="s">
        <v>1733</v>
      </c>
      <c r="PS4" s="265"/>
      <c r="PT4" s="265"/>
      <c r="PU4" s="266"/>
      <c r="PV4" s="39" t="s">
        <v>72</v>
      </c>
      <c r="PW4" s="193" t="s">
        <v>122</v>
      </c>
      <c r="PX4" s="263"/>
      <c r="PY4" s="263"/>
      <c r="PZ4" s="263"/>
      <c r="QA4" s="39" t="s">
        <v>72</v>
      </c>
      <c r="QB4" s="264" t="s">
        <v>941</v>
      </c>
      <c r="QC4" s="265"/>
      <c r="QD4" s="265"/>
      <c r="QE4" s="266"/>
      <c r="QF4" s="39" t="s">
        <v>72</v>
      </c>
      <c r="QG4" s="264" t="s">
        <v>943</v>
      </c>
      <c r="QH4" s="265"/>
      <c r="QI4" s="265"/>
      <c r="QJ4" s="266"/>
      <c r="QK4" s="39" t="s">
        <v>72</v>
      </c>
      <c r="QL4" s="193" t="s">
        <v>945</v>
      </c>
      <c r="QM4" s="263"/>
      <c r="QN4" s="263"/>
      <c r="QO4" s="263"/>
      <c r="QP4" s="39" t="s">
        <v>72</v>
      </c>
      <c r="QQ4" s="267" t="s">
        <v>947</v>
      </c>
      <c r="QR4" s="268"/>
      <c r="QS4" s="268"/>
      <c r="QT4" s="269"/>
      <c r="QU4" s="39" t="s">
        <v>72</v>
      </c>
      <c r="QV4" s="264" t="s">
        <v>949</v>
      </c>
      <c r="QW4" s="265"/>
      <c r="QX4" s="265"/>
      <c r="QY4" s="266"/>
      <c r="QZ4" s="39" t="s">
        <v>72</v>
      </c>
      <c r="RA4" s="264" t="s">
        <v>951</v>
      </c>
      <c r="RB4" s="265"/>
      <c r="RC4" s="265"/>
      <c r="RD4" s="266"/>
      <c r="RE4" s="39" t="s">
        <v>72</v>
      </c>
      <c r="RF4" s="264" t="s">
        <v>953</v>
      </c>
      <c r="RG4" s="265"/>
      <c r="RH4" s="265"/>
      <c r="RI4" s="266"/>
      <c r="RJ4" s="39" t="s">
        <v>72</v>
      </c>
      <c r="RK4" s="193" t="s">
        <v>955</v>
      </c>
      <c r="RL4" s="263"/>
      <c r="RM4" s="263"/>
      <c r="RN4" s="263"/>
      <c r="RO4" s="39" t="s">
        <v>72</v>
      </c>
      <c r="RP4" s="264" t="s">
        <v>957</v>
      </c>
      <c r="RQ4" s="265"/>
      <c r="RR4" s="265"/>
      <c r="RS4" s="266"/>
      <c r="RT4" s="39" t="s">
        <v>72</v>
      </c>
      <c r="RU4" s="193" t="s">
        <v>122</v>
      </c>
      <c r="RV4" s="263"/>
      <c r="RW4" s="263"/>
      <c r="RX4" s="263"/>
      <c r="RY4" s="39" t="s">
        <v>72</v>
      </c>
      <c r="RZ4" s="267" t="s">
        <v>960</v>
      </c>
      <c r="SA4" s="268"/>
      <c r="SB4" s="268"/>
      <c r="SC4" s="269"/>
      <c r="SD4" s="39" t="s">
        <v>72</v>
      </c>
      <c r="SE4" s="267" t="s">
        <v>962</v>
      </c>
      <c r="SF4" s="268"/>
      <c r="SG4" s="268"/>
      <c r="SH4" s="269"/>
      <c r="SI4" s="39" t="s">
        <v>72</v>
      </c>
      <c r="SJ4" s="267" t="s">
        <v>964</v>
      </c>
      <c r="SK4" s="268"/>
      <c r="SL4" s="268"/>
      <c r="SM4" s="269"/>
      <c r="SN4" s="39" t="s">
        <v>72</v>
      </c>
      <c r="SO4" s="267" t="s">
        <v>966</v>
      </c>
      <c r="SP4" s="268"/>
      <c r="SQ4" s="268"/>
      <c r="SR4" s="269"/>
      <c r="SS4" s="39" t="s">
        <v>72</v>
      </c>
      <c r="ST4" s="264" t="s">
        <v>968</v>
      </c>
      <c r="SU4" s="265"/>
      <c r="SV4" s="265"/>
      <c r="SW4" s="266"/>
      <c r="SX4" s="39" t="s">
        <v>72</v>
      </c>
      <c r="SY4" s="264" t="s">
        <v>970</v>
      </c>
      <c r="SZ4" s="265"/>
      <c r="TA4" s="265"/>
      <c r="TB4" s="266"/>
      <c r="TC4" s="40" t="s">
        <v>72</v>
      </c>
      <c r="TD4" s="193" t="s">
        <v>972</v>
      </c>
      <c r="TE4" s="263"/>
      <c r="TF4" s="263"/>
      <c r="TG4" s="263"/>
      <c r="TH4" s="40" t="s">
        <v>72</v>
      </c>
      <c r="TI4" s="264" t="s">
        <v>974</v>
      </c>
      <c r="TJ4" s="265"/>
      <c r="TK4" s="265"/>
      <c r="TL4" s="266"/>
      <c r="TM4" s="40" t="s">
        <v>72</v>
      </c>
      <c r="TN4" s="193" t="s">
        <v>976</v>
      </c>
      <c r="TO4" s="263"/>
      <c r="TP4" s="263"/>
      <c r="TQ4" s="263"/>
      <c r="TR4" s="40" t="s">
        <v>72</v>
      </c>
      <c r="TS4" s="193" t="s">
        <v>222</v>
      </c>
      <c r="TT4" s="263"/>
      <c r="TU4" s="263"/>
      <c r="TV4" s="263"/>
      <c r="TW4" s="40" t="s">
        <v>72</v>
      </c>
      <c r="TX4" s="264" t="s">
        <v>979</v>
      </c>
      <c r="TY4" s="265"/>
      <c r="TZ4" s="265"/>
      <c r="UA4" s="266"/>
      <c r="UB4" s="40" t="s">
        <v>72</v>
      </c>
      <c r="UC4" s="264" t="s">
        <v>981</v>
      </c>
      <c r="UD4" s="265"/>
      <c r="UE4" s="265"/>
      <c r="UF4" s="266"/>
      <c r="UG4" s="298"/>
      <c r="UH4" s="299"/>
      <c r="UI4" s="299"/>
      <c r="UJ4" s="299"/>
      <c r="UK4" s="300"/>
    </row>
    <row r="5" spans="1:557" s="23" customFormat="1" ht="57" customHeight="1">
      <c r="A5" s="141" t="s">
        <v>0</v>
      </c>
      <c r="B5" s="141" t="s">
        <v>1887</v>
      </c>
      <c r="C5" s="22" t="s">
        <v>1724</v>
      </c>
      <c r="D5" s="22" t="s">
        <v>74</v>
      </c>
      <c r="E5" s="22" t="s">
        <v>75</v>
      </c>
      <c r="F5" s="22" t="s">
        <v>76</v>
      </c>
      <c r="G5" s="22" t="s">
        <v>67</v>
      </c>
      <c r="H5" s="22" t="s">
        <v>73</v>
      </c>
      <c r="I5" s="22" t="s">
        <v>74</v>
      </c>
      <c r="J5" s="22" t="s">
        <v>75</v>
      </c>
      <c r="K5" s="22" t="s">
        <v>76</v>
      </c>
      <c r="L5" s="22" t="s">
        <v>67</v>
      </c>
      <c r="M5" s="22" t="s">
        <v>1492</v>
      </c>
      <c r="N5" s="22" t="s">
        <v>74</v>
      </c>
      <c r="O5" s="22" t="s">
        <v>75</v>
      </c>
      <c r="P5" s="22" t="s">
        <v>76</v>
      </c>
      <c r="Q5" s="22" t="s">
        <v>67</v>
      </c>
      <c r="R5" s="22" t="s">
        <v>73</v>
      </c>
      <c r="S5" s="22" t="s">
        <v>74</v>
      </c>
      <c r="T5" s="22" t="s">
        <v>75</v>
      </c>
      <c r="U5" s="22" t="s">
        <v>76</v>
      </c>
      <c r="V5" s="22" t="s">
        <v>67</v>
      </c>
      <c r="W5" s="117" t="s">
        <v>1761</v>
      </c>
      <c r="X5" s="22" t="s">
        <v>74</v>
      </c>
      <c r="Y5" s="22" t="s">
        <v>75</v>
      </c>
      <c r="Z5" s="22" t="s">
        <v>76</v>
      </c>
      <c r="AA5" s="22" t="s">
        <v>67</v>
      </c>
      <c r="AB5" s="22" t="s">
        <v>1725</v>
      </c>
      <c r="AC5" s="22" t="s">
        <v>74</v>
      </c>
      <c r="AD5" s="22" t="s">
        <v>75</v>
      </c>
      <c r="AE5" s="22" t="s">
        <v>76</v>
      </c>
      <c r="AF5" s="22" t="s">
        <v>67</v>
      </c>
      <c r="AG5" s="22" t="s">
        <v>73</v>
      </c>
      <c r="AH5" s="22" t="s">
        <v>74</v>
      </c>
      <c r="AI5" s="22" t="s">
        <v>75</v>
      </c>
      <c r="AJ5" s="22" t="s">
        <v>76</v>
      </c>
      <c r="AK5" s="22" t="s">
        <v>67</v>
      </c>
      <c r="AL5" s="22" t="s">
        <v>73</v>
      </c>
      <c r="AM5" s="22" t="s">
        <v>74</v>
      </c>
      <c r="AN5" s="22" t="s">
        <v>75</v>
      </c>
      <c r="AO5" s="22" t="s">
        <v>76</v>
      </c>
      <c r="AP5" s="22" t="s">
        <v>67</v>
      </c>
      <c r="AQ5" s="22" t="s">
        <v>73</v>
      </c>
      <c r="AR5" s="22" t="s">
        <v>74</v>
      </c>
      <c r="AS5" s="22" t="s">
        <v>75</v>
      </c>
      <c r="AT5" s="22" t="s">
        <v>76</v>
      </c>
      <c r="AU5" s="22" t="s">
        <v>67</v>
      </c>
      <c r="AV5" s="22" t="s">
        <v>73</v>
      </c>
      <c r="AW5" s="22" t="s">
        <v>74</v>
      </c>
      <c r="AX5" s="22" t="s">
        <v>75</v>
      </c>
      <c r="AY5" s="22" t="s">
        <v>76</v>
      </c>
      <c r="AZ5" s="22" t="s">
        <v>67</v>
      </c>
      <c r="BA5" s="22" t="s">
        <v>73</v>
      </c>
      <c r="BB5" s="22" t="s">
        <v>74</v>
      </c>
      <c r="BC5" s="22" t="s">
        <v>75</v>
      </c>
      <c r="BD5" s="22" t="s">
        <v>76</v>
      </c>
      <c r="BE5" s="22" t="s">
        <v>67</v>
      </c>
      <c r="BF5" s="22" t="s">
        <v>73</v>
      </c>
      <c r="BG5" s="22" t="s">
        <v>74</v>
      </c>
      <c r="BH5" s="22" t="s">
        <v>75</v>
      </c>
      <c r="BI5" s="22" t="s">
        <v>76</v>
      </c>
      <c r="BJ5" s="22" t="s">
        <v>67</v>
      </c>
      <c r="BK5" s="22" t="s">
        <v>73</v>
      </c>
      <c r="BL5" s="22" t="s">
        <v>74</v>
      </c>
      <c r="BM5" s="22" t="s">
        <v>75</v>
      </c>
      <c r="BN5" s="22" t="s">
        <v>76</v>
      </c>
      <c r="BO5" s="22" t="s">
        <v>67</v>
      </c>
      <c r="BP5" s="22" t="s">
        <v>73</v>
      </c>
      <c r="BQ5" s="22" t="s">
        <v>74</v>
      </c>
      <c r="BR5" s="22" t="s">
        <v>75</v>
      </c>
      <c r="BS5" s="22" t="s">
        <v>76</v>
      </c>
      <c r="BT5" s="22" t="s">
        <v>67</v>
      </c>
      <c r="BU5" s="22" t="s">
        <v>1497</v>
      </c>
      <c r="BV5" s="22" t="s">
        <v>74</v>
      </c>
      <c r="BW5" s="22" t="s">
        <v>75</v>
      </c>
      <c r="BX5" s="22" t="s">
        <v>76</v>
      </c>
      <c r="BY5" s="22" t="s">
        <v>67</v>
      </c>
      <c r="BZ5" s="22" t="s">
        <v>73</v>
      </c>
      <c r="CA5" s="22" t="s">
        <v>74</v>
      </c>
      <c r="CB5" s="22" t="s">
        <v>75</v>
      </c>
      <c r="CC5" s="22" t="s">
        <v>76</v>
      </c>
      <c r="CD5" s="22" t="s">
        <v>67</v>
      </c>
      <c r="CE5" s="22" t="s">
        <v>1566</v>
      </c>
      <c r="CF5" s="22" t="s">
        <v>74</v>
      </c>
      <c r="CG5" s="22" t="s">
        <v>75</v>
      </c>
      <c r="CH5" s="22" t="s">
        <v>76</v>
      </c>
      <c r="CI5" s="22" t="s">
        <v>67</v>
      </c>
      <c r="CJ5" s="22" t="s">
        <v>1493</v>
      </c>
      <c r="CK5" s="22" t="s">
        <v>74</v>
      </c>
      <c r="CL5" s="22" t="s">
        <v>75</v>
      </c>
      <c r="CM5" s="22" t="s">
        <v>76</v>
      </c>
      <c r="CN5" s="22" t="s">
        <v>67</v>
      </c>
      <c r="CO5" s="22" t="s">
        <v>73</v>
      </c>
      <c r="CP5" s="22" t="s">
        <v>74</v>
      </c>
      <c r="CQ5" s="22" t="s">
        <v>75</v>
      </c>
      <c r="CR5" s="22" t="s">
        <v>76</v>
      </c>
      <c r="CS5" s="22" t="s">
        <v>67</v>
      </c>
      <c r="CT5" s="22" t="s">
        <v>1517</v>
      </c>
      <c r="CU5" s="22" t="s">
        <v>74</v>
      </c>
      <c r="CV5" s="22" t="s">
        <v>75</v>
      </c>
      <c r="CW5" s="22" t="s">
        <v>76</v>
      </c>
      <c r="CX5" s="22" t="s">
        <v>67</v>
      </c>
      <c r="CY5" s="22" t="s">
        <v>73</v>
      </c>
      <c r="CZ5" s="22" t="s">
        <v>74</v>
      </c>
      <c r="DA5" s="22" t="s">
        <v>75</v>
      </c>
      <c r="DB5" s="22" t="s">
        <v>76</v>
      </c>
      <c r="DC5" s="22" t="s">
        <v>67</v>
      </c>
      <c r="DD5" s="22" t="s">
        <v>73</v>
      </c>
      <c r="DE5" s="22" t="s">
        <v>74</v>
      </c>
      <c r="DF5" s="22" t="s">
        <v>75</v>
      </c>
      <c r="DG5" s="22" t="s">
        <v>76</v>
      </c>
      <c r="DH5" s="22" t="s">
        <v>67</v>
      </c>
      <c r="DI5" s="22" t="s">
        <v>73</v>
      </c>
      <c r="DJ5" s="22" t="s">
        <v>74</v>
      </c>
      <c r="DK5" s="22" t="s">
        <v>75</v>
      </c>
      <c r="DL5" s="22" t="s">
        <v>76</v>
      </c>
      <c r="DM5" s="22" t="s">
        <v>67</v>
      </c>
      <c r="DN5" s="22" t="s">
        <v>73</v>
      </c>
      <c r="DO5" s="22" t="s">
        <v>74</v>
      </c>
      <c r="DP5" s="22" t="s">
        <v>75</v>
      </c>
      <c r="DQ5" s="22" t="s">
        <v>76</v>
      </c>
      <c r="DR5" s="22" t="s">
        <v>67</v>
      </c>
      <c r="DS5" s="22" t="s">
        <v>1518</v>
      </c>
      <c r="DT5" s="22" t="s">
        <v>74</v>
      </c>
      <c r="DU5" s="22" t="s">
        <v>75</v>
      </c>
      <c r="DV5" s="22" t="s">
        <v>76</v>
      </c>
      <c r="DW5" s="22" t="s">
        <v>67</v>
      </c>
      <c r="DX5" s="22" t="s">
        <v>1519</v>
      </c>
      <c r="DY5" s="22" t="s">
        <v>74</v>
      </c>
      <c r="DZ5" s="22" t="s">
        <v>75</v>
      </c>
      <c r="EA5" s="22" t="s">
        <v>76</v>
      </c>
      <c r="EB5" s="22" t="s">
        <v>67</v>
      </c>
      <c r="EC5" s="22" t="s">
        <v>1520</v>
      </c>
      <c r="ED5" s="22" t="s">
        <v>74</v>
      </c>
      <c r="EE5" s="22" t="s">
        <v>75</v>
      </c>
      <c r="EF5" s="22" t="s">
        <v>76</v>
      </c>
      <c r="EG5" s="22" t="s">
        <v>67</v>
      </c>
      <c r="EH5" s="22" t="s">
        <v>1521</v>
      </c>
      <c r="EI5" s="22" t="s">
        <v>74</v>
      </c>
      <c r="EJ5" s="22" t="s">
        <v>75</v>
      </c>
      <c r="EK5" s="22" t="s">
        <v>76</v>
      </c>
      <c r="EL5" s="22" t="s">
        <v>67</v>
      </c>
      <c r="EM5" s="22" t="s">
        <v>1522</v>
      </c>
      <c r="EN5" s="22" t="s">
        <v>74</v>
      </c>
      <c r="EO5" s="22" t="s">
        <v>75</v>
      </c>
      <c r="EP5" s="22" t="s">
        <v>76</v>
      </c>
      <c r="EQ5" s="22" t="s">
        <v>67</v>
      </c>
      <c r="ER5" s="22" t="s">
        <v>1523</v>
      </c>
      <c r="ES5" s="22" t="s">
        <v>74</v>
      </c>
      <c r="ET5" s="22" t="s">
        <v>75</v>
      </c>
      <c r="EU5" s="22" t="s">
        <v>76</v>
      </c>
      <c r="EV5" s="22" t="s">
        <v>67</v>
      </c>
      <c r="EW5" s="22" t="s">
        <v>73</v>
      </c>
      <c r="EX5" s="22" t="s">
        <v>74</v>
      </c>
      <c r="EY5" s="22" t="s">
        <v>75</v>
      </c>
      <c r="EZ5" s="22" t="s">
        <v>76</v>
      </c>
      <c r="FA5" s="22" t="s">
        <v>67</v>
      </c>
      <c r="FB5" s="22" t="s">
        <v>73</v>
      </c>
      <c r="FC5" s="22" t="s">
        <v>74</v>
      </c>
      <c r="FD5" s="22" t="s">
        <v>75</v>
      </c>
      <c r="FE5" s="22" t="s">
        <v>76</v>
      </c>
      <c r="FF5" s="22" t="s">
        <v>67</v>
      </c>
      <c r="FG5" s="22" t="s">
        <v>73</v>
      </c>
      <c r="FH5" s="22" t="s">
        <v>74</v>
      </c>
      <c r="FI5" s="22" t="s">
        <v>75</v>
      </c>
      <c r="FJ5" s="22" t="s">
        <v>76</v>
      </c>
      <c r="FK5" s="22" t="s">
        <v>67</v>
      </c>
      <c r="FL5" s="67" t="s">
        <v>1534</v>
      </c>
      <c r="FM5" s="22" t="s">
        <v>74</v>
      </c>
      <c r="FN5" s="22" t="s">
        <v>75</v>
      </c>
      <c r="FO5" s="22" t="s">
        <v>76</v>
      </c>
      <c r="FP5" s="22" t="s">
        <v>67</v>
      </c>
      <c r="FQ5" s="22" t="s">
        <v>73</v>
      </c>
      <c r="FR5" s="22" t="s">
        <v>74</v>
      </c>
      <c r="FS5" s="22" t="s">
        <v>75</v>
      </c>
      <c r="FT5" s="22" t="s">
        <v>76</v>
      </c>
      <c r="FU5" s="22" t="s">
        <v>67</v>
      </c>
      <c r="FV5" s="22" t="s">
        <v>1534</v>
      </c>
      <c r="FW5" s="22" t="s">
        <v>74</v>
      </c>
      <c r="FX5" s="22" t="s">
        <v>75</v>
      </c>
      <c r="FY5" s="22" t="s">
        <v>76</v>
      </c>
      <c r="FZ5" s="22" t="s">
        <v>67</v>
      </c>
      <c r="GA5" s="22" t="s">
        <v>1534</v>
      </c>
      <c r="GB5" s="22" t="s">
        <v>74</v>
      </c>
      <c r="GC5" s="22" t="s">
        <v>75</v>
      </c>
      <c r="GD5" s="22" t="s">
        <v>76</v>
      </c>
      <c r="GE5" s="22" t="s">
        <v>67</v>
      </c>
      <c r="GF5" s="22" t="s">
        <v>73</v>
      </c>
      <c r="GG5" s="22" t="s">
        <v>74</v>
      </c>
      <c r="GH5" s="22" t="s">
        <v>75</v>
      </c>
      <c r="GI5" s="22" t="s">
        <v>76</v>
      </c>
      <c r="GJ5" s="22" t="s">
        <v>67</v>
      </c>
      <c r="GK5" s="22" t="s">
        <v>1729</v>
      </c>
      <c r="GL5" s="22" t="s">
        <v>74</v>
      </c>
      <c r="GM5" s="22" t="s">
        <v>75</v>
      </c>
      <c r="GN5" s="22" t="s">
        <v>76</v>
      </c>
      <c r="GO5" s="22" t="s">
        <v>67</v>
      </c>
      <c r="GP5" s="22" t="s">
        <v>1534</v>
      </c>
      <c r="GQ5" s="22" t="s">
        <v>74</v>
      </c>
      <c r="GR5" s="22" t="s">
        <v>75</v>
      </c>
      <c r="GS5" s="22" t="s">
        <v>76</v>
      </c>
      <c r="GT5" s="22" t="s">
        <v>67</v>
      </c>
      <c r="GU5" s="67" t="s">
        <v>1431</v>
      </c>
      <c r="GV5" s="22" t="s">
        <v>74</v>
      </c>
      <c r="GW5" s="22" t="s">
        <v>75</v>
      </c>
      <c r="GX5" s="22" t="s">
        <v>76</v>
      </c>
      <c r="GY5" s="22" t="s">
        <v>67</v>
      </c>
      <c r="GZ5" s="22" t="s">
        <v>73</v>
      </c>
      <c r="HA5" s="22" t="s">
        <v>74</v>
      </c>
      <c r="HB5" s="22" t="s">
        <v>75</v>
      </c>
      <c r="HC5" s="22" t="s">
        <v>76</v>
      </c>
      <c r="HD5" s="22" t="s">
        <v>67</v>
      </c>
      <c r="HE5" s="22" t="s">
        <v>73</v>
      </c>
      <c r="HF5" s="22" t="s">
        <v>74</v>
      </c>
      <c r="HG5" s="22" t="s">
        <v>75</v>
      </c>
      <c r="HH5" s="22" t="s">
        <v>76</v>
      </c>
      <c r="HI5" s="22" t="s">
        <v>67</v>
      </c>
      <c r="HJ5" s="22" t="s">
        <v>73</v>
      </c>
      <c r="HK5" s="22" t="s">
        <v>74</v>
      </c>
      <c r="HL5" s="22" t="s">
        <v>75</v>
      </c>
      <c r="HM5" s="22" t="s">
        <v>76</v>
      </c>
      <c r="HN5" s="22" t="s">
        <v>67</v>
      </c>
      <c r="HO5" s="22" t="s">
        <v>1432</v>
      </c>
      <c r="HP5" s="22" t="s">
        <v>74</v>
      </c>
      <c r="HQ5" s="22" t="s">
        <v>75</v>
      </c>
      <c r="HR5" s="22" t="s">
        <v>76</v>
      </c>
      <c r="HS5" s="22" t="s">
        <v>67</v>
      </c>
      <c r="HT5" s="67" t="s">
        <v>1432</v>
      </c>
      <c r="HU5" s="22" t="s">
        <v>74</v>
      </c>
      <c r="HV5" s="22" t="s">
        <v>75</v>
      </c>
      <c r="HW5" s="22" t="s">
        <v>76</v>
      </c>
      <c r="HX5" s="22" t="s">
        <v>67</v>
      </c>
      <c r="HY5" s="22" t="s">
        <v>73</v>
      </c>
      <c r="HZ5" s="22" t="s">
        <v>74</v>
      </c>
      <c r="IA5" s="22" t="s">
        <v>75</v>
      </c>
      <c r="IB5" s="22" t="s">
        <v>76</v>
      </c>
      <c r="IC5" s="22" t="s">
        <v>67</v>
      </c>
      <c r="ID5" s="22" t="s">
        <v>1572</v>
      </c>
      <c r="IE5" s="22" t="s">
        <v>74</v>
      </c>
      <c r="IF5" s="22" t="s">
        <v>75</v>
      </c>
      <c r="IG5" s="22" t="s">
        <v>76</v>
      </c>
      <c r="IH5" s="22" t="s">
        <v>67</v>
      </c>
      <c r="II5" s="22" t="s">
        <v>73</v>
      </c>
      <c r="IJ5" s="22" t="s">
        <v>74</v>
      </c>
      <c r="IK5" s="22" t="s">
        <v>75</v>
      </c>
      <c r="IL5" s="22" t="s">
        <v>76</v>
      </c>
      <c r="IM5" s="22" t="s">
        <v>67</v>
      </c>
      <c r="IN5" s="22" t="s">
        <v>73</v>
      </c>
      <c r="IO5" s="22" t="s">
        <v>74</v>
      </c>
      <c r="IP5" s="22" t="s">
        <v>75</v>
      </c>
      <c r="IQ5" s="22" t="s">
        <v>76</v>
      </c>
      <c r="IR5" s="22" t="s">
        <v>67</v>
      </c>
      <c r="IS5" s="22" t="s">
        <v>1718</v>
      </c>
      <c r="IT5" s="22" t="s">
        <v>74</v>
      </c>
      <c r="IU5" s="22" t="s">
        <v>75</v>
      </c>
      <c r="IV5" s="22" t="s">
        <v>76</v>
      </c>
      <c r="IW5" s="22" t="s">
        <v>67</v>
      </c>
      <c r="IX5" s="22" t="s">
        <v>1457</v>
      </c>
      <c r="IY5" s="22" t="s">
        <v>74</v>
      </c>
      <c r="IZ5" s="22" t="s">
        <v>75</v>
      </c>
      <c r="JA5" s="22" t="s">
        <v>76</v>
      </c>
      <c r="JB5" s="22" t="s">
        <v>67</v>
      </c>
      <c r="JC5" s="22" t="s">
        <v>1575</v>
      </c>
      <c r="JD5" s="22" t="s">
        <v>74</v>
      </c>
      <c r="JE5" s="22" t="s">
        <v>75</v>
      </c>
      <c r="JF5" s="22" t="s">
        <v>76</v>
      </c>
      <c r="JG5" s="22" t="s">
        <v>67</v>
      </c>
      <c r="JH5" s="22" t="s">
        <v>1576</v>
      </c>
      <c r="JI5" s="22" t="s">
        <v>74</v>
      </c>
      <c r="JJ5" s="22" t="s">
        <v>75</v>
      </c>
      <c r="JK5" s="22" t="s">
        <v>76</v>
      </c>
      <c r="JL5" s="22" t="s">
        <v>67</v>
      </c>
      <c r="JM5" s="22" t="s">
        <v>73</v>
      </c>
      <c r="JN5" s="22" t="s">
        <v>74</v>
      </c>
      <c r="JO5" s="22" t="s">
        <v>75</v>
      </c>
      <c r="JP5" s="22" t="s">
        <v>76</v>
      </c>
      <c r="JQ5" s="22" t="s">
        <v>67</v>
      </c>
      <c r="JR5" s="22" t="s">
        <v>1576</v>
      </c>
      <c r="JS5" s="22" t="s">
        <v>74</v>
      </c>
      <c r="JT5" s="22" t="s">
        <v>75</v>
      </c>
      <c r="JU5" s="22" t="s">
        <v>76</v>
      </c>
      <c r="JV5" s="22" t="s">
        <v>67</v>
      </c>
      <c r="JW5" s="22" t="s">
        <v>73</v>
      </c>
      <c r="JX5" s="22" t="s">
        <v>74</v>
      </c>
      <c r="JY5" s="22" t="s">
        <v>75</v>
      </c>
      <c r="JZ5" s="22" t="s">
        <v>76</v>
      </c>
      <c r="KA5" s="22" t="s">
        <v>67</v>
      </c>
      <c r="KB5" s="22" t="s">
        <v>73</v>
      </c>
      <c r="KC5" s="22" t="s">
        <v>74</v>
      </c>
      <c r="KD5" s="22" t="s">
        <v>75</v>
      </c>
      <c r="KE5" s="22" t="s">
        <v>76</v>
      </c>
      <c r="KF5" s="22" t="s">
        <v>67</v>
      </c>
      <c r="KG5" s="103" t="s">
        <v>1577</v>
      </c>
      <c r="KH5" s="22" t="s">
        <v>74</v>
      </c>
      <c r="KI5" s="22" t="s">
        <v>75</v>
      </c>
      <c r="KJ5" s="22" t="s">
        <v>76</v>
      </c>
      <c r="KK5" s="22" t="s">
        <v>67</v>
      </c>
      <c r="KL5" s="22" t="s">
        <v>73</v>
      </c>
      <c r="KM5" s="22" t="s">
        <v>74</v>
      </c>
      <c r="KN5" s="22" t="s">
        <v>75</v>
      </c>
      <c r="KO5" s="22" t="s">
        <v>76</v>
      </c>
      <c r="KP5" s="22" t="s">
        <v>67</v>
      </c>
      <c r="KQ5" s="22" t="s">
        <v>1583</v>
      </c>
      <c r="KR5" s="22" t="s">
        <v>74</v>
      </c>
      <c r="KS5" s="22" t="s">
        <v>75</v>
      </c>
      <c r="KT5" s="22" t="s">
        <v>76</v>
      </c>
      <c r="KU5" s="22" t="s">
        <v>67</v>
      </c>
      <c r="KV5" s="22" t="s">
        <v>73</v>
      </c>
      <c r="KW5" s="22" t="s">
        <v>74</v>
      </c>
      <c r="KX5" s="22" t="s">
        <v>75</v>
      </c>
      <c r="KY5" s="22" t="s">
        <v>76</v>
      </c>
      <c r="KZ5" s="22" t="s">
        <v>67</v>
      </c>
      <c r="LA5" s="22" t="s">
        <v>73</v>
      </c>
      <c r="LB5" s="22" t="s">
        <v>74</v>
      </c>
      <c r="LC5" s="22" t="s">
        <v>75</v>
      </c>
      <c r="LD5" s="22" t="s">
        <v>76</v>
      </c>
      <c r="LE5" s="22" t="s">
        <v>67</v>
      </c>
      <c r="LF5" s="22" t="s">
        <v>73</v>
      </c>
      <c r="LG5" s="22" t="s">
        <v>74</v>
      </c>
      <c r="LH5" s="22" t="s">
        <v>75</v>
      </c>
      <c r="LI5" s="22" t="s">
        <v>76</v>
      </c>
      <c r="LJ5" s="22" t="s">
        <v>67</v>
      </c>
      <c r="LK5" s="22" t="s">
        <v>73</v>
      </c>
      <c r="LL5" s="22" t="s">
        <v>74</v>
      </c>
      <c r="LM5" s="22" t="s">
        <v>75</v>
      </c>
      <c r="LN5" s="22" t="s">
        <v>76</v>
      </c>
      <c r="LO5" s="22" t="s">
        <v>67</v>
      </c>
      <c r="LP5" s="22" t="s">
        <v>1597</v>
      </c>
      <c r="LQ5" s="22" t="s">
        <v>74</v>
      </c>
      <c r="LR5" s="22" t="s">
        <v>75</v>
      </c>
      <c r="LS5" s="22" t="s">
        <v>76</v>
      </c>
      <c r="LT5" s="22" t="s">
        <v>67</v>
      </c>
      <c r="LU5" s="22" t="s">
        <v>73</v>
      </c>
      <c r="LV5" s="22" t="s">
        <v>74</v>
      </c>
      <c r="LW5" s="22" t="s">
        <v>75</v>
      </c>
      <c r="LX5" s="22" t="s">
        <v>76</v>
      </c>
      <c r="LY5" s="22" t="s">
        <v>67</v>
      </c>
      <c r="LZ5" s="22" t="s">
        <v>73</v>
      </c>
      <c r="MA5" s="22" t="s">
        <v>74</v>
      </c>
      <c r="MB5" s="22" t="s">
        <v>75</v>
      </c>
      <c r="MC5" s="22" t="s">
        <v>76</v>
      </c>
      <c r="MD5" s="22" t="s">
        <v>67</v>
      </c>
      <c r="ME5" s="22" t="s">
        <v>73</v>
      </c>
      <c r="MF5" s="22" t="s">
        <v>74</v>
      </c>
      <c r="MG5" s="22" t="s">
        <v>75</v>
      </c>
      <c r="MH5" s="22" t="s">
        <v>76</v>
      </c>
      <c r="MI5" s="22" t="s">
        <v>67</v>
      </c>
      <c r="MJ5" s="22" t="s">
        <v>73</v>
      </c>
      <c r="MK5" s="22" t="s">
        <v>74</v>
      </c>
      <c r="ML5" s="22" t="s">
        <v>75</v>
      </c>
      <c r="MM5" s="22" t="s">
        <v>76</v>
      </c>
      <c r="MN5" s="22" t="s">
        <v>67</v>
      </c>
      <c r="MO5" s="22" t="s">
        <v>73</v>
      </c>
      <c r="MP5" s="22" t="s">
        <v>74</v>
      </c>
      <c r="MQ5" s="22" t="s">
        <v>75</v>
      </c>
      <c r="MR5" s="22" t="s">
        <v>76</v>
      </c>
      <c r="MS5" s="22" t="s">
        <v>67</v>
      </c>
      <c r="MT5" s="22" t="s">
        <v>73</v>
      </c>
      <c r="MU5" s="22" t="s">
        <v>74</v>
      </c>
      <c r="MV5" s="22" t="s">
        <v>75</v>
      </c>
      <c r="MW5" s="22" t="s">
        <v>76</v>
      </c>
      <c r="MX5" s="22" t="s">
        <v>67</v>
      </c>
      <c r="MY5" s="22" t="s">
        <v>73</v>
      </c>
      <c r="MZ5" s="22" t="s">
        <v>74</v>
      </c>
      <c r="NA5" s="22" t="s">
        <v>75</v>
      </c>
      <c r="NB5" s="22" t="s">
        <v>76</v>
      </c>
      <c r="NC5" s="22" t="s">
        <v>67</v>
      </c>
      <c r="ND5" s="22" t="s">
        <v>73</v>
      </c>
      <c r="NE5" s="22" t="s">
        <v>74</v>
      </c>
      <c r="NF5" s="22" t="s">
        <v>75</v>
      </c>
      <c r="NG5" s="22" t="s">
        <v>76</v>
      </c>
      <c r="NH5" s="22" t="s">
        <v>67</v>
      </c>
      <c r="NI5" s="22" t="s">
        <v>73</v>
      </c>
      <c r="NJ5" s="22" t="s">
        <v>74</v>
      </c>
      <c r="NK5" s="22" t="s">
        <v>75</v>
      </c>
      <c r="NL5" s="22" t="s">
        <v>76</v>
      </c>
      <c r="NM5" s="22" t="s">
        <v>67</v>
      </c>
      <c r="NN5" s="22" t="s">
        <v>73</v>
      </c>
      <c r="NO5" s="22" t="s">
        <v>74</v>
      </c>
      <c r="NP5" s="22" t="s">
        <v>75</v>
      </c>
      <c r="NQ5" s="22" t="s">
        <v>76</v>
      </c>
      <c r="NR5" s="22" t="s">
        <v>67</v>
      </c>
      <c r="NS5" s="22" t="s">
        <v>73</v>
      </c>
      <c r="NT5" s="22" t="s">
        <v>74</v>
      </c>
      <c r="NU5" s="22" t="s">
        <v>75</v>
      </c>
      <c r="NV5" s="22" t="s">
        <v>76</v>
      </c>
      <c r="NW5" s="22" t="s">
        <v>67</v>
      </c>
      <c r="NX5" s="22" t="s">
        <v>73</v>
      </c>
      <c r="NY5" s="22" t="s">
        <v>74</v>
      </c>
      <c r="NZ5" s="22" t="s">
        <v>75</v>
      </c>
      <c r="OA5" s="22" t="s">
        <v>76</v>
      </c>
      <c r="OB5" s="22" t="s">
        <v>67</v>
      </c>
      <c r="OC5" s="22" t="s">
        <v>73</v>
      </c>
      <c r="OD5" s="22" t="s">
        <v>74</v>
      </c>
      <c r="OE5" s="22" t="s">
        <v>75</v>
      </c>
      <c r="OF5" s="22" t="s">
        <v>76</v>
      </c>
      <c r="OG5" s="22" t="s">
        <v>67</v>
      </c>
      <c r="OH5" s="22" t="s">
        <v>73</v>
      </c>
      <c r="OI5" s="22" t="s">
        <v>74</v>
      </c>
      <c r="OJ5" s="22" t="s">
        <v>75</v>
      </c>
      <c r="OK5" s="22" t="s">
        <v>76</v>
      </c>
      <c r="OL5" s="22" t="s">
        <v>67</v>
      </c>
      <c r="OM5" s="22" t="s">
        <v>73</v>
      </c>
      <c r="ON5" s="22" t="s">
        <v>74</v>
      </c>
      <c r="OO5" s="22" t="s">
        <v>75</v>
      </c>
      <c r="OP5" s="22" t="s">
        <v>76</v>
      </c>
      <c r="OQ5" s="22" t="s">
        <v>67</v>
      </c>
      <c r="OR5" s="22" t="s">
        <v>73</v>
      </c>
      <c r="OS5" s="22" t="s">
        <v>74</v>
      </c>
      <c r="OT5" s="22" t="s">
        <v>75</v>
      </c>
      <c r="OU5" s="22" t="s">
        <v>76</v>
      </c>
      <c r="OV5" s="22" t="s">
        <v>67</v>
      </c>
      <c r="OW5" s="22" t="s">
        <v>73</v>
      </c>
      <c r="OX5" s="22" t="s">
        <v>74</v>
      </c>
      <c r="OY5" s="22" t="s">
        <v>75</v>
      </c>
      <c r="OZ5" s="22" t="s">
        <v>76</v>
      </c>
      <c r="PA5" s="22" t="s">
        <v>67</v>
      </c>
      <c r="PB5" s="22" t="s">
        <v>73</v>
      </c>
      <c r="PC5" s="22" t="s">
        <v>74</v>
      </c>
      <c r="PD5" s="22" t="s">
        <v>75</v>
      </c>
      <c r="PE5" s="22" t="s">
        <v>76</v>
      </c>
      <c r="PF5" s="22" t="s">
        <v>67</v>
      </c>
      <c r="PG5" s="22" t="s">
        <v>73</v>
      </c>
      <c r="PH5" s="22" t="s">
        <v>74</v>
      </c>
      <c r="PI5" s="22" t="s">
        <v>75</v>
      </c>
      <c r="PJ5" s="22" t="s">
        <v>76</v>
      </c>
      <c r="PK5" s="22" t="s">
        <v>67</v>
      </c>
      <c r="PL5" s="22" t="s">
        <v>73</v>
      </c>
      <c r="PM5" s="22" t="s">
        <v>74</v>
      </c>
      <c r="PN5" s="22" t="s">
        <v>75</v>
      </c>
      <c r="PO5" s="22" t="s">
        <v>76</v>
      </c>
      <c r="PP5" s="22" t="s">
        <v>67</v>
      </c>
      <c r="PQ5" s="22" t="s">
        <v>73</v>
      </c>
      <c r="PR5" s="22" t="s">
        <v>74</v>
      </c>
      <c r="PS5" s="22" t="s">
        <v>75</v>
      </c>
      <c r="PT5" s="22" t="s">
        <v>76</v>
      </c>
      <c r="PU5" s="22" t="s">
        <v>67</v>
      </c>
      <c r="PV5" s="22" t="s">
        <v>73</v>
      </c>
      <c r="PW5" s="22" t="s">
        <v>74</v>
      </c>
      <c r="PX5" s="22" t="s">
        <v>75</v>
      </c>
      <c r="PY5" s="22" t="s">
        <v>76</v>
      </c>
      <c r="PZ5" s="22" t="s">
        <v>67</v>
      </c>
      <c r="QA5" s="22" t="s">
        <v>73</v>
      </c>
      <c r="QB5" s="22" t="s">
        <v>74</v>
      </c>
      <c r="QC5" s="22" t="s">
        <v>75</v>
      </c>
      <c r="QD5" s="22" t="s">
        <v>76</v>
      </c>
      <c r="QE5" s="22" t="s">
        <v>67</v>
      </c>
      <c r="QF5" s="22" t="s">
        <v>73</v>
      </c>
      <c r="QG5" s="22" t="s">
        <v>74</v>
      </c>
      <c r="QH5" s="22" t="s">
        <v>75</v>
      </c>
      <c r="QI5" s="22" t="s">
        <v>76</v>
      </c>
      <c r="QJ5" s="22" t="s">
        <v>67</v>
      </c>
      <c r="QK5" s="22" t="s">
        <v>73</v>
      </c>
      <c r="QL5" s="22" t="s">
        <v>74</v>
      </c>
      <c r="QM5" s="22" t="s">
        <v>75</v>
      </c>
      <c r="QN5" s="22" t="s">
        <v>76</v>
      </c>
      <c r="QO5" s="22" t="s">
        <v>67</v>
      </c>
      <c r="QP5" s="22" t="s">
        <v>73</v>
      </c>
      <c r="QQ5" s="22" t="s">
        <v>74</v>
      </c>
      <c r="QR5" s="22" t="s">
        <v>75</v>
      </c>
      <c r="QS5" s="22" t="s">
        <v>76</v>
      </c>
      <c r="QT5" s="22" t="s">
        <v>67</v>
      </c>
      <c r="QU5" s="88" t="s">
        <v>1434</v>
      </c>
      <c r="QV5" s="22" t="s">
        <v>74</v>
      </c>
      <c r="QW5" s="22" t="s">
        <v>75</v>
      </c>
      <c r="QX5" s="22" t="s">
        <v>76</v>
      </c>
      <c r="QY5" s="22" t="s">
        <v>67</v>
      </c>
      <c r="QZ5" s="67" t="s">
        <v>1435</v>
      </c>
      <c r="RA5" s="22" t="s">
        <v>74</v>
      </c>
      <c r="RB5" s="22" t="s">
        <v>75</v>
      </c>
      <c r="RC5" s="22" t="s">
        <v>76</v>
      </c>
      <c r="RD5" s="22" t="s">
        <v>67</v>
      </c>
      <c r="RE5" s="22" t="s">
        <v>73</v>
      </c>
      <c r="RF5" s="22" t="s">
        <v>74</v>
      </c>
      <c r="RG5" s="22" t="s">
        <v>75</v>
      </c>
      <c r="RH5" s="22" t="s">
        <v>76</v>
      </c>
      <c r="RI5" s="22" t="s">
        <v>67</v>
      </c>
      <c r="RJ5" s="22" t="s">
        <v>73</v>
      </c>
      <c r="RK5" s="22" t="s">
        <v>74</v>
      </c>
      <c r="RL5" s="22" t="s">
        <v>75</v>
      </c>
      <c r="RM5" s="22" t="s">
        <v>76</v>
      </c>
      <c r="RN5" s="22" t="s">
        <v>67</v>
      </c>
      <c r="RO5" s="22" t="s">
        <v>73</v>
      </c>
      <c r="RP5" s="22" t="s">
        <v>74</v>
      </c>
      <c r="RQ5" s="22" t="s">
        <v>75</v>
      </c>
      <c r="RR5" s="22" t="s">
        <v>76</v>
      </c>
      <c r="RS5" s="22" t="s">
        <v>67</v>
      </c>
      <c r="RT5" s="22" t="s">
        <v>73</v>
      </c>
      <c r="RU5" s="22" t="s">
        <v>74</v>
      </c>
      <c r="RV5" s="22" t="s">
        <v>75</v>
      </c>
      <c r="RW5" s="22" t="s">
        <v>76</v>
      </c>
      <c r="RX5" s="22" t="s">
        <v>67</v>
      </c>
      <c r="RY5" s="22" t="s">
        <v>73</v>
      </c>
      <c r="RZ5" s="22" t="s">
        <v>74</v>
      </c>
      <c r="SA5" s="22" t="s">
        <v>75</v>
      </c>
      <c r="SB5" s="22" t="s">
        <v>76</v>
      </c>
      <c r="SC5" s="22" t="s">
        <v>67</v>
      </c>
      <c r="SD5" s="22" t="s">
        <v>73</v>
      </c>
      <c r="SE5" s="22" t="s">
        <v>74</v>
      </c>
      <c r="SF5" s="22" t="s">
        <v>75</v>
      </c>
      <c r="SG5" s="22" t="s">
        <v>76</v>
      </c>
      <c r="SH5" s="22" t="s">
        <v>67</v>
      </c>
      <c r="SI5" s="22" t="s">
        <v>73</v>
      </c>
      <c r="SJ5" s="22" t="s">
        <v>74</v>
      </c>
      <c r="SK5" s="22" t="s">
        <v>75</v>
      </c>
      <c r="SL5" s="22" t="s">
        <v>76</v>
      </c>
      <c r="SM5" s="22" t="s">
        <v>67</v>
      </c>
      <c r="SN5" s="22" t="s">
        <v>73</v>
      </c>
      <c r="SO5" s="22" t="s">
        <v>74</v>
      </c>
      <c r="SP5" s="22" t="s">
        <v>75</v>
      </c>
      <c r="SQ5" s="22" t="s">
        <v>76</v>
      </c>
      <c r="SR5" s="22" t="s">
        <v>67</v>
      </c>
      <c r="SS5" s="22" t="s">
        <v>73</v>
      </c>
      <c r="ST5" s="22" t="s">
        <v>74</v>
      </c>
      <c r="SU5" s="22" t="s">
        <v>75</v>
      </c>
      <c r="SV5" s="22" t="s">
        <v>76</v>
      </c>
      <c r="SW5" s="22" t="s">
        <v>67</v>
      </c>
      <c r="SX5" s="22" t="s">
        <v>73</v>
      </c>
      <c r="SY5" s="22" t="s">
        <v>74</v>
      </c>
      <c r="SZ5" s="22" t="s">
        <v>75</v>
      </c>
      <c r="TA5" s="22" t="s">
        <v>76</v>
      </c>
      <c r="TB5" s="22" t="s">
        <v>67</v>
      </c>
      <c r="TC5" s="22" t="s">
        <v>73</v>
      </c>
      <c r="TD5" s="22" t="s">
        <v>74</v>
      </c>
      <c r="TE5" s="22" t="s">
        <v>75</v>
      </c>
      <c r="TF5" s="22" t="s">
        <v>76</v>
      </c>
      <c r="TG5" s="22" t="s">
        <v>67</v>
      </c>
      <c r="TH5" s="22" t="s">
        <v>73</v>
      </c>
      <c r="TI5" s="22" t="s">
        <v>74</v>
      </c>
      <c r="TJ5" s="22" t="s">
        <v>75</v>
      </c>
      <c r="TK5" s="22" t="s">
        <v>76</v>
      </c>
      <c r="TL5" s="22" t="s">
        <v>67</v>
      </c>
      <c r="TM5" s="22" t="s">
        <v>73</v>
      </c>
      <c r="TN5" s="22" t="s">
        <v>74</v>
      </c>
      <c r="TO5" s="22" t="s">
        <v>75</v>
      </c>
      <c r="TP5" s="22" t="s">
        <v>76</v>
      </c>
      <c r="TQ5" s="22" t="s">
        <v>67</v>
      </c>
      <c r="TR5" s="22" t="s">
        <v>73</v>
      </c>
      <c r="TS5" s="22" t="s">
        <v>74</v>
      </c>
      <c r="TT5" s="22" t="s">
        <v>75</v>
      </c>
      <c r="TU5" s="22" t="s">
        <v>76</v>
      </c>
      <c r="TV5" s="22" t="s">
        <v>67</v>
      </c>
      <c r="TW5" s="22" t="s">
        <v>73</v>
      </c>
      <c r="TX5" s="22" t="s">
        <v>74</v>
      </c>
      <c r="TY5" s="22" t="s">
        <v>75</v>
      </c>
      <c r="TZ5" s="22" t="s">
        <v>76</v>
      </c>
      <c r="UA5" s="22" t="s">
        <v>67</v>
      </c>
      <c r="UB5" s="22" t="s">
        <v>73</v>
      </c>
      <c r="UC5" s="22" t="s">
        <v>74</v>
      </c>
      <c r="UD5" s="22" t="s">
        <v>75</v>
      </c>
      <c r="UE5" s="22" t="s">
        <v>76</v>
      </c>
      <c r="UF5" s="22" t="s">
        <v>67</v>
      </c>
      <c r="UG5" s="22" t="s">
        <v>73</v>
      </c>
      <c r="UH5" s="22" t="s">
        <v>74</v>
      </c>
      <c r="UI5" s="22" t="s">
        <v>75</v>
      </c>
      <c r="UJ5" s="22" t="s">
        <v>76</v>
      </c>
      <c r="UK5" s="22" t="s">
        <v>67</v>
      </c>
    </row>
    <row r="6" spans="1:557" s="9" customFormat="1" hidden="1">
      <c r="A6" s="6" t="s">
        <v>1</v>
      </c>
      <c r="B6" s="6" t="s">
        <v>2</v>
      </c>
      <c r="C6" s="7" t="s">
        <v>68</v>
      </c>
      <c r="D6" s="7" t="s">
        <v>69</v>
      </c>
      <c r="E6" s="7" t="s">
        <v>70</v>
      </c>
      <c r="F6" s="7" t="s">
        <v>71</v>
      </c>
      <c r="G6" s="8"/>
      <c r="H6" s="7" t="s">
        <v>68</v>
      </c>
      <c r="I6" s="7" t="s">
        <v>69</v>
      </c>
      <c r="J6" s="7" t="s">
        <v>70</v>
      </c>
      <c r="K6" s="7" t="s">
        <v>71</v>
      </c>
      <c r="L6" s="8"/>
      <c r="M6" s="7" t="s">
        <v>68</v>
      </c>
      <c r="N6" s="7" t="s">
        <v>69</v>
      </c>
      <c r="O6" s="7" t="s">
        <v>70</v>
      </c>
      <c r="P6" s="7" t="s">
        <v>71</v>
      </c>
      <c r="Q6" s="8"/>
      <c r="R6" s="7" t="s">
        <v>68</v>
      </c>
      <c r="S6" s="7" t="s">
        <v>69</v>
      </c>
      <c r="T6" s="7" t="s">
        <v>70</v>
      </c>
      <c r="U6" s="7" t="s">
        <v>71</v>
      </c>
      <c r="V6" s="8"/>
      <c r="W6" s="7" t="s">
        <v>68</v>
      </c>
      <c r="X6" s="7" t="s">
        <v>69</v>
      </c>
      <c r="Y6" s="7" t="s">
        <v>70</v>
      </c>
      <c r="Z6" s="7" t="s">
        <v>71</v>
      </c>
      <c r="AA6" s="8"/>
      <c r="AB6" s="7" t="s">
        <v>68</v>
      </c>
      <c r="AC6" s="7" t="s">
        <v>69</v>
      </c>
      <c r="AD6" s="7" t="s">
        <v>70</v>
      </c>
      <c r="AE6" s="7" t="s">
        <v>71</v>
      </c>
      <c r="AF6" s="8"/>
      <c r="AG6" s="7" t="s">
        <v>68</v>
      </c>
      <c r="AH6" s="7" t="s">
        <v>69</v>
      </c>
      <c r="AI6" s="7" t="s">
        <v>70</v>
      </c>
      <c r="AJ6" s="7" t="s">
        <v>71</v>
      </c>
      <c r="AK6" s="8"/>
      <c r="AL6" s="7" t="s">
        <v>68</v>
      </c>
      <c r="AM6" s="7" t="s">
        <v>69</v>
      </c>
      <c r="AN6" s="7" t="s">
        <v>70</v>
      </c>
      <c r="AO6" s="7" t="s">
        <v>71</v>
      </c>
      <c r="AP6" s="8"/>
      <c r="AQ6" s="7" t="s">
        <v>68</v>
      </c>
      <c r="AR6" s="7" t="s">
        <v>69</v>
      </c>
      <c r="AS6" s="7" t="s">
        <v>70</v>
      </c>
      <c r="AT6" s="7" t="s">
        <v>71</v>
      </c>
      <c r="AU6" s="8"/>
      <c r="AV6" s="7" t="s">
        <v>68</v>
      </c>
      <c r="AW6" s="7" t="s">
        <v>69</v>
      </c>
      <c r="AX6" s="7" t="s">
        <v>70</v>
      </c>
      <c r="AY6" s="7" t="s">
        <v>71</v>
      </c>
      <c r="AZ6" s="8"/>
      <c r="BA6" s="7" t="s">
        <v>68</v>
      </c>
      <c r="BB6" s="7" t="s">
        <v>69</v>
      </c>
      <c r="BC6" s="7" t="s">
        <v>70</v>
      </c>
      <c r="BD6" s="7" t="s">
        <v>71</v>
      </c>
      <c r="BE6" s="8"/>
      <c r="BF6" s="7" t="s">
        <v>68</v>
      </c>
      <c r="BG6" s="7" t="s">
        <v>69</v>
      </c>
      <c r="BH6" s="7" t="s">
        <v>70</v>
      </c>
      <c r="BI6" s="7" t="s">
        <v>71</v>
      </c>
      <c r="BJ6" s="8"/>
      <c r="BK6" s="7" t="s">
        <v>68</v>
      </c>
      <c r="BL6" s="7" t="s">
        <v>69</v>
      </c>
      <c r="BM6" s="7" t="s">
        <v>70</v>
      </c>
      <c r="BN6" s="7" t="s">
        <v>71</v>
      </c>
      <c r="BO6" s="8"/>
      <c r="BP6" s="7" t="s">
        <v>68</v>
      </c>
      <c r="BQ6" s="7" t="s">
        <v>69</v>
      </c>
      <c r="BR6" s="7" t="s">
        <v>70</v>
      </c>
      <c r="BS6" s="7" t="s">
        <v>71</v>
      </c>
      <c r="BT6" s="8"/>
      <c r="BU6" s="7" t="s">
        <v>68</v>
      </c>
      <c r="BV6" s="7" t="s">
        <v>69</v>
      </c>
      <c r="BW6" s="7" t="s">
        <v>70</v>
      </c>
      <c r="BX6" s="7" t="s">
        <v>71</v>
      </c>
      <c r="BY6" s="8"/>
      <c r="BZ6" s="7" t="s">
        <v>68</v>
      </c>
      <c r="CA6" s="7" t="s">
        <v>69</v>
      </c>
      <c r="CB6" s="7" t="s">
        <v>70</v>
      </c>
      <c r="CC6" s="7" t="s">
        <v>71</v>
      </c>
      <c r="CD6" s="8"/>
      <c r="CE6" s="7" t="s">
        <v>68</v>
      </c>
      <c r="CF6" s="7" t="s">
        <v>69</v>
      </c>
      <c r="CG6" s="7" t="s">
        <v>70</v>
      </c>
      <c r="CH6" s="7" t="s">
        <v>71</v>
      </c>
      <c r="CI6" s="8"/>
      <c r="CJ6" s="7" t="s">
        <v>68</v>
      </c>
      <c r="CK6" s="7" t="s">
        <v>69</v>
      </c>
      <c r="CL6" s="7" t="s">
        <v>70</v>
      </c>
      <c r="CM6" s="7" t="s">
        <v>71</v>
      </c>
      <c r="CN6" s="8"/>
      <c r="CO6" s="7" t="s">
        <v>68</v>
      </c>
      <c r="CP6" s="7" t="s">
        <v>69</v>
      </c>
      <c r="CQ6" s="7" t="s">
        <v>70</v>
      </c>
      <c r="CR6" s="7" t="s">
        <v>71</v>
      </c>
      <c r="CS6" s="8"/>
      <c r="CT6" s="7" t="s">
        <v>68</v>
      </c>
      <c r="CU6" s="7" t="s">
        <v>69</v>
      </c>
      <c r="CV6" s="7" t="s">
        <v>70</v>
      </c>
      <c r="CW6" s="7" t="s">
        <v>71</v>
      </c>
      <c r="CX6" s="8"/>
      <c r="CY6" s="7" t="s">
        <v>68</v>
      </c>
      <c r="CZ6" s="7" t="s">
        <v>69</v>
      </c>
      <c r="DA6" s="7" t="s">
        <v>70</v>
      </c>
      <c r="DB6" s="7" t="s">
        <v>71</v>
      </c>
      <c r="DC6" s="8"/>
      <c r="DD6" s="7" t="s">
        <v>68</v>
      </c>
      <c r="DE6" s="7" t="s">
        <v>69</v>
      </c>
      <c r="DF6" s="7" t="s">
        <v>70</v>
      </c>
      <c r="DG6" s="7" t="s">
        <v>71</v>
      </c>
      <c r="DH6" s="8"/>
      <c r="DI6" s="7" t="s">
        <v>68</v>
      </c>
      <c r="DJ6" s="7" t="s">
        <v>69</v>
      </c>
      <c r="DK6" s="7" t="s">
        <v>70</v>
      </c>
      <c r="DL6" s="7" t="s">
        <v>71</v>
      </c>
      <c r="DM6" s="8"/>
      <c r="DN6" s="7" t="s">
        <v>68</v>
      </c>
      <c r="DO6" s="7" t="s">
        <v>69</v>
      </c>
      <c r="DP6" s="7" t="s">
        <v>70</v>
      </c>
      <c r="DQ6" s="7" t="s">
        <v>71</v>
      </c>
      <c r="DR6" s="8"/>
      <c r="DS6" s="7" t="s">
        <v>68</v>
      </c>
      <c r="DT6" s="7" t="s">
        <v>69</v>
      </c>
      <c r="DU6" s="7" t="s">
        <v>70</v>
      </c>
      <c r="DV6" s="7" t="s">
        <v>71</v>
      </c>
      <c r="DW6" s="8"/>
      <c r="DX6" s="7" t="s">
        <v>68</v>
      </c>
      <c r="DY6" s="7" t="s">
        <v>69</v>
      </c>
      <c r="DZ6" s="7" t="s">
        <v>70</v>
      </c>
      <c r="EA6" s="7" t="s">
        <v>71</v>
      </c>
      <c r="EB6" s="8"/>
      <c r="EC6" s="7" t="s">
        <v>68</v>
      </c>
      <c r="ED6" s="7" t="s">
        <v>69</v>
      </c>
      <c r="EE6" s="7" t="s">
        <v>70</v>
      </c>
      <c r="EF6" s="7" t="s">
        <v>71</v>
      </c>
      <c r="EG6" s="8"/>
      <c r="EH6" s="7" t="s">
        <v>68</v>
      </c>
      <c r="EI6" s="7" t="s">
        <v>69</v>
      </c>
      <c r="EJ6" s="7" t="s">
        <v>70</v>
      </c>
      <c r="EK6" s="7" t="s">
        <v>71</v>
      </c>
      <c r="EL6" s="8"/>
      <c r="EM6" s="7" t="s">
        <v>68</v>
      </c>
      <c r="EN6" s="7" t="s">
        <v>69</v>
      </c>
      <c r="EO6" s="7" t="s">
        <v>70</v>
      </c>
      <c r="EP6" s="7" t="s">
        <v>71</v>
      </c>
      <c r="EQ6" s="8"/>
      <c r="ER6" s="7" t="s">
        <v>68</v>
      </c>
      <c r="ES6" s="7" t="s">
        <v>69</v>
      </c>
      <c r="ET6" s="7" t="s">
        <v>70</v>
      </c>
      <c r="EU6" s="7" t="s">
        <v>71</v>
      </c>
      <c r="EV6" s="8"/>
      <c r="EW6" s="7" t="s">
        <v>68</v>
      </c>
      <c r="EX6" s="7" t="s">
        <v>69</v>
      </c>
      <c r="EY6" s="7" t="s">
        <v>70</v>
      </c>
      <c r="EZ6" s="7" t="s">
        <v>71</v>
      </c>
      <c r="FA6" s="8"/>
      <c r="FB6" s="7" t="s">
        <v>68</v>
      </c>
      <c r="FC6" s="7" t="s">
        <v>69</v>
      </c>
      <c r="FD6" s="7" t="s">
        <v>70</v>
      </c>
      <c r="FE6" s="7" t="s">
        <v>71</v>
      </c>
      <c r="FF6" s="8"/>
      <c r="FG6" s="7" t="s">
        <v>68</v>
      </c>
      <c r="FH6" s="7" t="s">
        <v>69</v>
      </c>
      <c r="FI6" s="7" t="s">
        <v>70</v>
      </c>
      <c r="FJ6" s="7" t="s">
        <v>71</v>
      </c>
      <c r="FK6" s="8"/>
      <c r="FL6" s="7" t="s">
        <v>68</v>
      </c>
      <c r="FM6" s="7" t="s">
        <v>69</v>
      </c>
      <c r="FN6" s="7" t="s">
        <v>70</v>
      </c>
      <c r="FO6" s="7" t="s">
        <v>71</v>
      </c>
      <c r="FP6" s="8"/>
      <c r="FQ6" s="7" t="s">
        <v>68</v>
      </c>
      <c r="FR6" s="7" t="s">
        <v>69</v>
      </c>
      <c r="FS6" s="7" t="s">
        <v>70</v>
      </c>
      <c r="FT6" s="7" t="s">
        <v>71</v>
      </c>
      <c r="FU6" s="8"/>
      <c r="FV6" s="7" t="s">
        <v>68</v>
      </c>
      <c r="FW6" s="7" t="s">
        <v>69</v>
      </c>
      <c r="FX6" s="7" t="s">
        <v>70</v>
      </c>
      <c r="FY6" s="7" t="s">
        <v>71</v>
      </c>
      <c r="FZ6" s="8"/>
      <c r="GA6" s="7" t="s">
        <v>68</v>
      </c>
      <c r="GB6" s="7" t="s">
        <v>69</v>
      </c>
      <c r="GC6" s="7" t="s">
        <v>70</v>
      </c>
      <c r="GD6" s="7" t="s">
        <v>71</v>
      </c>
      <c r="GE6" s="8"/>
      <c r="GF6" s="7" t="s">
        <v>68</v>
      </c>
      <c r="GG6" s="7" t="s">
        <v>69</v>
      </c>
      <c r="GH6" s="7" t="s">
        <v>70</v>
      </c>
      <c r="GI6" s="7" t="s">
        <v>71</v>
      </c>
      <c r="GJ6" s="8"/>
      <c r="GK6" s="7" t="s">
        <v>68</v>
      </c>
      <c r="GL6" s="7" t="s">
        <v>69</v>
      </c>
      <c r="GM6" s="7" t="s">
        <v>70</v>
      </c>
      <c r="GN6" s="7" t="s">
        <v>71</v>
      </c>
      <c r="GO6" s="8"/>
      <c r="GP6" s="7" t="s">
        <v>68</v>
      </c>
      <c r="GQ6" s="7" t="s">
        <v>69</v>
      </c>
      <c r="GR6" s="7" t="s">
        <v>70</v>
      </c>
      <c r="GS6" s="7" t="s">
        <v>71</v>
      </c>
      <c r="GT6" s="8"/>
      <c r="GU6" s="7" t="s">
        <v>68</v>
      </c>
      <c r="GV6" s="7" t="s">
        <v>69</v>
      </c>
      <c r="GW6" s="7" t="s">
        <v>70</v>
      </c>
      <c r="GX6" s="7" t="s">
        <v>71</v>
      </c>
      <c r="GY6" s="8"/>
      <c r="GZ6" s="7" t="s">
        <v>68</v>
      </c>
      <c r="HA6" s="7" t="s">
        <v>69</v>
      </c>
      <c r="HB6" s="7" t="s">
        <v>70</v>
      </c>
      <c r="HC6" s="7" t="s">
        <v>71</v>
      </c>
      <c r="HD6" s="8"/>
      <c r="HE6" s="7" t="s">
        <v>68</v>
      </c>
      <c r="HF6" s="7" t="s">
        <v>69</v>
      </c>
      <c r="HG6" s="7" t="s">
        <v>70</v>
      </c>
      <c r="HH6" s="7" t="s">
        <v>71</v>
      </c>
      <c r="HI6" s="8"/>
      <c r="HJ6" s="7" t="s">
        <v>68</v>
      </c>
      <c r="HK6" s="7" t="s">
        <v>69</v>
      </c>
      <c r="HL6" s="7" t="s">
        <v>70</v>
      </c>
      <c r="HM6" s="7" t="s">
        <v>71</v>
      </c>
      <c r="HN6" s="8"/>
      <c r="HO6" s="7" t="s">
        <v>68</v>
      </c>
      <c r="HP6" s="7" t="s">
        <v>69</v>
      </c>
      <c r="HQ6" s="7" t="s">
        <v>70</v>
      </c>
      <c r="HR6" s="7" t="s">
        <v>71</v>
      </c>
      <c r="HS6" s="8"/>
      <c r="HT6" s="7" t="s">
        <v>68</v>
      </c>
      <c r="HU6" s="7" t="s">
        <v>69</v>
      </c>
      <c r="HV6" s="7" t="s">
        <v>70</v>
      </c>
      <c r="HW6" s="7" t="s">
        <v>71</v>
      </c>
      <c r="HX6" s="8"/>
      <c r="HY6" s="7" t="s">
        <v>68</v>
      </c>
      <c r="HZ6" s="7" t="s">
        <v>69</v>
      </c>
      <c r="IA6" s="7" t="s">
        <v>70</v>
      </c>
      <c r="IB6" s="7" t="s">
        <v>71</v>
      </c>
      <c r="IC6" s="8"/>
      <c r="ID6" s="7" t="s">
        <v>68</v>
      </c>
      <c r="IE6" s="7" t="s">
        <v>69</v>
      </c>
      <c r="IF6" s="7" t="s">
        <v>70</v>
      </c>
      <c r="IG6" s="7" t="s">
        <v>71</v>
      </c>
      <c r="IH6" s="8"/>
      <c r="II6" s="7" t="s">
        <v>68</v>
      </c>
      <c r="IJ6" s="7" t="s">
        <v>69</v>
      </c>
      <c r="IK6" s="7" t="s">
        <v>70</v>
      </c>
      <c r="IL6" s="7" t="s">
        <v>71</v>
      </c>
      <c r="IM6" s="8"/>
      <c r="IN6" s="7" t="s">
        <v>68</v>
      </c>
      <c r="IO6" s="7" t="s">
        <v>69</v>
      </c>
      <c r="IP6" s="7" t="s">
        <v>70</v>
      </c>
      <c r="IQ6" s="7" t="s">
        <v>71</v>
      </c>
      <c r="IR6" s="8"/>
      <c r="IS6" s="7" t="s">
        <v>68</v>
      </c>
      <c r="IT6" s="7" t="s">
        <v>69</v>
      </c>
      <c r="IU6" s="7" t="s">
        <v>70</v>
      </c>
      <c r="IV6" s="7" t="s">
        <v>71</v>
      </c>
      <c r="IW6" s="8"/>
      <c r="IX6" s="7" t="s">
        <v>68</v>
      </c>
      <c r="IY6" s="7" t="s">
        <v>69</v>
      </c>
      <c r="IZ6" s="7" t="s">
        <v>70</v>
      </c>
      <c r="JA6" s="7" t="s">
        <v>71</v>
      </c>
      <c r="JB6" s="8"/>
      <c r="JC6" s="7" t="s">
        <v>68</v>
      </c>
      <c r="JD6" s="7" t="s">
        <v>69</v>
      </c>
      <c r="JE6" s="7" t="s">
        <v>70</v>
      </c>
      <c r="JF6" s="7" t="s">
        <v>71</v>
      </c>
      <c r="JG6" s="8"/>
      <c r="JH6" s="7" t="s">
        <v>68</v>
      </c>
      <c r="JI6" s="7" t="s">
        <v>69</v>
      </c>
      <c r="JJ6" s="7" t="s">
        <v>70</v>
      </c>
      <c r="JK6" s="7" t="s">
        <v>71</v>
      </c>
      <c r="JL6" s="8"/>
      <c r="JM6" s="7" t="s">
        <v>68</v>
      </c>
      <c r="JN6" s="7" t="s">
        <v>69</v>
      </c>
      <c r="JO6" s="7" t="s">
        <v>70</v>
      </c>
      <c r="JP6" s="7" t="s">
        <v>71</v>
      </c>
      <c r="JQ6" s="8"/>
      <c r="JR6" s="7" t="s">
        <v>68</v>
      </c>
      <c r="JS6" s="7" t="s">
        <v>69</v>
      </c>
      <c r="JT6" s="7" t="s">
        <v>70</v>
      </c>
      <c r="JU6" s="7" t="s">
        <v>71</v>
      </c>
      <c r="JV6" s="8"/>
      <c r="JW6" s="7" t="s">
        <v>68</v>
      </c>
      <c r="JX6" s="7" t="s">
        <v>69</v>
      </c>
      <c r="JY6" s="7" t="s">
        <v>70</v>
      </c>
      <c r="JZ6" s="7" t="s">
        <v>71</v>
      </c>
      <c r="KA6" s="8"/>
      <c r="KB6" s="7" t="s">
        <v>68</v>
      </c>
      <c r="KC6" s="7" t="s">
        <v>69</v>
      </c>
      <c r="KD6" s="7" t="s">
        <v>70</v>
      </c>
      <c r="KE6" s="7" t="s">
        <v>71</v>
      </c>
      <c r="KF6" s="8"/>
      <c r="KG6" s="7" t="s">
        <v>68</v>
      </c>
      <c r="KH6" s="7" t="s">
        <v>69</v>
      </c>
      <c r="KI6" s="7" t="s">
        <v>70</v>
      </c>
      <c r="KJ6" s="7" t="s">
        <v>71</v>
      </c>
      <c r="KK6" s="8"/>
      <c r="KL6" s="7" t="s">
        <v>68</v>
      </c>
      <c r="KM6" s="7" t="s">
        <v>69</v>
      </c>
      <c r="KN6" s="7" t="s">
        <v>70</v>
      </c>
      <c r="KO6" s="7" t="s">
        <v>71</v>
      </c>
      <c r="KP6" s="8"/>
      <c r="KQ6" s="7" t="s">
        <v>68</v>
      </c>
      <c r="KR6" s="7" t="s">
        <v>69</v>
      </c>
      <c r="KS6" s="7" t="s">
        <v>70</v>
      </c>
      <c r="KT6" s="7" t="s">
        <v>71</v>
      </c>
      <c r="KU6" s="8"/>
      <c r="KV6" s="7" t="s">
        <v>68</v>
      </c>
      <c r="KW6" s="7" t="s">
        <v>69</v>
      </c>
      <c r="KX6" s="7" t="s">
        <v>70</v>
      </c>
      <c r="KY6" s="7" t="s">
        <v>71</v>
      </c>
      <c r="KZ6" s="8"/>
      <c r="LA6" s="7" t="s">
        <v>68</v>
      </c>
      <c r="LB6" s="7" t="s">
        <v>69</v>
      </c>
      <c r="LC6" s="7" t="s">
        <v>70</v>
      </c>
      <c r="LD6" s="7" t="s">
        <v>71</v>
      </c>
      <c r="LE6" s="8"/>
      <c r="LF6" s="7" t="s">
        <v>68</v>
      </c>
      <c r="LG6" s="7" t="s">
        <v>69</v>
      </c>
      <c r="LH6" s="7" t="s">
        <v>70</v>
      </c>
      <c r="LI6" s="7" t="s">
        <v>71</v>
      </c>
      <c r="LJ6" s="8"/>
      <c r="LK6" s="7" t="s">
        <v>68</v>
      </c>
      <c r="LL6" s="7" t="s">
        <v>69</v>
      </c>
      <c r="LM6" s="7" t="s">
        <v>70</v>
      </c>
      <c r="LN6" s="7" t="s">
        <v>71</v>
      </c>
      <c r="LO6" s="8"/>
      <c r="LP6" s="7" t="s">
        <v>68</v>
      </c>
      <c r="LQ6" s="7" t="s">
        <v>69</v>
      </c>
      <c r="LR6" s="7" t="s">
        <v>70</v>
      </c>
      <c r="LS6" s="7" t="s">
        <v>71</v>
      </c>
      <c r="LT6" s="8"/>
      <c r="LU6" s="7" t="s">
        <v>68</v>
      </c>
      <c r="LV6" s="7" t="s">
        <v>69</v>
      </c>
      <c r="LW6" s="7" t="s">
        <v>70</v>
      </c>
      <c r="LX6" s="7" t="s">
        <v>71</v>
      </c>
      <c r="LY6" s="8"/>
      <c r="LZ6" s="7" t="s">
        <v>68</v>
      </c>
      <c r="MA6" s="7" t="s">
        <v>69</v>
      </c>
      <c r="MB6" s="7" t="s">
        <v>70</v>
      </c>
      <c r="MC6" s="7" t="s">
        <v>71</v>
      </c>
      <c r="MD6" s="8"/>
      <c r="ME6" s="7" t="s">
        <v>68</v>
      </c>
      <c r="MF6" s="7" t="s">
        <v>69</v>
      </c>
      <c r="MG6" s="7" t="s">
        <v>70</v>
      </c>
      <c r="MH6" s="7" t="s">
        <v>71</v>
      </c>
      <c r="MI6" s="8"/>
      <c r="MJ6" s="7" t="s">
        <v>68</v>
      </c>
      <c r="MK6" s="7" t="s">
        <v>69</v>
      </c>
      <c r="ML6" s="7" t="s">
        <v>70</v>
      </c>
      <c r="MM6" s="7" t="s">
        <v>71</v>
      </c>
      <c r="MN6" s="8"/>
      <c r="MO6" s="7" t="s">
        <v>68</v>
      </c>
      <c r="MP6" s="7" t="s">
        <v>69</v>
      </c>
      <c r="MQ6" s="7" t="s">
        <v>70</v>
      </c>
      <c r="MR6" s="7" t="s">
        <v>71</v>
      </c>
      <c r="MS6" s="8"/>
      <c r="MT6" s="7" t="s">
        <v>68</v>
      </c>
      <c r="MU6" s="7" t="s">
        <v>69</v>
      </c>
      <c r="MV6" s="7" t="s">
        <v>70</v>
      </c>
      <c r="MW6" s="7" t="s">
        <v>71</v>
      </c>
      <c r="MX6" s="8"/>
      <c r="MY6" s="7" t="s">
        <v>68</v>
      </c>
      <c r="MZ6" s="7" t="s">
        <v>69</v>
      </c>
      <c r="NA6" s="7" t="s">
        <v>70</v>
      </c>
      <c r="NB6" s="7" t="s">
        <v>71</v>
      </c>
      <c r="NC6" s="8"/>
      <c r="ND6" s="7" t="s">
        <v>68</v>
      </c>
      <c r="NE6" s="7" t="s">
        <v>69</v>
      </c>
      <c r="NF6" s="7" t="s">
        <v>70</v>
      </c>
      <c r="NG6" s="7" t="s">
        <v>71</v>
      </c>
      <c r="NH6" s="8"/>
      <c r="NI6" s="7" t="s">
        <v>68</v>
      </c>
      <c r="NJ6" s="7" t="s">
        <v>69</v>
      </c>
      <c r="NK6" s="7" t="s">
        <v>70</v>
      </c>
      <c r="NL6" s="7" t="s">
        <v>71</v>
      </c>
      <c r="NM6" s="8"/>
      <c r="NN6" s="7" t="s">
        <v>68</v>
      </c>
      <c r="NO6" s="7" t="s">
        <v>69</v>
      </c>
      <c r="NP6" s="7" t="s">
        <v>70</v>
      </c>
      <c r="NQ6" s="7" t="s">
        <v>71</v>
      </c>
      <c r="NR6" s="8"/>
      <c r="NS6" s="7" t="s">
        <v>68</v>
      </c>
      <c r="NT6" s="7" t="s">
        <v>69</v>
      </c>
      <c r="NU6" s="7" t="s">
        <v>70</v>
      </c>
      <c r="NV6" s="7" t="s">
        <v>71</v>
      </c>
      <c r="NW6" s="8"/>
      <c r="NX6" s="7" t="s">
        <v>68</v>
      </c>
      <c r="NY6" s="7" t="s">
        <v>69</v>
      </c>
      <c r="NZ6" s="7" t="s">
        <v>70</v>
      </c>
      <c r="OA6" s="7" t="s">
        <v>71</v>
      </c>
      <c r="OB6" s="8"/>
      <c r="OC6" s="7" t="s">
        <v>68</v>
      </c>
      <c r="OD6" s="7" t="s">
        <v>69</v>
      </c>
      <c r="OE6" s="7" t="s">
        <v>70</v>
      </c>
      <c r="OF6" s="7" t="s">
        <v>71</v>
      </c>
      <c r="OG6" s="8"/>
      <c r="OH6" s="7" t="s">
        <v>68</v>
      </c>
      <c r="OI6" s="7" t="s">
        <v>69</v>
      </c>
      <c r="OJ6" s="7" t="s">
        <v>70</v>
      </c>
      <c r="OK6" s="7" t="s">
        <v>71</v>
      </c>
      <c r="OL6" s="8"/>
      <c r="OM6" s="7" t="s">
        <v>68</v>
      </c>
      <c r="ON6" s="7" t="s">
        <v>69</v>
      </c>
      <c r="OO6" s="7" t="s">
        <v>70</v>
      </c>
      <c r="OP6" s="7" t="s">
        <v>71</v>
      </c>
      <c r="OQ6" s="8"/>
      <c r="OR6" s="7" t="s">
        <v>68</v>
      </c>
      <c r="OS6" s="7" t="s">
        <v>69</v>
      </c>
      <c r="OT6" s="7" t="s">
        <v>70</v>
      </c>
      <c r="OU6" s="7" t="s">
        <v>71</v>
      </c>
      <c r="OV6" s="8"/>
      <c r="OW6" s="7" t="s">
        <v>68</v>
      </c>
      <c r="OX6" s="7" t="s">
        <v>69</v>
      </c>
      <c r="OY6" s="7" t="s">
        <v>70</v>
      </c>
      <c r="OZ6" s="7" t="s">
        <v>71</v>
      </c>
      <c r="PA6" s="8"/>
      <c r="PB6" s="7" t="s">
        <v>68</v>
      </c>
      <c r="PC6" s="7" t="s">
        <v>69</v>
      </c>
      <c r="PD6" s="7" t="s">
        <v>70</v>
      </c>
      <c r="PE6" s="7" t="s">
        <v>71</v>
      </c>
      <c r="PF6" s="8"/>
      <c r="PG6" s="7" t="s">
        <v>68</v>
      </c>
      <c r="PH6" s="7" t="s">
        <v>69</v>
      </c>
      <c r="PI6" s="7" t="s">
        <v>70</v>
      </c>
      <c r="PJ6" s="7" t="s">
        <v>71</v>
      </c>
      <c r="PK6" s="8"/>
      <c r="PL6" s="7" t="s">
        <v>68</v>
      </c>
      <c r="PM6" s="7" t="s">
        <v>69</v>
      </c>
      <c r="PN6" s="7" t="s">
        <v>70</v>
      </c>
      <c r="PO6" s="7" t="s">
        <v>71</v>
      </c>
      <c r="PP6" s="8"/>
      <c r="PQ6" s="7" t="s">
        <v>68</v>
      </c>
      <c r="PR6" s="7" t="s">
        <v>69</v>
      </c>
      <c r="PS6" s="7" t="s">
        <v>70</v>
      </c>
      <c r="PT6" s="7" t="s">
        <v>71</v>
      </c>
      <c r="PU6" s="8"/>
      <c r="PV6" s="7" t="s">
        <v>68</v>
      </c>
      <c r="PW6" s="7" t="s">
        <v>69</v>
      </c>
      <c r="PX6" s="7" t="s">
        <v>70</v>
      </c>
      <c r="PY6" s="7" t="s">
        <v>71</v>
      </c>
      <c r="PZ6" s="8"/>
      <c r="QA6" s="7" t="s">
        <v>68</v>
      </c>
      <c r="QB6" s="7" t="s">
        <v>69</v>
      </c>
      <c r="QC6" s="7" t="s">
        <v>70</v>
      </c>
      <c r="QD6" s="7" t="s">
        <v>71</v>
      </c>
      <c r="QE6" s="8"/>
      <c r="QF6" s="7" t="s">
        <v>68</v>
      </c>
      <c r="QG6" s="7" t="s">
        <v>69</v>
      </c>
      <c r="QH6" s="7" t="s">
        <v>70</v>
      </c>
      <c r="QI6" s="7" t="s">
        <v>71</v>
      </c>
      <c r="QJ6" s="8"/>
      <c r="QK6" s="7" t="s">
        <v>68</v>
      </c>
      <c r="QL6" s="7" t="s">
        <v>69</v>
      </c>
      <c r="QM6" s="7" t="s">
        <v>70</v>
      </c>
      <c r="QN6" s="7" t="s">
        <v>71</v>
      </c>
      <c r="QO6" s="8"/>
      <c r="QP6" s="7" t="s">
        <v>68</v>
      </c>
      <c r="QQ6" s="7" t="s">
        <v>69</v>
      </c>
      <c r="QR6" s="7" t="s">
        <v>70</v>
      </c>
      <c r="QS6" s="7" t="s">
        <v>71</v>
      </c>
      <c r="QT6" s="8"/>
      <c r="QU6" s="7" t="s">
        <v>68</v>
      </c>
      <c r="QV6" s="7" t="s">
        <v>69</v>
      </c>
      <c r="QW6" s="7" t="s">
        <v>70</v>
      </c>
      <c r="QX6" s="7" t="s">
        <v>71</v>
      </c>
      <c r="QY6" s="8"/>
      <c r="QZ6" s="7" t="s">
        <v>68</v>
      </c>
      <c r="RA6" s="7" t="s">
        <v>69</v>
      </c>
      <c r="RB6" s="7" t="s">
        <v>70</v>
      </c>
      <c r="RC6" s="7" t="s">
        <v>71</v>
      </c>
      <c r="RD6" s="8"/>
      <c r="RE6" s="7" t="s">
        <v>68</v>
      </c>
      <c r="RF6" s="7" t="s">
        <v>69</v>
      </c>
      <c r="RG6" s="7" t="s">
        <v>70</v>
      </c>
      <c r="RH6" s="7" t="s">
        <v>71</v>
      </c>
      <c r="RI6" s="8"/>
      <c r="RJ6" s="7" t="s">
        <v>68</v>
      </c>
      <c r="RK6" s="7" t="s">
        <v>69</v>
      </c>
      <c r="RL6" s="7" t="s">
        <v>70</v>
      </c>
      <c r="RM6" s="7" t="s">
        <v>71</v>
      </c>
      <c r="RN6" s="8"/>
      <c r="RO6" s="7" t="s">
        <v>68</v>
      </c>
      <c r="RP6" s="7" t="s">
        <v>69</v>
      </c>
      <c r="RQ6" s="7" t="s">
        <v>70</v>
      </c>
      <c r="RR6" s="7" t="s">
        <v>71</v>
      </c>
      <c r="RS6" s="8"/>
      <c r="RT6" s="7" t="s">
        <v>68</v>
      </c>
      <c r="RU6" s="7" t="s">
        <v>69</v>
      </c>
      <c r="RV6" s="7" t="s">
        <v>70</v>
      </c>
      <c r="RW6" s="7" t="s">
        <v>71</v>
      </c>
      <c r="RX6" s="8"/>
      <c r="RY6" s="7" t="s">
        <v>68</v>
      </c>
      <c r="RZ6" s="7" t="s">
        <v>69</v>
      </c>
      <c r="SA6" s="7" t="s">
        <v>70</v>
      </c>
      <c r="SB6" s="7" t="s">
        <v>71</v>
      </c>
      <c r="SC6" s="8"/>
      <c r="SD6" s="7" t="s">
        <v>68</v>
      </c>
      <c r="SE6" s="7" t="s">
        <v>69</v>
      </c>
      <c r="SF6" s="7" t="s">
        <v>70</v>
      </c>
      <c r="SG6" s="7" t="s">
        <v>71</v>
      </c>
      <c r="SH6" s="8"/>
      <c r="SI6" s="7" t="s">
        <v>68</v>
      </c>
      <c r="SJ6" s="7" t="s">
        <v>69</v>
      </c>
      <c r="SK6" s="7" t="s">
        <v>70</v>
      </c>
      <c r="SL6" s="7" t="s">
        <v>71</v>
      </c>
      <c r="SM6" s="8"/>
      <c r="SN6" s="7" t="s">
        <v>68</v>
      </c>
      <c r="SO6" s="7" t="s">
        <v>69</v>
      </c>
      <c r="SP6" s="7" t="s">
        <v>70</v>
      </c>
      <c r="SQ6" s="7" t="s">
        <v>71</v>
      </c>
      <c r="SR6" s="8"/>
      <c r="SS6" s="7" t="s">
        <v>68</v>
      </c>
      <c r="ST6" s="7" t="s">
        <v>69</v>
      </c>
      <c r="SU6" s="7" t="s">
        <v>70</v>
      </c>
      <c r="SV6" s="7" t="s">
        <v>71</v>
      </c>
      <c r="SW6" s="8"/>
      <c r="SX6" s="7" t="s">
        <v>68</v>
      </c>
      <c r="SY6" s="7" t="s">
        <v>69</v>
      </c>
      <c r="SZ6" s="7" t="s">
        <v>70</v>
      </c>
      <c r="TA6" s="7" t="s">
        <v>71</v>
      </c>
      <c r="TB6" s="8"/>
      <c r="TC6" s="7" t="s">
        <v>68</v>
      </c>
      <c r="TD6" s="7" t="s">
        <v>69</v>
      </c>
      <c r="TE6" s="7" t="s">
        <v>70</v>
      </c>
      <c r="TF6" s="7" t="s">
        <v>71</v>
      </c>
      <c r="TG6" s="8"/>
      <c r="TH6" s="7" t="s">
        <v>68</v>
      </c>
      <c r="TI6" s="7" t="s">
        <v>69</v>
      </c>
      <c r="TJ6" s="7" t="s">
        <v>70</v>
      </c>
      <c r="TK6" s="7" t="s">
        <v>71</v>
      </c>
      <c r="TL6" s="8"/>
      <c r="TM6" s="7" t="s">
        <v>68</v>
      </c>
      <c r="TN6" s="7" t="s">
        <v>69</v>
      </c>
      <c r="TO6" s="7" t="s">
        <v>70</v>
      </c>
      <c r="TP6" s="7" t="s">
        <v>71</v>
      </c>
      <c r="TQ6" s="8"/>
      <c r="TR6" s="7" t="s">
        <v>68</v>
      </c>
      <c r="TS6" s="7" t="s">
        <v>69</v>
      </c>
      <c r="TT6" s="7" t="s">
        <v>70</v>
      </c>
      <c r="TU6" s="7" t="s">
        <v>71</v>
      </c>
      <c r="TV6" s="8"/>
      <c r="TW6" s="7" t="s">
        <v>68</v>
      </c>
      <c r="TX6" s="7" t="s">
        <v>69</v>
      </c>
      <c r="TY6" s="7" t="s">
        <v>70</v>
      </c>
      <c r="TZ6" s="7" t="s">
        <v>71</v>
      </c>
      <c r="UA6" s="8"/>
      <c r="UB6" s="7" t="s">
        <v>68</v>
      </c>
      <c r="UC6" s="7" t="s">
        <v>69</v>
      </c>
      <c r="UD6" s="7" t="s">
        <v>70</v>
      </c>
      <c r="UE6" s="7" t="s">
        <v>71</v>
      </c>
      <c r="UF6" s="8"/>
      <c r="UG6" s="7" t="s">
        <v>68</v>
      </c>
      <c r="UH6" s="7" t="s">
        <v>69</v>
      </c>
      <c r="UI6" s="7" t="s">
        <v>70</v>
      </c>
      <c r="UJ6" s="7" t="s">
        <v>71</v>
      </c>
      <c r="UK6" s="8"/>
    </row>
    <row r="7" spans="1:557" hidden="1">
      <c r="A7" s="10">
        <v>1</v>
      </c>
      <c r="B7" s="11" t="s">
        <v>3</v>
      </c>
      <c r="C7" s="12">
        <v>0</v>
      </c>
      <c r="D7" s="12">
        <v>0</v>
      </c>
      <c r="E7" s="12">
        <v>0</v>
      </c>
      <c r="F7" s="12">
        <v>0</v>
      </c>
      <c r="G7" s="13"/>
      <c r="H7" s="12">
        <v>0</v>
      </c>
      <c r="I7" s="12">
        <v>0</v>
      </c>
      <c r="J7" s="12">
        <v>0</v>
      </c>
      <c r="K7" s="12">
        <v>0</v>
      </c>
      <c r="L7" s="13"/>
      <c r="M7" s="12">
        <v>0</v>
      </c>
      <c r="N7" s="12">
        <v>0</v>
      </c>
      <c r="O7" s="12">
        <v>0</v>
      </c>
      <c r="P7" s="12">
        <v>0</v>
      </c>
      <c r="Q7" s="13"/>
      <c r="R7" s="12">
        <v>0</v>
      </c>
      <c r="S7" s="12">
        <v>0</v>
      </c>
      <c r="T7" s="12">
        <v>0</v>
      </c>
      <c r="U7" s="12">
        <v>0</v>
      </c>
      <c r="V7" s="13"/>
      <c r="W7" s="12">
        <v>1</v>
      </c>
      <c r="X7" s="12">
        <v>26500</v>
      </c>
      <c r="Y7" s="12">
        <v>0</v>
      </c>
      <c r="Z7" s="12">
        <v>26500</v>
      </c>
      <c r="AA7" s="13"/>
      <c r="AB7" s="12">
        <v>0</v>
      </c>
      <c r="AC7" s="12">
        <v>0</v>
      </c>
      <c r="AD7" s="12">
        <v>0</v>
      </c>
      <c r="AE7" s="12">
        <v>0</v>
      </c>
      <c r="AF7" s="13"/>
      <c r="AG7" s="12">
        <v>7</v>
      </c>
      <c r="AH7" s="12">
        <v>1392300</v>
      </c>
      <c r="AI7" s="12">
        <v>0</v>
      </c>
      <c r="AJ7" s="12">
        <v>1392300</v>
      </c>
      <c r="AK7" s="13"/>
      <c r="AL7" s="12">
        <v>0</v>
      </c>
      <c r="AM7" s="12">
        <v>0</v>
      </c>
      <c r="AN7" s="12">
        <v>0</v>
      </c>
      <c r="AO7" s="12">
        <v>0</v>
      </c>
      <c r="AP7" s="13"/>
      <c r="AQ7" s="12">
        <v>0</v>
      </c>
      <c r="AR7" s="12">
        <v>0</v>
      </c>
      <c r="AS7" s="12">
        <v>0</v>
      </c>
      <c r="AT7" s="12">
        <v>0</v>
      </c>
      <c r="AU7" s="13"/>
      <c r="AV7" s="12">
        <v>0</v>
      </c>
      <c r="AW7" s="12">
        <v>0</v>
      </c>
      <c r="AX7" s="12">
        <v>0</v>
      </c>
      <c r="AY7" s="12">
        <v>0</v>
      </c>
      <c r="AZ7" s="13"/>
      <c r="BA7" s="12">
        <v>0</v>
      </c>
      <c r="BB7" s="12">
        <v>0</v>
      </c>
      <c r="BC7" s="12">
        <v>0</v>
      </c>
      <c r="BD7" s="12">
        <v>0</v>
      </c>
      <c r="BE7" s="13"/>
      <c r="BF7" s="12">
        <v>0</v>
      </c>
      <c r="BG7" s="12">
        <v>0</v>
      </c>
      <c r="BH7" s="12">
        <v>0</v>
      </c>
      <c r="BI7" s="12">
        <v>0</v>
      </c>
      <c r="BJ7" s="13"/>
      <c r="BK7" s="12">
        <v>0</v>
      </c>
      <c r="BL7" s="12">
        <v>0</v>
      </c>
      <c r="BM7" s="12">
        <v>0</v>
      </c>
      <c r="BN7" s="12">
        <v>0</v>
      </c>
      <c r="BO7" s="13"/>
      <c r="BP7" s="12">
        <v>0</v>
      </c>
      <c r="BQ7" s="12">
        <v>0</v>
      </c>
      <c r="BR7" s="12">
        <v>0</v>
      </c>
      <c r="BS7" s="12">
        <v>0</v>
      </c>
      <c r="BT7" s="13"/>
      <c r="BU7" s="12">
        <v>0</v>
      </c>
      <c r="BV7" s="12">
        <v>266000</v>
      </c>
      <c r="BW7" s="12">
        <v>0</v>
      </c>
      <c r="BX7" s="12">
        <v>266000</v>
      </c>
      <c r="BY7" s="13"/>
      <c r="BZ7" s="12">
        <v>0</v>
      </c>
      <c r="CA7" s="12">
        <v>0</v>
      </c>
      <c r="CB7" s="12">
        <v>0</v>
      </c>
      <c r="CC7" s="12">
        <v>0</v>
      </c>
      <c r="CD7" s="13"/>
      <c r="CE7" s="12">
        <v>9</v>
      </c>
      <c r="CF7" s="12">
        <v>127648.48</v>
      </c>
      <c r="CG7" s="12">
        <v>0</v>
      </c>
      <c r="CH7" s="12">
        <v>127648.48</v>
      </c>
      <c r="CI7" s="13"/>
      <c r="CJ7" s="12">
        <v>0</v>
      </c>
      <c r="CK7" s="12">
        <v>0</v>
      </c>
      <c r="CL7" s="12">
        <v>0</v>
      </c>
      <c r="CM7" s="12">
        <v>0</v>
      </c>
      <c r="CN7" s="13"/>
      <c r="CO7" s="12">
        <v>1</v>
      </c>
      <c r="CP7" s="12">
        <v>23600</v>
      </c>
      <c r="CQ7" s="12">
        <v>0</v>
      </c>
      <c r="CR7" s="12">
        <v>23600</v>
      </c>
      <c r="CS7" s="13"/>
      <c r="CT7" s="12">
        <v>10</v>
      </c>
      <c r="CU7" s="12">
        <v>59050</v>
      </c>
      <c r="CV7" s="12">
        <v>0</v>
      </c>
      <c r="CW7" s="12">
        <v>59050</v>
      </c>
      <c r="CX7" s="13"/>
      <c r="CY7" s="12">
        <v>0</v>
      </c>
      <c r="CZ7" s="12">
        <v>213625</v>
      </c>
      <c r="DA7" s="12">
        <v>0</v>
      </c>
      <c r="DB7" s="12">
        <v>213625</v>
      </c>
      <c r="DC7" s="13"/>
      <c r="DD7" s="12">
        <v>0</v>
      </c>
      <c r="DE7" s="12">
        <v>0</v>
      </c>
      <c r="DF7" s="12">
        <v>0</v>
      </c>
      <c r="DG7" s="12">
        <v>0</v>
      </c>
      <c r="DH7" s="13"/>
      <c r="DI7" s="12">
        <v>0</v>
      </c>
      <c r="DJ7" s="12">
        <v>0</v>
      </c>
      <c r="DK7" s="12">
        <v>0</v>
      </c>
      <c r="DL7" s="12">
        <v>0</v>
      </c>
      <c r="DM7" s="13"/>
      <c r="DN7" s="12">
        <v>0</v>
      </c>
      <c r="DO7" s="12">
        <v>0</v>
      </c>
      <c r="DP7" s="12">
        <v>0</v>
      </c>
      <c r="DQ7" s="12">
        <v>0</v>
      </c>
      <c r="DR7" s="13"/>
      <c r="DS7" s="12">
        <v>0</v>
      </c>
      <c r="DT7" s="12">
        <v>0</v>
      </c>
      <c r="DU7" s="12">
        <v>0</v>
      </c>
      <c r="DV7" s="12">
        <v>0</v>
      </c>
      <c r="DW7" s="13"/>
      <c r="DX7" s="12">
        <v>1</v>
      </c>
      <c r="DY7" s="12">
        <v>142400</v>
      </c>
      <c r="DZ7" s="12">
        <v>0</v>
      </c>
      <c r="EA7" s="12">
        <v>142400</v>
      </c>
      <c r="EB7" s="13"/>
      <c r="EC7" s="12">
        <v>0</v>
      </c>
      <c r="ED7" s="12">
        <v>0</v>
      </c>
      <c r="EE7" s="12">
        <v>0</v>
      </c>
      <c r="EF7" s="12">
        <v>0</v>
      </c>
      <c r="EG7" s="13"/>
      <c r="EH7" s="12">
        <v>0</v>
      </c>
      <c r="EI7" s="12">
        <v>0</v>
      </c>
      <c r="EJ7" s="12">
        <v>0</v>
      </c>
      <c r="EK7" s="12">
        <v>0</v>
      </c>
      <c r="EL7" s="13"/>
      <c r="EM7" s="12">
        <v>9</v>
      </c>
      <c r="EN7" s="12">
        <v>93000</v>
      </c>
      <c r="EO7" s="12">
        <v>0</v>
      </c>
      <c r="EP7" s="12">
        <v>93000</v>
      </c>
      <c r="EQ7" s="13"/>
      <c r="ER7" s="12">
        <v>0</v>
      </c>
      <c r="ES7" s="12">
        <v>0</v>
      </c>
      <c r="ET7" s="12">
        <v>0</v>
      </c>
      <c r="EU7" s="12">
        <v>0</v>
      </c>
      <c r="EV7" s="13"/>
      <c r="EW7" s="12">
        <v>9</v>
      </c>
      <c r="EX7" s="12">
        <v>18000</v>
      </c>
      <c r="EY7" s="12">
        <v>0</v>
      </c>
      <c r="EZ7" s="12">
        <v>18000</v>
      </c>
      <c r="FA7" s="13"/>
      <c r="FB7" s="12">
        <v>9</v>
      </c>
      <c r="FC7" s="12">
        <v>27000</v>
      </c>
      <c r="FD7" s="12">
        <v>0</v>
      </c>
      <c r="FE7" s="12">
        <v>27000</v>
      </c>
      <c r="FF7" s="13"/>
      <c r="FG7" s="12">
        <v>0</v>
      </c>
      <c r="FH7" s="12">
        <v>0</v>
      </c>
      <c r="FI7" s="12">
        <v>0</v>
      </c>
      <c r="FJ7" s="12">
        <v>0</v>
      </c>
      <c r="FK7" s="13"/>
      <c r="FL7" s="12">
        <v>0</v>
      </c>
      <c r="FM7" s="12">
        <v>0</v>
      </c>
      <c r="FN7" s="12">
        <v>0</v>
      </c>
      <c r="FO7" s="12">
        <v>0</v>
      </c>
      <c r="FP7" s="13"/>
      <c r="FQ7" s="12">
        <v>0</v>
      </c>
      <c r="FR7" s="12">
        <v>0</v>
      </c>
      <c r="FS7" s="12">
        <v>0</v>
      </c>
      <c r="FT7" s="12">
        <v>0</v>
      </c>
      <c r="FU7" s="13"/>
      <c r="FV7" s="12">
        <v>0</v>
      </c>
      <c r="FW7" s="12">
        <v>0</v>
      </c>
      <c r="FX7" s="12">
        <v>0</v>
      </c>
      <c r="FY7" s="12">
        <v>0</v>
      </c>
      <c r="FZ7" s="13"/>
      <c r="GA7" s="12">
        <v>0</v>
      </c>
      <c r="GB7" s="12">
        <v>0</v>
      </c>
      <c r="GC7" s="12">
        <v>0</v>
      </c>
      <c r="GD7" s="12">
        <v>0</v>
      </c>
      <c r="GE7" s="13"/>
      <c r="GF7" s="12">
        <v>0</v>
      </c>
      <c r="GG7" s="12">
        <v>0</v>
      </c>
      <c r="GH7" s="12">
        <v>0</v>
      </c>
      <c r="GI7" s="12">
        <v>0</v>
      </c>
      <c r="GJ7" s="13"/>
      <c r="GK7" s="12">
        <v>1</v>
      </c>
      <c r="GL7" s="12">
        <v>32500</v>
      </c>
      <c r="GM7" s="12">
        <v>0</v>
      </c>
      <c r="GN7" s="12">
        <v>32500</v>
      </c>
      <c r="GO7" s="13"/>
      <c r="GP7" s="12">
        <v>9</v>
      </c>
      <c r="GQ7" s="12">
        <v>90000</v>
      </c>
      <c r="GR7" s="12">
        <v>0</v>
      </c>
      <c r="GS7" s="12">
        <v>90000</v>
      </c>
      <c r="GT7" s="13"/>
      <c r="GU7" s="12">
        <v>2</v>
      </c>
      <c r="GV7" s="12">
        <v>20000</v>
      </c>
      <c r="GW7" s="12">
        <v>0</v>
      </c>
      <c r="GX7" s="12">
        <v>20000</v>
      </c>
      <c r="GY7" s="13"/>
      <c r="GZ7" s="12">
        <v>0</v>
      </c>
      <c r="HA7" s="12">
        <v>0</v>
      </c>
      <c r="HB7" s="12">
        <v>0</v>
      </c>
      <c r="HC7" s="12">
        <v>0</v>
      </c>
      <c r="HD7" s="13"/>
      <c r="HE7" s="12">
        <v>0</v>
      </c>
      <c r="HF7" s="12">
        <v>0</v>
      </c>
      <c r="HG7" s="12">
        <v>0</v>
      </c>
      <c r="HH7" s="12">
        <v>0</v>
      </c>
      <c r="HI7" s="13"/>
      <c r="HJ7" s="12">
        <v>0</v>
      </c>
      <c r="HK7" s="12">
        <v>0</v>
      </c>
      <c r="HL7" s="12">
        <v>0</v>
      </c>
      <c r="HM7" s="12">
        <v>0</v>
      </c>
      <c r="HN7" s="13"/>
      <c r="HO7" s="12">
        <v>0</v>
      </c>
      <c r="HP7" s="12">
        <v>0</v>
      </c>
      <c r="HQ7" s="12">
        <v>0</v>
      </c>
      <c r="HR7" s="12">
        <v>0</v>
      </c>
      <c r="HS7" s="13"/>
      <c r="HT7" s="12">
        <v>0</v>
      </c>
      <c r="HU7" s="12">
        <v>0</v>
      </c>
      <c r="HV7" s="12">
        <v>0</v>
      </c>
      <c r="HW7" s="12">
        <v>0</v>
      </c>
      <c r="HX7" s="13"/>
      <c r="HY7" s="12">
        <v>0</v>
      </c>
      <c r="HZ7" s="12">
        <v>0</v>
      </c>
      <c r="IA7" s="12">
        <v>0</v>
      </c>
      <c r="IB7" s="12">
        <v>0</v>
      </c>
      <c r="IC7" s="13"/>
      <c r="ID7" s="12">
        <v>1</v>
      </c>
      <c r="IE7" s="12">
        <v>23175</v>
      </c>
      <c r="IF7" s="12">
        <v>0</v>
      </c>
      <c r="IG7" s="12">
        <v>23175</v>
      </c>
      <c r="IH7" s="13"/>
      <c r="II7" s="12">
        <v>0</v>
      </c>
      <c r="IJ7" s="12">
        <v>0</v>
      </c>
      <c r="IK7" s="12">
        <v>0</v>
      </c>
      <c r="IL7" s="12">
        <v>0</v>
      </c>
      <c r="IM7" s="13"/>
      <c r="IN7" s="12">
        <v>0</v>
      </c>
      <c r="IO7" s="12">
        <v>0</v>
      </c>
      <c r="IP7" s="12">
        <v>0</v>
      </c>
      <c r="IQ7" s="12">
        <v>0</v>
      </c>
      <c r="IR7" s="13"/>
      <c r="IS7" s="12"/>
      <c r="IT7" s="12">
        <v>0</v>
      </c>
      <c r="IU7" s="12">
        <v>0</v>
      </c>
      <c r="IV7" s="12">
        <v>0</v>
      </c>
      <c r="IW7" s="13"/>
      <c r="IX7" s="12">
        <v>259</v>
      </c>
      <c r="IY7" s="12">
        <v>299400</v>
      </c>
      <c r="IZ7" s="12">
        <v>0</v>
      </c>
      <c r="JA7" s="12">
        <v>299400</v>
      </c>
      <c r="JB7" s="13"/>
      <c r="JC7" s="12">
        <v>9</v>
      </c>
      <c r="JD7" s="12">
        <v>4950</v>
      </c>
      <c r="JE7" s="12">
        <v>0</v>
      </c>
      <c r="JF7" s="12">
        <v>4950</v>
      </c>
      <c r="JG7" s="13"/>
      <c r="JH7" s="12">
        <v>0</v>
      </c>
      <c r="JI7" s="12">
        <v>0</v>
      </c>
      <c r="JJ7" s="12">
        <v>0</v>
      </c>
      <c r="JK7" s="12">
        <v>0</v>
      </c>
      <c r="JL7" s="13"/>
      <c r="JM7" s="12">
        <v>9</v>
      </c>
      <c r="JN7" s="12">
        <v>3600</v>
      </c>
      <c r="JO7" s="12">
        <v>0</v>
      </c>
      <c r="JP7" s="12">
        <v>3600</v>
      </c>
      <c r="JQ7" s="13"/>
      <c r="JR7" s="12">
        <v>0</v>
      </c>
      <c r="JS7" s="12">
        <v>0</v>
      </c>
      <c r="JT7" s="12">
        <v>0</v>
      </c>
      <c r="JU7" s="12">
        <v>0</v>
      </c>
      <c r="JV7" s="13"/>
      <c r="JW7" s="12">
        <v>0</v>
      </c>
      <c r="JX7" s="12">
        <v>0</v>
      </c>
      <c r="JY7" s="12">
        <v>0</v>
      </c>
      <c r="JZ7" s="12">
        <v>0</v>
      </c>
      <c r="KA7" s="13"/>
      <c r="KB7" s="12">
        <v>0</v>
      </c>
      <c r="KC7" s="12">
        <v>0</v>
      </c>
      <c r="KD7" s="12">
        <v>0</v>
      </c>
      <c r="KE7" s="12">
        <v>0</v>
      </c>
      <c r="KF7" s="13"/>
      <c r="KG7" s="12">
        <v>116</v>
      </c>
      <c r="KH7" s="12">
        <v>29000</v>
      </c>
      <c r="KI7" s="12">
        <v>0</v>
      </c>
      <c r="KJ7" s="12">
        <v>29000</v>
      </c>
      <c r="KK7" s="13"/>
      <c r="KL7" s="12">
        <v>0</v>
      </c>
      <c r="KM7" s="12">
        <v>0</v>
      </c>
      <c r="KN7" s="12">
        <v>0</v>
      </c>
      <c r="KO7" s="12">
        <v>0</v>
      </c>
      <c r="KP7" s="13"/>
      <c r="KQ7" s="12">
        <v>1</v>
      </c>
      <c r="KR7" s="12">
        <v>35000</v>
      </c>
      <c r="KS7" s="12">
        <v>0</v>
      </c>
      <c r="KT7" s="12">
        <v>35000</v>
      </c>
      <c r="KU7" s="13"/>
      <c r="KV7" s="12">
        <v>0</v>
      </c>
      <c r="KW7" s="12">
        <v>0</v>
      </c>
      <c r="KX7" s="12">
        <v>0</v>
      </c>
      <c r="KY7" s="12">
        <v>0</v>
      </c>
      <c r="KZ7" s="13"/>
      <c r="LA7" s="12">
        <v>0</v>
      </c>
      <c r="LB7" s="12">
        <v>0</v>
      </c>
      <c r="LC7" s="12">
        <v>0</v>
      </c>
      <c r="LD7" s="12">
        <v>0</v>
      </c>
      <c r="LE7" s="13"/>
      <c r="LF7" s="12">
        <v>0</v>
      </c>
      <c r="LG7" s="12">
        <v>0</v>
      </c>
      <c r="LH7" s="12">
        <v>0</v>
      </c>
      <c r="LI7" s="12">
        <v>0</v>
      </c>
      <c r="LJ7" s="13"/>
      <c r="LK7" s="12">
        <v>0</v>
      </c>
      <c r="LL7" s="12">
        <v>802800</v>
      </c>
      <c r="LM7" s="12">
        <v>0</v>
      </c>
      <c r="LN7" s="12">
        <v>802800</v>
      </c>
      <c r="LO7" s="13"/>
      <c r="LP7" s="12">
        <v>810</v>
      </c>
      <c r="LQ7" s="12">
        <v>193500</v>
      </c>
      <c r="LR7" s="12">
        <v>0</v>
      </c>
      <c r="LS7" s="12">
        <v>193500</v>
      </c>
      <c r="LT7" s="13"/>
      <c r="LU7" s="12">
        <v>30</v>
      </c>
      <c r="LV7" s="12">
        <v>29200</v>
      </c>
      <c r="LW7" s="12">
        <v>0</v>
      </c>
      <c r="LX7" s="12">
        <v>29200</v>
      </c>
      <c r="LY7" s="13"/>
      <c r="LZ7" s="12">
        <v>0</v>
      </c>
      <c r="MA7" s="12">
        <v>33750</v>
      </c>
      <c r="MB7" s="12">
        <v>0</v>
      </c>
      <c r="MC7" s="12">
        <v>33750</v>
      </c>
      <c r="MD7" s="13"/>
      <c r="ME7" s="12">
        <v>0</v>
      </c>
      <c r="MF7" s="12">
        <v>0</v>
      </c>
      <c r="MG7" s="12">
        <v>0</v>
      </c>
      <c r="MH7" s="12">
        <v>0</v>
      </c>
      <c r="MI7" s="13"/>
      <c r="MJ7" s="12">
        <v>0</v>
      </c>
      <c r="MK7" s="12">
        <v>0</v>
      </c>
      <c r="ML7" s="12">
        <v>0</v>
      </c>
      <c r="MM7" s="12">
        <v>0</v>
      </c>
      <c r="MN7" s="13"/>
      <c r="MO7" s="12">
        <v>0</v>
      </c>
      <c r="MP7" s="12">
        <v>0</v>
      </c>
      <c r="MQ7" s="12">
        <v>0</v>
      </c>
      <c r="MR7" s="12">
        <v>0</v>
      </c>
      <c r="MS7" s="13"/>
      <c r="MT7" s="12">
        <v>0</v>
      </c>
      <c r="MU7" s="12">
        <v>0</v>
      </c>
      <c r="MV7" s="12">
        <v>0</v>
      </c>
      <c r="MW7" s="12">
        <v>0</v>
      </c>
      <c r="MX7" s="13"/>
      <c r="MY7" s="12">
        <v>0</v>
      </c>
      <c r="MZ7" s="12">
        <v>0</v>
      </c>
      <c r="NA7" s="12">
        <v>0</v>
      </c>
      <c r="NB7" s="12">
        <v>0</v>
      </c>
      <c r="NC7" s="13"/>
      <c r="ND7" s="12">
        <v>1</v>
      </c>
      <c r="NE7" s="12">
        <v>50000</v>
      </c>
      <c r="NF7" s="12">
        <v>0</v>
      </c>
      <c r="NG7" s="12">
        <v>50000</v>
      </c>
      <c r="NH7" s="13"/>
      <c r="NI7" s="12">
        <v>1</v>
      </c>
      <c r="NJ7" s="12">
        <v>50000</v>
      </c>
      <c r="NK7" s="12">
        <v>0</v>
      </c>
      <c r="NL7" s="12">
        <v>50000</v>
      </c>
      <c r="NM7" s="13"/>
      <c r="NN7" s="12">
        <v>0</v>
      </c>
      <c r="NO7" s="12">
        <v>0</v>
      </c>
      <c r="NP7" s="12">
        <v>0</v>
      </c>
      <c r="NQ7" s="12">
        <v>0</v>
      </c>
      <c r="NR7" s="13"/>
      <c r="NS7" s="12">
        <v>0</v>
      </c>
      <c r="NT7" s="12">
        <v>0</v>
      </c>
      <c r="NU7" s="12">
        <v>0</v>
      </c>
      <c r="NV7" s="12">
        <v>0</v>
      </c>
      <c r="NW7" s="13"/>
      <c r="NX7" s="12">
        <v>0</v>
      </c>
      <c r="NY7" s="12">
        <v>0</v>
      </c>
      <c r="NZ7" s="12">
        <v>0</v>
      </c>
      <c r="OA7" s="12">
        <v>0</v>
      </c>
      <c r="OB7" s="13"/>
      <c r="OC7" s="12">
        <v>0</v>
      </c>
      <c r="OD7" s="12">
        <v>0</v>
      </c>
      <c r="OE7" s="12">
        <v>0</v>
      </c>
      <c r="OF7" s="12">
        <v>0</v>
      </c>
      <c r="OG7" s="13"/>
      <c r="OH7" s="12">
        <v>0</v>
      </c>
      <c r="OI7" s="12">
        <v>0</v>
      </c>
      <c r="OJ7" s="12">
        <v>0</v>
      </c>
      <c r="OK7" s="12">
        <v>0</v>
      </c>
      <c r="OL7" s="13"/>
      <c r="OM7" s="12">
        <v>1</v>
      </c>
      <c r="ON7" s="12">
        <v>100000</v>
      </c>
      <c r="OO7" s="12">
        <v>0</v>
      </c>
      <c r="OP7" s="12">
        <v>100000</v>
      </c>
      <c r="OQ7" s="13"/>
      <c r="OR7" s="12">
        <v>23.8</v>
      </c>
      <c r="OS7" s="12">
        <v>2527560</v>
      </c>
      <c r="OT7" s="12">
        <v>0</v>
      </c>
      <c r="OU7" s="12">
        <v>2527560</v>
      </c>
      <c r="OV7" s="13"/>
      <c r="OW7" s="12">
        <v>0</v>
      </c>
      <c r="OX7" s="12">
        <v>0</v>
      </c>
      <c r="OY7" s="12">
        <v>0</v>
      </c>
      <c r="OZ7" s="12">
        <v>0</v>
      </c>
      <c r="PA7" s="13"/>
      <c r="PB7" s="12">
        <v>0</v>
      </c>
      <c r="PC7" s="12">
        <v>0</v>
      </c>
      <c r="PD7" s="12">
        <v>0</v>
      </c>
      <c r="PE7" s="12">
        <v>0</v>
      </c>
      <c r="PF7" s="13"/>
      <c r="PG7" s="12">
        <v>0</v>
      </c>
      <c r="PH7" s="12">
        <v>0</v>
      </c>
      <c r="PI7" s="12">
        <v>0</v>
      </c>
      <c r="PJ7" s="12">
        <v>0</v>
      </c>
      <c r="PK7" s="13"/>
      <c r="PL7" s="12">
        <v>0</v>
      </c>
      <c r="PM7" s="12">
        <v>0</v>
      </c>
      <c r="PN7" s="12">
        <v>0</v>
      </c>
      <c r="PO7" s="12">
        <v>0</v>
      </c>
      <c r="PP7" s="13"/>
      <c r="PQ7" s="12">
        <v>0</v>
      </c>
      <c r="PR7" s="12">
        <v>0</v>
      </c>
      <c r="PS7" s="12">
        <v>0</v>
      </c>
      <c r="PT7" s="12">
        <v>0</v>
      </c>
      <c r="PU7" s="13"/>
      <c r="PV7" s="12">
        <v>0</v>
      </c>
      <c r="PW7" s="12">
        <v>0</v>
      </c>
      <c r="PX7" s="12">
        <v>0</v>
      </c>
      <c r="PY7" s="12">
        <v>0</v>
      </c>
      <c r="PZ7" s="13"/>
      <c r="QA7" s="12">
        <v>0</v>
      </c>
      <c r="QB7" s="12">
        <v>0</v>
      </c>
      <c r="QC7" s="12">
        <v>0</v>
      </c>
      <c r="QD7" s="12">
        <v>0</v>
      </c>
      <c r="QE7" s="13"/>
      <c r="QF7" s="12">
        <v>0</v>
      </c>
      <c r="QG7" s="12">
        <v>0</v>
      </c>
      <c r="QH7" s="12">
        <v>0</v>
      </c>
      <c r="QI7" s="12">
        <v>0</v>
      </c>
      <c r="QJ7" s="13"/>
      <c r="QK7" s="12">
        <v>1</v>
      </c>
      <c r="QL7" s="12">
        <v>18500</v>
      </c>
      <c r="QM7" s="12">
        <v>0</v>
      </c>
      <c r="QN7" s="12">
        <v>18500</v>
      </c>
      <c r="QO7" s="13"/>
      <c r="QP7" s="12">
        <v>0</v>
      </c>
      <c r="QQ7" s="12">
        <v>0</v>
      </c>
      <c r="QR7" s="12">
        <v>0</v>
      </c>
      <c r="QS7" s="12">
        <v>0</v>
      </c>
      <c r="QT7" s="13"/>
      <c r="QU7" s="12">
        <v>1</v>
      </c>
      <c r="QV7" s="12">
        <v>18300</v>
      </c>
      <c r="QW7" s="12">
        <v>0</v>
      </c>
      <c r="QX7" s="12">
        <v>18300</v>
      </c>
      <c r="QY7" s="13"/>
      <c r="QZ7" s="12">
        <v>9</v>
      </c>
      <c r="RA7" s="12">
        <v>110000</v>
      </c>
      <c r="RB7" s="12">
        <v>0</v>
      </c>
      <c r="RC7" s="12">
        <v>110000</v>
      </c>
      <c r="RD7" s="13"/>
      <c r="RE7" s="12">
        <v>0</v>
      </c>
      <c r="RF7" s="12">
        <v>0</v>
      </c>
      <c r="RG7" s="12">
        <v>0</v>
      </c>
      <c r="RH7" s="12">
        <v>0</v>
      </c>
      <c r="RI7" s="13"/>
      <c r="RJ7" s="12">
        <v>0</v>
      </c>
      <c r="RK7" s="12">
        <v>0</v>
      </c>
      <c r="RL7" s="12">
        <v>0</v>
      </c>
      <c r="RM7" s="12">
        <v>0</v>
      </c>
      <c r="RN7" s="13"/>
      <c r="RO7" s="12">
        <v>0</v>
      </c>
      <c r="RP7" s="12">
        <v>0</v>
      </c>
      <c r="RQ7" s="12">
        <v>0</v>
      </c>
      <c r="RR7" s="12">
        <v>0</v>
      </c>
      <c r="RS7" s="13"/>
      <c r="RT7" s="12">
        <v>56</v>
      </c>
      <c r="RU7" s="12">
        <v>840000</v>
      </c>
      <c r="RV7" s="12">
        <v>0</v>
      </c>
      <c r="RW7" s="12">
        <v>840000</v>
      </c>
      <c r="RX7" s="13"/>
      <c r="RY7" s="12">
        <v>0</v>
      </c>
      <c r="RZ7" s="12">
        <v>0</v>
      </c>
      <c r="SA7" s="12">
        <v>0</v>
      </c>
      <c r="SB7" s="12">
        <v>0</v>
      </c>
      <c r="SC7" s="13"/>
      <c r="SD7" s="12">
        <v>0</v>
      </c>
      <c r="SE7" s="12">
        <v>0</v>
      </c>
      <c r="SF7" s="12">
        <v>0</v>
      </c>
      <c r="SG7" s="12">
        <v>0</v>
      </c>
      <c r="SH7" s="13"/>
      <c r="SI7" s="12">
        <v>0</v>
      </c>
      <c r="SJ7" s="12">
        <v>0</v>
      </c>
      <c r="SK7" s="12">
        <v>0</v>
      </c>
      <c r="SL7" s="12">
        <v>0</v>
      </c>
      <c r="SM7" s="13"/>
      <c r="SN7" s="12">
        <v>0</v>
      </c>
      <c r="SO7" s="12">
        <v>0</v>
      </c>
      <c r="SP7" s="12">
        <v>0</v>
      </c>
      <c r="SQ7" s="12">
        <v>0</v>
      </c>
      <c r="SR7" s="13"/>
      <c r="SS7" s="12">
        <v>0</v>
      </c>
      <c r="ST7" s="12">
        <v>0</v>
      </c>
      <c r="SU7" s="12">
        <v>0</v>
      </c>
      <c r="SV7" s="12">
        <v>0</v>
      </c>
      <c r="SW7" s="13"/>
      <c r="SX7" s="12">
        <v>0</v>
      </c>
      <c r="SY7" s="12">
        <v>0</v>
      </c>
      <c r="SZ7" s="12">
        <v>0</v>
      </c>
      <c r="TA7" s="12">
        <v>0</v>
      </c>
      <c r="TB7" s="13"/>
      <c r="TC7" s="12">
        <v>0</v>
      </c>
      <c r="TD7" s="12">
        <v>0</v>
      </c>
      <c r="TE7" s="12">
        <v>0</v>
      </c>
      <c r="TF7" s="12">
        <v>0</v>
      </c>
      <c r="TG7" s="13"/>
      <c r="TH7" s="12">
        <v>0</v>
      </c>
      <c r="TI7" s="12">
        <v>0</v>
      </c>
      <c r="TJ7" s="12">
        <v>0</v>
      </c>
      <c r="TK7" s="12">
        <v>0</v>
      </c>
      <c r="TL7" s="13"/>
      <c r="TM7" s="12">
        <v>0</v>
      </c>
      <c r="TN7" s="12">
        <v>0</v>
      </c>
      <c r="TO7" s="12">
        <v>0</v>
      </c>
      <c r="TP7" s="12">
        <v>0</v>
      </c>
      <c r="TQ7" s="13"/>
      <c r="TR7" s="12">
        <v>0</v>
      </c>
      <c r="TS7" s="12">
        <v>25000</v>
      </c>
      <c r="TT7" s="12">
        <v>0</v>
      </c>
      <c r="TU7" s="12">
        <v>25000</v>
      </c>
      <c r="TV7" s="13"/>
      <c r="TW7" s="12">
        <v>0</v>
      </c>
      <c r="TX7" s="12">
        <v>0</v>
      </c>
      <c r="TY7" s="12">
        <v>0</v>
      </c>
      <c r="TZ7" s="12">
        <v>0</v>
      </c>
      <c r="UA7" s="13"/>
      <c r="UB7" s="12">
        <v>0</v>
      </c>
      <c r="UC7" s="12">
        <v>0</v>
      </c>
      <c r="UD7" s="12">
        <v>0</v>
      </c>
      <c r="UE7" s="12">
        <v>0</v>
      </c>
      <c r="UF7" s="13"/>
      <c r="UG7" s="12">
        <v>0</v>
      </c>
      <c r="UH7" s="12">
        <v>7725358.4800000004</v>
      </c>
      <c r="UI7" s="12">
        <v>0</v>
      </c>
      <c r="UJ7" s="12">
        <v>7725358.4800000004</v>
      </c>
      <c r="UK7" s="13"/>
    </row>
    <row r="8" spans="1:557" hidden="1">
      <c r="A8" s="10">
        <v>2</v>
      </c>
      <c r="B8" s="11" t="s">
        <v>4</v>
      </c>
      <c r="C8" s="12">
        <v>0</v>
      </c>
      <c r="D8" s="12">
        <v>0</v>
      </c>
      <c r="E8" s="12">
        <v>0</v>
      </c>
      <c r="F8" s="12">
        <v>0</v>
      </c>
      <c r="G8" s="13"/>
      <c r="H8" s="12">
        <v>0</v>
      </c>
      <c r="I8" s="12">
        <v>0</v>
      </c>
      <c r="J8" s="12">
        <v>0</v>
      </c>
      <c r="K8" s="12">
        <v>0</v>
      </c>
      <c r="L8" s="13"/>
      <c r="M8" s="12">
        <v>0</v>
      </c>
      <c r="N8" s="12">
        <v>0</v>
      </c>
      <c r="O8" s="12">
        <v>0</v>
      </c>
      <c r="P8" s="12">
        <v>0</v>
      </c>
      <c r="Q8" s="13"/>
      <c r="R8" s="12">
        <v>0</v>
      </c>
      <c r="S8" s="12">
        <v>0</v>
      </c>
      <c r="T8" s="12">
        <v>0</v>
      </c>
      <c r="U8" s="12">
        <v>0</v>
      </c>
      <c r="V8" s="13"/>
      <c r="W8" s="12">
        <v>1</v>
      </c>
      <c r="X8" s="12">
        <v>26500</v>
      </c>
      <c r="Y8" s="12">
        <v>0</v>
      </c>
      <c r="Z8" s="12">
        <v>26500</v>
      </c>
      <c r="AA8" s="13"/>
      <c r="AB8" s="12">
        <v>0</v>
      </c>
      <c r="AC8" s="12">
        <v>0</v>
      </c>
      <c r="AD8" s="12">
        <v>0</v>
      </c>
      <c r="AE8" s="12">
        <v>0</v>
      </c>
      <c r="AF8" s="13"/>
      <c r="AG8" s="12">
        <v>6</v>
      </c>
      <c r="AH8" s="12">
        <v>1193400</v>
      </c>
      <c r="AI8" s="12">
        <v>0</v>
      </c>
      <c r="AJ8" s="12">
        <v>1193400</v>
      </c>
      <c r="AK8" s="13"/>
      <c r="AL8" s="12">
        <v>0</v>
      </c>
      <c r="AM8" s="12">
        <v>0</v>
      </c>
      <c r="AN8" s="12">
        <v>0</v>
      </c>
      <c r="AO8" s="12">
        <v>0</v>
      </c>
      <c r="AP8" s="13"/>
      <c r="AQ8" s="12">
        <v>0</v>
      </c>
      <c r="AR8" s="12">
        <v>0</v>
      </c>
      <c r="AS8" s="12">
        <v>0</v>
      </c>
      <c r="AT8" s="12">
        <v>0</v>
      </c>
      <c r="AU8" s="13"/>
      <c r="AV8" s="12">
        <v>0</v>
      </c>
      <c r="AW8" s="12">
        <v>0</v>
      </c>
      <c r="AX8" s="12">
        <v>0</v>
      </c>
      <c r="AY8" s="12">
        <v>0</v>
      </c>
      <c r="AZ8" s="13"/>
      <c r="BA8" s="12">
        <v>0</v>
      </c>
      <c r="BB8" s="12">
        <v>0</v>
      </c>
      <c r="BC8" s="12">
        <v>0</v>
      </c>
      <c r="BD8" s="12">
        <v>0</v>
      </c>
      <c r="BE8" s="13"/>
      <c r="BF8" s="12">
        <v>0</v>
      </c>
      <c r="BG8" s="12">
        <v>0</v>
      </c>
      <c r="BH8" s="12">
        <v>0</v>
      </c>
      <c r="BI8" s="12">
        <v>0</v>
      </c>
      <c r="BJ8" s="13"/>
      <c r="BK8" s="12">
        <v>0</v>
      </c>
      <c r="BL8" s="12">
        <v>0</v>
      </c>
      <c r="BM8" s="12">
        <v>0</v>
      </c>
      <c r="BN8" s="12">
        <v>0</v>
      </c>
      <c r="BO8" s="13"/>
      <c r="BP8" s="12">
        <v>0</v>
      </c>
      <c r="BQ8" s="12">
        <v>0</v>
      </c>
      <c r="BR8" s="12">
        <v>0</v>
      </c>
      <c r="BS8" s="12">
        <v>0</v>
      </c>
      <c r="BT8" s="13"/>
      <c r="BU8" s="12">
        <v>0</v>
      </c>
      <c r="BV8" s="12">
        <v>180000</v>
      </c>
      <c r="BW8" s="12">
        <v>0</v>
      </c>
      <c r="BX8" s="12">
        <v>180000</v>
      </c>
      <c r="BY8" s="13"/>
      <c r="BZ8" s="12">
        <v>0</v>
      </c>
      <c r="CA8" s="12">
        <v>0</v>
      </c>
      <c r="CB8" s="12">
        <v>0</v>
      </c>
      <c r="CC8" s="12">
        <v>0</v>
      </c>
      <c r="CD8" s="13"/>
      <c r="CE8" s="12">
        <v>4</v>
      </c>
      <c r="CF8" s="12">
        <v>66648.479999999996</v>
      </c>
      <c r="CG8" s="12">
        <v>0</v>
      </c>
      <c r="CH8" s="12">
        <v>66648.479999999996</v>
      </c>
      <c r="CI8" s="13"/>
      <c r="CJ8" s="12">
        <v>0</v>
      </c>
      <c r="CK8" s="12">
        <v>0</v>
      </c>
      <c r="CL8" s="12">
        <v>0</v>
      </c>
      <c r="CM8" s="12">
        <v>0</v>
      </c>
      <c r="CN8" s="13"/>
      <c r="CO8" s="12">
        <v>1</v>
      </c>
      <c r="CP8" s="12">
        <v>23600</v>
      </c>
      <c r="CQ8" s="12">
        <v>0</v>
      </c>
      <c r="CR8" s="12">
        <v>23600</v>
      </c>
      <c r="CS8" s="13"/>
      <c r="CT8" s="12">
        <v>6</v>
      </c>
      <c r="CU8" s="12">
        <v>47050</v>
      </c>
      <c r="CV8" s="12">
        <v>0</v>
      </c>
      <c r="CW8" s="12">
        <v>47050</v>
      </c>
      <c r="CX8" s="13"/>
      <c r="CY8" s="12">
        <v>0</v>
      </c>
      <c r="CZ8" s="12">
        <v>98625</v>
      </c>
      <c r="DA8" s="12">
        <v>0</v>
      </c>
      <c r="DB8" s="12">
        <v>98625</v>
      </c>
      <c r="DC8" s="13"/>
      <c r="DD8" s="12">
        <v>0</v>
      </c>
      <c r="DE8" s="12">
        <v>0</v>
      </c>
      <c r="DF8" s="12">
        <v>0</v>
      </c>
      <c r="DG8" s="12">
        <v>0</v>
      </c>
      <c r="DH8" s="13"/>
      <c r="DI8" s="12">
        <v>0</v>
      </c>
      <c r="DJ8" s="12">
        <v>0</v>
      </c>
      <c r="DK8" s="12">
        <v>0</v>
      </c>
      <c r="DL8" s="12">
        <v>0</v>
      </c>
      <c r="DM8" s="13"/>
      <c r="DN8" s="12">
        <v>0</v>
      </c>
      <c r="DO8" s="12">
        <v>0</v>
      </c>
      <c r="DP8" s="12">
        <v>0</v>
      </c>
      <c r="DQ8" s="12">
        <v>0</v>
      </c>
      <c r="DR8" s="13"/>
      <c r="DS8" s="12">
        <v>0</v>
      </c>
      <c r="DT8" s="12">
        <v>0</v>
      </c>
      <c r="DU8" s="12">
        <v>0</v>
      </c>
      <c r="DV8" s="12">
        <v>0</v>
      </c>
      <c r="DW8" s="13"/>
      <c r="DX8" s="12">
        <v>1</v>
      </c>
      <c r="DY8" s="12">
        <v>142400</v>
      </c>
      <c r="DZ8" s="12">
        <v>0</v>
      </c>
      <c r="EA8" s="12">
        <v>142400</v>
      </c>
      <c r="EB8" s="13"/>
      <c r="EC8" s="12">
        <v>0</v>
      </c>
      <c r="ED8" s="12">
        <v>0</v>
      </c>
      <c r="EE8" s="12">
        <v>0</v>
      </c>
      <c r="EF8" s="12">
        <v>0</v>
      </c>
      <c r="EG8" s="13"/>
      <c r="EH8" s="12">
        <v>0</v>
      </c>
      <c r="EI8" s="12">
        <v>0</v>
      </c>
      <c r="EJ8" s="12">
        <v>0</v>
      </c>
      <c r="EK8" s="12">
        <v>0</v>
      </c>
      <c r="EL8" s="13"/>
      <c r="EM8" s="12">
        <v>5</v>
      </c>
      <c r="EN8" s="12">
        <v>65000</v>
      </c>
      <c r="EO8" s="12">
        <v>0</v>
      </c>
      <c r="EP8" s="12">
        <v>65000</v>
      </c>
      <c r="EQ8" s="13"/>
      <c r="ER8" s="12">
        <v>0</v>
      </c>
      <c r="ES8" s="12">
        <v>0</v>
      </c>
      <c r="ET8" s="12">
        <v>0</v>
      </c>
      <c r="EU8" s="12">
        <v>0</v>
      </c>
      <c r="EV8" s="13"/>
      <c r="EW8" s="12">
        <v>5</v>
      </c>
      <c r="EX8" s="12">
        <v>10000</v>
      </c>
      <c r="EY8" s="12">
        <v>0</v>
      </c>
      <c r="EZ8" s="12">
        <v>10000</v>
      </c>
      <c r="FA8" s="13"/>
      <c r="FB8" s="12">
        <v>5</v>
      </c>
      <c r="FC8" s="12">
        <v>15000</v>
      </c>
      <c r="FD8" s="12">
        <v>0</v>
      </c>
      <c r="FE8" s="12">
        <v>15000</v>
      </c>
      <c r="FF8" s="13"/>
      <c r="FG8" s="12">
        <v>0</v>
      </c>
      <c r="FH8" s="12">
        <v>0</v>
      </c>
      <c r="FI8" s="12">
        <v>0</v>
      </c>
      <c r="FJ8" s="12">
        <v>0</v>
      </c>
      <c r="FK8" s="13"/>
      <c r="FL8" s="12">
        <v>0</v>
      </c>
      <c r="FM8" s="12">
        <v>0</v>
      </c>
      <c r="FN8" s="12">
        <v>0</v>
      </c>
      <c r="FO8" s="12">
        <v>0</v>
      </c>
      <c r="FP8" s="13"/>
      <c r="FQ8" s="12">
        <v>0</v>
      </c>
      <c r="FR8" s="12">
        <v>0</v>
      </c>
      <c r="FS8" s="12">
        <v>0</v>
      </c>
      <c r="FT8" s="12">
        <v>0</v>
      </c>
      <c r="FU8" s="13"/>
      <c r="FV8" s="12">
        <v>0</v>
      </c>
      <c r="FW8" s="12">
        <v>0</v>
      </c>
      <c r="FX8" s="12">
        <v>0</v>
      </c>
      <c r="FY8" s="12">
        <v>0</v>
      </c>
      <c r="FZ8" s="13"/>
      <c r="GA8" s="12">
        <v>0</v>
      </c>
      <c r="GB8" s="12">
        <v>0</v>
      </c>
      <c r="GC8" s="12">
        <v>0</v>
      </c>
      <c r="GD8" s="12">
        <v>0</v>
      </c>
      <c r="GE8" s="13"/>
      <c r="GF8" s="12">
        <v>0</v>
      </c>
      <c r="GG8" s="12">
        <v>0</v>
      </c>
      <c r="GH8" s="12">
        <v>0</v>
      </c>
      <c r="GI8" s="12">
        <v>0</v>
      </c>
      <c r="GJ8" s="13"/>
      <c r="GK8" s="12">
        <v>1</v>
      </c>
      <c r="GL8" s="12">
        <v>32500</v>
      </c>
      <c r="GM8" s="12">
        <v>0</v>
      </c>
      <c r="GN8" s="12">
        <v>32500</v>
      </c>
      <c r="GO8" s="13"/>
      <c r="GP8" s="12">
        <v>5</v>
      </c>
      <c r="GQ8" s="12">
        <v>50000</v>
      </c>
      <c r="GR8" s="12">
        <v>0</v>
      </c>
      <c r="GS8" s="12">
        <v>50000</v>
      </c>
      <c r="GT8" s="13"/>
      <c r="GU8" s="12">
        <v>2</v>
      </c>
      <c r="GV8" s="12">
        <v>20000</v>
      </c>
      <c r="GW8" s="12">
        <v>0</v>
      </c>
      <c r="GX8" s="12">
        <v>20000</v>
      </c>
      <c r="GY8" s="13"/>
      <c r="GZ8" s="12">
        <v>0</v>
      </c>
      <c r="HA8" s="12">
        <v>0</v>
      </c>
      <c r="HB8" s="12">
        <v>0</v>
      </c>
      <c r="HC8" s="12">
        <v>0</v>
      </c>
      <c r="HD8" s="13"/>
      <c r="HE8" s="12">
        <v>0</v>
      </c>
      <c r="HF8" s="12">
        <v>0</v>
      </c>
      <c r="HG8" s="12">
        <v>0</v>
      </c>
      <c r="HH8" s="12">
        <v>0</v>
      </c>
      <c r="HI8" s="13"/>
      <c r="HJ8" s="12">
        <v>0</v>
      </c>
      <c r="HK8" s="12">
        <v>0</v>
      </c>
      <c r="HL8" s="12">
        <v>0</v>
      </c>
      <c r="HM8" s="12">
        <v>0</v>
      </c>
      <c r="HN8" s="13"/>
      <c r="HO8" s="12">
        <v>0</v>
      </c>
      <c r="HP8" s="12">
        <v>0</v>
      </c>
      <c r="HQ8" s="12">
        <v>0</v>
      </c>
      <c r="HR8" s="12">
        <v>0</v>
      </c>
      <c r="HS8" s="13"/>
      <c r="HT8" s="12">
        <v>0</v>
      </c>
      <c r="HU8" s="12">
        <v>0</v>
      </c>
      <c r="HV8" s="12">
        <v>0</v>
      </c>
      <c r="HW8" s="12">
        <v>0</v>
      </c>
      <c r="HX8" s="13"/>
      <c r="HY8" s="12">
        <v>0</v>
      </c>
      <c r="HZ8" s="12">
        <v>0</v>
      </c>
      <c r="IA8" s="12">
        <v>0</v>
      </c>
      <c r="IB8" s="12">
        <v>0</v>
      </c>
      <c r="IC8" s="13"/>
      <c r="ID8" s="12">
        <v>1</v>
      </c>
      <c r="IE8" s="12">
        <v>16850</v>
      </c>
      <c r="IF8" s="12">
        <v>0</v>
      </c>
      <c r="IG8" s="12">
        <v>16850</v>
      </c>
      <c r="IH8" s="13"/>
      <c r="II8" s="12">
        <v>0</v>
      </c>
      <c r="IJ8" s="12">
        <v>0</v>
      </c>
      <c r="IK8" s="12">
        <v>0</v>
      </c>
      <c r="IL8" s="12">
        <v>0</v>
      </c>
      <c r="IM8" s="13"/>
      <c r="IN8" s="12">
        <v>0</v>
      </c>
      <c r="IO8" s="12">
        <v>0</v>
      </c>
      <c r="IP8" s="12">
        <v>0</v>
      </c>
      <c r="IQ8" s="12">
        <v>0</v>
      </c>
      <c r="IR8" s="13"/>
      <c r="IS8" s="12"/>
      <c r="IT8" s="12">
        <v>0</v>
      </c>
      <c r="IU8" s="12">
        <v>0</v>
      </c>
      <c r="IV8" s="12">
        <v>0</v>
      </c>
      <c r="IW8" s="13"/>
      <c r="IX8" s="12">
        <v>50</v>
      </c>
      <c r="IY8" s="12">
        <v>52500</v>
      </c>
      <c r="IZ8" s="12">
        <v>0</v>
      </c>
      <c r="JA8" s="12">
        <v>52500</v>
      </c>
      <c r="JB8" s="13"/>
      <c r="JC8" s="12">
        <v>5</v>
      </c>
      <c r="JD8" s="12">
        <v>2750</v>
      </c>
      <c r="JE8" s="12">
        <v>0</v>
      </c>
      <c r="JF8" s="12">
        <v>2750</v>
      </c>
      <c r="JG8" s="13"/>
      <c r="JH8" s="12">
        <v>0</v>
      </c>
      <c r="JI8" s="12">
        <v>0</v>
      </c>
      <c r="JJ8" s="12">
        <v>0</v>
      </c>
      <c r="JK8" s="12">
        <v>0</v>
      </c>
      <c r="JL8" s="13"/>
      <c r="JM8" s="12">
        <v>5</v>
      </c>
      <c r="JN8" s="12">
        <v>2000</v>
      </c>
      <c r="JO8" s="12">
        <v>0</v>
      </c>
      <c r="JP8" s="12">
        <v>2000</v>
      </c>
      <c r="JQ8" s="13"/>
      <c r="JR8" s="12">
        <v>0</v>
      </c>
      <c r="JS8" s="12">
        <v>0</v>
      </c>
      <c r="JT8" s="12">
        <v>0</v>
      </c>
      <c r="JU8" s="12">
        <v>0</v>
      </c>
      <c r="JV8" s="13"/>
      <c r="JW8" s="12">
        <v>0</v>
      </c>
      <c r="JX8" s="12">
        <v>0</v>
      </c>
      <c r="JY8" s="12">
        <v>0</v>
      </c>
      <c r="JZ8" s="12">
        <v>0</v>
      </c>
      <c r="KA8" s="13"/>
      <c r="KB8" s="12">
        <v>0</v>
      </c>
      <c r="KC8" s="12">
        <v>0</v>
      </c>
      <c r="KD8" s="12">
        <v>0</v>
      </c>
      <c r="KE8" s="12">
        <v>0</v>
      </c>
      <c r="KF8" s="13"/>
      <c r="KG8" s="12">
        <v>35</v>
      </c>
      <c r="KH8" s="12">
        <v>8750</v>
      </c>
      <c r="KI8" s="12">
        <v>0</v>
      </c>
      <c r="KJ8" s="12">
        <v>8750</v>
      </c>
      <c r="KK8" s="13"/>
      <c r="KL8" s="12">
        <v>0</v>
      </c>
      <c r="KM8" s="12">
        <v>0</v>
      </c>
      <c r="KN8" s="12">
        <v>0</v>
      </c>
      <c r="KO8" s="12">
        <v>0</v>
      </c>
      <c r="KP8" s="13"/>
      <c r="KQ8" s="12">
        <v>1</v>
      </c>
      <c r="KR8" s="12">
        <v>35000</v>
      </c>
      <c r="KS8" s="12">
        <v>0</v>
      </c>
      <c r="KT8" s="12">
        <v>35000</v>
      </c>
      <c r="KU8" s="13"/>
      <c r="KV8" s="12">
        <v>0</v>
      </c>
      <c r="KW8" s="12">
        <v>0</v>
      </c>
      <c r="KX8" s="12">
        <v>0</v>
      </c>
      <c r="KY8" s="12">
        <v>0</v>
      </c>
      <c r="KZ8" s="13"/>
      <c r="LA8" s="12">
        <v>0</v>
      </c>
      <c r="LB8" s="12">
        <v>0</v>
      </c>
      <c r="LC8" s="12">
        <v>0</v>
      </c>
      <c r="LD8" s="12">
        <v>0</v>
      </c>
      <c r="LE8" s="13"/>
      <c r="LF8" s="12">
        <v>0</v>
      </c>
      <c r="LG8" s="12">
        <v>0</v>
      </c>
      <c r="LH8" s="12">
        <v>0</v>
      </c>
      <c r="LI8" s="12">
        <v>0</v>
      </c>
      <c r="LJ8" s="13"/>
      <c r="LK8" s="12">
        <v>0</v>
      </c>
      <c r="LL8" s="12">
        <v>270000</v>
      </c>
      <c r="LM8" s="12">
        <v>0</v>
      </c>
      <c r="LN8" s="12">
        <v>270000</v>
      </c>
      <c r="LO8" s="13"/>
      <c r="LP8" s="12">
        <v>70</v>
      </c>
      <c r="LQ8" s="12">
        <v>19500</v>
      </c>
      <c r="LR8" s="12">
        <v>0</v>
      </c>
      <c r="LS8" s="12">
        <v>19500</v>
      </c>
      <c r="LT8" s="13"/>
      <c r="LU8" s="12">
        <v>30</v>
      </c>
      <c r="LV8" s="12">
        <v>29200</v>
      </c>
      <c r="LW8" s="12">
        <v>0</v>
      </c>
      <c r="LX8" s="12">
        <v>29200</v>
      </c>
      <c r="LY8" s="13"/>
      <c r="LZ8" s="12">
        <v>0</v>
      </c>
      <c r="MA8" s="12">
        <v>18750</v>
      </c>
      <c r="MB8" s="12">
        <v>0</v>
      </c>
      <c r="MC8" s="12">
        <v>18750</v>
      </c>
      <c r="MD8" s="13"/>
      <c r="ME8" s="12">
        <v>0</v>
      </c>
      <c r="MF8" s="12">
        <v>0</v>
      </c>
      <c r="MG8" s="12">
        <v>0</v>
      </c>
      <c r="MH8" s="12">
        <v>0</v>
      </c>
      <c r="MI8" s="13"/>
      <c r="MJ8" s="12">
        <v>0</v>
      </c>
      <c r="MK8" s="12">
        <v>0</v>
      </c>
      <c r="ML8" s="12">
        <v>0</v>
      </c>
      <c r="MM8" s="12">
        <v>0</v>
      </c>
      <c r="MN8" s="13"/>
      <c r="MO8" s="12">
        <v>0</v>
      </c>
      <c r="MP8" s="12">
        <v>0</v>
      </c>
      <c r="MQ8" s="12">
        <v>0</v>
      </c>
      <c r="MR8" s="12">
        <v>0</v>
      </c>
      <c r="MS8" s="13"/>
      <c r="MT8" s="12">
        <v>0</v>
      </c>
      <c r="MU8" s="12">
        <v>0</v>
      </c>
      <c r="MV8" s="12">
        <v>0</v>
      </c>
      <c r="MW8" s="12">
        <v>0</v>
      </c>
      <c r="MX8" s="13"/>
      <c r="MY8" s="12">
        <v>0</v>
      </c>
      <c r="MZ8" s="12">
        <v>0</v>
      </c>
      <c r="NA8" s="12">
        <v>0</v>
      </c>
      <c r="NB8" s="12">
        <v>0</v>
      </c>
      <c r="NC8" s="13"/>
      <c r="ND8" s="12">
        <v>1</v>
      </c>
      <c r="NE8" s="12">
        <v>50000</v>
      </c>
      <c r="NF8" s="12">
        <v>0</v>
      </c>
      <c r="NG8" s="12">
        <v>50000</v>
      </c>
      <c r="NH8" s="13"/>
      <c r="NI8" s="12">
        <v>1</v>
      </c>
      <c r="NJ8" s="12">
        <v>50000</v>
      </c>
      <c r="NK8" s="12">
        <v>0</v>
      </c>
      <c r="NL8" s="12">
        <v>50000</v>
      </c>
      <c r="NM8" s="13"/>
      <c r="NN8" s="12">
        <v>0</v>
      </c>
      <c r="NO8" s="12">
        <v>0</v>
      </c>
      <c r="NP8" s="12">
        <v>0</v>
      </c>
      <c r="NQ8" s="12">
        <v>0</v>
      </c>
      <c r="NR8" s="13"/>
      <c r="NS8" s="12">
        <v>0</v>
      </c>
      <c r="NT8" s="12">
        <v>0</v>
      </c>
      <c r="NU8" s="12">
        <v>0</v>
      </c>
      <c r="NV8" s="12">
        <v>0</v>
      </c>
      <c r="NW8" s="13"/>
      <c r="NX8" s="12">
        <v>0</v>
      </c>
      <c r="NY8" s="12">
        <v>0</v>
      </c>
      <c r="NZ8" s="12">
        <v>0</v>
      </c>
      <c r="OA8" s="12">
        <v>0</v>
      </c>
      <c r="OB8" s="13"/>
      <c r="OC8" s="12">
        <v>0</v>
      </c>
      <c r="OD8" s="12">
        <v>0</v>
      </c>
      <c r="OE8" s="12">
        <v>0</v>
      </c>
      <c r="OF8" s="12">
        <v>0</v>
      </c>
      <c r="OG8" s="13"/>
      <c r="OH8" s="12">
        <v>0</v>
      </c>
      <c r="OI8" s="12">
        <v>0</v>
      </c>
      <c r="OJ8" s="12">
        <v>0</v>
      </c>
      <c r="OK8" s="12">
        <v>0</v>
      </c>
      <c r="OL8" s="13"/>
      <c r="OM8" s="12">
        <v>1</v>
      </c>
      <c r="ON8" s="12">
        <v>100000</v>
      </c>
      <c r="OO8" s="12">
        <v>0</v>
      </c>
      <c r="OP8" s="12">
        <v>100000</v>
      </c>
      <c r="OQ8" s="13"/>
      <c r="OR8" s="12">
        <v>10.8</v>
      </c>
      <c r="OS8" s="12">
        <v>1146960</v>
      </c>
      <c r="OT8" s="12">
        <v>0</v>
      </c>
      <c r="OU8" s="12">
        <v>1146960</v>
      </c>
      <c r="OV8" s="13"/>
      <c r="OW8" s="12">
        <v>0</v>
      </c>
      <c r="OX8" s="12">
        <v>0</v>
      </c>
      <c r="OY8" s="12">
        <v>0</v>
      </c>
      <c r="OZ8" s="12">
        <v>0</v>
      </c>
      <c r="PA8" s="13"/>
      <c r="PB8" s="12">
        <v>0</v>
      </c>
      <c r="PC8" s="12">
        <v>0</v>
      </c>
      <c r="PD8" s="12">
        <v>0</v>
      </c>
      <c r="PE8" s="12">
        <v>0</v>
      </c>
      <c r="PF8" s="13"/>
      <c r="PG8" s="12">
        <v>0</v>
      </c>
      <c r="PH8" s="12">
        <v>0</v>
      </c>
      <c r="PI8" s="12">
        <v>0</v>
      </c>
      <c r="PJ8" s="12">
        <v>0</v>
      </c>
      <c r="PK8" s="13"/>
      <c r="PL8" s="12">
        <v>0</v>
      </c>
      <c r="PM8" s="12">
        <v>0</v>
      </c>
      <c r="PN8" s="12">
        <v>0</v>
      </c>
      <c r="PO8" s="12">
        <v>0</v>
      </c>
      <c r="PP8" s="13"/>
      <c r="PQ8" s="12">
        <v>0</v>
      </c>
      <c r="PR8" s="12">
        <v>0</v>
      </c>
      <c r="PS8" s="12">
        <v>0</v>
      </c>
      <c r="PT8" s="12">
        <v>0</v>
      </c>
      <c r="PU8" s="13"/>
      <c r="PV8" s="12">
        <v>0</v>
      </c>
      <c r="PW8" s="12">
        <v>0</v>
      </c>
      <c r="PX8" s="12">
        <v>0</v>
      </c>
      <c r="PY8" s="12">
        <v>0</v>
      </c>
      <c r="PZ8" s="13"/>
      <c r="QA8" s="12">
        <v>0</v>
      </c>
      <c r="QB8" s="12">
        <v>0</v>
      </c>
      <c r="QC8" s="12">
        <v>0</v>
      </c>
      <c r="QD8" s="12">
        <v>0</v>
      </c>
      <c r="QE8" s="13"/>
      <c r="QF8" s="12">
        <v>0</v>
      </c>
      <c r="QG8" s="12">
        <v>0</v>
      </c>
      <c r="QH8" s="12">
        <v>0</v>
      </c>
      <c r="QI8" s="12">
        <v>0</v>
      </c>
      <c r="QJ8" s="13"/>
      <c r="QK8" s="12">
        <v>1</v>
      </c>
      <c r="QL8" s="12">
        <v>18500</v>
      </c>
      <c r="QM8" s="12">
        <v>0</v>
      </c>
      <c r="QN8" s="12">
        <v>18500</v>
      </c>
      <c r="QO8" s="13"/>
      <c r="QP8" s="12">
        <v>0</v>
      </c>
      <c r="QQ8" s="12">
        <v>0</v>
      </c>
      <c r="QR8" s="12">
        <v>0</v>
      </c>
      <c r="QS8" s="12">
        <v>0</v>
      </c>
      <c r="QT8" s="13"/>
      <c r="QU8" s="12">
        <v>1</v>
      </c>
      <c r="QV8" s="12">
        <v>9900</v>
      </c>
      <c r="QW8" s="12">
        <v>0</v>
      </c>
      <c r="QX8" s="12">
        <v>9900</v>
      </c>
      <c r="QY8" s="13"/>
      <c r="QZ8" s="12">
        <v>5</v>
      </c>
      <c r="RA8" s="12">
        <v>32875</v>
      </c>
      <c r="RB8" s="12">
        <v>0</v>
      </c>
      <c r="RC8" s="12">
        <v>32875</v>
      </c>
      <c r="RD8" s="13"/>
      <c r="RE8" s="12">
        <v>0</v>
      </c>
      <c r="RF8" s="12">
        <v>0</v>
      </c>
      <c r="RG8" s="12">
        <v>0</v>
      </c>
      <c r="RH8" s="12">
        <v>0</v>
      </c>
      <c r="RI8" s="13"/>
      <c r="RJ8" s="12">
        <v>0</v>
      </c>
      <c r="RK8" s="12">
        <v>0</v>
      </c>
      <c r="RL8" s="12">
        <v>0</v>
      </c>
      <c r="RM8" s="12">
        <v>0</v>
      </c>
      <c r="RN8" s="13"/>
      <c r="RO8" s="12">
        <v>0</v>
      </c>
      <c r="RP8" s="12">
        <v>0</v>
      </c>
      <c r="RQ8" s="12">
        <v>0</v>
      </c>
      <c r="RR8" s="12">
        <v>0</v>
      </c>
      <c r="RS8" s="13"/>
      <c r="RT8" s="12">
        <v>54</v>
      </c>
      <c r="RU8" s="12">
        <v>810000</v>
      </c>
      <c r="RV8" s="12">
        <v>0</v>
      </c>
      <c r="RW8" s="12">
        <v>810000</v>
      </c>
      <c r="RX8" s="13"/>
      <c r="RY8" s="12">
        <v>0</v>
      </c>
      <c r="RZ8" s="12">
        <v>0</v>
      </c>
      <c r="SA8" s="12">
        <v>0</v>
      </c>
      <c r="SB8" s="12">
        <v>0</v>
      </c>
      <c r="SC8" s="13"/>
      <c r="SD8" s="12">
        <v>0</v>
      </c>
      <c r="SE8" s="12">
        <v>0</v>
      </c>
      <c r="SF8" s="12">
        <v>0</v>
      </c>
      <c r="SG8" s="12">
        <v>0</v>
      </c>
      <c r="SH8" s="13"/>
      <c r="SI8" s="12">
        <v>0</v>
      </c>
      <c r="SJ8" s="12">
        <v>0</v>
      </c>
      <c r="SK8" s="12">
        <v>0</v>
      </c>
      <c r="SL8" s="12">
        <v>0</v>
      </c>
      <c r="SM8" s="13"/>
      <c r="SN8" s="12">
        <v>0</v>
      </c>
      <c r="SO8" s="12">
        <v>0</v>
      </c>
      <c r="SP8" s="12">
        <v>0</v>
      </c>
      <c r="SQ8" s="12">
        <v>0</v>
      </c>
      <c r="SR8" s="13"/>
      <c r="SS8" s="12">
        <v>0</v>
      </c>
      <c r="ST8" s="12">
        <v>0</v>
      </c>
      <c r="SU8" s="12">
        <v>0</v>
      </c>
      <c r="SV8" s="12">
        <v>0</v>
      </c>
      <c r="SW8" s="13"/>
      <c r="SX8" s="12">
        <v>0</v>
      </c>
      <c r="SY8" s="12">
        <v>0</v>
      </c>
      <c r="SZ8" s="12">
        <v>0</v>
      </c>
      <c r="TA8" s="12">
        <v>0</v>
      </c>
      <c r="TB8" s="13"/>
      <c r="TC8" s="12">
        <v>0</v>
      </c>
      <c r="TD8" s="12">
        <v>0</v>
      </c>
      <c r="TE8" s="12">
        <v>0</v>
      </c>
      <c r="TF8" s="12">
        <v>0</v>
      </c>
      <c r="TG8" s="13"/>
      <c r="TH8" s="12">
        <v>0</v>
      </c>
      <c r="TI8" s="12">
        <v>0</v>
      </c>
      <c r="TJ8" s="12">
        <v>0</v>
      </c>
      <c r="TK8" s="12">
        <v>0</v>
      </c>
      <c r="TL8" s="13"/>
      <c r="TM8" s="12">
        <v>0</v>
      </c>
      <c r="TN8" s="12">
        <v>0</v>
      </c>
      <c r="TO8" s="12">
        <v>0</v>
      </c>
      <c r="TP8" s="12">
        <v>0</v>
      </c>
      <c r="TQ8" s="13"/>
      <c r="TR8" s="12">
        <v>0</v>
      </c>
      <c r="TS8" s="12">
        <v>25000</v>
      </c>
      <c r="TT8" s="12">
        <v>0</v>
      </c>
      <c r="TU8" s="12">
        <v>25000</v>
      </c>
      <c r="TV8" s="13"/>
      <c r="TW8" s="12">
        <v>0</v>
      </c>
      <c r="TX8" s="12">
        <v>0</v>
      </c>
      <c r="TY8" s="12">
        <v>0</v>
      </c>
      <c r="TZ8" s="12">
        <v>0</v>
      </c>
      <c r="UA8" s="13"/>
      <c r="UB8" s="12">
        <v>0</v>
      </c>
      <c r="UC8" s="12">
        <v>0</v>
      </c>
      <c r="UD8" s="12">
        <v>0</v>
      </c>
      <c r="UE8" s="12">
        <v>0</v>
      </c>
      <c r="UF8" s="13"/>
      <c r="UG8" s="12">
        <v>0</v>
      </c>
      <c r="UH8" s="12">
        <v>4669258.4800000004</v>
      </c>
      <c r="UI8" s="12">
        <v>0</v>
      </c>
      <c r="UJ8" s="12">
        <v>4669258.4800000004</v>
      </c>
      <c r="UK8" s="13"/>
    </row>
    <row r="9" spans="1:557" hidden="1">
      <c r="A9" s="10">
        <v>3</v>
      </c>
      <c r="B9" s="11" t="s">
        <v>5</v>
      </c>
      <c r="C9" s="12">
        <v>0</v>
      </c>
      <c r="D9" s="12">
        <v>0</v>
      </c>
      <c r="E9" s="12">
        <v>0</v>
      </c>
      <c r="F9" s="12">
        <v>0</v>
      </c>
      <c r="G9" s="13"/>
      <c r="H9" s="12">
        <v>0</v>
      </c>
      <c r="I9" s="12">
        <v>0</v>
      </c>
      <c r="J9" s="12">
        <v>0</v>
      </c>
      <c r="K9" s="12">
        <v>0</v>
      </c>
      <c r="L9" s="13"/>
      <c r="M9" s="12">
        <v>0</v>
      </c>
      <c r="N9" s="12">
        <v>0</v>
      </c>
      <c r="O9" s="12">
        <v>0</v>
      </c>
      <c r="P9" s="12">
        <v>0</v>
      </c>
      <c r="Q9" s="13"/>
      <c r="R9" s="12">
        <v>0</v>
      </c>
      <c r="S9" s="12">
        <v>0</v>
      </c>
      <c r="T9" s="12">
        <v>0</v>
      </c>
      <c r="U9" s="12">
        <v>0</v>
      </c>
      <c r="V9" s="13"/>
      <c r="W9" s="12">
        <v>1</v>
      </c>
      <c r="X9" s="12">
        <v>26500</v>
      </c>
      <c r="Y9" s="12">
        <v>0</v>
      </c>
      <c r="Z9" s="12">
        <v>26500</v>
      </c>
      <c r="AA9" s="13"/>
      <c r="AB9" s="12">
        <v>0</v>
      </c>
      <c r="AC9" s="12">
        <v>0</v>
      </c>
      <c r="AD9" s="12">
        <v>0</v>
      </c>
      <c r="AE9" s="12">
        <v>0</v>
      </c>
      <c r="AF9" s="13"/>
      <c r="AG9" s="12">
        <v>9</v>
      </c>
      <c r="AH9" s="12">
        <v>1790100</v>
      </c>
      <c r="AI9" s="12">
        <v>0</v>
      </c>
      <c r="AJ9" s="12">
        <v>1790100</v>
      </c>
      <c r="AK9" s="13"/>
      <c r="AL9" s="12">
        <v>0</v>
      </c>
      <c r="AM9" s="12">
        <v>0</v>
      </c>
      <c r="AN9" s="12">
        <v>0</v>
      </c>
      <c r="AO9" s="12">
        <v>0</v>
      </c>
      <c r="AP9" s="13"/>
      <c r="AQ9" s="12">
        <v>0</v>
      </c>
      <c r="AR9" s="12">
        <v>0</v>
      </c>
      <c r="AS9" s="12">
        <v>0</v>
      </c>
      <c r="AT9" s="12">
        <v>0</v>
      </c>
      <c r="AU9" s="13"/>
      <c r="AV9" s="12">
        <v>0</v>
      </c>
      <c r="AW9" s="12">
        <v>0</v>
      </c>
      <c r="AX9" s="12">
        <v>0</v>
      </c>
      <c r="AY9" s="12">
        <v>0</v>
      </c>
      <c r="AZ9" s="13"/>
      <c r="BA9" s="12">
        <v>0</v>
      </c>
      <c r="BB9" s="12">
        <v>0</v>
      </c>
      <c r="BC9" s="12">
        <v>0</v>
      </c>
      <c r="BD9" s="12">
        <v>0</v>
      </c>
      <c r="BE9" s="13"/>
      <c r="BF9" s="12">
        <v>0</v>
      </c>
      <c r="BG9" s="12">
        <v>0</v>
      </c>
      <c r="BH9" s="12">
        <v>0</v>
      </c>
      <c r="BI9" s="12">
        <v>0</v>
      </c>
      <c r="BJ9" s="13"/>
      <c r="BK9" s="12">
        <v>0</v>
      </c>
      <c r="BL9" s="12">
        <v>0</v>
      </c>
      <c r="BM9" s="12">
        <v>0</v>
      </c>
      <c r="BN9" s="12">
        <v>0</v>
      </c>
      <c r="BO9" s="13"/>
      <c r="BP9" s="12">
        <v>0</v>
      </c>
      <c r="BQ9" s="12">
        <v>0</v>
      </c>
      <c r="BR9" s="12">
        <v>0</v>
      </c>
      <c r="BS9" s="12">
        <v>0</v>
      </c>
      <c r="BT9" s="13"/>
      <c r="BU9" s="12">
        <v>0</v>
      </c>
      <c r="BV9" s="12">
        <v>257000</v>
      </c>
      <c r="BW9" s="12">
        <v>0</v>
      </c>
      <c r="BX9" s="12">
        <v>257000</v>
      </c>
      <c r="BY9" s="13"/>
      <c r="BZ9" s="12">
        <v>0</v>
      </c>
      <c r="CA9" s="12">
        <v>0</v>
      </c>
      <c r="CB9" s="12">
        <v>0</v>
      </c>
      <c r="CC9" s="12">
        <v>0</v>
      </c>
      <c r="CD9" s="13"/>
      <c r="CE9" s="12">
        <v>12</v>
      </c>
      <c r="CF9" s="12">
        <v>164248.48000000001</v>
      </c>
      <c r="CG9" s="12">
        <v>0</v>
      </c>
      <c r="CH9" s="12">
        <v>164248.48000000001</v>
      </c>
      <c r="CI9" s="13"/>
      <c r="CJ9" s="12">
        <v>0</v>
      </c>
      <c r="CK9" s="12">
        <v>0</v>
      </c>
      <c r="CL9" s="12">
        <v>0</v>
      </c>
      <c r="CM9" s="12">
        <v>0</v>
      </c>
      <c r="CN9" s="13"/>
      <c r="CO9" s="12">
        <v>1</v>
      </c>
      <c r="CP9" s="12">
        <v>23600</v>
      </c>
      <c r="CQ9" s="12">
        <v>0</v>
      </c>
      <c r="CR9" s="12">
        <v>23600</v>
      </c>
      <c r="CS9" s="13"/>
      <c r="CT9" s="12">
        <v>12</v>
      </c>
      <c r="CU9" s="12">
        <v>65050</v>
      </c>
      <c r="CV9" s="12">
        <v>0</v>
      </c>
      <c r="CW9" s="12">
        <v>65050</v>
      </c>
      <c r="CX9" s="13"/>
      <c r="CY9" s="12">
        <v>0</v>
      </c>
      <c r="CZ9" s="12">
        <v>199325</v>
      </c>
      <c r="DA9" s="12">
        <v>0</v>
      </c>
      <c r="DB9" s="12">
        <v>199325</v>
      </c>
      <c r="DC9" s="13"/>
      <c r="DD9" s="12">
        <v>0</v>
      </c>
      <c r="DE9" s="12">
        <v>0</v>
      </c>
      <c r="DF9" s="12">
        <v>0</v>
      </c>
      <c r="DG9" s="12">
        <v>0</v>
      </c>
      <c r="DH9" s="13"/>
      <c r="DI9" s="12">
        <v>0</v>
      </c>
      <c r="DJ9" s="12">
        <v>0</v>
      </c>
      <c r="DK9" s="12">
        <v>0</v>
      </c>
      <c r="DL9" s="12">
        <v>0</v>
      </c>
      <c r="DM9" s="13"/>
      <c r="DN9" s="12">
        <v>0</v>
      </c>
      <c r="DO9" s="12">
        <v>0</v>
      </c>
      <c r="DP9" s="12">
        <v>0</v>
      </c>
      <c r="DQ9" s="12">
        <v>0</v>
      </c>
      <c r="DR9" s="13"/>
      <c r="DS9" s="12">
        <v>0</v>
      </c>
      <c r="DT9" s="12">
        <v>0</v>
      </c>
      <c r="DU9" s="12">
        <v>0</v>
      </c>
      <c r="DV9" s="12">
        <v>0</v>
      </c>
      <c r="DW9" s="13"/>
      <c r="DX9" s="12">
        <v>1</v>
      </c>
      <c r="DY9" s="12">
        <v>142400</v>
      </c>
      <c r="DZ9" s="12">
        <v>0</v>
      </c>
      <c r="EA9" s="12">
        <v>142400</v>
      </c>
      <c r="EB9" s="13"/>
      <c r="EC9" s="12">
        <v>0</v>
      </c>
      <c r="ED9" s="12">
        <v>0</v>
      </c>
      <c r="EE9" s="12">
        <v>0</v>
      </c>
      <c r="EF9" s="12">
        <v>0</v>
      </c>
      <c r="EG9" s="13"/>
      <c r="EH9" s="12">
        <v>0</v>
      </c>
      <c r="EI9" s="12">
        <v>0</v>
      </c>
      <c r="EJ9" s="12">
        <v>0</v>
      </c>
      <c r="EK9" s="12">
        <v>0</v>
      </c>
      <c r="EL9" s="13"/>
      <c r="EM9" s="12">
        <v>11</v>
      </c>
      <c r="EN9" s="12">
        <v>107000</v>
      </c>
      <c r="EO9" s="12">
        <v>0</v>
      </c>
      <c r="EP9" s="12">
        <v>107000</v>
      </c>
      <c r="EQ9" s="13"/>
      <c r="ER9" s="12">
        <v>0</v>
      </c>
      <c r="ES9" s="12">
        <v>0</v>
      </c>
      <c r="ET9" s="12">
        <v>0</v>
      </c>
      <c r="EU9" s="12">
        <v>0</v>
      </c>
      <c r="EV9" s="13"/>
      <c r="EW9" s="12">
        <v>11</v>
      </c>
      <c r="EX9" s="12">
        <v>22000</v>
      </c>
      <c r="EY9" s="12">
        <v>0</v>
      </c>
      <c r="EZ9" s="12">
        <v>22000</v>
      </c>
      <c r="FA9" s="13"/>
      <c r="FB9" s="12">
        <v>11</v>
      </c>
      <c r="FC9" s="12">
        <v>33000</v>
      </c>
      <c r="FD9" s="12">
        <v>0</v>
      </c>
      <c r="FE9" s="12">
        <v>33000</v>
      </c>
      <c r="FF9" s="13"/>
      <c r="FG9" s="12">
        <v>0</v>
      </c>
      <c r="FH9" s="12">
        <v>0</v>
      </c>
      <c r="FI9" s="12">
        <v>0</v>
      </c>
      <c r="FJ9" s="12">
        <v>0</v>
      </c>
      <c r="FK9" s="13"/>
      <c r="FL9" s="12">
        <v>0</v>
      </c>
      <c r="FM9" s="12">
        <v>0</v>
      </c>
      <c r="FN9" s="12">
        <v>0</v>
      </c>
      <c r="FO9" s="12">
        <v>0</v>
      </c>
      <c r="FP9" s="13"/>
      <c r="FQ9" s="12">
        <v>0</v>
      </c>
      <c r="FR9" s="12">
        <v>0</v>
      </c>
      <c r="FS9" s="12">
        <v>0</v>
      </c>
      <c r="FT9" s="12">
        <v>0</v>
      </c>
      <c r="FU9" s="13"/>
      <c r="FV9" s="12">
        <v>0</v>
      </c>
      <c r="FW9" s="12">
        <v>0</v>
      </c>
      <c r="FX9" s="12">
        <v>0</v>
      </c>
      <c r="FY9" s="12">
        <v>0</v>
      </c>
      <c r="FZ9" s="13"/>
      <c r="GA9" s="12">
        <v>0</v>
      </c>
      <c r="GB9" s="12">
        <v>0</v>
      </c>
      <c r="GC9" s="12">
        <v>0</v>
      </c>
      <c r="GD9" s="12">
        <v>0</v>
      </c>
      <c r="GE9" s="13"/>
      <c r="GF9" s="12">
        <v>0</v>
      </c>
      <c r="GG9" s="12">
        <v>0</v>
      </c>
      <c r="GH9" s="12">
        <v>0</v>
      </c>
      <c r="GI9" s="12">
        <v>0</v>
      </c>
      <c r="GJ9" s="13"/>
      <c r="GK9" s="12">
        <v>1</v>
      </c>
      <c r="GL9" s="12">
        <v>32500</v>
      </c>
      <c r="GM9" s="12">
        <v>0</v>
      </c>
      <c r="GN9" s="12">
        <v>32500</v>
      </c>
      <c r="GO9" s="13"/>
      <c r="GP9" s="12">
        <v>11</v>
      </c>
      <c r="GQ9" s="12">
        <v>110000</v>
      </c>
      <c r="GR9" s="12">
        <v>0</v>
      </c>
      <c r="GS9" s="12">
        <v>110000</v>
      </c>
      <c r="GT9" s="13"/>
      <c r="GU9" s="12">
        <v>2</v>
      </c>
      <c r="GV9" s="12">
        <v>20000</v>
      </c>
      <c r="GW9" s="12">
        <v>0</v>
      </c>
      <c r="GX9" s="12">
        <v>20000</v>
      </c>
      <c r="GY9" s="13"/>
      <c r="GZ9" s="12">
        <v>0</v>
      </c>
      <c r="HA9" s="12">
        <v>0</v>
      </c>
      <c r="HB9" s="12">
        <v>0</v>
      </c>
      <c r="HC9" s="12">
        <v>0</v>
      </c>
      <c r="HD9" s="13"/>
      <c r="HE9" s="12">
        <v>0</v>
      </c>
      <c r="HF9" s="12">
        <v>0</v>
      </c>
      <c r="HG9" s="12">
        <v>0</v>
      </c>
      <c r="HH9" s="12">
        <v>0</v>
      </c>
      <c r="HI9" s="13"/>
      <c r="HJ9" s="12">
        <v>0</v>
      </c>
      <c r="HK9" s="12">
        <v>0</v>
      </c>
      <c r="HL9" s="12">
        <v>0</v>
      </c>
      <c r="HM9" s="12">
        <v>0</v>
      </c>
      <c r="HN9" s="13"/>
      <c r="HO9" s="12">
        <v>0</v>
      </c>
      <c r="HP9" s="12">
        <v>0</v>
      </c>
      <c r="HQ9" s="12">
        <v>0</v>
      </c>
      <c r="HR9" s="12">
        <v>0</v>
      </c>
      <c r="HS9" s="13"/>
      <c r="HT9" s="12">
        <v>0</v>
      </c>
      <c r="HU9" s="12">
        <v>0</v>
      </c>
      <c r="HV9" s="12">
        <v>0</v>
      </c>
      <c r="HW9" s="12">
        <v>0</v>
      </c>
      <c r="HX9" s="13"/>
      <c r="HY9" s="12">
        <v>0</v>
      </c>
      <c r="HZ9" s="12">
        <v>0</v>
      </c>
      <c r="IA9" s="12">
        <v>0</v>
      </c>
      <c r="IB9" s="12">
        <v>0</v>
      </c>
      <c r="IC9" s="13"/>
      <c r="ID9" s="12">
        <v>2</v>
      </c>
      <c r="IE9" s="12">
        <v>33300</v>
      </c>
      <c r="IF9" s="12">
        <v>0</v>
      </c>
      <c r="IG9" s="12">
        <v>33300</v>
      </c>
      <c r="IH9" s="13"/>
      <c r="II9" s="12">
        <v>0</v>
      </c>
      <c r="IJ9" s="12">
        <v>0</v>
      </c>
      <c r="IK9" s="12">
        <v>0</v>
      </c>
      <c r="IL9" s="12">
        <v>0</v>
      </c>
      <c r="IM9" s="13"/>
      <c r="IN9" s="12">
        <v>0</v>
      </c>
      <c r="IO9" s="12">
        <v>0</v>
      </c>
      <c r="IP9" s="12">
        <v>0</v>
      </c>
      <c r="IQ9" s="12">
        <v>0</v>
      </c>
      <c r="IR9" s="13"/>
      <c r="IS9" s="12">
        <v>1</v>
      </c>
      <c r="IT9" s="12">
        <v>25000</v>
      </c>
      <c r="IU9" s="12">
        <v>0</v>
      </c>
      <c r="IV9" s="12">
        <v>25000</v>
      </c>
      <c r="IW9" s="13"/>
      <c r="IX9" s="12">
        <v>182</v>
      </c>
      <c r="IY9" s="12">
        <v>204800</v>
      </c>
      <c r="IZ9" s="12">
        <v>0</v>
      </c>
      <c r="JA9" s="12">
        <v>204800</v>
      </c>
      <c r="JB9" s="13"/>
      <c r="JC9" s="12">
        <v>11</v>
      </c>
      <c r="JD9" s="12">
        <v>6050</v>
      </c>
      <c r="JE9" s="12">
        <v>0</v>
      </c>
      <c r="JF9" s="12">
        <v>6050</v>
      </c>
      <c r="JG9" s="13"/>
      <c r="JH9" s="12">
        <v>0</v>
      </c>
      <c r="JI9" s="12">
        <v>0</v>
      </c>
      <c r="JJ9" s="12">
        <v>0</v>
      </c>
      <c r="JK9" s="12">
        <v>0</v>
      </c>
      <c r="JL9" s="13"/>
      <c r="JM9" s="12">
        <v>11</v>
      </c>
      <c r="JN9" s="12">
        <v>4400</v>
      </c>
      <c r="JO9" s="12">
        <v>0</v>
      </c>
      <c r="JP9" s="12">
        <v>4400</v>
      </c>
      <c r="JQ9" s="13"/>
      <c r="JR9" s="12">
        <v>0</v>
      </c>
      <c r="JS9" s="12">
        <v>0</v>
      </c>
      <c r="JT9" s="12">
        <v>0</v>
      </c>
      <c r="JU9" s="12">
        <v>0</v>
      </c>
      <c r="JV9" s="13"/>
      <c r="JW9" s="12">
        <v>0</v>
      </c>
      <c r="JX9" s="12">
        <v>0</v>
      </c>
      <c r="JY9" s="12">
        <v>0</v>
      </c>
      <c r="JZ9" s="12">
        <v>0</v>
      </c>
      <c r="KA9" s="13"/>
      <c r="KB9" s="12">
        <v>0</v>
      </c>
      <c r="KC9" s="12">
        <v>0</v>
      </c>
      <c r="KD9" s="12">
        <v>0</v>
      </c>
      <c r="KE9" s="12">
        <v>0</v>
      </c>
      <c r="KF9" s="13"/>
      <c r="KG9" s="12">
        <v>108</v>
      </c>
      <c r="KH9" s="12">
        <v>27000</v>
      </c>
      <c r="KI9" s="12">
        <v>0</v>
      </c>
      <c r="KJ9" s="12">
        <v>27000</v>
      </c>
      <c r="KK9" s="13"/>
      <c r="KL9" s="12">
        <v>0</v>
      </c>
      <c r="KM9" s="12">
        <v>0</v>
      </c>
      <c r="KN9" s="12">
        <v>0</v>
      </c>
      <c r="KO9" s="12">
        <v>0</v>
      </c>
      <c r="KP9" s="13"/>
      <c r="KQ9" s="12">
        <v>1</v>
      </c>
      <c r="KR9" s="12">
        <v>35000</v>
      </c>
      <c r="KS9" s="12">
        <v>0</v>
      </c>
      <c r="KT9" s="12">
        <v>35000</v>
      </c>
      <c r="KU9" s="13"/>
      <c r="KV9" s="12">
        <v>0</v>
      </c>
      <c r="KW9" s="12">
        <v>0</v>
      </c>
      <c r="KX9" s="12">
        <v>0</v>
      </c>
      <c r="KY9" s="12">
        <v>0</v>
      </c>
      <c r="KZ9" s="13"/>
      <c r="LA9" s="12">
        <v>0</v>
      </c>
      <c r="LB9" s="12">
        <v>0</v>
      </c>
      <c r="LC9" s="12">
        <v>0</v>
      </c>
      <c r="LD9" s="12">
        <v>0</v>
      </c>
      <c r="LE9" s="13"/>
      <c r="LF9" s="12">
        <v>0</v>
      </c>
      <c r="LG9" s="12">
        <v>0</v>
      </c>
      <c r="LH9" s="12">
        <v>0</v>
      </c>
      <c r="LI9" s="12">
        <v>0</v>
      </c>
      <c r="LJ9" s="13"/>
      <c r="LK9" s="12">
        <v>0</v>
      </c>
      <c r="LL9" s="12">
        <v>719000</v>
      </c>
      <c r="LM9" s="12">
        <v>0</v>
      </c>
      <c r="LN9" s="12">
        <v>719000</v>
      </c>
      <c r="LO9" s="13"/>
      <c r="LP9" s="12">
        <v>0</v>
      </c>
      <c r="LQ9" s="12">
        <v>0</v>
      </c>
      <c r="LR9" s="12">
        <v>0</v>
      </c>
      <c r="LS9" s="12">
        <v>0</v>
      </c>
      <c r="LT9" s="13"/>
      <c r="LU9" s="12">
        <v>60</v>
      </c>
      <c r="LV9" s="12">
        <v>67800</v>
      </c>
      <c r="LW9" s="12">
        <v>0</v>
      </c>
      <c r="LX9" s="12">
        <v>67800</v>
      </c>
      <c r="LY9" s="13"/>
      <c r="LZ9" s="12">
        <v>0</v>
      </c>
      <c r="MA9" s="12">
        <v>41250</v>
      </c>
      <c r="MB9" s="12">
        <v>0</v>
      </c>
      <c r="MC9" s="12">
        <v>41250</v>
      </c>
      <c r="MD9" s="13"/>
      <c r="ME9" s="12">
        <v>0</v>
      </c>
      <c r="MF9" s="12">
        <v>0</v>
      </c>
      <c r="MG9" s="12">
        <v>0</v>
      </c>
      <c r="MH9" s="12">
        <v>0</v>
      </c>
      <c r="MI9" s="13"/>
      <c r="MJ9" s="12">
        <v>0</v>
      </c>
      <c r="MK9" s="12">
        <v>0</v>
      </c>
      <c r="ML9" s="12">
        <v>0</v>
      </c>
      <c r="MM9" s="12">
        <v>0</v>
      </c>
      <c r="MN9" s="13"/>
      <c r="MO9" s="12">
        <v>0</v>
      </c>
      <c r="MP9" s="12">
        <v>0</v>
      </c>
      <c r="MQ9" s="12">
        <v>0</v>
      </c>
      <c r="MR9" s="12">
        <v>0</v>
      </c>
      <c r="MS9" s="13"/>
      <c r="MT9" s="12">
        <v>0</v>
      </c>
      <c r="MU9" s="12">
        <v>0</v>
      </c>
      <c r="MV9" s="12">
        <v>0</v>
      </c>
      <c r="MW9" s="12">
        <v>0</v>
      </c>
      <c r="MX9" s="13"/>
      <c r="MY9" s="12">
        <v>0</v>
      </c>
      <c r="MZ9" s="12">
        <v>0</v>
      </c>
      <c r="NA9" s="12">
        <v>0</v>
      </c>
      <c r="NB9" s="12">
        <v>0</v>
      </c>
      <c r="NC9" s="13"/>
      <c r="ND9" s="12">
        <v>1</v>
      </c>
      <c r="NE9" s="12">
        <v>50000</v>
      </c>
      <c r="NF9" s="12">
        <v>0</v>
      </c>
      <c r="NG9" s="12">
        <v>50000</v>
      </c>
      <c r="NH9" s="13"/>
      <c r="NI9" s="12">
        <v>1</v>
      </c>
      <c r="NJ9" s="12">
        <v>50000</v>
      </c>
      <c r="NK9" s="12">
        <v>0</v>
      </c>
      <c r="NL9" s="12">
        <v>50000</v>
      </c>
      <c r="NM9" s="13"/>
      <c r="NN9" s="12">
        <v>0</v>
      </c>
      <c r="NO9" s="12">
        <v>0</v>
      </c>
      <c r="NP9" s="12">
        <v>0</v>
      </c>
      <c r="NQ9" s="12">
        <v>0</v>
      </c>
      <c r="NR9" s="13"/>
      <c r="NS9" s="12">
        <v>0</v>
      </c>
      <c r="NT9" s="12">
        <v>0</v>
      </c>
      <c r="NU9" s="12">
        <v>0</v>
      </c>
      <c r="NV9" s="12">
        <v>0</v>
      </c>
      <c r="NW9" s="13"/>
      <c r="NX9" s="12">
        <v>0</v>
      </c>
      <c r="NY9" s="12">
        <v>0</v>
      </c>
      <c r="NZ9" s="12">
        <v>0</v>
      </c>
      <c r="OA9" s="12">
        <v>0</v>
      </c>
      <c r="OB9" s="13"/>
      <c r="OC9" s="12">
        <v>0</v>
      </c>
      <c r="OD9" s="12">
        <v>0</v>
      </c>
      <c r="OE9" s="12">
        <v>0</v>
      </c>
      <c r="OF9" s="12">
        <v>0</v>
      </c>
      <c r="OG9" s="13"/>
      <c r="OH9" s="12">
        <v>0</v>
      </c>
      <c r="OI9" s="12">
        <v>0</v>
      </c>
      <c r="OJ9" s="12">
        <v>0</v>
      </c>
      <c r="OK9" s="12">
        <v>0</v>
      </c>
      <c r="OL9" s="13"/>
      <c r="OM9" s="12">
        <v>1</v>
      </c>
      <c r="ON9" s="12">
        <v>100000</v>
      </c>
      <c r="OO9" s="12">
        <v>0</v>
      </c>
      <c r="OP9" s="12">
        <v>100000</v>
      </c>
      <c r="OQ9" s="13"/>
      <c r="OR9" s="12">
        <v>30.8</v>
      </c>
      <c r="OS9" s="12">
        <v>3270960</v>
      </c>
      <c r="OT9" s="12">
        <v>0</v>
      </c>
      <c r="OU9" s="12">
        <v>3270960</v>
      </c>
      <c r="OV9" s="13"/>
      <c r="OW9" s="12">
        <v>0</v>
      </c>
      <c r="OX9" s="12">
        <v>0</v>
      </c>
      <c r="OY9" s="12">
        <v>0</v>
      </c>
      <c r="OZ9" s="12">
        <v>0</v>
      </c>
      <c r="PA9" s="13"/>
      <c r="PB9" s="12">
        <v>0</v>
      </c>
      <c r="PC9" s="12">
        <v>0</v>
      </c>
      <c r="PD9" s="12">
        <v>0</v>
      </c>
      <c r="PE9" s="12">
        <v>0</v>
      </c>
      <c r="PF9" s="13"/>
      <c r="PG9" s="12">
        <v>0</v>
      </c>
      <c r="PH9" s="12">
        <v>0</v>
      </c>
      <c r="PI9" s="12">
        <v>0</v>
      </c>
      <c r="PJ9" s="12">
        <v>0</v>
      </c>
      <c r="PK9" s="13"/>
      <c r="PL9" s="12">
        <v>0</v>
      </c>
      <c r="PM9" s="12">
        <v>0</v>
      </c>
      <c r="PN9" s="12">
        <v>0</v>
      </c>
      <c r="PO9" s="12">
        <v>0</v>
      </c>
      <c r="PP9" s="13"/>
      <c r="PQ9" s="12">
        <v>0</v>
      </c>
      <c r="PR9" s="12">
        <v>0</v>
      </c>
      <c r="PS9" s="12">
        <v>0</v>
      </c>
      <c r="PT9" s="12">
        <v>0</v>
      </c>
      <c r="PU9" s="13"/>
      <c r="PV9" s="12">
        <v>0</v>
      </c>
      <c r="PW9" s="12">
        <v>0</v>
      </c>
      <c r="PX9" s="12">
        <v>0</v>
      </c>
      <c r="PY9" s="12">
        <v>0</v>
      </c>
      <c r="PZ9" s="13"/>
      <c r="QA9" s="12">
        <v>0</v>
      </c>
      <c r="QB9" s="12">
        <v>0</v>
      </c>
      <c r="QC9" s="12">
        <v>0</v>
      </c>
      <c r="QD9" s="12">
        <v>0</v>
      </c>
      <c r="QE9" s="13"/>
      <c r="QF9" s="12">
        <v>0</v>
      </c>
      <c r="QG9" s="12">
        <v>0</v>
      </c>
      <c r="QH9" s="12">
        <v>0</v>
      </c>
      <c r="QI9" s="12">
        <v>0</v>
      </c>
      <c r="QJ9" s="13"/>
      <c r="QK9" s="12">
        <v>1</v>
      </c>
      <c r="QL9" s="12">
        <v>18500</v>
      </c>
      <c r="QM9" s="12">
        <v>0</v>
      </c>
      <c r="QN9" s="12">
        <v>18500</v>
      </c>
      <c r="QO9" s="13"/>
      <c r="QP9" s="12">
        <v>0</v>
      </c>
      <c r="QQ9" s="12">
        <v>0</v>
      </c>
      <c r="QR9" s="12">
        <v>0</v>
      </c>
      <c r="QS9" s="12">
        <v>0</v>
      </c>
      <c r="QT9" s="13"/>
      <c r="QU9" s="12">
        <v>1</v>
      </c>
      <c r="QV9" s="12">
        <v>21900</v>
      </c>
      <c r="QW9" s="12">
        <v>0</v>
      </c>
      <c r="QX9" s="12">
        <v>21900</v>
      </c>
      <c r="QY9" s="13"/>
      <c r="QZ9" s="12">
        <v>11</v>
      </c>
      <c r="RA9" s="12">
        <v>79375</v>
      </c>
      <c r="RB9" s="12">
        <v>0</v>
      </c>
      <c r="RC9" s="12">
        <v>79375</v>
      </c>
      <c r="RD9" s="13"/>
      <c r="RE9" s="12">
        <v>0</v>
      </c>
      <c r="RF9" s="12">
        <v>0</v>
      </c>
      <c r="RG9" s="12">
        <v>0</v>
      </c>
      <c r="RH9" s="12">
        <v>0</v>
      </c>
      <c r="RI9" s="13"/>
      <c r="RJ9" s="12">
        <v>0</v>
      </c>
      <c r="RK9" s="12">
        <v>0</v>
      </c>
      <c r="RL9" s="12">
        <v>0</v>
      </c>
      <c r="RM9" s="12">
        <v>0</v>
      </c>
      <c r="RN9" s="13"/>
      <c r="RO9" s="12">
        <v>0</v>
      </c>
      <c r="RP9" s="12">
        <v>0</v>
      </c>
      <c r="RQ9" s="12">
        <v>0</v>
      </c>
      <c r="RR9" s="12">
        <v>0</v>
      </c>
      <c r="RS9" s="13"/>
      <c r="RT9" s="12">
        <v>118</v>
      </c>
      <c r="RU9" s="12">
        <v>1770000</v>
      </c>
      <c r="RV9" s="12">
        <v>0</v>
      </c>
      <c r="RW9" s="12">
        <v>1770000</v>
      </c>
      <c r="RX9" s="13"/>
      <c r="RY9" s="12">
        <v>0</v>
      </c>
      <c r="RZ9" s="12">
        <v>0</v>
      </c>
      <c r="SA9" s="12">
        <v>0</v>
      </c>
      <c r="SB9" s="12">
        <v>0</v>
      </c>
      <c r="SC9" s="13"/>
      <c r="SD9" s="12">
        <v>0</v>
      </c>
      <c r="SE9" s="12">
        <v>0</v>
      </c>
      <c r="SF9" s="12">
        <v>0</v>
      </c>
      <c r="SG9" s="12">
        <v>0</v>
      </c>
      <c r="SH9" s="13"/>
      <c r="SI9" s="12">
        <v>0</v>
      </c>
      <c r="SJ9" s="12">
        <v>0</v>
      </c>
      <c r="SK9" s="12">
        <v>0</v>
      </c>
      <c r="SL9" s="12">
        <v>0</v>
      </c>
      <c r="SM9" s="13"/>
      <c r="SN9" s="12">
        <v>0</v>
      </c>
      <c r="SO9" s="12">
        <v>0</v>
      </c>
      <c r="SP9" s="12">
        <v>0</v>
      </c>
      <c r="SQ9" s="12">
        <v>0</v>
      </c>
      <c r="SR9" s="13"/>
      <c r="SS9" s="12">
        <v>0</v>
      </c>
      <c r="ST9" s="12">
        <v>0</v>
      </c>
      <c r="SU9" s="12">
        <v>0</v>
      </c>
      <c r="SV9" s="12">
        <v>0</v>
      </c>
      <c r="SW9" s="13"/>
      <c r="SX9" s="12">
        <v>0</v>
      </c>
      <c r="SY9" s="12">
        <v>0</v>
      </c>
      <c r="SZ9" s="12">
        <v>0</v>
      </c>
      <c r="TA9" s="12">
        <v>0</v>
      </c>
      <c r="TB9" s="13"/>
      <c r="TC9" s="12">
        <v>0</v>
      </c>
      <c r="TD9" s="12">
        <v>0</v>
      </c>
      <c r="TE9" s="12">
        <v>0</v>
      </c>
      <c r="TF9" s="12">
        <v>0</v>
      </c>
      <c r="TG9" s="13"/>
      <c r="TH9" s="12">
        <v>0</v>
      </c>
      <c r="TI9" s="12">
        <v>0</v>
      </c>
      <c r="TJ9" s="12">
        <v>0</v>
      </c>
      <c r="TK9" s="12">
        <v>0</v>
      </c>
      <c r="TL9" s="13"/>
      <c r="TM9" s="12">
        <v>0</v>
      </c>
      <c r="TN9" s="12">
        <v>0</v>
      </c>
      <c r="TO9" s="12">
        <v>0</v>
      </c>
      <c r="TP9" s="12">
        <v>0</v>
      </c>
      <c r="TQ9" s="13"/>
      <c r="TR9" s="12">
        <v>0</v>
      </c>
      <c r="TS9" s="12">
        <v>25000</v>
      </c>
      <c r="TT9" s="12">
        <v>0</v>
      </c>
      <c r="TU9" s="12">
        <v>25000</v>
      </c>
      <c r="TV9" s="13"/>
      <c r="TW9" s="12">
        <v>0</v>
      </c>
      <c r="TX9" s="12">
        <v>0</v>
      </c>
      <c r="TY9" s="12">
        <v>0</v>
      </c>
      <c r="TZ9" s="12">
        <v>0</v>
      </c>
      <c r="UA9" s="13"/>
      <c r="UB9" s="12">
        <v>0</v>
      </c>
      <c r="UC9" s="12">
        <v>0</v>
      </c>
      <c r="UD9" s="12">
        <v>0</v>
      </c>
      <c r="UE9" s="12">
        <v>0</v>
      </c>
      <c r="UF9" s="13"/>
      <c r="UG9" s="12">
        <v>0</v>
      </c>
      <c r="UH9" s="12">
        <v>9542058.4800000004</v>
      </c>
      <c r="UI9" s="12">
        <v>0</v>
      </c>
      <c r="UJ9" s="12">
        <v>9542058.4800000004</v>
      </c>
      <c r="UK9" s="13"/>
    </row>
    <row r="10" spans="1:557" hidden="1">
      <c r="A10" s="10">
        <v>4</v>
      </c>
      <c r="B10" s="11" t="s">
        <v>6</v>
      </c>
      <c r="C10" s="12">
        <v>0</v>
      </c>
      <c r="D10" s="12">
        <v>0</v>
      </c>
      <c r="E10" s="12">
        <v>0</v>
      </c>
      <c r="F10" s="12">
        <v>0</v>
      </c>
      <c r="G10" s="13"/>
      <c r="H10" s="12">
        <v>0</v>
      </c>
      <c r="I10" s="12">
        <v>0</v>
      </c>
      <c r="J10" s="12">
        <v>0</v>
      </c>
      <c r="K10" s="12">
        <v>0</v>
      </c>
      <c r="L10" s="13"/>
      <c r="M10" s="12">
        <v>0</v>
      </c>
      <c r="N10" s="12">
        <v>0</v>
      </c>
      <c r="O10" s="12">
        <v>0</v>
      </c>
      <c r="P10" s="12">
        <v>0</v>
      </c>
      <c r="Q10" s="13"/>
      <c r="R10" s="12">
        <v>0</v>
      </c>
      <c r="S10" s="12">
        <v>0</v>
      </c>
      <c r="T10" s="12">
        <v>0</v>
      </c>
      <c r="U10" s="12">
        <v>0</v>
      </c>
      <c r="V10" s="13"/>
      <c r="W10" s="12">
        <v>1</v>
      </c>
      <c r="X10" s="12">
        <v>26500</v>
      </c>
      <c r="Y10" s="12">
        <v>0</v>
      </c>
      <c r="Z10" s="12">
        <v>26500</v>
      </c>
      <c r="AA10" s="13"/>
      <c r="AB10" s="12">
        <v>0</v>
      </c>
      <c r="AC10" s="12">
        <v>0</v>
      </c>
      <c r="AD10" s="12">
        <v>0</v>
      </c>
      <c r="AE10" s="12">
        <v>0</v>
      </c>
      <c r="AF10" s="13"/>
      <c r="AG10" s="12">
        <v>6</v>
      </c>
      <c r="AH10" s="12">
        <v>1193400</v>
      </c>
      <c r="AI10" s="12">
        <v>0</v>
      </c>
      <c r="AJ10" s="12">
        <v>1193400</v>
      </c>
      <c r="AK10" s="13"/>
      <c r="AL10" s="12">
        <v>0</v>
      </c>
      <c r="AM10" s="12">
        <v>0</v>
      </c>
      <c r="AN10" s="12">
        <v>0</v>
      </c>
      <c r="AO10" s="12">
        <v>0</v>
      </c>
      <c r="AP10" s="13"/>
      <c r="AQ10" s="12">
        <v>0</v>
      </c>
      <c r="AR10" s="12">
        <v>0</v>
      </c>
      <c r="AS10" s="12">
        <v>0</v>
      </c>
      <c r="AT10" s="12">
        <v>0</v>
      </c>
      <c r="AU10" s="13"/>
      <c r="AV10" s="12">
        <v>0</v>
      </c>
      <c r="AW10" s="12">
        <v>0</v>
      </c>
      <c r="AX10" s="12">
        <v>0</v>
      </c>
      <c r="AY10" s="12">
        <v>0</v>
      </c>
      <c r="AZ10" s="13"/>
      <c r="BA10" s="12">
        <v>0</v>
      </c>
      <c r="BB10" s="12">
        <v>0</v>
      </c>
      <c r="BC10" s="12">
        <v>0</v>
      </c>
      <c r="BD10" s="12">
        <v>0</v>
      </c>
      <c r="BE10" s="13"/>
      <c r="BF10" s="12">
        <v>0</v>
      </c>
      <c r="BG10" s="12">
        <v>0</v>
      </c>
      <c r="BH10" s="12">
        <v>0</v>
      </c>
      <c r="BI10" s="12">
        <v>0</v>
      </c>
      <c r="BJ10" s="13"/>
      <c r="BK10" s="12">
        <v>0</v>
      </c>
      <c r="BL10" s="12">
        <v>0</v>
      </c>
      <c r="BM10" s="12">
        <v>0</v>
      </c>
      <c r="BN10" s="12">
        <v>0</v>
      </c>
      <c r="BO10" s="13"/>
      <c r="BP10" s="12">
        <v>0</v>
      </c>
      <c r="BQ10" s="12">
        <v>0</v>
      </c>
      <c r="BR10" s="12">
        <v>0</v>
      </c>
      <c r="BS10" s="12">
        <v>0</v>
      </c>
      <c r="BT10" s="13"/>
      <c r="BU10" s="12">
        <v>0</v>
      </c>
      <c r="BV10" s="12">
        <v>248000</v>
      </c>
      <c r="BW10" s="12">
        <v>0</v>
      </c>
      <c r="BX10" s="12">
        <v>248000</v>
      </c>
      <c r="BY10" s="13"/>
      <c r="BZ10" s="12">
        <v>0</v>
      </c>
      <c r="CA10" s="12">
        <v>0</v>
      </c>
      <c r="CB10" s="12">
        <v>0</v>
      </c>
      <c r="CC10" s="12">
        <v>0</v>
      </c>
      <c r="CD10" s="13"/>
      <c r="CE10" s="12">
        <v>11</v>
      </c>
      <c r="CF10" s="12">
        <v>152048.48000000001</v>
      </c>
      <c r="CG10" s="12">
        <v>0</v>
      </c>
      <c r="CH10" s="12">
        <v>152048.48000000001</v>
      </c>
      <c r="CI10" s="13"/>
      <c r="CJ10" s="12">
        <v>0</v>
      </c>
      <c r="CK10" s="12">
        <v>0</v>
      </c>
      <c r="CL10" s="12">
        <v>0</v>
      </c>
      <c r="CM10" s="12">
        <v>0</v>
      </c>
      <c r="CN10" s="13"/>
      <c r="CO10" s="12">
        <v>1</v>
      </c>
      <c r="CP10" s="12">
        <v>23600</v>
      </c>
      <c r="CQ10" s="12">
        <v>0</v>
      </c>
      <c r="CR10" s="12">
        <v>23600</v>
      </c>
      <c r="CS10" s="13"/>
      <c r="CT10" s="12">
        <v>12</v>
      </c>
      <c r="CU10" s="12">
        <v>65050</v>
      </c>
      <c r="CV10" s="12">
        <v>0</v>
      </c>
      <c r="CW10" s="12">
        <v>65050</v>
      </c>
      <c r="CX10" s="13"/>
      <c r="CY10" s="12">
        <v>0</v>
      </c>
      <c r="CZ10" s="12">
        <v>187725</v>
      </c>
      <c r="DA10" s="12">
        <v>0</v>
      </c>
      <c r="DB10" s="12">
        <v>187725</v>
      </c>
      <c r="DC10" s="13"/>
      <c r="DD10" s="12">
        <v>0</v>
      </c>
      <c r="DE10" s="12">
        <v>0</v>
      </c>
      <c r="DF10" s="12">
        <v>0</v>
      </c>
      <c r="DG10" s="12">
        <v>0</v>
      </c>
      <c r="DH10" s="13"/>
      <c r="DI10" s="12">
        <v>0</v>
      </c>
      <c r="DJ10" s="12">
        <v>0</v>
      </c>
      <c r="DK10" s="12">
        <v>0</v>
      </c>
      <c r="DL10" s="12">
        <v>0</v>
      </c>
      <c r="DM10" s="13"/>
      <c r="DN10" s="12">
        <v>0</v>
      </c>
      <c r="DO10" s="12">
        <v>0</v>
      </c>
      <c r="DP10" s="12">
        <v>0</v>
      </c>
      <c r="DQ10" s="12">
        <v>0</v>
      </c>
      <c r="DR10" s="13"/>
      <c r="DS10" s="12">
        <v>0</v>
      </c>
      <c r="DT10" s="12">
        <v>0</v>
      </c>
      <c r="DU10" s="12">
        <v>0</v>
      </c>
      <c r="DV10" s="12">
        <v>0</v>
      </c>
      <c r="DW10" s="13"/>
      <c r="DX10" s="12">
        <v>1</v>
      </c>
      <c r="DY10" s="12">
        <v>142400</v>
      </c>
      <c r="DZ10" s="12">
        <v>0</v>
      </c>
      <c r="EA10" s="12">
        <v>142400</v>
      </c>
      <c r="EB10" s="13"/>
      <c r="EC10" s="12">
        <v>0</v>
      </c>
      <c r="ED10" s="12">
        <v>0</v>
      </c>
      <c r="EE10" s="12">
        <v>0</v>
      </c>
      <c r="EF10" s="12">
        <v>0</v>
      </c>
      <c r="EG10" s="13"/>
      <c r="EH10" s="12">
        <v>0</v>
      </c>
      <c r="EI10" s="12">
        <v>0</v>
      </c>
      <c r="EJ10" s="12">
        <v>0</v>
      </c>
      <c r="EK10" s="12">
        <v>0</v>
      </c>
      <c r="EL10" s="13"/>
      <c r="EM10" s="12">
        <v>11</v>
      </c>
      <c r="EN10" s="12">
        <v>107000</v>
      </c>
      <c r="EO10" s="12">
        <v>0</v>
      </c>
      <c r="EP10" s="12">
        <v>107000</v>
      </c>
      <c r="EQ10" s="13"/>
      <c r="ER10" s="12">
        <v>0</v>
      </c>
      <c r="ES10" s="12">
        <v>0</v>
      </c>
      <c r="ET10" s="12">
        <v>0</v>
      </c>
      <c r="EU10" s="12">
        <v>0</v>
      </c>
      <c r="EV10" s="13"/>
      <c r="EW10" s="12">
        <v>11</v>
      </c>
      <c r="EX10" s="12">
        <v>22000</v>
      </c>
      <c r="EY10" s="12">
        <v>0</v>
      </c>
      <c r="EZ10" s="12">
        <v>22000</v>
      </c>
      <c r="FA10" s="13"/>
      <c r="FB10" s="12">
        <v>11</v>
      </c>
      <c r="FC10" s="12">
        <v>33000</v>
      </c>
      <c r="FD10" s="12">
        <v>0</v>
      </c>
      <c r="FE10" s="12">
        <v>33000</v>
      </c>
      <c r="FF10" s="13"/>
      <c r="FG10" s="12">
        <v>0</v>
      </c>
      <c r="FH10" s="12">
        <v>0</v>
      </c>
      <c r="FI10" s="12">
        <v>0</v>
      </c>
      <c r="FJ10" s="12">
        <v>0</v>
      </c>
      <c r="FK10" s="13"/>
      <c r="FL10" s="12">
        <v>0</v>
      </c>
      <c r="FM10" s="12">
        <v>0</v>
      </c>
      <c r="FN10" s="12">
        <v>0</v>
      </c>
      <c r="FO10" s="12">
        <v>0</v>
      </c>
      <c r="FP10" s="13"/>
      <c r="FQ10" s="12">
        <v>0</v>
      </c>
      <c r="FR10" s="12">
        <v>0</v>
      </c>
      <c r="FS10" s="12">
        <v>0</v>
      </c>
      <c r="FT10" s="12">
        <v>0</v>
      </c>
      <c r="FU10" s="13"/>
      <c r="FV10" s="12">
        <v>0</v>
      </c>
      <c r="FW10" s="12">
        <v>0</v>
      </c>
      <c r="FX10" s="12">
        <v>0</v>
      </c>
      <c r="FY10" s="12">
        <v>0</v>
      </c>
      <c r="FZ10" s="13"/>
      <c r="GA10" s="12">
        <v>0</v>
      </c>
      <c r="GB10" s="12">
        <v>0</v>
      </c>
      <c r="GC10" s="12">
        <v>0</v>
      </c>
      <c r="GD10" s="12">
        <v>0</v>
      </c>
      <c r="GE10" s="13"/>
      <c r="GF10" s="12">
        <v>0</v>
      </c>
      <c r="GG10" s="12">
        <v>0</v>
      </c>
      <c r="GH10" s="12">
        <v>0</v>
      </c>
      <c r="GI10" s="12">
        <v>0</v>
      </c>
      <c r="GJ10" s="13"/>
      <c r="GK10" s="12">
        <v>1</v>
      </c>
      <c r="GL10" s="12">
        <v>32500</v>
      </c>
      <c r="GM10" s="12">
        <v>0</v>
      </c>
      <c r="GN10" s="12">
        <v>32500</v>
      </c>
      <c r="GO10" s="13"/>
      <c r="GP10" s="12">
        <v>11</v>
      </c>
      <c r="GQ10" s="12">
        <v>110000</v>
      </c>
      <c r="GR10" s="12">
        <v>0</v>
      </c>
      <c r="GS10" s="12">
        <v>110000</v>
      </c>
      <c r="GT10" s="13"/>
      <c r="GU10" s="12">
        <v>2</v>
      </c>
      <c r="GV10" s="12">
        <v>20000</v>
      </c>
      <c r="GW10" s="12">
        <v>0</v>
      </c>
      <c r="GX10" s="12">
        <v>20000</v>
      </c>
      <c r="GY10" s="13"/>
      <c r="GZ10" s="12">
        <v>0</v>
      </c>
      <c r="HA10" s="12">
        <v>0</v>
      </c>
      <c r="HB10" s="12">
        <v>0</v>
      </c>
      <c r="HC10" s="12">
        <v>0</v>
      </c>
      <c r="HD10" s="13"/>
      <c r="HE10" s="12">
        <v>0</v>
      </c>
      <c r="HF10" s="12">
        <v>0</v>
      </c>
      <c r="HG10" s="12">
        <v>0</v>
      </c>
      <c r="HH10" s="12">
        <v>0</v>
      </c>
      <c r="HI10" s="13"/>
      <c r="HJ10" s="12">
        <v>0</v>
      </c>
      <c r="HK10" s="12">
        <v>0</v>
      </c>
      <c r="HL10" s="12">
        <v>0</v>
      </c>
      <c r="HM10" s="12">
        <v>0</v>
      </c>
      <c r="HN10" s="13"/>
      <c r="HO10" s="12">
        <v>0</v>
      </c>
      <c r="HP10" s="12">
        <v>0</v>
      </c>
      <c r="HQ10" s="12">
        <v>0</v>
      </c>
      <c r="HR10" s="12">
        <v>0</v>
      </c>
      <c r="HS10" s="13"/>
      <c r="HT10" s="12">
        <v>0</v>
      </c>
      <c r="HU10" s="12">
        <v>0</v>
      </c>
      <c r="HV10" s="12">
        <v>0</v>
      </c>
      <c r="HW10" s="12">
        <v>0</v>
      </c>
      <c r="HX10" s="13"/>
      <c r="HY10" s="12">
        <v>0</v>
      </c>
      <c r="HZ10" s="12">
        <v>0</v>
      </c>
      <c r="IA10" s="12">
        <v>0</v>
      </c>
      <c r="IB10" s="12">
        <v>0</v>
      </c>
      <c r="IC10" s="13"/>
      <c r="ID10" s="12">
        <v>1</v>
      </c>
      <c r="IE10" s="12">
        <v>28400</v>
      </c>
      <c r="IF10" s="12">
        <v>0</v>
      </c>
      <c r="IG10" s="12">
        <v>28400</v>
      </c>
      <c r="IH10" s="13"/>
      <c r="II10" s="12">
        <v>0</v>
      </c>
      <c r="IJ10" s="12">
        <v>0</v>
      </c>
      <c r="IK10" s="12">
        <v>0</v>
      </c>
      <c r="IL10" s="12">
        <v>0</v>
      </c>
      <c r="IM10" s="13"/>
      <c r="IN10" s="12">
        <v>0</v>
      </c>
      <c r="IO10" s="12">
        <v>0</v>
      </c>
      <c r="IP10" s="12">
        <v>0</v>
      </c>
      <c r="IQ10" s="12">
        <v>0</v>
      </c>
      <c r="IR10" s="13"/>
      <c r="IS10" s="12">
        <v>1</v>
      </c>
      <c r="IT10" s="12">
        <v>25000</v>
      </c>
      <c r="IU10" s="12">
        <v>0</v>
      </c>
      <c r="IV10" s="12">
        <v>25000</v>
      </c>
      <c r="IW10" s="13"/>
      <c r="IX10" s="12">
        <v>181</v>
      </c>
      <c r="IY10" s="12">
        <v>205400</v>
      </c>
      <c r="IZ10" s="12">
        <v>0</v>
      </c>
      <c r="JA10" s="12">
        <v>205400</v>
      </c>
      <c r="JB10" s="13"/>
      <c r="JC10" s="12">
        <v>11</v>
      </c>
      <c r="JD10" s="12">
        <v>6050</v>
      </c>
      <c r="JE10" s="12">
        <v>0</v>
      </c>
      <c r="JF10" s="12">
        <v>6050</v>
      </c>
      <c r="JG10" s="13"/>
      <c r="JH10" s="12">
        <v>0</v>
      </c>
      <c r="JI10" s="12">
        <v>0</v>
      </c>
      <c r="JJ10" s="12">
        <v>0</v>
      </c>
      <c r="JK10" s="12">
        <v>0</v>
      </c>
      <c r="JL10" s="13"/>
      <c r="JM10" s="12">
        <v>11</v>
      </c>
      <c r="JN10" s="12">
        <v>4400</v>
      </c>
      <c r="JO10" s="12">
        <v>0</v>
      </c>
      <c r="JP10" s="12">
        <v>4400</v>
      </c>
      <c r="JQ10" s="13"/>
      <c r="JR10" s="12">
        <v>0</v>
      </c>
      <c r="JS10" s="12">
        <v>0</v>
      </c>
      <c r="JT10" s="12">
        <v>0</v>
      </c>
      <c r="JU10" s="12">
        <v>0</v>
      </c>
      <c r="JV10" s="13"/>
      <c r="JW10" s="12">
        <v>0</v>
      </c>
      <c r="JX10" s="12">
        <v>0</v>
      </c>
      <c r="JY10" s="12">
        <v>0</v>
      </c>
      <c r="JZ10" s="12">
        <v>0</v>
      </c>
      <c r="KA10" s="13"/>
      <c r="KB10" s="12">
        <v>0</v>
      </c>
      <c r="KC10" s="12">
        <v>0</v>
      </c>
      <c r="KD10" s="12">
        <v>0</v>
      </c>
      <c r="KE10" s="12">
        <v>0</v>
      </c>
      <c r="KF10" s="13"/>
      <c r="KG10" s="12">
        <v>89</v>
      </c>
      <c r="KH10" s="12">
        <v>22250</v>
      </c>
      <c r="KI10" s="12">
        <v>0</v>
      </c>
      <c r="KJ10" s="12">
        <v>22250</v>
      </c>
      <c r="KK10" s="13"/>
      <c r="KL10" s="12">
        <v>0</v>
      </c>
      <c r="KM10" s="12">
        <v>0</v>
      </c>
      <c r="KN10" s="12">
        <v>0</v>
      </c>
      <c r="KO10" s="12">
        <v>0</v>
      </c>
      <c r="KP10" s="13"/>
      <c r="KQ10" s="12">
        <v>1</v>
      </c>
      <c r="KR10" s="12">
        <v>35000</v>
      </c>
      <c r="KS10" s="12">
        <v>0</v>
      </c>
      <c r="KT10" s="12">
        <v>35000</v>
      </c>
      <c r="KU10" s="13"/>
      <c r="KV10" s="12">
        <v>0</v>
      </c>
      <c r="KW10" s="12">
        <v>0</v>
      </c>
      <c r="KX10" s="12">
        <v>0</v>
      </c>
      <c r="KY10" s="12">
        <v>0</v>
      </c>
      <c r="KZ10" s="13"/>
      <c r="LA10" s="12">
        <v>0</v>
      </c>
      <c r="LB10" s="12">
        <v>0</v>
      </c>
      <c r="LC10" s="12">
        <v>0</v>
      </c>
      <c r="LD10" s="12">
        <v>0</v>
      </c>
      <c r="LE10" s="13"/>
      <c r="LF10" s="12">
        <v>0</v>
      </c>
      <c r="LG10" s="12">
        <v>0</v>
      </c>
      <c r="LH10" s="12">
        <v>0</v>
      </c>
      <c r="LI10" s="12">
        <v>0</v>
      </c>
      <c r="LJ10" s="13"/>
      <c r="LK10" s="12">
        <v>0</v>
      </c>
      <c r="LL10" s="12">
        <v>599000</v>
      </c>
      <c r="LM10" s="12">
        <v>0</v>
      </c>
      <c r="LN10" s="12">
        <v>599000</v>
      </c>
      <c r="LO10" s="13"/>
      <c r="LP10" s="12">
        <v>350</v>
      </c>
      <c r="LQ10" s="12">
        <v>97500</v>
      </c>
      <c r="LR10" s="12">
        <v>0</v>
      </c>
      <c r="LS10" s="12">
        <v>97500</v>
      </c>
      <c r="LT10" s="13"/>
      <c r="LU10" s="12">
        <v>60</v>
      </c>
      <c r="LV10" s="12">
        <v>67800</v>
      </c>
      <c r="LW10" s="12">
        <v>0</v>
      </c>
      <c r="LX10" s="12">
        <v>67800</v>
      </c>
      <c r="LY10" s="13"/>
      <c r="LZ10" s="12">
        <v>0</v>
      </c>
      <c r="MA10" s="12">
        <v>41250</v>
      </c>
      <c r="MB10" s="12">
        <v>0</v>
      </c>
      <c r="MC10" s="12">
        <v>41250</v>
      </c>
      <c r="MD10" s="13"/>
      <c r="ME10" s="12">
        <v>0</v>
      </c>
      <c r="MF10" s="12">
        <v>0</v>
      </c>
      <c r="MG10" s="12">
        <v>0</v>
      </c>
      <c r="MH10" s="12">
        <v>0</v>
      </c>
      <c r="MI10" s="13"/>
      <c r="MJ10" s="12">
        <v>0</v>
      </c>
      <c r="MK10" s="12">
        <v>0</v>
      </c>
      <c r="ML10" s="12">
        <v>0</v>
      </c>
      <c r="MM10" s="12">
        <v>0</v>
      </c>
      <c r="MN10" s="13"/>
      <c r="MO10" s="12">
        <v>0</v>
      </c>
      <c r="MP10" s="12">
        <v>0</v>
      </c>
      <c r="MQ10" s="12">
        <v>0</v>
      </c>
      <c r="MR10" s="12">
        <v>0</v>
      </c>
      <c r="MS10" s="13"/>
      <c r="MT10" s="12">
        <v>0</v>
      </c>
      <c r="MU10" s="12">
        <v>0</v>
      </c>
      <c r="MV10" s="12">
        <v>0</v>
      </c>
      <c r="MW10" s="12">
        <v>0</v>
      </c>
      <c r="MX10" s="13"/>
      <c r="MY10" s="12">
        <v>0</v>
      </c>
      <c r="MZ10" s="12">
        <v>0</v>
      </c>
      <c r="NA10" s="12">
        <v>0</v>
      </c>
      <c r="NB10" s="12">
        <v>0</v>
      </c>
      <c r="NC10" s="13"/>
      <c r="ND10" s="12">
        <v>1</v>
      </c>
      <c r="NE10" s="12">
        <v>50000</v>
      </c>
      <c r="NF10" s="12">
        <v>0</v>
      </c>
      <c r="NG10" s="12">
        <v>50000</v>
      </c>
      <c r="NH10" s="13"/>
      <c r="NI10" s="12">
        <v>1</v>
      </c>
      <c r="NJ10" s="12">
        <v>50000</v>
      </c>
      <c r="NK10" s="12">
        <v>0</v>
      </c>
      <c r="NL10" s="12">
        <v>50000</v>
      </c>
      <c r="NM10" s="13"/>
      <c r="NN10" s="12">
        <v>0</v>
      </c>
      <c r="NO10" s="12">
        <v>0</v>
      </c>
      <c r="NP10" s="12">
        <v>0</v>
      </c>
      <c r="NQ10" s="12">
        <v>0</v>
      </c>
      <c r="NR10" s="13"/>
      <c r="NS10" s="12">
        <v>0</v>
      </c>
      <c r="NT10" s="12">
        <v>0</v>
      </c>
      <c r="NU10" s="12">
        <v>0</v>
      </c>
      <c r="NV10" s="12">
        <v>0</v>
      </c>
      <c r="NW10" s="13"/>
      <c r="NX10" s="12">
        <v>0</v>
      </c>
      <c r="NY10" s="12">
        <v>0</v>
      </c>
      <c r="NZ10" s="12">
        <v>0</v>
      </c>
      <c r="OA10" s="12">
        <v>0</v>
      </c>
      <c r="OB10" s="13"/>
      <c r="OC10" s="12">
        <v>0</v>
      </c>
      <c r="OD10" s="12">
        <v>0</v>
      </c>
      <c r="OE10" s="12">
        <v>0</v>
      </c>
      <c r="OF10" s="12">
        <v>0</v>
      </c>
      <c r="OG10" s="13"/>
      <c r="OH10" s="12">
        <v>0</v>
      </c>
      <c r="OI10" s="12">
        <v>0</v>
      </c>
      <c r="OJ10" s="12">
        <v>0</v>
      </c>
      <c r="OK10" s="12">
        <v>0</v>
      </c>
      <c r="OL10" s="13"/>
      <c r="OM10" s="12">
        <v>1</v>
      </c>
      <c r="ON10" s="12">
        <v>100000</v>
      </c>
      <c r="OO10" s="12">
        <v>0</v>
      </c>
      <c r="OP10" s="12">
        <v>100000</v>
      </c>
      <c r="OQ10" s="13"/>
      <c r="OR10" s="12">
        <v>24.6</v>
      </c>
      <c r="OS10" s="12">
        <v>2612520</v>
      </c>
      <c r="OT10" s="12">
        <v>0</v>
      </c>
      <c r="OU10" s="12">
        <v>2612520</v>
      </c>
      <c r="OV10" s="13"/>
      <c r="OW10" s="12">
        <v>0</v>
      </c>
      <c r="OX10" s="12">
        <v>0</v>
      </c>
      <c r="OY10" s="12">
        <v>0</v>
      </c>
      <c r="OZ10" s="12">
        <v>0</v>
      </c>
      <c r="PA10" s="13"/>
      <c r="PB10" s="12">
        <v>0</v>
      </c>
      <c r="PC10" s="12">
        <v>0</v>
      </c>
      <c r="PD10" s="12">
        <v>0</v>
      </c>
      <c r="PE10" s="12">
        <v>0</v>
      </c>
      <c r="PF10" s="13"/>
      <c r="PG10" s="12">
        <v>0</v>
      </c>
      <c r="PH10" s="12">
        <v>0</v>
      </c>
      <c r="PI10" s="12">
        <v>0</v>
      </c>
      <c r="PJ10" s="12">
        <v>0</v>
      </c>
      <c r="PK10" s="13"/>
      <c r="PL10" s="12">
        <v>0</v>
      </c>
      <c r="PM10" s="12">
        <v>0</v>
      </c>
      <c r="PN10" s="12">
        <v>0</v>
      </c>
      <c r="PO10" s="12">
        <v>0</v>
      </c>
      <c r="PP10" s="13"/>
      <c r="PQ10" s="12">
        <v>0</v>
      </c>
      <c r="PR10" s="12">
        <v>0</v>
      </c>
      <c r="PS10" s="12">
        <v>0</v>
      </c>
      <c r="PT10" s="12">
        <v>0</v>
      </c>
      <c r="PU10" s="13"/>
      <c r="PV10" s="12">
        <v>0</v>
      </c>
      <c r="PW10" s="12">
        <v>0</v>
      </c>
      <c r="PX10" s="12">
        <v>0</v>
      </c>
      <c r="PY10" s="12">
        <v>0</v>
      </c>
      <c r="PZ10" s="13"/>
      <c r="QA10" s="12">
        <v>0</v>
      </c>
      <c r="QB10" s="12">
        <v>0</v>
      </c>
      <c r="QC10" s="12">
        <v>0</v>
      </c>
      <c r="QD10" s="12">
        <v>0</v>
      </c>
      <c r="QE10" s="13"/>
      <c r="QF10" s="12">
        <v>0</v>
      </c>
      <c r="QG10" s="12">
        <v>0</v>
      </c>
      <c r="QH10" s="12">
        <v>0</v>
      </c>
      <c r="QI10" s="12">
        <v>0</v>
      </c>
      <c r="QJ10" s="13"/>
      <c r="QK10" s="12">
        <v>1</v>
      </c>
      <c r="QL10" s="12">
        <v>18500</v>
      </c>
      <c r="QM10" s="12">
        <v>0</v>
      </c>
      <c r="QN10" s="12">
        <v>18500</v>
      </c>
      <c r="QO10" s="13"/>
      <c r="QP10" s="12">
        <v>0</v>
      </c>
      <c r="QQ10" s="12">
        <v>0</v>
      </c>
      <c r="QR10" s="12">
        <v>0</v>
      </c>
      <c r="QS10" s="12">
        <v>0</v>
      </c>
      <c r="QT10" s="13"/>
      <c r="QU10" s="12">
        <v>1</v>
      </c>
      <c r="QV10" s="12">
        <v>20700</v>
      </c>
      <c r="QW10" s="12">
        <v>0</v>
      </c>
      <c r="QX10" s="12">
        <v>20700</v>
      </c>
      <c r="QY10" s="13"/>
      <c r="QZ10" s="12">
        <v>11</v>
      </c>
      <c r="RA10" s="12">
        <v>79500</v>
      </c>
      <c r="RB10" s="12">
        <v>0</v>
      </c>
      <c r="RC10" s="12">
        <v>79500</v>
      </c>
      <c r="RD10" s="13"/>
      <c r="RE10" s="12">
        <v>0</v>
      </c>
      <c r="RF10" s="12">
        <v>0</v>
      </c>
      <c r="RG10" s="12">
        <v>0</v>
      </c>
      <c r="RH10" s="12">
        <v>0</v>
      </c>
      <c r="RI10" s="13"/>
      <c r="RJ10" s="12">
        <v>0</v>
      </c>
      <c r="RK10" s="12">
        <v>0</v>
      </c>
      <c r="RL10" s="12">
        <v>0</v>
      </c>
      <c r="RM10" s="12">
        <v>0</v>
      </c>
      <c r="RN10" s="13"/>
      <c r="RO10" s="12">
        <v>0</v>
      </c>
      <c r="RP10" s="12">
        <v>0</v>
      </c>
      <c r="RQ10" s="12">
        <v>0</v>
      </c>
      <c r="RR10" s="12">
        <v>0</v>
      </c>
      <c r="RS10" s="13"/>
      <c r="RT10" s="12">
        <v>62</v>
      </c>
      <c r="RU10" s="12">
        <v>930000</v>
      </c>
      <c r="RV10" s="12">
        <v>0</v>
      </c>
      <c r="RW10" s="12">
        <v>930000</v>
      </c>
      <c r="RX10" s="13"/>
      <c r="RY10" s="12">
        <v>0</v>
      </c>
      <c r="RZ10" s="12">
        <v>0</v>
      </c>
      <c r="SA10" s="12">
        <v>0</v>
      </c>
      <c r="SB10" s="12">
        <v>0</v>
      </c>
      <c r="SC10" s="13"/>
      <c r="SD10" s="12">
        <v>0</v>
      </c>
      <c r="SE10" s="12">
        <v>0</v>
      </c>
      <c r="SF10" s="12">
        <v>0</v>
      </c>
      <c r="SG10" s="12">
        <v>0</v>
      </c>
      <c r="SH10" s="13"/>
      <c r="SI10" s="12">
        <v>0</v>
      </c>
      <c r="SJ10" s="12">
        <v>0</v>
      </c>
      <c r="SK10" s="12">
        <v>0</v>
      </c>
      <c r="SL10" s="12">
        <v>0</v>
      </c>
      <c r="SM10" s="13"/>
      <c r="SN10" s="12">
        <v>0</v>
      </c>
      <c r="SO10" s="12">
        <v>0</v>
      </c>
      <c r="SP10" s="12">
        <v>0</v>
      </c>
      <c r="SQ10" s="12">
        <v>0</v>
      </c>
      <c r="SR10" s="13"/>
      <c r="SS10" s="12">
        <v>0</v>
      </c>
      <c r="ST10" s="12">
        <v>0</v>
      </c>
      <c r="SU10" s="12">
        <v>0</v>
      </c>
      <c r="SV10" s="12">
        <v>0</v>
      </c>
      <c r="SW10" s="13"/>
      <c r="SX10" s="12">
        <v>0</v>
      </c>
      <c r="SY10" s="12">
        <v>0</v>
      </c>
      <c r="SZ10" s="12">
        <v>0</v>
      </c>
      <c r="TA10" s="12">
        <v>0</v>
      </c>
      <c r="TB10" s="13"/>
      <c r="TC10" s="12">
        <v>0</v>
      </c>
      <c r="TD10" s="12">
        <v>0</v>
      </c>
      <c r="TE10" s="12">
        <v>0</v>
      </c>
      <c r="TF10" s="12">
        <v>0</v>
      </c>
      <c r="TG10" s="13"/>
      <c r="TH10" s="12">
        <v>0</v>
      </c>
      <c r="TI10" s="12">
        <v>0</v>
      </c>
      <c r="TJ10" s="12">
        <v>0</v>
      </c>
      <c r="TK10" s="12">
        <v>0</v>
      </c>
      <c r="TL10" s="13"/>
      <c r="TM10" s="12">
        <v>0</v>
      </c>
      <c r="TN10" s="12">
        <v>0</v>
      </c>
      <c r="TO10" s="12">
        <v>0</v>
      </c>
      <c r="TP10" s="12">
        <v>0</v>
      </c>
      <c r="TQ10" s="13"/>
      <c r="TR10" s="12">
        <v>0</v>
      </c>
      <c r="TS10" s="12">
        <v>25000</v>
      </c>
      <c r="TT10" s="12">
        <v>0</v>
      </c>
      <c r="TU10" s="12">
        <v>25000</v>
      </c>
      <c r="TV10" s="13"/>
      <c r="TW10" s="12">
        <v>0</v>
      </c>
      <c r="TX10" s="12">
        <v>0</v>
      </c>
      <c r="TY10" s="12">
        <v>0</v>
      </c>
      <c r="TZ10" s="12">
        <v>0</v>
      </c>
      <c r="UA10" s="13"/>
      <c r="UB10" s="12">
        <v>0</v>
      </c>
      <c r="UC10" s="12">
        <v>0</v>
      </c>
      <c r="UD10" s="12">
        <v>0</v>
      </c>
      <c r="UE10" s="12">
        <v>0</v>
      </c>
      <c r="UF10" s="13"/>
      <c r="UG10" s="12">
        <v>0</v>
      </c>
      <c r="UH10" s="12">
        <v>7381493.4800000004</v>
      </c>
      <c r="UI10" s="12">
        <v>0</v>
      </c>
      <c r="UJ10" s="12">
        <v>7381493.4800000004</v>
      </c>
      <c r="UK10" s="13"/>
    </row>
    <row r="11" spans="1:557" hidden="1">
      <c r="A11" s="10">
        <v>5</v>
      </c>
      <c r="B11" s="11" t="s">
        <v>7</v>
      </c>
      <c r="C11" s="12">
        <v>1</v>
      </c>
      <c r="D11" s="12">
        <v>549014</v>
      </c>
      <c r="E11" s="12">
        <v>0</v>
      </c>
      <c r="F11" s="12">
        <v>549014</v>
      </c>
      <c r="G11" s="13"/>
      <c r="H11" s="12">
        <v>7</v>
      </c>
      <c r="I11" s="12">
        <v>1641840</v>
      </c>
      <c r="J11" s="12">
        <v>0</v>
      </c>
      <c r="K11" s="12">
        <v>1641840</v>
      </c>
      <c r="L11" s="13"/>
      <c r="M11" s="12">
        <v>0</v>
      </c>
      <c r="N11" s="12">
        <v>0</v>
      </c>
      <c r="O11" s="12">
        <v>0</v>
      </c>
      <c r="P11" s="12">
        <v>0</v>
      </c>
      <c r="Q11" s="13"/>
      <c r="R11" s="12">
        <v>0</v>
      </c>
      <c r="S11" s="12">
        <v>0</v>
      </c>
      <c r="T11" s="12">
        <v>0</v>
      </c>
      <c r="U11" s="12">
        <v>0</v>
      </c>
      <c r="V11" s="13"/>
      <c r="W11" s="12">
        <v>1</v>
      </c>
      <c r="X11" s="12">
        <v>26500</v>
      </c>
      <c r="Y11" s="12">
        <v>0</v>
      </c>
      <c r="Z11" s="12">
        <v>26500</v>
      </c>
      <c r="AA11" s="13"/>
      <c r="AB11" s="12">
        <v>0</v>
      </c>
      <c r="AC11" s="12">
        <v>0</v>
      </c>
      <c r="AD11" s="12">
        <v>0</v>
      </c>
      <c r="AE11" s="12">
        <v>0</v>
      </c>
      <c r="AF11" s="13"/>
      <c r="AG11" s="12">
        <v>5</v>
      </c>
      <c r="AH11" s="12">
        <v>994500</v>
      </c>
      <c r="AI11" s="12">
        <v>0</v>
      </c>
      <c r="AJ11" s="12">
        <v>994500</v>
      </c>
      <c r="AK11" s="13"/>
      <c r="AL11" s="12">
        <v>0</v>
      </c>
      <c r="AM11" s="12">
        <v>0</v>
      </c>
      <c r="AN11" s="12">
        <v>0</v>
      </c>
      <c r="AO11" s="12">
        <v>0</v>
      </c>
      <c r="AP11" s="13"/>
      <c r="AQ11" s="12">
        <v>0</v>
      </c>
      <c r="AR11" s="12">
        <v>0</v>
      </c>
      <c r="AS11" s="12">
        <v>0</v>
      </c>
      <c r="AT11" s="12">
        <v>0</v>
      </c>
      <c r="AU11" s="13"/>
      <c r="AV11" s="12">
        <v>0</v>
      </c>
      <c r="AW11" s="12">
        <v>0</v>
      </c>
      <c r="AX11" s="12">
        <v>0</v>
      </c>
      <c r="AY11" s="12">
        <v>0</v>
      </c>
      <c r="AZ11" s="13"/>
      <c r="BA11" s="12">
        <v>0</v>
      </c>
      <c r="BB11" s="12">
        <v>0</v>
      </c>
      <c r="BC11" s="12">
        <v>0</v>
      </c>
      <c r="BD11" s="12">
        <v>0</v>
      </c>
      <c r="BE11" s="13"/>
      <c r="BF11" s="12">
        <v>0</v>
      </c>
      <c r="BG11" s="12">
        <v>0</v>
      </c>
      <c r="BH11" s="12">
        <v>0</v>
      </c>
      <c r="BI11" s="12">
        <v>0</v>
      </c>
      <c r="BJ11" s="13"/>
      <c r="BK11" s="12">
        <v>0</v>
      </c>
      <c r="BL11" s="12">
        <v>0</v>
      </c>
      <c r="BM11" s="12">
        <v>0</v>
      </c>
      <c r="BN11" s="12">
        <v>0</v>
      </c>
      <c r="BO11" s="13"/>
      <c r="BP11" s="12">
        <v>0</v>
      </c>
      <c r="BQ11" s="12">
        <v>0</v>
      </c>
      <c r="BR11" s="12">
        <v>0</v>
      </c>
      <c r="BS11" s="12">
        <v>0</v>
      </c>
      <c r="BT11" s="13"/>
      <c r="BU11" s="12">
        <v>0</v>
      </c>
      <c r="BV11" s="12">
        <v>293000</v>
      </c>
      <c r="BW11" s="12">
        <v>0</v>
      </c>
      <c r="BX11" s="12">
        <v>293000</v>
      </c>
      <c r="BY11" s="13"/>
      <c r="BZ11" s="12">
        <v>0</v>
      </c>
      <c r="CA11" s="12">
        <v>0</v>
      </c>
      <c r="CB11" s="12">
        <v>0</v>
      </c>
      <c r="CC11" s="12">
        <v>0</v>
      </c>
      <c r="CD11" s="13"/>
      <c r="CE11" s="12">
        <v>16</v>
      </c>
      <c r="CF11" s="12">
        <v>213048.48</v>
      </c>
      <c r="CG11" s="12">
        <v>0</v>
      </c>
      <c r="CH11" s="12">
        <v>213048.48</v>
      </c>
      <c r="CI11" s="13"/>
      <c r="CJ11" s="12">
        <v>0</v>
      </c>
      <c r="CK11" s="12">
        <v>0</v>
      </c>
      <c r="CL11" s="12">
        <v>0</v>
      </c>
      <c r="CM11" s="12">
        <v>0</v>
      </c>
      <c r="CN11" s="13"/>
      <c r="CO11" s="12">
        <v>1</v>
      </c>
      <c r="CP11" s="12">
        <v>23600</v>
      </c>
      <c r="CQ11" s="12">
        <v>0</v>
      </c>
      <c r="CR11" s="12">
        <v>23600</v>
      </c>
      <c r="CS11" s="13"/>
      <c r="CT11" s="12">
        <v>19</v>
      </c>
      <c r="CU11" s="12">
        <v>86050</v>
      </c>
      <c r="CV11" s="12">
        <v>0</v>
      </c>
      <c r="CW11" s="12">
        <v>86050</v>
      </c>
      <c r="CX11" s="13"/>
      <c r="CY11" s="12">
        <v>0</v>
      </c>
      <c r="CZ11" s="12">
        <v>240375</v>
      </c>
      <c r="DA11" s="12">
        <v>0</v>
      </c>
      <c r="DB11" s="12">
        <v>240375</v>
      </c>
      <c r="DC11" s="13"/>
      <c r="DD11" s="12">
        <v>0</v>
      </c>
      <c r="DE11" s="12">
        <v>0</v>
      </c>
      <c r="DF11" s="12">
        <v>0</v>
      </c>
      <c r="DG11" s="12">
        <v>0</v>
      </c>
      <c r="DH11" s="13"/>
      <c r="DI11" s="12">
        <v>0</v>
      </c>
      <c r="DJ11" s="12">
        <v>0</v>
      </c>
      <c r="DK11" s="12">
        <v>0</v>
      </c>
      <c r="DL11" s="12">
        <v>0</v>
      </c>
      <c r="DM11" s="13"/>
      <c r="DN11" s="12">
        <v>0</v>
      </c>
      <c r="DO11" s="12">
        <v>0</v>
      </c>
      <c r="DP11" s="12">
        <v>0</v>
      </c>
      <c r="DQ11" s="12">
        <v>0</v>
      </c>
      <c r="DR11" s="13"/>
      <c r="DS11" s="12">
        <v>0</v>
      </c>
      <c r="DT11" s="12">
        <v>0</v>
      </c>
      <c r="DU11" s="12">
        <v>0</v>
      </c>
      <c r="DV11" s="12">
        <v>0</v>
      </c>
      <c r="DW11" s="13"/>
      <c r="DX11" s="12">
        <v>1</v>
      </c>
      <c r="DY11" s="12">
        <v>142400</v>
      </c>
      <c r="DZ11" s="12">
        <v>0</v>
      </c>
      <c r="EA11" s="12">
        <v>142400</v>
      </c>
      <c r="EB11" s="13"/>
      <c r="EC11" s="12">
        <v>0</v>
      </c>
      <c r="ED11" s="12">
        <v>0</v>
      </c>
      <c r="EE11" s="12">
        <v>0</v>
      </c>
      <c r="EF11" s="12">
        <v>0</v>
      </c>
      <c r="EG11" s="13"/>
      <c r="EH11" s="12">
        <v>0</v>
      </c>
      <c r="EI11" s="12">
        <v>0</v>
      </c>
      <c r="EJ11" s="12">
        <v>0</v>
      </c>
      <c r="EK11" s="12">
        <v>0</v>
      </c>
      <c r="EL11" s="13"/>
      <c r="EM11" s="12">
        <v>18</v>
      </c>
      <c r="EN11" s="12">
        <v>156000</v>
      </c>
      <c r="EO11" s="12">
        <v>0</v>
      </c>
      <c r="EP11" s="12">
        <v>156000</v>
      </c>
      <c r="EQ11" s="13"/>
      <c r="ER11" s="12">
        <v>0</v>
      </c>
      <c r="ES11" s="12">
        <v>0</v>
      </c>
      <c r="ET11" s="12">
        <v>0</v>
      </c>
      <c r="EU11" s="12">
        <v>0</v>
      </c>
      <c r="EV11" s="13"/>
      <c r="EW11" s="12">
        <v>18</v>
      </c>
      <c r="EX11" s="12">
        <v>36000</v>
      </c>
      <c r="EY11" s="12">
        <v>0</v>
      </c>
      <c r="EZ11" s="12">
        <v>36000</v>
      </c>
      <c r="FA11" s="13"/>
      <c r="FB11" s="12">
        <v>18</v>
      </c>
      <c r="FC11" s="12">
        <v>54000</v>
      </c>
      <c r="FD11" s="12">
        <v>0</v>
      </c>
      <c r="FE11" s="12">
        <v>54000</v>
      </c>
      <c r="FF11" s="13"/>
      <c r="FG11" s="12">
        <v>0</v>
      </c>
      <c r="FH11" s="12">
        <v>0</v>
      </c>
      <c r="FI11" s="12">
        <v>0</v>
      </c>
      <c r="FJ11" s="12">
        <v>0</v>
      </c>
      <c r="FK11" s="13"/>
      <c r="FL11" s="12">
        <v>0</v>
      </c>
      <c r="FM11" s="12">
        <v>0</v>
      </c>
      <c r="FN11" s="12">
        <v>0</v>
      </c>
      <c r="FO11" s="12">
        <v>0</v>
      </c>
      <c r="FP11" s="13"/>
      <c r="FQ11" s="12">
        <v>0</v>
      </c>
      <c r="FR11" s="12">
        <v>0</v>
      </c>
      <c r="FS11" s="12">
        <v>0</v>
      </c>
      <c r="FT11" s="12">
        <v>0</v>
      </c>
      <c r="FU11" s="13"/>
      <c r="FV11" s="12">
        <v>0</v>
      </c>
      <c r="FW11" s="12">
        <v>0</v>
      </c>
      <c r="FX11" s="12">
        <v>0</v>
      </c>
      <c r="FY11" s="12">
        <v>0</v>
      </c>
      <c r="FZ11" s="13"/>
      <c r="GA11" s="12">
        <v>0</v>
      </c>
      <c r="GB11" s="12">
        <v>0</v>
      </c>
      <c r="GC11" s="12">
        <v>0</v>
      </c>
      <c r="GD11" s="12">
        <v>0</v>
      </c>
      <c r="GE11" s="13"/>
      <c r="GF11" s="12">
        <v>0</v>
      </c>
      <c r="GG11" s="12">
        <v>0</v>
      </c>
      <c r="GH11" s="12">
        <v>0</v>
      </c>
      <c r="GI11" s="12">
        <v>0</v>
      </c>
      <c r="GJ11" s="13"/>
      <c r="GK11" s="12">
        <v>1</v>
      </c>
      <c r="GL11" s="12">
        <v>32500</v>
      </c>
      <c r="GM11" s="12">
        <v>0</v>
      </c>
      <c r="GN11" s="12">
        <v>32500</v>
      </c>
      <c r="GO11" s="13"/>
      <c r="GP11" s="12">
        <v>18</v>
      </c>
      <c r="GQ11" s="12">
        <v>180000</v>
      </c>
      <c r="GR11" s="12">
        <v>0</v>
      </c>
      <c r="GS11" s="12">
        <v>180000</v>
      </c>
      <c r="GT11" s="13"/>
      <c r="GU11" s="12">
        <v>2</v>
      </c>
      <c r="GV11" s="12">
        <v>20000</v>
      </c>
      <c r="GW11" s="12">
        <v>0</v>
      </c>
      <c r="GX11" s="12">
        <v>20000</v>
      </c>
      <c r="GY11" s="13"/>
      <c r="GZ11" s="12">
        <v>0</v>
      </c>
      <c r="HA11" s="12">
        <v>0</v>
      </c>
      <c r="HB11" s="12">
        <v>0</v>
      </c>
      <c r="HC11" s="12">
        <v>0</v>
      </c>
      <c r="HD11" s="13"/>
      <c r="HE11" s="12">
        <v>0</v>
      </c>
      <c r="HF11" s="12">
        <v>0</v>
      </c>
      <c r="HG11" s="12">
        <v>0</v>
      </c>
      <c r="HH11" s="12">
        <v>0</v>
      </c>
      <c r="HI11" s="13"/>
      <c r="HJ11" s="12">
        <v>0</v>
      </c>
      <c r="HK11" s="12">
        <v>0</v>
      </c>
      <c r="HL11" s="12">
        <v>0</v>
      </c>
      <c r="HM11" s="12">
        <v>0</v>
      </c>
      <c r="HN11" s="13"/>
      <c r="HO11" s="12">
        <v>0</v>
      </c>
      <c r="HP11" s="12">
        <v>0</v>
      </c>
      <c r="HQ11" s="12">
        <v>0</v>
      </c>
      <c r="HR11" s="12">
        <v>0</v>
      </c>
      <c r="HS11" s="13"/>
      <c r="HT11" s="12">
        <v>0</v>
      </c>
      <c r="HU11" s="12">
        <v>0</v>
      </c>
      <c r="HV11" s="12">
        <v>0</v>
      </c>
      <c r="HW11" s="12">
        <v>0</v>
      </c>
      <c r="HX11" s="13"/>
      <c r="HY11" s="12">
        <v>0</v>
      </c>
      <c r="HZ11" s="12">
        <v>0</v>
      </c>
      <c r="IA11" s="12">
        <v>0</v>
      </c>
      <c r="IB11" s="12">
        <v>0</v>
      </c>
      <c r="IC11" s="13"/>
      <c r="ID11" s="12">
        <v>3</v>
      </c>
      <c r="IE11" s="12">
        <v>49275</v>
      </c>
      <c r="IF11" s="12">
        <v>0</v>
      </c>
      <c r="IG11" s="12">
        <v>49275</v>
      </c>
      <c r="IH11" s="13"/>
      <c r="II11" s="12">
        <v>0</v>
      </c>
      <c r="IJ11" s="12">
        <v>0</v>
      </c>
      <c r="IK11" s="12">
        <v>0</v>
      </c>
      <c r="IL11" s="12">
        <v>0</v>
      </c>
      <c r="IM11" s="13"/>
      <c r="IN11" s="12">
        <v>0</v>
      </c>
      <c r="IO11" s="12">
        <v>0</v>
      </c>
      <c r="IP11" s="12">
        <v>0</v>
      </c>
      <c r="IQ11" s="12">
        <v>0</v>
      </c>
      <c r="IR11" s="13"/>
      <c r="IS11" s="12"/>
      <c r="IT11" s="12">
        <v>0</v>
      </c>
      <c r="IU11" s="12">
        <v>0</v>
      </c>
      <c r="IV11" s="12">
        <v>0</v>
      </c>
      <c r="IW11" s="13"/>
      <c r="IX11" s="12">
        <v>251</v>
      </c>
      <c r="IY11" s="12">
        <v>283500</v>
      </c>
      <c r="IZ11" s="12">
        <v>0</v>
      </c>
      <c r="JA11" s="12">
        <v>283500</v>
      </c>
      <c r="JB11" s="13"/>
      <c r="JC11" s="12">
        <v>18</v>
      </c>
      <c r="JD11" s="12">
        <v>9900</v>
      </c>
      <c r="JE11" s="12">
        <v>0</v>
      </c>
      <c r="JF11" s="12">
        <v>9900</v>
      </c>
      <c r="JG11" s="13"/>
      <c r="JH11" s="12">
        <v>0</v>
      </c>
      <c r="JI11" s="12">
        <v>0</v>
      </c>
      <c r="JJ11" s="12">
        <v>0</v>
      </c>
      <c r="JK11" s="12">
        <v>0</v>
      </c>
      <c r="JL11" s="13"/>
      <c r="JM11" s="12">
        <v>18</v>
      </c>
      <c r="JN11" s="12">
        <v>7200</v>
      </c>
      <c r="JO11" s="12">
        <v>0</v>
      </c>
      <c r="JP11" s="12">
        <v>7200</v>
      </c>
      <c r="JQ11" s="13"/>
      <c r="JR11" s="12">
        <v>0</v>
      </c>
      <c r="JS11" s="12">
        <v>0</v>
      </c>
      <c r="JT11" s="12">
        <v>0</v>
      </c>
      <c r="JU11" s="12">
        <v>0</v>
      </c>
      <c r="JV11" s="13"/>
      <c r="JW11" s="12">
        <v>0</v>
      </c>
      <c r="JX11" s="12">
        <v>0</v>
      </c>
      <c r="JY11" s="12">
        <v>0</v>
      </c>
      <c r="JZ11" s="12">
        <v>0</v>
      </c>
      <c r="KA11" s="13"/>
      <c r="KB11" s="12">
        <v>0</v>
      </c>
      <c r="KC11" s="12">
        <v>0</v>
      </c>
      <c r="KD11" s="12">
        <v>0</v>
      </c>
      <c r="KE11" s="12">
        <v>0</v>
      </c>
      <c r="KF11" s="13"/>
      <c r="KG11" s="12">
        <v>119</v>
      </c>
      <c r="KH11" s="12">
        <v>29750</v>
      </c>
      <c r="KI11" s="12">
        <v>0</v>
      </c>
      <c r="KJ11" s="12">
        <v>29750</v>
      </c>
      <c r="KK11" s="13"/>
      <c r="KL11" s="12">
        <v>0</v>
      </c>
      <c r="KM11" s="12">
        <v>0</v>
      </c>
      <c r="KN11" s="12">
        <v>0</v>
      </c>
      <c r="KO11" s="12">
        <v>0</v>
      </c>
      <c r="KP11" s="13"/>
      <c r="KQ11" s="12">
        <v>1</v>
      </c>
      <c r="KR11" s="12">
        <v>35000</v>
      </c>
      <c r="KS11" s="12">
        <v>0</v>
      </c>
      <c r="KT11" s="12">
        <v>35000</v>
      </c>
      <c r="KU11" s="13"/>
      <c r="KV11" s="12">
        <v>0</v>
      </c>
      <c r="KW11" s="12">
        <v>0</v>
      </c>
      <c r="KX11" s="12">
        <v>0</v>
      </c>
      <c r="KY11" s="12">
        <v>0</v>
      </c>
      <c r="KZ11" s="13"/>
      <c r="LA11" s="12">
        <v>0</v>
      </c>
      <c r="LB11" s="12">
        <v>0</v>
      </c>
      <c r="LC11" s="12">
        <v>0</v>
      </c>
      <c r="LD11" s="12">
        <v>0</v>
      </c>
      <c r="LE11" s="13"/>
      <c r="LF11" s="12">
        <v>0</v>
      </c>
      <c r="LG11" s="12">
        <v>0</v>
      </c>
      <c r="LH11" s="12">
        <v>0</v>
      </c>
      <c r="LI11" s="12">
        <v>0</v>
      </c>
      <c r="LJ11" s="13"/>
      <c r="LK11" s="12">
        <v>0</v>
      </c>
      <c r="LL11" s="12">
        <v>824400</v>
      </c>
      <c r="LM11" s="12">
        <v>0</v>
      </c>
      <c r="LN11" s="12">
        <v>824400</v>
      </c>
      <c r="LO11" s="13"/>
      <c r="LP11" s="12">
        <v>1190</v>
      </c>
      <c r="LQ11" s="12">
        <v>331500</v>
      </c>
      <c r="LR11" s="12">
        <v>0</v>
      </c>
      <c r="LS11" s="12">
        <v>331500</v>
      </c>
      <c r="LT11" s="13"/>
      <c r="LU11" s="12">
        <v>60</v>
      </c>
      <c r="LV11" s="12">
        <v>67800</v>
      </c>
      <c r="LW11" s="12">
        <v>0</v>
      </c>
      <c r="LX11" s="12">
        <v>67800</v>
      </c>
      <c r="LY11" s="13"/>
      <c r="LZ11" s="12">
        <v>0</v>
      </c>
      <c r="MA11" s="12">
        <v>67500</v>
      </c>
      <c r="MB11" s="12">
        <v>0</v>
      </c>
      <c r="MC11" s="12">
        <v>67500</v>
      </c>
      <c r="MD11" s="13"/>
      <c r="ME11" s="12">
        <v>0</v>
      </c>
      <c r="MF11" s="12">
        <v>0</v>
      </c>
      <c r="MG11" s="12">
        <v>0</v>
      </c>
      <c r="MH11" s="12">
        <v>0</v>
      </c>
      <c r="MI11" s="13"/>
      <c r="MJ11" s="12">
        <v>0</v>
      </c>
      <c r="MK11" s="12">
        <v>0</v>
      </c>
      <c r="ML11" s="12">
        <v>0</v>
      </c>
      <c r="MM11" s="12">
        <v>0</v>
      </c>
      <c r="MN11" s="13"/>
      <c r="MO11" s="12">
        <v>0</v>
      </c>
      <c r="MP11" s="12">
        <v>0</v>
      </c>
      <c r="MQ11" s="12">
        <v>0</v>
      </c>
      <c r="MR11" s="12">
        <v>0</v>
      </c>
      <c r="MS11" s="13"/>
      <c r="MT11" s="12">
        <v>0</v>
      </c>
      <c r="MU11" s="12">
        <v>0</v>
      </c>
      <c r="MV11" s="12">
        <v>0</v>
      </c>
      <c r="MW11" s="12">
        <v>0</v>
      </c>
      <c r="MX11" s="13"/>
      <c r="MY11" s="12">
        <v>0</v>
      </c>
      <c r="MZ11" s="12">
        <v>0</v>
      </c>
      <c r="NA11" s="12">
        <v>0</v>
      </c>
      <c r="NB11" s="12">
        <v>0</v>
      </c>
      <c r="NC11" s="13"/>
      <c r="ND11" s="12">
        <v>1</v>
      </c>
      <c r="NE11" s="12">
        <v>50000</v>
      </c>
      <c r="NF11" s="12">
        <v>0</v>
      </c>
      <c r="NG11" s="12">
        <v>50000</v>
      </c>
      <c r="NH11" s="13"/>
      <c r="NI11" s="12">
        <v>1</v>
      </c>
      <c r="NJ11" s="12">
        <v>50000</v>
      </c>
      <c r="NK11" s="12">
        <v>0</v>
      </c>
      <c r="NL11" s="12">
        <v>50000</v>
      </c>
      <c r="NM11" s="13"/>
      <c r="NN11" s="12">
        <v>0</v>
      </c>
      <c r="NO11" s="12">
        <v>0</v>
      </c>
      <c r="NP11" s="12">
        <v>0</v>
      </c>
      <c r="NQ11" s="12">
        <v>0</v>
      </c>
      <c r="NR11" s="13"/>
      <c r="NS11" s="12">
        <v>0</v>
      </c>
      <c r="NT11" s="12">
        <v>0</v>
      </c>
      <c r="NU11" s="12">
        <v>0</v>
      </c>
      <c r="NV11" s="12">
        <v>0</v>
      </c>
      <c r="NW11" s="13"/>
      <c r="NX11" s="12">
        <v>0</v>
      </c>
      <c r="NY11" s="12">
        <v>0</v>
      </c>
      <c r="NZ11" s="12">
        <v>0</v>
      </c>
      <c r="OA11" s="12">
        <v>0</v>
      </c>
      <c r="OB11" s="13"/>
      <c r="OC11" s="12">
        <v>0</v>
      </c>
      <c r="OD11" s="12">
        <v>0</v>
      </c>
      <c r="OE11" s="12">
        <v>0</v>
      </c>
      <c r="OF11" s="12">
        <v>0</v>
      </c>
      <c r="OG11" s="13"/>
      <c r="OH11" s="12">
        <v>0</v>
      </c>
      <c r="OI11" s="12">
        <v>0</v>
      </c>
      <c r="OJ11" s="12">
        <v>0</v>
      </c>
      <c r="OK11" s="12">
        <v>0</v>
      </c>
      <c r="OL11" s="13"/>
      <c r="OM11" s="12">
        <v>1</v>
      </c>
      <c r="ON11" s="12">
        <v>100000</v>
      </c>
      <c r="OO11" s="12">
        <v>0</v>
      </c>
      <c r="OP11" s="12">
        <v>100000</v>
      </c>
      <c r="OQ11" s="13"/>
      <c r="OR11" s="12">
        <v>26.2</v>
      </c>
      <c r="OS11" s="12">
        <v>2782440</v>
      </c>
      <c r="OT11" s="12">
        <v>0</v>
      </c>
      <c r="OU11" s="12">
        <v>2782440</v>
      </c>
      <c r="OV11" s="13"/>
      <c r="OW11" s="12">
        <v>0</v>
      </c>
      <c r="OX11" s="12">
        <v>0</v>
      </c>
      <c r="OY11" s="12">
        <v>0</v>
      </c>
      <c r="OZ11" s="12">
        <v>0</v>
      </c>
      <c r="PA11" s="13"/>
      <c r="PB11" s="12">
        <v>0</v>
      </c>
      <c r="PC11" s="12">
        <v>0</v>
      </c>
      <c r="PD11" s="12">
        <v>0</v>
      </c>
      <c r="PE11" s="12">
        <v>0</v>
      </c>
      <c r="PF11" s="13"/>
      <c r="PG11" s="12">
        <v>0</v>
      </c>
      <c r="PH11" s="12">
        <v>0</v>
      </c>
      <c r="PI11" s="12">
        <v>0</v>
      </c>
      <c r="PJ11" s="12">
        <v>0</v>
      </c>
      <c r="PK11" s="13"/>
      <c r="PL11" s="12">
        <v>0</v>
      </c>
      <c r="PM11" s="12">
        <v>0</v>
      </c>
      <c r="PN11" s="12">
        <v>0</v>
      </c>
      <c r="PO11" s="12">
        <v>0</v>
      </c>
      <c r="PP11" s="13"/>
      <c r="PQ11" s="12">
        <v>0</v>
      </c>
      <c r="PR11" s="12">
        <v>0</v>
      </c>
      <c r="PS11" s="12">
        <v>0</v>
      </c>
      <c r="PT11" s="12">
        <v>0</v>
      </c>
      <c r="PU11" s="13"/>
      <c r="PV11" s="12">
        <v>0</v>
      </c>
      <c r="PW11" s="12">
        <v>0</v>
      </c>
      <c r="PX11" s="12">
        <v>0</v>
      </c>
      <c r="PY11" s="12">
        <v>0</v>
      </c>
      <c r="PZ11" s="13"/>
      <c r="QA11" s="12">
        <v>0</v>
      </c>
      <c r="QB11" s="12">
        <v>0</v>
      </c>
      <c r="QC11" s="12">
        <v>0</v>
      </c>
      <c r="QD11" s="12">
        <v>0</v>
      </c>
      <c r="QE11" s="13"/>
      <c r="QF11" s="12">
        <v>0</v>
      </c>
      <c r="QG11" s="12">
        <v>0</v>
      </c>
      <c r="QH11" s="12">
        <v>0</v>
      </c>
      <c r="QI11" s="12">
        <v>0</v>
      </c>
      <c r="QJ11" s="13"/>
      <c r="QK11" s="12">
        <v>1</v>
      </c>
      <c r="QL11" s="12">
        <v>18500</v>
      </c>
      <c r="QM11" s="12">
        <v>0</v>
      </c>
      <c r="QN11" s="12">
        <v>18500</v>
      </c>
      <c r="QO11" s="13"/>
      <c r="QP11" s="12">
        <v>0</v>
      </c>
      <c r="QQ11" s="12">
        <v>0</v>
      </c>
      <c r="QR11" s="12">
        <v>0</v>
      </c>
      <c r="QS11" s="12">
        <v>0</v>
      </c>
      <c r="QT11" s="13"/>
      <c r="QU11" s="12">
        <v>1</v>
      </c>
      <c r="QV11" s="12">
        <v>32700</v>
      </c>
      <c r="QW11" s="12">
        <v>0</v>
      </c>
      <c r="QX11" s="12">
        <v>32700</v>
      </c>
      <c r="QY11" s="13"/>
      <c r="QZ11" s="12">
        <v>18</v>
      </c>
      <c r="RA11" s="12">
        <v>103750</v>
      </c>
      <c r="RB11" s="12">
        <v>0</v>
      </c>
      <c r="RC11" s="12">
        <v>103750</v>
      </c>
      <c r="RD11" s="13"/>
      <c r="RE11" s="12">
        <v>0</v>
      </c>
      <c r="RF11" s="12">
        <v>0</v>
      </c>
      <c r="RG11" s="12">
        <v>0</v>
      </c>
      <c r="RH11" s="12">
        <v>0</v>
      </c>
      <c r="RI11" s="13"/>
      <c r="RJ11" s="12">
        <v>0</v>
      </c>
      <c r="RK11" s="12">
        <v>0</v>
      </c>
      <c r="RL11" s="12">
        <v>0</v>
      </c>
      <c r="RM11" s="12">
        <v>0</v>
      </c>
      <c r="RN11" s="13"/>
      <c r="RO11" s="12">
        <v>0</v>
      </c>
      <c r="RP11" s="12">
        <v>0</v>
      </c>
      <c r="RQ11" s="12">
        <v>0</v>
      </c>
      <c r="RR11" s="12">
        <v>0</v>
      </c>
      <c r="RS11" s="13"/>
      <c r="RT11" s="12">
        <v>32</v>
      </c>
      <c r="RU11" s="12">
        <v>480000</v>
      </c>
      <c r="RV11" s="12">
        <v>0</v>
      </c>
      <c r="RW11" s="12">
        <v>480000</v>
      </c>
      <c r="RX11" s="13"/>
      <c r="RY11" s="12">
        <v>0</v>
      </c>
      <c r="RZ11" s="12">
        <v>0</v>
      </c>
      <c r="SA11" s="12">
        <v>0</v>
      </c>
      <c r="SB11" s="12">
        <v>0</v>
      </c>
      <c r="SC11" s="13"/>
      <c r="SD11" s="12">
        <v>0</v>
      </c>
      <c r="SE11" s="12">
        <v>0</v>
      </c>
      <c r="SF11" s="12">
        <v>0</v>
      </c>
      <c r="SG11" s="12">
        <v>0</v>
      </c>
      <c r="SH11" s="13"/>
      <c r="SI11" s="12">
        <v>0</v>
      </c>
      <c r="SJ11" s="12">
        <v>0</v>
      </c>
      <c r="SK11" s="12">
        <v>0</v>
      </c>
      <c r="SL11" s="12">
        <v>0</v>
      </c>
      <c r="SM11" s="13"/>
      <c r="SN11" s="12">
        <v>0</v>
      </c>
      <c r="SO11" s="12">
        <v>0</v>
      </c>
      <c r="SP11" s="12">
        <v>0</v>
      </c>
      <c r="SQ11" s="12">
        <v>0</v>
      </c>
      <c r="SR11" s="13"/>
      <c r="SS11" s="12">
        <v>0</v>
      </c>
      <c r="ST11" s="12">
        <v>0</v>
      </c>
      <c r="SU11" s="12">
        <v>0</v>
      </c>
      <c r="SV11" s="12">
        <v>0</v>
      </c>
      <c r="SW11" s="13"/>
      <c r="SX11" s="12">
        <v>0</v>
      </c>
      <c r="SY11" s="12">
        <v>0</v>
      </c>
      <c r="SZ11" s="12">
        <v>0</v>
      </c>
      <c r="TA11" s="12">
        <v>0</v>
      </c>
      <c r="TB11" s="13"/>
      <c r="TC11" s="12">
        <v>0</v>
      </c>
      <c r="TD11" s="12">
        <v>0</v>
      </c>
      <c r="TE11" s="12">
        <v>0</v>
      </c>
      <c r="TF11" s="12">
        <v>0</v>
      </c>
      <c r="TG11" s="13"/>
      <c r="TH11" s="12">
        <v>0</v>
      </c>
      <c r="TI11" s="12">
        <v>0</v>
      </c>
      <c r="TJ11" s="12">
        <v>0</v>
      </c>
      <c r="TK11" s="12">
        <v>0</v>
      </c>
      <c r="TL11" s="13"/>
      <c r="TM11" s="12">
        <v>0</v>
      </c>
      <c r="TN11" s="12">
        <v>0</v>
      </c>
      <c r="TO11" s="12">
        <v>0</v>
      </c>
      <c r="TP11" s="12">
        <v>0</v>
      </c>
      <c r="TQ11" s="13"/>
      <c r="TR11" s="12">
        <v>0</v>
      </c>
      <c r="TS11" s="12">
        <v>25000</v>
      </c>
      <c r="TT11" s="12">
        <v>0</v>
      </c>
      <c r="TU11" s="12">
        <v>25000</v>
      </c>
      <c r="TV11" s="13"/>
      <c r="TW11" s="12">
        <v>0</v>
      </c>
      <c r="TX11" s="12">
        <v>0</v>
      </c>
      <c r="TY11" s="12">
        <v>0</v>
      </c>
      <c r="TZ11" s="12">
        <v>0</v>
      </c>
      <c r="UA11" s="13"/>
      <c r="UB11" s="12">
        <v>0</v>
      </c>
      <c r="UC11" s="12">
        <v>0</v>
      </c>
      <c r="UD11" s="12">
        <v>0</v>
      </c>
      <c r="UE11" s="12">
        <v>0</v>
      </c>
      <c r="UF11" s="13"/>
      <c r="UG11" s="12">
        <v>0</v>
      </c>
      <c r="UH11" s="12">
        <v>10037042.48</v>
      </c>
      <c r="UI11" s="12">
        <v>0</v>
      </c>
      <c r="UJ11" s="12">
        <v>10037042.48</v>
      </c>
      <c r="UK11" s="13"/>
    </row>
    <row r="12" spans="1:557" hidden="1">
      <c r="A12" s="10">
        <v>6</v>
      </c>
      <c r="B12" s="11" t="s">
        <v>8</v>
      </c>
      <c r="C12" s="12">
        <v>1</v>
      </c>
      <c r="D12" s="12">
        <v>549014</v>
      </c>
      <c r="E12" s="12">
        <v>0</v>
      </c>
      <c r="F12" s="12">
        <v>549014</v>
      </c>
      <c r="G12" s="13"/>
      <c r="H12" s="12">
        <v>8</v>
      </c>
      <c r="I12" s="12">
        <v>3141960</v>
      </c>
      <c r="J12" s="12">
        <v>0</v>
      </c>
      <c r="K12" s="12">
        <v>3141960</v>
      </c>
      <c r="L12" s="13"/>
      <c r="M12" s="12">
        <v>0</v>
      </c>
      <c r="N12" s="12">
        <v>0</v>
      </c>
      <c r="O12" s="12">
        <v>0</v>
      </c>
      <c r="P12" s="12">
        <v>0</v>
      </c>
      <c r="Q12" s="13"/>
      <c r="R12" s="12">
        <v>0</v>
      </c>
      <c r="S12" s="12">
        <v>0</v>
      </c>
      <c r="T12" s="12">
        <v>0</v>
      </c>
      <c r="U12" s="12">
        <v>0</v>
      </c>
      <c r="V12" s="13"/>
      <c r="W12" s="12">
        <v>1</v>
      </c>
      <c r="X12" s="12">
        <v>26500</v>
      </c>
      <c r="Y12" s="12">
        <v>0</v>
      </c>
      <c r="Z12" s="12">
        <v>26500</v>
      </c>
      <c r="AA12" s="13"/>
      <c r="AB12" s="12">
        <v>0</v>
      </c>
      <c r="AC12" s="12">
        <v>0</v>
      </c>
      <c r="AD12" s="12">
        <v>0</v>
      </c>
      <c r="AE12" s="12">
        <v>0</v>
      </c>
      <c r="AF12" s="13"/>
      <c r="AG12" s="12">
        <v>7</v>
      </c>
      <c r="AH12" s="12">
        <v>1392300</v>
      </c>
      <c r="AI12" s="12">
        <v>0</v>
      </c>
      <c r="AJ12" s="12">
        <v>1392300</v>
      </c>
      <c r="AK12" s="13"/>
      <c r="AL12" s="12">
        <v>0</v>
      </c>
      <c r="AM12" s="12">
        <v>0</v>
      </c>
      <c r="AN12" s="12">
        <v>0</v>
      </c>
      <c r="AO12" s="12">
        <v>0</v>
      </c>
      <c r="AP12" s="13"/>
      <c r="AQ12" s="12">
        <v>0</v>
      </c>
      <c r="AR12" s="12">
        <v>0</v>
      </c>
      <c r="AS12" s="12">
        <v>0</v>
      </c>
      <c r="AT12" s="12">
        <v>0</v>
      </c>
      <c r="AU12" s="13"/>
      <c r="AV12" s="12">
        <v>0</v>
      </c>
      <c r="AW12" s="12">
        <v>0</v>
      </c>
      <c r="AX12" s="12">
        <v>0</v>
      </c>
      <c r="AY12" s="12">
        <v>0</v>
      </c>
      <c r="AZ12" s="13"/>
      <c r="BA12" s="12">
        <v>0</v>
      </c>
      <c r="BB12" s="12">
        <v>0</v>
      </c>
      <c r="BC12" s="12">
        <v>0</v>
      </c>
      <c r="BD12" s="12">
        <v>0</v>
      </c>
      <c r="BE12" s="13"/>
      <c r="BF12" s="12">
        <v>0</v>
      </c>
      <c r="BG12" s="12">
        <v>0</v>
      </c>
      <c r="BH12" s="12">
        <v>0</v>
      </c>
      <c r="BI12" s="12">
        <v>0</v>
      </c>
      <c r="BJ12" s="13"/>
      <c r="BK12" s="12">
        <v>0</v>
      </c>
      <c r="BL12" s="12">
        <v>0</v>
      </c>
      <c r="BM12" s="12">
        <v>0</v>
      </c>
      <c r="BN12" s="12">
        <v>0</v>
      </c>
      <c r="BO12" s="13"/>
      <c r="BP12" s="12">
        <v>0</v>
      </c>
      <c r="BQ12" s="12">
        <v>0</v>
      </c>
      <c r="BR12" s="12">
        <v>0</v>
      </c>
      <c r="BS12" s="12">
        <v>0</v>
      </c>
      <c r="BT12" s="13"/>
      <c r="BU12" s="12">
        <v>0</v>
      </c>
      <c r="BV12" s="12">
        <v>243000</v>
      </c>
      <c r="BW12" s="12">
        <v>0</v>
      </c>
      <c r="BX12" s="12">
        <v>243000</v>
      </c>
      <c r="BY12" s="13"/>
      <c r="BZ12" s="12">
        <v>0</v>
      </c>
      <c r="CA12" s="12">
        <v>0</v>
      </c>
      <c r="CB12" s="12">
        <v>0</v>
      </c>
      <c r="CC12" s="12">
        <v>0</v>
      </c>
      <c r="CD12" s="13"/>
      <c r="CE12" s="12">
        <v>15</v>
      </c>
      <c r="CF12" s="12">
        <v>200848.48</v>
      </c>
      <c r="CG12" s="12">
        <v>0</v>
      </c>
      <c r="CH12" s="12">
        <v>200848.48</v>
      </c>
      <c r="CI12" s="13"/>
      <c r="CJ12" s="12">
        <v>0</v>
      </c>
      <c r="CK12" s="12">
        <v>0</v>
      </c>
      <c r="CL12" s="12">
        <v>0</v>
      </c>
      <c r="CM12" s="12">
        <v>0</v>
      </c>
      <c r="CN12" s="13"/>
      <c r="CO12" s="12">
        <v>1</v>
      </c>
      <c r="CP12" s="12">
        <v>23600</v>
      </c>
      <c r="CQ12" s="12">
        <v>0</v>
      </c>
      <c r="CR12" s="12">
        <v>23600</v>
      </c>
      <c r="CS12" s="13"/>
      <c r="CT12" s="12">
        <v>16</v>
      </c>
      <c r="CU12" s="12">
        <v>77050</v>
      </c>
      <c r="CV12" s="12">
        <v>0</v>
      </c>
      <c r="CW12" s="12">
        <v>77050</v>
      </c>
      <c r="CX12" s="13"/>
      <c r="CY12" s="12">
        <v>0</v>
      </c>
      <c r="CZ12" s="12">
        <v>243875</v>
      </c>
      <c r="DA12" s="12">
        <v>0</v>
      </c>
      <c r="DB12" s="12">
        <v>243875</v>
      </c>
      <c r="DC12" s="13"/>
      <c r="DD12" s="12">
        <v>0</v>
      </c>
      <c r="DE12" s="12">
        <v>0</v>
      </c>
      <c r="DF12" s="12">
        <v>0</v>
      </c>
      <c r="DG12" s="12">
        <v>0</v>
      </c>
      <c r="DH12" s="13"/>
      <c r="DI12" s="12">
        <v>0</v>
      </c>
      <c r="DJ12" s="12">
        <v>0</v>
      </c>
      <c r="DK12" s="12">
        <v>0</v>
      </c>
      <c r="DL12" s="12">
        <v>0</v>
      </c>
      <c r="DM12" s="13"/>
      <c r="DN12" s="12">
        <v>0</v>
      </c>
      <c r="DO12" s="12">
        <v>0</v>
      </c>
      <c r="DP12" s="12">
        <v>0</v>
      </c>
      <c r="DQ12" s="12">
        <v>0</v>
      </c>
      <c r="DR12" s="13"/>
      <c r="DS12" s="12">
        <v>0</v>
      </c>
      <c r="DT12" s="12">
        <v>0</v>
      </c>
      <c r="DU12" s="12">
        <v>0</v>
      </c>
      <c r="DV12" s="12">
        <v>0</v>
      </c>
      <c r="DW12" s="13"/>
      <c r="DX12" s="12">
        <v>1</v>
      </c>
      <c r="DY12" s="12">
        <v>142400</v>
      </c>
      <c r="DZ12" s="12">
        <v>0</v>
      </c>
      <c r="EA12" s="12">
        <v>142400</v>
      </c>
      <c r="EB12" s="13"/>
      <c r="EC12" s="12">
        <v>0</v>
      </c>
      <c r="ED12" s="12">
        <v>0</v>
      </c>
      <c r="EE12" s="12">
        <v>0</v>
      </c>
      <c r="EF12" s="12">
        <v>0</v>
      </c>
      <c r="EG12" s="13"/>
      <c r="EH12" s="12">
        <v>0</v>
      </c>
      <c r="EI12" s="12">
        <v>0</v>
      </c>
      <c r="EJ12" s="12">
        <v>0</v>
      </c>
      <c r="EK12" s="12">
        <v>0</v>
      </c>
      <c r="EL12" s="13"/>
      <c r="EM12" s="12">
        <v>15</v>
      </c>
      <c r="EN12" s="12">
        <v>135000</v>
      </c>
      <c r="EO12" s="12">
        <v>0</v>
      </c>
      <c r="EP12" s="12">
        <v>135000</v>
      </c>
      <c r="EQ12" s="13"/>
      <c r="ER12" s="12">
        <v>0</v>
      </c>
      <c r="ES12" s="12">
        <v>0</v>
      </c>
      <c r="ET12" s="12">
        <v>0</v>
      </c>
      <c r="EU12" s="12">
        <v>0</v>
      </c>
      <c r="EV12" s="13"/>
      <c r="EW12" s="12">
        <v>16</v>
      </c>
      <c r="EX12" s="12">
        <v>32000</v>
      </c>
      <c r="EY12" s="12">
        <v>0</v>
      </c>
      <c r="EZ12" s="12">
        <v>32000</v>
      </c>
      <c r="FA12" s="13"/>
      <c r="FB12" s="12">
        <v>16</v>
      </c>
      <c r="FC12" s="12">
        <v>48000</v>
      </c>
      <c r="FD12" s="12">
        <v>0</v>
      </c>
      <c r="FE12" s="12">
        <v>48000</v>
      </c>
      <c r="FF12" s="13"/>
      <c r="FG12" s="12">
        <v>0</v>
      </c>
      <c r="FH12" s="12">
        <v>0</v>
      </c>
      <c r="FI12" s="12">
        <v>0</v>
      </c>
      <c r="FJ12" s="12">
        <v>0</v>
      </c>
      <c r="FK12" s="13"/>
      <c r="FL12" s="12">
        <v>0</v>
      </c>
      <c r="FM12" s="12">
        <v>0</v>
      </c>
      <c r="FN12" s="12">
        <v>0</v>
      </c>
      <c r="FO12" s="12">
        <v>0</v>
      </c>
      <c r="FP12" s="13"/>
      <c r="FQ12" s="12">
        <v>0</v>
      </c>
      <c r="FR12" s="12">
        <v>0</v>
      </c>
      <c r="FS12" s="12">
        <v>0</v>
      </c>
      <c r="FT12" s="12">
        <v>0</v>
      </c>
      <c r="FU12" s="13"/>
      <c r="FV12" s="12">
        <v>0</v>
      </c>
      <c r="FW12" s="12">
        <v>0</v>
      </c>
      <c r="FX12" s="12">
        <v>0</v>
      </c>
      <c r="FY12" s="12">
        <v>0</v>
      </c>
      <c r="FZ12" s="13"/>
      <c r="GA12" s="12">
        <v>0</v>
      </c>
      <c r="GB12" s="12">
        <v>0</v>
      </c>
      <c r="GC12" s="12">
        <v>0</v>
      </c>
      <c r="GD12" s="12">
        <v>0</v>
      </c>
      <c r="GE12" s="13"/>
      <c r="GF12" s="12">
        <v>0</v>
      </c>
      <c r="GG12" s="12">
        <v>0</v>
      </c>
      <c r="GH12" s="12">
        <v>0</v>
      </c>
      <c r="GI12" s="12">
        <v>0</v>
      </c>
      <c r="GJ12" s="13"/>
      <c r="GK12" s="12">
        <v>1</v>
      </c>
      <c r="GL12" s="12">
        <v>32500</v>
      </c>
      <c r="GM12" s="12">
        <v>0</v>
      </c>
      <c r="GN12" s="12">
        <v>32500</v>
      </c>
      <c r="GO12" s="13"/>
      <c r="GP12" s="12">
        <v>16</v>
      </c>
      <c r="GQ12" s="12">
        <v>160000</v>
      </c>
      <c r="GR12" s="12">
        <v>0</v>
      </c>
      <c r="GS12" s="12">
        <v>160000</v>
      </c>
      <c r="GT12" s="13"/>
      <c r="GU12" s="12">
        <v>2</v>
      </c>
      <c r="GV12" s="12">
        <v>20000</v>
      </c>
      <c r="GW12" s="12">
        <v>0</v>
      </c>
      <c r="GX12" s="12">
        <v>20000</v>
      </c>
      <c r="GY12" s="13"/>
      <c r="GZ12" s="12">
        <v>0</v>
      </c>
      <c r="HA12" s="12">
        <v>0</v>
      </c>
      <c r="HB12" s="12">
        <v>0</v>
      </c>
      <c r="HC12" s="12">
        <v>0</v>
      </c>
      <c r="HD12" s="13"/>
      <c r="HE12" s="12">
        <v>0</v>
      </c>
      <c r="HF12" s="12">
        <v>0</v>
      </c>
      <c r="HG12" s="12">
        <v>0</v>
      </c>
      <c r="HH12" s="12">
        <v>0</v>
      </c>
      <c r="HI12" s="13"/>
      <c r="HJ12" s="12">
        <v>0</v>
      </c>
      <c r="HK12" s="12">
        <v>0</v>
      </c>
      <c r="HL12" s="12">
        <v>0</v>
      </c>
      <c r="HM12" s="12">
        <v>0</v>
      </c>
      <c r="HN12" s="13"/>
      <c r="HO12" s="12">
        <v>0</v>
      </c>
      <c r="HP12" s="12">
        <v>0</v>
      </c>
      <c r="HQ12" s="12">
        <v>0</v>
      </c>
      <c r="HR12" s="12">
        <v>0</v>
      </c>
      <c r="HS12" s="13"/>
      <c r="HT12" s="12">
        <v>0</v>
      </c>
      <c r="HU12" s="12">
        <v>0</v>
      </c>
      <c r="HV12" s="12">
        <v>0</v>
      </c>
      <c r="HW12" s="12">
        <v>0</v>
      </c>
      <c r="HX12" s="13"/>
      <c r="HY12" s="12">
        <v>0</v>
      </c>
      <c r="HZ12" s="12">
        <v>0</v>
      </c>
      <c r="IA12" s="12">
        <v>0</v>
      </c>
      <c r="IB12" s="12">
        <v>0</v>
      </c>
      <c r="IC12" s="13"/>
      <c r="ID12" s="12">
        <v>2</v>
      </c>
      <c r="IE12" s="12">
        <v>36175</v>
      </c>
      <c r="IF12" s="12">
        <v>0</v>
      </c>
      <c r="IG12" s="12">
        <v>36175</v>
      </c>
      <c r="IH12" s="13"/>
      <c r="II12" s="12">
        <v>0</v>
      </c>
      <c r="IJ12" s="12">
        <v>0</v>
      </c>
      <c r="IK12" s="12">
        <v>0</v>
      </c>
      <c r="IL12" s="12">
        <v>0</v>
      </c>
      <c r="IM12" s="13"/>
      <c r="IN12" s="12">
        <v>0</v>
      </c>
      <c r="IO12" s="12">
        <v>0</v>
      </c>
      <c r="IP12" s="12">
        <v>0</v>
      </c>
      <c r="IQ12" s="12">
        <v>0</v>
      </c>
      <c r="IR12" s="13"/>
      <c r="IS12" s="12">
        <v>1</v>
      </c>
      <c r="IT12" s="12">
        <v>25000</v>
      </c>
      <c r="IU12" s="12">
        <v>0</v>
      </c>
      <c r="IV12" s="12">
        <v>25000</v>
      </c>
      <c r="IW12" s="13"/>
      <c r="IX12" s="12">
        <v>289</v>
      </c>
      <c r="IY12" s="12">
        <v>333400</v>
      </c>
      <c r="IZ12" s="12">
        <v>0</v>
      </c>
      <c r="JA12" s="12">
        <v>333400</v>
      </c>
      <c r="JB12" s="13"/>
      <c r="JC12" s="12">
        <v>16</v>
      </c>
      <c r="JD12" s="12">
        <v>8800</v>
      </c>
      <c r="JE12" s="12">
        <v>0</v>
      </c>
      <c r="JF12" s="12">
        <v>8800</v>
      </c>
      <c r="JG12" s="13"/>
      <c r="JH12" s="12">
        <v>0</v>
      </c>
      <c r="JI12" s="12">
        <v>0</v>
      </c>
      <c r="JJ12" s="12">
        <v>0</v>
      </c>
      <c r="JK12" s="12">
        <v>0</v>
      </c>
      <c r="JL12" s="13"/>
      <c r="JM12" s="12">
        <v>16</v>
      </c>
      <c r="JN12" s="12">
        <v>6400</v>
      </c>
      <c r="JO12" s="12">
        <v>0</v>
      </c>
      <c r="JP12" s="12">
        <v>6400</v>
      </c>
      <c r="JQ12" s="13"/>
      <c r="JR12" s="12">
        <v>0</v>
      </c>
      <c r="JS12" s="12">
        <v>0</v>
      </c>
      <c r="JT12" s="12">
        <v>0</v>
      </c>
      <c r="JU12" s="12">
        <v>0</v>
      </c>
      <c r="JV12" s="13"/>
      <c r="JW12" s="12">
        <v>0</v>
      </c>
      <c r="JX12" s="12">
        <v>0</v>
      </c>
      <c r="JY12" s="12">
        <v>0</v>
      </c>
      <c r="JZ12" s="12">
        <v>0</v>
      </c>
      <c r="KA12" s="13"/>
      <c r="KB12" s="12">
        <v>0</v>
      </c>
      <c r="KC12" s="12">
        <v>0</v>
      </c>
      <c r="KD12" s="12">
        <v>0</v>
      </c>
      <c r="KE12" s="12">
        <v>0</v>
      </c>
      <c r="KF12" s="13"/>
      <c r="KG12" s="12">
        <v>109</v>
      </c>
      <c r="KH12" s="12">
        <v>27250</v>
      </c>
      <c r="KI12" s="12">
        <v>0</v>
      </c>
      <c r="KJ12" s="12">
        <v>27250</v>
      </c>
      <c r="KK12" s="13"/>
      <c r="KL12" s="12">
        <v>0</v>
      </c>
      <c r="KM12" s="12">
        <v>0</v>
      </c>
      <c r="KN12" s="12">
        <v>0</v>
      </c>
      <c r="KO12" s="12">
        <v>0</v>
      </c>
      <c r="KP12" s="13"/>
      <c r="KQ12" s="12">
        <v>1</v>
      </c>
      <c r="KR12" s="12">
        <v>35000</v>
      </c>
      <c r="KS12" s="12">
        <v>0</v>
      </c>
      <c r="KT12" s="12">
        <v>35000</v>
      </c>
      <c r="KU12" s="13"/>
      <c r="KV12" s="12">
        <v>0</v>
      </c>
      <c r="KW12" s="12">
        <v>0</v>
      </c>
      <c r="KX12" s="12">
        <v>0</v>
      </c>
      <c r="KY12" s="12">
        <v>0</v>
      </c>
      <c r="KZ12" s="13"/>
      <c r="LA12" s="12">
        <v>0</v>
      </c>
      <c r="LB12" s="12">
        <v>0</v>
      </c>
      <c r="LC12" s="12">
        <v>0</v>
      </c>
      <c r="LD12" s="12">
        <v>0</v>
      </c>
      <c r="LE12" s="13"/>
      <c r="LF12" s="12">
        <v>0</v>
      </c>
      <c r="LG12" s="12">
        <v>0</v>
      </c>
      <c r="LH12" s="12">
        <v>0</v>
      </c>
      <c r="LI12" s="12">
        <v>0</v>
      </c>
      <c r="LJ12" s="13"/>
      <c r="LK12" s="12">
        <v>0</v>
      </c>
      <c r="LL12" s="12">
        <v>802800</v>
      </c>
      <c r="LM12" s="12">
        <v>0</v>
      </c>
      <c r="LN12" s="12">
        <v>802800</v>
      </c>
      <c r="LO12" s="13"/>
      <c r="LP12" s="12">
        <v>910</v>
      </c>
      <c r="LQ12" s="12">
        <v>253500</v>
      </c>
      <c r="LR12" s="12">
        <v>0</v>
      </c>
      <c r="LS12" s="12">
        <v>253500</v>
      </c>
      <c r="LT12" s="13"/>
      <c r="LU12" s="12">
        <v>30</v>
      </c>
      <c r="LV12" s="12">
        <v>29200</v>
      </c>
      <c r="LW12" s="12">
        <v>0</v>
      </c>
      <c r="LX12" s="12">
        <v>29200</v>
      </c>
      <c r="LY12" s="13"/>
      <c r="LZ12" s="12">
        <v>0</v>
      </c>
      <c r="MA12" s="12">
        <v>60000</v>
      </c>
      <c r="MB12" s="12">
        <v>0</v>
      </c>
      <c r="MC12" s="12">
        <v>60000</v>
      </c>
      <c r="MD12" s="13"/>
      <c r="ME12" s="12">
        <v>0</v>
      </c>
      <c r="MF12" s="12">
        <v>0</v>
      </c>
      <c r="MG12" s="12">
        <v>0</v>
      </c>
      <c r="MH12" s="12">
        <v>0</v>
      </c>
      <c r="MI12" s="13"/>
      <c r="MJ12" s="12">
        <v>0</v>
      </c>
      <c r="MK12" s="12">
        <v>0</v>
      </c>
      <c r="ML12" s="12">
        <v>0</v>
      </c>
      <c r="MM12" s="12">
        <v>0</v>
      </c>
      <c r="MN12" s="13"/>
      <c r="MO12" s="12">
        <v>0</v>
      </c>
      <c r="MP12" s="12">
        <v>0</v>
      </c>
      <c r="MQ12" s="12">
        <v>0</v>
      </c>
      <c r="MR12" s="12">
        <v>0</v>
      </c>
      <c r="MS12" s="13"/>
      <c r="MT12" s="12">
        <v>0</v>
      </c>
      <c r="MU12" s="12">
        <v>0</v>
      </c>
      <c r="MV12" s="12">
        <v>0</v>
      </c>
      <c r="MW12" s="12">
        <v>0</v>
      </c>
      <c r="MX12" s="13"/>
      <c r="MY12" s="12">
        <v>0</v>
      </c>
      <c r="MZ12" s="12">
        <v>0</v>
      </c>
      <c r="NA12" s="12">
        <v>0</v>
      </c>
      <c r="NB12" s="12">
        <v>0</v>
      </c>
      <c r="NC12" s="13"/>
      <c r="ND12" s="12">
        <v>1</v>
      </c>
      <c r="NE12" s="12">
        <v>50000</v>
      </c>
      <c r="NF12" s="12">
        <v>0</v>
      </c>
      <c r="NG12" s="12">
        <v>50000</v>
      </c>
      <c r="NH12" s="13"/>
      <c r="NI12" s="12">
        <v>1</v>
      </c>
      <c r="NJ12" s="12">
        <v>50000</v>
      </c>
      <c r="NK12" s="12">
        <v>0</v>
      </c>
      <c r="NL12" s="12">
        <v>50000</v>
      </c>
      <c r="NM12" s="13"/>
      <c r="NN12" s="12">
        <v>0</v>
      </c>
      <c r="NO12" s="12">
        <v>0</v>
      </c>
      <c r="NP12" s="12">
        <v>0</v>
      </c>
      <c r="NQ12" s="12">
        <v>0</v>
      </c>
      <c r="NR12" s="13"/>
      <c r="NS12" s="12">
        <v>0</v>
      </c>
      <c r="NT12" s="12">
        <v>0</v>
      </c>
      <c r="NU12" s="12">
        <v>0</v>
      </c>
      <c r="NV12" s="12">
        <v>0</v>
      </c>
      <c r="NW12" s="13"/>
      <c r="NX12" s="12">
        <v>0</v>
      </c>
      <c r="NY12" s="12">
        <v>0</v>
      </c>
      <c r="NZ12" s="12">
        <v>0</v>
      </c>
      <c r="OA12" s="12">
        <v>0</v>
      </c>
      <c r="OB12" s="13"/>
      <c r="OC12" s="12">
        <v>0</v>
      </c>
      <c r="OD12" s="12">
        <v>0</v>
      </c>
      <c r="OE12" s="12">
        <v>0</v>
      </c>
      <c r="OF12" s="12">
        <v>0</v>
      </c>
      <c r="OG12" s="13"/>
      <c r="OH12" s="12">
        <v>0</v>
      </c>
      <c r="OI12" s="12">
        <v>0</v>
      </c>
      <c r="OJ12" s="12">
        <v>0</v>
      </c>
      <c r="OK12" s="12">
        <v>0</v>
      </c>
      <c r="OL12" s="13"/>
      <c r="OM12" s="12">
        <v>1</v>
      </c>
      <c r="ON12" s="12">
        <v>100000</v>
      </c>
      <c r="OO12" s="12">
        <v>0</v>
      </c>
      <c r="OP12" s="12">
        <v>100000</v>
      </c>
      <c r="OQ12" s="13"/>
      <c r="OR12" s="12">
        <v>35.6</v>
      </c>
      <c r="OS12" s="12">
        <v>3780720</v>
      </c>
      <c r="OT12" s="12">
        <v>0</v>
      </c>
      <c r="OU12" s="12">
        <v>3780720</v>
      </c>
      <c r="OV12" s="13"/>
      <c r="OW12" s="12">
        <v>0</v>
      </c>
      <c r="OX12" s="12">
        <v>0</v>
      </c>
      <c r="OY12" s="12">
        <v>0</v>
      </c>
      <c r="OZ12" s="12">
        <v>0</v>
      </c>
      <c r="PA12" s="13"/>
      <c r="PB12" s="12">
        <v>0</v>
      </c>
      <c r="PC12" s="12">
        <v>0</v>
      </c>
      <c r="PD12" s="12">
        <v>0</v>
      </c>
      <c r="PE12" s="12">
        <v>0</v>
      </c>
      <c r="PF12" s="13"/>
      <c r="PG12" s="12">
        <v>0</v>
      </c>
      <c r="PH12" s="12">
        <v>0</v>
      </c>
      <c r="PI12" s="12">
        <v>0</v>
      </c>
      <c r="PJ12" s="12">
        <v>0</v>
      </c>
      <c r="PK12" s="13"/>
      <c r="PL12" s="12">
        <v>0</v>
      </c>
      <c r="PM12" s="12">
        <v>0</v>
      </c>
      <c r="PN12" s="12">
        <v>0</v>
      </c>
      <c r="PO12" s="12">
        <v>0</v>
      </c>
      <c r="PP12" s="13"/>
      <c r="PQ12" s="12">
        <v>0</v>
      </c>
      <c r="PR12" s="12">
        <v>0</v>
      </c>
      <c r="PS12" s="12">
        <v>0</v>
      </c>
      <c r="PT12" s="12">
        <v>0</v>
      </c>
      <c r="PU12" s="13"/>
      <c r="PV12" s="12">
        <v>0</v>
      </c>
      <c r="PW12" s="12">
        <v>0</v>
      </c>
      <c r="PX12" s="12">
        <v>0</v>
      </c>
      <c r="PY12" s="12">
        <v>0</v>
      </c>
      <c r="PZ12" s="13"/>
      <c r="QA12" s="12">
        <v>0</v>
      </c>
      <c r="QB12" s="12">
        <v>0</v>
      </c>
      <c r="QC12" s="12">
        <v>0</v>
      </c>
      <c r="QD12" s="12">
        <v>0</v>
      </c>
      <c r="QE12" s="13"/>
      <c r="QF12" s="12">
        <v>0</v>
      </c>
      <c r="QG12" s="12">
        <v>0</v>
      </c>
      <c r="QH12" s="12">
        <v>0</v>
      </c>
      <c r="QI12" s="12">
        <v>0</v>
      </c>
      <c r="QJ12" s="13"/>
      <c r="QK12" s="12">
        <v>1</v>
      </c>
      <c r="QL12" s="12">
        <v>18500</v>
      </c>
      <c r="QM12" s="12">
        <v>0</v>
      </c>
      <c r="QN12" s="12">
        <v>18500</v>
      </c>
      <c r="QO12" s="13"/>
      <c r="QP12" s="12">
        <v>0</v>
      </c>
      <c r="QQ12" s="12">
        <v>0</v>
      </c>
      <c r="QR12" s="12">
        <v>0</v>
      </c>
      <c r="QS12" s="12">
        <v>0</v>
      </c>
      <c r="QT12" s="13"/>
      <c r="QU12" s="12">
        <v>1</v>
      </c>
      <c r="QV12" s="12">
        <v>29100</v>
      </c>
      <c r="QW12" s="12">
        <v>0</v>
      </c>
      <c r="QX12" s="12">
        <v>29100</v>
      </c>
      <c r="QY12" s="13"/>
      <c r="QZ12" s="12">
        <v>16</v>
      </c>
      <c r="RA12" s="12">
        <v>120375</v>
      </c>
      <c r="RB12" s="12">
        <v>0</v>
      </c>
      <c r="RC12" s="12">
        <v>120375</v>
      </c>
      <c r="RD12" s="13"/>
      <c r="RE12" s="12">
        <v>0</v>
      </c>
      <c r="RF12" s="12">
        <v>0</v>
      </c>
      <c r="RG12" s="12">
        <v>0</v>
      </c>
      <c r="RH12" s="12">
        <v>0</v>
      </c>
      <c r="RI12" s="13"/>
      <c r="RJ12" s="12">
        <v>0</v>
      </c>
      <c r="RK12" s="12">
        <v>0</v>
      </c>
      <c r="RL12" s="12">
        <v>0</v>
      </c>
      <c r="RM12" s="12">
        <v>0</v>
      </c>
      <c r="RN12" s="13"/>
      <c r="RO12" s="12">
        <v>0</v>
      </c>
      <c r="RP12" s="12">
        <v>0</v>
      </c>
      <c r="RQ12" s="12">
        <v>0</v>
      </c>
      <c r="RR12" s="12">
        <v>0</v>
      </c>
      <c r="RS12" s="13"/>
      <c r="RT12" s="12">
        <v>106</v>
      </c>
      <c r="RU12" s="12">
        <v>1590000</v>
      </c>
      <c r="RV12" s="12">
        <v>0</v>
      </c>
      <c r="RW12" s="12">
        <v>1590000</v>
      </c>
      <c r="RX12" s="13"/>
      <c r="RY12" s="12">
        <v>0</v>
      </c>
      <c r="RZ12" s="12">
        <v>0</v>
      </c>
      <c r="SA12" s="12">
        <v>0</v>
      </c>
      <c r="SB12" s="12">
        <v>0</v>
      </c>
      <c r="SC12" s="13"/>
      <c r="SD12" s="12">
        <v>0</v>
      </c>
      <c r="SE12" s="12">
        <v>0</v>
      </c>
      <c r="SF12" s="12">
        <v>0</v>
      </c>
      <c r="SG12" s="12">
        <v>0</v>
      </c>
      <c r="SH12" s="13"/>
      <c r="SI12" s="12">
        <v>0</v>
      </c>
      <c r="SJ12" s="12">
        <v>0</v>
      </c>
      <c r="SK12" s="12">
        <v>0</v>
      </c>
      <c r="SL12" s="12">
        <v>0</v>
      </c>
      <c r="SM12" s="13"/>
      <c r="SN12" s="12">
        <v>0</v>
      </c>
      <c r="SO12" s="12">
        <v>0</v>
      </c>
      <c r="SP12" s="12">
        <v>0</v>
      </c>
      <c r="SQ12" s="12">
        <v>0</v>
      </c>
      <c r="SR12" s="13"/>
      <c r="SS12" s="12">
        <v>0</v>
      </c>
      <c r="ST12" s="12">
        <v>0</v>
      </c>
      <c r="SU12" s="12">
        <v>0</v>
      </c>
      <c r="SV12" s="12">
        <v>0</v>
      </c>
      <c r="SW12" s="13"/>
      <c r="SX12" s="12">
        <v>0</v>
      </c>
      <c r="SY12" s="12">
        <v>0</v>
      </c>
      <c r="SZ12" s="12">
        <v>0</v>
      </c>
      <c r="TA12" s="12">
        <v>0</v>
      </c>
      <c r="TB12" s="13"/>
      <c r="TC12" s="12">
        <v>0</v>
      </c>
      <c r="TD12" s="12">
        <v>0</v>
      </c>
      <c r="TE12" s="12">
        <v>0</v>
      </c>
      <c r="TF12" s="12">
        <v>0</v>
      </c>
      <c r="TG12" s="13"/>
      <c r="TH12" s="12">
        <v>0</v>
      </c>
      <c r="TI12" s="12">
        <v>0</v>
      </c>
      <c r="TJ12" s="12">
        <v>0</v>
      </c>
      <c r="TK12" s="12">
        <v>0</v>
      </c>
      <c r="TL12" s="13"/>
      <c r="TM12" s="12">
        <v>0</v>
      </c>
      <c r="TN12" s="12">
        <v>0</v>
      </c>
      <c r="TO12" s="12">
        <v>0</v>
      </c>
      <c r="TP12" s="12">
        <v>0</v>
      </c>
      <c r="TQ12" s="13"/>
      <c r="TR12" s="12">
        <v>0</v>
      </c>
      <c r="TS12" s="12">
        <v>25000</v>
      </c>
      <c r="TT12" s="12">
        <v>0</v>
      </c>
      <c r="TU12" s="12">
        <v>25000</v>
      </c>
      <c r="TV12" s="13"/>
      <c r="TW12" s="12">
        <v>0</v>
      </c>
      <c r="TX12" s="12">
        <v>0</v>
      </c>
      <c r="TY12" s="12">
        <v>0</v>
      </c>
      <c r="TZ12" s="12">
        <v>0</v>
      </c>
      <c r="UA12" s="13"/>
      <c r="UB12" s="12">
        <v>0</v>
      </c>
      <c r="UC12" s="12">
        <v>0</v>
      </c>
      <c r="UD12" s="12">
        <v>0</v>
      </c>
      <c r="UE12" s="12">
        <v>0</v>
      </c>
      <c r="UF12" s="13"/>
      <c r="UG12" s="12">
        <v>0</v>
      </c>
      <c r="UH12" s="12">
        <v>13849267.48</v>
      </c>
      <c r="UI12" s="12">
        <v>0</v>
      </c>
      <c r="UJ12" s="12">
        <v>13849267.48</v>
      </c>
      <c r="UK12" s="13"/>
    </row>
    <row r="13" spans="1:557" hidden="1">
      <c r="A13" s="10">
        <v>7</v>
      </c>
      <c r="B13" s="11" t="s">
        <v>9</v>
      </c>
      <c r="C13" s="12">
        <v>1</v>
      </c>
      <c r="D13" s="12">
        <v>549014</v>
      </c>
      <c r="E13" s="12">
        <v>0</v>
      </c>
      <c r="F13" s="12">
        <v>549014</v>
      </c>
      <c r="G13" s="13"/>
      <c r="H13" s="12">
        <v>8</v>
      </c>
      <c r="I13" s="12">
        <v>2801256</v>
      </c>
      <c r="J13" s="12">
        <v>0</v>
      </c>
      <c r="K13" s="12">
        <v>2801256</v>
      </c>
      <c r="L13" s="13"/>
      <c r="M13" s="12">
        <v>0</v>
      </c>
      <c r="N13" s="12">
        <v>0</v>
      </c>
      <c r="O13" s="12">
        <v>0</v>
      </c>
      <c r="P13" s="12">
        <v>0</v>
      </c>
      <c r="Q13" s="13"/>
      <c r="R13" s="12">
        <v>0</v>
      </c>
      <c r="S13" s="12">
        <v>0</v>
      </c>
      <c r="T13" s="12">
        <v>0</v>
      </c>
      <c r="U13" s="12">
        <v>0</v>
      </c>
      <c r="V13" s="13"/>
      <c r="W13" s="12">
        <v>1</v>
      </c>
      <c r="X13" s="12">
        <v>26500</v>
      </c>
      <c r="Y13" s="12">
        <v>0</v>
      </c>
      <c r="Z13" s="12">
        <v>26500</v>
      </c>
      <c r="AA13" s="13"/>
      <c r="AB13" s="12">
        <v>0</v>
      </c>
      <c r="AC13" s="12">
        <v>0</v>
      </c>
      <c r="AD13" s="12">
        <v>0</v>
      </c>
      <c r="AE13" s="12">
        <v>0</v>
      </c>
      <c r="AF13" s="13"/>
      <c r="AG13" s="12">
        <v>4</v>
      </c>
      <c r="AH13" s="12">
        <v>795600</v>
      </c>
      <c r="AI13" s="12">
        <v>0</v>
      </c>
      <c r="AJ13" s="12">
        <v>795600</v>
      </c>
      <c r="AK13" s="13"/>
      <c r="AL13" s="12">
        <v>0</v>
      </c>
      <c r="AM13" s="12">
        <v>0</v>
      </c>
      <c r="AN13" s="12">
        <v>0</v>
      </c>
      <c r="AO13" s="12">
        <v>0</v>
      </c>
      <c r="AP13" s="13"/>
      <c r="AQ13" s="12">
        <v>0</v>
      </c>
      <c r="AR13" s="12">
        <v>0</v>
      </c>
      <c r="AS13" s="12">
        <v>0</v>
      </c>
      <c r="AT13" s="12">
        <v>0</v>
      </c>
      <c r="AU13" s="13"/>
      <c r="AV13" s="12">
        <v>0</v>
      </c>
      <c r="AW13" s="12">
        <v>0</v>
      </c>
      <c r="AX13" s="12">
        <v>0</v>
      </c>
      <c r="AY13" s="12">
        <v>0</v>
      </c>
      <c r="AZ13" s="13"/>
      <c r="BA13" s="12">
        <v>0</v>
      </c>
      <c r="BB13" s="12">
        <v>0</v>
      </c>
      <c r="BC13" s="12">
        <v>0</v>
      </c>
      <c r="BD13" s="12">
        <v>0</v>
      </c>
      <c r="BE13" s="13"/>
      <c r="BF13" s="12">
        <v>0</v>
      </c>
      <c r="BG13" s="12">
        <v>0</v>
      </c>
      <c r="BH13" s="12">
        <v>0</v>
      </c>
      <c r="BI13" s="12">
        <v>0</v>
      </c>
      <c r="BJ13" s="13"/>
      <c r="BK13" s="12">
        <v>0</v>
      </c>
      <c r="BL13" s="12">
        <v>0</v>
      </c>
      <c r="BM13" s="12">
        <v>0</v>
      </c>
      <c r="BN13" s="12">
        <v>0</v>
      </c>
      <c r="BO13" s="13"/>
      <c r="BP13" s="12">
        <v>0</v>
      </c>
      <c r="BQ13" s="12">
        <v>0</v>
      </c>
      <c r="BR13" s="12">
        <v>0</v>
      </c>
      <c r="BS13" s="12">
        <v>0</v>
      </c>
      <c r="BT13" s="13"/>
      <c r="BU13" s="12">
        <v>0</v>
      </c>
      <c r="BV13" s="12">
        <v>180000</v>
      </c>
      <c r="BW13" s="12">
        <v>0</v>
      </c>
      <c r="BX13" s="12">
        <v>180000</v>
      </c>
      <c r="BY13" s="13"/>
      <c r="BZ13" s="12">
        <v>0</v>
      </c>
      <c r="CA13" s="12">
        <v>0</v>
      </c>
      <c r="CB13" s="12">
        <v>0</v>
      </c>
      <c r="CC13" s="12">
        <v>0</v>
      </c>
      <c r="CD13" s="13"/>
      <c r="CE13" s="12">
        <v>16</v>
      </c>
      <c r="CF13" s="12">
        <v>213048.48</v>
      </c>
      <c r="CG13" s="12">
        <v>0</v>
      </c>
      <c r="CH13" s="12">
        <v>213048.48</v>
      </c>
      <c r="CI13" s="13"/>
      <c r="CJ13" s="12">
        <v>0</v>
      </c>
      <c r="CK13" s="12">
        <v>0</v>
      </c>
      <c r="CL13" s="12">
        <v>0</v>
      </c>
      <c r="CM13" s="12">
        <v>0</v>
      </c>
      <c r="CN13" s="13"/>
      <c r="CO13" s="12">
        <v>0</v>
      </c>
      <c r="CP13" s="12">
        <v>0</v>
      </c>
      <c r="CQ13" s="12">
        <v>0</v>
      </c>
      <c r="CR13" s="12">
        <v>0</v>
      </c>
      <c r="CS13" s="13"/>
      <c r="CT13" s="12">
        <v>15</v>
      </c>
      <c r="CU13" s="12">
        <v>74050</v>
      </c>
      <c r="CV13" s="12">
        <v>0</v>
      </c>
      <c r="CW13" s="12">
        <v>74050</v>
      </c>
      <c r="CX13" s="13"/>
      <c r="CY13" s="12">
        <v>0</v>
      </c>
      <c r="CZ13" s="12">
        <v>256125</v>
      </c>
      <c r="DA13" s="12">
        <v>0</v>
      </c>
      <c r="DB13" s="12">
        <v>256125</v>
      </c>
      <c r="DC13" s="13"/>
      <c r="DD13" s="12">
        <v>0</v>
      </c>
      <c r="DE13" s="12">
        <v>0</v>
      </c>
      <c r="DF13" s="12">
        <v>0</v>
      </c>
      <c r="DG13" s="12">
        <v>0</v>
      </c>
      <c r="DH13" s="13"/>
      <c r="DI13" s="12">
        <v>0</v>
      </c>
      <c r="DJ13" s="12">
        <v>0</v>
      </c>
      <c r="DK13" s="12">
        <v>0</v>
      </c>
      <c r="DL13" s="12">
        <v>0</v>
      </c>
      <c r="DM13" s="13"/>
      <c r="DN13" s="12">
        <v>0</v>
      </c>
      <c r="DO13" s="12">
        <v>0</v>
      </c>
      <c r="DP13" s="12">
        <v>0</v>
      </c>
      <c r="DQ13" s="12">
        <v>0</v>
      </c>
      <c r="DR13" s="13"/>
      <c r="DS13" s="12">
        <v>0</v>
      </c>
      <c r="DT13" s="12">
        <v>0</v>
      </c>
      <c r="DU13" s="12">
        <v>0</v>
      </c>
      <c r="DV13" s="12">
        <v>0</v>
      </c>
      <c r="DW13" s="13"/>
      <c r="DX13" s="12">
        <v>1</v>
      </c>
      <c r="DY13" s="12">
        <v>142400</v>
      </c>
      <c r="DZ13" s="12">
        <v>0</v>
      </c>
      <c r="EA13" s="12">
        <v>142400</v>
      </c>
      <c r="EB13" s="13"/>
      <c r="EC13" s="12">
        <v>0</v>
      </c>
      <c r="ED13" s="12">
        <v>0</v>
      </c>
      <c r="EE13" s="12">
        <v>0</v>
      </c>
      <c r="EF13" s="12">
        <v>0</v>
      </c>
      <c r="EG13" s="13"/>
      <c r="EH13" s="12">
        <v>0</v>
      </c>
      <c r="EI13" s="12">
        <v>0</v>
      </c>
      <c r="EJ13" s="12">
        <v>0</v>
      </c>
      <c r="EK13" s="12">
        <v>0</v>
      </c>
      <c r="EL13" s="13"/>
      <c r="EM13" s="12">
        <v>14</v>
      </c>
      <c r="EN13" s="12">
        <v>128000</v>
      </c>
      <c r="EO13" s="12">
        <v>0</v>
      </c>
      <c r="EP13" s="12">
        <v>128000</v>
      </c>
      <c r="EQ13" s="13"/>
      <c r="ER13" s="12">
        <v>0</v>
      </c>
      <c r="ES13" s="12">
        <v>0</v>
      </c>
      <c r="ET13" s="12">
        <v>0</v>
      </c>
      <c r="EU13" s="12">
        <v>0</v>
      </c>
      <c r="EV13" s="13"/>
      <c r="EW13" s="12">
        <v>14</v>
      </c>
      <c r="EX13" s="12">
        <v>28000</v>
      </c>
      <c r="EY13" s="12">
        <v>0</v>
      </c>
      <c r="EZ13" s="12">
        <v>28000</v>
      </c>
      <c r="FA13" s="13"/>
      <c r="FB13" s="12">
        <v>14</v>
      </c>
      <c r="FC13" s="12">
        <v>42000</v>
      </c>
      <c r="FD13" s="12">
        <v>0</v>
      </c>
      <c r="FE13" s="12">
        <v>42000</v>
      </c>
      <c r="FF13" s="13"/>
      <c r="FG13" s="12">
        <v>0</v>
      </c>
      <c r="FH13" s="12">
        <v>0</v>
      </c>
      <c r="FI13" s="12">
        <v>0</v>
      </c>
      <c r="FJ13" s="12">
        <v>0</v>
      </c>
      <c r="FK13" s="13"/>
      <c r="FL13" s="12">
        <v>0</v>
      </c>
      <c r="FM13" s="12">
        <v>0</v>
      </c>
      <c r="FN13" s="12">
        <v>0</v>
      </c>
      <c r="FO13" s="12">
        <v>0</v>
      </c>
      <c r="FP13" s="13"/>
      <c r="FQ13" s="12">
        <v>0</v>
      </c>
      <c r="FR13" s="12">
        <v>0</v>
      </c>
      <c r="FS13" s="12">
        <v>0</v>
      </c>
      <c r="FT13" s="12">
        <v>0</v>
      </c>
      <c r="FU13" s="13"/>
      <c r="FV13" s="12">
        <v>0</v>
      </c>
      <c r="FW13" s="12">
        <v>0</v>
      </c>
      <c r="FX13" s="12">
        <v>0</v>
      </c>
      <c r="FY13" s="12">
        <v>0</v>
      </c>
      <c r="FZ13" s="13"/>
      <c r="GA13" s="12">
        <v>0</v>
      </c>
      <c r="GB13" s="12">
        <v>0</v>
      </c>
      <c r="GC13" s="12">
        <v>0</v>
      </c>
      <c r="GD13" s="12">
        <v>0</v>
      </c>
      <c r="GE13" s="13"/>
      <c r="GF13" s="12">
        <v>0</v>
      </c>
      <c r="GG13" s="12">
        <v>0</v>
      </c>
      <c r="GH13" s="12">
        <v>0</v>
      </c>
      <c r="GI13" s="12">
        <v>0</v>
      </c>
      <c r="GJ13" s="13"/>
      <c r="GK13" s="12">
        <v>1</v>
      </c>
      <c r="GL13" s="12">
        <v>32500</v>
      </c>
      <c r="GM13" s="12">
        <v>0</v>
      </c>
      <c r="GN13" s="12">
        <v>32500</v>
      </c>
      <c r="GO13" s="13"/>
      <c r="GP13" s="12">
        <v>14</v>
      </c>
      <c r="GQ13" s="12">
        <v>140000</v>
      </c>
      <c r="GR13" s="12">
        <v>0</v>
      </c>
      <c r="GS13" s="12">
        <v>140000</v>
      </c>
      <c r="GT13" s="13"/>
      <c r="GU13" s="12">
        <v>2</v>
      </c>
      <c r="GV13" s="12">
        <v>20000</v>
      </c>
      <c r="GW13" s="12">
        <v>0</v>
      </c>
      <c r="GX13" s="12">
        <v>20000</v>
      </c>
      <c r="GY13" s="13"/>
      <c r="GZ13" s="12">
        <v>0</v>
      </c>
      <c r="HA13" s="12">
        <v>0</v>
      </c>
      <c r="HB13" s="12">
        <v>0</v>
      </c>
      <c r="HC13" s="12">
        <v>0</v>
      </c>
      <c r="HD13" s="13"/>
      <c r="HE13" s="12">
        <v>0</v>
      </c>
      <c r="HF13" s="12">
        <v>0</v>
      </c>
      <c r="HG13" s="12">
        <v>0</v>
      </c>
      <c r="HH13" s="12">
        <v>0</v>
      </c>
      <c r="HI13" s="13"/>
      <c r="HJ13" s="12">
        <v>0</v>
      </c>
      <c r="HK13" s="12">
        <v>0</v>
      </c>
      <c r="HL13" s="12">
        <v>0</v>
      </c>
      <c r="HM13" s="12">
        <v>0</v>
      </c>
      <c r="HN13" s="13"/>
      <c r="HO13" s="12">
        <v>0</v>
      </c>
      <c r="HP13" s="12">
        <v>0</v>
      </c>
      <c r="HQ13" s="12">
        <v>0</v>
      </c>
      <c r="HR13" s="12">
        <v>0</v>
      </c>
      <c r="HS13" s="13"/>
      <c r="HT13" s="12">
        <v>0</v>
      </c>
      <c r="HU13" s="12">
        <v>0</v>
      </c>
      <c r="HV13" s="12">
        <v>0</v>
      </c>
      <c r="HW13" s="12">
        <v>0</v>
      </c>
      <c r="HX13" s="13"/>
      <c r="HY13" s="12">
        <v>0</v>
      </c>
      <c r="HZ13" s="12">
        <v>0</v>
      </c>
      <c r="IA13" s="12">
        <v>0</v>
      </c>
      <c r="IB13" s="12">
        <v>0</v>
      </c>
      <c r="IC13" s="13"/>
      <c r="ID13" s="12">
        <v>2</v>
      </c>
      <c r="IE13" s="12">
        <v>32700</v>
      </c>
      <c r="IF13" s="12">
        <v>0</v>
      </c>
      <c r="IG13" s="12">
        <v>32700</v>
      </c>
      <c r="IH13" s="13"/>
      <c r="II13" s="12">
        <v>0</v>
      </c>
      <c r="IJ13" s="12">
        <v>0</v>
      </c>
      <c r="IK13" s="12">
        <v>0</v>
      </c>
      <c r="IL13" s="12">
        <v>0</v>
      </c>
      <c r="IM13" s="13"/>
      <c r="IN13" s="12">
        <v>0</v>
      </c>
      <c r="IO13" s="12">
        <v>0</v>
      </c>
      <c r="IP13" s="12">
        <v>0</v>
      </c>
      <c r="IQ13" s="12">
        <v>0</v>
      </c>
      <c r="IR13" s="13"/>
      <c r="IS13" s="12"/>
      <c r="IT13" s="12">
        <v>0</v>
      </c>
      <c r="IU13" s="12">
        <v>0</v>
      </c>
      <c r="IV13" s="12">
        <v>0</v>
      </c>
      <c r="IW13" s="13"/>
      <c r="IX13" s="12">
        <v>223</v>
      </c>
      <c r="IY13" s="12">
        <v>251200</v>
      </c>
      <c r="IZ13" s="12">
        <v>0</v>
      </c>
      <c r="JA13" s="12">
        <v>251200</v>
      </c>
      <c r="JB13" s="13"/>
      <c r="JC13" s="12">
        <v>14</v>
      </c>
      <c r="JD13" s="12">
        <v>7700</v>
      </c>
      <c r="JE13" s="12">
        <v>0</v>
      </c>
      <c r="JF13" s="12">
        <v>7700</v>
      </c>
      <c r="JG13" s="13"/>
      <c r="JH13" s="12">
        <v>0</v>
      </c>
      <c r="JI13" s="12">
        <v>0</v>
      </c>
      <c r="JJ13" s="12">
        <v>0</v>
      </c>
      <c r="JK13" s="12">
        <v>0</v>
      </c>
      <c r="JL13" s="13"/>
      <c r="JM13" s="12">
        <v>14</v>
      </c>
      <c r="JN13" s="12">
        <v>5600</v>
      </c>
      <c r="JO13" s="12">
        <v>0</v>
      </c>
      <c r="JP13" s="12">
        <v>5600</v>
      </c>
      <c r="JQ13" s="13"/>
      <c r="JR13" s="12">
        <v>0</v>
      </c>
      <c r="JS13" s="12">
        <v>0</v>
      </c>
      <c r="JT13" s="12">
        <v>0</v>
      </c>
      <c r="JU13" s="12">
        <v>0</v>
      </c>
      <c r="JV13" s="13"/>
      <c r="JW13" s="12">
        <v>0</v>
      </c>
      <c r="JX13" s="12">
        <v>0</v>
      </c>
      <c r="JY13" s="12">
        <v>0</v>
      </c>
      <c r="JZ13" s="12">
        <v>0</v>
      </c>
      <c r="KA13" s="13"/>
      <c r="KB13" s="12">
        <v>0</v>
      </c>
      <c r="KC13" s="12">
        <v>0</v>
      </c>
      <c r="KD13" s="12">
        <v>0</v>
      </c>
      <c r="KE13" s="12">
        <v>0</v>
      </c>
      <c r="KF13" s="13"/>
      <c r="KG13" s="12">
        <v>111</v>
      </c>
      <c r="KH13" s="12">
        <v>27750</v>
      </c>
      <c r="KI13" s="12">
        <v>0</v>
      </c>
      <c r="KJ13" s="12">
        <v>27750</v>
      </c>
      <c r="KK13" s="13"/>
      <c r="KL13" s="12">
        <v>0</v>
      </c>
      <c r="KM13" s="12">
        <v>0</v>
      </c>
      <c r="KN13" s="12">
        <v>0</v>
      </c>
      <c r="KO13" s="12">
        <v>0</v>
      </c>
      <c r="KP13" s="13"/>
      <c r="KQ13" s="12">
        <v>1</v>
      </c>
      <c r="KR13" s="12">
        <v>35000</v>
      </c>
      <c r="KS13" s="12">
        <v>0</v>
      </c>
      <c r="KT13" s="12">
        <v>35000</v>
      </c>
      <c r="KU13" s="13"/>
      <c r="KV13" s="12">
        <v>0</v>
      </c>
      <c r="KW13" s="12">
        <v>0</v>
      </c>
      <c r="KX13" s="12">
        <v>0</v>
      </c>
      <c r="KY13" s="12">
        <v>0</v>
      </c>
      <c r="KZ13" s="13"/>
      <c r="LA13" s="12">
        <v>0</v>
      </c>
      <c r="LB13" s="12">
        <v>0</v>
      </c>
      <c r="LC13" s="12">
        <v>0</v>
      </c>
      <c r="LD13" s="12">
        <v>0</v>
      </c>
      <c r="LE13" s="13"/>
      <c r="LF13" s="12">
        <v>0</v>
      </c>
      <c r="LG13" s="12">
        <v>0</v>
      </c>
      <c r="LH13" s="12">
        <v>0</v>
      </c>
      <c r="LI13" s="12">
        <v>0</v>
      </c>
      <c r="LJ13" s="13"/>
      <c r="LK13" s="12">
        <v>0</v>
      </c>
      <c r="LL13" s="12">
        <v>744800</v>
      </c>
      <c r="LM13" s="12">
        <v>0</v>
      </c>
      <c r="LN13" s="12">
        <v>744800</v>
      </c>
      <c r="LO13" s="13"/>
      <c r="LP13" s="12">
        <v>490</v>
      </c>
      <c r="LQ13" s="12">
        <v>136500</v>
      </c>
      <c r="LR13" s="12">
        <v>0</v>
      </c>
      <c r="LS13" s="12">
        <v>136500</v>
      </c>
      <c r="LT13" s="13"/>
      <c r="LU13" s="12">
        <v>30</v>
      </c>
      <c r="LV13" s="12">
        <v>29200</v>
      </c>
      <c r="LW13" s="12">
        <v>0</v>
      </c>
      <c r="LX13" s="12">
        <v>29200</v>
      </c>
      <c r="LY13" s="13"/>
      <c r="LZ13" s="12">
        <v>0</v>
      </c>
      <c r="MA13" s="12">
        <v>52500</v>
      </c>
      <c r="MB13" s="12">
        <v>0</v>
      </c>
      <c r="MC13" s="12">
        <v>52500</v>
      </c>
      <c r="MD13" s="13"/>
      <c r="ME13" s="12">
        <v>0</v>
      </c>
      <c r="MF13" s="12">
        <v>0</v>
      </c>
      <c r="MG13" s="12">
        <v>0</v>
      </c>
      <c r="MH13" s="12">
        <v>0</v>
      </c>
      <c r="MI13" s="13"/>
      <c r="MJ13" s="12">
        <v>0</v>
      </c>
      <c r="MK13" s="12">
        <v>0</v>
      </c>
      <c r="ML13" s="12">
        <v>0</v>
      </c>
      <c r="MM13" s="12">
        <v>0</v>
      </c>
      <c r="MN13" s="13"/>
      <c r="MO13" s="12">
        <v>0</v>
      </c>
      <c r="MP13" s="12">
        <v>0</v>
      </c>
      <c r="MQ13" s="12">
        <v>0</v>
      </c>
      <c r="MR13" s="12">
        <v>0</v>
      </c>
      <c r="MS13" s="13"/>
      <c r="MT13" s="12">
        <v>0</v>
      </c>
      <c r="MU13" s="12">
        <v>0</v>
      </c>
      <c r="MV13" s="12">
        <v>0</v>
      </c>
      <c r="MW13" s="12">
        <v>0</v>
      </c>
      <c r="MX13" s="13"/>
      <c r="MY13" s="12">
        <v>0</v>
      </c>
      <c r="MZ13" s="12">
        <v>0</v>
      </c>
      <c r="NA13" s="12">
        <v>0</v>
      </c>
      <c r="NB13" s="12">
        <v>0</v>
      </c>
      <c r="NC13" s="13"/>
      <c r="ND13" s="12">
        <v>1</v>
      </c>
      <c r="NE13" s="12">
        <v>50000</v>
      </c>
      <c r="NF13" s="12">
        <v>0</v>
      </c>
      <c r="NG13" s="12">
        <v>50000</v>
      </c>
      <c r="NH13" s="13"/>
      <c r="NI13" s="12">
        <v>1</v>
      </c>
      <c r="NJ13" s="12">
        <v>50000</v>
      </c>
      <c r="NK13" s="12">
        <v>0</v>
      </c>
      <c r="NL13" s="12">
        <v>50000</v>
      </c>
      <c r="NM13" s="13"/>
      <c r="NN13" s="12">
        <v>0</v>
      </c>
      <c r="NO13" s="12">
        <v>0</v>
      </c>
      <c r="NP13" s="12">
        <v>0</v>
      </c>
      <c r="NQ13" s="12">
        <v>0</v>
      </c>
      <c r="NR13" s="13"/>
      <c r="NS13" s="12">
        <v>0</v>
      </c>
      <c r="NT13" s="12">
        <v>0</v>
      </c>
      <c r="NU13" s="12">
        <v>0</v>
      </c>
      <c r="NV13" s="12">
        <v>0</v>
      </c>
      <c r="NW13" s="13"/>
      <c r="NX13" s="12">
        <v>0</v>
      </c>
      <c r="NY13" s="12">
        <v>0</v>
      </c>
      <c r="NZ13" s="12">
        <v>0</v>
      </c>
      <c r="OA13" s="12">
        <v>0</v>
      </c>
      <c r="OB13" s="13"/>
      <c r="OC13" s="12">
        <v>0</v>
      </c>
      <c r="OD13" s="12">
        <v>0</v>
      </c>
      <c r="OE13" s="12">
        <v>0</v>
      </c>
      <c r="OF13" s="12">
        <v>0</v>
      </c>
      <c r="OG13" s="13"/>
      <c r="OH13" s="12">
        <v>0</v>
      </c>
      <c r="OI13" s="12">
        <v>0</v>
      </c>
      <c r="OJ13" s="12">
        <v>0</v>
      </c>
      <c r="OK13" s="12">
        <v>0</v>
      </c>
      <c r="OL13" s="13"/>
      <c r="OM13" s="12">
        <v>1</v>
      </c>
      <c r="ON13" s="12">
        <v>100000</v>
      </c>
      <c r="OO13" s="12">
        <v>0</v>
      </c>
      <c r="OP13" s="12">
        <v>100000</v>
      </c>
      <c r="OQ13" s="13"/>
      <c r="OR13" s="12">
        <v>27.2</v>
      </c>
      <c r="OS13" s="12">
        <v>2888640</v>
      </c>
      <c r="OT13" s="12">
        <v>0</v>
      </c>
      <c r="OU13" s="12">
        <v>2888640</v>
      </c>
      <c r="OV13" s="13"/>
      <c r="OW13" s="12">
        <v>0</v>
      </c>
      <c r="OX13" s="12">
        <v>0</v>
      </c>
      <c r="OY13" s="12">
        <v>0</v>
      </c>
      <c r="OZ13" s="12">
        <v>0</v>
      </c>
      <c r="PA13" s="13"/>
      <c r="PB13" s="12">
        <v>0</v>
      </c>
      <c r="PC13" s="12">
        <v>0</v>
      </c>
      <c r="PD13" s="12">
        <v>0</v>
      </c>
      <c r="PE13" s="12">
        <v>0</v>
      </c>
      <c r="PF13" s="13"/>
      <c r="PG13" s="12">
        <v>0</v>
      </c>
      <c r="PH13" s="12">
        <v>0</v>
      </c>
      <c r="PI13" s="12">
        <v>0</v>
      </c>
      <c r="PJ13" s="12">
        <v>0</v>
      </c>
      <c r="PK13" s="13"/>
      <c r="PL13" s="12">
        <v>0</v>
      </c>
      <c r="PM13" s="12">
        <v>0</v>
      </c>
      <c r="PN13" s="12">
        <v>0</v>
      </c>
      <c r="PO13" s="12">
        <v>0</v>
      </c>
      <c r="PP13" s="13"/>
      <c r="PQ13" s="12">
        <v>0</v>
      </c>
      <c r="PR13" s="12">
        <v>0</v>
      </c>
      <c r="PS13" s="12">
        <v>0</v>
      </c>
      <c r="PT13" s="12">
        <v>0</v>
      </c>
      <c r="PU13" s="13"/>
      <c r="PV13" s="12">
        <v>0</v>
      </c>
      <c r="PW13" s="12">
        <v>0</v>
      </c>
      <c r="PX13" s="12">
        <v>0</v>
      </c>
      <c r="PY13" s="12">
        <v>0</v>
      </c>
      <c r="PZ13" s="13"/>
      <c r="QA13" s="12">
        <v>0</v>
      </c>
      <c r="QB13" s="12">
        <v>0</v>
      </c>
      <c r="QC13" s="12">
        <v>0</v>
      </c>
      <c r="QD13" s="12">
        <v>0</v>
      </c>
      <c r="QE13" s="13"/>
      <c r="QF13" s="12">
        <v>0</v>
      </c>
      <c r="QG13" s="12">
        <v>0</v>
      </c>
      <c r="QH13" s="12">
        <v>0</v>
      </c>
      <c r="QI13" s="12">
        <v>0</v>
      </c>
      <c r="QJ13" s="13"/>
      <c r="QK13" s="12">
        <v>1</v>
      </c>
      <c r="QL13" s="12">
        <v>18500</v>
      </c>
      <c r="QM13" s="12">
        <v>0</v>
      </c>
      <c r="QN13" s="12">
        <v>18500</v>
      </c>
      <c r="QO13" s="13"/>
      <c r="QP13" s="12">
        <v>0</v>
      </c>
      <c r="QQ13" s="12">
        <v>0</v>
      </c>
      <c r="QR13" s="12">
        <v>0</v>
      </c>
      <c r="QS13" s="12">
        <v>0</v>
      </c>
      <c r="QT13" s="13"/>
      <c r="QU13" s="12">
        <v>1</v>
      </c>
      <c r="QV13" s="12">
        <v>26700</v>
      </c>
      <c r="QW13" s="12">
        <v>0</v>
      </c>
      <c r="QX13" s="12">
        <v>26700</v>
      </c>
      <c r="QY13" s="13"/>
      <c r="QZ13" s="12">
        <v>14</v>
      </c>
      <c r="RA13" s="12">
        <v>102875</v>
      </c>
      <c r="RB13" s="12">
        <v>0</v>
      </c>
      <c r="RC13" s="12">
        <v>102875</v>
      </c>
      <c r="RD13" s="13"/>
      <c r="RE13" s="12">
        <v>0</v>
      </c>
      <c r="RF13" s="12">
        <v>0</v>
      </c>
      <c r="RG13" s="12">
        <v>0</v>
      </c>
      <c r="RH13" s="12">
        <v>0</v>
      </c>
      <c r="RI13" s="13"/>
      <c r="RJ13" s="12">
        <v>0</v>
      </c>
      <c r="RK13" s="12">
        <v>0</v>
      </c>
      <c r="RL13" s="12">
        <v>0</v>
      </c>
      <c r="RM13" s="12">
        <v>0</v>
      </c>
      <c r="RN13" s="13"/>
      <c r="RO13" s="12">
        <v>0</v>
      </c>
      <c r="RP13" s="12">
        <v>0</v>
      </c>
      <c r="RQ13" s="12">
        <v>0</v>
      </c>
      <c r="RR13" s="12">
        <v>0</v>
      </c>
      <c r="RS13" s="13"/>
      <c r="RT13" s="12">
        <v>54</v>
      </c>
      <c r="RU13" s="12">
        <v>810000</v>
      </c>
      <c r="RV13" s="12">
        <v>0</v>
      </c>
      <c r="RW13" s="12">
        <v>810000</v>
      </c>
      <c r="RX13" s="13"/>
      <c r="RY13" s="12">
        <v>0</v>
      </c>
      <c r="RZ13" s="12">
        <v>0</v>
      </c>
      <c r="SA13" s="12">
        <v>0</v>
      </c>
      <c r="SB13" s="12">
        <v>0</v>
      </c>
      <c r="SC13" s="13"/>
      <c r="SD13" s="12">
        <v>0</v>
      </c>
      <c r="SE13" s="12">
        <v>0</v>
      </c>
      <c r="SF13" s="12">
        <v>0</v>
      </c>
      <c r="SG13" s="12">
        <v>0</v>
      </c>
      <c r="SH13" s="13"/>
      <c r="SI13" s="12">
        <v>0</v>
      </c>
      <c r="SJ13" s="12">
        <v>0</v>
      </c>
      <c r="SK13" s="12">
        <v>0</v>
      </c>
      <c r="SL13" s="12">
        <v>0</v>
      </c>
      <c r="SM13" s="13"/>
      <c r="SN13" s="12">
        <v>0</v>
      </c>
      <c r="SO13" s="12">
        <v>0</v>
      </c>
      <c r="SP13" s="12">
        <v>0</v>
      </c>
      <c r="SQ13" s="12">
        <v>0</v>
      </c>
      <c r="SR13" s="13"/>
      <c r="SS13" s="12">
        <v>0</v>
      </c>
      <c r="ST13" s="12">
        <v>0</v>
      </c>
      <c r="SU13" s="12">
        <v>0</v>
      </c>
      <c r="SV13" s="12">
        <v>0</v>
      </c>
      <c r="SW13" s="13"/>
      <c r="SX13" s="12">
        <v>0</v>
      </c>
      <c r="SY13" s="12">
        <v>0</v>
      </c>
      <c r="SZ13" s="12">
        <v>0</v>
      </c>
      <c r="TA13" s="12">
        <v>0</v>
      </c>
      <c r="TB13" s="13"/>
      <c r="TC13" s="12">
        <v>0</v>
      </c>
      <c r="TD13" s="12">
        <v>0</v>
      </c>
      <c r="TE13" s="12">
        <v>0</v>
      </c>
      <c r="TF13" s="12">
        <v>0</v>
      </c>
      <c r="TG13" s="13"/>
      <c r="TH13" s="12">
        <v>0</v>
      </c>
      <c r="TI13" s="12">
        <v>0</v>
      </c>
      <c r="TJ13" s="12">
        <v>0</v>
      </c>
      <c r="TK13" s="12">
        <v>0</v>
      </c>
      <c r="TL13" s="13"/>
      <c r="TM13" s="12">
        <v>0</v>
      </c>
      <c r="TN13" s="12">
        <v>0</v>
      </c>
      <c r="TO13" s="12">
        <v>0</v>
      </c>
      <c r="TP13" s="12">
        <v>0</v>
      </c>
      <c r="TQ13" s="13"/>
      <c r="TR13" s="12">
        <v>0</v>
      </c>
      <c r="TS13" s="12">
        <v>25000</v>
      </c>
      <c r="TT13" s="12">
        <v>0</v>
      </c>
      <c r="TU13" s="12">
        <v>25000</v>
      </c>
      <c r="TV13" s="13"/>
      <c r="TW13" s="12">
        <v>0</v>
      </c>
      <c r="TX13" s="12">
        <v>0</v>
      </c>
      <c r="TY13" s="12">
        <v>0</v>
      </c>
      <c r="TZ13" s="12">
        <v>0</v>
      </c>
      <c r="UA13" s="13"/>
      <c r="UB13" s="12">
        <v>0</v>
      </c>
      <c r="UC13" s="12">
        <v>0</v>
      </c>
      <c r="UD13" s="12">
        <v>0</v>
      </c>
      <c r="UE13" s="12">
        <v>0</v>
      </c>
      <c r="UF13" s="13"/>
      <c r="UG13" s="12">
        <v>0</v>
      </c>
      <c r="UH13" s="12">
        <v>10823158.48</v>
      </c>
      <c r="UI13" s="12">
        <v>0</v>
      </c>
      <c r="UJ13" s="12">
        <v>10823158.48</v>
      </c>
      <c r="UK13" s="13"/>
    </row>
    <row r="14" spans="1:557" hidden="1">
      <c r="A14" s="10">
        <v>8</v>
      </c>
      <c r="B14" s="11" t="s">
        <v>10</v>
      </c>
      <c r="C14" s="12">
        <v>0</v>
      </c>
      <c r="D14" s="12">
        <v>0</v>
      </c>
      <c r="E14" s="12">
        <v>0</v>
      </c>
      <c r="F14" s="12">
        <v>0</v>
      </c>
      <c r="G14" s="13"/>
      <c r="H14" s="12">
        <v>0</v>
      </c>
      <c r="I14" s="12">
        <v>0</v>
      </c>
      <c r="J14" s="12">
        <v>0</v>
      </c>
      <c r="K14" s="12">
        <v>0</v>
      </c>
      <c r="L14" s="13"/>
      <c r="M14" s="12">
        <v>0</v>
      </c>
      <c r="N14" s="12">
        <v>0</v>
      </c>
      <c r="O14" s="12">
        <v>0</v>
      </c>
      <c r="P14" s="12">
        <v>0</v>
      </c>
      <c r="Q14" s="13"/>
      <c r="R14" s="12">
        <v>0</v>
      </c>
      <c r="S14" s="12">
        <v>0</v>
      </c>
      <c r="T14" s="12">
        <v>0</v>
      </c>
      <c r="U14" s="12">
        <v>0</v>
      </c>
      <c r="V14" s="13"/>
      <c r="W14" s="12">
        <v>1</v>
      </c>
      <c r="X14" s="12">
        <v>26500</v>
      </c>
      <c r="Y14" s="12">
        <v>0</v>
      </c>
      <c r="Z14" s="12">
        <v>26500</v>
      </c>
      <c r="AA14" s="13"/>
      <c r="AB14" s="12">
        <v>0</v>
      </c>
      <c r="AC14" s="12">
        <v>0</v>
      </c>
      <c r="AD14" s="12">
        <v>0</v>
      </c>
      <c r="AE14" s="12">
        <v>0</v>
      </c>
      <c r="AF14" s="13"/>
      <c r="AG14" s="12">
        <v>4</v>
      </c>
      <c r="AH14" s="12">
        <v>795600</v>
      </c>
      <c r="AI14" s="12">
        <v>0</v>
      </c>
      <c r="AJ14" s="12">
        <v>795600</v>
      </c>
      <c r="AK14" s="13"/>
      <c r="AL14" s="12">
        <v>0</v>
      </c>
      <c r="AM14" s="12">
        <v>0</v>
      </c>
      <c r="AN14" s="12">
        <v>0</v>
      </c>
      <c r="AO14" s="12">
        <v>0</v>
      </c>
      <c r="AP14" s="13"/>
      <c r="AQ14" s="12">
        <v>0</v>
      </c>
      <c r="AR14" s="12">
        <v>0</v>
      </c>
      <c r="AS14" s="12">
        <v>0</v>
      </c>
      <c r="AT14" s="12">
        <v>0</v>
      </c>
      <c r="AU14" s="13"/>
      <c r="AV14" s="12">
        <v>0</v>
      </c>
      <c r="AW14" s="12">
        <v>0</v>
      </c>
      <c r="AX14" s="12">
        <v>0</v>
      </c>
      <c r="AY14" s="12">
        <v>0</v>
      </c>
      <c r="AZ14" s="13"/>
      <c r="BA14" s="12">
        <v>0</v>
      </c>
      <c r="BB14" s="12">
        <v>0</v>
      </c>
      <c r="BC14" s="12">
        <v>0</v>
      </c>
      <c r="BD14" s="12">
        <v>0</v>
      </c>
      <c r="BE14" s="13"/>
      <c r="BF14" s="12">
        <v>0</v>
      </c>
      <c r="BG14" s="12">
        <v>0</v>
      </c>
      <c r="BH14" s="12">
        <v>0</v>
      </c>
      <c r="BI14" s="12">
        <v>0</v>
      </c>
      <c r="BJ14" s="13"/>
      <c r="BK14" s="12">
        <v>0</v>
      </c>
      <c r="BL14" s="12">
        <v>0</v>
      </c>
      <c r="BM14" s="12">
        <v>0</v>
      </c>
      <c r="BN14" s="12">
        <v>0</v>
      </c>
      <c r="BO14" s="13"/>
      <c r="BP14" s="12">
        <v>0</v>
      </c>
      <c r="BQ14" s="12">
        <v>0</v>
      </c>
      <c r="BR14" s="12">
        <v>0</v>
      </c>
      <c r="BS14" s="12">
        <v>0</v>
      </c>
      <c r="BT14" s="13"/>
      <c r="BU14" s="12">
        <v>0</v>
      </c>
      <c r="BV14" s="12">
        <v>180000</v>
      </c>
      <c r="BW14" s="12">
        <v>0</v>
      </c>
      <c r="BX14" s="12">
        <v>180000</v>
      </c>
      <c r="BY14" s="13"/>
      <c r="BZ14" s="12">
        <v>0</v>
      </c>
      <c r="CA14" s="12">
        <v>0</v>
      </c>
      <c r="CB14" s="12">
        <v>0</v>
      </c>
      <c r="CC14" s="12">
        <v>0</v>
      </c>
      <c r="CD14" s="13"/>
      <c r="CE14" s="12">
        <v>9</v>
      </c>
      <c r="CF14" s="12">
        <v>127648.48</v>
      </c>
      <c r="CG14" s="12">
        <v>0</v>
      </c>
      <c r="CH14" s="12">
        <v>127648.48</v>
      </c>
      <c r="CI14" s="13"/>
      <c r="CJ14" s="12">
        <v>0</v>
      </c>
      <c r="CK14" s="12">
        <v>0</v>
      </c>
      <c r="CL14" s="12">
        <v>0</v>
      </c>
      <c r="CM14" s="12">
        <v>0</v>
      </c>
      <c r="CN14" s="13"/>
      <c r="CO14" s="12">
        <v>1</v>
      </c>
      <c r="CP14" s="12">
        <v>23600</v>
      </c>
      <c r="CQ14" s="12">
        <v>0</v>
      </c>
      <c r="CR14" s="12">
        <v>23600</v>
      </c>
      <c r="CS14" s="13"/>
      <c r="CT14" s="12">
        <v>12</v>
      </c>
      <c r="CU14" s="12">
        <v>65050</v>
      </c>
      <c r="CV14" s="12">
        <v>0</v>
      </c>
      <c r="CW14" s="12">
        <v>65050</v>
      </c>
      <c r="CX14" s="13"/>
      <c r="CY14" s="12">
        <v>0</v>
      </c>
      <c r="CZ14" s="12">
        <v>170375</v>
      </c>
      <c r="DA14" s="12">
        <v>0</v>
      </c>
      <c r="DB14" s="12">
        <v>170375</v>
      </c>
      <c r="DC14" s="13"/>
      <c r="DD14" s="12">
        <v>0</v>
      </c>
      <c r="DE14" s="12">
        <v>0</v>
      </c>
      <c r="DF14" s="12">
        <v>0</v>
      </c>
      <c r="DG14" s="12">
        <v>0</v>
      </c>
      <c r="DH14" s="13"/>
      <c r="DI14" s="12">
        <v>0</v>
      </c>
      <c r="DJ14" s="12">
        <v>0</v>
      </c>
      <c r="DK14" s="12">
        <v>0</v>
      </c>
      <c r="DL14" s="12">
        <v>0</v>
      </c>
      <c r="DM14" s="13"/>
      <c r="DN14" s="12">
        <v>0</v>
      </c>
      <c r="DO14" s="12">
        <v>0</v>
      </c>
      <c r="DP14" s="12">
        <v>0</v>
      </c>
      <c r="DQ14" s="12">
        <v>0</v>
      </c>
      <c r="DR14" s="13"/>
      <c r="DS14" s="12">
        <v>0</v>
      </c>
      <c r="DT14" s="12">
        <v>0</v>
      </c>
      <c r="DU14" s="12">
        <v>0</v>
      </c>
      <c r="DV14" s="12">
        <v>0</v>
      </c>
      <c r="DW14" s="13"/>
      <c r="DX14" s="12">
        <v>1</v>
      </c>
      <c r="DY14" s="12">
        <v>142400</v>
      </c>
      <c r="DZ14" s="12">
        <v>0</v>
      </c>
      <c r="EA14" s="12">
        <v>142400</v>
      </c>
      <c r="EB14" s="13"/>
      <c r="EC14" s="12">
        <v>0</v>
      </c>
      <c r="ED14" s="12">
        <v>0</v>
      </c>
      <c r="EE14" s="12">
        <v>0</v>
      </c>
      <c r="EF14" s="12">
        <v>0</v>
      </c>
      <c r="EG14" s="13"/>
      <c r="EH14" s="12">
        <v>0</v>
      </c>
      <c r="EI14" s="12">
        <v>0</v>
      </c>
      <c r="EJ14" s="12">
        <v>0</v>
      </c>
      <c r="EK14" s="12">
        <v>0</v>
      </c>
      <c r="EL14" s="13"/>
      <c r="EM14" s="12">
        <v>11</v>
      </c>
      <c r="EN14" s="12">
        <v>107000</v>
      </c>
      <c r="EO14" s="12">
        <v>0</v>
      </c>
      <c r="EP14" s="12">
        <v>107000</v>
      </c>
      <c r="EQ14" s="13"/>
      <c r="ER14" s="12">
        <v>0</v>
      </c>
      <c r="ES14" s="12">
        <v>0</v>
      </c>
      <c r="ET14" s="12">
        <v>0</v>
      </c>
      <c r="EU14" s="12">
        <v>0</v>
      </c>
      <c r="EV14" s="13"/>
      <c r="EW14" s="12">
        <v>11</v>
      </c>
      <c r="EX14" s="12">
        <v>22000</v>
      </c>
      <c r="EY14" s="12">
        <v>0</v>
      </c>
      <c r="EZ14" s="12">
        <v>22000</v>
      </c>
      <c r="FA14" s="13"/>
      <c r="FB14" s="12">
        <v>11</v>
      </c>
      <c r="FC14" s="12">
        <v>33000</v>
      </c>
      <c r="FD14" s="12">
        <v>0</v>
      </c>
      <c r="FE14" s="12">
        <v>33000</v>
      </c>
      <c r="FF14" s="13"/>
      <c r="FG14" s="12">
        <v>0</v>
      </c>
      <c r="FH14" s="12">
        <v>0</v>
      </c>
      <c r="FI14" s="12">
        <v>0</v>
      </c>
      <c r="FJ14" s="12">
        <v>0</v>
      </c>
      <c r="FK14" s="13"/>
      <c r="FL14" s="12">
        <v>0</v>
      </c>
      <c r="FM14" s="12">
        <v>0</v>
      </c>
      <c r="FN14" s="12">
        <v>0</v>
      </c>
      <c r="FO14" s="12">
        <v>0</v>
      </c>
      <c r="FP14" s="13"/>
      <c r="FQ14" s="12">
        <v>0</v>
      </c>
      <c r="FR14" s="12">
        <v>0</v>
      </c>
      <c r="FS14" s="12">
        <v>0</v>
      </c>
      <c r="FT14" s="12">
        <v>0</v>
      </c>
      <c r="FU14" s="13"/>
      <c r="FV14" s="12">
        <v>0</v>
      </c>
      <c r="FW14" s="12">
        <v>0</v>
      </c>
      <c r="FX14" s="12">
        <v>0</v>
      </c>
      <c r="FY14" s="12">
        <v>0</v>
      </c>
      <c r="FZ14" s="13"/>
      <c r="GA14" s="12">
        <v>0</v>
      </c>
      <c r="GB14" s="12">
        <v>0</v>
      </c>
      <c r="GC14" s="12">
        <v>0</v>
      </c>
      <c r="GD14" s="12">
        <v>0</v>
      </c>
      <c r="GE14" s="13"/>
      <c r="GF14" s="12">
        <v>0</v>
      </c>
      <c r="GG14" s="12">
        <v>0</v>
      </c>
      <c r="GH14" s="12">
        <v>0</v>
      </c>
      <c r="GI14" s="12">
        <v>0</v>
      </c>
      <c r="GJ14" s="13"/>
      <c r="GK14" s="12">
        <v>1</v>
      </c>
      <c r="GL14" s="12">
        <v>32500</v>
      </c>
      <c r="GM14" s="12">
        <v>0</v>
      </c>
      <c r="GN14" s="12">
        <v>32500</v>
      </c>
      <c r="GO14" s="13"/>
      <c r="GP14" s="12">
        <v>11</v>
      </c>
      <c r="GQ14" s="12">
        <v>110000</v>
      </c>
      <c r="GR14" s="12">
        <v>0</v>
      </c>
      <c r="GS14" s="12">
        <v>110000</v>
      </c>
      <c r="GT14" s="13"/>
      <c r="GU14" s="12">
        <v>2</v>
      </c>
      <c r="GV14" s="12">
        <v>20000</v>
      </c>
      <c r="GW14" s="12">
        <v>0</v>
      </c>
      <c r="GX14" s="12">
        <v>20000</v>
      </c>
      <c r="GY14" s="13"/>
      <c r="GZ14" s="12">
        <v>0</v>
      </c>
      <c r="HA14" s="12">
        <v>0</v>
      </c>
      <c r="HB14" s="12">
        <v>0</v>
      </c>
      <c r="HC14" s="12">
        <v>0</v>
      </c>
      <c r="HD14" s="13"/>
      <c r="HE14" s="12">
        <v>0</v>
      </c>
      <c r="HF14" s="12">
        <v>0</v>
      </c>
      <c r="HG14" s="12">
        <v>0</v>
      </c>
      <c r="HH14" s="12">
        <v>0</v>
      </c>
      <c r="HI14" s="13"/>
      <c r="HJ14" s="12">
        <v>0</v>
      </c>
      <c r="HK14" s="12">
        <v>0</v>
      </c>
      <c r="HL14" s="12">
        <v>0</v>
      </c>
      <c r="HM14" s="12">
        <v>0</v>
      </c>
      <c r="HN14" s="13"/>
      <c r="HO14" s="12">
        <v>0</v>
      </c>
      <c r="HP14" s="12">
        <v>0</v>
      </c>
      <c r="HQ14" s="12">
        <v>0</v>
      </c>
      <c r="HR14" s="12">
        <v>0</v>
      </c>
      <c r="HS14" s="13"/>
      <c r="HT14" s="12">
        <v>0</v>
      </c>
      <c r="HU14" s="12">
        <v>0</v>
      </c>
      <c r="HV14" s="12">
        <v>0</v>
      </c>
      <c r="HW14" s="12">
        <v>0</v>
      </c>
      <c r="HX14" s="13"/>
      <c r="HY14" s="12">
        <v>0</v>
      </c>
      <c r="HZ14" s="12">
        <v>0</v>
      </c>
      <c r="IA14" s="12">
        <v>0</v>
      </c>
      <c r="IB14" s="12">
        <v>0</v>
      </c>
      <c r="IC14" s="13"/>
      <c r="ID14" s="12">
        <v>2</v>
      </c>
      <c r="IE14" s="12">
        <v>30925</v>
      </c>
      <c r="IF14" s="12">
        <v>0</v>
      </c>
      <c r="IG14" s="12">
        <v>30925</v>
      </c>
      <c r="IH14" s="13"/>
      <c r="II14" s="12">
        <v>0</v>
      </c>
      <c r="IJ14" s="12">
        <v>0</v>
      </c>
      <c r="IK14" s="12">
        <v>0</v>
      </c>
      <c r="IL14" s="12">
        <v>0</v>
      </c>
      <c r="IM14" s="13"/>
      <c r="IN14" s="12">
        <v>0</v>
      </c>
      <c r="IO14" s="12">
        <v>0</v>
      </c>
      <c r="IP14" s="12">
        <v>0</v>
      </c>
      <c r="IQ14" s="12">
        <v>0</v>
      </c>
      <c r="IR14" s="13"/>
      <c r="IS14" s="12"/>
      <c r="IT14" s="12">
        <v>0</v>
      </c>
      <c r="IU14" s="12">
        <v>0</v>
      </c>
      <c r="IV14" s="12">
        <v>0</v>
      </c>
      <c r="IW14" s="13"/>
      <c r="IX14" s="12">
        <v>121</v>
      </c>
      <c r="IY14" s="12">
        <v>136700</v>
      </c>
      <c r="IZ14" s="12">
        <v>0</v>
      </c>
      <c r="JA14" s="12">
        <v>136700</v>
      </c>
      <c r="JB14" s="13"/>
      <c r="JC14" s="12">
        <v>11</v>
      </c>
      <c r="JD14" s="12">
        <v>6050</v>
      </c>
      <c r="JE14" s="12">
        <v>0</v>
      </c>
      <c r="JF14" s="12">
        <v>6050</v>
      </c>
      <c r="JG14" s="13"/>
      <c r="JH14" s="12">
        <v>0</v>
      </c>
      <c r="JI14" s="12">
        <v>0</v>
      </c>
      <c r="JJ14" s="12">
        <v>0</v>
      </c>
      <c r="JK14" s="12">
        <v>0</v>
      </c>
      <c r="JL14" s="13"/>
      <c r="JM14" s="12">
        <v>11</v>
      </c>
      <c r="JN14" s="12">
        <v>4400</v>
      </c>
      <c r="JO14" s="12">
        <v>0</v>
      </c>
      <c r="JP14" s="12">
        <v>4400</v>
      </c>
      <c r="JQ14" s="13"/>
      <c r="JR14" s="12">
        <v>0</v>
      </c>
      <c r="JS14" s="12">
        <v>0</v>
      </c>
      <c r="JT14" s="12">
        <v>0</v>
      </c>
      <c r="JU14" s="12">
        <v>0</v>
      </c>
      <c r="JV14" s="13"/>
      <c r="JW14" s="12">
        <v>0</v>
      </c>
      <c r="JX14" s="12">
        <v>0</v>
      </c>
      <c r="JY14" s="12">
        <v>0</v>
      </c>
      <c r="JZ14" s="12">
        <v>0</v>
      </c>
      <c r="KA14" s="13"/>
      <c r="KB14" s="12">
        <v>0</v>
      </c>
      <c r="KC14" s="12">
        <v>0</v>
      </c>
      <c r="KD14" s="12">
        <v>0</v>
      </c>
      <c r="KE14" s="12">
        <v>0</v>
      </c>
      <c r="KF14" s="13"/>
      <c r="KG14" s="12">
        <v>72</v>
      </c>
      <c r="KH14" s="12">
        <v>18000</v>
      </c>
      <c r="KI14" s="12">
        <v>0</v>
      </c>
      <c r="KJ14" s="12">
        <v>18000</v>
      </c>
      <c r="KK14" s="13"/>
      <c r="KL14" s="12">
        <v>0</v>
      </c>
      <c r="KM14" s="12">
        <v>0</v>
      </c>
      <c r="KN14" s="12">
        <v>0</v>
      </c>
      <c r="KO14" s="12">
        <v>0</v>
      </c>
      <c r="KP14" s="13"/>
      <c r="KQ14" s="12">
        <v>1</v>
      </c>
      <c r="KR14" s="12">
        <v>35000</v>
      </c>
      <c r="KS14" s="12">
        <v>0</v>
      </c>
      <c r="KT14" s="12">
        <v>35000</v>
      </c>
      <c r="KU14" s="13"/>
      <c r="KV14" s="12">
        <v>0</v>
      </c>
      <c r="KW14" s="12">
        <v>0</v>
      </c>
      <c r="KX14" s="12">
        <v>0</v>
      </c>
      <c r="KY14" s="12">
        <v>0</v>
      </c>
      <c r="KZ14" s="13"/>
      <c r="LA14" s="12">
        <v>0</v>
      </c>
      <c r="LB14" s="12">
        <v>0</v>
      </c>
      <c r="LC14" s="12">
        <v>0</v>
      </c>
      <c r="LD14" s="12">
        <v>0</v>
      </c>
      <c r="LE14" s="13"/>
      <c r="LF14" s="12">
        <v>0</v>
      </c>
      <c r="LG14" s="12">
        <v>0</v>
      </c>
      <c r="LH14" s="12">
        <v>0</v>
      </c>
      <c r="LI14" s="12">
        <v>0</v>
      </c>
      <c r="LJ14" s="13"/>
      <c r="LK14" s="12">
        <v>0</v>
      </c>
      <c r="LL14" s="12">
        <v>507400</v>
      </c>
      <c r="LM14" s="12">
        <v>0</v>
      </c>
      <c r="LN14" s="12">
        <v>507400</v>
      </c>
      <c r="LO14" s="13"/>
      <c r="LP14" s="12">
        <v>280</v>
      </c>
      <c r="LQ14" s="12">
        <v>78000</v>
      </c>
      <c r="LR14" s="12">
        <v>0</v>
      </c>
      <c r="LS14" s="12">
        <v>78000</v>
      </c>
      <c r="LT14" s="13"/>
      <c r="LU14" s="12">
        <v>30</v>
      </c>
      <c r="LV14" s="12">
        <v>29200</v>
      </c>
      <c r="LW14" s="12">
        <v>0</v>
      </c>
      <c r="LX14" s="12">
        <v>29200</v>
      </c>
      <c r="LY14" s="13"/>
      <c r="LZ14" s="12">
        <v>0</v>
      </c>
      <c r="MA14" s="12">
        <v>41250</v>
      </c>
      <c r="MB14" s="12">
        <v>0</v>
      </c>
      <c r="MC14" s="12">
        <v>41250</v>
      </c>
      <c r="MD14" s="13"/>
      <c r="ME14" s="12">
        <v>0</v>
      </c>
      <c r="MF14" s="12">
        <v>0</v>
      </c>
      <c r="MG14" s="12">
        <v>0</v>
      </c>
      <c r="MH14" s="12">
        <v>0</v>
      </c>
      <c r="MI14" s="13"/>
      <c r="MJ14" s="12">
        <v>0</v>
      </c>
      <c r="MK14" s="12">
        <v>0</v>
      </c>
      <c r="ML14" s="12">
        <v>0</v>
      </c>
      <c r="MM14" s="12">
        <v>0</v>
      </c>
      <c r="MN14" s="13"/>
      <c r="MO14" s="12">
        <v>0</v>
      </c>
      <c r="MP14" s="12">
        <v>0</v>
      </c>
      <c r="MQ14" s="12">
        <v>0</v>
      </c>
      <c r="MR14" s="12">
        <v>0</v>
      </c>
      <c r="MS14" s="13"/>
      <c r="MT14" s="12">
        <v>0</v>
      </c>
      <c r="MU14" s="12">
        <v>0</v>
      </c>
      <c r="MV14" s="12">
        <v>0</v>
      </c>
      <c r="MW14" s="12">
        <v>0</v>
      </c>
      <c r="MX14" s="13"/>
      <c r="MY14" s="12">
        <v>0</v>
      </c>
      <c r="MZ14" s="12">
        <v>0</v>
      </c>
      <c r="NA14" s="12">
        <v>0</v>
      </c>
      <c r="NB14" s="12">
        <v>0</v>
      </c>
      <c r="NC14" s="13"/>
      <c r="ND14" s="12">
        <v>1</v>
      </c>
      <c r="NE14" s="12">
        <v>50000</v>
      </c>
      <c r="NF14" s="12">
        <v>0</v>
      </c>
      <c r="NG14" s="12">
        <v>50000</v>
      </c>
      <c r="NH14" s="13"/>
      <c r="NI14" s="12">
        <v>1</v>
      </c>
      <c r="NJ14" s="12">
        <v>50000</v>
      </c>
      <c r="NK14" s="12">
        <v>0</v>
      </c>
      <c r="NL14" s="12">
        <v>50000</v>
      </c>
      <c r="NM14" s="13"/>
      <c r="NN14" s="12">
        <v>0</v>
      </c>
      <c r="NO14" s="12">
        <v>0</v>
      </c>
      <c r="NP14" s="12">
        <v>0</v>
      </c>
      <c r="NQ14" s="12">
        <v>0</v>
      </c>
      <c r="NR14" s="13"/>
      <c r="NS14" s="12">
        <v>0</v>
      </c>
      <c r="NT14" s="12">
        <v>0</v>
      </c>
      <c r="NU14" s="12">
        <v>0</v>
      </c>
      <c r="NV14" s="12">
        <v>0</v>
      </c>
      <c r="NW14" s="13"/>
      <c r="NX14" s="12">
        <v>0</v>
      </c>
      <c r="NY14" s="12">
        <v>0</v>
      </c>
      <c r="NZ14" s="12">
        <v>0</v>
      </c>
      <c r="OA14" s="12">
        <v>0</v>
      </c>
      <c r="OB14" s="13"/>
      <c r="OC14" s="12">
        <v>0</v>
      </c>
      <c r="OD14" s="12">
        <v>0</v>
      </c>
      <c r="OE14" s="12">
        <v>0</v>
      </c>
      <c r="OF14" s="12">
        <v>0</v>
      </c>
      <c r="OG14" s="13"/>
      <c r="OH14" s="12">
        <v>0</v>
      </c>
      <c r="OI14" s="12">
        <v>0</v>
      </c>
      <c r="OJ14" s="12">
        <v>0</v>
      </c>
      <c r="OK14" s="12">
        <v>0</v>
      </c>
      <c r="OL14" s="13"/>
      <c r="OM14" s="12">
        <v>1</v>
      </c>
      <c r="ON14" s="12">
        <v>100000</v>
      </c>
      <c r="OO14" s="12">
        <v>0</v>
      </c>
      <c r="OP14" s="12">
        <v>100000</v>
      </c>
      <c r="OQ14" s="13"/>
      <c r="OR14" s="12">
        <v>17.399999999999999</v>
      </c>
      <c r="OS14" s="12">
        <v>1847879.9999999998</v>
      </c>
      <c r="OT14" s="12">
        <v>0</v>
      </c>
      <c r="OU14" s="12">
        <v>1847879.9999999998</v>
      </c>
      <c r="OV14" s="13"/>
      <c r="OW14" s="12">
        <v>0</v>
      </c>
      <c r="OX14" s="12">
        <v>0</v>
      </c>
      <c r="OY14" s="12">
        <v>0</v>
      </c>
      <c r="OZ14" s="12">
        <v>0</v>
      </c>
      <c r="PA14" s="13"/>
      <c r="PB14" s="12">
        <v>0</v>
      </c>
      <c r="PC14" s="12">
        <v>0</v>
      </c>
      <c r="PD14" s="12">
        <v>0</v>
      </c>
      <c r="PE14" s="12">
        <v>0</v>
      </c>
      <c r="PF14" s="13"/>
      <c r="PG14" s="12">
        <v>0</v>
      </c>
      <c r="PH14" s="12">
        <v>0</v>
      </c>
      <c r="PI14" s="12">
        <v>0</v>
      </c>
      <c r="PJ14" s="12">
        <v>0</v>
      </c>
      <c r="PK14" s="13"/>
      <c r="PL14" s="12">
        <v>0</v>
      </c>
      <c r="PM14" s="12">
        <v>0</v>
      </c>
      <c r="PN14" s="12">
        <v>0</v>
      </c>
      <c r="PO14" s="12">
        <v>0</v>
      </c>
      <c r="PP14" s="13"/>
      <c r="PQ14" s="12">
        <v>0</v>
      </c>
      <c r="PR14" s="12">
        <v>0</v>
      </c>
      <c r="PS14" s="12">
        <v>0</v>
      </c>
      <c r="PT14" s="12">
        <v>0</v>
      </c>
      <c r="PU14" s="13"/>
      <c r="PV14" s="12">
        <v>0</v>
      </c>
      <c r="PW14" s="12">
        <v>0</v>
      </c>
      <c r="PX14" s="12">
        <v>0</v>
      </c>
      <c r="PY14" s="12">
        <v>0</v>
      </c>
      <c r="PZ14" s="13"/>
      <c r="QA14" s="12">
        <v>0</v>
      </c>
      <c r="QB14" s="12">
        <v>0</v>
      </c>
      <c r="QC14" s="12">
        <v>0</v>
      </c>
      <c r="QD14" s="12">
        <v>0</v>
      </c>
      <c r="QE14" s="13"/>
      <c r="QF14" s="12">
        <v>0</v>
      </c>
      <c r="QG14" s="12">
        <v>0</v>
      </c>
      <c r="QH14" s="12">
        <v>0</v>
      </c>
      <c r="QI14" s="12">
        <v>0</v>
      </c>
      <c r="QJ14" s="13"/>
      <c r="QK14" s="12">
        <v>1</v>
      </c>
      <c r="QL14" s="12">
        <v>18500</v>
      </c>
      <c r="QM14" s="12">
        <v>0</v>
      </c>
      <c r="QN14" s="12">
        <v>18500</v>
      </c>
      <c r="QO14" s="13"/>
      <c r="QP14" s="12">
        <v>0</v>
      </c>
      <c r="QQ14" s="12">
        <v>0</v>
      </c>
      <c r="QR14" s="12">
        <v>0</v>
      </c>
      <c r="QS14" s="12">
        <v>0</v>
      </c>
      <c r="QT14" s="13"/>
      <c r="QU14" s="12">
        <v>1</v>
      </c>
      <c r="QV14" s="12">
        <v>18300</v>
      </c>
      <c r="QW14" s="12">
        <v>0</v>
      </c>
      <c r="QX14" s="12">
        <v>18300</v>
      </c>
      <c r="QY14" s="13"/>
      <c r="QZ14" s="12">
        <v>11</v>
      </c>
      <c r="RA14" s="12">
        <v>54125</v>
      </c>
      <c r="RB14" s="12">
        <v>0</v>
      </c>
      <c r="RC14" s="12">
        <v>54125</v>
      </c>
      <c r="RD14" s="13"/>
      <c r="RE14" s="12">
        <v>0</v>
      </c>
      <c r="RF14" s="12">
        <v>0</v>
      </c>
      <c r="RG14" s="12">
        <v>0</v>
      </c>
      <c r="RH14" s="12">
        <v>0</v>
      </c>
      <c r="RI14" s="13"/>
      <c r="RJ14" s="12">
        <v>0</v>
      </c>
      <c r="RK14" s="12">
        <v>0</v>
      </c>
      <c r="RL14" s="12">
        <v>0</v>
      </c>
      <c r="RM14" s="12">
        <v>0</v>
      </c>
      <c r="RN14" s="13"/>
      <c r="RO14" s="12">
        <v>0</v>
      </c>
      <c r="RP14" s="12">
        <v>0</v>
      </c>
      <c r="RQ14" s="12">
        <v>0</v>
      </c>
      <c r="RR14" s="12">
        <v>0</v>
      </c>
      <c r="RS14" s="13"/>
      <c r="RT14" s="12">
        <v>56</v>
      </c>
      <c r="RU14" s="12">
        <v>840000</v>
      </c>
      <c r="RV14" s="12">
        <v>0</v>
      </c>
      <c r="RW14" s="12">
        <v>840000</v>
      </c>
      <c r="RX14" s="13"/>
      <c r="RY14" s="12">
        <v>0</v>
      </c>
      <c r="RZ14" s="12">
        <v>0</v>
      </c>
      <c r="SA14" s="12">
        <v>0</v>
      </c>
      <c r="SB14" s="12">
        <v>0</v>
      </c>
      <c r="SC14" s="13"/>
      <c r="SD14" s="12">
        <v>0</v>
      </c>
      <c r="SE14" s="12">
        <v>0</v>
      </c>
      <c r="SF14" s="12">
        <v>0</v>
      </c>
      <c r="SG14" s="12">
        <v>0</v>
      </c>
      <c r="SH14" s="13"/>
      <c r="SI14" s="12">
        <v>0</v>
      </c>
      <c r="SJ14" s="12">
        <v>0</v>
      </c>
      <c r="SK14" s="12">
        <v>0</v>
      </c>
      <c r="SL14" s="12">
        <v>0</v>
      </c>
      <c r="SM14" s="13"/>
      <c r="SN14" s="12">
        <v>0</v>
      </c>
      <c r="SO14" s="12">
        <v>0</v>
      </c>
      <c r="SP14" s="12">
        <v>0</v>
      </c>
      <c r="SQ14" s="12">
        <v>0</v>
      </c>
      <c r="SR14" s="13"/>
      <c r="SS14" s="12">
        <v>0</v>
      </c>
      <c r="ST14" s="12">
        <v>0</v>
      </c>
      <c r="SU14" s="12">
        <v>0</v>
      </c>
      <c r="SV14" s="12">
        <v>0</v>
      </c>
      <c r="SW14" s="13"/>
      <c r="SX14" s="12">
        <v>0</v>
      </c>
      <c r="SY14" s="12">
        <v>0</v>
      </c>
      <c r="SZ14" s="12">
        <v>0</v>
      </c>
      <c r="TA14" s="12">
        <v>0</v>
      </c>
      <c r="TB14" s="13"/>
      <c r="TC14" s="12">
        <v>0</v>
      </c>
      <c r="TD14" s="12">
        <v>0</v>
      </c>
      <c r="TE14" s="12">
        <v>0</v>
      </c>
      <c r="TF14" s="12">
        <v>0</v>
      </c>
      <c r="TG14" s="13"/>
      <c r="TH14" s="12">
        <v>0</v>
      </c>
      <c r="TI14" s="12">
        <v>0</v>
      </c>
      <c r="TJ14" s="12">
        <v>0</v>
      </c>
      <c r="TK14" s="12">
        <v>0</v>
      </c>
      <c r="TL14" s="13"/>
      <c r="TM14" s="12">
        <v>0</v>
      </c>
      <c r="TN14" s="12">
        <v>0</v>
      </c>
      <c r="TO14" s="12">
        <v>0</v>
      </c>
      <c r="TP14" s="12">
        <v>0</v>
      </c>
      <c r="TQ14" s="13"/>
      <c r="TR14" s="12">
        <v>0</v>
      </c>
      <c r="TS14" s="12">
        <v>25000</v>
      </c>
      <c r="TT14" s="12">
        <v>0</v>
      </c>
      <c r="TU14" s="12">
        <v>25000</v>
      </c>
      <c r="TV14" s="13"/>
      <c r="TW14" s="12">
        <v>0</v>
      </c>
      <c r="TX14" s="12">
        <v>0</v>
      </c>
      <c r="TY14" s="12">
        <v>0</v>
      </c>
      <c r="TZ14" s="12">
        <v>0</v>
      </c>
      <c r="UA14" s="13"/>
      <c r="UB14" s="12">
        <v>0</v>
      </c>
      <c r="UC14" s="12">
        <v>0</v>
      </c>
      <c r="UD14" s="12">
        <v>0</v>
      </c>
      <c r="UE14" s="12">
        <v>0</v>
      </c>
      <c r="UF14" s="13"/>
      <c r="UG14" s="12">
        <v>0</v>
      </c>
      <c r="UH14" s="12">
        <v>5746403.4799999995</v>
      </c>
      <c r="UI14" s="12">
        <v>0</v>
      </c>
      <c r="UJ14" s="12">
        <v>5746403.4799999995</v>
      </c>
      <c r="UK14" s="13"/>
    </row>
    <row r="15" spans="1:557" hidden="1">
      <c r="A15" s="10">
        <v>9</v>
      </c>
      <c r="B15" s="11" t="s">
        <v>11</v>
      </c>
      <c r="C15" s="12">
        <v>0</v>
      </c>
      <c r="D15" s="12">
        <v>0</v>
      </c>
      <c r="E15" s="12">
        <v>0</v>
      </c>
      <c r="F15" s="12">
        <v>0</v>
      </c>
      <c r="G15" s="13"/>
      <c r="H15" s="12">
        <v>0</v>
      </c>
      <c r="I15" s="12">
        <v>0</v>
      </c>
      <c r="J15" s="12">
        <v>0</v>
      </c>
      <c r="K15" s="12">
        <v>0</v>
      </c>
      <c r="L15" s="13"/>
      <c r="M15" s="12">
        <v>0</v>
      </c>
      <c r="N15" s="12">
        <v>0</v>
      </c>
      <c r="O15" s="12">
        <v>0</v>
      </c>
      <c r="P15" s="12">
        <v>0</v>
      </c>
      <c r="Q15" s="13"/>
      <c r="R15" s="12">
        <v>0</v>
      </c>
      <c r="S15" s="12">
        <v>0</v>
      </c>
      <c r="T15" s="12">
        <v>0</v>
      </c>
      <c r="U15" s="12">
        <v>0</v>
      </c>
      <c r="V15" s="13"/>
      <c r="W15" s="12">
        <v>1</v>
      </c>
      <c r="X15" s="12">
        <v>26500</v>
      </c>
      <c r="Y15" s="12">
        <v>0</v>
      </c>
      <c r="Z15" s="12">
        <v>26500</v>
      </c>
      <c r="AA15" s="13"/>
      <c r="AB15" s="12">
        <v>0</v>
      </c>
      <c r="AC15" s="12">
        <v>0</v>
      </c>
      <c r="AD15" s="12">
        <v>0</v>
      </c>
      <c r="AE15" s="12">
        <v>0</v>
      </c>
      <c r="AF15" s="13"/>
      <c r="AG15" s="12">
        <v>6</v>
      </c>
      <c r="AH15" s="12">
        <v>1193400</v>
      </c>
      <c r="AI15" s="12">
        <v>0</v>
      </c>
      <c r="AJ15" s="12">
        <v>1193400</v>
      </c>
      <c r="AK15" s="13"/>
      <c r="AL15" s="12">
        <v>0</v>
      </c>
      <c r="AM15" s="12">
        <v>0</v>
      </c>
      <c r="AN15" s="12">
        <v>0</v>
      </c>
      <c r="AO15" s="12">
        <v>0</v>
      </c>
      <c r="AP15" s="13"/>
      <c r="AQ15" s="12">
        <v>0</v>
      </c>
      <c r="AR15" s="12">
        <v>0</v>
      </c>
      <c r="AS15" s="12">
        <v>0</v>
      </c>
      <c r="AT15" s="12">
        <v>0</v>
      </c>
      <c r="AU15" s="13"/>
      <c r="AV15" s="12">
        <v>0</v>
      </c>
      <c r="AW15" s="12">
        <v>0</v>
      </c>
      <c r="AX15" s="12">
        <v>0</v>
      </c>
      <c r="AY15" s="12">
        <v>0</v>
      </c>
      <c r="AZ15" s="13"/>
      <c r="BA15" s="12">
        <v>0</v>
      </c>
      <c r="BB15" s="12">
        <v>0</v>
      </c>
      <c r="BC15" s="12">
        <v>0</v>
      </c>
      <c r="BD15" s="12">
        <v>0</v>
      </c>
      <c r="BE15" s="13"/>
      <c r="BF15" s="12">
        <v>0</v>
      </c>
      <c r="BG15" s="12">
        <v>0</v>
      </c>
      <c r="BH15" s="12">
        <v>0</v>
      </c>
      <c r="BI15" s="12">
        <v>0</v>
      </c>
      <c r="BJ15" s="13"/>
      <c r="BK15" s="12">
        <v>0</v>
      </c>
      <c r="BL15" s="12">
        <v>0</v>
      </c>
      <c r="BM15" s="12">
        <v>0</v>
      </c>
      <c r="BN15" s="12">
        <v>0</v>
      </c>
      <c r="BO15" s="13"/>
      <c r="BP15" s="12">
        <v>0</v>
      </c>
      <c r="BQ15" s="12">
        <v>0</v>
      </c>
      <c r="BR15" s="12">
        <v>0</v>
      </c>
      <c r="BS15" s="12">
        <v>0</v>
      </c>
      <c r="BT15" s="13"/>
      <c r="BU15" s="12">
        <v>0</v>
      </c>
      <c r="BV15" s="12">
        <v>216000</v>
      </c>
      <c r="BW15" s="12">
        <v>0</v>
      </c>
      <c r="BX15" s="12">
        <v>216000</v>
      </c>
      <c r="BY15" s="13"/>
      <c r="BZ15" s="12">
        <v>0</v>
      </c>
      <c r="CA15" s="12">
        <v>0</v>
      </c>
      <c r="CB15" s="12">
        <v>0</v>
      </c>
      <c r="CC15" s="12">
        <v>0</v>
      </c>
      <c r="CD15" s="13"/>
      <c r="CE15" s="12">
        <v>0</v>
      </c>
      <c r="CF15" s="12">
        <v>0</v>
      </c>
      <c r="CG15" s="12">
        <v>0</v>
      </c>
      <c r="CH15" s="12">
        <v>0</v>
      </c>
      <c r="CI15" s="13"/>
      <c r="CJ15" s="12">
        <v>0</v>
      </c>
      <c r="CK15" s="12">
        <v>0</v>
      </c>
      <c r="CL15" s="12">
        <v>0</v>
      </c>
      <c r="CM15" s="12">
        <v>0</v>
      </c>
      <c r="CN15" s="13"/>
      <c r="CO15" s="12">
        <v>0</v>
      </c>
      <c r="CP15" s="12">
        <v>0</v>
      </c>
      <c r="CQ15" s="12">
        <v>0</v>
      </c>
      <c r="CR15" s="12">
        <v>0</v>
      </c>
      <c r="CS15" s="13"/>
      <c r="CT15" s="12">
        <v>20</v>
      </c>
      <c r="CU15" s="12">
        <v>89050</v>
      </c>
      <c r="CV15" s="12">
        <v>0</v>
      </c>
      <c r="CW15" s="12">
        <v>89050</v>
      </c>
      <c r="CX15" s="13"/>
      <c r="CY15" s="12">
        <v>0</v>
      </c>
      <c r="CZ15" s="12">
        <v>273975</v>
      </c>
      <c r="DA15" s="12">
        <v>0</v>
      </c>
      <c r="DB15" s="12">
        <v>273975</v>
      </c>
      <c r="DC15" s="13"/>
      <c r="DD15" s="12">
        <v>0</v>
      </c>
      <c r="DE15" s="12">
        <v>0</v>
      </c>
      <c r="DF15" s="12">
        <v>0</v>
      </c>
      <c r="DG15" s="12">
        <v>0</v>
      </c>
      <c r="DH15" s="13"/>
      <c r="DI15" s="12">
        <v>0</v>
      </c>
      <c r="DJ15" s="12">
        <v>0</v>
      </c>
      <c r="DK15" s="12">
        <v>0</v>
      </c>
      <c r="DL15" s="12">
        <v>0</v>
      </c>
      <c r="DM15" s="13"/>
      <c r="DN15" s="12">
        <v>0</v>
      </c>
      <c r="DO15" s="12">
        <v>0</v>
      </c>
      <c r="DP15" s="12">
        <v>0</v>
      </c>
      <c r="DQ15" s="12">
        <v>0</v>
      </c>
      <c r="DR15" s="13"/>
      <c r="DS15" s="12">
        <v>0</v>
      </c>
      <c r="DT15" s="12">
        <v>0</v>
      </c>
      <c r="DU15" s="12">
        <v>0</v>
      </c>
      <c r="DV15" s="12">
        <v>0</v>
      </c>
      <c r="DW15" s="13"/>
      <c r="DX15" s="12">
        <v>1</v>
      </c>
      <c r="DY15" s="12">
        <v>142400</v>
      </c>
      <c r="DZ15" s="12">
        <v>0</v>
      </c>
      <c r="EA15" s="12">
        <v>142400</v>
      </c>
      <c r="EB15" s="13"/>
      <c r="EC15" s="12">
        <v>0</v>
      </c>
      <c r="ED15" s="12">
        <v>0</v>
      </c>
      <c r="EE15" s="12">
        <v>0</v>
      </c>
      <c r="EF15" s="12">
        <v>0</v>
      </c>
      <c r="EG15" s="13"/>
      <c r="EH15" s="12">
        <v>0</v>
      </c>
      <c r="EI15" s="12">
        <v>0</v>
      </c>
      <c r="EJ15" s="12">
        <v>0</v>
      </c>
      <c r="EK15" s="12">
        <v>0</v>
      </c>
      <c r="EL15" s="13"/>
      <c r="EM15" s="12">
        <v>19</v>
      </c>
      <c r="EN15" s="12">
        <v>163000</v>
      </c>
      <c r="EO15" s="12">
        <v>0</v>
      </c>
      <c r="EP15" s="12">
        <v>163000</v>
      </c>
      <c r="EQ15" s="13"/>
      <c r="ER15" s="12">
        <v>0</v>
      </c>
      <c r="ES15" s="12">
        <v>0</v>
      </c>
      <c r="ET15" s="12">
        <v>0</v>
      </c>
      <c r="EU15" s="12">
        <v>0</v>
      </c>
      <c r="EV15" s="13"/>
      <c r="EW15" s="12">
        <v>18</v>
      </c>
      <c r="EX15" s="12">
        <v>36000</v>
      </c>
      <c r="EY15" s="12">
        <v>0</v>
      </c>
      <c r="EZ15" s="12">
        <v>36000</v>
      </c>
      <c r="FA15" s="13"/>
      <c r="FB15" s="12">
        <v>18</v>
      </c>
      <c r="FC15" s="12">
        <v>54000</v>
      </c>
      <c r="FD15" s="12">
        <v>0</v>
      </c>
      <c r="FE15" s="12">
        <v>54000</v>
      </c>
      <c r="FF15" s="13"/>
      <c r="FG15" s="12">
        <v>0</v>
      </c>
      <c r="FH15" s="12">
        <v>0</v>
      </c>
      <c r="FI15" s="12">
        <v>0</v>
      </c>
      <c r="FJ15" s="12">
        <v>0</v>
      </c>
      <c r="FK15" s="13"/>
      <c r="FL15" s="12">
        <v>0</v>
      </c>
      <c r="FM15" s="12">
        <v>0</v>
      </c>
      <c r="FN15" s="12">
        <v>0</v>
      </c>
      <c r="FO15" s="12">
        <v>0</v>
      </c>
      <c r="FP15" s="13"/>
      <c r="FQ15" s="12">
        <v>0</v>
      </c>
      <c r="FR15" s="12">
        <v>0</v>
      </c>
      <c r="FS15" s="12">
        <v>0</v>
      </c>
      <c r="FT15" s="12">
        <v>0</v>
      </c>
      <c r="FU15" s="13"/>
      <c r="FV15" s="12">
        <v>0</v>
      </c>
      <c r="FW15" s="12">
        <v>0</v>
      </c>
      <c r="FX15" s="12">
        <v>0</v>
      </c>
      <c r="FY15" s="12">
        <v>0</v>
      </c>
      <c r="FZ15" s="13"/>
      <c r="GA15" s="12">
        <v>0</v>
      </c>
      <c r="GB15" s="12">
        <v>0</v>
      </c>
      <c r="GC15" s="12">
        <v>0</v>
      </c>
      <c r="GD15" s="12">
        <v>0</v>
      </c>
      <c r="GE15" s="13"/>
      <c r="GF15" s="12">
        <v>0</v>
      </c>
      <c r="GG15" s="12">
        <v>0</v>
      </c>
      <c r="GH15" s="12">
        <v>0</v>
      </c>
      <c r="GI15" s="12">
        <v>0</v>
      </c>
      <c r="GJ15" s="13"/>
      <c r="GK15" s="12">
        <v>1</v>
      </c>
      <c r="GL15" s="12">
        <v>32500</v>
      </c>
      <c r="GM15" s="12">
        <v>0</v>
      </c>
      <c r="GN15" s="12">
        <v>32500</v>
      </c>
      <c r="GO15" s="13"/>
      <c r="GP15" s="12">
        <v>18</v>
      </c>
      <c r="GQ15" s="12">
        <v>180000</v>
      </c>
      <c r="GR15" s="12">
        <v>0</v>
      </c>
      <c r="GS15" s="12">
        <v>180000</v>
      </c>
      <c r="GT15" s="13"/>
      <c r="GU15" s="12">
        <v>2</v>
      </c>
      <c r="GV15" s="12">
        <v>20000</v>
      </c>
      <c r="GW15" s="12">
        <v>0</v>
      </c>
      <c r="GX15" s="12">
        <v>20000</v>
      </c>
      <c r="GY15" s="13"/>
      <c r="GZ15" s="12">
        <v>0</v>
      </c>
      <c r="HA15" s="12">
        <v>0</v>
      </c>
      <c r="HB15" s="12">
        <v>0</v>
      </c>
      <c r="HC15" s="12">
        <v>0</v>
      </c>
      <c r="HD15" s="13"/>
      <c r="HE15" s="12">
        <v>0</v>
      </c>
      <c r="HF15" s="12">
        <v>0</v>
      </c>
      <c r="HG15" s="12">
        <v>0</v>
      </c>
      <c r="HH15" s="12">
        <v>0</v>
      </c>
      <c r="HI15" s="13"/>
      <c r="HJ15" s="12">
        <v>0</v>
      </c>
      <c r="HK15" s="12">
        <v>0</v>
      </c>
      <c r="HL15" s="12">
        <v>0</v>
      </c>
      <c r="HM15" s="12">
        <v>0</v>
      </c>
      <c r="HN15" s="13"/>
      <c r="HO15" s="12">
        <v>0</v>
      </c>
      <c r="HP15" s="12">
        <v>0</v>
      </c>
      <c r="HQ15" s="12">
        <v>0</v>
      </c>
      <c r="HR15" s="12">
        <v>0</v>
      </c>
      <c r="HS15" s="13"/>
      <c r="HT15" s="12">
        <v>0</v>
      </c>
      <c r="HU15" s="12">
        <v>0</v>
      </c>
      <c r="HV15" s="12">
        <v>0</v>
      </c>
      <c r="HW15" s="12">
        <v>0</v>
      </c>
      <c r="HX15" s="13"/>
      <c r="HY15" s="12">
        <v>0</v>
      </c>
      <c r="HZ15" s="12">
        <v>0</v>
      </c>
      <c r="IA15" s="12">
        <v>0</v>
      </c>
      <c r="IB15" s="12">
        <v>0</v>
      </c>
      <c r="IC15" s="13"/>
      <c r="ID15" s="12">
        <v>3</v>
      </c>
      <c r="IE15" s="12">
        <v>53550</v>
      </c>
      <c r="IF15" s="12">
        <v>0</v>
      </c>
      <c r="IG15" s="12">
        <v>53550</v>
      </c>
      <c r="IH15" s="13"/>
      <c r="II15" s="12">
        <v>0</v>
      </c>
      <c r="IJ15" s="12">
        <v>0</v>
      </c>
      <c r="IK15" s="12">
        <v>0</v>
      </c>
      <c r="IL15" s="12">
        <v>0</v>
      </c>
      <c r="IM15" s="13"/>
      <c r="IN15" s="12">
        <v>0</v>
      </c>
      <c r="IO15" s="12">
        <v>0</v>
      </c>
      <c r="IP15" s="12">
        <v>0</v>
      </c>
      <c r="IQ15" s="12">
        <v>0</v>
      </c>
      <c r="IR15" s="13"/>
      <c r="IS15" s="12"/>
      <c r="IT15" s="12">
        <v>0</v>
      </c>
      <c r="IU15" s="12">
        <v>0</v>
      </c>
      <c r="IV15" s="12">
        <v>0</v>
      </c>
      <c r="IW15" s="13"/>
      <c r="IX15" s="12">
        <v>208</v>
      </c>
      <c r="IY15" s="12">
        <v>228100</v>
      </c>
      <c r="IZ15" s="12">
        <v>0</v>
      </c>
      <c r="JA15" s="12">
        <v>228100</v>
      </c>
      <c r="JB15" s="13"/>
      <c r="JC15" s="12">
        <v>18</v>
      </c>
      <c r="JD15" s="12">
        <v>9900</v>
      </c>
      <c r="JE15" s="12">
        <v>0</v>
      </c>
      <c r="JF15" s="12">
        <v>9900</v>
      </c>
      <c r="JG15" s="13"/>
      <c r="JH15" s="12">
        <v>0</v>
      </c>
      <c r="JI15" s="12">
        <v>0</v>
      </c>
      <c r="JJ15" s="12">
        <v>0</v>
      </c>
      <c r="JK15" s="12">
        <v>0</v>
      </c>
      <c r="JL15" s="13"/>
      <c r="JM15" s="12">
        <v>18</v>
      </c>
      <c r="JN15" s="12">
        <v>7200</v>
      </c>
      <c r="JO15" s="12">
        <v>0</v>
      </c>
      <c r="JP15" s="12">
        <v>7200</v>
      </c>
      <c r="JQ15" s="13"/>
      <c r="JR15" s="12">
        <v>0</v>
      </c>
      <c r="JS15" s="12">
        <v>0</v>
      </c>
      <c r="JT15" s="12">
        <v>0</v>
      </c>
      <c r="JU15" s="12">
        <v>0</v>
      </c>
      <c r="JV15" s="13"/>
      <c r="JW15" s="12">
        <v>0</v>
      </c>
      <c r="JX15" s="12">
        <v>0</v>
      </c>
      <c r="JY15" s="12">
        <v>0</v>
      </c>
      <c r="JZ15" s="12">
        <v>0</v>
      </c>
      <c r="KA15" s="13"/>
      <c r="KB15" s="12">
        <v>0</v>
      </c>
      <c r="KC15" s="12">
        <v>0</v>
      </c>
      <c r="KD15" s="12">
        <v>0</v>
      </c>
      <c r="KE15" s="12">
        <v>0</v>
      </c>
      <c r="KF15" s="13"/>
      <c r="KG15" s="12">
        <v>165</v>
      </c>
      <c r="KH15" s="12">
        <v>41250</v>
      </c>
      <c r="KI15" s="12">
        <v>0</v>
      </c>
      <c r="KJ15" s="12">
        <v>41250</v>
      </c>
      <c r="KK15" s="13"/>
      <c r="KL15" s="12">
        <v>0</v>
      </c>
      <c r="KM15" s="12">
        <v>0</v>
      </c>
      <c r="KN15" s="12">
        <v>0</v>
      </c>
      <c r="KO15" s="12">
        <v>0</v>
      </c>
      <c r="KP15" s="13"/>
      <c r="KQ15" s="12">
        <v>1</v>
      </c>
      <c r="KR15" s="12">
        <v>35000</v>
      </c>
      <c r="KS15" s="12">
        <v>0</v>
      </c>
      <c r="KT15" s="12">
        <v>35000</v>
      </c>
      <c r="KU15" s="13"/>
      <c r="KV15" s="12">
        <v>0</v>
      </c>
      <c r="KW15" s="12">
        <v>0</v>
      </c>
      <c r="KX15" s="12">
        <v>0</v>
      </c>
      <c r="KY15" s="12">
        <v>0</v>
      </c>
      <c r="KZ15" s="13"/>
      <c r="LA15" s="12">
        <v>0</v>
      </c>
      <c r="LB15" s="12">
        <v>0</v>
      </c>
      <c r="LC15" s="12">
        <v>0</v>
      </c>
      <c r="LD15" s="12">
        <v>0</v>
      </c>
      <c r="LE15" s="13"/>
      <c r="LF15" s="12">
        <v>0</v>
      </c>
      <c r="LG15" s="12">
        <v>0</v>
      </c>
      <c r="LH15" s="12">
        <v>0</v>
      </c>
      <c r="LI15" s="12">
        <v>0</v>
      </c>
      <c r="LJ15" s="13"/>
      <c r="LK15" s="12">
        <v>0</v>
      </c>
      <c r="LL15" s="12">
        <v>913000</v>
      </c>
      <c r="LM15" s="12">
        <v>0</v>
      </c>
      <c r="LN15" s="12">
        <v>913000</v>
      </c>
      <c r="LO15" s="13"/>
      <c r="LP15" s="12">
        <v>1530</v>
      </c>
      <c r="LQ15" s="12">
        <v>365500</v>
      </c>
      <c r="LR15" s="12">
        <v>0</v>
      </c>
      <c r="LS15" s="12">
        <v>365500</v>
      </c>
      <c r="LT15" s="13"/>
      <c r="LU15" s="12">
        <v>30</v>
      </c>
      <c r="LV15" s="12">
        <v>29200</v>
      </c>
      <c r="LW15" s="12">
        <v>0</v>
      </c>
      <c r="LX15" s="12">
        <v>29200</v>
      </c>
      <c r="LY15" s="13"/>
      <c r="LZ15" s="12">
        <v>0</v>
      </c>
      <c r="MA15" s="12">
        <v>67500</v>
      </c>
      <c r="MB15" s="12">
        <v>0</v>
      </c>
      <c r="MC15" s="12">
        <v>67500</v>
      </c>
      <c r="MD15" s="13"/>
      <c r="ME15" s="12">
        <v>0</v>
      </c>
      <c r="MF15" s="12">
        <v>0</v>
      </c>
      <c r="MG15" s="12">
        <v>0</v>
      </c>
      <c r="MH15" s="12">
        <v>0</v>
      </c>
      <c r="MI15" s="13"/>
      <c r="MJ15" s="12">
        <v>0</v>
      </c>
      <c r="MK15" s="12">
        <v>0</v>
      </c>
      <c r="ML15" s="12">
        <v>0</v>
      </c>
      <c r="MM15" s="12">
        <v>0</v>
      </c>
      <c r="MN15" s="13"/>
      <c r="MO15" s="12">
        <v>0</v>
      </c>
      <c r="MP15" s="12">
        <v>0</v>
      </c>
      <c r="MQ15" s="12">
        <v>0</v>
      </c>
      <c r="MR15" s="12">
        <v>0</v>
      </c>
      <c r="MS15" s="13"/>
      <c r="MT15" s="12">
        <v>0</v>
      </c>
      <c r="MU15" s="12">
        <v>0</v>
      </c>
      <c r="MV15" s="12">
        <v>0</v>
      </c>
      <c r="MW15" s="12">
        <v>0</v>
      </c>
      <c r="MX15" s="13"/>
      <c r="MY15" s="12">
        <v>0</v>
      </c>
      <c r="MZ15" s="12">
        <v>0</v>
      </c>
      <c r="NA15" s="12">
        <v>0</v>
      </c>
      <c r="NB15" s="12">
        <v>0</v>
      </c>
      <c r="NC15" s="13"/>
      <c r="ND15" s="12">
        <v>1</v>
      </c>
      <c r="NE15" s="12">
        <v>50000</v>
      </c>
      <c r="NF15" s="12">
        <v>0</v>
      </c>
      <c r="NG15" s="12">
        <v>50000</v>
      </c>
      <c r="NH15" s="13"/>
      <c r="NI15" s="12">
        <v>1</v>
      </c>
      <c r="NJ15" s="12">
        <v>50000</v>
      </c>
      <c r="NK15" s="12">
        <v>0</v>
      </c>
      <c r="NL15" s="12">
        <v>50000</v>
      </c>
      <c r="NM15" s="13"/>
      <c r="NN15" s="12">
        <v>0</v>
      </c>
      <c r="NO15" s="12">
        <v>0</v>
      </c>
      <c r="NP15" s="12">
        <v>0</v>
      </c>
      <c r="NQ15" s="12">
        <v>0</v>
      </c>
      <c r="NR15" s="13"/>
      <c r="NS15" s="12">
        <v>0</v>
      </c>
      <c r="NT15" s="12">
        <v>0</v>
      </c>
      <c r="NU15" s="12">
        <v>0</v>
      </c>
      <c r="NV15" s="12">
        <v>0</v>
      </c>
      <c r="NW15" s="13"/>
      <c r="NX15" s="12">
        <v>0</v>
      </c>
      <c r="NY15" s="12">
        <v>0</v>
      </c>
      <c r="NZ15" s="12">
        <v>0</v>
      </c>
      <c r="OA15" s="12">
        <v>0</v>
      </c>
      <c r="OB15" s="13"/>
      <c r="OC15" s="12">
        <v>0</v>
      </c>
      <c r="OD15" s="12">
        <v>0</v>
      </c>
      <c r="OE15" s="12">
        <v>0</v>
      </c>
      <c r="OF15" s="12">
        <v>0</v>
      </c>
      <c r="OG15" s="13"/>
      <c r="OH15" s="12">
        <v>0</v>
      </c>
      <c r="OI15" s="12">
        <v>0</v>
      </c>
      <c r="OJ15" s="12">
        <v>0</v>
      </c>
      <c r="OK15" s="12">
        <v>0</v>
      </c>
      <c r="OL15" s="13"/>
      <c r="OM15" s="12">
        <v>1</v>
      </c>
      <c r="ON15" s="12">
        <v>100000</v>
      </c>
      <c r="OO15" s="12">
        <v>0</v>
      </c>
      <c r="OP15" s="12">
        <v>100000</v>
      </c>
      <c r="OQ15" s="13"/>
      <c r="OR15" s="12">
        <v>27.6</v>
      </c>
      <c r="OS15" s="12">
        <v>2931120</v>
      </c>
      <c r="OT15" s="12">
        <v>0</v>
      </c>
      <c r="OU15" s="12">
        <v>2931120</v>
      </c>
      <c r="OV15" s="13"/>
      <c r="OW15" s="12">
        <v>0</v>
      </c>
      <c r="OX15" s="12">
        <v>0</v>
      </c>
      <c r="OY15" s="12">
        <v>0</v>
      </c>
      <c r="OZ15" s="12">
        <v>0</v>
      </c>
      <c r="PA15" s="13"/>
      <c r="PB15" s="12">
        <v>0</v>
      </c>
      <c r="PC15" s="12">
        <v>0</v>
      </c>
      <c r="PD15" s="12">
        <v>0</v>
      </c>
      <c r="PE15" s="12">
        <v>0</v>
      </c>
      <c r="PF15" s="13"/>
      <c r="PG15" s="12">
        <v>0</v>
      </c>
      <c r="PH15" s="12">
        <v>0</v>
      </c>
      <c r="PI15" s="12">
        <v>0</v>
      </c>
      <c r="PJ15" s="12">
        <v>0</v>
      </c>
      <c r="PK15" s="13"/>
      <c r="PL15" s="12">
        <v>0</v>
      </c>
      <c r="PM15" s="12">
        <v>0</v>
      </c>
      <c r="PN15" s="12">
        <v>0</v>
      </c>
      <c r="PO15" s="12">
        <v>0</v>
      </c>
      <c r="PP15" s="13"/>
      <c r="PQ15" s="12">
        <v>0</v>
      </c>
      <c r="PR15" s="12">
        <v>0</v>
      </c>
      <c r="PS15" s="12">
        <v>0</v>
      </c>
      <c r="PT15" s="12">
        <v>0</v>
      </c>
      <c r="PU15" s="13"/>
      <c r="PV15" s="12">
        <v>0</v>
      </c>
      <c r="PW15" s="12">
        <v>0</v>
      </c>
      <c r="PX15" s="12">
        <v>0</v>
      </c>
      <c r="PY15" s="12">
        <v>0</v>
      </c>
      <c r="PZ15" s="13"/>
      <c r="QA15" s="12">
        <v>0</v>
      </c>
      <c r="QB15" s="12">
        <v>0</v>
      </c>
      <c r="QC15" s="12">
        <v>0</v>
      </c>
      <c r="QD15" s="12">
        <v>0</v>
      </c>
      <c r="QE15" s="13"/>
      <c r="QF15" s="12">
        <v>0</v>
      </c>
      <c r="QG15" s="12">
        <v>0</v>
      </c>
      <c r="QH15" s="12">
        <v>0</v>
      </c>
      <c r="QI15" s="12">
        <v>0</v>
      </c>
      <c r="QJ15" s="13"/>
      <c r="QK15" s="12">
        <v>1</v>
      </c>
      <c r="QL15" s="12">
        <v>18500</v>
      </c>
      <c r="QM15" s="12">
        <v>0</v>
      </c>
      <c r="QN15" s="12">
        <v>18500</v>
      </c>
      <c r="QO15" s="13"/>
      <c r="QP15" s="12">
        <v>0</v>
      </c>
      <c r="QQ15" s="12">
        <v>0</v>
      </c>
      <c r="QR15" s="12">
        <v>0</v>
      </c>
      <c r="QS15" s="12">
        <v>0</v>
      </c>
      <c r="QT15" s="13"/>
      <c r="QU15" s="12">
        <v>1</v>
      </c>
      <c r="QV15" s="12">
        <v>27900</v>
      </c>
      <c r="QW15" s="12">
        <v>0</v>
      </c>
      <c r="QX15" s="12">
        <v>27900</v>
      </c>
      <c r="QY15" s="13"/>
      <c r="QZ15" s="12">
        <v>18</v>
      </c>
      <c r="RA15" s="12">
        <v>101000</v>
      </c>
      <c r="RB15" s="12">
        <v>0</v>
      </c>
      <c r="RC15" s="12">
        <v>101000</v>
      </c>
      <c r="RD15" s="13"/>
      <c r="RE15" s="12">
        <v>0</v>
      </c>
      <c r="RF15" s="12">
        <v>0</v>
      </c>
      <c r="RG15" s="12">
        <v>0</v>
      </c>
      <c r="RH15" s="12">
        <v>0</v>
      </c>
      <c r="RI15" s="13"/>
      <c r="RJ15" s="12">
        <v>0</v>
      </c>
      <c r="RK15" s="12">
        <v>0</v>
      </c>
      <c r="RL15" s="12">
        <v>0</v>
      </c>
      <c r="RM15" s="12">
        <v>0</v>
      </c>
      <c r="RN15" s="13"/>
      <c r="RO15" s="12">
        <v>0</v>
      </c>
      <c r="RP15" s="12">
        <v>0</v>
      </c>
      <c r="RQ15" s="12">
        <v>0</v>
      </c>
      <c r="RR15" s="12">
        <v>0</v>
      </c>
      <c r="RS15" s="13"/>
      <c r="RT15" s="12">
        <v>92</v>
      </c>
      <c r="RU15" s="12">
        <v>1380000</v>
      </c>
      <c r="RV15" s="12">
        <v>0</v>
      </c>
      <c r="RW15" s="12">
        <v>1380000</v>
      </c>
      <c r="RX15" s="13"/>
      <c r="RY15" s="12">
        <v>0</v>
      </c>
      <c r="RZ15" s="12">
        <v>0</v>
      </c>
      <c r="SA15" s="12">
        <v>0</v>
      </c>
      <c r="SB15" s="12">
        <v>0</v>
      </c>
      <c r="SC15" s="13"/>
      <c r="SD15" s="12">
        <v>0</v>
      </c>
      <c r="SE15" s="12">
        <v>0</v>
      </c>
      <c r="SF15" s="12">
        <v>0</v>
      </c>
      <c r="SG15" s="12">
        <v>0</v>
      </c>
      <c r="SH15" s="13"/>
      <c r="SI15" s="12">
        <v>0</v>
      </c>
      <c r="SJ15" s="12">
        <v>0</v>
      </c>
      <c r="SK15" s="12">
        <v>0</v>
      </c>
      <c r="SL15" s="12">
        <v>0</v>
      </c>
      <c r="SM15" s="13"/>
      <c r="SN15" s="12">
        <v>0</v>
      </c>
      <c r="SO15" s="12">
        <v>0</v>
      </c>
      <c r="SP15" s="12">
        <v>0</v>
      </c>
      <c r="SQ15" s="12">
        <v>0</v>
      </c>
      <c r="SR15" s="13"/>
      <c r="SS15" s="12">
        <v>0</v>
      </c>
      <c r="ST15" s="12">
        <v>0</v>
      </c>
      <c r="SU15" s="12">
        <v>0</v>
      </c>
      <c r="SV15" s="12">
        <v>0</v>
      </c>
      <c r="SW15" s="13"/>
      <c r="SX15" s="12">
        <v>0</v>
      </c>
      <c r="SY15" s="12">
        <v>0</v>
      </c>
      <c r="SZ15" s="12">
        <v>0</v>
      </c>
      <c r="TA15" s="12">
        <v>0</v>
      </c>
      <c r="TB15" s="13"/>
      <c r="TC15" s="12">
        <v>0</v>
      </c>
      <c r="TD15" s="12">
        <v>0</v>
      </c>
      <c r="TE15" s="12">
        <v>0</v>
      </c>
      <c r="TF15" s="12">
        <v>0</v>
      </c>
      <c r="TG15" s="13"/>
      <c r="TH15" s="12">
        <v>0</v>
      </c>
      <c r="TI15" s="12">
        <v>0</v>
      </c>
      <c r="TJ15" s="12">
        <v>0</v>
      </c>
      <c r="TK15" s="12">
        <v>0</v>
      </c>
      <c r="TL15" s="13"/>
      <c r="TM15" s="12">
        <v>0</v>
      </c>
      <c r="TN15" s="12">
        <v>0</v>
      </c>
      <c r="TO15" s="12">
        <v>0</v>
      </c>
      <c r="TP15" s="12">
        <v>0</v>
      </c>
      <c r="TQ15" s="13"/>
      <c r="TR15" s="12">
        <v>0</v>
      </c>
      <c r="TS15" s="12">
        <v>25000</v>
      </c>
      <c r="TT15" s="12">
        <v>0</v>
      </c>
      <c r="TU15" s="12">
        <v>25000</v>
      </c>
      <c r="TV15" s="13"/>
      <c r="TW15" s="12">
        <v>0</v>
      </c>
      <c r="TX15" s="12">
        <v>0</v>
      </c>
      <c r="TY15" s="12">
        <v>0</v>
      </c>
      <c r="TZ15" s="12">
        <v>0</v>
      </c>
      <c r="UA15" s="13"/>
      <c r="UB15" s="12">
        <v>0</v>
      </c>
      <c r="UC15" s="12">
        <v>0</v>
      </c>
      <c r="UD15" s="12">
        <v>0</v>
      </c>
      <c r="UE15" s="12">
        <v>0</v>
      </c>
      <c r="UF15" s="13"/>
      <c r="UG15" s="12">
        <v>0</v>
      </c>
      <c r="UH15" s="12">
        <v>8860545</v>
      </c>
      <c r="UI15" s="12">
        <v>0</v>
      </c>
      <c r="UJ15" s="12">
        <v>8860545</v>
      </c>
      <c r="UK15" s="13"/>
    </row>
    <row r="16" spans="1:557" hidden="1">
      <c r="A16" s="10">
        <v>10</v>
      </c>
      <c r="B16" s="11" t="s">
        <v>12</v>
      </c>
      <c r="C16" s="12">
        <v>1</v>
      </c>
      <c r="D16" s="12">
        <v>549014</v>
      </c>
      <c r="E16" s="12">
        <v>0</v>
      </c>
      <c r="F16" s="12">
        <v>549014</v>
      </c>
      <c r="G16" s="13"/>
      <c r="H16" s="12">
        <v>9</v>
      </c>
      <c r="I16" s="12">
        <v>2414616</v>
      </c>
      <c r="J16" s="12">
        <v>0</v>
      </c>
      <c r="K16" s="12">
        <v>2414616</v>
      </c>
      <c r="L16" s="13"/>
      <c r="M16" s="12">
        <v>0</v>
      </c>
      <c r="N16" s="12">
        <v>0</v>
      </c>
      <c r="O16" s="12">
        <v>0</v>
      </c>
      <c r="P16" s="12">
        <v>0</v>
      </c>
      <c r="Q16" s="13"/>
      <c r="R16" s="12">
        <v>0</v>
      </c>
      <c r="S16" s="12">
        <v>0</v>
      </c>
      <c r="T16" s="12">
        <v>0</v>
      </c>
      <c r="U16" s="12">
        <v>0</v>
      </c>
      <c r="V16" s="13"/>
      <c r="W16" s="12">
        <v>1</v>
      </c>
      <c r="X16" s="12">
        <v>26500</v>
      </c>
      <c r="Y16" s="12">
        <v>0</v>
      </c>
      <c r="Z16" s="12">
        <v>26500</v>
      </c>
      <c r="AA16" s="13"/>
      <c r="AB16" s="12">
        <v>0</v>
      </c>
      <c r="AC16" s="12">
        <v>0</v>
      </c>
      <c r="AD16" s="12">
        <v>0</v>
      </c>
      <c r="AE16" s="12">
        <v>0</v>
      </c>
      <c r="AF16" s="13"/>
      <c r="AG16" s="12">
        <v>5</v>
      </c>
      <c r="AH16" s="12">
        <v>994500</v>
      </c>
      <c r="AI16" s="12">
        <v>0</v>
      </c>
      <c r="AJ16" s="12">
        <v>994500</v>
      </c>
      <c r="AK16" s="13"/>
      <c r="AL16" s="12">
        <v>0</v>
      </c>
      <c r="AM16" s="12">
        <v>0</v>
      </c>
      <c r="AN16" s="12">
        <v>0</v>
      </c>
      <c r="AO16" s="12">
        <v>0</v>
      </c>
      <c r="AP16" s="13"/>
      <c r="AQ16" s="12">
        <v>0</v>
      </c>
      <c r="AR16" s="12">
        <v>0</v>
      </c>
      <c r="AS16" s="12">
        <v>0</v>
      </c>
      <c r="AT16" s="12">
        <v>0</v>
      </c>
      <c r="AU16" s="13"/>
      <c r="AV16" s="12">
        <v>0</v>
      </c>
      <c r="AW16" s="12">
        <v>0</v>
      </c>
      <c r="AX16" s="12">
        <v>0</v>
      </c>
      <c r="AY16" s="12">
        <v>0</v>
      </c>
      <c r="AZ16" s="13"/>
      <c r="BA16" s="12">
        <v>0</v>
      </c>
      <c r="BB16" s="12">
        <v>0</v>
      </c>
      <c r="BC16" s="12">
        <v>0</v>
      </c>
      <c r="BD16" s="12">
        <v>0</v>
      </c>
      <c r="BE16" s="13"/>
      <c r="BF16" s="12">
        <v>0</v>
      </c>
      <c r="BG16" s="12">
        <v>0</v>
      </c>
      <c r="BH16" s="12">
        <v>0</v>
      </c>
      <c r="BI16" s="12">
        <v>0</v>
      </c>
      <c r="BJ16" s="13"/>
      <c r="BK16" s="12">
        <v>0</v>
      </c>
      <c r="BL16" s="12">
        <v>0</v>
      </c>
      <c r="BM16" s="12">
        <v>0</v>
      </c>
      <c r="BN16" s="12">
        <v>0</v>
      </c>
      <c r="BO16" s="13"/>
      <c r="BP16" s="12">
        <v>0</v>
      </c>
      <c r="BQ16" s="12">
        <v>0</v>
      </c>
      <c r="BR16" s="12">
        <v>0</v>
      </c>
      <c r="BS16" s="12">
        <v>0</v>
      </c>
      <c r="BT16" s="13"/>
      <c r="BU16" s="12">
        <v>0</v>
      </c>
      <c r="BV16" s="12">
        <v>288000</v>
      </c>
      <c r="BW16" s="12">
        <v>0</v>
      </c>
      <c r="BX16" s="12">
        <v>288000</v>
      </c>
      <c r="BY16" s="13"/>
      <c r="BZ16" s="12">
        <v>0</v>
      </c>
      <c r="CA16" s="12">
        <v>0</v>
      </c>
      <c r="CB16" s="12">
        <v>0</v>
      </c>
      <c r="CC16" s="12">
        <v>0</v>
      </c>
      <c r="CD16" s="13"/>
      <c r="CE16" s="12">
        <v>20</v>
      </c>
      <c r="CF16" s="12">
        <v>261848.48</v>
      </c>
      <c r="CG16" s="12">
        <v>0</v>
      </c>
      <c r="CH16" s="12">
        <v>261848.48</v>
      </c>
      <c r="CI16" s="13"/>
      <c r="CJ16" s="12">
        <v>0</v>
      </c>
      <c r="CK16" s="12">
        <v>0</v>
      </c>
      <c r="CL16" s="12">
        <v>0</v>
      </c>
      <c r="CM16" s="12">
        <v>0</v>
      </c>
      <c r="CN16" s="13"/>
      <c r="CO16" s="12">
        <v>5</v>
      </c>
      <c r="CP16" s="12">
        <v>1143675</v>
      </c>
      <c r="CQ16" s="12">
        <v>0</v>
      </c>
      <c r="CR16" s="12">
        <v>1143675</v>
      </c>
      <c r="CS16" s="13"/>
      <c r="CT16" s="12">
        <v>28</v>
      </c>
      <c r="CU16" s="12">
        <v>113050</v>
      </c>
      <c r="CV16" s="12">
        <v>0</v>
      </c>
      <c r="CW16" s="12">
        <v>113050</v>
      </c>
      <c r="CX16" s="13"/>
      <c r="CY16" s="12">
        <v>0</v>
      </c>
      <c r="CZ16" s="12">
        <v>426200</v>
      </c>
      <c r="DA16" s="12">
        <v>0</v>
      </c>
      <c r="DB16" s="12">
        <v>426200</v>
      </c>
      <c r="DC16" s="13"/>
      <c r="DD16" s="12">
        <v>0</v>
      </c>
      <c r="DE16" s="12">
        <v>0</v>
      </c>
      <c r="DF16" s="12">
        <v>0</v>
      </c>
      <c r="DG16" s="12">
        <v>0</v>
      </c>
      <c r="DH16" s="13"/>
      <c r="DI16" s="12">
        <v>0</v>
      </c>
      <c r="DJ16" s="12">
        <v>0</v>
      </c>
      <c r="DK16" s="12">
        <v>0</v>
      </c>
      <c r="DL16" s="12">
        <v>0</v>
      </c>
      <c r="DM16" s="13"/>
      <c r="DN16" s="12">
        <v>0</v>
      </c>
      <c r="DO16" s="12">
        <v>0</v>
      </c>
      <c r="DP16" s="12">
        <v>0</v>
      </c>
      <c r="DQ16" s="12">
        <v>0</v>
      </c>
      <c r="DR16" s="13"/>
      <c r="DS16" s="12">
        <v>0</v>
      </c>
      <c r="DT16" s="12">
        <v>0</v>
      </c>
      <c r="DU16" s="12">
        <v>0</v>
      </c>
      <c r="DV16" s="12">
        <v>0</v>
      </c>
      <c r="DW16" s="13"/>
      <c r="DX16" s="12">
        <v>1</v>
      </c>
      <c r="DY16" s="12">
        <v>142400</v>
      </c>
      <c r="DZ16" s="12">
        <v>0</v>
      </c>
      <c r="EA16" s="12">
        <v>142400</v>
      </c>
      <c r="EB16" s="13"/>
      <c r="EC16" s="12">
        <v>0</v>
      </c>
      <c r="ED16" s="12">
        <v>0</v>
      </c>
      <c r="EE16" s="12">
        <v>0</v>
      </c>
      <c r="EF16" s="12">
        <v>0</v>
      </c>
      <c r="EG16" s="13"/>
      <c r="EH16" s="12">
        <v>0</v>
      </c>
      <c r="EI16" s="12">
        <v>0</v>
      </c>
      <c r="EJ16" s="12">
        <v>0</v>
      </c>
      <c r="EK16" s="12">
        <v>0</v>
      </c>
      <c r="EL16" s="13"/>
      <c r="EM16" s="12">
        <v>27</v>
      </c>
      <c r="EN16" s="12">
        <v>219000</v>
      </c>
      <c r="EO16" s="12">
        <v>0</v>
      </c>
      <c r="EP16" s="12">
        <v>219000</v>
      </c>
      <c r="EQ16" s="13"/>
      <c r="ER16" s="12">
        <v>0</v>
      </c>
      <c r="ES16" s="12">
        <v>0</v>
      </c>
      <c r="ET16" s="12">
        <v>0</v>
      </c>
      <c r="EU16" s="12">
        <v>0</v>
      </c>
      <c r="EV16" s="13"/>
      <c r="EW16" s="12">
        <v>27</v>
      </c>
      <c r="EX16" s="12">
        <v>54000</v>
      </c>
      <c r="EY16" s="12">
        <v>0</v>
      </c>
      <c r="EZ16" s="12">
        <v>54000</v>
      </c>
      <c r="FA16" s="13"/>
      <c r="FB16" s="12">
        <v>27</v>
      </c>
      <c r="FC16" s="12">
        <v>81000</v>
      </c>
      <c r="FD16" s="12">
        <v>0</v>
      </c>
      <c r="FE16" s="12">
        <v>81000</v>
      </c>
      <c r="FF16" s="13"/>
      <c r="FG16" s="12">
        <v>0</v>
      </c>
      <c r="FH16" s="12">
        <v>0</v>
      </c>
      <c r="FI16" s="12">
        <v>0</v>
      </c>
      <c r="FJ16" s="12">
        <v>0</v>
      </c>
      <c r="FK16" s="13"/>
      <c r="FL16" s="12">
        <v>0</v>
      </c>
      <c r="FM16" s="12">
        <v>0</v>
      </c>
      <c r="FN16" s="12">
        <v>0</v>
      </c>
      <c r="FO16" s="12">
        <v>0</v>
      </c>
      <c r="FP16" s="13"/>
      <c r="FQ16" s="12">
        <v>0</v>
      </c>
      <c r="FR16" s="12">
        <v>0</v>
      </c>
      <c r="FS16" s="12">
        <v>0</v>
      </c>
      <c r="FT16" s="12">
        <v>0</v>
      </c>
      <c r="FU16" s="13"/>
      <c r="FV16" s="12">
        <v>0</v>
      </c>
      <c r="FW16" s="12">
        <v>0</v>
      </c>
      <c r="FX16" s="12">
        <v>0</v>
      </c>
      <c r="FY16" s="12">
        <v>0</v>
      </c>
      <c r="FZ16" s="13"/>
      <c r="GA16" s="12">
        <v>0</v>
      </c>
      <c r="GB16" s="12">
        <v>0</v>
      </c>
      <c r="GC16" s="12">
        <v>0</v>
      </c>
      <c r="GD16" s="12">
        <v>0</v>
      </c>
      <c r="GE16" s="13"/>
      <c r="GF16" s="12">
        <v>0</v>
      </c>
      <c r="GG16" s="12">
        <v>0</v>
      </c>
      <c r="GH16" s="12">
        <v>0</v>
      </c>
      <c r="GI16" s="12">
        <v>0</v>
      </c>
      <c r="GJ16" s="13"/>
      <c r="GK16" s="12">
        <v>1</v>
      </c>
      <c r="GL16" s="12">
        <v>32500</v>
      </c>
      <c r="GM16" s="12">
        <v>0</v>
      </c>
      <c r="GN16" s="12">
        <v>32500</v>
      </c>
      <c r="GO16" s="13"/>
      <c r="GP16" s="12">
        <v>27</v>
      </c>
      <c r="GQ16" s="12">
        <v>270000</v>
      </c>
      <c r="GR16" s="12">
        <v>0</v>
      </c>
      <c r="GS16" s="12">
        <v>270000</v>
      </c>
      <c r="GT16" s="13"/>
      <c r="GU16" s="12">
        <v>2</v>
      </c>
      <c r="GV16" s="12">
        <v>20000</v>
      </c>
      <c r="GW16" s="12">
        <v>0</v>
      </c>
      <c r="GX16" s="12">
        <v>20000</v>
      </c>
      <c r="GY16" s="13"/>
      <c r="GZ16" s="12">
        <v>0</v>
      </c>
      <c r="HA16" s="12">
        <v>0</v>
      </c>
      <c r="HB16" s="12">
        <v>0</v>
      </c>
      <c r="HC16" s="12">
        <v>0</v>
      </c>
      <c r="HD16" s="13"/>
      <c r="HE16" s="12">
        <v>0</v>
      </c>
      <c r="HF16" s="12">
        <v>0</v>
      </c>
      <c r="HG16" s="12">
        <v>0</v>
      </c>
      <c r="HH16" s="12">
        <v>0</v>
      </c>
      <c r="HI16" s="13"/>
      <c r="HJ16" s="12">
        <v>0</v>
      </c>
      <c r="HK16" s="12">
        <v>0</v>
      </c>
      <c r="HL16" s="12">
        <v>0</v>
      </c>
      <c r="HM16" s="12">
        <v>0</v>
      </c>
      <c r="HN16" s="13"/>
      <c r="HO16" s="12">
        <v>0</v>
      </c>
      <c r="HP16" s="12">
        <v>0</v>
      </c>
      <c r="HQ16" s="12">
        <v>0</v>
      </c>
      <c r="HR16" s="12">
        <v>0</v>
      </c>
      <c r="HS16" s="13"/>
      <c r="HT16" s="12">
        <v>0</v>
      </c>
      <c r="HU16" s="12">
        <v>0</v>
      </c>
      <c r="HV16" s="12">
        <v>0</v>
      </c>
      <c r="HW16" s="12">
        <v>0</v>
      </c>
      <c r="HX16" s="13"/>
      <c r="HY16" s="12">
        <v>0</v>
      </c>
      <c r="HZ16" s="12">
        <v>0</v>
      </c>
      <c r="IA16" s="12">
        <v>0</v>
      </c>
      <c r="IB16" s="12">
        <v>0</v>
      </c>
      <c r="IC16" s="13"/>
      <c r="ID16" s="12">
        <v>4</v>
      </c>
      <c r="IE16" s="12">
        <v>72975</v>
      </c>
      <c r="IF16" s="12">
        <v>0</v>
      </c>
      <c r="IG16" s="12">
        <v>72975</v>
      </c>
      <c r="IH16" s="13"/>
      <c r="II16" s="12">
        <v>0</v>
      </c>
      <c r="IJ16" s="12">
        <v>0</v>
      </c>
      <c r="IK16" s="12">
        <v>0</v>
      </c>
      <c r="IL16" s="12">
        <v>0</v>
      </c>
      <c r="IM16" s="13"/>
      <c r="IN16" s="12">
        <v>0</v>
      </c>
      <c r="IO16" s="12">
        <v>0</v>
      </c>
      <c r="IP16" s="12">
        <v>0</v>
      </c>
      <c r="IQ16" s="12">
        <v>0</v>
      </c>
      <c r="IR16" s="13"/>
      <c r="IS16" s="12"/>
      <c r="IT16" s="12">
        <v>0</v>
      </c>
      <c r="IU16" s="12">
        <v>0</v>
      </c>
      <c r="IV16" s="12">
        <v>0</v>
      </c>
      <c r="IW16" s="13"/>
      <c r="IX16" s="12">
        <v>261</v>
      </c>
      <c r="IY16" s="12">
        <v>288500</v>
      </c>
      <c r="IZ16" s="12">
        <v>0</v>
      </c>
      <c r="JA16" s="12">
        <v>288500</v>
      </c>
      <c r="JB16" s="13"/>
      <c r="JC16" s="12">
        <v>27</v>
      </c>
      <c r="JD16" s="12">
        <v>14800</v>
      </c>
      <c r="JE16" s="12">
        <v>0</v>
      </c>
      <c r="JF16" s="12">
        <v>14800</v>
      </c>
      <c r="JG16" s="13"/>
      <c r="JH16" s="12">
        <v>0</v>
      </c>
      <c r="JI16" s="12">
        <v>0</v>
      </c>
      <c r="JJ16" s="12">
        <v>0</v>
      </c>
      <c r="JK16" s="12">
        <v>0</v>
      </c>
      <c r="JL16" s="13"/>
      <c r="JM16" s="12">
        <v>27</v>
      </c>
      <c r="JN16" s="12">
        <v>10800</v>
      </c>
      <c r="JO16" s="12">
        <v>0</v>
      </c>
      <c r="JP16" s="12">
        <v>10800</v>
      </c>
      <c r="JQ16" s="13"/>
      <c r="JR16" s="12">
        <v>0</v>
      </c>
      <c r="JS16" s="12">
        <v>0</v>
      </c>
      <c r="JT16" s="12">
        <v>0</v>
      </c>
      <c r="JU16" s="12">
        <v>0</v>
      </c>
      <c r="JV16" s="13"/>
      <c r="JW16" s="12">
        <v>0</v>
      </c>
      <c r="JX16" s="12">
        <v>0</v>
      </c>
      <c r="JY16" s="12">
        <v>0</v>
      </c>
      <c r="JZ16" s="12">
        <v>0</v>
      </c>
      <c r="KA16" s="13"/>
      <c r="KB16" s="12">
        <v>0</v>
      </c>
      <c r="KC16" s="12">
        <v>0</v>
      </c>
      <c r="KD16" s="12">
        <v>0</v>
      </c>
      <c r="KE16" s="12">
        <v>0</v>
      </c>
      <c r="KF16" s="13"/>
      <c r="KG16" s="12">
        <v>207</v>
      </c>
      <c r="KH16" s="12">
        <v>51750</v>
      </c>
      <c r="KI16" s="12">
        <v>0</v>
      </c>
      <c r="KJ16" s="12">
        <v>51750</v>
      </c>
      <c r="KK16" s="13"/>
      <c r="KL16" s="12">
        <v>0</v>
      </c>
      <c r="KM16" s="12">
        <v>0</v>
      </c>
      <c r="KN16" s="12">
        <v>0</v>
      </c>
      <c r="KO16" s="12">
        <v>0</v>
      </c>
      <c r="KP16" s="13"/>
      <c r="KQ16" s="12">
        <v>1</v>
      </c>
      <c r="KR16" s="12">
        <v>35000</v>
      </c>
      <c r="KS16" s="12">
        <v>0</v>
      </c>
      <c r="KT16" s="12">
        <v>35000</v>
      </c>
      <c r="KU16" s="13"/>
      <c r="KV16" s="12">
        <v>0</v>
      </c>
      <c r="KW16" s="12">
        <v>0</v>
      </c>
      <c r="KX16" s="12">
        <v>0</v>
      </c>
      <c r="KY16" s="12">
        <v>0</v>
      </c>
      <c r="KZ16" s="13"/>
      <c r="LA16" s="12">
        <v>0</v>
      </c>
      <c r="LB16" s="12">
        <v>0</v>
      </c>
      <c r="LC16" s="12">
        <v>0</v>
      </c>
      <c r="LD16" s="12">
        <v>0</v>
      </c>
      <c r="LE16" s="13"/>
      <c r="LF16" s="12">
        <v>0</v>
      </c>
      <c r="LG16" s="12">
        <v>0</v>
      </c>
      <c r="LH16" s="12">
        <v>0</v>
      </c>
      <c r="LI16" s="12">
        <v>0</v>
      </c>
      <c r="LJ16" s="13"/>
      <c r="LK16" s="12">
        <v>0</v>
      </c>
      <c r="LL16" s="12">
        <v>1320400</v>
      </c>
      <c r="LM16" s="12">
        <v>0</v>
      </c>
      <c r="LN16" s="12">
        <v>1320400</v>
      </c>
      <c r="LO16" s="13"/>
      <c r="LP16" s="12">
        <v>2250</v>
      </c>
      <c r="LQ16" s="12">
        <v>537500</v>
      </c>
      <c r="LR16" s="12">
        <v>0</v>
      </c>
      <c r="LS16" s="12">
        <v>537500</v>
      </c>
      <c r="LT16" s="13"/>
      <c r="LU16" s="12">
        <v>60</v>
      </c>
      <c r="LV16" s="12">
        <v>67800</v>
      </c>
      <c r="LW16" s="12">
        <v>0</v>
      </c>
      <c r="LX16" s="12">
        <v>67800</v>
      </c>
      <c r="LY16" s="13"/>
      <c r="LZ16" s="12">
        <v>0</v>
      </c>
      <c r="MA16" s="12">
        <v>101250</v>
      </c>
      <c r="MB16" s="12">
        <v>0</v>
      </c>
      <c r="MC16" s="12">
        <v>101250</v>
      </c>
      <c r="MD16" s="13"/>
      <c r="ME16" s="12">
        <v>0</v>
      </c>
      <c r="MF16" s="12">
        <v>0</v>
      </c>
      <c r="MG16" s="12">
        <v>0</v>
      </c>
      <c r="MH16" s="12">
        <v>0</v>
      </c>
      <c r="MI16" s="13"/>
      <c r="MJ16" s="12">
        <v>0</v>
      </c>
      <c r="MK16" s="12">
        <v>0</v>
      </c>
      <c r="ML16" s="12">
        <v>0</v>
      </c>
      <c r="MM16" s="12">
        <v>0</v>
      </c>
      <c r="MN16" s="13"/>
      <c r="MO16" s="12">
        <v>0</v>
      </c>
      <c r="MP16" s="12">
        <v>0</v>
      </c>
      <c r="MQ16" s="12">
        <v>0</v>
      </c>
      <c r="MR16" s="12">
        <v>0</v>
      </c>
      <c r="MS16" s="13"/>
      <c r="MT16" s="12">
        <v>0</v>
      </c>
      <c r="MU16" s="12">
        <v>0</v>
      </c>
      <c r="MV16" s="12">
        <v>0</v>
      </c>
      <c r="MW16" s="12">
        <v>0</v>
      </c>
      <c r="MX16" s="13"/>
      <c r="MY16" s="12">
        <v>0</v>
      </c>
      <c r="MZ16" s="12">
        <v>0</v>
      </c>
      <c r="NA16" s="12">
        <v>0</v>
      </c>
      <c r="NB16" s="12">
        <v>0</v>
      </c>
      <c r="NC16" s="13"/>
      <c r="ND16" s="12">
        <v>1</v>
      </c>
      <c r="NE16" s="12">
        <v>50000</v>
      </c>
      <c r="NF16" s="12">
        <v>0</v>
      </c>
      <c r="NG16" s="12">
        <v>50000</v>
      </c>
      <c r="NH16" s="13"/>
      <c r="NI16" s="12">
        <v>1</v>
      </c>
      <c r="NJ16" s="12">
        <v>50000</v>
      </c>
      <c r="NK16" s="12">
        <v>0</v>
      </c>
      <c r="NL16" s="12">
        <v>50000</v>
      </c>
      <c r="NM16" s="13"/>
      <c r="NN16" s="12">
        <v>0</v>
      </c>
      <c r="NO16" s="12">
        <v>0</v>
      </c>
      <c r="NP16" s="12">
        <v>0</v>
      </c>
      <c r="NQ16" s="12">
        <v>0</v>
      </c>
      <c r="NR16" s="13"/>
      <c r="NS16" s="12">
        <v>0</v>
      </c>
      <c r="NT16" s="12">
        <v>0</v>
      </c>
      <c r="NU16" s="12">
        <v>0</v>
      </c>
      <c r="NV16" s="12">
        <v>0</v>
      </c>
      <c r="NW16" s="13"/>
      <c r="NX16" s="12">
        <v>0</v>
      </c>
      <c r="NY16" s="12">
        <v>0</v>
      </c>
      <c r="NZ16" s="12">
        <v>0</v>
      </c>
      <c r="OA16" s="12">
        <v>0</v>
      </c>
      <c r="OB16" s="13"/>
      <c r="OC16" s="12">
        <v>0</v>
      </c>
      <c r="OD16" s="12">
        <v>0</v>
      </c>
      <c r="OE16" s="12">
        <v>0</v>
      </c>
      <c r="OF16" s="12">
        <v>0</v>
      </c>
      <c r="OG16" s="13"/>
      <c r="OH16" s="12">
        <v>0</v>
      </c>
      <c r="OI16" s="12">
        <v>0</v>
      </c>
      <c r="OJ16" s="12">
        <v>0</v>
      </c>
      <c r="OK16" s="12">
        <v>0</v>
      </c>
      <c r="OL16" s="13"/>
      <c r="OM16" s="12">
        <v>1</v>
      </c>
      <c r="ON16" s="12">
        <v>100000</v>
      </c>
      <c r="OO16" s="12">
        <v>0</v>
      </c>
      <c r="OP16" s="12">
        <v>100000</v>
      </c>
      <c r="OQ16" s="13"/>
      <c r="OR16" s="12">
        <v>42.06666666666667</v>
      </c>
      <c r="OS16" s="12">
        <v>4467480</v>
      </c>
      <c r="OT16" s="12">
        <v>0</v>
      </c>
      <c r="OU16" s="12">
        <v>4467480</v>
      </c>
      <c r="OV16" s="13"/>
      <c r="OW16" s="12">
        <v>0</v>
      </c>
      <c r="OX16" s="12">
        <v>0</v>
      </c>
      <c r="OY16" s="12">
        <v>0</v>
      </c>
      <c r="OZ16" s="12">
        <v>0</v>
      </c>
      <c r="PA16" s="13"/>
      <c r="PB16" s="12">
        <v>0</v>
      </c>
      <c r="PC16" s="12">
        <v>0</v>
      </c>
      <c r="PD16" s="12">
        <v>0</v>
      </c>
      <c r="PE16" s="12">
        <v>0</v>
      </c>
      <c r="PF16" s="13"/>
      <c r="PG16" s="12">
        <v>0</v>
      </c>
      <c r="PH16" s="12">
        <v>0</v>
      </c>
      <c r="PI16" s="12">
        <v>0</v>
      </c>
      <c r="PJ16" s="12">
        <v>0</v>
      </c>
      <c r="PK16" s="13"/>
      <c r="PL16" s="12">
        <v>0</v>
      </c>
      <c r="PM16" s="12">
        <v>0</v>
      </c>
      <c r="PN16" s="12">
        <v>0</v>
      </c>
      <c r="PO16" s="12">
        <v>0</v>
      </c>
      <c r="PP16" s="13"/>
      <c r="PQ16" s="12">
        <v>0</v>
      </c>
      <c r="PR16" s="12">
        <v>0</v>
      </c>
      <c r="PS16" s="12">
        <v>0</v>
      </c>
      <c r="PT16" s="12">
        <v>0</v>
      </c>
      <c r="PU16" s="13"/>
      <c r="PV16" s="12">
        <v>0</v>
      </c>
      <c r="PW16" s="12">
        <v>0</v>
      </c>
      <c r="PX16" s="12">
        <v>0</v>
      </c>
      <c r="PY16" s="12">
        <v>0</v>
      </c>
      <c r="PZ16" s="13"/>
      <c r="QA16" s="12">
        <v>0</v>
      </c>
      <c r="QB16" s="12">
        <v>0</v>
      </c>
      <c r="QC16" s="12">
        <v>0</v>
      </c>
      <c r="QD16" s="12">
        <v>0</v>
      </c>
      <c r="QE16" s="13"/>
      <c r="QF16" s="12">
        <v>0</v>
      </c>
      <c r="QG16" s="12">
        <v>0</v>
      </c>
      <c r="QH16" s="12">
        <v>0</v>
      </c>
      <c r="QI16" s="12">
        <v>0</v>
      </c>
      <c r="QJ16" s="13"/>
      <c r="QK16" s="12">
        <v>1</v>
      </c>
      <c r="QL16" s="12">
        <v>18500</v>
      </c>
      <c r="QM16" s="12">
        <v>0</v>
      </c>
      <c r="QN16" s="12">
        <v>18500</v>
      </c>
      <c r="QO16" s="13"/>
      <c r="QP16" s="12">
        <v>0</v>
      </c>
      <c r="QQ16" s="12">
        <v>0</v>
      </c>
      <c r="QR16" s="12">
        <v>0</v>
      </c>
      <c r="QS16" s="12">
        <v>0</v>
      </c>
      <c r="QT16" s="13"/>
      <c r="QU16" s="12">
        <v>1</v>
      </c>
      <c r="QV16" s="12">
        <v>41100</v>
      </c>
      <c r="QW16" s="12">
        <v>0</v>
      </c>
      <c r="QX16" s="12">
        <v>41100</v>
      </c>
      <c r="QY16" s="13"/>
      <c r="QZ16" s="12">
        <v>27</v>
      </c>
      <c r="RA16" s="12">
        <v>108250</v>
      </c>
      <c r="RB16" s="12">
        <v>0</v>
      </c>
      <c r="RC16" s="12">
        <v>108250</v>
      </c>
      <c r="RD16" s="13"/>
      <c r="RE16" s="12">
        <v>0</v>
      </c>
      <c r="RF16" s="12">
        <v>0</v>
      </c>
      <c r="RG16" s="12">
        <v>0</v>
      </c>
      <c r="RH16" s="12">
        <v>0</v>
      </c>
      <c r="RI16" s="13"/>
      <c r="RJ16" s="12">
        <v>0</v>
      </c>
      <c r="RK16" s="12">
        <v>0</v>
      </c>
      <c r="RL16" s="12">
        <v>0</v>
      </c>
      <c r="RM16" s="12">
        <v>0</v>
      </c>
      <c r="RN16" s="13"/>
      <c r="RO16" s="12">
        <v>0</v>
      </c>
      <c r="RP16" s="12">
        <v>0</v>
      </c>
      <c r="RQ16" s="12">
        <v>0</v>
      </c>
      <c r="RR16" s="12">
        <v>0</v>
      </c>
      <c r="RS16" s="13"/>
      <c r="RT16" s="12">
        <v>150</v>
      </c>
      <c r="RU16" s="12">
        <v>2250000</v>
      </c>
      <c r="RV16" s="12">
        <v>0</v>
      </c>
      <c r="RW16" s="12">
        <v>2250000</v>
      </c>
      <c r="RX16" s="13"/>
      <c r="RY16" s="12">
        <v>0</v>
      </c>
      <c r="RZ16" s="12">
        <v>0</v>
      </c>
      <c r="SA16" s="12">
        <v>0</v>
      </c>
      <c r="SB16" s="12">
        <v>0</v>
      </c>
      <c r="SC16" s="13"/>
      <c r="SD16" s="12">
        <v>0</v>
      </c>
      <c r="SE16" s="12">
        <v>0</v>
      </c>
      <c r="SF16" s="12">
        <v>0</v>
      </c>
      <c r="SG16" s="12">
        <v>0</v>
      </c>
      <c r="SH16" s="13"/>
      <c r="SI16" s="12">
        <v>0</v>
      </c>
      <c r="SJ16" s="12">
        <v>0</v>
      </c>
      <c r="SK16" s="12">
        <v>0</v>
      </c>
      <c r="SL16" s="12">
        <v>0</v>
      </c>
      <c r="SM16" s="13"/>
      <c r="SN16" s="12">
        <v>0</v>
      </c>
      <c r="SO16" s="12">
        <v>0</v>
      </c>
      <c r="SP16" s="12">
        <v>0</v>
      </c>
      <c r="SQ16" s="12">
        <v>0</v>
      </c>
      <c r="SR16" s="13"/>
      <c r="SS16" s="12">
        <v>0</v>
      </c>
      <c r="ST16" s="12">
        <v>0</v>
      </c>
      <c r="SU16" s="12">
        <v>0</v>
      </c>
      <c r="SV16" s="12">
        <v>0</v>
      </c>
      <c r="SW16" s="13"/>
      <c r="SX16" s="12">
        <v>0</v>
      </c>
      <c r="SY16" s="12">
        <v>0</v>
      </c>
      <c r="SZ16" s="12">
        <v>0</v>
      </c>
      <c r="TA16" s="12">
        <v>0</v>
      </c>
      <c r="TB16" s="13"/>
      <c r="TC16" s="12">
        <v>0</v>
      </c>
      <c r="TD16" s="12">
        <v>0</v>
      </c>
      <c r="TE16" s="12">
        <v>0</v>
      </c>
      <c r="TF16" s="12">
        <v>0</v>
      </c>
      <c r="TG16" s="13"/>
      <c r="TH16" s="12">
        <v>0</v>
      </c>
      <c r="TI16" s="12">
        <v>0</v>
      </c>
      <c r="TJ16" s="12">
        <v>0</v>
      </c>
      <c r="TK16" s="12">
        <v>0</v>
      </c>
      <c r="TL16" s="13"/>
      <c r="TM16" s="12">
        <v>0</v>
      </c>
      <c r="TN16" s="12">
        <v>0</v>
      </c>
      <c r="TO16" s="12">
        <v>0</v>
      </c>
      <c r="TP16" s="12">
        <v>0</v>
      </c>
      <c r="TQ16" s="13"/>
      <c r="TR16" s="12">
        <v>0</v>
      </c>
      <c r="TS16" s="12">
        <v>25000</v>
      </c>
      <c r="TT16" s="12">
        <v>0</v>
      </c>
      <c r="TU16" s="12">
        <v>25000</v>
      </c>
      <c r="TV16" s="13"/>
      <c r="TW16" s="12">
        <v>0</v>
      </c>
      <c r="TX16" s="12">
        <v>0</v>
      </c>
      <c r="TY16" s="12">
        <v>0</v>
      </c>
      <c r="TZ16" s="12">
        <v>0</v>
      </c>
      <c r="UA16" s="13"/>
      <c r="UB16" s="12">
        <v>0</v>
      </c>
      <c r="UC16" s="12">
        <v>0</v>
      </c>
      <c r="UD16" s="12">
        <v>0</v>
      </c>
      <c r="UE16" s="12">
        <v>0</v>
      </c>
      <c r="UF16" s="13"/>
      <c r="UG16" s="12">
        <v>0</v>
      </c>
      <c r="UH16" s="12">
        <v>16647408.48</v>
      </c>
      <c r="UI16" s="12">
        <v>0</v>
      </c>
      <c r="UJ16" s="12">
        <v>16647408.48</v>
      </c>
      <c r="UK16" s="13"/>
    </row>
    <row r="17" spans="1:557" hidden="1">
      <c r="A17" s="10">
        <v>11</v>
      </c>
      <c r="B17" s="11" t="s">
        <v>13</v>
      </c>
      <c r="C17" s="12">
        <v>1</v>
      </c>
      <c r="D17" s="12">
        <v>549014</v>
      </c>
      <c r="E17" s="12">
        <v>0</v>
      </c>
      <c r="F17" s="12">
        <v>549014</v>
      </c>
      <c r="G17" s="13"/>
      <c r="H17" s="12">
        <v>11</v>
      </c>
      <c r="I17" s="12">
        <v>3397644</v>
      </c>
      <c r="J17" s="12">
        <v>0</v>
      </c>
      <c r="K17" s="12">
        <v>3397644</v>
      </c>
      <c r="L17" s="13"/>
      <c r="M17" s="12">
        <v>0</v>
      </c>
      <c r="N17" s="12">
        <v>0</v>
      </c>
      <c r="O17" s="12">
        <v>0</v>
      </c>
      <c r="P17" s="12">
        <v>0</v>
      </c>
      <c r="Q17" s="13"/>
      <c r="R17" s="12">
        <v>0</v>
      </c>
      <c r="S17" s="12">
        <v>0</v>
      </c>
      <c r="T17" s="12">
        <v>0</v>
      </c>
      <c r="U17" s="12">
        <v>0</v>
      </c>
      <c r="V17" s="13"/>
      <c r="W17" s="12">
        <v>1</v>
      </c>
      <c r="X17" s="12">
        <v>26500</v>
      </c>
      <c r="Y17" s="12">
        <v>0</v>
      </c>
      <c r="Z17" s="12">
        <v>26500</v>
      </c>
      <c r="AA17" s="13"/>
      <c r="AB17" s="12">
        <v>0</v>
      </c>
      <c r="AC17" s="12">
        <v>0</v>
      </c>
      <c r="AD17" s="12">
        <v>0</v>
      </c>
      <c r="AE17" s="12">
        <v>0</v>
      </c>
      <c r="AF17" s="13"/>
      <c r="AG17" s="12">
        <v>7</v>
      </c>
      <c r="AH17" s="12">
        <v>1392300</v>
      </c>
      <c r="AI17" s="12">
        <v>0</v>
      </c>
      <c r="AJ17" s="12">
        <v>1392300</v>
      </c>
      <c r="AK17" s="13"/>
      <c r="AL17" s="12">
        <v>0</v>
      </c>
      <c r="AM17" s="12">
        <v>0</v>
      </c>
      <c r="AN17" s="12">
        <v>0</v>
      </c>
      <c r="AO17" s="12">
        <v>0</v>
      </c>
      <c r="AP17" s="13"/>
      <c r="AQ17" s="12">
        <v>0</v>
      </c>
      <c r="AR17" s="12">
        <v>0</v>
      </c>
      <c r="AS17" s="12">
        <v>0</v>
      </c>
      <c r="AT17" s="12">
        <v>0</v>
      </c>
      <c r="AU17" s="13"/>
      <c r="AV17" s="12">
        <v>0</v>
      </c>
      <c r="AW17" s="12">
        <v>0</v>
      </c>
      <c r="AX17" s="12">
        <v>0</v>
      </c>
      <c r="AY17" s="12">
        <v>0</v>
      </c>
      <c r="AZ17" s="13"/>
      <c r="BA17" s="12">
        <v>0</v>
      </c>
      <c r="BB17" s="12">
        <v>0</v>
      </c>
      <c r="BC17" s="12">
        <v>0</v>
      </c>
      <c r="BD17" s="12">
        <v>0</v>
      </c>
      <c r="BE17" s="13"/>
      <c r="BF17" s="12">
        <v>0</v>
      </c>
      <c r="BG17" s="12">
        <v>0</v>
      </c>
      <c r="BH17" s="12">
        <v>0</v>
      </c>
      <c r="BI17" s="12">
        <v>0</v>
      </c>
      <c r="BJ17" s="13"/>
      <c r="BK17" s="12">
        <v>0</v>
      </c>
      <c r="BL17" s="12">
        <v>0</v>
      </c>
      <c r="BM17" s="12">
        <v>0</v>
      </c>
      <c r="BN17" s="12">
        <v>0</v>
      </c>
      <c r="BO17" s="13"/>
      <c r="BP17" s="12">
        <v>0</v>
      </c>
      <c r="BQ17" s="12">
        <v>0</v>
      </c>
      <c r="BR17" s="12">
        <v>0</v>
      </c>
      <c r="BS17" s="12">
        <v>0</v>
      </c>
      <c r="BT17" s="13"/>
      <c r="BU17" s="12">
        <v>0</v>
      </c>
      <c r="BV17" s="12">
        <v>347000</v>
      </c>
      <c r="BW17" s="12">
        <v>0</v>
      </c>
      <c r="BX17" s="12">
        <v>347000</v>
      </c>
      <c r="BY17" s="13"/>
      <c r="BZ17" s="12">
        <v>0</v>
      </c>
      <c r="CA17" s="12">
        <v>0</v>
      </c>
      <c r="CB17" s="12">
        <v>0</v>
      </c>
      <c r="CC17" s="12">
        <v>0</v>
      </c>
      <c r="CD17" s="13"/>
      <c r="CE17" s="12">
        <v>22</v>
      </c>
      <c r="CF17" s="12">
        <v>286248.48</v>
      </c>
      <c r="CG17" s="12">
        <v>0</v>
      </c>
      <c r="CH17" s="12">
        <v>286248.48</v>
      </c>
      <c r="CI17" s="13"/>
      <c r="CJ17" s="12">
        <v>0</v>
      </c>
      <c r="CK17" s="12">
        <v>0</v>
      </c>
      <c r="CL17" s="12">
        <v>0</v>
      </c>
      <c r="CM17" s="12">
        <v>0</v>
      </c>
      <c r="CN17" s="13"/>
      <c r="CO17" s="12">
        <v>1</v>
      </c>
      <c r="CP17" s="12">
        <v>23600</v>
      </c>
      <c r="CQ17" s="12">
        <v>0</v>
      </c>
      <c r="CR17" s="12">
        <v>23600</v>
      </c>
      <c r="CS17" s="13"/>
      <c r="CT17" s="12">
        <v>25</v>
      </c>
      <c r="CU17" s="12">
        <v>104050</v>
      </c>
      <c r="CV17" s="12">
        <v>0</v>
      </c>
      <c r="CW17" s="12">
        <v>104050</v>
      </c>
      <c r="CX17" s="13"/>
      <c r="CY17" s="12">
        <v>0</v>
      </c>
      <c r="CZ17" s="12">
        <v>375525</v>
      </c>
      <c r="DA17" s="12">
        <v>0</v>
      </c>
      <c r="DB17" s="12">
        <v>375525</v>
      </c>
      <c r="DC17" s="13"/>
      <c r="DD17" s="12">
        <v>0</v>
      </c>
      <c r="DE17" s="12">
        <v>0</v>
      </c>
      <c r="DF17" s="12">
        <v>0</v>
      </c>
      <c r="DG17" s="12">
        <v>0</v>
      </c>
      <c r="DH17" s="13"/>
      <c r="DI17" s="12">
        <v>0</v>
      </c>
      <c r="DJ17" s="12">
        <v>0</v>
      </c>
      <c r="DK17" s="12">
        <v>0</v>
      </c>
      <c r="DL17" s="12">
        <v>0</v>
      </c>
      <c r="DM17" s="13"/>
      <c r="DN17" s="12">
        <v>0</v>
      </c>
      <c r="DO17" s="12">
        <v>0</v>
      </c>
      <c r="DP17" s="12">
        <v>0</v>
      </c>
      <c r="DQ17" s="12">
        <v>0</v>
      </c>
      <c r="DR17" s="13"/>
      <c r="DS17" s="12">
        <v>0</v>
      </c>
      <c r="DT17" s="12">
        <v>0</v>
      </c>
      <c r="DU17" s="12">
        <v>0</v>
      </c>
      <c r="DV17" s="12">
        <v>0</v>
      </c>
      <c r="DW17" s="13"/>
      <c r="DX17" s="12">
        <v>1</v>
      </c>
      <c r="DY17" s="12">
        <v>142400</v>
      </c>
      <c r="DZ17" s="12">
        <v>0</v>
      </c>
      <c r="EA17" s="12">
        <v>142400</v>
      </c>
      <c r="EB17" s="13"/>
      <c r="EC17" s="12">
        <v>0</v>
      </c>
      <c r="ED17" s="12">
        <v>0</v>
      </c>
      <c r="EE17" s="12">
        <v>0</v>
      </c>
      <c r="EF17" s="12">
        <v>0</v>
      </c>
      <c r="EG17" s="13"/>
      <c r="EH17" s="12">
        <v>0</v>
      </c>
      <c r="EI17" s="12">
        <v>0</v>
      </c>
      <c r="EJ17" s="12">
        <v>0</v>
      </c>
      <c r="EK17" s="12">
        <v>0</v>
      </c>
      <c r="EL17" s="13"/>
      <c r="EM17" s="12">
        <v>24</v>
      </c>
      <c r="EN17" s="12">
        <v>198000</v>
      </c>
      <c r="EO17" s="12">
        <v>0</v>
      </c>
      <c r="EP17" s="12">
        <v>198000</v>
      </c>
      <c r="EQ17" s="13"/>
      <c r="ER17" s="12">
        <v>0</v>
      </c>
      <c r="ES17" s="12">
        <v>0</v>
      </c>
      <c r="ET17" s="12">
        <v>0</v>
      </c>
      <c r="EU17" s="12">
        <v>0</v>
      </c>
      <c r="EV17" s="13"/>
      <c r="EW17" s="12">
        <v>24</v>
      </c>
      <c r="EX17" s="12">
        <v>48000</v>
      </c>
      <c r="EY17" s="12">
        <v>0</v>
      </c>
      <c r="EZ17" s="12">
        <v>48000</v>
      </c>
      <c r="FA17" s="13"/>
      <c r="FB17" s="12">
        <v>24</v>
      </c>
      <c r="FC17" s="12">
        <v>72000</v>
      </c>
      <c r="FD17" s="12">
        <v>0</v>
      </c>
      <c r="FE17" s="12">
        <v>72000</v>
      </c>
      <c r="FF17" s="13"/>
      <c r="FG17" s="12">
        <v>0</v>
      </c>
      <c r="FH17" s="12">
        <v>0</v>
      </c>
      <c r="FI17" s="12">
        <v>0</v>
      </c>
      <c r="FJ17" s="12">
        <v>0</v>
      </c>
      <c r="FK17" s="13"/>
      <c r="FL17" s="12">
        <v>0</v>
      </c>
      <c r="FM17" s="12">
        <v>0</v>
      </c>
      <c r="FN17" s="12">
        <v>0</v>
      </c>
      <c r="FO17" s="12">
        <v>0</v>
      </c>
      <c r="FP17" s="13"/>
      <c r="FQ17" s="12">
        <v>0</v>
      </c>
      <c r="FR17" s="12">
        <v>0</v>
      </c>
      <c r="FS17" s="12">
        <v>0</v>
      </c>
      <c r="FT17" s="12">
        <v>0</v>
      </c>
      <c r="FU17" s="13"/>
      <c r="FV17" s="12">
        <v>0</v>
      </c>
      <c r="FW17" s="12">
        <v>0</v>
      </c>
      <c r="FX17" s="12">
        <v>0</v>
      </c>
      <c r="FY17" s="12">
        <v>0</v>
      </c>
      <c r="FZ17" s="13"/>
      <c r="GA17" s="12">
        <v>0</v>
      </c>
      <c r="GB17" s="12">
        <v>0</v>
      </c>
      <c r="GC17" s="12">
        <v>0</v>
      </c>
      <c r="GD17" s="12">
        <v>0</v>
      </c>
      <c r="GE17" s="13"/>
      <c r="GF17" s="12">
        <v>0</v>
      </c>
      <c r="GG17" s="12">
        <v>0</v>
      </c>
      <c r="GH17" s="12">
        <v>0</v>
      </c>
      <c r="GI17" s="12">
        <v>0</v>
      </c>
      <c r="GJ17" s="13"/>
      <c r="GK17" s="12">
        <v>1</v>
      </c>
      <c r="GL17" s="12">
        <v>32500</v>
      </c>
      <c r="GM17" s="12">
        <v>0</v>
      </c>
      <c r="GN17" s="12">
        <v>32500</v>
      </c>
      <c r="GO17" s="13"/>
      <c r="GP17" s="12">
        <v>24</v>
      </c>
      <c r="GQ17" s="12">
        <v>240000</v>
      </c>
      <c r="GR17" s="12">
        <v>0</v>
      </c>
      <c r="GS17" s="12">
        <v>240000</v>
      </c>
      <c r="GT17" s="13"/>
      <c r="GU17" s="12">
        <v>2</v>
      </c>
      <c r="GV17" s="12">
        <v>20000</v>
      </c>
      <c r="GW17" s="12">
        <v>0</v>
      </c>
      <c r="GX17" s="12">
        <v>20000</v>
      </c>
      <c r="GY17" s="13"/>
      <c r="GZ17" s="12">
        <v>0</v>
      </c>
      <c r="HA17" s="12">
        <v>0</v>
      </c>
      <c r="HB17" s="12">
        <v>0</v>
      </c>
      <c r="HC17" s="12">
        <v>0</v>
      </c>
      <c r="HD17" s="13"/>
      <c r="HE17" s="12">
        <v>0</v>
      </c>
      <c r="HF17" s="12">
        <v>0</v>
      </c>
      <c r="HG17" s="12">
        <v>0</v>
      </c>
      <c r="HH17" s="12">
        <v>0</v>
      </c>
      <c r="HI17" s="13"/>
      <c r="HJ17" s="12">
        <v>0</v>
      </c>
      <c r="HK17" s="12">
        <v>0</v>
      </c>
      <c r="HL17" s="12">
        <v>0</v>
      </c>
      <c r="HM17" s="12">
        <v>0</v>
      </c>
      <c r="HN17" s="13"/>
      <c r="HO17" s="12">
        <v>8</v>
      </c>
      <c r="HP17" s="12">
        <v>1300400</v>
      </c>
      <c r="HQ17" s="12">
        <v>0</v>
      </c>
      <c r="HR17" s="12">
        <v>1300400</v>
      </c>
      <c r="HS17" s="13"/>
      <c r="HT17" s="12">
        <v>135</v>
      </c>
      <c r="HU17" s="12">
        <v>8113500</v>
      </c>
      <c r="HV17" s="12">
        <v>0</v>
      </c>
      <c r="HW17" s="12">
        <v>8113500</v>
      </c>
      <c r="HX17" s="13"/>
      <c r="HY17" s="12">
        <v>0</v>
      </c>
      <c r="HZ17" s="12">
        <v>0</v>
      </c>
      <c r="IA17" s="12">
        <v>0</v>
      </c>
      <c r="IB17" s="12">
        <v>0</v>
      </c>
      <c r="IC17" s="13"/>
      <c r="ID17" s="12">
        <v>3</v>
      </c>
      <c r="IE17" s="12">
        <v>56400</v>
      </c>
      <c r="IF17" s="12">
        <v>0</v>
      </c>
      <c r="IG17" s="12">
        <v>56400</v>
      </c>
      <c r="IH17" s="13"/>
      <c r="II17" s="12">
        <v>0</v>
      </c>
      <c r="IJ17" s="12">
        <v>0</v>
      </c>
      <c r="IK17" s="12">
        <v>0</v>
      </c>
      <c r="IL17" s="12">
        <v>0</v>
      </c>
      <c r="IM17" s="13"/>
      <c r="IN17" s="12">
        <v>0</v>
      </c>
      <c r="IO17" s="12">
        <v>0</v>
      </c>
      <c r="IP17" s="12">
        <v>0</v>
      </c>
      <c r="IQ17" s="12">
        <v>0</v>
      </c>
      <c r="IR17" s="13"/>
      <c r="IS17" s="12">
        <v>1</v>
      </c>
      <c r="IT17" s="12">
        <v>25000</v>
      </c>
      <c r="IU17" s="12">
        <v>0</v>
      </c>
      <c r="IV17" s="12">
        <v>25000</v>
      </c>
      <c r="IW17" s="13"/>
      <c r="IX17" s="12">
        <v>340</v>
      </c>
      <c r="IY17" s="12">
        <v>380400</v>
      </c>
      <c r="IZ17" s="12">
        <v>0</v>
      </c>
      <c r="JA17" s="12">
        <v>380400</v>
      </c>
      <c r="JB17" s="13"/>
      <c r="JC17" s="12">
        <v>24</v>
      </c>
      <c r="JD17" s="12">
        <v>13200</v>
      </c>
      <c r="JE17" s="12">
        <v>0</v>
      </c>
      <c r="JF17" s="12">
        <v>13200</v>
      </c>
      <c r="JG17" s="13"/>
      <c r="JH17" s="12">
        <v>0</v>
      </c>
      <c r="JI17" s="12">
        <v>0</v>
      </c>
      <c r="JJ17" s="12">
        <v>0</v>
      </c>
      <c r="JK17" s="12">
        <v>0</v>
      </c>
      <c r="JL17" s="13"/>
      <c r="JM17" s="12">
        <v>24</v>
      </c>
      <c r="JN17" s="12">
        <v>9600</v>
      </c>
      <c r="JO17" s="12">
        <v>0</v>
      </c>
      <c r="JP17" s="12">
        <v>9600</v>
      </c>
      <c r="JQ17" s="13"/>
      <c r="JR17" s="12">
        <v>0</v>
      </c>
      <c r="JS17" s="12">
        <v>0</v>
      </c>
      <c r="JT17" s="12">
        <v>0</v>
      </c>
      <c r="JU17" s="12">
        <v>0</v>
      </c>
      <c r="JV17" s="13"/>
      <c r="JW17" s="12">
        <v>0</v>
      </c>
      <c r="JX17" s="12">
        <v>0</v>
      </c>
      <c r="JY17" s="12">
        <v>0</v>
      </c>
      <c r="JZ17" s="12">
        <v>0</v>
      </c>
      <c r="KA17" s="13"/>
      <c r="KB17" s="12">
        <v>0</v>
      </c>
      <c r="KC17" s="12">
        <v>0</v>
      </c>
      <c r="KD17" s="12">
        <v>0</v>
      </c>
      <c r="KE17" s="12">
        <v>0</v>
      </c>
      <c r="KF17" s="13"/>
      <c r="KG17" s="12">
        <v>171</v>
      </c>
      <c r="KH17" s="12">
        <v>42750</v>
      </c>
      <c r="KI17" s="12">
        <v>0</v>
      </c>
      <c r="KJ17" s="12">
        <v>42750</v>
      </c>
      <c r="KK17" s="13"/>
      <c r="KL17" s="12">
        <v>0</v>
      </c>
      <c r="KM17" s="12">
        <v>0</v>
      </c>
      <c r="KN17" s="12">
        <v>0</v>
      </c>
      <c r="KO17" s="12">
        <v>0</v>
      </c>
      <c r="KP17" s="13"/>
      <c r="KQ17" s="12">
        <v>1</v>
      </c>
      <c r="KR17" s="12">
        <v>35000</v>
      </c>
      <c r="KS17" s="12">
        <v>0</v>
      </c>
      <c r="KT17" s="12">
        <v>35000</v>
      </c>
      <c r="KU17" s="13"/>
      <c r="KV17" s="12">
        <v>0</v>
      </c>
      <c r="KW17" s="12">
        <v>0</v>
      </c>
      <c r="KX17" s="12">
        <v>0</v>
      </c>
      <c r="KY17" s="12">
        <v>0</v>
      </c>
      <c r="KZ17" s="13"/>
      <c r="LA17" s="12">
        <v>0</v>
      </c>
      <c r="LB17" s="12">
        <v>0</v>
      </c>
      <c r="LC17" s="12">
        <v>0</v>
      </c>
      <c r="LD17" s="12">
        <v>0</v>
      </c>
      <c r="LE17" s="13"/>
      <c r="LF17" s="12">
        <v>0</v>
      </c>
      <c r="LG17" s="12">
        <v>0</v>
      </c>
      <c r="LH17" s="12">
        <v>0</v>
      </c>
      <c r="LI17" s="12">
        <v>0</v>
      </c>
      <c r="LJ17" s="13"/>
      <c r="LK17" s="12">
        <v>0</v>
      </c>
      <c r="LL17" s="12">
        <v>0</v>
      </c>
      <c r="LM17" s="12">
        <v>0</v>
      </c>
      <c r="LN17" s="12">
        <v>0</v>
      </c>
      <c r="LO17" s="13"/>
      <c r="LP17" s="12">
        <v>0</v>
      </c>
      <c r="LQ17" s="12">
        <v>0</v>
      </c>
      <c r="LR17" s="12">
        <v>0</v>
      </c>
      <c r="LS17" s="12">
        <v>0</v>
      </c>
      <c r="LT17" s="13"/>
      <c r="LU17" s="12">
        <v>60</v>
      </c>
      <c r="LV17" s="12">
        <v>67800</v>
      </c>
      <c r="LW17" s="12">
        <v>0</v>
      </c>
      <c r="LX17" s="12">
        <v>67800</v>
      </c>
      <c r="LY17" s="13"/>
      <c r="LZ17" s="12">
        <v>0</v>
      </c>
      <c r="MA17" s="12">
        <v>90000</v>
      </c>
      <c r="MB17" s="12">
        <v>0</v>
      </c>
      <c r="MC17" s="12">
        <v>90000</v>
      </c>
      <c r="MD17" s="13"/>
      <c r="ME17" s="12">
        <v>0</v>
      </c>
      <c r="MF17" s="12">
        <v>0</v>
      </c>
      <c r="MG17" s="12">
        <v>0</v>
      </c>
      <c r="MH17" s="12">
        <v>0</v>
      </c>
      <c r="MI17" s="13"/>
      <c r="MJ17" s="12">
        <v>0</v>
      </c>
      <c r="MK17" s="12">
        <v>0</v>
      </c>
      <c r="ML17" s="12">
        <v>0</v>
      </c>
      <c r="MM17" s="12">
        <v>0</v>
      </c>
      <c r="MN17" s="13"/>
      <c r="MO17" s="12">
        <v>0</v>
      </c>
      <c r="MP17" s="12">
        <v>0</v>
      </c>
      <c r="MQ17" s="12">
        <v>0</v>
      </c>
      <c r="MR17" s="12">
        <v>0</v>
      </c>
      <c r="MS17" s="13"/>
      <c r="MT17" s="12">
        <v>0</v>
      </c>
      <c r="MU17" s="12">
        <v>0</v>
      </c>
      <c r="MV17" s="12">
        <v>0</v>
      </c>
      <c r="MW17" s="12">
        <v>0</v>
      </c>
      <c r="MX17" s="13"/>
      <c r="MY17" s="12">
        <v>0</v>
      </c>
      <c r="MZ17" s="12">
        <v>0</v>
      </c>
      <c r="NA17" s="12">
        <v>0</v>
      </c>
      <c r="NB17" s="12">
        <v>0</v>
      </c>
      <c r="NC17" s="13"/>
      <c r="ND17" s="12">
        <v>1</v>
      </c>
      <c r="NE17" s="12">
        <v>50000</v>
      </c>
      <c r="NF17" s="12">
        <v>0</v>
      </c>
      <c r="NG17" s="12">
        <v>50000</v>
      </c>
      <c r="NH17" s="13"/>
      <c r="NI17" s="12">
        <v>1</v>
      </c>
      <c r="NJ17" s="12">
        <v>50000</v>
      </c>
      <c r="NK17" s="12">
        <v>0</v>
      </c>
      <c r="NL17" s="12">
        <v>50000</v>
      </c>
      <c r="NM17" s="13"/>
      <c r="NN17" s="12">
        <v>0</v>
      </c>
      <c r="NO17" s="12">
        <v>0</v>
      </c>
      <c r="NP17" s="12">
        <v>0</v>
      </c>
      <c r="NQ17" s="12">
        <v>0</v>
      </c>
      <c r="NR17" s="13"/>
      <c r="NS17" s="12">
        <v>0</v>
      </c>
      <c r="NT17" s="12">
        <v>0</v>
      </c>
      <c r="NU17" s="12">
        <v>0</v>
      </c>
      <c r="NV17" s="12">
        <v>0</v>
      </c>
      <c r="NW17" s="13"/>
      <c r="NX17" s="12">
        <v>0</v>
      </c>
      <c r="NY17" s="12">
        <v>0</v>
      </c>
      <c r="NZ17" s="12">
        <v>0</v>
      </c>
      <c r="OA17" s="12">
        <v>0</v>
      </c>
      <c r="OB17" s="13"/>
      <c r="OC17" s="12">
        <v>0</v>
      </c>
      <c r="OD17" s="12">
        <v>0</v>
      </c>
      <c r="OE17" s="12">
        <v>0</v>
      </c>
      <c r="OF17" s="12">
        <v>0</v>
      </c>
      <c r="OG17" s="13"/>
      <c r="OH17" s="12">
        <v>0</v>
      </c>
      <c r="OI17" s="12">
        <v>0</v>
      </c>
      <c r="OJ17" s="12">
        <v>0</v>
      </c>
      <c r="OK17" s="12">
        <v>0</v>
      </c>
      <c r="OL17" s="13"/>
      <c r="OM17" s="12">
        <v>1</v>
      </c>
      <c r="ON17" s="12">
        <v>100000</v>
      </c>
      <c r="OO17" s="12">
        <v>0</v>
      </c>
      <c r="OP17" s="12">
        <v>100000</v>
      </c>
      <c r="OQ17" s="13"/>
      <c r="OR17" s="12">
        <v>42.6</v>
      </c>
      <c r="OS17" s="12">
        <v>4524120</v>
      </c>
      <c r="OT17" s="12">
        <v>0</v>
      </c>
      <c r="OU17" s="12">
        <v>4524120</v>
      </c>
      <c r="OV17" s="13"/>
      <c r="OW17" s="12">
        <v>0</v>
      </c>
      <c r="OX17" s="12">
        <v>0</v>
      </c>
      <c r="OY17" s="12">
        <v>0</v>
      </c>
      <c r="OZ17" s="12">
        <v>0</v>
      </c>
      <c r="PA17" s="13"/>
      <c r="PB17" s="12">
        <v>0</v>
      </c>
      <c r="PC17" s="12">
        <v>0</v>
      </c>
      <c r="PD17" s="12">
        <v>0</v>
      </c>
      <c r="PE17" s="12">
        <v>0</v>
      </c>
      <c r="PF17" s="13"/>
      <c r="PG17" s="12">
        <v>0</v>
      </c>
      <c r="PH17" s="12">
        <v>0</v>
      </c>
      <c r="PI17" s="12">
        <v>0</v>
      </c>
      <c r="PJ17" s="12">
        <v>0</v>
      </c>
      <c r="PK17" s="13"/>
      <c r="PL17" s="12">
        <v>0</v>
      </c>
      <c r="PM17" s="12">
        <v>0</v>
      </c>
      <c r="PN17" s="12">
        <v>0</v>
      </c>
      <c r="PO17" s="12">
        <v>0</v>
      </c>
      <c r="PP17" s="13"/>
      <c r="PQ17" s="12">
        <v>0</v>
      </c>
      <c r="PR17" s="12">
        <v>0</v>
      </c>
      <c r="PS17" s="12">
        <v>0</v>
      </c>
      <c r="PT17" s="12">
        <v>0</v>
      </c>
      <c r="PU17" s="13"/>
      <c r="PV17" s="12">
        <v>0</v>
      </c>
      <c r="PW17" s="12">
        <v>0</v>
      </c>
      <c r="PX17" s="12">
        <v>0</v>
      </c>
      <c r="PY17" s="12">
        <v>0</v>
      </c>
      <c r="PZ17" s="13"/>
      <c r="QA17" s="12">
        <v>0</v>
      </c>
      <c r="QB17" s="12">
        <v>0</v>
      </c>
      <c r="QC17" s="12">
        <v>0</v>
      </c>
      <c r="QD17" s="12">
        <v>0</v>
      </c>
      <c r="QE17" s="13"/>
      <c r="QF17" s="12">
        <v>0</v>
      </c>
      <c r="QG17" s="12">
        <v>0</v>
      </c>
      <c r="QH17" s="12">
        <v>0</v>
      </c>
      <c r="QI17" s="12">
        <v>0</v>
      </c>
      <c r="QJ17" s="13"/>
      <c r="QK17" s="12">
        <v>1</v>
      </c>
      <c r="QL17" s="12">
        <v>18500</v>
      </c>
      <c r="QM17" s="12">
        <v>0</v>
      </c>
      <c r="QN17" s="12">
        <v>18500</v>
      </c>
      <c r="QO17" s="13"/>
      <c r="QP17" s="12">
        <v>0</v>
      </c>
      <c r="QQ17" s="12">
        <v>0</v>
      </c>
      <c r="QR17" s="12">
        <v>0</v>
      </c>
      <c r="QS17" s="12">
        <v>0</v>
      </c>
      <c r="QT17" s="13"/>
      <c r="QU17" s="12">
        <v>1</v>
      </c>
      <c r="QV17" s="12">
        <v>37500</v>
      </c>
      <c r="QW17" s="12">
        <v>0</v>
      </c>
      <c r="QX17" s="12">
        <v>37500</v>
      </c>
      <c r="QY17" s="13"/>
      <c r="QZ17" s="12">
        <v>24</v>
      </c>
      <c r="RA17" s="12">
        <v>144875</v>
      </c>
      <c r="RB17" s="12">
        <v>0</v>
      </c>
      <c r="RC17" s="12">
        <v>144875</v>
      </c>
      <c r="RD17" s="13"/>
      <c r="RE17" s="12">
        <v>0</v>
      </c>
      <c r="RF17" s="12">
        <v>0</v>
      </c>
      <c r="RG17" s="12">
        <v>0</v>
      </c>
      <c r="RH17" s="12">
        <v>0</v>
      </c>
      <c r="RI17" s="13"/>
      <c r="RJ17" s="12">
        <v>0</v>
      </c>
      <c r="RK17" s="12">
        <v>0</v>
      </c>
      <c r="RL17" s="12">
        <v>0</v>
      </c>
      <c r="RM17" s="12">
        <v>0</v>
      </c>
      <c r="RN17" s="13"/>
      <c r="RO17" s="12">
        <v>0</v>
      </c>
      <c r="RP17" s="12">
        <v>0</v>
      </c>
      <c r="RQ17" s="12">
        <v>0</v>
      </c>
      <c r="RR17" s="12">
        <v>0</v>
      </c>
      <c r="RS17" s="13"/>
      <c r="RT17" s="12">
        <v>42</v>
      </c>
      <c r="RU17" s="12">
        <v>630000</v>
      </c>
      <c r="RV17" s="12">
        <v>0</v>
      </c>
      <c r="RW17" s="12">
        <v>630000</v>
      </c>
      <c r="RX17" s="13"/>
      <c r="RY17" s="12">
        <v>0</v>
      </c>
      <c r="RZ17" s="12">
        <v>0</v>
      </c>
      <c r="SA17" s="12">
        <v>0</v>
      </c>
      <c r="SB17" s="12">
        <v>0</v>
      </c>
      <c r="SC17" s="13"/>
      <c r="SD17" s="12">
        <v>0</v>
      </c>
      <c r="SE17" s="12">
        <v>0</v>
      </c>
      <c r="SF17" s="12">
        <v>0</v>
      </c>
      <c r="SG17" s="12">
        <v>0</v>
      </c>
      <c r="SH17" s="13"/>
      <c r="SI17" s="12">
        <v>0</v>
      </c>
      <c r="SJ17" s="12">
        <v>0</v>
      </c>
      <c r="SK17" s="12">
        <v>0</v>
      </c>
      <c r="SL17" s="12">
        <v>0</v>
      </c>
      <c r="SM17" s="13"/>
      <c r="SN17" s="12">
        <v>0</v>
      </c>
      <c r="SO17" s="12">
        <v>0</v>
      </c>
      <c r="SP17" s="12">
        <v>0</v>
      </c>
      <c r="SQ17" s="12">
        <v>0</v>
      </c>
      <c r="SR17" s="13"/>
      <c r="SS17" s="12">
        <v>0</v>
      </c>
      <c r="ST17" s="12">
        <v>0</v>
      </c>
      <c r="SU17" s="12">
        <v>0</v>
      </c>
      <c r="SV17" s="12">
        <v>0</v>
      </c>
      <c r="SW17" s="13"/>
      <c r="SX17" s="12">
        <v>0</v>
      </c>
      <c r="SY17" s="12">
        <v>0</v>
      </c>
      <c r="SZ17" s="12">
        <v>0</v>
      </c>
      <c r="TA17" s="12">
        <v>0</v>
      </c>
      <c r="TB17" s="13"/>
      <c r="TC17" s="12">
        <v>0</v>
      </c>
      <c r="TD17" s="12">
        <v>0</v>
      </c>
      <c r="TE17" s="12">
        <v>0</v>
      </c>
      <c r="TF17" s="12">
        <v>0</v>
      </c>
      <c r="TG17" s="13"/>
      <c r="TH17" s="12">
        <v>0</v>
      </c>
      <c r="TI17" s="12">
        <v>0</v>
      </c>
      <c r="TJ17" s="12">
        <v>0</v>
      </c>
      <c r="TK17" s="12">
        <v>0</v>
      </c>
      <c r="TL17" s="13"/>
      <c r="TM17" s="12">
        <v>0</v>
      </c>
      <c r="TN17" s="12">
        <v>0</v>
      </c>
      <c r="TO17" s="12">
        <v>0</v>
      </c>
      <c r="TP17" s="12">
        <v>0</v>
      </c>
      <c r="TQ17" s="13"/>
      <c r="TR17" s="12">
        <v>0</v>
      </c>
      <c r="TS17" s="12">
        <v>25000</v>
      </c>
      <c r="TT17" s="12">
        <v>0</v>
      </c>
      <c r="TU17" s="12">
        <v>25000</v>
      </c>
      <c r="TV17" s="13"/>
      <c r="TW17" s="12">
        <v>0</v>
      </c>
      <c r="TX17" s="12">
        <v>0</v>
      </c>
      <c r="TY17" s="12">
        <v>0</v>
      </c>
      <c r="TZ17" s="12">
        <v>0</v>
      </c>
      <c r="UA17" s="13"/>
      <c r="UB17" s="12">
        <v>0</v>
      </c>
      <c r="UC17" s="12">
        <v>0</v>
      </c>
      <c r="UD17" s="12">
        <v>0</v>
      </c>
      <c r="UE17" s="12">
        <v>0</v>
      </c>
      <c r="UF17" s="13"/>
      <c r="UG17" s="12">
        <v>0</v>
      </c>
      <c r="UH17" s="12">
        <v>22968826.48</v>
      </c>
      <c r="UI17" s="12">
        <v>0</v>
      </c>
      <c r="UJ17" s="12">
        <v>22968826.48</v>
      </c>
      <c r="UK17" s="13"/>
    </row>
    <row r="18" spans="1:557" hidden="1">
      <c r="A18" s="10">
        <v>12</v>
      </c>
      <c r="B18" s="11" t="s">
        <v>14</v>
      </c>
      <c r="C18" s="12">
        <v>1</v>
      </c>
      <c r="D18" s="12">
        <v>549014</v>
      </c>
      <c r="E18" s="12">
        <v>0</v>
      </c>
      <c r="F18" s="12">
        <v>549014</v>
      </c>
      <c r="G18" s="13"/>
      <c r="H18" s="12">
        <v>3</v>
      </c>
      <c r="I18" s="12">
        <v>1251960</v>
      </c>
      <c r="J18" s="12">
        <v>0</v>
      </c>
      <c r="K18" s="12">
        <v>1251960</v>
      </c>
      <c r="L18" s="13"/>
      <c r="M18" s="12">
        <v>0</v>
      </c>
      <c r="N18" s="12">
        <v>0</v>
      </c>
      <c r="O18" s="12">
        <v>0</v>
      </c>
      <c r="P18" s="12">
        <v>0</v>
      </c>
      <c r="Q18" s="13"/>
      <c r="R18" s="12">
        <v>0</v>
      </c>
      <c r="S18" s="12">
        <v>0</v>
      </c>
      <c r="T18" s="12">
        <v>0</v>
      </c>
      <c r="U18" s="12">
        <v>0</v>
      </c>
      <c r="V18" s="13"/>
      <c r="W18" s="12">
        <v>1</v>
      </c>
      <c r="X18" s="12">
        <v>26500</v>
      </c>
      <c r="Y18" s="12">
        <v>0</v>
      </c>
      <c r="Z18" s="12">
        <v>26500</v>
      </c>
      <c r="AA18" s="13"/>
      <c r="AB18" s="12">
        <v>0</v>
      </c>
      <c r="AC18" s="12">
        <v>0</v>
      </c>
      <c r="AD18" s="12">
        <v>0</v>
      </c>
      <c r="AE18" s="12">
        <v>0</v>
      </c>
      <c r="AF18" s="13"/>
      <c r="AG18" s="12">
        <v>3</v>
      </c>
      <c r="AH18" s="12">
        <v>596700</v>
      </c>
      <c r="AI18" s="12">
        <v>0</v>
      </c>
      <c r="AJ18" s="12">
        <v>596700</v>
      </c>
      <c r="AK18" s="13"/>
      <c r="AL18" s="12">
        <v>0</v>
      </c>
      <c r="AM18" s="12">
        <v>0</v>
      </c>
      <c r="AN18" s="12">
        <v>0</v>
      </c>
      <c r="AO18" s="12">
        <v>0</v>
      </c>
      <c r="AP18" s="13"/>
      <c r="AQ18" s="12">
        <v>0</v>
      </c>
      <c r="AR18" s="12">
        <v>0</v>
      </c>
      <c r="AS18" s="12">
        <v>0</v>
      </c>
      <c r="AT18" s="12">
        <v>0</v>
      </c>
      <c r="AU18" s="13"/>
      <c r="AV18" s="12">
        <v>0</v>
      </c>
      <c r="AW18" s="12">
        <v>0</v>
      </c>
      <c r="AX18" s="12">
        <v>0</v>
      </c>
      <c r="AY18" s="12">
        <v>0</v>
      </c>
      <c r="AZ18" s="13"/>
      <c r="BA18" s="12">
        <v>0</v>
      </c>
      <c r="BB18" s="12">
        <v>0</v>
      </c>
      <c r="BC18" s="12">
        <v>0</v>
      </c>
      <c r="BD18" s="12">
        <v>0</v>
      </c>
      <c r="BE18" s="13"/>
      <c r="BF18" s="12">
        <v>0</v>
      </c>
      <c r="BG18" s="12">
        <v>0</v>
      </c>
      <c r="BH18" s="12">
        <v>0</v>
      </c>
      <c r="BI18" s="12">
        <v>0</v>
      </c>
      <c r="BJ18" s="13"/>
      <c r="BK18" s="12">
        <v>0</v>
      </c>
      <c r="BL18" s="12">
        <v>0</v>
      </c>
      <c r="BM18" s="12">
        <v>0</v>
      </c>
      <c r="BN18" s="12">
        <v>0</v>
      </c>
      <c r="BO18" s="13"/>
      <c r="BP18" s="12">
        <v>0</v>
      </c>
      <c r="BQ18" s="12">
        <v>0</v>
      </c>
      <c r="BR18" s="12">
        <v>0</v>
      </c>
      <c r="BS18" s="12">
        <v>0</v>
      </c>
      <c r="BT18" s="13"/>
      <c r="BU18" s="12">
        <v>0</v>
      </c>
      <c r="BV18" s="12">
        <v>261000</v>
      </c>
      <c r="BW18" s="12">
        <v>0</v>
      </c>
      <c r="BX18" s="12">
        <v>261000</v>
      </c>
      <c r="BY18" s="13"/>
      <c r="BZ18" s="12">
        <v>0</v>
      </c>
      <c r="CA18" s="12">
        <v>0</v>
      </c>
      <c r="CB18" s="12">
        <v>0</v>
      </c>
      <c r="CC18" s="12">
        <v>0</v>
      </c>
      <c r="CD18" s="13"/>
      <c r="CE18" s="12">
        <v>14</v>
      </c>
      <c r="CF18" s="12">
        <v>188648.48</v>
      </c>
      <c r="CG18" s="12">
        <v>0</v>
      </c>
      <c r="CH18" s="12">
        <v>188648.48</v>
      </c>
      <c r="CI18" s="13"/>
      <c r="CJ18" s="12">
        <v>0</v>
      </c>
      <c r="CK18" s="12">
        <v>0</v>
      </c>
      <c r="CL18" s="12">
        <v>0</v>
      </c>
      <c r="CM18" s="12">
        <v>0</v>
      </c>
      <c r="CN18" s="13"/>
      <c r="CO18" s="12">
        <v>1</v>
      </c>
      <c r="CP18" s="12">
        <v>23600</v>
      </c>
      <c r="CQ18" s="12">
        <v>0</v>
      </c>
      <c r="CR18" s="12">
        <v>23600</v>
      </c>
      <c r="CS18" s="13"/>
      <c r="CT18" s="12">
        <v>15</v>
      </c>
      <c r="CU18" s="12">
        <v>74050</v>
      </c>
      <c r="CV18" s="12">
        <v>0</v>
      </c>
      <c r="CW18" s="12">
        <v>74050</v>
      </c>
      <c r="CX18" s="13"/>
      <c r="CY18" s="12">
        <v>0</v>
      </c>
      <c r="CZ18" s="12">
        <v>202275</v>
      </c>
      <c r="DA18" s="12">
        <v>0</v>
      </c>
      <c r="DB18" s="12">
        <v>202275</v>
      </c>
      <c r="DC18" s="13"/>
      <c r="DD18" s="12">
        <v>0</v>
      </c>
      <c r="DE18" s="12">
        <v>0</v>
      </c>
      <c r="DF18" s="12">
        <v>0</v>
      </c>
      <c r="DG18" s="12">
        <v>0</v>
      </c>
      <c r="DH18" s="13"/>
      <c r="DI18" s="12">
        <v>0</v>
      </c>
      <c r="DJ18" s="12">
        <v>0</v>
      </c>
      <c r="DK18" s="12">
        <v>0</v>
      </c>
      <c r="DL18" s="12">
        <v>0</v>
      </c>
      <c r="DM18" s="13"/>
      <c r="DN18" s="12">
        <v>0</v>
      </c>
      <c r="DO18" s="12">
        <v>0</v>
      </c>
      <c r="DP18" s="12">
        <v>0</v>
      </c>
      <c r="DQ18" s="12">
        <v>0</v>
      </c>
      <c r="DR18" s="13"/>
      <c r="DS18" s="12">
        <v>0</v>
      </c>
      <c r="DT18" s="12">
        <v>0</v>
      </c>
      <c r="DU18" s="12">
        <v>0</v>
      </c>
      <c r="DV18" s="12">
        <v>0</v>
      </c>
      <c r="DW18" s="13"/>
      <c r="DX18" s="12">
        <v>1</v>
      </c>
      <c r="DY18" s="12">
        <v>142400</v>
      </c>
      <c r="DZ18" s="12">
        <v>0</v>
      </c>
      <c r="EA18" s="12">
        <v>142400</v>
      </c>
      <c r="EB18" s="13"/>
      <c r="EC18" s="12">
        <v>0</v>
      </c>
      <c r="ED18" s="12">
        <v>0</v>
      </c>
      <c r="EE18" s="12">
        <v>0</v>
      </c>
      <c r="EF18" s="12">
        <v>0</v>
      </c>
      <c r="EG18" s="13"/>
      <c r="EH18" s="12">
        <v>0</v>
      </c>
      <c r="EI18" s="12">
        <v>0</v>
      </c>
      <c r="EJ18" s="12">
        <v>0</v>
      </c>
      <c r="EK18" s="12">
        <v>0</v>
      </c>
      <c r="EL18" s="13"/>
      <c r="EM18" s="12">
        <v>14</v>
      </c>
      <c r="EN18" s="12">
        <v>128000</v>
      </c>
      <c r="EO18" s="12">
        <v>0</v>
      </c>
      <c r="EP18" s="12">
        <v>128000</v>
      </c>
      <c r="EQ18" s="13"/>
      <c r="ER18" s="12">
        <v>0</v>
      </c>
      <c r="ES18" s="12">
        <v>0</v>
      </c>
      <c r="ET18" s="12">
        <v>0</v>
      </c>
      <c r="EU18" s="12">
        <v>0</v>
      </c>
      <c r="EV18" s="13"/>
      <c r="EW18" s="12">
        <v>14</v>
      </c>
      <c r="EX18" s="12">
        <v>28000</v>
      </c>
      <c r="EY18" s="12">
        <v>0</v>
      </c>
      <c r="EZ18" s="12">
        <v>28000</v>
      </c>
      <c r="FA18" s="13"/>
      <c r="FB18" s="12">
        <v>14</v>
      </c>
      <c r="FC18" s="12">
        <v>42000</v>
      </c>
      <c r="FD18" s="12">
        <v>0</v>
      </c>
      <c r="FE18" s="12">
        <v>42000</v>
      </c>
      <c r="FF18" s="13"/>
      <c r="FG18" s="12">
        <v>0</v>
      </c>
      <c r="FH18" s="12">
        <v>0</v>
      </c>
      <c r="FI18" s="12">
        <v>0</v>
      </c>
      <c r="FJ18" s="12">
        <v>0</v>
      </c>
      <c r="FK18" s="13"/>
      <c r="FL18" s="12">
        <v>0</v>
      </c>
      <c r="FM18" s="12">
        <v>0</v>
      </c>
      <c r="FN18" s="12">
        <v>0</v>
      </c>
      <c r="FO18" s="12">
        <v>0</v>
      </c>
      <c r="FP18" s="13"/>
      <c r="FQ18" s="12">
        <v>0</v>
      </c>
      <c r="FR18" s="12">
        <v>0</v>
      </c>
      <c r="FS18" s="12">
        <v>0</v>
      </c>
      <c r="FT18" s="12">
        <v>0</v>
      </c>
      <c r="FU18" s="13"/>
      <c r="FV18" s="12">
        <v>0</v>
      </c>
      <c r="FW18" s="12">
        <v>0</v>
      </c>
      <c r="FX18" s="12">
        <v>0</v>
      </c>
      <c r="FY18" s="12">
        <v>0</v>
      </c>
      <c r="FZ18" s="13"/>
      <c r="GA18" s="12">
        <v>0</v>
      </c>
      <c r="GB18" s="12">
        <v>0</v>
      </c>
      <c r="GC18" s="12">
        <v>0</v>
      </c>
      <c r="GD18" s="12">
        <v>0</v>
      </c>
      <c r="GE18" s="13"/>
      <c r="GF18" s="12">
        <v>0</v>
      </c>
      <c r="GG18" s="12">
        <v>0</v>
      </c>
      <c r="GH18" s="12">
        <v>0</v>
      </c>
      <c r="GI18" s="12">
        <v>0</v>
      </c>
      <c r="GJ18" s="13"/>
      <c r="GK18" s="12">
        <v>1</v>
      </c>
      <c r="GL18" s="12">
        <v>32500</v>
      </c>
      <c r="GM18" s="12">
        <v>0</v>
      </c>
      <c r="GN18" s="12">
        <v>32500</v>
      </c>
      <c r="GO18" s="13"/>
      <c r="GP18" s="12">
        <v>14</v>
      </c>
      <c r="GQ18" s="12">
        <v>140000</v>
      </c>
      <c r="GR18" s="12">
        <v>0</v>
      </c>
      <c r="GS18" s="12">
        <v>140000</v>
      </c>
      <c r="GT18" s="13"/>
      <c r="GU18" s="12">
        <v>2</v>
      </c>
      <c r="GV18" s="12">
        <v>20000</v>
      </c>
      <c r="GW18" s="12">
        <v>0</v>
      </c>
      <c r="GX18" s="12">
        <v>20000</v>
      </c>
      <c r="GY18" s="13"/>
      <c r="GZ18" s="12">
        <v>0</v>
      </c>
      <c r="HA18" s="12">
        <v>0</v>
      </c>
      <c r="HB18" s="12">
        <v>0</v>
      </c>
      <c r="HC18" s="12">
        <v>0</v>
      </c>
      <c r="HD18" s="13"/>
      <c r="HE18" s="12">
        <v>0</v>
      </c>
      <c r="HF18" s="12">
        <v>0</v>
      </c>
      <c r="HG18" s="12">
        <v>0</v>
      </c>
      <c r="HH18" s="12">
        <v>0</v>
      </c>
      <c r="HI18" s="13"/>
      <c r="HJ18" s="12">
        <v>0</v>
      </c>
      <c r="HK18" s="12">
        <v>0</v>
      </c>
      <c r="HL18" s="12">
        <v>0</v>
      </c>
      <c r="HM18" s="12">
        <v>0</v>
      </c>
      <c r="HN18" s="13"/>
      <c r="HO18" s="12">
        <v>0</v>
      </c>
      <c r="HP18" s="12">
        <v>0</v>
      </c>
      <c r="HQ18" s="12">
        <v>0</v>
      </c>
      <c r="HR18" s="12">
        <v>0</v>
      </c>
      <c r="HS18" s="13"/>
      <c r="HT18" s="12">
        <v>0</v>
      </c>
      <c r="HU18" s="12">
        <v>0</v>
      </c>
      <c r="HV18" s="12">
        <v>0</v>
      </c>
      <c r="HW18" s="12">
        <v>0</v>
      </c>
      <c r="HX18" s="13"/>
      <c r="HY18" s="12">
        <v>0</v>
      </c>
      <c r="HZ18" s="12">
        <v>0</v>
      </c>
      <c r="IA18" s="12">
        <v>0</v>
      </c>
      <c r="IB18" s="12">
        <v>0</v>
      </c>
      <c r="IC18" s="13"/>
      <c r="ID18" s="12">
        <v>2</v>
      </c>
      <c r="IE18" s="12">
        <v>38775</v>
      </c>
      <c r="IF18" s="12">
        <v>0</v>
      </c>
      <c r="IG18" s="12">
        <v>38775</v>
      </c>
      <c r="IH18" s="13"/>
      <c r="II18" s="12">
        <v>0</v>
      </c>
      <c r="IJ18" s="12">
        <v>0</v>
      </c>
      <c r="IK18" s="12">
        <v>0</v>
      </c>
      <c r="IL18" s="12">
        <v>0</v>
      </c>
      <c r="IM18" s="13"/>
      <c r="IN18" s="12">
        <v>0</v>
      </c>
      <c r="IO18" s="12">
        <v>0</v>
      </c>
      <c r="IP18" s="12">
        <v>0</v>
      </c>
      <c r="IQ18" s="12">
        <v>0</v>
      </c>
      <c r="IR18" s="13"/>
      <c r="IS18" s="12"/>
      <c r="IT18" s="12">
        <v>0</v>
      </c>
      <c r="IU18" s="12">
        <v>0</v>
      </c>
      <c r="IV18" s="12">
        <v>0</v>
      </c>
      <c r="IW18" s="13"/>
      <c r="IX18" s="12">
        <v>128</v>
      </c>
      <c r="IY18" s="12">
        <v>140500</v>
      </c>
      <c r="IZ18" s="12">
        <v>0</v>
      </c>
      <c r="JA18" s="12">
        <v>140500</v>
      </c>
      <c r="JB18" s="13"/>
      <c r="JC18" s="12">
        <v>14</v>
      </c>
      <c r="JD18" s="12">
        <v>7700</v>
      </c>
      <c r="JE18" s="12">
        <v>0</v>
      </c>
      <c r="JF18" s="12">
        <v>7700</v>
      </c>
      <c r="JG18" s="13"/>
      <c r="JH18" s="12">
        <v>0</v>
      </c>
      <c r="JI18" s="12">
        <v>0</v>
      </c>
      <c r="JJ18" s="12">
        <v>0</v>
      </c>
      <c r="JK18" s="12">
        <v>0</v>
      </c>
      <c r="JL18" s="13"/>
      <c r="JM18" s="12">
        <v>14</v>
      </c>
      <c r="JN18" s="12">
        <v>5600</v>
      </c>
      <c r="JO18" s="12">
        <v>0</v>
      </c>
      <c r="JP18" s="12">
        <v>5600</v>
      </c>
      <c r="JQ18" s="13"/>
      <c r="JR18" s="12">
        <v>0</v>
      </c>
      <c r="JS18" s="12">
        <v>0</v>
      </c>
      <c r="JT18" s="12">
        <v>0</v>
      </c>
      <c r="JU18" s="12">
        <v>0</v>
      </c>
      <c r="JV18" s="13"/>
      <c r="JW18" s="12">
        <v>0</v>
      </c>
      <c r="JX18" s="12">
        <v>0</v>
      </c>
      <c r="JY18" s="12">
        <v>0</v>
      </c>
      <c r="JZ18" s="12">
        <v>0</v>
      </c>
      <c r="KA18" s="13"/>
      <c r="KB18" s="12">
        <v>0</v>
      </c>
      <c r="KC18" s="12">
        <v>0</v>
      </c>
      <c r="KD18" s="12">
        <v>0</v>
      </c>
      <c r="KE18" s="12">
        <v>0</v>
      </c>
      <c r="KF18" s="13"/>
      <c r="KG18" s="12">
        <v>114</v>
      </c>
      <c r="KH18" s="12">
        <v>28500</v>
      </c>
      <c r="KI18" s="12">
        <v>0</v>
      </c>
      <c r="KJ18" s="12">
        <v>28500</v>
      </c>
      <c r="KK18" s="13"/>
      <c r="KL18" s="12">
        <v>0</v>
      </c>
      <c r="KM18" s="12">
        <v>0</v>
      </c>
      <c r="KN18" s="12">
        <v>0</v>
      </c>
      <c r="KO18" s="12">
        <v>0</v>
      </c>
      <c r="KP18" s="13"/>
      <c r="KQ18" s="12">
        <v>1</v>
      </c>
      <c r="KR18" s="12">
        <v>35000</v>
      </c>
      <c r="KS18" s="12">
        <v>0</v>
      </c>
      <c r="KT18" s="12">
        <v>35000</v>
      </c>
      <c r="KU18" s="13"/>
      <c r="KV18" s="12">
        <v>0</v>
      </c>
      <c r="KW18" s="12">
        <v>0</v>
      </c>
      <c r="KX18" s="12">
        <v>0</v>
      </c>
      <c r="KY18" s="12">
        <v>0</v>
      </c>
      <c r="KZ18" s="13"/>
      <c r="LA18" s="12">
        <v>0</v>
      </c>
      <c r="LB18" s="12">
        <v>0</v>
      </c>
      <c r="LC18" s="12">
        <v>0</v>
      </c>
      <c r="LD18" s="12">
        <v>0</v>
      </c>
      <c r="LE18" s="13"/>
      <c r="LF18" s="12">
        <v>0</v>
      </c>
      <c r="LG18" s="12">
        <v>0</v>
      </c>
      <c r="LH18" s="12">
        <v>0</v>
      </c>
      <c r="LI18" s="12">
        <v>0</v>
      </c>
      <c r="LJ18" s="13"/>
      <c r="LK18" s="12">
        <v>0</v>
      </c>
      <c r="LL18" s="12">
        <v>615000</v>
      </c>
      <c r="LM18" s="12">
        <v>0</v>
      </c>
      <c r="LN18" s="12">
        <v>615000</v>
      </c>
      <c r="LO18" s="13"/>
      <c r="LP18" s="12">
        <v>1260</v>
      </c>
      <c r="LQ18" s="12">
        <v>301000</v>
      </c>
      <c r="LR18" s="12">
        <v>0</v>
      </c>
      <c r="LS18" s="12">
        <v>301000</v>
      </c>
      <c r="LT18" s="13"/>
      <c r="LU18" s="12">
        <v>60</v>
      </c>
      <c r="LV18" s="12">
        <v>67800</v>
      </c>
      <c r="LW18" s="12">
        <v>0</v>
      </c>
      <c r="LX18" s="12">
        <v>67800</v>
      </c>
      <c r="LY18" s="13"/>
      <c r="LZ18" s="12">
        <v>0</v>
      </c>
      <c r="MA18" s="12">
        <v>52500</v>
      </c>
      <c r="MB18" s="12">
        <v>0</v>
      </c>
      <c r="MC18" s="12">
        <v>52500</v>
      </c>
      <c r="MD18" s="13"/>
      <c r="ME18" s="12">
        <v>0</v>
      </c>
      <c r="MF18" s="12">
        <v>0</v>
      </c>
      <c r="MG18" s="12">
        <v>0</v>
      </c>
      <c r="MH18" s="12">
        <v>0</v>
      </c>
      <c r="MI18" s="13"/>
      <c r="MJ18" s="12">
        <v>0</v>
      </c>
      <c r="MK18" s="12">
        <v>0</v>
      </c>
      <c r="ML18" s="12">
        <v>0</v>
      </c>
      <c r="MM18" s="12">
        <v>0</v>
      </c>
      <c r="MN18" s="13"/>
      <c r="MO18" s="12">
        <v>0</v>
      </c>
      <c r="MP18" s="12">
        <v>0</v>
      </c>
      <c r="MQ18" s="12">
        <v>0</v>
      </c>
      <c r="MR18" s="12">
        <v>0</v>
      </c>
      <c r="MS18" s="13"/>
      <c r="MT18" s="12">
        <v>0</v>
      </c>
      <c r="MU18" s="12">
        <v>0</v>
      </c>
      <c r="MV18" s="12">
        <v>0</v>
      </c>
      <c r="MW18" s="12">
        <v>0</v>
      </c>
      <c r="MX18" s="13"/>
      <c r="MY18" s="12">
        <v>0</v>
      </c>
      <c r="MZ18" s="12">
        <v>0</v>
      </c>
      <c r="NA18" s="12">
        <v>0</v>
      </c>
      <c r="NB18" s="12">
        <v>0</v>
      </c>
      <c r="NC18" s="13"/>
      <c r="ND18" s="12">
        <v>1</v>
      </c>
      <c r="NE18" s="12">
        <v>50000</v>
      </c>
      <c r="NF18" s="12">
        <v>0</v>
      </c>
      <c r="NG18" s="12">
        <v>50000</v>
      </c>
      <c r="NH18" s="13"/>
      <c r="NI18" s="12">
        <v>1</v>
      </c>
      <c r="NJ18" s="12">
        <v>50000</v>
      </c>
      <c r="NK18" s="12">
        <v>0</v>
      </c>
      <c r="NL18" s="12">
        <v>50000</v>
      </c>
      <c r="NM18" s="13"/>
      <c r="NN18" s="12">
        <v>0</v>
      </c>
      <c r="NO18" s="12">
        <v>0</v>
      </c>
      <c r="NP18" s="12">
        <v>0</v>
      </c>
      <c r="NQ18" s="12">
        <v>0</v>
      </c>
      <c r="NR18" s="13"/>
      <c r="NS18" s="12">
        <v>0</v>
      </c>
      <c r="NT18" s="12">
        <v>0</v>
      </c>
      <c r="NU18" s="12">
        <v>0</v>
      </c>
      <c r="NV18" s="12">
        <v>0</v>
      </c>
      <c r="NW18" s="13"/>
      <c r="NX18" s="12">
        <v>0</v>
      </c>
      <c r="NY18" s="12">
        <v>0</v>
      </c>
      <c r="NZ18" s="12">
        <v>0</v>
      </c>
      <c r="OA18" s="12">
        <v>0</v>
      </c>
      <c r="OB18" s="13"/>
      <c r="OC18" s="12">
        <v>0</v>
      </c>
      <c r="OD18" s="12">
        <v>0</v>
      </c>
      <c r="OE18" s="12">
        <v>0</v>
      </c>
      <c r="OF18" s="12">
        <v>0</v>
      </c>
      <c r="OG18" s="13"/>
      <c r="OH18" s="12">
        <v>0</v>
      </c>
      <c r="OI18" s="12">
        <v>0</v>
      </c>
      <c r="OJ18" s="12">
        <v>0</v>
      </c>
      <c r="OK18" s="12">
        <v>0</v>
      </c>
      <c r="OL18" s="13"/>
      <c r="OM18" s="12">
        <v>1</v>
      </c>
      <c r="ON18" s="12">
        <v>100000</v>
      </c>
      <c r="OO18" s="12">
        <v>0</v>
      </c>
      <c r="OP18" s="12">
        <v>100000</v>
      </c>
      <c r="OQ18" s="13"/>
      <c r="OR18" s="12">
        <v>19.600000000000001</v>
      </c>
      <c r="OS18" s="12">
        <v>2081520.0000000002</v>
      </c>
      <c r="OT18" s="12">
        <v>0</v>
      </c>
      <c r="OU18" s="12">
        <v>2081520.0000000002</v>
      </c>
      <c r="OV18" s="13"/>
      <c r="OW18" s="12">
        <v>0</v>
      </c>
      <c r="OX18" s="12">
        <v>0</v>
      </c>
      <c r="OY18" s="12">
        <v>0</v>
      </c>
      <c r="OZ18" s="12">
        <v>0</v>
      </c>
      <c r="PA18" s="13"/>
      <c r="PB18" s="12">
        <v>0</v>
      </c>
      <c r="PC18" s="12">
        <v>0</v>
      </c>
      <c r="PD18" s="12">
        <v>0</v>
      </c>
      <c r="PE18" s="12">
        <v>0</v>
      </c>
      <c r="PF18" s="13"/>
      <c r="PG18" s="12">
        <v>0</v>
      </c>
      <c r="PH18" s="12">
        <v>0</v>
      </c>
      <c r="PI18" s="12">
        <v>0</v>
      </c>
      <c r="PJ18" s="12">
        <v>0</v>
      </c>
      <c r="PK18" s="13"/>
      <c r="PL18" s="12">
        <v>0</v>
      </c>
      <c r="PM18" s="12">
        <v>0</v>
      </c>
      <c r="PN18" s="12">
        <v>0</v>
      </c>
      <c r="PO18" s="12">
        <v>0</v>
      </c>
      <c r="PP18" s="13"/>
      <c r="PQ18" s="12">
        <v>0</v>
      </c>
      <c r="PR18" s="12">
        <v>0</v>
      </c>
      <c r="PS18" s="12">
        <v>0</v>
      </c>
      <c r="PT18" s="12">
        <v>0</v>
      </c>
      <c r="PU18" s="13"/>
      <c r="PV18" s="12">
        <v>0</v>
      </c>
      <c r="PW18" s="12">
        <v>0</v>
      </c>
      <c r="PX18" s="12">
        <v>0</v>
      </c>
      <c r="PY18" s="12">
        <v>0</v>
      </c>
      <c r="PZ18" s="13"/>
      <c r="QA18" s="12">
        <v>0</v>
      </c>
      <c r="QB18" s="12">
        <v>0</v>
      </c>
      <c r="QC18" s="12">
        <v>0</v>
      </c>
      <c r="QD18" s="12">
        <v>0</v>
      </c>
      <c r="QE18" s="13"/>
      <c r="QF18" s="12">
        <v>0</v>
      </c>
      <c r="QG18" s="12">
        <v>0</v>
      </c>
      <c r="QH18" s="12">
        <v>0</v>
      </c>
      <c r="QI18" s="12">
        <v>0</v>
      </c>
      <c r="QJ18" s="13"/>
      <c r="QK18" s="12">
        <v>1</v>
      </c>
      <c r="QL18" s="12">
        <v>18500</v>
      </c>
      <c r="QM18" s="12">
        <v>0</v>
      </c>
      <c r="QN18" s="12">
        <v>18500</v>
      </c>
      <c r="QO18" s="13"/>
      <c r="QP18" s="12">
        <v>0</v>
      </c>
      <c r="QQ18" s="12">
        <v>0</v>
      </c>
      <c r="QR18" s="12">
        <v>0</v>
      </c>
      <c r="QS18" s="12">
        <v>0</v>
      </c>
      <c r="QT18" s="13"/>
      <c r="QU18" s="12">
        <v>1</v>
      </c>
      <c r="QV18" s="12">
        <v>25500</v>
      </c>
      <c r="QW18" s="12">
        <v>0</v>
      </c>
      <c r="QX18" s="12">
        <v>25500</v>
      </c>
      <c r="QY18" s="13"/>
      <c r="QZ18" s="12">
        <v>14</v>
      </c>
      <c r="RA18" s="12">
        <v>61125</v>
      </c>
      <c r="RB18" s="12">
        <v>0</v>
      </c>
      <c r="RC18" s="12">
        <v>61125</v>
      </c>
      <c r="RD18" s="13"/>
      <c r="RE18" s="12">
        <v>0</v>
      </c>
      <c r="RF18" s="12">
        <v>0</v>
      </c>
      <c r="RG18" s="12">
        <v>0</v>
      </c>
      <c r="RH18" s="12">
        <v>0</v>
      </c>
      <c r="RI18" s="13"/>
      <c r="RJ18" s="12">
        <v>0</v>
      </c>
      <c r="RK18" s="12">
        <v>0</v>
      </c>
      <c r="RL18" s="12">
        <v>0</v>
      </c>
      <c r="RM18" s="12">
        <v>0</v>
      </c>
      <c r="RN18" s="13"/>
      <c r="RO18" s="12">
        <v>0</v>
      </c>
      <c r="RP18" s="12">
        <v>0</v>
      </c>
      <c r="RQ18" s="12">
        <v>0</v>
      </c>
      <c r="RR18" s="12">
        <v>0</v>
      </c>
      <c r="RS18" s="13"/>
      <c r="RT18" s="12">
        <v>44</v>
      </c>
      <c r="RU18" s="12">
        <v>660000</v>
      </c>
      <c r="RV18" s="12">
        <v>0</v>
      </c>
      <c r="RW18" s="12">
        <v>660000</v>
      </c>
      <c r="RX18" s="13"/>
      <c r="RY18" s="12">
        <v>0</v>
      </c>
      <c r="RZ18" s="12">
        <v>0</v>
      </c>
      <c r="SA18" s="12">
        <v>0</v>
      </c>
      <c r="SB18" s="12">
        <v>0</v>
      </c>
      <c r="SC18" s="13"/>
      <c r="SD18" s="12">
        <v>0</v>
      </c>
      <c r="SE18" s="12">
        <v>0</v>
      </c>
      <c r="SF18" s="12">
        <v>0</v>
      </c>
      <c r="SG18" s="12">
        <v>0</v>
      </c>
      <c r="SH18" s="13"/>
      <c r="SI18" s="12">
        <v>0</v>
      </c>
      <c r="SJ18" s="12">
        <v>0</v>
      </c>
      <c r="SK18" s="12">
        <v>0</v>
      </c>
      <c r="SL18" s="12">
        <v>0</v>
      </c>
      <c r="SM18" s="13"/>
      <c r="SN18" s="12">
        <v>0</v>
      </c>
      <c r="SO18" s="12">
        <v>0</v>
      </c>
      <c r="SP18" s="12">
        <v>0</v>
      </c>
      <c r="SQ18" s="12">
        <v>0</v>
      </c>
      <c r="SR18" s="13"/>
      <c r="SS18" s="12">
        <v>0</v>
      </c>
      <c r="ST18" s="12">
        <v>0</v>
      </c>
      <c r="SU18" s="12">
        <v>0</v>
      </c>
      <c r="SV18" s="12">
        <v>0</v>
      </c>
      <c r="SW18" s="13"/>
      <c r="SX18" s="12">
        <v>0</v>
      </c>
      <c r="SY18" s="12">
        <v>0</v>
      </c>
      <c r="SZ18" s="12">
        <v>0</v>
      </c>
      <c r="TA18" s="12">
        <v>0</v>
      </c>
      <c r="TB18" s="13"/>
      <c r="TC18" s="12">
        <v>0</v>
      </c>
      <c r="TD18" s="12">
        <v>0</v>
      </c>
      <c r="TE18" s="12">
        <v>0</v>
      </c>
      <c r="TF18" s="12">
        <v>0</v>
      </c>
      <c r="TG18" s="13"/>
      <c r="TH18" s="12">
        <v>0</v>
      </c>
      <c r="TI18" s="12">
        <v>0</v>
      </c>
      <c r="TJ18" s="12">
        <v>0</v>
      </c>
      <c r="TK18" s="12">
        <v>0</v>
      </c>
      <c r="TL18" s="13"/>
      <c r="TM18" s="12">
        <v>0</v>
      </c>
      <c r="TN18" s="12">
        <v>0</v>
      </c>
      <c r="TO18" s="12">
        <v>0</v>
      </c>
      <c r="TP18" s="12">
        <v>0</v>
      </c>
      <c r="TQ18" s="13"/>
      <c r="TR18" s="12">
        <v>0</v>
      </c>
      <c r="TS18" s="12">
        <v>25000</v>
      </c>
      <c r="TT18" s="12">
        <v>0</v>
      </c>
      <c r="TU18" s="12">
        <v>25000</v>
      </c>
      <c r="TV18" s="13"/>
      <c r="TW18" s="12">
        <v>0</v>
      </c>
      <c r="TX18" s="12">
        <v>0</v>
      </c>
      <c r="TY18" s="12">
        <v>0</v>
      </c>
      <c r="TZ18" s="12">
        <v>0</v>
      </c>
      <c r="UA18" s="13"/>
      <c r="UB18" s="12">
        <v>0</v>
      </c>
      <c r="UC18" s="12">
        <v>0</v>
      </c>
      <c r="UD18" s="12">
        <v>0</v>
      </c>
      <c r="UE18" s="12">
        <v>0</v>
      </c>
      <c r="UF18" s="13"/>
      <c r="UG18" s="12">
        <v>0</v>
      </c>
      <c r="UH18" s="12">
        <v>8070667.4800000004</v>
      </c>
      <c r="UI18" s="12">
        <v>0</v>
      </c>
      <c r="UJ18" s="12">
        <v>8070667.4800000004</v>
      </c>
      <c r="UK18" s="13"/>
    </row>
    <row r="19" spans="1:557" hidden="1">
      <c r="A19" s="10">
        <v>13</v>
      </c>
      <c r="B19" s="11" t="s">
        <v>15</v>
      </c>
      <c r="C19" s="12">
        <v>0</v>
      </c>
      <c r="D19" s="12">
        <v>0</v>
      </c>
      <c r="E19" s="12">
        <v>0</v>
      </c>
      <c r="F19" s="12">
        <v>0</v>
      </c>
      <c r="G19" s="13"/>
      <c r="H19" s="12">
        <v>0</v>
      </c>
      <c r="I19" s="12">
        <v>0</v>
      </c>
      <c r="J19" s="12">
        <v>0</v>
      </c>
      <c r="K19" s="12">
        <v>0</v>
      </c>
      <c r="L19" s="13"/>
      <c r="M19" s="12">
        <v>0</v>
      </c>
      <c r="N19" s="12">
        <v>0</v>
      </c>
      <c r="O19" s="12">
        <v>0</v>
      </c>
      <c r="P19" s="12">
        <v>0</v>
      </c>
      <c r="Q19" s="13"/>
      <c r="R19" s="12">
        <v>0</v>
      </c>
      <c r="S19" s="12">
        <v>0</v>
      </c>
      <c r="T19" s="12">
        <v>0</v>
      </c>
      <c r="U19" s="12">
        <v>0</v>
      </c>
      <c r="V19" s="13"/>
      <c r="W19" s="12">
        <v>1</v>
      </c>
      <c r="X19" s="12">
        <v>26500</v>
      </c>
      <c r="Y19" s="12">
        <v>0</v>
      </c>
      <c r="Z19" s="12">
        <v>26500</v>
      </c>
      <c r="AA19" s="13"/>
      <c r="AB19" s="12">
        <v>0</v>
      </c>
      <c r="AC19" s="12">
        <v>0</v>
      </c>
      <c r="AD19" s="12">
        <v>0</v>
      </c>
      <c r="AE19" s="12">
        <v>0</v>
      </c>
      <c r="AF19" s="13"/>
      <c r="AG19" s="12">
        <v>8</v>
      </c>
      <c r="AH19" s="12">
        <v>1591200</v>
      </c>
      <c r="AI19" s="12">
        <v>0</v>
      </c>
      <c r="AJ19" s="12">
        <v>1591200</v>
      </c>
      <c r="AK19" s="13"/>
      <c r="AL19" s="12">
        <v>0</v>
      </c>
      <c r="AM19" s="12">
        <v>0</v>
      </c>
      <c r="AN19" s="12">
        <v>0</v>
      </c>
      <c r="AO19" s="12">
        <v>0</v>
      </c>
      <c r="AP19" s="13"/>
      <c r="AQ19" s="12">
        <v>0</v>
      </c>
      <c r="AR19" s="12">
        <v>0</v>
      </c>
      <c r="AS19" s="12">
        <v>0</v>
      </c>
      <c r="AT19" s="12">
        <v>0</v>
      </c>
      <c r="AU19" s="13"/>
      <c r="AV19" s="12">
        <v>0</v>
      </c>
      <c r="AW19" s="12">
        <v>0</v>
      </c>
      <c r="AX19" s="12">
        <v>0</v>
      </c>
      <c r="AY19" s="12">
        <v>0</v>
      </c>
      <c r="AZ19" s="13"/>
      <c r="BA19" s="12">
        <v>0</v>
      </c>
      <c r="BB19" s="12">
        <v>0</v>
      </c>
      <c r="BC19" s="12">
        <v>0</v>
      </c>
      <c r="BD19" s="12">
        <v>0</v>
      </c>
      <c r="BE19" s="13"/>
      <c r="BF19" s="12">
        <v>0</v>
      </c>
      <c r="BG19" s="12">
        <v>0</v>
      </c>
      <c r="BH19" s="12">
        <v>0</v>
      </c>
      <c r="BI19" s="12">
        <v>0</v>
      </c>
      <c r="BJ19" s="13"/>
      <c r="BK19" s="12">
        <v>0</v>
      </c>
      <c r="BL19" s="12">
        <v>0</v>
      </c>
      <c r="BM19" s="12">
        <v>0</v>
      </c>
      <c r="BN19" s="12">
        <v>0</v>
      </c>
      <c r="BO19" s="13"/>
      <c r="BP19" s="12">
        <v>0</v>
      </c>
      <c r="BQ19" s="12">
        <v>0</v>
      </c>
      <c r="BR19" s="12">
        <v>0</v>
      </c>
      <c r="BS19" s="12">
        <v>0</v>
      </c>
      <c r="BT19" s="13"/>
      <c r="BU19" s="12">
        <v>0</v>
      </c>
      <c r="BV19" s="12">
        <v>266000</v>
      </c>
      <c r="BW19" s="12">
        <v>0</v>
      </c>
      <c r="BX19" s="12">
        <v>266000</v>
      </c>
      <c r="BY19" s="13"/>
      <c r="BZ19" s="12">
        <v>0</v>
      </c>
      <c r="CA19" s="12">
        <v>0</v>
      </c>
      <c r="CB19" s="12">
        <v>0</v>
      </c>
      <c r="CC19" s="12">
        <v>0</v>
      </c>
      <c r="CD19" s="13"/>
      <c r="CE19" s="12">
        <v>10</v>
      </c>
      <c r="CF19" s="12">
        <v>139848.48000000001</v>
      </c>
      <c r="CG19" s="12">
        <v>0</v>
      </c>
      <c r="CH19" s="12">
        <v>139848.48000000001</v>
      </c>
      <c r="CI19" s="13"/>
      <c r="CJ19" s="12">
        <v>0</v>
      </c>
      <c r="CK19" s="12">
        <v>0</v>
      </c>
      <c r="CL19" s="12">
        <v>0</v>
      </c>
      <c r="CM19" s="12">
        <v>0</v>
      </c>
      <c r="CN19" s="13"/>
      <c r="CO19" s="12">
        <v>0</v>
      </c>
      <c r="CP19" s="12">
        <v>0</v>
      </c>
      <c r="CQ19" s="12">
        <v>0</v>
      </c>
      <c r="CR19" s="12">
        <v>0</v>
      </c>
      <c r="CS19" s="13"/>
      <c r="CT19" s="12">
        <v>10</v>
      </c>
      <c r="CU19" s="12">
        <v>59050</v>
      </c>
      <c r="CV19" s="12">
        <v>0</v>
      </c>
      <c r="CW19" s="12">
        <v>59050</v>
      </c>
      <c r="CX19" s="13"/>
      <c r="CY19" s="12">
        <v>0</v>
      </c>
      <c r="CZ19" s="12">
        <v>193725</v>
      </c>
      <c r="DA19" s="12">
        <v>0</v>
      </c>
      <c r="DB19" s="12">
        <v>193725</v>
      </c>
      <c r="DC19" s="13"/>
      <c r="DD19" s="12">
        <v>0</v>
      </c>
      <c r="DE19" s="12">
        <v>0</v>
      </c>
      <c r="DF19" s="12">
        <v>0</v>
      </c>
      <c r="DG19" s="12">
        <v>0</v>
      </c>
      <c r="DH19" s="13"/>
      <c r="DI19" s="12">
        <v>0</v>
      </c>
      <c r="DJ19" s="12">
        <v>0</v>
      </c>
      <c r="DK19" s="12">
        <v>0</v>
      </c>
      <c r="DL19" s="12">
        <v>0</v>
      </c>
      <c r="DM19" s="13"/>
      <c r="DN19" s="12">
        <v>0</v>
      </c>
      <c r="DO19" s="12">
        <v>0</v>
      </c>
      <c r="DP19" s="12">
        <v>0</v>
      </c>
      <c r="DQ19" s="12">
        <v>0</v>
      </c>
      <c r="DR19" s="13"/>
      <c r="DS19" s="12">
        <v>0</v>
      </c>
      <c r="DT19" s="12">
        <v>0</v>
      </c>
      <c r="DU19" s="12">
        <v>0</v>
      </c>
      <c r="DV19" s="12">
        <v>0</v>
      </c>
      <c r="DW19" s="13"/>
      <c r="DX19" s="12">
        <v>1</v>
      </c>
      <c r="DY19" s="12">
        <v>142400</v>
      </c>
      <c r="DZ19" s="12">
        <v>0</v>
      </c>
      <c r="EA19" s="12">
        <v>142400</v>
      </c>
      <c r="EB19" s="13"/>
      <c r="EC19" s="12">
        <v>0</v>
      </c>
      <c r="ED19" s="12">
        <v>0</v>
      </c>
      <c r="EE19" s="12">
        <v>0</v>
      </c>
      <c r="EF19" s="12">
        <v>0</v>
      </c>
      <c r="EG19" s="13"/>
      <c r="EH19" s="12">
        <v>0</v>
      </c>
      <c r="EI19" s="12">
        <v>0</v>
      </c>
      <c r="EJ19" s="12">
        <v>0</v>
      </c>
      <c r="EK19" s="12">
        <v>0</v>
      </c>
      <c r="EL19" s="13"/>
      <c r="EM19" s="12">
        <v>9</v>
      </c>
      <c r="EN19" s="12">
        <v>93000</v>
      </c>
      <c r="EO19" s="12">
        <v>0</v>
      </c>
      <c r="EP19" s="12">
        <v>93000</v>
      </c>
      <c r="EQ19" s="13"/>
      <c r="ER19" s="12">
        <v>0</v>
      </c>
      <c r="ES19" s="12">
        <v>0</v>
      </c>
      <c r="ET19" s="12">
        <v>0</v>
      </c>
      <c r="EU19" s="12">
        <v>0</v>
      </c>
      <c r="EV19" s="13"/>
      <c r="EW19" s="12">
        <v>10</v>
      </c>
      <c r="EX19" s="12">
        <v>20000</v>
      </c>
      <c r="EY19" s="12">
        <v>0</v>
      </c>
      <c r="EZ19" s="12">
        <v>20000</v>
      </c>
      <c r="FA19" s="13"/>
      <c r="FB19" s="12">
        <v>10</v>
      </c>
      <c r="FC19" s="12">
        <v>30000</v>
      </c>
      <c r="FD19" s="12">
        <v>0</v>
      </c>
      <c r="FE19" s="12">
        <v>30000</v>
      </c>
      <c r="FF19" s="13"/>
      <c r="FG19" s="12">
        <v>0</v>
      </c>
      <c r="FH19" s="12">
        <v>0</v>
      </c>
      <c r="FI19" s="12">
        <v>0</v>
      </c>
      <c r="FJ19" s="12">
        <v>0</v>
      </c>
      <c r="FK19" s="13"/>
      <c r="FL19" s="12">
        <v>0</v>
      </c>
      <c r="FM19" s="12">
        <v>0</v>
      </c>
      <c r="FN19" s="12">
        <v>0</v>
      </c>
      <c r="FO19" s="12">
        <v>0</v>
      </c>
      <c r="FP19" s="13"/>
      <c r="FQ19" s="12">
        <v>0</v>
      </c>
      <c r="FR19" s="12">
        <v>0</v>
      </c>
      <c r="FS19" s="12">
        <v>0</v>
      </c>
      <c r="FT19" s="12">
        <v>0</v>
      </c>
      <c r="FU19" s="13"/>
      <c r="FV19" s="12">
        <v>0</v>
      </c>
      <c r="FW19" s="12">
        <v>0</v>
      </c>
      <c r="FX19" s="12">
        <v>0</v>
      </c>
      <c r="FY19" s="12">
        <v>0</v>
      </c>
      <c r="FZ19" s="13"/>
      <c r="GA19" s="12">
        <v>0</v>
      </c>
      <c r="GB19" s="12">
        <v>0</v>
      </c>
      <c r="GC19" s="12">
        <v>0</v>
      </c>
      <c r="GD19" s="12">
        <v>0</v>
      </c>
      <c r="GE19" s="13"/>
      <c r="GF19" s="12">
        <v>0</v>
      </c>
      <c r="GG19" s="12">
        <v>0</v>
      </c>
      <c r="GH19" s="12">
        <v>0</v>
      </c>
      <c r="GI19" s="12">
        <v>0</v>
      </c>
      <c r="GJ19" s="13"/>
      <c r="GK19" s="12">
        <v>1</v>
      </c>
      <c r="GL19" s="12">
        <v>32500</v>
      </c>
      <c r="GM19" s="12">
        <v>0</v>
      </c>
      <c r="GN19" s="12">
        <v>32500</v>
      </c>
      <c r="GO19" s="13"/>
      <c r="GP19" s="12">
        <v>10</v>
      </c>
      <c r="GQ19" s="12">
        <v>100000</v>
      </c>
      <c r="GR19" s="12">
        <v>0</v>
      </c>
      <c r="GS19" s="12">
        <v>100000</v>
      </c>
      <c r="GT19" s="13"/>
      <c r="GU19" s="12">
        <v>2</v>
      </c>
      <c r="GV19" s="12">
        <v>20000</v>
      </c>
      <c r="GW19" s="12">
        <v>0</v>
      </c>
      <c r="GX19" s="12">
        <v>20000</v>
      </c>
      <c r="GY19" s="13"/>
      <c r="GZ19" s="12">
        <v>0</v>
      </c>
      <c r="HA19" s="12">
        <v>0</v>
      </c>
      <c r="HB19" s="12">
        <v>0</v>
      </c>
      <c r="HC19" s="12">
        <v>0</v>
      </c>
      <c r="HD19" s="13"/>
      <c r="HE19" s="12">
        <v>0</v>
      </c>
      <c r="HF19" s="12">
        <v>0</v>
      </c>
      <c r="HG19" s="12">
        <v>0</v>
      </c>
      <c r="HH19" s="12">
        <v>0</v>
      </c>
      <c r="HI19" s="13"/>
      <c r="HJ19" s="12">
        <v>0</v>
      </c>
      <c r="HK19" s="12">
        <v>0</v>
      </c>
      <c r="HL19" s="12">
        <v>0</v>
      </c>
      <c r="HM19" s="12">
        <v>0</v>
      </c>
      <c r="HN19" s="13"/>
      <c r="HO19" s="12">
        <v>2</v>
      </c>
      <c r="HP19" s="12">
        <v>324900</v>
      </c>
      <c r="HQ19" s="12">
        <v>0</v>
      </c>
      <c r="HR19" s="12">
        <v>324900</v>
      </c>
      <c r="HS19" s="13"/>
      <c r="HT19" s="12">
        <v>37</v>
      </c>
      <c r="HU19" s="12">
        <v>2223700</v>
      </c>
      <c r="HV19" s="12">
        <v>0</v>
      </c>
      <c r="HW19" s="12">
        <v>2223700</v>
      </c>
      <c r="HX19" s="13"/>
      <c r="HY19" s="12">
        <v>0</v>
      </c>
      <c r="HZ19" s="12">
        <v>0</v>
      </c>
      <c r="IA19" s="12">
        <v>0</v>
      </c>
      <c r="IB19" s="12">
        <v>0</v>
      </c>
      <c r="IC19" s="13"/>
      <c r="ID19" s="12">
        <v>1</v>
      </c>
      <c r="IE19" s="12">
        <v>26725</v>
      </c>
      <c r="IF19" s="12">
        <v>0</v>
      </c>
      <c r="IG19" s="12">
        <v>26725</v>
      </c>
      <c r="IH19" s="13"/>
      <c r="II19" s="12">
        <v>0</v>
      </c>
      <c r="IJ19" s="12">
        <v>0</v>
      </c>
      <c r="IK19" s="12">
        <v>0</v>
      </c>
      <c r="IL19" s="12">
        <v>0</v>
      </c>
      <c r="IM19" s="13"/>
      <c r="IN19" s="12">
        <v>0</v>
      </c>
      <c r="IO19" s="12">
        <v>0</v>
      </c>
      <c r="IP19" s="12">
        <v>0</v>
      </c>
      <c r="IQ19" s="12">
        <v>0</v>
      </c>
      <c r="IR19" s="13"/>
      <c r="IS19" s="12">
        <v>1</v>
      </c>
      <c r="IT19" s="12">
        <v>25000</v>
      </c>
      <c r="IU19" s="12">
        <v>0</v>
      </c>
      <c r="IV19" s="12">
        <v>25000</v>
      </c>
      <c r="IW19" s="13"/>
      <c r="IX19" s="12">
        <v>166</v>
      </c>
      <c r="IY19" s="12">
        <v>192400</v>
      </c>
      <c r="IZ19" s="12">
        <v>0</v>
      </c>
      <c r="JA19" s="12">
        <v>192400</v>
      </c>
      <c r="JB19" s="13"/>
      <c r="JC19" s="12">
        <v>10</v>
      </c>
      <c r="JD19" s="12">
        <v>5500</v>
      </c>
      <c r="JE19" s="12">
        <v>0</v>
      </c>
      <c r="JF19" s="12">
        <v>5500</v>
      </c>
      <c r="JG19" s="13"/>
      <c r="JH19" s="12">
        <v>0</v>
      </c>
      <c r="JI19" s="12">
        <v>0</v>
      </c>
      <c r="JJ19" s="12">
        <v>0</v>
      </c>
      <c r="JK19" s="12">
        <v>0</v>
      </c>
      <c r="JL19" s="13"/>
      <c r="JM19" s="12">
        <v>10</v>
      </c>
      <c r="JN19" s="12">
        <v>4000</v>
      </c>
      <c r="JO19" s="12">
        <v>0</v>
      </c>
      <c r="JP19" s="12">
        <v>4000</v>
      </c>
      <c r="JQ19" s="13"/>
      <c r="JR19" s="12">
        <v>0</v>
      </c>
      <c r="JS19" s="12">
        <v>0</v>
      </c>
      <c r="JT19" s="12">
        <v>0</v>
      </c>
      <c r="JU19" s="12">
        <v>0</v>
      </c>
      <c r="JV19" s="13"/>
      <c r="JW19" s="12">
        <v>0</v>
      </c>
      <c r="JX19" s="12">
        <v>0</v>
      </c>
      <c r="JY19" s="12">
        <v>0</v>
      </c>
      <c r="JZ19" s="12">
        <v>0</v>
      </c>
      <c r="KA19" s="13"/>
      <c r="KB19" s="12">
        <v>0</v>
      </c>
      <c r="KC19" s="12">
        <v>0</v>
      </c>
      <c r="KD19" s="12">
        <v>0</v>
      </c>
      <c r="KE19" s="12">
        <v>0</v>
      </c>
      <c r="KF19" s="13"/>
      <c r="KG19" s="12">
        <v>73</v>
      </c>
      <c r="KH19" s="12">
        <v>18250</v>
      </c>
      <c r="KI19" s="12">
        <v>0</v>
      </c>
      <c r="KJ19" s="12">
        <v>18250</v>
      </c>
      <c r="KK19" s="13"/>
      <c r="KL19" s="12">
        <v>0</v>
      </c>
      <c r="KM19" s="12">
        <v>0</v>
      </c>
      <c r="KN19" s="12">
        <v>0</v>
      </c>
      <c r="KO19" s="12">
        <v>0</v>
      </c>
      <c r="KP19" s="13"/>
      <c r="KQ19" s="12">
        <v>1</v>
      </c>
      <c r="KR19" s="12">
        <v>35000</v>
      </c>
      <c r="KS19" s="12">
        <v>0</v>
      </c>
      <c r="KT19" s="12">
        <v>35000</v>
      </c>
      <c r="KU19" s="13"/>
      <c r="KV19" s="12">
        <v>0</v>
      </c>
      <c r="KW19" s="12">
        <v>0</v>
      </c>
      <c r="KX19" s="12">
        <v>0</v>
      </c>
      <c r="KY19" s="12">
        <v>0</v>
      </c>
      <c r="KZ19" s="13"/>
      <c r="LA19" s="12">
        <v>0</v>
      </c>
      <c r="LB19" s="12">
        <v>0</v>
      </c>
      <c r="LC19" s="12">
        <v>0</v>
      </c>
      <c r="LD19" s="12">
        <v>0</v>
      </c>
      <c r="LE19" s="13"/>
      <c r="LF19" s="12">
        <v>0</v>
      </c>
      <c r="LG19" s="12">
        <v>0</v>
      </c>
      <c r="LH19" s="12">
        <v>0</v>
      </c>
      <c r="LI19" s="12">
        <v>0</v>
      </c>
      <c r="LJ19" s="13"/>
      <c r="LK19" s="12">
        <v>0</v>
      </c>
      <c r="LL19" s="12">
        <v>531400</v>
      </c>
      <c r="LM19" s="12">
        <v>0</v>
      </c>
      <c r="LN19" s="12">
        <v>531400</v>
      </c>
      <c r="LO19" s="13"/>
      <c r="LP19" s="12">
        <v>0</v>
      </c>
      <c r="LQ19" s="12">
        <v>0</v>
      </c>
      <c r="LR19" s="12">
        <v>0</v>
      </c>
      <c r="LS19" s="12">
        <v>0</v>
      </c>
      <c r="LT19" s="13"/>
      <c r="LU19" s="12">
        <v>30</v>
      </c>
      <c r="LV19" s="12">
        <v>29200</v>
      </c>
      <c r="LW19" s="12">
        <v>0</v>
      </c>
      <c r="LX19" s="12">
        <v>29200</v>
      </c>
      <c r="LY19" s="13"/>
      <c r="LZ19" s="12">
        <v>0</v>
      </c>
      <c r="MA19" s="12">
        <v>37500</v>
      </c>
      <c r="MB19" s="12">
        <v>0</v>
      </c>
      <c r="MC19" s="12">
        <v>37500</v>
      </c>
      <c r="MD19" s="13"/>
      <c r="ME19" s="12">
        <v>0</v>
      </c>
      <c r="MF19" s="12">
        <v>0</v>
      </c>
      <c r="MG19" s="12">
        <v>0</v>
      </c>
      <c r="MH19" s="12">
        <v>0</v>
      </c>
      <c r="MI19" s="13"/>
      <c r="MJ19" s="12">
        <v>0</v>
      </c>
      <c r="MK19" s="12">
        <v>0</v>
      </c>
      <c r="ML19" s="12">
        <v>0</v>
      </c>
      <c r="MM19" s="12">
        <v>0</v>
      </c>
      <c r="MN19" s="13"/>
      <c r="MO19" s="12">
        <v>0</v>
      </c>
      <c r="MP19" s="12">
        <v>0</v>
      </c>
      <c r="MQ19" s="12">
        <v>0</v>
      </c>
      <c r="MR19" s="12">
        <v>0</v>
      </c>
      <c r="MS19" s="13"/>
      <c r="MT19" s="12">
        <v>0</v>
      </c>
      <c r="MU19" s="12">
        <v>0</v>
      </c>
      <c r="MV19" s="12">
        <v>0</v>
      </c>
      <c r="MW19" s="12">
        <v>0</v>
      </c>
      <c r="MX19" s="13"/>
      <c r="MY19" s="12">
        <v>0</v>
      </c>
      <c r="MZ19" s="12">
        <v>0</v>
      </c>
      <c r="NA19" s="12">
        <v>0</v>
      </c>
      <c r="NB19" s="12">
        <v>0</v>
      </c>
      <c r="NC19" s="13"/>
      <c r="ND19" s="12">
        <v>1</v>
      </c>
      <c r="NE19" s="12">
        <v>50000</v>
      </c>
      <c r="NF19" s="12">
        <v>0</v>
      </c>
      <c r="NG19" s="12">
        <v>50000</v>
      </c>
      <c r="NH19" s="13"/>
      <c r="NI19" s="12">
        <v>1</v>
      </c>
      <c r="NJ19" s="12">
        <v>50000</v>
      </c>
      <c r="NK19" s="12">
        <v>0</v>
      </c>
      <c r="NL19" s="12">
        <v>50000</v>
      </c>
      <c r="NM19" s="13"/>
      <c r="NN19" s="12">
        <v>0</v>
      </c>
      <c r="NO19" s="12">
        <v>0</v>
      </c>
      <c r="NP19" s="12">
        <v>0</v>
      </c>
      <c r="NQ19" s="12">
        <v>0</v>
      </c>
      <c r="NR19" s="13"/>
      <c r="NS19" s="12">
        <v>0</v>
      </c>
      <c r="NT19" s="12">
        <v>0</v>
      </c>
      <c r="NU19" s="12">
        <v>0</v>
      </c>
      <c r="NV19" s="12">
        <v>0</v>
      </c>
      <c r="NW19" s="13"/>
      <c r="NX19" s="12">
        <v>0</v>
      </c>
      <c r="NY19" s="12">
        <v>0</v>
      </c>
      <c r="NZ19" s="12">
        <v>0</v>
      </c>
      <c r="OA19" s="12">
        <v>0</v>
      </c>
      <c r="OB19" s="13"/>
      <c r="OC19" s="12">
        <v>0</v>
      </c>
      <c r="OD19" s="12">
        <v>0</v>
      </c>
      <c r="OE19" s="12">
        <v>0</v>
      </c>
      <c r="OF19" s="12">
        <v>0</v>
      </c>
      <c r="OG19" s="13"/>
      <c r="OH19" s="12">
        <v>0</v>
      </c>
      <c r="OI19" s="12">
        <v>0</v>
      </c>
      <c r="OJ19" s="12">
        <v>0</v>
      </c>
      <c r="OK19" s="12">
        <v>0</v>
      </c>
      <c r="OL19" s="13"/>
      <c r="OM19" s="12">
        <v>1</v>
      </c>
      <c r="ON19" s="12">
        <v>100000</v>
      </c>
      <c r="OO19" s="12">
        <v>0</v>
      </c>
      <c r="OP19" s="12">
        <v>100000</v>
      </c>
      <c r="OQ19" s="13"/>
      <c r="OR19" s="12">
        <v>24.2</v>
      </c>
      <c r="OS19" s="12">
        <v>2570040</v>
      </c>
      <c r="OT19" s="12">
        <v>0</v>
      </c>
      <c r="OU19" s="12">
        <v>2570040</v>
      </c>
      <c r="OV19" s="13"/>
      <c r="OW19" s="12">
        <v>0</v>
      </c>
      <c r="OX19" s="12">
        <v>0</v>
      </c>
      <c r="OY19" s="12">
        <v>0</v>
      </c>
      <c r="OZ19" s="12">
        <v>0</v>
      </c>
      <c r="PA19" s="13"/>
      <c r="PB19" s="12">
        <v>0</v>
      </c>
      <c r="PC19" s="12">
        <v>0</v>
      </c>
      <c r="PD19" s="12">
        <v>0</v>
      </c>
      <c r="PE19" s="12">
        <v>0</v>
      </c>
      <c r="PF19" s="13"/>
      <c r="PG19" s="12">
        <v>0</v>
      </c>
      <c r="PH19" s="12">
        <v>0</v>
      </c>
      <c r="PI19" s="12">
        <v>0</v>
      </c>
      <c r="PJ19" s="12">
        <v>0</v>
      </c>
      <c r="PK19" s="13"/>
      <c r="PL19" s="12">
        <v>0</v>
      </c>
      <c r="PM19" s="12">
        <v>0</v>
      </c>
      <c r="PN19" s="12">
        <v>0</v>
      </c>
      <c r="PO19" s="12">
        <v>0</v>
      </c>
      <c r="PP19" s="13"/>
      <c r="PQ19" s="12">
        <v>0</v>
      </c>
      <c r="PR19" s="12">
        <v>0</v>
      </c>
      <c r="PS19" s="12">
        <v>0</v>
      </c>
      <c r="PT19" s="12">
        <v>0</v>
      </c>
      <c r="PU19" s="13"/>
      <c r="PV19" s="12">
        <v>0</v>
      </c>
      <c r="PW19" s="12">
        <v>0</v>
      </c>
      <c r="PX19" s="12">
        <v>0</v>
      </c>
      <c r="PY19" s="12">
        <v>0</v>
      </c>
      <c r="PZ19" s="13"/>
      <c r="QA19" s="12">
        <v>0</v>
      </c>
      <c r="QB19" s="12">
        <v>0</v>
      </c>
      <c r="QC19" s="12">
        <v>0</v>
      </c>
      <c r="QD19" s="12">
        <v>0</v>
      </c>
      <c r="QE19" s="13"/>
      <c r="QF19" s="12">
        <v>0</v>
      </c>
      <c r="QG19" s="12">
        <v>0</v>
      </c>
      <c r="QH19" s="12">
        <v>0</v>
      </c>
      <c r="QI19" s="12">
        <v>0</v>
      </c>
      <c r="QJ19" s="13"/>
      <c r="QK19" s="12">
        <v>1</v>
      </c>
      <c r="QL19" s="12">
        <v>18500</v>
      </c>
      <c r="QM19" s="12">
        <v>0</v>
      </c>
      <c r="QN19" s="12">
        <v>18500</v>
      </c>
      <c r="QO19" s="13"/>
      <c r="QP19" s="12">
        <v>0</v>
      </c>
      <c r="QQ19" s="12">
        <v>0</v>
      </c>
      <c r="QR19" s="12">
        <v>0</v>
      </c>
      <c r="QS19" s="12">
        <v>0</v>
      </c>
      <c r="QT19" s="13"/>
      <c r="QU19" s="12">
        <v>1</v>
      </c>
      <c r="QV19" s="12">
        <v>19500</v>
      </c>
      <c r="QW19" s="12">
        <v>0</v>
      </c>
      <c r="QX19" s="12">
        <v>19500</v>
      </c>
      <c r="QY19" s="13"/>
      <c r="QZ19" s="12">
        <v>10</v>
      </c>
      <c r="RA19" s="12">
        <v>72375</v>
      </c>
      <c r="RB19" s="12">
        <v>0</v>
      </c>
      <c r="RC19" s="12">
        <v>72375</v>
      </c>
      <c r="RD19" s="13"/>
      <c r="RE19" s="12">
        <v>0</v>
      </c>
      <c r="RF19" s="12">
        <v>0</v>
      </c>
      <c r="RG19" s="12">
        <v>0</v>
      </c>
      <c r="RH19" s="12">
        <v>0</v>
      </c>
      <c r="RI19" s="13"/>
      <c r="RJ19" s="12">
        <v>0</v>
      </c>
      <c r="RK19" s="12">
        <v>0</v>
      </c>
      <c r="RL19" s="12">
        <v>0</v>
      </c>
      <c r="RM19" s="12">
        <v>0</v>
      </c>
      <c r="RN19" s="13"/>
      <c r="RO19" s="12">
        <v>0</v>
      </c>
      <c r="RP19" s="12">
        <v>0</v>
      </c>
      <c r="RQ19" s="12">
        <v>0</v>
      </c>
      <c r="RR19" s="12">
        <v>0</v>
      </c>
      <c r="RS19" s="13"/>
      <c r="RT19" s="12">
        <v>28</v>
      </c>
      <c r="RU19" s="12">
        <v>420000</v>
      </c>
      <c r="RV19" s="12">
        <v>0</v>
      </c>
      <c r="RW19" s="12">
        <v>420000</v>
      </c>
      <c r="RX19" s="13"/>
      <c r="RY19" s="12">
        <v>0</v>
      </c>
      <c r="RZ19" s="12">
        <v>0</v>
      </c>
      <c r="SA19" s="12">
        <v>0</v>
      </c>
      <c r="SB19" s="12">
        <v>0</v>
      </c>
      <c r="SC19" s="13"/>
      <c r="SD19" s="12">
        <v>0</v>
      </c>
      <c r="SE19" s="12">
        <v>0</v>
      </c>
      <c r="SF19" s="12">
        <v>0</v>
      </c>
      <c r="SG19" s="12">
        <v>0</v>
      </c>
      <c r="SH19" s="13"/>
      <c r="SI19" s="12">
        <v>0</v>
      </c>
      <c r="SJ19" s="12">
        <v>0</v>
      </c>
      <c r="SK19" s="12">
        <v>0</v>
      </c>
      <c r="SL19" s="12">
        <v>0</v>
      </c>
      <c r="SM19" s="13"/>
      <c r="SN19" s="12">
        <v>0</v>
      </c>
      <c r="SO19" s="12">
        <v>0</v>
      </c>
      <c r="SP19" s="12">
        <v>0</v>
      </c>
      <c r="SQ19" s="12">
        <v>0</v>
      </c>
      <c r="SR19" s="13"/>
      <c r="SS19" s="12">
        <v>0</v>
      </c>
      <c r="ST19" s="12">
        <v>0</v>
      </c>
      <c r="SU19" s="12">
        <v>0</v>
      </c>
      <c r="SV19" s="12">
        <v>0</v>
      </c>
      <c r="SW19" s="13"/>
      <c r="SX19" s="12">
        <v>0</v>
      </c>
      <c r="SY19" s="12">
        <v>0</v>
      </c>
      <c r="SZ19" s="12">
        <v>0</v>
      </c>
      <c r="TA19" s="12">
        <v>0</v>
      </c>
      <c r="TB19" s="13"/>
      <c r="TC19" s="12">
        <v>0</v>
      </c>
      <c r="TD19" s="12">
        <v>0</v>
      </c>
      <c r="TE19" s="12">
        <v>0</v>
      </c>
      <c r="TF19" s="12">
        <v>0</v>
      </c>
      <c r="TG19" s="13"/>
      <c r="TH19" s="12">
        <v>0</v>
      </c>
      <c r="TI19" s="12">
        <v>0</v>
      </c>
      <c r="TJ19" s="12">
        <v>0</v>
      </c>
      <c r="TK19" s="12">
        <v>0</v>
      </c>
      <c r="TL19" s="13"/>
      <c r="TM19" s="12">
        <v>0</v>
      </c>
      <c r="TN19" s="12">
        <v>0</v>
      </c>
      <c r="TO19" s="12">
        <v>0</v>
      </c>
      <c r="TP19" s="12">
        <v>0</v>
      </c>
      <c r="TQ19" s="13"/>
      <c r="TR19" s="12">
        <v>0</v>
      </c>
      <c r="TS19" s="12">
        <v>25000</v>
      </c>
      <c r="TT19" s="12">
        <v>0</v>
      </c>
      <c r="TU19" s="12">
        <v>25000</v>
      </c>
      <c r="TV19" s="13"/>
      <c r="TW19" s="12">
        <v>0</v>
      </c>
      <c r="TX19" s="12">
        <v>0</v>
      </c>
      <c r="TY19" s="12">
        <v>0</v>
      </c>
      <c r="TZ19" s="12">
        <v>0</v>
      </c>
      <c r="UA19" s="13"/>
      <c r="UB19" s="12">
        <v>0</v>
      </c>
      <c r="UC19" s="12">
        <v>0</v>
      </c>
      <c r="UD19" s="12">
        <v>0</v>
      </c>
      <c r="UE19" s="12">
        <v>0</v>
      </c>
      <c r="UF19" s="13"/>
      <c r="UG19" s="12">
        <v>0</v>
      </c>
      <c r="UH19" s="12">
        <v>9493213.4800000004</v>
      </c>
      <c r="UI19" s="12">
        <v>0</v>
      </c>
      <c r="UJ19" s="12">
        <v>9493213.4800000004</v>
      </c>
      <c r="UK19" s="13"/>
    </row>
    <row r="20" spans="1:557" hidden="1">
      <c r="A20" s="10">
        <v>14</v>
      </c>
      <c r="B20" s="11" t="s">
        <v>16</v>
      </c>
      <c r="C20" s="12">
        <v>0</v>
      </c>
      <c r="D20" s="12">
        <v>0</v>
      </c>
      <c r="E20" s="12">
        <v>0</v>
      </c>
      <c r="F20" s="12">
        <v>0</v>
      </c>
      <c r="G20" s="13"/>
      <c r="H20" s="12">
        <v>1</v>
      </c>
      <c r="I20" s="12">
        <v>378000</v>
      </c>
      <c r="J20" s="12">
        <v>0</v>
      </c>
      <c r="K20" s="12">
        <v>378000</v>
      </c>
      <c r="L20" s="13"/>
      <c r="M20" s="12">
        <v>0</v>
      </c>
      <c r="N20" s="12">
        <v>0</v>
      </c>
      <c r="O20" s="12">
        <v>0</v>
      </c>
      <c r="P20" s="12">
        <v>0</v>
      </c>
      <c r="Q20" s="13"/>
      <c r="R20" s="12">
        <v>0</v>
      </c>
      <c r="S20" s="12">
        <v>0</v>
      </c>
      <c r="T20" s="12">
        <v>0</v>
      </c>
      <c r="U20" s="12">
        <v>0</v>
      </c>
      <c r="V20" s="13"/>
      <c r="W20" s="12">
        <v>1</v>
      </c>
      <c r="X20" s="12">
        <v>26500</v>
      </c>
      <c r="Y20" s="12">
        <v>0</v>
      </c>
      <c r="Z20" s="12">
        <v>26500</v>
      </c>
      <c r="AA20" s="13"/>
      <c r="AB20" s="12">
        <v>0</v>
      </c>
      <c r="AC20" s="12">
        <v>0</v>
      </c>
      <c r="AD20" s="12">
        <v>0</v>
      </c>
      <c r="AE20" s="12">
        <v>0</v>
      </c>
      <c r="AF20" s="13"/>
      <c r="AG20" s="12">
        <v>7</v>
      </c>
      <c r="AH20" s="12">
        <v>1392300</v>
      </c>
      <c r="AI20" s="12">
        <v>0</v>
      </c>
      <c r="AJ20" s="12">
        <v>1392300</v>
      </c>
      <c r="AK20" s="13"/>
      <c r="AL20" s="12">
        <v>0</v>
      </c>
      <c r="AM20" s="12">
        <v>0</v>
      </c>
      <c r="AN20" s="12">
        <v>0</v>
      </c>
      <c r="AO20" s="12">
        <v>0</v>
      </c>
      <c r="AP20" s="13"/>
      <c r="AQ20" s="12">
        <v>0</v>
      </c>
      <c r="AR20" s="12">
        <v>0</v>
      </c>
      <c r="AS20" s="12">
        <v>0</v>
      </c>
      <c r="AT20" s="12">
        <v>0</v>
      </c>
      <c r="AU20" s="13"/>
      <c r="AV20" s="12">
        <v>0</v>
      </c>
      <c r="AW20" s="12">
        <v>0</v>
      </c>
      <c r="AX20" s="12">
        <v>0</v>
      </c>
      <c r="AY20" s="12">
        <v>0</v>
      </c>
      <c r="AZ20" s="13"/>
      <c r="BA20" s="12">
        <v>0</v>
      </c>
      <c r="BB20" s="12">
        <v>0</v>
      </c>
      <c r="BC20" s="12">
        <v>0</v>
      </c>
      <c r="BD20" s="12">
        <v>0</v>
      </c>
      <c r="BE20" s="13"/>
      <c r="BF20" s="12">
        <v>0</v>
      </c>
      <c r="BG20" s="12">
        <v>0</v>
      </c>
      <c r="BH20" s="12">
        <v>0</v>
      </c>
      <c r="BI20" s="12">
        <v>0</v>
      </c>
      <c r="BJ20" s="13"/>
      <c r="BK20" s="12">
        <v>0</v>
      </c>
      <c r="BL20" s="12">
        <v>0</v>
      </c>
      <c r="BM20" s="12">
        <v>0</v>
      </c>
      <c r="BN20" s="12">
        <v>0</v>
      </c>
      <c r="BO20" s="13"/>
      <c r="BP20" s="12">
        <v>0</v>
      </c>
      <c r="BQ20" s="12">
        <v>0</v>
      </c>
      <c r="BR20" s="12">
        <v>0</v>
      </c>
      <c r="BS20" s="12">
        <v>0</v>
      </c>
      <c r="BT20" s="13"/>
      <c r="BU20" s="12">
        <v>0</v>
      </c>
      <c r="BV20" s="12">
        <v>180000</v>
      </c>
      <c r="BW20" s="12">
        <v>0</v>
      </c>
      <c r="BX20" s="12">
        <v>180000</v>
      </c>
      <c r="BY20" s="13"/>
      <c r="BZ20" s="12">
        <v>0</v>
      </c>
      <c r="CA20" s="12">
        <v>0</v>
      </c>
      <c r="CB20" s="12">
        <v>0</v>
      </c>
      <c r="CC20" s="12">
        <v>0</v>
      </c>
      <c r="CD20" s="13"/>
      <c r="CE20" s="12">
        <v>7</v>
      </c>
      <c r="CF20" s="12">
        <v>103248.48</v>
      </c>
      <c r="CG20" s="12">
        <v>0</v>
      </c>
      <c r="CH20" s="12">
        <v>103248.48</v>
      </c>
      <c r="CI20" s="13"/>
      <c r="CJ20" s="12">
        <v>0</v>
      </c>
      <c r="CK20" s="12">
        <v>0</v>
      </c>
      <c r="CL20" s="12">
        <v>0</v>
      </c>
      <c r="CM20" s="12">
        <v>0</v>
      </c>
      <c r="CN20" s="13"/>
      <c r="CO20" s="12">
        <v>0</v>
      </c>
      <c r="CP20" s="12">
        <v>0</v>
      </c>
      <c r="CQ20" s="12">
        <v>0</v>
      </c>
      <c r="CR20" s="12">
        <v>0</v>
      </c>
      <c r="CS20" s="13"/>
      <c r="CT20" s="12">
        <v>8</v>
      </c>
      <c r="CU20" s="12">
        <v>53050</v>
      </c>
      <c r="CV20" s="12">
        <v>0</v>
      </c>
      <c r="CW20" s="12">
        <v>53050</v>
      </c>
      <c r="CX20" s="13"/>
      <c r="CY20" s="12">
        <v>0</v>
      </c>
      <c r="CZ20" s="12">
        <v>133125</v>
      </c>
      <c r="DA20" s="12">
        <v>0</v>
      </c>
      <c r="DB20" s="12">
        <v>133125</v>
      </c>
      <c r="DC20" s="13"/>
      <c r="DD20" s="12">
        <v>0</v>
      </c>
      <c r="DE20" s="12">
        <v>0</v>
      </c>
      <c r="DF20" s="12">
        <v>0</v>
      </c>
      <c r="DG20" s="12">
        <v>0</v>
      </c>
      <c r="DH20" s="13"/>
      <c r="DI20" s="12">
        <v>0</v>
      </c>
      <c r="DJ20" s="12">
        <v>0</v>
      </c>
      <c r="DK20" s="12">
        <v>0</v>
      </c>
      <c r="DL20" s="12">
        <v>0</v>
      </c>
      <c r="DM20" s="13"/>
      <c r="DN20" s="12">
        <v>0</v>
      </c>
      <c r="DO20" s="12">
        <v>0</v>
      </c>
      <c r="DP20" s="12">
        <v>0</v>
      </c>
      <c r="DQ20" s="12">
        <v>0</v>
      </c>
      <c r="DR20" s="13"/>
      <c r="DS20" s="12">
        <v>0</v>
      </c>
      <c r="DT20" s="12">
        <v>0</v>
      </c>
      <c r="DU20" s="12">
        <v>0</v>
      </c>
      <c r="DV20" s="12">
        <v>0</v>
      </c>
      <c r="DW20" s="13"/>
      <c r="DX20" s="12">
        <v>1</v>
      </c>
      <c r="DY20" s="12">
        <v>142400</v>
      </c>
      <c r="DZ20" s="12">
        <v>0</v>
      </c>
      <c r="EA20" s="12">
        <v>142400</v>
      </c>
      <c r="EB20" s="13"/>
      <c r="EC20" s="12">
        <v>0</v>
      </c>
      <c r="ED20" s="12">
        <v>0</v>
      </c>
      <c r="EE20" s="12">
        <v>0</v>
      </c>
      <c r="EF20" s="12">
        <v>0</v>
      </c>
      <c r="EG20" s="13"/>
      <c r="EH20" s="12">
        <v>0</v>
      </c>
      <c r="EI20" s="12">
        <v>0</v>
      </c>
      <c r="EJ20" s="12">
        <v>0</v>
      </c>
      <c r="EK20" s="12">
        <v>0</v>
      </c>
      <c r="EL20" s="13"/>
      <c r="EM20" s="12">
        <v>7</v>
      </c>
      <c r="EN20" s="12">
        <v>79000</v>
      </c>
      <c r="EO20" s="12">
        <v>0</v>
      </c>
      <c r="EP20" s="12">
        <v>79000</v>
      </c>
      <c r="EQ20" s="13"/>
      <c r="ER20" s="12">
        <v>0</v>
      </c>
      <c r="ES20" s="12">
        <v>0</v>
      </c>
      <c r="ET20" s="12">
        <v>0</v>
      </c>
      <c r="EU20" s="12">
        <v>0</v>
      </c>
      <c r="EV20" s="13"/>
      <c r="EW20" s="12">
        <v>7</v>
      </c>
      <c r="EX20" s="12">
        <v>14000</v>
      </c>
      <c r="EY20" s="12">
        <v>0</v>
      </c>
      <c r="EZ20" s="12">
        <v>14000</v>
      </c>
      <c r="FA20" s="13"/>
      <c r="FB20" s="12">
        <v>7</v>
      </c>
      <c r="FC20" s="12">
        <v>21000</v>
      </c>
      <c r="FD20" s="12">
        <v>0</v>
      </c>
      <c r="FE20" s="12">
        <v>21000</v>
      </c>
      <c r="FF20" s="13"/>
      <c r="FG20" s="12">
        <v>0</v>
      </c>
      <c r="FH20" s="12">
        <v>0</v>
      </c>
      <c r="FI20" s="12">
        <v>0</v>
      </c>
      <c r="FJ20" s="12">
        <v>0</v>
      </c>
      <c r="FK20" s="13"/>
      <c r="FL20" s="12">
        <v>0</v>
      </c>
      <c r="FM20" s="12">
        <v>0</v>
      </c>
      <c r="FN20" s="12">
        <v>0</v>
      </c>
      <c r="FO20" s="12">
        <v>0</v>
      </c>
      <c r="FP20" s="13"/>
      <c r="FQ20" s="12">
        <v>0</v>
      </c>
      <c r="FR20" s="12">
        <v>0</v>
      </c>
      <c r="FS20" s="12">
        <v>0</v>
      </c>
      <c r="FT20" s="12">
        <v>0</v>
      </c>
      <c r="FU20" s="13"/>
      <c r="FV20" s="12">
        <v>0</v>
      </c>
      <c r="FW20" s="12">
        <v>0</v>
      </c>
      <c r="FX20" s="12">
        <v>0</v>
      </c>
      <c r="FY20" s="12">
        <v>0</v>
      </c>
      <c r="FZ20" s="13"/>
      <c r="GA20" s="12">
        <v>0</v>
      </c>
      <c r="GB20" s="12">
        <v>0</v>
      </c>
      <c r="GC20" s="12">
        <v>0</v>
      </c>
      <c r="GD20" s="12">
        <v>0</v>
      </c>
      <c r="GE20" s="13"/>
      <c r="GF20" s="12">
        <v>0</v>
      </c>
      <c r="GG20" s="12">
        <v>0</v>
      </c>
      <c r="GH20" s="12">
        <v>0</v>
      </c>
      <c r="GI20" s="12">
        <v>0</v>
      </c>
      <c r="GJ20" s="13"/>
      <c r="GK20" s="12">
        <v>1</v>
      </c>
      <c r="GL20" s="12">
        <v>32500</v>
      </c>
      <c r="GM20" s="12">
        <v>0</v>
      </c>
      <c r="GN20" s="12">
        <v>32500</v>
      </c>
      <c r="GO20" s="13"/>
      <c r="GP20" s="12">
        <v>7</v>
      </c>
      <c r="GQ20" s="12">
        <v>70000</v>
      </c>
      <c r="GR20" s="12">
        <v>0</v>
      </c>
      <c r="GS20" s="12">
        <v>70000</v>
      </c>
      <c r="GT20" s="13"/>
      <c r="GU20" s="12">
        <v>2</v>
      </c>
      <c r="GV20" s="12">
        <v>20000</v>
      </c>
      <c r="GW20" s="12">
        <v>0</v>
      </c>
      <c r="GX20" s="12">
        <v>20000</v>
      </c>
      <c r="GY20" s="13"/>
      <c r="GZ20" s="12">
        <v>0</v>
      </c>
      <c r="HA20" s="12">
        <v>0</v>
      </c>
      <c r="HB20" s="12">
        <v>0</v>
      </c>
      <c r="HC20" s="12">
        <v>0</v>
      </c>
      <c r="HD20" s="13"/>
      <c r="HE20" s="12">
        <v>0</v>
      </c>
      <c r="HF20" s="12">
        <v>0</v>
      </c>
      <c r="HG20" s="12">
        <v>0</v>
      </c>
      <c r="HH20" s="12">
        <v>0</v>
      </c>
      <c r="HI20" s="13"/>
      <c r="HJ20" s="12">
        <v>0</v>
      </c>
      <c r="HK20" s="12">
        <v>0</v>
      </c>
      <c r="HL20" s="12">
        <v>0</v>
      </c>
      <c r="HM20" s="12">
        <v>0</v>
      </c>
      <c r="HN20" s="13"/>
      <c r="HO20" s="12">
        <v>0</v>
      </c>
      <c r="HP20" s="12">
        <v>0</v>
      </c>
      <c r="HQ20" s="12">
        <v>0</v>
      </c>
      <c r="HR20" s="12">
        <v>0</v>
      </c>
      <c r="HS20" s="13"/>
      <c r="HT20" s="12">
        <v>0</v>
      </c>
      <c r="HU20" s="12">
        <v>0</v>
      </c>
      <c r="HV20" s="12">
        <v>0</v>
      </c>
      <c r="HW20" s="12">
        <v>0</v>
      </c>
      <c r="HX20" s="13"/>
      <c r="HY20" s="12">
        <v>0</v>
      </c>
      <c r="HZ20" s="12">
        <v>0</v>
      </c>
      <c r="IA20" s="12">
        <v>0</v>
      </c>
      <c r="IB20" s="12">
        <v>0</v>
      </c>
      <c r="IC20" s="13"/>
      <c r="ID20" s="12">
        <v>1</v>
      </c>
      <c r="IE20" s="12">
        <v>15425</v>
      </c>
      <c r="IF20" s="12">
        <v>0</v>
      </c>
      <c r="IG20" s="12">
        <v>15425</v>
      </c>
      <c r="IH20" s="13"/>
      <c r="II20" s="12">
        <v>0</v>
      </c>
      <c r="IJ20" s="12">
        <v>0</v>
      </c>
      <c r="IK20" s="12">
        <v>0</v>
      </c>
      <c r="IL20" s="12">
        <v>0</v>
      </c>
      <c r="IM20" s="13"/>
      <c r="IN20" s="12">
        <v>0</v>
      </c>
      <c r="IO20" s="12">
        <v>0</v>
      </c>
      <c r="IP20" s="12">
        <v>0</v>
      </c>
      <c r="IQ20" s="12">
        <v>0</v>
      </c>
      <c r="IR20" s="13"/>
      <c r="IS20" s="12"/>
      <c r="IT20" s="12">
        <v>0</v>
      </c>
      <c r="IU20" s="12">
        <v>0</v>
      </c>
      <c r="IV20" s="12">
        <v>0</v>
      </c>
      <c r="IW20" s="13"/>
      <c r="IX20" s="12">
        <v>136</v>
      </c>
      <c r="IY20" s="12">
        <v>159300</v>
      </c>
      <c r="IZ20" s="12">
        <v>0</v>
      </c>
      <c r="JA20" s="12">
        <v>159300</v>
      </c>
      <c r="JB20" s="13"/>
      <c r="JC20" s="12">
        <v>7</v>
      </c>
      <c r="JD20" s="12">
        <v>3850</v>
      </c>
      <c r="JE20" s="12">
        <v>0</v>
      </c>
      <c r="JF20" s="12">
        <v>3850</v>
      </c>
      <c r="JG20" s="13"/>
      <c r="JH20" s="12">
        <v>0</v>
      </c>
      <c r="JI20" s="12">
        <v>0</v>
      </c>
      <c r="JJ20" s="12">
        <v>0</v>
      </c>
      <c r="JK20" s="12">
        <v>0</v>
      </c>
      <c r="JL20" s="13"/>
      <c r="JM20" s="12">
        <v>7</v>
      </c>
      <c r="JN20" s="12">
        <v>2800</v>
      </c>
      <c r="JO20" s="12">
        <v>0</v>
      </c>
      <c r="JP20" s="12">
        <v>2800</v>
      </c>
      <c r="JQ20" s="13"/>
      <c r="JR20" s="12">
        <v>0</v>
      </c>
      <c r="JS20" s="12">
        <v>0</v>
      </c>
      <c r="JT20" s="12">
        <v>0</v>
      </c>
      <c r="JU20" s="12">
        <v>0</v>
      </c>
      <c r="JV20" s="13"/>
      <c r="JW20" s="12">
        <v>0</v>
      </c>
      <c r="JX20" s="12">
        <v>0</v>
      </c>
      <c r="JY20" s="12">
        <v>0</v>
      </c>
      <c r="JZ20" s="12">
        <v>0</v>
      </c>
      <c r="KA20" s="13"/>
      <c r="KB20" s="12">
        <v>0</v>
      </c>
      <c r="KC20" s="12">
        <v>0</v>
      </c>
      <c r="KD20" s="12">
        <v>0</v>
      </c>
      <c r="KE20" s="12">
        <v>0</v>
      </c>
      <c r="KF20" s="13"/>
      <c r="KG20" s="12">
        <v>43</v>
      </c>
      <c r="KH20" s="12">
        <v>10750</v>
      </c>
      <c r="KI20" s="12">
        <v>0</v>
      </c>
      <c r="KJ20" s="12">
        <v>10750</v>
      </c>
      <c r="KK20" s="13"/>
      <c r="KL20" s="12">
        <v>0</v>
      </c>
      <c r="KM20" s="12">
        <v>0</v>
      </c>
      <c r="KN20" s="12">
        <v>0</v>
      </c>
      <c r="KO20" s="12">
        <v>0</v>
      </c>
      <c r="KP20" s="13"/>
      <c r="KQ20" s="12">
        <v>1</v>
      </c>
      <c r="KR20" s="12">
        <v>35000</v>
      </c>
      <c r="KS20" s="12">
        <v>0</v>
      </c>
      <c r="KT20" s="12">
        <v>35000</v>
      </c>
      <c r="KU20" s="13"/>
      <c r="KV20" s="12">
        <v>0</v>
      </c>
      <c r="KW20" s="12">
        <v>0</v>
      </c>
      <c r="KX20" s="12">
        <v>0</v>
      </c>
      <c r="KY20" s="12">
        <v>0</v>
      </c>
      <c r="KZ20" s="13"/>
      <c r="LA20" s="12">
        <v>0</v>
      </c>
      <c r="LB20" s="12">
        <v>0</v>
      </c>
      <c r="LC20" s="12">
        <v>0</v>
      </c>
      <c r="LD20" s="12">
        <v>0</v>
      </c>
      <c r="LE20" s="13"/>
      <c r="LF20" s="12">
        <v>0</v>
      </c>
      <c r="LG20" s="12">
        <v>0</v>
      </c>
      <c r="LH20" s="12">
        <v>0</v>
      </c>
      <c r="LI20" s="12">
        <v>0</v>
      </c>
      <c r="LJ20" s="13"/>
      <c r="LK20" s="12">
        <v>0</v>
      </c>
      <c r="LL20" s="12">
        <v>371600</v>
      </c>
      <c r="LM20" s="12">
        <v>0</v>
      </c>
      <c r="LN20" s="12">
        <v>371600</v>
      </c>
      <c r="LO20" s="13"/>
      <c r="LP20" s="12">
        <v>420</v>
      </c>
      <c r="LQ20" s="12">
        <v>117000</v>
      </c>
      <c r="LR20" s="12">
        <v>0</v>
      </c>
      <c r="LS20" s="12">
        <v>117000</v>
      </c>
      <c r="LT20" s="13"/>
      <c r="LU20" s="12">
        <v>30</v>
      </c>
      <c r="LV20" s="12">
        <v>29200</v>
      </c>
      <c r="LW20" s="12">
        <v>0</v>
      </c>
      <c r="LX20" s="12">
        <v>29200</v>
      </c>
      <c r="LY20" s="13"/>
      <c r="LZ20" s="12">
        <v>0</v>
      </c>
      <c r="MA20" s="12">
        <v>26250</v>
      </c>
      <c r="MB20" s="12">
        <v>0</v>
      </c>
      <c r="MC20" s="12">
        <v>26250</v>
      </c>
      <c r="MD20" s="13"/>
      <c r="ME20" s="12">
        <v>0</v>
      </c>
      <c r="MF20" s="12">
        <v>0</v>
      </c>
      <c r="MG20" s="12">
        <v>0</v>
      </c>
      <c r="MH20" s="12">
        <v>0</v>
      </c>
      <c r="MI20" s="13"/>
      <c r="MJ20" s="12">
        <v>0</v>
      </c>
      <c r="MK20" s="12">
        <v>0</v>
      </c>
      <c r="ML20" s="12">
        <v>0</v>
      </c>
      <c r="MM20" s="12">
        <v>0</v>
      </c>
      <c r="MN20" s="13"/>
      <c r="MO20" s="12">
        <v>0</v>
      </c>
      <c r="MP20" s="12">
        <v>0</v>
      </c>
      <c r="MQ20" s="12">
        <v>0</v>
      </c>
      <c r="MR20" s="12">
        <v>0</v>
      </c>
      <c r="MS20" s="13"/>
      <c r="MT20" s="12">
        <v>0</v>
      </c>
      <c r="MU20" s="12">
        <v>0</v>
      </c>
      <c r="MV20" s="12">
        <v>0</v>
      </c>
      <c r="MW20" s="12">
        <v>0</v>
      </c>
      <c r="MX20" s="13"/>
      <c r="MY20" s="12">
        <v>0</v>
      </c>
      <c r="MZ20" s="12">
        <v>0</v>
      </c>
      <c r="NA20" s="12">
        <v>0</v>
      </c>
      <c r="NB20" s="12">
        <v>0</v>
      </c>
      <c r="NC20" s="13"/>
      <c r="ND20" s="12">
        <v>1</v>
      </c>
      <c r="NE20" s="12">
        <v>50000</v>
      </c>
      <c r="NF20" s="12">
        <v>0</v>
      </c>
      <c r="NG20" s="12">
        <v>50000</v>
      </c>
      <c r="NH20" s="13"/>
      <c r="NI20" s="12">
        <v>1</v>
      </c>
      <c r="NJ20" s="12">
        <v>50000</v>
      </c>
      <c r="NK20" s="12">
        <v>0</v>
      </c>
      <c r="NL20" s="12">
        <v>50000</v>
      </c>
      <c r="NM20" s="13"/>
      <c r="NN20" s="12">
        <v>0</v>
      </c>
      <c r="NO20" s="12">
        <v>0</v>
      </c>
      <c r="NP20" s="12">
        <v>0</v>
      </c>
      <c r="NQ20" s="12">
        <v>0</v>
      </c>
      <c r="NR20" s="13"/>
      <c r="NS20" s="12">
        <v>0</v>
      </c>
      <c r="NT20" s="12">
        <v>0</v>
      </c>
      <c r="NU20" s="12">
        <v>0</v>
      </c>
      <c r="NV20" s="12">
        <v>0</v>
      </c>
      <c r="NW20" s="13"/>
      <c r="NX20" s="12">
        <v>0</v>
      </c>
      <c r="NY20" s="12">
        <v>0</v>
      </c>
      <c r="NZ20" s="12">
        <v>0</v>
      </c>
      <c r="OA20" s="12">
        <v>0</v>
      </c>
      <c r="OB20" s="13"/>
      <c r="OC20" s="12">
        <v>0</v>
      </c>
      <c r="OD20" s="12">
        <v>0</v>
      </c>
      <c r="OE20" s="12">
        <v>0</v>
      </c>
      <c r="OF20" s="12">
        <v>0</v>
      </c>
      <c r="OG20" s="13"/>
      <c r="OH20" s="12">
        <v>0</v>
      </c>
      <c r="OI20" s="12">
        <v>0</v>
      </c>
      <c r="OJ20" s="12">
        <v>0</v>
      </c>
      <c r="OK20" s="12">
        <v>0</v>
      </c>
      <c r="OL20" s="13"/>
      <c r="OM20" s="12">
        <v>1</v>
      </c>
      <c r="ON20" s="12">
        <v>100000</v>
      </c>
      <c r="OO20" s="12">
        <v>0</v>
      </c>
      <c r="OP20" s="12">
        <v>100000</v>
      </c>
      <c r="OQ20" s="13"/>
      <c r="OR20" s="12">
        <v>15.6</v>
      </c>
      <c r="OS20" s="12">
        <v>1656720</v>
      </c>
      <c r="OT20" s="12">
        <v>0</v>
      </c>
      <c r="OU20" s="12">
        <v>1656720</v>
      </c>
      <c r="OV20" s="13"/>
      <c r="OW20" s="12">
        <v>0</v>
      </c>
      <c r="OX20" s="12">
        <v>0</v>
      </c>
      <c r="OY20" s="12">
        <v>0</v>
      </c>
      <c r="OZ20" s="12">
        <v>0</v>
      </c>
      <c r="PA20" s="13"/>
      <c r="PB20" s="12">
        <v>0</v>
      </c>
      <c r="PC20" s="12">
        <v>0</v>
      </c>
      <c r="PD20" s="12">
        <v>0</v>
      </c>
      <c r="PE20" s="12">
        <v>0</v>
      </c>
      <c r="PF20" s="13"/>
      <c r="PG20" s="12">
        <v>0</v>
      </c>
      <c r="PH20" s="12">
        <v>0</v>
      </c>
      <c r="PI20" s="12">
        <v>0</v>
      </c>
      <c r="PJ20" s="12">
        <v>0</v>
      </c>
      <c r="PK20" s="13"/>
      <c r="PL20" s="12">
        <v>0</v>
      </c>
      <c r="PM20" s="12">
        <v>0</v>
      </c>
      <c r="PN20" s="12">
        <v>0</v>
      </c>
      <c r="PO20" s="12">
        <v>0</v>
      </c>
      <c r="PP20" s="13"/>
      <c r="PQ20" s="12">
        <v>0</v>
      </c>
      <c r="PR20" s="12">
        <v>0</v>
      </c>
      <c r="PS20" s="12">
        <v>0</v>
      </c>
      <c r="PT20" s="12">
        <v>0</v>
      </c>
      <c r="PU20" s="13"/>
      <c r="PV20" s="12">
        <v>0</v>
      </c>
      <c r="PW20" s="12">
        <v>0</v>
      </c>
      <c r="PX20" s="12">
        <v>0</v>
      </c>
      <c r="PY20" s="12">
        <v>0</v>
      </c>
      <c r="PZ20" s="13"/>
      <c r="QA20" s="12">
        <v>0</v>
      </c>
      <c r="QB20" s="12">
        <v>0</v>
      </c>
      <c r="QC20" s="12">
        <v>0</v>
      </c>
      <c r="QD20" s="12">
        <v>0</v>
      </c>
      <c r="QE20" s="13"/>
      <c r="QF20" s="12">
        <v>0</v>
      </c>
      <c r="QG20" s="12">
        <v>0</v>
      </c>
      <c r="QH20" s="12">
        <v>0</v>
      </c>
      <c r="QI20" s="12">
        <v>0</v>
      </c>
      <c r="QJ20" s="13"/>
      <c r="QK20" s="12">
        <v>1</v>
      </c>
      <c r="QL20" s="12">
        <v>18500</v>
      </c>
      <c r="QM20" s="12">
        <v>0</v>
      </c>
      <c r="QN20" s="12">
        <v>18500</v>
      </c>
      <c r="QO20" s="13"/>
      <c r="QP20" s="12">
        <v>0</v>
      </c>
      <c r="QQ20" s="12">
        <v>0</v>
      </c>
      <c r="QR20" s="12">
        <v>0</v>
      </c>
      <c r="QS20" s="12">
        <v>0</v>
      </c>
      <c r="QT20" s="13"/>
      <c r="QU20" s="12">
        <v>1</v>
      </c>
      <c r="QV20" s="12">
        <v>14700</v>
      </c>
      <c r="QW20" s="12">
        <v>0</v>
      </c>
      <c r="QX20" s="12">
        <v>14700</v>
      </c>
      <c r="QY20" s="13"/>
      <c r="QZ20" s="12">
        <v>7</v>
      </c>
      <c r="RA20" s="12">
        <v>59875</v>
      </c>
      <c r="RB20" s="12">
        <v>0</v>
      </c>
      <c r="RC20" s="12">
        <v>59875</v>
      </c>
      <c r="RD20" s="13"/>
      <c r="RE20" s="12">
        <v>0</v>
      </c>
      <c r="RF20" s="12">
        <v>0</v>
      </c>
      <c r="RG20" s="12">
        <v>0</v>
      </c>
      <c r="RH20" s="12">
        <v>0</v>
      </c>
      <c r="RI20" s="13"/>
      <c r="RJ20" s="12">
        <v>0</v>
      </c>
      <c r="RK20" s="12">
        <v>0</v>
      </c>
      <c r="RL20" s="12">
        <v>0</v>
      </c>
      <c r="RM20" s="12">
        <v>0</v>
      </c>
      <c r="RN20" s="13"/>
      <c r="RO20" s="12">
        <v>0</v>
      </c>
      <c r="RP20" s="12">
        <v>0</v>
      </c>
      <c r="RQ20" s="12">
        <v>0</v>
      </c>
      <c r="RR20" s="12">
        <v>0</v>
      </c>
      <c r="RS20" s="13"/>
      <c r="RT20" s="12">
        <v>56</v>
      </c>
      <c r="RU20" s="12">
        <v>840000</v>
      </c>
      <c r="RV20" s="12">
        <v>0</v>
      </c>
      <c r="RW20" s="12">
        <v>840000</v>
      </c>
      <c r="RX20" s="13"/>
      <c r="RY20" s="12">
        <v>0</v>
      </c>
      <c r="RZ20" s="12">
        <v>0</v>
      </c>
      <c r="SA20" s="12">
        <v>0</v>
      </c>
      <c r="SB20" s="12">
        <v>0</v>
      </c>
      <c r="SC20" s="13"/>
      <c r="SD20" s="12">
        <v>0</v>
      </c>
      <c r="SE20" s="12">
        <v>0</v>
      </c>
      <c r="SF20" s="12">
        <v>0</v>
      </c>
      <c r="SG20" s="12">
        <v>0</v>
      </c>
      <c r="SH20" s="13"/>
      <c r="SI20" s="12">
        <v>0</v>
      </c>
      <c r="SJ20" s="12">
        <v>0</v>
      </c>
      <c r="SK20" s="12">
        <v>0</v>
      </c>
      <c r="SL20" s="12">
        <v>0</v>
      </c>
      <c r="SM20" s="13"/>
      <c r="SN20" s="12">
        <v>0</v>
      </c>
      <c r="SO20" s="12">
        <v>0</v>
      </c>
      <c r="SP20" s="12">
        <v>0</v>
      </c>
      <c r="SQ20" s="12">
        <v>0</v>
      </c>
      <c r="SR20" s="13"/>
      <c r="SS20" s="12">
        <v>0</v>
      </c>
      <c r="ST20" s="12">
        <v>0</v>
      </c>
      <c r="SU20" s="12">
        <v>0</v>
      </c>
      <c r="SV20" s="12">
        <v>0</v>
      </c>
      <c r="SW20" s="13"/>
      <c r="SX20" s="12">
        <v>0</v>
      </c>
      <c r="SY20" s="12">
        <v>0</v>
      </c>
      <c r="SZ20" s="12">
        <v>0</v>
      </c>
      <c r="TA20" s="12">
        <v>0</v>
      </c>
      <c r="TB20" s="13"/>
      <c r="TC20" s="12">
        <v>0</v>
      </c>
      <c r="TD20" s="12">
        <v>0</v>
      </c>
      <c r="TE20" s="12">
        <v>0</v>
      </c>
      <c r="TF20" s="12">
        <v>0</v>
      </c>
      <c r="TG20" s="13"/>
      <c r="TH20" s="12">
        <v>0</v>
      </c>
      <c r="TI20" s="12">
        <v>0</v>
      </c>
      <c r="TJ20" s="12">
        <v>0</v>
      </c>
      <c r="TK20" s="12">
        <v>0</v>
      </c>
      <c r="TL20" s="13"/>
      <c r="TM20" s="12">
        <v>0</v>
      </c>
      <c r="TN20" s="12">
        <v>0</v>
      </c>
      <c r="TO20" s="12">
        <v>0</v>
      </c>
      <c r="TP20" s="12">
        <v>0</v>
      </c>
      <c r="TQ20" s="13"/>
      <c r="TR20" s="12">
        <v>0</v>
      </c>
      <c r="TS20" s="12">
        <v>25000</v>
      </c>
      <c r="TT20" s="12">
        <v>0</v>
      </c>
      <c r="TU20" s="12">
        <v>25000</v>
      </c>
      <c r="TV20" s="13"/>
      <c r="TW20" s="12">
        <v>0</v>
      </c>
      <c r="TX20" s="12">
        <v>0</v>
      </c>
      <c r="TY20" s="12">
        <v>0</v>
      </c>
      <c r="TZ20" s="12">
        <v>0</v>
      </c>
      <c r="UA20" s="13"/>
      <c r="UB20" s="12">
        <v>0</v>
      </c>
      <c r="UC20" s="12">
        <v>0</v>
      </c>
      <c r="UD20" s="12">
        <v>0</v>
      </c>
      <c r="UE20" s="12">
        <v>0</v>
      </c>
      <c r="UF20" s="13"/>
      <c r="UG20" s="12">
        <v>0</v>
      </c>
      <c r="UH20" s="12">
        <v>6231093.4800000004</v>
      </c>
      <c r="UI20" s="12">
        <v>0</v>
      </c>
      <c r="UJ20" s="12">
        <v>6231093.4800000004</v>
      </c>
      <c r="UK20" s="13"/>
    </row>
    <row r="21" spans="1:557" hidden="1">
      <c r="A21" s="10">
        <v>15</v>
      </c>
      <c r="B21" s="11" t="s">
        <v>17</v>
      </c>
      <c r="C21" s="12">
        <v>0</v>
      </c>
      <c r="D21" s="12">
        <v>0</v>
      </c>
      <c r="E21" s="12">
        <v>0</v>
      </c>
      <c r="F21" s="12">
        <v>0</v>
      </c>
      <c r="G21" s="13"/>
      <c r="H21" s="12">
        <v>0</v>
      </c>
      <c r="I21" s="12">
        <v>0</v>
      </c>
      <c r="J21" s="12">
        <v>0</v>
      </c>
      <c r="K21" s="12">
        <v>0</v>
      </c>
      <c r="L21" s="13"/>
      <c r="M21" s="12">
        <v>0</v>
      </c>
      <c r="N21" s="12">
        <v>0</v>
      </c>
      <c r="O21" s="12">
        <v>0</v>
      </c>
      <c r="P21" s="12">
        <v>0</v>
      </c>
      <c r="Q21" s="13"/>
      <c r="R21" s="12">
        <v>0</v>
      </c>
      <c r="S21" s="12">
        <v>0</v>
      </c>
      <c r="T21" s="12">
        <v>0</v>
      </c>
      <c r="U21" s="12">
        <v>0</v>
      </c>
      <c r="V21" s="13"/>
      <c r="W21" s="12">
        <v>1</v>
      </c>
      <c r="X21" s="12">
        <v>26500</v>
      </c>
      <c r="Y21" s="12">
        <v>0</v>
      </c>
      <c r="Z21" s="12">
        <v>26500</v>
      </c>
      <c r="AA21" s="13"/>
      <c r="AB21" s="12">
        <v>0</v>
      </c>
      <c r="AC21" s="12">
        <v>0</v>
      </c>
      <c r="AD21" s="12">
        <v>0</v>
      </c>
      <c r="AE21" s="12">
        <v>0</v>
      </c>
      <c r="AF21" s="13"/>
      <c r="AG21" s="12">
        <v>5</v>
      </c>
      <c r="AH21" s="12">
        <v>994500</v>
      </c>
      <c r="AI21" s="12">
        <v>0</v>
      </c>
      <c r="AJ21" s="12">
        <v>994500</v>
      </c>
      <c r="AK21" s="13"/>
      <c r="AL21" s="12">
        <v>0</v>
      </c>
      <c r="AM21" s="12">
        <v>0</v>
      </c>
      <c r="AN21" s="12">
        <v>0</v>
      </c>
      <c r="AO21" s="12">
        <v>0</v>
      </c>
      <c r="AP21" s="13"/>
      <c r="AQ21" s="12">
        <v>0</v>
      </c>
      <c r="AR21" s="12">
        <v>0</v>
      </c>
      <c r="AS21" s="12">
        <v>0</v>
      </c>
      <c r="AT21" s="12">
        <v>0</v>
      </c>
      <c r="AU21" s="13"/>
      <c r="AV21" s="12">
        <v>0</v>
      </c>
      <c r="AW21" s="12">
        <v>0</v>
      </c>
      <c r="AX21" s="12">
        <v>0</v>
      </c>
      <c r="AY21" s="12">
        <v>0</v>
      </c>
      <c r="AZ21" s="13"/>
      <c r="BA21" s="12">
        <v>0</v>
      </c>
      <c r="BB21" s="12">
        <v>0</v>
      </c>
      <c r="BC21" s="12">
        <v>0</v>
      </c>
      <c r="BD21" s="12">
        <v>0</v>
      </c>
      <c r="BE21" s="13"/>
      <c r="BF21" s="12">
        <v>0</v>
      </c>
      <c r="BG21" s="12">
        <v>0</v>
      </c>
      <c r="BH21" s="12">
        <v>0</v>
      </c>
      <c r="BI21" s="12">
        <v>0</v>
      </c>
      <c r="BJ21" s="13"/>
      <c r="BK21" s="12">
        <v>0</v>
      </c>
      <c r="BL21" s="12">
        <v>0</v>
      </c>
      <c r="BM21" s="12">
        <v>0</v>
      </c>
      <c r="BN21" s="12">
        <v>0</v>
      </c>
      <c r="BO21" s="13"/>
      <c r="BP21" s="12">
        <v>0</v>
      </c>
      <c r="BQ21" s="12">
        <v>0</v>
      </c>
      <c r="BR21" s="12">
        <v>0</v>
      </c>
      <c r="BS21" s="12">
        <v>0</v>
      </c>
      <c r="BT21" s="13"/>
      <c r="BU21" s="12">
        <v>0</v>
      </c>
      <c r="BV21" s="12">
        <v>234000</v>
      </c>
      <c r="BW21" s="12">
        <v>0</v>
      </c>
      <c r="BX21" s="12">
        <v>234000</v>
      </c>
      <c r="BY21" s="13"/>
      <c r="BZ21" s="12">
        <v>0</v>
      </c>
      <c r="CA21" s="12">
        <v>0</v>
      </c>
      <c r="CB21" s="12">
        <v>0</v>
      </c>
      <c r="CC21" s="12">
        <v>0</v>
      </c>
      <c r="CD21" s="13"/>
      <c r="CE21" s="12">
        <v>11</v>
      </c>
      <c r="CF21" s="12">
        <v>152048.48000000001</v>
      </c>
      <c r="CG21" s="12">
        <v>0</v>
      </c>
      <c r="CH21" s="12">
        <v>152048.48000000001</v>
      </c>
      <c r="CI21" s="13"/>
      <c r="CJ21" s="12">
        <v>0</v>
      </c>
      <c r="CK21" s="12">
        <v>0</v>
      </c>
      <c r="CL21" s="12">
        <v>0</v>
      </c>
      <c r="CM21" s="12">
        <v>0</v>
      </c>
      <c r="CN21" s="13"/>
      <c r="CO21" s="12">
        <v>0</v>
      </c>
      <c r="CP21" s="12">
        <v>0</v>
      </c>
      <c r="CQ21" s="12">
        <v>0</v>
      </c>
      <c r="CR21" s="12">
        <v>0</v>
      </c>
      <c r="CS21" s="13"/>
      <c r="CT21" s="12">
        <v>12</v>
      </c>
      <c r="CU21" s="12">
        <v>65050</v>
      </c>
      <c r="CV21" s="12">
        <v>0</v>
      </c>
      <c r="CW21" s="12">
        <v>65050</v>
      </c>
      <c r="CX21" s="13"/>
      <c r="CY21" s="12">
        <v>0</v>
      </c>
      <c r="CZ21" s="12">
        <v>161875</v>
      </c>
      <c r="DA21" s="12">
        <v>0</v>
      </c>
      <c r="DB21" s="12">
        <v>161875</v>
      </c>
      <c r="DC21" s="13"/>
      <c r="DD21" s="12">
        <v>0</v>
      </c>
      <c r="DE21" s="12">
        <v>0</v>
      </c>
      <c r="DF21" s="12">
        <v>0</v>
      </c>
      <c r="DG21" s="12">
        <v>0</v>
      </c>
      <c r="DH21" s="13"/>
      <c r="DI21" s="12">
        <v>0</v>
      </c>
      <c r="DJ21" s="12">
        <v>0</v>
      </c>
      <c r="DK21" s="12">
        <v>0</v>
      </c>
      <c r="DL21" s="12">
        <v>0</v>
      </c>
      <c r="DM21" s="13"/>
      <c r="DN21" s="12">
        <v>0</v>
      </c>
      <c r="DO21" s="12">
        <v>0</v>
      </c>
      <c r="DP21" s="12">
        <v>0</v>
      </c>
      <c r="DQ21" s="12">
        <v>0</v>
      </c>
      <c r="DR21" s="13"/>
      <c r="DS21" s="12">
        <v>0</v>
      </c>
      <c r="DT21" s="12">
        <v>0</v>
      </c>
      <c r="DU21" s="12">
        <v>0</v>
      </c>
      <c r="DV21" s="12">
        <v>0</v>
      </c>
      <c r="DW21" s="13"/>
      <c r="DX21" s="12">
        <v>1</v>
      </c>
      <c r="DY21" s="12">
        <v>142400</v>
      </c>
      <c r="DZ21" s="12">
        <v>0</v>
      </c>
      <c r="EA21" s="12">
        <v>142400</v>
      </c>
      <c r="EB21" s="13"/>
      <c r="EC21" s="12">
        <v>0</v>
      </c>
      <c r="ED21" s="12">
        <v>0</v>
      </c>
      <c r="EE21" s="12">
        <v>0</v>
      </c>
      <c r="EF21" s="12">
        <v>0</v>
      </c>
      <c r="EG21" s="13"/>
      <c r="EH21" s="12">
        <v>0</v>
      </c>
      <c r="EI21" s="12">
        <v>0</v>
      </c>
      <c r="EJ21" s="12">
        <v>0</v>
      </c>
      <c r="EK21" s="12">
        <v>0</v>
      </c>
      <c r="EL21" s="13"/>
      <c r="EM21" s="12">
        <v>11</v>
      </c>
      <c r="EN21" s="12">
        <v>107000</v>
      </c>
      <c r="EO21" s="12">
        <v>0</v>
      </c>
      <c r="EP21" s="12">
        <v>107000</v>
      </c>
      <c r="EQ21" s="13"/>
      <c r="ER21" s="12">
        <v>0</v>
      </c>
      <c r="ES21" s="12">
        <v>0</v>
      </c>
      <c r="ET21" s="12">
        <v>0</v>
      </c>
      <c r="EU21" s="12">
        <v>0</v>
      </c>
      <c r="EV21" s="13"/>
      <c r="EW21" s="12">
        <v>11</v>
      </c>
      <c r="EX21" s="12">
        <v>22000</v>
      </c>
      <c r="EY21" s="12">
        <v>0</v>
      </c>
      <c r="EZ21" s="12">
        <v>22000</v>
      </c>
      <c r="FA21" s="13"/>
      <c r="FB21" s="12">
        <v>11</v>
      </c>
      <c r="FC21" s="12">
        <v>33000</v>
      </c>
      <c r="FD21" s="12">
        <v>0</v>
      </c>
      <c r="FE21" s="12">
        <v>33000</v>
      </c>
      <c r="FF21" s="13"/>
      <c r="FG21" s="12">
        <v>0</v>
      </c>
      <c r="FH21" s="12">
        <v>0</v>
      </c>
      <c r="FI21" s="12">
        <v>0</v>
      </c>
      <c r="FJ21" s="12">
        <v>0</v>
      </c>
      <c r="FK21" s="13"/>
      <c r="FL21" s="12">
        <v>0</v>
      </c>
      <c r="FM21" s="12">
        <v>0</v>
      </c>
      <c r="FN21" s="12">
        <v>0</v>
      </c>
      <c r="FO21" s="12">
        <v>0</v>
      </c>
      <c r="FP21" s="13"/>
      <c r="FQ21" s="12">
        <v>0</v>
      </c>
      <c r="FR21" s="12">
        <v>0</v>
      </c>
      <c r="FS21" s="12">
        <v>0</v>
      </c>
      <c r="FT21" s="12">
        <v>0</v>
      </c>
      <c r="FU21" s="13"/>
      <c r="FV21" s="12">
        <v>0</v>
      </c>
      <c r="FW21" s="12">
        <v>0</v>
      </c>
      <c r="FX21" s="12">
        <v>0</v>
      </c>
      <c r="FY21" s="12">
        <v>0</v>
      </c>
      <c r="FZ21" s="13"/>
      <c r="GA21" s="12">
        <v>0</v>
      </c>
      <c r="GB21" s="12">
        <v>0</v>
      </c>
      <c r="GC21" s="12">
        <v>0</v>
      </c>
      <c r="GD21" s="12">
        <v>0</v>
      </c>
      <c r="GE21" s="13"/>
      <c r="GF21" s="12">
        <v>0</v>
      </c>
      <c r="GG21" s="12">
        <v>0</v>
      </c>
      <c r="GH21" s="12">
        <v>0</v>
      </c>
      <c r="GI21" s="12">
        <v>0</v>
      </c>
      <c r="GJ21" s="13"/>
      <c r="GK21" s="12">
        <v>1</v>
      </c>
      <c r="GL21" s="12">
        <v>32500</v>
      </c>
      <c r="GM21" s="12">
        <v>0</v>
      </c>
      <c r="GN21" s="12">
        <v>32500</v>
      </c>
      <c r="GO21" s="13"/>
      <c r="GP21" s="12">
        <v>11</v>
      </c>
      <c r="GQ21" s="12">
        <v>110000</v>
      </c>
      <c r="GR21" s="12">
        <v>0</v>
      </c>
      <c r="GS21" s="12">
        <v>110000</v>
      </c>
      <c r="GT21" s="13"/>
      <c r="GU21" s="12">
        <v>2</v>
      </c>
      <c r="GV21" s="12">
        <v>20000</v>
      </c>
      <c r="GW21" s="12">
        <v>0</v>
      </c>
      <c r="GX21" s="12">
        <v>20000</v>
      </c>
      <c r="GY21" s="13"/>
      <c r="GZ21" s="12">
        <v>0</v>
      </c>
      <c r="HA21" s="12">
        <v>0</v>
      </c>
      <c r="HB21" s="12">
        <v>0</v>
      </c>
      <c r="HC21" s="12">
        <v>0</v>
      </c>
      <c r="HD21" s="13"/>
      <c r="HE21" s="12">
        <v>0</v>
      </c>
      <c r="HF21" s="12">
        <v>0</v>
      </c>
      <c r="HG21" s="12">
        <v>0</v>
      </c>
      <c r="HH21" s="12">
        <v>0</v>
      </c>
      <c r="HI21" s="13"/>
      <c r="HJ21" s="12">
        <v>0</v>
      </c>
      <c r="HK21" s="12">
        <v>0</v>
      </c>
      <c r="HL21" s="12">
        <v>0</v>
      </c>
      <c r="HM21" s="12">
        <v>0</v>
      </c>
      <c r="HN21" s="13"/>
      <c r="HO21" s="12">
        <v>0</v>
      </c>
      <c r="HP21" s="12">
        <v>0</v>
      </c>
      <c r="HQ21" s="12">
        <v>0</v>
      </c>
      <c r="HR21" s="12">
        <v>0</v>
      </c>
      <c r="HS21" s="13"/>
      <c r="HT21" s="12">
        <v>0</v>
      </c>
      <c r="HU21" s="12">
        <v>0</v>
      </c>
      <c r="HV21" s="12">
        <v>0</v>
      </c>
      <c r="HW21" s="12">
        <v>0</v>
      </c>
      <c r="HX21" s="13"/>
      <c r="HY21" s="12">
        <v>0</v>
      </c>
      <c r="HZ21" s="12">
        <v>0</v>
      </c>
      <c r="IA21" s="12">
        <v>0</v>
      </c>
      <c r="IB21" s="12">
        <v>0</v>
      </c>
      <c r="IC21" s="13"/>
      <c r="ID21" s="12">
        <v>2</v>
      </c>
      <c r="IE21" s="12">
        <v>33425</v>
      </c>
      <c r="IF21" s="12">
        <v>0</v>
      </c>
      <c r="IG21" s="12">
        <v>33425</v>
      </c>
      <c r="IH21" s="13"/>
      <c r="II21" s="12">
        <v>0</v>
      </c>
      <c r="IJ21" s="12">
        <v>0</v>
      </c>
      <c r="IK21" s="12">
        <v>0</v>
      </c>
      <c r="IL21" s="12">
        <v>0</v>
      </c>
      <c r="IM21" s="13"/>
      <c r="IN21" s="12">
        <v>0</v>
      </c>
      <c r="IO21" s="12">
        <v>0</v>
      </c>
      <c r="IP21" s="12">
        <v>0</v>
      </c>
      <c r="IQ21" s="12">
        <v>0</v>
      </c>
      <c r="IR21" s="13"/>
      <c r="IS21" s="12">
        <v>1</v>
      </c>
      <c r="IT21" s="12">
        <v>25000</v>
      </c>
      <c r="IU21" s="12">
        <v>0</v>
      </c>
      <c r="IV21" s="12">
        <v>25000</v>
      </c>
      <c r="IW21" s="13"/>
      <c r="IX21" s="12">
        <v>122</v>
      </c>
      <c r="IY21" s="12">
        <v>136600</v>
      </c>
      <c r="IZ21" s="12">
        <v>0</v>
      </c>
      <c r="JA21" s="12">
        <v>136600</v>
      </c>
      <c r="JB21" s="13"/>
      <c r="JC21" s="12">
        <v>11</v>
      </c>
      <c r="JD21" s="12">
        <v>6050</v>
      </c>
      <c r="JE21" s="12">
        <v>0</v>
      </c>
      <c r="JF21" s="12">
        <v>6050</v>
      </c>
      <c r="JG21" s="13"/>
      <c r="JH21" s="12">
        <v>0</v>
      </c>
      <c r="JI21" s="12">
        <v>0</v>
      </c>
      <c r="JJ21" s="12">
        <v>0</v>
      </c>
      <c r="JK21" s="12">
        <v>0</v>
      </c>
      <c r="JL21" s="13"/>
      <c r="JM21" s="12">
        <v>11</v>
      </c>
      <c r="JN21" s="12">
        <v>4400</v>
      </c>
      <c r="JO21" s="12">
        <v>0</v>
      </c>
      <c r="JP21" s="12">
        <v>4400</v>
      </c>
      <c r="JQ21" s="13"/>
      <c r="JR21" s="12">
        <v>0</v>
      </c>
      <c r="JS21" s="12">
        <v>0</v>
      </c>
      <c r="JT21" s="12">
        <v>0</v>
      </c>
      <c r="JU21" s="12">
        <v>0</v>
      </c>
      <c r="JV21" s="13"/>
      <c r="JW21" s="12">
        <v>0</v>
      </c>
      <c r="JX21" s="12">
        <v>0</v>
      </c>
      <c r="JY21" s="12">
        <v>0</v>
      </c>
      <c r="JZ21" s="12">
        <v>0</v>
      </c>
      <c r="KA21" s="13"/>
      <c r="KB21" s="12">
        <v>0</v>
      </c>
      <c r="KC21" s="12">
        <v>0</v>
      </c>
      <c r="KD21" s="12">
        <v>0</v>
      </c>
      <c r="KE21" s="12">
        <v>0</v>
      </c>
      <c r="KF21" s="13"/>
      <c r="KG21" s="12">
        <v>75</v>
      </c>
      <c r="KH21" s="12">
        <v>18750</v>
      </c>
      <c r="KI21" s="12">
        <v>0</v>
      </c>
      <c r="KJ21" s="12">
        <v>18750</v>
      </c>
      <c r="KK21" s="13"/>
      <c r="KL21" s="12">
        <v>0</v>
      </c>
      <c r="KM21" s="12">
        <v>0</v>
      </c>
      <c r="KN21" s="12">
        <v>0</v>
      </c>
      <c r="KO21" s="12">
        <v>0</v>
      </c>
      <c r="KP21" s="13"/>
      <c r="KQ21" s="12">
        <v>1</v>
      </c>
      <c r="KR21" s="12">
        <v>35000</v>
      </c>
      <c r="KS21" s="12">
        <v>0</v>
      </c>
      <c r="KT21" s="12">
        <v>35000</v>
      </c>
      <c r="KU21" s="13"/>
      <c r="KV21" s="12">
        <v>0</v>
      </c>
      <c r="KW21" s="12">
        <v>0</v>
      </c>
      <c r="KX21" s="12">
        <v>0</v>
      </c>
      <c r="KY21" s="12">
        <v>0</v>
      </c>
      <c r="KZ21" s="13"/>
      <c r="LA21" s="12">
        <v>0</v>
      </c>
      <c r="LB21" s="12">
        <v>0</v>
      </c>
      <c r="LC21" s="12">
        <v>0</v>
      </c>
      <c r="LD21" s="12">
        <v>0</v>
      </c>
      <c r="LE21" s="13"/>
      <c r="LF21" s="12">
        <v>0</v>
      </c>
      <c r="LG21" s="12">
        <v>0</v>
      </c>
      <c r="LH21" s="12">
        <v>0</v>
      </c>
      <c r="LI21" s="12">
        <v>0</v>
      </c>
      <c r="LJ21" s="13"/>
      <c r="LK21" s="12">
        <v>0</v>
      </c>
      <c r="LL21" s="12">
        <v>501000</v>
      </c>
      <c r="LM21" s="12">
        <v>0</v>
      </c>
      <c r="LN21" s="12">
        <v>501000</v>
      </c>
      <c r="LO21" s="13"/>
      <c r="LP21" s="12">
        <v>0</v>
      </c>
      <c r="LQ21" s="12">
        <v>0</v>
      </c>
      <c r="LR21" s="12">
        <v>0</v>
      </c>
      <c r="LS21" s="12">
        <v>0</v>
      </c>
      <c r="LT21" s="13"/>
      <c r="LU21" s="12">
        <v>30</v>
      </c>
      <c r="LV21" s="12">
        <v>29200</v>
      </c>
      <c r="LW21" s="12">
        <v>0</v>
      </c>
      <c r="LX21" s="12">
        <v>29200</v>
      </c>
      <c r="LY21" s="13"/>
      <c r="LZ21" s="12">
        <v>0</v>
      </c>
      <c r="MA21" s="12">
        <v>41250</v>
      </c>
      <c r="MB21" s="12">
        <v>0</v>
      </c>
      <c r="MC21" s="12">
        <v>41250</v>
      </c>
      <c r="MD21" s="13"/>
      <c r="ME21" s="12">
        <v>0</v>
      </c>
      <c r="MF21" s="12">
        <v>0</v>
      </c>
      <c r="MG21" s="12">
        <v>0</v>
      </c>
      <c r="MH21" s="12">
        <v>0</v>
      </c>
      <c r="MI21" s="13"/>
      <c r="MJ21" s="12">
        <v>0</v>
      </c>
      <c r="MK21" s="12">
        <v>0</v>
      </c>
      <c r="ML21" s="12">
        <v>0</v>
      </c>
      <c r="MM21" s="12">
        <v>0</v>
      </c>
      <c r="MN21" s="13"/>
      <c r="MO21" s="12">
        <v>0</v>
      </c>
      <c r="MP21" s="12">
        <v>0</v>
      </c>
      <c r="MQ21" s="12">
        <v>0</v>
      </c>
      <c r="MR21" s="12">
        <v>0</v>
      </c>
      <c r="MS21" s="13"/>
      <c r="MT21" s="12">
        <v>0</v>
      </c>
      <c r="MU21" s="12">
        <v>0</v>
      </c>
      <c r="MV21" s="12">
        <v>0</v>
      </c>
      <c r="MW21" s="12">
        <v>0</v>
      </c>
      <c r="MX21" s="13"/>
      <c r="MY21" s="12">
        <v>0</v>
      </c>
      <c r="MZ21" s="12">
        <v>0</v>
      </c>
      <c r="NA21" s="12">
        <v>0</v>
      </c>
      <c r="NB21" s="12">
        <v>0</v>
      </c>
      <c r="NC21" s="13"/>
      <c r="ND21" s="12">
        <v>1</v>
      </c>
      <c r="NE21" s="12">
        <v>50000</v>
      </c>
      <c r="NF21" s="12">
        <v>0</v>
      </c>
      <c r="NG21" s="12">
        <v>50000</v>
      </c>
      <c r="NH21" s="13"/>
      <c r="NI21" s="12">
        <v>1</v>
      </c>
      <c r="NJ21" s="12">
        <v>50000</v>
      </c>
      <c r="NK21" s="12">
        <v>0</v>
      </c>
      <c r="NL21" s="12">
        <v>50000</v>
      </c>
      <c r="NM21" s="13"/>
      <c r="NN21" s="12">
        <v>0</v>
      </c>
      <c r="NO21" s="12">
        <v>0</v>
      </c>
      <c r="NP21" s="12">
        <v>0</v>
      </c>
      <c r="NQ21" s="12">
        <v>0</v>
      </c>
      <c r="NR21" s="13"/>
      <c r="NS21" s="12">
        <v>0</v>
      </c>
      <c r="NT21" s="12">
        <v>0</v>
      </c>
      <c r="NU21" s="12">
        <v>0</v>
      </c>
      <c r="NV21" s="12">
        <v>0</v>
      </c>
      <c r="NW21" s="13"/>
      <c r="NX21" s="12">
        <v>0</v>
      </c>
      <c r="NY21" s="12">
        <v>0</v>
      </c>
      <c r="NZ21" s="12">
        <v>0</v>
      </c>
      <c r="OA21" s="12">
        <v>0</v>
      </c>
      <c r="OB21" s="13"/>
      <c r="OC21" s="12">
        <v>0</v>
      </c>
      <c r="OD21" s="12">
        <v>0</v>
      </c>
      <c r="OE21" s="12">
        <v>0</v>
      </c>
      <c r="OF21" s="12">
        <v>0</v>
      </c>
      <c r="OG21" s="13"/>
      <c r="OH21" s="12">
        <v>0</v>
      </c>
      <c r="OI21" s="12">
        <v>0</v>
      </c>
      <c r="OJ21" s="12">
        <v>0</v>
      </c>
      <c r="OK21" s="12">
        <v>0</v>
      </c>
      <c r="OL21" s="13"/>
      <c r="OM21" s="12">
        <v>1</v>
      </c>
      <c r="ON21" s="12">
        <v>100000</v>
      </c>
      <c r="OO21" s="12">
        <v>0</v>
      </c>
      <c r="OP21" s="12">
        <v>100000</v>
      </c>
      <c r="OQ21" s="13"/>
      <c r="OR21" s="12">
        <v>17.399999999999999</v>
      </c>
      <c r="OS21" s="12">
        <v>1847879.9999999998</v>
      </c>
      <c r="OT21" s="12">
        <v>0</v>
      </c>
      <c r="OU21" s="12">
        <v>1847879.9999999998</v>
      </c>
      <c r="OV21" s="13"/>
      <c r="OW21" s="12">
        <v>0</v>
      </c>
      <c r="OX21" s="12">
        <v>0</v>
      </c>
      <c r="OY21" s="12">
        <v>0</v>
      </c>
      <c r="OZ21" s="12">
        <v>0</v>
      </c>
      <c r="PA21" s="13"/>
      <c r="PB21" s="12">
        <v>0</v>
      </c>
      <c r="PC21" s="12">
        <v>0</v>
      </c>
      <c r="PD21" s="12">
        <v>0</v>
      </c>
      <c r="PE21" s="12">
        <v>0</v>
      </c>
      <c r="PF21" s="13"/>
      <c r="PG21" s="12">
        <v>0</v>
      </c>
      <c r="PH21" s="12">
        <v>0</v>
      </c>
      <c r="PI21" s="12">
        <v>0</v>
      </c>
      <c r="PJ21" s="12">
        <v>0</v>
      </c>
      <c r="PK21" s="13"/>
      <c r="PL21" s="12">
        <v>0</v>
      </c>
      <c r="PM21" s="12">
        <v>0</v>
      </c>
      <c r="PN21" s="12">
        <v>0</v>
      </c>
      <c r="PO21" s="12">
        <v>0</v>
      </c>
      <c r="PP21" s="13"/>
      <c r="PQ21" s="12">
        <v>0</v>
      </c>
      <c r="PR21" s="12">
        <v>0</v>
      </c>
      <c r="PS21" s="12">
        <v>0</v>
      </c>
      <c r="PT21" s="12">
        <v>0</v>
      </c>
      <c r="PU21" s="13"/>
      <c r="PV21" s="12">
        <v>0</v>
      </c>
      <c r="PW21" s="12">
        <v>0</v>
      </c>
      <c r="PX21" s="12">
        <v>0</v>
      </c>
      <c r="PY21" s="12">
        <v>0</v>
      </c>
      <c r="PZ21" s="13"/>
      <c r="QA21" s="12">
        <v>0</v>
      </c>
      <c r="QB21" s="12">
        <v>0</v>
      </c>
      <c r="QC21" s="12">
        <v>0</v>
      </c>
      <c r="QD21" s="12">
        <v>0</v>
      </c>
      <c r="QE21" s="13"/>
      <c r="QF21" s="12">
        <v>0</v>
      </c>
      <c r="QG21" s="12">
        <v>0</v>
      </c>
      <c r="QH21" s="12">
        <v>0</v>
      </c>
      <c r="QI21" s="12">
        <v>0</v>
      </c>
      <c r="QJ21" s="13"/>
      <c r="QK21" s="12">
        <v>1</v>
      </c>
      <c r="QL21" s="12">
        <v>18500</v>
      </c>
      <c r="QM21" s="12">
        <v>0</v>
      </c>
      <c r="QN21" s="12">
        <v>18500</v>
      </c>
      <c r="QO21" s="13"/>
      <c r="QP21" s="12">
        <v>0</v>
      </c>
      <c r="QQ21" s="12">
        <v>0</v>
      </c>
      <c r="QR21" s="12">
        <v>0</v>
      </c>
      <c r="QS21" s="12">
        <v>0</v>
      </c>
      <c r="QT21" s="13"/>
      <c r="QU21" s="12">
        <v>1</v>
      </c>
      <c r="QV21" s="12">
        <v>20700</v>
      </c>
      <c r="QW21" s="12">
        <v>0</v>
      </c>
      <c r="QX21" s="12">
        <v>20700</v>
      </c>
      <c r="QY21" s="13"/>
      <c r="QZ21" s="12">
        <v>11</v>
      </c>
      <c r="RA21" s="12">
        <v>60875</v>
      </c>
      <c r="RB21" s="12">
        <v>0</v>
      </c>
      <c r="RC21" s="12">
        <v>60875</v>
      </c>
      <c r="RD21" s="13"/>
      <c r="RE21" s="12">
        <v>0</v>
      </c>
      <c r="RF21" s="12">
        <v>0</v>
      </c>
      <c r="RG21" s="12">
        <v>0</v>
      </c>
      <c r="RH21" s="12">
        <v>0</v>
      </c>
      <c r="RI21" s="13"/>
      <c r="RJ21" s="12">
        <v>0</v>
      </c>
      <c r="RK21" s="12">
        <v>0</v>
      </c>
      <c r="RL21" s="12">
        <v>0</v>
      </c>
      <c r="RM21" s="12">
        <v>0</v>
      </c>
      <c r="RN21" s="13"/>
      <c r="RO21" s="12">
        <v>0</v>
      </c>
      <c r="RP21" s="12">
        <v>0</v>
      </c>
      <c r="RQ21" s="12">
        <v>0</v>
      </c>
      <c r="RR21" s="12">
        <v>0</v>
      </c>
      <c r="RS21" s="13"/>
      <c r="RT21" s="12">
        <v>40</v>
      </c>
      <c r="RU21" s="12">
        <v>600000</v>
      </c>
      <c r="RV21" s="12">
        <v>0</v>
      </c>
      <c r="RW21" s="12">
        <v>600000</v>
      </c>
      <c r="RX21" s="13"/>
      <c r="RY21" s="12">
        <v>0</v>
      </c>
      <c r="RZ21" s="12">
        <v>0</v>
      </c>
      <c r="SA21" s="12">
        <v>0</v>
      </c>
      <c r="SB21" s="12">
        <v>0</v>
      </c>
      <c r="SC21" s="13"/>
      <c r="SD21" s="12">
        <v>0</v>
      </c>
      <c r="SE21" s="12">
        <v>0</v>
      </c>
      <c r="SF21" s="12">
        <v>0</v>
      </c>
      <c r="SG21" s="12">
        <v>0</v>
      </c>
      <c r="SH21" s="13"/>
      <c r="SI21" s="12">
        <v>0</v>
      </c>
      <c r="SJ21" s="12">
        <v>0</v>
      </c>
      <c r="SK21" s="12">
        <v>0</v>
      </c>
      <c r="SL21" s="12">
        <v>0</v>
      </c>
      <c r="SM21" s="13"/>
      <c r="SN21" s="12">
        <v>0</v>
      </c>
      <c r="SO21" s="12">
        <v>0</v>
      </c>
      <c r="SP21" s="12">
        <v>0</v>
      </c>
      <c r="SQ21" s="12">
        <v>0</v>
      </c>
      <c r="SR21" s="13"/>
      <c r="SS21" s="12">
        <v>0</v>
      </c>
      <c r="ST21" s="12">
        <v>0</v>
      </c>
      <c r="SU21" s="12">
        <v>0</v>
      </c>
      <c r="SV21" s="12">
        <v>0</v>
      </c>
      <c r="SW21" s="13"/>
      <c r="SX21" s="12">
        <v>0</v>
      </c>
      <c r="SY21" s="12">
        <v>0</v>
      </c>
      <c r="SZ21" s="12">
        <v>0</v>
      </c>
      <c r="TA21" s="12">
        <v>0</v>
      </c>
      <c r="TB21" s="13"/>
      <c r="TC21" s="12">
        <v>0</v>
      </c>
      <c r="TD21" s="12">
        <v>0</v>
      </c>
      <c r="TE21" s="12">
        <v>0</v>
      </c>
      <c r="TF21" s="12">
        <v>0</v>
      </c>
      <c r="TG21" s="13"/>
      <c r="TH21" s="12">
        <v>0</v>
      </c>
      <c r="TI21" s="12">
        <v>0</v>
      </c>
      <c r="TJ21" s="12">
        <v>0</v>
      </c>
      <c r="TK21" s="12">
        <v>0</v>
      </c>
      <c r="TL21" s="13"/>
      <c r="TM21" s="12">
        <v>0</v>
      </c>
      <c r="TN21" s="12">
        <v>0</v>
      </c>
      <c r="TO21" s="12">
        <v>0</v>
      </c>
      <c r="TP21" s="12">
        <v>0</v>
      </c>
      <c r="TQ21" s="13"/>
      <c r="TR21" s="12">
        <v>0</v>
      </c>
      <c r="TS21" s="12">
        <v>25000</v>
      </c>
      <c r="TT21" s="12">
        <v>0</v>
      </c>
      <c r="TU21" s="12">
        <v>25000</v>
      </c>
      <c r="TV21" s="13"/>
      <c r="TW21" s="12">
        <v>0</v>
      </c>
      <c r="TX21" s="12">
        <v>0</v>
      </c>
      <c r="TY21" s="12">
        <v>0</v>
      </c>
      <c r="TZ21" s="12">
        <v>0</v>
      </c>
      <c r="UA21" s="13"/>
      <c r="UB21" s="12">
        <v>0</v>
      </c>
      <c r="UC21" s="12">
        <v>0</v>
      </c>
      <c r="UD21" s="12">
        <v>0</v>
      </c>
      <c r="UE21" s="12">
        <v>0</v>
      </c>
      <c r="UF21" s="13"/>
      <c r="UG21" s="12">
        <v>0</v>
      </c>
      <c r="UH21" s="12">
        <v>5704503.4799999995</v>
      </c>
      <c r="UI21" s="12">
        <v>0</v>
      </c>
      <c r="UJ21" s="12">
        <v>5704503.4799999995</v>
      </c>
      <c r="UK21" s="13"/>
    </row>
    <row r="22" spans="1:557" hidden="1">
      <c r="A22" s="10">
        <v>16</v>
      </c>
      <c r="B22" s="11" t="s">
        <v>18</v>
      </c>
      <c r="C22" s="12">
        <v>1</v>
      </c>
      <c r="D22" s="12">
        <v>549014</v>
      </c>
      <c r="E22" s="12">
        <v>0</v>
      </c>
      <c r="F22" s="12">
        <v>549014</v>
      </c>
      <c r="G22" s="13"/>
      <c r="H22" s="12">
        <v>5</v>
      </c>
      <c r="I22" s="12">
        <v>1390224</v>
      </c>
      <c r="J22" s="12">
        <v>0</v>
      </c>
      <c r="K22" s="12">
        <v>1390224</v>
      </c>
      <c r="L22" s="13"/>
      <c r="M22" s="12">
        <v>0</v>
      </c>
      <c r="N22" s="12">
        <v>0</v>
      </c>
      <c r="O22" s="12">
        <v>0</v>
      </c>
      <c r="P22" s="12">
        <v>0</v>
      </c>
      <c r="Q22" s="13"/>
      <c r="R22" s="12">
        <v>0</v>
      </c>
      <c r="S22" s="12">
        <v>0</v>
      </c>
      <c r="T22" s="12">
        <v>0</v>
      </c>
      <c r="U22" s="12">
        <v>0</v>
      </c>
      <c r="V22" s="13"/>
      <c r="W22" s="12">
        <v>1</v>
      </c>
      <c r="X22" s="12">
        <v>26500</v>
      </c>
      <c r="Y22" s="12">
        <v>0</v>
      </c>
      <c r="Z22" s="12">
        <v>26500</v>
      </c>
      <c r="AA22" s="13"/>
      <c r="AB22" s="12">
        <v>0</v>
      </c>
      <c r="AC22" s="12">
        <v>0</v>
      </c>
      <c r="AD22" s="12">
        <v>0</v>
      </c>
      <c r="AE22" s="12">
        <v>0</v>
      </c>
      <c r="AF22" s="13"/>
      <c r="AG22" s="12">
        <v>6</v>
      </c>
      <c r="AH22" s="12">
        <v>1193400</v>
      </c>
      <c r="AI22" s="12">
        <v>0</v>
      </c>
      <c r="AJ22" s="12">
        <v>1193400</v>
      </c>
      <c r="AK22" s="13"/>
      <c r="AL22" s="12">
        <v>0</v>
      </c>
      <c r="AM22" s="12">
        <v>0</v>
      </c>
      <c r="AN22" s="12">
        <v>0</v>
      </c>
      <c r="AO22" s="12">
        <v>0</v>
      </c>
      <c r="AP22" s="13"/>
      <c r="AQ22" s="12">
        <v>0</v>
      </c>
      <c r="AR22" s="12">
        <v>0</v>
      </c>
      <c r="AS22" s="12">
        <v>0</v>
      </c>
      <c r="AT22" s="12">
        <v>0</v>
      </c>
      <c r="AU22" s="13"/>
      <c r="AV22" s="12">
        <v>0</v>
      </c>
      <c r="AW22" s="12">
        <v>0</v>
      </c>
      <c r="AX22" s="12">
        <v>0</v>
      </c>
      <c r="AY22" s="12">
        <v>0</v>
      </c>
      <c r="AZ22" s="13"/>
      <c r="BA22" s="12">
        <v>0</v>
      </c>
      <c r="BB22" s="12">
        <v>0</v>
      </c>
      <c r="BC22" s="12">
        <v>0</v>
      </c>
      <c r="BD22" s="12">
        <v>0</v>
      </c>
      <c r="BE22" s="13"/>
      <c r="BF22" s="12">
        <v>0</v>
      </c>
      <c r="BG22" s="12">
        <v>0</v>
      </c>
      <c r="BH22" s="12">
        <v>0</v>
      </c>
      <c r="BI22" s="12">
        <v>0</v>
      </c>
      <c r="BJ22" s="13"/>
      <c r="BK22" s="12">
        <v>0</v>
      </c>
      <c r="BL22" s="12">
        <v>0</v>
      </c>
      <c r="BM22" s="12">
        <v>0</v>
      </c>
      <c r="BN22" s="12">
        <v>0</v>
      </c>
      <c r="BO22" s="13"/>
      <c r="BP22" s="12">
        <v>0</v>
      </c>
      <c r="BQ22" s="12">
        <v>0</v>
      </c>
      <c r="BR22" s="12">
        <v>0</v>
      </c>
      <c r="BS22" s="12">
        <v>0</v>
      </c>
      <c r="BT22" s="13"/>
      <c r="BU22" s="12">
        <v>0</v>
      </c>
      <c r="BV22" s="12">
        <v>320000</v>
      </c>
      <c r="BW22" s="12">
        <v>0</v>
      </c>
      <c r="BX22" s="12">
        <v>320000</v>
      </c>
      <c r="BY22" s="13"/>
      <c r="BZ22" s="12">
        <v>0</v>
      </c>
      <c r="CA22" s="12">
        <v>0</v>
      </c>
      <c r="CB22" s="12">
        <v>0</v>
      </c>
      <c r="CC22" s="12">
        <v>0</v>
      </c>
      <c r="CD22" s="13"/>
      <c r="CE22" s="12">
        <v>16</v>
      </c>
      <c r="CF22" s="12">
        <v>213048.48</v>
      </c>
      <c r="CG22" s="12">
        <v>0</v>
      </c>
      <c r="CH22" s="12">
        <v>213048.48</v>
      </c>
      <c r="CI22" s="13"/>
      <c r="CJ22" s="12">
        <v>0</v>
      </c>
      <c r="CK22" s="12">
        <v>0</v>
      </c>
      <c r="CL22" s="12">
        <v>0</v>
      </c>
      <c r="CM22" s="12">
        <v>0</v>
      </c>
      <c r="CN22" s="13"/>
      <c r="CO22" s="12">
        <v>0</v>
      </c>
      <c r="CP22" s="12">
        <v>0</v>
      </c>
      <c r="CQ22" s="12">
        <v>0</v>
      </c>
      <c r="CR22" s="12">
        <v>0</v>
      </c>
      <c r="CS22" s="13"/>
      <c r="CT22" s="12">
        <v>17</v>
      </c>
      <c r="CU22" s="12">
        <v>80050</v>
      </c>
      <c r="CV22" s="12">
        <v>0</v>
      </c>
      <c r="CW22" s="12">
        <v>80050</v>
      </c>
      <c r="CX22" s="13"/>
      <c r="CY22" s="12">
        <v>0</v>
      </c>
      <c r="CZ22" s="12">
        <v>286925</v>
      </c>
      <c r="DA22" s="12">
        <v>0</v>
      </c>
      <c r="DB22" s="12">
        <v>286925</v>
      </c>
      <c r="DC22" s="13"/>
      <c r="DD22" s="12">
        <v>0</v>
      </c>
      <c r="DE22" s="12">
        <v>0</v>
      </c>
      <c r="DF22" s="12">
        <v>0</v>
      </c>
      <c r="DG22" s="12">
        <v>0</v>
      </c>
      <c r="DH22" s="13"/>
      <c r="DI22" s="12">
        <v>0</v>
      </c>
      <c r="DJ22" s="12">
        <v>0</v>
      </c>
      <c r="DK22" s="12">
        <v>0</v>
      </c>
      <c r="DL22" s="12">
        <v>0</v>
      </c>
      <c r="DM22" s="13"/>
      <c r="DN22" s="12">
        <v>0</v>
      </c>
      <c r="DO22" s="12">
        <v>0</v>
      </c>
      <c r="DP22" s="12">
        <v>0</v>
      </c>
      <c r="DQ22" s="12">
        <v>0</v>
      </c>
      <c r="DR22" s="13"/>
      <c r="DS22" s="12">
        <v>0</v>
      </c>
      <c r="DT22" s="12">
        <v>0</v>
      </c>
      <c r="DU22" s="12">
        <v>0</v>
      </c>
      <c r="DV22" s="12">
        <v>0</v>
      </c>
      <c r="DW22" s="13"/>
      <c r="DX22" s="12">
        <v>1</v>
      </c>
      <c r="DY22" s="12">
        <v>142400</v>
      </c>
      <c r="DZ22" s="12">
        <v>0</v>
      </c>
      <c r="EA22" s="12">
        <v>142400</v>
      </c>
      <c r="EB22" s="13"/>
      <c r="EC22" s="12">
        <v>0</v>
      </c>
      <c r="ED22" s="12">
        <v>0</v>
      </c>
      <c r="EE22" s="12">
        <v>0</v>
      </c>
      <c r="EF22" s="12">
        <v>0</v>
      </c>
      <c r="EG22" s="13"/>
      <c r="EH22" s="12">
        <v>0</v>
      </c>
      <c r="EI22" s="12">
        <v>0</v>
      </c>
      <c r="EJ22" s="12">
        <v>0</v>
      </c>
      <c r="EK22" s="12">
        <v>0</v>
      </c>
      <c r="EL22" s="13"/>
      <c r="EM22" s="12">
        <v>16</v>
      </c>
      <c r="EN22" s="12">
        <v>142000</v>
      </c>
      <c r="EO22" s="12">
        <v>0</v>
      </c>
      <c r="EP22" s="12">
        <v>142000</v>
      </c>
      <c r="EQ22" s="13"/>
      <c r="ER22" s="12">
        <v>0</v>
      </c>
      <c r="ES22" s="12">
        <v>0</v>
      </c>
      <c r="ET22" s="12">
        <v>0</v>
      </c>
      <c r="EU22" s="12">
        <v>0</v>
      </c>
      <c r="EV22" s="13"/>
      <c r="EW22" s="12">
        <v>16</v>
      </c>
      <c r="EX22" s="12">
        <v>32000</v>
      </c>
      <c r="EY22" s="12">
        <v>0</v>
      </c>
      <c r="EZ22" s="12">
        <v>32000</v>
      </c>
      <c r="FA22" s="13"/>
      <c r="FB22" s="12">
        <v>16</v>
      </c>
      <c r="FC22" s="12">
        <v>48000</v>
      </c>
      <c r="FD22" s="12">
        <v>0</v>
      </c>
      <c r="FE22" s="12">
        <v>48000</v>
      </c>
      <c r="FF22" s="13"/>
      <c r="FG22" s="12">
        <v>0</v>
      </c>
      <c r="FH22" s="12">
        <v>0</v>
      </c>
      <c r="FI22" s="12">
        <v>0</v>
      </c>
      <c r="FJ22" s="12">
        <v>0</v>
      </c>
      <c r="FK22" s="13"/>
      <c r="FL22" s="12">
        <v>0</v>
      </c>
      <c r="FM22" s="12">
        <v>0</v>
      </c>
      <c r="FN22" s="12">
        <v>0</v>
      </c>
      <c r="FO22" s="12">
        <v>0</v>
      </c>
      <c r="FP22" s="13"/>
      <c r="FQ22" s="12">
        <v>0</v>
      </c>
      <c r="FR22" s="12">
        <v>0</v>
      </c>
      <c r="FS22" s="12">
        <v>0</v>
      </c>
      <c r="FT22" s="12">
        <v>0</v>
      </c>
      <c r="FU22" s="13"/>
      <c r="FV22" s="12">
        <v>0</v>
      </c>
      <c r="FW22" s="12">
        <v>0</v>
      </c>
      <c r="FX22" s="12">
        <v>0</v>
      </c>
      <c r="FY22" s="12">
        <v>0</v>
      </c>
      <c r="FZ22" s="13"/>
      <c r="GA22" s="12">
        <v>0</v>
      </c>
      <c r="GB22" s="12">
        <v>0</v>
      </c>
      <c r="GC22" s="12">
        <v>0</v>
      </c>
      <c r="GD22" s="12">
        <v>0</v>
      </c>
      <c r="GE22" s="13"/>
      <c r="GF22" s="12">
        <v>0</v>
      </c>
      <c r="GG22" s="12">
        <v>0</v>
      </c>
      <c r="GH22" s="12">
        <v>0</v>
      </c>
      <c r="GI22" s="12">
        <v>0</v>
      </c>
      <c r="GJ22" s="13"/>
      <c r="GK22" s="12">
        <v>1</v>
      </c>
      <c r="GL22" s="12">
        <v>32500</v>
      </c>
      <c r="GM22" s="12">
        <v>0</v>
      </c>
      <c r="GN22" s="12">
        <v>32500</v>
      </c>
      <c r="GO22" s="13"/>
      <c r="GP22" s="12">
        <v>16</v>
      </c>
      <c r="GQ22" s="12">
        <v>160000</v>
      </c>
      <c r="GR22" s="12">
        <v>0</v>
      </c>
      <c r="GS22" s="12">
        <v>160000</v>
      </c>
      <c r="GT22" s="13"/>
      <c r="GU22" s="12">
        <v>2</v>
      </c>
      <c r="GV22" s="12">
        <v>20000</v>
      </c>
      <c r="GW22" s="12">
        <v>0</v>
      </c>
      <c r="GX22" s="12">
        <v>20000</v>
      </c>
      <c r="GY22" s="13"/>
      <c r="GZ22" s="12">
        <v>0</v>
      </c>
      <c r="HA22" s="12">
        <v>0</v>
      </c>
      <c r="HB22" s="12">
        <v>0</v>
      </c>
      <c r="HC22" s="12">
        <v>0</v>
      </c>
      <c r="HD22" s="13"/>
      <c r="HE22" s="12">
        <v>0</v>
      </c>
      <c r="HF22" s="12">
        <v>0</v>
      </c>
      <c r="HG22" s="12">
        <v>0</v>
      </c>
      <c r="HH22" s="12">
        <v>0</v>
      </c>
      <c r="HI22" s="13"/>
      <c r="HJ22" s="12">
        <v>0</v>
      </c>
      <c r="HK22" s="12">
        <v>0</v>
      </c>
      <c r="HL22" s="12">
        <v>0</v>
      </c>
      <c r="HM22" s="12">
        <v>0</v>
      </c>
      <c r="HN22" s="13"/>
      <c r="HO22" s="12">
        <v>4</v>
      </c>
      <c r="HP22" s="12">
        <v>649800</v>
      </c>
      <c r="HQ22" s="12">
        <v>0</v>
      </c>
      <c r="HR22" s="12">
        <v>649800</v>
      </c>
      <c r="HS22" s="13"/>
      <c r="HT22" s="12">
        <v>97</v>
      </c>
      <c r="HU22" s="12">
        <v>5829700</v>
      </c>
      <c r="HV22" s="12">
        <v>0</v>
      </c>
      <c r="HW22" s="12">
        <v>5829700</v>
      </c>
      <c r="HX22" s="13"/>
      <c r="HY22" s="12">
        <v>0</v>
      </c>
      <c r="HZ22" s="12">
        <v>0</v>
      </c>
      <c r="IA22" s="12">
        <v>0</v>
      </c>
      <c r="IB22" s="12">
        <v>0</v>
      </c>
      <c r="IC22" s="13"/>
      <c r="ID22" s="12">
        <v>2</v>
      </c>
      <c r="IE22" s="12">
        <v>42350</v>
      </c>
      <c r="IF22" s="12">
        <v>0</v>
      </c>
      <c r="IG22" s="12">
        <v>42350</v>
      </c>
      <c r="IH22" s="13"/>
      <c r="II22" s="12">
        <v>0</v>
      </c>
      <c r="IJ22" s="12">
        <v>0</v>
      </c>
      <c r="IK22" s="12">
        <v>0</v>
      </c>
      <c r="IL22" s="12">
        <v>0</v>
      </c>
      <c r="IM22" s="13"/>
      <c r="IN22" s="12">
        <v>0</v>
      </c>
      <c r="IO22" s="12">
        <v>0</v>
      </c>
      <c r="IP22" s="12">
        <v>0</v>
      </c>
      <c r="IQ22" s="12">
        <v>0</v>
      </c>
      <c r="IR22" s="13"/>
      <c r="IS22" s="12"/>
      <c r="IT22" s="12">
        <v>0</v>
      </c>
      <c r="IU22" s="12">
        <v>0</v>
      </c>
      <c r="IV22" s="12">
        <v>0</v>
      </c>
      <c r="IW22" s="13"/>
      <c r="IX22" s="12">
        <v>213</v>
      </c>
      <c r="IY22" s="12">
        <v>239700</v>
      </c>
      <c r="IZ22" s="12">
        <v>0</v>
      </c>
      <c r="JA22" s="12">
        <v>239700</v>
      </c>
      <c r="JB22" s="13"/>
      <c r="JC22" s="12">
        <v>16</v>
      </c>
      <c r="JD22" s="12">
        <v>8800</v>
      </c>
      <c r="JE22" s="12">
        <v>0</v>
      </c>
      <c r="JF22" s="12">
        <v>8800</v>
      </c>
      <c r="JG22" s="13"/>
      <c r="JH22" s="12">
        <v>0</v>
      </c>
      <c r="JI22" s="12">
        <v>0</v>
      </c>
      <c r="JJ22" s="12">
        <v>0</v>
      </c>
      <c r="JK22" s="12">
        <v>0</v>
      </c>
      <c r="JL22" s="13"/>
      <c r="JM22" s="12">
        <v>16</v>
      </c>
      <c r="JN22" s="12">
        <v>6400</v>
      </c>
      <c r="JO22" s="12">
        <v>0</v>
      </c>
      <c r="JP22" s="12">
        <v>6400</v>
      </c>
      <c r="JQ22" s="13"/>
      <c r="JR22" s="12">
        <v>0</v>
      </c>
      <c r="JS22" s="12">
        <v>0</v>
      </c>
      <c r="JT22" s="12">
        <v>0</v>
      </c>
      <c r="JU22" s="12">
        <v>0</v>
      </c>
      <c r="JV22" s="13"/>
      <c r="JW22" s="12">
        <v>0</v>
      </c>
      <c r="JX22" s="12">
        <v>0</v>
      </c>
      <c r="JY22" s="12">
        <v>0</v>
      </c>
      <c r="JZ22" s="12">
        <v>0</v>
      </c>
      <c r="KA22" s="13"/>
      <c r="KB22" s="12">
        <v>0</v>
      </c>
      <c r="KC22" s="12">
        <v>0</v>
      </c>
      <c r="KD22" s="12">
        <v>0</v>
      </c>
      <c r="KE22" s="12">
        <v>0</v>
      </c>
      <c r="KF22" s="13"/>
      <c r="KG22" s="12">
        <v>131</v>
      </c>
      <c r="KH22" s="12">
        <v>32750</v>
      </c>
      <c r="KI22" s="12">
        <v>0</v>
      </c>
      <c r="KJ22" s="12">
        <v>32750</v>
      </c>
      <c r="KK22" s="13"/>
      <c r="KL22" s="12">
        <v>0</v>
      </c>
      <c r="KM22" s="12">
        <v>0</v>
      </c>
      <c r="KN22" s="12">
        <v>0</v>
      </c>
      <c r="KO22" s="12">
        <v>0</v>
      </c>
      <c r="KP22" s="13"/>
      <c r="KQ22" s="12">
        <v>1</v>
      </c>
      <c r="KR22" s="12">
        <v>35000</v>
      </c>
      <c r="KS22" s="12">
        <v>0</v>
      </c>
      <c r="KT22" s="12">
        <v>35000</v>
      </c>
      <c r="KU22" s="13"/>
      <c r="KV22" s="12">
        <v>0</v>
      </c>
      <c r="KW22" s="12">
        <v>0</v>
      </c>
      <c r="KX22" s="12">
        <v>0</v>
      </c>
      <c r="KY22" s="12">
        <v>0</v>
      </c>
      <c r="KZ22" s="13"/>
      <c r="LA22" s="12">
        <v>0</v>
      </c>
      <c r="LB22" s="12">
        <v>0</v>
      </c>
      <c r="LC22" s="12">
        <v>0</v>
      </c>
      <c r="LD22" s="12">
        <v>0</v>
      </c>
      <c r="LE22" s="13"/>
      <c r="LF22" s="12">
        <v>0</v>
      </c>
      <c r="LG22" s="12">
        <v>0</v>
      </c>
      <c r="LH22" s="12">
        <v>0</v>
      </c>
      <c r="LI22" s="12">
        <v>0</v>
      </c>
      <c r="LJ22" s="13"/>
      <c r="LK22" s="12">
        <v>0</v>
      </c>
      <c r="LL22" s="12">
        <v>757600</v>
      </c>
      <c r="LM22" s="12">
        <v>0</v>
      </c>
      <c r="LN22" s="12">
        <v>757600</v>
      </c>
      <c r="LO22" s="13"/>
      <c r="LP22" s="12">
        <v>1440</v>
      </c>
      <c r="LQ22" s="12">
        <v>344000</v>
      </c>
      <c r="LR22" s="12">
        <v>0</v>
      </c>
      <c r="LS22" s="12">
        <v>344000</v>
      </c>
      <c r="LT22" s="13"/>
      <c r="LU22" s="12">
        <v>60</v>
      </c>
      <c r="LV22" s="12">
        <v>67800</v>
      </c>
      <c r="LW22" s="12">
        <v>0</v>
      </c>
      <c r="LX22" s="12">
        <v>67800</v>
      </c>
      <c r="LY22" s="13"/>
      <c r="LZ22" s="12">
        <v>0</v>
      </c>
      <c r="MA22" s="12">
        <v>60000</v>
      </c>
      <c r="MB22" s="12">
        <v>0</v>
      </c>
      <c r="MC22" s="12">
        <v>60000</v>
      </c>
      <c r="MD22" s="13"/>
      <c r="ME22" s="12">
        <v>0</v>
      </c>
      <c r="MF22" s="12">
        <v>0</v>
      </c>
      <c r="MG22" s="12">
        <v>0</v>
      </c>
      <c r="MH22" s="12">
        <v>0</v>
      </c>
      <c r="MI22" s="13"/>
      <c r="MJ22" s="12">
        <v>0</v>
      </c>
      <c r="MK22" s="12">
        <v>0</v>
      </c>
      <c r="ML22" s="12">
        <v>0</v>
      </c>
      <c r="MM22" s="12">
        <v>0</v>
      </c>
      <c r="MN22" s="13"/>
      <c r="MO22" s="12">
        <v>0</v>
      </c>
      <c r="MP22" s="12">
        <v>0</v>
      </c>
      <c r="MQ22" s="12">
        <v>0</v>
      </c>
      <c r="MR22" s="12">
        <v>0</v>
      </c>
      <c r="MS22" s="13"/>
      <c r="MT22" s="12">
        <v>0</v>
      </c>
      <c r="MU22" s="12">
        <v>0</v>
      </c>
      <c r="MV22" s="12">
        <v>0</v>
      </c>
      <c r="MW22" s="12">
        <v>0</v>
      </c>
      <c r="MX22" s="13"/>
      <c r="MY22" s="12">
        <v>0</v>
      </c>
      <c r="MZ22" s="12">
        <v>0</v>
      </c>
      <c r="NA22" s="12">
        <v>0</v>
      </c>
      <c r="NB22" s="12">
        <v>0</v>
      </c>
      <c r="NC22" s="13"/>
      <c r="ND22" s="12">
        <v>1</v>
      </c>
      <c r="NE22" s="12">
        <v>50000</v>
      </c>
      <c r="NF22" s="12">
        <v>0</v>
      </c>
      <c r="NG22" s="12">
        <v>50000</v>
      </c>
      <c r="NH22" s="13"/>
      <c r="NI22" s="12">
        <v>1</v>
      </c>
      <c r="NJ22" s="12">
        <v>50000</v>
      </c>
      <c r="NK22" s="12">
        <v>0</v>
      </c>
      <c r="NL22" s="12">
        <v>50000</v>
      </c>
      <c r="NM22" s="13"/>
      <c r="NN22" s="12">
        <v>0</v>
      </c>
      <c r="NO22" s="12">
        <v>0</v>
      </c>
      <c r="NP22" s="12">
        <v>0</v>
      </c>
      <c r="NQ22" s="12">
        <v>0</v>
      </c>
      <c r="NR22" s="13"/>
      <c r="NS22" s="12">
        <v>0</v>
      </c>
      <c r="NT22" s="12">
        <v>0</v>
      </c>
      <c r="NU22" s="12">
        <v>0</v>
      </c>
      <c r="NV22" s="12">
        <v>0</v>
      </c>
      <c r="NW22" s="13"/>
      <c r="NX22" s="12">
        <v>0</v>
      </c>
      <c r="NY22" s="12">
        <v>0</v>
      </c>
      <c r="NZ22" s="12">
        <v>0</v>
      </c>
      <c r="OA22" s="12">
        <v>0</v>
      </c>
      <c r="OB22" s="13"/>
      <c r="OC22" s="12">
        <v>0</v>
      </c>
      <c r="OD22" s="12">
        <v>0</v>
      </c>
      <c r="OE22" s="12">
        <v>0</v>
      </c>
      <c r="OF22" s="12">
        <v>0</v>
      </c>
      <c r="OG22" s="13"/>
      <c r="OH22" s="12">
        <v>0</v>
      </c>
      <c r="OI22" s="12">
        <v>0</v>
      </c>
      <c r="OJ22" s="12">
        <v>0</v>
      </c>
      <c r="OK22" s="12">
        <v>0</v>
      </c>
      <c r="OL22" s="13"/>
      <c r="OM22" s="12">
        <v>1</v>
      </c>
      <c r="ON22" s="12">
        <v>100000</v>
      </c>
      <c r="OO22" s="12">
        <v>0</v>
      </c>
      <c r="OP22" s="12">
        <v>100000</v>
      </c>
      <c r="OQ22" s="13"/>
      <c r="OR22" s="12">
        <v>33.799999999999997</v>
      </c>
      <c r="OS22" s="12">
        <v>3589559.9999999995</v>
      </c>
      <c r="OT22" s="12">
        <v>0</v>
      </c>
      <c r="OU22" s="12">
        <v>3589559.9999999995</v>
      </c>
      <c r="OV22" s="13"/>
      <c r="OW22" s="12">
        <v>0</v>
      </c>
      <c r="OX22" s="12">
        <v>0</v>
      </c>
      <c r="OY22" s="12">
        <v>0</v>
      </c>
      <c r="OZ22" s="12">
        <v>0</v>
      </c>
      <c r="PA22" s="13"/>
      <c r="PB22" s="12">
        <v>0</v>
      </c>
      <c r="PC22" s="12">
        <v>0</v>
      </c>
      <c r="PD22" s="12">
        <v>0</v>
      </c>
      <c r="PE22" s="12">
        <v>0</v>
      </c>
      <c r="PF22" s="13"/>
      <c r="PG22" s="12">
        <v>0</v>
      </c>
      <c r="PH22" s="12">
        <v>0</v>
      </c>
      <c r="PI22" s="12">
        <v>0</v>
      </c>
      <c r="PJ22" s="12">
        <v>0</v>
      </c>
      <c r="PK22" s="13"/>
      <c r="PL22" s="12">
        <v>0</v>
      </c>
      <c r="PM22" s="12">
        <v>0</v>
      </c>
      <c r="PN22" s="12">
        <v>0</v>
      </c>
      <c r="PO22" s="12">
        <v>0</v>
      </c>
      <c r="PP22" s="13"/>
      <c r="PQ22" s="12">
        <v>0</v>
      </c>
      <c r="PR22" s="12">
        <v>0</v>
      </c>
      <c r="PS22" s="12">
        <v>0</v>
      </c>
      <c r="PT22" s="12">
        <v>0</v>
      </c>
      <c r="PU22" s="13"/>
      <c r="PV22" s="12">
        <v>0</v>
      </c>
      <c r="PW22" s="12">
        <v>0</v>
      </c>
      <c r="PX22" s="12">
        <v>0</v>
      </c>
      <c r="PY22" s="12">
        <v>0</v>
      </c>
      <c r="PZ22" s="13"/>
      <c r="QA22" s="12">
        <v>0</v>
      </c>
      <c r="QB22" s="12">
        <v>0</v>
      </c>
      <c r="QC22" s="12">
        <v>0</v>
      </c>
      <c r="QD22" s="12">
        <v>0</v>
      </c>
      <c r="QE22" s="13"/>
      <c r="QF22" s="12">
        <v>0</v>
      </c>
      <c r="QG22" s="12">
        <v>0</v>
      </c>
      <c r="QH22" s="12">
        <v>0</v>
      </c>
      <c r="QI22" s="12">
        <v>0</v>
      </c>
      <c r="QJ22" s="13"/>
      <c r="QK22" s="12">
        <v>1</v>
      </c>
      <c r="QL22" s="12">
        <v>18500</v>
      </c>
      <c r="QM22" s="12">
        <v>0</v>
      </c>
      <c r="QN22" s="12">
        <v>18500</v>
      </c>
      <c r="QO22" s="13"/>
      <c r="QP22" s="12">
        <v>0</v>
      </c>
      <c r="QQ22" s="12">
        <v>0</v>
      </c>
      <c r="QR22" s="12">
        <v>0</v>
      </c>
      <c r="QS22" s="12">
        <v>0</v>
      </c>
      <c r="QT22" s="13"/>
      <c r="QU22" s="12">
        <v>1</v>
      </c>
      <c r="QV22" s="12">
        <v>27900</v>
      </c>
      <c r="QW22" s="12">
        <v>0</v>
      </c>
      <c r="QX22" s="12">
        <v>27900</v>
      </c>
      <c r="QY22" s="13"/>
      <c r="QZ22" s="12">
        <v>16</v>
      </c>
      <c r="RA22" s="12">
        <v>133750</v>
      </c>
      <c r="RB22" s="12">
        <v>0</v>
      </c>
      <c r="RC22" s="12">
        <v>133750</v>
      </c>
      <c r="RD22" s="13"/>
      <c r="RE22" s="12">
        <v>0</v>
      </c>
      <c r="RF22" s="12">
        <v>0</v>
      </c>
      <c r="RG22" s="12">
        <v>0</v>
      </c>
      <c r="RH22" s="12">
        <v>0</v>
      </c>
      <c r="RI22" s="13"/>
      <c r="RJ22" s="12">
        <v>0</v>
      </c>
      <c r="RK22" s="12">
        <v>0</v>
      </c>
      <c r="RL22" s="12">
        <v>0</v>
      </c>
      <c r="RM22" s="12">
        <v>0</v>
      </c>
      <c r="RN22" s="13"/>
      <c r="RO22" s="12">
        <v>0</v>
      </c>
      <c r="RP22" s="12">
        <v>0</v>
      </c>
      <c r="RQ22" s="12">
        <v>0</v>
      </c>
      <c r="RR22" s="12">
        <v>0</v>
      </c>
      <c r="RS22" s="13"/>
      <c r="RT22" s="12">
        <v>90</v>
      </c>
      <c r="RU22" s="12">
        <v>1350000</v>
      </c>
      <c r="RV22" s="12">
        <v>0</v>
      </c>
      <c r="RW22" s="12">
        <v>1350000</v>
      </c>
      <c r="RX22" s="13"/>
      <c r="RY22" s="12">
        <v>0</v>
      </c>
      <c r="RZ22" s="12">
        <v>0</v>
      </c>
      <c r="SA22" s="12">
        <v>0</v>
      </c>
      <c r="SB22" s="12">
        <v>0</v>
      </c>
      <c r="SC22" s="13"/>
      <c r="SD22" s="12">
        <v>0</v>
      </c>
      <c r="SE22" s="12">
        <v>0</v>
      </c>
      <c r="SF22" s="12">
        <v>0</v>
      </c>
      <c r="SG22" s="12">
        <v>0</v>
      </c>
      <c r="SH22" s="13"/>
      <c r="SI22" s="12">
        <v>0</v>
      </c>
      <c r="SJ22" s="12">
        <v>0</v>
      </c>
      <c r="SK22" s="12">
        <v>0</v>
      </c>
      <c r="SL22" s="12">
        <v>0</v>
      </c>
      <c r="SM22" s="13"/>
      <c r="SN22" s="12">
        <v>0</v>
      </c>
      <c r="SO22" s="12">
        <v>0</v>
      </c>
      <c r="SP22" s="12">
        <v>0</v>
      </c>
      <c r="SQ22" s="12">
        <v>0</v>
      </c>
      <c r="SR22" s="13"/>
      <c r="SS22" s="12">
        <v>0</v>
      </c>
      <c r="ST22" s="12">
        <v>0</v>
      </c>
      <c r="SU22" s="12">
        <v>0</v>
      </c>
      <c r="SV22" s="12">
        <v>0</v>
      </c>
      <c r="SW22" s="13"/>
      <c r="SX22" s="12">
        <v>0</v>
      </c>
      <c r="SY22" s="12">
        <v>0</v>
      </c>
      <c r="SZ22" s="12">
        <v>0</v>
      </c>
      <c r="TA22" s="12">
        <v>0</v>
      </c>
      <c r="TB22" s="13"/>
      <c r="TC22" s="12">
        <v>0</v>
      </c>
      <c r="TD22" s="12">
        <v>0</v>
      </c>
      <c r="TE22" s="12">
        <v>0</v>
      </c>
      <c r="TF22" s="12">
        <v>0</v>
      </c>
      <c r="TG22" s="13"/>
      <c r="TH22" s="12">
        <v>0</v>
      </c>
      <c r="TI22" s="12">
        <v>0</v>
      </c>
      <c r="TJ22" s="12">
        <v>0</v>
      </c>
      <c r="TK22" s="12">
        <v>0</v>
      </c>
      <c r="TL22" s="13"/>
      <c r="TM22" s="12">
        <v>0</v>
      </c>
      <c r="TN22" s="12">
        <v>0</v>
      </c>
      <c r="TO22" s="12">
        <v>0</v>
      </c>
      <c r="TP22" s="12">
        <v>0</v>
      </c>
      <c r="TQ22" s="13"/>
      <c r="TR22" s="12">
        <v>0</v>
      </c>
      <c r="TS22" s="12">
        <v>25000</v>
      </c>
      <c r="TT22" s="12">
        <v>0</v>
      </c>
      <c r="TU22" s="12">
        <v>25000</v>
      </c>
      <c r="TV22" s="13"/>
      <c r="TW22" s="12">
        <v>0</v>
      </c>
      <c r="TX22" s="12">
        <v>0</v>
      </c>
      <c r="TY22" s="12">
        <v>0</v>
      </c>
      <c r="TZ22" s="12">
        <v>0</v>
      </c>
      <c r="UA22" s="13"/>
      <c r="UB22" s="12">
        <v>0</v>
      </c>
      <c r="UC22" s="12">
        <v>0</v>
      </c>
      <c r="UD22" s="12">
        <v>0</v>
      </c>
      <c r="UE22" s="12">
        <v>0</v>
      </c>
      <c r="UF22" s="13"/>
      <c r="UG22" s="12">
        <v>0</v>
      </c>
      <c r="UH22" s="12">
        <v>18054671.48</v>
      </c>
      <c r="UI22" s="12">
        <v>0</v>
      </c>
      <c r="UJ22" s="12">
        <v>18054671.48</v>
      </c>
      <c r="UK22" s="13"/>
    </row>
    <row r="23" spans="1:557" hidden="1">
      <c r="A23" s="10">
        <v>17</v>
      </c>
      <c r="B23" s="11" t="s">
        <v>19</v>
      </c>
      <c r="C23" s="12">
        <v>0</v>
      </c>
      <c r="D23" s="12">
        <v>0</v>
      </c>
      <c r="E23" s="12">
        <v>0</v>
      </c>
      <c r="F23" s="12">
        <v>0</v>
      </c>
      <c r="G23" s="13"/>
      <c r="H23" s="12">
        <v>0</v>
      </c>
      <c r="I23" s="12">
        <v>0</v>
      </c>
      <c r="J23" s="12">
        <v>0</v>
      </c>
      <c r="K23" s="12">
        <v>0</v>
      </c>
      <c r="L23" s="13"/>
      <c r="M23" s="12">
        <v>0</v>
      </c>
      <c r="N23" s="12">
        <v>0</v>
      </c>
      <c r="O23" s="12">
        <v>0</v>
      </c>
      <c r="P23" s="12">
        <v>0</v>
      </c>
      <c r="Q23" s="13"/>
      <c r="R23" s="12">
        <v>0</v>
      </c>
      <c r="S23" s="12">
        <v>0</v>
      </c>
      <c r="T23" s="12">
        <v>0</v>
      </c>
      <c r="U23" s="12">
        <v>0</v>
      </c>
      <c r="V23" s="13"/>
      <c r="W23" s="12">
        <v>1</v>
      </c>
      <c r="X23" s="12">
        <v>26500</v>
      </c>
      <c r="Y23" s="12">
        <v>0</v>
      </c>
      <c r="Z23" s="12">
        <v>26500</v>
      </c>
      <c r="AA23" s="13"/>
      <c r="AB23" s="12">
        <v>0</v>
      </c>
      <c r="AC23" s="12">
        <v>0</v>
      </c>
      <c r="AD23" s="12">
        <v>0</v>
      </c>
      <c r="AE23" s="12">
        <v>0</v>
      </c>
      <c r="AF23" s="13"/>
      <c r="AG23" s="12">
        <v>5</v>
      </c>
      <c r="AH23" s="12">
        <v>994500</v>
      </c>
      <c r="AI23" s="12">
        <v>0</v>
      </c>
      <c r="AJ23" s="12">
        <v>994500</v>
      </c>
      <c r="AK23" s="13"/>
      <c r="AL23" s="12">
        <v>0</v>
      </c>
      <c r="AM23" s="12">
        <v>0</v>
      </c>
      <c r="AN23" s="12">
        <v>0</v>
      </c>
      <c r="AO23" s="12">
        <v>0</v>
      </c>
      <c r="AP23" s="13"/>
      <c r="AQ23" s="12">
        <v>0</v>
      </c>
      <c r="AR23" s="12">
        <v>0</v>
      </c>
      <c r="AS23" s="12">
        <v>0</v>
      </c>
      <c r="AT23" s="12">
        <v>0</v>
      </c>
      <c r="AU23" s="13"/>
      <c r="AV23" s="12">
        <v>0</v>
      </c>
      <c r="AW23" s="12">
        <v>0</v>
      </c>
      <c r="AX23" s="12">
        <v>0</v>
      </c>
      <c r="AY23" s="12">
        <v>0</v>
      </c>
      <c r="AZ23" s="13"/>
      <c r="BA23" s="12">
        <v>0</v>
      </c>
      <c r="BB23" s="12">
        <v>0</v>
      </c>
      <c r="BC23" s="12">
        <v>0</v>
      </c>
      <c r="BD23" s="12">
        <v>0</v>
      </c>
      <c r="BE23" s="13"/>
      <c r="BF23" s="12">
        <v>0</v>
      </c>
      <c r="BG23" s="12">
        <v>0</v>
      </c>
      <c r="BH23" s="12">
        <v>0</v>
      </c>
      <c r="BI23" s="12">
        <v>0</v>
      </c>
      <c r="BJ23" s="13"/>
      <c r="BK23" s="12">
        <v>0</v>
      </c>
      <c r="BL23" s="12">
        <v>0</v>
      </c>
      <c r="BM23" s="12">
        <v>0</v>
      </c>
      <c r="BN23" s="12">
        <v>0</v>
      </c>
      <c r="BO23" s="13"/>
      <c r="BP23" s="12">
        <v>0</v>
      </c>
      <c r="BQ23" s="12">
        <v>0</v>
      </c>
      <c r="BR23" s="12">
        <v>0</v>
      </c>
      <c r="BS23" s="12">
        <v>0</v>
      </c>
      <c r="BT23" s="13"/>
      <c r="BU23" s="12">
        <v>0</v>
      </c>
      <c r="BV23" s="12">
        <v>257000</v>
      </c>
      <c r="BW23" s="12">
        <v>0</v>
      </c>
      <c r="BX23" s="12">
        <v>257000</v>
      </c>
      <c r="BY23" s="13"/>
      <c r="BZ23" s="12">
        <v>0</v>
      </c>
      <c r="CA23" s="12">
        <v>0</v>
      </c>
      <c r="CB23" s="12">
        <v>0</v>
      </c>
      <c r="CC23" s="12">
        <v>0</v>
      </c>
      <c r="CD23" s="13"/>
      <c r="CE23" s="12">
        <v>0</v>
      </c>
      <c r="CF23" s="12">
        <v>0</v>
      </c>
      <c r="CG23" s="12">
        <v>0</v>
      </c>
      <c r="CH23" s="12">
        <v>0</v>
      </c>
      <c r="CI23" s="13"/>
      <c r="CJ23" s="12">
        <v>0</v>
      </c>
      <c r="CK23" s="12">
        <v>0</v>
      </c>
      <c r="CL23" s="12">
        <v>0</v>
      </c>
      <c r="CM23" s="12">
        <v>0</v>
      </c>
      <c r="CN23" s="13"/>
      <c r="CO23" s="12">
        <v>0</v>
      </c>
      <c r="CP23" s="12">
        <v>0</v>
      </c>
      <c r="CQ23" s="12">
        <v>0</v>
      </c>
      <c r="CR23" s="12">
        <v>0</v>
      </c>
      <c r="CS23" s="13"/>
      <c r="CT23" s="12">
        <v>8</v>
      </c>
      <c r="CU23" s="12">
        <v>53050</v>
      </c>
      <c r="CV23" s="12">
        <v>0</v>
      </c>
      <c r="CW23" s="12">
        <v>53050</v>
      </c>
      <c r="CX23" s="13"/>
      <c r="CY23" s="12">
        <v>0</v>
      </c>
      <c r="CZ23" s="12">
        <v>157725</v>
      </c>
      <c r="DA23" s="12">
        <v>0</v>
      </c>
      <c r="DB23" s="12">
        <v>157725</v>
      </c>
      <c r="DC23" s="13"/>
      <c r="DD23" s="12">
        <v>0</v>
      </c>
      <c r="DE23" s="12">
        <v>0</v>
      </c>
      <c r="DF23" s="12">
        <v>0</v>
      </c>
      <c r="DG23" s="12">
        <v>0</v>
      </c>
      <c r="DH23" s="13"/>
      <c r="DI23" s="12">
        <v>0</v>
      </c>
      <c r="DJ23" s="12">
        <v>0</v>
      </c>
      <c r="DK23" s="12">
        <v>0</v>
      </c>
      <c r="DL23" s="12">
        <v>0</v>
      </c>
      <c r="DM23" s="13"/>
      <c r="DN23" s="12">
        <v>0</v>
      </c>
      <c r="DO23" s="12">
        <v>0</v>
      </c>
      <c r="DP23" s="12">
        <v>0</v>
      </c>
      <c r="DQ23" s="12">
        <v>0</v>
      </c>
      <c r="DR23" s="13"/>
      <c r="DS23" s="12">
        <v>0</v>
      </c>
      <c r="DT23" s="12">
        <v>0</v>
      </c>
      <c r="DU23" s="12">
        <v>0</v>
      </c>
      <c r="DV23" s="12">
        <v>0</v>
      </c>
      <c r="DW23" s="13"/>
      <c r="DX23" s="12">
        <v>1</v>
      </c>
      <c r="DY23" s="12">
        <v>142400</v>
      </c>
      <c r="DZ23" s="12">
        <v>0</v>
      </c>
      <c r="EA23" s="12">
        <v>142400</v>
      </c>
      <c r="EB23" s="13"/>
      <c r="EC23" s="12">
        <v>0</v>
      </c>
      <c r="ED23" s="12">
        <v>0</v>
      </c>
      <c r="EE23" s="12">
        <v>0</v>
      </c>
      <c r="EF23" s="12">
        <v>0</v>
      </c>
      <c r="EG23" s="13"/>
      <c r="EH23" s="12">
        <v>0</v>
      </c>
      <c r="EI23" s="12">
        <v>0</v>
      </c>
      <c r="EJ23" s="12">
        <v>0</v>
      </c>
      <c r="EK23" s="12">
        <v>0</v>
      </c>
      <c r="EL23" s="13"/>
      <c r="EM23" s="12">
        <v>7</v>
      </c>
      <c r="EN23" s="12">
        <v>79000</v>
      </c>
      <c r="EO23" s="12">
        <v>0</v>
      </c>
      <c r="EP23" s="12">
        <v>79000</v>
      </c>
      <c r="EQ23" s="13"/>
      <c r="ER23" s="12">
        <v>0</v>
      </c>
      <c r="ES23" s="12">
        <v>0</v>
      </c>
      <c r="ET23" s="12">
        <v>0</v>
      </c>
      <c r="EU23" s="12">
        <v>0</v>
      </c>
      <c r="EV23" s="13"/>
      <c r="EW23" s="12">
        <v>7</v>
      </c>
      <c r="EX23" s="12">
        <v>14000</v>
      </c>
      <c r="EY23" s="12">
        <v>0</v>
      </c>
      <c r="EZ23" s="12">
        <v>14000</v>
      </c>
      <c r="FA23" s="13"/>
      <c r="FB23" s="12">
        <v>7</v>
      </c>
      <c r="FC23" s="12">
        <v>21000</v>
      </c>
      <c r="FD23" s="12">
        <v>0</v>
      </c>
      <c r="FE23" s="12">
        <v>21000</v>
      </c>
      <c r="FF23" s="13"/>
      <c r="FG23" s="12">
        <v>0</v>
      </c>
      <c r="FH23" s="12">
        <v>0</v>
      </c>
      <c r="FI23" s="12">
        <v>0</v>
      </c>
      <c r="FJ23" s="12">
        <v>0</v>
      </c>
      <c r="FK23" s="13"/>
      <c r="FL23" s="12">
        <v>0</v>
      </c>
      <c r="FM23" s="12">
        <v>0</v>
      </c>
      <c r="FN23" s="12">
        <v>0</v>
      </c>
      <c r="FO23" s="12">
        <v>0</v>
      </c>
      <c r="FP23" s="13"/>
      <c r="FQ23" s="12">
        <v>0</v>
      </c>
      <c r="FR23" s="12">
        <v>0</v>
      </c>
      <c r="FS23" s="12">
        <v>0</v>
      </c>
      <c r="FT23" s="12">
        <v>0</v>
      </c>
      <c r="FU23" s="13"/>
      <c r="FV23" s="12">
        <v>0</v>
      </c>
      <c r="FW23" s="12">
        <v>0</v>
      </c>
      <c r="FX23" s="12">
        <v>0</v>
      </c>
      <c r="FY23" s="12">
        <v>0</v>
      </c>
      <c r="FZ23" s="13"/>
      <c r="GA23" s="12">
        <v>0</v>
      </c>
      <c r="GB23" s="12">
        <v>0</v>
      </c>
      <c r="GC23" s="12">
        <v>0</v>
      </c>
      <c r="GD23" s="12">
        <v>0</v>
      </c>
      <c r="GE23" s="13"/>
      <c r="GF23" s="12">
        <v>0</v>
      </c>
      <c r="GG23" s="12">
        <v>0</v>
      </c>
      <c r="GH23" s="12">
        <v>0</v>
      </c>
      <c r="GI23" s="12">
        <v>0</v>
      </c>
      <c r="GJ23" s="13"/>
      <c r="GK23" s="12">
        <v>1</v>
      </c>
      <c r="GL23" s="12">
        <v>32500</v>
      </c>
      <c r="GM23" s="12">
        <v>0</v>
      </c>
      <c r="GN23" s="12">
        <v>32500</v>
      </c>
      <c r="GO23" s="13"/>
      <c r="GP23" s="12">
        <v>7</v>
      </c>
      <c r="GQ23" s="12">
        <v>70000</v>
      </c>
      <c r="GR23" s="12">
        <v>0</v>
      </c>
      <c r="GS23" s="12">
        <v>70000</v>
      </c>
      <c r="GT23" s="13"/>
      <c r="GU23" s="12">
        <v>2</v>
      </c>
      <c r="GV23" s="12">
        <v>20000</v>
      </c>
      <c r="GW23" s="12">
        <v>0</v>
      </c>
      <c r="GX23" s="12">
        <v>20000</v>
      </c>
      <c r="GY23" s="13"/>
      <c r="GZ23" s="12">
        <v>0</v>
      </c>
      <c r="HA23" s="12">
        <v>0</v>
      </c>
      <c r="HB23" s="12">
        <v>0</v>
      </c>
      <c r="HC23" s="12">
        <v>0</v>
      </c>
      <c r="HD23" s="13"/>
      <c r="HE23" s="12">
        <v>0</v>
      </c>
      <c r="HF23" s="12">
        <v>0</v>
      </c>
      <c r="HG23" s="12">
        <v>0</v>
      </c>
      <c r="HH23" s="12">
        <v>0</v>
      </c>
      <c r="HI23" s="13"/>
      <c r="HJ23" s="12">
        <v>0</v>
      </c>
      <c r="HK23" s="12">
        <v>0</v>
      </c>
      <c r="HL23" s="12">
        <v>0</v>
      </c>
      <c r="HM23" s="12">
        <v>0</v>
      </c>
      <c r="HN23" s="13"/>
      <c r="HO23" s="12">
        <v>0</v>
      </c>
      <c r="HP23" s="12">
        <v>0</v>
      </c>
      <c r="HQ23" s="12">
        <v>0</v>
      </c>
      <c r="HR23" s="12">
        <v>0</v>
      </c>
      <c r="HS23" s="13"/>
      <c r="HT23" s="12">
        <v>0</v>
      </c>
      <c r="HU23" s="12">
        <v>0</v>
      </c>
      <c r="HV23" s="12">
        <v>0</v>
      </c>
      <c r="HW23" s="12">
        <v>0</v>
      </c>
      <c r="HX23" s="13"/>
      <c r="HY23" s="12">
        <v>0</v>
      </c>
      <c r="HZ23" s="12">
        <v>0</v>
      </c>
      <c r="IA23" s="12">
        <v>0</v>
      </c>
      <c r="IB23" s="12">
        <v>0</v>
      </c>
      <c r="IC23" s="13"/>
      <c r="ID23" s="12">
        <v>1</v>
      </c>
      <c r="IE23" s="12">
        <v>20425</v>
      </c>
      <c r="IF23" s="12">
        <v>0</v>
      </c>
      <c r="IG23" s="12">
        <v>20425</v>
      </c>
      <c r="IH23" s="13"/>
      <c r="II23" s="12">
        <v>0</v>
      </c>
      <c r="IJ23" s="12">
        <v>0</v>
      </c>
      <c r="IK23" s="12">
        <v>0</v>
      </c>
      <c r="IL23" s="12">
        <v>0</v>
      </c>
      <c r="IM23" s="13"/>
      <c r="IN23" s="12">
        <v>0</v>
      </c>
      <c r="IO23" s="12">
        <v>0</v>
      </c>
      <c r="IP23" s="12">
        <v>0</v>
      </c>
      <c r="IQ23" s="12">
        <v>0</v>
      </c>
      <c r="IR23" s="13"/>
      <c r="IS23" s="12"/>
      <c r="IT23" s="12">
        <v>0</v>
      </c>
      <c r="IU23" s="12">
        <v>0</v>
      </c>
      <c r="IV23" s="12">
        <v>0</v>
      </c>
      <c r="IW23" s="13"/>
      <c r="IX23" s="12">
        <v>117</v>
      </c>
      <c r="IY23" s="12">
        <v>135100</v>
      </c>
      <c r="IZ23" s="12">
        <v>0</v>
      </c>
      <c r="JA23" s="12">
        <v>135100</v>
      </c>
      <c r="JB23" s="13"/>
      <c r="JC23" s="12">
        <v>7</v>
      </c>
      <c r="JD23" s="12">
        <v>3850</v>
      </c>
      <c r="JE23" s="12">
        <v>0</v>
      </c>
      <c r="JF23" s="12">
        <v>3850</v>
      </c>
      <c r="JG23" s="13"/>
      <c r="JH23" s="12">
        <v>0</v>
      </c>
      <c r="JI23" s="12">
        <v>0</v>
      </c>
      <c r="JJ23" s="12">
        <v>0</v>
      </c>
      <c r="JK23" s="12">
        <v>0</v>
      </c>
      <c r="JL23" s="13"/>
      <c r="JM23" s="12">
        <v>7</v>
      </c>
      <c r="JN23" s="12">
        <v>2800</v>
      </c>
      <c r="JO23" s="12">
        <v>0</v>
      </c>
      <c r="JP23" s="12">
        <v>2800</v>
      </c>
      <c r="JQ23" s="13"/>
      <c r="JR23" s="12">
        <v>0</v>
      </c>
      <c r="JS23" s="12">
        <v>0</v>
      </c>
      <c r="JT23" s="12">
        <v>0</v>
      </c>
      <c r="JU23" s="12">
        <v>0</v>
      </c>
      <c r="JV23" s="13"/>
      <c r="JW23" s="12">
        <v>0</v>
      </c>
      <c r="JX23" s="12">
        <v>0</v>
      </c>
      <c r="JY23" s="12">
        <v>0</v>
      </c>
      <c r="JZ23" s="12">
        <v>0</v>
      </c>
      <c r="KA23" s="13"/>
      <c r="KB23" s="12">
        <v>0</v>
      </c>
      <c r="KC23" s="12">
        <v>0</v>
      </c>
      <c r="KD23" s="12">
        <v>0</v>
      </c>
      <c r="KE23" s="12">
        <v>0</v>
      </c>
      <c r="KF23" s="13"/>
      <c r="KG23" s="12">
        <v>78</v>
      </c>
      <c r="KH23" s="12">
        <v>19500</v>
      </c>
      <c r="KI23" s="12">
        <v>0</v>
      </c>
      <c r="KJ23" s="12">
        <v>19500</v>
      </c>
      <c r="KK23" s="13"/>
      <c r="KL23" s="12">
        <v>0</v>
      </c>
      <c r="KM23" s="12">
        <v>0</v>
      </c>
      <c r="KN23" s="12">
        <v>0</v>
      </c>
      <c r="KO23" s="12">
        <v>0</v>
      </c>
      <c r="KP23" s="13"/>
      <c r="KQ23" s="12">
        <v>1</v>
      </c>
      <c r="KR23" s="12">
        <v>35000</v>
      </c>
      <c r="KS23" s="12">
        <v>0</v>
      </c>
      <c r="KT23" s="12">
        <v>35000</v>
      </c>
      <c r="KU23" s="13"/>
      <c r="KV23" s="12">
        <v>0</v>
      </c>
      <c r="KW23" s="12">
        <v>0</v>
      </c>
      <c r="KX23" s="12">
        <v>0</v>
      </c>
      <c r="KY23" s="12">
        <v>0</v>
      </c>
      <c r="KZ23" s="13"/>
      <c r="LA23" s="12">
        <v>0</v>
      </c>
      <c r="LB23" s="12">
        <v>0</v>
      </c>
      <c r="LC23" s="12">
        <v>0</v>
      </c>
      <c r="LD23" s="12">
        <v>0</v>
      </c>
      <c r="LE23" s="13"/>
      <c r="LF23" s="12">
        <v>0</v>
      </c>
      <c r="LG23" s="12">
        <v>0</v>
      </c>
      <c r="LH23" s="12">
        <v>0</v>
      </c>
      <c r="LI23" s="12">
        <v>0</v>
      </c>
      <c r="LJ23" s="13"/>
      <c r="LK23" s="12">
        <v>0</v>
      </c>
      <c r="LL23" s="12">
        <v>521000</v>
      </c>
      <c r="LM23" s="12">
        <v>0</v>
      </c>
      <c r="LN23" s="12">
        <v>521000</v>
      </c>
      <c r="LO23" s="13"/>
      <c r="LP23" s="12">
        <v>630</v>
      </c>
      <c r="LQ23" s="12">
        <v>150500</v>
      </c>
      <c r="LR23" s="12">
        <v>0</v>
      </c>
      <c r="LS23" s="12">
        <v>150500</v>
      </c>
      <c r="LT23" s="13"/>
      <c r="LU23" s="12">
        <v>30</v>
      </c>
      <c r="LV23" s="12">
        <v>29200</v>
      </c>
      <c r="LW23" s="12">
        <v>0</v>
      </c>
      <c r="LX23" s="12">
        <v>29200</v>
      </c>
      <c r="LY23" s="13"/>
      <c r="LZ23" s="12">
        <v>0</v>
      </c>
      <c r="MA23" s="12">
        <v>26250</v>
      </c>
      <c r="MB23" s="12">
        <v>0</v>
      </c>
      <c r="MC23" s="12">
        <v>26250</v>
      </c>
      <c r="MD23" s="13"/>
      <c r="ME23" s="12">
        <v>0</v>
      </c>
      <c r="MF23" s="12">
        <v>0</v>
      </c>
      <c r="MG23" s="12">
        <v>0</v>
      </c>
      <c r="MH23" s="12">
        <v>0</v>
      </c>
      <c r="MI23" s="13"/>
      <c r="MJ23" s="12">
        <v>0</v>
      </c>
      <c r="MK23" s="12">
        <v>0</v>
      </c>
      <c r="ML23" s="12">
        <v>0</v>
      </c>
      <c r="MM23" s="12">
        <v>0</v>
      </c>
      <c r="MN23" s="13"/>
      <c r="MO23" s="12">
        <v>0</v>
      </c>
      <c r="MP23" s="12">
        <v>0</v>
      </c>
      <c r="MQ23" s="12">
        <v>0</v>
      </c>
      <c r="MR23" s="12">
        <v>0</v>
      </c>
      <c r="MS23" s="13"/>
      <c r="MT23" s="12">
        <v>0</v>
      </c>
      <c r="MU23" s="12">
        <v>0</v>
      </c>
      <c r="MV23" s="12">
        <v>0</v>
      </c>
      <c r="MW23" s="12">
        <v>0</v>
      </c>
      <c r="MX23" s="13"/>
      <c r="MY23" s="12">
        <v>0</v>
      </c>
      <c r="MZ23" s="12">
        <v>0</v>
      </c>
      <c r="NA23" s="12">
        <v>0</v>
      </c>
      <c r="NB23" s="12">
        <v>0</v>
      </c>
      <c r="NC23" s="13"/>
      <c r="ND23" s="12">
        <v>1</v>
      </c>
      <c r="NE23" s="12">
        <v>50000</v>
      </c>
      <c r="NF23" s="12">
        <v>0</v>
      </c>
      <c r="NG23" s="12">
        <v>50000</v>
      </c>
      <c r="NH23" s="13"/>
      <c r="NI23" s="12">
        <v>1</v>
      </c>
      <c r="NJ23" s="12">
        <v>50000</v>
      </c>
      <c r="NK23" s="12">
        <v>0</v>
      </c>
      <c r="NL23" s="12">
        <v>50000</v>
      </c>
      <c r="NM23" s="13"/>
      <c r="NN23" s="12">
        <v>0</v>
      </c>
      <c r="NO23" s="12">
        <v>0</v>
      </c>
      <c r="NP23" s="12">
        <v>0</v>
      </c>
      <c r="NQ23" s="12">
        <v>0</v>
      </c>
      <c r="NR23" s="13"/>
      <c r="NS23" s="12">
        <v>0</v>
      </c>
      <c r="NT23" s="12">
        <v>0</v>
      </c>
      <c r="NU23" s="12">
        <v>0</v>
      </c>
      <c r="NV23" s="12">
        <v>0</v>
      </c>
      <c r="NW23" s="13"/>
      <c r="NX23" s="12">
        <v>0</v>
      </c>
      <c r="NY23" s="12">
        <v>0</v>
      </c>
      <c r="NZ23" s="12">
        <v>0</v>
      </c>
      <c r="OA23" s="12">
        <v>0</v>
      </c>
      <c r="OB23" s="13"/>
      <c r="OC23" s="12">
        <v>0</v>
      </c>
      <c r="OD23" s="12">
        <v>0</v>
      </c>
      <c r="OE23" s="12">
        <v>0</v>
      </c>
      <c r="OF23" s="12">
        <v>0</v>
      </c>
      <c r="OG23" s="13"/>
      <c r="OH23" s="12">
        <v>0</v>
      </c>
      <c r="OI23" s="12">
        <v>0</v>
      </c>
      <c r="OJ23" s="12">
        <v>0</v>
      </c>
      <c r="OK23" s="12">
        <v>0</v>
      </c>
      <c r="OL23" s="13"/>
      <c r="OM23" s="12">
        <v>1</v>
      </c>
      <c r="ON23" s="12">
        <v>100000</v>
      </c>
      <c r="OO23" s="12">
        <v>0</v>
      </c>
      <c r="OP23" s="12">
        <v>100000</v>
      </c>
      <c r="OQ23" s="13"/>
      <c r="OR23" s="12">
        <v>19</v>
      </c>
      <c r="OS23" s="12">
        <v>2017800</v>
      </c>
      <c r="OT23" s="12">
        <v>0</v>
      </c>
      <c r="OU23" s="12">
        <v>2017800</v>
      </c>
      <c r="OV23" s="13"/>
      <c r="OW23" s="12">
        <v>0</v>
      </c>
      <c r="OX23" s="12">
        <v>0</v>
      </c>
      <c r="OY23" s="12">
        <v>0</v>
      </c>
      <c r="OZ23" s="12">
        <v>0</v>
      </c>
      <c r="PA23" s="13"/>
      <c r="PB23" s="12">
        <v>0</v>
      </c>
      <c r="PC23" s="12">
        <v>0</v>
      </c>
      <c r="PD23" s="12">
        <v>0</v>
      </c>
      <c r="PE23" s="12">
        <v>0</v>
      </c>
      <c r="PF23" s="13"/>
      <c r="PG23" s="12">
        <v>0</v>
      </c>
      <c r="PH23" s="12">
        <v>0</v>
      </c>
      <c r="PI23" s="12">
        <v>0</v>
      </c>
      <c r="PJ23" s="12">
        <v>0</v>
      </c>
      <c r="PK23" s="13"/>
      <c r="PL23" s="12">
        <v>0</v>
      </c>
      <c r="PM23" s="12">
        <v>0</v>
      </c>
      <c r="PN23" s="12">
        <v>0</v>
      </c>
      <c r="PO23" s="12">
        <v>0</v>
      </c>
      <c r="PP23" s="13"/>
      <c r="PQ23" s="12">
        <v>0</v>
      </c>
      <c r="PR23" s="12">
        <v>0</v>
      </c>
      <c r="PS23" s="12">
        <v>0</v>
      </c>
      <c r="PT23" s="12">
        <v>0</v>
      </c>
      <c r="PU23" s="13"/>
      <c r="PV23" s="12">
        <v>0</v>
      </c>
      <c r="PW23" s="12">
        <v>0</v>
      </c>
      <c r="PX23" s="12">
        <v>0</v>
      </c>
      <c r="PY23" s="12">
        <v>0</v>
      </c>
      <c r="PZ23" s="13"/>
      <c r="QA23" s="12">
        <v>0</v>
      </c>
      <c r="QB23" s="12">
        <v>0</v>
      </c>
      <c r="QC23" s="12">
        <v>0</v>
      </c>
      <c r="QD23" s="12">
        <v>0</v>
      </c>
      <c r="QE23" s="13"/>
      <c r="QF23" s="12">
        <v>0</v>
      </c>
      <c r="QG23" s="12">
        <v>0</v>
      </c>
      <c r="QH23" s="12">
        <v>0</v>
      </c>
      <c r="QI23" s="12">
        <v>0</v>
      </c>
      <c r="QJ23" s="13"/>
      <c r="QK23" s="12">
        <v>1</v>
      </c>
      <c r="QL23" s="12">
        <v>18500</v>
      </c>
      <c r="QM23" s="12">
        <v>0</v>
      </c>
      <c r="QN23" s="12">
        <v>18500</v>
      </c>
      <c r="QO23" s="13"/>
      <c r="QP23" s="12">
        <v>0</v>
      </c>
      <c r="QQ23" s="12">
        <v>0</v>
      </c>
      <c r="QR23" s="12">
        <v>0</v>
      </c>
      <c r="QS23" s="12">
        <v>0</v>
      </c>
      <c r="QT23" s="13"/>
      <c r="QU23" s="12">
        <v>1</v>
      </c>
      <c r="QV23" s="12">
        <v>13500</v>
      </c>
      <c r="QW23" s="12">
        <v>0</v>
      </c>
      <c r="QX23" s="12">
        <v>13500</v>
      </c>
      <c r="QY23" s="13"/>
      <c r="QZ23" s="12">
        <v>7</v>
      </c>
      <c r="RA23" s="12">
        <v>55750</v>
      </c>
      <c r="RB23" s="12">
        <v>0</v>
      </c>
      <c r="RC23" s="12">
        <v>55750</v>
      </c>
      <c r="RD23" s="13"/>
      <c r="RE23" s="12">
        <v>0</v>
      </c>
      <c r="RF23" s="12">
        <v>0</v>
      </c>
      <c r="RG23" s="12">
        <v>0</v>
      </c>
      <c r="RH23" s="12">
        <v>0</v>
      </c>
      <c r="RI23" s="13"/>
      <c r="RJ23" s="12">
        <v>0</v>
      </c>
      <c r="RK23" s="12">
        <v>0</v>
      </c>
      <c r="RL23" s="12">
        <v>0</v>
      </c>
      <c r="RM23" s="12">
        <v>0</v>
      </c>
      <c r="RN23" s="13"/>
      <c r="RO23" s="12">
        <v>0</v>
      </c>
      <c r="RP23" s="12">
        <v>0</v>
      </c>
      <c r="RQ23" s="12">
        <v>0</v>
      </c>
      <c r="RR23" s="12">
        <v>0</v>
      </c>
      <c r="RS23" s="13"/>
      <c r="RT23" s="12">
        <v>46</v>
      </c>
      <c r="RU23" s="12">
        <v>690000</v>
      </c>
      <c r="RV23" s="12">
        <v>0</v>
      </c>
      <c r="RW23" s="12">
        <v>690000</v>
      </c>
      <c r="RX23" s="13"/>
      <c r="RY23" s="12">
        <v>0</v>
      </c>
      <c r="RZ23" s="12">
        <v>0</v>
      </c>
      <c r="SA23" s="12">
        <v>0</v>
      </c>
      <c r="SB23" s="12">
        <v>0</v>
      </c>
      <c r="SC23" s="13"/>
      <c r="SD23" s="12">
        <v>0</v>
      </c>
      <c r="SE23" s="12">
        <v>0</v>
      </c>
      <c r="SF23" s="12">
        <v>0</v>
      </c>
      <c r="SG23" s="12">
        <v>0</v>
      </c>
      <c r="SH23" s="13"/>
      <c r="SI23" s="12">
        <v>0</v>
      </c>
      <c r="SJ23" s="12">
        <v>0</v>
      </c>
      <c r="SK23" s="12">
        <v>0</v>
      </c>
      <c r="SL23" s="12">
        <v>0</v>
      </c>
      <c r="SM23" s="13"/>
      <c r="SN23" s="12">
        <v>0</v>
      </c>
      <c r="SO23" s="12">
        <v>0</v>
      </c>
      <c r="SP23" s="12">
        <v>0</v>
      </c>
      <c r="SQ23" s="12">
        <v>0</v>
      </c>
      <c r="SR23" s="13"/>
      <c r="SS23" s="12">
        <v>0</v>
      </c>
      <c r="ST23" s="12">
        <v>0</v>
      </c>
      <c r="SU23" s="12">
        <v>0</v>
      </c>
      <c r="SV23" s="12">
        <v>0</v>
      </c>
      <c r="SW23" s="13"/>
      <c r="SX23" s="12">
        <v>0</v>
      </c>
      <c r="SY23" s="12">
        <v>0</v>
      </c>
      <c r="SZ23" s="12">
        <v>0</v>
      </c>
      <c r="TA23" s="12">
        <v>0</v>
      </c>
      <c r="TB23" s="13"/>
      <c r="TC23" s="12">
        <v>0</v>
      </c>
      <c r="TD23" s="12">
        <v>0</v>
      </c>
      <c r="TE23" s="12">
        <v>0</v>
      </c>
      <c r="TF23" s="12">
        <v>0</v>
      </c>
      <c r="TG23" s="13"/>
      <c r="TH23" s="12">
        <v>0</v>
      </c>
      <c r="TI23" s="12">
        <v>0</v>
      </c>
      <c r="TJ23" s="12">
        <v>0</v>
      </c>
      <c r="TK23" s="12">
        <v>0</v>
      </c>
      <c r="TL23" s="13"/>
      <c r="TM23" s="12">
        <v>0</v>
      </c>
      <c r="TN23" s="12">
        <v>0</v>
      </c>
      <c r="TO23" s="12">
        <v>0</v>
      </c>
      <c r="TP23" s="12">
        <v>0</v>
      </c>
      <c r="TQ23" s="13"/>
      <c r="TR23" s="12">
        <v>0</v>
      </c>
      <c r="TS23" s="12">
        <v>25000</v>
      </c>
      <c r="TT23" s="12">
        <v>0</v>
      </c>
      <c r="TU23" s="12">
        <v>25000</v>
      </c>
      <c r="TV23" s="13"/>
      <c r="TW23" s="12">
        <v>0</v>
      </c>
      <c r="TX23" s="12">
        <v>0</v>
      </c>
      <c r="TY23" s="12">
        <v>0</v>
      </c>
      <c r="TZ23" s="12">
        <v>0</v>
      </c>
      <c r="UA23" s="13"/>
      <c r="UB23" s="12">
        <v>0</v>
      </c>
      <c r="UC23" s="12">
        <v>0</v>
      </c>
      <c r="UD23" s="12">
        <v>0</v>
      </c>
      <c r="UE23" s="12">
        <v>0</v>
      </c>
      <c r="UF23" s="13"/>
      <c r="UG23" s="12">
        <v>0</v>
      </c>
      <c r="UH23" s="12">
        <v>5831850</v>
      </c>
      <c r="UI23" s="12">
        <v>0</v>
      </c>
      <c r="UJ23" s="12">
        <v>5831850</v>
      </c>
      <c r="UK23" s="13"/>
    </row>
    <row r="24" spans="1:557" hidden="1">
      <c r="A24" s="10">
        <v>18</v>
      </c>
      <c r="B24" s="11" t="s">
        <v>20</v>
      </c>
      <c r="C24" s="12">
        <v>1</v>
      </c>
      <c r="D24" s="12">
        <v>549014</v>
      </c>
      <c r="E24" s="12">
        <v>0</v>
      </c>
      <c r="F24" s="12">
        <v>549014</v>
      </c>
      <c r="G24" s="13"/>
      <c r="H24" s="12">
        <v>6</v>
      </c>
      <c r="I24" s="12">
        <v>1586592</v>
      </c>
      <c r="J24" s="12">
        <v>0</v>
      </c>
      <c r="K24" s="12">
        <v>1586592</v>
      </c>
      <c r="L24" s="13"/>
      <c r="M24" s="12">
        <v>0</v>
      </c>
      <c r="N24" s="12">
        <v>0</v>
      </c>
      <c r="O24" s="12">
        <v>0</v>
      </c>
      <c r="P24" s="12">
        <v>0</v>
      </c>
      <c r="Q24" s="13"/>
      <c r="R24" s="12">
        <v>0</v>
      </c>
      <c r="S24" s="12">
        <v>0</v>
      </c>
      <c r="T24" s="12">
        <v>0</v>
      </c>
      <c r="U24" s="12">
        <v>0</v>
      </c>
      <c r="V24" s="13"/>
      <c r="W24" s="12">
        <v>1</v>
      </c>
      <c r="X24" s="12">
        <v>26500</v>
      </c>
      <c r="Y24" s="12">
        <v>0</v>
      </c>
      <c r="Z24" s="12">
        <v>26500</v>
      </c>
      <c r="AA24" s="13"/>
      <c r="AB24" s="12">
        <v>0</v>
      </c>
      <c r="AC24" s="12">
        <v>0</v>
      </c>
      <c r="AD24" s="12">
        <v>0</v>
      </c>
      <c r="AE24" s="12">
        <v>0</v>
      </c>
      <c r="AF24" s="13"/>
      <c r="AG24" s="12">
        <v>3</v>
      </c>
      <c r="AH24" s="12">
        <v>596700</v>
      </c>
      <c r="AI24" s="12">
        <v>0</v>
      </c>
      <c r="AJ24" s="12">
        <v>596700</v>
      </c>
      <c r="AK24" s="13"/>
      <c r="AL24" s="12">
        <v>0</v>
      </c>
      <c r="AM24" s="12">
        <v>0</v>
      </c>
      <c r="AN24" s="12">
        <v>0</v>
      </c>
      <c r="AO24" s="12">
        <v>0</v>
      </c>
      <c r="AP24" s="13"/>
      <c r="AQ24" s="12">
        <v>0</v>
      </c>
      <c r="AR24" s="12">
        <v>0</v>
      </c>
      <c r="AS24" s="12">
        <v>0</v>
      </c>
      <c r="AT24" s="12">
        <v>0</v>
      </c>
      <c r="AU24" s="13"/>
      <c r="AV24" s="12">
        <v>0</v>
      </c>
      <c r="AW24" s="12">
        <v>0</v>
      </c>
      <c r="AX24" s="12">
        <v>0</v>
      </c>
      <c r="AY24" s="12">
        <v>0</v>
      </c>
      <c r="AZ24" s="13"/>
      <c r="BA24" s="12">
        <v>0</v>
      </c>
      <c r="BB24" s="12">
        <v>0</v>
      </c>
      <c r="BC24" s="12">
        <v>0</v>
      </c>
      <c r="BD24" s="12">
        <v>0</v>
      </c>
      <c r="BE24" s="13"/>
      <c r="BF24" s="12">
        <v>0</v>
      </c>
      <c r="BG24" s="12">
        <v>0</v>
      </c>
      <c r="BH24" s="12">
        <v>0</v>
      </c>
      <c r="BI24" s="12">
        <v>0</v>
      </c>
      <c r="BJ24" s="13"/>
      <c r="BK24" s="12">
        <v>0</v>
      </c>
      <c r="BL24" s="12">
        <v>0</v>
      </c>
      <c r="BM24" s="12">
        <v>0</v>
      </c>
      <c r="BN24" s="12">
        <v>0</v>
      </c>
      <c r="BO24" s="13"/>
      <c r="BP24" s="12">
        <v>0</v>
      </c>
      <c r="BQ24" s="12">
        <v>0</v>
      </c>
      <c r="BR24" s="12">
        <v>0</v>
      </c>
      <c r="BS24" s="12">
        <v>0</v>
      </c>
      <c r="BT24" s="13"/>
      <c r="BU24" s="12">
        <v>0</v>
      </c>
      <c r="BV24" s="12">
        <v>207000</v>
      </c>
      <c r="BW24" s="12">
        <v>0</v>
      </c>
      <c r="BX24" s="12">
        <v>207000</v>
      </c>
      <c r="BY24" s="13"/>
      <c r="BZ24" s="12">
        <v>0</v>
      </c>
      <c r="CA24" s="12">
        <v>0</v>
      </c>
      <c r="CB24" s="12">
        <v>0</v>
      </c>
      <c r="CC24" s="12">
        <v>0</v>
      </c>
      <c r="CD24" s="13"/>
      <c r="CE24" s="12">
        <v>8</v>
      </c>
      <c r="CF24" s="12">
        <v>115448.48</v>
      </c>
      <c r="CG24" s="12">
        <v>0</v>
      </c>
      <c r="CH24" s="12">
        <v>115448.48</v>
      </c>
      <c r="CI24" s="13"/>
      <c r="CJ24" s="12">
        <v>0</v>
      </c>
      <c r="CK24" s="12">
        <v>0</v>
      </c>
      <c r="CL24" s="12">
        <v>0</v>
      </c>
      <c r="CM24" s="12">
        <v>0</v>
      </c>
      <c r="CN24" s="13"/>
      <c r="CO24" s="12">
        <v>5</v>
      </c>
      <c r="CP24" s="12">
        <v>1143675</v>
      </c>
      <c r="CQ24" s="12">
        <v>0</v>
      </c>
      <c r="CR24" s="12">
        <v>1143675</v>
      </c>
      <c r="CS24" s="13"/>
      <c r="CT24" s="12">
        <v>9</v>
      </c>
      <c r="CU24" s="12">
        <v>56050</v>
      </c>
      <c r="CV24" s="12">
        <v>0</v>
      </c>
      <c r="CW24" s="12">
        <v>56050</v>
      </c>
      <c r="CX24" s="13"/>
      <c r="CY24" s="12">
        <v>0</v>
      </c>
      <c r="CZ24" s="12">
        <v>172325</v>
      </c>
      <c r="DA24" s="12">
        <v>0</v>
      </c>
      <c r="DB24" s="12">
        <v>172325</v>
      </c>
      <c r="DC24" s="13"/>
      <c r="DD24" s="12">
        <v>0</v>
      </c>
      <c r="DE24" s="12">
        <v>0</v>
      </c>
      <c r="DF24" s="12">
        <v>0</v>
      </c>
      <c r="DG24" s="12">
        <v>0</v>
      </c>
      <c r="DH24" s="13"/>
      <c r="DI24" s="12">
        <v>0</v>
      </c>
      <c r="DJ24" s="12">
        <v>0</v>
      </c>
      <c r="DK24" s="12">
        <v>0</v>
      </c>
      <c r="DL24" s="12">
        <v>0</v>
      </c>
      <c r="DM24" s="13"/>
      <c r="DN24" s="12">
        <v>0</v>
      </c>
      <c r="DO24" s="12">
        <v>0</v>
      </c>
      <c r="DP24" s="12">
        <v>0</v>
      </c>
      <c r="DQ24" s="12">
        <v>0</v>
      </c>
      <c r="DR24" s="13"/>
      <c r="DS24" s="12">
        <v>0</v>
      </c>
      <c r="DT24" s="12">
        <v>0</v>
      </c>
      <c r="DU24" s="12">
        <v>0</v>
      </c>
      <c r="DV24" s="12">
        <v>0</v>
      </c>
      <c r="DW24" s="13"/>
      <c r="DX24" s="12">
        <v>1</v>
      </c>
      <c r="DY24" s="12">
        <v>142400</v>
      </c>
      <c r="DZ24" s="12">
        <v>0</v>
      </c>
      <c r="EA24" s="12">
        <v>142400</v>
      </c>
      <c r="EB24" s="13"/>
      <c r="EC24" s="12">
        <v>0</v>
      </c>
      <c r="ED24" s="12">
        <v>0</v>
      </c>
      <c r="EE24" s="12">
        <v>0</v>
      </c>
      <c r="EF24" s="12">
        <v>0</v>
      </c>
      <c r="EG24" s="13"/>
      <c r="EH24" s="12">
        <v>0</v>
      </c>
      <c r="EI24" s="12">
        <v>0</v>
      </c>
      <c r="EJ24" s="12">
        <v>0</v>
      </c>
      <c r="EK24" s="12">
        <v>0</v>
      </c>
      <c r="EL24" s="13"/>
      <c r="EM24" s="12">
        <v>8</v>
      </c>
      <c r="EN24" s="12">
        <v>86000</v>
      </c>
      <c r="EO24" s="12">
        <v>0</v>
      </c>
      <c r="EP24" s="12">
        <v>86000</v>
      </c>
      <c r="EQ24" s="13"/>
      <c r="ER24" s="12">
        <v>0</v>
      </c>
      <c r="ES24" s="12">
        <v>0</v>
      </c>
      <c r="ET24" s="12">
        <v>0</v>
      </c>
      <c r="EU24" s="12">
        <v>0</v>
      </c>
      <c r="EV24" s="13"/>
      <c r="EW24" s="12">
        <v>7</v>
      </c>
      <c r="EX24" s="12">
        <v>14000</v>
      </c>
      <c r="EY24" s="12">
        <v>0</v>
      </c>
      <c r="EZ24" s="12">
        <v>14000</v>
      </c>
      <c r="FA24" s="13"/>
      <c r="FB24" s="12">
        <v>7</v>
      </c>
      <c r="FC24" s="12">
        <v>21000</v>
      </c>
      <c r="FD24" s="12">
        <v>0</v>
      </c>
      <c r="FE24" s="12">
        <v>21000</v>
      </c>
      <c r="FF24" s="13"/>
      <c r="FG24" s="12">
        <v>0</v>
      </c>
      <c r="FH24" s="12">
        <v>0</v>
      </c>
      <c r="FI24" s="12">
        <v>0</v>
      </c>
      <c r="FJ24" s="12">
        <v>0</v>
      </c>
      <c r="FK24" s="13"/>
      <c r="FL24" s="12">
        <v>0</v>
      </c>
      <c r="FM24" s="12">
        <v>0</v>
      </c>
      <c r="FN24" s="12">
        <v>0</v>
      </c>
      <c r="FO24" s="12">
        <v>0</v>
      </c>
      <c r="FP24" s="13"/>
      <c r="FQ24" s="12">
        <v>0</v>
      </c>
      <c r="FR24" s="12">
        <v>0</v>
      </c>
      <c r="FS24" s="12">
        <v>0</v>
      </c>
      <c r="FT24" s="12">
        <v>0</v>
      </c>
      <c r="FU24" s="13"/>
      <c r="FV24" s="12">
        <v>0</v>
      </c>
      <c r="FW24" s="12">
        <v>0</v>
      </c>
      <c r="FX24" s="12">
        <v>0</v>
      </c>
      <c r="FY24" s="12">
        <v>0</v>
      </c>
      <c r="FZ24" s="13"/>
      <c r="GA24" s="12">
        <v>0</v>
      </c>
      <c r="GB24" s="12">
        <v>0</v>
      </c>
      <c r="GC24" s="12">
        <v>0</v>
      </c>
      <c r="GD24" s="12">
        <v>0</v>
      </c>
      <c r="GE24" s="13"/>
      <c r="GF24" s="12">
        <v>0</v>
      </c>
      <c r="GG24" s="12">
        <v>0</v>
      </c>
      <c r="GH24" s="12">
        <v>0</v>
      </c>
      <c r="GI24" s="12">
        <v>0</v>
      </c>
      <c r="GJ24" s="13"/>
      <c r="GK24" s="12">
        <v>1</v>
      </c>
      <c r="GL24" s="12">
        <v>32500</v>
      </c>
      <c r="GM24" s="12">
        <v>0</v>
      </c>
      <c r="GN24" s="12">
        <v>32500</v>
      </c>
      <c r="GO24" s="13"/>
      <c r="GP24" s="12">
        <v>7</v>
      </c>
      <c r="GQ24" s="12">
        <v>70000</v>
      </c>
      <c r="GR24" s="12">
        <v>0</v>
      </c>
      <c r="GS24" s="12">
        <v>70000</v>
      </c>
      <c r="GT24" s="13"/>
      <c r="GU24" s="12">
        <v>2</v>
      </c>
      <c r="GV24" s="12">
        <v>20000</v>
      </c>
      <c r="GW24" s="12">
        <v>0</v>
      </c>
      <c r="GX24" s="12">
        <v>20000</v>
      </c>
      <c r="GY24" s="13"/>
      <c r="GZ24" s="12">
        <v>0</v>
      </c>
      <c r="HA24" s="12">
        <v>0</v>
      </c>
      <c r="HB24" s="12">
        <v>0</v>
      </c>
      <c r="HC24" s="12">
        <v>0</v>
      </c>
      <c r="HD24" s="13"/>
      <c r="HE24" s="12">
        <v>0</v>
      </c>
      <c r="HF24" s="12">
        <v>0</v>
      </c>
      <c r="HG24" s="12">
        <v>0</v>
      </c>
      <c r="HH24" s="12">
        <v>0</v>
      </c>
      <c r="HI24" s="13"/>
      <c r="HJ24" s="12">
        <v>0</v>
      </c>
      <c r="HK24" s="12">
        <v>0</v>
      </c>
      <c r="HL24" s="12">
        <v>0</v>
      </c>
      <c r="HM24" s="12">
        <v>0</v>
      </c>
      <c r="HN24" s="13"/>
      <c r="HO24" s="12">
        <v>0</v>
      </c>
      <c r="HP24" s="12">
        <v>0</v>
      </c>
      <c r="HQ24" s="12">
        <v>0</v>
      </c>
      <c r="HR24" s="12">
        <v>0</v>
      </c>
      <c r="HS24" s="13"/>
      <c r="HT24" s="12">
        <v>0</v>
      </c>
      <c r="HU24" s="12">
        <v>0</v>
      </c>
      <c r="HV24" s="12">
        <v>0</v>
      </c>
      <c r="HW24" s="12">
        <v>0</v>
      </c>
      <c r="HX24" s="13"/>
      <c r="HY24" s="12">
        <v>0</v>
      </c>
      <c r="HZ24" s="12">
        <v>0</v>
      </c>
      <c r="IA24" s="12">
        <v>0</v>
      </c>
      <c r="IB24" s="12">
        <v>0</v>
      </c>
      <c r="IC24" s="13"/>
      <c r="ID24" s="12">
        <v>1</v>
      </c>
      <c r="IE24" s="12">
        <v>20325</v>
      </c>
      <c r="IF24" s="12">
        <v>0</v>
      </c>
      <c r="IG24" s="12">
        <v>20325</v>
      </c>
      <c r="IH24" s="13"/>
      <c r="II24" s="12">
        <v>0</v>
      </c>
      <c r="IJ24" s="12">
        <v>0</v>
      </c>
      <c r="IK24" s="12">
        <v>0</v>
      </c>
      <c r="IL24" s="12">
        <v>0</v>
      </c>
      <c r="IM24" s="13"/>
      <c r="IN24" s="12">
        <v>0</v>
      </c>
      <c r="IO24" s="12">
        <v>0</v>
      </c>
      <c r="IP24" s="12">
        <v>0</v>
      </c>
      <c r="IQ24" s="12">
        <v>0</v>
      </c>
      <c r="IR24" s="13"/>
      <c r="IS24" s="12"/>
      <c r="IT24" s="12">
        <v>0</v>
      </c>
      <c r="IU24" s="12">
        <v>0</v>
      </c>
      <c r="IV24" s="12">
        <v>0</v>
      </c>
      <c r="IW24" s="13"/>
      <c r="IX24" s="12">
        <v>86</v>
      </c>
      <c r="IY24" s="12">
        <v>89500</v>
      </c>
      <c r="IZ24" s="12">
        <v>0</v>
      </c>
      <c r="JA24" s="12">
        <v>89500</v>
      </c>
      <c r="JB24" s="13"/>
      <c r="JC24" s="12">
        <v>7</v>
      </c>
      <c r="JD24" s="12">
        <v>3850</v>
      </c>
      <c r="JE24" s="12">
        <v>0</v>
      </c>
      <c r="JF24" s="12">
        <v>3850</v>
      </c>
      <c r="JG24" s="13"/>
      <c r="JH24" s="12">
        <v>0</v>
      </c>
      <c r="JI24" s="12">
        <v>0</v>
      </c>
      <c r="JJ24" s="12">
        <v>0</v>
      </c>
      <c r="JK24" s="12">
        <v>0</v>
      </c>
      <c r="JL24" s="13"/>
      <c r="JM24" s="12">
        <v>7</v>
      </c>
      <c r="JN24" s="12">
        <v>2800</v>
      </c>
      <c r="JO24" s="12">
        <v>0</v>
      </c>
      <c r="JP24" s="12">
        <v>2800</v>
      </c>
      <c r="JQ24" s="13"/>
      <c r="JR24" s="12">
        <v>0</v>
      </c>
      <c r="JS24" s="12">
        <v>0</v>
      </c>
      <c r="JT24" s="12">
        <v>0</v>
      </c>
      <c r="JU24" s="12">
        <v>0</v>
      </c>
      <c r="JV24" s="13"/>
      <c r="JW24" s="12">
        <v>0</v>
      </c>
      <c r="JX24" s="12">
        <v>0</v>
      </c>
      <c r="JY24" s="12">
        <v>0</v>
      </c>
      <c r="JZ24" s="12">
        <v>0</v>
      </c>
      <c r="KA24" s="13"/>
      <c r="KB24" s="12">
        <v>0</v>
      </c>
      <c r="KC24" s="12">
        <v>0</v>
      </c>
      <c r="KD24" s="12">
        <v>0</v>
      </c>
      <c r="KE24" s="12">
        <v>0</v>
      </c>
      <c r="KF24" s="13"/>
      <c r="KG24" s="12">
        <v>65</v>
      </c>
      <c r="KH24" s="12">
        <v>16250</v>
      </c>
      <c r="KI24" s="12">
        <v>0</v>
      </c>
      <c r="KJ24" s="12">
        <v>16250</v>
      </c>
      <c r="KK24" s="13"/>
      <c r="KL24" s="12">
        <v>0</v>
      </c>
      <c r="KM24" s="12">
        <v>0</v>
      </c>
      <c r="KN24" s="12">
        <v>0</v>
      </c>
      <c r="KO24" s="12">
        <v>0</v>
      </c>
      <c r="KP24" s="13"/>
      <c r="KQ24" s="12">
        <v>1</v>
      </c>
      <c r="KR24" s="12">
        <v>35000</v>
      </c>
      <c r="KS24" s="12">
        <v>0</v>
      </c>
      <c r="KT24" s="12">
        <v>35000</v>
      </c>
      <c r="KU24" s="13"/>
      <c r="KV24" s="12">
        <v>0</v>
      </c>
      <c r="KW24" s="12">
        <v>0</v>
      </c>
      <c r="KX24" s="12">
        <v>0</v>
      </c>
      <c r="KY24" s="12">
        <v>0</v>
      </c>
      <c r="KZ24" s="13"/>
      <c r="LA24" s="12">
        <v>0</v>
      </c>
      <c r="LB24" s="12">
        <v>0</v>
      </c>
      <c r="LC24" s="12">
        <v>0</v>
      </c>
      <c r="LD24" s="12">
        <v>0</v>
      </c>
      <c r="LE24" s="13"/>
      <c r="LF24" s="12">
        <v>0</v>
      </c>
      <c r="LG24" s="12">
        <v>0</v>
      </c>
      <c r="LH24" s="12">
        <v>0</v>
      </c>
      <c r="LI24" s="12">
        <v>0</v>
      </c>
      <c r="LJ24" s="13"/>
      <c r="LK24" s="12">
        <v>0</v>
      </c>
      <c r="LL24" s="12">
        <v>527400</v>
      </c>
      <c r="LM24" s="12">
        <v>0</v>
      </c>
      <c r="LN24" s="12">
        <v>527400</v>
      </c>
      <c r="LO24" s="13"/>
      <c r="LP24" s="12">
        <v>490</v>
      </c>
      <c r="LQ24" s="12">
        <v>136500</v>
      </c>
      <c r="LR24" s="12">
        <v>0</v>
      </c>
      <c r="LS24" s="12">
        <v>136500</v>
      </c>
      <c r="LT24" s="13"/>
      <c r="LU24" s="12">
        <v>30</v>
      </c>
      <c r="LV24" s="12">
        <v>29200</v>
      </c>
      <c r="LW24" s="12">
        <v>0</v>
      </c>
      <c r="LX24" s="12">
        <v>29200</v>
      </c>
      <c r="LY24" s="13"/>
      <c r="LZ24" s="12">
        <v>0</v>
      </c>
      <c r="MA24" s="12">
        <v>26250</v>
      </c>
      <c r="MB24" s="12">
        <v>0</v>
      </c>
      <c r="MC24" s="12">
        <v>26250</v>
      </c>
      <c r="MD24" s="13"/>
      <c r="ME24" s="12">
        <v>0</v>
      </c>
      <c r="MF24" s="12">
        <v>0</v>
      </c>
      <c r="MG24" s="12">
        <v>0</v>
      </c>
      <c r="MH24" s="12">
        <v>0</v>
      </c>
      <c r="MI24" s="13"/>
      <c r="MJ24" s="12">
        <v>0</v>
      </c>
      <c r="MK24" s="12">
        <v>0</v>
      </c>
      <c r="ML24" s="12">
        <v>0</v>
      </c>
      <c r="MM24" s="12">
        <v>0</v>
      </c>
      <c r="MN24" s="13"/>
      <c r="MO24" s="12">
        <v>0</v>
      </c>
      <c r="MP24" s="12">
        <v>0</v>
      </c>
      <c r="MQ24" s="12">
        <v>0</v>
      </c>
      <c r="MR24" s="12">
        <v>0</v>
      </c>
      <c r="MS24" s="13"/>
      <c r="MT24" s="12">
        <v>0</v>
      </c>
      <c r="MU24" s="12">
        <v>0</v>
      </c>
      <c r="MV24" s="12">
        <v>0</v>
      </c>
      <c r="MW24" s="12">
        <v>0</v>
      </c>
      <c r="MX24" s="13"/>
      <c r="MY24" s="12">
        <v>0</v>
      </c>
      <c r="MZ24" s="12">
        <v>0</v>
      </c>
      <c r="NA24" s="12">
        <v>0</v>
      </c>
      <c r="NB24" s="12">
        <v>0</v>
      </c>
      <c r="NC24" s="13"/>
      <c r="ND24" s="12">
        <v>1</v>
      </c>
      <c r="NE24" s="12">
        <v>50000</v>
      </c>
      <c r="NF24" s="12">
        <v>0</v>
      </c>
      <c r="NG24" s="12">
        <v>50000</v>
      </c>
      <c r="NH24" s="13"/>
      <c r="NI24" s="12">
        <v>1</v>
      </c>
      <c r="NJ24" s="12">
        <v>50000</v>
      </c>
      <c r="NK24" s="12">
        <v>0</v>
      </c>
      <c r="NL24" s="12">
        <v>50000</v>
      </c>
      <c r="NM24" s="13"/>
      <c r="NN24" s="12">
        <v>0</v>
      </c>
      <c r="NO24" s="12">
        <v>0</v>
      </c>
      <c r="NP24" s="12">
        <v>0</v>
      </c>
      <c r="NQ24" s="12">
        <v>0</v>
      </c>
      <c r="NR24" s="13"/>
      <c r="NS24" s="12">
        <v>0</v>
      </c>
      <c r="NT24" s="12">
        <v>0</v>
      </c>
      <c r="NU24" s="12">
        <v>0</v>
      </c>
      <c r="NV24" s="12">
        <v>0</v>
      </c>
      <c r="NW24" s="13"/>
      <c r="NX24" s="12">
        <v>0</v>
      </c>
      <c r="NY24" s="12">
        <v>0</v>
      </c>
      <c r="NZ24" s="12">
        <v>0</v>
      </c>
      <c r="OA24" s="12">
        <v>0</v>
      </c>
      <c r="OB24" s="13"/>
      <c r="OC24" s="12">
        <v>0</v>
      </c>
      <c r="OD24" s="12">
        <v>0</v>
      </c>
      <c r="OE24" s="12">
        <v>0</v>
      </c>
      <c r="OF24" s="12">
        <v>0</v>
      </c>
      <c r="OG24" s="13"/>
      <c r="OH24" s="12">
        <v>0</v>
      </c>
      <c r="OI24" s="12">
        <v>0</v>
      </c>
      <c r="OJ24" s="12">
        <v>0</v>
      </c>
      <c r="OK24" s="12">
        <v>0</v>
      </c>
      <c r="OL24" s="13"/>
      <c r="OM24" s="12">
        <v>1</v>
      </c>
      <c r="ON24" s="12">
        <v>100000</v>
      </c>
      <c r="OO24" s="12">
        <v>0</v>
      </c>
      <c r="OP24" s="12">
        <v>100000</v>
      </c>
      <c r="OQ24" s="13"/>
      <c r="OR24" s="12">
        <v>13.8</v>
      </c>
      <c r="OS24" s="12">
        <v>1465560</v>
      </c>
      <c r="OT24" s="12">
        <v>0</v>
      </c>
      <c r="OU24" s="12">
        <v>1465560</v>
      </c>
      <c r="OV24" s="13"/>
      <c r="OW24" s="12">
        <v>0</v>
      </c>
      <c r="OX24" s="12">
        <v>0</v>
      </c>
      <c r="OY24" s="12">
        <v>0</v>
      </c>
      <c r="OZ24" s="12">
        <v>0</v>
      </c>
      <c r="PA24" s="13"/>
      <c r="PB24" s="12">
        <v>0</v>
      </c>
      <c r="PC24" s="12">
        <v>0</v>
      </c>
      <c r="PD24" s="12">
        <v>0</v>
      </c>
      <c r="PE24" s="12">
        <v>0</v>
      </c>
      <c r="PF24" s="13"/>
      <c r="PG24" s="12">
        <v>0</v>
      </c>
      <c r="PH24" s="12">
        <v>0</v>
      </c>
      <c r="PI24" s="12">
        <v>0</v>
      </c>
      <c r="PJ24" s="12">
        <v>0</v>
      </c>
      <c r="PK24" s="13"/>
      <c r="PL24" s="12">
        <v>0</v>
      </c>
      <c r="PM24" s="12">
        <v>0</v>
      </c>
      <c r="PN24" s="12">
        <v>0</v>
      </c>
      <c r="PO24" s="12">
        <v>0</v>
      </c>
      <c r="PP24" s="13"/>
      <c r="PQ24" s="12">
        <v>0</v>
      </c>
      <c r="PR24" s="12">
        <v>0</v>
      </c>
      <c r="PS24" s="12">
        <v>0</v>
      </c>
      <c r="PT24" s="12">
        <v>0</v>
      </c>
      <c r="PU24" s="13"/>
      <c r="PV24" s="12">
        <v>0</v>
      </c>
      <c r="PW24" s="12">
        <v>0</v>
      </c>
      <c r="PX24" s="12">
        <v>0</v>
      </c>
      <c r="PY24" s="12">
        <v>0</v>
      </c>
      <c r="PZ24" s="13"/>
      <c r="QA24" s="12">
        <v>0</v>
      </c>
      <c r="QB24" s="12">
        <v>0</v>
      </c>
      <c r="QC24" s="12">
        <v>0</v>
      </c>
      <c r="QD24" s="12">
        <v>0</v>
      </c>
      <c r="QE24" s="13"/>
      <c r="QF24" s="12">
        <v>0</v>
      </c>
      <c r="QG24" s="12">
        <v>0</v>
      </c>
      <c r="QH24" s="12">
        <v>0</v>
      </c>
      <c r="QI24" s="12">
        <v>0</v>
      </c>
      <c r="QJ24" s="13"/>
      <c r="QK24" s="12">
        <v>1</v>
      </c>
      <c r="QL24" s="12">
        <v>18500</v>
      </c>
      <c r="QM24" s="12">
        <v>0</v>
      </c>
      <c r="QN24" s="12">
        <v>18500</v>
      </c>
      <c r="QO24" s="13"/>
      <c r="QP24" s="12">
        <v>0</v>
      </c>
      <c r="QQ24" s="12">
        <v>0</v>
      </c>
      <c r="QR24" s="12">
        <v>0</v>
      </c>
      <c r="QS24" s="12">
        <v>0</v>
      </c>
      <c r="QT24" s="13"/>
      <c r="QU24" s="12">
        <v>1</v>
      </c>
      <c r="QV24" s="12">
        <v>13500</v>
      </c>
      <c r="QW24" s="12">
        <v>0</v>
      </c>
      <c r="QX24" s="12">
        <v>13500</v>
      </c>
      <c r="QY24" s="13"/>
      <c r="QZ24" s="12">
        <v>7</v>
      </c>
      <c r="RA24" s="12">
        <v>58250</v>
      </c>
      <c r="RB24" s="12">
        <v>0</v>
      </c>
      <c r="RC24" s="12">
        <v>58250</v>
      </c>
      <c r="RD24" s="13"/>
      <c r="RE24" s="12">
        <v>0</v>
      </c>
      <c r="RF24" s="12">
        <v>0</v>
      </c>
      <c r="RG24" s="12">
        <v>0</v>
      </c>
      <c r="RH24" s="12">
        <v>0</v>
      </c>
      <c r="RI24" s="13"/>
      <c r="RJ24" s="12">
        <v>0</v>
      </c>
      <c r="RK24" s="12">
        <v>0</v>
      </c>
      <c r="RL24" s="12">
        <v>0</v>
      </c>
      <c r="RM24" s="12">
        <v>0</v>
      </c>
      <c r="RN24" s="13"/>
      <c r="RO24" s="12">
        <v>0</v>
      </c>
      <c r="RP24" s="12">
        <v>0</v>
      </c>
      <c r="RQ24" s="12">
        <v>0</v>
      </c>
      <c r="RR24" s="12">
        <v>0</v>
      </c>
      <c r="RS24" s="13"/>
      <c r="RT24" s="12">
        <v>20</v>
      </c>
      <c r="RU24" s="12">
        <v>300000</v>
      </c>
      <c r="RV24" s="12">
        <v>0</v>
      </c>
      <c r="RW24" s="12">
        <v>300000</v>
      </c>
      <c r="RX24" s="13"/>
      <c r="RY24" s="12">
        <v>0</v>
      </c>
      <c r="RZ24" s="12">
        <v>0</v>
      </c>
      <c r="SA24" s="12">
        <v>0</v>
      </c>
      <c r="SB24" s="12">
        <v>0</v>
      </c>
      <c r="SC24" s="13"/>
      <c r="SD24" s="12">
        <v>0</v>
      </c>
      <c r="SE24" s="12">
        <v>0</v>
      </c>
      <c r="SF24" s="12">
        <v>0</v>
      </c>
      <c r="SG24" s="12">
        <v>0</v>
      </c>
      <c r="SH24" s="13"/>
      <c r="SI24" s="12">
        <v>0</v>
      </c>
      <c r="SJ24" s="12">
        <v>0</v>
      </c>
      <c r="SK24" s="12">
        <v>0</v>
      </c>
      <c r="SL24" s="12">
        <v>0</v>
      </c>
      <c r="SM24" s="13"/>
      <c r="SN24" s="12">
        <v>0</v>
      </c>
      <c r="SO24" s="12">
        <v>0</v>
      </c>
      <c r="SP24" s="12">
        <v>0</v>
      </c>
      <c r="SQ24" s="12">
        <v>0</v>
      </c>
      <c r="SR24" s="13"/>
      <c r="SS24" s="12">
        <v>0</v>
      </c>
      <c r="ST24" s="12">
        <v>0</v>
      </c>
      <c r="SU24" s="12">
        <v>0</v>
      </c>
      <c r="SV24" s="12">
        <v>0</v>
      </c>
      <c r="SW24" s="13"/>
      <c r="SX24" s="12">
        <v>0</v>
      </c>
      <c r="SY24" s="12">
        <v>0</v>
      </c>
      <c r="SZ24" s="12">
        <v>0</v>
      </c>
      <c r="TA24" s="12">
        <v>0</v>
      </c>
      <c r="TB24" s="13"/>
      <c r="TC24" s="12">
        <v>0</v>
      </c>
      <c r="TD24" s="12">
        <v>0</v>
      </c>
      <c r="TE24" s="12">
        <v>0</v>
      </c>
      <c r="TF24" s="12">
        <v>0</v>
      </c>
      <c r="TG24" s="13"/>
      <c r="TH24" s="12">
        <v>0</v>
      </c>
      <c r="TI24" s="12">
        <v>0</v>
      </c>
      <c r="TJ24" s="12">
        <v>0</v>
      </c>
      <c r="TK24" s="12">
        <v>0</v>
      </c>
      <c r="TL24" s="13"/>
      <c r="TM24" s="12">
        <v>0</v>
      </c>
      <c r="TN24" s="12">
        <v>0</v>
      </c>
      <c r="TO24" s="12">
        <v>0</v>
      </c>
      <c r="TP24" s="12">
        <v>0</v>
      </c>
      <c r="TQ24" s="13"/>
      <c r="TR24" s="12">
        <v>0</v>
      </c>
      <c r="TS24" s="12">
        <v>25000</v>
      </c>
      <c r="TT24" s="12">
        <v>0</v>
      </c>
      <c r="TU24" s="12">
        <v>25000</v>
      </c>
      <c r="TV24" s="13"/>
      <c r="TW24" s="12">
        <v>0</v>
      </c>
      <c r="TX24" s="12">
        <v>0</v>
      </c>
      <c r="TY24" s="12">
        <v>0</v>
      </c>
      <c r="TZ24" s="12">
        <v>0</v>
      </c>
      <c r="UA24" s="13"/>
      <c r="UB24" s="12">
        <v>0</v>
      </c>
      <c r="UC24" s="12">
        <v>0</v>
      </c>
      <c r="UD24" s="12">
        <v>0</v>
      </c>
      <c r="UE24" s="12">
        <v>0</v>
      </c>
      <c r="UF24" s="13"/>
      <c r="UG24" s="12">
        <v>0</v>
      </c>
      <c r="UH24" s="12">
        <v>7807089.4800000004</v>
      </c>
      <c r="UI24" s="12">
        <v>0</v>
      </c>
      <c r="UJ24" s="12">
        <v>7807089.4800000004</v>
      </c>
      <c r="UK24" s="13"/>
    </row>
    <row r="25" spans="1:557" hidden="1">
      <c r="A25" s="10">
        <v>19</v>
      </c>
      <c r="B25" s="11" t="s">
        <v>21</v>
      </c>
      <c r="C25" s="12">
        <v>0</v>
      </c>
      <c r="D25" s="12">
        <v>0</v>
      </c>
      <c r="E25" s="12">
        <v>0</v>
      </c>
      <c r="F25" s="12">
        <v>0</v>
      </c>
      <c r="G25" s="13"/>
      <c r="H25" s="12">
        <v>0</v>
      </c>
      <c r="I25" s="12">
        <v>0</v>
      </c>
      <c r="J25" s="12">
        <v>0</v>
      </c>
      <c r="K25" s="12">
        <v>0</v>
      </c>
      <c r="L25" s="13"/>
      <c r="M25" s="12">
        <v>0</v>
      </c>
      <c r="N25" s="12">
        <v>0</v>
      </c>
      <c r="O25" s="12">
        <v>0</v>
      </c>
      <c r="P25" s="12">
        <v>0</v>
      </c>
      <c r="Q25" s="13"/>
      <c r="R25" s="12">
        <v>0</v>
      </c>
      <c r="S25" s="12">
        <v>0</v>
      </c>
      <c r="T25" s="12">
        <v>0</v>
      </c>
      <c r="U25" s="12">
        <v>0</v>
      </c>
      <c r="V25" s="13"/>
      <c r="W25" s="12">
        <v>1</v>
      </c>
      <c r="X25" s="12">
        <v>26500</v>
      </c>
      <c r="Y25" s="12">
        <v>0</v>
      </c>
      <c r="Z25" s="12">
        <v>26500</v>
      </c>
      <c r="AA25" s="13"/>
      <c r="AB25" s="12">
        <v>0</v>
      </c>
      <c r="AC25" s="12">
        <v>0</v>
      </c>
      <c r="AD25" s="12">
        <v>0</v>
      </c>
      <c r="AE25" s="12">
        <v>0</v>
      </c>
      <c r="AF25" s="13"/>
      <c r="AG25" s="12">
        <v>4</v>
      </c>
      <c r="AH25" s="12">
        <v>795600</v>
      </c>
      <c r="AI25" s="12">
        <v>0</v>
      </c>
      <c r="AJ25" s="12">
        <v>795600</v>
      </c>
      <c r="AK25" s="13"/>
      <c r="AL25" s="12">
        <v>0</v>
      </c>
      <c r="AM25" s="12">
        <v>0</v>
      </c>
      <c r="AN25" s="12">
        <v>0</v>
      </c>
      <c r="AO25" s="12">
        <v>0</v>
      </c>
      <c r="AP25" s="13"/>
      <c r="AQ25" s="12">
        <v>0</v>
      </c>
      <c r="AR25" s="12">
        <v>0</v>
      </c>
      <c r="AS25" s="12">
        <v>0</v>
      </c>
      <c r="AT25" s="12">
        <v>0</v>
      </c>
      <c r="AU25" s="13"/>
      <c r="AV25" s="12">
        <v>0</v>
      </c>
      <c r="AW25" s="12">
        <v>0</v>
      </c>
      <c r="AX25" s="12">
        <v>0</v>
      </c>
      <c r="AY25" s="12">
        <v>0</v>
      </c>
      <c r="AZ25" s="13"/>
      <c r="BA25" s="12">
        <v>0</v>
      </c>
      <c r="BB25" s="12">
        <v>0</v>
      </c>
      <c r="BC25" s="12">
        <v>0</v>
      </c>
      <c r="BD25" s="12">
        <v>0</v>
      </c>
      <c r="BE25" s="13"/>
      <c r="BF25" s="12">
        <v>0</v>
      </c>
      <c r="BG25" s="12">
        <v>0</v>
      </c>
      <c r="BH25" s="12">
        <v>0</v>
      </c>
      <c r="BI25" s="12">
        <v>0</v>
      </c>
      <c r="BJ25" s="13"/>
      <c r="BK25" s="12">
        <v>0</v>
      </c>
      <c r="BL25" s="12">
        <v>0</v>
      </c>
      <c r="BM25" s="12">
        <v>0</v>
      </c>
      <c r="BN25" s="12">
        <v>0</v>
      </c>
      <c r="BO25" s="13"/>
      <c r="BP25" s="12">
        <v>0</v>
      </c>
      <c r="BQ25" s="12">
        <v>0</v>
      </c>
      <c r="BR25" s="12">
        <v>0</v>
      </c>
      <c r="BS25" s="12">
        <v>0</v>
      </c>
      <c r="BT25" s="13"/>
      <c r="BU25" s="12">
        <v>0</v>
      </c>
      <c r="BV25" s="12">
        <v>189000</v>
      </c>
      <c r="BW25" s="12">
        <v>0</v>
      </c>
      <c r="BX25" s="12">
        <v>189000</v>
      </c>
      <c r="BY25" s="13"/>
      <c r="BZ25" s="12">
        <v>0</v>
      </c>
      <c r="CA25" s="12">
        <v>0</v>
      </c>
      <c r="CB25" s="12">
        <v>0</v>
      </c>
      <c r="CC25" s="12">
        <v>0</v>
      </c>
      <c r="CD25" s="13"/>
      <c r="CE25" s="12">
        <v>6</v>
      </c>
      <c r="CF25" s="12">
        <v>91048.48</v>
      </c>
      <c r="CG25" s="12">
        <v>0</v>
      </c>
      <c r="CH25" s="12">
        <v>91048.48</v>
      </c>
      <c r="CI25" s="13"/>
      <c r="CJ25" s="12">
        <v>0</v>
      </c>
      <c r="CK25" s="12">
        <v>0</v>
      </c>
      <c r="CL25" s="12">
        <v>0</v>
      </c>
      <c r="CM25" s="12">
        <v>0</v>
      </c>
      <c r="CN25" s="13"/>
      <c r="CO25" s="12">
        <v>1</v>
      </c>
      <c r="CP25" s="12">
        <v>23600</v>
      </c>
      <c r="CQ25" s="12">
        <v>0</v>
      </c>
      <c r="CR25" s="12">
        <v>23600</v>
      </c>
      <c r="CS25" s="13"/>
      <c r="CT25" s="12">
        <v>7</v>
      </c>
      <c r="CU25" s="12">
        <v>50050</v>
      </c>
      <c r="CV25" s="12">
        <v>0</v>
      </c>
      <c r="CW25" s="12">
        <v>50050</v>
      </c>
      <c r="CX25" s="13"/>
      <c r="CY25" s="12">
        <v>0</v>
      </c>
      <c r="CZ25" s="12">
        <v>117825</v>
      </c>
      <c r="DA25" s="12">
        <v>0</v>
      </c>
      <c r="DB25" s="12">
        <v>117825</v>
      </c>
      <c r="DC25" s="13"/>
      <c r="DD25" s="12">
        <v>0</v>
      </c>
      <c r="DE25" s="12">
        <v>0</v>
      </c>
      <c r="DF25" s="12">
        <v>0</v>
      </c>
      <c r="DG25" s="12">
        <v>0</v>
      </c>
      <c r="DH25" s="13"/>
      <c r="DI25" s="12">
        <v>0</v>
      </c>
      <c r="DJ25" s="12">
        <v>0</v>
      </c>
      <c r="DK25" s="12">
        <v>0</v>
      </c>
      <c r="DL25" s="12">
        <v>0</v>
      </c>
      <c r="DM25" s="13"/>
      <c r="DN25" s="12">
        <v>0</v>
      </c>
      <c r="DO25" s="12">
        <v>0</v>
      </c>
      <c r="DP25" s="12">
        <v>0</v>
      </c>
      <c r="DQ25" s="12">
        <v>0</v>
      </c>
      <c r="DR25" s="13"/>
      <c r="DS25" s="12">
        <v>0</v>
      </c>
      <c r="DT25" s="12">
        <v>0</v>
      </c>
      <c r="DU25" s="12">
        <v>0</v>
      </c>
      <c r="DV25" s="12">
        <v>0</v>
      </c>
      <c r="DW25" s="13"/>
      <c r="DX25" s="12">
        <v>1</v>
      </c>
      <c r="DY25" s="12">
        <v>142400</v>
      </c>
      <c r="DZ25" s="12">
        <v>0</v>
      </c>
      <c r="EA25" s="12">
        <v>142400</v>
      </c>
      <c r="EB25" s="13"/>
      <c r="EC25" s="12">
        <v>0</v>
      </c>
      <c r="ED25" s="12">
        <v>0</v>
      </c>
      <c r="EE25" s="12">
        <v>0</v>
      </c>
      <c r="EF25" s="12">
        <v>0</v>
      </c>
      <c r="EG25" s="13"/>
      <c r="EH25" s="12">
        <v>0</v>
      </c>
      <c r="EI25" s="12">
        <v>0</v>
      </c>
      <c r="EJ25" s="12">
        <v>0</v>
      </c>
      <c r="EK25" s="12">
        <v>0</v>
      </c>
      <c r="EL25" s="13"/>
      <c r="EM25" s="12">
        <v>6</v>
      </c>
      <c r="EN25" s="12">
        <v>72000</v>
      </c>
      <c r="EO25" s="12">
        <v>0</v>
      </c>
      <c r="EP25" s="12">
        <v>72000</v>
      </c>
      <c r="EQ25" s="13"/>
      <c r="ER25" s="12">
        <v>0</v>
      </c>
      <c r="ES25" s="12">
        <v>0</v>
      </c>
      <c r="ET25" s="12">
        <v>0</v>
      </c>
      <c r="EU25" s="12">
        <v>0</v>
      </c>
      <c r="EV25" s="13"/>
      <c r="EW25" s="12">
        <v>7</v>
      </c>
      <c r="EX25" s="12">
        <v>14000</v>
      </c>
      <c r="EY25" s="12">
        <v>0</v>
      </c>
      <c r="EZ25" s="12">
        <v>14000</v>
      </c>
      <c r="FA25" s="13"/>
      <c r="FB25" s="12">
        <v>7</v>
      </c>
      <c r="FC25" s="12">
        <v>21000</v>
      </c>
      <c r="FD25" s="12">
        <v>0</v>
      </c>
      <c r="FE25" s="12">
        <v>21000</v>
      </c>
      <c r="FF25" s="13"/>
      <c r="FG25" s="12">
        <v>0</v>
      </c>
      <c r="FH25" s="12">
        <v>0</v>
      </c>
      <c r="FI25" s="12">
        <v>0</v>
      </c>
      <c r="FJ25" s="12">
        <v>0</v>
      </c>
      <c r="FK25" s="13"/>
      <c r="FL25" s="12">
        <v>0</v>
      </c>
      <c r="FM25" s="12">
        <v>0</v>
      </c>
      <c r="FN25" s="12">
        <v>0</v>
      </c>
      <c r="FO25" s="12">
        <v>0</v>
      </c>
      <c r="FP25" s="13"/>
      <c r="FQ25" s="12">
        <v>0</v>
      </c>
      <c r="FR25" s="12">
        <v>0</v>
      </c>
      <c r="FS25" s="12">
        <v>0</v>
      </c>
      <c r="FT25" s="12">
        <v>0</v>
      </c>
      <c r="FU25" s="13"/>
      <c r="FV25" s="12">
        <v>0</v>
      </c>
      <c r="FW25" s="12">
        <v>0</v>
      </c>
      <c r="FX25" s="12">
        <v>0</v>
      </c>
      <c r="FY25" s="12">
        <v>0</v>
      </c>
      <c r="FZ25" s="13"/>
      <c r="GA25" s="12">
        <v>0</v>
      </c>
      <c r="GB25" s="12">
        <v>0</v>
      </c>
      <c r="GC25" s="12">
        <v>0</v>
      </c>
      <c r="GD25" s="12">
        <v>0</v>
      </c>
      <c r="GE25" s="13"/>
      <c r="GF25" s="12">
        <v>0</v>
      </c>
      <c r="GG25" s="12">
        <v>0</v>
      </c>
      <c r="GH25" s="12">
        <v>0</v>
      </c>
      <c r="GI25" s="12">
        <v>0</v>
      </c>
      <c r="GJ25" s="13"/>
      <c r="GK25" s="12">
        <v>1</v>
      </c>
      <c r="GL25" s="12">
        <v>32500</v>
      </c>
      <c r="GM25" s="12">
        <v>0</v>
      </c>
      <c r="GN25" s="12">
        <v>32500</v>
      </c>
      <c r="GO25" s="13"/>
      <c r="GP25" s="12">
        <v>7</v>
      </c>
      <c r="GQ25" s="12">
        <v>70000</v>
      </c>
      <c r="GR25" s="12">
        <v>0</v>
      </c>
      <c r="GS25" s="12">
        <v>70000</v>
      </c>
      <c r="GT25" s="13"/>
      <c r="GU25" s="12">
        <v>2</v>
      </c>
      <c r="GV25" s="12">
        <v>20000</v>
      </c>
      <c r="GW25" s="12">
        <v>0</v>
      </c>
      <c r="GX25" s="12">
        <v>20000</v>
      </c>
      <c r="GY25" s="13"/>
      <c r="GZ25" s="12">
        <v>0</v>
      </c>
      <c r="HA25" s="12">
        <v>0</v>
      </c>
      <c r="HB25" s="12">
        <v>0</v>
      </c>
      <c r="HC25" s="12">
        <v>0</v>
      </c>
      <c r="HD25" s="13"/>
      <c r="HE25" s="12">
        <v>0</v>
      </c>
      <c r="HF25" s="12">
        <v>0</v>
      </c>
      <c r="HG25" s="12">
        <v>0</v>
      </c>
      <c r="HH25" s="12">
        <v>0</v>
      </c>
      <c r="HI25" s="13"/>
      <c r="HJ25" s="12">
        <v>0</v>
      </c>
      <c r="HK25" s="12">
        <v>0</v>
      </c>
      <c r="HL25" s="12">
        <v>0</v>
      </c>
      <c r="HM25" s="12">
        <v>0</v>
      </c>
      <c r="HN25" s="13"/>
      <c r="HO25" s="12">
        <v>0</v>
      </c>
      <c r="HP25" s="12">
        <v>0</v>
      </c>
      <c r="HQ25" s="12">
        <v>0</v>
      </c>
      <c r="HR25" s="12">
        <v>0</v>
      </c>
      <c r="HS25" s="13"/>
      <c r="HT25" s="12">
        <v>0</v>
      </c>
      <c r="HU25" s="12">
        <v>0</v>
      </c>
      <c r="HV25" s="12">
        <v>0</v>
      </c>
      <c r="HW25" s="12">
        <v>0</v>
      </c>
      <c r="HX25" s="13"/>
      <c r="HY25" s="12">
        <v>0</v>
      </c>
      <c r="HZ25" s="12">
        <v>0</v>
      </c>
      <c r="IA25" s="12">
        <v>0</v>
      </c>
      <c r="IB25" s="12">
        <v>0</v>
      </c>
      <c r="IC25" s="13"/>
      <c r="ID25" s="12">
        <v>1</v>
      </c>
      <c r="IE25" s="12">
        <v>18525</v>
      </c>
      <c r="IF25" s="12">
        <v>0</v>
      </c>
      <c r="IG25" s="12">
        <v>18525</v>
      </c>
      <c r="IH25" s="13"/>
      <c r="II25" s="12">
        <v>0</v>
      </c>
      <c r="IJ25" s="12">
        <v>0</v>
      </c>
      <c r="IK25" s="12">
        <v>0</v>
      </c>
      <c r="IL25" s="12">
        <v>0</v>
      </c>
      <c r="IM25" s="13"/>
      <c r="IN25" s="12">
        <v>0</v>
      </c>
      <c r="IO25" s="12">
        <v>0</v>
      </c>
      <c r="IP25" s="12">
        <v>0</v>
      </c>
      <c r="IQ25" s="12">
        <v>0</v>
      </c>
      <c r="IR25" s="13"/>
      <c r="IS25" s="12"/>
      <c r="IT25" s="12">
        <v>0</v>
      </c>
      <c r="IU25" s="12">
        <v>0</v>
      </c>
      <c r="IV25" s="12">
        <v>0</v>
      </c>
      <c r="IW25" s="13"/>
      <c r="IX25" s="12">
        <v>104</v>
      </c>
      <c r="IY25" s="12">
        <v>115300</v>
      </c>
      <c r="IZ25" s="12">
        <v>0</v>
      </c>
      <c r="JA25" s="12">
        <v>115300</v>
      </c>
      <c r="JB25" s="13"/>
      <c r="JC25" s="12">
        <v>7</v>
      </c>
      <c r="JD25" s="12">
        <v>3850</v>
      </c>
      <c r="JE25" s="12">
        <v>0</v>
      </c>
      <c r="JF25" s="12">
        <v>3850</v>
      </c>
      <c r="JG25" s="13"/>
      <c r="JH25" s="12">
        <v>0</v>
      </c>
      <c r="JI25" s="12">
        <v>0</v>
      </c>
      <c r="JJ25" s="12">
        <v>0</v>
      </c>
      <c r="JK25" s="12">
        <v>0</v>
      </c>
      <c r="JL25" s="13"/>
      <c r="JM25" s="12">
        <v>7</v>
      </c>
      <c r="JN25" s="12">
        <v>2800</v>
      </c>
      <c r="JO25" s="12">
        <v>0</v>
      </c>
      <c r="JP25" s="12">
        <v>2800</v>
      </c>
      <c r="JQ25" s="13"/>
      <c r="JR25" s="12">
        <v>0</v>
      </c>
      <c r="JS25" s="12">
        <v>0</v>
      </c>
      <c r="JT25" s="12">
        <v>0</v>
      </c>
      <c r="JU25" s="12">
        <v>0</v>
      </c>
      <c r="JV25" s="13"/>
      <c r="JW25" s="12">
        <v>0</v>
      </c>
      <c r="JX25" s="12">
        <v>0</v>
      </c>
      <c r="JY25" s="12">
        <v>0</v>
      </c>
      <c r="JZ25" s="12">
        <v>0</v>
      </c>
      <c r="KA25" s="13"/>
      <c r="KB25" s="12">
        <v>0</v>
      </c>
      <c r="KC25" s="12">
        <v>0</v>
      </c>
      <c r="KD25" s="12">
        <v>0</v>
      </c>
      <c r="KE25" s="12">
        <v>0</v>
      </c>
      <c r="KF25" s="13"/>
      <c r="KG25" s="12">
        <v>43</v>
      </c>
      <c r="KH25" s="12">
        <v>10750</v>
      </c>
      <c r="KI25" s="12">
        <v>0</v>
      </c>
      <c r="KJ25" s="12">
        <v>10750</v>
      </c>
      <c r="KK25" s="13"/>
      <c r="KL25" s="12">
        <v>0</v>
      </c>
      <c r="KM25" s="12">
        <v>0</v>
      </c>
      <c r="KN25" s="12">
        <v>0</v>
      </c>
      <c r="KO25" s="12">
        <v>0</v>
      </c>
      <c r="KP25" s="13"/>
      <c r="KQ25" s="12">
        <v>1</v>
      </c>
      <c r="KR25" s="12">
        <v>35000</v>
      </c>
      <c r="KS25" s="12">
        <v>0</v>
      </c>
      <c r="KT25" s="12">
        <v>35000</v>
      </c>
      <c r="KU25" s="13"/>
      <c r="KV25" s="12">
        <v>0</v>
      </c>
      <c r="KW25" s="12">
        <v>0</v>
      </c>
      <c r="KX25" s="12">
        <v>0</v>
      </c>
      <c r="KY25" s="12">
        <v>0</v>
      </c>
      <c r="KZ25" s="13"/>
      <c r="LA25" s="12">
        <v>0</v>
      </c>
      <c r="LB25" s="12">
        <v>0</v>
      </c>
      <c r="LC25" s="12">
        <v>0</v>
      </c>
      <c r="LD25" s="12">
        <v>0</v>
      </c>
      <c r="LE25" s="13"/>
      <c r="LF25" s="12">
        <v>0</v>
      </c>
      <c r="LG25" s="12">
        <v>0</v>
      </c>
      <c r="LH25" s="12">
        <v>0</v>
      </c>
      <c r="LI25" s="12">
        <v>0</v>
      </c>
      <c r="LJ25" s="13"/>
      <c r="LK25" s="12">
        <v>0</v>
      </c>
      <c r="LL25" s="12">
        <v>350000</v>
      </c>
      <c r="LM25" s="12">
        <v>0</v>
      </c>
      <c r="LN25" s="12">
        <v>350000</v>
      </c>
      <c r="LO25" s="13"/>
      <c r="LP25" s="12">
        <v>210</v>
      </c>
      <c r="LQ25" s="12">
        <v>58500</v>
      </c>
      <c r="LR25" s="12">
        <v>0</v>
      </c>
      <c r="LS25" s="12">
        <v>58500</v>
      </c>
      <c r="LT25" s="13"/>
      <c r="LU25" s="12">
        <v>30</v>
      </c>
      <c r="LV25" s="12">
        <v>29200</v>
      </c>
      <c r="LW25" s="12">
        <v>0</v>
      </c>
      <c r="LX25" s="12">
        <v>29200</v>
      </c>
      <c r="LY25" s="13"/>
      <c r="LZ25" s="12">
        <v>0</v>
      </c>
      <c r="MA25" s="12">
        <v>26250</v>
      </c>
      <c r="MB25" s="12">
        <v>0</v>
      </c>
      <c r="MC25" s="12">
        <v>26250</v>
      </c>
      <c r="MD25" s="13"/>
      <c r="ME25" s="12">
        <v>0</v>
      </c>
      <c r="MF25" s="12">
        <v>0</v>
      </c>
      <c r="MG25" s="12">
        <v>0</v>
      </c>
      <c r="MH25" s="12">
        <v>0</v>
      </c>
      <c r="MI25" s="13"/>
      <c r="MJ25" s="12">
        <v>0</v>
      </c>
      <c r="MK25" s="12">
        <v>0</v>
      </c>
      <c r="ML25" s="12">
        <v>0</v>
      </c>
      <c r="MM25" s="12">
        <v>0</v>
      </c>
      <c r="MN25" s="13"/>
      <c r="MO25" s="12">
        <v>0</v>
      </c>
      <c r="MP25" s="12">
        <v>0</v>
      </c>
      <c r="MQ25" s="12">
        <v>0</v>
      </c>
      <c r="MR25" s="12">
        <v>0</v>
      </c>
      <c r="MS25" s="13"/>
      <c r="MT25" s="12">
        <v>0</v>
      </c>
      <c r="MU25" s="12">
        <v>0</v>
      </c>
      <c r="MV25" s="12">
        <v>0</v>
      </c>
      <c r="MW25" s="12">
        <v>0</v>
      </c>
      <c r="MX25" s="13"/>
      <c r="MY25" s="12">
        <v>0</v>
      </c>
      <c r="MZ25" s="12">
        <v>0</v>
      </c>
      <c r="NA25" s="12">
        <v>0</v>
      </c>
      <c r="NB25" s="12">
        <v>0</v>
      </c>
      <c r="NC25" s="13"/>
      <c r="ND25" s="12">
        <v>1</v>
      </c>
      <c r="NE25" s="12">
        <v>50000</v>
      </c>
      <c r="NF25" s="12">
        <v>0</v>
      </c>
      <c r="NG25" s="12">
        <v>50000</v>
      </c>
      <c r="NH25" s="13"/>
      <c r="NI25" s="12">
        <v>1</v>
      </c>
      <c r="NJ25" s="12">
        <v>50000</v>
      </c>
      <c r="NK25" s="12">
        <v>0</v>
      </c>
      <c r="NL25" s="12">
        <v>50000</v>
      </c>
      <c r="NM25" s="13"/>
      <c r="NN25" s="12">
        <v>0</v>
      </c>
      <c r="NO25" s="12">
        <v>0</v>
      </c>
      <c r="NP25" s="12">
        <v>0</v>
      </c>
      <c r="NQ25" s="12">
        <v>0</v>
      </c>
      <c r="NR25" s="13"/>
      <c r="NS25" s="12">
        <v>0</v>
      </c>
      <c r="NT25" s="12">
        <v>0</v>
      </c>
      <c r="NU25" s="12">
        <v>0</v>
      </c>
      <c r="NV25" s="12">
        <v>0</v>
      </c>
      <c r="NW25" s="13"/>
      <c r="NX25" s="12">
        <v>0</v>
      </c>
      <c r="NY25" s="12">
        <v>0</v>
      </c>
      <c r="NZ25" s="12">
        <v>0</v>
      </c>
      <c r="OA25" s="12">
        <v>0</v>
      </c>
      <c r="OB25" s="13"/>
      <c r="OC25" s="12">
        <v>0</v>
      </c>
      <c r="OD25" s="12">
        <v>0</v>
      </c>
      <c r="OE25" s="12">
        <v>0</v>
      </c>
      <c r="OF25" s="12">
        <v>0</v>
      </c>
      <c r="OG25" s="13"/>
      <c r="OH25" s="12">
        <v>0</v>
      </c>
      <c r="OI25" s="12">
        <v>0</v>
      </c>
      <c r="OJ25" s="12">
        <v>0</v>
      </c>
      <c r="OK25" s="12">
        <v>0</v>
      </c>
      <c r="OL25" s="13"/>
      <c r="OM25" s="12">
        <v>1</v>
      </c>
      <c r="ON25" s="12">
        <v>100000</v>
      </c>
      <c r="OO25" s="12">
        <v>0</v>
      </c>
      <c r="OP25" s="12">
        <v>100000</v>
      </c>
      <c r="OQ25" s="13"/>
      <c r="OR25" s="12">
        <v>10.6</v>
      </c>
      <c r="OS25" s="12">
        <v>1125720</v>
      </c>
      <c r="OT25" s="12">
        <v>0</v>
      </c>
      <c r="OU25" s="12">
        <v>1125720</v>
      </c>
      <c r="OV25" s="13"/>
      <c r="OW25" s="12">
        <v>0</v>
      </c>
      <c r="OX25" s="12">
        <v>0</v>
      </c>
      <c r="OY25" s="12">
        <v>0</v>
      </c>
      <c r="OZ25" s="12">
        <v>0</v>
      </c>
      <c r="PA25" s="13"/>
      <c r="PB25" s="12">
        <v>0</v>
      </c>
      <c r="PC25" s="12">
        <v>0</v>
      </c>
      <c r="PD25" s="12">
        <v>0</v>
      </c>
      <c r="PE25" s="12">
        <v>0</v>
      </c>
      <c r="PF25" s="13"/>
      <c r="PG25" s="12">
        <v>0</v>
      </c>
      <c r="PH25" s="12">
        <v>0</v>
      </c>
      <c r="PI25" s="12">
        <v>0</v>
      </c>
      <c r="PJ25" s="12">
        <v>0</v>
      </c>
      <c r="PK25" s="13"/>
      <c r="PL25" s="12">
        <v>0</v>
      </c>
      <c r="PM25" s="12">
        <v>0</v>
      </c>
      <c r="PN25" s="12">
        <v>0</v>
      </c>
      <c r="PO25" s="12">
        <v>0</v>
      </c>
      <c r="PP25" s="13"/>
      <c r="PQ25" s="12">
        <v>0</v>
      </c>
      <c r="PR25" s="12">
        <v>0</v>
      </c>
      <c r="PS25" s="12">
        <v>0</v>
      </c>
      <c r="PT25" s="12">
        <v>0</v>
      </c>
      <c r="PU25" s="13"/>
      <c r="PV25" s="12">
        <v>0</v>
      </c>
      <c r="PW25" s="12">
        <v>0</v>
      </c>
      <c r="PX25" s="12">
        <v>0</v>
      </c>
      <c r="PY25" s="12">
        <v>0</v>
      </c>
      <c r="PZ25" s="13"/>
      <c r="QA25" s="12">
        <v>0</v>
      </c>
      <c r="QB25" s="12">
        <v>0</v>
      </c>
      <c r="QC25" s="12">
        <v>0</v>
      </c>
      <c r="QD25" s="12">
        <v>0</v>
      </c>
      <c r="QE25" s="13"/>
      <c r="QF25" s="12">
        <v>0</v>
      </c>
      <c r="QG25" s="12">
        <v>0</v>
      </c>
      <c r="QH25" s="12">
        <v>0</v>
      </c>
      <c r="QI25" s="12">
        <v>0</v>
      </c>
      <c r="QJ25" s="13"/>
      <c r="QK25" s="12">
        <v>1</v>
      </c>
      <c r="QL25" s="12">
        <v>18500</v>
      </c>
      <c r="QM25" s="12">
        <v>0</v>
      </c>
      <c r="QN25" s="12">
        <v>18500</v>
      </c>
      <c r="QO25" s="13"/>
      <c r="QP25" s="12">
        <v>0</v>
      </c>
      <c r="QQ25" s="12">
        <v>0</v>
      </c>
      <c r="QR25" s="12">
        <v>0</v>
      </c>
      <c r="QS25" s="12">
        <v>0</v>
      </c>
      <c r="QT25" s="13"/>
      <c r="QU25" s="12">
        <v>1</v>
      </c>
      <c r="QV25" s="12">
        <v>13500</v>
      </c>
      <c r="QW25" s="12">
        <v>0</v>
      </c>
      <c r="QX25" s="12">
        <v>13500</v>
      </c>
      <c r="QY25" s="13"/>
      <c r="QZ25" s="12">
        <v>7</v>
      </c>
      <c r="RA25" s="12">
        <v>50875</v>
      </c>
      <c r="RB25" s="12">
        <v>0</v>
      </c>
      <c r="RC25" s="12">
        <v>50875</v>
      </c>
      <c r="RD25" s="13"/>
      <c r="RE25" s="12">
        <v>0</v>
      </c>
      <c r="RF25" s="12">
        <v>0</v>
      </c>
      <c r="RG25" s="12">
        <v>0</v>
      </c>
      <c r="RH25" s="12">
        <v>0</v>
      </c>
      <c r="RI25" s="13"/>
      <c r="RJ25" s="12">
        <v>0</v>
      </c>
      <c r="RK25" s="12">
        <v>0</v>
      </c>
      <c r="RL25" s="12">
        <v>0</v>
      </c>
      <c r="RM25" s="12">
        <v>0</v>
      </c>
      <c r="RN25" s="13"/>
      <c r="RO25" s="12">
        <v>0</v>
      </c>
      <c r="RP25" s="12">
        <v>0</v>
      </c>
      <c r="RQ25" s="12">
        <v>0</v>
      </c>
      <c r="RR25" s="12">
        <v>0</v>
      </c>
      <c r="RS25" s="13"/>
      <c r="RT25" s="12">
        <v>24</v>
      </c>
      <c r="RU25" s="12">
        <v>360000</v>
      </c>
      <c r="RV25" s="12">
        <v>0</v>
      </c>
      <c r="RW25" s="12">
        <v>360000</v>
      </c>
      <c r="RX25" s="13"/>
      <c r="RY25" s="12">
        <v>0</v>
      </c>
      <c r="RZ25" s="12">
        <v>0</v>
      </c>
      <c r="SA25" s="12">
        <v>0</v>
      </c>
      <c r="SB25" s="12">
        <v>0</v>
      </c>
      <c r="SC25" s="13"/>
      <c r="SD25" s="12">
        <v>0</v>
      </c>
      <c r="SE25" s="12">
        <v>0</v>
      </c>
      <c r="SF25" s="12">
        <v>0</v>
      </c>
      <c r="SG25" s="12">
        <v>0</v>
      </c>
      <c r="SH25" s="13"/>
      <c r="SI25" s="12">
        <v>0</v>
      </c>
      <c r="SJ25" s="12">
        <v>0</v>
      </c>
      <c r="SK25" s="12">
        <v>0</v>
      </c>
      <c r="SL25" s="12">
        <v>0</v>
      </c>
      <c r="SM25" s="13"/>
      <c r="SN25" s="12">
        <v>0</v>
      </c>
      <c r="SO25" s="12">
        <v>0</v>
      </c>
      <c r="SP25" s="12">
        <v>0</v>
      </c>
      <c r="SQ25" s="12">
        <v>0</v>
      </c>
      <c r="SR25" s="13"/>
      <c r="SS25" s="12">
        <v>0</v>
      </c>
      <c r="ST25" s="12">
        <v>0</v>
      </c>
      <c r="SU25" s="12">
        <v>0</v>
      </c>
      <c r="SV25" s="12">
        <v>0</v>
      </c>
      <c r="SW25" s="13"/>
      <c r="SX25" s="12">
        <v>0</v>
      </c>
      <c r="SY25" s="12">
        <v>0</v>
      </c>
      <c r="SZ25" s="12">
        <v>0</v>
      </c>
      <c r="TA25" s="12">
        <v>0</v>
      </c>
      <c r="TB25" s="13"/>
      <c r="TC25" s="12">
        <v>0</v>
      </c>
      <c r="TD25" s="12">
        <v>0</v>
      </c>
      <c r="TE25" s="12">
        <v>0</v>
      </c>
      <c r="TF25" s="12">
        <v>0</v>
      </c>
      <c r="TG25" s="13"/>
      <c r="TH25" s="12">
        <v>0</v>
      </c>
      <c r="TI25" s="12">
        <v>0</v>
      </c>
      <c r="TJ25" s="12">
        <v>0</v>
      </c>
      <c r="TK25" s="12">
        <v>0</v>
      </c>
      <c r="TL25" s="13"/>
      <c r="TM25" s="12">
        <v>0</v>
      </c>
      <c r="TN25" s="12">
        <v>0</v>
      </c>
      <c r="TO25" s="12">
        <v>0</v>
      </c>
      <c r="TP25" s="12">
        <v>0</v>
      </c>
      <c r="TQ25" s="13"/>
      <c r="TR25" s="12">
        <v>0</v>
      </c>
      <c r="TS25" s="12">
        <v>25000</v>
      </c>
      <c r="TT25" s="12">
        <v>0</v>
      </c>
      <c r="TU25" s="12">
        <v>25000</v>
      </c>
      <c r="TV25" s="13"/>
      <c r="TW25" s="12">
        <v>0</v>
      </c>
      <c r="TX25" s="12">
        <v>0</v>
      </c>
      <c r="TY25" s="12">
        <v>0</v>
      </c>
      <c r="TZ25" s="12">
        <v>0</v>
      </c>
      <c r="UA25" s="13"/>
      <c r="UB25" s="12">
        <v>0</v>
      </c>
      <c r="UC25" s="12">
        <v>0</v>
      </c>
      <c r="UD25" s="12">
        <v>0</v>
      </c>
      <c r="UE25" s="12">
        <v>0</v>
      </c>
      <c r="UF25" s="13"/>
      <c r="UG25" s="12">
        <v>0</v>
      </c>
      <c r="UH25" s="12">
        <v>4109293.48</v>
      </c>
      <c r="UI25" s="12">
        <v>0</v>
      </c>
      <c r="UJ25" s="12">
        <v>4109293.48</v>
      </c>
      <c r="UK25" s="13"/>
    </row>
    <row r="26" spans="1:557" hidden="1">
      <c r="A26" s="10">
        <v>20</v>
      </c>
      <c r="B26" s="11" t="s">
        <v>22</v>
      </c>
      <c r="C26" s="12">
        <v>0</v>
      </c>
      <c r="D26" s="12">
        <v>0</v>
      </c>
      <c r="E26" s="12">
        <v>0</v>
      </c>
      <c r="F26" s="12">
        <v>0</v>
      </c>
      <c r="G26" s="13"/>
      <c r="H26" s="12">
        <v>0</v>
      </c>
      <c r="I26" s="12">
        <v>0</v>
      </c>
      <c r="J26" s="12">
        <v>0</v>
      </c>
      <c r="K26" s="12">
        <v>0</v>
      </c>
      <c r="L26" s="13"/>
      <c r="M26" s="12">
        <v>0</v>
      </c>
      <c r="N26" s="12">
        <v>0</v>
      </c>
      <c r="O26" s="12">
        <v>0</v>
      </c>
      <c r="P26" s="12">
        <v>0</v>
      </c>
      <c r="Q26" s="13"/>
      <c r="R26" s="12">
        <v>0</v>
      </c>
      <c r="S26" s="12">
        <v>0</v>
      </c>
      <c r="T26" s="12">
        <v>0</v>
      </c>
      <c r="U26" s="12">
        <v>0</v>
      </c>
      <c r="V26" s="13"/>
      <c r="W26" s="12">
        <v>1</v>
      </c>
      <c r="X26" s="12">
        <v>26500</v>
      </c>
      <c r="Y26" s="12">
        <v>0</v>
      </c>
      <c r="Z26" s="12">
        <v>26500</v>
      </c>
      <c r="AA26" s="13"/>
      <c r="AB26" s="12">
        <v>0</v>
      </c>
      <c r="AC26" s="12">
        <v>0</v>
      </c>
      <c r="AD26" s="12">
        <v>0</v>
      </c>
      <c r="AE26" s="12">
        <v>0</v>
      </c>
      <c r="AF26" s="13"/>
      <c r="AG26" s="12">
        <v>8</v>
      </c>
      <c r="AH26" s="12">
        <v>1591200</v>
      </c>
      <c r="AI26" s="12">
        <v>0</v>
      </c>
      <c r="AJ26" s="12">
        <v>1591200</v>
      </c>
      <c r="AK26" s="13"/>
      <c r="AL26" s="12">
        <v>0</v>
      </c>
      <c r="AM26" s="12">
        <v>0</v>
      </c>
      <c r="AN26" s="12">
        <v>0</v>
      </c>
      <c r="AO26" s="12">
        <v>0</v>
      </c>
      <c r="AP26" s="13"/>
      <c r="AQ26" s="12">
        <v>0</v>
      </c>
      <c r="AR26" s="12">
        <v>0</v>
      </c>
      <c r="AS26" s="12">
        <v>0</v>
      </c>
      <c r="AT26" s="12">
        <v>0</v>
      </c>
      <c r="AU26" s="13"/>
      <c r="AV26" s="12">
        <v>0</v>
      </c>
      <c r="AW26" s="12">
        <v>0</v>
      </c>
      <c r="AX26" s="12">
        <v>0</v>
      </c>
      <c r="AY26" s="12">
        <v>0</v>
      </c>
      <c r="AZ26" s="13"/>
      <c r="BA26" s="12">
        <v>0</v>
      </c>
      <c r="BB26" s="12">
        <v>0</v>
      </c>
      <c r="BC26" s="12">
        <v>0</v>
      </c>
      <c r="BD26" s="12">
        <v>0</v>
      </c>
      <c r="BE26" s="13"/>
      <c r="BF26" s="12">
        <v>0</v>
      </c>
      <c r="BG26" s="12">
        <v>0</v>
      </c>
      <c r="BH26" s="12">
        <v>0</v>
      </c>
      <c r="BI26" s="12">
        <v>0</v>
      </c>
      <c r="BJ26" s="13"/>
      <c r="BK26" s="12">
        <v>0</v>
      </c>
      <c r="BL26" s="12">
        <v>0</v>
      </c>
      <c r="BM26" s="12">
        <v>0</v>
      </c>
      <c r="BN26" s="12">
        <v>0</v>
      </c>
      <c r="BO26" s="13"/>
      <c r="BP26" s="12">
        <v>0</v>
      </c>
      <c r="BQ26" s="12">
        <v>0</v>
      </c>
      <c r="BR26" s="12">
        <v>0</v>
      </c>
      <c r="BS26" s="12">
        <v>0</v>
      </c>
      <c r="BT26" s="13"/>
      <c r="BU26" s="12">
        <v>0</v>
      </c>
      <c r="BV26" s="12">
        <v>261000</v>
      </c>
      <c r="BW26" s="12">
        <v>0</v>
      </c>
      <c r="BX26" s="12">
        <v>261000</v>
      </c>
      <c r="BY26" s="13"/>
      <c r="BZ26" s="12">
        <v>0</v>
      </c>
      <c r="CA26" s="12">
        <v>0</v>
      </c>
      <c r="CB26" s="12">
        <v>0</v>
      </c>
      <c r="CC26" s="12">
        <v>0</v>
      </c>
      <c r="CD26" s="13"/>
      <c r="CE26" s="12">
        <v>0</v>
      </c>
      <c r="CF26" s="12">
        <v>0</v>
      </c>
      <c r="CG26" s="12">
        <v>0</v>
      </c>
      <c r="CH26" s="12">
        <v>0</v>
      </c>
      <c r="CI26" s="13"/>
      <c r="CJ26" s="12">
        <v>0</v>
      </c>
      <c r="CK26" s="12">
        <v>0</v>
      </c>
      <c r="CL26" s="12">
        <v>0</v>
      </c>
      <c r="CM26" s="12">
        <v>0</v>
      </c>
      <c r="CN26" s="13"/>
      <c r="CO26" s="12">
        <v>5</v>
      </c>
      <c r="CP26" s="12">
        <v>1143675</v>
      </c>
      <c r="CQ26" s="12">
        <v>0</v>
      </c>
      <c r="CR26" s="12">
        <v>1143675</v>
      </c>
      <c r="CS26" s="13"/>
      <c r="CT26" s="12">
        <v>14</v>
      </c>
      <c r="CU26" s="12">
        <v>71050</v>
      </c>
      <c r="CV26" s="12">
        <v>0</v>
      </c>
      <c r="CW26" s="12">
        <v>71050</v>
      </c>
      <c r="CX26" s="13"/>
      <c r="CY26" s="12">
        <v>0</v>
      </c>
      <c r="CZ26" s="12">
        <v>184025</v>
      </c>
      <c r="DA26" s="12">
        <v>0</v>
      </c>
      <c r="DB26" s="12">
        <v>184025</v>
      </c>
      <c r="DC26" s="13"/>
      <c r="DD26" s="12">
        <v>0</v>
      </c>
      <c r="DE26" s="12">
        <v>0</v>
      </c>
      <c r="DF26" s="12">
        <v>0</v>
      </c>
      <c r="DG26" s="12">
        <v>0</v>
      </c>
      <c r="DH26" s="13"/>
      <c r="DI26" s="12">
        <v>0</v>
      </c>
      <c r="DJ26" s="12">
        <v>0</v>
      </c>
      <c r="DK26" s="12">
        <v>0</v>
      </c>
      <c r="DL26" s="12">
        <v>0</v>
      </c>
      <c r="DM26" s="13"/>
      <c r="DN26" s="12">
        <v>0</v>
      </c>
      <c r="DO26" s="12">
        <v>0</v>
      </c>
      <c r="DP26" s="12">
        <v>0</v>
      </c>
      <c r="DQ26" s="12">
        <v>0</v>
      </c>
      <c r="DR26" s="13"/>
      <c r="DS26" s="12">
        <v>0</v>
      </c>
      <c r="DT26" s="12">
        <v>0</v>
      </c>
      <c r="DU26" s="12">
        <v>0</v>
      </c>
      <c r="DV26" s="12">
        <v>0</v>
      </c>
      <c r="DW26" s="13"/>
      <c r="DX26" s="12">
        <v>1</v>
      </c>
      <c r="DY26" s="12">
        <v>142400</v>
      </c>
      <c r="DZ26" s="12">
        <v>0</v>
      </c>
      <c r="EA26" s="12">
        <v>142400</v>
      </c>
      <c r="EB26" s="13"/>
      <c r="EC26" s="12">
        <v>0</v>
      </c>
      <c r="ED26" s="12">
        <v>0</v>
      </c>
      <c r="EE26" s="12">
        <v>0</v>
      </c>
      <c r="EF26" s="12">
        <v>0</v>
      </c>
      <c r="EG26" s="13"/>
      <c r="EH26" s="12">
        <v>0</v>
      </c>
      <c r="EI26" s="12">
        <v>0</v>
      </c>
      <c r="EJ26" s="12">
        <v>0</v>
      </c>
      <c r="EK26" s="12">
        <v>0</v>
      </c>
      <c r="EL26" s="13"/>
      <c r="EM26" s="12">
        <v>13</v>
      </c>
      <c r="EN26" s="12">
        <v>121000</v>
      </c>
      <c r="EO26" s="12">
        <v>0</v>
      </c>
      <c r="EP26" s="12">
        <v>121000</v>
      </c>
      <c r="EQ26" s="13"/>
      <c r="ER26" s="12">
        <v>0</v>
      </c>
      <c r="ES26" s="12">
        <v>0</v>
      </c>
      <c r="ET26" s="12">
        <v>0</v>
      </c>
      <c r="EU26" s="12">
        <v>0</v>
      </c>
      <c r="EV26" s="13"/>
      <c r="EW26" s="12">
        <v>13</v>
      </c>
      <c r="EX26" s="12">
        <v>26000</v>
      </c>
      <c r="EY26" s="12">
        <v>0</v>
      </c>
      <c r="EZ26" s="12">
        <v>26000</v>
      </c>
      <c r="FA26" s="13"/>
      <c r="FB26" s="12">
        <v>13</v>
      </c>
      <c r="FC26" s="12">
        <v>39000</v>
      </c>
      <c r="FD26" s="12">
        <v>0</v>
      </c>
      <c r="FE26" s="12">
        <v>39000</v>
      </c>
      <c r="FF26" s="13"/>
      <c r="FG26" s="12">
        <v>0</v>
      </c>
      <c r="FH26" s="12">
        <v>0</v>
      </c>
      <c r="FI26" s="12">
        <v>0</v>
      </c>
      <c r="FJ26" s="12">
        <v>0</v>
      </c>
      <c r="FK26" s="13"/>
      <c r="FL26" s="12">
        <v>0</v>
      </c>
      <c r="FM26" s="12">
        <v>0</v>
      </c>
      <c r="FN26" s="12">
        <v>0</v>
      </c>
      <c r="FO26" s="12">
        <v>0</v>
      </c>
      <c r="FP26" s="13"/>
      <c r="FQ26" s="12">
        <v>0</v>
      </c>
      <c r="FR26" s="12">
        <v>0</v>
      </c>
      <c r="FS26" s="12">
        <v>0</v>
      </c>
      <c r="FT26" s="12">
        <v>0</v>
      </c>
      <c r="FU26" s="13"/>
      <c r="FV26" s="12">
        <v>0</v>
      </c>
      <c r="FW26" s="12">
        <v>0</v>
      </c>
      <c r="FX26" s="12">
        <v>0</v>
      </c>
      <c r="FY26" s="12">
        <v>0</v>
      </c>
      <c r="FZ26" s="13"/>
      <c r="GA26" s="12">
        <v>0</v>
      </c>
      <c r="GB26" s="12">
        <v>0</v>
      </c>
      <c r="GC26" s="12">
        <v>0</v>
      </c>
      <c r="GD26" s="12">
        <v>0</v>
      </c>
      <c r="GE26" s="13"/>
      <c r="GF26" s="12">
        <v>0</v>
      </c>
      <c r="GG26" s="12">
        <v>0</v>
      </c>
      <c r="GH26" s="12">
        <v>0</v>
      </c>
      <c r="GI26" s="12">
        <v>0</v>
      </c>
      <c r="GJ26" s="13"/>
      <c r="GK26" s="12">
        <v>1</v>
      </c>
      <c r="GL26" s="12">
        <v>32500</v>
      </c>
      <c r="GM26" s="12">
        <v>0</v>
      </c>
      <c r="GN26" s="12">
        <v>32500</v>
      </c>
      <c r="GO26" s="13"/>
      <c r="GP26" s="12">
        <v>13</v>
      </c>
      <c r="GQ26" s="12">
        <v>130000</v>
      </c>
      <c r="GR26" s="12">
        <v>0</v>
      </c>
      <c r="GS26" s="12">
        <v>130000</v>
      </c>
      <c r="GT26" s="13"/>
      <c r="GU26" s="12">
        <v>2</v>
      </c>
      <c r="GV26" s="12">
        <v>20000</v>
      </c>
      <c r="GW26" s="12">
        <v>0</v>
      </c>
      <c r="GX26" s="12">
        <v>20000</v>
      </c>
      <c r="GY26" s="13"/>
      <c r="GZ26" s="12">
        <v>0</v>
      </c>
      <c r="HA26" s="12">
        <v>0</v>
      </c>
      <c r="HB26" s="12">
        <v>0</v>
      </c>
      <c r="HC26" s="12">
        <v>0</v>
      </c>
      <c r="HD26" s="13"/>
      <c r="HE26" s="12">
        <v>0</v>
      </c>
      <c r="HF26" s="12">
        <v>0</v>
      </c>
      <c r="HG26" s="12">
        <v>0</v>
      </c>
      <c r="HH26" s="12">
        <v>0</v>
      </c>
      <c r="HI26" s="13"/>
      <c r="HJ26" s="12">
        <v>0</v>
      </c>
      <c r="HK26" s="12">
        <v>0</v>
      </c>
      <c r="HL26" s="12">
        <v>0</v>
      </c>
      <c r="HM26" s="12">
        <v>0</v>
      </c>
      <c r="HN26" s="13"/>
      <c r="HO26" s="12">
        <v>0</v>
      </c>
      <c r="HP26" s="12">
        <v>0</v>
      </c>
      <c r="HQ26" s="12">
        <v>0</v>
      </c>
      <c r="HR26" s="12">
        <v>0</v>
      </c>
      <c r="HS26" s="13"/>
      <c r="HT26" s="12">
        <v>0</v>
      </c>
      <c r="HU26" s="12">
        <v>0</v>
      </c>
      <c r="HV26" s="12">
        <v>0</v>
      </c>
      <c r="HW26" s="12">
        <v>0</v>
      </c>
      <c r="HX26" s="13"/>
      <c r="HY26" s="12">
        <v>0</v>
      </c>
      <c r="HZ26" s="12">
        <v>0</v>
      </c>
      <c r="IA26" s="12">
        <v>0</v>
      </c>
      <c r="IB26" s="12">
        <v>0</v>
      </c>
      <c r="IC26" s="13"/>
      <c r="ID26" s="12">
        <v>2</v>
      </c>
      <c r="IE26" s="12">
        <v>30950</v>
      </c>
      <c r="IF26" s="12">
        <v>0</v>
      </c>
      <c r="IG26" s="12">
        <v>30950</v>
      </c>
      <c r="IH26" s="13"/>
      <c r="II26" s="12">
        <v>0</v>
      </c>
      <c r="IJ26" s="12">
        <v>0</v>
      </c>
      <c r="IK26" s="12">
        <v>0</v>
      </c>
      <c r="IL26" s="12">
        <v>0</v>
      </c>
      <c r="IM26" s="13"/>
      <c r="IN26" s="12">
        <v>0</v>
      </c>
      <c r="IO26" s="12">
        <v>0</v>
      </c>
      <c r="IP26" s="12">
        <v>0</v>
      </c>
      <c r="IQ26" s="12">
        <v>0</v>
      </c>
      <c r="IR26" s="13"/>
      <c r="IS26" s="12"/>
      <c r="IT26" s="12">
        <v>0</v>
      </c>
      <c r="IU26" s="12">
        <v>0</v>
      </c>
      <c r="IV26" s="12">
        <v>0</v>
      </c>
      <c r="IW26" s="13"/>
      <c r="IX26" s="12">
        <v>210</v>
      </c>
      <c r="IY26" s="12">
        <v>240000</v>
      </c>
      <c r="IZ26" s="12">
        <v>0</v>
      </c>
      <c r="JA26" s="12">
        <v>240000</v>
      </c>
      <c r="JB26" s="13"/>
      <c r="JC26" s="12">
        <v>13</v>
      </c>
      <c r="JD26" s="12">
        <v>7150</v>
      </c>
      <c r="JE26" s="12">
        <v>0</v>
      </c>
      <c r="JF26" s="12">
        <v>7150</v>
      </c>
      <c r="JG26" s="13"/>
      <c r="JH26" s="12">
        <v>0</v>
      </c>
      <c r="JI26" s="12">
        <v>0</v>
      </c>
      <c r="JJ26" s="12">
        <v>0</v>
      </c>
      <c r="JK26" s="12">
        <v>0</v>
      </c>
      <c r="JL26" s="13"/>
      <c r="JM26" s="12">
        <v>13</v>
      </c>
      <c r="JN26" s="12">
        <v>5200</v>
      </c>
      <c r="JO26" s="12">
        <v>0</v>
      </c>
      <c r="JP26" s="12">
        <v>5200</v>
      </c>
      <c r="JQ26" s="13"/>
      <c r="JR26" s="12">
        <v>0</v>
      </c>
      <c r="JS26" s="12">
        <v>0</v>
      </c>
      <c r="JT26" s="12">
        <v>0</v>
      </c>
      <c r="JU26" s="12">
        <v>0</v>
      </c>
      <c r="JV26" s="13"/>
      <c r="JW26" s="12">
        <v>0</v>
      </c>
      <c r="JX26" s="12">
        <v>0</v>
      </c>
      <c r="JY26" s="12">
        <v>0</v>
      </c>
      <c r="JZ26" s="12">
        <v>0</v>
      </c>
      <c r="KA26" s="13"/>
      <c r="KB26" s="12">
        <v>0</v>
      </c>
      <c r="KC26" s="12">
        <v>0</v>
      </c>
      <c r="KD26" s="12">
        <v>0</v>
      </c>
      <c r="KE26" s="12">
        <v>0</v>
      </c>
      <c r="KF26" s="13"/>
      <c r="KG26" s="12">
        <v>85</v>
      </c>
      <c r="KH26" s="12">
        <v>21250</v>
      </c>
      <c r="KI26" s="12">
        <v>0</v>
      </c>
      <c r="KJ26" s="12">
        <v>21250</v>
      </c>
      <c r="KK26" s="13"/>
      <c r="KL26" s="12">
        <v>0</v>
      </c>
      <c r="KM26" s="12">
        <v>0</v>
      </c>
      <c r="KN26" s="12">
        <v>0</v>
      </c>
      <c r="KO26" s="12">
        <v>0</v>
      </c>
      <c r="KP26" s="13"/>
      <c r="KQ26" s="12">
        <v>1</v>
      </c>
      <c r="KR26" s="12">
        <v>35000</v>
      </c>
      <c r="KS26" s="12">
        <v>0</v>
      </c>
      <c r="KT26" s="12">
        <v>35000</v>
      </c>
      <c r="KU26" s="13"/>
      <c r="KV26" s="12">
        <v>0</v>
      </c>
      <c r="KW26" s="12">
        <v>0</v>
      </c>
      <c r="KX26" s="12">
        <v>0</v>
      </c>
      <c r="KY26" s="12">
        <v>0</v>
      </c>
      <c r="KZ26" s="13"/>
      <c r="LA26" s="12">
        <v>0</v>
      </c>
      <c r="LB26" s="12">
        <v>0</v>
      </c>
      <c r="LC26" s="12">
        <v>0</v>
      </c>
      <c r="LD26" s="12">
        <v>0</v>
      </c>
      <c r="LE26" s="13"/>
      <c r="LF26" s="12">
        <v>0</v>
      </c>
      <c r="LG26" s="12">
        <v>0</v>
      </c>
      <c r="LH26" s="12">
        <v>0</v>
      </c>
      <c r="LI26" s="12">
        <v>0</v>
      </c>
      <c r="LJ26" s="13"/>
      <c r="LK26" s="12">
        <v>0</v>
      </c>
      <c r="LL26" s="12">
        <v>606600</v>
      </c>
      <c r="LM26" s="12">
        <v>0</v>
      </c>
      <c r="LN26" s="12">
        <v>606600</v>
      </c>
      <c r="LO26" s="13"/>
      <c r="LP26" s="12">
        <v>1170</v>
      </c>
      <c r="LQ26" s="12">
        <v>279500</v>
      </c>
      <c r="LR26" s="12">
        <v>0</v>
      </c>
      <c r="LS26" s="12">
        <v>279500</v>
      </c>
      <c r="LT26" s="13"/>
      <c r="LU26" s="12">
        <v>30</v>
      </c>
      <c r="LV26" s="12">
        <v>29200</v>
      </c>
      <c r="LW26" s="12">
        <v>0</v>
      </c>
      <c r="LX26" s="12">
        <v>29200</v>
      </c>
      <c r="LY26" s="13"/>
      <c r="LZ26" s="12">
        <v>0</v>
      </c>
      <c r="MA26" s="12">
        <v>48750</v>
      </c>
      <c r="MB26" s="12">
        <v>0</v>
      </c>
      <c r="MC26" s="12">
        <v>48750</v>
      </c>
      <c r="MD26" s="13"/>
      <c r="ME26" s="12">
        <v>0</v>
      </c>
      <c r="MF26" s="12">
        <v>0</v>
      </c>
      <c r="MG26" s="12">
        <v>0</v>
      </c>
      <c r="MH26" s="12">
        <v>0</v>
      </c>
      <c r="MI26" s="13"/>
      <c r="MJ26" s="12">
        <v>0</v>
      </c>
      <c r="MK26" s="12">
        <v>0</v>
      </c>
      <c r="ML26" s="12">
        <v>0</v>
      </c>
      <c r="MM26" s="12">
        <v>0</v>
      </c>
      <c r="MN26" s="13"/>
      <c r="MO26" s="12">
        <v>0</v>
      </c>
      <c r="MP26" s="12">
        <v>0</v>
      </c>
      <c r="MQ26" s="12">
        <v>0</v>
      </c>
      <c r="MR26" s="12">
        <v>0</v>
      </c>
      <c r="MS26" s="13"/>
      <c r="MT26" s="12">
        <v>0</v>
      </c>
      <c r="MU26" s="12">
        <v>0</v>
      </c>
      <c r="MV26" s="12">
        <v>0</v>
      </c>
      <c r="MW26" s="12">
        <v>0</v>
      </c>
      <c r="MX26" s="13"/>
      <c r="MY26" s="12">
        <v>0</v>
      </c>
      <c r="MZ26" s="12">
        <v>0</v>
      </c>
      <c r="NA26" s="12">
        <v>0</v>
      </c>
      <c r="NB26" s="12">
        <v>0</v>
      </c>
      <c r="NC26" s="13"/>
      <c r="ND26" s="12">
        <v>1</v>
      </c>
      <c r="NE26" s="12">
        <v>50000</v>
      </c>
      <c r="NF26" s="12">
        <v>0</v>
      </c>
      <c r="NG26" s="12">
        <v>50000</v>
      </c>
      <c r="NH26" s="13"/>
      <c r="NI26" s="12">
        <v>1</v>
      </c>
      <c r="NJ26" s="12">
        <v>50000</v>
      </c>
      <c r="NK26" s="12">
        <v>0</v>
      </c>
      <c r="NL26" s="12">
        <v>50000</v>
      </c>
      <c r="NM26" s="13"/>
      <c r="NN26" s="12">
        <v>0</v>
      </c>
      <c r="NO26" s="12">
        <v>0</v>
      </c>
      <c r="NP26" s="12">
        <v>0</v>
      </c>
      <c r="NQ26" s="12">
        <v>0</v>
      </c>
      <c r="NR26" s="13"/>
      <c r="NS26" s="12">
        <v>0</v>
      </c>
      <c r="NT26" s="12">
        <v>0</v>
      </c>
      <c r="NU26" s="12">
        <v>0</v>
      </c>
      <c r="NV26" s="12">
        <v>0</v>
      </c>
      <c r="NW26" s="13"/>
      <c r="NX26" s="12">
        <v>0</v>
      </c>
      <c r="NY26" s="12">
        <v>0</v>
      </c>
      <c r="NZ26" s="12">
        <v>0</v>
      </c>
      <c r="OA26" s="12">
        <v>0</v>
      </c>
      <c r="OB26" s="13"/>
      <c r="OC26" s="12">
        <v>0</v>
      </c>
      <c r="OD26" s="12">
        <v>0</v>
      </c>
      <c r="OE26" s="12">
        <v>0</v>
      </c>
      <c r="OF26" s="12">
        <v>0</v>
      </c>
      <c r="OG26" s="13"/>
      <c r="OH26" s="12">
        <v>0</v>
      </c>
      <c r="OI26" s="12">
        <v>0</v>
      </c>
      <c r="OJ26" s="12">
        <v>0</v>
      </c>
      <c r="OK26" s="12">
        <v>0</v>
      </c>
      <c r="OL26" s="13"/>
      <c r="OM26" s="12">
        <v>1</v>
      </c>
      <c r="ON26" s="12">
        <v>100000</v>
      </c>
      <c r="OO26" s="12">
        <v>0</v>
      </c>
      <c r="OP26" s="12">
        <v>100000</v>
      </c>
      <c r="OQ26" s="13"/>
      <c r="OR26" s="12">
        <v>26</v>
      </c>
      <c r="OS26" s="12">
        <v>2761200</v>
      </c>
      <c r="OT26" s="12">
        <v>0</v>
      </c>
      <c r="OU26" s="12">
        <v>2761200</v>
      </c>
      <c r="OV26" s="13"/>
      <c r="OW26" s="12">
        <v>0</v>
      </c>
      <c r="OX26" s="12">
        <v>0</v>
      </c>
      <c r="OY26" s="12">
        <v>0</v>
      </c>
      <c r="OZ26" s="12">
        <v>0</v>
      </c>
      <c r="PA26" s="13"/>
      <c r="PB26" s="12">
        <v>0</v>
      </c>
      <c r="PC26" s="12">
        <v>0</v>
      </c>
      <c r="PD26" s="12">
        <v>0</v>
      </c>
      <c r="PE26" s="12">
        <v>0</v>
      </c>
      <c r="PF26" s="13"/>
      <c r="PG26" s="12">
        <v>0</v>
      </c>
      <c r="PH26" s="12">
        <v>0</v>
      </c>
      <c r="PI26" s="12">
        <v>0</v>
      </c>
      <c r="PJ26" s="12">
        <v>0</v>
      </c>
      <c r="PK26" s="13"/>
      <c r="PL26" s="12">
        <v>0</v>
      </c>
      <c r="PM26" s="12">
        <v>0</v>
      </c>
      <c r="PN26" s="12">
        <v>0</v>
      </c>
      <c r="PO26" s="12">
        <v>0</v>
      </c>
      <c r="PP26" s="13"/>
      <c r="PQ26" s="12">
        <v>0</v>
      </c>
      <c r="PR26" s="12">
        <v>0</v>
      </c>
      <c r="PS26" s="12">
        <v>0</v>
      </c>
      <c r="PT26" s="12">
        <v>0</v>
      </c>
      <c r="PU26" s="13"/>
      <c r="PV26" s="12">
        <v>0</v>
      </c>
      <c r="PW26" s="12">
        <v>0</v>
      </c>
      <c r="PX26" s="12">
        <v>0</v>
      </c>
      <c r="PY26" s="12">
        <v>0</v>
      </c>
      <c r="PZ26" s="13"/>
      <c r="QA26" s="12">
        <v>0</v>
      </c>
      <c r="QB26" s="12">
        <v>0</v>
      </c>
      <c r="QC26" s="12">
        <v>0</v>
      </c>
      <c r="QD26" s="12">
        <v>0</v>
      </c>
      <c r="QE26" s="13"/>
      <c r="QF26" s="12">
        <v>0</v>
      </c>
      <c r="QG26" s="12">
        <v>0</v>
      </c>
      <c r="QH26" s="12">
        <v>0</v>
      </c>
      <c r="QI26" s="12">
        <v>0</v>
      </c>
      <c r="QJ26" s="13"/>
      <c r="QK26" s="12">
        <v>1</v>
      </c>
      <c r="QL26" s="12">
        <v>18500</v>
      </c>
      <c r="QM26" s="12">
        <v>0</v>
      </c>
      <c r="QN26" s="12">
        <v>18500</v>
      </c>
      <c r="QO26" s="13"/>
      <c r="QP26" s="12">
        <v>0</v>
      </c>
      <c r="QQ26" s="12">
        <v>0</v>
      </c>
      <c r="QR26" s="12">
        <v>0</v>
      </c>
      <c r="QS26" s="12">
        <v>0</v>
      </c>
      <c r="QT26" s="13"/>
      <c r="QU26" s="12">
        <v>1</v>
      </c>
      <c r="QV26" s="12">
        <v>20700</v>
      </c>
      <c r="QW26" s="12">
        <v>0</v>
      </c>
      <c r="QX26" s="12">
        <v>20700</v>
      </c>
      <c r="QY26" s="13"/>
      <c r="QZ26" s="12">
        <v>13</v>
      </c>
      <c r="RA26" s="12">
        <v>88375</v>
      </c>
      <c r="RB26" s="12">
        <v>0</v>
      </c>
      <c r="RC26" s="12">
        <v>88375</v>
      </c>
      <c r="RD26" s="13"/>
      <c r="RE26" s="12">
        <v>0</v>
      </c>
      <c r="RF26" s="12">
        <v>0</v>
      </c>
      <c r="RG26" s="12">
        <v>0</v>
      </c>
      <c r="RH26" s="12">
        <v>0</v>
      </c>
      <c r="RI26" s="13"/>
      <c r="RJ26" s="12">
        <v>0</v>
      </c>
      <c r="RK26" s="12">
        <v>0</v>
      </c>
      <c r="RL26" s="12">
        <v>0</v>
      </c>
      <c r="RM26" s="12">
        <v>0</v>
      </c>
      <c r="RN26" s="13"/>
      <c r="RO26" s="12">
        <v>0</v>
      </c>
      <c r="RP26" s="12">
        <v>0</v>
      </c>
      <c r="RQ26" s="12">
        <v>0</v>
      </c>
      <c r="RR26" s="12">
        <v>0</v>
      </c>
      <c r="RS26" s="13"/>
      <c r="RT26" s="12">
        <v>46</v>
      </c>
      <c r="RU26" s="12">
        <v>690000</v>
      </c>
      <c r="RV26" s="12">
        <v>0</v>
      </c>
      <c r="RW26" s="12">
        <v>690000</v>
      </c>
      <c r="RX26" s="13"/>
      <c r="RY26" s="12">
        <v>0</v>
      </c>
      <c r="RZ26" s="12">
        <v>0</v>
      </c>
      <c r="SA26" s="12">
        <v>0</v>
      </c>
      <c r="SB26" s="12">
        <v>0</v>
      </c>
      <c r="SC26" s="13"/>
      <c r="SD26" s="12">
        <v>0</v>
      </c>
      <c r="SE26" s="12">
        <v>0</v>
      </c>
      <c r="SF26" s="12">
        <v>0</v>
      </c>
      <c r="SG26" s="12">
        <v>0</v>
      </c>
      <c r="SH26" s="13"/>
      <c r="SI26" s="12">
        <v>0</v>
      </c>
      <c r="SJ26" s="12">
        <v>0</v>
      </c>
      <c r="SK26" s="12">
        <v>0</v>
      </c>
      <c r="SL26" s="12">
        <v>0</v>
      </c>
      <c r="SM26" s="13"/>
      <c r="SN26" s="12">
        <v>0</v>
      </c>
      <c r="SO26" s="12">
        <v>0</v>
      </c>
      <c r="SP26" s="12">
        <v>0</v>
      </c>
      <c r="SQ26" s="12">
        <v>0</v>
      </c>
      <c r="SR26" s="13"/>
      <c r="SS26" s="12">
        <v>0</v>
      </c>
      <c r="ST26" s="12">
        <v>0</v>
      </c>
      <c r="SU26" s="12">
        <v>0</v>
      </c>
      <c r="SV26" s="12">
        <v>0</v>
      </c>
      <c r="SW26" s="13"/>
      <c r="SX26" s="12">
        <v>0</v>
      </c>
      <c r="SY26" s="12">
        <v>0</v>
      </c>
      <c r="SZ26" s="12">
        <v>0</v>
      </c>
      <c r="TA26" s="12">
        <v>0</v>
      </c>
      <c r="TB26" s="13"/>
      <c r="TC26" s="12">
        <v>0</v>
      </c>
      <c r="TD26" s="12">
        <v>0</v>
      </c>
      <c r="TE26" s="12">
        <v>0</v>
      </c>
      <c r="TF26" s="12">
        <v>0</v>
      </c>
      <c r="TG26" s="13"/>
      <c r="TH26" s="12">
        <v>0</v>
      </c>
      <c r="TI26" s="12">
        <v>0</v>
      </c>
      <c r="TJ26" s="12">
        <v>0</v>
      </c>
      <c r="TK26" s="12">
        <v>0</v>
      </c>
      <c r="TL26" s="13"/>
      <c r="TM26" s="12">
        <v>0</v>
      </c>
      <c r="TN26" s="12">
        <v>0</v>
      </c>
      <c r="TO26" s="12">
        <v>0</v>
      </c>
      <c r="TP26" s="12">
        <v>0</v>
      </c>
      <c r="TQ26" s="13"/>
      <c r="TR26" s="12">
        <v>0</v>
      </c>
      <c r="TS26" s="12">
        <v>25000</v>
      </c>
      <c r="TT26" s="12">
        <v>0</v>
      </c>
      <c r="TU26" s="12">
        <v>25000</v>
      </c>
      <c r="TV26" s="13"/>
      <c r="TW26" s="12">
        <v>0</v>
      </c>
      <c r="TX26" s="12">
        <v>0</v>
      </c>
      <c r="TY26" s="12">
        <v>0</v>
      </c>
      <c r="TZ26" s="12">
        <v>0</v>
      </c>
      <c r="UA26" s="13"/>
      <c r="UB26" s="12">
        <v>0</v>
      </c>
      <c r="UC26" s="12">
        <v>0</v>
      </c>
      <c r="UD26" s="12">
        <v>0</v>
      </c>
      <c r="UE26" s="12">
        <v>0</v>
      </c>
      <c r="UF26" s="13"/>
      <c r="UG26" s="12">
        <v>0</v>
      </c>
      <c r="UH26" s="12">
        <v>8895725</v>
      </c>
      <c r="UI26" s="12">
        <v>0</v>
      </c>
      <c r="UJ26" s="12">
        <v>8895725</v>
      </c>
      <c r="UK26" s="13"/>
    </row>
    <row r="27" spans="1:557" hidden="1">
      <c r="A27" s="10">
        <v>21</v>
      </c>
      <c r="B27" s="11" t="s">
        <v>23</v>
      </c>
      <c r="C27" s="12">
        <v>1</v>
      </c>
      <c r="D27" s="12">
        <v>549014</v>
      </c>
      <c r="E27" s="12">
        <v>0</v>
      </c>
      <c r="F27" s="12">
        <v>549014</v>
      </c>
      <c r="G27" s="13"/>
      <c r="H27" s="12">
        <v>5</v>
      </c>
      <c r="I27" s="12">
        <v>1696200</v>
      </c>
      <c r="J27" s="12">
        <v>0</v>
      </c>
      <c r="K27" s="12">
        <v>1696200</v>
      </c>
      <c r="L27" s="13"/>
      <c r="M27" s="12">
        <v>0</v>
      </c>
      <c r="N27" s="12">
        <v>0</v>
      </c>
      <c r="O27" s="12">
        <v>0</v>
      </c>
      <c r="P27" s="12">
        <v>0</v>
      </c>
      <c r="Q27" s="13"/>
      <c r="R27" s="12">
        <v>0</v>
      </c>
      <c r="S27" s="12">
        <v>0</v>
      </c>
      <c r="T27" s="12">
        <v>0</v>
      </c>
      <c r="U27" s="12">
        <v>0</v>
      </c>
      <c r="V27" s="13"/>
      <c r="W27" s="12">
        <v>1</v>
      </c>
      <c r="X27" s="12">
        <v>26500</v>
      </c>
      <c r="Y27" s="12">
        <v>0</v>
      </c>
      <c r="Z27" s="12">
        <v>26500</v>
      </c>
      <c r="AA27" s="13"/>
      <c r="AB27" s="12">
        <v>0</v>
      </c>
      <c r="AC27" s="12">
        <v>0</v>
      </c>
      <c r="AD27" s="12">
        <v>0</v>
      </c>
      <c r="AE27" s="12">
        <v>0</v>
      </c>
      <c r="AF27" s="13"/>
      <c r="AG27" s="12">
        <v>5</v>
      </c>
      <c r="AH27" s="12">
        <v>994500</v>
      </c>
      <c r="AI27" s="12">
        <v>0</v>
      </c>
      <c r="AJ27" s="12">
        <v>994500</v>
      </c>
      <c r="AK27" s="13"/>
      <c r="AL27" s="12">
        <v>0</v>
      </c>
      <c r="AM27" s="12">
        <v>0</v>
      </c>
      <c r="AN27" s="12">
        <v>0</v>
      </c>
      <c r="AO27" s="12">
        <v>0</v>
      </c>
      <c r="AP27" s="13"/>
      <c r="AQ27" s="12">
        <v>0</v>
      </c>
      <c r="AR27" s="12">
        <v>0</v>
      </c>
      <c r="AS27" s="12">
        <v>0</v>
      </c>
      <c r="AT27" s="12">
        <v>0</v>
      </c>
      <c r="AU27" s="13"/>
      <c r="AV27" s="12">
        <v>0</v>
      </c>
      <c r="AW27" s="12">
        <v>0</v>
      </c>
      <c r="AX27" s="12">
        <v>0</v>
      </c>
      <c r="AY27" s="12">
        <v>0</v>
      </c>
      <c r="AZ27" s="13"/>
      <c r="BA27" s="12">
        <v>0</v>
      </c>
      <c r="BB27" s="12">
        <v>0</v>
      </c>
      <c r="BC27" s="12">
        <v>0</v>
      </c>
      <c r="BD27" s="12">
        <v>0</v>
      </c>
      <c r="BE27" s="13"/>
      <c r="BF27" s="12">
        <v>0</v>
      </c>
      <c r="BG27" s="12">
        <v>0</v>
      </c>
      <c r="BH27" s="12">
        <v>0</v>
      </c>
      <c r="BI27" s="12">
        <v>0</v>
      </c>
      <c r="BJ27" s="13"/>
      <c r="BK27" s="12">
        <v>0</v>
      </c>
      <c r="BL27" s="12">
        <v>0</v>
      </c>
      <c r="BM27" s="12">
        <v>0</v>
      </c>
      <c r="BN27" s="12">
        <v>0</v>
      </c>
      <c r="BO27" s="13"/>
      <c r="BP27" s="12">
        <v>0</v>
      </c>
      <c r="BQ27" s="12">
        <v>0</v>
      </c>
      <c r="BR27" s="12">
        <v>0</v>
      </c>
      <c r="BS27" s="12">
        <v>0</v>
      </c>
      <c r="BT27" s="13"/>
      <c r="BU27" s="12">
        <v>0</v>
      </c>
      <c r="BV27" s="12">
        <v>306000</v>
      </c>
      <c r="BW27" s="12">
        <v>0</v>
      </c>
      <c r="BX27" s="12">
        <v>306000</v>
      </c>
      <c r="BY27" s="13"/>
      <c r="BZ27" s="12">
        <v>0</v>
      </c>
      <c r="CA27" s="12">
        <v>0</v>
      </c>
      <c r="CB27" s="12">
        <v>0</v>
      </c>
      <c r="CC27" s="12">
        <v>0</v>
      </c>
      <c r="CD27" s="13"/>
      <c r="CE27" s="12">
        <v>13</v>
      </c>
      <c r="CF27" s="12">
        <v>176448.48</v>
      </c>
      <c r="CG27" s="12">
        <v>0</v>
      </c>
      <c r="CH27" s="12">
        <v>176448.48</v>
      </c>
      <c r="CI27" s="13"/>
      <c r="CJ27" s="12">
        <v>0</v>
      </c>
      <c r="CK27" s="12">
        <v>0</v>
      </c>
      <c r="CL27" s="12">
        <v>0</v>
      </c>
      <c r="CM27" s="12">
        <v>0</v>
      </c>
      <c r="CN27" s="13"/>
      <c r="CO27" s="12">
        <v>1</v>
      </c>
      <c r="CP27" s="12">
        <v>23600</v>
      </c>
      <c r="CQ27" s="12">
        <v>0</v>
      </c>
      <c r="CR27" s="12">
        <v>23600</v>
      </c>
      <c r="CS27" s="13"/>
      <c r="CT27" s="12">
        <v>23</v>
      </c>
      <c r="CU27" s="12">
        <v>98050</v>
      </c>
      <c r="CV27" s="12">
        <v>0</v>
      </c>
      <c r="CW27" s="12">
        <v>98050</v>
      </c>
      <c r="CX27" s="13"/>
      <c r="CY27" s="12">
        <v>0</v>
      </c>
      <c r="CZ27" s="12">
        <v>291525</v>
      </c>
      <c r="DA27" s="12">
        <v>0</v>
      </c>
      <c r="DB27" s="12">
        <v>291525</v>
      </c>
      <c r="DC27" s="13"/>
      <c r="DD27" s="12">
        <v>0</v>
      </c>
      <c r="DE27" s="12">
        <v>0</v>
      </c>
      <c r="DF27" s="12">
        <v>0</v>
      </c>
      <c r="DG27" s="12">
        <v>0</v>
      </c>
      <c r="DH27" s="13"/>
      <c r="DI27" s="12">
        <v>0</v>
      </c>
      <c r="DJ27" s="12">
        <v>0</v>
      </c>
      <c r="DK27" s="12">
        <v>0</v>
      </c>
      <c r="DL27" s="12">
        <v>0</v>
      </c>
      <c r="DM27" s="13"/>
      <c r="DN27" s="12">
        <v>0</v>
      </c>
      <c r="DO27" s="12">
        <v>0</v>
      </c>
      <c r="DP27" s="12">
        <v>0</v>
      </c>
      <c r="DQ27" s="12">
        <v>0</v>
      </c>
      <c r="DR27" s="13"/>
      <c r="DS27" s="12">
        <v>0</v>
      </c>
      <c r="DT27" s="12">
        <v>0</v>
      </c>
      <c r="DU27" s="12">
        <v>0</v>
      </c>
      <c r="DV27" s="12">
        <v>0</v>
      </c>
      <c r="DW27" s="13"/>
      <c r="DX27" s="12">
        <v>1</v>
      </c>
      <c r="DY27" s="12">
        <v>142400</v>
      </c>
      <c r="DZ27" s="12">
        <v>0</v>
      </c>
      <c r="EA27" s="12">
        <v>142400</v>
      </c>
      <c r="EB27" s="13"/>
      <c r="EC27" s="12">
        <v>0</v>
      </c>
      <c r="ED27" s="12">
        <v>0</v>
      </c>
      <c r="EE27" s="12">
        <v>0</v>
      </c>
      <c r="EF27" s="12">
        <v>0</v>
      </c>
      <c r="EG27" s="13"/>
      <c r="EH27" s="12">
        <v>0</v>
      </c>
      <c r="EI27" s="12">
        <v>0</v>
      </c>
      <c r="EJ27" s="12">
        <v>0</v>
      </c>
      <c r="EK27" s="12">
        <v>0</v>
      </c>
      <c r="EL27" s="13"/>
      <c r="EM27" s="12">
        <v>22</v>
      </c>
      <c r="EN27" s="12">
        <v>184000</v>
      </c>
      <c r="EO27" s="12">
        <v>0</v>
      </c>
      <c r="EP27" s="12">
        <v>184000</v>
      </c>
      <c r="EQ27" s="13"/>
      <c r="ER27" s="12">
        <v>0</v>
      </c>
      <c r="ES27" s="12">
        <v>0</v>
      </c>
      <c r="ET27" s="12">
        <v>0</v>
      </c>
      <c r="EU27" s="12">
        <v>0</v>
      </c>
      <c r="EV27" s="13"/>
      <c r="EW27" s="12">
        <v>21</v>
      </c>
      <c r="EX27" s="12">
        <v>42000</v>
      </c>
      <c r="EY27" s="12">
        <v>0</v>
      </c>
      <c r="EZ27" s="12">
        <v>42000</v>
      </c>
      <c r="FA27" s="13"/>
      <c r="FB27" s="12">
        <v>21</v>
      </c>
      <c r="FC27" s="12">
        <v>63000</v>
      </c>
      <c r="FD27" s="12">
        <v>0</v>
      </c>
      <c r="FE27" s="12">
        <v>63000</v>
      </c>
      <c r="FF27" s="13"/>
      <c r="FG27" s="12">
        <v>0</v>
      </c>
      <c r="FH27" s="12">
        <v>0</v>
      </c>
      <c r="FI27" s="12">
        <v>0</v>
      </c>
      <c r="FJ27" s="12">
        <v>0</v>
      </c>
      <c r="FK27" s="13"/>
      <c r="FL27" s="12">
        <v>0</v>
      </c>
      <c r="FM27" s="12">
        <v>0</v>
      </c>
      <c r="FN27" s="12">
        <v>0</v>
      </c>
      <c r="FO27" s="12">
        <v>0</v>
      </c>
      <c r="FP27" s="13"/>
      <c r="FQ27" s="12">
        <v>0</v>
      </c>
      <c r="FR27" s="12">
        <v>0</v>
      </c>
      <c r="FS27" s="12">
        <v>0</v>
      </c>
      <c r="FT27" s="12">
        <v>0</v>
      </c>
      <c r="FU27" s="13"/>
      <c r="FV27" s="12">
        <v>0</v>
      </c>
      <c r="FW27" s="12">
        <v>0</v>
      </c>
      <c r="FX27" s="12">
        <v>0</v>
      </c>
      <c r="FY27" s="12">
        <v>0</v>
      </c>
      <c r="FZ27" s="13"/>
      <c r="GA27" s="12">
        <v>0</v>
      </c>
      <c r="GB27" s="12">
        <v>0</v>
      </c>
      <c r="GC27" s="12">
        <v>0</v>
      </c>
      <c r="GD27" s="12">
        <v>0</v>
      </c>
      <c r="GE27" s="13"/>
      <c r="GF27" s="12">
        <v>0</v>
      </c>
      <c r="GG27" s="12">
        <v>0</v>
      </c>
      <c r="GH27" s="12">
        <v>0</v>
      </c>
      <c r="GI27" s="12">
        <v>0</v>
      </c>
      <c r="GJ27" s="13"/>
      <c r="GK27" s="12">
        <v>1</v>
      </c>
      <c r="GL27" s="12">
        <v>32500</v>
      </c>
      <c r="GM27" s="12">
        <v>0</v>
      </c>
      <c r="GN27" s="12">
        <v>32500</v>
      </c>
      <c r="GO27" s="13"/>
      <c r="GP27" s="12">
        <v>21</v>
      </c>
      <c r="GQ27" s="12">
        <v>210000</v>
      </c>
      <c r="GR27" s="12">
        <v>0</v>
      </c>
      <c r="GS27" s="12">
        <v>210000</v>
      </c>
      <c r="GT27" s="13"/>
      <c r="GU27" s="12">
        <v>2</v>
      </c>
      <c r="GV27" s="12">
        <v>20000</v>
      </c>
      <c r="GW27" s="12">
        <v>0</v>
      </c>
      <c r="GX27" s="12">
        <v>20000</v>
      </c>
      <c r="GY27" s="13"/>
      <c r="GZ27" s="12">
        <v>0</v>
      </c>
      <c r="HA27" s="12">
        <v>0</v>
      </c>
      <c r="HB27" s="12">
        <v>0</v>
      </c>
      <c r="HC27" s="12">
        <v>0</v>
      </c>
      <c r="HD27" s="13"/>
      <c r="HE27" s="12">
        <v>0</v>
      </c>
      <c r="HF27" s="12">
        <v>0</v>
      </c>
      <c r="HG27" s="12">
        <v>0</v>
      </c>
      <c r="HH27" s="12">
        <v>0</v>
      </c>
      <c r="HI27" s="13"/>
      <c r="HJ27" s="12">
        <v>0</v>
      </c>
      <c r="HK27" s="12">
        <v>0</v>
      </c>
      <c r="HL27" s="12">
        <v>0</v>
      </c>
      <c r="HM27" s="12">
        <v>0</v>
      </c>
      <c r="HN27" s="13"/>
      <c r="HO27" s="12">
        <v>0</v>
      </c>
      <c r="HP27" s="12">
        <v>0</v>
      </c>
      <c r="HQ27" s="12">
        <v>0</v>
      </c>
      <c r="HR27" s="12">
        <v>0</v>
      </c>
      <c r="HS27" s="13"/>
      <c r="HT27" s="12">
        <v>0</v>
      </c>
      <c r="HU27" s="12">
        <v>0</v>
      </c>
      <c r="HV27" s="12">
        <v>0</v>
      </c>
      <c r="HW27" s="12">
        <v>0</v>
      </c>
      <c r="HX27" s="13"/>
      <c r="HY27" s="12">
        <v>0</v>
      </c>
      <c r="HZ27" s="12">
        <v>0</v>
      </c>
      <c r="IA27" s="12">
        <v>0</v>
      </c>
      <c r="IB27" s="12">
        <v>0</v>
      </c>
      <c r="IC27" s="13"/>
      <c r="ID27" s="12">
        <v>3</v>
      </c>
      <c r="IE27" s="12">
        <v>49050</v>
      </c>
      <c r="IF27" s="12">
        <v>0</v>
      </c>
      <c r="IG27" s="12">
        <v>49050</v>
      </c>
      <c r="IH27" s="13"/>
      <c r="II27" s="12">
        <v>0</v>
      </c>
      <c r="IJ27" s="12">
        <v>0</v>
      </c>
      <c r="IK27" s="12">
        <v>0</v>
      </c>
      <c r="IL27" s="12">
        <v>0</v>
      </c>
      <c r="IM27" s="13"/>
      <c r="IN27" s="12">
        <v>0</v>
      </c>
      <c r="IO27" s="12">
        <v>0</v>
      </c>
      <c r="IP27" s="12">
        <v>0</v>
      </c>
      <c r="IQ27" s="12">
        <v>0</v>
      </c>
      <c r="IR27" s="13"/>
      <c r="IS27" s="12"/>
      <c r="IT27" s="12">
        <v>0</v>
      </c>
      <c r="IU27" s="12">
        <v>0</v>
      </c>
      <c r="IV27" s="12">
        <v>0</v>
      </c>
      <c r="IW27" s="13"/>
      <c r="IX27" s="12">
        <v>221</v>
      </c>
      <c r="IY27" s="12">
        <v>247900</v>
      </c>
      <c r="IZ27" s="12">
        <v>0</v>
      </c>
      <c r="JA27" s="12">
        <v>247900</v>
      </c>
      <c r="JB27" s="13"/>
      <c r="JC27" s="12">
        <v>21</v>
      </c>
      <c r="JD27" s="12">
        <v>11500</v>
      </c>
      <c r="JE27" s="12">
        <v>0</v>
      </c>
      <c r="JF27" s="12">
        <v>11500</v>
      </c>
      <c r="JG27" s="13"/>
      <c r="JH27" s="12">
        <v>0</v>
      </c>
      <c r="JI27" s="12">
        <v>0</v>
      </c>
      <c r="JJ27" s="12">
        <v>0</v>
      </c>
      <c r="JK27" s="12">
        <v>0</v>
      </c>
      <c r="JL27" s="13"/>
      <c r="JM27" s="12">
        <v>21</v>
      </c>
      <c r="JN27" s="12">
        <v>8400</v>
      </c>
      <c r="JO27" s="12">
        <v>0</v>
      </c>
      <c r="JP27" s="12">
        <v>8400</v>
      </c>
      <c r="JQ27" s="13"/>
      <c r="JR27" s="12">
        <v>0</v>
      </c>
      <c r="JS27" s="12">
        <v>0</v>
      </c>
      <c r="JT27" s="12">
        <v>0</v>
      </c>
      <c r="JU27" s="12">
        <v>0</v>
      </c>
      <c r="JV27" s="13"/>
      <c r="JW27" s="12">
        <v>0</v>
      </c>
      <c r="JX27" s="12">
        <v>0</v>
      </c>
      <c r="JY27" s="12">
        <v>0</v>
      </c>
      <c r="JZ27" s="12">
        <v>0</v>
      </c>
      <c r="KA27" s="13"/>
      <c r="KB27" s="12">
        <v>0</v>
      </c>
      <c r="KC27" s="12">
        <v>0</v>
      </c>
      <c r="KD27" s="12">
        <v>0</v>
      </c>
      <c r="KE27" s="12">
        <v>0</v>
      </c>
      <c r="KF27" s="13"/>
      <c r="KG27" s="12">
        <v>170</v>
      </c>
      <c r="KH27" s="12">
        <v>42500</v>
      </c>
      <c r="KI27" s="12">
        <v>0</v>
      </c>
      <c r="KJ27" s="12">
        <v>42500</v>
      </c>
      <c r="KK27" s="13"/>
      <c r="KL27" s="12">
        <v>0</v>
      </c>
      <c r="KM27" s="12">
        <v>0</v>
      </c>
      <c r="KN27" s="12">
        <v>0</v>
      </c>
      <c r="KO27" s="12">
        <v>0</v>
      </c>
      <c r="KP27" s="13"/>
      <c r="KQ27" s="12">
        <v>1</v>
      </c>
      <c r="KR27" s="12">
        <v>35000</v>
      </c>
      <c r="KS27" s="12">
        <v>0</v>
      </c>
      <c r="KT27" s="12">
        <v>35000</v>
      </c>
      <c r="KU27" s="13"/>
      <c r="KV27" s="12">
        <v>0</v>
      </c>
      <c r="KW27" s="12">
        <v>0</v>
      </c>
      <c r="KX27" s="12">
        <v>0</v>
      </c>
      <c r="KY27" s="12">
        <v>0</v>
      </c>
      <c r="KZ27" s="13"/>
      <c r="LA27" s="12">
        <v>0</v>
      </c>
      <c r="LB27" s="12">
        <v>0</v>
      </c>
      <c r="LC27" s="12">
        <v>0</v>
      </c>
      <c r="LD27" s="12">
        <v>0</v>
      </c>
      <c r="LE27" s="13"/>
      <c r="LF27" s="12">
        <v>0</v>
      </c>
      <c r="LG27" s="12">
        <v>0</v>
      </c>
      <c r="LH27" s="12">
        <v>0</v>
      </c>
      <c r="LI27" s="12">
        <v>0</v>
      </c>
      <c r="LJ27" s="13"/>
      <c r="LK27" s="12">
        <v>0</v>
      </c>
      <c r="LL27" s="12">
        <v>1165200</v>
      </c>
      <c r="LM27" s="12">
        <v>0</v>
      </c>
      <c r="LN27" s="12">
        <v>1165200</v>
      </c>
      <c r="LO27" s="13"/>
      <c r="LP27" s="12">
        <v>1890</v>
      </c>
      <c r="LQ27" s="12">
        <v>451500</v>
      </c>
      <c r="LR27" s="12">
        <v>0</v>
      </c>
      <c r="LS27" s="12">
        <v>451500</v>
      </c>
      <c r="LT27" s="13"/>
      <c r="LU27" s="12">
        <v>60</v>
      </c>
      <c r="LV27" s="12">
        <v>67800</v>
      </c>
      <c r="LW27" s="12">
        <v>0</v>
      </c>
      <c r="LX27" s="12">
        <v>67800</v>
      </c>
      <c r="LY27" s="13"/>
      <c r="LZ27" s="12">
        <v>0</v>
      </c>
      <c r="MA27" s="12">
        <v>78750</v>
      </c>
      <c r="MB27" s="12">
        <v>0</v>
      </c>
      <c r="MC27" s="12">
        <v>78750</v>
      </c>
      <c r="MD27" s="13"/>
      <c r="ME27" s="12">
        <v>0</v>
      </c>
      <c r="MF27" s="12">
        <v>0</v>
      </c>
      <c r="MG27" s="12">
        <v>0</v>
      </c>
      <c r="MH27" s="12">
        <v>0</v>
      </c>
      <c r="MI27" s="13"/>
      <c r="MJ27" s="12">
        <v>0</v>
      </c>
      <c r="MK27" s="12">
        <v>0</v>
      </c>
      <c r="ML27" s="12">
        <v>0</v>
      </c>
      <c r="MM27" s="12">
        <v>0</v>
      </c>
      <c r="MN27" s="13"/>
      <c r="MO27" s="12">
        <v>0</v>
      </c>
      <c r="MP27" s="12">
        <v>0</v>
      </c>
      <c r="MQ27" s="12">
        <v>0</v>
      </c>
      <c r="MR27" s="12">
        <v>0</v>
      </c>
      <c r="MS27" s="13"/>
      <c r="MT27" s="12">
        <v>0</v>
      </c>
      <c r="MU27" s="12">
        <v>0</v>
      </c>
      <c r="MV27" s="12">
        <v>0</v>
      </c>
      <c r="MW27" s="12">
        <v>0</v>
      </c>
      <c r="MX27" s="13"/>
      <c r="MY27" s="12">
        <v>0</v>
      </c>
      <c r="MZ27" s="12">
        <v>0</v>
      </c>
      <c r="NA27" s="12">
        <v>0</v>
      </c>
      <c r="NB27" s="12">
        <v>0</v>
      </c>
      <c r="NC27" s="13"/>
      <c r="ND27" s="12">
        <v>1</v>
      </c>
      <c r="NE27" s="12">
        <v>50000</v>
      </c>
      <c r="NF27" s="12">
        <v>0</v>
      </c>
      <c r="NG27" s="12">
        <v>50000</v>
      </c>
      <c r="NH27" s="13"/>
      <c r="NI27" s="12">
        <v>1</v>
      </c>
      <c r="NJ27" s="12">
        <v>50000</v>
      </c>
      <c r="NK27" s="12">
        <v>0</v>
      </c>
      <c r="NL27" s="12">
        <v>50000</v>
      </c>
      <c r="NM27" s="13"/>
      <c r="NN27" s="12">
        <v>0</v>
      </c>
      <c r="NO27" s="12">
        <v>0</v>
      </c>
      <c r="NP27" s="12">
        <v>0</v>
      </c>
      <c r="NQ27" s="12">
        <v>0</v>
      </c>
      <c r="NR27" s="13"/>
      <c r="NS27" s="12">
        <v>0</v>
      </c>
      <c r="NT27" s="12">
        <v>0</v>
      </c>
      <c r="NU27" s="12">
        <v>0</v>
      </c>
      <c r="NV27" s="12">
        <v>0</v>
      </c>
      <c r="NW27" s="13"/>
      <c r="NX27" s="12">
        <v>0</v>
      </c>
      <c r="NY27" s="12">
        <v>0</v>
      </c>
      <c r="NZ27" s="12">
        <v>0</v>
      </c>
      <c r="OA27" s="12">
        <v>0</v>
      </c>
      <c r="OB27" s="13"/>
      <c r="OC27" s="12">
        <v>0</v>
      </c>
      <c r="OD27" s="12">
        <v>0</v>
      </c>
      <c r="OE27" s="12">
        <v>0</v>
      </c>
      <c r="OF27" s="12">
        <v>0</v>
      </c>
      <c r="OG27" s="13"/>
      <c r="OH27" s="12">
        <v>0</v>
      </c>
      <c r="OI27" s="12">
        <v>0</v>
      </c>
      <c r="OJ27" s="12">
        <v>0</v>
      </c>
      <c r="OK27" s="12">
        <v>0</v>
      </c>
      <c r="OL27" s="13"/>
      <c r="OM27" s="12">
        <v>1</v>
      </c>
      <c r="ON27" s="12">
        <v>100000</v>
      </c>
      <c r="OO27" s="12">
        <v>0</v>
      </c>
      <c r="OP27" s="12">
        <v>100000</v>
      </c>
      <c r="OQ27" s="13"/>
      <c r="OR27" s="12">
        <v>37.06666666666667</v>
      </c>
      <c r="OS27" s="12">
        <v>3936480.0000000005</v>
      </c>
      <c r="OT27" s="12">
        <v>0</v>
      </c>
      <c r="OU27" s="12">
        <v>3936480.0000000005</v>
      </c>
      <c r="OV27" s="13"/>
      <c r="OW27" s="12">
        <v>0</v>
      </c>
      <c r="OX27" s="12">
        <v>0</v>
      </c>
      <c r="OY27" s="12">
        <v>0</v>
      </c>
      <c r="OZ27" s="12">
        <v>0</v>
      </c>
      <c r="PA27" s="13"/>
      <c r="PB27" s="12">
        <v>0</v>
      </c>
      <c r="PC27" s="12">
        <v>0</v>
      </c>
      <c r="PD27" s="12">
        <v>0</v>
      </c>
      <c r="PE27" s="12">
        <v>0</v>
      </c>
      <c r="PF27" s="13"/>
      <c r="PG27" s="12">
        <v>0</v>
      </c>
      <c r="PH27" s="12">
        <v>0</v>
      </c>
      <c r="PI27" s="12">
        <v>0</v>
      </c>
      <c r="PJ27" s="12">
        <v>0</v>
      </c>
      <c r="PK27" s="13"/>
      <c r="PL27" s="12">
        <v>0</v>
      </c>
      <c r="PM27" s="12">
        <v>0</v>
      </c>
      <c r="PN27" s="12">
        <v>0</v>
      </c>
      <c r="PO27" s="12">
        <v>0</v>
      </c>
      <c r="PP27" s="13"/>
      <c r="PQ27" s="12">
        <v>0</v>
      </c>
      <c r="PR27" s="12">
        <v>0</v>
      </c>
      <c r="PS27" s="12">
        <v>0</v>
      </c>
      <c r="PT27" s="12">
        <v>0</v>
      </c>
      <c r="PU27" s="13"/>
      <c r="PV27" s="12">
        <v>0</v>
      </c>
      <c r="PW27" s="12">
        <v>0</v>
      </c>
      <c r="PX27" s="12">
        <v>0</v>
      </c>
      <c r="PY27" s="12">
        <v>0</v>
      </c>
      <c r="PZ27" s="13"/>
      <c r="QA27" s="12">
        <v>0</v>
      </c>
      <c r="QB27" s="12">
        <v>0</v>
      </c>
      <c r="QC27" s="12">
        <v>0</v>
      </c>
      <c r="QD27" s="12">
        <v>0</v>
      </c>
      <c r="QE27" s="13"/>
      <c r="QF27" s="12">
        <v>0</v>
      </c>
      <c r="QG27" s="12">
        <v>0</v>
      </c>
      <c r="QH27" s="12">
        <v>0</v>
      </c>
      <c r="QI27" s="12">
        <v>0</v>
      </c>
      <c r="QJ27" s="13"/>
      <c r="QK27" s="12">
        <v>1</v>
      </c>
      <c r="QL27" s="12">
        <v>18500</v>
      </c>
      <c r="QM27" s="12">
        <v>0</v>
      </c>
      <c r="QN27" s="12">
        <v>18500</v>
      </c>
      <c r="QO27" s="13"/>
      <c r="QP27" s="12">
        <v>0</v>
      </c>
      <c r="QQ27" s="12">
        <v>0</v>
      </c>
      <c r="QR27" s="12">
        <v>0</v>
      </c>
      <c r="QS27" s="12">
        <v>0</v>
      </c>
      <c r="QT27" s="13"/>
      <c r="QU27" s="12">
        <v>1</v>
      </c>
      <c r="QV27" s="12">
        <v>36900</v>
      </c>
      <c r="QW27" s="12">
        <v>0</v>
      </c>
      <c r="QX27" s="12">
        <v>36900</v>
      </c>
      <c r="QY27" s="13"/>
      <c r="QZ27" s="12">
        <v>20</v>
      </c>
      <c r="RA27" s="12">
        <v>122625</v>
      </c>
      <c r="RB27" s="12">
        <v>0</v>
      </c>
      <c r="RC27" s="12">
        <v>122625</v>
      </c>
      <c r="RD27" s="13"/>
      <c r="RE27" s="12">
        <v>0</v>
      </c>
      <c r="RF27" s="12">
        <v>0</v>
      </c>
      <c r="RG27" s="12">
        <v>0</v>
      </c>
      <c r="RH27" s="12">
        <v>0</v>
      </c>
      <c r="RI27" s="13"/>
      <c r="RJ27" s="12">
        <v>0</v>
      </c>
      <c r="RK27" s="12">
        <v>0</v>
      </c>
      <c r="RL27" s="12">
        <v>0</v>
      </c>
      <c r="RM27" s="12">
        <v>0</v>
      </c>
      <c r="RN27" s="13"/>
      <c r="RO27" s="12">
        <v>0</v>
      </c>
      <c r="RP27" s="12">
        <v>0</v>
      </c>
      <c r="RQ27" s="12">
        <v>0</v>
      </c>
      <c r="RR27" s="12">
        <v>0</v>
      </c>
      <c r="RS27" s="13"/>
      <c r="RT27" s="12">
        <v>120</v>
      </c>
      <c r="RU27" s="12">
        <v>1800000</v>
      </c>
      <c r="RV27" s="12">
        <v>0</v>
      </c>
      <c r="RW27" s="12">
        <v>1800000</v>
      </c>
      <c r="RX27" s="13"/>
      <c r="RY27" s="12">
        <v>0</v>
      </c>
      <c r="RZ27" s="12">
        <v>0</v>
      </c>
      <c r="SA27" s="12">
        <v>0</v>
      </c>
      <c r="SB27" s="12">
        <v>0</v>
      </c>
      <c r="SC27" s="13"/>
      <c r="SD27" s="12">
        <v>0</v>
      </c>
      <c r="SE27" s="12">
        <v>0</v>
      </c>
      <c r="SF27" s="12">
        <v>0</v>
      </c>
      <c r="SG27" s="12">
        <v>0</v>
      </c>
      <c r="SH27" s="13"/>
      <c r="SI27" s="12">
        <v>0</v>
      </c>
      <c r="SJ27" s="12">
        <v>0</v>
      </c>
      <c r="SK27" s="12">
        <v>0</v>
      </c>
      <c r="SL27" s="12">
        <v>0</v>
      </c>
      <c r="SM27" s="13"/>
      <c r="SN27" s="12">
        <v>0</v>
      </c>
      <c r="SO27" s="12">
        <v>0</v>
      </c>
      <c r="SP27" s="12">
        <v>0</v>
      </c>
      <c r="SQ27" s="12">
        <v>0</v>
      </c>
      <c r="SR27" s="13"/>
      <c r="SS27" s="12">
        <v>0</v>
      </c>
      <c r="ST27" s="12">
        <v>0</v>
      </c>
      <c r="SU27" s="12">
        <v>0</v>
      </c>
      <c r="SV27" s="12">
        <v>0</v>
      </c>
      <c r="SW27" s="13"/>
      <c r="SX27" s="12">
        <v>0</v>
      </c>
      <c r="SY27" s="12">
        <v>0</v>
      </c>
      <c r="SZ27" s="12">
        <v>0</v>
      </c>
      <c r="TA27" s="12">
        <v>0</v>
      </c>
      <c r="TB27" s="13"/>
      <c r="TC27" s="12">
        <v>0</v>
      </c>
      <c r="TD27" s="12">
        <v>0</v>
      </c>
      <c r="TE27" s="12">
        <v>0</v>
      </c>
      <c r="TF27" s="12">
        <v>0</v>
      </c>
      <c r="TG27" s="13"/>
      <c r="TH27" s="12">
        <v>0</v>
      </c>
      <c r="TI27" s="12">
        <v>0</v>
      </c>
      <c r="TJ27" s="12">
        <v>0</v>
      </c>
      <c r="TK27" s="12">
        <v>0</v>
      </c>
      <c r="TL27" s="13"/>
      <c r="TM27" s="12">
        <v>0</v>
      </c>
      <c r="TN27" s="12">
        <v>0</v>
      </c>
      <c r="TO27" s="12">
        <v>0</v>
      </c>
      <c r="TP27" s="12">
        <v>0</v>
      </c>
      <c r="TQ27" s="13"/>
      <c r="TR27" s="12">
        <v>0</v>
      </c>
      <c r="TS27" s="12">
        <v>25000</v>
      </c>
      <c r="TT27" s="12">
        <v>0</v>
      </c>
      <c r="TU27" s="12">
        <v>25000</v>
      </c>
      <c r="TV27" s="13"/>
      <c r="TW27" s="12">
        <v>0</v>
      </c>
      <c r="TX27" s="12">
        <v>0</v>
      </c>
      <c r="TY27" s="12">
        <v>0</v>
      </c>
      <c r="TZ27" s="12">
        <v>0</v>
      </c>
      <c r="UA27" s="13"/>
      <c r="UB27" s="12">
        <v>0</v>
      </c>
      <c r="UC27" s="12">
        <v>0</v>
      </c>
      <c r="UD27" s="12">
        <v>0</v>
      </c>
      <c r="UE27" s="12">
        <v>0</v>
      </c>
      <c r="UF27" s="13"/>
      <c r="UG27" s="12">
        <v>0</v>
      </c>
      <c r="UH27" s="12">
        <v>13152842.48</v>
      </c>
      <c r="UI27" s="12">
        <v>0</v>
      </c>
      <c r="UJ27" s="12">
        <v>13152842.48</v>
      </c>
      <c r="UK27" s="13"/>
    </row>
    <row r="28" spans="1:557" hidden="1">
      <c r="A28" s="10">
        <v>22</v>
      </c>
      <c r="B28" s="11" t="s">
        <v>24</v>
      </c>
      <c r="C28" s="12">
        <v>1</v>
      </c>
      <c r="D28" s="12">
        <v>549014</v>
      </c>
      <c r="E28" s="12">
        <v>0</v>
      </c>
      <c r="F28" s="12">
        <v>549014</v>
      </c>
      <c r="G28" s="13"/>
      <c r="H28" s="12">
        <v>6</v>
      </c>
      <c r="I28" s="12">
        <v>1116936</v>
      </c>
      <c r="J28" s="12">
        <v>0</v>
      </c>
      <c r="K28" s="12">
        <v>1116936</v>
      </c>
      <c r="L28" s="13"/>
      <c r="M28" s="12">
        <v>0</v>
      </c>
      <c r="N28" s="12">
        <v>0</v>
      </c>
      <c r="O28" s="12">
        <v>0</v>
      </c>
      <c r="P28" s="12">
        <v>0</v>
      </c>
      <c r="Q28" s="13"/>
      <c r="R28" s="12">
        <v>0</v>
      </c>
      <c r="S28" s="12">
        <v>0</v>
      </c>
      <c r="T28" s="12">
        <v>0</v>
      </c>
      <c r="U28" s="12">
        <v>0</v>
      </c>
      <c r="V28" s="13"/>
      <c r="W28" s="12">
        <v>1</v>
      </c>
      <c r="X28" s="12">
        <v>26500</v>
      </c>
      <c r="Y28" s="12">
        <v>0</v>
      </c>
      <c r="Z28" s="12">
        <v>26500</v>
      </c>
      <c r="AA28" s="13"/>
      <c r="AB28" s="12">
        <v>0</v>
      </c>
      <c r="AC28" s="12">
        <v>0</v>
      </c>
      <c r="AD28" s="12">
        <v>0</v>
      </c>
      <c r="AE28" s="12">
        <v>0</v>
      </c>
      <c r="AF28" s="13"/>
      <c r="AG28" s="12">
        <v>2</v>
      </c>
      <c r="AH28" s="12">
        <v>397800</v>
      </c>
      <c r="AI28" s="12">
        <v>0</v>
      </c>
      <c r="AJ28" s="12">
        <v>397800</v>
      </c>
      <c r="AK28" s="13"/>
      <c r="AL28" s="12">
        <v>0</v>
      </c>
      <c r="AM28" s="12">
        <v>0</v>
      </c>
      <c r="AN28" s="12">
        <v>0</v>
      </c>
      <c r="AO28" s="12">
        <v>0</v>
      </c>
      <c r="AP28" s="13"/>
      <c r="AQ28" s="12">
        <v>0</v>
      </c>
      <c r="AR28" s="12">
        <v>0</v>
      </c>
      <c r="AS28" s="12">
        <v>0</v>
      </c>
      <c r="AT28" s="12">
        <v>0</v>
      </c>
      <c r="AU28" s="13"/>
      <c r="AV28" s="12">
        <v>0</v>
      </c>
      <c r="AW28" s="12">
        <v>0</v>
      </c>
      <c r="AX28" s="12">
        <v>0</v>
      </c>
      <c r="AY28" s="12">
        <v>0</v>
      </c>
      <c r="AZ28" s="13"/>
      <c r="BA28" s="12">
        <v>0</v>
      </c>
      <c r="BB28" s="12">
        <v>0</v>
      </c>
      <c r="BC28" s="12">
        <v>0</v>
      </c>
      <c r="BD28" s="12">
        <v>0</v>
      </c>
      <c r="BE28" s="13"/>
      <c r="BF28" s="12">
        <v>0</v>
      </c>
      <c r="BG28" s="12">
        <v>0</v>
      </c>
      <c r="BH28" s="12">
        <v>0</v>
      </c>
      <c r="BI28" s="12">
        <v>0</v>
      </c>
      <c r="BJ28" s="13"/>
      <c r="BK28" s="12">
        <v>0</v>
      </c>
      <c r="BL28" s="12">
        <v>0</v>
      </c>
      <c r="BM28" s="12">
        <v>0</v>
      </c>
      <c r="BN28" s="12">
        <v>0</v>
      </c>
      <c r="BO28" s="13"/>
      <c r="BP28" s="12">
        <v>0</v>
      </c>
      <c r="BQ28" s="12">
        <v>0</v>
      </c>
      <c r="BR28" s="12">
        <v>0</v>
      </c>
      <c r="BS28" s="12">
        <v>0</v>
      </c>
      <c r="BT28" s="13"/>
      <c r="BU28" s="12">
        <v>0</v>
      </c>
      <c r="BV28" s="12">
        <v>207000</v>
      </c>
      <c r="BW28" s="12">
        <v>0</v>
      </c>
      <c r="BX28" s="12">
        <v>207000</v>
      </c>
      <c r="BY28" s="13"/>
      <c r="BZ28" s="12">
        <v>0</v>
      </c>
      <c r="CA28" s="12">
        <v>0</v>
      </c>
      <c r="CB28" s="12">
        <v>0</v>
      </c>
      <c r="CC28" s="12">
        <v>0</v>
      </c>
      <c r="CD28" s="13"/>
      <c r="CE28" s="12">
        <v>9</v>
      </c>
      <c r="CF28" s="12">
        <v>127648.48</v>
      </c>
      <c r="CG28" s="12">
        <v>0</v>
      </c>
      <c r="CH28" s="12">
        <v>127648.48</v>
      </c>
      <c r="CI28" s="13"/>
      <c r="CJ28" s="12">
        <v>0</v>
      </c>
      <c r="CK28" s="12">
        <v>0</v>
      </c>
      <c r="CL28" s="12">
        <v>0</v>
      </c>
      <c r="CM28" s="12">
        <v>0</v>
      </c>
      <c r="CN28" s="13"/>
      <c r="CO28" s="12">
        <v>0</v>
      </c>
      <c r="CP28" s="12">
        <v>0</v>
      </c>
      <c r="CQ28" s="12">
        <v>0</v>
      </c>
      <c r="CR28" s="12">
        <v>0</v>
      </c>
      <c r="CS28" s="13"/>
      <c r="CT28" s="12">
        <v>10</v>
      </c>
      <c r="CU28" s="12">
        <v>59050</v>
      </c>
      <c r="CV28" s="12">
        <v>0</v>
      </c>
      <c r="CW28" s="12">
        <v>59050</v>
      </c>
      <c r="CX28" s="13"/>
      <c r="CY28" s="12">
        <v>0</v>
      </c>
      <c r="CZ28" s="12">
        <v>137875</v>
      </c>
      <c r="DA28" s="12">
        <v>0</v>
      </c>
      <c r="DB28" s="12">
        <v>137875</v>
      </c>
      <c r="DC28" s="13"/>
      <c r="DD28" s="12">
        <v>0</v>
      </c>
      <c r="DE28" s="12">
        <v>0</v>
      </c>
      <c r="DF28" s="12">
        <v>0</v>
      </c>
      <c r="DG28" s="12">
        <v>0</v>
      </c>
      <c r="DH28" s="13"/>
      <c r="DI28" s="12">
        <v>0</v>
      </c>
      <c r="DJ28" s="12">
        <v>0</v>
      </c>
      <c r="DK28" s="12">
        <v>0</v>
      </c>
      <c r="DL28" s="12">
        <v>0</v>
      </c>
      <c r="DM28" s="13"/>
      <c r="DN28" s="12">
        <v>0</v>
      </c>
      <c r="DO28" s="12">
        <v>0</v>
      </c>
      <c r="DP28" s="12">
        <v>0</v>
      </c>
      <c r="DQ28" s="12">
        <v>0</v>
      </c>
      <c r="DR28" s="13"/>
      <c r="DS28" s="12">
        <v>0</v>
      </c>
      <c r="DT28" s="12">
        <v>0</v>
      </c>
      <c r="DU28" s="12">
        <v>0</v>
      </c>
      <c r="DV28" s="12">
        <v>0</v>
      </c>
      <c r="DW28" s="13"/>
      <c r="DX28" s="12">
        <v>1</v>
      </c>
      <c r="DY28" s="12">
        <v>142400</v>
      </c>
      <c r="DZ28" s="12">
        <v>0</v>
      </c>
      <c r="EA28" s="12">
        <v>142400</v>
      </c>
      <c r="EB28" s="13"/>
      <c r="EC28" s="12">
        <v>0</v>
      </c>
      <c r="ED28" s="12">
        <v>0</v>
      </c>
      <c r="EE28" s="12">
        <v>0</v>
      </c>
      <c r="EF28" s="12">
        <v>0</v>
      </c>
      <c r="EG28" s="13"/>
      <c r="EH28" s="12">
        <v>0</v>
      </c>
      <c r="EI28" s="12">
        <v>0</v>
      </c>
      <c r="EJ28" s="12">
        <v>0</v>
      </c>
      <c r="EK28" s="12">
        <v>0</v>
      </c>
      <c r="EL28" s="13"/>
      <c r="EM28" s="12">
        <v>9</v>
      </c>
      <c r="EN28" s="12">
        <v>93000</v>
      </c>
      <c r="EO28" s="12">
        <v>0</v>
      </c>
      <c r="EP28" s="12">
        <v>93000</v>
      </c>
      <c r="EQ28" s="13"/>
      <c r="ER28" s="12">
        <v>0</v>
      </c>
      <c r="ES28" s="12">
        <v>0</v>
      </c>
      <c r="ET28" s="12">
        <v>0</v>
      </c>
      <c r="EU28" s="12">
        <v>0</v>
      </c>
      <c r="EV28" s="13"/>
      <c r="EW28" s="12">
        <v>9</v>
      </c>
      <c r="EX28" s="12">
        <v>18000</v>
      </c>
      <c r="EY28" s="12">
        <v>0</v>
      </c>
      <c r="EZ28" s="12">
        <v>18000</v>
      </c>
      <c r="FA28" s="13"/>
      <c r="FB28" s="12">
        <v>9</v>
      </c>
      <c r="FC28" s="12">
        <v>27000</v>
      </c>
      <c r="FD28" s="12">
        <v>0</v>
      </c>
      <c r="FE28" s="12">
        <v>27000</v>
      </c>
      <c r="FF28" s="13"/>
      <c r="FG28" s="12">
        <v>0</v>
      </c>
      <c r="FH28" s="12">
        <v>0</v>
      </c>
      <c r="FI28" s="12">
        <v>0</v>
      </c>
      <c r="FJ28" s="12">
        <v>0</v>
      </c>
      <c r="FK28" s="13"/>
      <c r="FL28" s="12">
        <v>0</v>
      </c>
      <c r="FM28" s="12">
        <v>0</v>
      </c>
      <c r="FN28" s="12">
        <v>0</v>
      </c>
      <c r="FO28" s="12">
        <v>0</v>
      </c>
      <c r="FP28" s="13"/>
      <c r="FQ28" s="12">
        <v>0</v>
      </c>
      <c r="FR28" s="12">
        <v>0</v>
      </c>
      <c r="FS28" s="12">
        <v>0</v>
      </c>
      <c r="FT28" s="12">
        <v>0</v>
      </c>
      <c r="FU28" s="13"/>
      <c r="FV28" s="12">
        <v>0</v>
      </c>
      <c r="FW28" s="12">
        <v>0</v>
      </c>
      <c r="FX28" s="12">
        <v>0</v>
      </c>
      <c r="FY28" s="12">
        <v>0</v>
      </c>
      <c r="FZ28" s="13"/>
      <c r="GA28" s="12">
        <v>0</v>
      </c>
      <c r="GB28" s="12">
        <v>0</v>
      </c>
      <c r="GC28" s="12">
        <v>0</v>
      </c>
      <c r="GD28" s="12">
        <v>0</v>
      </c>
      <c r="GE28" s="13"/>
      <c r="GF28" s="12">
        <v>0</v>
      </c>
      <c r="GG28" s="12">
        <v>0</v>
      </c>
      <c r="GH28" s="12">
        <v>0</v>
      </c>
      <c r="GI28" s="12">
        <v>0</v>
      </c>
      <c r="GJ28" s="13"/>
      <c r="GK28" s="12">
        <v>1</v>
      </c>
      <c r="GL28" s="12">
        <v>32500</v>
      </c>
      <c r="GM28" s="12">
        <v>0</v>
      </c>
      <c r="GN28" s="12">
        <v>32500</v>
      </c>
      <c r="GO28" s="13"/>
      <c r="GP28" s="12">
        <v>9</v>
      </c>
      <c r="GQ28" s="12">
        <v>90000</v>
      </c>
      <c r="GR28" s="12">
        <v>0</v>
      </c>
      <c r="GS28" s="12">
        <v>90000</v>
      </c>
      <c r="GT28" s="13"/>
      <c r="GU28" s="12">
        <v>2</v>
      </c>
      <c r="GV28" s="12">
        <v>20000</v>
      </c>
      <c r="GW28" s="12">
        <v>0</v>
      </c>
      <c r="GX28" s="12">
        <v>20000</v>
      </c>
      <c r="GY28" s="13"/>
      <c r="GZ28" s="12">
        <v>0</v>
      </c>
      <c r="HA28" s="12">
        <v>0</v>
      </c>
      <c r="HB28" s="12">
        <v>0</v>
      </c>
      <c r="HC28" s="12">
        <v>0</v>
      </c>
      <c r="HD28" s="13"/>
      <c r="HE28" s="12">
        <v>0</v>
      </c>
      <c r="HF28" s="12">
        <v>0</v>
      </c>
      <c r="HG28" s="12">
        <v>0</v>
      </c>
      <c r="HH28" s="12">
        <v>0</v>
      </c>
      <c r="HI28" s="13"/>
      <c r="HJ28" s="12">
        <v>0</v>
      </c>
      <c r="HK28" s="12">
        <v>0</v>
      </c>
      <c r="HL28" s="12">
        <v>0</v>
      </c>
      <c r="HM28" s="12">
        <v>0</v>
      </c>
      <c r="HN28" s="13"/>
      <c r="HO28" s="12">
        <v>0</v>
      </c>
      <c r="HP28" s="12">
        <v>0</v>
      </c>
      <c r="HQ28" s="12">
        <v>0</v>
      </c>
      <c r="HR28" s="12">
        <v>0</v>
      </c>
      <c r="HS28" s="13"/>
      <c r="HT28" s="12">
        <v>0</v>
      </c>
      <c r="HU28" s="12">
        <v>0</v>
      </c>
      <c r="HV28" s="12">
        <v>0</v>
      </c>
      <c r="HW28" s="12">
        <v>0</v>
      </c>
      <c r="HX28" s="13"/>
      <c r="HY28" s="12">
        <v>0</v>
      </c>
      <c r="HZ28" s="12">
        <v>0</v>
      </c>
      <c r="IA28" s="12">
        <v>0</v>
      </c>
      <c r="IB28" s="12">
        <v>0</v>
      </c>
      <c r="IC28" s="13"/>
      <c r="ID28" s="12">
        <v>1</v>
      </c>
      <c r="IE28" s="12">
        <v>22450</v>
      </c>
      <c r="IF28" s="12">
        <v>0</v>
      </c>
      <c r="IG28" s="12">
        <v>22450</v>
      </c>
      <c r="IH28" s="13"/>
      <c r="II28" s="12">
        <v>0</v>
      </c>
      <c r="IJ28" s="12">
        <v>0</v>
      </c>
      <c r="IK28" s="12">
        <v>0</v>
      </c>
      <c r="IL28" s="12">
        <v>0</v>
      </c>
      <c r="IM28" s="13"/>
      <c r="IN28" s="12">
        <v>0</v>
      </c>
      <c r="IO28" s="12">
        <v>0</v>
      </c>
      <c r="IP28" s="12">
        <v>0</v>
      </c>
      <c r="IQ28" s="12">
        <v>0</v>
      </c>
      <c r="IR28" s="13"/>
      <c r="IS28" s="12">
        <v>1</v>
      </c>
      <c r="IT28" s="12">
        <v>25000</v>
      </c>
      <c r="IU28" s="12">
        <v>0</v>
      </c>
      <c r="IV28" s="12">
        <v>25000</v>
      </c>
      <c r="IW28" s="13"/>
      <c r="IX28" s="12">
        <v>157</v>
      </c>
      <c r="IY28" s="12">
        <v>177200</v>
      </c>
      <c r="IZ28" s="12">
        <v>0</v>
      </c>
      <c r="JA28" s="12">
        <v>177200</v>
      </c>
      <c r="JB28" s="13"/>
      <c r="JC28" s="12">
        <v>9</v>
      </c>
      <c r="JD28" s="12">
        <v>4950</v>
      </c>
      <c r="JE28" s="12">
        <v>0</v>
      </c>
      <c r="JF28" s="12">
        <v>4950</v>
      </c>
      <c r="JG28" s="13"/>
      <c r="JH28" s="12">
        <v>0</v>
      </c>
      <c r="JI28" s="12">
        <v>0</v>
      </c>
      <c r="JJ28" s="12">
        <v>0</v>
      </c>
      <c r="JK28" s="12">
        <v>0</v>
      </c>
      <c r="JL28" s="13"/>
      <c r="JM28" s="12">
        <v>9</v>
      </c>
      <c r="JN28" s="12">
        <v>3600</v>
      </c>
      <c r="JO28" s="12">
        <v>0</v>
      </c>
      <c r="JP28" s="12">
        <v>3600</v>
      </c>
      <c r="JQ28" s="13"/>
      <c r="JR28" s="12">
        <v>0</v>
      </c>
      <c r="JS28" s="12">
        <v>0</v>
      </c>
      <c r="JT28" s="12">
        <v>0</v>
      </c>
      <c r="JU28" s="12">
        <v>0</v>
      </c>
      <c r="JV28" s="13"/>
      <c r="JW28" s="12">
        <v>0</v>
      </c>
      <c r="JX28" s="12">
        <v>0</v>
      </c>
      <c r="JY28" s="12">
        <v>0</v>
      </c>
      <c r="JZ28" s="12">
        <v>0</v>
      </c>
      <c r="KA28" s="13"/>
      <c r="KB28" s="12">
        <v>0</v>
      </c>
      <c r="KC28" s="12">
        <v>0</v>
      </c>
      <c r="KD28" s="12">
        <v>0</v>
      </c>
      <c r="KE28" s="12">
        <v>0</v>
      </c>
      <c r="KF28" s="13"/>
      <c r="KG28" s="12">
        <v>49</v>
      </c>
      <c r="KH28" s="12">
        <v>12250</v>
      </c>
      <c r="KI28" s="12">
        <v>0</v>
      </c>
      <c r="KJ28" s="12">
        <v>12250</v>
      </c>
      <c r="KK28" s="13"/>
      <c r="KL28" s="12">
        <v>0</v>
      </c>
      <c r="KM28" s="12">
        <v>0</v>
      </c>
      <c r="KN28" s="12">
        <v>0</v>
      </c>
      <c r="KO28" s="12">
        <v>0</v>
      </c>
      <c r="KP28" s="13"/>
      <c r="KQ28" s="12">
        <v>1</v>
      </c>
      <c r="KR28" s="12">
        <v>35000</v>
      </c>
      <c r="KS28" s="12">
        <v>0</v>
      </c>
      <c r="KT28" s="12">
        <v>35000</v>
      </c>
      <c r="KU28" s="13"/>
      <c r="KV28" s="12">
        <v>0</v>
      </c>
      <c r="KW28" s="12">
        <v>0</v>
      </c>
      <c r="KX28" s="12">
        <v>0</v>
      </c>
      <c r="KY28" s="12">
        <v>0</v>
      </c>
      <c r="KZ28" s="13"/>
      <c r="LA28" s="12">
        <v>0</v>
      </c>
      <c r="LB28" s="12">
        <v>0</v>
      </c>
      <c r="LC28" s="12">
        <v>0</v>
      </c>
      <c r="LD28" s="12">
        <v>0</v>
      </c>
      <c r="LE28" s="13"/>
      <c r="LF28" s="12">
        <v>0</v>
      </c>
      <c r="LG28" s="12">
        <v>0</v>
      </c>
      <c r="LH28" s="12">
        <v>0</v>
      </c>
      <c r="LI28" s="12">
        <v>0</v>
      </c>
      <c r="LJ28" s="13"/>
      <c r="LK28" s="12">
        <v>0</v>
      </c>
      <c r="LL28" s="12">
        <v>425400</v>
      </c>
      <c r="LM28" s="12">
        <v>0</v>
      </c>
      <c r="LN28" s="12">
        <v>425400</v>
      </c>
      <c r="LO28" s="13"/>
      <c r="LP28" s="12">
        <v>490</v>
      </c>
      <c r="LQ28" s="12">
        <v>136500</v>
      </c>
      <c r="LR28" s="12">
        <v>0</v>
      </c>
      <c r="LS28" s="12">
        <v>136500</v>
      </c>
      <c r="LT28" s="13"/>
      <c r="LU28" s="12">
        <v>30</v>
      </c>
      <c r="LV28" s="12">
        <v>29200</v>
      </c>
      <c r="LW28" s="12">
        <v>0</v>
      </c>
      <c r="LX28" s="12">
        <v>29200</v>
      </c>
      <c r="LY28" s="13"/>
      <c r="LZ28" s="12">
        <v>0</v>
      </c>
      <c r="MA28" s="12">
        <v>33750</v>
      </c>
      <c r="MB28" s="12">
        <v>0</v>
      </c>
      <c r="MC28" s="12">
        <v>33750</v>
      </c>
      <c r="MD28" s="13"/>
      <c r="ME28" s="12">
        <v>0</v>
      </c>
      <c r="MF28" s="12">
        <v>0</v>
      </c>
      <c r="MG28" s="12">
        <v>0</v>
      </c>
      <c r="MH28" s="12">
        <v>0</v>
      </c>
      <c r="MI28" s="13"/>
      <c r="MJ28" s="12">
        <v>0</v>
      </c>
      <c r="MK28" s="12">
        <v>0</v>
      </c>
      <c r="ML28" s="12">
        <v>0</v>
      </c>
      <c r="MM28" s="12">
        <v>0</v>
      </c>
      <c r="MN28" s="13"/>
      <c r="MO28" s="12">
        <v>0</v>
      </c>
      <c r="MP28" s="12">
        <v>0</v>
      </c>
      <c r="MQ28" s="12">
        <v>0</v>
      </c>
      <c r="MR28" s="12">
        <v>0</v>
      </c>
      <c r="MS28" s="13"/>
      <c r="MT28" s="12">
        <v>0</v>
      </c>
      <c r="MU28" s="12">
        <v>0</v>
      </c>
      <c r="MV28" s="12">
        <v>0</v>
      </c>
      <c r="MW28" s="12">
        <v>0</v>
      </c>
      <c r="MX28" s="13"/>
      <c r="MY28" s="12">
        <v>0</v>
      </c>
      <c r="MZ28" s="12">
        <v>0</v>
      </c>
      <c r="NA28" s="12">
        <v>0</v>
      </c>
      <c r="NB28" s="12">
        <v>0</v>
      </c>
      <c r="NC28" s="13"/>
      <c r="ND28" s="12">
        <v>1</v>
      </c>
      <c r="NE28" s="12">
        <v>50000</v>
      </c>
      <c r="NF28" s="12">
        <v>0</v>
      </c>
      <c r="NG28" s="12">
        <v>50000</v>
      </c>
      <c r="NH28" s="13"/>
      <c r="NI28" s="12">
        <v>1</v>
      </c>
      <c r="NJ28" s="12">
        <v>50000</v>
      </c>
      <c r="NK28" s="12">
        <v>0</v>
      </c>
      <c r="NL28" s="12">
        <v>50000</v>
      </c>
      <c r="NM28" s="13"/>
      <c r="NN28" s="12">
        <v>0</v>
      </c>
      <c r="NO28" s="12">
        <v>0</v>
      </c>
      <c r="NP28" s="12">
        <v>0</v>
      </c>
      <c r="NQ28" s="12">
        <v>0</v>
      </c>
      <c r="NR28" s="13"/>
      <c r="NS28" s="12">
        <v>0</v>
      </c>
      <c r="NT28" s="12">
        <v>0</v>
      </c>
      <c r="NU28" s="12">
        <v>0</v>
      </c>
      <c r="NV28" s="12">
        <v>0</v>
      </c>
      <c r="NW28" s="13"/>
      <c r="NX28" s="12">
        <v>0</v>
      </c>
      <c r="NY28" s="12">
        <v>0</v>
      </c>
      <c r="NZ28" s="12">
        <v>0</v>
      </c>
      <c r="OA28" s="12">
        <v>0</v>
      </c>
      <c r="OB28" s="13"/>
      <c r="OC28" s="12">
        <v>0</v>
      </c>
      <c r="OD28" s="12">
        <v>0</v>
      </c>
      <c r="OE28" s="12">
        <v>0</v>
      </c>
      <c r="OF28" s="12">
        <v>0</v>
      </c>
      <c r="OG28" s="13"/>
      <c r="OH28" s="12">
        <v>0</v>
      </c>
      <c r="OI28" s="12">
        <v>0</v>
      </c>
      <c r="OJ28" s="12">
        <v>0</v>
      </c>
      <c r="OK28" s="12">
        <v>0</v>
      </c>
      <c r="OL28" s="13"/>
      <c r="OM28" s="12">
        <v>1</v>
      </c>
      <c r="ON28" s="12">
        <v>100000</v>
      </c>
      <c r="OO28" s="12">
        <v>0</v>
      </c>
      <c r="OP28" s="12">
        <v>100000</v>
      </c>
      <c r="OQ28" s="13"/>
      <c r="OR28" s="12">
        <v>15.6</v>
      </c>
      <c r="OS28" s="12">
        <v>1656720</v>
      </c>
      <c r="OT28" s="12">
        <v>0</v>
      </c>
      <c r="OU28" s="12">
        <v>1656720</v>
      </c>
      <c r="OV28" s="13"/>
      <c r="OW28" s="12">
        <v>0</v>
      </c>
      <c r="OX28" s="12">
        <v>0</v>
      </c>
      <c r="OY28" s="12">
        <v>0</v>
      </c>
      <c r="OZ28" s="12">
        <v>0</v>
      </c>
      <c r="PA28" s="13"/>
      <c r="PB28" s="12">
        <v>0</v>
      </c>
      <c r="PC28" s="12">
        <v>0</v>
      </c>
      <c r="PD28" s="12">
        <v>0</v>
      </c>
      <c r="PE28" s="12">
        <v>0</v>
      </c>
      <c r="PF28" s="13"/>
      <c r="PG28" s="12">
        <v>0</v>
      </c>
      <c r="PH28" s="12">
        <v>0</v>
      </c>
      <c r="PI28" s="12">
        <v>0</v>
      </c>
      <c r="PJ28" s="12">
        <v>0</v>
      </c>
      <c r="PK28" s="13"/>
      <c r="PL28" s="12">
        <v>0</v>
      </c>
      <c r="PM28" s="12">
        <v>0</v>
      </c>
      <c r="PN28" s="12">
        <v>0</v>
      </c>
      <c r="PO28" s="12">
        <v>0</v>
      </c>
      <c r="PP28" s="13"/>
      <c r="PQ28" s="12">
        <v>0</v>
      </c>
      <c r="PR28" s="12">
        <v>0</v>
      </c>
      <c r="PS28" s="12">
        <v>0</v>
      </c>
      <c r="PT28" s="12">
        <v>0</v>
      </c>
      <c r="PU28" s="13"/>
      <c r="PV28" s="12">
        <v>0</v>
      </c>
      <c r="PW28" s="12">
        <v>0</v>
      </c>
      <c r="PX28" s="12">
        <v>0</v>
      </c>
      <c r="PY28" s="12">
        <v>0</v>
      </c>
      <c r="PZ28" s="13"/>
      <c r="QA28" s="12">
        <v>0</v>
      </c>
      <c r="QB28" s="12">
        <v>0</v>
      </c>
      <c r="QC28" s="12">
        <v>0</v>
      </c>
      <c r="QD28" s="12">
        <v>0</v>
      </c>
      <c r="QE28" s="13"/>
      <c r="QF28" s="12">
        <v>0</v>
      </c>
      <c r="QG28" s="12">
        <v>0</v>
      </c>
      <c r="QH28" s="12">
        <v>0</v>
      </c>
      <c r="QI28" s="12">
        <v>0</v>
      </c>
      <c r="QJ28" s="13"/>
      <c r="QK28" s="12">
        <v>1</v>
      </c>
      <c r="QL28" s="12">
        <v>18500</v>
      </c>
      <c r="QM28" s="12">
        <v>0</v>
      </c>
      <c r="QN28" s="12">
        <v>18500</v>
      </c>
      <c r="QO28" s="13"/>
      <c r="QP28" s="12">
        <v>0</v>
      </c>
      <c r="QQ28" s="12">
        <v>0</v>
      </c>
      <c r="QR28" s="12">
        <v>0</v>
      </c>
      <c r="QS28" s="12">
        <v>0</v>
      </c>
      <c r="QT28" s="13"/>
      <c r="QU28" s="12">
        <v>1</v>
      </c>
      <c r="QV28" s="12">
        <v>17100</v>
      </c>
      <c r="QW28" s="12">
        <v>0</v>
      </c>
      <c r="QX28" s="12">
        <v>17100</v>
      </c>
      <c r="QY28" s="13"/>
      <c r="QZ28" s="12">
        <v>9</v>
      </c>
      <c r="RA28" s="12">
        <v>65125</v>
      </c>
      <c r="RB28" s="12">
        <v>0</v>
      </c>
      <c r="RC28" s="12">
        <v>65125</v>
      </c>
      <c r="RD28" s="13"/>
      <c r="RE28" s="12">
        <v>0</v>
      </c>
      <c r="RF28" s="12">
        <v>0</v>
      </c>
      <c r="RG28" s="12">
        <v>0</v>
      </c>
      <c r="RH28" s="12">
        <v>0</v>
      </c>
      <c r="RI28" s="13"/>
      <c r="RJ28" s="12">
        <v>0</v>
      </c>
      <c r="RK28" s="12">
        <v>0</v>
      </c>
      <c r="RL28" s="12">
        <v>0</v>
      </c>
      <c r="RM28" s="12">
        <v>0</v>
      </c>
      <c r="RN28" s="13"/>
      <c r="RO28" s="12">
        <v>0</v>
      </c>
      <c r="RP28" s="12">
        <v>0</v>
      </c>
      <c r="RQ28" s="12">
        <v>0</v>
      </c>
      <c r="RR28" s="12">
        <v>0</v>
      </c>
      <c r="RS28" s="13"/>
      <c r="RT28" s="12">
        <v>34</v>
      </c>
      <c r="RU28" s="12">
        <v>510000</v>
      </c>
      <c r="RV28" s="12">
        <v>0</v>
      </c>
      <c r="RW28" s="12">
        <v>510000</v>
      </c>
      <c r="RX28" s="13"/>
      <c r="RY28" s="12">
        <v>0</v>
      </c>
      <c r="RZ28" s="12">
        <v>0</v>
      </c>
      <c r="SA28" s="12">
        <v>0</v>
      </c>
      <c r="SB28" s="12">
        <v>0</v>
      </c>
      <c r="SC28" s="13"/>
      <c r="SD28" s="12">
        <v>0</v>
      </c>
      <c r="SE28" s="12">
        <v>0</v>
      </c>
      <c r="SF28" s="12">
        <v>0</v>
      </c>
      <c r="SG28" s="12">
        <v>0</v>
      </c>
      <c r="SH28" s="13"/>
      <c r="SI28" s="12">
        <v>0</v>
      </c>
      <c r="SJ28" s="12">
        <v>0</v>
      </c>
      <c r="SK28" s="12">
        <v>0</v>
      </c>
      <c r="SL28" s="12">
        <v>0</v>
      </c>
      <c r="SM28" s="13"/>
      <c r="SN28" s="12">
        <v>0</v>
      </c>
      <c r="SO28" s="12">
        <v>0</v>
      </c>
      <c r="SP28" s="12">
        <v>0</v>
      </c>
      <c r="SQ28" s="12">
        <v>0</v>
      </c>
      <c r="SR28" s="13"/>
      <c r="SS28" s="12">
        <v>0</v>
      </c>
      <c r="ST28" s="12">
        <v>0</v>
      </c>
      <c r="SU28" s="12">
        <v>0</v>
      </c>
      <c r="SV28" s="12">
        <v>0</v>
      </c>
      <c r="SW28" s="13"/>
      <c r="SX28" s="12">
        <v>0</v>
      </c>
      <c r="SY28" s="12">
        <v>0</v>
      </c>
      <c r="SZ28" s="12">
        <v>0</v>
      </c>
      <c r="TA28" s="12">
        <v>0</v>
      </c>
      <c r="TB28" s="13"/>
      <c r="TC28" s="12">
        <v>0</v>
      </c>
      <c r="TD28" s="12">
        <v>0</v>
      </c>
      <c r="TE28" s="12">
        <v>0</v>
      </c>
      <c r="TF28" s="12">
        <v>0</v>
      </c>
      <c r="TG28" s="13"/>
      <c r="TH28" s="12">
        <v>0</v>
      </c>
      <c r="TI28" s="12">
        <v>0</v>
      </c>
      <c r="TJ28" s="12">
        <v>0</v>
      </c>
      <c r="TK28" s="12">
        <v>0</v>
      </c>
      <c r="TL28" s="13"/>
      <c r="TM28" s="12">
        <v>0</v>
      </c>
      <c r="TN28" s="12">
        <v>0</v>
      </c>
      <c r="TO28" s="12">
        <v>0</v>
      </c>
      <c r="TP28" s="12">
        <v>0</v>
      </c>
      <c r="TQ28" s="13"/>
      <c r="TR28" s="12">
        <v>0</v>
      </c>
      <c r="TS28" s="12">
        <v>25000</v>
      </c>
      <c r="TT28" s="12">
        <v>0</v>
      </c>
      <c r="TU28" s="12">
        <v>25000</v>
      </c>
      <c r="TV28" s="13"/>
      <c r="TW28" s="12">
        <v>0</v>
      </c>
      <c r="TX28" s="12">
        <v>0</v>
      </c>
      <c r="TY28" s="12">
        <v>0</v>
      </c>
      <c r="TZ28" s="12">
        <v>0</v>
      </c>
      <c r="UA28" s="13"/>
      <c r="UB28" s="12">
        <v>0</v>
      </c>
      <c r="UC28" s="12">
        <v>0</v>
      </c>
      <c r="UD28" s="12">
        <v>0</v>
      </c>
      <c r="UE28" s="12">
        <v>0</v>
      </c>
      <c r="UF28" s="13"/>
      <c r="UG28" s="12">
        <v>0</v>
      </c>
      <c r="UH28" s="12">
        <v>6442468.4800000004</v>
      </c>
      <c r="UI28" s="12">
        <v>0</v>
      </c>
      <c r="UJ28" s="12">
        <v>6442468.4800000004</v>
      </c>
      <c r="UK28" s="13"/>
    </row>
    <row r="29" spans="1:557" hidden="1">
      <c r="A29" s="10">
        <v>23</v>
      </c>
      <c r="B29" s="11" t="s">
        <v>25</v>
      </c>
      <c r="C29" s="12">
        <v>1</v>
      </c>
      <c r="D29" s="12">
        <v>549014</v>
      </c>
      <c r="E29" s="12">
        <v>0</v>
      </c>
      <c r="F29" s="12">
        <v>549014</v>
      </c>
      <c r="G29" s="13"/>
      <c r="H29" s="12">
        <v>5</v>
      </c>
      <c r="I29" s="12">
        <v>1861056</v>
      </c>
      <c r="J29" s="12">
        <v>0</v>
      </c>
      <c r="K29" s="12">
        <v>1861056</v>
      </c>
      <c r="L29" s="13"/>
      <c r="M29" s="12">
        <v>0</v>
      </c>
      <c r="N29" s="12">
        <v>0</v>
      </c>
      <c r="O29" s="12">
        <v>0</v>
      </c>
      <c r="P29" s="12">
        <v>0</v>
      </c>
      <c r="Q29" s="13"/>
      <c r="R29" s="12">
        <v>0</v>
      </c>
      <c r="S29" s="12">
        <v>0</v>
      </c>
      <c r="T29" s="12">
        <v>0</v>
      </c>
      <c r="U29" s="12">
        <v>0</v>
      </c>
      <c r="V29" s="13"/>
      <c r="W29" s="12">
        <v>1</v>
      </c>
      <c r="X29" s="12">
        <v>26500</v>
      </c>
      <c r="Y29" s="12">
        <v>0</v>
      </c>
      <c r="Z29" s="12">
        <v>26500</v>
      </c>
      <c r="AA29" s="13"/>
      <c r="AB29" s="12">
        <v>0</v>
      </c>
      <c r="AC29" s="12">
        <v>0</v>
      </c>
      <c r="AD29" s="12">
        <v>0</v>
      </c>
      <c r="AE29" s="12">
        <v>0</v>
      </c>
      <c r="AF29" s="13"/>
      <c r="AG29" s="12">
        <v>6</v>
      </c>
      <c r="AH29" s="12">
        <v>1193400</v>
      </c>
      <c r="AI29" s="12">
        <v>0</v>
      </c>
      <c r="AJ29" s="12">
        <v>1193400</v>
      </c>
      <c r="AK29" s="13"/>
      <c r="AL29" s="12">
        <v>0</v>
      </c>
      <c r="AM29" s="12">
        <v>0</v>
      </c>
      <c r="AN29" s="12">
        <v>0</v>
      </c>
      <c r="AO29" s="12">
        <v>0</v>
      </c>
      <c r="AP29" s="13"/>
      <c r="AQ29" s="12">
        <v>0</v>
      </c>
      <c r="AR29" s="12">
        <v>0</v>
      </c>
      <c r="AS29" s="12">
        <v>0</v>
      </c>
      <c r="AT29" s="12">
        <v>0</v>
      </c>
      <c r="AU29" s="13"/>
      <c r="AV29" s="12">
        <v>0</v>
      </c>
      <c r="AW29" s="12">
        <v>0</v>
      </c>
      <c r="AX29" s="12">
        <v>0</v>
      </c>
      <c r="AY29" s="12">
        <v>0</v>
      </c>
      <c r="AZ29" s="13"/>
      <c r="BA29" s="12">
        <v>0</v>
      </c>
      <c r="BB29" s="12">
        <v>0</v>
      </c>
      <c r="BC29" s="12">
        <v>0</v>
      </c>
      <c r="BD29" s="12">
        <v>0</v>
      </c>
      <c r="BE29" s="13"/>
      <c r="BF29" s="12">
        <v>0</v>
      </c>
      <c r="BG29" s="12">
        <v>0</v>
      </c>
      <c r="BH29" s="12">
        <v>0</v>
      </c>
      <c r="BI29" s="12">
        <v>0</v>
      </c>
      <c r="BJ29" s="13"/>
      <c r="BK29" s="12">
        <v>0</v>
      </c>
      <c r="BL29" s="12">
        <v>0</v>
      </c>
      <c r="BM29" s="12">
        <v>0</v>
      </c>
      <c r="BN29" s="12">
        <v>0</v>
      </c>
      <c r="BO29" s="13"/>
      <c r="BP29" s="12">
        <v>0</v>
      </c>
      <c r="BQ29" s="12">
        <v>0</v>
      </c>
      <c r="BR29" s="12">
        <v>0</v>
      </c>
      <c r="BS29" s="12">
        <v>0</v>
      </c>
      <c r="BT29" s="13"/>
      <c r="BU29" s="12">
        <v>0</v>
      </c>
      <c r="BV29" s="12">
        <v>338000</v>
      </c>
      <c r="BW29" s="12">
        <v>0</v>
      </c>
      <c r="BX29" s="12">
        <v>338000</v>
      </c>
      <c r="BY29" s="13"/>
      <c r="BZ29" s="12">
        <v>0</v>
      </c>
      <c r="CA29" s="12">
        <v>0</v>
      </c>
      <c r="CB29" s="12">
        <v>0</v>
      </c>
      <c r="CC29" s="12">
        <v>0</v>
      </c>
      <c r="CD29" s="13"/>
      <c r="CE29" s="12">
        <v>15</v>
      </c>
      <c r="CF29" s="12">
        <v>200848.48</v>
      </c>
      <c r="CG29" s="12">
        <v>0</v>
      </c>
      <c r="CH29" s="12">
        <v>200848.48</v>
      </c>
      <c r="CI29" s="13"/>
      <c r="CJ29" s="12">
        <v>0</v>
      </c>
      <c r="CK29" s="12">
        <v>0</v>
      </c>
      <c r="CL29" s="12">
        <v>0</v>
      </c>
      <c r="CM29" s="12">
        <v>0</v>
      </c>
      <c r="CN29" s="13"/>
      <c r="CO29" s="12">
        <v>1</v>
      </c>
      <c r="CP29" s="12">
        <v>23600</v>
      </c>
      <c r="CQ29" s="12">
        <v>0</v>
      </c>
      <c r="CR29" s="12">
        <v>23600</v>
      </c>
      <c r="CS29" s="13"/>
      <c r="CT29" s="12">
        <v>18</v>
      </c>
      <c r="CU29" s="12">
        <v>147050</v>
      </c>
      <c r="CV29" s="12">
        <v>0</v>
      </c>
      <c r="CW29" s="12">
        <v>147050</v>
      </c>
      <c r="CX29" s="13"/>
      <c r="CY29" s="12">
        <v>0</v>
      </c>
      <c r="CZ29" s="12">
        <v>361575</v>
      </c>
      <c r="DA29" s="12">
        <v>0</v>
      </c>
      <c r="DB29" s="12">
        <v>361575</v>
      </c>
      <c r="DC29" s="13"/>
      <c r="DD29" s="12">
        <v>0</v>
      </c>
      <c r="DE29" s="12">
        <v>0</v>
      </c>
      <c r="DF29" s="12">
        <v>0</v>
      </c>
      <c r="DG29" s="12">
        <v>0</v>
      </c>
      <c r="DH29" s="13"/>
      <c r="DI29" s="12">
        <v>0</v>
      </c>
      <c r="DJ29" s="12">
        <v>0</v>
      </c>
      <c r="DK29" s="12">
        <v>0</v>
      </c>
      <c r="DL29" s="12">
        <v>0</v>
      </c>
      <c r="DM29" s="13"/>
      <c r="DN29" s="12">
        <v>0</v>
      </c>
      <c r="DO29" s="12">
        <v>0</v>
      </c>
      <c r="DP29" s="12">
        <v>0</v>
      </c>
      <c r="DQ29" s="12">
        <v>0</v>
      </c>
      <c r="DR29" s="13"/>
      <c r="DS29" s="12">
        <v>0</v>
      </c>
      <c r="DT29" s="12">
        <v>0</v>
      </c>
      <c r="DU29" s="12">
        <v>0</v>
      </c>
      <c r="DV29" s="12">
        <v>0</v>
      </c>
      <c r="DW29" s="13"/>
      <c r="DX29" s="12">
        <v>1</v>
      </c>
      <c r="DY29" s="12">
        <v>142400</v>
      </c>
      <c r="DZ29" s="12">
        <v>0</v>
      </c>
      <c r="EA29" s="12">
        <v>142400</v>
      </c>
      <c r="EB29" s="13"/>
      <c r="EC29" s="12">
        <v>0</v>
      </c>
      <c r="ED29" s="12">
        <v>0</v>
      </c>
      <c r="EE29" s="12">
        <v>0</v>
      </c>
      <c r="EF29" s="12">
        <v>0</v>
      </c>
      <c r="EG29" s="13"/>
      <c r="EH29" s="12">
        <v>0</v>
      </c>
      <c r="EI29" s="12">
        <v>0</v>
      </c>
      <c r="EJ29" s="12">
        <v>0</v>
      </c>
      <c r="EK29" s="12">
        <v>0</v>
      </c>
      <c r="EL29" s="13"/>
      <c r="EM29" s="12">
        <v>15</v>
      </c>
      <c r="EN29" s="12">
        <v>135000</v>
      </c>
      <c r="EO29" s="12">
        <v>0</v>
      </c>
      <c r="EP29" s="12">
        <v>135000</v>
      </c>
      <c r="EQ29" s="13"/>
      <c r="ER29" s="12">
        <v>1</v>
      </c>
      <c r="ES29" s="12">
        <v>225000</v>
      </c>
      <c r="ET29" s="12">
        <v>0</v>
      </c>
      <c r="EU29" s="12">
        <v>225000</v>
      </c>
      <c r="EV29" s="13"/>
      <c r="EW29" s="12">
        <v>16</v>
      </c>
      <c r="EX29" s="12">
        <v>32000</v>
      </c>
      <c r="EY29" s="12">
        <v>0</v>
      </c>
      <c r="EZ29" s="12">
        <v>32000</v>
      </c>
      <c r="FA29" s="13"/>
      <c r="FB29" s="12">
        <v>16</v>
      </c>
      <c r="FC29" s="12">
        <v>48000</v>
      </c>
      <c r="FD29" s="12">
        <v>0</v>
      </c>
      <c r="FE29" s="12">
        <v>48000</v>
      </c>
      <c r="FF29" s="13"/>
      <c r="FG29" s="12">
        <v>0</v>
      </c>
      <c r="FH29" s="12">
        <v>0</v>
      </c>
      <c r="FI29" s="12">
        <v>0</v>
      </c>
      <c r="FJ29" s="12">
        <v>0</v>
      </c>
      <c r="FK29" s="13"/>
      <c r="FL29" s="12">
        <v>0</v>
      </c>
      <c r="FM29" s="12">
        <v>0</v>
      </c>
      <c r="FN29" s="12">
        <v>0</v>
      </c>
      <c r="FO29" s="12">
        <v>0</v>
      </c>
      <c r="FP29" s="13"/>
      <c r="FQ29" s="12">
        <v>0</v>
      </c>
      <c r="FR29" s="12">
        <v>0</v>
      </c>
      <c r="FS29" s="12">
        <v>0</v>
      </c>
      <c r="FT29" s="12">
        <v>0</v>
      </c>
      <c r="FU29" s="13"/>
      <c r="FV29" s="12">
        <v>0</v>
      </c>
      <c r="FW29" s="12">
        <v>0</v>
      </c>
      <c r="FX29" s="12">
        <v>0</v>
      </c>
      <c r="FY29" s="12">
        <v>0</v>
      </c>
      <c r="FZ29" s="13"/>
      <c r="GA29" s="12">
        <v>0</v>
      </c>
      <c r="GB29" s="12">
        <v>0</v>
      </c>
      <c r="GC29" s="12">
        <v>0</v>
      </c>
      <c r="GD29" s="12">
        <v>0</v>
      </c>
      <c r="GE29" s="13"/>
      <c r="GF29" s="12">
        <v>0</v>
      </c>
      <c r="GG29" s="12">
        <v>0</v>
      </c>
      <c r="GH29" s="12">
        <v>0</v>
      </c>
      <c r="GI29" s="12">
        <v>0</v>
      </c>
      <c r="GJ29" s="13"/>
      <c r="GK29" s="12">
        <v>1</v>
      </c>
      <c r="GL29" s="12">
        <v>32500</v>
      </c>
      <c r="GM29" s="12">
        <v>0</v>
      </c>
      <c r="GN29" s="12">
        <v>32500</v>
      </c>
      <c r="GO29" s="13"/>
      <c r="GP29" s="12">
        <v>16</v>
      </c>
      <c r="GQ29" s="12">
        <v>160000</v>
      </c>
      <c r="GR29" s="12">
        <v>0</v>
      </c>
      <c r="GS29" s="12">
        <v>160000</v>
      </c>
      <c r="GT29" s="13"/>
      <c r="GU29" s="12">
        <v>2</v>
      </c>
      <c r="GV29" s="12">
        <v>20000</v>
      </c>
      <c r="GW29" s="12">
        <v>0</v>
      </c>
      <c r="GX29" s="12">
        <v>20000</v>
      </c>
      <c r="GY29" s="13"/>
      <c r="GZ29" s="12">
        <v>0</v>
      </c>
      <c r="HA29" s="12">
        <v>0</v>
      </c>
      <c r="HB29" s="12">
        <v>0</v>
      </c>
      <c r="HC29" s="12">
        <v>0</v>
      </c>
      <c r="HD29" s="13"/>
      <c r="HE29" s="12">
        <v>0</v>
      </c>
      <c r="HF29" s="12">
        <v>0</v>
      </c>
      <c r="HG29" s="12">
        <v>0</v>
      </c>
      <c r="HH29" s="12">
        <v>0</v>
      </c>
      <c r="HI29" s="13"/>
      <c r="HJ29" s="12">
        <v>0</v>
      </c>
      <c r="HK29" s="12">
        <v>0</v>
      </c>
      <c r="HL29" s="12">
        <v>0</v>
      </c>
      <c r="HM29" s="12">
        <v>0</v>
      </c>
      <c r="HN29" s="13"/>
      <c r="HO29" s="12">
        <v>0</v>
      </c>
      <c r="HP29" s="12">
        <v>0</v>
      </c>
      <c r="HQ29" s="12">
        <v>0</v>
      </c>
      <c r="HR29" s="12">
        <v>0</v>
      </c>
      <c r="HS29" s="13"/>
      <c r="HT29" s="12">
        <v>0</v>
      </c>
      <c r="HU29" s="12">
        <v>0</v>
      </c>
      <c r="HV29" s="12">
        <v>0</v>
      </c>
      <c r="HW29" s="12">
        <v>0</v>
      </c>
      <c r="HX29" s="13"/>
      <c r="HY29" s="12">
        <v>0</v>
      </c>
      <c r="HZ29" s="12">
        <v>0</v>
      </c>
      <c r="IA29" s="12">
        <v>0</v>
      </c>
      <c r="IB29" s="12">
        <v>0</v>
      </c>
      <c r="IC29" s="13"/>
      <c r="ID29" s="12">
        <v>3</v>
      </c>
      <c r="IE29" s="12">
        <v>46300</v>
      </c>
      <c r="IF29" s="12">
        <v>0</v>
      </c>
      <c r="IG29" s="12">
        <v>46300</v>
      </c>
      <c r="IH29" s="13"/>
      <c r="II29" s="12">
        <v>0</v>
      </c>
      <c r="IJ29" s="12">
        <v>0</v>
      </c>
      <c r="IK29" s="12">
        <v>0</v>
      </c>
      <c r="IL29" s="12">
        <v>0</v>
      </c>
      <c r="IM29" s="13"/>
      <c r="IN29" s="12">
        <v>0</v>
      </c>
      <c r="IO29" s="12">
        <v>0</v>
      </c>
      <c r="IP29" s="12">
        <v>0</v>
      </c>
      <c r="IQ29" s="12">
        <v>0</v>
      </c>
      <c r="IR29" s="13"/>
      <c r="IS29" s="12"/>
      <c r="IT29" s="12">
        <v>0</v>
      </c>
      <c r="IU29" s="12">
        <v>0</v>
      </c>
      <c r="IV29" s="12">
        <v>0</v>
      </c>
      <c r="IW29" s="13"/>
      <c r="IX29" s="12">
        <v>300</v>
      </c>
      <c r="IY29" s="12">
        <v>342800</v>
      </c>
      <c r="IZ29" s="12">
        <v>0</v>
      </c>
      <c r="JA29" s="12">
        <v>342800</v>
      </c>
      <c r="JB29" s="13"/>
      <c r="JC29" s="12">
        <v>16</v>
      </c>
      <c r="JD29" s="12">
        <v>8800</v>
      </c>
      <c r="JE29" s="12">
        <v>0</v>
      </c>
      <c r="JF29" s="12">
        <v>8800</v>
      </c>
      <c r="JG29" s="13"/>
      <c r="JH29" s="12">
        <v>0</v>
      </c>
      <c r="JI29" s="12">
        <v>0</v>
      </c>
      <c r="JJ29" s="12">
        <v>0</v>
      </c>
      <c r="JK29" s="12">
        <v>0</v>
      </c>
      <c r="JL29" s="13"/>
      <c r="JM29" s="12">
        <v>16</v>
      </c>
      <c r="JN29" s="12">
        <v>6300</v>
      </c>
      <c r="JO29" s="12">
        <v>0</v>
      </c>
      <c r="JP29" s="12">
        <v>6300</v>
      </c>
      <c r="JQ29" s="13"/>
      <c r="JR29" s="12">
        <v>0</v>
      </c>
      <c r="JS29" s="12">
        <v>0</v>
      </c>
      <c r="JT29" s="12">
        <v>0</v>
      </c>
      <c r="JU29" s="12">
        <v>0</v>
      </c>
      <c r="JV29" s="13"/>
      <c r="JW29" s="12">
        <v>0</v>
      </c>
      <c r="JX29" s="12">
        <v>0</v>
      </c>
      <c r="JY29" s="12">
        <v>0</v>
      </c>
      <c r="JZ29" s="12">
        <v>0</v>
      </c>
      <c r="KA29" s="13"/>
      <c r="KB29" s="12">
        <v>0</v>
      </c>
      <c r="KC29" s="12">
        <v>0</v>
      </c>
      <c r="KD29" s="12">
        <v>0</v>
      </c>
      <c r="KE29" s="12">
        <v>0</v>
      </c>
      <c r="KF29" s="13"/>
      <c r="KG29" s="12">
        <v>180</v>
      </c>
      <c r="KH29" s="12">
        <v>45000</v>
      </c>
      <c r="KI29" s="12">
        <v>0</v>
      </c>
      <c r="KJ29" s="12">
        <v>45000</v>
      </c>
      <c r="KK29" s="13"/>
      <c r="KL29" s="12">
        <v>0</v>
      </c>
      <c r="KM29" s="12">
        <v>0</v>
      </c>
      <c r="KN29" s="12">
        <v>0</v>
      </c>
      <c r="KO29" s="12">
        <v>0</v>
      </c>
      <c r="KP29" s="13"/>
      <c r="KQ29" s="12">
        <v>1</v>
      </c>
      <c r="KR29" s="12">
        <v>35000</v>
      </c>
      <c r="KS29" s="12">
        <v>0</v>
      </c>
      <c r="KT29" s="12">
        <v>35000</v>
      </c>
      <c r="KU29" s="13"/>
      <c r="KV29" s="12">
        <v>0</v>
      </c>
      <c r="KW29" s="12">
        <v>0</v>
      </c>
      <c r="KX29" s="12">
        <v>0</v>
      </c>
      <c r="KY29" s="12">
        <v>0</v>
      </c>
      <c r="KZ29" s="13"/>
      <c r="LA29" s="12">
        <v>0</v>
      </c>
      <c r="LB29" s="12">
        <v>200000</v>
      </c>
      <c r="LC29" s="12">
        <v>0</v>
      </c>
      <c r="LD29" s="12">
        <v>200000</v>
      </c>
      <c r="LE29" s="13"/>
      <c r="LF29" s="12">
        <v>0</v>
      </c>
      <c r="LG29" s="12">
        <v>0</v>
      </c>
      <c r="LH29" s="12">
        <v>0</v>
      </c>
      <c r="LI29" s="12">
        <v>0</v>
      </c>
      <c r="LJ29" s="13"/>
      <c r="LK29" s="12">
        <v>0</v>
      </c>
      <c r="LL29" s="12">
        <v>1267600</v>
      </c>
      <c r="LM29" s="12">
        <v>0</v>
      </c>
      <c r="LN29" s="12">
        <v>1267600</v>
      </c>
      <c r="LO29" s="13"/>
      <c r="LP29" s="12">
        <v>1440</v>
      </c>
      <c r="LQ29" s="12">
        <v>344000</v>
      </c>
      <c r="LR29" s="12">
        <v>0</v>
      </c>
      <c r="LS29" s="12">
        <v>344000</v>
      </c>
      <c r="LT29" s="13"/>
      <c r="LU29" s="12">
        <v>30</v>
      </c>
      <c r="LV29" s="12">
        <v>29200</v>
      </c>
      <c r="LW29" s="12">
        <v>0</v>
      </c>
      <c r="LX29" s="12">
        <v>29200</v>
      </c>
      <c r="LY29" s="13"/>
      <c r="LZ29" s="12">
        <v>0</v>
      </c>
      <c r="MA29" s="12">
        <v>60000</v>
      </c>
      <c r="MB29" s="12">
        <v>0</v>
      </c>
      <c r="MC29" s="12">
        <v>60000</v>
      </c>
      <c r="MD29" s="13"/>
      <c r="ME29" s="12">
        <v>0</v>
      </c>
      <c r="MF29" s="12">
        <v>0</v>
      </c>
      <c r="MG29" s="12">
        <v>0</v>
      </c>
      <c r="MH29" s="12">
        <v>0</v>
      </c>
      <c r="MI29" s="13"/>
      <c r="MJ29" s="12">
        <v>0</v>
      </c>
      <c r="MK29" s="12">
        <v>0</v>
      </c>
      <c r="ML29" s="12">
        <v>0</v>
      </c>
      <c r="MM29" s="12">
        <v>0</v>
      </c>
      <c r="MN29" s="13"/>
      <c r="MO29" s="12">
        <v>0</v>
      </c>
      <c r="MP29" s="12">
        <v>0</v>
      </c>
      <c r="MQ29" s="12">
        <v>0</v>
      </c>
      <c r="MR29" s="12">
        <v>0</v>
      </c>
      <c r="MS29" s="13"/>
      <c r="MT29" s="12">
        <v>0</v>
      </c>
      <c r="MU29" s="12">
        <v>0</v>
      </c>
      <c r="MV29" s="12">
        <v>0</v>
      </c>
      <c r="MW29" s="12">
        <v>0</v>
      </c>
      <c r="MX29" s="13"/>
      <c r="MY29" s="12">
        <v>0</v>
      </c>
      <c r="MZ29" s="12">
        <v>0</v>
      </c>
      <c r="NA29" s="12">
        <v>0</v>
      </c>
      <c r="NB29" s="12">
        <v>0</v>
      </c>
      <c r="NC29" s="13"/>
      <c r="ND29" s="12">
        <v>1</v>
      </c>
      <c r="NE29" s="12">
        <v>50000</v>
      </c>
      <c r="NF29" s="12">
        <v>0</v>
      </c>
      <c r="NG29" s="12">
        <v>50000</v>
      </c>
      <c r="NH29" s="13"/>
      <c r="NI29" s="12">
        <v>1</v>
      </c>
      <c r="NJ29" s="12">
        <v>50000</v>
      </c>
      <c r="NK29" s="12">
        <v>0</v>
      </c>
      <c r="NL29" s="12">
        <v>50000</v>
      </c>
      <c r="NM29" s="13"/>
      <c r="NN29" s="12">
        <v>0</v>
      </c>
      <c r="NO29" s="12">
        <v>0</v>
      </c>
      <c r="NP29" s="12">
        <v>0</v>
      </c>
      <c r="NQ29" s="12">
        <v>0</v>
      </c>
      <c r="NR29" s="13"/>
      <c r="NS29" s="12">
        <v>0</v>
      </c>
      <c r="NT29" s="12">
        <v>0</v>
      </c>
      <c r="NU29" s="12">
        <v>0</v>
      </c>
      <c r="NV29" s="12">
        <v>0</v>
      </c>
      <c r="NW29" s="13"/>
      <c r="NX29" s="12">
        <v>0</v>
      </c>
      <c r="NY29" s="12">
        <v>0</v>
      </c>
      <c r="NZ29" s="12">
        <v>0</v>
      </c>
      <c r="OA29" s="12">
        <v>0</v>
      </c>
      <c r="OB29" s="13"/>
      <c r="OC29" s="12">
        <v>0</v>
      </c>
      <c r="OD29" s="12">
        <v>0</v>
      </c>
      <c r="OE29" s="12">
        <v>0</v>
      </c>
      <c r="OF29" s="12">
        <v>0</v>
      </c>
      <c r="OG29" s="13"/>
      <c r="OH29" s="12">
        <v>0</v>
      </c>
      <c r="OI29" s="12">
        <v>0</v>
      </c>
      <c r="OJ29" s="12">
        <v>0</v>
      </c>
      <c r="OK29" s="12">
        <v>0</v>
      </c>
      <c r="OL29" s="13"/>
      <c r="OM29" s="12">
        <v>1</v>
      </c>
      <c r="ON29" s="12">
        <v>100000</v>
      </c>
      <c r="OO29" s="12">
        <v>0</v>
      </c>
      <c r="OP29" s="12">
        <v>100000</v>
      </c>
      <c r="OQ29" s="13"/>
      <c r="OR29" s="12">
        <v>54</v>
      </c>
      <c r="OS29" s="12">
        <v>5734800</v>
      </c>
      <c r="OT29" s="12">
        <v>0</v>
      </c>
      <c r="OU29" s="12">
        <v>5734800</v>
      </c>
      <c r="OV29" s="13"/>
      <c r="OW29" s="12">
        <v>0</v>
      </c>
      <c r="OX29" s="12">
        <v>0</v>
      </c>
      <c r="OY29" s="12">
        <v>0</v>
      </c>
      <c r="OZ29" s="12">
        <v>0</v>
      </c>
      <c r="PA29" s="13"/>
      <c r="PB29" s="12">
        <v>0</v>
      </c>
      <c r="PC29" s="12">
        <v>0</v>
      </c>
      <c r="PD29" s="12">
        <v>0</v>
      </c>
      <c r="PE29" s="12">
        <v>0</v>
      </c>
      <c r="PF29" s="13"/>
      <c r="PG29" s="12">
        <v>0</v>
      </c>
      <c r="PH29" s="12">
        <v>0</v>
      </c>
      <c r="PI29" s="12">
        <v>0</v>
      </c>
      <c r="PJ29" s="12">
        <v>0</v>
      </c>
      <c r="PK29" s="13"/>
      <c r="PL29" s="12">
        <v>0</v>
      </c>
      <c r="PM29" s="12">
        <v>0</v>
      </c>
      <c r="PN29" s="12">
        <v>0</v>
      </c>
      <c r="PO29" s="12">
        <v>0</v>
      </c>
      <c r="PP29" s="13"/>
      <c r="PQ29" s="12">
        <v>0</v>
      </c>
      <c r="PR29" s="12">
        <v>0</v>
      </c>
      <c r="PS29" s="12">
        <v>0</v>
      </c>
      <c r="PT29" s="12">
        <v>0</v>
      </c>
      <c r="PU29" s="13"/>
      <c r="PV29" s="12">
        <v>0</v>
      </c>
      <c r="PW29" s="12">
        <v>0</v>
      </c>
      <c r="PX29" s="12">
        <v>0</v>
      </c>
      <c r="PY29" s="12">
        <v>0</v>
      </c>
      <c r="PZ29" s="13"/>
      <c r="QA29" s="12">
        <v>0</v>
      </c>
      <c r="QB29" s="12">
        <v>0</v>
      </c>
      <c r="QC29" s="12">
        <v>0</v>
      </c>
      <c r="QD29" s="12">
        <v>0</v>
      </c>
      <c r="QE29" s="13"/>
      <c r="QF29" s="12">
        <v>0</v>
      </c>
      <c r="QG29" s="12">
        <v>0</v>
      </c>
      <c r="QH29" s="12">
        <v>0</v>
      </c>
      <c r="QI29" s="12">
        <v>0</v>
      </c>
      <c r="QJ29" s="13"/>
      <c r="QK29" s="12">
        <v>1</v>
      </c>
      <c r="QL29" s="12">
        <v>18500</v>
      </c>
      <c r="QM29" s="12">
        <v>0</v>
      </c>
      <c r="QN29" s="12">
        <v>18500</v>
      </c>
      <c r="QO29" s="13"/>
      <c r="QP29" s="12">
        <v>0</v>
      </c>
      <c r="QQ29" s="12">
        <v>0</v>
      </c>
      <c r="QR29" s="12">
        <v>0</v>
      </c>
      <c r="QS29" s="12">
        <v>0</v>
      </c>
      <c r="QT29" s="13"/>
      <c r="QU29" s="12">
        <v>1</v>
      </c>
      <c r="QV29" s="12">
        <v>25500</v>
      </c>
      <c r="QW29" s="12">
        <v>0</v>
      </c>
      <c r="QX29" s="12">
        <v>25500</v>
      </c>
      <c r="QY29" s="13"/>
      <c r="QZ29" s="12">
        <v>16</v>
      </c>
      <c r="RA29" s="12">
        <v>142250</v>
      </c>
      <c r="RB29" s="12">
        <v>0</v>
      </c>
      <c r="RC29" s="12">
        <v>142250</v>
      </c>
      <c r="RD29" s="13"/>
      <c r="RE29" s="12">
        <v>0</v>
      </c>
      <c r="RF29" s="12">
        <v>0</v>
      </c>
      <c r="RG29" s="12">
        <v>0</v>
      </c>
      <c r="RH29" s="12">
        <v>0</v>
      </c>
      <c r="RI29" s="13"/>
      <c r="RJ29" s="12">
        <v>0</v>
      </c>
      <c r="RK29" s="12">
        <v>0</v>
      </c>
      <c r="RL29" s="12">
        <v>0</v>
      </c>
      <c r="RM29" s="12">
        <v>0</v>
      </c>
      <c r="RN29" s="13"/>
      <c r="RO29" s="12">
        <v>0</v>
      </c>
      <c r="RP29" s="12">
        <v>0</v>
      </c>
      <c r="RQ29" s="12">
        <v>0</v>
      </c>
      <c r="RR29" s="12">
        <v>0</v>
      </c>
      <c r="RS29" s="13"/>
      <c r="RT29" s="12">
        <v>166</v>
      </c>
      <c r="RU29" s="12">
        <v>2490000</v>
      </c>
      <c r="RV29" s="12">
        <v>0</v>
      </c>
      <c r="RW29" s="12">
        <v>2490000</v>
      </c>
      <c r="RX29" s="13"/>
      <c r="RY29" s="12">
        <v>0</v>
      </c>
      <c r="RZ29" s="12">
        <v>0</v>
      </c>
      <c r="SA29" s="12">
        <v>0</v>
      </c>
      <c r="SB29" s="12">
        <v>0</v>
      </c>
      <c r="SC29" s="13"/>
      <c r="SD29" s="12">
        <v>0</v>
      </c>
      <c r="SE29" s="12">
        <v>0</v>
      </c>
      <c r="SF29" s="12">
        <v>0</v>
      </c>
      <c r="SG29" s="12">
        <v>0</v>
      </c>
      <c r="SH29" s="13"/>
      <c r="SI29" s="12">
        <v>0</v>
      </c>
      <c r="SJ29" s="12">
        <v>0</v>
      </c>
      <c r="SK29" s="12">
        <v>0</v>
      </c>
      <c r="SL29" s="12">
        <v>0</v>
      </c>
      <c r="SM29" s="13"/>
      <c r="SN29" s="12">
        <v>0</v>
      </c>
      <c r="SO29" s="12">
        <v>0</v>
      </c>
      <c r="SP29" s="12">
        <v>0</v>
      </c>
      <c r="SQ29" s="12">
        <v>0</v>
      </c>
      <c r="SR29" s="13"/>
      <c r="SS29" s="12">
        <v>0</v>
      </c>
      <c r="ST29" s="12">
        <v>0</v>
      </c>
      <c r="SU29" s="12">
        <v>0</v>
      </c>
      <c r="SV29" s="12">
        <v>0</v>
      </c>
      <c r="SW29" s="13"/>
      <c r="SX29" s="12">
        <v>0</v>
      </c>
      <c r="SY29" s="12">
        <v>0</v>
      </c>
      <c r="SZ29" s="12">
        <v>0</v>
      </c>
      <c r="TA29" s="12">
        <v>0</v>
      </c>
      <c r="TB29" s="13"/>
      <c r="TC29" s="12">
        <v>0</v>
      </c>
      <c r="TD29" s="12">
        <v>0</v>
      </c>
      <c r="TE29" s="12">
        <v>0</v>
      </c>
      <c r="TF29" s="12">
        <v>0</v>
      </c>
      <c r="TG29" s="13"/>
      <c r="TH29" s="12">
        <v>0</v>
      </c>
      <c r="TI29" s="12">
        <v>0</v>
      </c>
      <c r="TJ29" s="12">
        <v>0</v>
      </c>
      <c r="TK29" s="12">
        <v>0</v>
      </c>
      <c r="TL29" s="13"/>
      <c r="TM29" s="12">
        <v>0</v>
      </c>
      <c r="TN29" s="12">
        <v>0</v>
      </c>
      <c r="TO29" s="12">
        <v>0</v>
      </c>
      <c r="TP29" s="12">
        <v>0</v>
      </c>
      <c r="TQ29" s="13"/>
      <c r="TR29" s="12">
        <v>0</v>
      </c>
      <c r="TS29" s="12">
        <v>25000</v>
      </c>
      <c r="TT29" s="12">
        <v>0</v>
      </c>
      <c r="TU29" s="12">
        <v>25000</v>
      </c>
      <c r="TV29" s="13"/>
      <c r="TW29" s="12">
        <v>0</v>
      </c>
      <c r="TX29" s="12">
        <v>0</v>
      </c>
      <c r="TY29" s="12">
        <v>0</v>
      </c>
      <c r="TZ29" s="12">
        <v>0</v>
      </c>
      <c r="UA29" s="13"/>
      <c r="UB29" s="12">
        <v>0</v>
      </c>
      <c r="UC29" s="12">
        <v>0</v>
      </c>
      <c r="UD29" s="12">
        <v>0</v>
      </c>
      <c r="UE29" s="12">
        <v>0</v>
      </c>
      <c r="UF29" s="13"/>
      <c r="UG29" s="12">
        <v>0</v>
      </c>
      <c r="UH29" s="12">
        <v>16516993.48</v>
      </c>
      <c r="UI29" s="12">
        <v>0</v>
      </c>
      <c r="UJ29" s="12">
        <v>16516993.48</v>
      </c>
      <c r="UK29" s="13"/>
    </row>
    <row r="30" spans="1:557" hidden="1">
      <c r="A30" s="10">
        <v>24</v>
      </c>
      <c r="B30" s="11" t="s">
        <v>26</v>
      </c>
      <c r="C30" s="12">
        <v>2</v>
      </c>
      <c r="D30" s="12">
        <v>1098028</v>
      </c>
      <c r="E30" s="12">
        <v>0</v>
      </c>
      <c r="F30" s="12">
        <v>1098028</v>
      </c>
      <c r="G30" s="13"/>
      <c r="H30" s="12">
        <v>9</v>
      </c>
      <c r="I30" s="12">
        <v>3484512</v>
      </c>
      <c r="J30" s="12">
        <v>0</v>
      </c>
      <c r="K30" s="12">
        <v>3484512</v>
      </c>
      <c r="L30" s="13"/>
      <c r="M30" s="12">
        <v>0</v>
      </c>
      <c r="N30" s="12">
        <v>0</v>
      </c>
      <c r="O30" s="12">
        <v>0</v>
      </c>
      <c r="P30" s="12">
        <v>0</v>
      </c>
      <c r="Q30" s="13"/>
      <c r="R30" s="12">
        <v>0</v>
      </c>
      <c r="S30" s="12">
        <v>0</v>
      </c>
      <c r="T30" s="12">
        <v>0</v>
      </c>
      <c r="U30" s="12">
        <v>0</v>
      </c>
      <c r="V30" s="13"/>
      <c r="W30" s="12">
        <v>1</v>
      </c>
      <c r="X30" s="12">
        <v>26500</v>
      </c>
      <c r="Y30" s="12">
        <v>0</v>
      </c>
      <c r="Z30" s="12">
        <v>26500</v>
      </c>
      <c r="AA30" s="13"/>
      <c r="AB30" s="12">
        <v>0</v>
      </c>
      <c r="AC30" s="12">
        <v>0</v>
      </c>
      <c r="AD30" s="12">
        <v>0</v>
      </c>
      <c r="AE30" s="12">
        <v>0</v>
      </c>
      <c r="AF30" s="13"/>
      <c r="AG30" s="12">
        <v>8</v>
      </c>
      <c r="AH30" s="12">
        <v>1591200</v>
      </c>
      <c r="AI30" s="12">
        <v>0</v>
      </c>
      <c r="AJ30" s="12">
        <v>1591200</v>
      </c>
      <c r="AK30" s="13"/>
      <c r="AL30" s="12">
        <v>0</v>
      </c>
      <c r="AM30" s="12">
        <v>0</v>
      </c>
      <c r="AN30" s="12">
        <v>0</v>
      </c>
      <c r="AO30" s="12">
        <v>0</v>
      </c>
      <c r="AP30" s="13"/>
      <c r="AQ30" s="12">
        <v>0</v>
      </c>
      <c r="AR30" s="12">
        <v>0</v>
      </c>
      <c r="AS30" s="12">
        <v>0</v>
      </c>
      <c r="AT30" s="12">
        <v>0</v>
      </c>
      <c r="AU30" s="13"/>
      <c r="AV30" s="12">
        <v>0</v>
      </c>
      <c r="AW30" s="12">
        <v>0</v>
      </c>
      <c r="AX30" s="12">
        <v>0</v>
      </c>
      <c r="AY30" s="12">
        <v>0</v>
      </c>
      <c r="AZ30" s="13"/>
      <c r="BA30" s="12">
        <v>0</v>
      </c>
      <c r="BB30" s="12">
        <v>0</v>
      </c>
      <c r="BC30" s="12">
        <v>0</v>
      </c>
      <c r="BD30" s="12">
        <v>0</v>
      </c>
      <c r="BE30" s="13"/>
      <c r="BF30" s="12">
        <v>0</v>
      </c>
      <c r="BG30" s="12">
        <v>0</v>
      </c>
      <c r="BH30" s="12">
        <v>0</v>
      </c>
      <c r="BI30" s="12">
        <v>0</v>
      </c>
      <c r="BJ30" s="13"/>
      <c r="BK30" s="12">
        <v>0</v>
      </c>
      <c r="BL30" s="12">
        <v>0</v>
      </c>
      <c r="BM30" s="12">
        <v>0</v>
      </c>
      <c r="BN30" s="12">
        <v>0</v>
      </c>
      <c r="BO30" s="13"/>
      <c r="BP30" s="12">
        <v>0</v>
      </c>
      <c r="BQ30" s="12">
        <v>0</v>
      </c>
      <c r="BR30" s="12">
        <v>0</v>
      </c>
      <c r="BS30" s="12">
        <v>0</v>
      </c>
      <c r="BT30" s="13"/>
      <c r="BU30" s="12">
        <v>0</v>
      </c>
      <c r="BV30" s="12">
        <v>288000</v>
      </c>
      <c r="BW30" s="12">
        <v>0</v>
      </c>
      <c r="BX30" s="12">
        <v>288000</v>
      </c>
      <c r="BY30" s="13"/>
      <c r="BZ30" s="12">
        <v>0</v>
      </c>
      <c r="CA30" s="12">
        <v>0</v>
      </c>
      <c r="CB30" s="12">
        <v>0</v>
      </c>
      <c r="CC30" s="12">
        <v>0</v>
      </c>
      <c r="CD30" s="13"/>
      <c r="CE30" s="12">
        <v>19</v>
      </c>
      <c r="CF30" s="12">
        <v>249648.48</v>
      </c>
      <c r="CG30" s="12">
        <v>0</v>
      </c>
      <c r="CH30" s="12">
        <v>249648.48</v>
      </c>
      <c r="CI30" s="13"/>
      <c r="CJ30" s="12">
        <v>0</v>
      </c>
      <c r="CK30" s="12">
        <v>0</v>
      </c>
      <c r="CL30" s="12">
        <v>0</v>
      </c>
      <c r="CM30" s="12">
        <v>0</v>
      </c>
      <c r="CN30" s="13"/>
      <c r="CO30" s="12">
        <v>1</v>
      </c>
      <c r="CP30" s="12">
        <v>23600</v>
      </c>
      <c r="CQ30" s="12">
        <v>0</v>
      </c>
      <c r="CR30" s="12">
        <v>23600</v>
      </c>
      <c r="CS30" s="13"/>
      <c r="CT30" s="12">
        <v>22</v>
      </c>
      <c r="CU30" s="12">
        <v>159050</v>
      </c>
      <c r="CV30" s="12">
        <v>0</v>
      </c>
      <c r="CW30" s="12">
        <v>159050</v>
      </c>
      <c r="CX30" s="13"/>
      <c r="CY30" s="12">
        <v>0</v>
      </c>
      <c r="CZ30" s="12">
        <v>262725</v>
      </c>
      <c r="DA30" s="12">
        <v>0</v>
      </c>
      <c r="DB30" s="12">
        <v>262725</v>
      </c>
      <c r="DC30" s="13"/>
      <c r="DD30" s="12">
        <v>0</v>
      </c>
      <c r="DE30" s="12">
        <v>0</v>
      </c>
      <c r="DF30" s="12">
        <v>0</v>
      </c>
      <c r="DG30" s="12">
        <v>0</v>
      </c>
      <c r="DH30" s="13"/>
      <c r="DI30" s="12">
        <v>0</v>
      </c>
      <c r="DJ30" s="12">
        <v>0</v>
      </c>
      <c r="DK30" s="12">
        <v>0</v>
      </c>
      <c r="DL30" s="12">
        <v>0</v>
      </c>
      <c r="DM30" s="13"/>
      <c r="DN30" s="12">
        <v>0</v>
      </c>
      <c r="DO30" s="12">
        <v>0</v>
      </c>
      <c r="DP30" s="12">
        <v>0</v>
      </c>
      <c r="DQ30" s="12">
        <v>0</v>
      </c>
      <c r="DR30" s="13"/>
      <c r="DS30" s="12">
        <v>0</v>
      </c>
      <c r="DT30" s="12">
        <v>0</v>
      </c>
      <c r="DU30" s="12">
        <v>0</v>
      </c>
      <c r="DV30" s="12">
        <v>0</v>
      </c>
      <c r="DW30" s="13"/>
      <c r="DX30" s="12">
        <v>1</v>
      </c>
      <c r="DY30" s="12">
        <v>142400</v>
      </c>
      <c r="DZ30" s="12">
        <v>0</v>
      </c>
      <c r="EA30" s="12">
        <v>142400</v>
      </c>
      <c r="EB30" s="13"/>
      <c r="EC30" s="12">
        <v>0</v>
      </c>
      <c r="ED30" s="12">
        <v>0</v>
      </c>
      <c r="EE30" s="12">
        <v>0</v>
      </c>
      <c r="EF30" s="12">
        <v>0</v>
      </c>
      <c r="EG30" s="13"/>
      <c r="EH30" s="12">
        <v>0</v>
      </c>
      <c r="EI30" s="12">
        <v>0</v>
      </c>
      <c r="EJ30" s="12">
        <v>0</v>
      </c>
      <c r="EK30" s="12">
        <v>0</v>
      </c>
      <c r="EL30" s="13"/>
      <c r="EM30" s="12">
        <v>19</v>
      </c>
      <c r="EN30" s="12">
        <v>163000</v>
      </c>
      <c r="EO30" s="12">
        <v>0</v>
      </c>
      <c r="EP30" s="12">
        <v>163000</v>
      </c>
      <c r="EQ30" s="13"/>
      <c r="ER30" s="12">
        <v>1</v>
      </c>
      <c r="ES30" s="12">
        <v>225000</v>
      </c>
      <c r="ET30" s="12">
        <v>0</v>
      </c>
      <c r="EU30" s="12">
        <v>225000</v>
      </c>
      <c r="EV30" s="13"/>
      <c r="EW30" s="12">
        <v>20</v>
      </c>
      <c r="EX30" s="12">
        <v>40000</v>
      </c>
      <c r="EY30" s="12">
        <v>0</v>
      </c>
      <c r="EZ30" s="12">
        <v>40000</v>
      </c>
      <c r="FA30" s="13"/>
      <c r="FB30" s="12">
        <v>20</v>
      </c>
      <c r="FC30" s="12">
        <v>60000</v>
      </c>
      <c r="FD30" s="12">
        <v>0</v>
      </c>
      <c r="FE30" s="12">
        <v>60000</v>
      </c>
      <c r="FF30" s="13"/>
      <c r="FG30" s="12">
        <v>0</v>
      </c>
      <c r="FH30" s="12">
        <v>0</v>
      </c>
      <c r="FI30" s="12">
        <v>0</v>
      </c>
      <c r="FJ30" s="12">
        <v>0</v>
      </c>
      <c r="FK30" s="13"/>
      <c r="FL30" s="12">
        <v>0</v>
      </c>
      <c r="FM30" s="12">
        <v>0</v>
      </c>
      <c r="FN30" s="12">
        <v>0</v>
      </c>
      <c r="FO30" s="12">
        <v>0</v>
      </c>
      <c r="FP30" s="13"/>
      <c r="FQ30" s="12">
        <v>0</v>
      </c>
      <c r="FR30" s="12">
        <v>0</v>
      </c>
      <c r="FS30" s="12">
        <v>0</v>
      </c>
      <c r="FT30" s="12">
        <v>0</v>
      </c>
      <c r="FU30" s="13"/>
      <c r="FV30" s="12">
        <v>0</v>
      </c>
      <c r="FW30" s="12">
        <v>0</v>
      </c>
      <c r="FX30" s="12">
        <v>0</v>
      </c>
      <c r="FY30" s="12">
        <v>0</v>
      </c>
      <c r="FZ30" s="13"/>
      <c r="GA30" s="12">
        <v>0</v>
      </c>
      <c r="GB30" s="12">
        <v>0</v>
      </c>
      <c r="GC30" s="12">
        <v>0</v>
      </c>
      <c r="GD30" s="12">
        <v>0</v>
      </c>
      <c r="GE30" s="13"/>
      <c r="GF30" s="12">
        <v>0</v>
      </c>
      <c r="GG30" s="12">
        <v>0</v>
      </c>
      <c r="GH30" s="12">
        <v>0</v>
      </c>
      <c r="GI30" s="12">
        <v>0</v>
      </c>
      <c r="GJ30" s="13"/>
      <c r="GK30" s="12">
        <v>1</v>
      </c>
      <c r="GL30" s="12">
        <v>32500</v>
      </c>
      <c r="GM30" s="12">
        <v>0</v>
      </c>
      <c r="GN30" s="12">
        <v>32500</v>
      </c>
      <c r="GO30" s="13"/>
      <c r="GP30" s="12">
        <v>20</v>
      </c>
      <c r="GQ30" s="12">
        <v>200000</v>
      </c>
      <c r="GR30" s="12">
        <v>0</v>
      </c>
      <c r="GS30" s="12">
        <v>200000</v>
      </c>
      <c r="GT30" s="13"/>
      <c r="GU30" s="12">
        <v>2</v>
      </c>
      <c r="GV30" s="12">
        <v>20000</v>
      </c>
      <c r="GW30" s="12">
        <v>0</v>
      </c>
      <c r="GX30" s="12">
        <v>20000</v>
      </c>
      <c r="GY30" s="13"/>
      <c r="GZ30" s="12">
        <v>0</v>
      </c>
      <c r="HA30" s="12">
        <v>0</v>
      </c>
      <c r="HB30" s="12">
        <v>0</v>
      </c>
      <c r="HC30" s="12">
        <v>0</v>
      </c>
      <c r="HD30" s="13"/>
      <c r="HE30" s="12">
        <v>0</v>
      </c>
      <c r="HF30" s="12">
        <v>0</v>
      </c>
      <c r="HG30" s="12">
        <v>0</v>
      </c>
      <c r="HH30" s="12">
        <v>0</v>
      </c>
      <c r="HI30" s="13"/>
      <c r="HJ30" s="12">
        <v>0</v>
      </c>
      <c r="HK30" s="12">
        <v>0</v>
      </c>
      <c r="HL30" s="12">
        <v>0</v>
      </c>
      <c r="HM30" s="12">
        <v>0</v>
      </c>
      <c r="HN30" s="13"/>
      <c r="HO30" s="12">
        <v>0</v>
      </c>
      <c r="HP30" s="12">
        <v>0</v>
      </c>
      <c r="HQ30" s="12">
        <v>0</v>
      </c>
      <c r="HR30" s="12">
        <v>0</v>
      </c>
      <c r="HS30" s="13"/>
      <c r="HT30" s="12">
        <v>0</v>
      </c>
      <c r="HU30" s="12">
        <v>0</v>
      </c>
      <c r="HV30" s="12">
        <v>0</v>
      </c>
      <c r="HW30" s="12">
        <v>0</v>
      </c>
      <c r="HX30" s="13"/>
      <c r="HY30" s="12">
        <v>0</v>
      </c>
      <c r="HZ30" s="12">
        <v>0</v>
      </c>
      <c r="IA30" s="12">
        <v>0</v>
      </c>
      <c r="IB30" s="12">
        <v>0</v>
      </c>
      <c r="IC30" s="13"/>
      <c r="ID30" s="12">
        <v>3</v>
      </c>
      <c r="IE30" s="12">
        <v>50575</v>
      </c>
      <c r="IF30" s="12">
        <v>0</v>
      </c>
      <c r="IG30" s="12">
        <v>50575</v>
      </c>
      <c r="IH30" s="13"/>
      <c r="II30" s="12">
        <v>0</v>
      </c>
      <c r="IJ30" s="12">
        <v>0</v>
      </c>
      <c r="IK30" s="12">
        <v>0</v>
      </c>
      <c r="IL30" s="12">
        <v>0</v>
      </c>
      <c r="IM30" s="13"/>
      <c r="IN30" s="12">
        <v>0</v>
      </c>
      <c r="IO30" s="12">
        <v>0</v>
      </c>
      <c r="IP30" s="12">
        <v>0</v>
      </c>
      <c r="IQ30" s="12">
        <v>0</v>
      </c>
      <c r="IR30" s="13"/>
      <c r="IS30" s="12">
        <v>1</v>
      </c>
      <c r="IT30" s="12">
        <v>25000</v>
      </c>
      <c r="IU30" s="12">
        <v>0</v>
      </c>
      <c r="IV30" s="12">
        <v>25000</v>
      </c>
      <c r="IW30" s="13"/>
      <c r="IX30" s="12">
        <v>335</v>
      </c>
      <c r="IY30" s="12">
        <v>377900</v>
      </c>
      <c r="IZ30" s="12">
        <v>0</v>
      </c>
      <c r="JA30" s="12">
        <v>377900</v>
      </c>
      <c r="JB30" s="13"/>
      <c r="JC30" s="12">
        <v>20</v>
      </c>
      <c r="JD30" s="12">
        <v>10950</v>
      </c>
      <c r="JE30" s="12">
        <v>0</v>
      </c>
      <c r="JF30" s="12">
        <v>10950</v>
      </c>
      <c r="JG30" s="13"/>
      <c r="JH30" s="12">
        <v>0</v>
      </c>
      <c r="JI30" s="12">
        <v>0</v>
      </c>
      <c r="JJ30" s="12">
        <v>0</v>
      </c>
      <c r="JK30" s="12">
        <v>0</v>
      </c>
      <c r="JL30" s="13"/>
      <c r="JM30" s="12">
        <v>20</v>
      </c>
      <c r="JN30" s="12">
        <v>7900</v>
      </c>
      <c r="JO30" s="12">
        <v>0</v>
      </c>
      <c r="JP30" s="12">
        <v>7900</v>
      </c>
      <c r="JQ30" s="13"/>
      <c r="JR30" s="12">
        <v>0</v>
      </c>
      <c r="JS30" s="12">
        <v>0</v>
      </c>
      <c r="JT30" s="12">
        <v>0</v>
      </c>
      <c r="JU30" s="12">
        <v>0</v>
      </c>
      <c r="JV30" s="13"/>
      <c r="JW30" s="12">
        <v>0</v>
      </c>
      <c r="JX30" s="12">
        <v>0</v>
      </c>
      <c r="JY30" s="12">
        <v>0</v>
      </c>
      <c r="JZ30" s="12">
        <v>0</v>
      </c>
      <c r="KA30" s="13"/>
      <c r="KB30" s="12">
        <v>0</v>
      </c>
      <c r="KC30" s="12">
        <v>0</v>
      </c>
      <c r="KD30" s="12">
        <v>0</v>
      </c>
      <c r="KE30" s="12">
        <v>0</v>
      </c>
      <c r="KF30" s="13"/>
      <c r="KG30" s="12">
        <v>117</v>
      </c>
      <c r="KH30" s="12">
        <v>29250</v>
      </c>
      <c r="KI30" s="12">
        <v>0</v>
      </c>
      <c r="KJ30" s="12">
        <v>29250</v>
      </c>
      <c r="KK30" s="13"/>
      <c r="KL30" s="12">
        <v>0</v>
      </c>
      <c r="KM30" s="12">
        <v>0</v>
      </c>
      <c r="KN30" s="12">
        <v>0</v>
      </c>
      <c r="KO30" s="12">
        <v>0</v>
      </c>
      <c r="KP30" s="13"/>
      <c r="KQ30" s="12">
        <v>1</v>
      </c>
      <c r="KR30" s="12">
        <v>35000</v>
      </c>
      <c r="KS30" s="12">
        <v>0</v>
      </c>
      <c r="KT30" s="12">
        <v>35000</v>
      </c>
      <c r="KU30" s="13"/>
      <c r="KV30" s="12">
        <v>0</v>
      </c>
      <c r="KW30" s="12">
        <v>0</v>
      </c>
      <c r="KX30" s="12">
        <v>0</v>
      </c>
      <c r="KY30" s="12">
        <v>0</v>
      </c>
      <c r="KZ30" s="13"/>
      <c r="LA30" s="12">
        <v>0</v>
      </c>
      <c r="LB30" s="12">
        <v>0</v>
      </c>
      <c r="LC30" s="12">
        <v>0</v>
      </c>
      <c r="LD30" s="12">
        <v>0</v>
      </c>
      <c r="LE30" s="13"/>
      <c r="LF30" s="12">
        <v>0</v>
      </c>
      <c r="LG30" s="12">
        <v>0</v>
      </c>
      <c r="LH30" s="12">
        <v>0</v>
      </c>
      <c r="LI30" s="12">
        <v>0</v>
      </c>
      <c r="LJ30" s="13"/>
      <c r="LK30" s="12">
        <v>0</v>
      </c>
      <c r="LL30" s="12">
        <v>678600</v>
      </c>
      <c r="LM30" s="12">
        <v>0</v>
      </c>
      <c r="LN30" s="12">
        <v>678600</v>
      </c>
      <c r="LO30" s="13"/>
      <c r="LP30" s="12">
        <v>910</v>
      </c>
      <c r="LQ30" s="12">
        <v>253500</v>
      </c>
      <c r="LR30" s="12">
        <v>0</v>
      </c>
      <c r="LS30" s="12">
        <v>253500</v>
      </c>
      <c r="LT30" s="13"/>
      <c r="LU30" s="12">
        <v>60</v>
      </c>
      <c r="LV30" s="12">
        <v>67800</v>
      </c>
      <c r="LW30" s="12">
        <v>0</v>
      </c>
      <c r="LX30" s="12">
        <v>67800</v>
      </c>
      <c r="LY30" s="13"/>
      <c r="LZ30" s="12">
        <v>0</v>
      </c>
      <c r="MA30" s="12">
        <v>75000</v>
      </c>
      <c r="MB30" s="12">
        <v>0</v>
      </c>
      <c r="MC30" s="12">
        <v>75000</v>
      </c>
      <c r="MD30" s="13"/>
      <c r="ME30" s="12">
        <v>0</v>
      </c>
      <c r="MF30" s="12">
        <v>0</v>
      </c>
      <c r="MG30" s="12">
        <v>0</v>
      </c>
      <c r="MH30" s="12">
        <v>0</v>
      </c>
      <c r="MI30" s="13"/>
      <c r="MJ30" s="12">
        <v>0</v>
      </c>
      <c r="MK30" s="12">
        <v>0</v>
      </c>
      <c r="ML30" s="12">
        <v>0</v>
      </c>
      <c r="MM30" s="12">
        <v>0</v>
      </c>
      <c r="MN30" s="13"/>
      <c r="MO30" s="12">
        <v>0</v>
      </c>
      <c r="MP30" s="12">
        <v>0</v>
      </c>
      <c r="MQ30" s="12">
        <v>0</v>
      </c>
      <c r="MR30" s="12">
        <v>0</v>
      </c>
      <c r="MS30" s="13"/>
      <c r="MT30" s="12">
        <v>0</v>
      </c>
      <c r="MU30" s="12">
        <v>0</v>
      </c>
      <c r="MV30" s="12">
        <v>0</v>
      </c>
      <c r="MW30" s="12">
        <v>0</v>
      </c>
      <c r="MX30" s="13"/>
      <c r="MY30" s="12">
        <v>0</v>
      </c>
      <c r="MZ30" s="12">
        <v>0</v>
      </c>
      <c r="NA30" s="12">
        <v>0</v>
      </c>
      <c r="NB30" s="12">
        <v>0</v>
      </c>
      <c r="NC30" s="13"/>
      <c r="ND30" s="12">
        <v>1</v>
      </c>
      <c r="NE30" s="12">
        <v>50000</v>
      </c>
      <c r="NF30" s="12">
        <v>0</v>
      </c>
      <c r="NG30" s="12">
        <v>50000</v>
      </c>
      <c r="NH30" s="13"/>
      <c r="NI30" s="12">
        <v>1</v>
      </c>
      <c r="NJ30" s="12">
        <v>50000</v>
      </c>
      <c r="NK30" s="12">
        <v>0</v>
      </c>
      <c r="NL30" s="12">
        <v>50000</v>
      </c>
      <c r="NM30" s="13"/>
      <c r="NN30" s="12">
        <v>0</v>
      </c>
      <c r="NO30" s="12">
        <v>0</v>
      </c>
      <c r="NP30" s="12">
        <v>0</v>
      </c>
      <c r="NQ30" s="12">
        <v>0</v>
      </c>
      <c r="NR30" s="13"/>
      <c r="NS30" s="12">
        <v>0</v>
      </c>
      <c r="NT30" s="12">
        <v>0</v>
      </c>
      <c r="NU30" s="12">
        <v>0</v>
      </c>
      <c r="NV30" s="12">
        <v>0</v>
      </c>
      <c r="NW30" s="13"/>
      <c r="NX30" s="12">
        <v>0</v>
      </c>
      <c r="NY30" s="12">
        <v>0</v>
      </c>
      <c r="NZ30" s="12">
        <v>0</v>
      </c>
      <c r="OA30" s="12">
        <v>0</v>
      </c>
      <c r="OB30" s="13"/>
      <c r="OC30" s="12">
        <v>0</v>
      </c>
      <c r="OD30" s="12">
        <v>0</v>
      </c>
      <c r="OE30" s="12">
        <v>0</v>
      </c>
      <c r="OF30" s="12">
        <v>0</v>
      </c>
      <c r="OG30" s="13"/>
      <c r="OH30" s="12">
        <v>0</v>
      </c>
      <c r="OI30" s="12">
        <v>0</v>
      </c>
      <c r="OJ30" s="12">
        <v>0</v>
      </c>
      <c r="OK30" s="12">
        <v>0</v>
      </c>
      <c r="OL30" s="13"/>
      <c r="OM30" s="12">
        <v>1</v>
      </c>
      <c r="ON30" s="12">
        <v>100000</v>
      </c>
      <c r="OO30" s="12">
        <v>0</v>
      </c>
      <c r="OP30" s="12">
        <v>100000</v>
      </c>
      <c r="OQ30" s="13"/>
      <c r="OR30" s="12">
        <v>35.6</v>
      </c>
      <c r="OS30" s="12">
        <v>3780720</v>
      </c>
      <c r="OT30" s="12">
        <v>0</v>
      </c>
      <c r="OU30" s="12">
        <v>3780720</v>
      </c>
      <c r="OV30" s="13"/>
      <c r="OW30" s="12">
        <v>0</v>
      </c>
      <c r="OX30" s="12">
        <v>0</v>
      </c>
      <c r="OY30" s="12">
        <v>0</v>
      </c>
      <c r="OZ30" s="12">
        <v>0</v>
      </c>
      <c r="PA30" s="13"/>
      <c r="PB30" s="12">
        <v>0</v>
      </c>
      <c r="PC30" s="12">
        <v>0</v>
      </c>
      <c r="PD30" s="12">
        <v>0</v>
      </c>
      <c r="PE30" s="12">
        <v>0</v>
      </c>
      <c r="PF30" s="13"/>
      <c r="PG30" s="12">
        <v>0</v>
      </c>
      <c r="PH30" s="12">
        <v>0</v>
      </c>
      <c r="PI30" s="12">
        <v>0</v>
      </c>
      <c r="PJ30" s="12">
        <v>0</v>
      </c>
      <c r="PK30" s="13"/>
      <c r="PL30" s="12">
        <v>0</v>
      </c>
      <c r="PM30" s="12">
        <v>0</v>
      </c>
      <c r="PN30" s="12">
        <v>0</v>
      </c>
      <c r="PO30" s="12">
        <v>0</v>
      </c>
      <c r="PP30" s="13"/>
      <c r="PQ30" s="12">
        <v>0</v>
      </c>
      <c r="PR30" s="12">
        <v>0</v>
      </c>
      <c r="PS30" s="12">
        <v>0</v>
      </c>
      <c r="PT30" s="12">
        <v>0</v>
      </c>
      <c r="PU30" s="13"/>
      <c r="PV30" s="12">
        <v>0</v>
      </c>
      <c r="PW30" s="12">
        <v>0</v>
      </c>
      <c r="PX30" s="12">
        <v>0</v>
      </c>
      <c r="PY30" s="12">
        <v>0</v>
      </c>
      <c r="PZ30" s="13"/>
      <c r="QA30" s="12">
        <v>0</v>
      </c>
      <c r="QB30" s="12">
        <v>0</v>
      </c>
      <c r="QC30" s="12">
        <v>0</v>
      </c>
      <c r="QD30" s="12">
        <v>0</v>
      </c>
      <c r="QE30" s="13"/>
      <c r="QF30" s="12">
        <v>0</v>
      </c>
      <c r="QG30" s="12">
        <v>0</v>
      </c>
      <c r="QH30" s="12">
        <v>0</v>
      </c>
      <c r="QI30" s="12">
        <v>0</v>
      </c>
      <c r="QJ30" s="13"/>
      <c r="QK30" s="12">
        <v>1</v>
      </c>
      <c r="QL30" s="12">
        <v>18500</v>
      </c>
      <c r="QM30" s="12">
        <v>0</v>
      </c>
      <c r="QN30" s="12">
        <v>18500</v>
      </c>
      <c r="QO30" s="13"/>
      <c r="QP30" s="12">
        <v>0</v>
      </c>
      <c r="QQ30" s="12">
        <v>0</v>
      </c>
      <c r="QR30" s="12">
        <v>0</v>
      </c>
      <c r="QS30" s="12">
        <v>0</v>
      </c>
      <c r="QT30" s="13"/>
      <c r="QU30" s="12">
        <v>1</v>
      </c>
      <c r="QV30" s="12">
        <v>33900</v>
      </c>
      <c r="QW30" s="12">
        <v>0</v>
      </c>
      <c r="QX30" s="12">
        <v>33900</v>
      </c>
      <c r="QY30" s="13"/>
      <c r="QZ30" s="12">
        <v>20</v>
      </c>
      <c r="RA30" s="12">
        <v>141000</v>
      </c>
      <c r="RB30" s="12">
        <v>0</v>
      </c>
      <c r="RC30" s="12">
        <v>141000</v>
      </c>
      <c r="RD30" s="13"/>
      <c r="RE30" s="12">
        <v>0</v>
      </c>
      <c r="RF30" s="12">
        <v>0</v>
      </c>
      <c r="RG30" s="12">
        <v>0</v>
      </c>
      <c r="RH30" s="12">
        <v>0</v>
      </c>
      <c r="RI30" s="13"/>
      <c r="RJ30" s="12">
        <v>0</v>
      </c>
      <c r="RK30" s="12">
        <v>0</v>
      </c>
      <c r="RL30" s="12">
        <v>0</v>
      </c>
      <c r="RM30" s="12">
        <v>0</v>
      </c>
      <c r="RN30" s="13"/>
      <c r="RO30" s="12">
        <v>0</v>
      </c>
      <c r="RP30" s="12">
        <v>0</v>
      </c>
      <c r="RQ30" s="12">
        <v>0</v>
      </c>
      <c r="RR30" s="12">
        <v>0</v>
      </c>
      <c r="RS30" s="13"/>
      <c r="RT30" s="12">
        <v>92</v>
      </c>
      <c r="RU30" s="12">
        <v>1380000</v>
      </c>
      <c r="RV30" s="12">
        <v>0</v>
      </c>
      <c r="RW30" s="12">
        <v>1380000</v>
      </c>
      <c r="RX30" s="13"/>
      <c r="RY30" s="12">
        <v>0</v>
      </c>
      <c r="RZ30" s="12">
        <v>0</v>
      </c>
      <c r="SA30" s="12">
        <v>0</v>
      </c>
      <c r="SB30" s="12">
        <v>0</v>
      </c>
      <c r="SC30" s="13"/>
      <c r="SD30" s="12">
        <v>0</v>
      </c>
      <c r="SE30" s="12">
        <v>0</v>
      </c>
      <c r="SF30" s="12">
        <v>0</v>
      </c>
      <c r="SG30" s="12">
        <v>0</v>
      </c>
      <c r="SH30" s="13"/>
      <c r="SI30" s="12">
        <v>0</v>
      </c>
      <c r="SJ30" s="12">
        <v>0</v>
      </c>
      <c r="SK30" s="12">
        <v>0</v>
      </c>
      <c r="SL30" s="12">
        <v>0</v>
      </c>
      <c r="SM30" s="13"/>
      <c r="SN30" s="12">
        <v>0</v>
      </c>
      <c r="SO30" s="12">
        <v>0</v>
      </c>
      <c r="SP30" s="12">
        <v>0</v>
      </c>
      <c r="SQ30" s="12">
        <v>0</v>
      </c>
      <c r="SR30" s="13"/>
      <c r="SS30" s="12">
        <v>0</v>
      </c>
      <c r="ST30" s="12">
        <v>0</v>
      </c>
      <c r="SU30" s="12">
        <v>0</v>
      </c>
      <c r="SV30" s="12">
        <v>0</v>
      </c>
      <c r="SW30" s="13"/>
      <c r="SX30" s="12">
        <v>0</v>
      </c>
      <c r="SY30" s="12">
        <v>0</v>
      </c>
      <c r="SZ30" s="12">
        <v>0</v>
      </c>
      <c r="TA30" s="12">
        <v>0</v>
      </c>
      <c r="TB30" s="13"/>
      <c r="TC30" s="12">
        <v>0</v>
      </c>
      <c r="TD30" s="12">
        <v>0</v>
      </c>
      <c r="TE30" s="12">
        <v>0</v>
      </c>
      <c r="TF30" s="12">
        <v>0</v>
      </c>
      <c r="TG30" s="13"/>
      <c r="TH30" s="12">
        <v>0</v>
      </c>
      <c r="TI30" s="12">
        <v>0</v>
      </c>
      <c r="TJ30" s="12">
        <v>0</v>
      </c>
      <c r="TK30" s="12">
        <v>0</v>
      </c>
      <c r="TL30" s="13"/>
      <c r="TM30" s="12">
        <v>0</v>
      </c>
      <c r="TN30" s="12">
        <v>0</v>
      </c>
      <c r="TO30" s="12">
        <v>0</v>
      </c>
      <c r="TP30" s="12">
        <v>0</v>
      </c>
      <c r="TQ30" s="13"/>
      <c r="TR30" s="12">
        <v>0</v>
      </c>
      <c r="TS30" s="12">
        <v>25000</v>
      </c>
      <c r="TT30" s="12">
        <v>0</v>
      </c>
      <c r="TU30" s="12">
        <v>25000</v>
      </c>
      <c r="TV30" s="13"/>
      <c r="TW30" s="12">
        <v>0</v>
      </c>
      <c r="TX30" s="12">
        <v>0</v>
      </c>
      <c r="TY30" s="12">
        <v>0</v>
      </c>
      <c r="TZ30" s="12">
        <v>0</v>
      </c>
      <c r="UA30" s="13"/>
      <c r="UB30" s="12">
        <v>0</v>
      </c>
      <c r="UC30" s="12">
        <v>0</v>
      </c>
      <c r="UD30" s="12">
        <v>0</v>
      </c>
      <c r="UE30" s="12">
        <v>0</v>
      </c>
      <c r="UF30" s="13"/>
      <c r="UG30" s="12">
        <v>0</v>
      </c>
      <c r="UH30" s="12">
        <v>15256758.48</v>
      </c>
      <c r="UI30" s="12">
        <v>0</v>
      </c>
      <c r="UJ30" s="12">
        <v>15256758.48</v>
      </c>
      <c r="UK30" s="13"/>
    </row>
    <row r="31" spans="1:557" hidden="1">
      <c r="A31" s="10">
        <v>25</v>
      </c>
      <c r="B31" s="11" t="s">
        <v>27</v>
      </c>
      <c r="C31" s="12">
        <v>0</v>
      </c>
      <c r="D31" s="12">
        <v>0</v>
      </c>
      <c r="E31" s="12">
        <v>0</v>
      </c>
      <c r="F31" s="12">
        <v>0</v>
      </c>
      <c r="G31" s="13"/>
      <c r="H31" s="12">
        <v>0</v>
      </c>
      <c r="I31" s="12">
        <v>0</v>
      </c>
      <c r="J31" s="12">
        <v>0</v>
      </c>
      <c r="K31" s="12">
        <v>0</v>
      </c>
      <c r="L31" s="13"/>
      <c r="M31" s="12">
        <v>0</v>
      </c>
      <c r="N31" s="12">
        <v>0</v>
      </c>
      <c r="O31" s="12">
        <v>0</v>
      </c>
      <c r="P31" s="12">
        <v>0</v>
      </c>
      <c r="Q31" s="13"/>
      <c r="R31" s="12">
        <v>0</v>
      </c>
      <c r="S31" s="12">
        <v>0</v>
      </c>
      <c r="T31" s="12">
        <v>0</v>
      </c>
      <c r="U31" s="12">
        <v>0</v>
      </c>
      <c r="V31" s="13"/>
      <c r="W31" s="12">
        <v>1</v>
      </c>
      <c r="X31" s="12">
        <v>26500</v>
      </c>
      <c r="Y31" s="12">
        <v>0</v>
      </c>
      <c r="Z31" s="12">
        <v>26500</v>
      </c>
      <c r="AA31" s="13"/>
      <c r="AB31" s="12">
        <v>0</v>
      </c>
      <c r="AC31" s="12">
        <v>0</v>
      </c>
      <c r="AD31" s="12">
        <v>0</v>
      </c>
      <c r="AE31" s="12">
        <v>0</v>
      </c>
      <c r="AF31" s="13"/>
      <c r="AG31" s="12">
        <v>3</v>
      </c>
      <c r="AH31" s="12">
        <v>596700</v>
      </c>
      <c r="AI31" s="12">
        <v>0</v>
      </c>
      <c r="AJ31" s="12">
        <v>596700</v>
      </c>
      <c r="AK31" s="13"/>
      <c r="AL31" s="12">
        <v>0</v>
      </c>
      <c r="AM31" s="12">
        <v>0</v>
      </c>
      <c r="AN31" s="12">
        <v>0</v>
      </c>
      <c r="AO31" s="12">
        <v>0</v>
      </c>
      <c r="AP31" s="13"/>
      <c r="AQ31" s="12">
        <v>0</v>
      </c>
      <c r="AR31" s="12">
        <v>0</v>
      </c>
      <c r="AS31" s="12">
        <v>0</v>
      </c>
      <c r="AT31" s="12">
        <v>0</v>
      </c>
      <c r="AU31" s="13"/>
      <c r="AV31" s="12">
        <v>0</v>
      </c>
      <c r="AW31" s="12">
        <v>0</v>
      </c>
      <c r="AX31" s="12">
        <v>0</v>
      </c>
      <c r="AY31" s="12">
        <v>0</v>
      </c>
      <c r="AZ31" s="13"/>
      <c r="BA31" s="12">
        <v>0</v>
      </c>
      <c r="BB31" s="12">
        <v>0</v>
      </c>
      <c r="BC31" s="12">
        <v>0</v>
      </c>
      <c r="BD31" s="12">
        <v>0</v>
      </c>
      <c r="BE31" s="13"/>
      <c r="BF31" s="12">
        <v>0</v>
      </c>
      <c r="BG31" s="12">
        <v>0</v>
      </c>
      <c r="BH31" s="12">
        <v>0</v>
      </c>
      <c r="BI31" s="12">
        <v>0</v>
      </c>
      <c r="BJ31" s="13"/>
      <c r="BK31" s="12">
        <v>0</v>
      </c>
      <c r="BL31" s="12">
        <v>0</v>
      </c>
      <c r="BM31" s="12">
        <v>0</v>
      </c>
      <c r="BN31" s="12">
        <v>0</v>
      </c>
      <c r="BO31" s="13"/>
      <c r="BP31" s="12">
        <v>0</v>
      </c>
      <c r="BQ31" s="12">
        <v>0</v>
      </c>
      <c r="BR31" s="12">
        <v>0</v>
      </c>
      <c r="BS31" s="12">
        <v>0</v>
      </c>
      <c r="BT31" s="13"/>
      <c r="BU31" s="12">
        <v>0</v>
      </c>
      <c r="BV31" s="12">
        <v>302000</v>
      </c>
      <c r="BW31" s="12">
        <v>0</v>
      </c>
      <c r="BX31" s="12">
        <v>302000</v>
      </c>
      <c r="BY31" s="13"/>
      <c r="BZ31" s="12">
        <v>0</v>
      </c>
      <c r="CA31" s="12">
        <v>0</v>
      </c>
      <c r="CB31" s="12">
        <v>0</v>
      </c>
      <c r="CC31" s="12">
        <v>0</v>
      </c>
      <c r="CD31" s="13"/>
      <c r="CE31" s="12">
        <v>14</v>
      </c>
      <c r="CF31" s="12">
        <v>188648.48</v>
      </c>
      <c r="CG31" s="12">
        <v>0</v>
      </c>
      <c r="CH31" s="12">
        <v>188648.48</v>
      </c>
      <c r="CI31" s="13"/>
      <c r="CJ31" s="12">
        <v>0</v>
      </c>
      <c r="CK31" s="12">
        <v>0</v>
      </c>
      <c r="CL31" s="12">
        <v>0</v>
      </c>
      <c r="CM31" s="12">
        <v>0</v>
      </c>
      <c r="CN31" s="13"/>
      <c r="CO31" s="12">
        <v>0</v>
      </c>
      <c r="CP31" s="12">
        <v>0</v>
      </c>
      <c r="CQ31" s="12">
        <v>0</v>
      </c>
      <c r="CR31" s="12">
        <v>0</v>
      </c>
      <c r="CS31" s="13"/>
      <c r="CT31" s="12">
        <v>15</v>
      </c>
      <c r="CU31" s="12">
        <v>74050</v>
      </c>
      <c r="CV31" s="12">
        <v>0</v>
      </c>
      <c r="CW31" s="12">
        <v>74050</v>
      </c>
      <c r="CX31" s="13"/>
      <c r="CY31" s="12">
        <v>0</v>
      </c>
      <c r="CZ31" s="12">
        <v>181475</v>
      </c>
      <c r="DA31" s="12">
        <v>0</v>
      </c>
      <c r="DB31" s="12">
        <v>181475</v>
      </c>
      <c r="DC31" s="13"/>
      <c r="DD31" s="12">
        <v>0</v>
      </c>
      <c r="DE31" s="12">
        <v>0</v>
      </c>
      <c r="DF31" s="12">
        <v>0</v>
      </c>
      <c r="DG31" s="12">
        <v>0</v>
      </c>
      <c r="DH31" s="13"/>
      <c r="DI31" s="12">
        <v>0</v>
      </c>
      <c r="DJ31" s="12">
        <v>0</v>
      </c>
      <c r="DK31" s="12">
        <v>0</v>
      </c>
      <c r="DL31" s="12">
        <v>0</v>
      </c>
      <c r="DM31" s="13"/>
      <c r="DN31" s="12">
        <v>0</v>
      </c>
      <c r="DO31" s="12">
        <v>0</v>
      </c>
      <c r="DP31" s="12">
        <v>0</v>
      </c>
      <c r="DQ31" s="12">
        <v>0</v>
      </c>
      <c r="DR31" s="13"/>
      <c r="DS31" s="12">
        <v>0</v>
      </c>
      <c r="DT31" s="12">
        <v>0</v>
      </c>
      <c r="DU31" s="12">
        <v>0</v>
      </c>
      <c r="DV31" s="12">
        <v>0</v>
      </c>
      <c r="DW31" s="13"/>
      <c r="DX31" s="12">
        <v>1</v>
      </c>
      <c r="DY31" s="12">
        <v>142400</v>
      </c>
      <c r="DZ31" s="12">
        <v>0</v>
      </c>
      <c r="EA31" s="12">
        <v>142400</v>
      </c>
      <c r="EB31" s="13"/>
      <c r="EC31" s="12">
        <v>0</v>
      </c>
      <c r="ED31" s="12">
        <v>0</v>
      </c>
      <c r="EE31" s="12">
        <v>0</v>
      </c>
      <c r="EF31" s="12">
        <v>0</v>
      </c>
      <c r="EG31" s="13"/>
      <c r="EH31" s="12">
        <v>0</v>
      </c>
      <c r="EI31" s="12">
        <v>0</v>
      </c>
      <c r="EJ31" s="12">
        <v>0</v>
      </c>
      <c r="EK31" s="12">
        <v>0</v>
      </c>
      <c r="EL31" s="13"/>
      <c r="EM31" s="12">
        <v>14</v>
      </c>
      <c r="EN31" s="12">
        <v>128000</v>
      </c>
      <c r="EO31" s="12">
        <v>0</v>
      </c>
      <c r="EP31" s="12">
        <v>128000</v>
      </c>
      <c r="EQ31" s="13"/>
      <c r="ER31" s="12">
        <v>0</v>
      </c>
      <c r="ES31" s="12">
        <v>0</v>
      </c>
      <c r="ET31" s="12">
        <v>0</v>
      </c>
      <c r="EU31" s="12">
        <v>0</v>
      </c>
      <c r="EV31" s="13"/>
      <c r="EW31" s="12">
        <v>14</v>
      </c>
      <c r="EX31" s="12">
        <v>28000</v>
      </c>
      <c r="EY31" s="12">
        <v>0</v>
      </c>
      <c r="EZ31" s="12">
        <v>28000</v>
      </c>
      <c r="FA31" s="13"/>
      <c r="FB31" s="12">
        <v>14</v>
      </c>
      <c r="FC31" s="12">
        <v>42000</v>
      </c>
      <c r="FD31" s="12">
        <v>0</v>
      </c>
      <c r="FE31" s="12">
        <v>42000</v>
      </c>
      <c r="FF31" s="13"/>
      <c r="FG31" s="12">
        <v>0</v>
      </c>
      <c r="FH31" s="12">
        <v>0</v>
      </c>
      <c r="FI31" s="12">
        <v>0</v>
      </c>
      <c r="FJ31" s="12">
        <v>0</v>
      </c>
      <c r="FK31" s="13"/>
      <c r="FL31" s="12">
        <v>0</v>
      </c>
      <c r="FM31" s="12">
        <v>0</v>
      </c>
      <c r="FN31" s="12">
        <v>0</v>
      </c>
      <c r="FO31" s="12">
        <v>0</v>
      </c>
      <c r="FP31" s="13"/>
      <c r="FQ31" s="12">
        <v>0</v>
      </c>
      <c r="FR31" s="12">
        <v>0</v>
      </c>
      <c r="FS31" s="12">
        <v>0</v>
      </c>
      <c r="FT31" s="12">
        <v>0</v>
      </c>
      <c r="FU31" s="13"/>
      <c r="FV31" s="12">
        <v>0</v>
      </c>
      <c r="FW31" s="12">
        <v>0</v>
      </c>
      <c r="FX31" s="12">
        <v>0</v>
      </c>
      <c r="FY31" s="12">
        <v>0</v>
      </c>
      <c r="FZ31" s="13"/>
      <c r="GA31" s="12">
        <v>0</v>
      </c>
      <c r="GB31" s="12">
        <v>0</v>
      </c>
      <c r="GC31" s="12">
        <v>0</v>
      </c>
      <c r="GD31" s="12">
        <v>0</v>
      </c>
      <c r="GE31" s="13"/>
      <c r="GF31" s="12">
        <v>0</v>
      </c>
      <c r="GG31" s="12">
        <v>0</v>
      </c>
      <c r="GH31" s="12">
        <v>0</v>
      </c>
      <c r="GI31" s="12">
        <v>0</v>
      </c>
      <c r="GJ31" s="13"/>
      <c r="GK31" s="12">
        <v>1</v>
      </c>
      <c r="GL31" s="12">
        <v>32500</v>
      </c>
      <c r="GM31" s="12">
        <v>0</v>
      </c>
      <c r="GN31" s="12">
        <v>32500</v>
      </c>
      <c r="GO31" s="13"/>
      <c r="GP31" s="12">
        <v>14</v>
      </c>
      <c r="GQ31" s="12">
        <v>140000</v>
      </c>
      <c r="GR31" s="12">
        <v>0</v>
      </c>
      <c r="GS31" s="12">
        <v>140000</v>
      </c>
      <c r="GT31" s="13"/>
      <c r="GU31" s="12">
        <v>2</v>
      </c>
      <c r="GV31" s="12">
        <v>20000</v>
      </c>
      <c r="GW31" s="12">
        <v>0</v>
      </c>
      <c r="GX31" s="12">
        <v>20000</v>
      </c>
      <c r="GY31" s="13"/>
      <c r="GZ31" s="12">
        <v>0</v>
      </c>
      <c r="HA31" s="12">
        <v>0</v>
      </c>
      <c r="HB31" s="12">
        <v>0</v>
      </c>
      <c r="HC31" s="12">
        <v>0</v>
      </c>
      <c r="HD31" s="13"/>
      <c r="HE31" s="12">
        <v>0</v>
      </c>
      <c r="HF31" s="12">
        <v>0</v>
      </c>
      <c r="HG31" s="12">
        <v>0</v>
      </c>
      <c r="HH31" s="12">
        <v>0</v>
      </c>
      <c r="HI31" s="13"/>
      <c r="HJ31" s="12">
        <v>0</v>
      </c>
      <c r="HK31" s="12">
        <v>0</v>
      </c>
      <c r="HL31" s="12">
        <v>0</v>
      </c>
      <c r="HM31" s="12">
        <v>0</v>
      </c>
      <c r="HN31" s="13"/>
      <c r="HO31" s="12">
        <v>0</v>
      </c>
      <c r="HP31" s="12">
        <v>0</v>
      </c>
      <c r="HQ31" s="12">
        <v>0</v>
      </c>
      <c r="HR31" s="12">
        <v>0</v>
      </c>
      <c r="HS31" s="13"/>
      <c r="HT31" s="12">
        <v>0</v>
      </c>
      <c r="HU31" s="12">
        <v>0</v>
      </c>
      <c r="HV31" s="12">
        <v>0</v>
      </c>
      <c r="HW31" s="12">
        <v>0</v>
      </c>
      <c r="HX31" s="13"/>
      <c r="HY31" s="12">
        <v>0</v>
      </c>
      <c r="HZ31" s="12">
        <v>0</v>
      </c>
      <c r="IA31" s="12">
        <v>0</v>
      </c>
      <c r="IB31" s="12">
        <v>0</v>
      </c>
      <c r="IC31" s="13"/>
      <c r="ID31" s="12">
        <v>2</v>
      </c>
      <c r="IE31" s="12">
        <v>31050</v>
      </c>
      <c r="IF31" s="12">
        <v>0</v>
      </c>
      <c r="IG31" s="12">
        <v>31050</v>
      </c>
      <c r="IH31" s="13"/>
      <c r="II31" s="12">
        <v>0</v>
      </c>
      <c r="IJ31" s="12">
        <v>0</v>
      </c>
      <c r="IK31" s="12">
        <v>0</v>
      </c>
      <c r="IL31" s="12">
        <v>0</v>
      </c>
      <c r="IM31" s="13"/>
      <c r="IN31" s="12">
        <v>0</v>
      </c>
      <c r="IO31" s="12">
        <v>0</v>
      </c>
      <c r="IP31" s="12">
        <v>0</v>
      </c>
      <c r="IQ31" s="12">
        <v>0</v>
      </c>
      <c r="IR31" s="13"/>
      <c r="IS31" s="12">
        <v>1</v>
      </c>
      <c r="IT31" s="12">
        <v>25000</v>
      </c>
      <c r="IU31" s="12">
        <v>0</v>
      </c>
      <c r="IV31" s="12">
        <v>25000</v>
      </c>
      <c r="IW31" s="13"/>
      <c r="IX31" s="12">
        <v>130</v>
      </c>
      <c r="IY31" s="12">
        <v>142800</v>
      </c>
      <c r="IZ31" s="12">
        <v>0</v>
      </c>
      <c r="JA31" s="12">
        <v>142800</v>
      </c>
      <c r="JB31" s="13"/>
      <c r="JC31" s="12">
        <v>14</v>
      </c>
      <c r="JD31" s="12">
        <v>7700</v>
      </c>
      <c r="JE31" s="12">
        <v>0</v>
      </c>
      <c r="JF31" s="12">
        <v>7700</v>
      </c>
      <c r="JG31" s="13"/>
      <c r="JH31" s="12">
        <v>0</v>
      </c>
      <c r="JI31" s="12">
        <v>0</v>
      </c>
      <c r="JJ31" s="12">
        <v>0</v>
      </c>
      <c r="JK31" s="12">
        <v>0</v>
      </c>
      <c r="JL31" s="13"/>
      <c r="JM31" s="12">
        <v>14</v>
      </c>
      <c r="JN31" s="12">
        <v>5600</v>
      </c>
      <c r="JO31" s="12">
        <v>0</v>
      </c>
      <c r="JP31" s="12">
        <v>5600</v>
      </c>
      <c r="JQ31" s="13"/>
      <c r="JR31" s="12">
        <v>0</v>
      </c>
      <c r="JS31" s="12">
        <v>0</v>
      </c>
      <c r="JT31" s="12">
        <v>0</v>
      </c>
      <c r="JU31" s="12">
        <v>0</v>
      </c>
      <c r="JV31" s="13"/>
      <c r="JW31" s="12">
        <v>0</v>
      </c>
      <c r="JX31" s="12">
        <v>0</v>
      </c>
      <c r="JY31" s="12">
        <v>0</v>
      </c>
      <c r="JZ31" s="12">
        <v>0</v>
      </c>
      <c r="KA31" s="13"/>
      <c r="KB31" s="12">
        <v>0</v>
      </c>
      <c r="KC31" s="12">
        <v>0</v>
      </c>
      <c r="KD31" s="12">
        <v>0</v>
      </c>
      <c r="KE31" s="12">
        <v>0</v>
      </c>
      <c r="KF31" s="13"/>
      <c r="KG31" s="12">
        <v>90</v>
      </c>
      <c r="KH31" s="12">
        <v>22500</v>
      </c>
      <c r="KI31" s="12">
        <v>0</v>
      </c>
      <c r="KJ31" s="12">
        <v>22500</v>
      </c>
      <c r="KK31" s="13"/>
      <c r="KL31" s="12">
        <v>0</v>
      </c>
      <c r="KM31" s="12">
        <v>0</v>
      </c>
      <c r="KN31" s="12">
        <v>0</v>
      </c>
      <c r="KO31" s="12">
        <v>0</v>
      </c>
      <c r="KP31" s="13"/>
      <c r="KQ31" s="12">
        <v>1</v>
      </c>
      <c r="KR31" s="12">
        <v>35000</v>
      </c>
      <c r="KS31" s="12">
        <v>0</v>
      </c>
      <c r="KT31" s="12">
        <v>35000</v>
      </c>
      <c r="KU31" s="13"/>
      <c r="KV31" s="12">
        <v>0</v>
      </c>
      <c r="KW31" s="12">
        <v>0</v>
      </c>
      <c r="KX31" s="12">
        <v>0</v>
      </c>
      <c r="KY31" s="12">
        <v>0</v>
      </c>
      <c r="KZ31" s="13"/>
      <c r="LA31" s="12">
        <v>0</v>
      </c>
      <c r="LB31" s="12">
        <v>0</v>
      </c>
      <c r="LC31" s="12">
        <v>0</v>
      </c>
      <c r="LD31" s="12">
        <v>0</v>
      </c>
      <c r="LE31" s="13"/>
      <c r="LF31" s="12">
        <v>0</v>
      </c>
      <c r="LG31" s="12">
        <v>0</v>
      </c>
      <c r="LH31" s="12">
        <v>0</v>
      </c>
      <c r="LI31" s="12">
        <v>0</v>
      </c>
      <c r="LJ31" s="13"/>
      <c r="LK31" s="12">
        <v>0</v>
      </c>
      <c r="LL31" s="12">
        <v>631000</v>
      </c>
      <c r="LM31" s="12">
        <v>0</v>
      </c>
      <c r="LN31" s="12">
        <v>631000</v>
      </c>
      <c r="LO31" s="13"/>
      <c r="LP31" s="12">
        <v>420</v>
      </c>
      <c r="LQ31" s="12">
        <v>117000</v>
      </c>
      <c r="LR31" s="12">
        <v>0</v>
      </c>
      <c r="LS31" s="12">
        <v>117000</v>
      </c>
      <c r="LT31" s="13"/>
      <c r="LU31" s="12">
        <v>30</v>
      </c>
      <c r="LV31" s="12">
        <v>29200</v>
      </c>
      <c r="LW31" s="12">
        <v>0</v>
      </c>
      <c r="LX31" s="12">
        <v>29200</v>
      </c>
      <c r="LY31" s="13"/>
      <c r="LZ31" s="12">
        <v>0</v>
      </c>
      <c r="MA31" s="12">
        <v>52500</v>
      </c>
      <c r="MB31" s="12">
        <v>0</v>
      </c>
      <c r="MC31" s="12">
        <v>52500</v>
      </c>
      <c r="MD31" s="13"/>
      <c r="ME31" s="12">
        <v>0</v>
      </c>
      <c r="MF31" s="12">
        <v>0</v>
      </c>
      <c r="MG31" s="12">
        <v>0</v>
      </c>
      <c r="MH31" s="12">
        <v>0</v>
      </c>
      <c r="MI31" s="13"/>
      <c r="MJ31" s="12">
        <v>0</v>
      </c>
      <c r="MK31" s="12">
        <v>0</v>
      </c>
      <c r="ML31" s="12">
        <v>0</v>
      </c>
      <c r="MM31" s="12">
        <v>0</v>
      </c>
      <c r="MN31" s="13"/>
      <c r="MO31" s="12">
        <v>0</v>
      </c>
      <c r="MP31" s="12">
        <v>0</v>
      </c>
      <c r="MQ31" s="12">
        <v>0</v>
      </c>
      <c r="MR31" s="12">
        <v>0</v>
      </c>
      <c r="MS31" s="13"/>
      <c r="MT31" s="12">
        <v>0</v>
      </c>
      <c r="MU31" s="12">
        <v>0</v>
      </c>
      <c r="MV31" s="12">
        <v>0</v>
      </c>
      <c r="MW31" s="12">
        <v>0</v>
      </c>
      <c r="MX31" s="13"/>
      <c r="MY31" s="12">
        <v>0</v>
      </c>
      <c r="MZ31" s="12">
        <v>0</v>
      </c>
      <c r="NA31" s="12">
        <v>0</v>
      </c>
      <c r="NB31" s="12">
        <v>0</v>
      </c>
      <c r="NC31" s="13"/>
      <c r="ND31" s="12">
        <v>1</v>
      </c>
      <c r="NE31" s="12">
        <v>50000</v>
      </c>
      <c r="NF31" s="12">
        <v>0</v>
      </c>
      <c r="NG31" s="12">
        <v>50000</v>
      </c>
      <c r="NH31" s="13"/>
      <c r="NI31" s="12">
        <v>1</v>
      </c>
      <c r="NJ31" s="12">
        <v>50000</v>
      </c>
      <c r="NK31" s="12">
        <v>0</v>
      </c>
      <c r="NL31" s="12">
        <v>50000</v>
      </c>
      <c r="NM31" s="13"/>
      <c r="NN31" s="12">
        <v>0</v>
      </c>
      <c r="NO31" s="12">
        <v>0</v>
      </c>
      <c r="NP31" s="12">
        <v>0</v>
      </c>
      <c r="NQ31" s="12">
        <v>0</v>
      </c>
      <c r="NR31" s="13"/>
      <c r="NS31" s="12">
        <v>0</v>
      </c>
      <c r="NT31" s="12">
        <v>0</v>
      </c>
      <c r="NU31" s="12">
        <v>0</v>
      </c>
      <c r="NV31" s="12">
        <v>0</v>
      </c>
      <c r="NW31" s="13"/>
      <c r="NX31" s="12">
        <v>0</v>
      </c>
      <c r="NY31" s="12">
        <v>0</v>
      </c>
      <c r="NZ31" s="12">
        <v>0</v>
      </c>
      <c r="OA31" s="12">
        <v>0</v>
      </c>
      <c r="OB31" s="13"/>
      <c r="OC31" s="12">
        <v>0</v>
      </c>
      <c r="OD31" s="12">
        <v>0</v>
      </c>
      <c r="OE31" s="12">
        <v>0</v>
      </c>
      <c r="OF31" s="12">
        <v>0</v>
      </c>
      <c r="OG31" s="13"/>
      <c r="OH31" s="12">
        <v>0</v>
      </c>
      <c r="OI31" s="12">
        <v>0</v>
      </c>
      <c r="OJ31" s="12">
        <v>0</v>
      </c>
      <c r="OK31" s="12">
        <v>0</v>
      </c>
      <c r="OL31" s="13"/>
      <c r="OM31" s="12">
        <v>1</v>
      </c>
      <c r="ON31" s="12">
        <v>100000</v>
      </c>
      <c r="OO31" s="12">
        <v>0</v>
      </c>
      <c r="OP31" s="12">
        <v>100000</v>
      </c>
      <c r="OQ31" s="13"/>
      <c r="OR31" s="12">
        <v>20.399999999999999</v>
      </c>
      <c r="OS31" s="12">
        <v>2166480</v>
      </c>
      <c r="OT31" s="12">
        <v>0</v>
      </c>
      <c r="OU31" s="12">
        <v>2166480</v>
      </c>
      <c r="OV31" s="13"/>
      <c r="OW31" s="12">
        <v>0</v>
      </c>
      <c r="OX31" s="12">
        <v>0</v>
      </c>
      <c r="OY31" s="12">
        <v>0</v>
      </c>
      <c r="OZ31" s="12">
        <v>0</v>
      </c>
      <c r="PA31" s="13"/>
      <c r="PB31" s="12">
        <v>0</v>
      </c>
      <c r="PC31" s="12">
        <v>0</v>
      </c>
      <c r="PD31" s="12">
        <v>0</v>
      </c>
      <c r="PE31" s="12">
        <v>0</v>
      </c>
      <c r="PF31" s="13"/>
      <c r="PG31" s="12">
        <v>0</v>
      </c>
      <c r="PH31" s="12">
        <v>0</v>
      </c>
      <c r="PI31" s="12">
        <v>0</v>
      </c>
      <c r="PJ31" s="12">
        <v>0</v>
      </c>
      <c r="PK31" s="13"/>
      <c r="PL31" s="12">
        <v>0</v>
      </c>
      <c r="PM31" s="12">
        <v>0</v>
      </c>
      <c r="PN31" s="12">
        <v>0</v>
      </c>
      <c r="PO31" s="12">
        <v>0</v>
      </c>
      <c r="PP31" s="13"/>
      <c r="PQ31" s="12">
        <v>0</v>
      </c>
      <c r="PR31" s="12">
        <v>0</v>
      </c>
      <c r="PS31" s="12">
        <v>0</v>
      </c>
      <c r="PT31" s="12">
        <v>0</v>
      </c>
      <c r="PU31" s="13"/>
      <c r="PV31" s="12">
        <v>0</v>
      </c>
      <c r="PW31" s="12">
        <v>0</v>
      </c>
      <c r="PX31" s="12">
        <v>0</v>
      </c>
      <c r="PY31" s="12">
        <v>0</v>
      </c>
      <c r="PZ31" s="13"/>
      <c r="QA31" s="12">
        <v>0</v>
      </c>
      <c r="QB31" s="12">
        <v>0</v>
      </c>
      <c r="QC31" s="12">
        <v>0</v>
      </c>
      <c r="QD31" s="12">
        <v>0</v>
      </c>
      <c r="QE31" s="13"/>
      <c r="QF31" s="12">
        <v>0</v>
      </c>
      <c r="QG31" s="12">
        <v>0</v>
      </c>
      <c r="QH31" s="12">
        <v>0</v>
      </c>
      <c r="QI31" s="12">
        <v>0</v>
      </c>
      <c r="QJ31" s="13"/>
      <c r="QK31" s="12">
        <v>1</v>
      </c>
      <c r="QL31" s="12">
        <v>18500</v>
      </c>
      <c r="QM31" s="12">
        <v>0</v>
      </c>
      <c r="QN31" s="12">
        <v>18500</v>
      </c>
      <c r="QO31" s="13"/>
      <c r="QP31" s="12">
        <v>0</v>
      </c>
      <c r="QQ31" s="12">
        <v>0</v>
      </c>
      <c r="QR31" s="12">
        <v>0</v>
      </c>
      <c r="QS31" s="12">
        <v>0</v>
      </c>
      <c r="QT31" s="13"/>
      <c r="QU31" s="12">
        <v>1</v>
      </c>
      <c r="QV31" s="12">
        <v>24300</v>
      </c>
      <c r="QW31" s="12">
        <v>0</v>
      </c>
      <c r="QX31" s="12">
        <v>24300</v>
      </c>
      <c r="QY31" s="13"/>
      <c r="QZ31" s="12">
        <v>14</v>
      </c>
      <c r="RA31" s="12">
        <v>78500</v>
      </c>
      <c r="RB31" s="12">
        <v>0</v>
      </c>
      <c r="RC31" s="12">
        <v>78500</v>
      </c>
      <c r="RD31" s="13"/>
      <c r="RE31" s="12">
        <v>0</v>
      </c>
      <c r="RF31" s="12">
        <v>0</v>
      </c>
      <c r="RG31" s="12">
        <v>0</v>
      </c>
      <c r="RH31" s="12">
        <v>0</v>
      </c>
      <c r="RI31" s="13"/>
      <c r="RJ31" s="12">
        <v>0</v>
      </c>
      <c r="RK31" s="12">
        <v>0</v>
      </c>
      <c r="RL31" s="12">
        <v>0</v>
      </c>
      <c r="RM31" s="12">
        <v>0</v>
      </c>
      <c r="RN31" s="13"/>
      <c r="RO31" s="12">
        <v>0</v>
      </c>
      <c r="RP31" s="12">
        <v>0</v>
      </c>
      <c r="RQ31" s="12">
        <v>0</v>
      </c>
      <c r="RR31" s="12">
        <v>0</v>
      </c>
      <c r="RS31" s="13"/>
      <c r="RT31" s="12">
        <v>20</v>
      </c>
      <c r="RU31" s="12">
        <v>300000</v>
      </c>
      <c r="RV31" s="12">
        <v>0</v>
      </c>
      <c r="RW31" s="12">
        <v>300000</v>
      </c>
      <c r="RX31" s="13"/>
      <c r="RY31" s="12">
        <v>0</v>
      </c>
      <c r="RZ31" s="12">
        <v>0</v>
      </c>
      <c r="SA31" s="12">
        <v>0</v>
      </c>
      <c r="SB31" s="12">
        <v>0</v>
      </c>
      <c r="SC31" s="13"/>
      <c r="SD31" s="12">
        <v>0</v>
      </c>
      <c r="SE31" s="12">
        <v>0</v>
      </c>
      <c r="SF31" s="12">
        <v>0</v>
      </c>
      <c r="SG31" s="12">
        <v>0</v>
      </c>
      <c r="SH31" s="13"/>
      <c r="SI31" s="12">
        <v>0</v>
      </c>
      <c r="SJ31" s="12">
        <v>0</v>
      </c>
      <c r="SK31" s="12">
        <v>0</v>
      </c>
      <c r="SL31" s="12">
        <v>0</v>
      </c>
      <c r="SM31" s="13"/>
      <c r="SN31" s="12">
        <v>0</v>
      </c>
      <c r="SO31" s="12">
        <v>0</v>
      </c>
      <c r="SP31" s="12">
        <v>0</v>
      </c>
      <c r="SQ31" s="12">
        <v>0</v>
      </c>
      <c r="SR31" s="13"/>
      <c r="SS31" s="12">
        <v>0</v>
      </c>
      <c r="ST31" s="12">
        <v>0</v>
      </c>
      <c r="SU31" s="12">
        <v>0</v>
      </c>
      <c r="SV31" s="12">
        <v>0</v>
      </c>
      <c r="SW31" s="13"/>
      <c r="SX31" s="12">
        <v>0</v>
      </c>
      <c r="SY31" s="12">
        <v>0</v>
      </c>
      <c r="SZ31" s="12">
        <v>0</v>
      </c>
      <c r="TA31" s="12">
        <v>0</v>
      </c>
      <c r="TB31" s="13"/>
      <c r="TC31" s="12">
        <v>0</v>
      </c>
      <c r="TD31" s="12">
        <v>0</v>
      </c>
      <c r="TE31" s="12">
        <v>0</v>
      </c>
      <c r="TF31" s="12">
        <v>0</v>
      </c>
      <c r="TG31" s="13"/>
      <c r="TH31" s="12">
        <v>0</v>
      </c>
      <c r="TI31" s="12">
        <v>0</v>
      </c>
      <c r="TJ31" s="12">
        <v>0</v>
      </c>
      <c r="TK31" s="12">
        <v>0</v>
      </c>
      <c r="TL31" s="13"/>
      <c r="TM31" s="12">
        <v>0</v>
      </c>
      <c r="TN31" s="12">
        <v>0</v>
      </c>
      <c r="TO31" s="12">
        <v>0</v>
      </c>
      <c r="TP31" s="12">
        <v>0</v>
      </c>
      <c r="TQ31" s="13"/>
      <c r="TR31" s="12">
        <v>0</v>
      </c>
      <c r="TS31" s="12">
        <v>25000</v>
      </c>
      <c r="TT31" s="12">
        <v>0</v>
      </c>
      <c r="TU31" s="12">
        <v>25000</v>
      </c>
      <c r="TV31" s="13"/>
      <c r="TW31" s="12">
        <v>0</v>
      </c>
      <c r="TX31" s="12">
        <v>0</v>
      </c>
      <c r="TY31" s="12">
        <v>0</v>
      </c>
      <c r="TZ31" s="12">
        <v>0</v>
      </c>
      <c r="UA31" s="13"/>
      <c r="UB31" s="12">
        <v>0</v>
      </c>
      <c r="UC31" s="12">
        <v>0</v>
      </c>
      <c r="UD31" s="12">
        <v>0</v>
      </c>
      <c r="UE31" s="12">
        <v>0</v>
      </c>
      <c r="UF31" s="13"/>
      <c r="UG31" s="12">
        <v>0</v>
      </c>
      <c r="UH31" s="12">
        <v>5814403.4800000004</v>
      </c>
      <c r="UI31" s="12">
        <v>0</v>
      </c>
      <c r="UJ31" s="12">
        <v>5814403.4800000004</v>
      </c>
      <c r="UK31" s="13"/>
    </row>
    <row r="32" spans="1:557" hidden="1">
      <c r="A32" s="10">
        <v>26</v>
      </c>
      <c r="B32" s="11" t="s">
        <v>28</v>
      </c>
      <c r="C32" s="12">
        <v>2</v>
      </c>
      <c r="D32" s="12">
        <v>599014</v>
      </c>
      <c r="E32" s="12">
        <v>0</v>
      </c>
      <c r="F32" s="12">
        <v>599014</v>
      </c>
      <c r="G32" s="13"/>
      <c r="H32" s="12">
        <v>10</v>
      </c>
      <c r="I32" s="12">
        <v>2825844</v>
      </c>
      <c r="J32" s="12">
        <v>0</v>
      </c>
      <c r="K32" s="12">
        <v>2825844</v>
      </c>
      <c r="L32" s="13"/>
      <c r="M32" s="12">
        <v>0</v>
      </c>
      <c r="N32" s="12">
        <v>0</v>
      </c>
      <c r="O32" s="12">
        <v>0</v>
      </c>
      <c r="P32" s="12">
        <v>0</v>
      </c>
      <c r="Q32" s="13"/>
      <c r="R32" s="12">
        <v>0</v>
      </c>
      <c r="S32" s="12">
        <v>0</v>
      </c>
      <c r="T32" s="12">
        <v>0</v>
      </c>
      <c r="U32" s="12">
        <v>0</v>
      </c>
      <c r="V32" s="13"/>
      <c r="W32" s="12">
        <v>1</v>
      </c>
      <c r="X32" s="12">
        <v>26500</v>
      </c>
      <c r="Y32" s="12">
        <v>0</v>
      </c>
      <c r="Z32" s="12">
        <v>26500</v>
      </c>
      <c r="AA32" s="13"/>
      <c r="AB32" s="12">
        <v>0</v>
      </c>
      <c r="AC32" s="12">
        <v>0</v>
      </c>
      <c r="AD32" s="12">
        <v>0</v>
      </c>
      <c r="AE32" s="12">
        <v>0</v>
      </c>
      <c r="AF32" s="13"/>
      <c r="AG32" s="12">
        <v>10</v>
      </c>
      <c r="AH32" s="12">
        <v>1989000</v>
      </c>
      <c r="AI32" s="12">
        <v>0</v>
      </c>
      <c r="AJ32" s="12">
        <v>1989000</v>
      </c>
      <c r="AK32" s="13"/>
      <c r="AL32" s="12">
        <v>0</v>
      </c>
      <c r="AM32" s="12">
        <v>0</v>
      </c>
      <c r="AN32" s="12">
        <v>0</v>
      </c>
      <c r="AO32" s="12">
        <v>0</v>
      </c>
      <c r="AP32" s="13"/>
      <c r="AQ32" s="12">
        <v>0</v>
      </c>
      <c r="AR32" s="12">
        <v>0</v>
      </c>
      <c r="AS32" s="12">
        <v>0</v>
      </c>
      <c r="AT32" s="12">
        <v>0</v>
      </c>
      <c r="AU32" s="13"/>
      <c r="AV32" s="12">
        <v>0</v>
      </c>
      <c r="AW32" s="12">
        <v>0</v>
      </c>
      <c r="AX32" s="12">
        <v>0</v>
      </c>
      <c r="AY32" s="12">
        <v>0</v>
      </c>
      <c r="AZ32" s="13"/>
      <c r="BA32" s="12">
        <v>0</v>
      </c>
      <c r="BB32" s="12">
        <v>0</v>
      </c>
      <c r="BC32" s="12">
        <v>0</v>
      </c>
      <c r="BD32" s="12">
        <v>0</v>
      </c>
      <c r="BE32" s="13"/>
      <c r="BF32" s="12">
        <v>0</v>
      </c>
      <c r="BG32" s="12">
        <v>0</v>
      </c>
      <c r="BH32" s="12">
        <v>0</v>
      </c>
      <c r="BI32" s="12">
        <v>0</v>
      </c>
      <c r="BJ32" s="13"/>
      <c r="BK32" s="12">
        <v>0</v>
      </c>
      <c r="BL32" s="12">
        <v>0</v>
      </c>
      <c r="BM32" s="12">
        <v>0</v>
      </c>
      <c r="BN32" s="12">
        <v>0</v>
      </c>
      <c r="BO32" s="13"/>
      <c r="BP32" s="12">
        <v>0</v>
      </c>
      <c r="BQ32" s="12">
        <v>0</v>
      </c>
      <c r="BR32" s="12">
        <v>0</v>
      </c>
      <c r="BS32" s="12">
        <v>0</v>
      </c>
      <c r="BT32" s="13"/>
      <c r="BU32" s="12">
        <v>0</v>
      </c>
      <c r="BV32" s="12">
        <v>342000</v>
      </c>
      <c r="BW32" s="12">
        <v>0</v>
      </c>
      <c r="BX32" s="12">
        <v>342000</v>
      </c>
      <c r="BY32" s="13"/>
      <c r="BZ32" s="12">
        <v>0</v>
      </c>
      <c r="CA32" s="12">
        <v>0</v>
      </c>
      <c r="CB32" s="12">
        <v>0</v>
      </c>
      <c r="CC32" s="12">
        <v>0</v>
      </c>
      <c r="CD32" s="13"/>
      <c r="CE32" s="12">
        <v>0</v>
      </c>
      <c r="CF32" s="12">
        <v>0</v>
      </c>
      <c r="CG32" s="12">
        <v>0</v>
      </c>
      <c r="CH32" s="12">
        <v>0</v>
      </c>
      <c r="CI32" s="13"/>
      <c r="CJ32" s="12">
        <v>0</v>
      </c>
      <c r="CK32" s="12">
        <v>0</v>
      </c>
      <c r="CL32" s="12">
        <v>0</v>
      </c>
      <c r="CM32" s="12">
        <v>0</v>
      </c>
      <c r="CN32" s="13"/>
      <c r="CO32" s="12">
        <v>16</v>
      </c>
      <c r="CP32" s="12">
        <v>3454575</v>
      </c>
      <c r="CQ32" s="12">
        <v>0</v>
      </c>
      <c r="CR32" s="12">
        <v>3454575</v>
      </c>
      <c r="CS32" s="13"/>
      <c r="CT32" s="12">
        <v>24</v>
      </c>
      <c r="CU32" s="12">
        <v>101050</v>
      </c>
      <c r="CV32" s="12">
        <v>0</v>
      </c>
      <c r="CW32" s="12">
        <v>101050</v>
      </c>
      <c r="CX32" s="13"/>
      <c r="CY32" s="12">
        <v>0</v>
      </c>
      <c r="CZ32" s="12">
        <v>371225</v>
      </c>
      <c r="DA32" s="12">
        <v>0</v>
      </c>
      <c r="DB32" s="12">
        <v>371225</v>
      </c>
      <c r="DC32" s="13"/>
      <c r="DD32" s="12">
        <v>0</v>
      </c>
      <c r="DE32" s="12">
        <v>0</v>
      </c>
      <c r="DF32" s="12">
        <v>0</v>
      </c>
      <c r="DG32" s="12">
        <v>0</v>
      </c>
      <c r="DH32" s="13"/>
      <c r="DI32" s="12">
        <v>0</v>
      </c>
      <c r="DJ32" s="12">
        <v>0</v>
      </c>
      <c r="DK32" s="12">
        <v>0</v>
      </c>
      <c r="DL32" s="12">
        <v>0</v>
      </c>
      <c r="DM32" s="13"/>
      <c r="DN32" s="12">
        <v>0</v>
      </c>
      <c r="DO32" s="12">
        <v>0</v>
      </c>
      <c r="DP32" s="12">
        <v>0</v>
      </c>
      <c r="DQ32" s="12">
        <v>0</v>
      </c>
      <c r="DR32" s="13"/>
      <c r="DS32" s="12">
        <v>0</v>
      </c>
      <c r="DT32" s="12">
        <v>0</v>
      </c>
      <c r="DU32" s="12">
        <v>0</v>
      </c>
      <c r="DV32" s="12">
        <v>0</v>
      </c>
      <c r="DW32" s="13"/>
      <c r="DX32" s="12">
        <v>1</v>
      </c>
      <c r="DY32" s="12">
        <v>142400</v>
      </c>
      <c r="DZ32" s="12">
        <v>0</v>
      </c>
      <c r="EA32" s="12">
        <v>142400</v>
      </c>
      <c r="EB32" s="13"/>
      <c r="EC32" s="12">
        <v>0</v>
      </c>
      <c r="ED32" s="12">
        <v>0</v>
      </c>
      <c r="EE32" s="12">
        <v>0</v>
      </c>
      <c r="EF32" s="12">
        <v>0</v>
      </c>
      <c r="EG32" s="13"/>
      <c r="EH32" s="12">
        <v>0</v>
      </c>
      <c r="EI32" s="12">
        <v>0</v>
      </c>
      <c r="EJ32" s="12">
        <v>0</v>
      </c>
      <c r="EK32" s="12">
        <v>0</v>
      </c>
      <c r="EL32" s="13"/>
      <c r="EM32" s="12">
        <v>23</v>
      </c>
      <c r="EN32" s="12">
        <v>191000</v>
      </c>
      <c r="EO32" s="12">
        <v>0</v>
      </c>
      <c r="EP32" s="12">
        <v>191000</v>
      </c>
      <c r="EQ32" s="13"/>
      <c r="ER32" s="12">
        <v>0</v>
      </c>
      <c r="ES32" s="12">
        <v>0</v>
      </c>
      <c r="ET32" s="12">
        <v>0</v>
      </c>
      <c r="EU32" s="12">
        <v>0</v>
      </c>
      <c r="EV32" s="13"/>
      <c r="EW32" s="12">
        <v>23</v>
      </c>
      <c r="EX32" s="12">
        <v>46000</v>
      </c>
      <c r="EY32" s="12">
        <v>0</v>
      </c>
      <c r="EZ32" s="12">
        <v>46000</v>
      </c>
      <c r="FA32" s="13"/>
      <c r="FB32" s="12">
        <v>23</v>
      </c>
      <c r="FC32" s="12">
        <v>69000</v>
      </c>
      <c r="FD32" s="12">
        <v>0</v>
      </c>
      <c r="FE32" s="12">
        <v>69000</v>
      </c>
      <c r="FF32" s="13"/>
      <c r="FG32" s="12">
        <v>0</v>
      </c>
      <c r="FH32" s="12">
        <v>0</v>
      </c>
      <c r="FI32" s="12">
        <v>0</v>
      </c>
      <c r="FJ32" s="12">
        <v>0</v>
      </c>
      <c r="FK32" s="13"/>
      <c r="FL32" s="12">
        <v>0</v>
      </c>
      <c r="FM32" s="12">
        <v>0</v>
      </c>
      <c r="FN32" s="12">
        <v>0</v>
      </c>
      <c r="FO32" s="12">
        <v>0</v>
      </c>
      <c r="FP32" s="13"/>
      <c r="FQ32" s="12">
        <v>0</v>
      </c>
      <c r="FR32" s="12">
        <v>0</v>
      </c>
      <c r="FS32" s="12">
        <v>0</v>
      </c>
      <c r="FT32" s="12">
        <v>0</v>
      </c>
      <c r="FU32" s="13"/>
      <c r="FV32" s="12">
        <v>0</v>
      </c>
      <c r="FW32" s="12">
        <v>0</v>
      </c>
      <c r="FX32" s="12">
        <v>0</v>
      </c>
      <c r="FY32" s="12">
        <v>0</v>
      </c>
      <c r="FZ32" s="13"/>
      <c r="GA32" s="12">
        <v>0</v>
      </c>
      <c r="GB32" s="12">
        <v>0</v>
      </c>
      <c r="GC32" s="12">
        <v>0</v>
      </c>
      <c r="GD32" s="12">
        <v>0</v>
      </c>
      <c r="GE32" s="13"/>
      <c r="GF32" s="12">
        <v>0</v>
      </c>
      <c r="GG32" s="12">
        <v>0</v>
      </c>
      <c r="GH32" s="12">
        <v>0</v>
      </c>
      <c r="GI32" s="12">
        <v>0</v>
      </c>
      <c r="GJ32" s="13"/>
      <c r="GK32" s="12">
        <v>1</v>
      </c>
      <c r="GL32" s="12">
        <v>32500</v>
      </c>
      <c r="GM32" s="12">
        <v>0</v>
      </c>
      <c r="GN32" s="12">
        <v>32500</v>
      </c>
      <c r="GO32" s="13"/>
      <c r="GP32" s="12">
        <v>23</v>
      </c>
      <c r="GQ32" s="12">
        <v>230000</v>
      </c>
      <c r="GR32" s="12">
        <v>0</v>
      </c>
      <c r="GS32" s="12">
        <v>230000</v>
      </c>
      <c r="GT32" s="13"/>
      <c r="GU32" s="12">
        <v>2</v>
      </c>
      <c r="GV32" s="12">
        <v>20000</v>
      </c>
      <c r="GW32" s="12">
        <v>0</v>
      </c>
      <c r="GX32" s="12">
        <v>20000</v>
      </c>
      <c r="GY32" s="13"/>
      <c r="GZ32" s="12">
        <v>0</v>
      </c>
      <c r="HA32" s="12">
        <v>0</v>
      </c>
      <c r="HB32" s="12">
        <v>0</v>
      </c>
      <c r="HC32" s="12">
        <v>0</v>
      </c>
      <c r="HD32" s="13"/>
      <c r="HE32" s="12">
        <v>0</v>
      </c>
      <c r="HF32" s="12">
        <v>0</v>
      </c>
      <c r="HG32" s="12">
        <v>0</v>
      </c>
      <c r="HH32" s="12">
        <v>0</v>
      </c>
      <c r="HI32" s="13"/>
      <c r="HJ32" s="12">
        <v>0</v>
      </c>
      <c r="HK32" s="12">
        <v>0</v>
      </c>
      <c r="HL32" s="12">
        <v>0</v>
      </c>
      <c r="HM32" s="12">
        <v>0</v>
      </c>
      <c r="HN32" s="13"/>
      <c r="HO32" s="12">
        <v>0</v>
      </c>
      <c r="HP32" s="12">
        <v>0</v>
      </c>
      <c r="HQ32" s="12">
        <v>0</v>
      </c>
      <c r="HR32" s="12">
        <v>0</v>
      </c>
      <c r="HS32" s="13"/>
      <c r="HT32" s="12">
        <v>0</v>
      </c>
      <c r="HU32" s="12">
        <v>0</v>
      </c>
      <c r="HV32" s="12">
        <v>0</v>
      </c>
      <c r="HW32" s="12">
        <v>0</v>
      </c>
      <c r="HX32" s="13"/>
      <c r="HY32" s="12">
        <v>0</v>
      </c>
      <c r="HZ32" s="12">
        <v>0</v>
      </c>
      <c r="IA32" s="12">
        <v>0</v>
      </c>
      <c r="IB32" s="12">
        <v>0</v>
      </c>
      <c r="IC32" s="13"/>
      <c r="ID32" s="12">
        <v>3</v>
      </c>
      <c r="IE32" s="12">
        <v>47950</v>
      </c>
      <c r="IF32" s="12">
        <v>0</v>
      </c>
      <c r="IG32" s="12">
        <v>47950</v>
      </c>
      <c r="IH32" s="13"/>
      <c r="II32" s="12">
        <v>0</v>
      </c>
      <c r="IJ32" s="12">
        <v>0</v>
      </c>
      <c r="IK32" s="12">
        <v>0</v>
      </c>
      <c r="IL32" s="12">
        <v>0</v>
      </c>
      <c r="IM32" s="13"/>
      <c r="IN32" s="12">
        <v>0</v>
      </c>
      <c r="IO32" s="12">
        <v>0</v>
      </c>
      <c r="IP32" s="12">
        <v>0</v>
      </c>
      <c r="IQ32" s="12">
        <v>0</v>
      </c>
      <c r="IR32" s="13"/>
      <c r="IS32" s="12"/>
      <c r="IT32" s="12">
        <v>0</v>
      </c>
      <c r="IU32" s="12">
        <v>0</v>
      </c>
      <c r="IV32" s="12">
        <v>0</v>
      </c>
      <c r="IW32" s="13"/>
      <c r="IX32" s="12">
        <v>461</v>
      </c>
      <c r="IY32" s="12">
        <v>517600</v>
      </c>
      <c r="IZ32" s="12">
        <v>0</v>
      </c>
      <c r="JA32" s="12">
        <v>517600</v>
      </c>
      <c r="JB32" s="13"/>
      <c r="JC32" s="12">
        <v>23</v>
      </c>
      <c r="JD32" s="12">
        <v>12900</v>
      </c>
      <c r="JE32" s="12">
        <v>0</v>
      </c>
      <c r="JF32" s="12">
        <v>12900</v>
      </c>
      <c r="JG32" s="13"/>
      <c r="JH32" s="12">
        <v>0</v>
      </c>
      <c r="JI32" s="12">
        <v>0</v>
      </c>
      <c r="JJ32" s="12">
        <v>0</v>
      </c>
      <c r="JK32" s="12">
        <v>0</v>
      </c>
      <c r="JL32" s="13"/>
      <c r="JM32" s="12">
        <v>23</v>
      </c>
      <c r="JN32" s="12">
        <v>9600</v>
      </c>
      <c r="JO32" s="12">
        <v>0</v>
      </c>
      <c r="JP32" s="12">
        <v>9600</v>
      </c>
      <c r="JQ32" s="13"/>
      <c r="JR32" s="12">
        <v>0</v>
      </c>
      <c r="JS32" s="12">
        <v>0</v>
      </c>
      <c r="JT32" s="12">
        <v>0</v>
      </c>
      <c r="JU32" s="12">
        <v>0</v>
      </c>
      <c r="JV32" s="13"/>
      <c r="JW32" s="12">
        <v>0</v>
      </c>
      <c r="JX32" s="12">
        <v>0</v>
      </c>
      <c r="JY32" s="12">
        <v>0</v>
      </c>
      <c r="JZ32" s="12">
        <v>0</v>
      </c>
      <c r="KA32" s="13"/>
      <c r="KB32" s="12">
        <v>0</v>
      </c>
      <c r="KC32" s="12">
        <v>0</v>
      </c>
      <c r="KD32" s="12">
        <v>0</v>
      </c>
      <c r="KE32" s="12">
        <v>0</v>
      </c>
      <c r="KF32" s="13"/>
      <c r="KG32" s="12">
        <v>150</v>
      </c>
      <c r="KH32" s="12">
        <v>37500</v>
      </c>
      <c r="KI32" s="12">
        <v>0</v>
      </c>
      <c r="KJ32" s="12">
        <v>37500</v>
      </c>
      <c r="KK32" s="13"/>
      <c r="KL32" s="12">
        <v>0</v>
      </c>
      <c r="KM32" s="12">
        <v>0</v>
      </c>
      <c r="KN32" s="12">
        <v>0</v>
      </c>
      <c r="KO32" s="12">
        <v>0</v>
      </c>
      <c r="KP32" s="13"/>
      <c r="KQ32" s="12">
        <v>1</v>
      </c>
      <c r="KR32" s="12">
        <v>35000</v>
      </c>
      <c r="KS32" s="12">
        <v>0</v>
      </c>
      <c r="KT32" s="12">
        <v>35000</v>
      </c>
      <c r="KU32" s="13"/>
      <c r="KV32" s="12">
        <v>0</v>
      </c>
      <c r="KW32" s="12">
        <v>0</v>
      </c>
      <c r="KX32" s="12">
        <v>0</v>
      </c>
      <c r="KY32" s="12">
        <v>0</v>
      </c>
      <c r="KZ32" s="13"/>
      <c r="LA32" s="12">
        <v>0</v>
      </c>
      <c r="LB32" s="12">
        <v>0</v>
      </c>
      <c r="LC32" s="12">
        <v>0</v>
      </c>
      <c r="LD32" s="12">
        <v>0</v>
      </c>
      <c r="LE32" s="13"/>
      <c r="LF32" s="12">
        <v>0</v>
      </c>
      <c r="LG32" s="12">
        <v>0</v>
      </c>
      <c r="LH32" s="12">
        <v>0</v>
      </c>
      <c r="LI32" s="12">
        <v>0</v>
      </c>
      <c r="LJ32" s="13"/>
      <c r="LK32" s="12">
        <v>0</v>
      </c>
      <c r="LL32" s="12">
        <v>1391400</v>
      </c>
      <c r="LM32" s="12">
        <v>0</v>
      </c>
      <c r="LN32" s="12">
        <v>1391400</v>
      </c>
      <c r="LO32" s="13"/>
      <c r="LP32" s="12">
        <v>1400</v>
      </c>
      <c r="LQ32" s="12">
        <v>390000</v>
      </c>
      <c r="LR32" s="12">
        <v>0</v>
      </c>
      <c r="LS32" s="12">
        <v>390000</v>
      </c>
      <c r="LT32" s="13"/>
      <c r="LU32" s="12">
        <v>60</v>
      </c>
      <c r="LV32" s="12">
        <v>67800</v>
      </c>
      <c r="LW32" s="12">
        <v>0</v>
      </c>
      <c r="LX32" s="12">
        <v>67800</v>
      </c>
      <c r="LY32" s="13"/>
      <c r="LZ32" s="12">
        <v>0</v>
      </c>
      <c r="MA32" s="12">
        <v>86250</v>
      </c>
      <c r="MB32" s="12">
        <v>0</v>
      </c>
      <c r="MC32" s="12">
        <v>86250</v>
      </c>
      <c r="MD32" s="13"/>
      <c r="ME32" s="12">
        <v>0</v>
      </c>
      <c r="MF32" s="12">
        <v>0</v>
      </c>
      <c r="MG32" s="12">
        <v>0</v>
      </c>
      <c r="MH32" s="12">
        <v>0</v>
      </c>
      <c r="MI32" s="13"/>
      <c r="MJ32" s="12">
        <v>0</v>
      </c>
      <c r="MK32" s="12">
        <v>0</v>
      </c>
      <c r="ML32" s="12">
        <v>0</v>
      </c>
      <c r="MM32" s="12">
        <v>0</v>
      </c>
      <c r="MN32" s="13"/>
      <c r="MO32" s="12">
        <v>0</v>
      </c>
      <c r="MP32" s="12">
        <v>0</v>
      </c>
      <c r="MQ32" s="12">
        <v>0</v>
      </c>
      <c r="MR32" s="12">
        <v>0</v>
      </c>
      <c r="MS32" s="13"/>
      <c r="MT32" s="12">
        <v>0</v>
      </c>
      <c r="MU32" s="12">
        <v>0</v>
      </c>
      <c r="MV32" s="12">
        <v>0</v>
      </c>
      <c r="MW32" s="12">
        <v>0</v>
      </c>
      <c r="MX32" s="13"/>
      <c r="MY32" s="12">
        <v>0</v>
      </c>
      <c r="MZ32" s="12">
        <v>0</v>
      </c>
      <c r="NA32" s="12">
        <v>0</v>
      </c>
      <c r="NB32" s="12">
        <v>0</v>
      </c>
      <c r="NC32" s="13"/>
      <c r="ND32" s="12">
        <v>1</v>
      </c>
      <c r="NE32" s="12">
        <v>50000</v>
      </c>
      <c r="NF32" s="12">
        <v>0</v>
      </c>
      <c r="NG32" s="12">
        <v>50000</v>
      </c>
      <c r="NH32" s="13"/>
      <c r="NI32" s="12">
        <v>1</v>
      </c>
      <c r="NJ32" s="12">
        <v>50000</v>
      </c>
      <c r="NK32" s="12">
        <v>0</v>
      </c>
      <c r="NL32" s="12">
        <v>50000</v>
      </c>
      <c r="NM32" s="13"/>
      <c r="NN32" s="12">
        <v>0</v>
      </c>
      <c r="NO32" s="12">
        <v>0</v>
      </c>
      <c r="NP32" s="12">
        <v>0</v>
      </c>
      <c r="NQ32" s="12">
        <v>0</v>
      </c>
      <c r="NR32" s="13"/>
      <c r="NS32" s="12">
        <v>0</v>
      </c>
      <c r="NT32" s="12">
        <v>0</v>
      </c>
      <c r="NU32" s="12">
        <v>0</v>
      </c>
      <c r="NV32" s="12">
        <v>0</v>
      </c>
      <c r="NW32" s="13"/>
      <c r="NX32" s="12">
        <v>0</v>
      </c>
      <c r="NY32" s="12">
        <v>0</v>
      </c>
      <c r="NZ32" s="12">
        <v>0</v>
      </c>
      <c r="OA32" s="12">
        <v>0</v>
      </c>
      <c r="OB32" s="13"/>
      <c r="OC32" s="12">
        <v>0</v>
      </c>
      <c r="OD32" s="12">
        <v>0</v>
      </c>
      <c r="OE32" s="12">
        <v>0</v>
      </c>
      <c r="OF32" s="12">
        <v>0</v>
      </c>
      <c r="OG32" s="13"/>
      <c r="OH32" s="12">
        <v>0</v>
      </c>
      <c r="OI32" s="12">
        <v>0</v>
      </c>
      <c r="OJ32" s="12">
        <v>0</v>
      </c>
      <c r="OK32" s="12">
        <v>0</v>
      </c>
      <c r="OL32" s="13"/>
      <c r="OM32" s="12">
        <v>1</v>
      </c>
      <c r="ON32" s="12">
        <v>100000</v>
      </c>
      <c r="OO32" s="12">
        <v>0</v>
      </c>
      <c r="OP32" s="12">
        <v>100000</v>
      </c>
      <c r="OQ32" s="13"/>
      <c r="OR32" s="12">
        <v>33</v>
      </c>
      <c r="OS32" s="12">
        <v>3504600</v>
      </c>
      <c r="OT32" s="12">
        <v>0</v>
      </c>
      <c r="OU32" s="12">
        <v>3504600</v>
      </c>
      <c r="OV32" s="13"/>
      <c r="OW32" s="12">
        <v>0</v>
      </c>
      <c r="OX32" s="12">
        <v>0</v>
      </c>
      <c r="OY32" s="12">
        <v>0</v>
      </c>
      <c r="OZ32" s="12">
        <v>0</v>
      </c>
      <c r="PA32" s="13"/>
      <c r="PB32" s="12">
        <v>0</v>
      </c>
      <c r="PC32" s="12">
        <v>0</v>
      </c>
      <c r="PD32" s="12">
        <v>0</v>
      </c>
      <c r="PE32" s="12">
        <v>0</v>
      </c>
      <c r="PF32" s="13"/>
      <c r="PG32" s="12">
        <v>0</v>
      </c>
      <c r="PH32" s="12">
        <v>0</v>
      </c>
      <c r="PI32" s="12">
        <v>0</v>
      </c>
      <c r="PJ32" s="12">
        <v>0</v>
      </c>
      <c r="PK32" s="13"/>
      <c r="PL32" s="12">
        <v>0</v>
      </c>
      <c r="PM32" s="12">
        <v>0</v>
      </c>
      <c r="PN32" s="12">
        <v>0</v>
      </c>
      <c r="PO32" s="12">
        <v>0</v>
      </c>
      <c r="PP32" s="13"/>
      <c r="PQ32" s="12">
        <v>0</v>
      </c>
      <c r="PR32" s="12">
        <v>0</v>
      </c>
      <c r="PS32" s="12">
        <v>0</v>
      </c>
      <c r="PT32" s="12">
        <v>0</v>
      </c>
      <c r="PU32" s="13"/>
      <c r="PV32" s="12">
        <v>0</v>
      </c>
      <c r="PW32" s="12">
        <v>0</v>
      </c>
      <c r="PX32" s="12">
        <v>0</v>
      </c>
      <c r="PY32" s="12">
        <v>0</v>
      </c>
      <c r="PZ32" s="13"/>
      <c r="QA32" s="12">
        <v>0</v>
      </c>
      <c r="QB32" s="12">
        <v>0</v>
      </c>
      <c r="QC32" s="12">
        <v>0</v>
      </c>
      <c r="QD32" s="12">
        <v>0</v>
      </c>
      <c r="QE32" s="13"/>
      <c r="QF32" s="12">
        <v>0</v>
      </c>
      <c r="QG32" s="12">
        <v>0</v>
      </c>
      <c r="QH32" s="12">
        <v>0</v>
      </c>
      <c r="QI32" s="12">
        <v>0</v>
      </c>
      <c r="QJ32" s="13"/>
      <c r="QK32" s="12">
        <v>1</v>
      </c>
      <c r="QL32" s="12">
        <v>18500</v>
      </c>
      <c r="QM32" s="12">
        <v>0</v>
      </c>
      <c r="QN32" s="12">
        <v>18500</v>
      </c>
      <c r="QO32" s="13"/>
      <c r="QP32" s="12">
        <v>0</v>
      </c>
      <c r="QQ32" s="12">
        <v>0</v>
      </c>
      <c r="QR32" s="12">
        <v>0</v>
      </c>
      <c r="QS32" s="12">
        <v>0</v>
      </c>
      <c r="QT32" s="13"/>
      <c r="QU32" s="12">
        <v>1</v>
      </c>
      <c r="QV32" s="12">
        <v>39900</v>
      </c>
      <c r="QW32" s="12">
        <v>0</v>
      </c>
      <c r="QX32" s="12">
        <v>39900</v>
      </c>
      <c r="QY32" s="13"/>
      <c r="QZ32" s="12">
        <v>23</v>
      </c>
      <c r="RA32" s="12">
        <v>188000</v>
      </c>
      <c r="RB32" s="12">
        <v>0</v>
      </c>
      <c r="RC32" s="12">
        <v>188000</v>
      </c>
      <c r="RD32" s="13"/>
      <c r="RE32" s="12">
        <v>0</v>
      </c>
      <c r="RF32" s="12">
        <v>0</v>
      </c>
      <c r="RG32" s="12">
        <v>0</v>
      </c>
      <c r="RH32" s="12">
        <v>0</v>
      </c>
      <c r="RI32" s="13"/>
      <c r="RJ32" s="12">
        <v>0</v>
      </c>
      <c r="RK32" s="12">
        <v>0</v>
      </c>
      <c r="RL32" s="12">
        <v>0</v>
      </c>
      <c r="RM32" s="12">
        <v>0</v>
      </c>
      <c r="RN32" s="13"/>
      <c r="RO32" s="12">
        <v>0</v>
      </c>
      <c r="RP32" s="12">
        <v>0</v>
      </c>
      <c r="RQ32" s="12">
        <v>0</v>
      </c>
      <c r="RR32" s="12">
        <v>0</v>
      </c>
      <c r="RS32" s="13"/>
      <c r="RT32" s="12">
        <v>120</v>
      </c>
      <c r="RU32" s="12">
        <v>1800000</v>
      </c>
      <c r="RV32" s="12">
        <v>0</v>
      </c>
      <c r="RW32" s="12">
        <v>1800000</v>
      </c>
      <c r="RX32" s="13"/>
      <c r="RY32" s="12">
        <v>0</v>
      </c>
      <c r="RZ32" s="12">
        <v>0</v>
      </c>
      <c r="SA32" s="12">
        <v>0</v>
      </c>
      <c r="SB32" s="12">
        <v>0</v>
      </c>
      <c r="SC32" s="13"/>
      <c r="SD32" s="12">
        <v>0</v>
      </c>
      <c r="SE32" s="12">
        <v>0</v>
      </c>
      <c r="SF32" s="12">
        <v>0</v>
      </c>
      <c r="SG32" s="12">
        <v>0</v>
      </c>
      <c r="SH32" s="13"/>
      <c r="SI32" s="12">
        <v>0</v>
      </c>
      <c r="SJ32" s="12">
        <v>0</v>
      </c>
      <c r="SK32" s="12">
        <v>0</v>
      </c>
      <c r="SL32" s="12">
        <v>0</v>
      </c>
      <c r="SM32" s="13"/>
      <c r="SN32" s="12">
        <v>0</v>
      </c>
      <c r="SO32" s="12">
        <v>0</v>
      </c>
      <c r="SP32" s="12">
        <v>0</v>
      </c>
      <c r="SQ32" s="12">
        <v>0</v>
      </c>
      <c r="SR32" s="13"/>
      <c r="SS32" s="12">
        <v>0</v>
      </c>
      <c r="ST32" s="12">
        <v>0</v>
      </c>
      <c r="SU32" s="12">
        <v>0</v>
      </c>
      <c r="SV32" s="12">
        <v>0</v>
      </c>
      <c r="SW32" s="13"/>
      <c r="SX32" s="12">
        <v>0</v>
      </c>
      <c r="SY32" s="12">
        <v>0</v>
      </c>
      <c r="SZ32" s="12">
        <v>0</v>
      </c>
      <c r="TA32" s="12">
        <v>0</v>
      </c>
      <c r="TB32" s="13"/>
      <c r="TC32" s="12">
        <v>0</v>
      </c>
      <c r="TD32" s="12">
        <v>0</v>
      </c>
      <c r="TE32" s="12">
        <v>0</v>
      </c>
      <c r="TF32" s="12">
        <v>0</v>
      </c>
      <c r="TG32" s="13"/>
      <c r="TH32" s="12">
        <v>0</v>
      </c>
      <c r="TI32" s="12">
        <v>0</v>
      </c>
      <c r="TJ32" s="12">
        <v>0</v>
      </c>
      <c r="TK32" s="12">
        <v>0</v>
      </c>
      <c r="TL32" s="13"/>
      <c r="TM32" s="12">
        <v>0</v>
      </c>
      <c r="TN32" s="12">
        <v>0</v>
      </c>
      <c r="TO32" s="12">
        <v>0</v>
      </c>
      <c r="TP32" s="12">
        <v>0</v>
      </c>
      <c r="TQ32" s="13"/>
      <c r="TR32" s="12">
        <v>0</v>
      </c>
      <c r="TS32" s="12">
        <v>25000</v>
      </c>
      <c r="TT32" s="12">
        <v>0</v>
      </c>
      <c r="TU32" s="12">
        <v>25000</v>
      </c>
      <c r="TV32" s="13"/>
      <c r="TW32" s="12">
        <v>0</v>
      </c>
      <c r="TX32" s="12">
        <v>0</v>
      </c>
      <c r="TY32" s="12">
        <v>0</v>
      </c>
      <c r="TZ32" s="12">
        <v>0</v>
      </c>
      <c r="UA32" s="13"/>
      <c r="UB32" s="12">
        <v>0</v>
      </c>
      <c r="UC32" s="12">
        <v>0</v>
      </c>
      <c r="UD32" s="12">
        <v>0</v>
      </c>
      <c r="UE32" s="12">
        <v>0</v>
      </c>
      <c r="UF32" s="13"/>
      <c r="UG32" s="12">
        <v>0</v>
      </c>
      <c r="UH32" s="12">
        <v>18812108</v>
      </c>
      <c r="UI32" s="12">
        <v>0</v>
      </c>
      <c r="UJ32" s="12">
        <v>18812108</v>
      </c>
      <c r="UK32" s="13"/>
    </row>
    <row r="33" spans="1:558" hidden="1">
      <c r="A33" s="10">
        <v>27</v>
      </c>
      <c r="B33" s="11" t="s">
        <v>29</v>
      </c>
      <c r="C33" s="12">
        <v>1</v>
      </c>
      <c r="D33" s="12">
        <v>549014</v>
      </c>
      <c r="E33" s="12">
        <v>0</v>
      </c>
      <c r="F33" s="12">
        <v>549014</v>
      </c>
      <c r="G33" s="13"/>
      <c r="H33" s="12">
        <v>8</v>
      </c>
      <c r="I33" s="12">
        <v>2313648</v>
      </c>
      <c r="J33" s="12">
        <v>0</v>
      </c>
      <c r="K33" s="12">
        <v>2313648</v>
      </c>
      <c r="L33" s="13"/>
      <c r="M33" s="12">
        <v>0</v>
      </c>
      <c r="N33" s="12">
        <v>0</v>
      </c>
      <c r="O33" s="12">
        <v>0</v>
      </c>
      <c r="P33" s="12">
        <v>0</v>
      </c>
      <c r="Q33" s="13"/>
      <c r="R33" s="12">
        <v>0</v>
      </c>
      <c r="S33" s="12">
        <v>0</v>
      </c>
      <c r="T33" s="12">
        <v>0</v>
      </c>
      <c r="U33" s="12">
        <v>0</v>
      </c>
      <c r="V33" s="13"/>
      <c r="W33" s="12">
        <v>1</v>
      </c>
      <c r="X33" s="12">
        <v>26500</v>
      </c>
      <c r="Y33" s="12">
        <v>0</v>
      </c>
      <c r="Z33" s="12">
        <v>26500</v>
      </c>
      <c r="AA33" s="13"/>
      <c r="AB33" s="12">
        <v>0</v>
      </c>
      <c r="AC33" s="12">
        <v>0</v>
      </c>
      <c r="AD33" s="12">
        <v>0</v>
      </c>
      <c r="AE33" s="12">
        <v>0</v>
      </c>
      <c r="AF33" s="13"/>
      <c r="AG33" s="12">
        <v>7</v>
      </c>
      <c r="AH33" s="12">
        <v>1392300</v>
      </c>
      <c r="AI33" s="12">
        <v>0</v>
      </c>
      <c r="AJ33" s="12">
        <v>1392300</v>
      </c>
      <c r="AK33" s="13"/>
      <c r="AL33" s="12">
        <v>0</v>
      </c>
      <c r="AM33" s="12">
        <v>0</v>
      </c>
      <c r="AN33" s="12">
        <v>0</v>
      </c>
      <c r="AO33" s="12">
        <v>0</v>
      </c>
      <c r="AP33" s="13"/>
      <c r="AQ33" s="12">
        <v>0</v>
      </c>
      <c r="AR33" s="12">
        <v>0</v>
      </c>
      <c r="AS33" s="12">
        <v>0</v>
      </c>
      <c r="AT33" s="12">
        <v>0</v>
      </c>
      <c r="AU33" s="13"/>
      <c r="AV33" s="12">
        <v>0</v>
      </c>
      <c r="AW33" s="12">
        <v>0</v>
      </c>
      <c r="AX33" s="12">
        <v>0</v>
      </c>
      <c r="AY33" s="12">
        <v>0</v>
      </c>
      <c r="AZ33" s="13"/>
      <c r="BA33" s="12">
        <v>0</v>
      </c>
      <c r="BB33" s="12">
        <v>0</v>
      </c>
      <c r="BC33" s="12">
        <v>0</v>
      </c>
      <c r="BD33" s="12">
        <v>0</v>
      </c>
      <c r="BE33" s="13"/>
      <c r="BF33" s="12">
        <v>0</v>
      </c>
      <c r="BG33" s="12">
        <v>0</v>
      </c>
      <c r="BH33" s="12">
        <v>0</v>
      </c>
      <c r="BI33" s="12">
        <v>0</v>
      </c>
      <c r="BJ33" s="13"/>
      <c r="BK33" s="12">
        <v>0</v>
      </c>
      <c r="BL33" s="12">
        <v>0</v>
      </c>
      <c r="BM33" s="12">
        <v>0</v>
      </c>
      <c r="BN33" s="12">
        <v>0</v>
      </c>
      <c r="BO33" s="13"/>
      <c r="BP33" s="12">
        <v>0</v>
      </c>
      <c r="BQ33" s="12">
        <v>0</v>
      </c>
      <c r="BR33" s="12">
        <v>0</v>
      </c>
      <c r="BS33" s="12">
        <v>0</v>
      </c>
      <c r="BT33" s="13"/>
      <c r="BU33" s="12">
        <v>0</v>
      </c>
      <c r="BV33" s="12">
        <v>320000</v>
      </c>
      <c r="BW33" s="12">
        <v>0</v>
      </c>
      <c r="BX33" s="12">
        <v>320000</v>
      </c>
      <c r="BY33" s="13"/>
      <c r="BZ33" s="12">
        <v>0</v>
      </c>
      <c r="CA33" s="12">
        <v>0</v>
      </c>
      <c r="CB33" s="12">
        <v>0</v>
      </c>
      <c r="CC33" s="12">
        <v>0</v>
      </c>
      <c r="CD33" s="13"/>
      <c r="CE33" s="12">
        <v>14</v>
      </c>
      <c r="CF33" s="12">
        <v>188648.48</v>
      </c>
      <c r="CG33" s="12">
        <v>0</v>
      </c>
      <c r="CH33" s="12">
        <v>188648.48</v>
      </c>
      <c r="CI33" s="13"/>
      <c r="CJ33" s="12">
        <v>0</v>
      </c>
      <c r="CK33" s="12">
        <v>0</v>
      </c>
      <c r="CL33" s="12">
        <v>0</v>
      </c>
      <c r="CM33" s="12">
        <v>0</v>
      </c>
      <c r="CN33" s="13"/>
      <c r="CO33" s="12">
        <v>0</v>
      </c>
      <c r="CP33" s="12">
        <v>0</v>
      </c>
      <c r="CQ33" s="12">
        <v>0</v>
      </c>
      <c r="CR33" s="12">
        <v>0</v>
      </c>
      <c r="CS33" s="13"/>
      <c r="CT33" s="12">
        <v>15</v>
      </c>
      <c r="CU33" s="12">
        <v>74050</v>
      </c>
      <c r="CV33" s="12">
        <v>0</v>
      </c>
      <c r="CW33" s="12">
        <v>74050</v>
      </c>
      <c r="CX33" s="13"/>
      <c r="CY33" s="12">
        <v>0</v>
      </c>
      <c r="CZ33" s="12">
        <v>263125</v>
      </c>
      <c r="DA33" s="12">
        <v>0</v>
      </c>
      <c r="DB33" s="12">
        <v>263125</v>
      </c>
      <c r="DC33" s="13"/>
      <c r="DD33" s="12">
        <v>0</v>
      </c>
      <c r="DE33" s="12">
        <v>0</v>
      </c>
      <c r="DF33" s="12">
        <v>0</v>
      </c>
      <c r="DG33" s="12">
        <v>0</v>
      </c>
      <c r="DH33" s="13"/>
      <c r="DI33" s="12">
        <v>0</v>
      </c>
      <c r="DJ33" s="12">
        <v>0</v>
      </c>
      <c r="DK33" s="12">
        <v>0</v>
      </c>
      <c r="DL33" s="12">
        <v>0</v>
      </c>
      <c r="DM33" s="13"/>
      <c r="DN33" s="12">
        <v>0</v>
      </c>
      <c r="DO33" s="12">
        <v>0</v>
      </c>
      <c r="DP33" s="12">
        <v>0</v>
      </c>
      <c r="DQ33" s="12">
        <v>0</v>
      </c>
      <c r="DR33" s="13"/>
      <c r="DS33" s="12">
        <v>0</v>
      </c>
      <c r="DT33" s="12">
        <v>0</v>
      </c>
      <c r="DU33" s="12">
        <v>0</v>
      </c>
      <c r="DV33" s="12">
        <v>0</v>
      </c>
      <c r="DW33" s="13"/>
      <c r="DX33" s="12">
        <v>1</v>
      </c>
      <c r="DY33" s="12">
        <v>142400</v>
      </c>
      <c r="DZ33" s="12">
        <v>0</v>
      </c>
      <c r="EA33" s="12">
        <v>142400</v>
      </c>
      <c r="EB33" s="13"/>
      <c r="EC33" s="12">
        <v>0</v>
      </c>
      <c r="ED33" s="12">
        <v>0</v>
      </c>
      <c r="EE33" s="12">
        <v>0</v>
      </c>
      <c r="EF33" s="12">
        <v>0</v>
      </c>
      <c r="EG33" s="13"/>
      <c r="EH33" s="12">
        <v>0</v>
      </c>
      <c r="EI33" s="12">
        <v>0</v>
      </c>
      <c r="EJ33" s="12">
        <v>0</v>
      </c>
      <c r="EK33" s="12">
        <v>0</v>
      </c>
      <c r="EL33" s="13"/>
      <c r="EM33" s="12">
        <v>14</v>
      </c>
      <c r="EN33" s="12">
        <v>128000</v>
      </c>
      <c r="EO33" s="12">
        <v>0</v>
      </c>
      <c r="EP33" s="12">
        <v>128000</v>
      </c>
      <c r="EQ33" s="13"/>
      <c r="ER33" s="12">
        <v>0</v>
      </c>
      <c r="ES33" s="12">
        <v>0</v>
      </c>
      <c r="ET33" s="12">
        <v>0</v>
      </c>
      <c r="EU33" s="12">
        <v>0</v>
      </c>
      <c r="EV33" s="13"/>
      <c r="EW33" s="12">
        <v>14</v>
      </c>
      <c r="EX33" s="12">
        <v>28000</v>
      </c>
      <c r="EY33" s="12">
        <v>0</v>
      </c>
      <c r="EZ33" s="12">
        <v>28000</v>
      </c>
      <c r="FA33" s="13"/>
      <c r="FB33" s="12">
        <v>14</v>
      </c>
      <c r="FC33" s="12">
        <v>42000</v>
      </c>
      <c r="FD33" s="12">
        <v>0</v>
      </c>
      <c r="FE33" s="12">
        <v>42000</v>
      </c>
      <c r="FF33" s="13"/>
      <c r="FG33" s="12">
        <v>0</v>
      </c>
      <c r="FH33" s="12">
        <v>0</v>
      </c>
      <c r="FI33" s="12">
        <v>0</v>
      </c>
      <c r="FJ33" s="12">
        <v>0</v>
      </c>
      <c r="FK33" s="13"/>
      <c r="FL33" s="12">
        <v>0</v>
      </c>
      <c r="FM33" s="12">
        <v>0</v>
      </c>
      <c r="FN33" s="12">
        <v>0</v>
      </c>
      <c r="FO33" s="12">
        <v>0</v>
      </c>
      <c r="FP33" s="13"/>
      <c r="FQ33" s="12">
        <v>0</v>
      </c>
      <c r="FR33" s="12">
        <v>0</v>
      </c>
      <c r="FS33" s="12">
        <v>0</v>
      </c>
      <c r="FT33" s="12">
        <v>0</v>
      </c>
      <c r="FU33" s="13"/>
      <c r="FV33" s="12">
        <v>0</v>
      </c>
      <c r="FW33" s="12">
        <v>0</v>
      </c>
      <c r="FX33" s="12">
        <v>0</v>
      </c>
      <c r="FY33" s="12">
        <v>0</v>
      </c>
      <c r="FZ33" s="13"/>
      <c r="GA33" s="12">
        <v>0</v>
      </c>
      <c r="GB33" s="12">
        <v>0</v>
      </c>
      <c r="GC33" s="12">
        <v>0</v>
      </c>
      <c r="GD33" s="12">
        <v>0</v>
      </c>
      <c r="GE33" s="13"/>
      <c r="GF33" s="12">
        <v>0</v>
      </c>
      <c r="GG33" s="12">
        <v>0</v>
      </c>
      <c r="GH33" s="12">
        <v>0</v>
      </c>
      <c r="GI33" s="12">
        <v>0</v>
      </c>
      <c r="GJ33" s="13"/>
      <c r="GK33" s="12">
        <v>1</v>
      </c>
      <c r="GL33" s="12">
        <v>32500</v>
      </c>
      <c r="GM33" s="12">
        <v>0</v>
      </c>
      <c r="GN33" s="12">
        <v>32500</v>
      </c>
      <c r="GO33" s="13"/>
      <c r="GP33" s="12">
        <v>14</v>
      </c>
      <c r="GQ33" s="12">
        <v>140000</v>
      </c>
      <c r="GR33" s="12">
        <v>0</v>
      </c>
      <c r="GS33" s="12">
        <v>140000</v>
      </c>
      <c r="GT33" s="13"/>
      <c r="GU33" s="12">
        <v>2</v>
      </c>
      <c r="GV33" s="12">
        <v>20000</v>
      </c>
      <c r="GW33" s="12">
        <v>0</v>
      </c>
      <c r="GX33" s="12">
        <v>20000</v>
      </c>
      <c r="GY33" s="13"/>
      <c r="GZ33" s="12">
        <v>0</v>
      </c>
      <c r="HA33" s="12">
        <v>0</v>
      </c>
      <c r="HB33" s="12">
        <v>0</v>
      </c>
      <c r="HC33" s="12">
        <v>0</v>
      </c>
      <c r="HD33" s="13"/>
      <c r="HE33" s="12">
        <v>0</v>
      </c>
      <c r="HF33" s="12">
        <v>0</v>
      </c>
      <c r="HG33" s="12">
        <v>0</v>
      </c>
      <c r="HH33" s="12">
        <v>0</v>
      </c>
      <c r="HI33" s="13"/>
      <c r="HJ33" s="12">
        <v>0</v>
      </c>
      <c r="HK33" s="12">
        <v>0</v>
      </c>
      <c r="HL33" s="12">
        <v>0</v>
      </c>
      <c r="HM33" s="12">
        <v>0</v>
      </c>
      <c r="HN33" s="13"/>
      <c r="HO33" s="12">
        <v>3</v>
      </c>
      <c r="HP33" s="12">
        <v>487400</v>
      </c>
      <c r="HQ33" s="12">
        <v>0</v>
      </c>
      <c r="HR33" s="12">
        <v>487400</v>
      </c>
      <c r="HS33" s="13"/>
      <c r="HT33" s="12">
        <v>94</v>
      </c>
      <c r="HU33" s="12">
        <v>5649400</v>
      </c>
      <c r="HV33" s="12">
        <v>0</v>
      </c>
      <c r="HW33" s="12">
        <v>5649400</v>
      </c>
      <c r="HX33" s="13"/>
      <c r="HY33" s="12">
        <v>0</v>
      </c>
      <c r="HZ33" s="12">
        <v>0</v>
      </c>
      <c r="IA33" s="12">
        <v>0</v>
      </c>
      <c r="IB33" s="12">
        <v>0</v>
      </c>
      <c r="IC33" s="13"/>
      <c r="ID33" s="12">
        <v>2</v>
      </c>
      <c r="IE33" s="12">
        <v>39025</v>
      </c>
      <c r="IF33" s="12">
        <v>0</v>
      </c>
      <c r="IG33" s="12">
        <v>39025</v>
      </c>
      <c r="IH33" s="13"/>
      <c r="II33" s="12">
        <v>0</v>
      </c>
      <c r="IJ33" s="12">
        <v>0</v>
      </c>
      <c r="IK33" s="12">
        <v>0</v>
      </c>
      <c r="IL33" s="12">
        <v>0</v>
      </c>
      <c r="IM33" s="13"/>
      <c r="IN33" s="12">
        <v>0</v>
      </c>
      <c r="IO33" s="12">
        <v>0</v>
      </c>
      <c r="IP33" s="12">
        <v>0</v>
      </c>
      <c r="IQ33" s="12">
        <v>0</v>
      </c>
      <c r="IR33" s="13"/>
      <c r="IS33" s="12"/>
      <c r="IT33" s="12">
        <v>0</v>
      </c>
      <c r="IU33" s="12">
        <v>0</v>
      </c>
      <c r="IV33" s="12">
        <v>0</v>
      </c>
      <c r="IW33" s="13"/>
      <c r="IX33" s="12">
        <v>243</v>
      </c>
      <c r="IY33" s="12">
        <v>276300</v>
      </c>
      <c r="IZ33" s="12">
        <v>0</v>
      </c>
      <c r="JA33" s="12">
        <v>276300</v>
      </c>
      <c r="JB33" s="13"/>
      <c r="JC33" s="12">
        <v>14</v>
      </c>
      <c r="JD33" s="12">
        <v>7700</v>
      </c>
      <c r="JE33" s="12">
        <v>0</v>
      </c>
      <c r="JF33" s="12">
        <v>7700</v>
      </c>
      <c r="JG33" s="13"/>
      <c r="JH33" s="12">
        <v>0</v>
      </c>
      <c r="JI33" s="12">
        <v>0</v>
      </c>
      <c r="JJ33" s="12">
        <v>0</v>
      </c>
      <c r="JK33" s="12">
        <v>0</v>
      </c>
      <c r="JL33" s="13"/>
      <c r="JM33" s="12">
        <v>14</v>
      </c>
      <c r="JN33" s="12">
        <v>5600</v>
      </c>
      <c r="JO33" s="12">
        <v>0</v>
      </c>
      <c r="JP33" s="12">
        <v>5600</v>
      </c>
      <c r="JQ33" s="13"/>
      <c r="JR33" s="12">
        <v>0</v>
      </c>
      <c r="JS33" s="12">
        <v>0</v>
      </c>
      <c r="JT33" s="12">
        <v>0</v>
      </c>
      <c r="JU33" s="12">
        <v>0</v>
      </c>
      <c r="JV33" s="13"/>
      <c r="JW33" s="12">
        <v>0</v>
      </c>
      <c r="JX33" s="12">
        <v>0</v>
      </c>
      <c r="JY33" s="12">
        <v>0</v>
      </c>
      <c r="JZ33" s="12">
        <v>0</v>
      </c>
      <c r="KA33" s="13"/>
      <c r="KB33" s="12">
        <v>0</v>
      </c>
      <c r="KC33" s="12">
        <v>0</v>
      </c>
      <c r="KD33" s="12">
        <v>0</v>
      </c>
      <c r="KE33" s="12">
        <v>0</v>
      </c>
      <c r="KF33" s="13"/>
      <c r="KG33" s="12">
        <v>138</v>
      </c>
      <c r="KH33" s="12">
        <v>34500</v>
      </c>
      <c r="KI33" s="12">
        <v>0</v>
      </c>
      <c r="KJ33" s="12">
        <v>34500</v>
      </c>
      <c r="KK33" s="13"/>
      <c r="KL33" s="12">
        <v>0</v>
      </c>
      <c r="KM33" s="12">
        <v>0</v>
      </c>
      <c r="KN33" s="12">
        <v>0</v>
      </c>
      <c r="KO33" s="12">
        <v>0</v>
      </c>
      <c r="KP33" s="13"/>
      <c r="KQ33" s="12">
        <v>1</v>
      </c>
      <c r="KR33" s="12">
        <v>35000</v>
      </c>
      <c r="KS33" s="12">
        <v>0</v>
      </c>
      <c r="KT33" s="12">
        <v>35000</v>
      </c>
      <c r="KU33" s="13"/>
      <c r="KV33" s="12">
        <v>0</v>
      </c>
      <c r="KW33" s="12">
        <v>0</v>
      </c>
      <c r="KX33" s="12">
        <v>0</v>
      </c>
      <c r="KY33" s="12">
        <v>0</v>
      </c>
      <c r="KZ33" s="13"/>
      <c r="LA33" s="12">
        <v>0</v>
      </c>
      <c r="LB33" s="12">
        <v>0</v>
      </c>
      <c r="LC33" s="12">
        <v>0</v>
      </c>
      <c r="LD33" s="12">
        <v>0</v>
      </c>
      <c r="LE33" s="13"/>
      <c r="LF33" s="12">
        <v>0</v>
      </c>
      <c r="LG33" s="12">
        <v>0</v>
      </c>
      <c r="LH33" s="12">
        <v>0</v>
      </c>
      <c r="LI33" s="12">
        <v>0</v>
      </c>
      <c r="LJ33" s="13"/>
      <c r="LK33" s="12">
        <v>0</v>
      </c>
      <c r="LL33" s="12">
        <v>904600</v>
      </c>
      <c r="LM33" s="12">
        <v>0</v>
      </c>
      <c r="LN33" s="12">
        <v>904600</v>
      </c>
      <c r="LO33" s="13"/>
      <c r="LP33" s="12">
        <v>1260</v>
      </c>
      <c r="LQ33" s="12">
        <v>301000</v>
      </c>
      <c r="LR33" s="12">
        <v>0</v>
      </c>
      <c r="LS33" s="12">
        <v>301000</v>
      </c>
      <c r="LT33" s="13"/>
      <c r="LU33" s="12">
        <v>30</v>
      </c>
      <c r="LV33" s="12">
        <v>29200</v>
      </c>
      <c r="LW33" s="12">
        <v>0</v>
      </c>
      <c r="LX33" s="12">
        <v>29200</v>
      </c>
      <c r="LY33" s="13"/>
      <c r="LZ33" s="12">
        <v>0</v>
      </c>
      <c r="MA33" s="12">
        <v>52500</v>
      </c>
      <c r="MB33" s="12">
        <v>0</v>
      </c>
      <c r="MC33" s="12">
        <v>52500</v>
      </c>
      <c r="MD33" s="13"/>
      <c r="ME33" s="12">
        <v>0</v>
      </c>
      <c r="MF33" s="12">
        <v>0</v>
      </c>
      <c r="MG33" s="12">
        <v>0</v>
      </c>
      <c r="MH33" s="12">
        <v>0</v>
      </c>
      <c r="MI33" s="13"/>
      <c r="MJ33" s="12">
        <v>0</v>
      </c>
      <c r="MK33" s="12">
        <v>0</v>
      </c>
      <c r="ML33" s="12">
        <v>0</v>
      </c>
      <c r="MM33" s="12">
        <v>0</v>
      </c>
      <c r="MN33" s="13"/>
      <c r="MO33" s="12">
        <v>0</v>
      </c>
      <c r="MP33" s="12">
        <v>0</v>
      </c>
      <c r="MQ33" s="12">
        <v>0</v>
      </c>
      <c r="MR33" s="12">
        <v>0</v>
      </c>
      <c r="MS33" s="13"/>
      <c r="MT33" s="12">
        <v>0</v>
      </c>
      <c r="MU33" s="12">
        <v>0</v>
      </c>
      <c r="MV33" s="12">
        <v>0</v>
      </c>
      <c r="MW33" s="12">
        <v>0</v>
      </c>
      <c r="MX33" s="13"/>
      <c r="MY33" s="12">
        <v>0</v>
      </c>
      <c r="MZ33" s="12">
        <v>0</v>
      </c>
      <c r="NA33" s="12">
        <v>0</v>
      </c>
      <c r="NB33" s="12">
        <v>0</v>
      </c>
      <c r="NC33" s="13"/>
      <c r="ND33" s="12">
        <v>1</v>
      </c>
      <c r="NE33" s="12">
        <v>50000</v>
      </c>
      <c r="NF33" s="12">
        <v>0</v>
      </c>
      <c r="NG33" s="12">
        <v>50000</v>
      </c>
      <c r="NH33" s="13"/>
      <c r="NI33" s="12">
        <v>1</v>
      </c>
      <c r="NJ33" s="12">
        <v>50000</v>
      </c>
      <c r="NK33" s="12">
        <v>0</v>
      </c>
      <c r="NL33" s="12">
        <v>50000</v>
      </c>
      <c r="NM33" s="13"/>
      <c r="NN33" s="12">
        <v>0</v>
      </c>
      <c r="NO33" s="12">
        <v>0</v>
      </c>
      <c r="NP33" s="12">
        <v>0</v>
      </c>
      <c r="NQ33" s="12">
        <v>0</v>
      </c>
      <c r="NR33" s="13"/>
      <c r="NS33" s="12">
        <v>0</v>
      </c>
      <c r="NT33" s="12">
        <v>0</v>
      </c>
      <c r="NU33" s="12">
        <v>0</v>
      </c>
      <c r="NV33" s="12">
        <v>0</v>
      </c>
      <c r="NW33" s="13"/>
      <c r="NX33" s="12">
        <v>0</v>
      </c>
      <c r="NY33" s="12">
        <v>0</v>
      </c>
      <c r="NZ33" s="12">
        <v>0</v>
      </c>
      <c r="OA33" s="12">
        <v>0</v>
      </c>
      <c r="OB33" s="13"/>
      <c r="OC33" s="12">
        <v>0</v>
      </c>
      <c r="OD33" s="12">
        <v>0</v>
      </c>
      <c r="OE33" s="12">
        <v>0</v>
      </c>
      <c r="OF33" s="12">
        <v>0</v>
      </c>
      <c r="OG33" s="13"/>
      <c r="OH33" s="12">
        <v>0</v>
      </c>
      <c r="OI33" s="12">
        <v>0</v>
      </c>
      <c r="OJ33" s="12">
        <v>0</v>
      </c>
      <c r="OK33" s="12">
        <v>0</v>
      </c>
      <c r="OL33" s="13"/>
      <c r="OM33" s="12">
        <v>1</v>
      </c>
      <c r="ON33" s="12">
        <v>100000</v>
      </c>
      <c r="OO33" s="12">
        <v>0</v>
      </c>
      <c r="OP33" s="12">
        <v>100000</v>
      </c>
      <c r="OQ33" s="13"/>
      <c r="OR33" s="12">
        <v>30.2</v>
      </c>
      <c r="OS33" s="12">
        <v>3207240</v>
      </c>
      <c r="OT33" s="12">
        <v>0</v>
      </c>
      <c r="OU33" s="12">
        <v>3207240</v>
      </c>
      <c r="OV33" s="13"/>
      <c r="OW33" s="12">
        <v>0</v>
      </c>
      <c r="OX33" s="12">
        <v>0</v>
      </c>
      <c r="OY33" s="12">
        <v>0</v>
      </c>
      <c r="OZ33" s="12">
        <v>0</v>
      </c>
      <c r="PA33" s="13"/>
      <c r="PB33" s="12">
        <v>0</v>
      </c>
      <c r="PC33" s="12">
        <v>0</v>
      </c>
      <c r="PD33" s="12">
        <v>0</v>
      </c>
      <c r="PE33" s="12">
        <v>0</v>
      </c>
      <c r="PF33" s="13"/>
      <c r="PG33" s="12">
        <v>0</v>
      </c>
      <c r="PH33" s="12">
        <v>0</v>
      </c>
      <c r="PI33" s="12">
        <v>0</v>
      </c>
      <c r="PJ33" s="12">
        <v>0</v>
      </c>
      <c r="PK33" s="13"/>
      <c r="PL33" s="12">
        <v>0</v>
      </c>
      <c r="PM33" s="12">
        <v>0</v>
      </c>
      <c r="PN33" s="12">
        <v>0</v>
      </c>
      <c r="PO33" s="12">
        <v>0</v>
      </c>
      <c r="PP33" s="13"/>
      <c r="PQ33" s="12">
        <v>0</v>
      </c>
      <c r="PR33" s="12">
        <v>0</v>
      </c>
      <c r="PS33" s="12">
        <v>0</v>
      </c>
      <c r="PT33" s="12">
        <v>0</v>
      </c>
      <c r="PU33" s="13"/>
      <c r="PV33" s="12">
        <v>0</v>
      </c>
      <c r="PW33" s="12">
        <v>0</v>
      </c>
      <c r="PX33" s="12">
        <v>0</v>
      </c>
      <c r="PY33" s="12">
        <v>0</v>
      </c>
      <c r="PZ33" s="13"/>
      <c r="QA33" s="12">
        <v>0</v>
      </c>
      <c r="QB33" s="12">
        <v>0</v>
      </c>
      <c r="QC33" s="12">
        <v>0</v>
      </c>
      <c r="QD33" s="12">
        <v>0</v>
      </c>
      <c r="QE33" s="13"/>
      <c r="QF33" s="12">
        <v>0</v>
      </c>
      <c r="QG33" s="12">
        <v>0</v>
      </c>
      <c r="QH33" s="12">
        <v>0</v>
      </c>
      <c r="QI33" s="12">
        <v>0</v>
      </c>
      <c r="QJ33" s="13"/>
      <c r="QK33" s="12">
        <v>1</v>
      </c>
      <c r="QL33" s="12">
        <v>18500</v>
      </c>
      <c r="QM33" s="12">
        <v>0</v>
      </c>
      <c r="QN33" s="12">
        <v>18500</v>
      </c>
      <c r="QO33" s="13"/>
      <c r="QP33" s="12">
        <v>0</v>
      </c>
      <c r="QQ33" s="12">
        <v>0</v>
      </c>
      <c r="QR33" s="12">
        <v>0</v>
      </c>
      <c r="QS33" s="12">
        <v>0</v>
      </c>
      <c r="QT33" s="13"/>
      <c r="QU33" s="12">
        <v>1</v>
      </c>
      <c r="QV33" s="12">
        <v>26700</v>
      </c>
      <c r="QW33" s="12">
        <v>0</v>
      </c>
      <c r="QX33" s="12">
        <v>26700</v>
      </c>
      <c r="QY33" s="13"/>
      <c r="QZ33" s="12">
        <v>14</v>
      </c>
      <c r="RA33" s="12">
        <v>112000</v>
      </c>
      <c r="RB33" s="12">
        <v>0</v>
      </c>
      <c r="RC33" s="12">
        <v>112000</v>
      </c>
      <c r="RD33" s="13"/>
      <c r="RE33" s="12">
        <v>0</v>
      </c>
      <c r="RF33" s="12">
        <v>0</v>
      </c>
      <c r="RG33" s="12">
        <v>0</v>
      </c>
      <c r="RH33" s="12">
        <v>0</v>
      </c>
      <c r="RI33" s="13"/>
      <c r="RJ33" s="12">
        <v>0</v>
      </c>
      <c r="RK33" s="12">
        <v>0</v>
      </c>
      <c r="RL33" s="12">
        <v>0</v>
      </c>
      <c r="RM33" s="12">
        <v>0</v>
      </c>
      <c r="RN33" s="13"/>
      <c r="RO33" s="12">
        <v>0</v>
      </c>
      <c r="RP33" s="12">
        <v>0</v>
      </c>
      <c r="RQ33" s="12">
        <v>0</v>
      </c>
      <c r="RR33" s="12">
        <v>0</v>
      </c>
      <c r="RS33" s="13"/>
      <c r="RT33" s="12">
        <v>66</v>
      </c>
      <c r="RU33" s="12">
        <v>990000</v>
      </c>
      <c r="RV33" s="12">
        <v>0</v>
      </c>
      <c r="RW33" s="12">
        <v>990000</v>
      </c>
      <c r="RX33" s="13"/>
      <c r="RY33" s="12">
        <v>0</v>
      </c>
      <c r="RZ33" s="12">
        <v>0</v>
      </c>
      <c r="SA33" s="12">
        <v>0</v>
      </c>
      <c r="SB33" s="12">
        <v>0</v>
      </c>
      <c r="SC33" s="13"/>
      <c r="SD33" s="12">
        <v>0</v>
      </c>
      <c r="SE33" s="12">
        <v>0</v>
      </c>
      <c r="SF33" s="12">
        <v>0</v>
      </c>
      <c r="SG33" s="12">
        <v>0</v>
      </c>
      <c r="SH33" s="13"/>
      <c r="SI33" s="12">
        <v>0</v>
      </c>
      <c r="SJ33" s="12">
        <v>0</v>
      </c>
      <c r="SK33" s="12">
        <v>0</v>
      </c>
      <c r="SL33" s="12">
        <v>0</v>
      </c>
      <c r="SM33" s="13"/>
      <c r="SN33" s="12">
        <v>0</v>
      </c>
      <c r="SO33" s="12">
        <v>0</v>
      </c>
      <c r="SP33" s="12">
        <v>0</v>
      </c>
      <c r="SQ33" s="12">
        <v>0</v>
      </c>
      <c r="SR33" s="13"/>
      <c r="SS33" s="12">
        <v>0</v>
      </c>
      <c r="ST33" s="12">
        <v>0</v>
      </c>
      <c r="SU33" s="12">
        <v>0</v>
      </c>
      <c r="SV33" s="12">
        <v>0</v>
      </c>
      <c r="SW33" s="13"/>
      <c r="SX33" s="12">
        <v>0</v>
      </c>
      <c r="SY33" s="12">
        <v>0</v>
      </c>
      <c r="SZ33" s="12">
        <v>0</v>
      </c>
      <c r="TA33" s="12">
        <v>0</v>
      </c>
      <c r="TB33" s="13"/>
      <c r="TC33" s="12">
        <v>0</v>
      </c>
      <c r="TD33" s="12">
        <v>0</v>
      </c>
      <c r="TE33" s="12">
        <v>0</v>
      </c>
      <c r="TF33" s="12">
        <v>0</v>
      </c>
      <c r="TG33" s="13"/>
      <c r="TH33" s="12">
        <v>0</v>
      </c>
      <c r="TI33" s="12">
        <v>0</v>
      </c>
      <c r="TJ33" s="12">
        <v>0</v>
      </c>
      <c r="TK33" s="12">
        <v>0</v>
      </c>
      <c r="TL33" s="13"/>
      <c r="TM33" s="12">
        <v>0</v>
      </c>
      <c r="TN33" s="12">
        <v>0</v>
      </c>
      <c r="TO33" s="12">
        <v>0</v>
      </c>
      <c r="TP33" s="12">
        <v>0</v>
      </c>
      <c r="TQ33" s="13"/>
      <c r="TR33" s="12">
        <v>0</v>
      </c>
      <c r="TS33" s="12">
        <v>25000</v>
      </c>
      <c r="TT33" s="12">
        <v>0</v>
      </c>
      <c r="TU33" s="12">
        <v>25000</v>
      </c>
      <c r="TV33" s="13"/>
      <c r="TW33" s="12">
        <v>0</v>
      </c>
      <c r="TX33" s="12">
        <v>0</v>
      </c>
      <c r="TY33" s="12">
        <v>0</v>
      </c>
      <c r="TZ33" s="12">
        <v>0</v>
      </c>
      <c r="UA33" s="13"/>
      <c r="UB33" s="12">
        <v>0</v>
      </c>
      <c r="UC33" s="12">
        <v>0</v>
      </c>
      <c r="UD33" s="12">
        <v>0</v>
      </c>
      <c r="UE33" s="12">
        <v>0</v>
      </c>
      <c r="UF33" s="13"/>
      <c r="UG33" s="12">
        <v>0</v>
      </c>
      <c r="UH33" s="12">
        <v>18061850.48</v>
      </c>
      <c r="UI33" s="12">
        <v>0</v>
      </c>
      <c r="UJ33" s="12">
        <v>18061850.48</v>
      </c>
      <c r="UK33" s="13"/>
    </row>
    <row r="34" spans="1:558" hidden="1">
      <c r="A34" s="10">
        <v>28</v>
      </c>
      <c r="B34" s="11" t="s">
        <v>30</v>
      </c>
      <c r="C34" s="12">
        <v>0</v>
      </c>
      <c r="D34" s="12">
        <v>0</v>
      </c>
      <c r="E34" s="12">
        <v>0</v>
      </c>
      <c r="F34" s="12">
        <v>0</v>
      </c>
      <c r="G34" s="13"/>
      <c r="H34" s="12">
        <v>0</v>
      </c>
      <c r="I34" s="12">
        <v>0</v>
      </c>
      <c r="J34" s="12">
        <v>0</v>
      </c>
      <c r="K34" s="12">
        <v>0</v>
      </c>
      <c r="L34" s="13"/>
      <c r="M34" s="12">
        <v>0</v>
      </c>
      <c r="N34" s="12">
        <v>0</v>
      </c>
      <c r="O34" s="12">
        <v>0</v>
      </c>
      <c r="P34" s="12">
        <v>0</v>
      </c>
      <c r="Q34" s="13"/>
      <c r="R34" s="12">
        <v>0</v>
      </c>
      <c r="S34" s="12">
        <v>0</v>
      </c>
      <c r="T34" s="12">
        <v>0</v>
      </c>
      <c r="U34" s="12">
        <v>0</v>
      </c>
      <c r="V34" s="13"/>
      <c r="W34" s="12">
        <v>1</v>
      </c>
      <c r="X34" s="12">
        <v>26500</v>
      </c>
      <c r="Y34" s="12">
        <v>0</v>
      </c>
      <c r="Z34" s="12">
        <v>26500</v>
      </c>
      <c r="AA34" s="13"/>
      <c r="AB34" s="12">
        <v>0</v>
      </c>
      <c r="AC34" s="12">
        <v>0</v>
      </c>
      <c r="AD34" s="12">
        <v>0</v>
      </c>
      <c r="AE34" s="12">
        <v>0</v>
      </c>
      <c r="AF34" s="13"/>
      <c r="AG34" s="12">
        <v>7</v>
      </c>
      <c r="AH34" s="12">
        <v>1392300</v>
      </c>
      <c r="AI34" s="12">
        <v>0</v>
      </c>
      <c r="AJ34" s="12">
        <v>1392300</v>
      </c>
      <c r="AK34" s="13"/>
      <c r="AL34" s="12">
        <v>0</v>
      </c>
      <c r="AM34" s="12">
        <v>0</v>
      </c>
      <c r="AN34" s="12">
        <v>0</v>
      </c>
      <c r="AO34" s="12">
        <v>0</v>
      </c>
      <c r="AP34" s="13"/>
      <c r="AQ34" s="12">
        <v>0</v>
      </c>
      <c r="AR34" s="12">
        <v>0</v>
      </c>
      <c r="AS34" s="12">
        <v>0</v>
      </c>
      <c r="AT34" s="12">
        <v>0</v>
      </c>
      <c r="AU34" s="13"/>
      <c r="AV34" s="12">
        <v>0</v>
      </c>
      <c r="AW34" s="12">
        <v>0</v>
      </c>
      <c r="AX34" s="12">
        <v>0</v>
      </c>
      <c r="AY34" s="12">
        <v>0</v>
      </c>
      <c r="AZ34" s="13"/>
      <c r="BA34" s="12">
        <v>0</v>
      </c>
      <c r="BB34" s="12">
        <v>0</v>
      </c>
      <c r="BC34" s="12">
        <v>0</v>
      </c>
      <c r="BD34" s="12">
        <v>0</v>
      </c>
      <c r="BE34" s="13"/>
      <c r="BF34" s="12">
        <v>0</v>
      </c>
      <c r="BG34" s="12">
        <v>0</v>
      </c>
      <c r="BH34" s="12">
        <v>0</v>
      </c>
      <c r="BI34" s="12">
        <v>0</v>
      </c>
      <c r="BJ34" s="13"/>
      <c r="BK34" s="12">
        <v>0</v>
      </c>
      <c r="BL34" s="12">
        <v>0</v>
      </c>
      <c r="BM34" s="12">
        <v>0</v>
      </c>
      <c r="BN34" s="12">
        <v>0</v>
      </c>
      <c r="BO34" s="13"/>
      <c r="BP34" s="12">
        <v>0</v>
      </c>
      <c r="BQ34" s="12">
        <v>0</v>
      </c>
      <c r="BR34" s="12">
        <v>0</v>
      </c>
      <c r="BS34" s="12">
        <v>0</v>
      </c>
      <c r="BT34" s="13"/>
      <c r="BU34" s="12">
        <v>0</v>
      </c>
      <c r="BV34" s="12">
        <v>234000</v>
      </c>
      <c r="BW34" s="12">
        <v>0</v>
      </c>
      <c r="BX34" s="12">
        <v>234000</v>
      </c>
      <c r="BY34" s="13"/>
      <c r="BZ34" s="12">
        <v>0</v>
      </c>
      <c r="CA34" s="12">
        <v>0</v>
      </c>
      <c r="CB34" s="12">
        <v>0</v>
      </c>
      <c r="CC34" s="12">
        <v>0</v>
      </c>
      <c r="CD34" s="13"/>
      <c r="CE34" s="12">
        <v>14</v>
      </c>
      <c r="CF34" s="12">
        <v>188648.48</v>
      </c>
      <c r="CG34" s="12">
        <v>0</v>
      </c>
      <c r="CH34" s="12">
        <v>188648.48</v>
      </c>
      <c r="CI34" s="13"/>
      <c r="CJ34" s="12">
        <v>0</v>
      </c>
      <c r="CK34" s="12">
        <v>0</v>
      </c>
      <c r="CL34" s="12">
        <v>0</v>
      </c>
      <c r="CM34" s="12">
        <v>0</v>
      </c>
      <c r="CN34" s="13"/>
      <c r="CO34" s="12">
        <v>0</v>
      </c>
      <c r="CP34" s="12">
        <v>0</v>
      </c>
      <c r="CQ34" s="12">
        <v>0</v>
      </c>
      <c r="CR34" s="12">
        <v>0</v>
      </c>
      <c r="CS34" s="13"/>
      <c r="CT34" s="12">
        <v>20</v>
      </c>
      <c r="CU34" s="12">
        <v>89050</v>
      </c>
      <c r="CV34" s="12">
        <v>0</v>
      </c>
      <c r="CW34" s="12">
        <v>89050</v>
      </c>
      <c r="CX34" s="13"/>
      <c r="CY34" s="12">
        <v>0</v>
      </c>
      <c r="CZ34" s="12">
        <v>232675</v>
      </c>
      <c r="DA34" s="12">
        <v>0</v>
      </c>
      <c r="DB34" s="12">
        <v>232675</v>
      </c>
      <c r="DC34" s="13"/>
      <c r="DD34" s="12">
        <v>0</v>
      </c>
      <c r="DE34" s="12">
        <v>0</v>
      </c>
      <c r="DF34" s="12">
        <v>0</v>
      </c>
      <c r="DG34" s="12">
        <v>0</v>
      </c>
      <c r="DH34" s="13"/>
      <c r="DI34" s="12">
        <v>0</v>
      </c>
      <c r="DJ34" s="12">
        <v>0</v>
      </c>
      <c r="DK34" s="12">
        <v>0</v>
      </c>
      <c r="DL34" s="12">
        <v>0</v>
      </c>
      <c r="DM34" s="13"/>
      <c r="DN34" s="12">
        <v>0</v>
      </c>
      <c r="DO34" s="12">
        <v>0</v>
      </c>
      <c r="DP34" s="12">
        <v>0</v>
      </c>
      <c r="DQ34" s="12">
        <v>0</v>
      </c>
      <c r="DR34" s="13"/>
      <c r="DS34" s="12">
        <v>0</v>
      </c>
      <c r="DT34" s="12">
        <v>0</v>
      </c>
      <c r="DU34" s="12">
        <v>0</v>
      </c>
      <c r="DV34" s="12">
        <v>0</v>
      </c>
      <c r="DW34" s="13"/>
      <c r="DX34" s="12">
        <v>1</v>
      </c>
      <c r="DY34" s="12">
        <v>142400</v>
      </c>
      <c r="DZ34" s="12">
        <v>0</v>
      </c>
      <c r="EA34" s="12">
        <v>142400</v>
      </c>
      <c r="EB34" s="13"/>
      <c r="EC34" s="12">
        <v>0</v>
      </c>
      <c r="ED34" s="12">
        <v>0</v>
      </c>
      <c r="EE34" s="12">
        <v>0</v>
      </c>
      <c r="EF34" s="12">
        <v>0</v>
      </c>
      <c r="EG34" s="13"/>
      <c r="EH34" s="12">
        <v>0</v>
      </c>
      <c r="EI34" s="12">
        <v>0</v>
      </c>
      <c r="EJ34" s="12">
        <v>0</v>
      </c>
      <c r="EK34" s="12">
        <v>0</v>
      </c>
      <c r="EL34" s="13"/>
      <c r="EM34" s="12">
        <v>19</v>
      </c>
      <c r="EN34" s="12">
        <v>163000</v>
      </c>
      <c r="EO34" s="12">
        <v>0</v>
      </c>
      <c r="EP34" s="12">
        <v>163000</v>
      </c>
      <c r="EQ34" s="13"/>
      <c r="ER34" s="12">
        <v>0</v>
      </c>
      <c r="ES34" s="12">
        <v>0</v>
      </c>
      <c r="ET34" s="12">
        <v>0</v>
      </c>
      <c r="EU34" s="12">
        <v>0</v>
      </c>
      <c r="EV34" s="13"/>
      <c r="EW34" s="12">
        <v>19</v>
      </c>
      <c r="EX34" s="12">
        <v>38000</v>
      </c>
      <c r="EY34" s="12">
        <v>0</v>
      </c>
      <c r="EZ34" s="12">
        <v>38000</v>
      </c>
      <c r="FA34" s="13"/>
      <c r="FB34" s="12">
        <v>19</v>
      </c>
      <c r="FC34" s="12">
        <v>57000</v>
      </c>
      <c r="FD34" s="12">
        <v>0</v>
      </c>
      <c r="FE34" s="12">
        <v>57000</v>
      </c>
      <c r="FF34" s="13"/>
      <c r="FG34" s="12">
        <v>0</v>
      </c>
      <c r="FH34" s="12">
        <v>0</v>
      </c>
      <c r="FI34" s="12">
        <v>0</v>
      </c>
      <c r="FJ34" s="12">
        <v>0</v>
      </c>
      <c r="FK34" s="13"/>
      <c r="FL34" s="12">
        <v>0</v>
      </c>
      <c r="FM34" s="12">
        <v>0</v>
      </c>
      <c r="FN34" s="12">
        <v>0</v>
      </c>
      <c r="FO34" s="12">
        <v>0</v>
      </c>
      <c r="FP34" s="13"/>
      <c r="FQ34" s="12">
        <v>0</v>
      </c>
      <c r="FR34" s="12">
        <v>0</v>
      </c>
      <c r="FS34" s="12">
        <v>0</v>
      </c>
      <c r="FT34" s="12">
        <v>0</v>
      </c>
      <c r="FU34" s="13"/>
      <c r="FV34" s="12">
        <v>0</v>
      </c>
      <c r="FW34" s="12">
        <v>0</v>
      </c>
      <c r="FX34" s="12">
        <v>0</v>
      </c>
      <c r="FY34" s="12">
        <v>0</v>
      </c>
      <c r="FZ34" s="13"/>
      <c r="GA34" s="12">
        <v>0</v>
      </c>
      <c r="GB34" s="12">
        <v>0</v>
      </c>
      <c r="GC34" s="12">
        <v>0</v>
      </c>
      <c r="GD34" s="12">
        <v>0</v>
      </c>
      <c r="GE34" s="13"/>
      <c r="GF34" s="12">
        <v>0</v>
      </c>
      <c r="GG34" s="12">
        <v>0</v>
      </c>
      <c r="GH34" s="12">
        <v>0</v>
      </c>
      <c r="GI34" s="12">
        <v>0</v>
      </c>
      <c r="GJ34" s="13"/>
      <c r="GK34" s="12">
        <v>1</v>
      </c>
      <c r="GL34" s="12">
        <v>32500</v>
      </c>
      <c r="GM34" s="12">
        <v>0</v>
      </c>
      <c r="GN34" s="12">
        <v>32500</v>
      </c>
      <c r="GO34" s="13"/>
      <c r="GP34" s="12">
        <v>19</v>
      </c>
      <c r="GQ34" s="12">
        <v>190000</v>
      </c>
      <c r="GR34" s="12">
        <v>0</v>
      </c>
      <c r="GS34" s="12">
        <v>190000</v>
      </c>
      <c r="GT34" s="13"/>
      <c r="GU34" s="12">
        <v>2</v>
      </c>
      <c r="GV34" s="12">
        <v>20000</v>
      </c>
      <c r="GW34" s="12">
        <v>0</v>
      </c>
      <c r="GX34" s="12">
        <v>20000</v>
      </c>
      <c r="GY34" s="13"/>
      <c r="GZ34" s="12">
        <v>0</v>
      </c>
      <c r="HA34" s="12">
        <v>0</v>
      </c>
      <c r="HB34" s="12">
        <v>0</v>
      </c>
      <c r="HC34" s="12">
        <v>0</v>
      </c>
      <c r="HD34" s="13"/>
      <c r="HE34" s="12">
        <v>0</v>
      </c>
      <c r="HF34" s="12">
        <v>0</v>
      </c>
      <c r="HG34" s="12">
        <v>0</v>
      </c>
      <c r="HH34" s="12">
        <v>0</v>
      </c>
      <c r="HI34" s="13"/>
      <c r="HJ34" s="12">
        <v>0</v>
      </c>
      <c r="HK34" s="12">
        <v>0</v>
      </c>
      <c r="HL34" s="12">
        <v>0</v>
      </c>
      <c r="HM34" s="12">
        <v>0</v>
      </c>
      <c r="HN34" s="13"/>
      <c r="HO34" s="12">
        <v>0</v>
      </c>
      <c r="HP34" s="12">
        <v>0</v>
      </c>
      <c r="HQ34" s="12">
        <v>0</v>
      </c>
      <c r="HR34" s="12">
        <v>0</v>
      </c>
      <c r="HS34" s="13"/>
      <c r="HT34" s="12">
        <v>0</v>
      </c>
      <c r="HU34" s="12">
        <v>0</v>
      </c>
      <c r="HV34" s="12">
        <v>0</v>
      </c>
      <c r="HW34" s="12">
        <v>0</v>
      </c>
      <c r="HX34" s="13"/>
      <c r="HY34" s="12">
        <v>0</v>
      </c>
      <c r="HZ34" s="12">
        <v>0</v>
      </c>
      <c r="IA34" s="12">
        <v>0</v>
      </c>
      <c r="IB34" s="12">
        <v>0</v>
      </c>
      <c r="IC34" s="13"/>
      <c r="ID34" s="12">
        <v>3</v>
      </c>
      <c r="IE34" s="12">
        <v>53675</v>
      </c>
      <c r="IF34" s="12">
        <v>0</v>
      </c>
      <c r="IG34" s="12">
        <v>53675</v>
      </c>
      <c r="IH34" s="13"/>
      <c r="II34" s="12">
        <v>0</v>
      </c>
      <c r="IJ34" s="12">
        <v>0</v>
      </c>
      <c r="IK34" s="12">
        <v>0</v>
      </c>
      <c r="IL34" s="12">
        <v>0</v>
      </c>
      <c r="IM34" s="13"/>
      <c r="IN34" s="12">
        <v>0</v>
      </c>
      <c r="IO34" s="12">
        <v>0</v>
      </c>
      <c r="IP34" s="12">
        <v>0</v>
      </c>
      <c r="IQ34" s="12">
        <v>0</v>
      </c>
      <c r="IR34" s="13"/>
      <c r="IS34" s="12">
        <v>1</v>
      </c>
      <c r="IT34" s="12">
        <v>25000</v>
      </c>
      <c r="IU34" s="12">
        <v>0</v>
      </c>
      <c r="IV34" s="12">
        <v>25000</v>
      </c>
      <c r="IW34" s="13"/>
      <c r="IX34" s="12">
        <v>203</v>
      </c>
      <c r="IY34" s="12">
        <v>224600</v>
      </c>
      <c r="IZ34" s="12">
        <v>0</v>
      </c>
      <c r="JA34" s="12">
        <v>224600</v>
      </c>
      <c r="JB34" s="13"/>
      <c r="JC34" s="12">
        <v>19</v>
      </c>
      <c r="JD34" s="12">
        <v>10450</v>
      </c>
      <c r="JE34" s="12">
        <v>0</v>
      </c>
      <c r="JF34" s="12">
        <v>10450</v>
      </c>
      <c r="JG34" s="13"/>
      <c r="JH34" s="12">
        <v>0</v>
      </c>
      <c r="JI34" s="12">
        <v>0</v>
      </c>
      <c r="JJ34" s="12">
        <v>0</v>
      </c>
      <c r="JK34" s="12">
        <v>0</v>
      </c>
      <c r="JL34" s="13"/>
      <c r="JM34" s="12">
        <v>19</v>
      </c>
      <c r="JN34" s="12">
        <v>7600</v>
      </c>
      <c r="JO34" s="12">
        <v>0</v>
      </c>
      <c r="JP34" s="12">
        <v>7600</v>
      </c>
      <c r="JQ34" s="13"/>
      <c r="JR34" s="12">
        <v>0</v>
      </c>
      <c r="JS34" s="12">
        <v>0</v>
      </c>
      <c r="JT34" s="12">
        <v>0</v>
      </c>
      <c r="JU34" s="12">
        <v>0</v>
      </c>
      <c r="JV34" s="13"/>
      <c r="JW34" s="12">
        <v>0</v>
      </c>
      <c r="JX34" s="12">
        <v>0</v>
      </c>
      <c r="JY34" s="12">
        <v>0</v>
      </c>
      <c r="JZ34" s="12">
        <v>0</v>
      </c>
      <c r="KA34" s="13"/>
      <c r="KB34" s="12">
        <v>0</v>
      </c>
      <c r="KC34" s="12">
        <v>0</v>
      </c>
      <c r="KD34" s="12">
        <v>0</v>
      </c>
      <c r="KE34" s="12">
        <v>0</v>
      </c>
      <c r="KF34" s="13"/>
      <c r="KG34" s="12">
        <v>116</v>
      </c>
      <c r="KH34" s="12">
        <v>29000</v>
      </c>
      <c r="KI34" s="12">
        <v>0</v>
      </c>
      <c r="KJ34" s="12">
        <v>29000</v>
      </c>
      <c r="KK34" s="13"/>
      <c r="KL34" s="12">
        <v>0</v>
      </c>
      <c r="KM34" s="12">
        <v>0</v>
      </c>
      <c r="KN34" s="12">
        <v>0</v>
      </c>
      <c r="KO34" s="12">
        <v>0</v>
      </c>
      <c r="KP34" s="13"/>
      <c r="KQ34" s="12">
        <v>1</v>
      </c>
      <c r="KR34" s="12">
        <v>35000</v>
      </c>
      <c r="KS34" s="12">
        <v>0</v>
      </c>
      <c r="KT34" s="12">
        <v>35000</v>
      </c>
      <c r="KU34" s="13"/>
      <c r="KV34" s="12">
        <v>0</v>
      </c>
      <c r="KW34" s="12">
        <v>0</v>
      </c>
      <c r="KX34" s="12">
        <v>0</v>
      </c>
      <c r="KY34" s="12">
        <v>0</v>
      </c>
      <c r="KZ34" s="13"/>
      <c r="LA34" s="12">
        <v>0</v>
      </c>
      <c r="LB34" s="12">
        <v>0</v>
      </c>
      <c r="LC34" s="12">
        <v>0</v>
      </c>
      <c r="LD34" s="12">
        <v>0</v>
      </c>
      <c r="LE34" s="13"/>
      <c r="LF34" s="12">
        <v>0</v>
      </c>
      <c r="LG34" s="12">
        <v>0</v>
      </c>
      <c r="LH34" s="12">
        <v>0</v>
      </c>
      <c r="LI34" s="12">
        <v>0</v>
      </c>
      <c r="LJ34" s="13"/>
      <c r="LK34" s="12">
        <v>0</v>
      </c>
      <c r="LL34" s="12">
        <v>795400</v>
      </c>
      <c r="LM34" s="12">
        <v>0</v>
      </c>
      <c r="LN34" s="12">
        <v>795400</v>
      </c>
      <c r="LO34" s="13"/>
      <c r="LP34" s="12">
        <v>0</v>
      </c>
      <c r="LQ34" s="12"/>
      <c r="LR34" s="12">
        <v>0</v>
      </c>
      <c r="LS34" s="12">
        <v>0</v>
      </c>
      <c r="LT34" s="13"/>
      <c r="LU34" s="12">
        <v>60</v>
      </c>
      <c r="LV34" s="12">
        <v>67800</v>
      </c>
      <c r="LW34" s="12">
        <v>0</v>
      </c>
      <c r="LX34" s="12">
        <v>67800</v>
      </c>
      <c r="LY34" s="13"/>
      <c r="LZ34" s="12">
        <v>0</v>
      </c>
      <c r="MA34" s="12">
        <v>71250</v>
      </c>
      <c r="MB34" s="12">
        <v>0</v>
      </c>
      <c r="MC34" s="12">
        <v>71250</v>
      </c>
      <c r="MD34" s="13"/>
      <c r="ME34" s="12">
        <v>0</v>
      </c>
      <c r="MF34" s="12">
        <v>0</v>
      </c>
      <c r="MG34" s="12">
        <v>0</v>
      </c>
      <c r="MH34" s="12">
        <v>0</v>
      </c>
      <c r="MI34" s="13"/>
      <c r="MJ34" s="12">
        <v>0</v>
      </c>
      <c r="MK34" s="12">
        <v>0</v>
      </c>
      <c r="ML34" s="12">
        <v>0</v>
      </c>
      <c r="MM34" s="12">
        <v>0</v>
      </c>
      <c r="MN34" s="13"/>
      <c r="MO34" s="12">
        <v>0</v>
      </c>
      <c r="MP34" s="12">
        <v>0</v>
      </c>
      <c r="MQ34" s="12">
        <v>0</v>
      </c>
      <c r="MR34" s="12">
        <v>0</v>
      </c>
      <c r="MS34" s="13"/>
      <c r="MT34" s="12">
        <v>0</v>
      </c>
      <c r="MU34" s="12">
        <v>0</v>
      </c>
      <c r="MV34" s="12">
        <v>0</v>
      </c>
      <c r="MW34" s="12">
        <v>0</v>
      </c>
      <c r="MX34" s="13"/>
      <c r="MY34" s="12">
        <v>0</v>
      </c>
      <c r="MZ34" s="12">
        <v>0</v>
      </c>
      <c r="NA34" s="12">
        <v>0</v>
      </c>
      <c r="NB34" s="12">
        <v>0</v>
      </c>
      <c r="NC34" s="13"/>
      <c r="ND34" s="12">
        <v>1</v>
      </c>
      <c r="NE34" s="12">
        <v>50000</v>
      </c>
      <c r="NF34" s="12">
        <v>0</v>
      </c>
      <c r="NG34" s="12">
        <v>50000</v>
      </c>
      <c r="NH34" s="13"/>
      <c r="NI34" s="12">
        <v>1</v>
      </c>
      <c r="NJ34" s="12">
        <v>50000</v>
      </c>
      <c r="NK34" s="12">
        <v>0</v>
      </c>
      <c r="NL34" s="12">
        <v>50000</v>
      </c>
      <c r="NM34" s="13"/>
      <c r="NN34" s="12">
        <v>0</v>
      </c>
      <c r="NO34" s="12">
        <v>0</v>
      </c>
      <c r="NP34" s="12">
        <v>0</v>
      </c>
      <c r="NQ34" s="12">
        <v>0</v>
      </c>
      <c r="NR34" s="13"/>
      <c r="NS34" s="12">
        <v>0</v>
      </c>
      <c r="NT34" s="12">
        <v>0</v>
      </c>
      <c r="NU34" s="12">
        <v>0</v>
      </c>
      <c r="NV34" s="12">
        <v>0</v>
      </c>
      <c r="NW34" s="13"/>
      <c r="NX34" s="12">
        <v>0</v>
      </c>
      <c r="NY34" s="12">
        <v>0</v>
      </c>
      <c r="NZ34" s="12">
        <v>0</v>
      </c>
      <c r="OA34" s="12">
        <v>0</v>
      </c>
      <c r="OB34" s="13"/>
      <c r="OC34" s="12">
        <v>0</v>
      </c>
      <c r="OD34" s="12">
        <v>0</v>
      </c>
      <c r="OE34" s="12">
        <v>0</v>
      </c>
      <c r="OF34" s="12">
        <v>0</v>
      </c>
      <c r="OG34" s="13"/>
      <c r="OH34" s="12">
        <v>0</v>
      </c>
      <c r="OI34" s="12">
        <v>0</v>
      </c>
      <c r="OJ34" s="12">
        <v>0</v>
      </c>
      <c r="OK34" s="12">
        <v>0</v>
      </c>
      <c r="OL34" s="13"/>
      <c r="OM34" s="12">
        <v>1</v>
      </c>
      <c r="ON34" s="12">
        <v>100000</v>
      </c>
      <c r="OO34" s="12">
        <v>0</v>
      </c>
      <c r="OP34" s="12">
        <v>100000</v>
      </c>
      <c r="OQ34" s="13"/>
      <c r="OR34" s="12">
        <v>25.4</v>
      </c>
      <c r="OS34" s="12">
        <v>2697480</v>
      </c>
      <c r="OT34" s="12">
        <v>0</v>
      </c>
      <c r="OU34" s="12">
        <v>2697480</v>
      </c>
      <c r="OV34" s="13"/>
      <c r="OW34" s="12">
        <v>0</v>
      </c>
      <c r="OX34" s="12">
        <v>0</v>
      </c>
      <c r="OY34" s="12">
        <v>0</v>
      </c>
      <c r="OZ34" s="12">
        <v>0</v>
      </c>
      <c r="PA34" s="13"/>
      <c r="PB34" s="12">
        <v>0</v>
      </c>
      <c r="PC34" s="12">
        <v>0</v>
      </c>
      <c r="PD34" s="12">
        <v>0</v>
      </c>
      <c r="PE34" s="12">
        <v>0</v>
      </c>
      <c r="PF34" s="13"/>
      <c r="PG34" s="12">
        <v>0</v>
      </c>
      <c r="PH34" s="12">
        <v>0</v>
      </c>
      <c r="PI34" s="12">
        <v>0</v>
      </c>
      <c r="PJ34" s="12">
        <v>0</v>
      </c>
      <c r="PK34" s="13"/>
      <c r="PL34" s="12">
        <v>0</v>
      </c>
      <c r="PM34" s="12">
        <v>0</v>
      </c>
      <c r="PN34" s="12">
        <v>0</v>
      </c>
      <c r="PO34" s="12">
        <v>0</v>
      </c>
      <c r="PP34" s="13"/>
      <c r="PQ34" s="12">
        <v>0</v>
      </c>
      <c r="PR34" s="12">
        <v>0</v>
      </c>
      <c r="PS34" s="12">
        <v>0</v>
      </c>
      <c r="PT34" s="12">
        <v>0</v>
      </c>
      <c r="PU34" s="13"/>
      <c r="PV34" s="12">
        <v>0</v>
      </c>
      <c r="PW34" s="12">
        <v>0</v>
      </c>
      <c r="PX34" s="12">
        <v>0</v>
      </c>
      <c r="PY34" s="12">
        <v>0</v>
      </c>
      <c r="PZ34" s="13"/>
      <c r="QA34" s="12">
        <v>0</v>
      </c>
      <c r="QB34" s="12">
        <v>0</v>
      </c>
      <c r="QC34" s="12">
        <v>0</v>
      </c>
      <c r="QD34" s="12">
        <v>0</v>
      </c>
      <c r="QE34" s="13"/>
      <c r="QF34" s="12">
        <v>0</v>
      </c>
      <c r="QG34" s="12">
        <v>0</v>
      </c>
      <c r="QH34" s="12">
        <v>0</v>
      </c>
      <c r="QI34" s="12">
        <v>0</v>
      </c>
      <c r="QJ34" s="13"/>
      <c r="QK34" s="12">
        <v>1</v>
      </c>
      <c r="QL34" s="12">
        <v>18500</v>
      </c>
      <c r="QM34" s="12">
        <v>0</v>
      </c>
      <c r="QN34" s="12">
        <v>18500</v>
      </c>
      <c r="QO34" s="13"/>
      <c r="QP34" s="12">
        <v>0</v>
      </c>
      <c r="QQ34" s="12">
        <v>0</v>
      </c>
      <c r="QR34" s="12">
        <v>0</v>
      </c>
      <c r="QS34" s="12">
        <v>0</v>
      </c>
      <c r="QT34" s="13"/>
      <c r="QU34" s="12">
        <v>1</v>
      </c>
      <c r="QV34" s="12">
        <v>31500</v>
      </c>
      <c r="QW34" s="12">
        <v>0</v>
      </c>
      <c r="QX34" s="12">
        <v>31500</v>
      </c>
      <c r="QY34" s="13"/>
      <c r="QZ34" s="12">
        <v>19</v>
      </c>
      <c r="RA34" s="12">
        <v>112125</v>
      </c>
      <c r="RB34" s="12">
        <v>0</v>
      </c>
      <c r="RC34" s="12">
        <v>112125</v>
      </c>
      <c r="RD34" s="13"/>
      <c r="RE34" s="12">
        <v>0</v>
      </c>
      <c r="RF34" s="12">
        <v>0</v>
      </c>
      <c r="RG34" s="12">
        <v>0</v>
      </c>
      <c r="RH34" s="12">
        <v>0</v>
      </c>
      <c r="RI34" s="13"/>
      <c r="RJ34" s="12">
        <v>0</v>
      </c>
      <c r="RK34" s="12">
        <v>0</v>
      </c>
      <c r="RL34" s="12">
        <v>0</v>
      </c>
      <c r="RM34" s="12">
        <v>0</v>
      </c>
      <c r="RN34" s="13"/>
      <c r="RO34" s="12">
        <v>0</v>
      </c>
      <c r="RP34" s="12">
        <v>0</v>
      </c>
      <c r="RQ34" s="12">
        <v>0</v>
      </c>
      <c r="RR34" s="12">
        <v>0</v>
      </c>
      <c r="RS34" s="13"/>
      <c r="RT34" s="12">
        <v>64</v>
      </c>
      <c r="RU34" s="12">
        <v>960000</v>
      </c>
      <c r="RV34" s="12">
        <v>0</v>
      </c>
      <c r="RW34" s="12">
        <v>960000</v>
      </c>
      <c r="RX34" s="13"/>
      <c r="RY34" s="12">
        <v>0</v>
      </c>
      <c r="RZ34" s="12">
        <v>0</v>
      </c>
      <c r="SA34" s="12">
        <v>0</v>
      </c>
      <c r="SB34" s="12">
        <v>0</v>
      </c>
      <c r="SC34" s="13"/>
      <c r="SD34" s="12">
        <v>0</v>
      </c>
      <c r="SE34" s="12">
        <v>0</v>
      </c>
      <c r="SF34" s="12">
        <v>0</v>
      </c>
      <c r="SG34" s="12">
        <v>0</v>
      </c>
      <c r="SH34" s="13"/>
      <c r="SI34" s="12">
        <v>0</v>
      </c>
      <c r="SJ34" s="12">
        <v>0</v>
      </c>
      <c r="SK34" s="12">
        <v>0</v>
      </c>
      <c r="SL34" s="12">
        <v>0</v>
      </c>
      <c r="SM34" s="13"/>
      <c r="SN34" s="12">
        <v>0</v>
      </c>
      <c r="SO34" s="12">
        <v>0</v>
      </c>
      <c r="SP34" s="12">
        <v>0</v>
      </c>
      <c r="SQ34" s="12">
        <v>0</v>
      </c>
      <c r="SR34" s="13"/>
      <c r="SS34" s="12">
        <v>0</v>
      </c>
      <c r="ST34" s="12">
        <v>0</v>
      </c>
      <c r="SU34" s="12">
        <v>0</v>
      </c>
      <c r="SV34" s="12">
        <v>0</v>
      </c>
      <c r="SW34" s="13"/>
      <c r="SX34" s="12">
        <v>0</v>
      </c>
      <c r="SY34" s="12">
        <v>0</v>
      </c>
      <c r="SZ34" s="12">
        <v>0</v>
      </c>
      <c r="TA34" s="12">
        <v>0</v>
      </c>
      <c r="TB34" s="13"/>
      <c r="TC34" s="12">
        <v>0</v>
      </c>
      <c r="TD34" s="12">
        <v>0</v>
      </c>
      <c r="TE34" s="12">
        <v>0</v>
      </c>
      <c r="TF34" s="12">
        <v>0</v>
      </c>
      <c r="TG34" s="13"/>
      <c r="TH34" s="12">
        <v>0</v>
      </c>
      <c r="TI34" s="12">
        <v>0</v>
      </c>
      <c r="TJ34" s="12">
        <v>0</v>
      </c>
      <c r="TK34" s="12">
        <v>0</v>
      </c>
      <c r="TL34" s="13"/>
      <c r="TM34" s="12">
        <v>0</v>
      </c>
      <c r="TN34" s="12">
        <v>0</v>
      </c>
      <c r="TO34" s="12">
        <v>0</v>
      </c>
      <c r="TP34" s="12">
        <v>0</v>
      </c>
      <c r="TQ34" s="13"/>
      <c r="TR34" s="12">
        <v>0</v>
      </c>
      <c r="TS34" s="12">
        <v>25000</v>
      </c>
      <c r="TT34" s="12">
        <v>0</v>
      </c>
      <c r="TU34" s="12">
        <v>25000</v>
      </c>
      <c r="TV34" s="13"/>
      <c r="TW34" s="12">
        <v>0</v>
      </c>
      <c r="TX34" s="12">
        <v>0</v>
      </c>
      <c r="TY34" s="12">
        <v>0</v>
      </c>
      <c r="TZ34" s="12">
        <v>0</v>
      </c>
      <c r="UA34" s="13"/>
      <c r="UB34" s="12">
        <v>0</v>
      </c>
      <c r="UC34" s="12">
        <v>0</v>
      </c>
      <c r="UD34" s="12">
        <v>0</v>
      </c>
      <c r="UE34" s="12">
        <v>0</v>
      </c>
      <c r="UF34" s="13"/>
      <c r="UG34" s="12">
        <v>0</v>
      </c>
      <c r="UH34" s="12">
        <v>8170453.4800000004</v>
      </c>
      <c r="UI34" s="12">
        <v>0</v>
      </c>
      <c r="UJ34" s="12">
        <v>8170453.4800000004</v>
      </c>
      <c r="UK34" s="13"/>
    </row>
    <row r="35" spans="1:558" hidden="1">
      <c r="A35" s="10">
        <v>29</v>
      </c>
      <c r="B35" s="11" t="s">
        <v>31</v>
      </c>
      <c r="C35" s="12">
        <v>1</v>
      </c>
      <c r="D35" s="12">
        <v>549014</v>
      </c>
      <c r="E35" s="12">
        <v>0</v>
      </c>
      <c r="F35" s="12">
        <v>549014</v>
      </c>
      <c r="G35" s="13"/>
      <c r="H35" s="12">
        <v>6</v>
      </c>
      <c r="I35" s="12">
        <v>1280616</v>
      </c>
      <c r="J35" s="12">
        <v>0</v>
      </c>
      <c r="K35" s="12">
        <v>1280616</v>
      </c>
      <c r="L35" s="13"/>
      <c r="M35" s="12">
        <v>0</v>
      </c>
      <c r="N35" s="12">
        <v>0</v>
      </c>
      <c r="O35" s="12">
        <v>0</v>
      </c>
      <c r="P35" s="12">
        <v>0</v>
      </c>
      <c r="Q35" s="13"/>
      <c r="R35" s="12">
        <v>0</v>
      </c>
      <c r="S35" s="12">
        <v>0</v>
      </c>
      <c r="T35" s="12">
        <v>0</v>
      </c>
      <c r="U35" s="12">
        <v>0</v>
      </c>
      <c r="V35" s="13"/>
      <c r="W35" s="12">
        <v>1</v>
      </c>
      <c r="X35" s="12">
        <v>26500</v>
      </c>
      <c r="Y35" s="12">
        <v>0</v>
      </c>
      <c r="Z35" s="12">
        <v>26500</v>
      </c>
      <c r="AA35" s="13"/>
      <c r="AB35" s="12">
        <v>0</v>
      </c>
      <c r="AC35" s="12">
        <v>0</v>
      </c>
      <c r="AD35" s="12">
        <v>0</v>
      </c>
      <c r="AE35" s="12">
        <v>0</v>
      </c>
      <c r="AF35" s="13"/>
      <c r="AG35" s="12">
        <v>4</v>
      </c>
      <c r="AH35" s="12">
        <v>795600</v>
      </c>
      <c r="AI35" s="12">
        <v>0</v>
      </c>
      <c r="AJ35" s="12">
        <v>795600</v>
      </c>
      <c r="AK35" s="13"/>
      <c r="AL35" s="12">
        <v>0</v>
      </c>
      <c r="AM35" s="12">
        <v>0</v>
      </c>
      <c r="AN35" s="12">
        <v>0</v>
      </c>
      <c r="AO35" s="12">
        <v>0</v>
      </c>
      <c r="AP35" s="13"/>
      <c r="AQ35" s="12">
        <v>0</v>
      </c>
      <c r="AR35" s="12">
        <v>0</v>
      </c>
      <c r="AS35" s="12">
        <v>0</v>
      </c>
      <c r="AT35" s="12">
        <v>0</v>
      </c>
      <c r="AU35" s="13"/>
      <c r="AV35" s="12">
        <v>0</v>
      </c>
      <c r="AW35" s="12">
        <v>0</v>
      </c>
      <c r="AX35" s="12">
        <v>0</v>
      </c>
      <c r="AY35" s="12">
        <v>0</v>
      </c>
      <c r="AZ35" s="13"/>
      <c r="BA35" s="12">
        <v>0</v>
      </c>
      <c r="BB35" s="12">
        <v>0</v>
      </c>
      <c r="BC35" s="12">
        <v>0</v>
      </c>
      <c r="BD35" s="12">
        <v>0</v>
      </c>
      <c r="BE35" s="13"/>
      <c r="BF35" s="12">
        <v>0</v>
      </c>
      <c r="BG35" s="12">
        <v>0</v>
      </c>
      <c r="BH35" s="12">
        <v>0</v>
      </c>
      <c r="BI35" s="12">
        <v>0</v>
      </c>
      <c r="BJ35" s="13"/>
      <c r="BK35" s="12">
        <v>0</v>
      </c>
      <c r="BL35" s="12">
        <v>0</v>
      </c>
      <c r="BM35" s="12">
        <v>0</v>
      </c>
      <c r="BN35" s="12">
        <v>0</v>
      </c>
      <c r="BO35" s="13"/>
      <c r="BP35" s="12">
        <v>0</v>
      </c>
      <c r="BQ35" s="12">
        <v>0</v>
      </c>
      <c r="BR35" s="12">
        <v>0</v>
      </c>
      <c r="BS35" s="12">
        <v>0</v>
      </c>
      <c r="BT35" s="13"/>
      <c r="BU35" s="12">
        <v>0</v>
      </c>
      <c r="BV35" s="12">
        <v>234000</v>
      </c>
      <c r="BW35" s="12">
        <v>0</v>
      </c>
      <c r="BX35" s="12">
        <v>234000</v>
      </c>
      <c r="BY35" s="13"/>
      <c r="BZ35" s="12">
        <v>0</v>
      </c>
      <c r="CA35" s="12">
        <v>0</v>
      </c>
      <c r="CB35" s="12">
        <v>0</v>
      </c>
      <c r="CC35" s="12">
        <v>0</v>
      </c>
      <c r="CD35" s="13"/>
      <c r="CE35" s="12">
        <v>10</v>
      </c>
      <c r="CF35" s="12">
        <v>139848.48000000001</v>
      </c>
      <c r="CG35" s="12">
        <v>0</v>
      </c>
      <c r="CH35" s="12">
        <v>139848.48000000001</v>
      </c>
      <c r="CI35" s="13"/>
      <c r="CJ35" s="12">
        <v>0</v>
      </c>
      <c r="CK35" s="12">
        <v>0</v>
      </c>
      <c r="CL35" s="12">
        <v>0</v>
      </c>
      <c r="CM35" s="12">
        <v>0</v>
      </c>
      <c r="CN35" s="13"/>
      <c r="CO35" s="12">
        <v>1</v>
      </c>
      <c r="CP35" s="12">
        <v>23600</v>
      </c>
      <c r="CQ35" s="12">
        <v>0</v>
      </c>
      <c r="CR35" s="12">
        <v>23600</v>
      </c>
      <c r="CS35" s="13"/>
      <c r="CT35" s="12">
        <v>11</v>
      </c>
      <c r="CU35" s="12">
        <v>62050</v>
      </c>
      <c r="CV35" s="12">
        <v>0</v>
      </c>
      <c r="CW35" s="12">
        <v>62050</v>
      </c>
      <c r="CX35" s="13"/>
      <c r="CY35" s="12">
        <v>0</v>
      </c>
      <c r="CZ35" s="12">
        <v>165425</v>
      </c>
      <c r="DA35" s="12">
        <v>0</v>
      </c>
      <c r="DB35" s="12">
        <v>165425</v>
      </c>
      <c r="DC35" s="13"/>
      <c r="DD35" s="12">
        <v>0</v>
      </c>
      <c r="DE35" s="12">
        <v>0</v>
      </c>
      <c r="DF35" s="12">
        <v>0</v>
      </c>
      <c r="DG35" s="12">
        <v>0</v>
      </c>
      <c r="DH35" s="13"/>
      <c r="DI35" s="12">
        <v>0</v>
      </c>
      <c r="DJ35" s="12">
        <v>0</v>
      </c>
      <c r="DK35" s="12">
        <v>0</v>
      </c>
      <c r="DL35" s="12">
        <v>0</v>
      </c>
      <c r="DM35" s="13"/>
      <c r="DN35" s="12">
        <v>0</v>
      </c>
      <c r="DO35" s="12">
        <v>0</v>
      </c>
      <c r="DP35" s="12">
        <v>0</v>
      </c>
      <c r="DQ35" s="12">
        <v>0</v>
      </c>
      <c r="DR35" s="13"/>
      <c r="DS35" s="12">
        <v>0</v>
      </c>
      <c r="DT35" s="12">
        <v>0</v>
      </c>
      <c r="DU35" s="12">
        <v>0</v>
      </c>
      <c r="DV35" s="12">
        <v>0</v>
      </c>
      <c r="DW35" s="13"/>
      <c r="DX35" s="12">
        <v>1</v>
      </c>
      <c r="DY35" s="12">
        <v>142400</v>
      </c>
      <c r="DZ35" s="12">
        <v>0</v>
      </c>
      <c r="EA35" s="12">
        <v>142400</v>
      </c>
      <c r="EB35" s="13"/>
      <c r="EC35" s="12">
        <v>0</v>
      </c>
      <c r="ED35" s="12">
        <v>0</v>
      </c>
      <c r="EE35" s="12">
        <v>0</v>
      </c>
      <c r="EF35" s="12">
        <v>0</v>
      </c>
      <c r="EG35" s="13"/>
      <c r="EH35" s="12">
        <v>0</v>
      </c>
      <c r="EI35" s="12">
        <v>0</v>
      </c>
      <c r="EJ35" s="12">
        <v>0</v>
      </c>
      <c r="EK35" s="12">
        <v>0</v>
      </c>
      <c r="EL35" s="13"/>
      <c r="EM35" s="12">
        <v>10</v>
      </c>
      <c r="EN35" s="12">
        <v>100000</v>
      </c>
      <c r="EO35" s="12">
        <v>0</v>
      </c>
      <c r="EP35" s="12">
        <v>100000</v>
      </c>
      <c r="EQ35" s="13"/>
      <c r="ER35" s="12">
        <v>0</v>
      </c>
      <c r="ES35" s="12">
        <v>0</v>
      </c>
      <c r="ET35" s="12">
        <v>0</v>
      </c>
      <c r="EU35" s="12">
        <v>0</v>
      </c>
      <c r="EV35" s="13"/>
      <c r="EW35" s="12">
        <v>10</v>
      </c>
      <c r="EX35" s="12">
        <v>20000</v>
      </c>
      <c r="EY35" s="12">
        <v>0</v>
      </c>
      <c r="EZ35" s="12">
        <v>20000</v>
      </c>
      <c r="FA35" s="13"/>
      <c r="FB35" s="12">
        <v>10</v>
      </c>
      <c r="FC35" s="12">
        <v>30000</v>
      </c>
      <c r="FD35" s="12">
        <v>0</v>
      </c>
      <c r="FE35" s="12">
        <v>30000</v>
      </c>
      <c r="FF35" s="13"/>
      <c r="FG35" s="12">
        <v>0</v>
      </c>
      <c r="FH35" s="12">
        <v>0</v>
      </c>
      <c r="FI35" s="12">
        <v>0</v>
      </c>
      <c r="FJ35" s="12">
        <v>0</v>
      </c>
      <c r="FK35" s="13"/>
      <c r="FL35" s="12">
        <v>0</v>
      </c>
      <c r="FM35" s="12">
        <v>0</v>
      </c>
      <c r="FN35" s="12">
        <v>0</v>
      </c>
      <c r="FO35" s="12">
        <v>0</v>
      </c>
      <c r="FP35" s="13"/>
      <c r="FQ35" s="12">
        <v>0</v>
      </c>
      <c r="FR35" s="12">
        <v>0</v>
      </c>
      <c r="FS35" s="12">
        <v>0</v>
      </c>
      <c r="FT35" s="12">
        <v>0</v>
      </c>
      <c r="FU35" s="13"/>
      <c r="FV35" s="12">
        <v>0</v>
      </c>
      <c r="FW35" s="12">
        <v>0</v>
      </c>
      <c r="FX35" s="12">
        <v>0</v>
      </c>
      <c r="FY35" s="12">
        <v>0</v>
      </c>
      <c r="FZ35" s="13"/>
      <c r="GA35" s="12">
        <v>0</v>
      </c>
      <c r="GB35" s="12">
        <v>0</v>
      </c>
      <c r="GC35" s="12">
        <v>0</v>
      </c>
      <c r="GD35" s="12">
        <v>0</v>
      </c>
      <c r="GE35" s="13"/>
      <c r="GF35" s="12">
        <v>0</v>
      </c>
      <c r="GG35" s="12">
        <v>0</v>
      </c>
      <c r="GH35" s="12">
        <v>0</v>
      </c>
      <c r="GI35" s="12">
        <v>0</v>
      </c>
      <c r="GJ35" s="13"/>
      <c r="GK35" s="12">
        <v>1</v>
      </c>
      <c r="GL35" s="12">
        <v>32500</v>
      </c>
      <c r="GM35" s="12">
        <v>0</v>
      </c>
      <c r="GN35" s="12">
        <v>32500</v>
      </c>
      <c r="GO35" s="13"/>
      <c r="GP35" s="12">
        <v>10</v>
      </c>
      <c r="GQ35" s="12">
        <v>100000</v>
      </c>
      <c r="GR35" s="12">
        <v>0</v>
      </c>
      <c r="GS35" s="12">
        <v>100000</v>
      </c>
      <c r="GT35" s="13"/>
      <c r="GU35" s="12">
        <v>2</v>
      </c>
      <c r="GV35" s="12">
        <v>20000</v>
      </c>
      <c r="GW35" s="12">
        <v>0</v>
      </c>
      <c r="GX35" s="12">
        <v>20000</v>
      </c>
      <c r="GY35" s="13"/>
      <c r="GZ35" s="12">
        <v>0</v>
      </c>
      <c r="HA35" s="12">
        <v>0</v>
      </c>
      <c r="HB35" s="12">
        <v>0</v>
      </c>
      <c r="HC35" s="12">
        <v>0</v>
      </c>
      <c r="HD35" s="13"/>
      <c r="HE35" s="12">
        <v>0</v>
      </c>
      <c r="HF35" s="12">
        <v>0</v>
      </c>
      <c r="HG35" s="12">
        <v>0</v>
      </c>
      <c r="HH35" s="12">
        <v>0</v>
      </c>
      <c r="HI35" s="13"/>
      <c r="HJ35" s="12">
        <v>0</v>
      </c>
      <c r="HK35" s="12">
        <v>0</v>
      </c>
      <c r="HL35" s="12">
        <v>0</v>
      </c>
      <c r="HM35" s="12">
        <v>0</v>
      </c>
      <c r="HN35" s="13"/>
      <c r="HO35" s="12">
        <v>0</v>
      </c>
      <c r="HP35" s="12">
        <v>0</v>
      </c>
      <c r="HQ35" s="12">
        <v>0</v>
      </c>
      <c r="HR35" s="12">
        <v>0</v>
      </c>
      <c r="HS35" s="13"/>
      <c r="HT35" s="12">
        <v>0</v>
      </c>
      <c r="HU35" s="12">
        <v>0</v>
      </c>
      <c r="HV35" s="12">
        <v>0</v>
      </c>
      <c r="HW35" s="12">
        <v>0</v>
      </c>
      <c r="HX35" s="13"/>
      <c r="HY35" s="12">
        <v>0</v>
      </c>
      <c r="HZ35" s="12">
        <v>0</v>
      </c>
      <c r="IA35" s="12">
        <v>0</v>
      </c>
      <c r="IB35" s="12">
        <v>0</v>
      </c>
      <c r="IC35" s="13"/>
      <c r="ID35" s="12">
        <v>1</v>
      </c>
      <c r="IE35" s="12">
        <v>24950</v>
      </c>
      <c r="IF35" s="12">
        <v>0</v>
      </c>
      <c r="IG35" s="12">
        <v>24950</v>
      </c>
      <c r="IH35" s="13"/>
      <c r="II35" s="12">
        <v>0</v>
      </c>
      <c r="IJ35" s="12">
        <v>0</v>
      </c>
      <c r="IK35" s="12">
        <v>0</v>
      </c>
      <c r="IL35" s="12">
        <v>0</v>
      </c>
      <c r="IM35" s="13"/>
      <c r="IN35" s="12">
        <v>0</v>
      </c>
      <c r="IO35" s="12">
        <v>0</v>
      </c>
      <c r="IP35" s="12">
        <v>0</v>
      </c>
      <c r="IQ35" s="12">
        <v>0</v>
      </c>
      <c r="IR35" s="13"/>
      <c r="IS35" s="12"/>
      <c r="IT35" s="12">
        <v>0</v>
      </c>
      <c r="IU35" s="12">
        <v>0</v>
      </c>
      <c r="IV35" s="12">
        <v>0</v>
      </c>
      <c r="IW35" s="13"/>
      <c r="IX35" s="12">
        <v>110</v>
      </c>
      <c r="IY35" s="12">
        <v>118700</v>
      </c>
      <c r="IZ35" s="12">
        <v>0</v>
      </c>
      <c r="JA35" s="12">
        <v>118700</v>
      </c>
      <c r="JB35" s="13"/>
      <c r="JC35" s="12">
        <v>10</v>
      </c>
      <c r="JD35" s="12">
        <v>5500</v>
      </c>
      <c r="JE35" s="12">
        <v>0</v>
      </c>
      <c r="JF35" s="12">
        <v>5500</v>
      </c>
      <c r="JG35" s="13"/>
      <c r="JH35" s="12">
        <v>0</v>
      </c>
      <c r="JI35" s="12">
        <v>0</v>
      </c>
      <c r="JJ35" s="12">
        <v>0</v>
      </c>
      <c r="JK35" s="12">
        <v>0</v>
      </c>
      <c r="JL35" s="13"/>
      <c r="JM35" s="12">
        <v>10</v>
      </c>
      <c r="JN35" s="12">
        <v>4000</v>
      </c>
      <c r="JO35" s="12">
        <v>0</v>
      </c>
      <c r="JP35" s="12">
        <v>4000</v>
      </c>
      <c r="JQ35" s="13"/>
      <c r="JR35" s="12">
        <v>0</v>
      </c>
      <c r="JS35" s="12">
        <v>0</v>
      </c>
      <c r="JT35" s="12">
        <v>0</v>
      </c>
      <c r="JU35" s="12">
        <v>0</v>
      </c>
      <c r="JV35" s="13"/>
      <c r="JW35" s="12">
        <v>0</v>
      </c>
      <c r="JX35" s="12">
        <v>0</v>
      </c>
      <c r="JY35" s="12">
        <v>0</v>
      </c>
      <c r="JZ35" s="12">
        <v>0</v>
      </c>
      <c r="KA35" s="13"/>
      <c r="KB35" s="12">
        <v>0</v>
      </c>
      <c r="KC35" s="12">
        <v>0</v>
      </c>
      <c r="KD35" s="12">
        <v>0</v>
      </c>
      <c r="KE35" s="12">
        <v>0</v>
      </c>
      <c r="KF35" s="13"/>
      <c r="KG35" s="12">
        <v>72</v>
      </c>
      <c r="KH35" s="12">
        <v>18000</v>
      </c>
      <c r="KI35" s="12">
        <v>0</v>
      </c>
      <c r="KJ35" s="12">
        <v>18000</v>
      </c>
      <c r="KK35" s="13"/>
      <c r="KL35" s="12">
        <v>0</v>
      </c>
      <c r="KM35" s="12">
        <v>0</v>
      </c>
      <c r="KN35" s="12">
        <v>0</v>
      </c>
      <c r="KO35" s="12">
        <v>0</v>
      </c>
      <c r="KP35" s="13"/>
      <c r="KQ35" s="12">
        <v>1</v>
      </c>
      <c r="KR35" s="12">
        <v>35000</v>
      </c>
      <c r="KS35" s="12">
        <v>0</v>
      </c>
      <c r="KT35" s="12">
        <v>35000</v>
      </c>
      <c r="KU35" s="13"/>
      <c r="KV35" s="12">
        <v>0</v>
      </c>
      <c r="KW35" s="12">
        <v>0</v>
      </c>
      <c r="KX35" s="12">
        <v>0</v>
      </c>
      <c r="KY35" s="12">
        <v>0</v>
      </c>
      <c r="KZ35" s="13"/>
      <c r="LA35" s="12">
        <v>0</v>
      </c>
      <c r="LB35" s="12">
        <v>0</v>
      </c>
      <c r="LC35" s="12">
        <v>0</v>
      </c>
      <c r="LD35" s="12">
        <v>0</v>
      </c>
      <c r="LE35" s="13"/>
      <c r="LF35" s="12">
        <v>0</v>
      </c>
      <c r="LG35" s="12">
        <v>0</v>
      </c>
      <c r="LH35" s="12">
        <v>0</v>
      </c>
      <c r="LI35" s="12">
        <v>0</v>
      </c>
      <c r="LJ35" s="13"/>
      <c r="LK35" s="12">
        <v>0</v>
      </c>
      <c r="LL35" s="12">
        <v>566800</v>
      </c>
      <c r="LM35" s="12">
        <v>0</v>
      </c>
      <c r="LN35" s="12">
        <v>566800</v>
      </c>
      <c r="LO35" s="13"/>
      <c r="LP35" s="12">
        <v>900</v>
      </c>
      <c r="LQ35" s="12">
        <v>215000</v>
      </c>
      <c r="LR35" s="12">
        <v>0</v>
      </c>
      <c r="LS35" s="12">
        <v>215000</v>
      </c>
      <c r="LT35" s="13"/>
      <c r="LU35" s="12">
        <v>30</v>
      </c>
      <c r="LV35" s="12">
        <v>29200</v>
      </c>
      <c r="LW35" s="12">
        <v>0</v>
      </c>
      <c r="LX35" s="12">
        <v>29200</v>
      </c>
      <c r="LY35" s="13"/>
      <c r="LZ35" s="12">
        <v>0</v>
      </c>
      <c r="MA35" s="12">
        <v>37500</v>
      </c>
      <c r="MB35" s="12">
        <v>0</v>
      </c>
      <c r="MC35" s="12">
        <v>37500</v>
      </c>
      <c r="MD35" s="13"/>
      <c r="ME35" s="12">
        <v>0</v>
      </c>
      <c r="MF35" s="12">
        <v>0</v>
      </c>
      <c r="MG35" s="12">
        <v>0</v>
      </c>
      <c r="MH35" s="12">
        <v>0</v>
      </c>
      <c r="MI35" s="13"/>
      <c r="MJ35" s="12">
        <v>0</v>
      </c>
      <c r="MK35" s="12">
        <v>0</v>
      </c>
      <c r="ML35" s="12">
        <v>0</v>
      </c>
      <c r="MM35" s="12">
        <v>0</v>
      </c>
      <c r="MN35" s="13"/>
      <c r="MO35" s="12">
        <v>0</v>
      </c>
      <c r="MP35" s="12">
        <v>0</v>
      </c>
      <c r="MQ35" s="12">
        <v>0</v>
      </c>
      <c r="MR35" s="12">
        <v>0</v>
      </c>
      <c r="MS35" s="13"/>
      <c r="MT35" s="12">
        <v>0</v>
      </c>
      <c r="MU35" s="12">
        <v>0</v>
      </c>
      <c r="MV35" s="12">
        <v>0</v>
      </c>
      <c r="MW35" s="12">
        <v>0</v>
      </c>
      <c r="MX35" s="13"/>
      <c r="MY35" s="12">
        <v>0</v>
      </c>
      <c r="MZ35" s="12">
        <v>0</v>
      </c>
      <c r="NA35" s="12">
        <v>0</v>
      </c>
      <c r="NB35" s="12">
        <v>0</v>
      </c>
      <c r="NC35" s="13"/>
      <c r="ND35" s="12">
        <v>1</v>
      </c>
      <c r="NE35" s="12">
        <v>50000</v>
      </c>
      <c r="NF35" s="12">
        <v>0</v>
      </c>
      <c r="NG35" s="12">
        <v>50000</v>
      </c>
      <c r="NH35" s="13"/>
      <c r="NI35" s="12">
        <v>1</v>
      </c>
      <c r="NJ35" s="12">
        <v>50000</v>
      </c>
      <c r="NK35" s="12">
        <v>0</v>
      </c>
      <c r="NL35" s="12">
        <v>50000</v>
      </c>
      <c r="NM35" s="13"/>
      <c r="NN35" s="12">
        <v>0</v>
      </c>
      <c r="NO35" s="12">
        <v>0</v>
      </c>
      <c r="NP35" s="12">
        <v>0</v>
      </c>
      <c r="NQ35" s="12">
        <v>0</v>
      </c>
      <c r="NR35" s="13"/>
      <c r="NS35" s="12">
        <v>0</v>
      </c>
      <c r="NT35" s="12">
        <v>0</v>
      </c>
      <c r="NU35" s="12">
        <v>0</v>
      </c>
      <c r="NV35" s="12">
        <v>0</v>
      </c>
      <c r="NW35" s="13"/>
      <c r="NX35" s="12">
        <v>0</v>
      </c>
      <c r="NY35" s="12">
        <v>0</v>
      </c>
      <c r="NZ35" s="12">
        <v>0</v>
      </c>
      <c r="OA35" s="12">
        <v>0</v>
      </c>
      <c r="OB35" s="13"/>
      <c r="OC35" s="12">
        <v>0</v>
      </c>
      <c r="OD35" s="12">
        <v>0</v>
      </c>
      <c r="OE35" s="12">
        <v>0</v>
      </c>
      <c r="OF35" s="12">
        <v>0</v>
      </c>
      <c r="OG35" s="13"/>
      <c r="OH35" s="12">
        <v>0</v>
      </c>
      <c r="OI35" s="12">
        <v>0</v>
      </c>
      <c r="OJ35" s="12">
        <v>0</v>
      </c>
      <c r="OK35" s="12">
        <v>0</v>
      </c>
      <c r="OL35" s="13"/>
      <c r="OM35" s="12">
        <v>1</v>
      </c>
      <c r="ON35" s="12">
        <v>100000</v>
      </c>
      <c r="OO35" s="12">
        <v>0</v>
      </c>
      <c r="OP35" s="12">
        <v>100000</v>
      </c>
      <c r="OQ35" s="13"/>
      <c r="OR35" s="12">
        <v>17.8</v>
      </c>
      <c r="OS35" s="12">
        <v>1890360</v>
      </c>
      <c r="OT35" s="12">
        <v>0</v>
      </c>
      <c r="OU35" s="12">
        <v>1890360</v>
      </c>
      <c r="OV35" s="13"/>
      <c r="OW35" s="12">
        <v>0</v>
      </c>
      <c r="OX35" s="12">
        <v>0</v>
      </c>
      <c r="OY35" s="12">
        <v>0</v>
      </c>
      <c r="OZ35" s="12">
        <v>0</v>
      </c>
      <c r="PA35" s="13"/>
      <c r="PB35" s="12">
        <v>0</v>
      </c>
      <c r="PC35" s="12">
        <v>0</v>
      </c>
      <c r="PD35" s="12">
        <v>0</v>
      </c>
      <c r="PE35" s="12">
        <v>0</v>
      </c>
      <c r="PF35" s="13"/>
      <c r="PG35" s="12">
        <v>0</v>
      </c>
      <c r="PH35" s="12">
        <v>0</v>
      </c>
      <c r="PI35" s="12">
        <v>0</v>
      </c>
      <c r="PJ35" s="12">
        <v>0</v>
      </c>
      <c r="PK35" s="13"/>
      <c r="PL35" s="12">
        <v>0</v>
      </c>
      <c r="PM35" s="12">
        <v>0</v>
      </c>
      <c r="PN35" s="12">
        <v>0</v>
      </c>
      <c r="PO35" s="12">
        <v>0</v>
      </c>
      <c r="PP35" s="13"/>
      <c r="PQ35" s="12">
        <v>0</v>
      </c>
      <c r="PR35" s="12">
        <v>0</v>
      </c>
      <c r="PS35" s="12">
        <v>0</v>
      </c>
      <c r="PT35" s="12">
        <v>0</v>
      </c>
      <c r="PU35" s="13"/>
      <c r="PV35" s="12">
        <v>0</v>
      </c>
      <c r="PW35" s="12">
        <v>0</v>
      </c>
      <c r="PX35" s="12">
        <v>0</v>
      </c>
      <c r="PY35" s="12">
        <v>0</v>
      </c>
      <c r="PZ35" s="13"/>
      <c r="QA35" s="12">
        <v>0</v>
      </c>
      <c r="QB35" s="12">
        <v>0</v>
      </c>
      <c r="QC35" s="12">
        <v>0</v>
      </c>
      <c r="QD35" s="12">
        <v>0</v>
      </c>
      <c r="QE35" s="13"/>
      <c r="QF35" s="12">
        <v>0</v>
      </c>
      <c r="QG35" s="12">
        <v>0</v>
      </c>
      <c r="QH35" s="12">
        <v>0</v>
      </c>
      <c r="QI35" s="12">
        <v>0</v>
      </c>
      <c r="QJ35" s="13"/>
      <c r="QK35" s="12">
        <v>1</v>
      </c>
      <c r="QL35" s="12">
        <v>18500</v>
      </c>
      <c r="QM35" s="12">
        <v>0</v>
      </c>
      <c r="QN35" s="12">
        <v>18500</v>
      </c>
      <c r="QO35" s="13"/>
      <c r="QP35" s="12">
        <v>0</v>
      </c>
      <c r="QQ35" s="12">
        <v>0</v>
      </c>
      <c r="QR35" s="12">
        <v>0</v>
      </c>
      <c r="QS35" s="12">
        <v>0</v>
      </c>
      <c r="QT35" s="13"/>
      <c r="QU35" s="12">
        <v>1</v>
      </c>
      <c r="QV35" s="12">
        <v>17100</v>
      </c>
      <c r="QW35" s="12">
        <v>0</v>
      </c>
      <c r="QX35" s="12">
        <v>17100</v>
      </c>
      <c r="QY35" s="13"/>
      <c r="QZ35" s="12">
        <v>10</v>
      </c>
      <c r="RA35" s="12">
        <v>51875</v>
      </c>
      <c r="RB35" s="12">
        <v>0</v>
      </c>
      <c r="RC35" s="12">
        <v>51875</v>
      </c>
      <c r="RD35" s="13"/>
      <c r="RE35" s="12">
        <v>0</v>
      </c>
      <c r="RF35" s="12">
        <v>0</v>
      </c>
      <c r="RG35" s="12">
        <v>0</v>
      </c>
      <c r="RH35" s="12">
        <v>0</v>
      </c>
      <c r="RI35" s="13"/>
      <c r="RJ35" s="12">
        <v>0</v>
      </c>
      <c r="RK35" s="12">
        <v>0</v>
      </c>
      <c r="RL35" s="12">
        <v>0</v>
      </c>
      <c r="RM35" s="12">
        <v>0</v>
      </c>
      <c r="RN35" s="13"/>
      <c r="RO35" s="12">
        <v>0</v>
      </c>
      <c r="RP35" s="12">
        <v>0</v>
      </c>
      <c r="RQ35" s="12">
        <v>0</v>
      </c>
      <c r="RR35" s="12">
        <v>0</v>
      </c>
      <c r="RS35" s="13"/>
      <c r="RT35" s="12">
        <v>44</v>
      </c>
      <c r="RU35" s="12">
        <v>660000</v>
      </c>
      <c r="RV35" s="12">
        <v>0</v>
      </c>
      <c r="RW35" s="12">
        <v>660000</v>
      </c>
      <c r="RX35" s="13"/>
      <c r="RY35" s="12">
        <v>0</v>
      </c>
      <c r="RZ35" s="12">
        <v>0</v>
      </c>
      <c r="SA35" s="12">
        <v>0</v>
      </c>
      <c r="SB35" s="12">
        <v>0</v>
      </c>
      <c r="SC35" s="13"/>
      <c r="SD35" s="12">
        <v>0</v>
      </c>
      <c r="SE35" s="12">
        <v>0</v>
      </c>
      <c r="SF35" s="12">
        <v>0</v>
      </c>
      <c r="SG35" s="12">
        <v>0</v>
      </c>
      <c r="SH35" s="13"/>
      <c r="SI35" s="12">
        <v>0</v>
      </c>
      <c r="SJ35" s="12">
        <v>0</v>
      </c>
      <c r="SK35" s="12">
        <v>0</v>
      </c>
      <c r="SL35" s="12">
        <v>0</v>
      </c>
      <c r="SM35" s="13"/>
      <c r="SN35" s="12">
        <v>0</v>
      </c>
      <c r="SO35" s="12">
        <v>0</v>
      </c>
      <c r="SP35" s="12">
        <v>0</v>
      </c>
      <c r="SQ35" s="12">
        <v>0</v>
      </c>
      <c r="SR35" s="13"/>
      <c r="SS35" s="12">
        <v>0</v>
      </c>
      <c r="ST35" s="12">
        <v>0</v>
      </c>
      <c r="SU35" s="12">
        <v>0</v>
      </c>
      <c r="SV35" s="12">
        <v>0</v>
      </c>
      <c r="SW35" s="13"/>
      <c r="SX35" s="12">
        <v>0</v>
      </c>
      <c r="SY35" s="12">
        <v>0</v>
      </c>
      <c r="SZ35" s="12">
        <v>0</v>
      </c>
      <c r="TA35" s="12">
        <v>0</v>
      </c>
      <c r="TB35" s="13"/>
      <c r="TC35" s="12">
        <v>0</v>
      </c>
      <c r="TD35" s="12">
        <v>0</v>
      </c>
      <c r="TE35" s="12">
        <v>0</v>
      </c>
      <c r="TF35" s="12">
        <v>0</v>
      </c>
      <c r="TG35" s="13"/>
      <c r="TH35" s="12">
        <v>0</v>
      </c>
      <c r="TI35" s="12">
        <v>0</v>
      </c>
      <c r="TJ35" s="12">
        <v>0</v>
      </c>
      <c r="TK35" s="12">
        <v>0</v>
      </c>
      <c r="TL35" s="13"/>
      <c r="TM35" s="12">
        <v>0</v>
      </c>
      <c r="TN35" s="12">
        <v>0</v>
      </c>
      <c r="TO35" s="12">
        <v>0</v>
      </c>
      <c r="TP35" s="12">
        <v>0</v>
      </c>
      <c r="TQ35" s="13"/>
      <c r="TR35" s="12">
        <v>0</v>
      </c>
      <c r="TS35" s="12">
        <v>25000</v>
      </c>
      <c r="TT35" s="12">
        <v>0</v>
      </c>
      <c r="TU35" s="12">
        <v>25000</v>
      </c>
      <c r="TV35" s="13"/>
      <c r="TW35" s="12">
        <v>0</v>
      </c>
      <c r="TX35" s="12">
        <v>0</v>
      </c>
      <c r="TY35" s="12">
        <v>0</v>
      </c>
      <c r="TZ35" s="12">
        <v>0</v>
      </c>
      <c r="UA35" s="13"/>
      <c r="UB35" s="12">
        <v>0</v>
      </c>
      <c r="UC35" s="12">
        <v>0</v>
      </c>
      <c r="UD35" s="12">
        <v>0</v>
      </c>
      <c r="UE35" s="12">
        <v>0</v>
      </c>
      <c r="UF35" s="13"/>
      <c r="UG35" s="12">
        <v>0</v>
      </c>
      <c r="UH35" s="12">
        <v>7639038.4800000004</v>
      </c>
      <c r="UI35" s="12">
        <v>0</v>
      </c>
      <c r="UJ35" s="12">
        <v>7639038.4800000004</v>
      </c>
      <c r="UK35" s="13"/>
    </row>
    <row r="36" spans="1:558" hidden="1">
      <c r="A36" s="10">
        <v>30</v>
      </c>
      <c r="B36" s="11" t="s">
        <v>32</v>
      </c>
      <c r="C36" s="12">
        <v>1</v>
      </c>
      <c r="D36" s="12">
        <v>549014</v>
      </c>
      <c r="E36" s="12">
        <v>0</v>
      </c>
      <c r="F36" s="12">
        <v>549014</v>
      </c>
      <c r="G36" s="13"/>
      <c r="H36" s="12">
        <v>8</v>
      </c>
      <c r="I36" s="12">
        <v>2313648</v>
      </c>
      <c r="J36" s="12">
        <v>0</v>
      </c>
      <c r="K36" s="12">
        <v>2313648</v>
      </c>
      <c r="L36" s="13"/>
      <c r="M36" s="12">
        <v>0</v>
      </c>
      <c r="N36" s="12">
        <v>0</v>
      </c>
      <c r="O36" s="12">
        <v>0</v>
      </c>
      <c r="P36" s="12">
        <v>0</v>
      </c>
      <c r="Q36" s="13"/>
      <c r="R36" s="12">
        <v>0</v>
      </c>
      <c r="S36" s="12">
        <v>0</v>
      </c>
      <c r="T36" s="12">
        <v>0</v>
      </c>
      <c r="U36" s="12">
        <v>0</v>
      </c>
      <c r="V36" s="13"/>
      <c r="W36" s="12">
        <v>1</v>
      </c>
      <c r="X36" s="12">
        <v>26500</v>
      </c>
      <c r="Y36" s="12">
        <v>0</v>
      </c>
      <c r="Z36" s="12">
        <v>26500</v>
      </c>
      <c r="AA36" s="13"/>
      <c r="AB36" s="12">
        <v>0</v>
      </c>
      <c r="AC36" s="12">
        <v>0</v>
      </c>
      <c r="AD36" s="12">
        <v>0</v>
      </c>
      <c r="AE36" s="12">
        <v>0</v>
      </c>
      <c r="AF36" s="13"/>
      <c r="AG36" s="12">
        <v>7</v>
      </c>
      <c r="AH36" s="12">
        <v>1392300</v>
      </c>
      <c r="AI36" s="12">
        <v>0</v>
      </c>
      <c r="AJ36" s="12">
        <v>1392300</v>
      </c>
      <c r="AK36" s="13"/>
      <c r="AL36" s="12">
        <v>0</v>
      </c>
      <c r="AM36" s="12">
        <v>0</v>
      </c>
      <c r="AN36" s="12">
        <v>0</v>
      </c>
      <c r="AO36" s="12">
        <v>0</v>
      </c>
      <c r="AP36" s="13"/>
      <c r="AQ36" s="12">
        <v>0</v>
      </c>
      <c r="AR36" s="12">
        <v>0</v>
      </c>
      <c r="AS36" s="12">
        <v>0</v>
      </c>
      <c r="AT36" s="12">
        <v>0</v>
      </c>
      <c r="AU36" s="13"/>
      <c r="AV36" s="12">
        <v>0</v>
      </c>
      <c r="AW36" s="12">
        <v>0</v>
      </c>
      <c r="AX36" s="12">
        <v>0</v>
      </c>
      <c r="AY36" s="12">
        <v>0</v>
      </c>
      <c r="AZ36" s="13"/>
      <c r="BA36" s="12">
        <v>0</v>
      </c>
      <c r="BB36" s="12">
        <v>0</v>
      </c>
      <c r="BC36" s="12">
        <v>0</v>
      </c>
      <c r="BD36" s="12">
        <v>0</v>
      </c>
      <c r="BE36" s="13"/>
      <c r="BF36" s="12">
        <v>0</v>
      </c>
      <c r="BG36" s="12">
        <v>0</v>
      </c>
      <c r="BH36" s="12">
        <v>0</v>
      </c>
      <c r="BI36" s="12">
        <v>0</v>
      </c>
      <c r="BJ36" s="13"/>
      <c r="BK36" s="12">
        <v>0</v>
      </c>
      <c r="BL36" s="12">
        <v>0</v>
      </c>
      <c r="BM36" s="12">
        <v>0</v>
      </c>
      <c r="BN36" s="12">
        <v>0</v>
      </c>
      <c r="BO36" s="13"/>
      <c r="BP36" s="12">
        <v>0</v>
      </c>
      <c r="BQ36" s="12">
        <v>0</v>
      </c>
      <c r="BR36" s="12">
        <v>0</v>
      </c>
      <c r="BS36" s="12">
        <v>0</v>
      </c>
      <c r="BT36" s="13"/>
      <c r="BU36" s="12">
        <v>0</v>
      </c>
      <c r="BV36" s="12">
        <v>324000</v>
      </c>
      <c r="BW36" s="12">
        <v>0</v>
      </c>
      <c r="BX36" s="12">
        <v>324000</v>
      </c>
      <c r="BY36" s="13"/>
      <c r="BZ36" s="12">
        <v>0</v>
      </c>
      <c r="CA36" s="12">
        <v>0</v>
      </c>
      <c r="CB36" s="12">
        <v>0</v>
      </c>
      <c r="CC36" s="12">
        <v>0</v>
      </c>
      <c r="CD36" s="13"/>
      <c r="CE36" s="12">
        <v>19</v>
      </c>
      <c r="CF36" s="12">
        <v>249648.48</v>
      </c>
      <c r="CG36" s="12">
        <v>0</v>
      </c>
      <c r="CH36" s="12">
        <v>249648.48</v>
      </c>
      <c r="CI36" s="13"/>
      <c r="CJ36" s="12">
        <v>0</v>
      </c>
      <c r="CK36" s="12">
        <v>0</v>
      </c>
      <c r="CL36" s="12">
        <v>0</v>
      </c>
      <c r="CM36" s="12">
        <v>0</v>
      </c>
      <c r="CN36" s="13"/>
      <c r="CO36" s="12">
        <v>0</v>
      </c>
      <c r="CP36" s="12">
        <v>0</v>
      </c>
      <c r="CQ36" s="12">
        <v>0</v>
      </c>
      <c r="CR36" s="12">
        <v>0</v>
      </c>
      <c r="CS36" s="13"/>
      <c r="CT36" s="12">
        <v>21</v>
      </c>
      <c r="CU36" s="12">
        <v>92050</v>
      </c>
      <c r="CV36" s="12">
        <v>0</v>
      </c>
      <c r="CW36" s="12">
        <v>92050</v>
      </c>
      <c r="CX36" s="13"/>
      <c r="CY36" s="12">
        <v>0</v>
      </c>
      <c r="CZ36" s="12">
        <v>300075</v>
      </c>
      <c r="DA36" s="12">
        <v>0</v>
      </c>
      <c r="DB36" s="12">
        <v>300075</v>
      </c>
      <c r="DC36" s="13"/>
      <c r="DD36" s="12">
        <v>0</v>
      </c>
      <c r="DE36" s="12">
        <v>0</v>
      </c>
      <c r="DF36" s="12">
        <v>0</v>
      </c>
      <c r="DG36" s="12">
        <v>0</v>
      </c>
      <c r="DH36" s="13"/>
      <c r="DI36" s="12">
        <v>0</v>
      </c>
      <c r="DJ36" s="12">
        <v>0</v>
      </c>
      <c r="DK36" s="12">
        <v>0</v>
      </c>
      <c r="DL36" s="12">
        <v>0</v>
      </c>
      <c r="DM36" s="13"/>
      <c r="DN36" s="12">
        <v>0</v>
      </c>
      <c r="DO36" s="12">
        <v>0</v>
      </c>
      <c r="DP36" s="12">
        <v>0</v>
      </c>
      <c r="DQ36" s="12">
        <v>0</v>
      </c>
      <c r="DR36" s="13"/>
      <c r="DS36" s="12">
        <v>0</v>
      </c>
      <c r="DT36" s="12">
        <v>0</v>
      </c>
      <c r="DU36" s="12">
        <v>0</v>
      </c>
      <c r="DV36" s="12">
        <v>0</v>
      </c>
      <c r="DW36" s="13"/>
      <c r="DX36" s="12">
        <v>1</v>
      </c>
      <c r="DY36" s="12">
        <v>142400</v>
      </c>
      <c r="DZ36" s="12">
        <v>0</v>
      </c>
      <c r="EA36" s="12">
        <v>142400</v>
      </c>
      <c r="EB36" s="13"/>
      <c r="EC36" s="12">
        <v>0</v>
      </c>
      <c r="ED36" s="12">
        <v>0</v>
      </c>
      <c r="EE36" s="12">
        <v>0</v>
      </c>
      <c r="EF36" s="12">
        <v>0</v>
      </c>
      <c r="EG36" s="13"/>
      <c r="EH36" s="12">
        <v>0</v>
      </c>
      <c r="EI36" s="12">
        <v>0</v>
      </c>
      <c r="EJ36" s="12">
        <v>0</v>
      </c>
      <c r="EK36" s="12">
        <v>0</v>
      </c>
      <c r="EL36" s="13"/>
      <c r="EM36" s="12">
        <v>20</v>
      </c>
      <c r="EN36" s="12">
        <v>170000</v>
      </c>
      <c r="EO36" s="12">
        <v>0</v>
      </c>
      <c r="EP36" s="12">
        <v>170000</v>
      </c>
      <c r="EQ36" s="13"/>
      <c r="ER36" s="12">
        <v>0</v>
      </c>
      <c r="ES36" s="12">
        <v>0</v>
      </c>
      <c r="ET36" s="12">
        <v>0</v>
      </c>
      <c r="EU36" s="12">
        <v>0</v>
      </c>
      <c r="EV36" s="13"/>
      <c r="EW36" s="12">
        <v>20</v>
      </c>
      <c r="EX36" s="12">
        <v>40000</v>
      </c>
      <c r="EY36" s="12">
        <v>0</v>
      </c>
      <c r="EZ36" s="12">
        <v>40000</v>
      </c>
      <c r="FA36" s="13"/>
      <c r="FB36" s="12">
        <v>20</v>
      </c>
      <c r="FC36" s="12">
        <v>60000</v>
      </c>
      <c r="FD36" s="12">
        <v>0</v>
      </c>
      <c r="FE36" s="12">
        <v>60000</v>
      </c>
      <c r="FF36" s="13"/>
      <c r="FG36" s="12">
        <v>0</v>
      </c>
      <c r="FH36" s="12">
        <v>0</v>
      </c>
      <c r="FI36" s="12">
        <v>0</v>
      </c>
      <c r="FJ36" s="12">
        <v>0</v>
      </c>
      <c r="FK36" s="13"/>
      <c r="FL36" s="12">
        <v>0</v>
      </c>
      <c r="FM36" s="12">
        <v>0</v>
      </c>
      <c r="FN36" s="12">
        <v>0</v>
      </c>
      <c r="FO36" s="12">
        <v>0</v>
      </c>
      <c r="FP36" s="13"/>
      <c r="FQ36" s="12">
        <v>0</v>
      </c>
      <c r="FR36" s="12">
        <v>0</v>
      </c>
      <c r="FS36" s="12">
        <v>0</v>
      </c>
      <c r="FT36" s="12">
        <v>0</v>
      </c>
      <c r="FU36" s="13"/>
      <c r="FV36" s="12">
        <v>0</v>
      </c>
      <c r="FW36" s="12">
        <v>0</v>
      </c>
      <c r="FX36" s="12">
        <v>0</v>
      </c>
      <c r="FY36" s="12">
        <v>0</v>
      </c>
      <c r="FZ36" s="13"/>
      <c r="GA36" s="12">
        <v>0</v>
      </c>
      <c r="GB36" s="12">
        <v>0</v>
      </c>
      <c r="GC36" s="12">
        <v>0</v>
      </c>
      <c r="GD36" s="12">
        <v>0</v>
      </c>
      <c r="GE36" s="13"/>
      <c r="GF36" s="12">
        <v>0</v>
      </c>
      <c r="GG36" s="12">
        <v>0</v>
      </c>
      <c r="GH36" s="12">
        <v>0</v>
      </c>
      <c r="GI36" s="12">
        <v>0</v>
      </c>
      <c r="GJ36" s="13"/>
      <c r="GK36" s="12">
        <v>1</v>
      </c>
      <c r="GL36" s="12">
        <v>32500</v>
      </c>
      <c r="GM36" s="12">
        <v>0</v>
      </c>
      <c r="GN36" s="12">
        <v>32500</v>
      </c>
      <c r="GO36" s="13"/>
      <c r="GP36" s="12">
        <v>20</v>
      </c>
      <c r="GQ36" s="12">
        <v>200000</v>
      </c>
      <c r="GR36" s="12">
        <v>0</v>
      </c>
      <c r="GS36" s="12">
        <v>200000</v>
      </c>
      <c r="GT36" s="13"/>
      <c r="GU36" s="12">
        <v>2</v>
      </c>
      <c r="GV36" s="12">
        <v>20000</v>
      </c>
      <c r="GW36" s="12">
        <v>0</v>
      </c>
      <c r="GX36" s="12">
        <v>20000</v>
      </c>
      <c r="GY36" s="13"/>
      <c r="GZ36" s="12">
        <v>0</v>
      </c>
      <c r="HA36" s="12">
        <v>0</v>
      </c>
      <c r="HB36" s="12">
        <v>0</v>
      </c>
      <c r="HC36" s="12">
        <v>0</v>
      </c>
      <c r="HD36" s="13"/>
      <c r="HE36" s="12">
        <v>0</v>
      </c>
      <c r="HF36" s="12">
        <v>0</v>
      </c>
      <c r="HG36" s="12">
        <v>0</v>
      </c>
      <c r="HH36" s="12">
        <v>0</v>
      </c>
      <c r="HI36" s="13"/>
      <c r="HJ36" s="12">
        <v>0</v>
      </c>
      <c r="HK36" s="12">
        <v>0</v>
      </c>
      <c r="HL36" s="12">
        <v>0</v>
      </c>
      <c r="HM36" s="12">
        <v>0</v>
      </c>
      <c r="HN36" s="13"/>
      <c r="HO36" s="12">
        <v>0</v>
      </c>
      <c r="HP36" s="12">
        <v>0</v>
      </c>
      <c r="HQ36" s="12">
        <v>0</v>
      </c>
      <c r="HR36" s="12">
        <v>0</v>
      </c>
      <c r="HS36" s="13"/>
      <c r="HT36" s="12">
        <v>0</v>
      </c>
      <c r="HU36" s="12">
        <v>0</v>
      </c>
      <c r="HV36" s="12">
        <v>0</v>
      </c>
      <c r="HW36" s="12">
        <v>0</v>
      </c>
      <c r="HX36" s="13"/>
      <c r="HY36" s="12">
        <v>0</v>
      </c>
      <c r="HZ36" s="12">
        <v>0</v>
      </c>
      <c r="IA36" s="12">
        <v>0</v>
      </c>
      <c r="IB36" s="12">
        <v>0</v>
      </c>
      <c r="IC36" s="13"/>
      <c r="ID36" s="12">
        <v>4</v>
      </c>
      <c r="IE36" s="12">
        <v>62750</v>
      </c>
      <c r="IF36" s="12">
        <v>0</v>
      </c>
      <c r="IG36" s="12">
        <v>62750</v>
      </c>
      <c r="IH36" s="13"/>
      <c r="II36" s="12">
        <v>0</v>
      </c>
      <c r="IJ36" s="12">
        <v>0</v>
      </c>
      <c r="IK36" s="12">
        <v>0</v>
      </c>
      <c r="IL36" s="12">
        <v>0</v>
      </c>
      <c r="IM36" s="13"/>
      <c r="IN36" s="12">
        <v>0</v>
      </c>
      <c r="IO36" s="12">
        <v>0</v>
      </c>
      <c r="IP36" s="12">
        <v>0</v>
      </c>
      <c r="IQ36" s="12">
        <v>0</v>
      </c>
      <c r="IR36" s="13"/>
      <c r="IS36" s="12"/>
      <c r="IT36" s="12">
        <v>0</v>
      </c>
      <c r="IU36" s="12">
        <v>0</v>
      </c>
      <c r="IV36" s="12">
        <v>0</v>
      </c>
      <c r="IW36" s="13"/>
      <c r="IX36" s="12">
        <v>289</v>
      </c>
      <c r="IY36" s="12">
        <v>331900</v>
      </c>
      <c r="IZ36" s="12">
        <v>0</v>
      </c>
      <c r="JA36" s="12">
        <v>331900</v>
      </c>
      <c r="JB36" s="13"/>
      <c r="JC36" s="12">
        <v>20</v>
      </c>
      <c r="JD36" s="12">
        <v>10950</v>
      </c>
      <c r="JE36" s="12">
        <v>0</v>
      </c>
      <c r="JF36" s="12">
        <v>10950</v>
      </c>
      <c r="JG36" s="13"/>
      <c r="JH36" s="12">
        <v>0</v>
      </c>
      <c r="JI36" s="12">
        <v>0</v>
      </c>
      <c r="JJ36" s="12">
        <v>0</v>
      </c>
      <c r="JK36" s="12">
        <v>0</v>
      </c>
      <c r="JL36" s="13"/>
      <c r="JM36" s="12">
        <v>20</v>
      </c>
      <c r="JN36" s="12">
        <v>8000</v>
      </c>
      <c r="JO36" s="12">
        <v>0</v>
      </c>
      <c r="JP36" s="12">
        <v>8000</v>
      </c>
      <c r="JQ36" s="13"/>
      <c r="JR36" s="12">
        <v>0</v>
      </c>
      <c r="JS36" s="12">
        <v>0</v>
      </c>
      <c r="JT36" s="12">
        <v>0</v>
      </c>
      <c r="JU36" s="12">
        <v>0</v>
      </c>
      <c r="JV36" s="13"/>
      <c r="JW36" s="12">
        <v>0</v>
      </c>
      <c r="JX36" s="12">
        <v>0</v>
      </c>
      <c r="JY36" s="12">
        <v>0</v>
      </c>
      <c r="JZ36" s="12">
        <v>0</v>
      </c>
      <c r="KA36" s="13"/>
      <c r="KB36" s="12">
        <v>0</v>
      </c>
      <c r="KC36" s="12">
        <v>0</v>
      </c>
      <c r="KD36" s="12">
        <v>0</v>
      </c>
      <c r="KE36" s="12">
        <v>0</v>
      </c>
      <c r="KF36" s="13"/>
      <c r="KG36" s="12">
        <v>180</v>
      </c>
      <c r="KH36" s="12">
        <v>45000</v>
      </c>
      <c r="KI36" s="12">
        <v>0</v>
      </c>
      <c r="KJ36" s="12">
        <v>45000</v>
      </c>
      <c r="KK36" s="13"/>
      <c r="KL36" s="12">
        <v>0</v>
      </c>
      <c r="KM36" s="12">
        <v>0</v>
      </c>
      <c r="KN36" s="12">
        <v>0</v>
      </c>
      <c r="KO36" s="12">
        <v>0</v>
      </c>
      <c r="KP36" s="13"/>
      <c r="KQ36" s="12">
        <v>1</v>
      </c>
      <c r="KR36" s="12">
        <v>35000</v>
      </c>
      <c r="KS36" s="12">
        <v>0</v>
      </c>
      <c r="KT36" s="12">
        <v>35000</v>
      </c>
      <c r="KU36" s="13"/>
      <c r="KV36" s="12">
        <v>0</v>
      </c>
      <c r="KW36" s="12">
        <v>0</v>
      </c>
      <c r="KX36" s="12">
        <v>0</v>
      </c>
      <c r="KY36" s="12">
        <v>0</v>
      </c>
      <c r="KZ36" s="13"/>
      <c r="LA36" s="12">
        <v>0</v>
      </c>
      <c r="LB36" s="12">
        <v>0</v>
      </c>
      <c r="LC36" s="12">
        <v>0</v>
      </c>
      <c r="LD36" s="12">
        <v>0</v>
      </c>
      <c r="LE36" s="13"/>
      <c r="LF36" s="12">
        <v>0</v>
      </c>
      <c r="LG36" s="12">
        <v>0</v>
      </c>
      <c r="LH36" s="12">
        <v>0</v>
      </c>
      <c r="LI36" s="12">
        <v>0</v>
      </c>
      <c r="LJ36" s="13"/>
      <c r="LK36" s="12">
        <v>0</v>
      </c>
      <c r="LL36" s="12">
        <v>1128400</v>
      </c>
      <c r="LM36" s="12">
        <v>0</v>
      </c>
      <c r="LN36" s="12">
        <v>1128400</v>
      </c>
      <c r="LO36" s="13"/>
      <c r="LP36" s="12">
        <v>1800</v>
      </c>
      <c r="LQ36" s="12">
        <v>430000</v>
      </c>
      <c r="LR36" s="12">
        <v>0</v>
      </c>
      <c r="LS36" s="12">
        <v>430000</v>
      </c>
      <c r="LT36" s="13"/>
      <c r="LU36" s="12">
        <v>60</v>
      </c>
      <c r="LV36" s="12">
        <v>67800</v>
      </c>
      <c r="LW36" s="12">
        <v>0</v>
      </c>
      <c r="LX36" s="12">
        <v>67800</v>
      </c>
      <c r="LY36" s="13"/>
      <c r="LZ36" s="12">
        <v>0</v>
      </c>
      <c r="MA36" s="12">
        <v>75000</v>
      </c>
      <c r="MB36" s="12">
        <v>0</v>
      </c>
      <c r="MC36" s="12">
        <v>75000</v>
      </c>
      <c r="MD36" s="13"/>
      <c r="ME36" s="12">
        <v>0</v>
      </c>
      <c r="MF36" s="12">
        <v>0</v>
      </c>
      <c r="MG36" s="12">
        <v>0</v>
      </c>
      <c r="MH36" s="12">
        <v>0</v>
      </c>
      <c r="MI36" s="13"/>
      <c r="MJ36" s="12">
        <v>0</v>
      </c>
      <c r="MK36" s="12">
        <v>0</v>
      </c>
      <c r="ML36" s="12">
        <v>0</v>
      </c>
      <c r="MM36" s="12">
        <v>0</v>
      </c>
      <c r="MN36" s="13"/>
      <c r="MO36" s="12">
        <v>0</v>
      </c>
      <c r="MP36" s="12">
        <v>0</v>
      </c>
      <c r="MQ36" s="12">
        <v>0</v>
      </c>
      <c r="MR36" s="12">
        <v>0</v>
      </c>
      <c r="MS36" s="13"/>
      <c r="MT36" s="12">
        <v>0</v>
      </c>
      <c r="MU36" s="12">
        <v>0</v>
      </c>
      <c r="MV36" s="12">
        <v>0</v>
      </c>
      <c r="MW36" s="12">
        <v>0</v>
      </c>
      <c r="MX36" s="13"/>
      <c r="MY36" s="12">
        <v>0</v>
      </c>
      <c r="MZ36" s="12">
        <v>0</v>
      </c>
      <c r="NA36" s="12">
        <v>0</v>
      </c>
      <c r="NB36" s="12">
        <v>0</v>
      </c>
      <c r="NC36" s="13"/>
      <c r="ND36" s="12">
        <v>1</v>
      </c>
      <c r="NE36" s="12">
        <v>50000</v>
      </c>
      <c r="NF36" s="12">
        <v>0</v>
      </c>
      <c r="NG36" s="12">
        <v>50000</v>
      </c>
      <c r="NH36" s="13"/>
      <c r="NI36" s="12">
        <v>1</v>
      </c>
      <c r="NJ36" s="12">
        <v>50000</v>
      </c>
      <c r="NK36" s="12">
        <v>0</v>
      </c>
      <c r="NL36" s="12">
        <v>50000</v>
      </c>
      <c r="NM36" s="13"/>
      <c r="NN36" s="12">
        <v>0</v>
      </c>
      <c r="NO36" s="12">
        <v>0</v>
      </c>
      <c r="NP36" s="12">
        <v>0</v>
      </c>
      <c r="NQ36" s="12">
        <v>0</v>
      </c>
      <c r="NR36" s="13"/>
      <c r="NS36" s="12">
        <v>0</v>
      </c>
      <c r="NT36" s="12">
        <v>0</v>
      </c>
      <c r="NU36" s="12">
        <v>0</v>
      </c>
      <c r="NV36" s="12">
        <v>0</v>
      </c>
      <c r="NW36" s="13"/>
      <c r="NX36" s="12">
        <v>0</v>
      </c>
      <c r="NY36" s="12">
        <v>0</v>
      </c>
      <c r="NZ36" s="12">
        <v>0</v>
      </c>
      <c r="OA36" s="12">
        <v>0</v>
      </c>
      <c r="OB36" s="13"/>
      <c r="OC36" s="12">
        <v>0</v>
      </c>
      <c r="OD36" s="12">
        <v>0</v>
      </c>
      <c r="OE36" s="12">
        <v>0</v>
      </c>
      <c r="OF36" s="12">
        <v>0</v>
      </c>
      <c r="OG36" s="13"/>
      <c r="OH36" s="12">
        <v>0</v>
      </c>
      <c r="OI36" s="12">
        <v>0</v>
      </c>
      <c r="OJ36" s="12">
        <v>0</v>
      </c>
      <c r="OK36" s="12">
        <v>0</v>
      </c>
      <c r="OL36" s="13"/>
      <c r="OM36" s="12">
        <v>1</v>
      </c>
      <c r="ON36" s="12">
        <v>100000</v>
      </c>
      <c r="OO36" s="12">
        <v>0</v>
      </c>
      <c r="OP36" s="12">
        <v>100000</v>
      </c>
      <c r="OQ36" s="13"/>
      <c r="OR36" s="12">
        <v>35.06666666666667</v>
      </c>
      <c r="OS36" s="12">
        <v>3724080.0000000005</v>
      </c>
      <c r="OT36" s="12">
        <v>0</v>
      </c>
      <c r="OU36" s="12">
        <v>3724080.0000000005</v>
      </c>
      <c r="OV36" s="13"/>
      <c r="OW36" s="12">
        <v>0</v>
      </c>
      <c r="OX36" s="12">
        <v>0</v>
      </c>
      <c r="OY36" s="12">
        <v>0</v>
      </c>
      <c r="OZ36" s="12">
        <v>0</v>
      </c>
      <c r="PA36" s="13"/>
      <c r="PB36" s="12">
        <v>0</v>
      </c>
      <c r="PC36" s="12">
        <v>0</v>
      </c>
      <c r="PD36" s="12">
        <v>0</v>
      </c>
      <c r="PE36" s="12">
        <v>0</v>
      </c>
      <c r="PF36" s="13"/>
      <c r="PG36" s="12">
        <v>0</v>
      </c>
      <c r="PH36" s="12">
        <v>0</v>
      </c>
      <c r="PI36" s="12">
        <v>0</v>
      </c>
      <c r="PJ36" s="12">
        <v>0</v>
      </c>
      <c r="PK36" s="13"/>
      <c r="PL36" s="12">
        <v>0</v>
      </c>
      <c r="PM36" s="12">
        <v>0</v>
      </c>
      <c r="PN36" s="12">
        <v>0</v>
      </c>
      <c r="PO36" s="12">
        <v>0</v>
      </c>
      <c r="PP36" s="13"/>
      <c r="PQ36" s="12">
        <v>0</v>
      </c>
      <c r="PR36" s="12">
        <v>0</v>
      </c>
      <c r="PS36" s="12">
        <v>0</v>
      </c>
      <c r="PT36" s="12">
        <v>0</v>
      </c>
      <c r="PU36" s="13"/>
      <c r="PV36" s="12">
        <v>0</v>
      </c>
      <c r="PW36" s="12">
        <v>0</v>
      </c>
      <c r="PX36" s="12">
        <v>0</v>
      </c>
      <c r="PY36" s="12">
        <v>0</v>
      </c>
      <c r="PZ36" s="13"/>
      <c r="QA36" s="12">
        <v>0</v>
      </c>
      <c r="QB36" s="12">
        <v>0</v>
      </c>
      <c r="QC36" s="12">
        <v>0</v>
      </c>
      <c r="QD36" s="12">
        <v>0</v>
      </c>
      <c r="QE36" s="13"/>
      <c r="QF36" s="12">
        <v>0</v>
      </c>
      <c r="QG36" s="12">
        <v>0</v>
      </c>
      <c r="QH36" s="12">
        <v>0</v>
      </c>
      <c r="QI36" s="12">
        <v>0</v>
      </c>
      <c r="QJ36" s="13"/>
      <c r="QK36" s="12">
        <v>1</v>
      </c>
      <c r="QL36" s="12">
        <v>18500</v>
      </c>
      <c r="QM36" s="12">
        <v>0</v>
      </c>
      <c r="QN36" s="12">
        <v>18500</v>
      </c>
      <c r="QO36" s="13"/>
      <c r="QP36" s="12">
        <v>0</v>
      </c>
      <c r="QQ36" s="12">
        <v>0</v>
      </c>
      <c r="QR36" s="12">
        <v>0</v>
      </c>
      <c r="QS36" s="12">
        <v>0</v>
      </c>
      <c r="QT36" s="13"/>
      <c r="QU36" s="12">
        <v>1</v>
      </c>
      <c r="QV36" s="12">
        <v>33900</v>
      </c>
      <c r="QW36" s="12">
        <v>0</v>
      </c>
      <c r="QX36" s="12">
        <v>33900</v>
      </c>
      <c r="QY36" s="13"/>
      <c r="QZ36" s="12">
        <v>20</v>
      </c>
      <c r="RA36" s="12">
        <v>136625</v>
      </c>
      <c r="RB36" s="12">
        <v>0</v>
      </c>
      <c r="RC36" s="12">
        <v>136625</v>
      </c>
      <c r="RD36" s="13"/>
      <c r="RE36" s="12">
        <v>0</v>
      </c>
      <c r="RF36" s="12">
        <v>0</v>
      </c>
      <c r="RG36" s="12">
        <v>0</v>
      </c>
      <c r="RH36" s="12">
        <v>0</v>
      </c>
      <c r="RI36" s="13"/>
      <c r="RJ36" s="12">
        <v>0</v>
      </c>
      <c r="RK36" s="12">
        <v>0</v>
      </c>
      <c r="RL36" s="12">
        <v>0</v>
      </c>
      <c r="RM36" s="12">
        <v>0</v>
      </c>
      <c r="RN36" s="13"/>
      <c r="RO36" s="12">
        <v>0</v>
      </c>
      <c r="RP36" s="12">
        <v>0</v>
      </c>
      <c r="RQ36" s="12">
        <v>0</v>
      </c>
      <c r="RR36" s="12">
        <v>0</v>
      </c>
      <c r="RS36" s="13"/>
      <c r="RT36" s="12">
        <v>112</v>
      </c>
      <c r="RU36" s="12">
        <v>1680000</v>
      </c>
      <c r="RV36" s="12">
        <v>0</v>
      </c>
      <c r="RW36" s="12">
        <v>1680000</v>
      </c>
      <c r="RX36" s="13"/>
      <c r="RY36" s="12">
        <v>0</v>
      </c>
      <c r="RZ36" s="12">
        <v>0</v>
      </c>
      <c r="SA36" s="12">
        <v>0</v>
      </c>
      <c r="SB36" s="12">
        <v>0</v>
      </c>
      <c r="SC36" s="13"/>
      <c r="SD36" s="12">
        <v>0</v>
      </c>
      <c r="SE36" s="12">
        <v>0</v>
      </c>
      <c r="SF36" s="12">
        <v>0</v>
      </c>
      <c r="SG36" s="12">
        <v>0</v>
      </c>
      <c r="SH36" s="13"/>
      <c r="SI36" s="12">
        <v>0</v>
      </c>
      <c r="SJ36" s="12">
        <v>0</v>
      </c>
      <c r="SK36" s="12">
        <v>0</v>
      </c>
      <c r="SL36" s="12">
        <v>0</v>
      </c>
      <c r="SM36" s="13"/>
      <c r="SN36" s="12">
        <v>0</v>
      </c>
      <c r="SO36" s="12">
        <v>0</v>
      </c>
      <c r="SP36" s="12">
        <v>0</v>
      </c>
      <c r="SQ36" s="12">
        <v>0</v>
      </c>
      <c r="SR36" s="13"/>
      <c r="SS36" s="12">
        <v>0</v>
      </c>
      <c r="ST36" s="12">
        <v>0</v>
      </c>
      <c r="SU36" s="12">
        <v>0</v>
      </c>
      <c r="SV36" s="12">
        <v>0</v>
      </c>
      <c r="SW36" s="13"/>
      <c r="SX36" s="12">
        <v>0</v>
      </c>
      <c r="SY36" s="12">
        <v>0</v>
      </c>
      <c r="SZ36" s="12">
        <v>0</v>
      </c>
      <c r="TA36" s="12">
        <v>0</v>
      </c>
      <c r="TB36" s="13"/>
      <c r="TC36" s="12">
        <v>0</v>
      </c>
      <c r="TD36" s="12">
        <v>0</v>
      </c>
      <c r="TE36" s="12">
        <v>0</v>
      </c>
      <c r="TF36" s="12">
        <v>0</v>
      </c>
      <c r="TG36" s="13"/>
      <c r="TH36" s="12">
        <v>0</v>
      </c>
      <c r="TI36" s="12">
        <v>0</v>
      </c>
      <c r="TJ36" s="12">
        <v>0</v>
      </c>
      <c r="TK36" s="12">
        <v>0</v>
      </c>
      <c r="TL36" s="13"/>
      <c r="TM36" s="12">
        <v>0</v>
      </c>
      <c r="TN36" s="12">
        <v>0</v>
      </c>
      <c r="TO36" s="12">
        <v>0</v>
      </c>
      <c r="TP36" s="12">
        <v>0</v>
      </c>
      <c r="TQ36" s="13"/>
      <c r="TR36" s="12">
        <v>0</v>
      </c>
      <c r="TS36" s="12">
        <v>25000</v>
      </c>
      <c r="TT36" s="12">
        <v>0</v>
      </c>
      <c r="TU36" s="12">
        <v>25000</v>
      </c>
      <c r="TV36" s="13"/>
      <c r="TW36" s="12">
        <v>0</v>
      </c>
      <c r="TX36" s="12">
        <v>0</v>
      </c>
      <c r="TY36" s="12">
        <v>0</v>
      </c>
      <c r="TZ36" s="12">
        <v>0</v>
      </c>
      <c r="UA36" s="13"/>
      <c r="UB36" s="12">
        <v>0</v>
      </c>
      <c r="UC36" s="12">
        <v>0</v>
      </c>
      <c r="UD36" s="12">
        <v>0</v>
      </c>
      <c r="UE36" s="12">
        <v>0</v>
      </c>
      <c r="UF36" s="13"/>
      <c r="UG36" s="12">
        <v>0</v>
      </c>
      <c r="UH36" s="12">
        <v>13925040.48</v>
      </c>
      <c r="UI36" s="12">
        <v>0</v>
      </c>
      <c r="UJ36" s="12">
        <v>13925040.48</v>
      </c>
      <c r="UK36" s="13"/>
    </row>
    <row r="37" spans="1:558" s="154" customFormat="1">
      <c r="A37" s="148">
        <v>31</v>
      </c>
      <c r="B37" s="149" t="s">
        <v>33</v>
      </c>
      <c r="C37" s="150">
        <v>1</v>
      </c>
      <c r="D37" s="150">
        <v>549014</v>
      </c>
      <c r="E37" s="150">
        <v>0</v>
      </c>
      <c r="F37" s="150">
        <v>549014</v>
      </c>
      <c r="G37" s="151"/>
      <c r="H37" s="150">
        <v>9</v>
      </c>
      <c r="I37" s="150">
        <v>2544744</v>
      </c>
      <c r="J37" s="150">
        <v>0</v>
      </c>
      <c r="K37" s="150">
        <v>2544744</v>
      </c>
      <c r="L37" s="151"/>
      <c r="M37" s="150">
        <v>0</v>
      </c>
      <c r="N37" s="150">
        <v>0</v>
      </c>
      <c r="O37" s="150">
        <v>0</v>
      </c>
      <c r="P37" s="150">
        <v>0</v>
      </c>
      <c r="Q37" s="151"/>
      <c r="R37" s="150">
        <v>0</v>
      </c>
      <c r="S37" s="150">
        <v>0</v>
      </c>
      <c r="T37" s="150">
        <v>0</v>
      </c>
      <c r="U37" s="150">
        <v>0</v>
      </c>
      <c r="V37" s="151"/>
      <c r="W37" s="150">
        <v>1</v>
      </c>
      <c r="X37" s="150">
        <v>26500</v>
      </c>
      <c r="Y37" s="150">
        <v>0</v>
      </c>
      <c r="Z37" s="150">
        <v>26500</v>
      </c>
      <c r="AA37" s="151"/>
      <c r="AB37" s="150">
        <v>0</v>
      </c>
      <c r="AC37" s="150">
        <v>0</v>
      </c>
      <c r="AD37" s="150">
        <v>0</v>
      </c>
      <c r="AE37" s="150">
        <v>0</v>
      </c>
      <c r="AF37" s="151"/>
      <c r="AG37" s="150">
        <v>4</v>
      </c>
      <c r="AH37" s="150">
        <v>795600</v>
      </c>
      <c r="AI37" s="150">
        <v>0</v>
      </c>
      <c r="AJ37" s="150">
        <v>795600</v>
      </c>
      <c r="AK37" s="151"/>
      <c r="AL37" s="150">
        <v>0</v>
      </c>
      <c r="AM37" s="150">
        <v>0</v>
      </c>
      <c r="AN37" s="150">
        <v>0</v>
      </c>
      <c r="AO37" s="150">
        <v>0</v>
      </c>
      <c r="AP37" s="151"/>
      <c r="AQ37" s="150">
        <v>0</v>
      </c>
      <c r="AR37" s="150">
        <v>0</v>
      </c>
      <c r="AS37" s="150">
        <v>0</v>
      </c>
      <c r="AT37" s="150">
        <v>0</v>
      </c>
      <c r="AU37" s="151"/>
      <c r="AV37" s="150">
        <v>0</v>
      </c>
      <c r="AW37" s="150">
        <v>0</v>
      </c>
      <c r="AX37" s="150">
        <v>0</v>
      </c>
      <c r="AY37" s="150">
        <v>0</v>
      </c>
      <c r="AZ37" s="151"/>
      <c r="BA37" s="150">
        <v>0</v>
      </c>
      <c r="BB37" s="150">
        <v>0</v>
      </c>
      <c r="BC37" s="150">
        <v>0</v>
      </c>
      <c r="BD37" s="150">
        <v>0</v>
      </c>
      <c r="BE37" s="151"/>
      <c r="BF37" s="150">
        <v>0</v>
      </c>
      <c r="BG37" s="150">
        <v>0</v>
      </c>
      <c r="BH37" s="150">
        <v>0</v>
      </c>
      <c r="BI37" s="150">
        <v>0</v>
      </c>
      <c r="BJ37" s="151"/>
      <c r="BK37" s="150">
        <v>0</v>
      </c>
      <c r="BL37" s="150">
        <v>0</v>
      </c>
      <c r="BM37" s="150">
        <v>0</v>
      </c>
      <c r="BN37" s="150">
        <v>0</v>
      </c>
      <c r="BO37" s="151"/>
      <c r="BP37" s="150">
        <v>0</v>
      </c>
      <c r="BQ37" s="150">
        <v>0</v>
      </c>
      <c r="BR37" s="150">
        <v>0</v>
      </c>
      <c r="BS37" s="150">
        <v>0</v>
      </c>
      <c r="BT37" s="151"/>
      <c r="BU37" s="150">
        <v>0</v>
      </c>
      <c r="BV37" s="150">
        <v>297000</v>
      </c>
      <c r="BW37" s="150">
        <v>0</v>
      </c>
      <c r="BX37" s="150">
        <v>297000</v>
      </c>
      <c r="BY37" s="151"/>
      <c r="BZ37" s="150">
        <v>0</v>
      </c>
      <c r="CA37" s="150">
        <v>0</v>
      </c>
      <c r="CB37" s="150">
        <v>0</v>
      </c>
      <c r="CC37" s="150">
        <v>0</v>
      </c>
      <c r="CD37" s="151"/>
      <c r="CE37" s="150">
        <v>17</v>
      </c>
      <c r="CF37" s="150">
        <v>225248.48</v>
      </c>
      <c r="CG37" s="150">
        <v>0</v>
      </c>
      <c r="CH37" s="150">
        <v>225248.48</v>
      </c>
      <c r="CI37" s="151"/>
      <c r="CJ37" s="150">
        <v>0</v>
      </c>
      <c r="CK37" s="150">
        <v>0</v>
      </c>
      <c r="CL37" s="150">
        <v>0</v>
      </c>
      <c r="CM37" s="150">
        <v>0</v>
      </c>
      <c r="CN37" s="151"/>
      <c r="CO37" s="150">
        <v>1</v>
      </c>
      <c r="CP37" s="150">
        <v>23600</v>
      </c>
      <c r="CQ37" s="150">
        <v>0</v>
      </c>
      <c r="CR37" s="150">
        <v>23600</v>
      </c>
      <c r="CS37" s="151"/>
      <c r="CT37" s="150">
        <v>21</v>
      </c>
      <c r="CU37" s="150">
        <v>92050</v>
      </c>
      <c r="CV37" s="150">
        <v>0</v>
      </c>
      <c r="CW37" s="150">
        <v>92050</v>
      </c>
      <c r="CX37" s="151"/>
      <c r="CY37" s="150">
        <v>0</v>
      </c>
      <c r="CZ37" s="150">
        <v>290875</v>
      </c>
      <c r="DA37" s="150">
        <v>0</v>
      </c>
      <c r="DB37" s="150">
        <v>290875</v>
      </c>
      <c r="DC37" s="151"/>
      <c r="DD37" s="150">
        <v>0</v>
      </c>
      <c r="DE37" s="150">
        <v>0</v>
      </c>
      <c r="DF37" s="150">
        <v>0</v>
      </c>
      <c r="DG37" s="150">
        <v>0</v>
      </c>
      <c r="DH37" s="151"/>
      <c r="DI37" s="150">
        <v>0</v>
      </c>
      <c r="DJ37" s="150">
        <v>0</v>
      </c>
      <c r="DK37" s="150">
        <v>0</v>
      </c>
      <c r="DL37" s="150">
        <v>0</v>
      </c>
      <c r="DM37" s="151"/>
      <c r="DN37" s="150">
        <v>0</v>
      </c>
      <c r="DO37" s="150">
        <v>0</v>
      </c>
      <c r="DP37" s="150">
        <v>0</v>
      </c>
      <c r="DQ37" s="150">
        <v>0</v>
      </c>
      <c r="DR37" s="151"/>
      <c r="DS37" s="150">
        <v>0</v>
      </c>
      <c r="DT37" s="150">
        <v>0</v>
      </c>
      <c r="DU37" s="150">
        <v>0</v>
      </c>
      <c r="DV37" s="150">
        <v>0</v>
      </c>
      <c r="DW37" s="151"/>
      <c r="DX37" s="150">
        <v>1</v>
      </c>
      <c r="DY37" s="150">
        <v>142400</v>
      </c>
      <c r="DZ37" s="150">
        <v>0</v>
      </c>
      <c r="EA37" s="150">
        <v>142400</v>
      </c>
      <c r="EB37" s="151"/>
      <c r="EC37" s="150">
        <v>0</v>
      </c>
      <c r="ED37" s="150">
        <v>0</v>
      </c>
      <c r="EE37" s="150">
        <v>0</v>
      </c>
      <c r="EF37" s="150">
        <v>0</v>
      </c>
      <c r="EG37" s="151"/>
      <c r="EH37" s="150">
        <v>0</v>
      </c>
      <c r="EI37" s="150">
        <v>0</v>
      </c>
      <c r="EJ37" s="150">
        <v>0</v>
      </c>
      <c r="EK37" s="150">
        <v>0</v>
      </c>
      <c r="EL37" s="151"/>
      <c r="EM37" s="150">
        <v>20</v>
      </c>
      <c r="EN37" s="150">
        <v>170000</v>
      </c>
      <c r="EO37" s="150">
        <v>0</v>
      </c>
      <c r="EP37" s="150">
        <v>170000</v>
      </c>
      <c r="EQ37" s="151"/>
      <c r="ER37" s="150">
        <v>0</v>
      </c>
      <c r="ES37" s="150">
        <v>0</v>
      </c>
      <c r="ET37" s="150">
        <v>0</v>
      </c>
      <c r="EU37" s="150">
        <v>0</v>
      </c>
      <c r="EV37" s="151"/>
      <c r="EW37" s="150">
        <v>20</v>
      </c>
      <c r="EX37" s="150">
        <v>40000</v>
      </c>
      <c r="EY37" s="150">
        <v>0</v>
      </c>
      <c r="EZ37" s="150">
        <v>40000</v>
      </c>
      <c r="FA37" s="151"/>
      <c r="FB37" s="150">
        <v>20</v>
      </c>
      <c r="FC37" s="150">
        <v>60000</v>
      </c>
      <c r="FD37" s="150">
        <v>0</v>
      </c>
      <c r="FE37" s="150">
        <v>60000</v>
      </c>
      <c r="FF37" s="151"/>
      <c r="FG37" s="150">
        <v>0</v>
      </c>
      <c r="FH37" s="150">
        <v>0</v>
      </c>
      <c r="FI37" s="150">
        <v>0</v>
      </c>
      <c r="FJ37" s="150">
        <v>0</v>
      </c>
      <c r="FK37" s="151"/>
      <c r="FL37" s="150">
        <v>0</v>
      </c>
      <c r="FM37" s="150">
        <v>0</v>
      </c>
      <c r="FN37" s="150">
        <v>0</v>
      </c>
      <c r="FO37" s="150">
        <v>0</v>
      </c>
      <c r="FP37" s="151"/>
      <c r="FQ37" s="150">
        <v>0</v>
      </c>
      <c r="FR37" s="150">
        <v>0</v>
      </c>
      <c r="FS37" s="150">
        <v>0</v>
      </c>
      <c r="FT37" s="150">
        <v>0</v>
      </c>
      <c r="FU37" s="151"/>
      <c r="FV37" s="150">
        <v>0</v>
      </c>
      <c r="FW37" s="150">
        <v>0</v>
      </c>
      <c r="FX37" s="150">
        <v>0</v>
      </c>
      <c r="FY37" s="150">
        <v>0</v>
      </c>
      <c r="FZ37" s="151"/>
      <c r="GA37" s="150">
        <v>0</v>
      </c>
      <c r="GB37" s="150">
        <v>0</v>
      </c>
      <c r="GC37" s="150">
        <v>0</v>
      </c>
      <c r="GD37" s="150">
        <v>0</v>
      </c>
      <c r="GE37" s="151"/>
      <c r="GF37" s="150">
        <v>0</v>
      </c>
      <c r="GG37" s="150">
        <v>0</v>
      </c>
      <c r="GH37" s="150">
        <v>0</v>
      </c>
      <c r="GI37" s="150">
        <v>0</v>
      </c>
      <c r="GJ37" s="151"/>
      <c r="GK37" s="150">
        <v>1</v>
      </c>
      <c r="GL37" s="150">
        <v>32500</v>
      </c>
      <c r="GM37" s="150">
        <v>0</v>
      </c>
      <c r="GN37" s="150">
        <v>32500</v>
      </c>
      <c r="GO37" s="151"/>
      <c r="GP37" s="150">
        <v>20</v>
      </c>
      <c r="GQ37" s="150">
        <v>200000</v>
      </c>
      <c r="GR37" s="150">
        <v>0</v>
      </c>
      <c r="GS37" s="150">
        <v>200000</v>
      </c>
      <c r="GT37" s="151"/>
      <c r="GU37" s="150">
        <v>2</v>
      </c>
      <c r="GV37" s="150">
        <v>20000</v>
      </c>
      <c r="GW37" s="150">
        <v>0</v>
      </c>
      <c r="GX37" s="150">
        <v>20000</v>
      </c>
      <c r="GY37" s="151"/>
      <c r="GZ37" s="150">
        <v>0</v>
      </c>
      <c r="HA37" s="150">
        <v>0</v>
      </c>
      <c r="HB37" s="150">
        <v>0</v>
      </c>
      <c r="HC37" s="150">
        <v>0</v>
      </c>
      <c r="HD37" s="151"/>
      <c r="HE37" s="150">
        <v>0</v>
      </c>
      <c r="HF37" s="150">
        <v>0</v>
      </c>
      <c r="HG37" s="150">
        <v>0</v>
      </c>
      <c r="HH37" s="150">
        <v>0</v>
      </c>
      <c r="HI37" s="151"/>
      <c r="HJ37" s="150">
        <v>0</v>
      </c>
      <c r="HK37" s="150">
        <v>0</v>
      </c>
      <c r="HL37" s="150">
        <v>0</v>
      </c>
      <c r="HM37" s="150">
        <v>0</v>
      </c>
      <c r="HN37" s="151"/>
      <c r="HO37" s="150">
        <v>0</v>
      </c>
      <c r="HP37" s="150">
        <v>0</v>
      </c>
      <c r="HQ37" s="150">
        <v>0</v>
      </c>
      <c r="HR37" s="150">
        <v>0</v>
      </c>
      <c r="HS37" s="151"/>
      <c r="HT37" s="150">
        <v>0</v>
      </c>
      <c r="HU37" s="150">
        <v>0</v>
      </c>
      <c r="HV37" s="150">
        <v>0</v>
      </c>
      <c r="HW37" s="150">
        <v>0</v>
      </c>
      <c r="HX37" s="151"/>
      <c r="HY37" s="150">
        <v>0</v>
      </c>
      <c r="HZ37" s="150">
        <v>0</v>
      </c>
      <c r="IA37" s="150">
        <v>0</v>
      </c>
      <c r="IB37" s="150">
        <v>0</v>
      </c>
      <c r="IC37" s="151"/>
      <c r="ID37" s="150">
        <v>3</v>
      </c>
      <c r="IE37" s="150">
        <v>49750</v>
      </c>
      <c r="IF37" s="150">
        <v>0</v>
      </c>
      <c r="IG37" s="150">
        <v>49750</v>
      </c>
      <c r="IH37" s="151"/>
      <c r="II37" s="150">
        <v>0</v>
      </c>
      <c r="IJ37" s="150">
        <v>0</v>
      </c>
      <c r="IK37" s="150">
        <v>0</v>
      </c>
      <c r="IL37" s="150">
        <v>0</v>
      </c>
      <c r="IM37" s="151"/>
      <c r="IN37" s="150">
        <v>0</v>
      </c>
      <c r="IO37" s="150">
        <v>0</v>
      </c>
      <c r="IP37" s="150">
        <v>0</v>
      </c>
      <c r="IQ37" s="150">
        <v>0</v>
      </c>
      <c r="IR37" s="151"/>
      <c r="IS37" s="150"/>
      <c r="IT37" s="150">
        <v>0</v>
      </c>
      <c r="IU37" s="150">
        <v>0</v>
      </c>
      <c r="IV37" s="150">
        <v>0</v>
      </c>
      <c r="IW37" s="151"/>
      <c r="IX37" s="150">
        <v>251</v>
      </c>
      <c r="IY37" s="150">
        <v>282000</v>
      </c>
      <c r="IZ37" s="150">
        <v>0</v>
      </c>
      <c r="JA37" s="150">
        <v>282000</v>
      </c>
      <c r="JB37" s="151"/>
      <c r="JC37" s="150">
        <v>20</v>
      </c>
      <c r="JD37" s="150">
        <v>10950</v>
      </c>
      <c r="JE37" s="150">
        <v>0</v>
      </c>
      <c r="JF37" s="150">
        <v>10950</v>
      </c>
      <c r="JG37" s="151"/>
      <c r="JH37" s="150">
        <v>0</v>
      </c>
      <c r="JI37" s="150">
        <v>0</v>
      </c>
      <c r="JJ37" s="150">
        <v>0</v>
      </c>
      <c r="JK37" s="150">
        <v>0</v>
      </c>
      <c r="JL37" s="151"/>
      <c r="JM37" s="150">
        <v>20</v>
      </c>
      <c r="JN37" s="150">
        <v>7900</v>
      </c>
      <c r="JO37" s="150">
        <v>0</v>
      </c>
      <c r="JP37" s="150">
        <v>7900</v>
      </c>
      <c r="JQ37" s="151"/>
      <c r="JR37" s="150">
        <v>0</v>
      </c>
      <c r="JS37" s="150">
        <v>0</v>
      </c>
      <c r="JT37" s="150">
        <v>0</v>
      </c>
      <c r="JU37" s="150">
        <v>0</v>
      </c>
      <c r="JV37" s="151"/>
      <c r="JW37" s="150">
        <v>0</v>
      </c>
      <c r="JX37" s="150">
        <v>0</v>
      </c>
      <c r="JY37" s="150">
        <v>0</v>
      </c>
      <c r="JZ37" s="150">
        <v>0</v>
      </c>
      <c r="KA37" s="151"/>
      <c r="KB37" s="150">
        <v>0</v>
      </c>
      <c r="KC37" s="150">
        <v>0</v>
      </c>
      <c r="KD37" s="150">
        <v>0</v>
      </c>
      <c r="KE37" s="150">
        <v>0</v>
      </c>
      <c r="KF37" s="151"/>
      <c r="KG37" s="150">
        <v>168</v>
      </c>
      <c r="KH37" s="150">
        <v>42000</v>
      </c>
      <c r="KI37" s="150">
        <v>0</v>
      </c>
      <c r="KJ37" s="150">
        <v>42000</v>
      </c>
      <c r="KK37" s="151"/>
      <c r="KL37" s="150">
        <v>0</v>
      </c>
      <c r="KM37" s="150">
        <v>0</v>
      </c>
      <c r="KN37" s="150">
        <v>0</v>
      </c>
      <c r="KO37" s="150">
        <v>0</v>
      </c>
      <c r="KP37" s="151"/>
      <c r="KQ37" s="150">
        <v>1</v>
      </c>
      <c r="KR37" s="150">
        <v>35000</v>
      </c>
      <c r="KS37" s="150">
        <v>0</v>
      </c>
      <c r="KT37" s="150">
        <v>35000</v>
      </c>
      <c r="KU37" s="151"/>
      <c r="KV37" s="150">
        <v>0</v>
      </c>
      <c r="KW37" s="150">
        <v>0</v>
      </c>
      <c r="KX37" s="150">
        <v>0</v>
      </c>
      <c r="KY37" s="150">
        <v>0</v>
      </c>
      <c r="KZ37" s="151"/>
      <c r="LA37" s="150">
        <v>0</v>
      </c>
      <c r="LB37" s="150">
        <v>0</v>
      </c>
      <c r="LC37" s="150">
        <v>0</v>
      </c>
      <c r="LD37" s="150">
        <v>0</v>
      </c>
      <c r="LE37" s="151"/>
      <c r="LF37" s="150">
        <v>0</v>
      </c>
      <c r="LG37" s="150">
        <v>0</v>
      </c>
      <c r="LH37" s="150">
        <v>0</v>
      </c>
      <c r="LI37" s="150">
        <v>0</v>
      </c>
      <c r="LJ37" s="151"/>
      <c r="LK37" s="150">
        <v>0</v>
      </c>
      <c r="LL37" s="150">
        <v>1029200</v>
      </c>
      <c r="LM37" s="150">
        <v>0</v>
      </c>
      <c r="LN37" s="150">
        <v>1029200</v>
      </c>
      <c r="LO37" s="151"/>
      <c r="LP37" s="150">
        <v>1800</v>
      </c>
      <c r="LQ37" s="150">
        <v>430000</v>
      </c>
      <c r="LR37" s="150">
        <v>0</v>
      </c>
      <c r="LS37" s="150">
        <v>430000</v>
      </c>
      <c r="LT37" s="151"/>
      <c r="LU37" s="150">
        <v>30</v>
      </c>
      <c r="LV37" s="150">
        <v>29200</v>
      </c>
      <c r="LW37" s="150">
        <v>0</v>
      </c>
      <c r="LX37" s="150">
        <v>29200</v>
      </c>
      <c r="LY37" s="151"/>
      <c r="LZ37" s="150">
        <v>0</v>
      </c>
      <c r="MA37" s="150">
        <v>75000</v>
      </c>
      <c r="MB37" s="150">
        <v>0</v>
      </c>
      <c r="MC37" s="150">
        <v>75000</v>
      </c>
      <c r="MD37" s="151"/>
      <c r="ME37" s="150">
        <v>0</v>
      </c>
      <c r="MF37" s="150">
        <v>0</v>
      </c>
      <c r="MG37" s="150">
        <v>0</v>
      </c>
      <c r="MH37" s="150">
        <v>0</v>
      </c>
      <c r="MI37" s="151"/>
      <c r="MJ37" s="150">
        <v>0</v>
      </c>
      <c r="MK37" s="150">
        <v>0</v>
      </c>
      <c r="ML37" s="150">
        <v>0</v>
      </c>
      <c r="MM37" s="150">
        <v>0</v>
      </c>
      <c r="MN37" s="151"/>
      <c r="MO37" s="150">
        <v>0</v>
      </c>
      <c r="MP37" s="150">
        <v>0</v>
      </c>
      <c r="MQ37" s="150">
        <v>0</v>
      </c>
      <c r="MR37" s="150">
        <v>0</v>
      </c>
      <c r="MS37" s="151"/>
      <c r="MT37" s="150">
        <v>0</v>
      </c>
      <c r="MU37" s="150">
        <v>0</v>
      </c>
      <c r="MV37" s="150">
        <v>0</v>
      </c>
      <c r="MW37" s="150">
        <v>0</v>
      </c>
      <c r="MX37" s="151"/>
      <c r="MY37" s="150">
        <v>0</v>
      </c>
      <c r="MZ37" s="150">
        <v>0</v>
      </c>
      <c r="NA37" s="150">
        <v>0</v>
      </c>
      <c r="NB37" s="150">
        <v>0</v>
      </c>
      <c r="NC37" s="151"/>
      <c r="ND37" s="150">
        <v>1</v>
      </c>
      <c r="NE37" s="150">
        <v>50000</v>
      </c>
      <c r="NF37" s="150">
        <v>0</v>
      </c>
      <c r="NG37" s="150">
        <v>50000</v>
      </c>
      <c r="NH37" s="151"/>
      <c r="NI37" s="150">
        <v>1</v>
      </c>
      <c r="NJ37" s="150">
        <v>50000</v>
      </c>
      <c r="NK37" s="150">
        <v>0</v>
      </c>
      <c r="NL37" s="150">
        <v>50000</v>
      </c>
      <c r="NM37" s="151"/>
      <c r="NN37" s="150">
        <v>0</v>
      </c>
      <c r="NO37" s="150">
        <v>0</v>
      </c>
      <c r="NP37" s="150">
        <v>0</v>
      </c>
      <c r="NQ37" s="150">
        <v>0</v>
      </c>
      <c r="NR37" s="151"/>
      <c r="NS37" s="150">
        <v>0</v>
      </c>
      <c r="NT37" s="150">
        <v>0</v>
      </c>
      <c r="NU37" s="150">
        <v>0</v>
      </c>
      <c r="NV37" s="150">
        <v>0</v>
      </c>
      <c r="NW37" s="151"/>
      <c r="NX37" s="150">
        <v>0</v>
      </c>
      <c r="NY37" s="150">
        <v>0</v>
      </c>
      <c r="NZ37" s="150">
        <v>0</v>
      </c>
      <c r="OA37" s="150">
        <v>0</v>
      </c>
      <c r="OB37" s="151"/>
      <c r="OC37" s="150">
        <v>0</v>
      </c>
      <c r="OD37" s="150">
        <v>0</v>
      </c>
      <c r="OE37" s="150">
        <v>0</v>
      </c>
      <c r="OF37" s="150">
        <v>0</v>
      </c>
      <c r="OG37" s="151"/>
      <c r="OH37" s="150">
        <v>0</v>
      </c>
      <c r="OI37" s="150">
        <v>0</v>
      </c>
      <c r="OJ37" s="150">
        <v>0</v>
      </c>
      <c r="OK37" s="150">
        <v>0</v>
      </c>
      <c r="OL37" s="151"/>
      <c r="OM37" s="150">
        <v>1</v>
      </c>
      <c r="ON37" s="150">
        <v>100000</v>
      </c>
      <c r="OO37" s="150">
        <v>0</v>
      </c>
      <c r="OP37" s="150">
        <v>100000</v>
      </c>
      <c r="OQ37" s="151"/>
      <c r="OR37" s="150">
        <v>35.866666666666667</v>
      </c>
      <c r="OS37" s="150">
        <v>3809040</v>
      </c>
      <c r="OT37" s="150">
        <v>0</v>
      </c>
      <c r="OU37" s="150">
        <v>3809040</v>
      </c>
      <c r="OV37" s="151"/>
      <c r="OW37" s="150">
        <v>0</v>
      </c>
      <c r="OX37" s="150">
        <v>0</v>
      </c>
      <c r="OY37" s="150">
        <v>0</v>
      </c>
      <c r="OZ37" s="150">
        <v>0</v>
      </c>
      <c r="PA37" s="151"/>
      <c r="PB37" s="150">
        <v>0</v>
      </c>
      <c r="PC37" s="150">
        <v>0</v>
      </c>
      <c r="PD37" s="150">
        <v>0</v>
      </c>
      <c r="PE37" s="150">
        <v>0</v>
      </c>
      <c r="PF37" s="151"/>
      <c r="PG37" s="150">
        <v>0</v>
      </c>
      <c r="PH37" s="150">
        <v>0</v>
      </c>
      <c r="PI37" s="150">
        <v>0</v>
      </c>
      <c r="PJ37" s="150">
        <v>0</v>
      </c>
      <c r="PK37" s="151"/>
      <c r="PL37" s="150">
        <v>0</v>
      </c>
      <c r="PM37" s="150">
        <v>0</v>
      </c>
      <c r="PN37" s="150">
        <v>0</v>
      </c>
      <c r="PO37" s="150">
        <v>0</v>
      </c>
      <c r="PP37" s="151"/>
      <c r="PQ37" s="150">
        <v>0</v>
      </c>
      <c r="PR37" s="150">
        <v>0</v>
      </c>
      <c r="PS37" s="150">
        <v>0</v>
      </c>
      <c r="PT37" s="150">
        <v>0</v>
      </c>
      <c r="PU37" s="151"/>
      <c r="PV37" s="150">
        <v>0</v>
      </c>
      <c r="PW37" s="150">
        <v>0</v>
      </c>
      <c r="PX37" s="150">
        <v>0</v>
      </c>
      <c r="PY37" s="150">
        <v>0</v>
      </c>
      <c r="PZ37" s="151"/>
      <c r="QA37" s="150">
        <v>0</v>
      </c>
      <c r="QB37" s="150">
        <v>0</v>
      </c>
      <c r="QC37" s="150">
        <v>0</v>
      </c>
      <c r="QD37" s="150">
        <v>0</v>
      </c>
      <c r="QE37" s="151"/>
      <c r="QF37" s="150">
        <v>0</v>
      </c>
      <c r="QG37" s="150">
        <v>0</v>
      </c>
      <c r="QH37" s="150">
        <v>0</v>
      </c>
      <c r="QI37" s="150">
        <v>0</v>
      </c>
      <c r="QJ37" s="151"/>
      <c r="QK37" s="150">
        <v>1</v>
      </c>
      <c r="QL37" s="150">
        <v>18500</v>
      </c>
      <c r="QM37" s="150">
        <v>0</v>
      </c>
      <c r="QN37" s="150">
        <v>18500</v>
      </c>
      <c r="QO37" s="151"/>
      <c r="QP37" s="150">
        <v>0</v>
      </c>
      <c r="QQ37" s="150">
        <v>0</v>
      </c>
      <c r="QR37" s="150">
        <v>0</v>
      </c>
      <c r="QS37" s="150">
        <v>0</v>
      </c>
      <c r="QT37" s="151"/>
      <c r="QU37" s="150">
        <v>1</v>
      </c>
      <c r="QV37" s="150">
        <v>33900</v>
      </c>
      <c r="QW37" s="150">
        <v>0</v>
      </c>
      <c r="QX37" s="150">
        <v>33900</v>
      </c>
      <c r="QY37" s="151"/>
      <c r="QZ37" s="150">
        <v>20</v>
      </c>
      <c r="RA37" s="150">
        <v>115625</v>
      </c>
      <c r="RB37" s="150">
        <v>0</v>
      </c>
      <c r="RC37" s="150">
        <v>115625</v>
      </c>
      <c r="RD37" s="151"/>
      <c r="RE37" s="150">
        <v>0</v>
      </c>
      <c r="RF37" s="150">
        <v>0</v>
      </c>
      <c r="RG37" s="150">
        <v>0</v>
      </c>
      <c r="RH37" s="150">
        <v>0</v>
      </c>
      <c r="RI37" s="151"/>
      <c r="RJ37" s="150">
        <v>0</v>
      </c>
      <c r="RK37" s="150">
        <v>0</v>
      </c>
      <c r="RL37" s="150">
        <v>0</v>
      </c>
      <c r="RM37" s="150">
        <v>0</v>
      </c>
      <c r="RN37" s="151"/>
      <c r="RO37" s="150">
        <v>0</v>
      </c>
      <c r="RP37" s="150">
        <v>0</v>
      </c>
      <c r="RQ37" s="150">
        <v>0</v>
      </c>
      <c r="RR37" s="150">
        <v>0</v>
      </c>
      <c r="RS37" s="151"/>
      <c r="RT37" s="150">
        <v>78</v>
      </c>
      <c r="RU37" s="150">
        <v>1170000</v>
      </c>
      <c r="RV37" s="150">
        <v>0</v>
      </c>
      <c r="RW37" s="150">
        <v>1170000</v>
      </c>
      <c r="RX37" s="151"/>
      <c r="RY37" s="150">
        <v>0</v>
      </c>
      <c r="RZ37" s="150">
        <v>0</v>
      </c>
      <c r="SA37" s="150">
        <v>0</v>
      </c>
      <c r="SB37" s="150">
        <v>0</v>
      </c>
      <c r="SC37" s="151"/>
      <c r="SD37" s="150">
        <v>0</v>
      </c>
      <c r="SE37" s="150">
        <v>0</v>
      </c>
      <c r="SF37" s="150">
        <v>0</v>
      </c>
      <c r="SG37" s="150">
        <v>0</v>
      </c>
      <c r="SH37" s="151"/>
      <c r="SI37" s="150">
        <v>0</v>
      </c>
      <c r="SJ37" s="150">
        <v>0</v>
      </c>
      <c r="SK37" s="150">
        <v>0</v>
      </c>
      <c r="SL37" s="150">
        <v>0</v>
      </c>
      <c r="SM37" s="151"/>
      <c r="SN37" s="150">
        <v>0</v>
      </c>
      <c r="SO37" s="150">
        <v>0</v>
      </c>
      <c r="SP37" s="150">
        <v>0</v>
      </c>
      <c r="SQ37" s="150">
        <v>0</v>
      </c>
      <c r="SR37" s="151"/>
      <c r="SS37" s="150">
        <v>0</v>
      </c>
      <c r="ST37" s="150">
        <v>0</v>
      </c>
      <c r="SU37" s="150">
        <v>0</v>
      </c>
      <c r="SV37" s="150">
        <v>0</v>
      </c>
      <c r="SW37" s="151"/>
      <c r="SX37" s="150">
        <v>0</v>
      </c>
      <c r="SY37" s="150">
        <v>0</v>
      </c>
      <c r="SZ37" s="150">
        <v>0</v>
      </c>
      <c r="TA37" s="150">
        <v>0</v>
      </c>
      <c r="TB37" s="151"/>
      <c r="TC37" s="150">
        <v>0</v>
      </c>
      <c r="TD37" s="150">
        <v>0</v>
      </c>
      <c r="TE37" s="150">
        <v>0</v>
      </c>
      <c r="TF37" s="150">
        <v>0</v>
      </c>
      <c r="TG37" s="151"/>
      <c r="TH37" s="150">
        <v>0</v>
      </c>
      <c r="TI37" s="150">
        <v>0</v>
      </c>
      <c r="TJ37" s="150">
        <v>0</v>
      </c>
      <c r="TK37" s="150">
        <v>0</v>
      </c>
      <c r="TL37" s="151"/>
      <c r="TM37" s="150">
        <v>0</v>
      </c>
      <c r="TN37" s="150">
        <v>0</v>
      </c>
      <c r="TO37" s="150">
        <v>0</v>
      </c>
      <c r="TP37" s="150">
        <v>0</v>
      </c>
      <c r="TQ37" s="151"/>
      <c r="TR37" s="150">
        <v>0</v>
      </c>
      <c r="TS37" s="150">
        <v>25000</v>
      </c>
      <c r="TT37" s="150">
        <v>0</v>
      </c>
      <c r="TU37" s="150">
        <v>25000</v>
      </c>
      <c r="TV37" s="151"/>
      <c r="TW37" s="150">
        <v>0</v>
      </c>
      <c r="TX37" s="150">
        <v>0</v>
      </c>
      <c r="TY37" s="150">
        <v>0</v>
      </c>
      <c r="TZ37" s="150">
        <v>0</v>
      </c>
      <c r="UA37" s="151"/>
      <c r="UB37" s="150">
        <v>0</v>
      </c>
      <c r="UC37" s="150">
        <v>0</v>
      </c>
      <c r="UD37" s="150">
        <v>0</v>
      </c>
      <c r="UE37" s="150">
        <v>0</v>
      </c>
      <c r="UF37" s="151"/>
      <c r="UG37" s="150">
        <f>C37+H37+W37+AG37+BU37+CE37+CO37+CT37+CY37+DX37+EM37+EW37+FB37+GK37+GP37+GU37+ID37+IX37+JC37+JM37+KG37+KQ37+LK37+LP37+LU37+LZ37+ND37+NI37+OM37+OR37+QK37+QU37+QZ37+RT37+TR37+UC37</f>
        <v>2569.8666666666668</v>
      </c>
      <c r="UH37" s="150">
        <f t="shared" ref="UH37:UJ37" si="0">D37+I37+X37+AH37+BV37+CF37+CP37+CU37+CZ37+DY37+EN37+EX37+FC37+GL37+GQ37+GV37+IE37+IY37+JD37+JN37+KH37+KR37+LL37+LQ37+LV37+MA37+NE37+NJ37+ON37+OS37+QL37+QV37+RA37+RU37+TS37+UD37</f>
        <v>12872596.48</v>
      </c>
      <c r="UI37" s="150">
        <f t="shared" si="0"/>
        <v>0</v>
      </c>
      <c r="UJ37" s="150">
        <f t="shared" si="0"/>
        <v>12872596.48</v>
      </c>
      <c r="UK37" s="151"/>
      <c r="UL37" s="150">
        <v>12872596.48</v>
      </c>
    </row>
    <row r="38" spans="1:558" hidden="1">
      <c r="A38" s="10">
        <v>32</v>
      </c>
      <c r="B38" s="11" t="s">
        <v>34</v>
      </c>
      <c r="C38" s="12">
        <v>0</v>
      </c>
      <c r="D38" s="12">
        <v>0</v>
      </c>
      <c r="E38" s="12">
        <v>0</v>
      </c>
      <c r="F38" s="12">
        <v>0</v>
      </c>
      <c r="G38" s="13"/>
      <c r="H38" s="12">
        <v>0</v>
      </c>
      <c r="I38" s="12">
        <v>0</v>
      </c>
      <c r="J38" s="12">
        <v>0</v>
      </c>
      <c r="K38" s="12">
        <v>0</v>
      </c>
      <c r="L38" s="13"/>
      <c r="M38" s="12">
        <v>0</v>
      </c>
      <c r="N38" s="12">
        <v>0</v>
      </c>
      <c r="O38" s="12">
        <v>0</v>
      </c>
      <c r="P38" s="12">
        <v>0</v>
      </c>
      <c r="Q38" s="13"/>
      <c r="R38" s="12">
        <v>0</v>
      </c>
      <c r="S38" s="12">
        <v>0</v>
      </c>
      <c r="T38" s="12">
        <v>0</v>
      </c>
      <c r="U38" s="12">
        <v>0</v>
      </c>
      <c r="V38" s="13"/>
      <c r="W38" s="12">
        <v>1</v>
      </c>
      <c r="X38" s="12">
        <v>26500</v>
      </c>
      <c r="Y38" s="12">
        <v>0</v>
      </c>
      <c r="Z38" s="12">
        <v>26500</v>
      </c>
      <c r="AA38" s="13"/>
      <c r="AB38" s="12">
        <v>0</v>
      </c>
      <c r="AC38" s="12">
        <v>0</v>
      </c>
      <c r="AD38" s="12">
        <v>0</v>
      </c>
      <c r="AE38" s="12">
        <v>0</v>
      </c>
      <c r="AF38" s="13"/>
      <c r="AG38" s="12">
        <v>6</v>
      </c>
      <c r="AH38" s="12">
        <v>1193400</v>
      </c>
      <c r="AI38" s="12">
        <v>0</v>
      </c>
      <c r="AJ38" s="12">
        <v>1193400</v>
      </c>
      <c r="AK38" s="13"/>
      <c r="AL38" s="12">
        <v>0</v>
      </c>
      <c r="AM38" s="12">
        <v>0</v>
      </c>
      <c r="AN38" s="12">
        <v>0</v>
      </c>
      <c r="AO38" s="12">
        <v>0</v>
      </c>
      <c r="AP38" s="13"/>
      <c r="AQ38" s="12">
        <v>0</v>
      </c>
      <c r="AR38" s="12">
        <v>0</v>
      </c>
      <c r="AS38" s="12">
        <v>0</v>
      </c>
      <c r="AT38" s="12">
        <v>0</v>
      </c>
      <c r="AU38" s="13"/>
      <c r="AV38" s="12">
        <v>0</v>
      </c>
      <c r="AW38" s="12">
        <v>0</v>
      </c>
      <c r="AX38" s="12">
        <v>0</v>
      </c>
      <c r="AY38" s="12">
        <v>0</v>
      </c>
      <c r="AZ38" s="13"/>
      <c r="BA38" s="12">
        <v>0</v>
      </c>
      <c r="BB38" s="12">
        <v>0</v>
      </c>
      <c r="BC38" s="12">
        <v>0</v>
      </c>
      <c r="BD38" s="12">
        <v>0</v>
      </c>
      <c r="BE38" s="13"/>
      <c r="BF38" s="12">
        <v>0</v>
      </c>
      <c r="BG38" s="12">
        <v>0</v>
      </c>
      <c r="BH38" s="12">
        <v>0</v>
      </c>
      <c r="BI38" s="12">
        <v>0</v>
      </c>
      <c r="BJ38" s="13"/>
      <c r="BK38" s="12">
        <v>0</v>
      </c>
      <c r="BL38" s="12">
        <v>0</v>
      </c>
      <c r="BM38" s="12">
        <v>0</v>
      </c>
      <c r="BN38" s="12">
        <v>0</v>
      </c>
      <c r="BO38" s="13"/>
      <c r="BP38" s="12">
        <v>0</v>
      </c>
      <c r="BQ38" s="12">
        <v>0</v>
      </c>
      <c r="BR38" s="12">
        <v>0</v>
      </c>
      <c r="BS38" s="12">
        <v>0</v>
      </c>
      <c r="BT38" s="13"/>
      <c r="BU38" s="12">
        <v>0</v>
      </c>
      <c r="BV38" s="12">
        <v>230000</v>
      </c>
      <c r="BW38" s="12">
        <v>0</v>
      </c>
      <c r="BX38" s="12">
        <v>230000</v>
      </c>
      <c r="BY38" s="13"/>
      <c r="BZ38" s="12">
        <v>0</v>
      </c>
      <c r="CA38" s="12">
        <v>0</v>
      </c>
      <c r="CB38" s="12">
        <v>0</v>
      </c>
      <c r="CC38" s="12">
        <v>0</v>
      </c>
      <c r="CD38" s="13"/>
      <c r="CE38" s="12">
        <v>6</v>
      </c>
      <c r="CF38" s="12">
        <v>91048.48</v>
      </c>
      <c r="CG38" s="12">
        <v>0</v>
      </c>
      <c r="CH38" s="12">
        <v>91048.48</v>
      </c>
      <c r="CI38" s="13"/>
      <c r="CJ38" s="12">
        <v>0</v>
      </c>
      <c r="CK38" s="12">
        <v>0</v>
      </c>
      <c r="CL38" s="12">
        <v>0</v>
      </c>
      <c r="CM38" s="12">
        <v>0</v>
      </c>
      <c r="CN38" s="13"/>
      <c r="CO38" s="12">
        <v>0</v>
      </c>
      <c r="CP38" s="12">
        <v>0</v>
      </c>
      <c r="CQ38" s="12">
        <v>0</v>
      </c>
      <c r="CR38" s="12">
        <v>0</v>
      </c>
      <c r="CS38" s="13"/>
      <c r="CT38" s="12">
        <v>7</v>
      </c>
      <c r="CU38" s="12">
        <v>50050</v>
      </c>
      <c r="CV38" s="12">
        <v>0</v>
      </c>
      <c r="CW38" s="12">
        <v>50050</v>
      </c>
      <c r="CX38" s="13"/>
      <c r="CY38" s="12">
        <v>0</v>
      </c>
      <c r="CZ38" s="12">
        <v>99075</v>
      </c>
      <c r="DA38" s="12">
        <v>0</v>
      </c>
      <c r="DB38" s="12">
        <v>99075</v>
      </c>
      <c r="DC38" s="13"/>
      <c r="DD38" s="12">
        <v>0</v>
      </c>
      <c r="DE38" s="12">
        <v>0</v>
      </c>
      <c r="DF38" s="12">
        <v>0</v>
      </c>
      <c r="DG38" s="12">
        <v>0</v>
      </c>
      <c r="DH38" s="13"/>
      <c r="DI38" s="12">
        <v>0</v>
      </c>
      <c r="DJ38" s="12">
        <v>0</v>
      </c>
      <c r="DK38" s="12">
        <v>0</v>
      </c>
      <c r="DL38" s="12">
        <v>0</v>
      </c>
      <c r="DM38" s="13"/>
      <c r="DN38" s="12">
        <v>0</v>
      </c>
      <c r="DO38" s="12">
        <v>0</v>
      </c>
      <c r="DP38" s="12">
        <v>0</v>
      </c>
      <c r="DQ38" s="12">
        <v>0</v>
      </c>
      <c r="DR38" s="13"/>
      <c r="DS38" s="12">
        <v>0</v>
      </c>
      <c r="DT38" s="12">
        <v>0</v>
      </c>
      <c r="DU38" s="12">
        <v>0</v>
      </c>
      <c r="DV38" s="12">
        <v>0</v>
      </c>
      <c r="DW38" s="13"/>
      <c r="DX38" s="12">
        <v>1</v>
      </c>
      <c r="DY38" s="12">
        <v>142400</v>
      </c>
      <c r="DZ38" s="12">
        <v>0</v>
      </c>
      <c r="EA38" s="12">
        <v>142400</v>
      </c>
      <c r="EB38" s="13"/>
      <c r="EC38" s="12">
        <v>0</v>
      </c>
      <c r="ED38" s="12">
        <v>0</v>
      </c>
      <c r="EE38" s="12">
        <v>0</v>
      </c>
      <c r="EF38" s="12">
        <v>0</v>
      </c>
      <c r="EG38" s="13"/>
      <c r="EH38" s="12">
        <v>0</v>
      </c>
      <c r="EI38" s="12">
        <v>0</v>
      </c>
      <c r="EJ38" s="12">
        <v>0</v>
      </c>
      <c r="EK38" s="12">
        <v>0</v>
      </c>
      <c r="EL38" s="13"/>
      <c r="EM38" s="12">
        <v>6</v>
      </c>
      <c r="EN38" s="12">
        <v>72000</v>
      </c>
      <c r="EO38" s="12">
        <v>0</v>
      </c>
      <c r="EP38" s="12">
        <v>72000</v>
      </c>
      <c r="EQ38" s="13"/>
      <c r="ER38" s="12">
        <v>0</v>
      </c>
      <c r="ES38" s="12">
        <v>0</v>
      </c>
      <c r="ET38" s="12">
        <v>0</v>
      </c>
      <c r="EU38" s="12">
        <v>0</v>
      </c>
      <c r="EV38" s="13"/>
      <c r="EW38" s="12">
        <v>6</v>
      </c>
      <c r="EX38" s="12">
        <v>12000</v>
      </c>
      <c r="EY38" s="12">
        <v>0</v>
      </c>
      <c r="EZ38" s="12">
        <v>12000</v>
      </c>
      <c r="FA38" s="13"/>
      <c r="FB38" s="12">
        <v>6</v>
      </c>
      <c r="FC38" s="12">
        <v>18000</v>
      </c>
      <c r="FD38" s="12">
        <v>0</v>
      </c>
      <c r="FE38" s="12">
        <v>18000</v>
      </c>
      <c r="FF38" s="13"/>
      <c r="FG38" s="12">
        <v>0</v>
      </c>
      <c r="FH38" s="12">
        <v>0</v>
      </c>
      <c r="FI38" s="12">
        <v>0</v>
      </c>
      <c r="FJ38" s="12">
        <v>0</v>
      </c>
      <c r="FK38" s="13"/>
      <c r="FL38" s="12">
        <v>0</v>
      </c>
      <c r="FM38" s="12">
        <v>0</v>
      </c>
      <c r="FN38" s="12">
        <v>0</v>
      </c>
      <c r="FO38" s="12">
        <v>0</v>
      </c>
      <c r="FP38" s="13"/>
      <c r="FQ38" s="12">
        <v>0</v>
      </c>
      <c r="FR38" s="12">
        <v>0</v>
      </c>
      <c r="FS38" s="12">
        <v>0</v>
      </c>
      <c r="FT38" s="12">
        <v>0</v>
      </c>
      <c r="FU38" s="13"/>
      <c r="FV38" s="12">
        <v>0</v>
      </c>
      <c r="FW38" s="12">
        <v>0</v>
      </c>
      <c r="FX38" s="12">
        <v>0</v>
      </c>
      <c r="FY38" s="12">
        <v>0</v>
      </c>
      <c r="FZ38" s="13"/>
      <c r="GA38" s="12">
        <v>0</v>
      </c>
      <c r="GB38" s="12">
        <v>0</v>
      </c>
      <c r="GC38" s="12">
        <v>0</v>
      </c>
      <c r="GD38" s="12">
        <v>0</v>
      </c>
      <c r="GE38" s="13"/>
      <c r="GF38" s="12">
        <v>0</v>
      </c>
      <c r="GG38" s="12">
        <v>0</v>
      </c>
      <c r="GH38" s="12">
        <v>0</v>
      </c>
      <c r="GI38" s="12">
        <v>0</v>
      </c>
      <c r="GJ38" s="13"/>
      <c r="GK38" s="12">
        <v>1</v>
      </c>
      <c r="GL38" s="12">
        <v>32500</v>
      </c>
      <c r="GM38" s="12">
        <v>0</v>
      </c>
      <c r="GN38" s="12">
        <v>32500</v>
      </c>
      <c r="GO38" s="13"/>
      <c r="GP38" s="12">
        <v>6</v>
      </c>
      <c r="GQ38" s="12">
        <v>60000</v>
      </c>
      <c r="GR38" s="12">
        <v>0</v>
      </c>
      <c r="GS38" s="12">
        <v>60000</v>
      </c>
      <c r="GT38" s="13"/>
      <c r="GU38" s="12">
        <v>2</v>
      </c>
      <c r="GV38" s="12">
        <v>20000</v>
      </c>
      <c r="GW38" s="12">
        <v>0</v>
      </c>
      <c r="GX38" s="12">
        <v>20000</v>
      </c>
      <c r="GY38" s="13"/>
      <c r="GZ38" s="12">
        <v>0</v>
      </c>
      <c r="HA38" s="12">
        <v>0</v>
      </c>
      <c r="HB38" s="12">
        <v>0</v>
      </c>
      <c r="HC38" s="12">
        <v>0</v>
      </c>
      <c r="HD38" s="13"/>
      <c r="HE38" s="12">
        <v>0</v>
      </c>
      <c r="HF38" s="12">
        <v>0</v>
      </c>
      <c r="HG38" s="12">
        <v>0</v>
      </c>
      <c r="HH38" s="12">
        <v>0</v>
      </c>
      <c r="HI38" s="13"/>
      <c r="HJ38" s="12">
        <v>0</v>
      </c>
      <c r="HK38" s="12">
        <v>0</v>
      </c>
      <c r="HL38" s="12">
        <v>0</v>
      </c>
      <c r="HM38" s="12">
        <v>0</v>
      </c>
      <c r="HN38" s="13"/>
      <c r="HO38" s="12">
        <v>0</v>
      </c>
      <c r="HP38" s="12">
        <v>0</v>
      </c>
      <c r="HQ38" s="12">
        <v>0</v>
      </c>
      <c r="HR38" s="12">
        <v>0</v>
      </c>
      <c r="HS38" s="13"/>
      <c r="HT38" s="12">
        <v>0</v>
      </c>
      <c r="HU38" s="12">
        <v>0</v>
      </c>
      <c r="HV38" s="12">
        <v>0</v>
      </c>
      <c r="HW38" s="12">
        <v>0</v>
      </c>
      <c r="HX38" s="13"/>
      <c r="HY38" s="12">
        <v>0</v>
      </c>
      <c r="HZ38" s="12">
        <v>0</v>
      </c>
      <c r="IA38" s="12">
        <v>0</v>
      </c>
      <c r="IB38" s="12">
        <v>0</v>
      </c>
      <c r="IC38" s="13"/>
      <c r="ID38" s="12">
        <v>1</v>
      </c>
      <c r="IE38" s="12">
        <v>14725</v>
      </c>
      <c r="IF38" s="12">
        <v>0</v>
      </c>
      <c r="IG38" s="12">
        <v>14725</v>
      </c>
      <c r="IH38" s="13"/>
      <c r="II38" s="12">
        <v>0</v>
      </c>
      <c r="IJ38" s="12">
        <v>0</v>
      </c>
      <c r="IK38" s="12">
        <v>0</v>
      </c>
      <c r="IL38" s="12">
        <v>0</v>
      </c>
      <c r="IM38" s="13"/>
      <c r="IN38" s="12">
        <v>0</v>
      </c>
      <c r="IO38" s="12">
        <v>0</v>
      </c>
      <c r="IP38" s="12">
        <v>0</v>
      </c>
      <c r="IQ38" s="12">
        <v>0</v>
      </c>
      <c r="IR38" s="13"/>
      <c r="IS38" s="12">
        <v>1</v>
      </c>
      <c r="IT38" s="12">
        <v>25000</v>
      </c>
      <c r="IU38" s="12">
        <v>0</v>
      </c>
      <c r="IV38" s="12">
        <v>25000</v>
      </c>
      <c r="IW38" s="13"/>
      <c r="IX38" s="12">
        <v>81</v>
      </c>
      <c r="IY38" s="12">
        <v>95100</v>
      </c>
      <c r="IZ38" s="12">
        <v>0</v>
      </c>
      <c r="JA38" s="12">
        <v>95100</v>
      </c>
      <c r="JB38" s="13"/>
      <c r="JC38" s="12">
        <v>6</v>
      </c>
      <c r="JD38" s="12">
        <v>3300</v>
      </c>
      <c r="JE38" s="12">
        <v>0</v>
      </c>
      <c r="JF38" s="12">
        <v>3300</v>
      </c>
      <c r="JG38" s="13"/>
      <c r="JH38" s="12">
        <v>0</v>
      </c>
      <c r="JI38" s="12">
        <v>0</v>
      </c>
      <c r="JJ38" s="12">
        <v>0</v>
      </c>
      <c r="JK38" s="12">
        <v>0</v>
      </c>
      <c r="JL38" s="13"/>
      <c r="JM38" s="12">
        <v>6</v>
      </c>
      <c r="JN38" s="12">
        <v>2400</v>
      </c>
      <c r="JO38" s="12">
        <v>0</v>
      </c>
      <c r="JP38" s="12">
        <v>2400</v>
      </c>
      <c r="JQ38" s="13"/>
      <c r="JR38" s="12">
        <v>0</v>
      </c>
      <c r="JS38" s="12">
        <v>0</v>
      </c>
      <c r="JT38" s="12">
        <v>0</v>
      </c>
      <c r="JU38" s="12">
        <v>0</v>
      </c>
      <c r="JV38" s="13"/>
      <c r="JW38" s="12">
        <v>0</v>
      </c>
      <c r="JX38" s="12">
        <v>0</v>
      </c>
      <c r="JY38" s="12">
        <v>0</v>
      </c>
      <c r="JZ38" s="12">
        <v>0</v>
      </c>
      <c r="KA38" s="13"/>
      <c r="KB38" s="12">
        <v>0</v>
      </c>
      <c r="KC38" s="12">
        <v>0</v>
      </c>
      <c r="KD38" s="12">
        <v>0</v>
      </c>
      <c r="KE38" s="12">
        <v>0</v>
      </c>
      <c r="KF38" s="13"/>
      <c r="KG38" s="12">
        <v>24</v>
      </c>
      <c r="KH38" s="12">
        <v>6000</v>
      </c>
      <c r="KI38" s="12">
        <v>0</v>
      </c>
      <c r="KJ38" s="12">
        <v>6000</v>
      </c>
      <c r="KK38" s="13"/>
      <c r="KL38" s="12">
        <v>0</v>
      </c>
      <c r="KM38" s="12">
        <v>0</v>
      </c>
      <c r="KN38" s="12">
        <v>0</v>
      </c>
      <c r="KO38" s="12">
        <v>0</v>
      </c>
      <c r="KP38" s="13"/>
      <c r="KQ38" s="12">
        <v>1</v>
      </c>
      <c r="KR38" s="12">
        <v>35000</v>
      </c>
      <c r="KS38" s="12">
        <v>0</v>
      </c>
      <c r="KT38" s="12">
        <v>35000</v>
      </c>
      <c r="KU38" s="13"/>
      <c r="KV38" s="12">
        <v>0</v>
      </c>
      <c r="KW38" s="12">
        <v>0</v>
      </c>
      <c r="KX38" s="12">
        <v>0</v>
      </c>
      <c r="KY38" s="12">
        <v>0</v>
      </c>
      <c r="KZ38" s="13"/>
      <c r="LA38" s="12">
        <v>0</v>
      </c>
      <c r="LB38" s="12">
        <v>0</v>
      </c>
      <c r="LC38" s="12">
        <v>0</v>
      </c>
      <c r="LD38" s="12">
        <v>0</v>
      </c>
      <c r="LE38" s="13"/>
      <c r="LF38" s="12">
        <v>0</v>
      </c>
      <c r="LG38" s="12">
        <v>0</v>
      </c>
      <c r="LH38" s="12">
        <v>0</v>
      </c>
      <c r="LI38" s="12">
        <v>0</v>
      </c>
      <c r="LJ38" s="13"/>
      <c r="LK38" s="12">
        <v>0</v>
      </c>
      <c r="LL38" s="12">
        <v>257600</v>
      </c>
      <c r="LM38" s="12">
        <v>0</v>
      </c>
      <c r="LN38" s="12">
        <v>257600</v>
      </c>
      <c r="LO38" s="13"/>
      <c r="LP38" s="12">
        <v>280</v>
      </c>
      <c r="LQ38" s="12">
        <v>78000</v>
      </c>
      <c r="LR38" s="12">
        <v>0</v>
      </c>
      <c r="LS38" s="12">
        <v>78000</v>
      </c>
      <c r="LT38" s="13"/>
      <c r="LU38" s="12">
        <v>30</v>
      </c>
      <c r="LV38" s="12">
        <v>29200</v>
      </c>
      <c r="LW38" s="12">
        <v>0</v>
      </c>
      <c r="LX38" s="12">
        <v>29200</v>
      </c>
      <c r="LY38" s="13"/>
      <c r="LZ38" s="12">
        <v>0</v>
      </c>
      <c r="MA38" s="12">
        <v>22500</v>
      </c>
      <c r="MB38" s="12">
        <v>0</v>
      </c>
      <c r="MC38" s="12">
        <v>22500</v>
      </c>
      <c r="MD38" s="13"/>
      <c r="ME38" s="12">
        <v>0</v>
      </c>
      <c r="MF38" s="12">
        <v>0</v>
      </c>
      <c r="MG38" s="12">
        <v>0</v>
      </c>
      <c r="MH38" s="12">
        <v>0</v>
      </c>
      <c r="MI38" s="13"/>
      <c r="MJ38" s="12">
        <v>0</v>
      </c>
      <c r="MK38" s="12">
        <v>0</v>
      </c>
      <c r="ML38" s="12">
        <v>0</v>
      </c>
      <c r="MM38" s="12">
        <v>0</v>
      </c>
      <c r="MN38" s="13"/>
      <c r="MO38" s="12">
        <v>0</v>
      </c>
      <c r="MP38" s="12">
        <v>0</v>
      </c>
      <c r="MQ38" s="12">
        <v>0</v>
      </c>
      <c r="MR38" s="12">
        <v>0</v>
      </c>
      <c r="MS38" s="13"/>
      <c r="MT38" s="12">
        <v>0</v>
      </c>
      <c r="MU38" s="12">
        <v>0</v>
      </c>
      <c r="MV38" s="12">
        <v>0</v>
      </c>
      <c r="MW38" s="12">
        <v>0</v>
      </c>
      <c r="MX38" s="13"/>
      <c r="MY38" s="12">
        <v>0</v>
      </c>
      <c r="MZ38" s="12">
        <v>0</v>
      </c>
      <c r="NA38" s="12">
        <v>0</v>
      </c>
      <c r="NB38" s="12">
        <v>0</v>
      </c>
      <c r="NC38" s="13"/>
      <c r="ND38" s="12">
        <v>1</v>
      </c>
      <c r="NE38" s="12">
        <v>50000</v>
      </c>
      <c r="NF38" s="12">
        <v>0</v>
      </c>
      <c r="NG38" s="12">
        <v>50000</v>
      </c>
      <c r="NH38" s="13"/>
      <c r="NI38" s="12">
        <v>1</v>
      </c>
      <c r="NJ38" s="12">
        <v>50000</v>
      </c>
      <c r="NK38" s="12">
        <v>0</v>
      </c>
      <c r="NL38" s="12">
        <v>50000</v>
      </c>
      <c r="NM38" s="13"/>
      <c r="NN38" s="12">
        <v>0</v>
      </c>
      <c r="NO38" s="12">
        <v>0</v>
      </c>
      <c r="NP38" s="12">
        <v>0</v>
      </c>
      <c r="NQ38" s="12">
        <v>0</v>
      </c>
      <c r="NR38" s="13"/>
      <c r="NS38" s="12">
        <v>0</v>
      </c>
      <c r="NT38" s="12">
        <v>0</v>
      </c>
      <c r="NU38" s="12">
        <v>0</v>
      </c>
      <c r="NV38" s="12">
        <v>0</v>
      </c>
      <c r="NW38" s="13"/>
      <c r="NX38" s="12">
        <v>0</v>
      </c>
      <c r="NY38" s="12">
        <v>0</v>
      </c>
      <c r="NZ38" s="12">
        <v>0</v>
      </c>
      <c r="OA38" s="12">
        <v>0</v>
      </c>
      <c r="OB38" s="13"/>
      <c r="OC38" s="12">
        <v>0</v>
      </c>
      <c r="OD38" s="12">
        <v>0</v>
      </c>
      <c r="OE38" s="12">
        <v>0</v>
      </c>
      <c r="OF38" s="12">
        <v>0</v>
      </c>
      <c r="OG38" s="13"/>
      <c r="OH38" s="12">
        <v>0</v>
      </c>
      <c r="OI38" s="12">
        <v>0</v>
      </c>
      <c r="OJ38" s="12">
        <v>0</v>
      </c>
      <c r="OK38" s="12">
        <v>0</v>
      </c>
      <c r="OL38" s="13"/>
      <c r="OM38" s="12">
        <v>1</v>
      </c>
      <c r="ON38" s="12">
        <v>100000</v>
      </c>
      <c r="OO38" s="12">
        <v>0</v>
      </c>
      <c r="OP38" s="12">
        <v>100000</v>
      </c>
      <c r="OQ38" s="13"/>
      <c r="OR38" s="12">
        <v>10</v>
      </c>
      <c r="OS38" s="12">
        <v>1062000</v>
      </c>
      <c r="OT38" s="12">
        <v>0</v>
      </c>
      <c r="OU38" s="12">
        <v>1062000</v>
      </c>
      <c r="OV38" s="13"/>
      <c r="OW38" s="12">
        <v>0</v>
      </c>
      <c r="OX38" s="12">
        <v>0</v>
      </c>
      <c r="OY38" s="12">
        <v>0</v>
      </c>
      <c r="OZ38" s="12">
        <v>0</v>
      </c>
      <c r="PA38" s="13"/>
      <c r="PB38" s="12">
        <v>0</v>
      </c>
      <c r="PC38" s="12">
        <v>0</v>
      </c>
      <c r="PD38" s="12">
        <v>0</v>
      </c>
      <c r="PE38" s="12">
        <v>0</v>
      </c>
      <c r="PF38" s="13"/>
      <c r="PG38" s="12">
        <v>0</v>
      </c>
      <c r="PH38" s="12">
        <v>0</v>
      </c>
      <c r="PI38" s="12">
        <v>0</v>
      </c>
      <c r="PJ38" s="12">
        <v>0</v>
      </c>
      <c r="PK38" s="13"/>
      <c r="PL38" s="12">
        <v>0</v>
      </c>
      <c r="PM38" s="12">
        <v>0</v>
      </c>
      <c r="PN38" s="12">
        <v>0</v>
      </c>
      <c r="PO38" s="12">
        <v>0</v>
      </c>
      <c r="PP38" s="13"/>
      <c r="PQ38" s="12">
        <v>0</v>
      </c>
      <c r="PR38" s="12">
        <v>0</v>
      </c>
      <c r="PS38" s="12">
        <v>0</v>
      </c>
      <c r="PT38" s="12">
        <v>0</v>
      </c>
      <c r="PU38" s="13"/>
      <c r="PV38" s="12">
        <v>0</v>
      </c>
      <c r="PW38" s="12">
        <v>0</v>
      </c>
      <c r="PX38" s="12">
        <v>0</v>
      </c>
      <c r="PY38" s="12">
        <v>0</v>
      </c>
      <c r="PZ38" s="13"/>
      <c r="QA38" s="12">
        <v>0</v>
      </c>
      <c r="QB38" s="12">
        <v>0</v>
      </c>
      <c r="QC38" s="12">
        <v>0</v>
      </c>
      <c r="QD38" s="12">
        <v>0</v>
      </c>
      <c r="QE38" s="13"/>
      <c r="QF38" s="12">
        <v>0</v>
      </c>
      <c r="QG38" s="12">
        <v>0</v>
      </c>
      <c r="QH38" s="12">
        <v>0</v>
      </c>
      <c r="QI38" s="12">
        <v>0</v>
      </c>
      <c r="QJ38" s="13"/>
      <c r="QK38" s="12">
        <v>1</v>
      </c>
      <c r="QL38" s="12">
        <v>18500</v>
      </c>
      <c r="QM38" s="12">
        <v>0</v>
      </c>
      <c r="QN38" s="12">
        <v>18500</v>
      </c>
      <c r="QO38" s="13"/>
      <c r="QP38" s="12">
        <v>0</v>
      </c>
      <c r="QQ38" s="12">
        <v>0</v>
      </c>
      <c r="QR38" s="12">
        <v>0</v>
      </c>
      <c r="QS38" s="12">
        <v>0</v>
      </c>
      <c r="QT38" s="13"/>
      <c r="QU38" s="12">
        <v>1</v>
      </c>
      <c r="QV38" s="12">
        <v>12300</v>
      </c>
      <c r="QW38" s="12">
        <v>0</v>
      </c>
      <c r="QX38" s="12">
        <v>12300</v>
      </c>
      <c r="QY38" s="13"/>
      <c r="QZ38" s="12">
        <v>6</v>
      </c>
      <c r="RA38" s="12">
        <v>34250</v>
      </c>
      <c r="RB38" s="12">
        <v>0</v>
      </c>
      <c r="RC38" s="12">
        <v>34250</v>
      </c>
      <c r="RD38" s="13"/>
      <c r="RE38" s="12">
        <v>0</v>
      </c>
      <c r="RF38" s="12">
        <v>0</v>
      </c>
      <c r="RG38" s="12">
        <v>0</v>
      </c>
      <c r="RH38" s="12">
        <v>0</v>
      </c>
      <c r="RI38" s="13"/>
      <c r="RJ38" s="12">
        <v>0</v>
      </c>
      <c r="RK38" s="12">
        <v>0</v>
      </c>
      <c r="RL38" s="12">
        <v>0</v>
      </c>
      <c r="RM38" s="12">
        <v>0</v>
      </c>
      <c r="RN38" s="13"/>
      <c r="RO38" s="12">
        <v>0</v>
      </c>
      <c r="RP38" s="12">
        <v>0</v>
      </c>
      <c r="RQ38" s="12">
        <v>0</v>
      </c>
      <c r="RR38" s="12">
        <v>0</v>
      </c>
      <c r="RS38" s="13"/>
      <c r="RT38" s="12">
        <v>32</v>
      </c>
      <c r="RU38" s="12">
        <v>480000</v>
      </c>
      <c r="RV38" s="12">
        <v>0</v>
      </c>
      <c r="RW38" s="12">
        <v>480000</v>
      </c>
      <c r="RX38" s="13"/>
      <c r="RY38" s="12">
        <v>0</v>
      </c>
      <c r="RZ38" s="12">
        <v>0</v>
      </c>
      <c r="SA38" s="12">
        <v>0</v>
      </c>
      <c r="SB38" s="12">
        <v>0</v>
      </c>
      <c r="SC38" s="13"/>
      <c r="SD38" s="12">
        <v>0</v>
      </c>
      <c r="SE38" s="12">
        <v>0</v>
      </c>
      <c r="SF38" s="12">
        <v>0</v>
      </c>
      <c r="SG38" s="12">
        <v>0</v>
      </c>
      <c r="SH38" s="13"/>
      <c r="SI38" s="12">
        <v>0</v>
      </c>
      <c r="SJ38" s="12">
        <v>0</v>
      </c>
      <c r="SK38" s="12">
        <v>0</v>
      </c>
      <c r="SL38" s="12">
        <v>0</v>
      </c>
      <c r="SM38" s="13"/>
      <c r="SN38" s="12">
        <v>0</v>
      </c>
      <c r="SO38" s="12">
        <v>0</v>
      </c>
      <c r="SP38" s="12">
        <v>0</v>
      </c>
      <c r="SQ38" s="12">
        <v>0</v>
      </c>
      <c r="SR38" s="13"/>
      <c r="SS38" s="12">
        <v>0</v>
      </c>
      <c r="ST38" s="12">
        <v>0</v>
      </c>
      <c r="SU38" s="12">
        <v>0</v>
      </c>
      <c r="SV38" s="12">
        <v>0</v>
      </c>
      <c r="SW38" s="13"/>
      <c r="SX38" s="12">
        <v>0</v>
      </c>
      <c r="SY38" s="12">
        <v>0</v>
      </c>
      <c r="SZ38" s="12">
        <v>0</v>
      </c>
      <c r="TA38" s="12">
        <v>0</v>
      </c>
      <c r="TB38" s="13"/>
      <c r="TC38" s="12">
        <v>0</v>
      </c>
      <c r="TD38" s="12">
        <v>0</v>
      </c>
      <c r="TE38" s="12">
        <v>0</v>
      </c>
      <c r="TF38" s="12">
        <v>0</v>
      </c>
      <c r="TG38" s="13"/>
      <c r="TH38" s="12">
        <v>0</v>
      </c>
      <c r="TI38" s="12">
        <v>0</v>
      </c>
      <c r="TJ38" s="12">
        <v>0</v>
      </c>
      <c r="TK38" s="12">
        <v>0</v>
      </c>
      <c r="TL38" s="13"/>
      <c r="TM38" s="12">
        <v>0</v>
      </c>
      <c r="TN38" s="12">
        <v>0</v>
      </c>
      <c r="TO38" s="12">
        <v>0</v>
      </c>
      <c r="TP38" s="12">
        <v>0</v>
      </c>
      <c r="TQ38" s="13"/>
      <c r="TR38" s="12">
        <v>0</v>
      </c>
      <c r="TS38" s="12">
        <v>25000</v>
      </c>
      <c r="TT38" s="12">
        <v>0</v>
      </c>
      <c r="TU38" s="12">
        <v>25000</v>
      </c>
      <c r="TV38" s="13"/>
      <c r="TW38" s="12">
        <v>0</v>
      </c>
      <c r="TX38" s="12">
        <v>0</v>
      </c>
      <c r="TY38" s="12">
        <v>0</v>
      </c>
      <c r="TZ38" s="12">
        <v>0</v>
      </c>
      <c r="UA38" s="13"/>
      <c r="UB38" s="12">
        <v>0</v>
      </c>
      <c r="UC38" s="12">
        <v>0</v>
      </c>
      <c r="UD38" s="12">
        <v>0</v>
      </c>
      <c r="UE38" s="12">
        <v>0</v>
      </c>
      <c r="UF38" s="13"/>
      <c r="UG38" s="12">
        <v>0</v>
      </c>
      <c r="UH38" s="12">
        <v>4447848.4800000004</v>
      </c>
      <c r="UI38" s="12">
        <v>0</v>
      </c>
      <c r="UJ38" s="12">
        <v>4447848.4800000004</v>
      </c>
      <c r="UK38" s="13"/>
    </row>
    <row r="39" spans="1:558" hidden="1">
      <c r="A39" s="10">
        <v>33</v>
      </c>
      <c r="B39" s="11" t="s">
        <v>35</v>
      </c>
      <c r="C39" s="12">
        <v>0</v>
      </c>
      <c r="D39" s="12">
        <v>0</v>
      </c>
      <c r="E39" s="12">
        <v>0</v>
      </c>
      <c r="F39" s="12">
        <v>0</v>
      </c>
      <c r="G39" s="13"/>
      <c r="H39" s="12">
        <v>0</v>
      </c>
      <c r="I39" s="12">
        <v>0</v>
      </c>
      <c r="J39" s="12">
        <v>0</v>
      </c>
      <c r="K39" s="12">
        <v>0</v>
      </c>
      <c r="L39" s="13"/>
      <c r="M39" s="12">
        <v>0</v>
      </c>
      <c r="N39" s="12">
        <v>0</v>
      </c>
      <c r="O39" s="12">
        <v>0</v>
      </c>
      <c r="P39" s="12">
        <v>0</v>
      </c>
      <c r="Q39" s="13"/>
      <c r="R39" s="12">
        <v>0</v>
      </c>
      <c r="S39" s="12">
        <v>0</v>
      </c>
      <c r="T39" s="12">
        <v>0</v>
      </c>
      <c r="U39" s="12">
        <v>0</v>
      </c>
      <c r="V39" s="13"/>
      <c r="W39" s="12">
        <v>1</v>
      </c>
      <c r="X39" s="12">
        <v>26500</v>
      </c>
      <c r="Y39" s="12">
        <v>0</v>
      </c>
      <c r="Z39" s="12">
        <v>26500</v>
      </c>
      <c r="AA39" s="13"/>
      <c r="AB39" s="12">
        <v>0</v>
      </c>
      <c r="AC39" s="12">
        <v>0</v>
      </c>
      <c r="AD39" s="12">
        <v>0</v>
      </c>
      <c r="AE39" s="12">
        <v>0</v>
      </c>
      <c r="AF39" s="13"/>
      <c r="AG39" s="12">
        <v>5</v>
      </c>
      <c r="AH39" s="12">
        <v>994500</v>
      </c>
      <c r="AI39" s="12">
        <v>0</v>
      </c>
      <c r="AJ39" s="12">
        <v>994500</v>
      </c>
      <c r="AK39" s="13"/>
      <c r="AL39" s="12">
        <v>0</v>
      </c>
      <c r="AM39" s="12">
        <v>0</v>
      </c>
      <c r="AN39" s="12">
        <v>0</v>
      </c>
      <c r="AO39" s="12">
        <v>0</v>
      </c>
      <c r="AP39" s="13"/>
      <c r="AQ39" s="12">
        <v>0</v>
      </c>
      <c r="AR39" s="12">
        <v>0</v>
      </c>
      <c r="AS39" s="12">
        <v>0</v>
      </c>
      <c r="AT39" s="12">
        <v>0</v>
      </c>
      <c r="AU39" s="13"/>
      <c r="AV39" s="12">
        <v>0</v>
      </c>
      <c r="AW39" s="12">
        <v>0</v>
      </c>
      <c r="AX39" s="12">
        <v>0</v>
      </c>
      <c r="AY39" s="12">
        <v>0</v>
      </c>
      <c r="AZ39" s="13"/>
      <c r="BA39" s="12">
        <v>0</v>
      </c>
      <c r="BB39" s="12">
        <v>0</v>
      </c>
      <c r="BC39" s="12">
        <v>0</v>
      </c>
      <c r="BD39" s="12">
        <v>0</v>
      </c>
      <c r="BE39" s="13"/>
      <c r="BF39" s="12">
        <v>0</v>
      </c>
      <c r="BG39" s="12">
        <v>0</v>
      </c>
      <c r="BH39" s="12">
        <v>0</v>
      </c>
      <c r="BI39" s="12">
        <v>0</v>
      </c>
      <c r="BJ39" s="13"/>
      <c r="BK39" s="12">
        <v>0</v>
      </c>
      <c r="BL39" s="12">
        <v>0</v>
      </c>
      <c r="BM39" s="12">
        <v>0</v>
      </c>
      <c r="BN39" s="12">
        <v>0</v>
      </c>
      <c r="BO39" s="13"/>
      <c r="BP39" s="12">
        <v>0</v>
      </c>
      <c r="BQ39" s="12">
        <v>0</v>
      </c>
      <c r="BR39" s="12">
        <v>0</v>
      </c>
      <c r="BS39" s="12">
        <v>0</v>
      </c>
      <c r="BT39" s="13"/>
      <c r="BU39" s="12">
        <v>0</v>
      </c>
      <c r="BV39" s="12">
        <v>171000</v>
      </c>
      <c r="BW39" s="12">
        <v>0</v>
      </c>
      <c r="BX39" s="12">
        <v>171000</v>
      </c>
      <c r="BY39" s="13"/>
      <c r="BZ39" s="12">
        <v>0</v>
      </c>
      <c r="CA39" s="12">
        <v>0</v>
      </c>
      <c r="CB39" s="12">
        <v>0</v>
      </c>
      <c r="CC39" s="12">
        <v>0</v>
      </c>
      <c r="CD39" s="13"/>
      <c r="CE39" s="12">
        <v>3</v>
      </c>
      <c r="CF39" s="12">
        <v>54448.479999999996</v>
      </c>
      <c r="CG39" s="12">
        <v>0</v>
      </c>
      <c r="CH39" s="12">
        <v>54448.479999999996</v>
      </c>
      <c r="CI39" s="13"/>
      <c r="CJ39" s="12">
        <v>0</v>
      </c>
      <c r="CK39" s="12">
        <v>0</v>
      </c>
      <c r="CL39" s="12">
        <v>0</v>
      </c>
      <c r="CM39" s="12">
        <v>0</v>
      </c>
      <c r="CN39" s="13"/>
      <c r="CO39" s="12">
        <v>0</v>
      </c>
      <c r="CP39" s="12">
        <v>0</v>
      </c>
      <c r="CQ39" s="12">
        <v>0</v>
      </c>
      <c r="CR39" s="12">
        <v>0</v>
      </c>
      <c r="CS39" s="13"/>
      <c r="CT39" s="12">
        <v>6</v>
      </c>
      <c r="CU39" s="12">
        <v>47050</v>
      </c>
      <c r="CV39" s="12">
        <v>0</v>
      </c>
      <c r="CW39" s="12">
        <v>47050</v>
      </c>
      <c r="CX39" s="13"/>
      <c r="CY39" s="12">
        <v>0</v>
      </c>
      <c r="CZ39" s="12">
        <v>93175</v>
      </c>
      <c r="DA39" s="12">
        <v>0</v>
      </c>
      <c r="DB39" s="12">
        <v>93175</v>
      </c>
      <c r="DC39" s="13"/>
      <c r="DD39" s="12">
        <v>0</v>
      </c>
      <c r="DE39" s="12">
        <v>0</v>
      </c>
      <c r="DF39" s="12">
        <v>0</v>
      </c>
      <c r="DG39" s="12">
        <v>0</v>
      </c>
      <c r="DH39" s="13"/>
      <c r="DI39" s="12">
        <v>0</v>
      </c>
      <c r="DJ39" s="12">
        <v>0</v>
      </c>
      <c r="DK39" s="12">
        <v>0</v>
      </c>
      <c r="DL39" s="12">
        <v>0</v>
      </c>
      <c r="DM39" s="13"/>
      <c r="DN39" s="12">
        <v>0</v>
      </c>
      <c r="DO39" s="12">
        <v>0</v>
      </c>
      <c r="DP39" s="12">
        <v>0</v>
      </c>
      <c r="DQ39" s="12">
        <v>0</v>
      </c>
      <c r="DR39" s="13"/>
      <c r="DS39" s="12">
        <v>0</v>
      </c>
      <c r="DT39" s="12">
        <v>0</v>
      </c>
      <c r="DU39" s="12">
        <v>0</v>
      </c>
      <c r="DV39" s="12">
        <v>0</v>
      </c>
      <c r="DW39" s="13"/>
      <c r="DX39" s="12">
        <v>1</v>
      </c>
      <c r="DY39" s="12">
        <v>142400</v>
      </c>
      <c r="DZ39" s="12">
        <v>0</v>
      </c>
      <c r="EA39" s="12">
        <v>142400</v>
      </c>
      <c r="EB39" s="13"/>
      <c r="EC39" s="12">
        <v>0</v>
      </c>
      <c r="ED39" s="12">
        <v>0</v>
      </c>
      <c r="EE39" s="12">
        <v>0</v>
      </c>
      <c r="EF39" s="12">
        <v>0</v>
      </c>
      <c r="EG39" s="13"/>
      <c r="EH39" s="12">
        <v>0</v>
      </c>
      <c r="EI39" s="12">
        <v>0</v>
      </c>
      <c r="EJ39" s="12">
        <v>0</v>
      </c>
      <c r="EK39" s="12">
        <v>0</v>
      </c>
      <c r="EL39" s="13"/>
      <c r="EM39" s="12">
        <v>5</v>
      </c>
      <c r="EN39" s="12">
        <v>65000</v>
      </c>
      <c r="EO39" s="12">
        <v>0</v>
      </c>
      <c r="EP39" s="12">
        <v>65000</v>
      </c>
      <c r="EQ39" s="13"/>
      <c r="ER39" s="12">
        <v>0</v>
      </c>
      <c r="ES39" s="12">
        <v>0</v>
      </c>
      <c r="ET39" s="12">
        <v>0</v>
      </c>
      <c r="EU39" s="12">
        <v>0</v>
      </c>
      <c r="EV39" s="13"/>
      <c r="EW39" s="12">
        <v>5</v>
      </c>
      <c r="EX39" s="12">
        <v>10000</v>
      </c>
      <c r="EY39" s="12">
        <v>0</v>
      </c>
      <c r="EZ39" s="12">
        <v>10000</v>
      </c>
      <c r="FA39" s="13"/>
      <c r="FB39" s="12">
        <v>5</v>
      </c>
      <c r="FC39" s="12">
        <v>15000</v>
      </c>
      <c r="FD39" s="12">
        <v>0</v>
      </c>
      <c r="FE39" s="12">
        <v>15000</v>
      </c>
      <c r="FF39" s="13"/>
      <c r="FG39" s="12">
        <v>0</v>
      </c>
      <c r="FH39" s="12">
        <v>0</v>
      </c>
      <c r="FI39" s="12">
        <v>0</v>
      </c>
      <c r="FJ39" s="12">
        <v>0</v>
      </c>
      <c r="FK39" s="13"/>
      <c r="FL39" s="12">
        <v>0</v>
      </c>
      <c r="FM39" s="12">
        <v>0</v>
      </c>
      <c r="FN39" s="12">
        <v>0</v>
      </c>
      <c r="FO39" s="12">
        <v>0</v>
      </c>
      <c r="FP39" s="13"/>
      <c r="FQ39" s="12">
        <v>0</v>
      </c>
      <c r="FR39" s="12">
        <v>0</v>
      </c>
      <c r="FS39" s="12">
        <v>0</v>
      </c>
      <c r="FT39" s="12">
        <v>0</v>
      </c>
      <c r="FU39" s="13"/>
      <c r="FV39" s="12">
        <v>0</v>
      </c>
      <c r="FW39" s="12">
        <v>0</v>
      </c>
      <c r="FX39" s="12">
        <v>0</v>
      </c>
      <c r="FY39" s="12">
        <v>0</v>
      </c>
      <c r="FZ39" s="13"/>
      <c r="GA39" s="12">
        <v>0</v>
      </c>
      <c r="GB39" s="12">
        <v>0</v>
      </c>
      <c r="GC39" s="12">
        <v>0</v>
      </c>
      <c r="GD39" s="12">
        <v>0</v>
      </c>
      <c r="GE39" s="13"/>
      <c r="GF39" s="12">
        <v>0</v>
      </c>
      <c r="GG39" s="12">
        <v>0</v>
      </c>
      <c r="GH39" s="12">
        <v>0</v>
      </c>
      <c r="GI39" s="12">
        <v>0</v>
      </c>
      <c r="GJ39" s="13"/>
      <c r="GK39" s="12">
        <v>1</v>
      </c>
      <c r="GL39" s="12">
        <v>32500</v>
      </c>
      <c r="GM39" s="12">
        <v>0</v>
      </c>
      <c r="GN39" s="12">
        <v>32500</v>
      </c>
      <c r="GO39" s="13"/>
      <c r="GP39" s="12">
        <v>5</v>
      </c>
      <c r="GQ39" s="12">
        <v>50000</v>
      </c>
      <c r="GR39" s="12">
        <v>0</v>
      </c>
      <c r="GS39" s="12">
        <v>50000</v>
      </c>
      <c r="GT39" s="13"/>
      <c r="GU39" s="12">
        <v>2</v>
      </c>
      <c r="GV39" s="12">
        <v>20000</v>
      </c>
      <c r="GW39" s="12">
        <v>0</v>
      </c>
      <c r="GX39" s="12">
        <v>20000</v>
      </c>
      <c r="GY39" s="13"/>
      <c r="GZ39" s="12">
        <v>0</v>
      </c>
      <c r="HA39" s="12">
        <v>0</v>
      </c>
      <c r="HB39" s="12">
        <v>0</v>
      </c>
      <c r="HC39" s="12">
        <v>0</v>
      </c>
      <c r="HD39" s="13"/>
      <c r="HE39" s="12">
        <v>0</v>
      </c>
      <c r="HF39" s="12">
        <v>0</v>
      </c>
      <c r="HG39" s="12">
        <v>0</v>
      </c>
      <c r="HH39" s="12">
        <v>0</v>
      </c>
      <c r="HI39" s="13"/>
      <c r="HJ39" s="12">
        <v>0</v>
      </c>
      <c r="HK39" s="12">
        <v>0</v>
      </c>
      <c r="HL39" s="12">
        <v>0</v>
      </c>
      <c r="HM39" s="12">
        <v>0</v>
      </c>
      <c r="HN39" s="13"/>
      <c r="HO39" s="12">
        <v>0</v>
      </c>
      <c r="HP39" s="12">
        <v>0</v>
      </c>
      <c r="HQ39" s="12">
        <v>0</v>
      </c>
      <c r="HR39" s="12">
        <v>0</v>
      </c>
      <c r="HS39" s="13"/>
      <c r="HT39" s="12">
        <v>0</v>
      </c>
      <c r="HU39" s="12">
        <v>0</v>
      </c>
      <c r="HV39" s="12">
        <v>0</v>
      </c>
      <c r="HW39" s="12">
        <v>0</v>
      </c>
      <c r="HX39" s="13"/>
      <c r="HY39" s="12">
        <v>0</v>
      </c>
      <c r="HZ39" s="12">
        <v>0</v>
      </c>
      <c r="IA39" s="12">
        <v>0</v>
      </c>
      <c r="IB39" s="12">
        <v>0</v>
      </c>
      <c r="IC39" s="13"/>
      <c r="ID39" s="12">
        <v>1</v>
      </c>
      <c r="IE39" s="12">
        <v>15800</v>
      </c>
      <c r="IF39" s="12">
        <v>0</v>
      </c>
      <c r="IG39" s="12">
        <v>15800</v>
      </c>
      <c r="IH39" s="13"/>
      <c r="II39" s="12">
        <v>0</v>
      </c>
      <c r="IJ39" s="12">
        <v>0</v>
      </c>
      <c r="IK39" s="12">
        <v>0</v>
      </c>
      <c r="IL39" s="12">
        <v>0</v>
      </c>
      <c r="IM39" s="13"/>
      <c r="IN39" s="12">
        <v>0</v>
      </c>
      <c r="IO39" s="12">
        <v>0</v>
      </c>
      <c r="IP39" s="12">
        <v>0</v>
      </c>
      <c r="IQ39" s="12">
        <v>0</v>
      </c>
      <c r="IR39" s="13"/>
      <c r="IS39" s="12"/>
      <c r="IT39" s="12">
        <v>0</v>
      </c>
      <c r="IU39" s="12">
        <v>0</v>
      </c>
      <c r="IV39" s="12">
        <v>0</v>
      </c>
      <c r="IW39" s="13"/>
      <c r="IX39" s="12">
        <v>53</v>
      </c>
      <c r="IY39" s="12">
        <v>62800</v>
      </c>
      <c r="IZ39" s="12">
        <v>0</v>
      </c>
      <c r="JA39" s="12">
        <v>62800</v>
      </c>
      <c r="JB39" s="13"/>
      <c r="JC39" s="12">
        <v>5</v>
      </c>
      <c r="JD39" s="12">
        <v>2750</v>
      </c>
      <c r="JE39" s="12">
        <v>0</v>
      </c>
      <c r="JF39" s="12">
        <v>2750</v>
      </c>
      <c r="JG39" s="13"/>
      <c r="JH39" s="12">
        <v>0</v>
      </c>
      <c r="JI39" s="12">
        <v>0</v>
      </c>
      <c r="JJ39" s="12">
        <v>0</v>
      </c>
      <c r="JK39" s="12">
        <v>0</v>
      </c>
      <c r="JL39" s="13"/>
      <c r="JM39" s="12">
        <v>5</v>
      </c>
      <c r="JN39" s="12">
        <v>2000</v>
      </c>
      <c r="JO39" s="12">
        <v>0</v>
      </c>
      <c r="JP39" s="12">
        <v>2000</v>
      </c>
      <c r="JQ39" s="13"/>
      <c r="JR39" s="12">
        <v>0</v>
      </c>
      <c r="JS39" s="12">
        <v>0</v>
      </c>
      <c r="JT39" s="12">
        <v>0</v>
      </c>
      <c r="JU39" s="12">
        <v>0</v>
      </c>
      <c r="JV39" s="13"/>
      <c r="JW39" s="12">
        <v>0</v>
      </c>
      <c r="JX39" s="12">
        <v>0</v>
      </c>
      <c r="JY39" s="12">
        <v>0</v>
      </c>
      <c r="JZ39" s="12">
        <v>0</v>
      </c>
      <c r="KA39" s="13"/>
      <c r="KB39" s="12">
        <v>0</v>
      </c>
      <c r="KC39" s="12">
        <v>0</v>
      </c>
      <c r="KD39" s="12">
        <v>0</v>
      </c>
      <c r="KE39" s="12">
        <v>0</v>
      </c>
      <c r="KF39" s="13"/>
      <c r="KG39" s="12">
        <v>25</v>
      </c>
      <c r="KH39" s="12">
        <v>6250</v>
      </c>
      <c r="KI39" s="12">
        <v>0</v>
      </c>
      <c r="KJ39" s="12">
        <v>6250</v>
      </c>
      <c r="KK39" s="13"/>
      <c r="KL39" s="12">
        <v>0</v>
      </c>
      <c r="KM39" s="12">
        <v>0</v>
      </c>
      <c r="KN39" s="12">
        <v>0</v>
      </c>
      <c r="KO39" s="12">
        <v>0</v>
      </c>
      <c r="KP39" s="13"/>
      <c r="KQ39" s="12">
        <v>1</v>
      </c>
      <c r="KR39" s="12">
        <v>35000</v>
      </c>
      <c r="KS39" s="12">
        <v>0</v>
      </c>
      <c r="KT39" s="12">
        <v>35000</v>
      </c>
      <c r="KU39" s="13"/>
      <c r="KV39" s="12">
        <v>0</v>
      </c>
      <c r="KW39" s="12">
        <v>0</v>
      </c>
      <c r="KX39" s="12">
        <v>0</v>
      </c>
      <c r="KY39" s="12">
        <v>0</v>
      </c>
      <c r="KZ39" s="13"/>
      <c r="LA39" s="12">
        <v>0</v>
      </c>
      <c r="LB39" s="12">
        <v>0</v>
      </c>
      <c r="LC39" s="12">
        <v>0</v>
      </c>
      <c r="LD39" s="12">
        <v>0</v>
      </c>
      <c r="LE39" s="13"/>
      <c r="LF39" s="12">
        <v>0</v>
      </c>
      <c r="LG39" s="12">
        <v>0</v>
      </c>
      <c r="LH39" s="12">
        <v>0</v>
      </c>
      <c r="LI39" s="12">
        <v>0</v>
      </c>
      <c r="LJ39" s="13"/>
      <c r="LK39" s="12">
        <v>0</v>
      </c>
      <c r="LL39" s="12">
        <v>268000</v>
      </c>
      <c r="LM39" s="12">
        <v>0</v>
      </c>
      <c r="LN39" s="12">
        <v>268000</v>
      </c>
      <c r="LO39" s="13"/>
      <c r="LP39" s="12">
        <v>350</v>
      </c>
      <c r="LQ39" s="12">
        <v>97500</v>
      </c>
      <c r="LR39" s="12">
        <v>0</v>
      </c>
      <c r="LS39" s="12">
        <v>97500</v>
      </c>
      <c r="LT39" s="13"/>
      <c r="LU39" s="12">
        <v>30</v>
      </c>
      <c r="LV39" s="12">
        <v>29200</v>
      </c>
      <c r="LW39" s="12">
        <v>0</v>
      </c>
      <c r="LX39" s="12">
        <v>29200</v>
      </c>
      <c r="LY39" s="13"/>
      <c r="LZ39" s="12">
        <v>0</v>
      </c>
      <c r="MA39" s="12">
        <v>18750</v>
      </c>
      <c r="MB39" s="12">
        <v>0</v>
      </c>
      <c r="MC39" s="12">
        <v>18750</v>
      </c>
      <c r="MD39" s="13"/>
      <c r="ME39" s="12">
        <v>0</v>
      </c>
      <c r="MF39" s="12">
        <v>0</v>
      </c>
      <c r="MG39" s="12">
        <v>0</v>
      </c>
      <c r="MH39" s="12">
        <v>0</v>
      </c>
      <c r="MI39" s="13"/>
      <c r="MJ39" s="12">
        <v>0</v>
      </c>
      <c r="MK39" s="12">
        <v>0</v>
      </c>
      <c r="ML39" s="12">
        <v>0</v>
      </c>
      <c r="MM39" s="12">
        <v>0</v>
      </c>
      <c r="MN39" s="13"/>
      <c r="MO39" s="12">
        <v>0</v>
      </c>
      <c r="MP39" s="12">
        <v>0</v>
      </c>
      <c r="MQ39" s="12">
        <v>0</v>
      </c>
      <c r="MR39" s="12">
        <v>0</v>
      </c>
      <c r="MS39" s="13"/>
      <c r="MT39" s="12">
        <v>0</v>
      </c>
      <c r="MU39" s="12">
        <v>0</v>
      </c>
      <c r="MV39" s="12">
        <v>0</v>
      </c>
      <c r="MW39" s="12">
        <v>0</v>
      </c>
      <c r="MX39" s="13"/>
      <c r="MY39" s="12">
        <v>0</v>
      </c>
      <c r="MZ39" s="12">
        <v>0</v>
      </c>
      <c r="NA39" s="12">
        <v>0</v>
      </c>
      <c r="NB39" s="12">
        <v>0</v>
      </c>
      <c r="NC39" s="13"/>
      <c r="ND39" s="12">
        <v>1</v>
      </c>
      <c r="NE39" s="12">
        <v>50000</v>
      </c>
      <c r="NF39" s="12">
        <v>0</v>
      </c>
      <c r="NG39" s="12">
        <v>50000</v>
      </c>
      <c r="NH39" s="13"/>
      <c r="NI39" s="12">
        <v>1</v>
      </c>
      <c r="NJ39" s="12">
        <v>50000</v>
      </c>
      <c r="NK39" s="12">
        <v>0</v>
      </c>
      <c r="NL39" s="12">
        <v>50000</v>
      </c>
      <c r="NM39" s="13"/>
      <c r="NN39" s="12">
        <v>0</v>
      </c>
      <c r="NO39" s="12">
        <v>0</v>
      </c>
      <c r="NP39" s="12">
        <v>0</v>
      </c>
      <c r="NQ39" s="12">
        <v>0</v>
      </c>
      <c r="NR39" s="13"/>
      <c r="NS39" s="12">
        <v>0</v>
      </c>
      <c r="NT39" s="12">
        <v>0</v>
      </c>
      <c r="NU39" s="12">
        <v>0</v>
      </c>
      <c r="NV39" s="12">
        <v>0</v>
      </c>
      <c r="NW39" s="13"/>
      <c r="NX39" s="12">
        <v>0</v>
      </c>
      <c r="NY39" s="12">
        <v>0</v>
      </c>
      <c r="NZ39" s="12">
        <v>0</v>
      </c>
      <c r="OA39" s="12">
        <v>0</v>
      </c>
      <c r="OB39" s="13"/>
      <c r="OC39" s="12">
        <v>0</v>
      </c>
      <c r="OD39" s="12">
        <v>0</v>
      </c>
      <c r="OE39" s="12">
        <v>0</v>
      </c>
      <c r="OF39" s="12">
        <v>0</v>
      </c>
      <c r="OG39" s="13"/>
      <c r="OH39" s="12">
        <v>0</v>
      </c>
      <c r="OI39" s="12">
        <v>0</v>
      </c>
      <c r="OJ39" s="12">
        <v>0</v>
      </c>
      <c r="OK39" s="12">
        <v>0</v>
      </c>
      <c r="OL39" s="13"/>
      <c r="OM39" s="12">
        <v>1</v>
      </c>
      <c r="ON39" s="12">
        <v>100000</v>
      </c>
      <c r="OO39" s="12">
        <v>0</v>
      </c>
      <c r="OP39" s="12">
        <v>100000</v>
      </c>
      <c r="OQ39" s="13"/>
      <c r="OR39" s="12">
        <v>8.8000000000000007</v>
      </c>
      <c r="OS39" s="12">
        <v>934560.00000000012</v>
      </c>
      <c r="OT39" s="12">
        <v>0</v>
      </c>
      <c r="OU39" s="12">
        <v>934560.00000000012</v>
      </c>
      <c r="OV39" s="13"/>
      <c r="OW39" s="12">
        <v>0</v>
      </c>
      <c r="OX39" s="12">
        <v>0</v>
      </c>
      <c r="OY39" s="12">
        <v>0</v>
      </c>
      <c r="OZ39" s="12">
        <v>0</v>
      </c>
      <c r="PA39" s="13"/>
      <c r="PB39" s="12">
        <v>0</v>
      </c>
      <c r="PC39" s="12">
        <v>0</v>
      </c>
      <c r="PD39" s="12">
        <v>0</v>
      </c>
      <c r="PE39" s="12">
        <v>0</v>
      </c>
      <c r="PF39" s="13"/>
      <c r="PG39" s="12">
        <v>0</v>
      </c>
      <c r="PH39" s="12">
        <v>0</v>
      </c>
      <c r="PI39" s="12">
        <v>0</v>
      </c>
      <c r="PJ39" s="12">
        <v>0</v>
      </c>
      <c r="PK39" s="13"/>
      <c r="PL39" s="12">
        <v>0</v>
      </c>
      <c r="PM39" s="12">
        <v>0</v>
      </c>
      <c r="PN39" s="12">
        <v>0</v>
      </c>
      <c r="PO39" s="12">
        <v>0</v>
      </c>
      <c r="PP39" s="13"/>
      <c r="PQ39" s="12">
        <v>0</v>
      </c>
      <c r="PR39" s="12">
        <v>0</v>
      </c>
      <c r="PS39" s="12">
        <v>0</v>
      </c>
      <c r="PT39" s="12">
        <v>0</v>
      </c>
      <c r="PU39" s="13"/>
      <c r="PV39" s="12">
        <v>0</v>
      </c>
      <c r="PW39" s="12">
        <v>0</v>
      </c>
      <c r="PX39" s="12">
        <v>0</v>
      </c>
      <c r="PY39" s="12">
        <v>0</v>
      </c>
      <c r="PZ39" s="13"/>
      <c r="QA39" s="12">
        <v>0</v>
      </c>
      <c r="QB39" s="12">
        <v>0</v>
      </c>
      <c r="QC39" s="12">
        <v>0</v>
      </c>
      <c r="QD39" s="12">
        <v>0</v>
      </c>
      <c r="QE39" s="13"/>
      <c r="QF39" s="12">
        <v>0</v>
      </c>
      <c r="QG39" s="12">
        <v>0</v>
      </c>
      <c r="QH39" s="12">
        <v>0</v>
      </c>
      <c r="QI39" s="12">
        <v>0</v>
      </c>
      <c r="QJ39" s="13"/>
      <c r="QK39" s="12">
        <v>1</v>
      </c>
      <c r="QL39" s="12">
        <v>18500</v>
      </c>
      <c r="QM39" s="12">
        <v>0</v>
      </c>
      <c r="QN39" s="12">
        <v>18500</v>
      </c>
      <c r="QO39" s="13"/>
      <c r="QP39" s="12">
        <v>0</v>
      </c>
      <c r="QQ39" s="12">
        <v>0</v>
      </c>
      <c r="QR39" s="12">
        <v>0</v>
      </c>
      <c r="QS39" s="12">
        <v>0</v>
      </c>
      <c r="QT39" s="13"/>
      <c r="QU39" s="12">
        <v>1</v>
      </c>
      <c r="QV39" s="12">
        <v>9900</v>
      </c>
      <c r="QW39" s="12">
        <v>0</v>
      </c>
      <c r="QX39" s="12">
        <v>9900</v>
      </c>
      <c r="QY39" s="13"/>
      <c r="QZ39" s="12">
        <v>5</v>
      </c>
      <c r="RA39" s="12">
        <v>20125</v>
      </c>
      <c r="RB39" s="12">
        <v>0</v>
      </c>
      <c r="RC39" s="12">
        <v>20125</v>
      </c>
      <c r="RD39" s="13"/>
      <c r="RE39" s="12">
        <v>0</v>
      </c>
      <c r="RF39" s="12">
        <v>0</v>
      </c>
      <c r="RG39" s="12">
        <v>0</v>
      </c>
      <c r="RH39" s="12">
        <v>0</v>
      </c>
      <c r="RI39" s="13"/>
      <c r="RJ39" s="12">
        <v>0</v>
      </c>
      <c r="RK39" s="12">
        <v>0</v>
      </c>
      <c r="RL39" s="12">
        <v>0</v>
      </c>
      <c r="RM39" s="12">
        <v>0</v>
      </c>
      <c r="RN39" s="13"/>
      <c r="RO39" s="12">
        <v>0</v>
      </c>
      <c r="RP39" s="12">
        <v>0</v>
      </c>
      <c r="RQ39" s="12">
        <v>0</v>
      </c>
      <c r="RR39" s="12">
        <v>0</v>
      </c>
      <c r="RS39" s="13"/>
      <c r="RT39" s="12">
        <v>20</v>
      </c>
      <c r="RU39" s="12">
        <v>300000</v>
      </c>
      <c r="RV39" s="12">
        <v>0</v>
      </c>
      <c r="RW39" s="12">
        <v>300000</v>
      </c>
      <c r="RX39" s="13"/>
      <c r="RY39" s="12">
        <v>0</v>
      </c>
      <c r="RZ39" s="12">
        <v>0</v>
      </c>
      <c r="SA39" s="12">
        <v>0</v>
      </c>
      <c r="SB39" s="12">
        <v>0</v>
      </c>
      <c r="SC39" s="13"/>
      <c r="SD39" s="12">
        <v>0</v>
      </c>
      <c r="SE39" s="12">
        <v>0</v>
      </c>
      <c r="SF39" s="12">
        <v>0</v>
      </c>
      <c r="SG39" s="12">
        <v>0</v>
      </c>
      <c r="SH39" s="13"/>
      <c r="SI39" s="12">
        <v>0</v>
      </c>
      <c r="SJ39" s="12">
        <v>0</v>
      </c>
      <c r="SK39" s="12">
        <v>0</v>
      </c>
      <c r="SL39" s="12">
        <v>0</v>
      </c>
      <c r="SM39" s="13"/>
      <c r="SN39" s="12">
        <v>0</v>
      </c>
      <c r="SO39" s="12">
        <v>0</v>
      </c>
      <c r="SP39" s="12">
        <v>0</v>
      </c>
      <c r="SQ39" s="12">
        <v>0</v>
      </c>
      <c r="SR39" s="13"/>
      <c r="SS39" s="12">
        <v>0</v>
      </c>
      <c r="ST39" s="12">
        <v>0</v>
      </c>
      <c r="SU39" s="12">
        <v>0</v>
      </c>
      <c r="SV39" s="12">
        <v>0</v>
      </c>
      <c r="SW39" s="13"/>
      <c r="SX39" s="12">
        <v>0</v>
      </c>
      <c r="SY39" s="12">
        <v>0</v>
      </c>
      <c r="SZ39" s="12">
        <v>0</v>
      </c>
      <c r="TA39" s="12">
        <v>0</v>
      </c>
      <c r="TB39" s="13"/>
      <c r="TC39" s="12">
        <v>0</v>
      </c>
      <c r="TD39" s="12">
        <v>0</v>
      </c>
      <c r="TE39" s="12">
        <v>0</v>
      </c>
      <c r="TF39" s="12">
        <v>0</v>
      </c>
      <c r="TG39" s="13"/>
      <c r="TH39" s="12">
        <v>0</v>
      </c>
      <c r="TI39" s="12">
        <v>0</v>
      </c>
      <c r="TJ39" s="12">
        <v>0</v>
      </c>
      <c r="TK39" s="12">
        <v>0</v>
      </c>
      <c r="TL39" s="13"/>
      <c r="TM39" s="12">
        <v>0</v>
      </c>
      <c r="TN39" s="12">
        <v>0</v>
      </c>
      <c r="TO39" s="12">
        <v>0</v>
      </c>
      <c r="TP39" s="12">
        <v>0</v>
      </c>
      <c r="TQ39" s="13"/>
      <c r="TR39" s="12">
        <v>0</v>
      </c>
      <c r="TS39" s="12">
        <v>25000</v>
      </c>
      <c r="TT39" s="12">
        <v>0</v>
      </c>
      <c r="TU39" s="12">
        <v>25000</v>
      </c>
      <c r="TV39" s="13"/>
      <c r="TW39" s="12">
        <v>0</v>
      </c>
      <c r="TX39" s="12">
        <v>0</v>
      </c>
      <c r="TY39" s="12">
        <v>0</v>
      </c>
      <c r="TZ39" s="12">
        <v>0</v>
      </c>
      <c r="UA39" s="13"/>
      <c r="UB39" s="12">
        <v>0</v>
      </c>
      <c r="UC39" s="12">
        <v>0</v>
      </c>
      <c r="UD39" s="12">
        <v>0</v>
      </c>
      <c r="UE39" s="12">
        <v>0</v>
      </c>
      <c r="UF39" s="13"/>
      <c r="UG39" s="12">
        <v>0</v>
      </c>
      <c r="UH39" s="12">
        <v>3767708.48</v>
      </c>
      <c r="UI39" s="12">
        <v>0</v>
      </c>
      <c r="UJ39" s="12">
        <v>3767708.48</v>
      </c>
      <c r="UK39" s="13"/>
    </row>
    <row r="40" spans="1:558" hidden="1">
      <c r="A40" s="10">
        <v>34</v>
      </c>
      <c r="B40" s="11" t="s">
        <v>36</v>
      </c>
      <c r="C40" s="12">
        <v>1</v>
      </c>
      <c r="D40" s="12">
        <v>549014</v>
      </c>
      <c r="E40" s="12">
        <v>0</v>
      </c>
      <c r="F40" s="12">
        <v>549014</v>
      </c>
      <c r="G40" s="13"/>
      <c r="H40" s="12">
        <v>6</v>
      </c>
      <c r="I40" s="12">
        <v>1116936</v>
      </c>
      <c r="J40" s="12">
        <v>0</v>
      </c>
      <c r="K40" s="12">
        <v>1116936</v>
      </c>
      <c r="L40" s="13"/>
      <c r="M40" s="12">
        <v>0</v>
      </c>
      <c r="N40" s="12">
        <v>0</v>
      </c>
      <c r="O40" s="12">
        <v>0</v>
      </c>
      <c r="P40" s="12">
        <v>0</v>
      </c>
      <c r="Q40" s="13"/>
      <c r="R40" s="12">
        <v>0</v>
      </c>
      <c r="S40" s="12">
        <v>0</v>
      </c>
      <c r="T40" s="12">
        <v>0</v>
      </c>
      <c r="U40" s="12">
        <v>0</v>
      </c>
      <c r="V40" s="13"/>
      <c r="W40" s="12">
        <v>1</v>
      </c>
      <c r="X40" s="12">
        <v>26500</v>
      </c>
      <c r="Y40" s="12">
        <v>0</v>
      </c>
      <c r="Z40" s="12">
        <v>26500</v>
      </c>
      <c r="AA40" s="13"/>
      <c r="AB40" s="12">
        <v>0</v>
      </c>
      <c r="AC40" s="12">
        <v>0</v>
      </c>
      <c r="AD40" s="12">
        <v>0</v>
      </c>
      <c r="AE40" s="12">
        <v>0</v>
      </c>
      <c r="AF40" s="13"/>
      <c r="AG40" s="12">
        <v>2</v>
      </c>
      <c r="AH40" s="12">
        <v>397800</v>
      </c>
      <c r="AI40" s="12">
        <v>0</v>
      </c>
      <c r="AJ40" s="12">
        <v>397800</v>
      </c>
      <c r="AK40" s="13"/>
      <c r="AL40" s="12">
        <v>0</v>
      </c>
      <c r="AM40" s="12">
        <v>0</v>
      </c>
      <c r="AN40" s="12">
        <v>0</v>
      </c>
      <c r="AO40" s="12">
        <v>0</v>
      </c>
      <c r="AP40" s="13"/>
      <c r="AQ40" s="12">
        <v>0</v>
      </c>
      <c r="AR40" s="12">
        <v>0</v>
      </c>
      <c r="AS40" s="12">
        <v>0</v>
      </c>
      <c r="AT40" s="12">
        <v>0</v>
      </c>
      <c r="AU40" s="13"/>
      <c r="AV40" s="12">
        <v>0</v>
      </c>
      <c r="AW40" s="12">
        <v>0</v>
      </c>
      <c r="AX40" s="12">
        <v>0</v>
      </c>
      <c r="AY40" s="12">
        <v>0</v>
      </c>
      <c r="AZ40" s="13"/>
      <c r="BA40" s="12">
        <v>0</v>
      </c>
      <c r="BB40" s="12">
        <v>0</v>
      </c>
      <c r="BC40" s="12">
        <v>0</v>
      </c>
      <c r="BD40" s="12">
        <v>0</v>
      </c>
      <c r="BE40" s="13"/>
      <c r="BF40" s="12">
        <v>0</v>
      </c>
      <c r="BG40" s="12">
        <v>0</v>
      </c>
      <c r="BH40" s="12">
        <v>0</v>
      </c>
      <c r="BI40" s="12">
        <v>0</v>
      </c>
      <c r="BJ40" s="13"/>
      <c r="BK40" s="12">
        <v>0</v>
      </c>
      <c r="BL40" s="12">
        <v>0</v>
      </c>
      <c r="BM40" s="12">
        <v>0</v>
      </c>
      <c r="BN40" s="12">
        <v>0</v>
      </c>
      <c r="BO40" s="13"/>
      <c r="BP40" s="12">
        <v>0</v>
      </c>
      <c r="BQ40" s="12">
        <v>0</v>
      </c>
      <c r="BR40" s="12">
        <v>0</v>
      </c>
      <c r="BS40" s="12">
        <v>0</v>
      </c>
      <c r="BT40" s="13"/>
      <c r="BU40" s="12">
        <v>0</v>
      </c>
      <c r="BV40" s="12">
        <v>347000</v>
      </c>
      <c r="BW40" s="12">
        <v>0</v>
      </c>
      <c r="BX40" s="12">
        <v>347000</v>
      </c>
      <c r="BY40" s="13"/>
      <c r="BZ40" s="12">
        <v>0</v>
      </c>
      <c r="CA40" s="12">
        <v>0</v>
      </c>
      <c r="CB40" s="12">
        <v>0</v>
      </c>
      <c r="CC40" s="12">
        <v>0</v>
      </c>
      <c r="CD40" s="13"/>
      <c r="CE40" s="12">
        <v>15</v>
      </c>
      <c r="CF40" s="12">
        <v>200848.48</v>
      </c>
      <c r="CG40" s="12">
        <v>0</v>
      </c>
      <c r="CH40" s="12">
        <v>200848.48</v>
      </c>
      <c r="CI40" s="13"/>
      <c r="CJ40" s="12">
        <v>0</v>
      </c>
      <c r="CK40" s="12">
        <v>0</v>
      </c>
      <c r="CL40" s="12">
        <v>0</v>
      </c>
      <c r="CM40" s="12">
        <v>0</v>
      </c>
      <c r="CN40" s="13"/>
      <c r="CO40" s="12">
        <v>1</v>
      </c>
      <c r="CP40" s="12">
        <v>23600</v>
      </c>
      <c r="CQ40" s="12">
        <v>0</v>
      </c>
      <c r="CR40" s="12">
        <v>23600</v>
      </c>
      <c r="CS40" s="13"/>
      <c r="CT40" s="12">
        <v>19</v>
      </c>
      <c r="CU40" s="12">
        <v>86050</v>
      </c>
      <c r="CV40" s="12">
        <v>0</v>
      </c>
      <c r="CW40" s="12">
        <v>86050</v>
      </c>
      <c r="CX40" s="13"/>
      <c r="CY40" s="12">
        <v>0</v>
      </c>
      <c r="CZ40" s="12">
        <v>235925</v>
      </c>
      <c r="DA40" s="12">
        <v>0</v>
      </c>
      <c r="DB40" s="12">
        <v>235925</v>
      </c>
      <c r="DC40" s="13"/>
      <c r="DD40" s="12">
        <v>0</v>
      </c>
      <c r="DE40" s="12">
        <v>0</v>
      </c>
      <c r="DF40" s="12">
        <v>0</v>
      </c>
      <c r="DG40" s="12">
        <v>0</v>
      </c>
      <c r="DH40" s="13"/>
      <c r="DI40" s="12">
        <v>0</v>
      </c>
      <c r="DJ40" s="12">
        <v>0</v>
      </c>
      <c r="DK40" s="12">
        <v>0</v>
      </c>
      <c r="DL40" s="12">
        <v>0</v>
      </c>
      <c r="DM40" s="13"/>
      <c r="DN40" s="12">
        <v>0</v>
      </c>
      <c r="DO40" s="12">
        <v>0</v>
      </c>
      <c r="DP40" s="12">
        <v>0</v>
      </c>
      <c r="DQ40" s="12">
        <v>0</v>
      </c>
      <c r="DR40" s="13"/>
      <c r="DS40" s="12">
        <v>0</v>
      </c>
      <c r="DT40" s="12">
        <v>0</v>
      </c>
      <c r="DU40" s="12">
        <v>0</v>
      </c>
      <c r="DV40" s="12">
        <v>0</v>
      </c>
      <c r="DW40" s="13"/>
      <c r="DX40" s="12">
        <v>1</v>
      </c>
      <c r="DY40" s="12">
        <v>142400</v>
      </c>
      <c r="DZ40" s="12">
        <v>0</v>
      </c>
      <c r="EA40" s="12">
        <v>142400</v>
      </c>
      <c r="EB40" s="13"/>
      <c r="EC40" s="12">
        <v>0</v>
      </c>
      <c r="ED40" s="12">
        <v>0</v>
      </c>
      <c r="EE40" s="12">
        <v>0</v>
      </c>
      <c r="EF40" s="12">
        <v>0</v>
      </c>
      <c r="EG40" s="13"/>
      <c r="EH40" s="12">
        <v>0</v>
      </c>
      <c r="EI40" s="12">
        <v>0</v>
      </c>
      <c r="EJ40" s="12">
        <v>0</v>
      </c>
      <c r="EK40" s="12">
        <v>0</v>
      </c>
      <c r="EL40" s="13"/>
      <c r="EM40" s="12">
        <v>18</v>
      </c>
      <c r="EN40" s="12">
        <v>156000</v>
      </c>
      <c r="EO40" s="12">
        <v>0</v>
      </c>
      <c r="EP40" s="12">
        <v>156000</v>
      </c>
      <c r="EQ40" s="13"/>
      <c r="ER40" s="12">
        <v>0</v>
      </c>
      <c r="ES40" s="12">
        <v>0</v>
      </c>
      <c r="ET40" s="12">
        <v>0</v>
      </c>
      <c r="EU40" s="12">
        <v>0</v>
      </c>
      <c r="EV40" s="13"/>
      <c r="EW40" s="12">
        <v>17</v>
      </c>
      <c r="EX40" s="12">
        <v>34000</v>
      </c>
      <c r="EY40" s="12">
        <v>0</v>
      </c>
      <c r="EZ40" s="12">
        <v>34000</v>
      </c>
      <c r="FA40" s="13"/>
      <c r="FB40" s="12">
        <v>17</v>
      </c>
      <c r="FC40" s="12">
        <v>51000</v>
      </c>
      <c r="FD40" s="12">
        <v>0</v>
      </c>
      <c r="FE40" s="12">
        <v>51000</v>
      </c>
      <c r="FF40" s="13"/>
      <c r="FG40" s="12">
        <v>0</v>
      </c>
      <c r="FH40" s="12">
        <v>0</v>
      </c>
      <c r="FI40" s="12">
        <v>0</v>
      </c>
      <c r="FJ40" s="12">
        <v>0</v>
      </c>
      <c r="FK40" s="13"/>
      <c r="FL40" s="12">
        <v>0</v>
      </c>
      <c r="FM40" s="12">
        <v>0</v>
      </c>
      <c r="FN40" s="12">
        <v>0</v>
      </c>
      <c r="FO40" s="12">
        <v>0</v>
      </c>
      <c r="FP40" s="13"/>
      <c r="FQ40" s="12">
        <v>0</v>
      </c>
      <c r="FR40" s="12">
        <v>0</v>
      </c>
      <c r="FS40" s="12">
        <v>0</v>
      </c>
      <c r="FT40" s="12">
        <v>0</v>
      </c>
      <c r="FU40" s="13"/>
      <c r="FV40" s="12">
        <v>0</v>
      </c>
      <c r="FW40" s="12">
        <v>0</v>
      </c>
      <c r="FX40" s="12">
        <v>0</v>
      </c>
      <c r="FY40" s="12">
        <v>0</v>
      </c>
      <c r="FZ40" s="13"/>
      <c r="GA40" s="12">
        <v>0</v>
      </c>
      <c r="GB40" s="12">
        <v>0</v>
      </c>
      <c r="GC40" s="12">
        <v>0</v>
      </c>
      <c r="GD40" s="12">
        <v>0</v>
      </c>
      <c r="GE40" s="13"/>
      <c r="GF40" s="12">
        <v>0</v>
      </c>
      <c r="GG40" s="12">
        <v>0</v>
      </c>
      <c r="GH40" s="12">
        <v>0</v>
      </c>
      <c r="GI40" s="12">
        <v>0</v>
      </c>
      <c r="GJ40" s="13"/>
      <c r="GK40" s="12">
        <v>1</v>
      </c>
      <c r="GL40" s="12">
        <v>32500</v>
      </c>
      <c r="GM40" s="12">
        <v>0</v>
      </c>
      <c r="GN40" s="12">
        <v>32500</v>
      </c>
      <c r="GO40" s="13"/>
      <c r="GP40" s="12">
        <v>17</v>
      </c>
      <c r="GQ40" s="12">
        <v>170000</v>
      </c>
      <c r="GR40" s="12">
        <v>0</v>
      </c>
      <c r="GS40" s="12">
        <v>170000</v>
      </c>
      <c r="GT40" s="13"/>
      <c r="GU40" s="12">
        <v>2</v>
      </c>
      <c r="GV40" s="12">
        <v>20000</v>
      </c>
      <c r="GW40" s="12">
        <v>0</v>
      </c>
      <c r="GX40" s="12">
        <v>20000</v>
      </c>
      <c r="GY40" s="13"/>
      <c r="GZ40" s="12">
        <v>0</v>
      </c>
      <c r="HA40" s="12">
        <v>0</v>
      </c>
      <c r="HB40" s="12">
        <v>0</v>
      </c>
      <c r="HC40" s="12">
        <v>0</v>
      </c>
      <c r="HD40" s="13"/>
      <c r="HE40" s="12">
        <v>0</v>
      </c>
      <c r="HF40" s="12">
        <v>0</v>
      </c>
      <c r="HG40" s="12">
        <v>0</v>
      </c>
      <c r="HH40" s="12">
        <v>0</v>
      </c>
      <c r="HI40" s="13"/>
      <c r="HJ40" s="12">
        <v>0</v>
      </c>
      <c r="HK40" s="12">
        <v>0</v>
      </c>
      <c r="HL40" s="12">
        <v>0</v>
      </c>
      <c r="HM40" s="12">
        <v>0</v>
      </c>
      <c r="HN40" s="13"/>
      <c r="HO40" s="12">
        <v>0</v>
      </c>
      <c r="HP40" s="12">
        <v>0</v>
      </c>
      <c r="HQ40" s="12">
        <v>0</v>
      </c>
      <c r="HR40" s="12">
        <v>0</v>
      </c>
      <c r="HS40" s="13"/>
      <c r="HT40" s="12">
        <v>17</v>
      </c>
      <c r="HU40" s="12">
        <v>1021700</v>
      </c>
      <c r="HV40" s="12">
        <v>0</v>
      </c>
      <c r="HW40" s="12">
        <v>1021700</v>
      </c>
      <c r="HX40" s="13"/>
      <c r="HY40" s="12">
        <v>0</v>
      </c>
      <c r="HZ40" s="12">
        <v>0</v>
      </c>
      <c r="IA40" s="12">
        <v>0</v>
      </c>
      <c r="IB40" s="12">
        <v>0</v>
      </c>
      <c r="IC40" s="13"/>
      <c r="ID40" s="12">
        <v>2</v>
      </c>
      <c r="IE40" s="12">
        <v>41625</v>
      </c>
      <c r="IF40" s="12">
        <v>0</v>
      </c>
      <c r="IG40" s="12">
        <v>41625</v>
      </c>
      <c r="IH40" s="13"/>
      <c r="II40" s="12">
        <v>0</v>
      </c>
      <c r="IJ40" s="12">
        <v>0</v>
      </c>
      <c r="IK40" s="12">
        <v>0</v>
      </c>
      <c r="IL40" s="12">
        <v>0</v>
      </c>
      <c r="IM40" s="13"/>
      <c r="IN40" s="12">
        <v>0</v>
      </c>
      <c r="IO40" s="12">
        <v>0</v>
      </c>
      <c r="IP40" s="12">
        <v>0</v>
      </c>
      <c r="IQ40" s="12">
        <v>0</v>
      </c>
      <c r="IR40" s="13"/>
      <c r="IS40" s="12"/>
      <c r="IT40" s="12">
        <v>0</v>
      </c>
      <c r="IU40" s="12">
        <v>0</v>
      </c>
      <c r="IV40" s="12">
        <v>0</v>
      </c>
      <c r="IW40" s="13"/>
      <c r="IX40" s="12">
        <v>123</v>
      </c>
      <c r="IY40" s="12">
        <v>130800</v>
      </c>
      <c r="IZ40" s="12">
        <v>0</v>
      </c>
      <c r="JA40" s="12">
        <v>130800</v>
      </c>
      <c r="JB40" s="13"/>
      <c r="JC40" s="12">
        <v>17</v>
      </c>
      <c r="JD40" s="12">
        <v>9350</v>
      </c>
      <c r="JE40" s="12">
        <v>0</v>
      </c>
      <c r="JF40" s="12">
        <v>9350</v>
      </c>
      <c r="JG40" s="13"/>
      <c r="JH40" s="12">
        <v>0</v>
      </c>
      <c r="JI40" s="12">
        <v>0</v>
      </c>
      <c r="JJ40" s="12">
        <v>0</v>
      </c>
      <c r="JK40" s="12">
        <v>0</v>
      </c>
      <c r="JL40" s="13"/>
      <c r="JM40" s="12">
        <v>17</v>
      </c>
      <c r="JN40" s="12">
        <v>6800</v>
      </c>
      <c r="JO40" s="12">
        <v>0</v>
      </c>
      <c r="JP40" s="12">
        <v>6800</v>
      </c>
      <c r="JQ40" s="13"/>
      <c r="JR40" s="12">
        <v>0</v>
      </c>
      <c r="JS40" s="12">
        <v>0</v>
      </c>
      <c r="JT40" s="12">
        <v>0</v>
      </c>
      <c r="JU40" s="12">
        <v>0</v>
      </c>
      <c r="JV40" s="13"/>
      <c r="JW40" s="12">
        <v>0</v>
      </c>
      <c r="JX40" s="12">
        <v>0</v>
      </c>
      <c r="JY40" s="12">
        <v>0</v>
      </c>
      <c r="JZ40" s="12">
        <v>0</v>
      </c>
      <c r="KA40" s="13"/>
      <c r="KB40" s="12">
        <v>0</v>
      </c>
      <c r="KC40" s="12">
        <v>0</v>
      </c>
      <c r="KD40" s="12">
        <v>0</v>
      </c>
      <c r="KE40" s="12">
        <v>0</v>
      </c>
      <c r="KF40" s="13"/>
      <c r="KG40" s="12">
        <v>142</v>
      </c>
      <c r="KH40" s="12">
        <v>35500</v>
      </c>
      <c r="KI40" s="12">
        <v>0</v>
      </c>
      <c r="KJ40" s="12">
        <v>35500</v>
      </c>
      <c r="KK40" s="13"/>
      <c r="KL40" s="12">
        <v>0</v>
      </c>
      <c r="KM40" s="12">
        <v>0</v>
      </c>
      <c r="KN40" s="12">
        <v>0</v>
      </c>
      <c r="KO40" s="12">
        <v>0</v>
      </c>
      <c r="KP40" s="13"/>
      <c r="KQ40" s="12">
        <v>1</v>
      </c>
      <c r="KR40" s="12">
        <v>35000</v>
      </c>
      <c r="KS40" s="12">
        <v>0</v>
      </c>
      <c r="KT40" s="12">
        <v>35000</v>
      </c>
      <c r="KU40" s="13"/>
      <c r="KV40" s="12">
        <v>0</v>
      </c>
      <c r="KW40" s="12">
        <v>0</v>
      </c>
      <c r="KX40" s="12">
        <v>0</v>
      </c>
      <c r="KY40" s="12">
        <v>0</v>
      </c>
      <c r="KZ40" s="13"/>
      <c r="LA40" s="12">
        <v>0</v>
      </c>
      <c r="LB40" s="12">
        <v>0</v>
      </c>
      <c r="LC40" s="12">
        <v>0</v>
      </c>
      <c r="LD40" s="12">
        <v>0</v>
      </c>
      <c r="LE40" s="13"/>
      <c r="LF40" s="12">
        <v>0</v>
      </c>
      <c r="LG40" s="12">
        <v>0</v>
      </c>
      <c r="LH40" s="12">
        <v>0</v>
      </c>
      <c r="LI40" s="12">
        <v>0</v>
      </c>
      <c r="LJ40" s="13"/>
      <c r="LK40" s="12">
        <v>0</v>
      </c>
      <c r="LL40" s="12">
        <v>939400</v>
      </c>
      <c r="LM40" s="12">
        <v>0</v>
      </c>
      <c r="LN40" s="12">
        <v>939400</v>
      </c>
      <c r="LO40" s="13"/>
      <c r="LP40" s="12">
        <v>1440</v>
      </c>
      <c r="LQ40" s="12">
        <v>344000</v>
      </c>
      <c r="LR40" s="12">
        <v>0</v>
      </c>
      <c r="LS40" s="12">
        <v>344000</v>
      </c>
      <c r="LT40" s="13"/>
      <c r="LU40" s="12">
        <v>30</v>
      </c>
      <c r="LV40" s="12">
        <v>29200</v>
      </c>
      <c r="LW40" s="12">
        <v>0</v>
      </c>
      <c r="LX40" s="12">
        <v>29200</v>
      </c>
      <c r="LY40" s="13"/>
      <c r="LZ40" s="12">
        <v>0</v>
      </c>
      <c r="MA40" s="12">
        <v>63750</v>
      </c>
      <c r="MB40" s="12">
        <v>0</v>
      </c>
      <c r="MC40" s="12">
        <v>63750</v>
      </c>
      <c r="MD40" s="13"/>
      <c r="ME40" s="12">
        <v>0</v>
      </c>
      <c r="MF40" s="12">
        <v>0</v>
      </c>
      <c r="MG40" s="12">
        <v>0</v>
      </c>
      <c r="MH40" s="12">
        <v>0</v>
      </c>
      <c r="MI40" s="13"/>
      <c r="MJ40" s="12">
        <v>0</v>
      </c>
      <c r="MK40" s="12">
        <v>0</v>
      </c>
      <c r="ML40" s="12">
        <v>0</v>
      </c>
      <c r="MM40" s="12">
        <v>0</v>
      </c>
      <c r="MN40" s="13"/>
      <c r="MO40" s="12">
        <v>0</v>
      </c>
      <c r="MP40" s="12">
        <v>0</v>
      </c>
      <c r="MQ40" s="12">
        <v>0</v>
      </c>
      <c r="MR40" s="12">
        <v>0</v>
      </c>
      <c r="MS40" s="13"/>
      <c r="MT40" s="12">
        <v>0</v>
      </c>
      <c r="MU40" s="12">
        <v>0</v>
      </c>
      <c r="MV40" s="12">
        <v>0</v>
      </c>
      <c r="MW40" s="12">
        <v>0</v>
      </c>
      <c r="MX40" s="13"/>
      <c r="MY40" s="12">
        <v>0</v>
      </c>
      <c r="MZ40" s="12">
        <v>0</v>
      </c>
      <c r="NA40" s="12">
        <v>0</v>
      </c>
      <c r="NB40" s="12">
        <v>0</v>
      </c>
      <c r="NC40" s="13"/>
      <c r="ND40" s="12">
        <v>1</v>
      </c>
      <c r="NE40" s="12">
        <v>50000</v>
      </c>
      <c r="NF40" s="12">
        <v>0</v>
      </c>
      <c r="NG40" s="12">
        <v>50000</v>
      </c>
      <c r="NH40" s="13"/>
      <c r="NI40" s="12">
        <v>1</v>
      </c>
      <c r="NJ40" s="12">
        <v>50000</v>
      </c>
      <c r="NK40" s="12">
        <v>0</v>
      </c>
      <c r="NL40" s="12">
        <v>50000</v>
      </c>
      <c r="NM40" s="13"/>
      <c r="NN40" s="12">
        <v>0</v>
      </c>
      <c r="NO40" s="12">
        <v>0</v>
      </c>
      <c r="NP40" s="12">
        <v>0</v>
      </c>
      <c r="NQ40" s="12">
        <v>0</v>
      </c>
      <c r="NR40" s="13"/>
      <c r="NS40" s="12">
        <v>0</v>
      </c>
      <c r="NT40" s="12">
        <v>0</v>
      </c>
      <c r="NU40" s="12">
        <v>0</v>
      </c>
      <c r="NV40" s="12">
        <v>0</v>
      </c>
      <c r="NW40" s="13"/>
      <c r="NX40" s="12">
        <v>0</v>
      </c>
      <c r="NY40" s="12">
        <v>0</v>
      </c>
      <c r="NZ40" s="12">
        <v>0</v>
      </c>
      <c r="OA40" s="12">
        <v>0</v>
      </c>
      <c r="OB40" s="13"/>
      <c r="OC40" s="12">
        <v>0</v>
      </c>
      <c r="OD40" s="12">
        <v>0</v>
      </c>
      <c r="OE40" s="12">
        <v>0</v>
      </c>
      <c r="OF40" s="12">
        <v>0</v>
      </c>
      <c r="OG40" s="13"/>
      <c r="OH40" s="12">
        <v>0</v>
      </c>
      <c r="OI40" s="12">
        <v>0</v>
      </c>
      <c r="OJ40" s="12">
        <v>0</v>
      </c>
      <c r="OK40" s="12">
        <v>0</v>
      </c>
      <c r="OL40" s="13"/>
      <c r="OM40" s="12">
        <v>1</v>
      </c>
      <c r="ON40" s="12">
        <v>100000</v>
      </c>
      <c r="OO40" s="12">
        <v>0</v>
      </c>
      <c r="OP40" s="12">
        <v>100000</v>
      </c>
      <c r="OQ40" s="13"/>
      <c r="OR40" s="12">
        <v>23.6</v>
      </c>
      <c r="OS40" s="12">
        <v>2506320</v>
      </c>
      <c r="OT40" s="12">
        <v>0</v>
      </c>
      <c r="OU40" s="12">
        <v>2506320</v>
      </c>
      <c r="OV40" s="13"/>
      <c r="OW40" s="12">
        <v>0</v>
      </c>
      <c r="OX40" s="12">
        <v>0</v>
      </c>
      <c r="OY40" s="12">
        <v>0</v>
      </c>
      <c r="OZ40" s="12">
        <v>0</v>
      </c>
      <c r="PA40" s="13"/>
      <c r="PB40" s="12">
        <v>0</v>
      </c>
      <c r="PC40" s="12">
        <v>0</v>
      </c>
      <c r="PD40" s="12">
        <v>0</v>
      </c>
      <c r="PE40" s="12">
        <v>0</v>
      </c>
      <c r="PF40" s="13"/>
      <c r="PG40" s="12">
        <v>0</v>
      </c>
      <c r="PH40" s="12">
        <v>0</v>
      </c>
      <c r="PI40" s="12">
        <v>0</v>
      </c>
      <c r="PJ40" s="12">
        <v>0</v>
      </c>
      <c r="PK40" s="13"/>
      <c r="PL40" s="12">
        <v>0</v>
      </c>
      <c r="PM40" s="12">
        <v>0</v>
      </c>
      <c r="PN40" s="12">
        <v>0</v>
      </c>
      <c r="PO40" s="12">
        <v>0</v>
      </c>
      <c r="PP40" s="13"/>
      <c r="PQ40" s="12">
        <v>0</v>
      </c>
      <c r="PR40" s="12">
        <v>0</v>
      </c>
      <c r="PS40" s="12">
        <v>0</v>
      </c>
      <c r="PT40" s="12">
        <v>0</v>
      </c>
      <c r="PU40" s="13"/>
      <c r="PV40" s="12">
        <v>0</v>
      </c>
      <c r="PW40" s="12">
        <v>0</v>
      </c>
      <c r="PX40" s="12">
        <v>0</v>
      </c>
      <c r="PY40" s="12">
        <v>0</v>
      </c>
      <c r="PZ40" s="13"/>
      <c r="QA40" s="12">
        <v>0</v>
      </c>
      <c r="QB40" s="12">
        <v>0</v>
      </c>
      <c r="QC40" s="12">
        <v>0</v>
      </c>
      <c r="QD40" s="12">
        <v>0</v>
      </c>
      <c r="QE40" s="13"/>
      <c r="QF40" s="12">
        <v>0</v>
      </c>
      <c r="QG40" s="12">
        <v>0</v>
      </c>
      <c r="QH40" s="12">
        <v>0</v>
      </c>
      <c r="QI40" s="12">
        <v>0</v>
      </c>
      <c r="QJ40" s="13"/>
      <c r="QK40" s="12">
        <v>1</v>
      </c>
      <c r="QL40" s="12">
        <v>18500</v>
      </c>
      <c r="QM40" s="12">
        <v>0</v>
      </c>
      <c r="QN40" s="12">
        <v>18500</v>
      </c>
      <c r="QO40" s="13"/>
      <c r="QP40" s="12">
        <v>0</v>
      </c>
      <c r="QQ40" s="12">
        <v>0</v>
      </c>
      <c r="QR40" s="12">
        <v>0</v>
      </c>
      <c r="QS40" s="12">
        <v>0</v>
      </c>
      <c r="QT40" s="13"/>
      <c r="QU40" s="12">
        <v>1</v>
      </c>
      <c r="QV40" s="12">
        <v>27900</v>
      </c>
      <c r="QW40" s="12">
        <v>0</v>
      </c>
      <c r="QX40" s="12">
        <v>27900</v>
      </c>
      <c r="QY40" s="13"/>
      <c r="QZ40" s="12">
        <v>17</v>
      </c>
      <c r="RA40" s="12">
        <v>72625</v>
      </c>
      <c r="RB40" s="12">
        <v>0</v>
      </c>
      <c r="RC40" s="12">
        <v>72625</v>
      </c>
      <c r="RD40" s="13"/>
      <c r="RE40" s="12">
        <v>0</v>
      </c>
      <c r="RF40" s="12">
        <v>0</v>
      </c>
      <c r="RG40" s="12">
        <v>0</v>
      </c>
      <c r="RH40" s="12">
        <v>0</v>
      </c>
      <c r="RI40" s="13"/>
      <c r="RJ40" s="12">
        <v>0</v>
      </c>
      <c r="RK40" s="12">
        <v>0</v>
      </c>
      <c r="RL40" s="12">
        <v>0</v>
      </c>
      <c r="RM40" s="12">
        <v>0</v>
      </c>
      <c r="RN40" s="13"/>
      <c r="RO40" s="12">
        <v>0</v>
      </c>
      <c r="RP40" s="12">
        <v>0</v>
      </c>
      <c r="RQ40" s="12">
        <v>0</v>
      </c>
      <c r="RR40" s="12">
        <v>0</v>
      </c>
      <c r="RS40" s="13"/>
      <c r="RT40" s="12">
        <v>76</v>
      </c>
      <c r="RU40" s="12">
        <v>1140000</v>
      </c>
      <c r="RV40" s="12">
        <v>0</v>
      </c>
      <c r="RW40" s="12">
        <v>1140000</v>
      </c>
      <c r="RX40" s="13"/>
      <c r="RY40" s="12">
        <v>0</v>
      </c>
      <c r="RZ40" s="12">
        <v>0</v>
      </c>
      <c r="SA40" s="12">
        <v>0</v>
      </c>
      <c r="SB40" s="12">
        <v>0</v>
      </c>
      <c r="SC40" s="13"/>
      <c r="SD40" s="12">
        <v>0</v>
      </c>
      <c r="SE40" s="12">
        <v>0</v>
      </c>
      <c r="SF40" s="12">
        <v>0</v>
      </c>
      <c r="SG40" s="12">
        <v>0</v>
      </c>
      <c r="SH40" s="13"/>
      <c r="SI40" s="12">
        <v>0</v>
      </c>
      <c r="SJ40" s="12">
        <v>0</v>
      </c>
      <c r="SK40" s="12">
        <v>0</v>
      </c>
      <c r="SL40" s="12">
        <v>0</v>
      </c>
      <c r="SM40" s="13"/>
      <c r="SN40" s="12">
        <v>0</v>
      </c>
      <c r="SO40" s="12">
        <v>0</v>
      </c>
      <c r="SP40" s="12">
        <v>0</v>
      </c>
      <c r="SQ40" s="12">
        <v>0</v>
      </c>
      <c r="SR40" s="13"/>
      <c r="SS40" s="12">
        <v>0</v>
      </c>
      <c r="ST40" s="12">
        <v>0</v>
      </c>
      <c r="SU40" s="12">
        <v>0</v>
      </c>
      <c r="SV40" s="12">
        <v>0</v>
      </c>
      <c r="SW40" s="13"/>
      <c r="SX40" s="12">
        <v>0</v>
      </c>
      <c r="SY40" s="12">
        <v>0</v>
      </c>
      <c r="SZ40" s="12">
        <v>0</v>
      </c>
      <c r="TA40" s="12">
        <v>0</v>
      </c>
      <c r="TB40" s="13"/>
      <c r="TC40" s="12">
        <v>0</v>
      </c>
      <c r="TD40" s="12">
        <v>0</v>
      </c>
      <c r="TE40" s="12">
        <v>0</v>
      </c>
      <c r="TF40" s="12">
        <v>0</v>
      </c>
      <c r="TG40" s="13"/>
      <c r="TH40" s="12">
        <v>0</v>
      </c>
      <c r="TI40" s="12">
        <v>0</v>
      </c>
      <c r="TJ40" s="12">
        <v>0</v>
      </c>
      <c r="TK40" s="12">
        <v>0</v>
      </c>
      <c r="TL40" s="13"/>
      <c r="TM40" s="12">
        <v>0</v>
      </c>
      <c r="TN40" s="12">
        <v>0</v>
      </c>
      <c r="TO40" s="12">
        <v>0</v>
      </c>
      <c r="TP40" s="12">
        <v>0</v>
      </c>
      <c r="TQ40" s="13"/>
      <c r="TR40" s="12">
        <v>0</v>
      </c>
      <c r="TS40" s="12">
        <v>25000</v>
      </c>
      <c r="TT40" s="12">
        <v>0</v>
      </c>
      <c r="TU40" s="12">
        <v>25000</v>
      </c>
      <c r="TV40" s="13"/>
      <c r="TW40" s="12">
        <v>0</v>
      </c>
      <c r="TX40" s="12">
        <v>0</v>
      </c>
      <c r="TY40" s="12">
        <v>0</v>
      </c>
      <c r="TZ40" s="12">
        <v>0</v>
      </c>
      <c r="UA40" s="13"/>
      <c r="UB40" s="12">
        <v>0</v>
      </c>
      <c r="UC40" s="12">
        <v>0</v>
      </c>
      <c r="UD40" s="12">
        <v>0</v>
      </c>
      <c r="UE40" s="12">
        <v>0</v>
      </c>
      <c r="UF40" s="13"/>
      <c r="UG40" s="12">
        <v>0</v>
      </c>
      <c r="UH40" s="12">
        <v>10237043.48</v>
      </c>
      <c r="UI40" s="12">
        <v>0</v>
      </c>
      <c r="UJ40" s="12">
        <v>10237043.48</v>
      </c>
      <c r="UK40" s="13"/>
    </row>
    <row r="41" spans="1:558" hidden="1">
      <c r="A41" s="10">
        <v>35</v>
      </c>
      <c r="B41" s="11" t="s">
        <v>37</v>
      </c>
      <c r="C41" s="12">
        <v>0</v>
      </c>
      <c r="D41" s="12">
        <v>0</v>
      </c>
      <c r="E41" s="12">
        <v>0</v>
      </c>
      <c r="F41" s="12">
        <v>0</v>
      </c>
      <c r="G41" s="13"/>
      <c r="H41" s="12">
        <v>0</v>
      </c>
      <c r="I41" s="12">
        <v>0</v>
      </c>
      <c r="J41" s="12">
        <v>0</v>
      </c>
      <c r="K41" s="12">
        <v>0</v>
      </c>
      <c r="L41" s="13"/>
      <c r="M41" s="12">
        <v>0</v>
      </c>
      <c r="N41" s="12">
        <v>0</v>
      </c>
      <c r="O41" s="12">
        <v>0</v>
      </c>
      <c r="P41" s="12">
        <v>0</v>
      </c>
      <c r="Q41" s="13"/>
      <c r="R41" s="12">
        <v>0</v>
      </c>
      <c r="S41" s="12">
        <v>0</v>
      </c>
      <c r="T41" s="12">
        <v>0</v>
      </c>
      <c r="U41" s="12">
        <v>0</v>
      </c>
      <c r="V41" s="13"/>
      <c r="W41" s="12">
        <v>1</v>
      </c>
      <c r="X41" s="12">
        <v>26500</v>
      </c>
      <c r="Y41" s="12">
        <v>0</v>
      </c>
      <c r="Z41" s="12">
        <v>26500</v>
      </c>
      <c r="AA41" s="13"/>
      <c r="AB41" s="12">
        <v>0</v>
      </c>
      <c r="AC41" s="12">
        <v>0</v>
      </c>
      <c r="AD41" s="12">
        <v>0</v>
      </c>
      <c r="AE41" s="12">
        <v>0</v>
      </c>
      <c r="AF41" s="13"/>
      <c r="AG41" s="12">
        <v>6</v>
      </c>
      <c r="AH41" s="12">
        <v>1193400</v>
      </c>
      <c r="AI41" s="12">
        <v>0</v>
      </c>
      <c r="AJ41" s="12">
        <v>1193400</v>
      </c>
      <c r="AK41" s="13"/>
      <c r="AL41" s="12">
        <v>0</v>
      </c>
      <c r="AM41" s="12">
        <v>0</v>
      </c>
      <c r="AN41" s="12">
        <v>0</v>
      </c>
      <c r="AO41" s="12">
        <v>0</v>
      </c>
      <c r="AP41" s="13"/>
      <c r="AQ41" s="12">
        <v>0</v>
      </c>
      <c r="AR41" s="12">
        <v>0</v>
      </c>
      <c r="AS41" s="12">
        <v>0</v>
      </c>
      <c r="AT41" s="12">
        <v>0</v>
      </c>
      <c r="AU41" s="13"/>
      <c r="AV41" s="12">
        <v>0</v>
      </c>
      <c r="AW41" s="12">
        <v>0</v>
      </c>
      <c r="AX41" s="12">
        <v>0</v>
      </c>
      <c r="AY41" s="12">
        <v>0</v>
      </c>
      <c r="AZ41" s="13"/>
      <c r="BA41" s="12">
        <v>0</v>
      </c>
      <c r="BB41" s="12">
        <v>0</v>
      </c>
      <c r="BC41" s="12">
        <v>0</v>
      </c>
      <c r="BD41" s="12">
        <v>0</v>
      </c>
      <c r="BE41" s="13"/>
      <c r="BF41" s="12">
        <v>0</v>
      </c>
      <c r="BG41" s="12">
        <v>0</v>
      </c>
      <c r="BH41" s="12">
        <v>0</v>
      </c>
      <c r="BI41" s="12">
        <v>0</v>
      </c>
      <c r="BJ41" s="13"/>
      <c r="BK41" s="12">
        <v>0</v>
      </c>
      <c r="BL41" s="12">
        <v>0</v>
      </c>
      <c r="BM41" s="12">
        <v>0</v>
      </c>
      <c r="BN41" s="12">
        <v>0</v>
      </c>
      <c r="BO41" s="13"/>
      <c r="BP41" s="12">
        <v>0</v>
      </c>
      <c r="BQ41" s="12">
        <v>0</v>
      </c>
      <c r="BR41" s="12">
        <v>0</v>
      </c>
      <c r="BS41" s="12">
        <v>0</v>
      </c>
      <c r="BT41" s="13"/>
      <c r="BU41" s="12">
        <v>0</v>
      </c>
      <c r="BV41" s="12">
        <v>288000</v>
      </c>
      <c r="BW41" s="12">
        <v>0</v>
      </c>
      <c r="BX41" s="12">
        <v>288000</v>
      </c>
      <c r="BY41" s="13"/>
      <c r="BZ41" s="12">
        <v>0</v>
      </c>
      <c r="CA41" s="12">
        <v>0</v>
      </c>
      <c r="CB41" s="12">
        <v>0</v>
      </c>
      <c r="CC41" s="12">
        <v>0</v>
      </c>
      <c r="CD41" s="13"/>
      <c r="CE41" s="12">
        <v>17</v>
      </c>
      <c r="CF41" s="12">
        <v>225248.48</v>
      </c>
      <c r="CG41" s="12">
        <v>0</v>
      </c>
      <c r="CH41" s="12">
        <v>225248.48</v>
      </c>
      <c r="CI41" s="13"/>
      <c r="CJ41" s="12">
        <v>0</v>
      </c>
      <c r="CK41" s="12">
        <v>0</v>
      </c>
      <c r="CL41" s="12">
        <v>0</v>
      </c>
      <c r="CM41" s="12">
        <v>0</v>
      </c>
      <c r="CN41" s="13"/>
      <c r="CO41" s="12">
        <v>1</v>
      </c>
      <c r="CP41" s="12">
        <v>23600</v>
      </c>
      <c r="CQ41" s="12">
        <v>0</v>
      </c>
      <c r="CR41" s="12">
        <v>23600</v>
      </c>
      <c r="CS41" s="13"/>
      <c r="CT41" s="12">
        <v>20</v>
      </c>
      <c r="CU41" s="12">
        <v>89050</v>
      </c>
      <c r="CV41" s="12">
        <v>0</v>
      </c>
      <c r="CW41" s="12">
        <v>89050</v>
      </c>
      <c r="CX41" s="13"/>
      <c r="CY41" s="12">
        <v>0</v>
      </c>
      <c r="CZ41" s="12">
        <v>259975</v>
      </c>
      <c r="DA41" s="12">
        <v>0</v>
      </c>
      <c r="DB41" s="12">
        <v>259975</v>
      </c>
      <c r="DC41" s="13"/>
      <c r="DD41" s="12">
        <v>0</v>
      </c>
      <c r="DE41" s="12">
        <v>0</v>
      </c>
      <c r="DF41" s="12">
        <v>0</v>
      </c>
      <c r="DG41" s="12">
        <v>0</v>
      </c>
      <c r="DH41" s="13"/>
      <c r="DI41" s="12">
        <v>0</v>
      </c>
      <c r="DJ41" s="12">
        <v>0</v>
      </c>
      <c r="DK41" s="12">
        <v>0</v>
      </c>
      <c r="DL41" s="12">
        <v>0</v>
      </c>
      <c r="DM41" s="13"/>
      <c r="DN41" s="12">
        <v>0</v>
      </c>
      <c r="DO41" s="12">
        <v>0</v>
      </c>
      <c r="DP41" s="12">
        <v>0</v>
      </c>
      <c r="DQ41" s="12">
        <v>0</v>
      </c>
      <c r="DR41" s="13"/>
      <c r="DS41" s="12">
        <v>0</v>
      </c>
      <c r="DT41" s="12">
        <v>0</v>
      </c>
      <c r="DU41" s="12">
        <v>0</v>
      </c>
      <c r="DV41" s="12">
        <v>0</v>
      </c>
      <c r="DW41" s="13"/>
      <c r="DX41" s="12">
        <v>1</v>
      </c>
      <c r="DY41" s="12">
        <v>142400</v>
      </c>
      <c r="DZ41" s="12">
        <v>0</v>
      </c>
      <c r="EA41" s="12">
        <v>142400</v>
      </c>
      <c r="EB41" s="13"/>
      <c r="EC41" s="12">
        <v>0</v>
      </c>
      <c r="ED41" s="12">
        <v>0</v>
      </c>
      <c r="EE41" s="12">
        <v>0</v>
      </c>
      <c r="EF41" s="12">
        <v>0</v>
      </c>
      <c r="EG41" s="13"/>
      <c r="EH41" s="12">
        <v>0</v>
      </c>
      <c r="EI41" s="12">
        <v>0</v>
      </c>
      <c r="EJ41" s="12">
        <v>0</v>
      </c>
      <c r="EK41" s="12">
        <v>0</v>
      </c>
      <c r="EL41" s="13"/>
      <c r="EM41" s="12">
        <v>19</v>
      </c>
      <c r="EN41" s="12">
        <v>163000</v>
      </c>
      <c r="EO41" s="12">
        <v>0</v>
      </c>
      <c r="EP41" s="12">
        <v>163000</v>
      </c>
      <c r="EQ41" s="13"/>
      <c r="ER41" s="12">
        <v>0</v>
      </c>
      <c r="ES41" s="12">
        <v>0</v>
      </c>
      <c r="ET41" s="12">
        <v>0</v>
      </c>
      <c r="EU41" s="12">
        <v>0</v>
      </c>
      <c r="EV41" s="13"/>
      <c r="EW41" s="12">
        <v>19</v>
      </c>
      <c r="EX41" s="12">
        <v>38000</v>
      </c>
      <c r="EY41" s="12">
        <v>0</v>
      </c>
      <c r="EZ41" s="12">
        <v>38000</v>
      </c>
      <c r="FA41" s="13"/>
      <c r="FB41" s="12">
        <v>19</v>
      </c>
      <c r="FC41" s="12">
        <v>57000</v>
      </c>
      <c r="FD41" s="12">
        <v>0</v>
      </c>
      <c r="FE41" s="12">
        <v>57000</v>
      </c>
      <c r="FF41" s="13"/>
      <c r="FG41" s="12">
        <v>0</v>
      </c>
      <c r="FH41" s="12">
        <v>0</v>
      </c>
      <c r="FI41" s="12">
        <v>0</v>
      </c>
      <c r="FJ41" s="12">
        <v>0</v>
      </c>
      <c r="FK41" s="13"/>
      <c r="FL41" s="12">
        <v>0</v>
      </c>
      <c r="FM41" s="12">
        <v>0</v>
      </c>
      <c r="FN41" s="12">
        <v>0</v>
      </c>
      <c r="FO41" s="12">
        <v>0</v>
      </c>
      <c r="FP41" s="13"/>
      <c r="FQ41" s="12">
        <v>0</v>
      </c>
      <c r="FR41" s="12">
        <v>0</v>
      </c>
      <c r="FS41" s="12">
        <v>0</v>
      </c>
      <c r="FT41" s="12">
        <v>0</v>
      </c>
      <c r="FU41" s="13"/>
      <c r="FV41" s="12">
        <v>0</v>
      </c>
      <c r="FW41" s="12">
        <v>0</v>
      </c>
      <c r="FX41" s="12">
        <v>0</v>
      </c>
      <c r="FY41" s="12">
        <v>0</v>
      </c>
      <c r="FZ41" s="13"/>
      <c r="GA41" s="12">
        <v>0</v>
      </c>
      <c r="GB41" s="12">
        <v>0</v>
      </c>
      <c r="GC41" s="12">
        <v>0</v>
      </c>
      <c r="GD41" s="12">
        <v>0</v>
      </c>
      <c r="GE41" s="13"/>
      <c r="GF41" s="12">
        <v>0</v>
      </c>
      <c r="GG41" s="12">
        <v>0</v>
      </c>
      <c r="GH41" s="12">
        <v>0</v>
      </c>
      <c r="GI41" s="12">
        <v>0</v>
      </c>
      <c r="GJ41" s="13"/>
      <c r="GK41" s="12">
        <v>1</v>
      </c>
      <c r="GL41" s="12">
        <v>32500</v>
      </c>
      <c r="GM41" s="12">
        <v>0</v>
      </c>
      <c r="GN41" s="12">
        <v>32500</v>
      </c>
      <c r="GO41" s="13"/>
      <c r="GP41" s="12">
        <v>19</v>
      </c>
      <c r="GQ41" s="12">
        <v>190000</v>
      </c>
      <c r="GR41" s="12">
        <v>0</v>
      </c>
      <c r="GS41" s="12">
        <v>190000</v>
      </c>
      <c r="GT41" s="13"/>
      <c r="GU41" s="12">
        <v>2</v>
      </c>
      <c r="GV41" s="12">
        <v>20000</v>
      </c>
      <c r="GW41" s="12">
        <v>0</v>
      </c>
      <c r="GX41" s="12">
        <v>20000</v>
      </c>
      <c r="GY41" s="13"/>
      <c r="GZ41" s="12">
        <v>0</v>
      </c>
      <c r="HA41" s="12">
        <v>0</v>
      </c>
      <c r="HB41" s="12">
        <v>0</v>
      </c>
      <c r="HC41" s="12">
        <v>0</v>
      </c>
      <c r="HD41" s="13"/>
      <c r="HE41" s="12">
        <v>0</v>
      </c>
      <c r="HF41" s="12">
        <v>0</v>
      </c>
      <c r="HG41" s="12">
        <v>0</v>
      </c>
      <c r="HH41" s="12">
        <v>0</v>
      </c>
      <c r="HI41" s="13"/>
      <c r="HJ41" s="12">
        <v>0</v>
      </c>
      <c r="HK41" s="12">
        <v>0</v>
      </c>
      <c r="HL41" s="12">
        <v>0</v>
      </c>
      <c r="HM41" s="12">
        <v>0</v>
      </c>
      <c r="HN41" s="13"/>
      <c r="HO41" s="12">
        <v>0</v>
      </c>
      <c r="HP41" s="12">
        <v>0</v>
      </c>
      <c r="HQ41" s="12">
        <v>0</v>
      </c>
      <c r="HR41" s="12">
        <v>0</v>
      </c>
      <c r="HS41" s="13"/>
      <c r="HT41" s="12">
        <v>0</v>
      </c>
      <c r="HU41" s="12">
        <v>0</v>
      </c>
      <c r="HV41" s="12">
        <v>0</v>
      </c>
      <c r="HW41" s="12">
        <v>0</v>
      </c>
      <c r="HX41" s="13"/>
      <c r="HY41" s="12">
        <v>0</v>
      </c>
      <c r="HZ41" s="12">
        <v>0</v>
      </c>
      <c r="IA41" s="12">
        <v>0</v>
      </c>
      <c r="IB41" s="12">
        <v>0</v>
      </c>
      <c r="IC41" s="13"/>
      <c r="ID41" s="12">
        <v>3</v>
      </c>
      <c r="IE41" s="12">
        <v>50225</v>
      </c>
      <c r="IF41" s="12">
        <v>0</v>
      </c>
      <c r="IG41" s="12">
        <v>50225</v>
      </c>
      <c r="IH41" s="13"/>
      <c r="II41" s="12">
        <v>0</v>
      </c>
      <c r="IJ41" s="12">
        <v>0</v>
      </c>
      <c r="IK41" s="12">
        <v>0</v>
      </c>
      <c r="IL41" s="12">
        <v>0</v>
      </c>
      <c r="IM41" s="13"/>
      <c r="IN41" s="12">
        <v>0</v>
      </c>
      <c r="IO41" s="12">
        <v>0</v>
      </c>
      <c r="IP41" s="12">
        <v>0</v>
      </c>
      <c r="IQ41" s="12">
        <v>0</v>
      </c>
      <c r="IR41" s="13"/>
      <c r="IS41" s="12"/>
      <c r="IT41" s="12">
        <v>0</v>
      </c>
      <c r="IU41" s="12">
        <v>0</v>
      </c>
      <c r="IV41" s="12">
        <v>0</v>
      </c>
      <c r="IW41" s="13"/>
      <c r="IX41" s="12">
        <v>186</v>
      </c>
      <c r="IY41" s="12">
        <v>209300</v>
      </c>
      <c r="IZ41" s="12">
        <v>0</v>
      </c>
      <c r="JA41" s="12">
        <v>209300</v>
      </c>
      <c r="JB41" s="13"/>
      <c r="JC41" s="12">
        <v>19</v>
      </c>
      <c r="JD41" s="12">
        <v>10450</v>
      </c>
      <c r="JE41" s="12">
        <v>0</v>
      </c>
      <c r="JF41" s="12">
        <v>10450</v>
      </c>
      <c r="JG41" s="13"/>
      <c r="JH41" s="12">
        <v>0</v>
      </c>
      <c r="JI41" s="12">
        <v>0</v>
      </c>
      <c r="JJ41" s="12">
        <v>0</v>
      </c>
      <c r="JK41" s="12">
        <v>0</v>
      </c>
      <c r="JL41" s="13"/>
      <c r="JM41" s="12">
        <v>19</v>
      </c>
      <c r="JN41" s="12">
        <v>7600</v>
      </c>
      <c r="JO41" s="12">
        <v>0</v>
      </c>
      <c r="JP41" s="12">
        <v>7600</v>
      </c>
      <c r="JQ41" s="13"/>
      <c r="JR41" s="12">
        <v>0</v>
      </c>
      <c r="JS41" s="12">
        <v>0</v>
      </c>
      <c r="JT41" s="12">
        <v>0</v>
      </c>
      <c r="JU41" s="12">
        <v>0</v>
      </c>
      <c r="JV41" s="13"/>
      <c r="JW41" s="12">
        <v>0</v>
      </c>
      <c r="JX41" s="12">
        <v>0</v>
      </c>
      <c r="JY41" s="12">
        <v>0</v>
      </c>
      <c r="JZ41" s="12">
        <v>0</v>
      </c>
      <c r="KA41" s="13"/>
      <c r="KB41" s="12">
        <v>0</v>
      </c>
      <c r="KC41" s="12">
        <v>0</v>
      </c>
      <c r="KD41" s="12">
        <v>0</v>
      </c>
      <c r="KE41" s="12">
        <v>0</v>
      </c>
      <c r="KF41" s="13"/>
      <c r="KG41" s="12">
        <v>142</v>
      </c>
      <c r="KH41" s="12">
        <v>35500</v>
      </c>
      <c r="KI41" s="12">
        <v>0</v>
      </c>
      <c r="KJ41" s="12">
        <v>35500</v>
      </c>
      <c r="KK41" s="13"/>
      <c r="KL41" s="12">
        <v>0</v>
      </c>
      <c r="KM41" s="12">
        <v>0</v>
      </c>
      <c r="KN41" s="12">
        <v>0</v>
      </c>
      <c r="KO41" s="12">
        <v>0</v>
      </c>
      <c r="KP41" s="13"/>
      <c r="KQ41" s="12">
        <v>1</v>
      </c>
      <c r="KR41" s="12">
        <v>35000</v>
      </c>
      <c r="KS41" s="12">
        <v>0</v>
      </c>
      <c r="KT41" s="12">
        <v>35000</v>
      </c>
      <c r="KU41" s="13"/>
      <c r="KV41" s="12">
        <v>0</v>
      </c>
      <c r="KW41" s="12">
        <v>0</v>
      </c>
      <c r="KX41" s="12">
        <v>0</v>
      </c>
      <c r="KY41" s="12">
        <v>0</v>
      </c>
      <c r="KZ41" s="13"/>
      <c r="LA41" s="12">
        <v>0</v>
      </c>
      <c r="LB41" s="12">
        <v>0</v>
      </c>
      <c r="LC41" s="12">
        <v>0</v>
      </c>
      <c r="LD41" s="12">
        <v>0</v>
      </c>
      <c r="LE41" s="13"/>
      <c r="LF41" s="12">
        <v>0</v>
      </c>
      <c r="LG41" s="12">
        <v>0</v>
      </c>
      <c r="LH41" s="12">
        <v>0</v>
      </c>
      <c r="LI41" s="12">
        <v>0</v>
      </c>
      <c r="LJ41" s="13"/>
      <c r="LK41" s="12">
        <v>0</v>
      </c>
      <c r="LL41" s="12">
        <v>900000</v>
      </c>
      <c r="LM41" s="12">
        <v>0</v>
      </c>
      <c r="LN41" s="12">
        <v>900000</v>
      </c>
      <c r="LO41" s="13"/>
      <c r="LP41" s="12">
        <v>1710</v>
      </c>
      <c r="LQ41" s="12">
        <v>408500</v>
      </c>
      <c r="LR41" s="12">
        <v>0</v>
      </c>
      <c r="LS41" s="12">
        <v>408500</v>
      </c>
      <c r="LT41" s="13"/>
      <c r="LU41" s="12">
        <v>60</v>
      </c>
      <c r="LV41" s="12">
        <v>67800</v>
      </c>
      <c r="LW41" s="12">
        <v>0</v>
      </c>
      <c r="LX41" s="12">
        <v>67800</v>
      </c>
      <c r="LY41" s="13"/>
      <c r="LZ41" s="12">
        <v>0</v>
      </c>
      <c r="MA41" s="12">
        <v>71250</v>
      </c>
      <c r="MB41" s="12">
        <v>0</v>
      </c>
      <c r="MC41" s="12">
        <v>71250</v>
      </c>
      <c r="MD41" s="13"/>
      <c r="ME41" s="12">
        <v>0</v>
      </c>
      <c r="MF41" s="12">
        <v>0</v>
      </c>
      <c r="MG41" s="12">
        <v>0</v>
      </c>
      <c r="MH41" s="12">
        <v>0</v>
      </c>
      <c r="MI41" s="13"/>
      <c r="MJ41" s="12">
        <v>0</v>
      </c>
      <c r="MK41" s="12">
        <v>0</v>
      </c>
      <c r="ML41" s="12">
        <v>0</v>
      </c>
      <c r="MM41" s="12">
        <v>0</v>
      </c>
      <c r="MN41" s="13"/>
      <c r="MO41" s="12">
        <v>0</v>
      </c>
      <c r="MP41" s="12">
        <v>0</v>
      </c>
      <c r="MQ41" s="12">
        <v>0</v>
      </c>
      <c r="MR41" s="12">
        <v>0</v>
      </c>
      <c r="MS41" s="13"/>
      <c r="MT41" s="12">
        <v>0</v>
      </c>
      <c r="MU41" s="12">
        <v>0</v>
      </c>
      <c r="MV41" s="12">
        <v>0</v>
      </c>
      <c r="MW41" s="12">
        <v>0</v>
      </c>
      <c r="MX41" s="13"/>
      <c r="MY41" s="12">
        <v>0</v>
      </c>
      <c r="MZ41" s="12">
        <v>0</v>
      </c>
      <c r="NA41" s="12">
        <v>0</v>
      </c>
      <c r="NB41" s="12">
        <v>0</v>
      </c>
      <c r="NC41" s="13"/>
      <c r="ND41" s="12">
        <v>1</v>
      </c>
      <c r="NE41" s="12">
        <v>50000</v>
      </c>
      <c r="NF41" s="12">
        <v>0</v>
      </c>
      <c r="NG41" s="12">
        <v>50000</v>
      </c>
      <c r="NH41" s="13"/>
      <c r="NI41" s="12">
        <v>1</v>
      </c>
      <c r="NJ41" s="12">
        <v>50000</v>
      </c>
      <c r="NK41" s="12">
        <v>0</v>
      </c>
      <c r="NL41" s="12">
        <v>50000</v>
      </c>
      <c r="NM41" s="13"/>
      <c r="NN41" s="12">
        <v>0</v>
      </c>
      <c r="NO41" s="12">
        <v>0</v>
      </c>
      <c r="NP41" s="12">
        <v>0</v>
      </c>
      <c r="NQ41" s="12">
        <v>0</v>
      </c>
      <c r="NR41" s="13"/>
      <c r="NS41" s="12">
        <v>0</v>
      </c>
      <c r="NT41" s="12">
        <v>0</v>
      </c>
      <c r="NU41" s="12">
        <v>0</v>
      </c>
      <c r="NV41" s="12">
        <v>0</v>
      </c>
      <c r="NW41" s="13"/>
      <c r="NX41" s="12">
        <v>0</v>
      </c>
      <c r="NY41" s="12">
        <v>0</v>
      </c>
      <c r="NZ41" s="12">
        <v>0</v>
      </c>
      <c r="OA41" s="12">
        <v>0</v>
      </c>
      <c r="OB41" s="13"/>
      <c r="OC41" s="12">
        <v>0</v>
      </c>
      <c r="OD41" s="12">
        <v>0</v>
      </c>
      <c r="OE41" s="12">
        <v>0</v>
      </c>
      <c r="OF41" s="12">
        <v>0</v>
      </c>
      <c r="OG41" s="13"/>
      <c r="OH41" s="12">
        <v>0</v>
      </c>
      <c r="OI41" s="12">
        <v>0</v>
      </c>
      <c r="OJ41" s="12">
        <v>0</v>
      </c>
      <c r="OK41" s="12">
        <v>0</v>
      </c>
      <c r="OL41" s="13"/>
      <c r="OM41" s="12">
        <v>1</v>
      </c>
      <c r="ON41" s="12">
        <v>100000</v>
      </c>
      <c r="OO41" s="12">
        <v>0</v>
      </c>
      <c r="OP41" s="12">
        <v>100000</v>
      </c>
      <c r="OQ41" s="13"/>
      <c r="OR41" s="12">
        <v>35.06666666666667</v>
      </c>
      <c r="OS41" s="12">
        <v>3724080.0000000005</v>
      </c>
      <c r="OT41" s="12">
        <v>0</v>
      </c>
      <c r="OU41" s="12">
        <v>3724080.0000000005</v>
      </c>
      <c r="OV41" s="13"/>
      <c r="OW41" s="12">
        <v>0</v>
      </c>
      <c r="OX41" s="12">
        <v>0</v>
      </c>
      <c r="OY41" s="12">
        <v>0</v>
      </c>
      <c r="OZ41" s="12">
        <v>0</v>
      </c>
      <c r="PA41" s="13"/>
      <c r="PB41" s="12">
        <v>0</v>
      </c>
      <c r="PC41" s="12">
        <v>0</v>
      </c>
      <c r="PD41" s="12">
        <v>0</v>
      </c>
      <c r="PE41" s="12">
        <v>0</v>
      </c>
      <c r="PF41" s="13"/>
      <c r="PG41" s="12">
        <v>0</v>
      </c>
      <c r="PH41" s="12">
        <v>0</v>
      </c>
      <c r="PI41" s="12">
        <v>0</v>
      </c>
      <c r="PJ41" s="12">
        <v>0</v>
      </c>
      <c r="PK41" s="13"/>
      <c r="PL41" s="12">
        <v>0</v>
      </c>
      <c r="PM41" s="12">
        <v>0</v>
      </c>
      <c r="PN41" s="12">
        <v>0</v>
      </c>
      <c r="PO41" s="12">
        <v>0</v>
      </c>
      <c r="PP41" s="13"/>
      <c r="PQ41" s="12">
        <v>0</v>
      </c>
      <c r="PR41" s="12">
        <v>0</v>
      </c>
      <c r="PS41" s="12">
        <v>0</v>
      </c>
      <c r="PT41" s="12">
        <v>0</v>
      </c>
      <c r="PU41" s="13"/>
      <c r="PV41" s="12">
        <v>0</v>
      </c>
      <c r="PW41" s="12">
        <v>0</v>
      </c>
      <c r="PX41" s="12">
        <v>0</v>
      </c>
      <c r="PY41" s="12">
        <v>0</v>
      </c>
      <c r="PZ41" s="13"/>
      <c r="QA41" s="12">
        <v>0</v>
      </c>
      <c r="QB41" s="12">
        <v>0</v>
      </c>
      <c r="QC41" s="12">
        <v>0</v>
      </c>
      <c r="QD41" s="12">
        <v>0</v>
      </c>
      <c r="QE41" s="13"/>
      <c r="QF41" s="12">
        <v>0</v>
      </c>
      <c r="QG41" s="12">
        <v>0</v>
      </c>
      <c r="QH41" s="12">
        <v>0</v>
      </c>
      <c r="QI41" s="12">
        <v>0</v>
      </c>
      <c r="QJ41" s="13"/>
      <c r="QK41" s="12">
        <v>1</v>
      </c>
      <c r="QL41" s="12">
        <v>18500</v>
      </c>
      <c r="QM41" s="12">
        <v>0</v>
      </c>
      <c r="QN41" s="12">
        <v>18500</v>
      </c>
      <c r="QO41" s="13"/>
      <c r="QP41" s="12">
        <v>0</v>
      </c>
      <c r="QQ41" s="12">
        <v>0</v>
      </c>
      <c r="QR41" s="12">
        <v>0</v>
      </c>
      <c r="QS41" s="12">
        <v>0</v>
      </c>
      <c r="QT41" s="13"/>
      <c r="QU41" s="12">
        <v>1</v>
      </c>
      <c r="QV41" s="12">
        <v>31500</v>
      </c>
      <c r="QW41" s="12">
        <v>0</v>
      </c>
      <c r="QX41" s="12">
        <v>31500</v>
      </c>
      <c r="QY41" s="13"/>
      <c r="QZ41" s="12">
        <v>19</v>
      </c>
      <c r="RA41" s="12">
        <v>83375</v>
      </c>
      <c r="RB41" s="12">
        <v>0</v>
      </c>
      <c r="RC41" s="12">
        <v>83375</v>
      </c>
      <c r="RD41" s="13"/>
      <c r="RE41" s="12">
        <v>0</v>
      </c>
      <c r="RF41" s="12">
        <v>0</v>
      </c>
      <c r="RG41" s="12">
        <v>0</v>
      </c>
      <c r="RH41" s="12">
        <v>0</v>
      </c>
      <c r="RI41" s="13"/>
      <c r="RJ41" s="12">
        <v>0</v>
      </c>
      <c r="RK41" s="12">
        <v>0</v>
      </c>
      <c r="RL41" s="12">
        <v>0</v>
      </c>
      <c r="RM41" s="12">
        <v>0</v>
      </c>
      <c r="RN41" s="13"/>
      <c r="RO41" s="12">
        <v>0</v>
      </c>
      <c r="RP41" s="12">
        <v>0</v>
      </c>
      <c r="RQ41" s="12">
        <v>0</v>
      </c>
      <c r="RR41" s="12">
        <v>0</v>
      </c>
      <c r="RS41" s="13"/>
      <c r="RT41" s="12">
        <v>50</v>
      </c>
      <c r="RU41" s="12">
        <v>750000</v>
      </c>
      <c r="RV41" s="12">
        <v>0</v>
      </c>
      <c r="RW41" s="12">
        <v>750000</v>
      </c>
      <c r="RX41" s="13"/>
      <c r="RY41" s="12">
        <v>0</v>
      </c>
      <c r="RZ41" s="12">
        <v>0</v>
      </c>
      <c r="SA41" s="12">
        <v>0</v>
      </c>
      <c r="SB41" s="12">
        <v>0</v>
      </c>
      <c r="SC41" s="13"/>
      <c r="SD41" s="12">
        <v>0</v>
      </c>
      <c r="SE41" s="12">
        <v>0</v>
      </c>
      <c r="SF41" s="12">
        <v>0</v>
      </c>
      <c r="SG41" s="12">
        <v>0</v>
      </c>
      <c r="SH41" s="13"/>
      <c r="SI41" s="12">
        <v>0</v>
      </c>
      <c r="SJ41" s="12">
        <v>0</v>
      </c>
      <c r="SK41" s="12">
        <v>0</v>
      </c>
      <c r="SL41" s="12">
        <v>0</v>
      </c>
      <c r="SM41" s="13"/>
      <c r="SN41" s="12">
        <v>0</v>
      </c>
      <c r="SO41" s="12">
        <v>0</v>
      </c>
      <c r="SP41" s="12">
        <v>0</v>
      </c>
      <c r="SQ41" s="12">
        <v>0</v>
      </c>
      <c r="SR41" s="13"/>
      <c r="SS41" s="12">
        <v>0</v>
      </c>
      <c r="ST41" s="12">
        <v>0</v>
      </c>
      <c r="SU41" s="12">
        <v>0</v>
      </c>
      <c r="SV41" s="12">
        <v>0</v>
      </c>
      <c r="SW41" s="13"/>
      <c r="SX41" s="12">
        <v>0</v>
      </c>
      <c r="SY41" s="12">
        <v>0</v>
      </c>
      <c r="SZ41" s="12">
        <v>0</v>
      </c>
      <c r="TA41" s="12">
        <v>0</v>
      </c>
      <c r="TB41" s="13"/>
      <c r="TC41" s="12">
        <v>0</v>
      </c>
      <c r="TD41" s="12">
        <v>0</v>
      </c>
      <c r="TE41" s="12">
        <v>0</v>
      </c>
      <c r="TF41" s="12">
        <v>0</v>
      </c>
      <c r="TG41" s="13"/>
      <c r="TH41" s="12">
        <v>0</v>
      </c>
      <c r="TI41" s="12">
        <v>0</v>
      </c>
      <c r="TJ41" s="12">
        <v>0</v>
      </c>
      <c r="TK41" s="12">
        <v>0</v>
      </c>
      <c r="TL41" s="13"/>
      <c r="TM41" s="12">
        <v>0</v>
      </c>
      <c r="TN41" s="12">
        <v>0</v>
      </c>
      <c r="TO41" s="12">
        <v>0</v>
      </c>
      <c r="TP41" s="12">
        <v>0</v>
      </c>
      <c r="TQ41" s="13"/>
      <c r="TR41" s="12">
        <v>0</v>
      </c>
      <c r="TS41" s="12">
        <v>25000</v>
      </c>
      <c r="TT41" s="12">
        <v>0</v>
      </c>
      <c r="TU41" s="12">
        <v>25000</v>
      </c>
      <c r="TV41" s="13"/>
      <c r="TW41" s="12">
        <v>0</v>
      </c>
      <c r="TX41" s="12">
        <v>0</v>
      </c>
      <c r="TY41" s="12">
        <v>0</v>
      </c>
      <c r="TZ41" s="12">
        <v>0</v>
      </c>
      <c r="UA41" s="13"/>
      <c r="UB41" s="12">
        <v>0</v>
      </c>
      <c r="UC41" s="12">
        <v>0</v>
      </c>
      <c r="UD41" s="12">
        <v>0</v>
      </c>
      <c r="UE41" s="12">
        <v>0</v>
      </c>
      <c r="UF41" s="13"/>
      <c r="UG41" s="12">
        <v>0</v>
      </c>
      <c r="UH41" s="12">
        <v>9376753.4800000004</v>
      </c>
      <c r="UI41" s="12">
        <v>0</v>
      </c>
      <c r="UJ41" s="12">
        <v>9376753.4800000004</v>
      </c>
      <c r="UK41" s="13"/>
    </row>
    <row r="42" spans="1:558" hidden="1">
      <c r="A42" s="10">
        <v>36</v>
      </c>
      <c r="B42" s="11" t="s">
        <v>38</v>
      </c>
      <c r="C42" s="12">
        <v>0</v>
      </c>
      <c r="D42" s="12">
        <v>0</v>
      </c>
      <c r="E42" s="12">
        <v>0</v>
      </c>
      <c r="F42" s="12">
        <v>0</v>
      </c>
      <c r="G42" s="13"/>
      <c r="H42" s="12">
        <v>0</v>
      </c>
      <c r="I42" s="12">
        <v>0</v>
      </c>
      <c r="J42" s="12">
        <v>0</v>
      </c>
      <c r="K42" s="12">
        <v>0</v>
      </c>
      <c r="L42" s="13"/>
      <c r="M42" s="12">
        <v>0</v>
      </c>
      <c r="N42" s="12">
        <v>0</v>
      </c>
      <c r="O42" s="12">
        <v>0</v>
      </c>
      <c r="P42" s="12">
        <v>0</v>
      </c>
      <c r="Q42" s="13"/>
      <c r="R42" s="12">
        <v>0</v>
      </c>
      <c r="S42" s="12">
        <v>0</v>
      </c>
      <c r="T42" s="12">
        <v>0</v>
      </c>
      <c r="U42" s="12">
        <v>0</v>
      </c>
      <c r="V42" s="13"/>
      <c r="W42" s="12">
        <v>1</v>
      </c>
      <c r="X42" s="12">
        <v>26500</v>
      </c>
      <c r="Y42" s="12">
        <v>0</v>
      </c>
      <c r="Z42" s="12">
        <v>26500</v>
      </c>
      <c r="AA42" s="13"/>
      <c r="AB42" s="12">
        <v>0</v>
      </c>
      <c r="AC42" s="12">
        <v>0</v>
      </c>
      <c r="AD42" s="12">
        <v>0</v>
      </c>
      <c r="AE42" s="12">
        <v>0</v>
      </c>
      <c r="AF42" s="13"/>
      <c r="AG42" s="12">
        <v>3</v>
      </c>
      <c r="AH42" s="12">
        <v>596700</v>
      </c>
      <c r="AI42" s="12">
        <v>0</v>
      </c>
      <c r="AJ42" s="12">
        <v>596700</v>
      </c>
      <c r="AK42" s="13"/>
      <c r="AL42" s="12">
        <v>0</v>
      </c>
      <c r="AM42" s="12">
        <v>0</v>
      </c>
      <c r="AN42" s="12">
        <v>0</v>
      </c>
      <c r="AO42" s="12">
        <v>0</v>
      </c>
      <c r="AP42" s="13"/>
      <c r="AQ42" s="12">
        <v>0</v>
      </c>
      <c r="AR42" s="12">
        <v>0</v>
      </c>
      <c r="AS42" s="12">
        <v>0</v>
      </c>
      <c r="AT42" s="12">
        <v>0</v>
      </c>
      <c r="AU42" s="13"/>
      <c r="AV42" s="12">
        <v>0</v>
      </c>
      <c r="AW42" s="12">
        <v>0</v>
      </c>
      <c r="AX42" s="12">
        <v>0</v>
      </c>
      <c r="AY42" s="12">
        <v>0</v>
      </c>
      <c r="AZ42" s="13"/>
      <c r="BA42" s="12">
        <v>0</v>
      </c>
      <c r="BB42" s="12">
        <v>0</v>
      </c>
      <c r="BC42" s="12">
        <v>0</v>
      </c>
      <c r="BD42" s="12">
        <v>0</v>
      </c>
      <c r="BE42" s="13"/>
      <c r="BF42" s="12">
        <v>0</v>
      </c>
      <c r="BG42" s="12">
        <v>0</v>
      </c>
      <c r="BH42" s="12">
        <v>0</v>
      </c>
      <c r="BI42" s="12">
        <v>0</v>
      </c>
      <c r="BJ42" s="13"/>
      <c r="BK42" s="12">
        <v>0</v>
      </c>
      <c r="BL42" s="12">
        <v>0</v>
      </c>
      <c r="BM42" s="12">
        <v>0</v>
      </c>
      <c r="BN42" s="12">
        <v>0</v>
      </c>
      <c r="BO42" s="13"/>
      <c r="BP42" s="12">
        <v>0</v>
      </c>
      <c r="BQ42" s="12">
        <v>0</v>
      </c>
      <c r="BR42" s="12">
        <v>0</v>
      </c>
      <c r="BS42" s="12">
        <v>0</v>
      </c>
      <c r="BT42" s="13"/>
      <c r="BU42" s="12">
        <v>0</v>
      </c>
      <c r="BV42" s="12">
        <v>243000</v>
      </c>
      <c r="BW42" s="12">
        <v>0</v>
      </c>
      <c r="BX42" s="12">
        <v>243000</v>
      </c>
      <c r="BY42" s="13"/>
      <c r="BZ42" s="12">
        <v>0</v>
      </c>
      <c r="CA42" s="12">
        <v>0</v>
      </c>
      <c r="CB42" s="12">
        <v>0</v>
      </c>
      <c r="CC42" s="12">
        <v>0</v>
      </c>
      <c r="CD42" s="13"/>
      <c r="CE42" s="12">
        <v>12</v>
      </c>
      <c r="CF42" s="12">
        <v>164248.48000000001</v>
      </c>
      <c r="CG42" s="12">
        <v>0</v>
      </c>
      <c r="CH42" s="12">
        <v>164248.48000000001</v>
      </c>
      <c r="CI42" s="13"/>
      <c r="CJ42" s="12">
        <v>0</v>
      </c>
      <c r="CK42" s="12">
        <v>0</v>
      </c>
      <c r="CL42" s="12">
        <v>0</v>
      </c>
      <c r="CM42" s="12">
        <v>0</v>
      </c>
      <c r="CN42" s="13"/>
      <c r="CO42" s="12">
        <v>1</v>
      </c>
      <c r="CP42" s="12">
        <v>23600</v>
      </c>
      <c r="CQ42" s="12">
        <v>0</v>
      </c>
      <c r="CR42" s="12">
        <v>23600</v>
      </c>
      <c r="CS42" s="13"/>
      <c r="CT42" s="12">
        <v>12</v>
      </c>
      <c r="CU42" s="12">
        <v>65050</v>
      </c>
      <c r="CV42" s="12">
        <v>0</v>
      </c>
      <c r="CW42" s="12">
        <v>65050</v>
      </c>
      <c r="CX42" s="13"/>
      <c r="CY42" s="12">
        <v>0</v>
      </c>
      <c r="CZ42" s="12">
        <v>182925</v>
      </c>
      <c r="DA42" s="12">
        <v>0</v>
      </c>
      <c r="DB42" s="12">
        <v>182925</v>
      </c>
      <c r="DC42" s="13"/>
      <c r="DD42" s="12">
        <v>0</v>
      </c>
      <c r="DE42" s="12">
        <v>0</v>
      </c>
      <c r="DF42" s="12">
        <v>0</v>
      </c>
      <c r="DG42" s="12">
        <v>0</v>
      </c>
      <c r="DH42" s="13"/>
      <c r="DI42" s="12">
        <v>0</v>
      </c>
      <c r="DJ42" s="12">
        <v>0</v>
      </c>
      <c r="DK42" s="12">
        <v>0</v>
      </c>
      <c r="DL42" s="12">
        <v>0</v>
      </c>
      <c r="DM42" s="13"/>
      <c r="DN42" s="12">
        <v>0</v>
      </c>
      <c r="DO42" s="12">
        <v>0</v>
      </c>
      <c r="DP42" s="12">
        <v>0</v>
      </c>
      <c r="DQ42" s="12">
        <v>0</v>
      </c>
      <c r="DR42" s="13"/>
      <c r="DS42" s="12">
        <v>0</v>
      </c>
      <c r="DT42" s="12">
        <v>0</v>
      </c>
      <c r="DU42" s="12">
        <v>0</v>
      </c>
      <c r="DV42" s="12">
        <v>0</v>
      </c>
      <c r="DW42" s="13"/>
      <c r="DX42" s="12">
        <v>1</v>
      </c>
      <c r="DY42" s="12">
        <v>142400</v>
      </c>
      <c r="DZ42" s="12">
        <v>0</v>
      </c>
      <c r="EA42" s="12">
        <v>142400</v>
      </c>
      <c r="EB42" s="13"/>
      <c r="EC42" s="12">
        <v>0</v>
      </c>
      <c r="ED42" s="12">
        <v>0</v>
      </c>
      <c r="EE42" s="12">
        <v>0</v>
      </c>
      <c r="EF42" s="12">
        <v>0</v>
      </c>
      <c r="EG42" s="13"/>
      <c r="EH42" s="12">
        <v>0</v>
      </c>
      <c r="EI42" s="12">
        <v>0</v>
      </c>
      <c r="EJ42" s="12">
        <v>0</v>
      </c>
      <c r="EK42" s="12">
        <v>0</v>
      </c>
      <c r="EL42" s="13"/>
      <c r="EM42" s="12">
        <v>11</v>
      </c>
      <c r="EN42" s="12">
        <v>107000</v>
      </c>
      <c r="EO42" s="12">
        <v>0</v>
      </c>
      <c r="EP42" s="12">
        <v>107000</v>
      </c>
      <c r="EQ42" s="13"/>
      <c r="ER42" s="12">
        <v>0</v>
      </c>
      <c r="ES42" s="12">
        <v>0</v>
      </c>
      <c r="ET42" s="12">
        <v>0</v>
      </c>
      <c r="EU42" s="12">
        <v>0</v>
      </c>
      <c r="EV42" s="13"/>
      <c r="EW42" s="12">
        <v>11</v>
      </c>
      <c r="EX42" s="12">
        <v>22000</v>
      </c>
      <c r="EY42" s="12">
        <v>0</v>
      </c>
      <c r="EZ42" s="12">
        <v>22000</v>
      </c>
      <c r="FA42" s="13"/>
      <c r="FB42" s="12">
        <v>11</v>
      </c>
      <c r="FC42" s="12">
        <v>33000</v>
      </c>
      <c r="FD42" s="12">
        <v>0</v>
      </c>
      <c r="FE42" s="12">
        <v>33000</v>
      </c>
      <c r="FF42" s="13"/>
      <c r="FG42" s="12">
        <v>0</v>
      </c>
      <c r="FH42" s="12">
        <v>0</v>
      </c>
      <c r="FI42" s="12">
        <v>0</v>
      </c>
      <c r="FJ42" s="12">
        <v>0</v>
      </c>
      <c r="FK42" s="13"/>
      <c r="FL42" s="12">
        <v>0</v>
      </c>
      <c r="FM42" s="12">
        <v>0</v>
      </c>
      <c r="FN42" s="12">
        <v>0</v>
      </c>
      <c r="FO42" s="12">
        <v>0</v>
      </c>
      <c r="FP42" s="13"/>
      <c r="FQ42" s="12">
        <v>0</v>
      </c>
      <c r="FR42" s="12">
        <v>0</v>
      </c>
      <c r="FS42" s="12">
        <v>0</v>
      </c>
      <c r="FT42" s="12">
        <v>0</v>
      </c>
      <c r="FU42" s="13"/>
      <c r="FV42" s="12">
        <v>0</v>
      </c>
      <c r="FW42" s="12">
        <v>0</v>
      </c>
      <c r="FX42" s="12">
        <v>0</v>
      </c>
      <c r="FY42" s="12">
        <v>0</v>
      </c>
      <c r="FZ42" s="13"/>
      <c r="GA42" s="12">
        <v>0</v>
      </c>
      <c r="GB42" s="12">
        <v>0</v>
      </c>
      <c r="GC42" s="12">
        <v>0</v>
      </c>
      <c r="GD42" s="12">
        <v>0</v>
      </c>
      <c r="GE42" s="13"/>
      <c r="GF42" s="12">
        <v>0</v>
      </c>
      <c r="GG42" s="12">
        <v>0</v>
      </c>
      <c r="GH42" s="12">
        <v>0</v>
      </c>
      <c r="GI42" s="12">
        <v>0</v>
      </c>
      <c r="GJ42" s="13"/>
      <c r="GK42" s="12">
        <v>1</v>
      </c>
      <c r="GL42" s="12">
        <v>32500</v>
      </c>
      <c r="GM42" s="12">
        <v>0</v>
      </c>
      <c r="GN42" s="12">
        <v>32500</v>
      </c>
      <c r="GO42" s="13"/>
      <c r="GP42" s="12">
        <v>11</v>
      </c>
      <c r="GQ42" s="12">
        <v>110000</v>
      </c>
      <c r="GR42" s="12">
        <v>0</v>
      </c>
      <c r="GS42" s="12">
        <v>110000</v>
      </c>
      <c r="GT42" s="13"/>
      <c r="GU42" s="12">
        <v>2</v>
      </c>
      <c r="GV42" s="12">
        <v>20000</v>
      </c>
      <c r="GW42" s="12">
        <v>0</v>
      </c>
      <c r="GX42" s="12">
        <v>20000</v>
      </c>
      <c r="GY42" s="13"/>
      <c r="GZ42" s="12">
        <v>0</v>
      </c>
      <c r="HA42" s="12">
        <v>0</v>
      </c>
      <c r="HB42" s="12">
        <v>0</v>
      </c>
      <c r="HC42" s="12">
        <v>0</v>
      </c>
      <c r="HD42" s="13"/>
      <c r="HE42" s="12">
        <v>0</v>
      </c>
      <c r="HF42" s="12">
        <v>0</v>
      </c>
      <c r="HG42" s="12">
        <v>0</v>
      </c>
      <c r="HH42" s="12">
        <v>0</v>
      </c>
      <c r="HI42" s="13"/>
      <c r="HJ42" s="12">
        <v>0</v>
      </c>
      <c r="HK42" s="12">
        <v>0</v>
      </c>
      <c r="HL42" s="12">
        <v>0</v>
      </c>
      <c r="HM42" s="12">
        <v>0</v>
      </c>
      <c r="HN42" s="13"/>
      <c r="HO42" s="12">
        <v>0</v>
      </c>
      <c r="HP42" s="12">
        <v>0</v>
      </c>
      <c r="HQ42" s="12">
        <v>0</v>
      </c>
      <c r="HR42" s="12">
        <v>0</v>
      </c>
      <c r="HS42" s="13"/>
      <c r="HT42" s="12">
        <v>0</v>
      </c>
      <c r="HU42" s="12">
        <v>0</v>
      </c>
      <c r="HV42" s="12">
        <v>0</v>
      </c>
      <c r="HW42" s="12">
        <v>0</v>
      </c>
      <c r="HX42" s="13"/>
      <c r="HY42" s="12">
        <v>0</v>
      </c>
      <c r="HZ42" s="12">
        <v>0</v>
      </c>
      <c r="IA42" s="12">
        <v>0</v>
      </c>
      <c r="IB42" s="12">
        <v>0</v>
      </c>
      <c r="IC42" s="13"/>
      <c r="ID42" s="12">
        <v>2</v>
      </c>
      <c r="IE42" s="12">
        <v>29525</v>
      </c>
      <c r="IF42" s="12">
        <v>0</v>
      </c>
      <c r="IG42" s="12">
        <v>29525</v>
      </c>
      <c r="IH42" s="13"/>
      <c r="II42" s="12">
        <v>0</v>
      </c>
      <c r="IJ42" s="12">
        <v>0</v>
      </c>
      <c r="IK42" s="12">
        <v>0</v>
      </c>
      <c r="IL42" s="12">
        <v>0</v>
      </c>
      <c r="IM42" s="13"/>
      <c r="IN42" s="12">
        <v>0</v>
      </c>
      <c r="IO42" s="12">
        <v>0</v>
      </c>
      <c r="IP42" s="12">
        <v>0</v>
      </c>
      <c r="IQ42" s="12">
        <v>0</v>
      </c>
      <c r="IR42" s="13"/>
      <c r="IS42" s="12"/>
      <c r="IT42" s="12">
        <v>0</v>
      </c>
      <c r="IU42" s="12">
        <v>0</v>
      </c>
      <c r="IV42" s="12">
        <v>0</v>
      </c>
      <c r="IW42" s="13"/>
      <c r="IX42" s="12">
        <v>212</v>
      </c>
      <c r="IY42" s="12">
        <v>239900</v>
      </c>
      <c r="IZ42" s="12">
        <v>0</v>
      </c>
      <c r="JA42" s="12">
        <v>239900</v>
      </c>
      <c r="JB42" s="13"/>
      <c r="JC42" s="12">
        <v>11</v>
      </c>
      <c r="JD42" s="12">
        <v>6050</v>
      </c>
      <c r="JE42" s="12">
        <v>0</v>
      </c>
      <c r="JF42" s="12">
        <v>6050</v>
      </c>
      <c r="JG42" s="13"/>
      <c r="JH42" s="12">
        <v>0</v>
      </c>
      <c r="JI42" s="12">
        <v>0</v>
      </c>
      <c r="JJ42" s="12">
        <v>0</v>
      </c>
      <c r="JK42" s="12">
        <v>0</v>
      </c>
      <c r="JL42" s="13"/>
      <c r="JM42" s="12">
        <v>11</v>
      </c>
      <c r="JN42" s="12">
        <v>4400</v>
      </c>
      <c r="JO42" s="12">
        <v>0</v>
      </c>
      <c r="JP42" s="12">
        <v>4400</v>
      </c>
      <c r="JQ42" s="13"/>
      <c r="JR42" s="12">
        <v>0</v>
      </c>
      <c r="JS42" s="12">
        <v>0</v>
      </c>
      <c r="JT42" s="12">
        <v>0</v>
      </c>
      <c r="JU42" s="12">
        <v>0</v>
      </c>
      <c r="JV42" s="13"/>
      <c r="JW42" s="12">
        <v>0</v>
      </c>
      <c r="JX42" s="12">
        <v>0</v>
      </c>
      <c r="JY42" s="12">
        <v>0</v>
      </c>
      <c r="JZ42" s="12">
        <v>0</v>
      </c>
      <c r="KA42" s="13"/>
      <c r="KB42" s="12">
        <v>0</v>
      </c>
      <c r="KC42" s="12">
        <v>0</v>
      </c>
      <c r="KD42" s="12">
        <v>0</v>
      </c>
      <c r="KE42" s="12">
        <v>0</v>
      </c>
      <c r="KF42" s="13"/>
      <c r="KG42" s="12">
        <v>94</v>
      </c>
      <c r="KH42" s="12">
        <v>23500</v>
      </c>
      <c r="KI42" s="12">
        <v>0</v>
      </c>
      <c r="KJ42" s="12">
        <v>23500</v>
      </c>
      <c r="KK42" s="13"/>
      <c r="KL42" s="12">
        <v>0</v>
      </c>
      <c r="KM42" s="12">
        <v>0</v>
      </c>
      <c r="KN42" s="12">
        <v>0</v>
      </c>
      <c r="KO42" s="12">
        <v>0</v>
      </c>
      <c r="KP42" s="13"/>
      <c r="KQ42" s="12">
        <v>1</v>
      </c>
      <c r="KR42" s="12">
        <v>35000</v>
      </c>
      <c r="KS42" s="12">
        <v>0</v>
      </c>
      <c r="KT42" s="12">
        <v>35000</v>
      </c>
      <c r="KU42" s="13"/>
      <c r="KV42" s="12">
        <v>0</v>
      </c>
      <c r="KW42" s="12">
        <v>0</v>
      </c>
      <c r="KX42" s="12">
        <v>0</v>
      </c>
      <c r="KY42" s="12">
        <v>0</v>
      </c>
      <c r="KZ42" s="13"/>
      <c r="LA42" s="12">
        <v>0</v>
      </c>
      <c r="LB42" s="12">
        <v>0</v>
      </c>
      <c r="LC42" s="12">
        <v>0</v>
      </c>
      <c r="LD42" s="12">
        <v>0</v>
      </c>
      <c r="LE42" s="13"/>
      <c r="LF42" s="12">
        <v>0</v>
      </c>
      <c r="LG42" s="12">
        <v>0</v>
      </c>
      <c r="LH42" s="12">
        <v>0</v>
      </c>
      <c r="LI42" s="12">
        <v>0</v>
      </c>
      <c r="LJ42" s="13"/>
      <c r="LK42" s="12">
        <v>0</v>
      </c>
      <c r="LL42" s="12">
        <v>650000</v>
      </c>
      <c r="LM42" s="12">
        <v>0</v>
      </c>
      <c r="LN42" s="12">
        <v>650000</v>
      </c>
      <c r="LO42" s="13"/>
      <c r="LP42" s="12">
        <v>630</v>
      </c>
      <c r="LQ42" s="12">
        <v>175500</v>
      </c>
      <c r="LR42" s="12">
        <v>0</v>
      </c>
      <c r="LS42" s="12">
        <v>175500</v>
      </c>
      <c r="LT42" s="13"/>
      <c r="LU42" s="12">
        <v>30</v>
      </c>
      <c r="LV42" s="12">
        <v>29200</v>
      </c>
      <c r="LW42" s="12">
        <v>0</v>
      </c>
      <c r="LX42" s="12">
        <v>29200</v>
      </c>
      <c r="LY42" s="13"/>
      <c r="LZ42" s="12">
        <v>0</v>
      </c>
      <c r="MA42" s="12">
        <v>41250</v>
      </c>
      <c r="MB42" s="12">
        <v>0</v>
      </c>
      <c r="MC42" s="12">
        <v>41250</v>
      </c>
      <c r="MD42" s="13"/>
      <c r="ME42" s="12">
        <v>0</v>
      </c>
      <c r="MF42" s="12">
        <v>0</v>
      </c>
      <c r="MG42" s="12">
        <v>0</v>
      </c>
      <c r="MH42" s="12">
        <v>0</v>
      </c>
      <c r="MI42" s="13"/>
      <c r="MJ42" s="12">
        <v>0</v>
      </c>
      <c r="MK42" s="12">
        <v>0</v>
      </c>
      <c r="ML42" s="12">
        <v>0</v>
      </c>
      <c r="MM42" s="12">
        <v>0</v>
      </c>
      <c r="MN42" s="13"/>
      <c r="MO42" s="12">
        <v>0</v>
      </c>
      <c r="MP42" s="12">
        <v>0</v>
      </c>
      <c r="MQ42" s="12">
        <v>0</v>
      </c>
      <c r="MR42" s="12">
        <v>0</v>
      </c>
      <c r="MS42" s="13"/>
      <c r="MT42" s="12">
        <v>0</v>
      </c>
      <c r="MU42" s="12">
        <v>0</v>
      </c>
      <c r="MV42" s="12">
        <v>0</v>
      </c>
      <c r="MW42" s="12">
        <v>0</v>
      </c>
      <c r="MX42" s="13"/>
      <c r="MY42" s="12">
        <v>0</v>
      </c>
      <c r="MZ42" s="12">
        <v>0</v>
      </c>
      <c r="NA42" s="12">
        <v>0</v>
      </c>
      <c r="NB42" s="12">
        <v>0</v>
      </c>
      <c r="NC42" s="13"/>
      <c r="ND42" s="12">
        <v>1</v>
      </c>
      <c r="NE42" s="12">
        <v>50000</v>
      </c>
      <c r="NF42" s="12">
        <v>0</v>
      </c>
      <c r="NG42" s="12">
        <v>50000</v>
      </c>
      <c r="NH42" s="13"/>
      <c r="NI42" s="12">
        <v>1</v>
      </c>
      <c r="NJ42" s="12">
        <v>50000</v>
      </c>
      <c r="NK42" s="12">
        <v>0</v>
      </c>
      <c r="NL42" s="12">
        <v>50000</v>
      </c>
      <c r="NM42" s="13"/>
      <c r="NN42" s="12">
        <v>0</v>
      </c>
      <c r="NO42" s="12">
        <v>0</v>
      </c>
      <c r="NP42" s="12">
        <v>0</v>
      </c>
      <c r="NQ42" s="12">
        <v>0</v>
      </c>
      <c r="NR42" s="13"/>
      <c r="NS42" s="12">
        <v>0</v>
      </c>
      <c r="NT42" s="12">
        <v>0</v>
      </c>
      <c r="NU42" s="12">
        <v>0</v>
      </c>
      <c r="NV42" s="12">
        <v>0</v>
      </c>
      <c r="NW42" s="13"/>
      <c r="NX42" s="12">
        <v>0</v>
      </c>
      <c r="NY42" s="12">
        <v>0</v>
      </c>
      <c r="NZ42" s="12">
        <v>0</v>
      </c>
      <c r="OA42" s="12">
        <v>0</v>
      </c>
      <c r="OB42" s="13"/>
      <c r="OC42" s="12">
        <v>0</v>
      </c>
      <c r="OD42" s="12">
        <v>0</v>
      </c>
      <c r="OE42" s="12">
        <v>0</v>
      </c>
      <c r="OF42" s="12">
        <v>0</v>
      </c>
      <c r="OG42" s="13"/>
      <c r="OH42" s="12">
        <v>0</v>
      </c>
      <c r="OI42" s="12">
        <v>0</v>
      </c>
      <c r="OJ42" s="12">
        <v>0</v>
      </c>
      <c r="OK42" s="12">
        <v>0</v>
      </c>
      <c r="OL42" s="13"/>
      <c r="OM42" s="12">
        <v>1</v>
      </c>
      <c r="ON42" s="12">
        <v>100000</v>
      </c>
      <c r="OO42" s="12">
        <v>0</v>
      </c>
      <c r="OP42" s="12">
        <v>100000</v>
      </c>
      <c r="OQ42" s="13"/>
      <c r="OR42" s="12">
        <v>17.600000000000001</v>
      </c>
      <c r="OS42" s="12">
        <v>1869120.0000000002</v>
      </c>
      <c r="OT42" s="12">
        <v>0</v>
      </c>
      <c r="OU42" s="12">
        <v>1869120.0000000002</v>
      </c>
      <c r="OV42" s="13"/>
      <c r="OW42" s="12">
        <v>0</v>
      </c>
      <c r="OX42" s="12">
        <v>0</v>
      </c>
      <c r="OY42" s="12">
        <v>0</v>
      </c>
      <c r="OZ42" s="12">
        <v>0</v>
      </c>
      <c r="PA42" s="13"/>
      <c r="PB42" s="12">
        <v>0</v>
      </c>
      <c r="PC42" s="12">
        <v>0</v>
      </c>
      <c r="PD42" s="12">
        <v>0</v>
      </c>
      <c r="PE42" s="12">
        <v>0</v>
      </c>
      <c r="PF42" s="13"/>
      <c r="PG42" s="12">
        <v>0</v>
      </c>
      <c r="PH42" s="12">
        <v>0</v>
      </c>
      <c r="PI42" s="12">
        <v>0</v>
      </c>
      <c r="PJ42" s="12">
        <v>0</v>
      </c>
      <c r="PK42" s="13"/>
      <c r="PL42" s="12">
        <v>0</v>
      </c>
      <c r="PM42" s="12">
        <v>0</v>
      </c>
      <c r="PN42" s="12">
        <v>0</v>
      </c>
      <c r="PO42" s="12">
        <v>0</v>
      </c>
      <c r="PP42" s="13"/>
      <c r="PQ42" s="12">
        <v>0</v>
      </c>
      <c r="PR42" s="12">
        <v>0</v>
      </c>
      <c r="PS42" s="12">
        <v>0</v>
      </c>
      <c r="PT42" s="12">
        <v>0</v>
      </c>
      <c r="PU42" s="13"/>
      <c r="PV42" s="12">
        <v>0</v>
      </c>
      <c r="PW42" s="12">
        <v>0</v>
      </c>
      <c r="PX42" s="12">
        <v>0</v>
      </c>
      <c r="PY42" s="12">
        <v>0</v>
      </c>
      <c r="PZ42" s="13"/>
      <c r="QA42" s="12">
        <v>0</v>
      </c>
      <c r="QB42" s="12">
        <v>0</v>
      </c>
      <c r="QC42" s="12">
        <v>0</v>
      </c>
      <c r="QD42" s="12">
        <v>0</v>
      </c>
      <c r="QE42" s="13"/>
      <c r="QF42" s="12">
        <v>0</v>
      </c>
      <c r="QG42" s="12">
        <v>0</v>
      </c>
      <c r="QH42" s="12">
        <v>0</v>
      </c>
      <c r="QI42" s="12">
        <v>0</v>
      </c>
      <c r="QJ42" s="13"/>
      <c r="QK42" s="12">
        <v>1</v>
      </c>
      <c r="QL42" s="12">
        <v>18500</v>
      </c>
      <c r="QM42" s="12">
        <v>0</v>
      </c>
      <c r="QN42" s="12">
        <v>18500</v>
      </c>
      <c r="QO42" s="13"/>
      <c r="QP42" s="12">
        <v>0</v>
      </c>
      <c r="QQ42" s="12">
        <v>0</v>
      </c>
      <c r="QR42" s="12">
        <v>0</v>
      </c>
      <c r="QS42" s="12">
        <v>0</v>
      </c>
      <c r="QT42" s="13"/>
      <c r="QU42" s="12">
        <v>1</v>
      </c>
      <c r="QV42" s="12">
        <v>20700</v>
      </c>
      <c r="QW42" s="12">
        <v>0</v>
      </c>
      <c r="QX42" s="12">
        <v>20700</v>
      </c>
      <c r="QY42" s="13"/>
      <c r="QZ42" s="12">
        <v>11</v>
      </c>
      <c r="RA42" s="12">
        <v>90875</v>
      </c>
      <c r="RB42" s="12">
        <v>0</v>
      </c>
      <c r="RC42" s="12">
        <v>90875</v>
      </c>
      <c r="RD42" s="13"/>
      <c r="RE42" s="12">
        <v>0</v>
      </c>
      <c r="RF42" s="12">
        <v>0</v>
      </c>
      <c r="RG42" s="12">
        <v>0</v>
      </c>
      <c r="RH42" s="12">
        <v>0</v>
      </c>
      <c r="RI42" s="13"/>
      <c r="RJ42" s="12">
        <v>0</v>
      </c>
      <c r="RK42" s="12">
        <v>0</v>
      </c>
      <c r="RL42" s="12">
        <v>0</v>
      </c>
      <c r="RM42" s="12">
        <v>0</v>
      </c>
      <c r="RN42" s="13"/>
      <c r="RO42" s="12">
        <v>0</v>
      </c>
      <c r="RP42" s="12">
        <v>0</v>
      </c>
      <c r="RQ42" s="12">
        <v>0</v>
      </c>
      <c r="RR42" s="12">
        <v>0</v>
      </c>
      <c r="RS42" s="13"/>
      <c r="RT42" s="12">
        <v>32</v>
      </c>
      <c r="RU42" s="12">
        <v>480000</v>
      </c>
      <c r="RV42" s="12">
        <v>0</v>
      </c>
      <c r="RW42" s="12">
        <v>480000</v>
      </c>
      <c r="RX42" s="13"/>
      <c r="RY42" s="12">
        <v>0</v>
      </c>
      <c r="RZ42" s="12">
        <v>0</v>
      </c>
      <c r="SA42" s="12">
        <v>0</v>
      </c>
      <c r="SB42" s="12">
        <v>0</v>
      </c>
      <c r="SC42" s="13"/>
      <c r="SD42" s="12">
        <v>0</v>
      </c>
      <c r="SE42" s="12">
        <v>0</v>
      </c>
      <c r="SF42" s="12">
        <v>0</v>
      </c>
      <c r="SG42" s="12">
        <v>0</v>
      </c>
      <c r="SH42" s="13"/>
      <c r="SI42" s="12">
        <v>0</v>
      </c>
      <c r="SJ42" s="12">
        <v>0</v>
      </c>
      <c r="SK42" s="12">
        <v>0</v>
      </c>
      <c r="SL42" s="12">
        <v>0</v>
      </c>
      <c r="SM42" s="13"/>
      <c r="SN42" s="12">
        <v>0</v>
      </c>
      <c r="SO42" s="12">
        <v>0</v>
      </c>
      <c r="SP42" s="12">
        <v>0</v>
      </c>
      <c r="SQ42" s="12">
        <v>0</v>
      </c>
      <c r="SR42" s="13"/>
      <c r="SS42" s="12">
        <v>0</v>
      </c>
      <c r="ST42" s="12">
        <v>0</v>
      </c>
      <c r="SU42" s="12">
        <v>0</v>
      </c>
      <c r="SV42" s="12">
        <v>0</v>
      </c>
      <c r="SW42" s="13"/>
      <c r="SX42" s="12">
        <v>0</v>
      </c>
      <c r="SY42" s="12">
        <v>0</v>
      </c>
      <c r="SZ42" s="12">
        <v>0</v>
      </c>
      <c r="TA42" s="12">
        <v>0</v>
      </c>
      <c r="TB42" s="13"/>
      <c r="TC42" s="12">
        <v>0</v>
      </c>
      <c r="TD42" s="12">
        <v>0</v>
      </c>
      <c r="TE42" s="12">
        <v>0</v>
      </c>
      <c r="TF42" s="12">
        <v>0</v>
      </c>
      <c r="TG42" s="13"/>
      <c r="TH42" s="12">
        <v>0</v>
      </c>
      <c r="TI42" s="12">
        <v>0</v>
      </c>
      <c r="TJ42" s="12">
        <v>0</v>
      </c>
      <c r="TK42" s="12">
        <v>0</v>
      </c>
      <c r="TL42" s="13"/>
      <c r="TM42" s="12">
        <v>0</v>
      </c>
      <c r="TN42" s="12">
        <v>0</v>
      </c>
      <c r="TO42" s="12">
        <v>0</v>
      </c>
      <c r="TP42" s="12">
        <v>0</v>
      </c>
      <c r="TQ42" s="13"/>
      <c r="TR42" s="12">
        <v>0</v>
      </c>
      <c r="TS42" s="12">
        <v>25000</v>
      </c>
      <c r="TT42" s="12">
        <v>0</v>
      </c>
      <c r="TU42" s="12">
        <v>25000</v>
      </c>
      <c r="TV42" s="13"/>
      <c r="TW42" s="12">
        <v>0</v>
      </c>
      <c r="TX42" s="12">
        <v>0</v>
      </c>
      <c r="TY42" s="12">
        <v>0</v>
      </c>
      <c r="TZ42" s="12">
        <v>0</v>
      </c>
      <c r="UA42" s="13"/>
      <c r="UB42" s="12">
        <v>0</v>
      </c>
      <c r="UC42" s="12">
        <v>0</v>
      </c>
      <c r="UD42" s="12">
        <v>0</v>
      </c>
      <c r="UE42" s="12">
        <v>0</v>
      </c>
      <c r="UF42" s="13"/>
      <c r="UG42" s="12">
        <v>0</v>
      </c>
      <c r="UH42" s="12">
        <v>5707443.4800000004</v>
      </c>
      <c r="UI42" s="12">
        <v>0</v>
      </c>
      <c r="UJ42" s="12">
        <v>5707443.4800000004</v>
      </c>
      <c r="UK42" s="13"/>
    </row>
    <row r="43" spans="1:558" hidden="1">
      <c r="A43" s="10">
        <v>37</v>
      </c>
      <c r="B43" s="11" t="s">
        <v>39</v>
      </c>
      <c r="C43" s="12">
        <v>1</v>
      </c>
      <c r="D43" s="12">
        <v>549014</v>
      </c>
      <c r="E43" s="12">
        <v>0</v>
      </c>
      <c r="F43" s="12">
        <v>549014</v>
      </c>
      <c r="G43" s="13"/>
      <c r="H43" s="12">
        <v>6</v>
      </c>
      <c r="I43" s="12">
        <v>1263840</v>
      </c>
      <c r="J43" s="12">
        <v>0</v>
      </c>
      <c r="K43" s="12">
        <v>1263840</v>
      </c>
      <c r="L43" s="13"/>
      <c r="M43" s="12">
        <v>0</v>
      </c>
      <c r="N43" s="12">
        <v>0</v>
      </c>
      <c r="O43" s="12">
        <v>0</v>
      </c>
      <c r="P43" s="12">
        <v>0</v>
      </c>
      <c r="Q43" s="13"/>
      <c r="R43" s="12">
        <v>0</v>
      </c>
      <c r="S43" s="12">
        <v>0</v>
      </c>
      <c r="T43" s="12">
        <v>0</v>
      </c>
      <c r="U43" s="12">
        <v>0</v>
      </c>
      <c r="V43" s="13"/>
      <c r="W43" s="12">
        <v>1</v>
      </c>
      <c r="X43" s="12">
        <v>26500</v>
      </c>
      <c r="Y43" s="12">
        <v>0</v>
      </c>
      <c r="Z43" s="12">
        <v>26500</v>
      </c>
      <c r="AA43" s="13"/>
      <c r="AB43" s="12">
        <v>0</v>
      </c>
      <c r="AC43" s="12">
        <v>0</v>
      </c>
      <c r="AD43" s="12">
        <v>0</v>
      </c>
      <c r="AE43" s="12">
        <v>0</v>
      </c>
      <c r="AF43" s="13"/>
      <c r="AG43" s="12">
        <v>7</v>
      </c>
      <c r="AH43" s="12">
        <v>1392300</v>
      </c>
      <c r="AI43" s="12">
        <v>0</v>
      </c>
      <c r="AJ43" s="12">
        <v>1392300</v>
      </c>
      <c r="AK43" s="13"/>
      <c r="AL43" s="12">
        <v>0</v>
      </c>
      <c r="AM43" s="12">
        <v>0</v>
      </c>
      <c r="AN43" s="12">
        <v>0</v>
      </c>
      <c r="AO43" s="12">
        <v>0</v>
      </c>
      <c r="AP43" s="13"/>
      <c r="AQ43" s="12">
        <v>0</v>
      </c>
      <c r="AR43" s="12">
        <v>0</v>
      </c>
      <c r="AS43" s="12">
        <v>0</v>
      </c>
      <c r="AT43" s="12">
        <v>0</v>
      </c>
      <c r="AU43" s="13"/>
      <c r="AV43" s="12">
        <v>0</v>
      </c>
      <c r="AW43" s="12">
        <v>0</v>
      </c>
      <c r="AX43" s="12">
        <v>0</v>
      </c>
      <c r="AY43" s="12">
        <v>0</v>
      </c>
      <c r="AZ43" s="13"/>
      <c r="BA43" s="12">
        <v>0</v>
      </c>
      <c r="BB43" s="12">
        <v>0</v>
      </c>
      <c r="BC43" s="12">
        <v>0</v>
      </c>
      <c r="BD43" s="12">
        <v>0</v>
      </c>
      <c r="BE43" s="13"/>
      <c r="BF43" s="12">
        <v>0</v>
      </c>
      <c r="BG43" s="12">
        <v>0</v>
      </c>
      <c r="BH43" s="12">
        <v>0</v>
      </c>
      <c r="BI43" s="12">
        <v>0</v>
      </c>
      <c r="BJ43" s="13"/>
      <c r="BK43" s="12">
        <v>0</v>
      </c>
      <c r="BL43" s="12">
        <v>0</v>
      </c>
      <c r="BM43" s="12">
        <v>0</v>
      </c>
      <c r="BN43" s="12">
        <v>0</v>
      </c>
      <c r="BO43" s="13"/>
      <c r="BP43" s="12">
        <v>0</v>
      </c>
      <c r="BQ43" s="12">
        <v>0</v>
      </c>
      <c r="BR43" s="12">
        <v>0</v>
      </c>
      <c r="BS43" s="12">
        <v>0</v>
      </c>
      <c r="BT43" s="13"/>
      <c r="BU43" s="12">
        <v>0</v>
      </c>
      <c r="BV43" s="12">
        <v>297000</v>
      </c>
      <c r="BW43" s="12">
        <v>0</v>
      </c>
      <c r="BX43" s="12">
        <v>297000</v>
      </c>
      <c r="BY43" s="13"/>
      <c r="BZ43" s="12">
        <v>0</v>
      </c>
      <c r="CA43" s="12">
        <v>0</v>
      </c>
      <c r="CB43" s="12">
        <v>0</v>
      </c>
      <c r="CC43" s="12">
        <v>0</v>
      </c>
      <c r="CD43" s="13"/>
      <c r="CE43" s="12">
        <v>17</v>
      </c>
      <c r="CF43" s="12">
        <v>225248.48</v>
      </c>
      <c r="CG43" s="12">
        <v>0</v>
      </c>
      <c r="CH43" s="12">
        <v>225248.48</v>
      </c>
      <c r="CI43" s="13"/>
      <c r="CJ43" s="12">
        <v>0</v>
      </c>
      <c r="CK43" s="12">
        <v>0</v>
      </c>
      <c r="CL43" s="12">
        <v>0</v>
      </c>
      <c r="CM43" s="12">
        <v>0</v>
      </c>
      <c r="CN43" s="13"/>
      <c r="CO43" s="12">
        <v>1</v>
      </c>
      <c r="CP43" s="12">
        <v>23600</v>
      </c>
      <c r="CQ43" s="12">
        <v>0</v>
      </c>
      <c r="CR43" s="12">
        <v>23600</v>
      </c>
      <c r="CS43" s="13"/>
      <c r="CT43" s="12">
        <v>18</v>
      </c>
      <c r="CU43" s="12">
        <v>83050</v>
      </c>
      <c r="CV43" s="12">
        <v>0</v>
      </c>
      <c r="CW43" s="12">
        <v>83050</v>
      </c>
      <c r="CX43" s="13"/>
      <c r="CY43" s="12">
        <v>0</v>
      </c>
      <c r="CZ43" s="12">
        <v>254225</v>
      </c>
      <c r="DA43" s="12">
        <v>0</v>
      </c>
      <c r="DB43" s="12">
        <v>254225</v>
      </c>
      <c r="DC43" s="13"/>
      <c r="DD43" s="12">
        <v>0</v>
      </c>
      <c r="DE43" s="12">
        <v>0</v>
      </c>
      <c r="DF43" s="12">
        <v>0</v>
      </c>
      <c r="DG43" s="12">
        <v>0</v>
      </c>
      <c r="DH43" s="13"/>
      <c r="DI43" s="12">
        <v>0</v>
      </c>
      <c r="DJ43" s="12">
        <v>0</v>
      </c>
      <c r="DK43" s="12">
        <v>0</v>
      </c>
      <c r="DL43" s="12">
        <v>0</v>
      </c>
      <c r="DM43" s="13"/>
      <c r="DN43" s="12">
        <v>0</v>
      </c>
      <c r="DO43" s="12">
        <v>0</v>
      </c>
      <c r="DP43" s="12">
        <v>0</v>
      </c>
      <c r="DQ43" s="12">
        <v>0</v>
      </c>
      <c r="DR43" s="13"/>
      <c r="DS43" s="12">
        <v>0</v>
      </c>
      <c r="DT43" s="12">
        <v>0</v>
      </c>
      <c r="DU43" s="12">
        <v>0</v>
      </c>
      <c r="DV43" s="12">
        <v>0</v>
      </c>
      <c r="DW43" s="13"/>
      <c r="DX43" s="12">
        <v>1</v>
      </c>
      <c r="DY43" s="12">
        <v>142400</v>
      </c>
      <c r="DZ43" s="12">
        <v>0</v>
      </c>
      <c r="EA43" s="12">
        <v>142400</v>
      </c>
      <c r="EB43" s="13"/>
      <c r="EC43" s="12">
        <v>0</v>
      </c>
      <c r="ED43" s="12">
        <v>0</v>
      </c>
      <c r="EE43" s="12">
        <v>0</v>
      </c>
      <c r="EF43" s="12">
        <v>0</v>
      </c>
      <c r="EG43" s="13"/>
      <c r="EH43" s="12">
        <v>0</v>
      </c>
      <c r="EI43" s="12">
        <v>0</v>
      </c>
      <c r="EJ43" s="12">
        <v>0</v>
      </c>
      <c r="EK43" s="12">
        <v>0</v>
      </c>
      <c r="EL43" s="13"/>
      <c r="EM43" s="12">
        <v>17</v>
      </c>
      <c r="EN43" s="12">
        <v>149000</v>
      </c>
      <c r="EO43" s="12">
        <v>0</v>
      </c>
      <c r="EP43" s="12">
        <v>149000</v>
      </c>
      <c r="EQ43" s="13"/>
      <c r="ER43" s="12">
        <v>0</v>
      </c>
      <c r="ES43" s="12">
        <v>0</v>
      </c>
      <c r="ET43" s="12">
        <v>0</v>
      </c>
      <c r="EU43" s="12">
        <v>0</v>
      </c>
      <c r="EV43" s="13"/>
      <c r="EW43" s="12">
        <v>16</v>
      </c>
      <c r="EX43" s="12">
        <v>32000</v>
      </c>
      <c r="EY43" s="12">
        <v>0</v>
      </c>
      <c r="EZ43" s="12">
        <v>32000</v>
      </c>
      <c r="FA43" s="13"/>
      <c r="FB43" s="12">
        <v>16</v>
      </c>
      <c r="FC43" s="12">
        <v>48000</v>
      </c>
      <c r="FD43" s="12">
        <v>0</v>
      </c>
      <c r="FE43" s="12">
        <v>48000</v>
      </c>
      <c r="FF43" s="13"/>
      <c r="FG43" s="12">
        <v>0</v>
      </c>
      <c r="FH43" s="12">
        <v>0</v>
      </c>
      <c r="FI43" s="12">
        <v>0</v>
      </c>
      <c r="FJ43" s="12">
        <v>0</v>
      </c>
      <c r="FK43" s="13"/>
      <c r="FL43" s="12">
        <v>0</v>
      </c>
      <c r="FM43" s="12">
        <v>0</v>
      </c>
      <c r="FN43" s="12">
        <v>0</v>
      </c>
      <c r="FO43" s="12">
        <v>0</v>
      </c>
      <c r="FP43" s="13"/>
      <c r="FQ43" s="12">
        <v>0</v>
      </c>
      <c r="FR43" s="12">
        <v>0</v>
      </c>
      <c r="FS43" s="12">
        <v>0</v>
      </c>
      <c r="FT43" s="12">
        <v>0</v>
      </c>
      <c r="FU43" s="13"/>
      <c r="FV43" s="12">
        <v>0</v>
      </c>
      <c r="FW43" s="12">
        <v>0</v>
      </c>
      <c r="FX43" s="12">
        <v>0</v>
      </c>
      <c r="FY43" s="12">
        <v>0</v>
      </c>
      <c r="FZ43" s="13"/>
      <c r="GA43" s="12">
        <v>0</v>
      </c>
      <c r="GB43" s="12">
        <v>0</v>
      </c>
      <c r="GC43" s="12">
        <v>0</v>
      </c>
      <c r="GD43" s="12">
        <v>0</v>
      </c>
      <c r="GE43" s="13"/>
      <c r="GF43" s="12">
        <v>0</v>
      </c>
      <c r="GG43" s="12">
        <v>0</v>
      </c>
      <c r="GH43" s="12">
        <v>0</v>
      </c>
      <c r="GI43" s="12">
        <v>0</v>
      </c>
      <c r="GJ43" s="13"/>
      <c r="GK43" s="12">
        <v>1</v>
      </c>
      <c r="GL43" s="12">
        <v>32500</v>
      </c>
      <c r="GM43" s="12">
        <v>0</v>
      </c>
      <c r="GN43" s="12">
        <v>32500</v>
      </c>
      <c r="GO43" s="13"/>
      <c r="GP43" s="12">
        <v>16</v>
      </c>
      <c r="GQ43" s="12">
        <v>160000</v>
      </c>
      <c r="GR43" s="12">
        <v>0</v>
      </c>
      <c r="GS43" s="12">
        <v>160000</v>
      </c>
      <c r="GT43" s="13"/>
      <c r="GU43" s="12">
        <v>2</v>
      </c>
      <c r="GV43" s="12">
        <v>20000</v>
      </c>
      <c r="GW43" s="12">
        <v>0</v>
      </c>
      <c r="GX43" s="12">
        <v>20000</v>
      </c>
      <c r="GY43" s="13"/>
      <c r="GZ43" s="12">
        <v>0</v>
      </c>
      <c r="HA43" s="12">
        <v>0</v>
      </c>
      <c r="HB43" s="12">
        <v>0</v>
      </c>
      <c r="HC43" s="12">
        <v>0</v>
      </c>
      <c r="HD43" s="13"/>
      <c r="HE43" s="12">
        <v>0</v>
      </c>
      <c r="HF43" s="12">
        <v>0</v>
      </c>
      <c r="HG43" s="12">
        <v>0</v>
      </c>
      <c r="HH43" s="12">
        <v>0</v>
      </c>
      <c r="HI43" s="13"/>
      <c r="HJ43" s="12">
        <v>0</v>
      </c>
      <c r="HK43" s="12">
        <v>0</v>
      </c>
      <c r="HL43" s="12">
        <v>0</v>
      </c>
      <c r="HM43" s="12">
        <v>0</v>
      </c>
      <c r="HN43" s="13"/>
      <c r="HO43" s="12">
        <v>0</v>
      </c>
      <c r="HP43" s="12">
        <v>0</v>
      </c>
      <c r="HQ43" s="12">
        <v>0</v>
      </c>
      <c r="HR43" s="12">
        <v>0</v>
      </c>
      <c r="HS43" s="13"/>
      <c r="HT43" s="12">
        <v>0</v>
      </c>
      <c r="HU43" s="12">
        <v>0</v>
      </c>
      <c r="HV43" s="12">
        <v>0</v>
      </c>
      <c r="HW43" s="12">
        <v>0</v>
      </c>
      <c r="HX43" s="13"/>
      <c r="HY43" s="12">
        <v>0</v>
      </c>
      <c r="HZ43" s="12">
        <v>0</v>
      </c>
      <c r="IA43" s="12">
        <v>0</v>
      </c>
      <c r="IB43" s="12">
        <v>0</v>
      </c>
      <c r="IC43" s="13"/>
      <c r="ID43" s="12">
        <v>3</v>
      </c>
      <c r="IE43" s="12">
        <v>44275</v>
      </c>
      <c r="IF43" s="12">
        <v>0</v>
      </c>
      <c r="IG43" s="12">
        <v>44275</v>
      </c>
      <c r="IH43" s="13"/>
      <c r="II43" s="12">
        <v>0</v>
      </c>
      <c r="IJ43" s="12">
        <v>0</v>
      </c>
      <c r="IK43" s="12">
        <v>0</v>
      </c>
      <c r="IL43" s="12">
        <v>0</v>
      </c>
      <c r="IM43" s="13"/>
      <c r="IN43" s="12">
        <v>0</v>
      </c>
      <c r="IO43" s="12">
        <v>0</v>
      </c>
      <c r="IP43" s="12">
        <v>0</v>
      </c>
      <c r="IQ43" s="12">
        <v>0</v>
      </c>
      <c r="IR43" s="13"/>
      <c r="IS43" s="12"/>
      <c r="IT43" s="12">
        <v>0</v>
      </c>
      <c r="IU43" s="12">
        <v>0</v>
      </c>
      <c r="IV43" s="12">
        <v>0</v>
      </c>
      <c r="IW43" s="13"/>
      <c r="IX43" s="12">
        <v>225</v>
      </c>
      <c r="IY43" s="12">
        <v>257700</v>
      </c>
      <c r="IZ43" s="12">
        <v>0</v>
      </c>
      <c r="JA43" s="12">
        <v>257700</v>
      </c>
      <c r="JB43" s="13"/>
      <c r="JC43" s="12">
        <v>16</v>
      </c>
      <c r="JD43" s="12">
        <v>8800</v>
      </c>
      <c r="JE43" s="12">
        <v>0</v>
      </c>
      <c r="JF43" s="12">
        <v>8800</v>
      </c>
      <c r="JG43" s="13"/>
      <c r="JH43" s="12">
        <v>0</v>
      </c>
      <c r="JI43" s="12">
        <v>0</v>
      </c>
      <c r="JJ43" s="12">
        <v>0</v>
      </c>
      <c r="JK43" s="12">
        <v>0</v>
      </c>
      <c r="JL43" s="13"/>
      <c r="JM43" s="12">
        <v>16</v>
      </c>
      <c r="JN43" s="12">
        <v>6400</v>
      </c>
      <c r="JO43" s="12">
        <v>0</v>
      </c>
      <c r="JP43" s="12">
        <v>6400</v>
      </c>
      <c r="JQ43" s="13"/>
      <c r="JR43" s="12">
        <v>0</v>
      </c>
      <c r="JS43" s="12">
        <v>0</v>
      </c>
      <c r="JT43" s="12">
        <v>0</v>
      </c>
      <c r="JU43" s="12">
        <v>0</v>
      </c>
      <c r="JV43" s="13"/>
      <c r="JW43" s="12">
        <v>0</v>
      </c>
      <c r="JX43" s="12">
        <v>0</v>
      </c>
      <c r="JY43" s="12">
        <v>0</v>
      </c>
      <c r="JZ43" s="12">
        <v>0</v>
      </c>
      <c r="KA43" s="13"/>
      <c r="KB43" s="12">
        <v>0</v>
      </c>
      <c r="KC43" s="12">
        <v>0</v>
      </c>
      <c r="KD43" s="12">
        <v>0</v>
      </c>
      <c r="KE43" s="12">
        <v>0</v>
      </c>
      <c r="KF43" s="13"/>
      <c r="KG43" s="12">
        <v>153</v>
      </c>
      <c r="KH43" s="12">
        <v>38250</v>
      </c>
      <c r="KI43" s="12">
        <v>0</v>
      </c>
      <c r="KJ43" s="12">
        <v>38250</v>
      </c>
      <c r="KK43" s="13"/>
      <c r="KL43" s="12">
        <v>0</v>
      </c>
      <c r="KM43" s="12">
        <v>0</v>
      </c>
      <c r="KN43" s="12">
        <v>0</v>
      </c>
      <c r="KO43" s="12">
        <v>0</v>
      </c>
      <c r="KP43" s="13"/>
      <c r="KQ43" s="12">
        <v>1</v>
      </c>
      <c r="KR43" s="12">
        <v>35000</v>
      </c>
      <c r="KS43" s="12">
        <v>0</v>
      </c>
      <c r="KT43" s="12">
        <v>35000</v>
      </c>
      <c r="KU43" s="13"/>
      <c r="KV43" s="12">
        <v>0</v>
      </c>
      <c r="KW43" s="12">
        <v>0</v>
      </c>
      <c r="KX43" s="12">
        <v>0</v>
      </c>
      <c r="KY43" s="12">
        <v>0</v>
      </c>
      <c r="KZ43" s="13"/>
      <c r="LA43" s="12">
        <v>0</v>
      </c>
      <c r="LB43" s="12">
        <v>0</v>
      </c>
      <c r="LC43" s="12">
        <v>0</v>
      </c>
      <c r="LD43" s="12">
        <v>0</v>
      </c>
      <c r="LE43" s="13"/>
      <c r="LF43" s="12">
        <v>0</v>
      </c>
      <c r="LG43" s="12">
        <v>0</v>
      </c>
      <c r="LH43" s="12">
        <v>0</v>
      </c>
      <c r="LI43" s="12">
        <v>0</v>
      </c>
      <c r="LJ43" s="13"/>
      <c r="LK43" s="12">
        <v>0</v>
      </c>
      <c r="LL43" s="12">
        <v>962200</v>
      </c>
      <c r="LM43" s="12">
        <v>0</v>
      </c>
      <c r="LN43" s="12">
        <v>962200</v>
      </c>
      <c r="LO43" s="13"/>
      <c r="LP43" s="12">
        <v>1440</v>
      </c>
      <c r="LQ43" s="12">
        <v>344000</v>
      </c>
      <c r="LR43" s="12">
        <v>0</v>
      </c>
      <c r="LS43" s="12">
        <v>344000</v>
      </c>
      <c r="LT43" s="13"/>
      <c r="LU43" s="12">
        <v>30</v>
      </c>
      <c r="LV43" s="12">
        <v>29200</v>
      </c>
      <c r="LW43" s="12">
        <v>0</v>
      </c>
      <c r="LX43" s="12">
        <v>29200</v>
      </c>
      <c r="LY43" s="13"/>
      <c r="LZ43" s="12">
        <v>0</v>
      </c>
      <c r="MA43" s="12">
        <v>60000</v>
      </c>
      <c r="MB43" s="12">
        <v>0</v>
      </c>
      <c r="MC43" s="12">
        <v>60000</v>
      </c>
      <c r="MD43" s="13"/>
      <c r="ME43" s="12">
        <v>0</v>
      </c>
      <c r="MF43" s="12">
        <v>0</v>
      </c>
      <c r="MG43" s="12">
        <v>0</v>
      </c>
      <c r="MH43" s="12">
        <v>0</v>
      </c>
      <c r="MI43" s="13"/>
      <c r="MJ43" s="12">
        <v>0</v>
      </c>
      <c r="MK43" s="12">
        <v>0</v>
      </c>
      <c r="ML43" s="12">
        <v>0</v>
      </c>
      <c r="MM43" s="12">
        <v>0</v>
      </c>
      <c r="MN43" s="13"/>
      <c r="MO43" s="12">
        <v>0</v>
      </c>
      <c r="MP43" s="12">
        <v>0</v>
      </c>
      <c r="MQ43" s="12">
        <v>0</v>
      </c>
      <c r="MR43" s="12">
        <v>0</v>
      </c>
      <c r="MS43" s="13"/>
      <c r="MT43" s="12">
        <v>0</v>
      </c>
      <c r="MU43" s="12">
        <v>0</v>
      </c>
      <c r="MV43" s="12">
        <v>0</v>
      </c>
      <c r="MW43" s="12">
        <v>0</v>
      </c>
      <c r="MX43" s="13"/>
      <c r="MY43" s="12">
        <v>0</v>
      </c>
      <c r="MZ43" s="12">
        <v>0</v>
      </c>
      <c r="NA43" s="12">
        <v>0</v>
      </c>
      <c r="NB43" s="12">
        <v>0</v>
      </c>
      <c r="NC43" s="13"/>
      <c r="ND43" s="12">
        <v>1</v>
      </c>
      <c r="NE43" s="12">
        <v>50000</v>
      </c>
      <c r="NF43" s="12">
        <v>0</v>
      </c>
      <c r="NG43" s="12">
        <v>50000</v>
      </c>
      <c r="NH43" s="13"/>
      <c r="NI43" s="12">
        <v>1</v>
      </c>
      <c r="NJ43" s="12">
        <v>50000</v>
      </c>
      <c r="NK43" s="12">
        <v>0</v>
      </c>
      <c r="NL43" s="12">
        <v>50000</v>
      </c>
      <c r="NM43" s="13"/>
      <c r="NN43" s="12">
        <v>0</v>
      </c>
      <c r="NO43" s="12">
        <v>0</v>
      </c>
      <c r="NP43" s="12">
        <v>0</v>
      </c>
      <c r="NQ43" s="12">
        <v>0</v>
      </c>
      <c r="NR43" s="13"/>
      <c r="NS43" s="12">
        <v>0</v>
      </c>
      <c r="NT43" s="12">
        <v>0</v>
      </c>
      <c r="NU43" s="12">
        <v>0</v>
      </c>
      <c r="NV43" s="12">
        <v>0</v>
      </c>
      <c r="NW43" s="13"/>
      <c r="NX43" s="12">
        <v>0</v>
      </c>
      <c r="NY43" s="12">
        <v>0</v>
      </c>
      <c r="NZ43" s="12">
        <v>0</v>
      </c>
      <c r="OA43" s="12">
        <v>0</v>
      </c>
      <c r="OB43" s="13"/>
      <c r="OC43" s="12">
        <v>0</v>
      </c>
      <c r="OD43" s="12">
        <v>0</v>
      </c>
      <c r="OE43" s="12">
        <v>0</v>
      </c>
      <c r="OF43" s="12">
        <v>0</v>
      </c>
      <c r="OG43" s="13"/>
      <c r="OH43" s="12">
        <v>0</v>
      </c>
      <c r="OI43" s="12">
        <v>0</v>
      </c>
      <c r="OJ43" s="12">
        <v>0</v>
      </c>
      <c r="OK43" s="12">
        <v>0</v>
      </c>
      <c r="OL43" s="13"/>
      <c r="OM43" s="12">
        <v>1</v>
      </c>
      <c r="ON43" s="12">
        <v>100000</v>
      </c>
      <c r="OO43" s="12">
        <v>0</v>
      </c>
      <c r="OP43" s="12">
        <v>100000</v>
      </c>
      <c r="OQ43" s="13"/>
      <c r="OR43" s="12">
        <v>32.4</v>
      </c>
      <c r="OS43" s="12">
        <v>3440880</v>
      </c>
      <c r="OT43" s="12">
        <v>0</v>
      </c>
      <c r="OU43" s="12">
        <v>3440880</v>
      </c>
      <c r="OV43" s="13"/>
      <c r="OW43" s="12">
        <v>0</v>
      </c>
      <c r="OX43" s="12">
        <v>0</v>
      </c>
      <c r="OY43" s="12">
        <v>0</v>
      </c>
      <c r="OZ43" s="12">
        <v>0</v>
      </c>
      <c r="PA43" s="13"/>
      <c r="PB43" s="12">
        <v>0</v>
      </c>
      <c r="PC43" s="12">
        <v>0</v>
      </c>
      <c r="PD43" s="12">
        <v>0</v>
      </c>
      <c r="PE43" s="12">
        <v>0</v>
      </c>
      <c r="PF43" s="13"/>
      <c r="PG43" s="12">
        <v>0</v>
      </c>
      <c r="PH43" s="12">
        <v>0</v>
      </c>
      <c r="PI43" s="12">
        <v>0</v>
      </c>
      <c r="PJ43" s="12">
        <v>0</v>
      </c>
      <c r="PK43" s="13"/>
      <c r="PL43" s="12">
        <v>0</v>
      </c>
      <c r="PM43" s="12">
        <v>0</v>
      </c>
      <c r="PN43" s="12">
        <v>0</v>
      </c>
      <c r="PO43" s="12">
        <v>0</v>
      </c>
      <c r="PP43" s="13"/>
      <c r="PQ43" s="12">
        <v>0</v>
      </c>
      <c r="PR43" s="12">
        <v>0</v>
      </c>
      <c r="PS43" s="12">
        <v>0</v>
      </c>
      <c r="PT43" s="12">
        <v>0</v>
      </c>
      <c r="PU43" s="13"/>
      <c r="PV43" s="12">
        <v>0</v>
      </c>
      <c r="PW43" s="12">
        <v>0</v>
      </c>
      <c r="PX43" s="12">
        <v>0</v>
      </c>
      <c r="PY43" s="12">
        <v>0</v>
      </c>
      <c r="PZ43" s="13"/>
      <c r="QA43" s="12">
        <v>0</v>
      </c>
      <c r="QB43" s="12">
        <v>0</v>
      </c>
      <c r="QC43" s="12">
        <v>0</v>
      </c>
      <c r="QD43" s="12">
        <v>0</v>
      </c>
      <c r="QE43" s="13"/>
      <c r="QF43" s="12">
        <v>0</v>
      </c>
      <c r="QG43" s="12">
        <v>0</v>
      </c>
      <c r="QH43" s="12">
        <v>0</v>
      </c>
      <c r="QI43" s="12">
        <v>0</v>
      </c>
      <c r="QJ43" s="13"/>
      <c r="QK43" s="12">
        <v>1</v>
      </c>
      <c r="QL43" s="12">
        <v>18500</v>
      </c>
      <c r="QM43" s="12">
        <v>0</v>
      </c>
      <c r="QN43" s="12">
        <v>18500</v>
      </c>
      <c r="QO43" s="13"/>
      <c r="QP43" s="12">
        <v>0</v>
      </c>
      <c r="QQ43" s="12">
        <v>0</v>
      </c>
      <c r="QR43" s="12">
        <v>0</v>
      </c>
      <c r="QS43" s="12">
        <v>0</v>
      </c>
      <c r="QT43" s="13"/>
      <c r="QU43" s="12">
        <v>1</v>
      </c>
      <c r="QV43" s="12">
        <v>27900</v>
      </c>
      <c r="QW43" s="12">
        <v>0</v>
      </c>
      <c r="QX43" s="12">
        <v>27900</v>
      </c>
      <c r="QY43" s="13"/>
      <c r="QZ43" s="12">
        <v>16</v>
      </c>
      <c r="RA43" s="12">
        <v>105000</v>
      </c>
      <c r="RB43" s="12">
        <v>0</v>
      </c>
      <c r="RC43" s="12">
        <v>105000</v>
      </c>
      <c r="RD43" s="13"/>
      <c r="RE43" s="12">
        <v>0</v>
      </c>
      <c r="RF43" s="12">
        <v>0</v>
      </c>
      <c r="RG43" s="12">
        <v>0</v>
      </c>
      <c r="RH43" s="12">
        <v>0</v>
      </c>
      <c r="RI43" s="13"/>
      <c r="RJ43" s="12">
        <v>0</v>
      </c>
      <c r="RK43" s="12">
        <v>0</v>
      </c>
      <c r="RL43" s="12">
        <v>0</v>
      </c>
      <c r="RM43" s="12">
        <v>0</v>
      </c>
      <c r="RN43" s="13"/>
      <c r="RO43" s="12">
        <v>0</v>
      </c>
      <c r="RP43" s="12">
        <v>0</v>
      </c>
      <c r="RQ43" s="12">
        <v>0</v>
      </c>
      <c r="RR43" s="12">
        <v>0</v>
      </c>
      <c r="RS43" s="13"/>
      <c r="RT43" s="12">
        <v>68</v>
      </c>
      <c r="RU43" s="12">
        <v>1020000</v>
      </c>
      <c r="RV43" s="12">
        <v>0</v>
      </c>
      <c r="RW43" s="12">
        <v>1020000</v>
      </c>
      <c r="RX43" s="13"/>
      <c r="RY43" s="12">
        <v>0</v>
      </c>
      <c r="RZ43" s="12">
        <v>0</v>
      </c>
      <c r="SA43" s="12">
        <v>0</v>
      </c>
      <c r="SB43" s="12">
        <v>0</v>
      </c>
      <c r="SC43" s="13"/>
      <c r="SD43" s="12">
        <v>0</v>
      </c>
      <c r="SE43" s="12">
        <v>0</v>
      </c>
      <c r="SF43" s="12">
        <v>0</v>
      </c>
      <c r="SG43" s="12">
        <v>0</v>
      </c>
      <c r="SH43" s="13"/>
      <c r="SI43" s="12">
        <v>0</v>
      </c>
      <c r="SJ43" s="12">
        <v>0</v>
      </c>
      <c r="SK43" s="12">
        <v>0</v>
      </c>
      <c r="SL43" s="12">
        <v>0</v>
      </c>
      <c r="SM43" s="13"/>
      <c r="SN43" s="12">
        <v>0</v>
      </c>
      <c r="SO43" s="12">
        <v>0</v>
      </c>
      <c r="SP43" s="12">
        <v>0</v>
      </c>
      <c r="SQ43" s="12">
        <v>0</v>
      </c>
      <c r="SR43" s="13"/>
      <c r="SS43" s="12">
        <v>0</v>
      </c>
      <c r="ST43" s="12">
        <v>0</v>
      </c>
      <c r="SU43" s="12">
        <v>0</v>
      </c>
      <c r="SV43" s="12">
        <v>0</v>
      </c>
      <c r="SW43" s="13"/>
      <c r="SX43" s="12">
        <v>0</v>
      </c>
      <c r="SY43" s="12">
        <v>0</v>
      </c>
      <c r="SZ43" s="12">
        <v>0</v>
      </c>
      <c r="TA43" s="12">
        <v>0</v>
      </c>
      <c r="TB43" s="13"/>
      <c r="TC43" s="12">
        <v>0</v>
      </c>
      <c r="TD43" s="12">
        <v>0</v>
      </c>
      <c r="TE43" s="12">
        <v>0</v>
      </c>
      <c r="TF43" s="12">
        <v>0</v>
      </c>
      <c r="TG43" s="13"/>
      <c r="TH43" s="12">
        <v>0</v>
      </c>
      <c r="TI43" s="12">
        <v>0</v>
      </c>
      <c r="TJ43" s="12">
        <v>0</v>
      </c>
      <c r="TK43" s="12">
        <v>0</v>
      </c>
      <c r="TL43" s="13"/>
      <c r="TM43" s="12">
        <v>0</v>
      </c>
      <c r="TN43" s="12">
        <v>0</v>
      </c>
      <c r="TO43" s="12">
        <v>0</v>
      </c>
      <c r="TP43" s="12">
        <v>0</v>
      </c>
      <c r="TQ43" s="13"/>
      <c r="TR43" s="12">
        <v>0</v>
      </c>
      <c r="TS43" s="12">
        <v>25000</v>
      </c>
      <c r="TT43" s="12">
        <v>0</v>
      </c>
      <c r="TU43" s="12">
        <v>25000</v>
      </c>
      <c r="TV43" s="13"/>
      <c r="TW43" s="12">
        <v>0</v>
      </c>
      <c r="TX43" s="12">
        <v>0</v>
      </c>
      <c r="TY43" s="12">
        <v>0</v>
      </c>
      <c r="TZ43" s="12">
        <v>0</v>
      </c>
      <c r="UA43" s="13"/>
      <c r="UB43" s="12">
        <v>0</v>
      </c>
      <c r="UC43" s="12">
        <v>0</v>
      </c>
      <c r="UD43" s="12">
        <v>0</v>
      </c>
      <c r="UE43" s="12">
        <v>0</v>
      </c>
      <c r="UF43" s="13"/>
      <c r="UG43" s="12">
        <v>0</v>
      </c>
      <c r="UH43" s="12">
        <v>11321782.48</v>
      </c>
      <c r="UI43" s="12">
        <v>0</v>
      </c>
      <c r="UJ43" s="12">
        <v>11321782.48</v>
      </c>
      <c r="UK43" s="13"/>
    </row>
    <row r="44" spans="1:558" hidden="1">
      <c r="A44" s="10">
        <v>38</v>
      </c>
      <c r="B44" s="11" t="s">
        <v>40</v>
      </c>
      <c r="C44" s="12">
        <v>1</v>
      </c>
      <c r="D44" s="12">
        <v>549014</v>
      </c>
      <c r="E44" s="12">
        <v>0</v>
      </c>
      <c r="F44" s="12">
        <v>549014</v>
      </c>
      <c r="G44" s="13"/>
      <c r="H44" s="12">
        <v>7</v>
      </c>
      <c r="I44" s="12">
        <v>1902420</v>
      </c>
      <c r="J44" s="12">
        <v>0</v>
      </c>
      <c r="K44" s="12">
        <v>1902420</v>
      </c>
      <c r="L44" s="13"/>
      <c r="M44" s="12">
        <v>0</v>
      </c>
      <c r="N44" s="12">
        <v>0</v>
      </c>
      <c r="O44" s="12">
        <v>0</v>
      </c>
      <c r="P44" s="12">
        <v>0</v>
      </c>
      <c r="Q44" s="13"/>
      <c r="R44" s="12">
        <v>0</v>
      </c>
      <c r="S44" s="12">
        <v>0</v>
      </c>
      <c r="T44" s="12">
        <v>0</v>
      </c>
      <c r="U44" s="12">
        <v>0</v>
      </c>
      <c r="V44" s="13"/>
      <c r="W44" s="12">
        <v>1</v>
      </c>
      <c r="X44" s="12">
        <v>26500</v>
      </c>
      <c r="Y44" s="12">
        <v>0</v>
      </c>
      <c r="Z44" s="12">
        <v>26500</v>
      </c>
      <c r="AA44" s="13"/>
      <c r="AB44" s="12">
        <v>0</v>
      </c>
      <c r="AC44" s="12">
        <v>0</v>
      </c>
      <c r="AD44" s="12">
        <v>0</v>
      </c>
      <c r="AE44" s="12">
        <v>0</v>
      </c>
      <c r="AF44" s="13"/>
      <c r="AG44" s="12">
        <v>8</v>
      </c>
      <c r="AH44" s="12">
        <v>1591200</v>
      </c>
      <c r="AI44" s="12">
        <v>0</v>
      </c>
      <c r="AJ44" s="12">
        <v>1591200</v>
      </c>
      <c r="AK44" s="13"/>
      <c r="AL44" s="12">
        <v>0</v>
      </c>
      <c r="AM44" s="12">
        <v>0</v>
      </c>
      <c r="AN44" s="12">
        <v>0</v>
      </c>
      <c r="AO44" s="12">
        <v>0</v>
      </c>
      <c r="AP44" s="13"/>
      <c r="AQ44" s="12">
        <v>0</v>
      </c>
      <c r="AR44" s="12">
        <v>0</v>
      </c>
      <c r="AS44" s="12">
        <v>0</v>
      </c>
      <c r="AT44" s="12">
        <v>0</v>
      </c>
      <c r="AU44" s="13"/>
      <c r="AV44" s="12">
        <v>0</v>
      </c>
      <c r="AW44" s="12">
        <v>0</v>
      </c>
      <c r="AX44" s="12">
        <v>0</v>
      </c>
      <c r="AY44" s="12">
        <v>0</v>
      </c>
      <c r="AZ44" s="13"/>
      <c r="BA44" s="12">
        <v>0</v>
      </c>
      <c r="BB44" s="12">
        <v>0</v>
      </c>
      <c r="BC44" s="12">
        <v>0</v>
      </c>
      <c r="BD44" s="12">
        <v>0</v>
      </c>
      <c r="BE44" s="13"/>
      <c r="BF44" s="12">
        <v>0</v>
      </c>
      <c r="BG44" s="12">
        <v>0</v>
      </c>
      <c r="BH44" s="12">
        <v>0</v>
      </c>
      <c r="BI44" s="12">
        <v>0</v>
      </c>
      <c r="BJ44" s="13"/>
      <c r="BK44" s="12">
        <v>0</v>
      </c>
      <c r="BL44" s="12">
        <v>0</v>
      </c>
      <c r="BM44" s="12">
        <v>0</v>
      </c>
      <c r="BN44" s="12">
        <v>0</v>
      </c>
      <c r="BO44" s="13"/>
      <c r="BP44" s="12">
        <v>0</v>
      </c>
      <c r="BQ44" s="12">
        <v>0</v>
      </c>
      <c r="BR44" s="12">
        <v>0</v>
      </c>
      <c r="BS44" s="12">
        <v>0</v>
      </c>
      <c r="BT44" s="13"/>
      <c r="BU44" s="12">
        <v>0</v>
      </c>
      <c r="BV44" s="12">
        <v>261000</v>
      </c>
      <c r="BW44" s="12">
        <v>0</v>
      </c>
      <c r="BX44" s="12">
        <v>261000</v>
      </c>
      <c r="BY44" s="13"/>
      <c r="BZ44" s="12">
        <v>0</v>
      </c>
      <c r="CA44" s="12">
        <v>0</v>
      </c>
      <c r="CB44" s="12">
        <v>0</v>
      </c>
      <c r="CC44" s="12">
        <v>0</v>
      </c>
      <c r="CD44" s="13"/>
      <c r="CE44" s="12">
        <v>0</v>
      </c>
      <c r="CF44" s="12">
        <v>0</v>
      </c>
      <c r="CG44" s="12">
        <v>0</v>
      </c>
      <c r="CH44" s="12">
        <v>0</v>
      </c>
      <c r="CI44" s="13"/>
      <c r="CJ44" s="12">
        <v>0</v>
      </c>
      <c r="CK44" s="12">
        <v>0</v>
      </c>
      <c r="CL44" s="12">
        <v>0</v>
      </c>
      <c r="CM44" s="12">
        <v>0</v>
      </c>
      <c r="CN44" s="13"/>
      <c r="CO44" s="12">
        <v>0</v>
      </c>
      <c r="CP44" s="12">
        <v>0</v>
      </c>
      <c r="CQ44" s="12">
        <v>0</v>
      </c>
      <c r="CR44" s="12">
        <v>0</v>
      </c>
      <c r="CS44" s="13"/>
      <c r="CT44" s="12">
        <v>19</v>
      </c>
      <c r="CU44" s="12">
        <v>86050</v>
      </c>
      <c r="CV44" s="12">
        <v>0</v>
      </c>
      <c r="CW44" s="12">
        <v>86050</v>
      </c>
      <c r="CX44" s="13"/>
      <c r="CY44" s="12">
        <v>0</v>
      </c>
      <c r="CZ44" s="12">
        <v>293425</v>
      </c>
      <c r="DA44" s="12">
        <v>0</v>
      </c>
      <c r="DB44" s="12">
        <v>293425</v>
      </c>
      <c r="DC44" s="13"/>
      <c r="DD44" s="12">
        <v>0</v>
      </c>
      <c r="DE44" s="12">
        <v>0</v>
      </c>
      <c r="DF44" s="12">
        <v>0</v>
      </c>
      <c r="DG44" s="12">
        <v>0</v>
      </c>
      <c r="DH44" s="13"/>
      <c r="DI44" s="12">
        <v>0</v>
      </c>
      <c r="DJ44" s="12">
        <v>0</v>
      </c>
      <c r="DK44" s="12">
        <v>0</v>
      </c>
      <c r="DL44" s="12">
        <v>0</v>
      </c>
      <c r="DM44" s="13"/>
      <c r="DN44" s="12">
        <v>0</v>
      </c>
      <c r="DO44" s="12">
        <v>0</v>
      </c>
      <c r="DP44" s="12">
        <v>0</v>
      </c>
      <c r="DQ44" s="12">
        <v>0</v>
      </c>
      <c r="DR44" s="13"/>
      <c r="DS44" s="12">
        <v>0</v>
      </c>
      <c r="DT44" s="12">
        <v>0</v>
      </c>
      <c r="DU44" s="12">
        <v>0</v>
      </c>
      <c r="DV44" s="12">
        <v>0</v>
      </c>
      <c r="DW44" s="13"/>
      <c r="DX44" s="12">
        <v>1</v>
      </c>
      <c r="DY44" s="12">
        <v>142400</v>
      </c>
      <c r="DZ44" s="12">
        <v>0</v>
      </c>
      <c r="EA44" s="12">
        <v>142400</v>
      </c>
      <c r="EB44" s="13"/>
      <c r="EC44" s="12">
        <v>0</v>
      </c>
      <c r="ED44" s="12">
        <v>0</v>
      </c>
      <c r="EE44" s="12">
        <v>0</v>
      </c>
      <c r="EF44" s="12">
        <v>0</v>
      </c>
      <c r="EG44" s="13"/>
      <c r="EH44" s="12">
        <v>0</v>
      </c>
      <c r="EI44" s="12">
        <v>0</v>
      </c>
      <c r="EJ44" s="12">
        <v>0</v>
      </c>
      <c r="EK44" s="12">
        <v>0</v>
      </c>
      <c r="EL44" s="13"/>
      <c r="EM44" s="12">
        <v>18</v>
      </c>
      <c r="EN44" s="12">
        <v>156000</v>
      </c>
      <c r="EO44" s="12">
        <v>0</v>
      </c>
      <c r="EP44" s="12">
        <v>156000</v>
      </c>
      <c r="EQ44" s="13"/>
      <c r="ER44" s="12">
        <v>0</v>
      </c>
      <c r="ES44" s="12">
        <v>0</v>
      </c>
      <c r="ET44" s="12">
        <v>0</v>
      </c>
      <c r="EU44" s="12">
        <v>0</v>
      </c>
      <c r="EV44" s="13"/>
      <c r="EW44" s="12">
        <v>18</v>
      </c>
      <c r="EX44" s="12">
        <v>36000</v>
      </c>
      <c r="EY44" s="12">
        <v>0</v>
      </c>
      <c r="EZ44" s="12">
        <v>36000</v>
      </c>
      <c r="FA44" s="13"/>
      <c r="FB44" s="12">
        <v>18</v>
      </c>
      <c r="FC44" s="12">
        <v>54000</v>
      </c>
      <c r="FD44" s="12">
        <v>0</v>
      </c>
      <c r="FE44" s="12">
        <v>54000</v>
      </c>
      <c r="FF44" s="13"/>
      <c r="FG44" s="12">
        <v>0</v>
      </c>
      <c r="FH44" s="12">
        <v>0</v>
      </c>
      <c r="FI44" s="12">
        <v>0</v>
      </c>
      <c r="FJ44" s="12">
        <v>0</v>
      </c>
      <c r="FK44" s="13"/>
      <c r="FL44" s="12">
        <v>0</v>
      </c>
      <c r="FM44" s="12">
        <v>0</v>
      </c>
      <c r="FN44" s="12">
        <v>0</v>
      </c>
      <c r="FO44" s="12">
        <v>0</v>
      </c>
      <c r="FP44" s="13"/>
      <c r="FQ44" s="12">
        <v>0</v>
      </c>
      <c r="FR44" s="12">
        <v>0</v>
      </c>
      <c r="FS44" s="12">
        <v>0</v>
      </c>
      <c r="FT44" s="12">
        <v>0</v>
      </c>
      <c r="FU44" s="13"/>
      <c r="FV44" s="12">
        <v>0</v>
      </c>
      <c r="FW44" s="12">
        <v>0</v>
      </c>
      <c r="FX44" s="12">
        <v>0</v>
      </c>
      <c r="FY44" s="12">
        <v>0</v>
      </c>
      <c r="FZ44" s="13"/>
      <c r="GA44" s="12">
        <v>0</v>
      </c>
      <c r="GB44" s="12">
        <v>0</v>
      </c>
      <c r="GC44" s="12">
        <v>0</v>
      </c>
      <c r="GD44" s="12">
        <v>0</v>
      </c>
      <c r="GE44" s="13"/>
      <c r="GF44" s="12">
        <v>0</v>
      </c>
      <c r="GG44" s="12">
        <v>0</v>
      </c>
      <c r="GH44" s="12">
        <v>0</v>
      </c>
      <c r="GI44" s="12">
        <v>0</v>
      </c>
      <c r="GJ44" s="13"/>
      <c r="GK44" s="12">
        <v>1</v>
      </c>
      <c r="GL44" s="12">
        <v>32500</v>
      </c>
      <c r="GM44" s="12">
        <v>0</v>
      </c>
      <c r="GN44" s="12">
        <v>32500</v>
      </c>
      <c r="GO44" s="13"/>
      <c r="GP44" s="12">
        <v>18</v>
      </c>
      <c r="GQ44" s="12">
        <v>180000</v>
      </c>
      <c r="GR44" s="12">
        <v>0</v>
      </c>
      <c r="GS44" s="12">
        <v>180000</v>
      </c>
      <c r="GT44" s="13"/>
      <c r="GU44" s="12">
        <v>2</v>
      </c>
      <c r="GV44" s="12">
        <v>20000</v>
      </c>
      <c r="GW44" s="12">
        <v>0</v>
      </c>
      <c r="GX44" s="12">
        <v>20000</v>
      </c>
      <c r="GY44" s="13"/>
      <c r="GZ44" s="12">
        <v>0</v>
      </c>
      <c r="HA44" s="12">
        <v>0</v>
      </c>
      <c r="HB44" s="12">
        <v>0</v>
      </c>
      <c r="HC44" s="12">
        <v>0</v>
      </c>
      <c r="HD44" s="13"/>
      <c r="HE44" s="12">
        <v>0</v>
      </c>
      <c r="HF44" s="12">
        <v>0</v>
      </c>
      <c r="HG44" s="12">
        <v>0</v>
      </c>
      <c r="HH44" s="12">
        <v>0</v>
      </c>
      <c r="HI44" s="13"/>
      <c r="HJ44" s="12">
        <v>0</v>
      </c>
      <c r="HK44" s="12">
        <v>0</v>
      </c>
      <c r="HL44" s="12">
        <v>0</v>
      </c>
      <c r="HM44" s="12">
        <v>0</v>
      </c>
      <c r="HN44" s="13"/>
      <c r="HO44" s="12">
        <v>0</v>
      </c>
      <c r="HP44" s="12">
        <v>0</v>
      </c>
      <c r="HQ44" s="12">
        <v>0</v>
      </c>
      <c r="HR44" s="12">
        <v>0</v>
      </c>
      <c r="HS44" s="13"/>
      <c r="HT44" s="12">
        <v>0</v>
      </c>
      <c r="HU44" s="12">
        <v>0</v>
      </c>
      <c r="HV44" s="12">
        <v>0</v>
      </c>
      <c r="HW44" s="12">
        <v>0</v>
      </c>
      <c r="HX44" s="13"/>
      <c r="HY44" s="12">
        <v>0</v>
      </c>
      <c r="HZ44" s="12">
        <v>0</v>
      </c>
      <c r="IA44" s="12">
        <v>0</v>
      </c>
      <c r="IB44" s="12">
        <v>0</v>
      </c>
      <c r="IC44" s="13"/>
      <c r="ID44" s="12">
        <v>3</v>
      </c>
      <c r="IE44" s="12">
        <v>46675</v>
      </c>
      <c r="IF44" s="12">
        <v>0</v>
      </c>
      <c r="IG44" s="12">
        <v>46675</v>
      </c>
      <c r="IH44" s="13"/>
      <c r="II44" s="12">
        <v>0</v>
      </c>
      <c r="IJ44" s="12">
        <v>0</v>
      </c>
      <c r="IK44" s="12">
        <v>0</v>
      </c>
      <c r="IL44" s="12">
        <v>0</v>
      </c>
      <c r="IM44" s="13"/>
      <c r="IN44" s="12">
        <v>0</v>
      </c>
      <c r="IO44" s="12">
        <v>0</v>
      </c>
      <c r="IP44" s="12">
        <v>0</v>
      </c>
      <c r="IQ44" s="12">
        <v>0</v>
      </c>
      <c r="IR44" s="13"/>
      <c r="IS44" s="12"/>
      <c r="IT44" s="12">
        <v>0</v>
      </c>
      <c r="IU44" s="12">
        <v>0</v>
      </c>
      <c r="IV44" s="12">
        <v>0</v>
      </c>
      <c r="IW44" s="13"/>
      <c r="IX44" s="12">
        <v>284</v>
      </c>
      <c r="IY44" s="12">
        <v>327400</v>
      </c>
      <c r="IZ44" s="12">
        <v>0</v>
      </c>
      <c r="JA44" s="12">
        <v>327400</v>
      </c>
      <c r="JB44" s="13"/>
      <c r="JC44" s="12">
        <v>18</v>
      </c>
      <c r="JD44" s="12">
        <v>9900</v>
      </c>
      <c r="JE44" s="12">
        <v>0</v>
      </c>
      <c r="JF44" s="12">
        <v>9900</v>
      </c>
      <c r="JG44" s="13"/>
      <c r="JH44" s="12">
        <v>0</v>
      </c>
      <c r="JI44" s="12">
        <v>0</v>
      </c>
      <c r="JJ44" s="12">
        <v>0</v>
      </c>
      <c r="JK44" s="12">
        <v>0</v>
      </c>
      <c r="JL44" s="13"/>
      <c r="JM44" s="12">
        <v>18</v>
      </c>
      <c r="JN44" s="12">
        <v>7100</v>
      </c>
      <c r="JO44" s="12">
        <v>0</v>
      </c>
      <c r="JP44" s="12">
        <v>7100</v>
      </c>
      <c r="JQ44" s="13"/>
      <c r="JR44" s="12">
        <v>0</v>
      </c>
      <c r="JS44" s="12">
        <v>0</v>
      </c>
      <c r="JT44" s="12">
        <v>0</v>
      </c>
      <c r="JU44" s="12">
        <v>0</v>
      </c>
      <c r="JV44" s="13"/>
      <c r="JW44" s="12">
        <v>0</v>
      </c>
      <c r="JX44" s="12">
        <v>0</v>
      </c>
      <c r="JY44" s="12">
        <v>0</v>
      </c>
      <c r="JZ44" s="12">
        <v>0</v>
      </c>
      <c r="KA44" s="13"/>
      <c r="KB44" s="12">
        <v>0</v>
      </c>
      <c r="KC44" s="12">
        <v>0</v>
      </c>
      <c r="KD44" s="12">
        <v>0</v>
      </c>
      <c r="KE44" s="12">
        <v>0</v>
      </c>
      <c r="KF44" s="13"/>
      <c r="KG44" s="12">
        <v>153</v>
      </c>
      <c r="KH44" s="12">
        <v>38250</v>
      </c>
      <c r="KI44" s="12">
        <v>0</v>
      </c>
      <c r="KJ44" s="12">
        <v>38250</v>
      </c>
      <c r="KK44" s="13"/>
      <c r="KL44" s="12">
        <v>0</v>
      </c>
      <c r="KM44" s="12">
        <v>0</v>
      </c>
      <c r="KN44" s="12">
        <v>0</v>
      </c>
      <c r="KO44" s="12">
        <v>0</v>
      </c>
      <c r="KP44" s="13"/>
      <c r="KQ44" s="12">
        <v>1</v>
      </c>
      <c r="KR44" s="12">
        <v>35000</v>
      </c>
      <c r="KS44" s="12">
        <v>0</v>
      </c>
      <c r="KT44" s="12">
        <v>35000</v>
      </c>
      <c r="KU44" s="13"/>
      <c r="KV44" s="12">
        <v>0</v>
      </c>
      <c r="KW44" s="12">
        <v>0</v>
      </c>
      <c r="KX44" s="12">
        <v>0</v>
      </c>
      <c r="KY44" s="12">
        <v>0</v>
      </c>
      <c r="KZ44" s="13"/>
      <c r="LA44" s="12">
        <v>0</v>
      </c>
      <c r="LB44" s="12">
        <v>0</v>
      </c>
      <c r="LC44" s="12">
        <v>0</v>
      </c>
      <c r="LD44" s="12">
        <v>0</v>
      </c>
      <c r="LE44" s="13"/>
      <c r="LF44" s="12">
        <v>0</v>
      </c>
      <c r="LG44" s="12">
        <v>0</v>
      </c>
      <c r="LH44" s="12">
        <v>0</v>
      </c>
      <c r="LI44" s="12">
        <v>0</v>
      </c>
      <c r="LJ44" s="13"/>
      <c r="LK44" s="12">
        <v>0</v>
      </c>
      <c r="LL44" s="12">
        <v>1074000</v>
      </c>
      <c r="LM44" s="12">
        <v>0</v>
      </c>
      <c r="LN44" s="12">
        <v>1074000</v>
      </c>
      <c r="LO44" s="13"/>
      <c r="LP44" s="12">
        <v>980</v>
      </c>
      <c r="LQ44" s="12">
        <v>273000</v>
      </c>
      <c r="LR44" s="12">
        <v>0</v>
      </c>
      <c r="LS44" s="12">
        <v>273000</v>
      </c>
      <c r="LT44" s="13"/>
      <c r="LU44" s="12">
        <v>60</v>
      </c>
      <c r="LV44" s="12">
        <v>67800</v>
      </c>
      <c r="LW44" s="12">
        <v>0</v>
      </c>
      <c r="LX44" s="12">
        <v>67800</v>
      </c>
      <c r="LY44" s="13"/>
      <c r="LZ44" s="12">
        <v>0</v>
      </c>
      <c r="MA44" s="12">
        <v>67500</v>
      </c>
      <c r="MB44" s="12">
        <v>0</v>
      </c>
      <c r="MC44" s="12">
        <v>67500</v>
      </c>
      <c r="MD44" s="13"/>
      <c r="ME44" s="12">
        <v>0</v>
      </c>
      <c r="MF44" s="12">
        <v>0</v>
      </c>
      <c r="MG44" s="12">
        <v>0</v>
      </c>
      <c r="MH44" s="12">
        <v>0</v>
      </c>
      <c r="MI44" s="13"/>
      <c r="MJ44" s="12">
        <v>0</v>
      </c>
      <c r="MK44" s="12">
        <v>0</v>
      </c>
      <c r="ML44" s="12">
        <v>0</v>
      </c>
      <c r="MM44" s="12">
        <v>0</v>
      </c>
      <c r="MN44" s="13"/>
      <c r="MO44" s="12">
        <v>0</v>
      </c>
      <c r="MP44" s="12">
        <v>0</v>
      </c>
      <c r="MQ44" s="12">
        <v>0</v>
      </c>
      <c r="MR44" s="12">
        <v>0</v>
      </c>
      <c r="MS44" s="13"/>
      <c r="MT44" s="12">
        <v>0</v>
      </c>
      <c r="MU44" s="12">
        <v>0</v>
      </c>
      <c r="MV44" s="12">
        <v>0</v>
      </c>
      <c r="MW44" s="12">
        <v>0</v>
      </c>
      <c r="MX44" s="13"/>
      <c r="MY44" s="12">
        <v>0</v>
      </c>
      <c r="MZ44" s="12">
        <v>0</v>
      </c>
      <c r="NA44" s="12">
        <v>0</v>
      </c>
      <c r="NB44" s="12">
        <v>0</v>
      </c>
      <c r="NC44" s="13"/>
      <c r="ND44" s="12">
        <v>1</v>
      </c>
      <c r="NE44" s="12">
        <v>50000</v>
      </c>
      <c r="NF44" s="12">
        <v>0</v>
      </c>
      <c r="NG44" s="12">
        <v>50000</v>
      </c>
      <c r="NH44" s="13"/>
      <c r="NI44" s="12">
        <v>1</v>
      </c>
      <c r="NJ44" s="12">
        <v>50000</v>
      </c>
      <c r="NK44" s="12">
        <v>0</v>
      </c>
      <c r="NL44" s="12">
        <v>50000</v>
      </c>
      <c r="NM44" s="13"/>
      <c r="NN44" s="12">
        <v>0</v>
      </c>
      <c r="NO44" s="12">
        <v>0</v>
      </c>
      <c r="NP44" s="12">
        <v>0</v>
      </c>
      <c r="NQ44" s="12">
        <v>0</v>
      </c>
      <c r="NR44" s="13"/>
      <c r="NS44" s="12">
        <v>0</v>
      </c>
      <c r="NT44" s="12">
        <v>0</v>
      </c>
      <c r="NU44" s="12">
        <v>0</v>
      </c>
      <c r="NV44" s="12">
        <v>0</v>
      </c>
      <c r="NW44" s="13"/>
      <c r="NX44" s="12">
        <v>0</v>
      </c>
      <c r="NY44" s="12">
        <v>0</v>
      </c>
      <c r="NZ44" s="12">
        <v>0</v>
      </c>
      <c r="OA44" s="12">
        <v>0</v>
      </c>
      <c r="OB44" s="13"/>
      <c r="OC44" s="12">
        <v>0</v>
      </c>
      <c r="OD44" s="12">
        <v>0</v>
      </c>
      <c r="OE44" s="12">
        <v>0</v>
      </c>
      <c r="OF44" s="12">
        <v>0</v>
      </c>
      <c r="OG44" s="13"/>
      <c r="OH44" s="12">
        <v>0</v>
      </c>
      <c r="OI44" s="12">
        <v>0</v>
      </c>
      <c r="OJ44" s="12">
        <v>0</v>
      </c>
      <c r="OK44" s="12">
        <v>0</v>
      </c>
      <c r="OL44" s="13"/>
      <c r="OM44" s="12">
        <v>1</v>
      </c>
      <c r="ON44" s="12">
        <v>100000</v>
      </c>
      <c r="OO44" s="12">
        <v>0</v>
      </c>
      <c r="OP44" s="12">
        <v>100000</v>
      </c>
      <c r="OQ44" s="13"/>
      <c r="OR44" s="12">
        <v>43.866666666666667</v>
      </c>
      <c r="OS44" s="12">
        <v>4658640</v>
      </c>
      <c r="OT44" s="12">
        <v>0</v>
      </c>
      <c r="OU44" s="12">
        <v>4658640</v>
      </c>
      <c r="OV44" s="13"/>
      <c r="OW44" s="12">
        <v>0</v>
      </c>
      <c r="OX44" s="12">
        <v>0</v>
      </c>
      <c r="OY44" s="12">
        <v>0</v>
      </c>
      <c r="OZ44" s="12">
        <v>0</v>
      </c>
      <c r="PA44" s="13"/>
      <c r="PB44" s="12">
        <v>0</v>
      </c>
      <c r="PC44" s="12">
        <v>0</v>
      </c>
      <c r="PD44" s="12">
        <v>0</v>
      </c>
      <c r="PE44" s="12">
        <v>0</v>
      </c>
      <c r="PF44" s="13"/>
      <c r="PG44" s="12">
        <v>0</v>
      </c>
      <c r="PH44" s="12">
        <v>0</v>
      </c>
      <c r="PI44" s="12">
        <v>0</v>
      </c>
      <c r="PJ44" s="12">
        <v>0</v>
      </c>
      <c r="PK44" s="13"/>
      <c r="PL44" s="12">
        <v>0</v>
      </c>
      <c r="PM44" s="12">
        <v>0</v>
      </c>
      <c r="PN44" s="12">
        <v>0</v>
      </c>
      <c r="PO44" s="12">
        <v>0</v>
      </c>
      <c r="PP44" s="13"/>
      <c r="PQ44" s="12">
        <v>0</v>
      </c>
      <c r="PR44" s="12">
        <v>0</v>
      </c>
      <c r="PS44" s="12">
        <v>0</v>
      </c>
      <c r="PT44" s="12">
        <v>0</v>
      </c>
      <c r="PU44" s="13"/>
      <c r="PV44" s="12">
        <v>0</v>
      </c>
      <c r="PW44" s="12">
        <v>0</v>
      </c>
      <c r="PX44" s="12">
        <v>0</v>
      </c>
      <c r="PY44" s="12">
        <v>0</v>
      </c>
      <c r="PZ44" s="13"/>
      <c r="QA44" s="12">
        <v>0</v>
      </c>
      <c r="QB44" s="12">
        <v>0</v>
      </c>
      <c r="QC44" s="12">
        <v>0</v>
      </c>
      <c r="QD44" s="12">
        <v>0</v>
      </c>
      <c r="QE44" s="13"/>
      <c r="QF44" s="12">
        <v>0</v>
      </c>
      <c r="QG44" s="12">
        <v>0</v>
      </c>
      <c r="QH44" s="12">
        <v>0</v>
      </c>
      <c r="QI44" s="12">
        <v>0</v>
      </c>
      <c r="QJ44" s="13"/>
      <c r="QK44" s="12">
        <v>1</v>
      </c>
      <c r="QL44" s="12">
        <v>18500</v>
      </c>
      <c r="QM44" s="12">
        <v>0</v>
      </c>
      <c r="QN44" s="12">
        <v>18500</v>
      </c>
      <c r="QO44" s="13"/>
      <c r="QP44" s="12">
        <v>0</v>
      </c>
      <c r="QQ44" s="12">
        <v>0</v>
      </c>
      <c r="QR44" s="12">
        <v>0</v>
      </c>
      <c r="QS44" s="12">
        <v>0</v>
      </c>
      <c r="QT44" s="13"/>
      <c r="QU44" s="12">
        <v>1</v>
      </c>
      <c r="QV44" s="12">
        <v>30300</v>
      </c>
      <c r="QW44" s="12">
        <v>0</v>
      </c>
      <c r="QX44" s="12">
        <v>30300</v>
      </c>
      <c r="QY44" s="13"/>
      <c r="QZ44" s="12">
        <v>18</v>
      </c>
      <c r="RA44" s="12">
        <v>110750</v>
      </c>
      <c r="RB44" s="12">
        <v>0</v>
      </c>
      <c r="RC44" s="12">
        <v>110750</v>
      </c>
      <c r="RD44" s="13"/>
      <c r="RE44" s="12">
        <v>0</v>
      </c>
      <c r="RF44" s="12">
        <v>0</v>
      </c>
      <c r="RG44" s="12">
        <v>0</v>
      </c>
      <c r="RH44" s="12">
        <v>0</v>
      </c>
      <c r="RI44" s="13"/>
      <c r="RJ44" s="12">
        <v>0</v>
      </c>
      <c r="RK44" s="12">
        <v>0</v>
      </c>
      <c r="RL44" s="12">
        <v>0</v>
      </c>
      <c r="RM44" s="12">
        <v>0</v>
      </c>
      <c r="RN44" s="13"/>
      <c r="RO44" s="12">
        <v>0</v>
      </c>
      <c r="RP44" s="12">
        <v>0</v>
      </c>
      <c r="RQ44" s="12">
        <v>0</v>
      </c>
      <c r="RR44" s="12">
        <v>0</v>
      </c>
      <c r="RS44" s="13"/>
      <c r="RT44" s="12">
        <v>66</v>
      </c>
      <c r="RU44" s="12">
        <v>990000</v>
      </c>
      <c r="RV44" s="12">
        <v>0</v>
      </c>
      <c r="RW44" s="12">
        <v>990000</v>
      </c>
      <c r="RX44" s="13"/>
      <c r="RY44" s="12">
        <v>0</v>
      </c>
      <c r="RZ44" s="12">
        <v>0</v>
      </c>
      <c r="SA44" s="12">
        <v>0</v>
      </c>
      <c r="SB44" s="12">
        <v>0</v>
      </c>
      <c r="SC44" s="13"/>
      <c r="SD44" s="12">
        <v>0</v>
      </c>
      <c r="SE44" s="12">
        <v>0</v>
      </c>
      <c r="SF44" s="12">
        <v>0</v>
      </c>
      <c r="SG44" s="12">
        <v>0</v>
      </c>
      <c r="SH44" s="13"/>
      <c r="SI44" s="12">
        <v>0</v>
      </c>
      <c r="SJ44" s="12">
        <v>0</v>
      </c>
      <c r="SK44" s="12">
        <v>0</v>
      </c>
      <c r="SL44" s="12">
        <v>0</v>
      </c>
      <c r="SM44" s="13"/>
      <c r="SN44" s="12">
        <v>0</v>
      </c>
      <c r="SO44" s="12">
        <v>0</v>
      </c>
      <c r="SP44" s="12">
        <v>0</v>
      </c>
      <c r="SQ44" s="12">
        <v>0</v>
      </c>
      <c r="SR44" s="13"/>
      <c r="SS44" s="12">
        <v>0</v>
      </c>
      <c r="ST44" s="12">
        <v>0</v>
      </c>
      <c r="SU44" s="12">
        <v>0</v>
      </c>
      <c r="SV44" s="12">
        <v>0</v>
      </c>
      <c r="SW44" s="13"/>
      <c r="SX44" s="12">
        <v>0</v>
      </c>
      <c r="SY44" s="12">
        <v>0</v>
      </c>
      <c r="SZ44" s="12">
        <v>0</v>
      </c>
      <c r="TA44" s="12">
        <v>0</v>
      </c>
      <c r="TB44" s="13"/>
      <c r="TC44" s="12">
        <v>0</v>
      </c>
      <c r="TD44" s="12">
        <v>0</v>
      </c>
      <c r="TE44" s="12">
        <v>0</v>
      </c>
      <c r="TF44" s="12">
        <v>0</v>
      </c>
      <c r="TG44" s="13"/>
      <c r="TH44" s="12">
        <v>0</v>
      </c>
      <c r="TI44" s="12">
        <v>0</v>
      </c>
      <c r="TJ44" s="12">
        <v>0</v>
      </c>
      <c r="TK44" s="12">
        <v>0</v>
      </c>
      <c r="TL44" s="13"/>
      <c r="TM44" s="12">
        <v>0</v>
      </c>
      <c r="TN44" s="12">
        <v>0</v>
      </c>
      <c r="TO44" s="12">
        <v>0</v>
      </c>
      <c r="TP44" s="12">
        <v>0</v>
      </c>
      <c r="TQ44" s="13"/>
      <c r="TR44" s="12">
        <v>0</v>
      </c>
      <c r="TS44" s="12">
        <v>25000</v>
      </c>
      <c r="TT44" s="12">
        <v>0</v>
      </c>
      <c r="TU44" s="12">
        <v>25000</v>
      </c>
      <c r="TV44" s="13"/>
      <c r="TW44" s="12">
        <v>0</v>
      </c>
      <c r="TX44" s="12">
        <v>0</v>
      </c>
      <c r="TY44" s="12">
        <v>0</v>
      </c>
      <c r="TZ44" s="12">
        <v>0</v>
      </c>
      <c r="UA44" s="13"/>
      <c r="UB44" s="12">
        <v>0</v>
      </c>
      <c r="UC44" s="12">
        <v>0</v>
      </c>
      <c r="UD44" s="12">
        <v>0</v>
      </c>
      <c r="UE44" s="12">
        <v>0</v>
      </c>
      <c r="UF44" s="13"/>
      <c r="UG44" s="12">
        <v>0</v>
      </c>
      <c r="UH44" s="12">
        <v>13310324</v>
      </c>
      <c r="UI44" s="12">
        <v>0</v>
      </c>
      <c r="UJ44" s="12">
        <v>13310324</v>
      </c>
      <c r="UK44" s="13"/>
    </row>
    <row r="45" spans="1:558" hidden="1">
      <c r="A45" s="10">
        <v>39</v>
      </c>
      <c r="B45" s="11" t="s">
        <v>55</v>
      </c>
      <c r="C45" s="12">
        <v>0</v>
      </c>
      <c r="D45" s="12">
        <v>0</v>
      </c>
      <c r="E45" s="12">
        <v>0</v>
      </c>
      <c r="F45" s="12">
        <v>0</v>
      </c>
      <c r="G45" s="13"/>
      <c r="H45" s="12">
        <v>0</v>
      </c>
      <c r="I45" s="12">
        <v>0</v>
      </c>
      <c r="J45" s="12">
        <v>0</v>
      </c>
      <c r="K45" s="12">
        <v>0</v>
      </c>
      <c r="L45" s="13"/>
      <c r="M45" s="12">
        <v>0</v>
      </c>
      <c r="N45" s="12">
        <v>0</v>
      </c>
      <c r="O45" s="12">
        <v>0</v>
      </c>
      <c r="P45" s="12">
        <v>0</v>
      </c>
      <c r="Q45" s="13"/>
      <c r="R45" s="12">
        <v>0</v>
      </c>
      <c r="S45" s="12">
        <v>0</v>
      </c>
      <c r="T45" s="12">
        <v>0</v>
      </c>
      <c r="U45" s="12">
        <v>0</v>
      </c>
      <c r="V45" s="13"/>
      <c r="W45" s="12"/>
      <c r="X45" s="12">
        <v>0</v>
      </c>
      <c r="Y45" s="12">
        <v>0</v>
      </c>
      <c r="Z45" s="12">
        <v>0</v>
      </c>
      <c r="AA45" s="13"/>
      <c r="AB45" s="12">
        <v>0</v>
      </c>
      <c r="AC45" s="12">
        <v>0</v>
      </c>
      <c r="AD45" s="12">
        <v>0</v>
      </c>
      <c r="AE45" s="12">
        <v>0</v>
      </c>
      <c r="AF45" s="13"/>
      <c r="AG45" s="12">
        <v>0</v>
      </c>
      <c r="AH45" s="12">
        <v>0</v>
      </c>
      <c r="AI45" s="12">
        <v>0</v>
      </c>
      <c r="AJ45" s="12">
        <v>0</v>
      </c>
      <c r="AK45" s="13"/>
      <c r="AL45" s="12">
        <v>0</v>
      </c>
      <c r="AM45" s="12">
        <v>0</v>
      </c>
      <c r="AN45" s="12">
        <v>0</v>
      </c>
      <c r="AO45" s="12">
        <v>0</v>
      </c>
      <c r="AP45" s="13"/>
      <c r="AQ45" s="12">
        <v>0</v>
      </c>
      <c r="AR45" s="12">
        <v>0</v>
      </c>
      <c r="AS45" s="12">
        <v>0</v>
      </c>
      <c r="AT45" s="12">
        <v>0</v>
      </c>
      <c r="AU45" s="13"/>
      <c r="AV45" s="12">
        <v>0</v>
      </c>
      <c r="AW45" s="12">
        <v>0</v>
      </c>
      <c r="AX45" s="12">
        <v>0</v>
      </c>
      <c r="AY45" s="12">
        <v>0</v>
      </c>
      <c r="AZ45" s="13"/>
      <c r="BA45" s="12">
        <v>0</v>
      </c>
      <c r="BB45" s="12">
        <v>0</v>
      </c>
      <c r="BC45" s="12">
        <v>0</v>
      </c>
      <c r="BD45" s="12">
        <v>0</v>
      </c>
      <c r="BE45" s="13"/>
      <c r="BF45" s="12">
        <v>0</v>
      </c>
      <c r="BG45" s="12">
        <v>0</v>
      </c>
      <c r="BH45" s="12">
        <v>0</v>
      </c>
      <c r="BI45" s="12">
        <v>0</v>
      </c>
      <c r="BJ45" s="13"/>
      <c r="BK45" s="12">
        <v>1</v>
      </c>
      <c r="BL45" s="12">
        <v>117000</v>
      </c>
      <c r="BM45" s="12">
        <v>0</v>
      </c>
      <c r="BN45" s="12">
        <v>117000</v>
      </c>
      <c r="BO45" s="13"/>
      <c r="BP45" s="12">
        <v>0</v>
      </c>
      <c r="BQ45" s="12">
        <v>0</v>
      </c>
      <c r="BR45" s="12">
        <v>0</v>
      </c>
      <c r="BS45" s="12">
        <v>0</v>
      </c>
      <c r="BT45" s="13"/>
      <c r="BU45" s="12">
        <v>0</v>
      </c>
      <c r="BV45" s="12">
        <v>360000</v>
      </c>
      <c r="BW45" s="12">
        <v>0</v>
      </c>
      <c r="BX45" s="12">
        <v>360000</v>
      </c>
      <c r="BY45" s="13"/>
      <c r="BZ45" s="12">
        <v>0</v>
      </c>
      <c r="CA45" s="12">
        <v>0</v>
      </c>
      <c r="CB45" s="12">
        <v>0</v>
      </c>
      <c r="CC45" s="12">
        <v>0</v>
      </c>
      <c r="CD45" s="13"/>
      <c r="CE45" s="12">
        <v>0</v>
      </c>
      <c r="CF45" s="12">
        <v>0</v>
      </c>
      <c r="CG45" s="12">
        <v>0</v>
      </c>
      <c r="CH45" s="12">
        <v>0</v>
      </c>
      <c r="CI45" s="13"/>
      <c r="CJ45" s="12">
        <v>0</v>
      </c>
      <c r="CK45" s="12">
        <v>0</v>
      </c>
      <c r="CL45" s="12">
        <v>0</v>
      </c>
      <c r="CM45" s="12">
        <v>0</v>
      </c>
      <c r="CN45" s="13"/>
      <c r="CO45" s="12">
        <v>0</v>
      </c>
      <c r="CP45" s="12">
        <v>0</v>
      </c>
      <c r="CQ45" s="12">
        <v>0</v>
      </c>
      <c r="CR45" s="12">
        <v>0</v>
      </c>
      <c r="CS45" s="13"/>
      <c r="CT45" s="12">
        <v>0</v>
      </c>
      <c r="CU45" s="12">
        <v>0</v>
      </c>
      <c r="CV45" s="12">
        <v>0</v>
      </c>
      <c r="CW45" s="12">
        <v>0</v>
      </c>
      <c r="CX45" s="13"/>
      <c r="CY45" s="12">
        <v>0</v>
      </c>
      <c r="CZ45" s="12">
        <v>0</v>
      </c>
      <c r="DA45" s="12">
        <v>0</v>
      </c>
      <c r="DB45" s="12">
        <v>0</v>
      </c>
      <c r="DC45" s="13"/>
      <c r="DD45" s="12">
        <v>0</v>
      </c>
      <c r="DE45" s="12">
        <v>0</v>
      </c>
      <c r="DF45" s="12">
        <v>0</v>
      </c>
      <c r="DG45" s="12">
        <v>0</v>
      </c>
      <c r="DH45" s="13"/>
      <c r="DI45" s="12">
        <v>0</v>
      </c>
      <c r="DJ45" s="12">
        <v>0</v>
      </c>
      <c r="DK45" s="12">
        <v>0</v>
      </c>
      <c r="DL45" s="12">
        <v>0</v>
      </c>
      <c r="DM45" s="13"/>
      <c r="DN45" s="12">
        <v>0</v>
      </c>
      <c r="DO45" s="12">
        <v>0</v>
      </c>
      <c r="DP45" s="12">
        <v>0</v>
      </c>
      <c r="DQ45" s="12">
        <v>0</v>
      </c>
      <c r="DR45" s="13"/>
      <c r="DS45" s="12">
        <v>0</v>
      </c>
      <c r="DT45" s="12">
        <v>0</v>
      </c>
      <c r="DU45" s="12">
        <v>0</v>
      </c>
      <c r="DV45" s="12">
        <v>0</v>
      </c>
      <c r="DW45" s="13"/>
      <c r="DX45" s="12">
        <v>0</v>
      </c>
      <c r="DY45" s="12">
        <v>0</v>
      </c>
      <c r="DZ45" s="12">
        <v>0</v>
      </c>
      <c r="EA45" s="12">
        <v>0</v>
      </c>
      <c r="EB45" s="13"/>
      <c r="EC45" s="12">
        <v>0</v>
      </c>
      <c r="ED45" s="12">
        <v>0</v>
      </c>
      <c r="EE45" s="12">
        <v>0</v>
      </c>
      <c r="EF45" s="12">
        <v>0</v>
      </c>
      <c r="EG45" s="13"/>
      <c r="EH45" s="12">
        <v>0</v>
      </c>
      <c r="EI45" s="12">
        <v>0</v>
      </c>
      <c r="EJ45" s="12">
        <v>0</v>
      </c>
      <c r="EK45" s="12">
        <v>0</v>
      </c>
      <c r="EL45" s="13"/>
      <c r="EM45" s="12">
        <v>0</v>
      </c>
      <c r="EN45" s="12"/>
      <c r="EO45" s="12">
        <v>0</v>
      </c>
      <c r="EP45" s="12">
        <v>0</v>
      </c>
      <c r="EQ45" s="13"/>
      <c r="ER45" s="12">
        <v>0</v>
      </c>
      <c r="ES45" s="12">
        <v>0</v>
      </c>
      <c r="ET45" s="12">
        <v>0</v>
      </c>
      <c r="EU45" s="12">
        <v>0</v>
      </c>
      <c r="EV45" s="13"/>
      <c r="EW45" s="12">
        <v>0</v>
      </c>
      <c r="EX45" s="12">
        <v>0</v>
      </c>
      <c r="EY45" s="12">
        <v>0</v>
      </c>
      <c r="EZ45" s="12">
        <v>0</v>
      </c>
      <c r="FA45" s="13"/>
      <c r="FB45" s="12">
        <v>0</v>
      </c>
      <c r="FC45" s="12">
        <v>0</v>
      </c>
      <c r="FD45" s="12">
        <v>0</v>
      </c>
      <c r="FE45" s="12">
        <v>0</v>
      </c>
      <c r="FF45" s="13"/>
      <c r="FG45" s="12">
        <v>0</v>
      </c>
      <c r="FH45" s="12">
        <v>0</v>
      </c>
      <c r="FI45" s="12">
        <v>0</v>
      </c>
      <c r="FJ45" s="12">
        <v>0</v>
      </c>
      <c r="FK45" s="13"/>
      <c r="FL45" s="12">
        <v>2</v>
      </c>
      <c r="FM45" s="12">
        <v>300000</v>
      </c>
      <c r="FN45" s="12">
        <v>0</v>
      </c>
      <c r="FO45" s="12">
        <v>300000</v>
      </c>
      <c r="FP45" s="13"/>
      <c r="FQ45" s="12">
        <v>1</v>
      </c>
      <c r="FR45" s="12">
        <v>52000</v>
      </c>
      <c r="FS45" s="12">
        <v>0</v>
      </c>
      <c r="FT45" s="12">
        <v>52000</v>
      </c>
      <c r="FU45" s="13"/>
      <c r="FV45" s="12">
        <v>1</v>
      </c>
      <c r="FW45" s="12">
        <v>42000</v>
      </c>
      <c r="FX45" s="12">
        <v>0</v>
      </c>
      <c r="FY45" s="12">
        <v>42000</v>
      </c>
      <c r="FZ45" s="13"/>
      <c r="GA45" s="12">
        <v>2</v>
      </c>
      <c r="GB45" s="12">
        <v>300000</v>
      </c>
      <c r="GC45" s="12">
        <v>0</v>
      </c>
      <c r="GD45" s="12">
        <v>300000</v>
      </c>
      <c r="GE45" s="13"/>
      <c r="GF45" s="12">
        <v>0</v>
      </c>
      <c r="GG45" s="12">
        <v>0</v>
      </c>
      <c r="GH45" s="12">
        <v>0</v>
      </c>
      <c r="GI45" s="12">
        <v>0</v>
      </c>
      <c r="GJ45" s="13"/>
      <c r="GK45" s="12">
        <v>0</v>
      </c>
      <c r="GL45" s="12">
        <v>0</v>
      </c>
      <c r="GM45" s="12">
        <v>0</v>
      </c>
      <c r="GN45" s="12">
        <v>0</v>
      </c>
      <c r="GO45" s="13"/>
      <c r="GP45" s="12">
        <v>0</v>
      </c>
      <c r="GQ45" s="12">
        <v>0</v>
      </c>
      <c r="GR45" s="12">
        <v>0</v>
      </c>
      <c r="GS45" s="12">
        <v>0</v>
      </c>
      <c r="GT45" s="13"/>
      <c r="GU45" s="12">
        <v>0</v>
      </c>
      <c r="GV45" s="12">
        <v>0</v>
      </c>
      <c r="GW45" s="12">
        <v>0</v>
      </c>
      <c r="GX45" s="12">
        <v>0</v>
      </c>
      <c r="GY45" s="13"/>
      <c r="GZ45" s="12">
        <v>0</v>
      </c>
      <c r="HA45" s="12">
        <v>0</v>
      </c>
      <c r="HB45" s="12">
        <v>0</v>
      </c>
      <c r="HC45" s="12">
        <v>0</v>
      </c>
      <c r="HD45" s="13"/>
      <c r="HE45" s="12">
        <v>0</v>
      </c>
      <c r="HF45" s="12">
        <v>0</v>
      </c>
      <c r="HG45" s="12">
        <v>0</v>
      </c>
      <c r="HH45" s="12">
        <v>0</v>
      </c>
      <c r="HI45" s="13"/>
      <c r="HJ45" s="12">
        <v>0</v>
      </c>
      <c r="HK45" s="12">
        <v>0</v>
      </c>
      <c r="HL45" s="12">
        <v>0</v>
      </c>
      <c r="HM45" s="12">
        <v>0</v>
      </c>
      <c r="HN45" s="13"/>
      <c r="HO45" s="12">
        <v>0</v>
      </c>
      <c r="HP45" s="12">
        <v>0</v>
      </c>
      <c r="HQ45" s="12">
        <v>0</v>
      </c>
      <c r="HR45" s="12">
        <v>0</v>
      </c>
      <c r="HS45" s="13"/>
      <c r="HT45" s="12">
        <v>0</v>
      </c>
      <c r="HU45" s="12">
        <v>0</v>
      </c>
      <c r="HV45" s="12">
        <v>0</v>
      </c>
      <c r="HW45" s="12">
        <v>0</v>
      </c>
      <c r="HX45" s="13"/>
      <c r="HY45" s="12">
        <v>0</v>
      </c>
      <c r="HZ45" s="12">
        <v>0</v>
      </c>
      <c r="IA45" s="12">
        <v>0</v>
      </c>
      <c r="IB45" s="12">
        <v>0</v>
      </c>
      <c r="IC45" s="13"/>
      <c r="ID45" s="12">
        <v>0</v>
      </c>
      <c r="IE45" s="12">
        <v>0</v>
      </c>
      <c r="IF45" s="12">
        <v>0</v>
      </c>
      <c r="IG45" s="12">
        <v>0</v>
      </c>
      <c r="IH45" s="13"/>
      <c r="II45" s="12">
        <v>0</v>
      </c>
      <c r="IJ45" s="12">
        <v>0</v>
      </c>
      <c r="IK45" s="12">
        <v>0</v>
      </c>
      <c r="IL45" s="12">
        <v>0</v>
      </c>
      <c r="IM45" s="13"/>
      <c r="IN45" s="12">
        <v>0</v>
      </c>
      <c r="IO45" s="12">
        <v>0</v>
      </c>
      <c r="IP45" s="12">
        <v>0</v>
      </c>
      <c r="IQ45" s="12">
        <v>0</v>
      </c>
      <c r="IR45" s="13"/>
      <c r="IS45" s="12">
        <v>0</v>
      </c>
      <c r="IT45" s="12">
        <v>0</v>
      </c>
      <c r="IU45" s="12">
        <v>0</v>
      </c>
      <c r="IV45" s="12">
        <v>0</v>
      </c>
      <c r="IW45" s="13"/>
      <c r="IX45" s="12">
        <v>0</v>
      </c>
      <c r="IY45" s="12">
        <v>0</v>
      </c>
      <c r="IZ45" s="12">
        <v>0</v>
      </c>
      <c r="JA45" s="12">
        <v>0</v>
      </c>
      <c r="JB45" s="13"/>
      <c r="JC45" s="12">
        <v>0</v>
      </c>
      <c r="JD45" s="12">
        <v>0</v>
      </c>
      <c r="JE45" s="12">
        <v>0</v>
      </c>
      <c r="JF45" s="12">
        <v>0</v>
      </c>
      <c r="JG45" s="13"/>
      <c r="JH45" s="12">
        <v>0</v>
      </c>
      <c r="JI45" s="12">
        <v>0</v>
      </c>
      <c r="JJ45" s="12">
        <v>0</v>
      </c>
      <c r="JK45" s="12">
        <v>0</v>
      </c>
      <c r="JL45" s="13"/>
      <c r="JM45" s="12">
        <v>0</v>
      </c>
      <c r="JN45" s="12">
        <v>0</v>
      </c>
      <c r="JO45" s="12">
        <v>0</v>
      </c>
      <c r="JP45" s="12">
        <v>0</v>
      </c>
      <c r="JQ45" s="13"/>
      <c r="JR45" s="12">
        <v>0</v>
      </c>
      <c r="JS45" s="12">
        <v>0</v>
      </c>
      <c r="JT45" s="12">
        <v>0</v>
      </c>
      <c r="JU45" s="12">
        <v>0</v>
      </c>
      <c r="JV45" s="13"/>
      <c r="JW45" s="12">
        <v>0</v>
      </c>
      <c r="JX45" s="12">
        <v>0</v>
      </c>
      <c r="JY45" s="12">
        <v>0</v>
      </c>
      <c r="JZ45" s="12">
        <v>0</v>
      </c>
      <c r="KA45" s="13"/>
      <c r="KB45" s="12">
        <v>0</v>
      </c>
      <c r="KC45" s="12">
        <v>0</v>
      </c>
      <c r="KD45" s="12">
        <v>0</v>
      </c>
      <c r="KE45" s="12">
        <v>0</v>
      </c>
      <c r="KF45" s="13"/>
      <c r="KG45" s="12">
        <v>0</v>
      </c>
      <c r="KH45" s="12">
        <v>0</v>
      </c>
      <c r="KI45" s="12">
        <v>0</v>
      </c>
      <c r="KJ45" s="12">
        <v>0</v>
      </c>
      <c r="KK45" s="13"/>
      <c r="KL45" s="12">
        <v>0</v>
      </c>
      <c r="KM45" s="12">
        <v>0</v>
      </c>
      <c r="KN45" s="12">
        <v>0</v>
      </c>
      <c r="KO45" s="12">
        <v>0</v>
      </c>
      <c r="KP45" s="13"/>
      <c r="KQ45" s="12">
        <v>0</v>
      </c>
      <c r="KR45" s="12">
        <v>0</v>
      </c>
      <c r="KS45" s="12">
        <v>0</v>
      </c>
      <c r="KT45" s="12">
        <v>0</v>
      </c>
      <c r="KU45" s="13"/>
      <c r="KV45" s="12">
        <v>0</v>
      </c>
      <c r="KW45" s="12">
        <v>0</v>
      </c>
      <c r="KX45" s="12">
        <v>0</v>
      </c>
      <c r="KY45" s="12">
        <v>0</v>
      </c>
      <c r="KZ45" s="13"/>
      <c r="LA45" s="12">
        <v>0</v>
      </c>
      <c r="LB45" s="12">
        <v>0</v>
      </c>
      <c r="LC45" s="12">
        <v>0</v>
      </c>
      <c r="LD45" s="12">
        <v>0</v>
      </c>
      <c r="LE45" s="13"/>
      <c r="LF45" s="12">
        <v>0</v>
      </c>
      <c r="LG45" s="12">
        <v>0</v>
      </c>
      <c r="LH45" s="12">
        <v>0</v>
      </c>
      <c r="LI45" s="12">
        <v>0</v>
      </c>
      <c r="LJ45" s="13"/>
      <c r="LK45" s="12">
        <v>0</v>
      </c>
      <c r="LL45" s="12">
        <v>0</v>
      </c>
      <c r="LM45" s="12">
        <v>0</v>
      </c>
      <c r="LN45" s="12">
        <v>0</v>
      </c>
      <c r="LO45" s="13"/>
      <c r="LP45" s="12">
        <v>0</v>
      </c>
      <c r="LQ45" s="12">
        <v>0</v>
      </c>
      <c r="LR45" s="12">
        <v>0</v>
      </c>
      <c r="LS45" s="12">
        <v>0</v>
      </c>
      <c r="LT45" s="13"/>
      <c r="LU45" s="12">
        <v>0</v>
      </c>
      <c r="LV45" s="12">
        <v>0</v>
      </c>
      <c r="LW45" s="12">
        <v>0</v>
      </c>
      <c r="LX45" s="12">
        <v>0</v>
      </c>
      <c r="LY45" s="13"/>
      <c r="LZ45" s="12">
        <v>0</v>
      </c>
      <c r="MA45" s="12">
        <v>0</v>
      </c>
      <c r="MB45" s="12">
        <v>0</v>
      </c>
      <c r="MC45" s="12">
        <v>0</v>
      </c>
      <c r="MD45" s="13"/>
      <c r="ME45" s="12">
        <v>0</v>
      </c>
      <c r="MF45" s="12">
        <v>0</v>
      </c>
      <c r="MG45" s="12">
        <v>0</v>
      </c>
      <c r="MH45" s="12">
        <v>0</v>
      </c>
      <c r="MI45" s="13"/>
      <c r="MJ45" s="12">
        <v>0</v>
      </c>
      <c r="MK45" s="12">
        <v>0</v>
      </c>
      <c r="ML45" s="12">
        <v>0</v>
      </c>
      <c r="MM45" s="12">
        <v>0</v>
      </c>
      <c r="MN45" s="13"/>
      <c r="MO45" s="12">
        <v>0</v>
      </c>
      <c r="MP45" s="12">
        <v>0</v>
      </c>
      <c r="MQ45" s="12">
        <v>0</v>
      </c>
      <c r="MR45" s="12">
        <v>0</v>
      </c>
      <c r="MS45" s="13"/>
      <c r="MT45" s="12">
        <v>0</v>
      </c>
      <c r="MU45" s="12">
        <v>0</v>
      </c>
      <c r="MV45" s="12">
        <v>0</v>
      </c>
      <c r="MW45" s="12">
        <v>0</v>
      </c>
      <c r="MX45" s="13"/>
      <c r="MY45" s="12">
        <v>0</v>
      </c>
      <c r="MZ45" s="12">
        <v>0</v>
      </c>
      <c r="NA45" s="12">
        <v>0</v>
      </c>
      <c r="NB45" s="12">
        <v>0</v>
      </c>
      <c r="NC45" s="13"/>
      <c r="ND45" s="12">
        <v>0</v>
      </c>
      <c r="NE45" s="12">
        <v>0</v>
      </c>
      <c r="NF45" s="12">
        <v>0</v>
      </c>
      <c r="NG45" s="12">
        <v>0</v>
      </c>
      <c r="NH45" s="13"/>
      <c r="NI45" s="12">
        <v>0</v>
      </c>
      <c r="NJ45" s="12">
        <v>0</v>
      </c>
      <c r="NK45" s="12">
        <v>0</v>
      </c>
      <c r="NL45" s="12">
        <v>0</v>
      </c>
      <c r="NM45" s="13"/>
      <c r="NN45" s="12">
        <v>0</v>
      </c>
      <c r="NO45" s="12">
        <v>0</v>
      </c>
      <c r="NP45" s="12">
        <v>0</v>
      </c>
      <c r="NQ45" s="12">
        <v>0</v>
      </c>
      <c r="NR45" s="13"/>
      <c r="NS45" s="12">
        <v>0</v>
      </c>
      <c r="NT45" s="12">
        <v>0</v>
      </c>
      <c r="NU45" s="12">
        <v>0</v>
      </c>
      <c r="NV45" s="12">
        <v>0</v>
      </c>
      <c r="NW45" s="13"/>
      <c r="NX45" s="12">
        <v>0</v>
      </c>
      <c r="NY45" s="12">
        <v>0</v>
      </c>
      <c r="NZ45" s="12">
        <v>0</v>
      </c>
      <c r="OA45" s="12">
        <v>0</v>
      </c>
      <c r="OB45" s="13"/>
      <c r="OC45" s="12">
        <v>0</v>
      </c>
      <c r="OD45" s="12">
        <v>0</v>
      </c>
      <c r="OE45" s="12">
        <v>0</v>
      </c>
      <c r="OF45" s="12">
        <v>0</v>
      </c>
      <c r="OG45" s="13"/>
      <c r="OH45" s="12">
        <v>0</v>
      </c>
      <c r="OI45" s="12">
        <v>0</v>
      </c>
      <c r="OJ45" s="12">
        <v>0</v>
      </c>
      <c r="OK45" s="12">
        <v>0</v>
      </c>
      <c r="OL45" s="13"/>
      <c r="OM45" s="12">
        <v>0</v>
      </c>
      <c r="ON45" s="12">
        <v>0</v>
      </c>
      <c r="OO45" s="12">
        <v>0</v>
      </c>
      <c r="OP45" s="12">
        <v>0</v>
      </c>
      <c r="OQ45" s="13"/>
      <c r="OR45" s="12">
        <v>0</v>
      </c>
      <c r="OS45" s="12"/>
      <c r="OT45" s="12">
        <v>0</v>
      </c>
      <c r="OU45" s="12">
        <v>0</v>
      </c>
      <c r="OV45" s="13"/>
      <c r="OW45" s="12">
        <v>0</v>
      </c>
      <c r="OX45" s="12">
        <v>0</v>
      </c>
      <c r="OY45" s="12">
        <v>0</v>
      </c>
      <c r="OZ45" s="12">
        <v>0</v>
      </c>
      <c r="PA45" s="13"/>
      <c r="PB45" s="12">
        <v>0</v>
      </c>
      <c r="PC45" s="12">
        <v>0</v>
      </c>
      <c r="PD45" s="12">
        <v>0</v>
      </c>
      <c r="PE45" s="12">
        <v>0</v>
      </c>
      <c r="PF45" s="13"/>
      <c r="PG45" s="12">
        <v>0</v>
      </c>
      <c r="PH45" s="12">
        <v>0</v>
      </c>
      <c r="PI45" s="12">
        <v>0</v>
      </c>
      <c r="PJ45" s="12">
        <v>0</v>
      </c>
      <c r="PK45" s="13"/>
      <c r="PL45" s="12">
        <v>0</v>
      </c>
      <c r="PM45" s="12">
        <v>0</v>
      </c>
      <c r="PN45" s="12">
        <v>0</v>
      </c>
      <c r="PO45" s="12">
        <v>0</v>
      </c>
      <c r="PP45" s="13"/>
      <c r="PQ45" s="12">
        <v>0</v>
      </c>
      <c r="PR45" s="12">
        <v>0</v>
      </c>
      <c r="PS45" s="12">
        <v>0</v>
      </c>
      <c r="PT45" s="12">
        <v>0</v>
      </c>
      <c r="PU45" s="13"/>
      <c r="PV45" s="12">
        <v>0</v>
      </c>
      <c r="PW45" s="12">
        <v>0</v>
      </c>
      <c r="PX45" s="12">
        <v>0</v>
      </c>
      <c r="PY45" s="12">
        <v>0</v>
      </c>
      <c r="PZ45" s="13"/>
      <c r="QA45" s="12">
        <v>0</v>
      </c>
      <c r="QB45" s="12">
        <v>0</v>
      </c>
      <c r="QC45" s="12">
        <v>0</v>
      </c>
      <c r="QD45" s="12">
        <v>0</v>
      </c>
      <c r="QE45" s="13"/>
      <c r="QF45" s="12">
        <v>0</v>
      </c>
      <c r="QG45" s="12">
        <v>0</v>
      </c>
      <c r="QH45" s="12">
        <v>0</v>
      </c>
      <c r="QI45" s="12">
        <v>0</v>
      </c>
      <c r="QJ45" s="13"/>
      <c r="QK45" s="12">
        <v>0</v>
      </c>
      <c r="QL45" s="12">
        <v>0</v>
      </c>
      <c r="QM45" s="12">
        <v>0</v>
      </c>
      <c r="QN45" s="12">
        <v>0</v>
      </c>
      <c r="QO45" s="13"/>
      <c r="QP45" s="12">
        <v>0</v>
      </c>
      <c r="QQ45" s="12">
        <v>0</v>
      </c>
      <c r="QR45" s="12">
        <v>0</v>
      </c>
      <c r="QS45" s="12">
        <v>0</v>
      </c>
      <c r="QT45" s="13"/>
      <c r="QU45" s="12">
        <v>0</v>
      </c>
      <c r="QV45" s="12">
        <v>0</v>
      </c>
      <c r="QW45" s="12">
        <v>0</v>
      </c>
      <c r="QX45" s="12">
        <v>0</v>
      </c>
      <c r="QY45" s="13"/>
      <c r="QZ45" s="12">
        <v>0</v>
      </c>
      <c r="RA45" s="12">
        <v>0</v>
      </c>
      <c r="RB45" s="12">
        <v>0</v>
      </c>
      <c r="RC45" s="12">
        <v>0</v>
      </c>
      <c r="RD45" s="13"/>
      <c r="RE45" s="12">
        <v>0</v>
      </c>
      <c r="RF45" s="12">
        <v>0</v>
      </c>
      <c r="RG45" s="12">
        <v>0</v>
      </c>
      <c r="RH45" s="12">
        <v>0</v>
      </c>
      <c r="RI45" s="13"/>
      <c r="RJ45" s="12">
        <v>0</v>
      </c>
      <c r="RK45" s="12">
        <v>0</v>
      </c>
      <c r="RL45" s="12">
        <v>0</v>
      </c>
      <c r="RM45" s="12">
        <v>0</v>
      </c>
      <c r="RN45" s="13"/>
      <c r="RO45" s="12">
        <v>0</v>
      </c>
      <c r="RP45" s="12">
        <v>0</v>
      </c>
      <c r="RQ45" s="12">
        <v>0</v>
      </c>
      <c r="RR45" s="12">
        <v>0</v>
      </c>
      <c r="RS45" s="13"/>
      <c r="RT45" s="12">
        <v>0</v>
      </c>
      <c r="RU45" s="12">
        <v>0</v>
      </c>
      <c r="RV45" s="12">
        <v>0</v>
      </c>
      <c r="RW45" s="12">
        <v>0</v>
      </c>
      <c r="RX45" s="13"/>
      <c r="RY45" s="12">
        <v>0</v>
      </c>
      <c r="RZ45" s="12">
        <v>0</v>
      </c>
      <c r="SA45" s="12">
        <v>0</v>
      </c>
      <c r="SB45" s="12">
        <v>0</v>
      </c>
      <c r="SC45" s="13"/>
      <c r="SD45" s="12">
        <v>0</v>
      </c>
      <c r="SE45" s="12">
        <v>0</v>
      </c>
      <c r="SF45" s="12">
        <v>0</v>
      </c>
      <c r="SG45" s="12">
        <v>0</v>
      </c>
      <c r="SH45" s="13"/>
      <c r="SI45" s="12">
        <v>0</v>
      </c>
      <c r="SJ45" s="12">
        <v>0</v>
      </c>
      <c r="SK45" s="12">
        <v>0</v>
      </c>
      <c r="SL45" s="12">
        <v>0</v>
      </c>
      <c r="SM45" s="13"/>
      <c r="SN45" s="12">
        <v>0</v>
      </c>
      <c r="SO45" s="12">
        <v>0</v>
      </c>
      <c r="SP45" s="12">
        <v>0</v>
      </c>
      <c r="SQ45" s="12">
        <v>0</v>
      </c>
      <c r="SR45" s="13"/>
      <c r="SS45" s="12">
        <v>0</v>
      </c>
      <c r="ST45" s="12">
        <v>0</v>
      </c>
      <c r="SU45" s="12">
        <v>0</v>
      </c>
      <c r="SV45" s="12">
        <v>0</v>
      </c>
      <c r="SW45" s="13"/>
      <c r="SX45" s="12">
        <v>0</v>
      </c>
      <c r="SY45" s="12">
        <v>0</v>
      </c>
      <c r="SZ45" s="12">
        <v>0</v>
      </c>
      <c r="TA45" s="12">
        <v>0</v>
      </c>
      <c r="TB45" s="13"/>
      <c r="TC45" s="12">
        <v>0</v>
      </c>
      <c r="TD45" s="12">
        <v>0</v>
      </c>
      <c r="TE45" s="12">
        <v>0</v>
      </c>
      <c r="TF45" s="12">
        <v>0</v>
      </c>
      <c r="TG45" s="13"/>
      <c r="TH45" s="12">
        <v>0</v>
      </c>
      <c r="TI45" s="12">
        <v>0</v>
      </c>
      <c r="TJ45" s="12">
        <v>0</v>
      </c>
      <c r="TK45" s="12">
        <v>0</v>
      </c>
      <c r="TL45" s="13"/>
      <c r="TM45" s="12">
        <v>0</v>
      </c>
      <c r="TN45" s="12">
        <v>0</v>
      </c>
      <c r="TO45" s="12">
        <v>0</v>
      </c>
      <c r="TP45" s="12">
        <v>0</v>
      </c>
      <c r="TQ45" s="13"/>
      <c r="TR45" s="12">
        <v>0</v>
      </c>
      <c r="TS45" s="12">
        <v>0</v>
      </c>
      <c r="TT45" s="12">
        <v>0</v>
      </c>
      <c r="TU45" s="12">
        <v>0</v>
      </c>
      <c r="TV45" s="13"/>
      <c r="TW45" s="12">
        <v>0</v>
      </c>
      <c r="TX45" s="12">
        <v>0</v>
      </c>
      <c r="TY45" s="12">
        <v>0</v>
      </c>
      <c r="TZ45" s="12">
        <v>0</v>
      </c>
      <c r="UA45" s="13"/>
      <c r="UB45" s="12">
        <v>0</v>
      </c>
      <c r="UC45" s="12">
        <v>0</v>
      </c>
      <c r="UD45" s="12">
        <v>0</v>
      </c>
      <c r="UE45" s="12">
        <v>0</v>
      </c>
      <c r="UF45" s="13"/>
      <c r="UG45" s="12">
        <v>0</v>
      </c>
      <c r="UH45" s="12">
        <v>1171000</v>
      </c>
      <c r="UI45" s="12">
        <v>0</v>
      </c>
      <c r="UJ45" s="12">
        <v>1171000</v>
      </c>
      <c r="UK45" s="13"/>
    </row>
    <row r="46" spans="1:558" hidden="1">
      <c r="A46" s="10">
        <v>40</v>
      </c>
      <c r="B46" s="11" t="s">
        <v>56</v>
      </c>
      <c r="C46" s="12">
        <v>0</v>
      </c>
      <c r="D46" s="12">
        <v>0</v>
      </c>
      <c r="E46" s="12">
        <v>0</v>
      </c>
      <c r="F46" s="12">
        <v>0</v>
      </c>
      <c r="G46" s="13"/>
      <c r="H46" s="12">
        <v>0</v>
      </c>
      <c r="I46" s="12">
        <v>0</v>
      </c>
      <c r="J46" s="12">
        <v>0</v>
      </c>
      <c r="K46" s="12">
        <v>0</v>
      </c>
      <c r="L46" s="13"/>
      <c r="M46" s="12">
        <v>0</v>
      </c>
      <c r="N46" s="12">
        <v>0</v>
      </c>
      <c r="O46" s="12">
        <v>0</v>
      </c>
      <c r="P46" s="12">
        <v>0</v>
      </c>
      <c r="Q46" s="13"/>
      <c r="R46" s="12">
        <v>0</v>
      </c>
      <c r="S46" s="12">
        <v>0</v>
      </c>
      <c r="T46" s="12">
        <v>0</v>
      </c>
      <c r="U46" s="12">
        <v>0</v>
      </c>
      <c r="V46" s="13"/>
      <c r="W46" s="12"/>
      <c r="X46" s="12">
        <v>0</v>
      </c>
      <c r="Y46" s="12">
        <v>0</v>
      </c>
      <c r="Z46" s="12">
        <v>0</v>
      </c>
      <c r="AA46" s="13"/>
      <c r="AB46" s="12">
        <v>0</v>
      </c>
      <c r="AC46" s="12">
        <v>0</v>
      </c>
      <c r="AD46" s="12">
        <v>0</v>
      </c>
      <c r="AE46" s="12">
        <v>0</v>
      </c>
      <c r="AF46" s="13"/>
      <c r="AG46" s="12">
        <v>0</v>
      </c>
      <c r="AH46" s="12">
        <v>0</v>
      </c>
      <c r="AI46" s="12">
        <v>0</v>
      </c>
      <c r="AJ46" s="12">
        <v>0</v>
      </c>
      <c r="AK46" s="13"/>
      <c r="AL46" s="12">
        <v>0</v>
      </c>
      <c r="AM46" s="12">
        <v>0</v>
      </c>
      <c r="AN46" s="12">
        <v>0</v>
      </c>
      <c r="AO46" s="12">
        <v>0</v>
      </c>
      <c r="AP46" s="13"/>
      <c r="AQ46" s="12">
        <v>0</v>
      </c>
      <c r="AR46" s="12">
        <v>0</v>
      </c>
      <c r="AS46" s="12">
        <v>0</v>
      </c>
      <c r="AT46" s="12">
        <v>0</v>
      </c>
      <c r="AU46" s="13"/>
      <c r="AV46" s="12">
        <v>0</v>
      </c>
      <c r="AW46" s="12">
        <v>0</v>
      </c>
      <c r="AX46" s="12">
        <v>0</v>
      </c>
      <c r="AY46" s="12">
        <v>0</v>
      </c>
      <c r="AZ46" s="13"/>
      <c r="BA46" s="12">
        <v>0</v>
      </c>
      <c r="BB46" s="12">
        <v>0</v>
      </c>
      <c r="BC46" s="12">
        <v>0</v>
      </c>
      <c r="BD46" s="12">
        <v>0</v>
      </c>
      <c r="BE46" s="13"/>
      <c r="BF46" s="12">
        <v>0</v>
      </c>
      <c r="BG46" s="12">
        <v>0</v>
      </c>
      <c r="BH46" s="12">
        <v>0</v>
      </c>
      <c r="BI46" s="12">
        <v>0</v>
      </c>
      <c r="BJ46" s="13"/>
      <c r="BK46" s="12">
        <v>2</v>
      </c>
      <c r="BL46" s="12">
        <v>234000</v>
      </c>
      <c r="BM46" s="12">
        <v>0</v>
      </c>
      <c r="BN46" s="12">
        <v>234000</v>
      </c>
      <c r="BO46" s="13"/>
      <c r="BP46" s="12">
        <v>0</v>
      </c>
      <c r="BQ46" s="12">
        <v>0</v>
      </c>
      <c r="BR46" s="12">
        <v>0</v>
      </c>
      <c r="BS46" s="12">
        <v>0</v>
      </c>
      <c r="BT46" s="13"/>
      <c r="BU46" s="12">
        <v>0</v>
      </c>
      <c r="BV46" s="12">
        <v>360000</v>
      </c>
      <c r="BW46" s="12">
        <v>0</v>
      </c>
      <c r="BX46" s="12">
        <v>360000</v>
      </c>
      <c r="BY46" s="13"/>
      <c r="BZ46" s="12">
        <v>0</v>
      </c>
      <c r="CA46" s="12">
        <v>0</v>
      </c>
      <c r="CB46" s="12">
        <v>0</v>
      </c>
      <c r="CC46" s="12">
        <v>0</v>
      </c>
      <c r="CD46" s="13"/>
      <c r="CE46" s="12">
        <v>0</v>
      </c>
      <c r="CF46" s="12">
        <v>0</v>
      </c>
      <c r="CG46" s="12">
        <v>0</v>
      </c>
      <c r="CH46" s="12">
        <v>0</v>
      </c>
      <c r="CI46" s="13"/>
      <c r="CJ46" s="12">
        <v>0</v>
      </c>
      <c r="CK46" s="12">
        <v>0</v>
      </c>
      <c r="CL46" s="12">
        <v>0</v>
      </c>
      <c r="CM46" s="12">
        <v>0</v>
      </c>
      <c r="CN46" s="13"/>
      <c r="CO46" s="12">
        <v>0</v>
      </c>
      <c r="CP46" s="12">
        <v>0</v>
      </c>
      <c r="CQ46" s="12">
        <v>0</v>
      </c>
      <c r="CR46" s="12">
        <v>0</v>
      </c>
      <c r="CS46" s="13"/>
      <c r="CT46" s="12">
        <v>0</v>
      </c>
      <c r="CU46" s="12">
        <v>0</v>
      </c>
      <c r="CV46" s="12">
        <v>0</v>
      </c>
      <c r="CW46" s="12">
        <v>0</v>
      </c>
      <c r="CX46" s="13"/>
      <c r="CY46" s="12">
        <v>0</v>
      </c>
      <c r="CZ46" s="12">
        <v>0</v>
      </c>
      <c r="DA46" s="12">
        <v>0</v>
      </c>
      <c r="DB46" s="12">
        <v>0</v>
      </c>
      <c r="DC46" s="13"/>
      <c r="DD46" s="12">
        <v>0</v>
      </c>
      <c r="DE46" s="12">
        <v>0</v>
      </c>
      <c r="DF46" s="12">
        <v>0</v>
      </c>
      <c r="DG46" s="12">
        <v>0</v>
      </c>
      <c r="DH46" s="13"/>
      <c r="DI46" s="12">
        <v>0</v>
      </c>
      <c r="DJ46" s="12">
        <v>0</v>
      </c>
      <c r="DK46" s="12">
        <v>0</v>
      </c>
      <c r="DL46" s="12">
        <v>0</v>
      </c>
      <c r="DM46" s="13"/>
      <c r="DN46" s="12">
        <v>0</v>
      </c>
      <c r="DO46" s="12">
        <v>0</v>
      </c>
      <c r="DP46" s="12">
        <v>0</v>
      </c>
      <c r="DQ46" s="12">
        <v>0</v>
      </c>
      <c r="DR46" s="13"/>
      <c r="DS46" s="12">
        <v>0</v>
      </c>
      <c r="DT46" s="12">
        <v>0</v>
      </c>
      <c r="DU46" s="12">
        <v>0</v>
      </c>
      <c r="DV46" s="12">
        <v>0</v>
      </c>
      <c r="DW46" s="13"/>
      <c r="DX46" s="12">
        <v>0</v>
      </c>
      <c r="DY46" s="12">
        <v>0</v>
      </c>
      <c r="DZ46" s="12">
        <v>0</v>
      </c>
      <c r="EA46" s="12">
        <v>0</v>
      </c>
      <c r="EB46" s="13"/>
      <c r="EC46" s="12">
        <v>0</v>
      </c>
      <c r="ED46" s="12">
        <v>0</v>
      </c>
      <c r="EE46" s="12">
        <v>0</v>
      </c>
      <c r="EF46" s="12">
        <v>0</v>
      </c>
      <c r="EG46" s="13"/>
      <c r="EH46" s="12">
        <v>0</v>
      </c>
      <c r="EI46" s="12">
        <v>0</v>
      </c>
      <c r="EJ46" s="12">
        <v>0</v>
      </c>
      <c r="EK46" s="12">
        <v>0</v>
      </c>
      <c r="EL46" s="13"/>
      <c r="EM46" s="12">
        <v>0</v>
      </c>
      <c r="EN46" s="12"/>
      <c r="EO46" s="12">
        <v>0</v>
      </c>
      <c r="EP46" s="12">
        <v>0</v>
      </c>
      <c r="EQ46" s="13"/>
      <c r="ER46" s="12">
        <v>0</v>
      </c>
      <c r="ES46" s="12">
        <v>0</v>
      </c>
      <c r="ET46" s="12">
        <v>0</v>
      </c>
      <c r="EU46" s="12">
        <v>0</v>
      </c>
      <c r="EV46" s="13"/>
      <c r="EW46" s="12">
        <v>0</v>
      </c>
      <c r="EX46" s="12">
        <v>0</v>
      </c>
      <c r="EY46" s="12">
        <v>0</v>
      </c>
      <c r="EZ46" s="12">
        <v>0</v>
      </c>
      <c r="FA46" s="13"/>
      <c r="FB46" s="12">
        <v>0</v>
      </c>
      <c r="FC46" s="12">
        <v>0</v>
      </c>
      <c r="FD46" s="12">
        <v>0</v>
      </c>
      <c r="FE46" s="12">
        <v>0</v>
      </c>
      <c r="FF46" s="13"/>
      <c r="FG46" s="12">
        <v>0</v>
      </c>
      <c r="FH46" s="12">
        <v>0</v>
      </c>
      <c r="FI46" s="12">
        <v>0</v>
      </c>
      <c r="FJ46" s="12">
        <v>0</v>
      </c>
      <c r="FK46" s="13"/>
      <c r="FL46" s="12">
        <v>3</v>
      </c>
      <c r="FM46" s="12">
        <v>450000</v>
      </c>
      <c r="FN46" s="12">
        <v>0</v>
      </c>
      <c r="FO46" s="12">
        <v>450000</v>
      </c>
      <c r="FP46" s="13"/>
      <c r="FQ46" s="12">
        <v>1</v>
      </c>
      <c r="FR46" s="12">
        <v>52000</v>
      </c>
      <c r="FS46" s="12">
        <v>0</v>
      </c>
      <c r="FT46" s="12">
        <v>52000</v>
      </c>
      <c r="FU46" s="13"/>
      <c r="FV46" s="12">
        <v>1</v>
      </c>
      <c r="FW46" s="12">
        <v>42000</v>
      </c>
      <c r="FX46" s="12">
        <v>0</v>
      </c>
      <c r="FY46" s="12">
        <v>42000</v>
      </c>
      <c r="FZ46" s="13"/>
      <c r="GA46" s="12">
        <v>3</v>
      </c>
      <c r="GB46" s="12">
        <v>450000</v>
      </c>
      <c r="GC46" s="12">
        <v>0</v>
      </c>
      <c r="GD46" s="12">
        <v>450000</v>
      </c>
      <c r="GE46" s="13"/>
      <c r="GF46" s="12">
        <v>0</v>
      </c>
      <c r="GG46" s="12">
        <v>0</v>
      </c>
      <c r="GH46" s="12">
        <v>0</v>
      </c>
      <c r="GI46" s="12">
        <v>0</v>
      </c>
      <c r="GJ46" s="13"/>
      <c r="GK46" s="12">
        <v>0</v>
      </c>
      <c r="GL46" s="12">
        <v>0</v>
      </c>
      <c r="GM46" s="12">
        <v>0</v>
      </c>
      <c r="GN46" s="12">
        <v>0</v>
      </c>
      <c r="GO46" s="13"/>
      <c r="GP46" s="12">
        <v>0</v>
      </c>
      <c r="GQ46" s="12">
        <v>0</v>
      </c>
      <c r="GR46" s="12">
        <v>0</v>
      </c>
      <c r="GS46" s="12">
        <v>0</v>
      </c>
      <c r="GT46" s="13"/>
      <c r="GU46" s="12">
        <v>0</v>
      </c>
      <c r="GV46" s="12">
        <v>0</v>
      </c>
      <c r="GW46" s="12">
        <v>0</v>
      </c>
      <c r="GX46" s="12">
        <v>0</v>
      </c>
      <c r="GY46" s="13"/>
      <c r="GZ46" s="12">
        <v>0</v>
      </c>
      <c r="HA46" s="12">
        <v>0</v>
      </c>
      <c r="HB46" s="12">
        <v>0</v>
      </c>
      <c r="HC46" s="12">
        <v>0</v>
      </c>
      <c r="HD46" s="13"/>
      <c r="HE46" s="12">
        <v>0</v>
      </c>
      <c r="HF46" s="12">
        <v>0</v>
      </c>
      <c r="HG46" s="12">
        <v>0</v>
      </c>
      <c r="HH46" s="12">
        <v>0</v>
      </c>
      <c r="HI46" s="13"/>
      <c r="HJ46" s="12">
        <v>0</v>
      </c>
      <c r="HK46" s="12">
        <v>0</v>
      </c>
      <c r="HL46" s="12">
        <v>0</v>
      </c>
      <c r="HM46" s="12">
        <v>0</v>
      </c>
      <c r="HN46" s="13"/>
      <c r="HO46" s="12">
        <v>0</v>
      </c>
      <c r="HP46" s="12">
        <v>0</v>
      </c>
      <c r="HQ46" s="12">
        <v>0</v>
      </c>
      <c r="HR46" s="12">
        <v>0</v>
      </c>
      <c r="HS46" s="13"/>
      <c r="HT46" s="12">
        <v>0</v>
      </c>
      <c r="HU46" s="12">
        <v>0</v>
      </c>
      <c r="HV46" s="12">
        <v>0</v>
      </c>
      <c r="HW46" s="12">
        <v>0</v>
      </c>
      <c r="HX46" s="13"/>
      <c r="HY46" s="12">
        <v>0</v>
      </c>
      <c r="HZ46" s="12">
        <v>0</v>
      </c>
      <c r="IA46" s="12">
        <v>0</v>
      </c>
      <c r="IB46" s="12">
        <v>0</v>
      </c>
      <c r="IC46" s="13"/>
      <c r="ID46" s="12">
        <v>0</v>
      </c>
      <c r="IE46" s="12">
        <v>0</v>
      </c>
      <c r="IF46" s="12">
        <v>0</v>
      </c>
      <c r="IG46" s="12">
        <v>0</v>
      </c>
      <c r="IH46" s="13"/>
      <c r="II46" s="12">
        <v>0</v>
      </c>
      <c r="IJ46" s="12">
        <v>0</v>
      </c>
      <c r="IK46" s="12">
        <v>0</v>
      </c>
      <c r="IL46" s="12">
        <v>0</v>
      </c>
      <c r="IM46" s="13"/>
      <c r="IN46" s="12">
        <v>0</v>
      </c>
      <c r="IO46" s="12">
        <v>0</v>
      </c>
      <c r="IP46" s="12">
        <v>0</v>
      </c>
      <c r="IQ46" s="12">
        <v>0</v>
      </c>
      <c r="IR46" s="13"/>
      <c r="IS46" s="12">
        <v>0</v>
      </c>
      <c r="IT46" s="12">
        <v>0</v>
      </c>
      <c r="IU46" s="12">
        <v>0</v>
      </c>
      <c r="IV46" s="12">
        <v>0</v>
      </c>
      <c r="IW46" s="13"/>
      <c r="IX46" s="12">
        <v>0</v>
      </c>
      <c r="IY46" s="12">
        <v>0</v>
      </c>
      <c r="IZ46" s="12">
        <v>0</v>
      </c>
      <c r="JA46" s="12">
        <v>0</v>
      </c>
      <c r="JB46" s="13"/>
      <c r="JC46" s="12">
        <v>0</v>
      </c>
      <c r="JD46" s="12">
        <v>0</v>
      </c>
      <c r="JE46" s="12">
        <v>0</v>
      </c>
      <c r="JF46" s="12">
        <v>0</v>
      </c>
      <c r="JG46" s="13"/>
      <c r="JH46" s="12">
        <v>0</v>
      </c>
      <c r="JI46" s="12">
        <v>0</v>
      </c>
      <c r="JJ46" s="12">
        <v>0</v>
      </c>
      <c r="JK46" s="12">
        <v>0</v>
      </c>
      <c r="JL46" s="13"/>
      <c r="JM46" s="12">
        <v>0</v>
      </c>
      <c r="JN46" s="12">
        <v>0</v>
      </c>
      <c r="JO46" s="12">
        <v>0</v>
      </c>
      <c r="JP46" s="12">
        <v>0</v>
      </c>
      <c r="JQ46" s="13"/>
      <c r="JR46" s="12">
        <v>0</v>
      </c>
      <c r="JS46" s="12">
        <v>0</v>
      </c>
      <c r="JT46" s="12">
        <v>0</v>
      </c>
      <c r="JU46" s="12">
        <v>0</v>
      </c>
      <c r="JV46" s="13"/>
      <c r="JW46" s="12">
        <v>0</v>
      </c>
      <c r="JX46" s="12">
        <v>0</v>
      </c>
      <c r="JY46" s="12">
        <v>0</v>
      </c>
      <c r="JZ46" s="12">
        <v>0</v>
      </c>
      <c r="KA46" s="13"/>
      <c r="KB46" s="12">
        <v>0</v>
      </c>
      <c r="KC46" s="12">
        <v>0</v>
      </c>
      <c r="KD46" s="12">
        <v>0</v>
      </c>
      <c r="KE46" s="12">
        <v>0</v>
      </c>
      <c r="KF46" s="13"/>
      <c r="KG46" s="12">
        <v>0</v>
      </c>
      <c r="KH46" s="12">
        <v>0</v>
      </c>
      <c r="KI46" s="12">
        <v>0</v>
      </c>
      <c r="KJ46" s="12">
        <v>0</v>
      </c>
      <c r="KK46" s="13"/>
      <c r="KL46" s="12">
        <v>0</v>
      </c>
      <c r="KM46" s="12">
        <v>0</v>
      </c>
      <c r="KN46" s="12">
        <v>0</v>
      </c>
      <c r="KO46" s="12">
        <v>0</v>
      </c>
      <c r="KP46" s="13"/>
      <c r="KQ46" s="12">
        <v>0</v>
      </c>
      <c r="KR46" s="12">
        <v>0</v>
      </c>
      <c r="KS46" s="12">
        <v>0</v>
      </c>
      <c r="KT46" s="12">
        <v>0</v>
      </c>
      <c r="KU46" s="13"/>
      <c r="KV46" s="12">
        <v>0</v>
      </c>
      <c r="KW46" s="12">
        <v>0</v>
      </c>
      <c r="KX46" s="12">
        <v>0</v>
      </c>
      <c r="KY46" s="12">
        <v>0</v>
      </c>
      <c r="KZ46" s="13"/>
      <c r="LA46" s="12">
        <v>0</v>
      </c>
      <c r="LB46" s="12">
        <v>0</v>
      </c>
      <c r="LC46" s="12">
        <v>0</v>
      </c>
      <c r="LD46" s="12">
        <v>0</v>
      </c>
      <c r="LE46" s="13"/>
      <c r="LF46" s="12">
        <v>0</v>
      </c>
      <c r="LG46" s="12">
        <v>0</v>
      </c>
      <c r="LH46" s="12">
        <v>0</v>
      </c>
      <c r="LI46" s="12">
        <v>0</v>
      </c>
      <c r="LJ46" s="13"/>
      <c r="LK46" s="12">
        <v>0</v>
      </c>
      <c r="LL46" s="12">
        <v>0</v>
      </c>
      <c r="LM46" s="12">
        <v>0</v>
      </c>
      <c r="LN46" s="12">
        <v>0</v>
      </c>
      <c r="LO46" s="13"/>
      <c r="LP46" s="12">
        <v>0</v>
      </c>
      <c r="LQ46" s="12">
        <v>0</v>
      </c>
      <c r="LR46" s="12">
        <v>0</v>
      </c>
      <c r="LS46" s="12">
        <v>0</v>
      </c>
      <c r="LT46" s="13"/>
      <c r="LU46" s="12">
        <v>0</v>
      </c>
      <c r="LV46" s="12">
        <v>0</v>
      </c>
      <c r="LW46" s="12">
        <v>0</v>
      </c>
      <c r="LX46" s="12">
        <v>0</v>
      </c>
      <c r="LY46" s="13"/>
      <c r="LZ46" s="12">
        <v>0</v>
      </c>
      <c r="MA46" s="12">
        <v>0</v>
      </c>
      <c r="MB46" s="12">
        <v>0</v>
      </c>
      <c r="MC46" s="12">
        <v>0</v>
      </c>
      <c r="MD46" s="13"/>
      <c r="ME46" s="12">
        <v>0</v>
      </c>
      <c r="MF46" s="12">
        <v>0</v>
      </c>
      <c r="MG46" s="12">
        <v>0</v>
      </c>
      <c r="MH46" s="12">
        <v>0</v>
      </c>
      <c r="MI46" s="13"/>
      <c r="MJ46" s="12">
        <v>0</v>
      </c>
      <c r="MK46" s="12">
        <v>0</v>
      </c>
      <c r="ML46" s="12">
        <v>0</v>
      </c>
      <c r="MM46" s="12">
        <v>0</v>
      </c>
      <c r="MN46" s="13"/>
      <c r="MO46" s="12">
        <v>0</v>
      </c>
      <c r="MP46" s="12">
        <v>0</v>
      </c>
      <c r="MQ46" s="12">
        <v>0</v>
      </c>
      <c r="MR46" s="12">
        <v>0</v>
      </c>
      <c r="MS46" s="13"/>
      <c r="MT46" s="12">
        <v>0</v>
      </c>
      <c r="MU46" s="12">
        <v>0</v>
      </c>
      <c r="MV46" s="12">
        <v>0</v>
      </c>
      <c r="MW46" s="12">
        <v>0</v>
      </c>
      <c r="MX46" s="13"/>
      <c r="MY46" s="12">
        <v>0</v>
      </c>
      <c r="MZ46" s="12">
        <v>0</v>
      </c>
      <c r="NA46" s="12">
        <v>0</v>
      </c>
      <c r="NB46" s="12">
        <v>0</v>
      </c>
      <c r="NC46" s="13"/>
      <c r="ND46" s="12">
        <v>0</v>
      </c>
      <c r="NE46" s="12">
        <v>0</v>
      </c>
      <c r="NF46" s="12">
        <v>0</v>
      </c>
      <c r="NG46" s="12">
        <v>0</v>
      </c>
      <c r="NH46" s="13"/>
      <c r="NI46" s="12">
        <v>0</v>
      </c>
      <c r="NJ46" s="12">
        <v>0</v>
      </c>
      <c r="NK46" s="12">
        <v>0</v>
      </c>
      <c r="NL46" s="12">
        <v>0</v>
      </c>
      <c r="NM46" s="13"/>
      <c r="NN46" s="12">
        <v>0</v>
      </c>
      <c r="NO46" s="12">
        <v>0</v>
      </c>
      <c r="NP46" s="12">
        <v>0</v>
      </c>
      <c r="NQ46" s="12">
        <v>0</v>
      </c>
      <c r="NR46" s="13"/>
      <c r="NS46" s="12">
        <v>0</v>
      </c>
      <c r="NT46" s="12">
        <v>0</v>
      </c>
      <c r="NU46" s="12">
        <v>0</v>
      </c>
      <c r="NV46" s="12">
        <v>0</v>
      </c>
      <c r="NW46" s="13"/>
      <c r="NX46" s="12">
        <v>0</v>
      </c>
      <c r="NY46" s="12">
        <v>0</v>
      </c>
      <c r="NZ46" s="12">
        <v>0</v>
      </c>
      <c r="OA46" s="12">
        <v>0</v>
      </c>
      <c r="OB46" s="13"/>
      <c r="OC46" s="12">
        <v>0</v>
      </c>
      <c r="OD46" s="12">
        <v>0</v>
      </c>
      <c r="OE46" s="12">
        <v>0</v>
      </c>
      <c r="OF46" s="12">
        <v>0</v>
      </c>
      <c r="OG46" s="13"/>
      <c r="OH46" s="12">
        <v>0</v>
      </c>
      <c r="OI46" s="12">
        <v>0</v>
      </c>
      <c r="OJ46" s="12">
        <v>0</v>
      </c>
      <c r="OK46" s="12">
        <v>0</v>
      </c>
      <c r="OL46" s="13"/>
      <c r="OM46" s="12">
        <v>0</v>
      </c>
      <c r="ON46" s="12">
        <v>0</v>
      </c>
      <c r="OO46" s="12">
        <v>0</v>
      </c>
      <c r="OP46" s="12">
        <v>0</v>
      </c>
      <c r="OQ46" s="13"/>
      <c r="OR46" s="12">
        <v>0</v>
      </c>
      <c r="OS46" s="12">
        <v>0</v>
      </c>
      <c r="OT46" s="12">
        <v>0</v>
      </c>
      <c r="OU46" s="12">
        <v>0</v>
      </c>
      <c r="OV46" s="13"/>
      <c r="OW46" s="12">
        <v>0</v>
      </c>
      <c r="OX46" s="12">
        <v>0</v>
      </c>
      <c r="OY46" s="12">
        <v>0</v>
      </c>
      <c r="OZ46" s="12">
        <v>0</v>
      </c>
      <c r="PA46" s="13"/>
      <c r="PB46" s="12">
        <v>0</v>
      </c>
      <c r="PC46" s="12">
        <v>0</v>
      </c>
      <c r="PD46" s="12">
        <v>0</v>
      </c>
      <c r="PE46" s="12">
        <v>0</v>
      </c>
      <c r="PF46" s="13"/>
      <c r="PG46" s="12">
        <v>0</v>
      </c>
      <c r="PH46" s="12">
        <v>0</v>
      </c>
      <c r="PI46" s="12">
        <v>0</v>
      </c>
      <c r="PJ46" s="12">
        <v>0</v>
      </c>
      <c r="PK46" s="13"/>
      <c r="PL46" s="12">
        <v>0</v>
      </c>
      <c r="PM46" s="12">
        <v>0</v>
      </c>
      <c r="PN46" s="12">
        <v>0</v>
      </c>
      <c r="PO46" s="12">
        <v>0</v>
      </c>
      <c r="PP46" s="13"/>
      <c r="PQ46" s="12">
        <v>0</v>
      </c>
      <c r="PR46" s="12">
        <v>0</v>
      </c>
      <c r="PS46" s="12">
        <v>0</v>
      </c>
      <c r="PT46" s="12">
        <v>0</v>
      </c>
      <c r="PU46" s="13"/>
      <c r="PV46" s="12">
        <v>0</v>
      </c>
      <c r="PW46" s="12">
        <v>0</v>
      </c>
      <c r="PX46" s="12">
        <v>0</v>
      </c>
      <c r="PY46" s="12">
        <v>0</v>
      </c>
      <c r="PZ46" s="13"/>
      <c r="QA46" s="12">
        <v>0</v>
      </c>
      <c r="QB46" s="12">
        <v>0</v>
      </c>
      <c r="QC46" s="12">
        <v>0</v>
      </c>
      <c r="QD46" s="12">
        <v>0</v>
      </c>
      <c r="QE46" s="13"/>
      <c r="QF46" s="12">
        <v>0</v>
      </c>
      <c r="QG46" s="12">
        <v>0</v>
      </c>
      <c r="QH46" s="12">
        <v>0</v>
      </c>
      <c r="QI46" s="12">
        <v>0</v>
      </c>
      <c r="QJ46" s="13"/>
      <c r="QK46" s="12">
        <v>0</v>
      </c>
      <c r="QL46" s="12">
        <v>0</v>
      </c>
      <c r="QM46" s="12">
        <v>0</v>
      </c>
      <c r="QN46" s="12">
        <v>0</v>
      </c>
      <c r="QO46" s="13"/>
      <c r="QP46" s="12">
        <v>0</v>
      </c>
      <c r="QQ46" s="12">
        <v>0</v>
      </c>
      <c r="QR46" s="12">
        <v>0</v>
      </c>
      <c r="QS46" s="12">
        <v>0</v>
      </c>
      <c r="QT46" s="13"/>
      <c r="QU46" s="12">
        <v>0</v>
      </c>
      <c r="QV46" s="12">
        <v>0</v>
      </c>
      <c r="QW46" s="12">
        <v>0</v>
      </c>
      <c r="QX46" s="12">
        <v>0</v>
      </c>
      <c r="QY46" s="13"/>
      <c r="QZ46" s="12">
        <v>0</v>
      </c>
      <c r="RA46" s="12">
        <v>0</v>
      </c>
      <c r="RB46" s="12">
        <v>0</v>
      </c>
      <c r="RC46" s="12">
        <v>0</v>
      </c>
      <c r="RD46" s="13"/>
      <c r="RE46" s="12">
        <v>0</v>
      </c>
      <c r="RF46" s="12">
        <v>0</v>
      </c>
      <c r="RG46" s="12">
        <v>0</v>
      </c>
      <c r="RH46" s="12">
        <v>0</v>
      </c>
      <c r="RI46" s="13"/>
      <c r="RJ46" s="12">
        <v>0</v>
      </c>
      <c r="RK46" s="12">
        <v>0</v>
      </c>
      <c r="RL46" s="12">
        <v>0</v>
      </c>
      <c r="RM46" s="12">
        <v>0</v>
      </c>
      <c r="RN46" s="13"/>
      <c r="RO46" s="12">
        <v>0</v>
      </c>
      <c r="RP46" s="12">
        <v>0</v>
      </c>
      <c r="RQ46" s="12">
        <v>0</v>
      </c>
      <c r="RR46" s="12">
        <v>0</v>
      </c>
      <c r="RS46" s="13"/>
      <c r="RT46" s="12">
        <v>0</v>
      </c>
      <c r="RU46" s="12">
        <v>0</v>
      </c>
      <c r="RV46" s="12">
        <v>0</v>
      </c>
      <c r="RW46" s="12">
        <v>0</v>
      </c>
      <c r="RX46" s="13"/>
      <c r="RY46" s="12">
        <v>0</v>
      </c>
      <c r="RZ46" s="12">
        <v>0</v>
      </c>
      <c r="SA46" s="12">
        <v>0</v>
      </c>
      <c r="SB46" s="12">
        <v>0</v>
      </c>
      <c r="SC46" s="13"/>
      <c r="SD46" s="12">
        <v>0</v>
      </c>
      <c r="SE46" s="12">
        <v>0</v>
      </c>
      <c r="SF46" s="12">
        <v>0</v>
      </c>
      <c r="SG46" s="12">
        <v>0</v>
      </c>
      <c r="SH46" s="13"/>
      <c r="SI46" s="12">
        <v>0</v>
      </c>
      <c r="SJ46" s="12">
        <v>0</v>
      </c>
      <c r="SK46" s="12">
        <v>0</v>
      </c>
      <c r="SL46" s="12">
        <v>0</v>
      </c>
      <c r="SM46" s="13"/>
      <c r="SN46" s="12">
        <v>0</v>
      </c>
      <c r="SO46" s="12">
        <v>0</v>
      </c>
      <c r="SP46" s="12">
        <v>0</v>
      </c>
      <c r="SQ46" s="12">
        <v>0</v>
      </c>
      <c r="SR46" s="13"/>
      <c r="SS46" s="12">
        <v>0</v>
      </c>
      <c r="ST46" s="12">
        <v>0</v>
      </c>
      <c r="SU46" s="12">
        <v>0</v>
      </c>
      <c r="SV46" s="12">
        <v>0</v>
      </c>
      <c r="SW46" s="13"/>
      <c r="SX46" s="12">
        <v>0</v>
      </c>
      <c r="SY46" s="12">
        <v>0</v>
      </c>
      <c r="SZ46" s="12">
        <v>0</v>
      </c>
      <c r="TA46" s="12">
        <v>0</v>
      </c>
      <c r="TB46" s="13"/>
      <c r="TC46" s="12">
        <v>0</v>
      </c>
      <c r="TD46" s="12">
        <v>0</v>
      </c>
      <c r="TE46" s="12">
        <v>0</v>
      </c>
      <c r="TF46" s="12">
        <v>0</v>
      </c>
      <c r="TG46" s="13"/>
      <c r="TH46" s="12">
        <v>0</v>
      </c>
      <c r="TI46" s="12">
        <v>0</v>
      </c>
      <c r="TJ46" s="12">
        <v>0</v>
      </c>
      <c r="TK46" s="12">
        <v>0</v>
      </c>
      <c r="TL46" s="13"/>
      <c r="TM46" s="12">
        <v>0</v>
      </c>
      <c r="TN46" s="12">
        <v>0</v>
      </c>
      <c r="TO46" s="12">
        <v>0</v>
      </c>
      <c r="TP46" s="12">
        <v>0</v>
      </c>
      <c r="TQ46" s="13"/>
      <c r="TR46" s="12">
        <v>0</v>
      </c>
      <c r="TS46" s="12">
        <v>0</v>
      </c>
      <c r="TT46" s="12">
        <v>0</v>
      </c>
      <c r="TU46" s="12">
        <v>0</v>
      </c>
      <c r="TV46" s="13"/>
      <c r="TW46" s="12">
        <v>0</v>
      </c>
      <c r="TX46" s="12">
        <v>0</v>
      </c>
      <c r="TY46" s="12">
        <v>0</v>
      </c>
      <c r="TZ46" s="12">
        <v>0</v>
      </c>
      <c r="UA46" s="13"/>
      <c r="UB46" s="12">
        <v>0</v>
      </c>
      <c r="UC46" s="12">
        <v>0</v>
      </c>
      <c r="UD46" s="12">
        <v>0</v>
      </c>
      <c r="UE46" s="12">
        <v>0</v>
      </c>
      <c r="UF46" s="13"/>
      <c r="UG46" s="12">
        <v>0</v>
      </c>
      <c r="UH46" s="12">
        <v>1588000</v>
      </c>
      <c r="UI46" s="12">
        <v>0</v>
      </c>
      <c r="UJ46" s="12">
        <v>1588000</v>
      </c>
      <c r="UK46" s="13"/>
    </row>
    <row r="47" spans="1:558" hidden="1">
      <c r="A47" s="10">
        <v>41</v>
      </c>
      <c r="B47" s="11" t="s">
        <v>57</v>
      </c>
      <c r="C47" s="12">
        <v>0</v>
      </c>
      <c r="D47" s="12">
        <v>0</v>
      </c>
      <c r="E47" s="12">
        <v>0</v>
      </c>
      <c r="F47" s="12">
        <v>0</v>
      </c>
      <c r="G47" s="13"/>
      <c r="H47" s="12">
        <v>0</v>
      </c>
      <c r="I47" s="12">
        <v>0</v>
      </c>
      <c r="J47" s="12">
        <v>0</v>
      </c>
      <c r="K47" s="12">
        <v>0</v>
      </c>
      <c r="L47" s="13"/>
      <c r="M47" s="12">
        <v>0</v>
      </c>
      <c r="N47" s="12">
        <v>0</v>
      </c>
      <c r="O47" s="12">
        <v>0</v>
      </c>
      <c r="P47" s="12">
        <v>0</v>
      </c>
      <c r="Q47" s="13"/>
      <c r="R47" s="12">
        <v>0</v>
      </c>
      <c r="S47" s="12">
        <v>0</v>
      </c>
      <c r="T47" s="12">
        <v>0</v>
      </c>
      <c r="U47" s="12">
        <v>0</v>
      </c>
      <c r="V47" s="13"/>
      <c r="W47" s="12"/>
      <c r="X47" s="12">
        <v>0</v>
      </c>
      <c r="Y47" s="12">
        <v>0</v>
      </c>
      <c r="Z47" s="12">
        <v>0</v>
      </c>
      <c r="AA47" s="13"/>
      <c r="AB47" s="12">
        <v>0</v>
      </c>
      <c r="AC47" s="12">
        <v>0</v>
      </c>
      <c r="AD47" s="12">
        <v>0</v>
      </c>
      <c r="AE47" s="12">
        <v>0</v>
      </c>
      <c r="AF47" s="13"/>
      <c r="AG47" s="12">
        <v>0</v>
      </c>
      <c r="AH47" s="12">
        <v>0</v>
      </c>
      <c r="AI47" s="12">
        <v>0</v>
      </c>
      <c r="AJ47" s="12">
        <v>0</v>
      </c>
      <c r="AK47" s="13"/>
      <c r="AL47" s="12">
        <v>0</v>
      </c>
      <c r="AM47" s="12">
        <v>0</v>
      </c>
      <c r="AN47" s="12">
        <v>0</v>
      </c>
      <c r="AO47" s="12">
        <v>0</v>
      </c>
      <c r="AP47" s="13"/>
      <c r="AQ47" s="12">
        <v>0</v>
      </c>
      <c r="AR47" s="12">
        <v>0</v>
      </c>
      <c r="AS47" s="12">
        <v>0</v>
      </c>
      <c r="AT47" s="12">
        <v>0</v>
      </c>
      <c r="AU47" s="13"/>
      <c r="AV47" s="12">
        <v>0</v>
      </c>
      <c r="AW47" s="12">
        <v>0</v>
      </c>
      <c r="AX47" s="12">
        <v>0</v>
      </c>
      <c r="AY47" s="12">
        <v>0</v>
      </c>
      <c r="AZ47" s="13"/>
      <c r="BA47" s="12">
        <v>0</v>
      </c>
      <c r="BB47" s="12">
        <v>0</v>
      </c>
      <c r="BC47" s="12">
        <v>0</v>
      </c>
      <c r="BD47" s="12">
        <v>0</v>
      </c>
      <c r="BE47" s="13"/>
      <c r="BF47" s="12">
        <v>0</v>
      </c>
      <c r="BG47" s="12">
        <v>0</v>
      </c>
      <c r="BH47" s="12">
        <v>0</v>
      </c>
      <c r="BI47" s="12">
        <v>0</v>
      </c>
      <c r="BJ47" s="13"/>
      <c r="BK47" s="12">
        <v>1</v>
      </c>
      <c r="BL47" s="12">
        <v>117000</v>
      </c>
      <c r="BM47" s="12">
        <v>0</v>
      </c>
      <c r="BN47" s="12">
        <v>117000</v>
      </c>
      <c r="BO47" s="13"/>
      <c r="BP47" s="12">
        <v>0</v>
      </c>
      <c r="BQ47" s="12">
        <v>0</v>
      </c>
      <c r="BR47" s="12">
        <v>0</v>
      </c>
      <c r="BS47" s="12">
        <v>0</v>
      </c>
      <c r="BT47" s="13"/>
      <c r="BU47" s="12">
        <v>0</v>
      </c>
      <c r="BV47" s="12">
        <v>360000</v>
      </c>
      <c r="BW47" s="12">
        <v>0</v>
      </c>
      <c r="BX47" s="12">
        <v>360000</v>
      </c>
      <c r="BY47" s="13"/>
      <c r="BZ47" s="12">
        <v>0</v>
      </c>
      <c r="CA47" s="12">
        <v>0</v>
      </c>
      <c r="CB47" s="12">
        <v>0</v>
      </c>
      <c r="CC47" s="12">
        <v>0</v>
      </c>
      <c r="CD47" s="13"/>
      <c r="CE47" s="12">
        <v>0</v>
      </c>
      <c r="CF47" s="12">
        <v>0</v>
      </c>
      <c r="CG47" s="12">
        <v>0</v>
      </c>
      <c r="CH47" s="12">
        <v>0</v>
      </c>
      <c r="CI47" s="13"/>
      <c r="CJ47" s="12">
        <v>0</v>
      </c>
      <c r="CK47" s="12">
        <v>0</v>
      </c>
      <c r="CL47" s="12">
        <v>0</v>
      </c>
      <c r="CM47" s="12">
        <v>0</v>
      </c>
      <c r="CN47" s="13"/>
      <c r="CO47" s="12">
        <v>0</v>
      </c>
      <c r="CP47" s="12">
        <v>0</v>
      </c>
      <c r="CQ47" s="12">
        <v>0</v>
      </c>
      <c r="CR47" s="12">
        <v>0</v>
      </c>
      <c r="CS47" s="13"/>
      <c r="CT47" s="12">
        <v>0</v>
      </c>
      <c r="CU47" s="12">
        <v>0</v>
      </c>
      <c r="CV47" s="12">
        <v>0</v>
      </c>
      <c r="CW47" s="12">
        <v>0</v>
      </c>
      <c r="CX47" s="13"/>
      <c r="CY47" s="12">
        <v>0</v>
      </c>
      <c r="CZ47" s="12">
        <v>0</v>
      </c>
      <c r="DA47" s="12">
        <v>0</v>
      </c>
      <c r="DB47" s="12">
        <v>0</v>
      </c>
      <c r="DC47" s="13"/>
      <c r="DD47" s="12">
        <v>0</v>
      </c>
      <c r="DE47" s="12">
        <v>0</v>
      </c>
      <c r="DF47" s="12">
        <v>0</v>
      </c>
      <c r="DG47" s="12">
        <v>0</v>
      </c>
      <c r="DH47" s="13"/>
      <c r="DI47" s="12">
        <v>0</v>
      </c>
      <c r="DJ47" s="12">
        <v>0</v>
      </c>
      <c r="DK47" s="12">
        <v>0</v>
      </c>
      <c r="DL47" s="12">
        <v>0</v>
      </c>
      <c r="DM47" s="13"/>
      <c r="DN47" s="12">
        <v>0</v>
      </c>
      <c r="DO47" s="12">
        <v>0</v>
      </c>
      <c r="DP47" s="12">
        <v>0</v>
      </c>
      <c r="DQ47" s="12">
        <v>0</v>
      </c>
      <c r="DR47" s="13"/>
      <c r="DS47" s="12">
        <v>0</v>
      </c>
      <c r="DT47" s="12">
        <v>0</v>
      </c>
      <c r="DU47" s="12">
        <v>0</v>
      </c>
      <c r="DV47" s="12">
        <v>0</v>
      </c>
      <c r="DW47" s="13"/>
      <c r="DX47" s="12">
        <v>0</v>
      </c>
      <c r="DY47" s="12">
        <v>0</v>
      </c>
      <c r="DZ47" s="12">
        <v>0</v>
      </c>
      <c r="EA47" s="12">
        <v>0</v>
      </c>
      <c r="EB47" s="13"/>
      <c r="EC47" s="12">
        <v>0</v>
      </c>
      <c r="ED47" s="12">
        <v>0</v>
      </c>
      <c r="EE47" s="12">
        <v>0</v>
      </c>
      <c r="EF47" s="12">
        <v>0</v>
      </c>
      <c r="EG47" s="13"/>
      <c r="EH47" s="12">
        <v>0</v>
      </c>
      <c r="EI47" s="12">
        <v>0</v>
      </c>
      <c r="EJ47" s="12">
        <v>0</v>
      </c>
      <c r="EK47" s="12">
        <v>0</v>
      </c>
      <c r="EL47" s="13"/>
      <c r="EM47" s="12">
        <v>0</v>
      </c>
      <c r="EN47" s="12"/>
      <c r="EO47" s="12">
        <v>0</v>
      </c>
      <c r="EP47" s="12">
        <v>0</v>
      </c>
      <c r="EQ47" s="13"/>
      <c r="ER47" s="12">
        <v>0</v>
      </c>
      <c r="ES47" s="12">
        <v>0</v>
      </c>
      <c r="ET47" s="12">
        <v>0</v>
      </c>
      <c r="EU47" s="12">
        <v>0</v>
      </c>
      <c r="EV47" s="13"/>
      <c r="EW47" s="12">
        <v>0</v>
      </c>
      <c r="EX47" s="12">
        <v>0</v>
      </c>
      <c r="EY47" s="12">
        <v>0</v>
      </c>
      <c r="EZ47" s="12">
        <v>0</v>
      </c>
      <c r="FA47" s="13"/>
      <c r="FB47" s="12">
        <v>0</v>
      </c>
      <c r="FC47" s="12">
        <v>0</v>
      </c>
      <c r="FD47" s="12">
        <v>0</v>
      </c>
      <c r="FE47" s="12">
        <v>0</v>
      </c>
      <c r="FF47" s="13"/>
      <c r="FG47" s="12">
        <v>0</v>
      </c>
      <c r="FH47" s="12">
        <v>0</v>
      </c>
      <c r="FI47" s="12">
        <v>0</v>
      </c>
      <c r="FJ47" s="12">
        <v>0</v>
      </c>
      <c r="FK47" s="13"/>
      <c r="FL47" s="12">
        <v>3</v>
      </c>
      <c r="FM47" s="12">
        <v>450000</v>
      </c>
      <c r="FN47" s="12">
        <v>0</v>
      </c>
      <c r="FO47" s="12">
        <v>450000</v>
      </c>
      <c r="FP47" s="13"/>
      <c r="FQ47" s="12">
        <v>1</v>
      </c>
      <c r="FR47" s="12">
        <v>52000</v>
      </c>
      <c r="FS47" s="12">
        <v>0</v>
      </c>
      <c r="FT47" s="12">
        <v>52000</v>
      </c>
      <c r="FU47" s="13"/>
      <c r="FV47" s="12">
        <v>2</v>
      </c>
      <c r="FW47" s="12">
        <v>84000</v>
      </c>
      <c r="FX47" s="12">
        <v>0</v>
      </c>
      <c r="FY47" s="12">
        <v>84000</v>
      </c>
      <c r="FZ47" s="13"/>
      <c r="GA47" s="12">
        <v>3</v>
      </c>
      <c r="GB47" s="12">
        <v>450000</v>
      </c>
      <c r="GC47" s="12">
        <v>0</v>
      </c>
      <c r="GD47" s="12">
        <v>450000</v>
      </c>
      <c r="GE47" s="13"/>
      <c r="GF47" s="12">
        <v>0</v>
      </c>
      <c r="GG47" s="12">
        <v>0</v>
      </c>
      <c r="GH47" s="12">
        <v>0</v>
      </c>
      <c r="GI47" s="12">
        <v>0</v>
      </c>
      <c r="GJ47" s="13"/>
      <c r="GK47" s="12">
        <v>0</v>
      </c>
      <c r="GL47" s="12">
        <v>0</v>
      </c>
      <c r="GM47" s="12">
        <v>0</v>
      </c>
      <c r="GN47" s="12">
        <v>0</v>
      </c>
      <c r="GO47" s="13"/>
      <c r="GP47" s="12">
        <v>0</v>
      </c>
      <c r="GQ47" s="12">
        <v>0</v>
      </c>
      <c r="GR47" s="12">
        <v>0</v>
      </c>
      <c r="GS47" s="12">
        <v>0</v>
      </c>
      <c r="GT47" s="13"/>
      <c r="GU47" s="12">
        <v>0</v>
      </c>
      <c r="GV47" s="12">
        <v>0</v>
      </c>
      <c r="GW47" s="12">
        <v>0</v>
      </c>
      <c r="GX47" s="12">
        <v>0</v>
      </c>
      <c r="GY47" s="13"/>
      <c r="GZ47" s="12">
        <v>0</v>
      </c>
      <c r="HA47" s="12">
        <v>0</v>
      </c>
      <c r="HB47" s="12">
        <v>0</v>
      </c>
      <c r="HC47" s="12">
        <v>0</v>
      </c>
      <c r="HD47" s="13"/>
      <c r="HE47" s="12">
        <v>0</v>
      </c>
      <c r="HF47" s="12">
        <v>0</v>
      </c>
      <c r="HG47" s="12">
        <v>0</v>
      </c>
      <c r="HH47" s="12">
        <v>0</v>
      </c>
      <c r="HI47" s="13"/>
      <c r="HJ47" s="12">
        <v>0</v>
      </c>
      <c r="HK47" s="12">
        <v>0</v>
      </c>
      <c r="HL47" s="12">
        <v>0</v>
      </c>
      <c r="HM47" s="12">
        <v>0</v>
      </c>
      <c r="HN47" s="13"/>
      <c r="HO47" s="12">
        <v>0</v>
      </c>
      <c r="HP47" s="12">
        <v>0</v>
      </c>
      <c r="HQ47" s="12">
        <v>0</v>
      </c>
      <c r="HR47" s="12">
        <v>0</v>
      </c>
      <c r="HS47" s="13"/>
      <c r="HT47" s="12">
        <v>0</v>
      </c>
      <c r="HU47" s="12">
        <v>0</v>
      </c>
      <c r="HV47" s="12">
        <v>0</v>
      </c>
      <c r="HW47" s="12">
        <v>0</v>
      </c>
      <c r="HX47" s="13"/>
      <c r="HY47" s="12">
        <v>0</v>
      </c>
      <c r="HZ47" s="12">
        <v>0</v>
      </c>
      <c r="IA47" s="12">
        <v>0</v>
      </c>
      <c r="IB47" s="12">
        <v>0</v>
      </c>
      <c r="IC47" s="13"/>
      <c r="ID47" s="12">
        <v>0</v>
      </c>
      <c r="IE47" s="12">
        <v>0</v>
      </c>
      <c r="IF47" s="12">
        <v>0</v>
      </c>
      <c r="IG47" s="12">
        <v>0</v>
      </c>
      <c r="IH47" s="13"/>
      <c r="II47" s="12">
        <v>0</v>
      </c>
      <c r="IJ47" s="12">
        <v>0</v>
      </c>
      <c r="IK47" s="12">
        <v>0</v>
      </c>
      <c r="IL47" s="12">
        <v>0</v>
      </c>
      <c r="IM47" s="13"/>
      <c r="IN47" s="12">
        <v>0</v>
      </c>
      <c r="IO47" s="12">
        <v>0</v>
      </c>
      <c r="IP47" s="12">
        <v>0</v>
      </c>
      <c r="IQ47" s="12">
        <v>0</v>
      </c>
      <c r="IR47" s="13"/>
      <c r="IS47" s="12">
        <v>0</v>
      </c>
      <c r="IT47" s="12">
        <v>0</v>
      </c>
      <c r="IU47" s="12">
        <v>0</v>
      </c>
      <c r="IV47" s="12">
        <v>0</v>
      </c>
      <c r="IW47" s="13"/>
      <c r="IX47" s="12">
        <v>0</v>
      </c>
      <c r="IY47" s="12">
        <v>0</v>
      </c>
      <c r="IZ47" s="12">
        <v>0</v>
      </c>
      <c r="JA47" s="12">
        <v>0</v>
      </c>
      <c r="JB47" s="13"/>
      <c r="JC47" s="12">
        <v>0</v>
      </c>
      <c r="JD47" s="12">
        <v>0</v>
      </c>
      <c r="JE47" s="12">
        <v>0</v>
      </c>
      <c r="JF47" s="12">
        <v>0</v>
      </c>
      <c r="JG47" s="13"/>
      <c r="JH47" s="12">
        <v>0</v>
      </c>
      <c r="JI47" s="12">
        <v>0</v>
      </c>
      <c r="JJ47" s="12">
        <v>0</v>
      </c>
      <c r="JK47" s="12">
        <v>0</v>
      </c>
      <c r="JL47" s="13"/>
      <c r="JM47" s="12">
        <v>0</v>
      </c>
      <c r="JN47" s="12">
        <v>0</v>
      </c>
      <c r="JO47" s="12">
        <v>0</v>
      </c>
      <c r="JP47" s="12">
        <v>0</v>
      </c>
      <c r="JQ47" s="13"/>
      <c r="JR47" s="12">
        <v>0</v>
      </c>
      <c r="JS47" s="12">
        <v>0</v>
      </c>
      <c r="JT47" s="12">
        <v>0</v>
      </c>
      <c r="JU47" s="12">
        <v>0</v>
      </c>
      <c r="JV47" s="13"/>
      <c r="JW47" s="12">
        <v>0</v>
      </c>
      <c r="JX47" s="12">
        <v>0</v>
      </c>
      <c r="JY47" s="12">
        <v>0</v>
      </c>
      <c r="JZ47" s="12">
        <v>0</v>
      </c>
      <c r="KA47" s="13"/>
      <c r="KB47" s="12">
        <v>0</v>
      </c>
      <c r="KC47" s="12">
        <v>0</v>
      </c>
      <c r="KD47" s="12">
        <v>0</v>
      </c>
      <c r="KE47" s="12">
        <v>0</v>
      </c>
      <c r="KF47" s="13"/>
      <c r="KG47" s="12">
        <v>0</v>
      </c>
      <c r="KH47" s="12">
        <v>0</v>
      </c>
      <c r="KI47" s="12">
        <v>0</v>
      </c>
      <c r="KJ47" s="12">
        <v>0</v>
      </c>
      <c r="KK47" s="13"/>
      <c r="KL47" s="12">
        <v>0</v>
      </c>
      <c r="KM47" s="12">
        <v>0</v>
      </c>
      <c r="KN47" s="12">
        <v>0</v>
      </c>
      <c r="KO47" s="12">
        <v>0</v>
      </c>
      <c r="KP47" s="13"/>
      <c r="KQ47" s="12">
        <v>0</v>
      </c>
      <c r="KR47" s="12">
        <v>0</v>
      </c>
      <c r="KS47" s="12">
        <v>0</v>
      </c>
      <c r="KT47" s="12">
        <v>0</v>
      </c>
      <c r="KU47" s="13"/>
      <c r="KV47" s="12">
        <v>0</v>
      </c>
      <c r="KW47" s="12">
        <v>0</v>
      </c>
      <c r="KX47" s="12">
        <v>0</v>
      </c>
      <c r="KY47" s="12">
        <v>0</v>
      </c>
      <c r="KZ47" s="13"/>
      <c r="LA47" s="12">
        <v>0</v>
      </c>
      <c r="LB47" s="12">
        <v>0</v>
      </c>
      <c r="LC47" s="12">
        <v>0</v>
      </c>
      <c r="LD47" s="12">
        <v>0</v>
      </c>
      <c r="LE47" s="13"/>
      <c r="LF47" s="12">
        <v>0</v>
      </c>
      <c r="LG47" s="12">
        <v>0</v>
      </c>
      <c r="LH47" s="12">
        <v>0</v>
      </c>
      <c r="LI47" s="12">
        <v>0</v>
      </c>
      <c r="LJ47" s="13"/>
      <c r="LK47" s="12">
        <v>0</v>
      </c>
      <c r="LL47" s="12">
        <v>0</v>
      </c>
      <c r="LM47" s="12">
        <v>0</v>
      </c>
      <c r="LN47" s="12">
        <v>0</v>
      </c>
      <c r="LO47" s="13"/>
      <c r="LP47" s="12">
        <v>0</v>
      </c>
      <c r="LQ47" s="12">
        <v>0</v>
      </c>
      <c r="LR47" s="12">
        <v>0</v>
      </c>
      <c r="LS47" s="12">
        <v>0</v>
      </c>
      <c r="LT47" s="13"/>
      <c r="LU47" s="12">
        <v>0</v>
      </c>
      <c r="LV47" s="12">
        <v>0</v>
      </c>
      <c r="LW47" s="12">
        <v>0</v>
      </c>
      <c r="LX47" s="12">
        <v>0</v>
      </c>
      <c r="LY47" s="13"/>
      <c r="LZ47" s="12">
        <v>0</v>
      </c>
      <c r="MA47" s="12">
        <v>0</v>
      </c>
      <c r="MB47" s="12">
        <v>0</v>
      </c>
      <c r="MC47" s="12">
        <v>0</v>
      </c>
      <c r="MD47" s="13"/>
      <c r="ME47" s="12">
        <v>0</v>
      </c>
      <c r="MF47" s="12">
        <v>0</v>
      </c>
      <c r="MG47" s="12">
        <v>0</v>
      </c>
      <c r="MH47" s="12">
        <v>0</v>
      </c>
      <c r="MI47" s="13"/>
      <c r="MJ47" s="12">
        <v>0</v>
      </c>
      <c r="MK47" s="12">
        <v>0</v>
      </c>
      <c r="ML47" s="12">
        <v>0</v>
      </c>
      <c r="MM47" s="12">
        <v>0</v>
      </c>
      <c r="MN47" s="13"/>
      <c r="MO47" s="12">
        <v>0</v>
      </c>
      <c r="MP47" s="12">
        <v>0</v>
      </c>
      <c r="MQ47" s="12">
        <v>0</v>
      </c>
      <c r="MR47" s="12">
        <v>0</v>
      </c>
      <c r="MS47" s="13"/>
      <c r="MT47" s="12">
        <v>0</v>
      </c>
      <c r="MU47" s="12">
        <v>0</v>
      </c>
      <c r="MV47" s="12">
        <v>0</v>
      </c>
      <c r="MW47" s="12">
        <v>0</v>
      </c>
      <c r="MX47" s="13"/>
      <c r="MY47" s="12">
        <v>0</v>
      </c>
      <c r="MZ47" s="12">
        <v>0</v>
      </c>
      <c r="NA47" s="12">
        <v>0</v>
      </c>
      <c r="NB47" s="12">
        <v>0</v>
      </c>
      <c r="NC47" s="13"/>
      <c r="ND47" s="12">
        <v>0</v>
      </c>
      <c r="NE47" s="12">
        <v>0</v>
      </c>
      <c r="NF47" s="12">
        <v>0</v>
      </c>
      <c r="NG47" s="12">
        <v>0</v>
      </c>
      <c r="NH47" s="13"/>
      <c r="NI47" s="12">
        <v>0</v>
      </c>
      <c r="NJ47" s="12">
        <v>0</v>
      </c>
      <c r="NK47" s="12">
        <v>0</v>
      </c>
      <c r="NL47" s="12">
        <v>0</v>
      </c>
      <c r="NM47" s="13"/>
      <c r="NN47" s="12">
        <v>0</v>
      </c>
      <c r="NO47" s="12">
        <v>0</v>
      </c>
      <c r="NP47" s="12">
        <v>0</v>
      </c>
      <c r="NQ47" s="12">
        <v>0</v>
      </c>
      <c r="NR47" s="13"/>
      <c r="NS47" s="12">
        <v>0</v>
      </c>
      <c r="NT47" s="12">
        <v>0</v>
      </c>
      <c r="NU47" s="12">
        <v>0</v>
      </c>
      <c r="NV47" s="12">
        <v>0</v>
      </c>
      <c r="NW47" s="13"/>
      <c r="NX47" s="12">
        <v>0</v>
      </c>
      <c r="NY47" s="12">
        <v>0</v>
      </c>
      <c r="NZ47" s="12">
        <v>0</v>
      </c>
      <c r="OA47" s="12">
        <v>0</v>
      </c>
      <c r="OB47" s="13"/>
      <c r="OC47" s="12">
        <v>0</v>
      </c>
      <c r="OD47" s="12">
        <v>0</v>
      </c>
      <c r="OE47" s="12">
        <v>0</v>
      </c>
      <c r="OF47" s="12">
        <v>0</v>
      </c>
      <c r="OG47" s="13"/>
      <c r="OH47" s="12">
        <v>0</v>
      </c>
      <c r="OI47" s="12">
        <v>0</v>
      </c>
      <c r="OJ47" s="12">
        <v>0</v>
      </c>
      <c r="OK47" s="12">
        <v>0</v>
      </c>
      <c r="OL47" s="13"/>
      <c r="OM47" s="12">
        <v>0</v>
      </c>
      <c r="ON47" s="12">
        <v>0</v>
      </c>
      <c r="OO47" s="12">
        <v>0</v>
      </c>
      <c r="OP47" s="12">
        <v>0</v>
      </c>
      <c r="OQ47" s="13"/>
      <c r="OR47" s="12">
        <v>0</v>
      </c>
      <c r="OS47" s="12">
        <v>0</v>
      </c>
      <c r="OT47" s="12">
        <v>0</v>
      </c>
      <c r="OU47" s="12">
        <v>0</v>
      </c>
      <c r="OV47" s="13"/>
      <c r="OW47" s="12">
        <v>0</v>
      </c>
      <c r="OX47" s="12">
        <v>0</v>
      </c>
      <c r="OY47" s="12">
        <v>0</v>
      </c>
      <c r="OZ47" s="12">
        <v>0</v>
      </c>
      <c r="PA47" s="13"/>
      <c r="PB47" s="12">
        <v>0</v>
      </c>
      <c r="PC47" s="12">
        <v>0</v>
      </c>
      <c r="PD47" s="12">
        <v>0</v>
      </c>
      <c r="PE47" s="12">
        <v>0</v>
      </c>
      <c r="PF47" s="13"/>
      <c r="PG47" s="12">
        <v>0</v>
      </c>
      <c r="PH47" s="12">
        <v>0</v>
      </c>
      <c r="PI47" s="12">
        <v>0</v>
      </c>
      <c r="PJ47" s="12">
        <v>0</v>
      </c>
      <c r="PK47" s="13"/>
      <c r="PL47" s="12">
        <v>0</v>
      </c>
      <c r="PM47" s="12">
        <v>0</v>
      </c>
      <c r="PN47" s="12">
        <v>0</v>
      </c>
      <c r="PO47" s="12">
        <v>0</v>
      </c>
      <c r="PP47" s="13"/>
      <c r="PQ47" s="12">
        <v>0</v>
      </c>
      <c r="PR47" s="12">
        <v>0</v>
      </c>
      <c r="PS47" s="12">
        <v>0</v>
      </c>
      <c r="PT47" s="12">
        <v>0</v>
      </c>
      <c r="PU47" s="13"/>
      <c r="PV47" s="12">
        <v>0</v>
      </c>
      <c r="PW47" s="12">
        <v>0</v>
      </c>
      <c r="PX47" s="12">
        <v>0</v>
      </c>
      <c r="PY47" s="12">
        <v>0</v>
      </c>
      <c r="PZ47" s="13"/>
      <c r="QA47" s="12">
        <v>0</v>
      </c>
      <c r="QB47" s="12">
        <v>0</v>
      </c>
      <c r="QC47" s="12">
        <v>0</v>
      </c>
      <c r="QD47" s="12">
        <v>0</v>
      </c>
      <c r="QE47" s="13"/>
      <c r="QF47" s="12">
        <v>0</v>
      </c>
      <c r="QG47" s="12">
        <v>0</v>
      </c>
      <c r="QH47" s="12">
        <v>0</v>
      </c>
      <c r="QI47" s="12">
        <v>0</v>
      </c>
      <c r="QJ47" s="13"/>
      <c r="QK47" s="12">
        <v>0</v>
      </c>
      <c r="QL47" s="12">
        <v>0</v>
      </c>
      <c r="QM47" s="12">
        <v>0</v>
      </c>
      <c r="QN47" s="12">
        <v>0</v>
      </c>
      <c r="QO47" s="13"/>
      <c r="QP47" s="12">
        <v>0</v>
      </c>
      <c r="QQ47" s="12">
        <v>0</v>
      </c>
      <c r="QR47" s="12">
        <v>0</v>
      </c>
      <c r="QS47" s="12">
        <v>0</v>
      </c>
      <c r="QT47" s="13"/>
      <c r="QU47" s="12">
        <v>0</v>
      </c>
      <c r="QV47" s="12">
        <v>0</v>
      </c>
      <c r="QW47" s="12">
        <v>0</v>
      </c>
      <c r="QX47" s="12">
        <v>0</v>
      </c>
      <c r="QY47" s="13"/>
      <c r="QZ47" s="12">
        <v>0</v>
      </c>
      <c r="RA47" s="12">
        <v>0</v>
      </c>
      <c r="RB47" s="12">
        <v>0</v>
      </c>
      <c r="RC47" s="12">
        <v>0</v>
      </c>
      <c r="RD47" s="13"/>
      <c r="RE47" s="12">
        <v>0</v>
      </c>
      <c r="RF47" s="12">
        <v>0</v>
      </c>
      <c r="RG47" s="12">
        <v>0</v>
      </c>
      <c r="RH47" s="12">
        <v>0</v>
      </c>
      <c r="RI47" s="13"/>
      <c r="RJ47" s="12">
        <v>0</v>
      </c>
      <c r="RK47" s="12">
        <v>0</v>
      </c>
      <c r="RL47" s="12">
        <v>0</v>
      </c>
      <c r="RM47" s="12">
        <v>0</v>
      </c>
      <c r="RN47" s="13"/>
      <c r="RO47" s="12">
        <v>0</v>
      </c>
      <c r="RP47" s="12">
        <v>0</v>
      </c>
      <c r="RQ47" s="12">
        <v>0</v>
      </c>
      <c r="RR47" s="12">
        <v>0</v>
      </c>
      <c r="RS47" s="13"/>
      <c r="RT47" s="12">
        <v>0</v>
      </c>
      <c r="RU47" s="12">
        <v>0</v>
      </c>
      <c r="RV47" s="12">
        <v>0</v>
      </c>
      <c r="RW47" s="12">
        <v>0</v>
      </c>
      <c r="RX47" s="13"/>
      <c r="RY47" s="12">
        <v>0</v>
      </c>
      <c r="RZ47" s="12">
        <v>0</v>
      </c>
      <c r="SA47" s="12">
        <v>0</v>
      </c>
      <c r="SB47" s="12">
        <v>0</v>
      </c>
      <c r="SC47" s="13"/>
      <c r="SD47" s="12">
        <v>0</v>
      </c>
      <c r="SE47" s="12">
        <v>0</v>
      </c>
      <c r="SF47" s="12">
        <v>0</v>
      </c>
      <c r="SG47" s="12">
        <v>0</v>
      </c>
      <c r="SH47" s="13"/>
      <c r="SI47" s="12">
        <v>0</v>
      </c>
      <c r="SJ47" s="12">
        <v>0</v>
      </c>
      <c r="SK47" s="12">
        <v>0</v>
      </c>
      <c r="SL47" s="12">
        <v>0</v>
      </c>
      <c r="SM47" s="13"/>
      <c r="SN47" s="12">
        <v>0</v>
      </c>
      <c r="SO47" s="12">
        <v>0</v>
      </c>
      <c r="SP47" s="12">
        <v>0</v>
      </c>
      <c r="SQ47" s="12">
        <v>0</v>
      </c>
      <c r="SR47" s="13"/>
      <c r="SS47" s="12">
        <v>0</v>
      </c>
      <c r="ST47" s="12">
        <v>0</v>
      </c>
      <c r="SU47" s="12">
        <v>0</v>
      </c>
      <c r="SV47" s="12">
        <v>0</v>
      </c>
      <c r="SW47" s="13"/>
      <c r="SX47" s="12">
        <v>0</v>
      </c>
      <c r="SY47" s="12">
        <v>0</v>
      </c>
      <c r="SZ47" s="12">
        <v>0</v>
      </c>
      <c r="TA47" s="12">
        <v>0</v>
      </c>
      <c r="TB47" s="13"/>
      <c r="TC47" s="12">
        <v>0</v>
      </c>
      <c r="TD47" s="12">
        <v>0</v>
      </c>
      <c r="TE47" s="12">
        <v>0</v>
      </c>
      <c r="TF47" s="12">
        <v>0</v>
      </c>
      <c r="TG47" s="13"/>
      <c r="TH47" s="12">
        <v>0</v>
      </c>
      <c r="TI47" s="12">
        <v>0</v>
      </c>
      <c r="TJ47" s="12">
        <v>0</v>
      </c>
      <c r="TK47" s="12">
        <v>0</v>
      </c>
      <c r="TL47" s="13"/>
      <c r="TM47" s="12">
        <v>0</v>
      </c>
      <c r="TN47" s="12">
        <v>0</v>
      </c>
      <c r="TO47" s="12">
        <v>0</v>
      </c>
      <c r="TP47" s="12">
        <v>0</v>
      </c>
      <c r="TQ47" s="13"/>
      <c r="TR47" s="12">
        <v>0</v>
      </c>
      <c r="TS47" s="12">
        <v>0</v>
      </c>
      <c r="TT47" s="12">
        <v>0</v>
      </c>
      <c r="TU47" s="12">
        <v>0</v>
      </c>
      <c r="TV47" s="13"/>
      <c r="TW47" s="12">
        <v>0</v>
      </c>
      <c r="TX47" s="12">
        <v>0</v>
      </c>
      <c r="TY47" s="12">
        <v>0</v>
      </c>
      <c r="TZ47" s="12">
        <v>0</v>
      </c>
      <c r="UA47" s="13"/>
      <c r="UB47" s="12">
        <v>0</v>
      </c>
      <c r="UC47" s="12">
        <v>0</v>
      </c>
      <c r="UD47" s="12">
        <v>0</v>
      </c>
      <c r="UE47" s="12">
        <v>0</v>
      </c>
      <c r="UF47" s="13"/>
      <c r="UG47" s="12">
        <v>0</v>
      </c>
      <c r="UH47" s="12">
        <v>1513000</v>
      </c>
      <c r="UI47" s="12">
        <v>0</v>
      </c>
      <c r="UJ47" s="12">
        <v>1513000</v>
      </c>
      <c r="UK47" s="13"/>
    </row>
    <row r="48" spans="1:558" hidden="1">
      <c r="A48" s="10">
        <v>42</v>
      </c>
      <c r="B48" s="11" t="s">
        <v>58</v>
      </c>
      <c r="C48" s="12">
        <v>0</v>
      </c>
      <c r="D48" s="12">
        <v>0</v>
      </c>
      <c r="E48" s="12">
        <v>0</v>
      </c>
      <c r="F48" s="12">
        <v>0</v>
      </c>
      <c r="G48" s="13"/>
      <c r="H48" s="12">
        <v>0</v>
      </c>
      <c r="I48" s="12">
        <v>0</v>
      </c>
      <c r="J48" s="12">
        <v>0</v>
      </c>
      <c r="K48" s="12">
        <v>0</v>
      </c>
      <c r="L48" s="13"/>
      <c r="M48" s="12">
        <v>0</v>
      </c>
      <c r="N48" s="12">
        <v>0</v>
      </c>
      <c r="O48" s="12">
        <v>0</v>
      </c>
      <c r="P48" s="12">
        <v>0</v>
      </c>
      <c r="Q48" s="13"/>
      <c r="R48" s="12">
        <v>0</v>
      </c>
      <c r="S48" s="12">
        <v>0</v>
      </c>
      <c r="T48" s="12">
        <v>0</v>
      </c>
      <c r="U48" s="12">
        <v>0</v>
      </c>
      <c r="V48" s="13"/>
      <c r="W48" s="12"/>
      <c r="X48" s="12">
        <v>0</v>
      </c>
      <c r="Y48" s="12">
        <v>0</v>
      </c>
      <c r="Z48" s="12">
        <v>0</v>
      </c>
      <c r="AA48" s="13"/>
      <c r="AB48" s="12">
        <v>0</v>
      </c>
      <c r="AC48" s="12">
        <v>0</v>
      </c>
      <c r="AD48" s="12">
        <v>0</v>
      </c>
      <c r="AE48" s="12">
        <v>0</v>
      </c>
      <c r="AF48" s="13"/>
      <c r="AG48" s="12">
        <v>0</v>
      </c>
      <c r="AH48" s="12">
        <v>0</v>
      </c>
      <c r="AI48" s="12">
        <v>0</v>
      </c>
      <c r="AJ48" s="12">
        <v>0</v>
      </c>
      <c r="AK48" s="13"/>
      <c r="AL48" s="12">
        <v>0</v>
      </c>
      <c r="AM48" s="12">
        <v>0</v>
      </c>
      <c r="AN48" s="12">
        <v>0</v>
      </c>
      <c r="AO48" s="12">
        <v>0</v>
      </c>
      <c r="AP48" s="13"/>
      <c r="AQ48" s="12">
        <v>0</v>
      </c>
      <c r="AR48" s="12">
        <v>0</v>
      </c>
      <c r="AS48" s="12">
        <v>0</v>
      </c>
      <c r="AT48" s="12">
        <v>0</v>
      </c>
      <c r="AU48" s="13"/>
      <c r="AV48" s="12">
        <v>0</v>
      </c>
      <c r="AW48" s="12">
        <v>0</v>
      </c>
      <c r="AX48" s="12">
        <v>0</v>
      </c>
      <c r="AY48" s="12">
        <v>0</v>
      </c>
      <c r="AZ48" s="13"/>
      <c r="BA48" s="12">
        <v>0</v>
      </c>
      <c r="BB48" s="12">
        <v>0</v>
      </c>
      <c r="BC48" s="12">
        <v>0</v>
      </c>
      <c r="BD48" s="12">
        <v>0</v>
      </c>
      <c r="BE48" s="13"/>
      <c r="BF48" s="12">
        <v>0</v>
      </c>
      <c r="BG48" s="12">
        <v>0</v>
      </c>
      <c r="BH48" s="12">
        <v>0</v>
      </c>
      <c r="BI48" s="12">
        <v>0</v>
      </c>
      <c r="BJ48" s="13"/>
      <c r="BK48" s="12">
        <v>2</v>
      </c>
      <c r="BL48" s="12">
        <v>234000</v>
      </c>
      <c r="BM48" s="12">
        <v>0</v>
      </c>
      <c r="BN48" s="12">
        <v>234000</v>
      </c>
      <c r="BO48" s="13"/>
      <c r="BP48" s="12">
        <v>0</v>
      </c>
      <c r="BQ48" s="12">
        <v>0</v>
      </c>
      <c r="BR48" s="12">
        <v>0</v>
      </c>
      <c r="BS48" s="12">
        <v>0</v>
      </c>
      <c r="BT48" s="13"/>
      <c r="BU48" s="12">
        <v>0</v>
      </c>
      <c r="BV48" s="12">
        <v>360000</v>
      </c>
      <c r="BW48" s="12">
        <v>0</v>
      </c>
      <c r="BX48" s="12">
        <v>360000</v>
      </c>
      <c r="BY48" s="13"/>
      <c r="BZ48" s="12">
        <v>0</v>
      </c>
      <c r="CA48" s="12">
        <v>0</v>
      </c>
      <c r="CB48" s="12">
        <v>0</v>
      </c>
      <c r="CC48" s="12">
        <v>0</v>
      </c>
      <c r="CD48" s="13"/>
      <c r="CE48" s="12">
        <v>0</v>
      </c>
      <c r="CF48" s="12">
        <v>0</v>
      </c>
      <c r="CG48" s="12">
        <v>0</v>
      </c>
      <c r="CH48" s="12">
        <v>0</v>
      </c>
      <c r="CI48" s="13"/>
      <c r="CJ48" s="12">
        <v>0</v>
      </c>
      <c r="CK48" s="12">
        <v>0</v>
      </c>
      <c r="CL48" s="12">
        <v>0</v>
      </c>
      <c r="CM48" s="12">
        <v>0</v>
      </c>
      <c r="CN48" s="13"/>
      <c r="CO48" s="12">
        <v>0</v>
      </c>
      <c r="CP48" s="12">
        <v>0</v>
      </c>
      <c r="CQ48" s="12">
        <v>0</v>
      </c>
      <c r="CR48" s="12">
        <v>0</v>
      </c>
      <c r="CS48" s="13"/>
      <c r="CT48" s="12">
        <v>0</v>
      </c>
      <c r="CU48" s="12">
        <v>0</v>
      </c>
      <c r="CV48" s="12">
        <v>0</v>
      </c>
      <c r="CW48" s="12">
        <v>0</v>
      </c>
      <c r="CX48" s="13"/>
      <c r="CY48" s="12">
        <v>0</v>
      </c>
      <c r="CZ48" s="12">
        <v>0</v>
      </c>
      <c r="DA48" s="12">
        <v>0</v>
      </c>
      <c r="DB48" s="12">
        <v>0</v>
      </c>
      <c r="DC48" s="13"/>
      <c r="DD48" s="12">
        <v>0</v>
      </c>
      <c r="DE48" s="12">
        <v>0</v>
      </c>
      <c r="DF48" s="12">
        <v>0</v>
      </c>
      <c r="DG48" s="12">
        <v>0</v>
      </c>
      <c r="DH48" s="13"/>
      <c r="DI48" s="12">
        <v>0</v>
      </c>
      <c r="DJ48" s="12">
        <v>0</v>
      </c>
      <c r="DK48" s="12">
        <v>0</v>
      </c>
      <c r="DL48" s="12">
        <v>0</v>
      </c>
      <c r="DM48" s="13"/>
      <c r="DN48" s="12">
        <v>0</v>
      </c>
      <c r="DO48" s="12">
        <v>0</v>
      </c>
      <c r="DP48" s="12">
        <v>0</v>
      </c>
      <c r="DQ48" s="12">
        <v>0</v>
      </c>
      <c r="DR48" s="13"/>
      <c r="DS48" s="12">
        <v>0</v>
      </c>
      <c r="DT48" s="12">
        <v>0</v>
      </c>
      <c r="DU48" s="12">
        <v>0</v>
      </c>
      <c r="DV48" s="12">
        <v>0</v>
      </c>
      <c r="DW48" s="13"/>
      <c r="DX48" s="12">
        <v>0</v>
      </c>
      <c r="DY48" s="12">
        <v>0</v>
      </c>
      <c r="DZ48" s="12">
        <v>0</v>
      </c>
      <c r="EA48" s="12">
        <v>0</v>
      </c>
      <c r="EB48" s="13"/>
      <c r="EC48" s="12">
        <v>0</v>
      </c>
      <c r="ED48" s="12">
        <v>0</v>
      </c>
      <c r="EE48" s="12">
        <v>0</v>
      </c>
      <c r="EF48" s="12">
        <v>0</v>
      </c>
      <c r="EG48" s="13"/>
      <c r="EH48" s="12">
        <v>0</v>
      </c>
      <c r="EI48" s="12">
        <v>0</v>
      </c>
      <c r="EJ48" s="12">
        <v>0</v>
      </c>
      <c r="EK48" s="12">
        <v>0</v>
      </c>
      <c r="EL48" s="13"/>
      <c r="EM48" s="12">
        <v>0</v>
      </c>
      <c r="EN48" s="12"/>
      <c r="EO48" s="12">
        <v>0</v>
      </c>
      <c r="EP48" s="12">
        <v>0</v>
      </c>
      <c r="EQ48" s="13"/>
      <c r="ER48" s="12">
        <v>0</v>
      </c>
      <c r="ES48" s="12">
        <v>0</v>
      </c>
      <c r="ET48" s="12">
        <v>0</v>
      </c>
      <c r="EU48" s="12">
        <v>0</v>
      </c>
      <c r="EV48" s="13"/>
      <c r="EW48" s="12">
        <v>0</v>
      </c>
      <c r="EX48" s="12">
        <v>0</v>
      </c>
      <c r="EY48" s="12">
        <v>0</v>
      </c>
      <c r="EZ48" s="12">
        <v>0</v>
      </c>
      <c r="FA48" s="13"/>
      <c r="FB48" s="12">
        <v>0</v>
      </c>
      <c r="FC48" s="12">
        <v>0</v>
      </c>
      <c r="FD48" s="12">
        <v>0</v>
      </c>
      <c r="FE48" s="12">
        <v>0</v>
      </c>
      <c r="FF48" s="13"/>
      <c r="FG48" s="12">
        <v>0</v>
      </c>
      <c r="FH48" s="12">
        <v>0</v>
      </c>
      <c r="FI48" s="12">
        <v>0</v>
      </c>
      <c r="FJ48" s="12">
        <v>0</v>
      </c>
      <c r="FK48" s="13"/>
      <c r="FL48" s="12">
        <v>5</v>
      </c>
      <c r="FM48" s="12">
        <v>750000</v>
      </c>
      <c r="FN48" s="12">
        <v>0</v>
      </c>
      <c r="FO48" s="12">
        <v>750000</v>
      </c>
      <c r="FP48" s="13"/>
      <c r="FQ48" s="12">
        <v>1</v>
      </c>
      <c r="FR48" s="12">
        <v>52000</v>
      </c>
      <c r="FS48" s="12">
        <v>0</v>
      </c>
      <c r="FT48" s="12">
        <v>52000</v>
      </c>
      <c r="FU48" s="13"/>
      <c r="FV48" s="12">
        <v>3</v>
      </c>
      <c r="FW48" s="12">
        <v>126000</v>
      </c>
      <c r="FX48" s="12">
        <v>0</v>
      </c>
      <c r="FY48" s="12">
        <v>126000</v>
      </c>
      <c r="FZ48" s="13"/>
      <c r="GA48" s="12">
        <v>5</v>
      </c>
      <c r="GB48" s="12">
        <v>750000</v>
      </c>
      <c r="GC48" s="12">
        <v>0</v>
      </c>
      <c r="GD48" s="12">
        <v>750000</v>
      </c>
      <c r="GE48" s="13"/>
      <c r="GF48" s="12">
        <v>0</v>
      </c>
      <c r="GG48" s="12">
        <v>0</v>
      </c>
      <c r="GH48" s="12">
        <v>0</v>
      </c>
      <c r="GI48" s="12">
        <v>0</v>
      </c>
      <c r="GJ48" s="13"/>
      <c r="GK48" s="12">
        <v>0</v>
      </c>
      <c r="GL48" s="12">
        <v>0</v>
      </c>
      <c r="GM48" s="12">
        <v>0</v>
      </c>
      <c r="GN48" s="12">
        <v>0</v>
      </c>
      <c r="GO48" s="13"/>
      <c r="GP48" s="12">
        <v>0</v>
      </c>
      <c r="GQ48" s="12">
        <v>0</v>
      </c>
      <c r="GR48" s="12">
        <v>0</v>
      </c>
      <c r="GS48" s="12">
        <v>0</v>
      </c>
      <c r="GT48" s="13"/>
      <c r="GU48" s="12">
        <v>0</v>
      </c>
      <c r="GV48" s="12">
        <v>0</v>
      </c>
      <c r="GW48" s="12">
        <v>0</v>
      </c>
      <c r="GX48" s="12">
        <v>0</v>
      </c>
      <c r="GY48" s="13"/>
      <c r="GZ48" s="12">
        <v>0</v>
      </c>
      <c r="HA48" s="12">
        <v>0</v>
      </c>
      <c r="HB48" s="12">
        <v>0</v>
      </c>
      <c r="HC48" s="12">
        <v>0</v>
      </c>
      <c r="HD48" s="13"/>
      <c r="HE48" s="12">
        <v>0</v>
      </c>
      <c r="HF48" s="12">
        <v>0</v>
      </c>
      <c r="HG48" s="12">
        <v>0</v>
      </c>
      <c r="HH48" s="12">
        <v>0</v>
      </c>
      <c r="HI48" s="13"/>
      <c r="HJ48" s="12">
        <v>0</v>
      </c>
      <c r="HK48" s="12">
        <v>0</v>
      </c>
      <c r="HL48" s="12">
        <v>0</v>
      </c>
      <c r="HM48" s="12">
        <v>0</v>
      </c>
      <c r="HN48" s="13"/>
      <c r="HO48" s="12">
        <v>0</v>
      </c>
      <c r="HP48" s="12">
        <v>0</v>
      </c>
      <c r="HQ48" s="12">
        <v>0</v>
      </c>
      <c r="HR48" s="12">
        <v>0</v>
      </c>
      <c r="HS48" s="13"/>
      <c r="HT48" s="12">
        <v>0</v>
      </c>
      <c r="HU48" s="12">
        <v>0</v>
      </c>
      <c r="HV48" s="12">
        <v>0</v>
      </c>
      <c r="HW48" s="12">
        <v>0</v>
      </c>
      <c r="HX48" s="13"/>
      <c r="HY48" s="12">
        <v>0</v>
      </c>
      <c r="HZ48" s="12">
        <v>0</v>
      </c>
      <c r="IA48" s="12">
        <v>0</v>
      </c>
      <c r="IB48" s="12">
        <v>0</v>
      </c>
      <c r="IC48" s="13"/>
      <c r="ID48" s="12">
        <v>0</v>
      </c>
      <c r="IE48" s="12">
        <v>0</v>
      </c>
      <c r="IF48" s="12">
        <v>0</v>
      </c>
      <c r="IG48" s="12">
        <v>0</v>
      </c>
      <c r="IH48" s="13"/>
      <c r="II48" s="12">
        <v>0</v>
      </c>
      <c r="IJ48" s="12">
        <v>0</v>
      </c>
      <c r="IK48" s="12">
        <v>0</v>
      </c>
      <c r="IL48" s="12">
        <v>0</v>
      </c>
      <c r="IM48" s="13"/>
      <c r="IN48" s="12">
        <v>0</v>
      </c>
      <c r="IO48" s="12">
        <v>0</v>
      </c>
      <c r="IP48" s="12">
        <v>0</v>
      </c>
      <c r="IQ48" s="12">
        <v>0</v>
      </c>
      <c r="IR48" s="13"/>
      <c r="IS48" s="12">
        <v>0</v>
      </c>
      <c r="IT48" s="12">
        <v>0</v>
      </c>
      <c r="IU48" s="12">
        <v>0</v>
      </c>
      <c r="IV48" s="12">
        <v>0</v>
      </c>
      <c r="IW48" s="13"/>
      <c r="IX48" s="12">
        <v>0</v>
      </c>
      <c r="IY48" s="12">
        <v>0</v>
      </c>
      <c r="IZ48" s="12">
        <v>0</v>
      </c>
      <c r="JA48" s="12">
        <v>0</v>
      </c>
      <c r="JB48" s="13"/>
      <c r="JC48" s="12">
        <v>0</v>
      </c>
      <c r="JD48" s="12">
        <v>0</v>
      </c>
      <c r="JE48" s="12">
        <v>0</v>
      </c>
      <c r="JF48" s="12">
        <v>0</v>
      </c>
      <c r="JG48" s="13"/>
      <c r="JH48" s="12">
        <v>0</v>
      </c>
      <c r="JI48" s="12">
        <v>0</v>
      </c>
      <c r="JJ48" s="12">
        <v>0</v>
      </c>
      <c r="JK48" s="12">
        <v>0</v>
      </c>
      <c r="JL48" s="13"/>
      <c r="JM48" s="12">
        <v>0</v>
      </c>
      <c r="JN48" s="12">
        <v>0</v>
      </c>
      <c r="JO48" s="12">
        <v>0</v>
      </c>
      <c r="JP48" s="12">
        <v>0</v>
      </c>
      <c r="JQ48" s="13"/>
      <c r="JR48" s="12">
        <v>0</v>
      </c>
      <c r="JS48" s="12">
        <v>0</v>
      </c>
      <c r="JT48" s="12">
        <v>0</v>
      </c>
      <c r="JU48" s="12">
        <v>0</v>
      </c>
      <c r="JV48" s="13"/>
      <c r="JW48" s="12">
        <v>0</v>
      </c>
      <c r="JX48" s="12">
        <v>0</v>
      </c>
      <c r="JY48" s="12">
        <v>0</v>
      </c>
      <c r="JZ48" s="12">
        <v>0</v>
      </c>
      <c r="KA48" s="13"/>
      <c r="KB48" s="12">
        <v>0</v>
      </c>
      <c r="KC48" s="12">
        <v>0</v>
      </c>
      <c r="KD48" s="12">
        <v>0</v>
      </c>
      <c r="KE48" s="12">
        <v>0</v>
      </c>
      <c r="KF48" s="13"/>
      <c r="KG48" s="12">
        <v>0</v>
      </c>
      <c r="KH48" s="12">
        <v>0</v>
      </c>
      <c r="KI48" s="12">
        <v>0</v>
      </c>
      <c r="KJ48" s="12">
        <v>0</v>
      </c>
      <c r="KK48" s="13"/>
      <c r="KL48" s="12">
        <v>0</v>
      </c>
      <c r="KM48" s="12">
        <v>0</v>
      </c>
      <c r="KN48" s="12">
        <v>0</v>
      </c>
      <c r="KO48" s="12">
        <v>0</v>
      </c>
      <c r="KP48" s="13"/>
      <c r="KQ48" s="12">
        <v>0</v>
      </c>
      <c r="KR48" s="12">
        <v>0</v>
      </c>
      <c r="KS48" s="12">
        <v>0</v>
      </c>
      <c r="KT48" s="12">
        <v>0</v>
      </c>
      <c r="KU48" s="13"/>
      <c r="KV48" s="12">
        <v>0</v>
      </c>
      <c r="KW48" s="12">
        <v>0</v>
      </c>
      <c r="KX48" s="12">
        <v>0</v>
      </c>
      <c r="KY48" s="12">
        <v>0</v>
      </c>
      <c r="KZ48" s="13"/>
      <c r="LA48" s="12">
        <v>0</v>
      </c>
      <c r="LB48" s="12">
        <v>0</v>
      </c>
      <c r="LC48" s="12">
        <v>0</v>
      </c>
      <c r="LD48" s="12">
        <v>0</v>
      </c>
      <c r="LE48" s="13"/>
      <c r="LF48" s="12">
        <v>0</v>
      </c>
      <c r="LG48" s="12">
        <v>0</v>
      </c>
      <c r="LH48" s="12">
        <v>0</v>
      </c>
      <c r="LI48" s="12">
        <v>0</v>
      </c>
      <c r="LJ48" s="13"/>
      <c r="LK48" s="12">
        <v>0</v>
      </c>
      <c r="LL48" s="12">
        <v>0</v>
      </c>
      <c r="LM48" s="12">
        <v>0</v>
      </c>
      <c r="LN48" s="12">
        <v>0</v>
      </c>
      <c r="LO48" s="13"/>
      <c r="LP48" s="12">
        <v>0</v>
      </c>
      <c r="LQ48" s="12">
        <v>0</v>
      </c>
      <c r="LR48" s="12">
        <v>0</v>
      </c>
      <c r="LS48" s="12">
        <v>0</v>
      </c>
      <c r="LT48" s="13"/>
      <c r="LU48" s="12">
        <v>0</v>
      </c>
      <c r="LV48" s="12">
        <v>0</v>
      </c>
      <c r="LW48" s="12">
        <v>0</v>
      </c>
      <c r="LX48" s="12">
        <v>0</v>
      </c>
      <c r="LY48" s="13"/>
      <c r="LZ48" s="12">
        <v>0</v>
      </c>
      <c r="MA48" s="12">
        <v>0</v>
      </c>
      <c r="MB48" s="12">
        <v>0</v>
      </c>
      <c r="MC48" s="12">
        <v>0</v>
      </c>
      <c r="MD48" s="13"/>
      <c r="ME48" s="12">
        <v>0</v>
      </c>
      <c r="MF48" s="12">
        <v>0</v>
      </c>
      <c r="MG48" s="12">
        <v>0</v>
      </c>
      <c r="MH48" s="12">
        <v>0</v>
      </c>
      <c r="MI48" s="13"/>
      <c r="MJ48" s="12">
        <v>0</v>
      </c>
      <c r="MK48" s="12">
        <v>0</v>
      </c>
      <c r="ML48" s="12">
        <v>0</v>
      </c>
      <c r="MM48" s="12">
        <v>0</v>
      </c>
      <c r="MN48" s="13"/>
      <c r="MO48" s="12">
        <v>0</v>
      </c>
      <c r="MP48" s="12">
        <v>0</v>
      </c>
      <c r="MQ48" s="12">
        <v>0</v>
      </c>
      <c r="MR48" s="12">
        <v>0</v>
      </c>
      <c r="MS48" s="13"/>
      <c r="MT48" s="12">
        <v>0</v>
      </c>
      <c r="MU48" s="12">
        <v>0</v>
      </c>
      <c r="MV48" s="12">
        <v>0</v>
      </c>
      <c r="MW48" s="12">
        <v>0</v>
      </c>
      <c r="MX48" s="13"/>
      <c r="MY48" s="12">
        <v>0</v>
      </c>
      <c r="MZ48" s="12">
        <v>0</v>
      </c>
      <c r="NA48" s="12">
        <v>0</v>
      </c>
      <c r="NB48" s="12">
        <v>0</v>
      </c>
      <c r="NC48" s="13"/>
      <c r="ND48" s="12">
        <v>0</v>
      </c>
      <c r="NE48" s="12">
        <v>0</v>
      </c>
      <c r="NF48" s="12">
        <v>0</v>
      </c>
      <c r="NG48" s="12">
        <v>0</v>
      </c>
      <c r="NH48" s="13"/>
      <c r="NI48" s="12">
        <v>0</v>
      </c>
      <c r="NJ48" s="12">
        <v>0</v>
      </c>
      <c r="NK48" s="12">
        <v>0</v>
      </c>
      <c r="NL48" s="12">
        <v>0</v>
      </c>
      <c r="NM48" s="13"/>
      <c r="NN48" s="12">
        <v>0</v>
      </c>
      <c r="NO48" s="12">
        <v>0</v>
      </c>
      <c r="NP48" s="12">
        <v>0</v>
      </c>
      <c r="NQ48" s="12">
        <v>0</v>
      </c>
      <c r="NR48" s="13"/>
      <c r="NS48" s="12">
        <v>0</v>
      </c>
      <c r="NT48" s="12">
        <v>0</v>
      </c>
      <c r="NU48" s="12">
        <v>0</v>
      </c>
      <c r="NV48" s="12">
        <v>0</v>
      </c>
      <c r="NW48" s="13"/>
      <c r="NX48" s="12">
        <v>0</v>
      </c>
      <c r="NY48" s="12">
        <v>0</v>
      </c>
      <c r="NZ48" s="12">
        <v>0</v>
      </c>
      <c r="OA48" s="12">
        <v>0</v>
      </c>
      <c r="OB48" s="13"/>
      <c r="OC48" s="12">
        <v>0</v>
      </c>
      <c r="OD48" s="12">
        <v>0</v>
      </c>
      <c r="OE48" s="12">
        <v>0</v>
      </c>
      <c r="OF48" s="12">
        <v>0</v>
      </c>
      <c r="OG48" s="13"/>
      <c r="OH48" s="12">
        <v>0</v>
      </c>
      <c r="OI48" s="12">
        <v>0</v>
      </c>
      <c r="OJ48" s="12">
        <v>0</v>
      </c>
      <c r="OK48" s="12">
        <v>0</v>
      </c>
      <c r="OL48" s="13"/>
      <c r="OM48" s="12">
        <v>0</v>
      </c>
      <c r="ON48" s="12">
        <v>0</v>
      </c>
      <c r="OO48" s="12">
        <v>0</v>
      </c>
      <c r="OP48" s="12">
        <v>0</v>
      </c>
      <c r="OQ48" s="13"/>
      <c r="OR48" s="12">
        <v>0</v>
      </c>
      <c r="OS48" s="12">
        <v>0</v>
      </c>
      <c r="OT48" s="12">
        <v>0</v>
      </c>
      <c r="OU48" s="12">
        <v>0</v>
      </c>
      <c r="OV48" s="13"/>
      <c r="OW48" s="12">
        <v>0</v>
      </c>
      <c r="OX48" s="12">
        <v>0</v>
      </c>
      <c r="OY48" s="12">
        <v>0</v>
      </c>
      <c r="OZ48" s="12">
        <v>0</v>
      </c>
      <c r="PA48" s="13"/>
      <c r="PB48" s="12">
        <v>0</v>
      </c>
      <c r="PC48" s="12">
        <v>0</v>
      </c>
      <c r="PD48" s="12">
        <v>0</v>
      </c>
      <c r="PE48" s="12">
        <v>0</v>
      </c>
      <c r="PF48" s="13"/>
      <c r="PG48" s="12">
        <v>0</v>
      </c>
      <c r="PH48" s="12">
        <v>0</v>
      </c>
      <c r="PI48" s="12">
        <v>0</v>
      </c>
      <c r="PJ48" s="12">
        <v>0</v>
      </c>
      <c r="PK48" s="13"/>
      <c r="PL48" s="12">
        <v>0</v>
      </c>
      <c r="PM48" s="12">
        <v>0</v>
      </c>
      <c r="PN48" s="12">
        <v>0</v>
      </c>
      <c r="PO48" s="12">
        <v>0</v>
      </c>
      <c r="PP48" s="13"/>
      <c r="PQ48" s="12">
        <v>0</v>
      </c>
      <c r="PR48" s="12">
        <v>0</v>
      </c>
      <c r="PS48" s="12">
        <v>0</v>
      </c>
      <c r="PT48" s="12">
        <v>0</v>
      </c>
      <c r="PU48" s="13"/>
      <c r="PV48" s="12">
        <v>0</v>
      </c>
      <c r="PW48" s="12">
        <v>0</v>
      </c>
      <c r="PX48" s="12">
        <v>0</v>
      </c>
      <c r="PY48" s="12">
        <v>0</v>
      </c>
      <c r="PZ48" s="13"/>
      <c r="QA48" s="12">
        <v>0</v>
      </c>
      <c r="QB48" s="12">
        <v>0</v>
      </c>
      <c r="QC48" s="12">
        <v>0</v>
      </c>
      <c r="QD48" s="12">
        <v>0</v>
      </c>
      <c r="QE48" s="13"/>
      <c r="QF48" s="12">
        <v>0</v>
      </c>
      <c r="QG48" s="12">
        <v>0</v>
      </c>
      <c r="QH48" s="12">
        <v>0</v>
      </c>
      <c r="QI48" s="12">
        <v>0</v>
      </c>
      <c r="QJ48" s="13"/>
      <c r="QK48" s="12">
        <v>0</v>
      </c>
      <c r="QL48" s="12">
        <v>0</v>
      </c>
      <c r="QM48" s="12">
        <v>0</v>
      </c>
      <c r="QN48" s="12">
        <v>0</v>
      </c>
      <c r="QO48" s="13"/>
      <c r="QP48" s="12">
        <v>0</v>
      </c>
      <c r="QQ48" s="12">
        <v>0</v>
      </c>
      <c r="QR48" s="12">
        <v>0</v>
      </c>
      <c r="QS48" s="12">
        <v>0</v>
      </c>
      <c r="QT48" s="13"/>
      <c r="QU48" s="12">
        <v>0</v>
      </c>
      <c r="QV48" s="12">
        <v>0</v>
      </c>
      <c r="QW48" s="12">
        <v>0</v>
      </c>
      <c r="QX48" s="12">
        <v>0</v>
      </c>
      <c r="QY48" s="13"/>
      <c r="QZ48" s="12">
        <v>0</v>
      </c>
      <c r="RA48" s="12">
        <v>0</v>
      </c>
      <c r="RB48" s="12">
        <v>0</v>
      </c>
      <c r="RC48" s="12">
        <v>0</v>
      </c>
      <c r="RD48" s="13"/>
      <c r="RE48" s="12">
        <v>0</v>
      </c>
      <c r="RF48" s="12">
        <v>0</v>
      </c>
      <c r="RG48" s="12">
        <v>0</v>
      </c>
      <c r="RH48" s="12">
        <v>0</v>
      </c>
      <c r="RI48" s="13"/>
      <c r="RJ48" s="12">
        <v>0</v>
      </c>
      <c r="RK48" s="12">
        <v>0</v>
      </c>
      <c r="RL48" s="12">
        <v>0</v>
      </c>
      <c r="RM48" s="12">
        <v>0</v>
      </c>
      <c r="RN48" s="13"/>
      <c r="RO48" s="12">
        <v>0</v>
      </c>
      <c r="RP48" s="12">
        <v>0</v>
      </c>
      <c r="RQ48" s="12">
        <v>0</v>
      </c>
      <c r="RR48" s="12">
        <v>0</v>
      </c>
      <c r="RS48" s="13"/>
      <c r="RT48" s="12">
        <v>0</v>
      </c>
      <c r="RU48" s="12">
        <v>0</v>
      </c>
      <c r="RV48" s="12">
        <v>0</v>
      </c>
      <c r="RW48" s="12">
        <v>0</v>
      </c>
      <c r="RX48" s="13"/>
      <c r="RY48" s="12">
        <v>0</v>
      </c>
      <c r="RZ48" s="12">
        <v>0</v>
      </c>
      <c r="SA48" s="12">
        <v>0</v>
      </c>
      <c r="SB48" s="12">
        <v>0</v>
      </c>
      <c r="SC48" s="13"/>
      <c r="SD48" s="12">
        <v>0</v>
      </c>
      <c r="SE48" s="12">
        <v>0</v>
      </c>
      <c r="SF48" s="12">
        <v>0</v>
      </c>
      <c r="SG48" s="12">
        <v>0</v>
      </c>
      <c r="SH48" s="13"/>
      <c r="SI48" s="12">
        <v>0</v>
      </c>
      <c r="SJ48" s="12">
        <v>0</v>
      </c>
      <c r="SK48" s="12">
        <v>0</v>
      </c>
      <c r="SL48" s="12">
        <v>0</v>
      </c>
      <c r="SM48" s="13"/>
      <c r="SN48" s="12">
        <v>0</v>
      </c>
      <c r="SO48" s="12">
        <v>0</v>
      </c>
      <c r="SP48" s="12">
        <v>0</v>
      </c>
      <c r="SQ48" s="12">
        <v>0</v>
      </c>
      <c r="SR48" s="13"/>
      <c r="SS48" s="12">
        <v>0</v>
      </c>
      <c r="ST48" s="12">
        <v>0</v>
      </c>
      <c r="SU48" s="12">
        <v>0</v>
      </c>
      <c r="SV48" s="12">
        <v>0</v>
      </c>
      <c r="SW48" s="13"/>
      <c r="SX48" s="12">
        <v>0</v>
      </c>
      <c r="SY48" s="12">
        <v>0</v>
      </c>
      <c r="SZ48" s="12">
        <v>0</v>
      </c>
      <c r="TA48" s="12">
        <v>0</v>
      </c>
      <c r="TB48" s="13"/>
      <c r="TC48" s="12">
        <v>0</v>
      </c>
      <c r="TD48" s="12">
        <v>0</v>
      </c>
      <c r="TE48" s="12">
        <v>0</v>
      </c>
      <c r="TF48" s="12">
        <v>0</v>
      </c>
      <c r="TG48" s="13"/>
      <c r="TH48" s="12">
        <v>0</v>
      </c>
      <c r="TI48" s="12">
        <v>0</v>
      </c>
      <c r="TJ48" s="12">
        <v>0</v>
      </c>
      <c r="TK48" s="12">
        <v>0</v>
      </c>
      <c r="TL48" s="13"/>
      <c r="TM48" s="12">
        <v>0</v>
      </c>
      <c r="TN48" s="12">
        <v>0</v>
      </c>
      <c r="TO48" s="12">
        <v>0</v>
      </c>
      <c r="TP48" s="12">
        <v>0</v>
      </c>
      <c r="TQ48" s="13"/>
      <c r="TR48" s="12">
        <v>0</v>
      </c>
      <c r="TS48" s="12">
        <v>0</v>
      </c>
      <c r="TT48" s="12">
        <v>0</v>
      </c>
      <c r="TU48" s="12">
        <v>0</v>
      </c>
      <c r="TV48" s="13"/>
      <c r="TW48" s="12">
        <v>0</v>
      </c>
      <c r="TX48" s="12">
        <v>0</v>
      </c>
      <c r="TY48" s="12">
        <v>0</v>
      </c>
      <c r="TZ48" s="12">
        <v>0</v>
      </c>
      <c r="UA48" s="13"/>
      <c r="UB48" s="12">
        <v>0</v>
      </c>
      <c r="UC48" s="12">
        <v>0</v>
      </c>
      <c r="UD48" s="12">
        <v>0</v>
      </c>
      <c r="UE48" s="12">
        <v>0</v>
      </c>
      <c r="UF48" s="13"/>
      <c r="UG48" s="12">
        <v>0</v>
      </c>
      <c r="UH48" s="12">
        <v>2272000</v>
      </c>
      <c r="UI48" s="12">
        <v>0</v>
      </c>
      <c r="UJ48" s="12">
        <v>2272000</v>
      </c>
      <c r="UK48" s="13"/>
    </row>
    <row r="49" spans="1:557" hidden="1">
      <c r="A49" s="10">
        <v>43</v>
      </c>
      <c r="B49" s="11" t="s">
        <v>59</v>
      </c>
      <c r="C49" s="12">
        <v>0</v>
      </c>
      <c r="D49" s="12">
        <v>0</v>
      </c>
      <c r="E49" s="12">
        <v>0</v>
      </c>
      <c r="F49" s="12">
        <v>0</v>
      </c>
      <c r="G49" s="13"/>
      <c r="H49" s="12">
        <v>0</v>
      </c>
      <c r="I49" s="12">
        <v>0</v>
      </c>
      <c r="J49" s="12">
        <v>0</v>
      </c>
      <c r="K49" s="12">
        <v>0</v>
      </c>
      <c r="L49" s="13"/>
      <c r="M49" s="12">
        <v>0</v>
      </c>
      <c r="N49" s="12">
        <v>0</v>
      </c>
      <c r="O49" s="12">
        <v>0</v>
      </c>
      <c r="P49" s="12">
        <v>0</v>
      </c>
      <c r="Q49" s="13"/>
      <c r="R49" s="12">
        <v>0</v>
      </c>
      <c r="S49" s="12">
        <v>0</v>
      </c>
      <c r="T49" s="12">
        <v>0</v>
      </c>
      <c r="U49" s="12">
        <v>0</v>
      </c>
      <c r="V49" s="13"/>
      <c r="W49" s="12"/>
      <c r="X49" s="12">
        <v>0</v>
      </c>
      <c r="Y49" s="12">
        <v>0</v>
      </c>
      <c r="Z49" s="12">
        <v>0</v>
      </c>
      <c r="AA49" s="13"/>
      <c r="AB49" s="12">
        <v>0</v>
      </c>
      <c r="AC49" s="12">
        <v>0</v>
      </c>
      <c r="AD49" s="12">
        <v>0</v>
      </c>
      <c r="AE49" s="12">
        <v>0</v>
      </c>
      <c r="AF49" s="13"/>
      <c r="AG49" s="12">
        <v>0</v>
      </c>
      <c r="AH49" s="12">
        <v>0</v>
      </c>
      <c r="AI49" s="12">
        <v>0</v>
      </c>
      <c r="AJ49" s="12">
        <v>0</v>
      </c>
      <c r="AK49" s="13"/>
      <c r="AL49" s="12">
        <v>0</v>
      </c>
      <c r="AM49" s="12">
        <v>0</v>
      </c>
      <c r="AN49" s="12">
        <v>0</v>
      </c>
      <c r="AO49" s="12">
        <v>0</v>
      </c>
      <c r="AP49" s="13"/>
      <c r="AQ49" s="12">
        <v>0</v>
      </c>
      <c r="AR49" s="12">
        <v>0</v>
      </c>
      <c r="AS49" s="12">
        <v>0</v>
      </c>
      <c r="AT49" s="12">
        <v>0</v>
      </c>
      <c r="AU49" s="13"/>
      <c r="AV49" s="12">
        <v>0</v>
      </c>
      <c r="AW49" s="12">
        <v>0</v>
      </c>
      <c r="AX49" s="12">
        <v>0</v>
      </c>
      <c r="AY49" s="12">
        <v>0</v>
      </c>
      <c r="AZ49" s="13"/>
      <c r="BA49" s="12">
        <v>0</v>
      </c>
      <c r="BB49" s="12">
        <v>0</v>
      </c>
      <c r="BC49" s="12">
        <v>0</v>
      </c>
      <c r="BD49" s="12">
        <v>0</v>
      </c>
      <c r="BE49" s="13"/>
      <c r="BF49" s="12">
        <v>0</v>
      </c>
      <c r="BG49" s="12">
        <v>0</v>
      </c>
      <c r="BH49" s="12">
        <v>0</v>
      </c>
      <c r="BI49" s="12">
        <v>0</v>
      </c>
      <c r="BJ49" s="13"/>
      <c r="BK49" s="12">
        <v>3</v>
      </c>
      <c r="BL49" s="12">
        <v>351000</v>
      </c>
      <c r="BM49" s="12">
        <v>0</v>
      </c>
      <c r="BN49" s="12">
        <v>351000</v>
      </c>
      <c r="BO49" s="13"/>
      <c r="BP49" s="12">
        <v>0</v>
      </c>
      <c r="BQ49" s="12">
        <v>0</v>
      </c>
      <c r="BR49" s="12">
        <v>0</v>
      </c>
      <c r="BS49" s="12">
        <v>0</v>
      </c>
      <c r="BT49" s="13"/>
      <c r="BU49" s="12">
        <v>0</v>
      </c>
      <c r="BV49" s="12">
        <v>360000</v>
      </c>
      <c r="BW49" s="12">
        <v>0</v>
      </c>
      <c r="BX49" s="12">
        <v>360000</v>
      </c>
      <c r="BY49" s="13"/>
      <c r="BZ49" s="12">
        <v>0</v>
      </c>
      <c r="CA49" s="12">
        <v>0</v>
      </c>
      <c r="CB49" s="12">
        <v>0</v>
      </c>
      <c r="CC49" s="12">
        <v>0</v>
      </c>
      <c r="CD49" s="13"/>
      <c r="CE49" s="12">
        <v>0</v>
      </c>
      <c r="CF49" s="12">
        <v>0</v>
      </c>
      <c r="CG49" s="12">
        <v>0</v>
      </c>
      <c r="CH49" s="12">
        <v>0</v>
      </c>
      <c r="CI49" s="13"/>
      <c r="CJ49" s="12">
        <v>0</v>
      </c>
      <c r="CK49" s="12">
        <v>0</v>
      </c>
      <c r="CL49" s="12">
        <v>0</v>
      </c>
      <c r="CM49" s="12">
        <v>0</v>
      </c>
      <c r="CN49" s="13"/>
      <c r="CO49" s="12">
        <v>0</v>
      </c>
      <c r="CP49" s="12">
        <v>0</v>
      </c>
      <c r="CQ49" s="12">
        <v>0</v>
      </c>
      <c r="CR49" s="12">
        <v>0</v>
      </c>
      <c r="CS49" s="13"/>
      <c r="CT49" s="12">
        <v>0</v>
      </c>
      <c r="CU49" s="12">
        <v>0</v>
      </c>
      <c r="CV49" s="12">
        <v>0</v>
      </c>
      <c r="CW49" s="12">
        <v>0</v>
      </c>
      <c r="CX49" s="13"/>
      <c r="CY49" s="12">
        <v>0</v>
      </c>
      <c r="CZ49" s="12">
        <v>0</v>
      </c>
      <c r="DA49" s="12">
        <v>0</v>
      </c>
      <c r="DB49" s="12">
        <v>0</v>
      </c>
      <c r="DC49" s="13"/>
      <c r="DD49" s="12">
        <v>0</v>
      </c>
      <c r="DE49" s="12">
        <v>0</v>
      </c>
      <c r="DF49" s="12">
        <v>0</v>
      </c>
      <c r="DG49" s="12">
        <v>0</v>
      </c>
      <c r="DH49" s="13"/>
      <c r="DI49" s="12">
        <v>0</v>
      </c>
      <c r="DJ49" s="12">
        <v>0</v>
      </c>
      <c r="DK49" s="12">
        <v>0</v>
      </c>
      <c r="DL49" s="12">
        <v>0</v>
      </c>
      <c r="DM49" s="13"/>
      <c r="DN49" s="12">
        <v>0</v>
      </c>
      <c r="DO49" s="12">
        <v>0</v>
      </c>
      <c r="DP49" s="12">
        <v>0</v>
      </c>
      <c r="DQ49" s="12">
        <v>0</v>
      </c>
      <c r="DR49" s="13"/>
      <c r="DS49" s="12">
        <v>0</v>
      </c>
      <c r="DT49" s="12">
        <v>0</v>
      </c>
      <c r="DU49" s="12">
        <v>0</v>
      </c>
      <c r="DV49" s="12">
        <v>0</v>
      </c>
      <c r="DW49" s="13"/>
      <c r="DX49" s="12">
        <v>0</v>
      </c>
      <c r="DY49" s="12">
        <v>0</v>
      </c>
      <c r="DZ49" s="12">
        <v>0</v>
      </c>
      <c r="EA49" s="12">
        <v>0</v>
      </c>
      <c r="EB49" s="13"/>
      <c r="EC49" s="12">
        <v>0</v>
      </c>
      <c r="ED49" s="12">
        <v>0</v>
      </c>
      <c r="EE49" s="12">
        <v>0</v>
      </c>
      <c r="EF49" s="12">
        <v>0</v>
      </c>
      <c r="EG49" s="13"/>
      <c r="EH49" s="12">
        <v>0</v>
      </c>
      <c r="EI49" s="12">
        <v>0</v>
      </c>
      <c r="EJ49" s="12">
        <v>0</v>
      </c>
      <c r="EK49" s="12">
        <v>0</v>
      </c>
      <c r="EL49" s="13"/>
      <c r="EM49" s="12">
        <v>0</v>
      </c>
      <c r="EN49" s="12"/>
      <c r="EO49" s="12">
        <v>0</v>
      </c>
      <c r="EP49" s="12">
        <v>0</v>
      </c>
      <c r="EQ49" s="13"/>
      <c r="ER49" s="12">
        <v>0</v>
      </c>
      <c r="ES49" s="12">
        <v>0</v>
      </c>
      <c r="ET49" s="12">
        <v>0</v>
      </c>
      <c r="EU49" s="12">
        <v>0</v>
      </c>
      <c r="EV49" s="13"/>
      <c r="EW49" s="12">
        <v>0</v>
      </c>
      <c r="EX49" s="12">
        <v>0</v>
      </c>
      <c r="EY49" s="12">
        <v>0</v>
      </c>
      <c r="EZ49" s="12">
        <v>0</v>
      </c>
      <c r="FA49" s="13"/>
      <c r="FB49" s="12">
        <v>0</v>
      </c>
      <c r="FC49" s="12">
        <v>0</v>
      </c>
      <c r="FD49" s="12">
        <v>0</v>
      </c>
      <c r="FE49" s="12">
        <v>0</v>
      </c>
      <c r="FF49" s="13"/>
      <c r="FG49" s="12">
        <v>0</v>
      </c>
      <c r="FH49" s="12">
        <v>0</v>
      </c>
      <c r="FI49" s="12">
        <v>0</v>
      </c>
      <c r="FJ49" s="12">
        <v>0</v>
      </c>
      <c r="FK49" s="13"/>
      <c r="FL49" s="12">
        <v>6</v>
      </c>
      <c r="FM49" s="12">
        <v>900000</v>
      </c>
      <c r="FN49" s="12">
        <v>0</v>
      </c>
      <c r="FO49" s="12">
        <v>900000</v>
      </c>
      <c r="FP49" s="13"/>
      <c r="FQ49" s="12">
        <v>1</v>
      </c>
      <c r="FR49" s="12">
        <v>52000</v>
      </c>
      <c r="FS49" s="12">
        <v>0</v>
      </c>
      <c r="FT49" s="12">
        <v>52000</v>
      </c>
      <c r="FU49" s="13"/>
      <c r="FV49" s="12">
        <v>2</v>
      </c>
      <c r="FW49" s="12">
        <v>84000</v>
      </c>
      <c r="FX49" s="12">
        <v>0</v>
      </c>
      <c r="FY49" s="12">
        <v>84000</v>
      </c>
      <c r="FZ49" s="13"/>
      <c r="GA49" s="12">
        <v>6</v>
      </c>
      <c r="GB49" s="12">
        <v>900000</v>
      </c>
      <c r="GC49" s="12">
        <v>0</v>
      </c>
      <c r="GD49" s="12">
        <v>900000</v>
      </c>
      <c r="GE49" s="13"/>
      <c r="GF49" s="12">
        <v>0</v>
      </c>
      <c r="GG49" s="12">
        <v>0</v>
      </c>
      <c r="GH49" s="12">
        <v>0</v>
      </c>
      <c r="GI49" s="12">
        <v>0</v>
      </c>
      <c r="GJ49" s="13"/>
      <c r="GK49" s="12">
        <v>0</v>
      </c>
      <c r="GL49" s="12">
        <v>0</v>
      </c>
      <c r="GM49" s="12">
        <v>0</v>
      </c>
      <c r="GN49" s="12">
        <v>0</v>
      </c>
      <c r="GO49" s="13"/>
      <c r="GP49" s="12">
        <v>0</v>
      </c>
      <c r="GQ49" s="12">
        <v>0</v>
      </c>
      <c r="GR49" s="12">
        <v>0</v>
      </c>
      <c r="GS49" s="12">
        <v>0</v>
      </c>
      <c r="GT49" s="13"/>
      <c r="GU49" s="12">
        <v>0</v>
      </c>
      <c r="GV49" s="12">
        <v>0</v>
      </c>
      <c r="GW49" s="12">
        <v>0</v>
      </c>
      <c r="GX49" s="12">
        <v>0</v>
      </c>
      <c r="GY49" s="13"/>
      <c r="GZ49" s="12">
        <v>0</v>
      </c>
      <c r="HA49" s="12">
        <v>0</v>
      </c>
      <c r="HB49" s="12">
        <v>0</v>
      </c>
      <c r="HC49" s="12">
        <v>0</v>
      </c>
      <c r="HD49" s="13"/>
      <c r="HE49" s="12">
        <v>0</v>
      </c>
      <c r="HF49" s="12">
        <v>0</v>
      </c>
      <c r="HG49" s="12">
        <v>0</v>
      </c>
      <c r="HH49" s="12">
        <v>0</v>
      </c>
      <c r="HI49" s="13"/>
      <c r="HJ49" s="12">
        <v>0</v>
      </c>
      <c r="HK49" s="12">
        <v>0</v>
      </c>
      <c r="HL49" s="12">
        <v>0</v>
      </c>
      <c r="HM49" s="12">
        <v>0</v>
      </c>
      <c r="HN49" s="13"/>
      <c r="HO49" s="12">
        <v>0</v>
      </c>
      <c r="HP49" s="12">
        <v>0</v>
      </c>
      <c r="HQ49" s="12">
        <v>0</v>
      </c>
      <c r="HR49" s="12">
        <v>0</v>
      </c>
      <c r="HS49" s="13"/>
      <c r="HT49" s="12">
        <v>0</v>
      </c>
      <c r="HU49" s="12">
        <v>0</v>
      </c>
      <c r="HV49" s="12">
        <v>0</v>
      </c>
      <c r="HW49" s="12">
        <v>0</v>
      </c>
      <c r="HX49" s="13"/>
      <c r="HY49" s="12">
        <v>0</v>
      </c>
      <c r="HZ49" s="12">
        <v>0</v>
      </c>
      <c r="IA49" s="12">
        <v>0</v>
      </c>
      <c r="IB49" s="12">
        <v>0</v>
      </c>
      <c r="IC49" s="13"/>
      <c r="ID49" s="12">
        <v>0</v>
      </c>
      <c r="IE49" s="12">
        <v>0</v>
      </c>
      <c r="IF49" s="12">
        <v>0</v>
      </c>
      <c r="IG49" s="12">
        <v>0</v>
      </c>
      <c r="IH49" s="13"/>
      <c r="II49" s="12">
        <v>0</v>
      </c>
      <c r="IJ49" s="12">
        <v>0</v>
      </c>
      <c r="IK49" s="12">
        <v>0</v>
      </c>
      <c r="IL49" s="12">
        <v>0</v>
      </c>
      <c r="IM49" s="13"/>
      <c r="IN49" s="12">
        <v>0</v>
      </c>
      <c r="IO49" s="12">
        <v>0</v>
      </c>
      <c r="IP49" s="12">
        <v>0</v>
      </c>
      <c r="IQ49" s="12">
        <v>0</v>
      </c>
      <c r="IR49" s="13"/>
      <c r="IS49" s="12">
        <v>0</v>
      </c>
      <c r="IT49" s="12">
        <v>0</v>
      </c>
      <c r="IU49" s="12">
        <v>0</v>
      </c>
      <c r="IV49" s="12">
        <v>0</v>
      </c>
      <c r="IW49" s="13"/>
      <c r="IX49" s="12">
        <v>0</v>
      </c>
      <c r="IY49" s="12">
        <v>0</v>
      </c>
      <c r="IZ49" s="12">
        <v>0</v>
      </c>
      <c r="JA49" s="12">
        <v>0</v>
      </c>
      <c r="JB49" s="13"/>
      <c r="JC49" s="12">
        <v>0</v>
      </c>
      <c r="JD49" s="12">
        <v>0</v>
      </c>
      <c r="JE49" s="12">
        <v>0</v>
      </c>
      <c r="JF49" s="12">
        <v>0</v>
      </c>
      <c r="JG49" s="13"/>
      <c r="JH49" s="12">
        <v>0</v>
      </c>
      <c r="JI49" s="12">
        <v>0</v>
      </c>
      <c r="JJ49" s="12">
        <v>0</v>
      </c>
      <c r="JK49" s="12">
        <v>0</v>
      </c>
      <c r="JL49" s="13"/>
      <c r="JM49" s="12">
        <v>0</v>
      </c>
      <c r="JN49" s="12">
        <v>0</v>
      </c>
      <c r="JO49" s="12">
        <v>0</v>
      </c>
      <c r="JP49" s="12">
        <v>0</v>
      </c>
      <c r="JQ49" s="13"/>
      <c r="JR49" s="12">
        <v>0</v>
      </c>
      <c r="JS49" s="12">
        <v>0</v>
      </c>
      <c r="JT49" s="12">
        <v>0</v>
      </c>
      <c r="JU49" s="12">
        <v>0</v>
      </c>
      <c r="JV49" s="13"/>
      <c r="JW49" s="12">
        <v>0</v>
      </c>
      <c r="JX49" s="12">
        <v>0</v>
      </c>
      <c r="JY49" s="12">
        <v>0</v>
      </c>
      <c r="JZ49" s="12">
        <v>0</v>
      </c>
      <c r="KA49" s="13"/>
      <c r="KB49" s="12">
        <v>0</v>
      </c>
      <c r="KC49" s="12">
        <v>0</v>
      </c>
      <c r="KD49" s="12">
        <v>0</v>
      </c>
      <c r="KE49" s="12">
        <v>0</v>
      </c>
      <c r="KF49" s="13"/>
      <c r="KG49" s="12">
        <v>0</v>
      </c>
      <c r="KH49" s="12">
        <v>0</v>
      </c>
      <c r="KI49" s="12">
        <v>0</v>
      </c>
      <c r="KJ49" s="12">
        <v>0</v>
      </c>
      <c r="KK49" s="13"/>
      <c r="KL49" s="12">
        <v>0</v>
      </c>
      <c r="KM49" s="12">
        <v>0</v>
      </c>
      <c r="KN49" s="12">
        <v>0</v>
      </c>
      <c r="KO49" s="12">
        <v>0</v>
      </c>
      <c r="KP49" s="13"/>
      <c r="KQ49" s="12">
        <v>0</v>
      </c>
      <c r="KR49" s="12">
        <v>0</v>
      </c>
      <c r="KS49" s="12">
        <v>0</v>
      </c>
      <c r="KT49" s="12">
        <v>0</v>
      </c>
      <c r="KU49" s="13"/>
      <c r="KV49" s="12">
        <v>0</v>
      </c>
      <c r="KW49" s="12">
        <v>0</v>
      </c>
      <c r="KX49" s="12">
        <v>0</v>
      </c>
      <c r="KY49" s="12">
        <v>0</v>
      </c>
      <c r="KZ49" s="13"/>
      <c r="LA49" s="12">
        <v>0</v>
      </c>
      <c r="LB49" s="12">
        <v>0</v>
      </c>
      <c r="LC49" s="12">
        <v>0</v>
      </c>
      <c r="LD49" s="12">
        <v>0</v>
      </c>
      <c r="LE49" s="13"/>
      <c r="LF49" s="12">
        <v>0</v>
      </c>
      <c r="LG49" s="12">
        <v>0</v>
      </c>
      <c r="LH49" s="12">
        <v>0</v>
      </c>
      <c r="LI49" s="12">
        <v>0</v>
      </c>
      <c r="LJ49" s="13"/>
      <c r="LK49" s="12">
        <v>0</v>
      </c>
      <c r="LL49" s="12">
        <v>0</v>
      </c>
      <c r="LM49" s="12">
        <v>0</v>
      </c>
      <c r="LN49" s="12">
        <v>0</v>
      </c>
      <c r="LO49" s="13"/>
      <c r="LP49" s="12">
        <v>0</v>
      </c>
      <c r="LQ49" s="12">
        <v>0</v>
      </c>
      <c r="LR49" s="12">
        <v>0</v>
      </c>
      <c r="LS49" s="12">
        <v>0</v>
      </c>
      <c r="LT49" s="13"/>
      <c r="LU49" s="12">
        <v>0</v>
      </c>
      <c r="LV49" s="12">
        <v>0</v>
      </c>
      <c r="LW49" s="12">
        <v>0</v>
      </c>
      <c r="LX49" s="12">
        <v>0</v>
      </c>
      <c r="LY49" s="13"/>
      <c r="LZ49" s="12">
        <v>0</v>
      </c>
      <c r="MA49" s="12">
        <v>0</v>
      </c>
      <c r="MB49" s="12">
        <v>0</v>
      </c>
      <c r="MC49" s="12">
        <v>0</v>
      </c>
      <c r="MD49" s="13"/>
      <c r="ME49" s="12">
        <v>0</v>
      </c>
      <c r="MF49" s="12">
        <v>0</v>
      </c>
      <c r="MG49" s="12">
        <v>0</v>
      </c>
      <c r="MH49" s="12">
        <v>0</v>
      </c>
      <c r="MI49" s="13"/>
      <c r="MJ49" s="12">
        <v>0</v>
      </c>
      <c r="MK49" s="12">
        <v>0</v>
      </c>
      <c r="ML49" s="12">
        <v>0</v>
      </c>
      <c r="MM49" s="12">
        <v>0</v>
      </c>
      <c r="MN49" s="13"/>
      <c r="MO49" s="12">
        <v>0</v>
      </c>
      <c r="MP49" s="12">
        <v>0</v>
      </c>
      <c r="MQ49" s="12">
        <v>0</v>
      </c>
      <c r="MR49" s="12">
        <v>0</v>
      </c>
      <c r="MS49" s="13"/>
      <c r="MT49" s="12">
        <v>0</v>
      </c>
      <c r="MU49" s="12">
        <v>0</v>
      </c>
      <c r="MV49" s="12">
        <v>0</v>
      </c>
      <c r="MW49" s="12">
        <v>0</v>
      </c>
      <c r="MX49" s="13"/>
      <c r="MY49" s="12">
        <v>0</v>
      </c>
      <c r="MZ49" s="12">
        <v>0</v>
      </c>
      <c r="NA49" s="12">
        <v>0</v>
      </c>
      <c r="NB49" s="12">
        <v>0</v>
      </c>
      <c r="NC49" s="13"/>
      <c r="ND49" s="12">
        <v>0</v>
      </c>
      <c r="NE49" s="12">
        <v>0</v>
      </c>
      <c r="NF49" s="12">
        <v>0</v>
      </c>
      <c r="NG49" s="12">
        <v>0</v>
      </c>
      <c r="NH49" s="13"/>
      <c r="NI49" s="12">
        <v>0</v>
      </c>
      <c r="NJ49" s="12">
        <v>0</v>
      </c>
      <c r="NK49" s="12">
        <v>0</v>
      </c>
      <c r="NL49" s="12">
        <v>0</v>
      </c>
      <c r="NM49" s="13"/>
      <c r="NN49" s="12">
        <v>0</v>
      </c>
      <c r="NO49" s="12">
        <v>0</v>
      </c>
      <c r="NP49" s="12">
        <v>0</v>
      </c>
      <c r="NQ49" s="12">
        <v>0</v>
      </c>
      <c r="NR49" s="13"/>
      <c r="NS49" s="12">
        <v>0</v>
      </c>
      <c r="NT49" s="12">
        <v>0</v>
      </c>
      <c r="NU49" s="12">
        <v>0</v>
      </c>
      <c r="NV49" s="12">
        <v>0</v>
      </c>
      <c r="NW49" s="13"/>
      <c r="NX49" s="12">
        <v>0</v>
      </c>
      <c r="NY49" s="12">
        <v>0</v>
      </c>
      <c r="NZ49" s="12">
        <v>0</v>
      </c>
      <c r="OA49" s="12">
        <v>0</v>
      </c>
      <c r="OB49" s="13"/>
      <c r="OC49" s="12">
        <v>0</v>
      </c>
      <c r="OD49" s="12">
        <v>0</v>
      </c>
      <c r="OE49" s="12">
        <v>0</v>
      </c>
      <c r="OF49" s="12">
        <v>0</v>
      </c>
      <c r="OG49" s="13"/>
      <c r="OH49" s="12">
        <v>0</v>
      </c>
      <c r="OI49" s="12">
        <v>0</v>
      </c>
      <c r="OJ49" s="12">
        <v>0</v>
      </c>
      <c r="OK49" s="12">
        <v>0</v>
      </c>
      <c r="OL49" s="13"/>
      <c r="OM49" s="12">
        <v>0</v>
      </c>
      <c r="ON49" s="12">
        <v>0</v>
      </c>
      <c r="OO49" s="12">
        <v>0</v>
      </c>
      <c r="OP49" s="12">
        <v>0</v>
      </c>
      <c r="OQ49" s="13"/>
      <c r="OR49" s="12">
        <v>0</v>
      </c>
      <c r="OS49" s="12">
        <v>0</v>
      </c>
      <c r="OT49" s="12">
        <v>0</v>
      </c>
      <c r="OU49" s="12">
        <v>0</v>
      </c>
      <c r="OV49" s="13"/>
      <c r="OW49" s="12">
        <v>0</v>
      </c>
      <c r="OX49" s="12">
        <v>0</v>
      </c>
      <c r="OY49" s="12">
        <v>0</v>
      </c>
      <c r="OZ49" s="12">
        <v>0</v>
      </c>
      <c r="PA49" s="13"/>
      <c r="PB49" s="12">
        <v>0</v>
      </c>
      <c r="PC49" s="12">
        <v>0</v>
      </c>
      <c r="PD49" s="12">
        <v>0</v>
      </c>
      <c r="PE49" s="12">
        <v>0</v>
      </c>
      <c r="PF49" s="13"/>
      <c r="PG49" s="12">
        <v>0</v>
      </c>
      <c r="PH49" s="12">
        <v>0</v>
      </c>
      <c r="PI49" s="12">
        <v>0</v>
      </c>
      <c r="PJ49" s="12">
        <v>0</v>
      </c>
      <c r="PK49" s="13"/>
      <c r="PL49" s="12">
        <v>0</v>
      </c>
      <c r="PM49" s="12">
        <v>0</v>
      </c>
      <c r="PN49" s="12">
        <v>0</v>
      </c>
      <c r="PO49" s="12">
        <v>0</v>
      </c>
      <c r="PP49" s="13"/>
      <c r="PQ49" s="12">
        <v>0</v>
      </c>
      <c r="PR49" s="12">
        <v>0</v>
      </c>
      <c r="PS49" s="12">
        <v>0</v>
      </c>
      <c r="PT49" s="12">
        <v>0</v>
      </c>
      <c r="PU49" s="13"/>
      <c r="PV49" s="12">
        <v>0</v>
      </c>
      <c r="PW49" s="12">
        <v>0</v>
      </c>
      <c r="PX49" s="12">
        <v>0</v>
      </c>
      <c r="PY49" s="12">
        <v>0</v>
      </c>
      <c r="PZ49" s="13"/>
      <c r="QA49" s="12">
        <v>0</v>
      </c>
      <c r="QB49" s="12">
        <v>0</v>
      </c>
      <c r="QC49" s="12">
        <v>0</v>
      </c>
      <c r="QD49" s="12">
        <v>0</v>
      </c>
      <c r="QE49" s="13"/>
      <c r="QF49" s="12">
        <v>0</v>
      </c>
      <c r="QG49" s="12">
        <v>0</v>
      </c>
      <c r="QH49" s="12">
        <v>0</v>
      </c>
      <c r="QI49" s="12">
        <v>0</v>
      </c>
      <c r="QJ49" s="13"/>
      <c r="QK49" s="12">
        <v>0</v>
      </c>
      <c r="QL49" s="12">
        <v>0</v>
      </c>
      <c r="QM49" s="12">
        <v>0</v>
      </c>
      <c r="QN49" s="12">
        <v>0</v>
      </c>
      <c r="QO49" s="13"/>
      <c r="QP49" s="12">
        <v>0</v>
      </c>
      <c r="QQ49" s="12">
        <v>0</v>
      </c>
      <c r="QR49" s="12">
        <v>0</v>
      </c>
      <c r="QS49" s="12">
        <v>0</v>
      </c>
      <c r="QT49" s="13"/>
      <c r="QU49" s="12">
        <v>0</v>
      </c>
      <c r="QV49" s="12">
        <v>0</v>
      </c>
      <c r="QW49" s="12">
        <v>0</v>
      </c>
      <c r="QX49" s="12">
        <v>0</v>
      </c>
      <c r="QY49" s="13"/>
      <c r="QZ49" s="12">
        <v>0</v>
      </c>
      <c r="RA49" s="12">
        <v>0</v>
      </c>
      <c r="RB49" s="12">
        <v>0</v>
      </c>
      <c r="RC49" s="12">
        <v>0</v>
      </c>
      <c r="RD49" s="13"/>
      <c r="RE49" s="12">
        <v>0</v>
      </c>
      <c r="RF49" s="12">
        <v>0</v>
      </c>
      <c r="RG49" s="12">
        <v>0</v>
      </c>
      <c r="RH49" s="12">
        <v>0</v>
      </c>
      <c r="RI49" s="13"/>
      <c r="RJ49" s="12">
        <v>0</v>
      </c>
      <c r="RK49" s="12">
        <v>0</v>
      </c>
      <c r="RL49" s="12">
        <v>0</v>
      </c>
      <c r="RM49" s="12">
        <v>0</v>
      </c>
      <c r="RN49" s="13"/>
      <c r="RO49" s="12">
        <v>0</v>
      </c>
      <c r="RP49" s="12">
        <v>0</v>
      </c>
      <c r="RQ49" s="12">
        <v>0</v>
      </c>
      <c r="RR49" s="12">
        <v>0</v>
      </c>
      <c r="RS49" s="13"/>
      <c r="RT49" s="12">
        <v>0</v>
      </c>
      <c r="RU49" s="12">
        <v>0</v>
      </c>
      <c r="RV49" s="12">
        <v>0</v>
      </c>
      <c r="RW49" s="12">
        <v>0</v>
      </c>
      <c r="RX49" s="13"/>
      <c r="RY49" s="12">
        <v>0</v>
      </c>
      <c r="RZ49" s="12">
        <v>0</v>
      </c>
      <c r="SA49" s="12">
        <v>0</v>
      </c>
      <c r="SB49" s="12">
        <v>0</v>
      </c>
      <c r="SC49" s="13"/>
      <c r="SD49" s="12">
        <v>0</v>
      </c>
      <c r="SE49" s="12">
        <v>0</v>
      </c>
      <c r="SF49" s="12">
        <v>0</v>
      </c>
      <c r="SG49" s="12">
        <v>0</v>
      </c>
      <c r="SH49" s="13"/>
      <c r="SI49" s="12">
        <v>0</v>
      </c>
      <c r="SJ49" s="12">
        <v>0</v>
      </c>
      <c r="SK49" s="12">
        <v>0</v>
      </c>
      <c r="SL49" s="12">
        <v>0</v>
      </c>
      <c r="SM49" s="13"/>
      <c r="SN49" s="12">
        <v>0</v>
      </c>
      <c r="SO49" s="12">
        <v>0</v>
      </c>
      <c r="SP49" s="12">
        <v>0</v>
      </c>
      <c r="SQ49" s="12">
        <v>0</v>
      </c>
      <c r="SR49" s="13"/>
      <c r="SS49" s="12">
        <v>0</v>
      </c>
      <c r="ST49" s="12">
        <v>0</v>
      </c>
      <c r="SU49" s="12">
        <v>0</v>
      </c>
      <c r="SV49" s="12">
        <v>0</v>
      </c>
      <c r="SW49" s="13"/>
      <c r="SX49" s="12">
        <v>0</v>
      </c>
      <c r="SY49" s="12">
        <v>0</v>
      </c>
      <c r="SZ49" s="12">
        <v>0</v>
      </c>
      <c r="TA49" s="12">
        <v>0</v>
      </c>
      <c r="TB49" s="13"/>
      <c r="TC49" s="12">
        <v>0</v>
      </c>
      <c r="TD49" s="12">
        <v>0</v>
      </c>
      <c r="TE49" s="12">
        <v>0</v>
      </c>
      <c r="TF49" s="12">
        <v>0</v>
      </c>
      <c r="TG49" s="13"/>
      <c r="TH49" s="12">
        <v>0</v>
      </c>
      <c r="TI49" s="12">
        <v>0</v>
      </c>
      <c r="TJ49" s="12">
        <v>0</v>
      </c>
      <c r="TK49" s="12">
        <v>0</v>
      </c>
      <c r="TL49" s="13"/>
      <c r="TM49" s="12">
        <v>0</v>
      </c>
      <c r="TN49" s="12">
        <v>0</v>
      </c>
      <c r="TO49" s="12">
        <v>0</v>
      </c>
      <c r="TP49" s="12">
        <v>0</v>
      </c>
      <c r="TQ49" s="13"/>
      <c r="TR49" s="12">
        <v>0</v>
      </c>
      <c r="TS49" s="12">
        <v>0</v>
      </c>
      <c r="TT49" s="12">
        <v>0</v>
      </c>
      <c r="TU49" s="12">
        <v>0</v>
      </c>
      <c r="TV49" s="13"/>
      <c r="TW49" s="12">
        <v>0</v>
      </c>
      <c r="TX49" s="12">
        <v>0</v>
      </c>
      <c r="TY49" s="12">
        <v>0</v>
      </c>
      <c r="TZ49" s="12">
        <v>0</v>
      </c>
      <c r="UA49" s="13"/>
      <c r="UB49" s="12">
        <v>0</v>
      </c>
      <c r="UC49" s="12">
        <v>0</v>
      </c>
      <c r="UD49" s="12">
        <v>0</v>
      </c>
      <c r="UE49" s="12">
        <v>0</v>
      </c>
      <c r="UF49" s="13"/>
      <c r="UG49" s="12">
        <v>0</v>
      </c>
      <c r="UH49" s="12">
        <v>2647000</v>
      </c>
      <c r="UI49" s="12">
        <v>0</v>
      </c>
      <c r="UJ49" s="12">
        <v>2647000</v>
      </c>
      <c r="UK49" s="13"/>
    </row>
    <row r="50" spans="1:557" hidden="1">
      <c r="A50" s="10">
        <v>44</v>
      </c>
      <c r="B50" s="11" t="s">
        <v>60</v>
      </c>
      <c r="C50" s="12">
        <v>0</v>
      </c>
      <c r="D50" s="12">
        <v>0</v>
      </c>
      <c r="E50" s="12">
        <v>0</v>
      </c>
      <c r="F50" s="12">
        <v>0</v>
      </c>
      <c r="G50" s="13"/>
      <c r="H50" s="12">
        <v>0</v>
      </c>
      <c r="I50" s="12">
        <v>0</v>
      </c>
      <c r="J50" s="12">
        <v>0</v>
      </c>
      <c r="K50" s="12">
        <v>0</v>
      </c>
      <c r="L50" s="13"/>
      <c r="M50" s="12">
        <v>0</v>
      </c>
      <c r="N50" s="12">
        <v>0</v>
      </c>
      <c r="O50" s="12">
        <v>0</v>
      </c>
      <c r="P50" s="12">
        <v>0</v>
      </c>
      <c r="Q50" s="13"/>
      <c r="R50" s="12">
        <v>0</v>
      </c>
      <c r="S50" s="12">
        <v>0</v>
      </c>
      <c r="T50" s="12">
        <v>0</v>
      </c>
      <c r="U50" s="12">
        <v>0</v>
      </c>
      <c r="V50" s="13"/>
      <c r="W50" s="12"/>
      <c r="X50" s="12">
        <v>0</v>
      </c>
      <c r="Y50" s="12">
        <v>0</v>
      </c>
      <c r="Z50" s="12">
        <v>0</v>
      </c>
      <c r="AA50" s="13"/>
      <c r="AB50" s="12">
        <v>0</v>
      </c>
      <c r="AC50" s="12">
        <v>0</v>
      </c>
      <c r="AD50" s="12">
        <v>0</v>
      </c>
      <c r="AE50" s="12">
        <v>0</v>
      </c>
      <c r="AF50" s="13"/>
      <c r="AG50" s="12">
        <v>0</v>
      </c>
      <c r="AH50" s="12">
        <v>0</v>
      </c>
      <c r="AI50" s="12">
        <v>0</v>
      </c>
      <c r="AJ50" s="12">
        <v>0</v>
      </c>
      <c r="AK50" s="13"/>
      <c r="AL50" s="12">
        <v>0</v>
      </c>
      <c r="AM50" s="12">
        <v>0</v>
      </c>
      <c r="AN50" s="12">
        <v>0</v>
      </c>
      <c r="AO50" s="12">
        <v>0</v>
      </c>
      <c r="AP50" s="13"/>
      <c r="AQ50" s="12">
        <v>0</v>
      </c>
      <c r="AR50" s="12">
        <v>0</v>
      </c>
      <c r="AS50" s="12">
        <v>0</v>
      </c>
      <c r="AT50" s="12">
        <v>0</v>
      </c>
      <c r="AU50" s="13"/>
      <c r="AV50" s="12">
        <v>0</v>
      </c>
      <c r="AW50" s="12">
        <v>0</v>
      </c>
      <c r="AX50" s="12">
        <v>0</v>
      </c>
      <c r="AY50" s="12">
        <v>0</v>
      </c>
      <c r="AZ50" s="13"/>
      <c r="BA50" s="12">
        <v>0</v>
      </c>
      <c r="BB50" s="12">
        <v>0</v>
      </c>
      <c r="BC50" s="12">
        <v>0</v>
      </c>
      <c r="BD50" s="12">
        <v>0</v>
      </c>
      <c r="BE50" s="13"/>
      <c r="BF50" s="12">
        <v>1</v>
      </c>
      <c r="BG50" s="12">
        <v>54000</v>
      </c>
      <c r="BH50" s="12">
        <v>0</v>
      </c>
      <c r="BI50" s="12">
        <v>54000</v>
      </c>
      <c r="BJ50" s="13"/>
      <c r="BK50" s="12">
        <v>3</v>
      </c>
      <c r="BL50" s="12">
        <v>351000</v>
      </c>
      <c r="BM50" s="12">
        <v>0</v>
      </c>
      <c r="BN50" s="12">
        <v>351000</v>
      </c>
      <c r="BO50" s="13"/>
      <c r="BP50" s="12">
        <v>0</v>
      </c>
      <c r="BQ50" s="12">
        <v>0</v>
      </c>
      <c r="BR50" s="12">
        <v>0</v>
      </c>
      <c r="BS50" s="12">
        <v>0</v>
      </c>
      <c r="BT50" s="13"/>
      <c r="BU50" s="12">
        <v>0</v>
      </c>
      <c r="BV50" s="12">
        <v>360000</v>
      </c>
      <c r="BW50" s="12">
        <v>0</v>
      </c>
      <c r="BX50" s="12">
        <v>360000</v>
      </c>
      <c r="BY50" s="13"/>
      <c r="BZ50" s="12">
        <v>0</v>
      </c>
      <c r="CA50" s="12">
        <v>0</v>
      </c>
      <c r="CB50" s="12">
        <v>0</v>
      </c>
      <c r="CC50" s="12">
        <v>0</v>
      </c>
      <c r="CD50" s="13"/>
      <c r="CE50" s="12">
        <v>0</v>
      </c>
      <c r="CF50" s="12">
        <v>0</v>
      </c>
      <c r="CG50" s="12">
        <v>0</v>
      </c>
      <c r="CH50" s="12">
        <v>0</v>
      </c>
      <c r="CI50" s="13"/>
      <c r="CJ50" s="12">
        <v>0</v>
      </c>
      <c r="CK50" s="12">
        <v>0</v>
      </c>
      <c r="CL50" s="12">
        <v>0</v>
      </c>
      <c r="CM50" s="12">
        <v>0</v>
      </c>
      <c r="CN50" s="13"/>
      <c r="CO50" s="12">
        <v>0</v>
      </c>
      <c r="CP50" s="12">
        <v>0</v>
      </c>
      <c r="CQ50" s="12">
        <v>0</v>
      </c>
      <c r="CR50" s="12">
        <v>0</v>
      </c>
      <c r="CS50" s="13"/>
      <c r="CT50" s="12">
        <v>0</v>
      </c>
      <c r="CU50" s="12">
        <v>0</v>
      </c>
      <c r="CV50" s="12">
        <v>0</v>
      </c>
      <c r="CW50" s="12">
        <v>0</v>
      </c>
      <c r="CX50" s="13"/>
      <c r="CY50" s="12">
        <v>0</v>
      </c>
      <c r="CZ50" s="12">
        <v>0</v>
      </c>
      <c r="DA50" s="12">
        <v>0</v>
      </c>
      <c r="DB50" s="12">
        <v>0</v>
      </c>
      <c r="DC50" s="13"/>
      <c r="DD50" s="12">
        <v>0</v>
      </c>
      <c r="DE50" s="12">
        <v>0</v>
      </c>
      <c r="DF50" s="12">
        <v>0</v>
      </c>
      <c r="DG50" s="12">
        <v>0</v>
      </c>
      <c r="DH50" s="13"/>
      <c r="DI50" s="12">
        <v>0</v>
      </c>
      <c r="DJ50" s="12">
        <v>0</v>
      </c>
      <c r="DK50" s="12">
        <v>0</v>
      </c>
      <c r="DL50" s="12">
        <v>0</v>
      </c>
      <c r="DM50" s="13"/>
      <c r="DN50" s="12">
        <v>0</v>
      </c>
      <c r="DO50" s="12">
        <v>0</v>
      </c>
      <c r="DP50" s="12">
        <v>0</v>
      </c>
      <c r="DQ50" s="12">
        <v>0</v>
      </c>
      <c r="DR50" s="13"/>
      <c r="DS50" s="12">
        <v>0</v>
      </c>
      <c r="DT50" s="12">
        <v>0</v>
      </c>
      <c r="DU50" s="12">
        <v>0</v>
      </c>
      <c r="DV50" s="12">
        <v>0</v>
      </c>
      <c r="DW50" s="13"/>
      <c r="DX50" s="12">
        <v>0</v>
      </c>
      <c r="DY50" s="12">
        <v>0</v>
      </c>
      <c r="DZ50" s="12">
        <v>0</v>
      </c>
      <c r="EA50" s="12">
        <v>0</v>
      </c>
      <c r="EB50" s="13"/>
      <c r="EC50" s="12">
        <v>0</v>
      </c>
      <c r="ED50" s="12">
        <v>0</v>
      </c>
      <c r="EE50" s="12">
        <v>0</v>
      </c>
      <c r="EF50" s="12">
        <v>0</v>
      </c>
      <c r="EG50" s="13"/>
      <c r="EH50" s="12">
        <v>0</v>
      </c>
      <c r="EI50" s="12">
        <v>0</v>
      </c>
      <c r="EJ50" s="12">
        <v>0</v>
      </c>
      <c r="EK50" s="12">
        <v>0</v>
      </c>
      <c r="EL50" s="13"/>
      <c r="EM50" s="12">
        <v>0</v>
      </c>
      <c r="EN50" s="12"/>
      <c r="EO50" s="12">
        <v>0</v>
      </c>
      <c r="EP50" s="12">
        <v>0</v>
      </c>
      <c r="EQ50" s="13"/>
      <c r="ER50" s="12">
        <v>0</v>
      </c>
      <c r="ES50" s="12">
        <v>0</v>
      </c>
      <c r="ET50" s="12">
        <v>0</v>
      </c>
      <c r="EU50" s="12">
        <v>0</v>
      </c>
      <c r="EV50" s="13"/>
      <c r="EW50" s="12">
        <v>0</v>
      </c>
      <c r="EX50" s="12">
        <v>0</v>
      </c>
      <c r="EY50" s="12">
        <v>0</v>
      </c>
      <c r="EZ50" s="12">
        <v>0</v>
      </c>
      <c r="FA50" s="13"/>
      <c r="FB50" s="12">
        <v>0</v>
      </c>
      <c r="FC50" s="12">
        <v>0</v>
      </c>
      <c r="FD50" s="12">
        <v>0</v>
      </c>
      <c r="FE50" s="12">
        <v>0</v>
      </c>
      <c r="FF50" s="13"/>
      <c r="FG50" s="12">
        <v>0</v>
      </c>
      <c r="FH50" s="12">
        <v>0</v>
      </c>
      <c r="FI50" s="12">
        <v>0</v>
      </c>
      <c r="FJ50" s="12">
        <v>0</v>
      </c>
      <c r="FK50" s="13"/>
      <c r="FL50" s="12">
        <v>6</v>
      </c>
      <c r="FM50" s="12">
        <v>900000</v>
      </c>
      <c r="FN50" s="12">
        <v>0</v>
      </c>
      <c r="FO50" s="12">
        <v>900000</v>
      </c>
      <c r="FP50" s="13"/>
      <c r="FQ50" s="12">
        <v>1</v>
      </c>
      <c r="FR50" s="12">
        <v>52000</v>
      </c>
      <c r="FS50" s="12">
        <v>0</v>
      </c>
      <c r="FT50" s="12">
        <v>52000</v>
      </c>
      <c r="FU50" s="13"/>
      <c r="FV50" s="12">
        <v>3</v>
      </c>
      <c r="FW50" s="12">
        <v>126000</v>
      </c>
      <c r="FX50" s="12">
        <v>0</v>
      </c>
      <c r="FY50" s="12">
        <v>126000</v>
      </c>
      <c r="FZ50" s="13"/>
      <c r="GA50" s="12">
        <v>6</v>
      </c>
      <c r="GB50" s="12">
        <v>900000</v>
      </c>
      <c r="GC50" s="12">
        <v>0</v>
      </c>
      <c r="GD50" s="12">
        <v>900000</v>
      </c>
      <c r="GE50" s="13"/>
      <c r="GF50" s="12">
        <v>0</v>
      </c>
      <c r="GG50" s="12">
        <v>0</v>
      </c>
      <c r="GH50" s="12">
        <v>0</v>
      </c>
      <c r="GI50" s="12">
        <v>0</v>
      </c>
      <c r="GJ50" s="13"/>
      <c r="GK50" s="12">
        <v>0</v>
      </c>
      <c r="GL50" s="12">
        <v>0</v>
      </c>
      <c r="GM50" s="12">
        <v>0</v>
      </c>
      <c r="GN50" s="12">
        <v>0</v>
      </c>
      <c r="GO50" s="13"/>
      <c r="GP50" s="12">
        <v>0</v>
      </c>
      <c r="GQ50" s="12">
        <v>0</v>
      </c>
      <c r="GR50" s="12">
        <v>0</v>
      </c>
      <c r="GS50" s="12">
        <v>0</v>
      </c>
      <c r="GT50" s="13"/>
      <c r="GU50" s="12">
        <v>0</v>
      </c>
      <c r="GV50" s="12">
        <v>0</v>
      </c>
      <c r="GW50" s="12">
        <v>0</v>
      </c>
      <c r="GX50" s="12">
        <v>0</v>
      </c>
      <c r="GY50" s="13"/>
      <c r="GZ50" s="12">
        <v>0</v>
      </c>
      <c r="HA50" s="12">
        <v>0</v>
      </c>
      <c r="HB50" s="12">
        <v>0</v>
      </c>
      <c r="HC50" s="12">
        <v>0</v>
      </c>
      <c r="HD50" s="13"/>
      <c r="HE50" s="12">
        <v>0</v>
      </c>
      <c r="HF50" s="12">
        <v>0</v>
      </c>
      <c r="HG50" s="12">
        <v>0</v>
      </c>
      <c r="HH50" s="12">
        <v>0</v>
      </c>
      <c r="HI50" s="13"/>
      <c r="HJ50" s="12">
        <v>0</v>
      </c>
      <c r="HK50" s="12">
        <v>0</v>
      </c>
      <c r="HL50" s="12">
        <v>0</v>
      </c>
      <c r="HM50" s="12">
        <v>0</v>
      </c>
      <c r="HN50" s="13"/>
      <c r="HO50" s="12">
        <v>0</v>
      </c>
      <c r="HP50" s="12">
        <v>0</v>
      </c>
      <c r="HQ50" s="12">
        <v>0</v>
      </c>
      <c r="HR50" s="12">
        <v>0</v>
      </c>
      <c r="HS50" s="13"/>
      <c r="HT50" s="12">
        <v>0</v>
      </c>
      <c r="HU50" s="12">
        <v>0</v>
      </c>
      <c r="HV50" s="12">
        <v>0</v>
      </c>
      <c r="HW50" s="12">
        <v>0</v>
      </c>
      <c r="HX50" s="13"/>
      <c r="HY50" s="12">
        <v>0</v>
      </c>
      <c r="HZ50" s="12">
        <v>0</v>
      </c>
      <c r="IA50" s="12">
        <v>0</v>
      </c>
      <c r="IB50" s="12">
        <v>0</v>
      </c>
      <c r="IC50" s="13"/>
      <c r="ID50" s="12">
        <v>0</v>
      </c>
      <c r="IE50" s="12">
        <v>0</v>
      </c>
      <c r="IF50" s="12">
        <v>0</v>
      </c>
      <c r="IG50" s="12">
        <v>0</v>
      </c>
      <c r="IH50" s="13"/>
      <c r="II50" s="12">
        <v>0</v>
      </c>
      <c r="IJ50" s="12">
        <v>0</v>
      </c>
      <c r="IK50" s="12">
        <v>0</v>
      </c>
      <c r="IL50" s="12">
        <v>0</v>
      </c>
      <c r="IM50" s="13"/>
      <c r="IN50" s="12">
        <v>0</v>
      </c>
      <c r="IO50" s="12">
        <v>0</v>
      </c>
      <c r="IP50" s="12">
        <v>0</v>
      </c>
      <c r="IQ50" s="12">
        <v>0</v>
      </c>
      <c r="IR50" s="13"/>
      <c r="IS50" s="12">
        <v>0</v>
      </c>
      <c r="IT50" s="12">
        <v>0</v>
      </c>
      <c r="IU50" s="12">
        <v>0</v>
      </c>
      <c r="IV50" s="12">
        <v>0</v>
      </c>
      <c r="IW50" s="13"/>
      <c r="IX50" s="12">
        <v>0</v>
      </c>
      <c r="IY50" s="12">
        <v>0</v>
      </c>
      <c r="IZ50" s="12">
        <v>0</v>
      </c>
      <c r="JA50" s="12">
        <v>0</v>
      </c>
      <c r="JB50" s="13"/>
      <c r="JC50" s="12">
        <v>0</v>
      </c>
      <c r="JD50" s="12">
        <v>0</v>
      </c>
      <c r="JE50" s="12">
        <v>0</v>
      </c>
      <c r="JF50" s="12">
        <v>0</v>
      </c>
      <c r="JG50" s="13"/>
      <c r="JH50" s="12">
        <v>0</v>
      </c>
      <c r="JI50" s="12">
        <v>0</v>
      </c>
      <c r="JJ50" s="12">
        <v>0</v>
      </c>
      <c r="JK50" s="12">
        <v>0</v>
      </c>
      <c r="JL50" s="13"/>
      <c r="JM50" s="12">
        <v>0</v>
      </c>
      <c r="JN50" s="12">
        <v>0</v>
      </c>
      <c r="JO50" s="12">
        <v>0</v>
      </c>
      <c r="JP50" s="12">
        <v>0</v>
      </c>
      <c r="JQ50" s="13"/>
      <c r="JR50" s="12">
        <v>0</v>
      </c>
      <c r="JS50" s="12">
        <v>0</v>
      </c>
      <c r="JT50" s="12">
        <v>0</v>
      </c>
      <c r="JU50" s="12">
        <v>0</v>
      </c>
      <c r="JV50" s="13"/>
      <c r="JW50" s="12">
        <v>0</v>
      </c>
      <c r="JX50" s="12">
        <v>0</v>
      </c>
      <c r="JY50" s="12">
        <v>0</v>
      </c>
      <c r="JZ50" s="12">
        <v>0</v>
      </c>
      <c r="KA50" s="13"/>
      <c r="KB50" s="12">
        <v>0</v>
      </c>
      <c r="KC50" s="12">
        <v>0</v>
      </c>
      <c r="KD50" s="12">
        <v>0</v>
      </c>
      <c r="KE50" s="12">
        <v>0</v>
      </c>
      <c r="KF50" s="13"/>
      <c r="KG50" s="12">
        <v>0</v>
      </c>
      <c r="KH50" s="12">
        <v>0</v>
      </c>
      <c r="KI50" s="12">
        <v>0</v>
      </c>
      <c r="KJ50" s="12">
        <v>0</v>
      </c>
      <c r="KK50" s="13"/>
      <c r="KL50" s="12">
        <v>0</v>
      </c>
      <c r="KM50" s="12">
        <v>0</v>
      </c>
      <c r="KN50" s="12">
        <v>0</v>
      </c>
      <c r="KO50" s="12">
        <v>0</v>
      </c>
      <c r="KP50" s="13"/>
      <c r="KQ50" s="12">
        <v>0</v>
      </c>
      <c r="KR50" s="12">
        <v>0</v>
      </c>
      <c r="KS50" s="12">
        <v>0</v>
      </c>
      <c r="KT50" s="12">
        <v>0</v>
      </c>
      <c r="KU50" s="13"/>
      <c r="KV50" s="12">
        <v>0</v>
      </c>
      <c r="KW50" s="12">
        <v>0</v>
      </c>
      <c r="KX50" s="12">
        <v>0</v>
      </c>
      <c r="KY50" s="12">
        <v>0</v>
      </c>
      <c r="KZ50" s="13"/>
      <c r="LA50" s="12">
        <v>0</v>
      </c>
      <c r="LB50" s="12">
        <v>0</v>
      </c>
      <c r="LC50" s="12">
        <v>0</v>
      </c>
      <c r="LD50" s="12">
        <v>0</v>
      </c>
      <c r="LE50" s="13"/>
      <c r="LF50" s="12">
        <v>0</v>
      </c>
      <c r="LG50" s="12">
        <v>0</v>
      </c>
      <c r="LH50" s="12">
        <v>0</v>
      </c>
      <c r="LI50" s="12">
        <v>0</v>
      </c>
      <c r="LJ50" s="13"/>
      <c r="LK50" s="12">
        <v>0</v>
      </c>
      <c r="LL50" s="12">
        <v>0</v>
      </c>
      <c r="LM50" s="12">
        <v>0</v>
      </c>
      <c r="LN50" s="12">
        <v>0</v>
      </c>
      <c r="LO50" s="13"/>
      <c r="LP50" s="12">
        <v>0</v>
      </c>
      <c r="LQ50" s="12">
        <v>0</v>
      </c>
      <c r="LR50" s="12">
        <v>0</v>
      </c>
      <c r="LS50" s="12">
        <v>0</v>
      </c>
      <c r="LT50" s="13"/>
      <c r="LU50" s="12">
        <v>0</v>
      </c>
      <c r="LV50" s="12">
        <v>0</v>
      </c>
      <c r="LW50" s="12">
        <v>0</v>
      </c>
      <c r="LX50" s="12">
        <v>0</v>
      </c>
      <c r="LY50" s="13"/>
      <c r="LZ50" s="12">
        <v>0</v>
      </c>
      <c r="MA50" s="12">
        <v>0</v>
      </c>
      <c r="MB50" s="12">
        <v>0</v>
      </c>
      <c r="MC50" s="12">
        <v>0</v>
      </c>
      <c r="MD50" s="13"/>
      <c r="ME50" s="12">
        <v>0</v>
      </c>
      <c r="MF50" s="12">
        <v>0</v>
      </c>
      <c r="MG50" s="12">
        <v>0</v>
      </c>
      <c r="MH50" s="12">
        <v>0</v>
      </c>
      <c r="MI50" s="13"/>
      <c r="MJ50" s="12">
        <v>0</v>
      </c>
      <c r="MK50" s="12">
        <v>0</v>
      </c>
      <c r="ML50" s="12">
        <v>0</v>
      </c>
      <c r="MM50" s="12">
        <v>0</v>
      </c>
      <c r="MN50" s="13"/>
      <c r="MO50" s="12">
        <v>0</v>
      </c>
      <c r="MP50" s="12">
        <v>0</v>
      </c>
      <c r="MQ50" s="12">
        <v>0</v>
      </c>
      <c r="MR50" s="12">
        <v>0</v>
      </c>
      <c r="MS50" s="13"/>
      <c r="MT50" s="12">
        <v>0</v>
      </c>
      <c r="MU50" s="12">
        <v>0</v>
      </c>
      <c r="MV50" s="12">
        <v>0</v>
      </c>
      <c r="MW50" s="12">
        <v>0</v>
      </c>
      <c r="MX50" s="13"/>
      <c r="MY50" s="12">
        <v>0</v>
      </c>
      <c r="MZ50" s="12">
        <v>0</v>
      </c>
      <c r="NA50" s="12">
        <v>0</v>
      </c>
      <c r="NB50" s="12">
        <v>0</v>
      </c>
      <c r="NC50" s="13"/>
      <c r="ND50" s="12">
        <v>0</v>
      </c>
      <c r="NE50" s="12">
        <v>0</v>
      </c>
      <c r="NF50" s="12">
        <v>0</v>
      </c>
      <c r="NG50" s="12">
        <v>0</v>
      </c>
      <c r="NH50" s="13"/>
      <c r="NI50" s="12">
        <v>0</v>
      </c>
      <c r="NJ50" s="12">
        <v>0</v>
      </c>
      <c r="NK50" s="12">
        <v>0</v>
      </c>
      <c r="NL50" s="12">
        <v>0</v>
      </c>
      <c r="NM50" s="13"/>
      <c r="NN50" s="12">
        <v>0</v>
      </c>
      <c r="NO50" s="12">
        <v>0</v>
      </c>
      <c r="NP50" s="12">
        <v>0</v>
      </c>
      <c r="NQ50" s="12">
        <v>0</v>
      </c>
      <c r="NR50" s="13"/>
      <c r="NS50" s="12">
        <v>0</v>
      </c>
      <c r="NT50" s="12">
        <v>0</v>
      </c>
      <c r="NU50" s="12">
        <v>0</v>
      </c>
      <c r="NV50" s="12">
        <v>0</v>
      </c>
      <c r="NW50" s="13"/>
      <c r="NX50" s="12">
        <v>0</v>
      </c>
      <c r="NY50" s="12">
        <v>0</v>
      </c>
      <c r="NZ50" s="12">
        <v>0</v>
      </c>
      <c r="OA50" s="12">
        <v>0</v>
      </c>
      <c r="OB50" s="13"/>
      <c r="OC50" s="12">
        <v>0</v>
      </c>
      <c r="OD50" s="12">
        <v>0</v>
      </c>
      <c r="OE50" s="12">
        <v>0</v>
      </c>
      <c r="OF50" s="12">
        <v>0</v>
      </c>
      <c r="OG50" s="13"/>
      <c r="OH50" s="12">
        <v>0</v>
      </c>
      <c r="OI50" s="12">
        <v>0</v>
      </c>
      <c r="OJ50" s="12">
        <v>0</v>
      </c>
      <c r="OK50" s="12">
        <v>0</v>
      </c>
      <c r="OL50" s="13"/>
      <c r="OM50" s="12">
        <v>0</v>
      </c>
      <c r="ON50" s="12">
        <v>0</v>
      </c>
      <c r="OO50" s="12">
        <v>0</v>
      </c>
      <c r="OP50" s="12">
        <v>0</v>
      </c>
      <c r="OQ50" s="13"/>
      <c r="OR50" s="12">
        <v>0</v>
      </c>
      <c r="OS50" s="12">
        <v>0</v>
      </c>
      <c r="OT50" s="12">
        <v>0</v>
      </c>
      <c r="OU50" s="12">
        <v>0</v>
      </c>
      <c r="OV50" s="13"/>
      <c r="OW50" s="12">
        <v>0</v>
      </c>
      <c r="OX50" s="12">
        <v>0</v>
      </c>
      <c r="OY50" s="12">
        <v>0</v>
      </c>
      <c r="OZ50" s="12">
        <v>0</v>
      </c>
      <c r="PA50" s="13"/>
      <c r="PB50" s="12">
        <v>0</v>
      </c>
      <c r="PC50" s="12">
        <v>0</v>
      </c>
      <c r="PD50" s="12">
        <v>0</v>
      </c>
      <c r="PE50" s="12">
        <v>0</v>
      </c>
      <c r="PF50" s="13"/>
      <c r="PG50" s="12">
        <v>0</v>
      </c>
      <c r="PH50" s="12">
        <v>0</v>
      </c>
      <c r="PI50" s="12">
        <v>0</v>
      </c>
      <c r="PJ50" s="12">
        <v>0</v>
      </c>
      <c r="PK50" s="13"/>
      <c r="PL50" s="12">
        <v>0</v>
      </c>
      <c r="PM50" s="12">
        <v>0</v>
      </c>
      <c r="PN50" s="12">
        <v>0</v>
      </c>
      <c r="PO50" s="12">
        <v>0</v>
      </c>
      <c r="PP50" s="13"/>
      <c r="PQ50" s="12">
        <v>0</v>
      </c>
      <c r="PR50" s="12">
        <v>0</v>
      </c>
      <c r="PS50" s="12">
        <v>0</v>
      </c>
      <c r="PT50" s="12">
        <v>0</v>
      </c>
      <c r="PU50" s="13"/>
      <c r="PV50" s="12">
        <v>0</v>
      </c>
      <c r="PW50" s="12">
        <v>0</v>
      </c>
      <c r="PX50" s="12">
        <v>0</v>
      </c>
      <c r="PY50" s="12">
        <v>0</v>
      </c>
      <c r="PZ50" s="13"/>
      <c r="QA50" s="12">
        <v>0</v>
      </c>
      <c r="QB50" s="12">
        <v>0</v>
      </c>
      <c r="QC50" s="12">
        <v>0</v>
      </c>
      <c r="QD50" s="12">
        <v>0</v>
      </c>
      <c r="QE50" s="13"/>
      <c r="QF50" s="12">
        <v>0</v>
      </c>
      <c r="QG50" s="12">
        <v>0</v>
      </c>
      <c r="QH50" s="12">
        <v>0</v>
      </c>
      <c r="QI50" s="12">
        <v>0</v>
      </c>
      <c r="QJ50" s="13"/>
      <c r="QK50" s="12">
        <v>0</v>
      </c>
      <c r="QL50" s="12">
        <v>0</v>
      </c>
      <c r="QM50" s="12">
        <v>0</v>
      </c>
      <c r="QN50" s="12">
        <v>0</v>
      </c>
      <c r="QO50" s="13"/>
      <c r="QP50" s="12">
        <v>0</v>
      </c>
      <c r="QQ50" s="12">
        <v>0</v>
      </c>
      <c r="QR50" s="12">
        <v>0</v>
      </c>
      <c r="QS50" s="12">
        <v>0</v>
      </c>
      <c r="QT50" s="13"/>
      <c r="QU50" s="12">
        <v>0</v>
      </c>
      <c r="QV50" s="12">
        <v>0</v>
      </c>
      <c r="QW50" s="12">
        <v>0</v>
      </c>
      <c r="QX50" s="12">
        <v>0</v>
      </c>
      <c r="QY50" s="13"/>
      <c r="QZ50" s="12">
        <v>0</v>
      </c>
      <c r="RA50" s="12">
        <v>0</v>
      </c>
      <c r="RB50" s="12">
        <v>0</v>
      </c>
      <c r="RC50" s="12">
        <v>0</v>
      </c>
      <c r="RD50" s="13"/>
      <c r="RE50" s="12">
        <v>0</v>
      </c>
      <c r="RF50" s="12">
        <v>0</v>
      </c>
      <c r="RG50" s="12">
        <v>0</v>
      </c>
      <c r="RH50" s="12">
        <v>0</v>
      </c>
      <c r="RI50" s="13"/>
      <c r="RJ50" s="12">
        <v>0</v>
      </c>
      <c r="RK50" s="12">
        <v>0</v>
      </c>
      <c r="RL50" s="12">
        <v>0</v>
      </c>
      <c r="RM50" s="12">
        <v>0</v>
      </c>
      <c r="RN50" s="13"/>
      <c r="RO50" s="12">
        <v>0</v>
      </c>
      <c r="RP50" s="12">
        <v>0</v>
      </c>
      <c r="RQ50" s="12">
        <v>0</v>
      </c>
      <c r="RR50" s="12">
        <v>0</v>
      </c>
      <c r="RS50" s="13"/>
      <c r="RT50" s="12">
        <v>0</v>
      </c>
      <c r="RU50" s="12">
        <v>0</v>
      </c>
      <c r="RV50" s="12">
        <v>0</v>
      </c>
      <c r="RW50" s="12">
        <v>0</v>
      </c>
      <c r="RX50" s="13"/>
      <c r="RY50" s="12">
        <v>0</v>
      </c>
      <c r="RZ50" s="12">
        <v>0</v>
      </c>
      <c r="SA50" s="12">
        <v>0</v>
      </c>
      <c r="SB50" s="12">
        <v>0</v>
      </c>
      <c r="SC50" s="13"/>
      <c r="SD50" s="12">
        <v>0</v>
      </c>
      <c r="SE50" s="12">
        <v>0</v>
      </c>
      <c r="SF50" s="12">
        <v>0</v>
      </c>
      <c r="SG50" s="12">
        <v>0</v>
      </c>
      <c r="SH50" s="13"/>
      <c r="SI50" s="12">
        <v>0</v>
      </c>
      <c r="SJ50" s="12">
        <v>0</v>
      </c>
      <c r="SK50" s="12">
        <v>0</v>
      </c>
      <c r="SL50" s="12">
        <v>0</v>
      </c>
      <c r="SM50" s="13"/>
      <c r="SN50" s="12">
        <v>0</v>
      </c>
      <c r="SO50" s="12">
        <v>0</v>
      </c>
      <c r="SP50" s="12">
        <v>0</v>
      </c>
      <c r="SQ50" s="12">
        <v>0</v>
      </c>
      <c r="SR50" s="13"/>
      <c r="SS50" s="12">
        <v>0</v>
      </c>
      <c r="ST50" s="12">
        <v>0</v>
      </c>
      <c r="SU50" s="12">
        <v>0</v>
      </c>
      <c r="SV50" s="12">
        <v>0</v>
      </c>
      <c r="SW50" s="13"/>
      <c r="SX50" s="12">
        <v>0</v>
      </c>
      <c r="SY50" s="12">
        <v>0</v>
      </c>
      <c r="SZ50" s="12">
        <v>0</v>
      </c>
      <c r="TA50" s="12">
        <v>0</v>
      </c>
      <c r="TB50" s="13"/>
      <c r="TC50" s="12">
        <v>0</v>
      </c>
      <c r="TD50" s="12">
        <v>0</v>
      </c>
      <c r="TE50" s="12">
        <v>0</v>
      </c>
      <c r="TF50" s="12">
        <v>0</v>
      </c>
      <c r="TG50" s="13"/>
      <c r="TH50" s="12">
        <v>0</v>
      </c>
      <c r="TI50" s="12">
        <v>0</v>
      </c>
      <c r="TJ50" s="12">
        <v>0</v>
      </c>
      <c r="TK50" s="12">
        <v>0</v>
      </c>
      <c r="TL50" s="13"/>
      <c r="TM50" s="12">
        <v>0</v>
      </c>
      <c r="TN50" s="12">
        <v>0</v>
      </c>
      <c r="TO50" s="12">
        <v>0</v>
      </c>
      <c r="TP50" s="12">
        <v>0</v>
      </c>
      <c r="TQ50" s="13"/>
      <c r="TR50" s="12">
        <v>0</v>
      </c>
      <c r="TS50" s="12">
        <v>0</v>
      </c>
      <c r="TT50" s="12">
        <v>0</v>
      </c>
      <c r="TU50" s="12">
        <v>0</v>
      </c>
      <c r="TV50" s="13"/>
      <c r="TW50" s="12">
        <v>0</v>
      </c>
      <c r="TX50" s="12">
        <v>0</v>
      </c>
      <c r="TY50" s="12">
        <v>0</v>
      </c>
      <c r="TZ50" s="12">
        <v>0</v>
      </c>
      <c r="UA50" s="13"/>
      <c r="UB50" s="12">
        <v>0</v>
      </c>
      <c r="UC50" s="12">
        <v>0</v>
      </c>
      <c r="UD50" s="12">
        <v>0</v>
      </c>
      <c r="UE50" s="12">
        <v>0</v>
      </c>
      <c r="UF50" s="13"/>
      <c r="UG50" s="12">
        <v>0</v>
      </c>
      <c r="UH50" s="12">
        <v>2743000</v>
      </c>
      <c r="UI50" s="12">
        <v>0</v>
      </c>
      <c r="UJ50" s="12">
        <v>2743000</v>
      </c>
      <c r="UK50" s="13"/>
    </row>
    <row r="51" spans="1:557" hidden="1">
      <c r="A51" s="10">
        <v>45</v>
      </c>
      <c r="B51" s="11" t="s">
        <v>61</v>
      </c>
      <c r="C51" s="12">
        <v>0</v>
      </c>
      <c r="D51" s="12">
        <v>0</v>
      </c>
      <c r="E51" s="12">
        <v>0</v>
      </c>
      <c r="F51" s="12">
        <v>0</v>
      </c>
      <c r="G51" s="13"/>
      <c r="H51" s="12">
        <v>0</v>
      </c>
      <c r="I51" s="12">
        <v>0</v>
      </c>
      <c r="J51" s="12">
        <v>0</v>
      </c>
      <c r="K51" s="12">
        <v>0</v>
      </c>
      <c r="L51" s="13"/>
      <c r="M51" s="12">
        <v>0</v>
      </c>
      <c r="N51" s="12">
        <v>0</v>
      </c>
      <c r="O51" s="12">
        <v>0</v>
      </c>
      <c r="P51" s="12">
        <v>0</v>
      </c>
      <c r="Q51" s="13"/>
      <c r="R51" s="12">
        <v>0</v>
      </c>
      <c r="S51" s="12">
        <v>0</v>
      </c>
      <c r="T51" s="12">
        <v>0</v>
      </c>
      <c r="U51" s="12">
        <v>0</v>
      </c>
      <c r="V51" s="13"/>
      <c r="W51" s="12"/>
      <c r="X51" s="12">
        <v>0</v>
      </c>
      <c r="Y51" s="12">
        <v>0</v>
      </c>
      <c r="Z51" s="12">
        <v>0</v>
      </c>
      <c r="AA51" s="13"/>
      <c r="AB51" s="12">
        <v>0</v>
      </c>
      <c r="AC51" s="12">
        <v>0</v>
      </c>
      <c r="AD51" s="12">
        <v>0</v>
      </c>
      <c r="AE51" s="12">
        <v>0</v>
      </c>
      <c r="AF51" s="13"/>
      <c r="AG51" s="12">
        <v>0</v>
      </c>
      <c r="AH51" s="12">
        <v>0</v>
      </c>
      <c r="AI51" s="12">
        <v>0</v>
      </c>
      <c r="AJ51" s="12">
        <v>0</v>
      </c>
      <c r="AK51" s="13"/>
      <c r="AL51" s="12">
        <v>0</v>
      </c>
      <c r="AM51" s="12">
        <v>0</v>
      </c>
      <c r="AN51" s="12">
        <v>0</v>
      </c>
      <c r="AO51" s="12">
        <v>0</v>
      </c>
      <c r="AP51" s="13"/>
      <c r="AQ51" s="12">
        <v>0</v>
      </c>
      <c r="AR51" s="12">
        <v>0</v>
      </c>
      <c r="AS51" s="12">
        <v>0</v>
      </c>
      <c r="AT51" s="12">
        <v>0</v>
      </c>
      <c r="AU51" s="13"/>
      <c r="AV51" s="12">
        <v>0</v>
      </c>
      <c r="AW51" s="12">
        <v>0</v>
      </c>
      <c r="AX51" s="12">
        <v>0</v>
      </c>
      <c r="AY51" s="12">
        <v>0</v>
      </c>
      <c r="AZ51" s="13"/>
      <c r="BA51" s="12">
        <v>0</v>
      </c>
      <c r="BB51" s="12">
        <v>0</v>
      </c>
      <c r="BC51" s="12">
        <v>0</v>
      </c>
      <c r="BD51" s="12">
        <v>0</v>
      </c>
      <c r="BE51" s="13"/>
      <c r="BF51" s="12">
        <v>0</v>
      </c>
      <c r="BG51" s="12">
        <v>0</v>
      </c>
      <c r="BH51" s="12">
        <v>0</v>
      </c>
      <c r="BI51" s="12">
        <v>0</v>
      </c>
      <c r="BJ51" s="13"/>
      <c r="BK51" s="12">
        <v>2</v>
      </c>
      <c r="BL51" s="12">
        <v>234000</v>
      </c>
      <c r="BM51" s="12">
        <v>0</v>
      </c>
      <c r="BN51" s="12">
        <v>234000</v>
      </c>
      <c r="BO51" s="13"/>
      <c r="BP51" s="12">
        <v>0</v>
      </c>
      <c r="BQ51" s="12">
        <v>0</v>
      </c>
      <c r="BR51" s="12">
        <v>0</v>
      </c>
      <c r="BS51" s="12">
        <v>0</v>
      </c>
      <c r="BT51" s="13"/>
      <c r="BU51" s="12">
        <v>0</v>
      </c>
      <c r="BV51" s="12">
        <v>360000</v>
      </c>
      <c r="BW51" s="12">
        <v>0</v>
      </c>
      <c r="BX51" s="12">
        <v>360000</v>
      </c>
      <c r="BY51" s="13"/>
      <c r="BZ51" s="12">
        <v>0</v>
      </c>
      <c r="CA51" s="12">
        <v>0</v>
      </c>
      <c r="CB51" s="12">
        <v>0</v>
      </c>
      <c r="CC51" s="12">
        <v>0</v>
      </c>
      <c r="CD51" s="13"/>
      <c r="CE51" s="12">
        <v>0</v>
      </c>
      <c r="CF51" s="12">
        <v>0</v>
      </c>
      <c r="CG51" s="12">
        <v>0</v>
      </c>
      <c r="CH51" s="12">
        <v>0</v>
      </c>
      <c r="CI51" s="13"/>
      <c r="CJ51" s="12">
        <v>0</v>
      </c>
      <c r="CK51" s="12">
        <v>0</v>
      </c>
      <c r="CL51" s="12">
        <v>0</v>
      </c>
      <c r="CM51" s="12">
        <v>0</v>
      </c>
      <c r="CN51" s="13"/>
      <c r="CO51" s="12">
        <v>0</v>
      </c>
      <c r="CP51" s="12">
        <v>0</v>
      </c>
      <c r="CQ51" s="12">
        <v>0</v>
      </c>
      <c r="CR51" s="12">
        <v>0</v>
      </c>
      <c r="CS51" s="13"/>
      <c r="CT51" s="12">
        <v>0</v>
      </c>
      <c r="CU51" s="12">
        <v>0</v>
      </c>
      <c r="CV51" s="12">
        <v>0</v>
      </c>
      <c r="CW51" s="12">
        <v>0</v>
      </c>
      <c r="CX51" s="13"/>
      <c r="CY51" s="12">
        <v>0</v>
      </c>
      <c r="CZ51" s="12">
        <v>0</v>
      </c>
      <c r="DA51" s="12">
        <v>0</v>
      </c>
      <c r="DB51" s="12">
        <v>0</v>
      </c>
      <c r="DC51" s="13"/>
      <c r="DD51" s="12">
        <v>0</v>
      </c>
      <c r="DE51" s="12">
        <v>0</v>
      </c>
      <c r="DF51" s="12">
        <v>0</v>
      </c>
      <c r="DG51" s="12">
        <v>0</v>
      </c>
      <c r="DH51" s="13"/>
      <c r="DI51" s="12">
        <v>0</v>
      </c>
      <c r="DJ51" s="12">
        <v>0</v>
      </c>
      <c r="DK51" s="12">
        <v>0</v>
      </c>
      <c r="DL51" s="12">
        <v>0</v>
      </c>
      <c r="DM51" s="13"/>
      <c r="DN51" s="12">
        <v>0</v>
      </c>
      <c r="DO51" s="12">
        <v>0</v>
      </c>
      <c r="DP51" s="12">
        <v>0</v>
      </c>
      <c r="DQ51" s="12">
        <v>0</v>
      </c>
      <c r="DR51" s="13"/>
      <c r="DS51" s="12">
        <v>0</v>
      </c>
      <c r="DT51" s="12">
        <v>0</v>
      </c>
      <c r="DU51" s="12">
        <v>0</v>
      </c>
      <c r="DV51" s="12">
        <v>0</v>
      </c>
      <c r="DW51" s="13"/>
      <c r="DX51" s="12">
        <v>0</v>
      </c>
      <c r="DY51" s="12">
        <v>0</v>
      </c>
      <c r="DZ51" s="12">
        <v>0</v>
      </c>
      <c r="EA51" s="12">
        <v>0</v>
      </c>
      <c r="EB51" s="13"/>
      <c r="EC51" s="12">
        <v>0</v>
      </c>
      <c r="ED51" s="12">
        <v>0</v>
      </c>
      <c r="EE51" s="12">
        <v>0</v>
      </c>
      <c r="EF51" s="12">
        <v>0</v>
      </c>
      <c r="EG51" s="13"/>
      <c r="EH51" s="12">
        <v>0</v>
      </c>
      <c r="EI51" s="12">
        <v>0</v>
      </c>
      <c r="EJ51" s="12">
        <v>0</v>
      </c>
      <c r="EK51" s="12">
        <v>0</v>
      </c>
      <c r="EL51" s="13"/>
      <c r="EM51" s="12">
        <v>0</v>
      </c>
      <c r="EN51" s="12"/>
      <c r="EO51" s="12">
        <v>0</v>
      </c>
      <c r="EP51" s="12">
        <v>0</v>
      </c>
      <c r="EQ51" s="13"/>
      <c r="ER51" s="12">
        <v>0</v>
      </c>
      <c r="ES51" s="12">
        <v>0</v>
      </c>
      <c r="ET51" s="12">
        <v>0</v>
      </c>
      <c r="EU51" s="12">
        <v>0</v>
      </c>
      <c r="EV51" s="13"/>
      <c r="EW51" s="12">
        <v>0</v>
      </c>
      <c r="EX51" s="12">
        <v>0</v>
      </c>
      <c r="EY51" s="12">
        <v>0</v>
      </c>
      <c r="EZ51" s="12">
        <v>0</v>
      </c>
      <c r="FA51" s="13"/>
      <c r="FB51" s="12">
        <v>0</v>
      </c>
      <c r="FC51" s="12">
        <v>0</v>
      </c>
      <c r="FD51" s="12">
        <v>0</v>
      </c>
      <c r="FE51" s="12">
        <v>0</v>
      </c>
      <c r="FF51" s="13"/>
      <c r="FG51" s="12">
        <v>0</v>
      </c>
      <c r="FH51" s="12">
        <v>0</v>
      </c>
      <c r="FI51" s="12">
        <v>0</v>
      </c>
      <c r="FJ51" s="12">
        <v>0</v>
      </c>
      <c r="FK51" s="13"/>
      <c r="FL51" s="12">
        <v>4</v>
      </c>
      <c r="FM51" s="12">
        <v>600000</v>
      </c>
      <c r="FN51" s="12">
        <v>0</v>
      </c>
      <c r="FO51" s="12">
        <v>600000</v>
      </c>
      <c r="FP51" s="13"/>
      <c r="FQ51" s="12">
        <v>1</v>
      </c>
      <c r="FR51" s="12">
        <v>52000</v>
      </c>
      <c r="FS51" s="12">
        <v>0</v>
      </c>
      <c r="FT51" s="12">
        <v>52000</v>
      </c>
      <c r="FU51" s="13"/>
      <c r="FV51" s="12">
        <v>2</v>
      </c>
      <c r="FW51" s="12">
        <v>84000</v>
      </c>
      <c r="FX51" s="12">
        <v>0</v>
      </c>
      <c r="FY51" s="12">
        <v>84000</v>
      </c>
      <c r="FZ51" s="13"/>
      <c r="GA51" s="12">
        <v>4</v>
      </c>
      <c r="GB51" s="12">
        <v>600000</v>
      </c>
      <c r="GC51" s="12">
        <v>0</v>
      </c>
      <c r="GD51" s="12">
        <v>600000</v>
      </c>
      <c r="GE51" s="13"/>
      <c r="GF51" s="12">
        <v>0</v>
      </c>
      <c r="GG51" s="12">
        <v>0</v>
      </c>
      <c r="GH51" s="12">
        <v>0</v>
      </c>
      <c r="GI51" s="12">
        <v>0</v>
      </c>
      <c r="GJ51" s="13"/>
      <c r="GK51" s="12">
        <v>0</v>
      </c>
      <c r="GL51" s="12">
        <v>0</v>
      </c>
      <c r="GM51" s="12">
        <v>0</v>
      </c>
      <c r="GN51" s="12">
        <v>0</v>
      </c>
      <c r="GO51" s="13"/>
      <c r="GP51" s="12">
        <v>0</v>
      </c>
      <c r="GQ51" s="12">
        <v>0</v>
      </c>
      <c r="GR51" s="12">
        <v>0</v>
      </c>
      <c r="GS51" s="12">
        <v>0</v>
      </c>
      <c r="GT51" s="13"/>
      <c r="GU51" s="12">
        <v>0</v>
      </c>
      <c r="GV51" s="12">
        <v>0</v>
      </c>
      <c r="GW51" s="12">
        <v>0</v>
      </c>
      <c r="GX51" s="12">
        <v>0</v>
      </c>
      <c r="GY51" s="13"/>
      <c r="GZ51" s="12">
        <v>0</v>
      </c>
      <c r="HA51" s="12">
        <v>0</v>
      </c>
      <c r="HB51" s="12">
        <v>0</v>
      </c>
      <c r="HC51" s="12">
        <v>0</v>
      </c>
      <c r="HD51" s="13"/>
      <c r="HE51" s="12">
        <v>0</v>
      </c>
      <c r="HF51" s="12">
        <v>0</v>
      </c>
      <c r="HG51" s="12">
        <v>0</v>
      </c>
      <c r="HH51" s="12">
        <v>0</v>
      </c>
      <c r="HI51" s="13"/>
      <c r="HJ51" s="12">
        <v>0</v>
      </c>
      <c r="HK51" s="12">
        <v>0</v>
      </c>
      <c r="HL51" s="12">
        <v>0</v>
      </c>
      <c r="HM51" s="12">
        <v>0</v>
      </c>
      <c r="HN51" s="13"/>
      <c r="HO51" s="12">
        <v>0</v>
      </c>
      <c r="HP51" s="12">
        <v>0</v>
      </c>
      <c r="HQ51" s="12">
        <v>0</v>
      </c>
      <c r="HR51" s="12">
        <v>0</v>
      </c>
      <c r="HS51" s="13"/>
      <c r="HT51" s="12">
        <v>0</v>
      </c>
      <c r="HU51" s="12">
        <v>0</v>
      </c>
      <c r="HV51" s="12">
        <v>0</v>
      </c>
      <c r="HW51" s="12">
        <v>0</v>
      </c>
      <c r="HX51" s="13"/>
      <c r="HY51" s="12">
        <v>0</v>
      </c>
      <c r="HZ51" s="12">
        <v>0</v>
      </c>
      <c r="IA51" s="12">
        <v>0</v>
      </c>
      <c r="IB51" s="12">
        <v>0</v>
      </c>
      <c r="IC51" s="13"/>
      <c r="ID51" s="12">
        <v>0</v>
      </c>
      <c r="IE51" s="12">
        <v>0</v>
      </c>
      <c r="IF51" s="12">
        <v>0</v>
      </c>
      <c r="IG51" s="12">
        <v>0</v>
      </c>
      <c r="IH51" s="13"/>
      <c r="II51" s="12">
        <v>0</v>
      </c>
      <c r="IJ51" s="12">
        <v>0</v>
      </c>
      <c r="IK51" s="12">
        <v>0</v>
      </c>
      <c r="IL51" s="12">
        <v>0</v>
      </c>
      <c r="IM51" s="13"/>
      <c r="IN51" s="12">
        <v>0</v>
      </c>
      <c r="IO51" s="12">
        <v>0</v>
      </c>
      <c r="IP51" s="12">
        <v>0</v>
      </c>
      <c r="IQ51" s="12">
        <v>0</v>
      </c>
      <c r="IR51" s="13"/>
      <c r="IS51" s="12">
        <v>0</v>
      </c>
      <c r="IT51" s="12">
        <v>0</v>
      </c>
      <c r="IU51" s="12">
        <v>0</v>
      </c>
      <c r="IV51" s="12">
        <v>0</v>
      </c>
      <c r="IW51" s="13"/>
      <c r="IX51" s="12">
        <v>0</v>
      </c>
      <c r="IY51" s="12">
        <v>0</v>
      </c>
      <c r="IZ51" s="12">
        <v>0</v>
      </c>
      <c r="JA51" s="12">
        <v>0</v>
      </c>
      <c r="JB51" s="13"/>
      <c r="JC51" s="12">
        <v>0</v>
      </c>
      <c r="JD51" s="12">
        <v>0</v>
      </c>
      <c r="JE51" s="12">
        <v>0</v>
      </c>
      <c r="JF51" s="12">
        <v>0</v>
      </c>
      <c r="JG51" s="13"/>
      <c r="JH51" s="12">
        <v>0</v>
      </c>
      <c r="JI51" s="12">
        <v>0</v>
      </c>
      <c r="JJ51" s="12">
        <v>0</v>
      </c>
      <c r="JK51" s="12">
        <v>0</v>
      </c>
      <c r="JL51" s="13"/>
      <c r="JM51" s="12">
        <v>0</v>
      </c>
      <c r="JN51" s="12">
        <v>0</v>
      </c>
      <c r="JO51" s="12">
        <v>0</v>
      </c>
      <c r="JP51" s="12">
        <v>0</v>
      </c>
      <c r="JQ51" s="13"/>
      <c r="JR51" s="12">
        <v>0</v>
      </c>
      <c r="JS51" s="12">
        <v>0</v>
      </c>
      <c r="JT51" s="12">
        <v>0</v>
      </c>
      <c r="JU51" s="12">
        <v>0</v>
      </c>
      <c r="JV51" s="13"/>
      <c r="JW51" s="12">
        <v>0</v>
      </c>
      <c r="JX51" s="12">
        <v>0</v>
      </c>
      <c r="JY51" s="12">
        <v>0</v>
      </c>
      <c r="JZ51" s="12">
        <v>0</v>
      </c>
      <c r="KA51" s="13"/>
      <c r="KB51" s="12">
        <v>0</v>
      </c>
      <c r="KC51" s="12">
        <v>0</v>
      </c>
      <c r="KD51" s="12">
        <v>0</v>
      </c>
      <c r="KE51" s="12">
        <v>0</v>
      </c>
      <c r="KF51" s="13"/>
      <c r="KG51" s="12">
        <v>0</v>
      </c>
      <c r="KH51" s="12">
        <v>0</v>
      </c>
      <c r="KI51" s="12">
        <v>0</v>
      </c>
      <c r="KJ51" s="12">
        <v>0</v>
      </c>
      <c r="KK51" s="13"/>
      <c r="KL51" s="12">
        <v>0</v>
      </c>
      <c r="KM51" s="12">
        <v>0</v>
      </c>
      <c r="KN51" s="12">
        <v>0</v>
      </c>
      <c r="KO51" s="12">
        <v>0</v>
      </c>
      <c r="KP51" s="13"/>
      <c r="KQ51" s="12">
        <v>0</v>
      </c>
      <c r="KR51" s="12">
        <v>0</v>
      </c>
      <c r="KS51" s="12">
        <v>0</v>
      </c>
      <c r="KT51" s="12">
        <v>0</v>
      </c>
      <c r="KU51" s="13"/>
      <c r="KV51" s="12">
        <v>0</v>
      </c>
      <c r="KW51" s="12">
        <v>0</v>
      </c>
      <c r="KX51" s="12">
        <v>0</v>
      </c>
      <c r="KY51" s="12">
        <v>0</v>
      </c>
      <c r="KZ51" s="13"/>
      <c r="LA51" s="12">
        <v>0</v>
      </c>
      <c r="LB51" s="12">
        <v>0</v>
      </c>
      <c r="LC51" s="12">
        <v>0</v>
      </c>
      <c r="LD51" s="12">
        <v>0</v>
      </c>
      <c r="LE51" s="13"/>
      <c r="LF51" s="12">
        <v>0</v>
      </c>
      <c r="LG51" s="12">
        <v>0</v>
      </c>
      <c r="LH51" s="12">
        <v>0</v>
      </c>
      <c r="LI51" s="12">
        <v>0</v>
      </c>
      <c r="LJ51" s="13"/>
      <c r="LK51" s="12">
        <v>0</v>
      </c>
      <c r="LL51" s="12">
        <v>0</v>
      </c>
      <c r="LM51" s="12">
        <v>0</v>
      </c>
      <c r="LN51" s="12">
        <v>0</v>
      </c>
      <c r="LO51" s="13"/>
      <c r="LP51" s="12">
        <v>0</v>
      </c>
      <c r="LQ51" s="12">
        <v>0</v>
      </c>
      <c r="LR51" s="12">
        <v>0</v>
      </c>
      <c r="LS51" s="12">
        <v>0</v>
      </c>
      <c r="LT51" s="13"/>
      <c r="LU51" s="12">
        <v>0</v>
      </c>
      <c r="LV51" s="12">
        <v>0</v>
      </c>
      <c r="LW51" s="12">
        <v>0</v>
      </c>
      <c r="LX51" s="12">
        <v>0</v>
      </c>
      <c r="LY51" s="13"/>
      <c r="LZ51" s="12">
        <v>0</v>
      </c>
      <c r="MA51" s="12">
        <v>0</v>
      </c>
      <c r="MB51" s="12">
        <v>0</v>
      </c>
      <c r="MC51" s="12">
        <v>0</v>
      </c>
      <c r="MD51" s="13"/>
      <c r="ME51" s="12">
        <v>0</v>
      </c>
      <c r="MF51" s="12">
        <v>0</v>
      </c>
      <c r="MG51" s="12">
        <v>0</v>
      </c>
      <c r="MH51" s="12">
        <v>0</v>
      </c>
      <c r="MI51" s="13"/>
      <c r="MJ51" s="12">
        <v>0</v>
      </c>
      <c r="MK51" s="12">
        <v>0</v>
      </c>
      <c r="ML51" s="12">
        <v>0</v>
      </c>
      <c r="MM51" s="12">
        <v>0</v>
      </c>
      <c r="MN51" s="13"/>
      <c r="MO51" s="12">
        <v>0</v>
      </c>
      <c r="MP51" s="12">
        <v>0</v>
      </c>
      <c r="MQ51" s="12">
        <v>0</v>
      </c>
      <c r="MR51" s="12">
        <v>0</v>
      </c>
      <c r="MS51" s="13"/>
      <c r="MT51" s="12">
        <v>0</v>
      </c>
      <c r="MU51" s="12">
        <v>0</v>
      </c>
      <c r="MV51" s="12">
        <v>0</v>
      </c>
      <c r="MW51" s="12">
        <v>0</v>
      </c>
      <c r="MX51" s="13"/>
      <c r="MY51" s="12">
        <v>0</v>
      </c>
      <c r="MZ51" s="12">
        <v>0</v>
      </c>
      <c r="NA51" s="12">
        <v>0</v>
      </c>
      <c r="NB51" s="12">
        <v>0</v>
      </c>
      <c r="NC51" s="13"/>
      <c r="ND51" s="12">
        <v>0</v>
      </c>
      <c r="NE51" s="12">
        <v>0</v>
      </c>
      <c r="NF51" s="12">
        <v>0</v>
      </c>
      <c r="NG51" s="12">
        <v>0</v>
      </c>
      <c r="NH51" s="13"/>
      <c r="NI51" s="12">
        <v>0</v>
      </c>
      <c r="NJ51" s="12">
        <v>0</v>
      </c>
      <c r="NK51" s="12">
        <v>0</v>
      </c>
      <c r="NL51" s="12">
        <v>0</v>
      </c>
      <c r="NM51" s="13"/>
      <c r="NN51" s="12">
        <v>0</v>
      </c>
      <c r="NO51" s="12">
        <v>0</v>
      </c>
      <c r="NP51" s="12">
        <v>0</v>
      </c>
      <c r="NQ51" s="12">
        <v>0</v>
      </c>
      <c r="NR51" s="13"/>
      <c r="NS51" s="12">
        <v>0</v>
      </c>
      <c r="NT51" s="12">
        <v>0</v>
      </c>
      <c r="NU51" s="12">
        <v>0</v>
      </c>
      <c r="NV51" s="12">
        <v>0</v>
      </c>
      <c r="NW51" s="13"/>
      <c r="NX51" s="12">
        <v>0</v>
      </c>
      <c r="NY51" s="12">
        <v>0</v>
      </c>
      <c r="NZ51" s="12">
        <v>0</v>
      </c>
      <c r="OA51" s="12">
        <v>0</v>
      </c>
      <c r="OB51" s="13"/>
      <c r="OC51" s="12">
        <v>0</v>
      </c>
      <c r="OD51" s="12">
        <v>0</v>
      </c>
      <c r="OE51" s="12">
        <v>0</v>
      </c>
      <c r="OF51" s="12">
        <v>0</v>
      </c>
      <c r="OG51" s="13"/>
      <c r="OH51" s="12">
        <v>0</v>
      </c>
      <c r="OI51" s="12">
        <v>0</v>
      </c>
      <c r="OJ51" s="12">
        <v>0</v>
      </c>
      <c r="OK51" s="12">
        <v>0</v>
      </c>
      <c r="OL51" s="13"/>
      <c r="OM51" s="12">
        <v>0</v>
      </c>
      <c r="ON51" s="12">
        <v>0</v>
      </c>
      <c r="OO51" s="12">
        <v>0</v>
      </c>
      <c r="OP51" s="12">
        <v>0</v>
      </c>
      <c r="OQ51" s="13"/>
      <c r="OR51" s="12">
        <v>0</v>
      </c>
      <c r="OS51" s="12">
        <v>0</v>
      </c>
      <c r="OT51" s="12">
        <v>0</v>
      </c>
      <c r="OU51" s="12">
        <v>0</v>
      </c>
      <c r="OV51" s="13"/>
      <c r="OW51" s="12">
        <v>0</v>
      </c>
      <c r="OX51" s="12">
        <v>0</v>
      </c>
      <c r="OY51" s="12">
        <v>0</v>
      </c>
      <c r="OZ51" s="12">
        <v>0</v>
      </c>
      <c r="PA51" s="13"/>
      <c r="PB51" s="12">
        <v>0</v>
      </c>
      <c r="PC51" s="12">
        <v>0</v>
      </c>
      <c r="PD51" s="12">
        <v>0</v>
      </c>
      <c r="PE51" s="12">
        <v>0</v>
      </c>
      <c r="PF51" s="13"/>
      <c r="PG51" s="12">
        <v>0</v>
      </c>
      <c r="PH51" s="12">
        <v>0</v>
      </c>
      <c r="PI51" s="12">
        <v>0</v>
      </c>
      <c r="PJ51" s="12">
        <v>0</v>
      </c>
      <c r="PK51" s="13"/>
      <c r="PL51" s="12">
        <v>0</v>
      </c>
      <c r="PM51" s="12">
        <v>0</v>
      </c>
      <c r="PN51" s="12">
        <v>0</v>
      </c>
      <c r="PO51" s="12">
        <v>0</v>
      </c>
      <c r="PP51" s="13"/>
      <c r="PQ51" s="12">
        <v>0</v>
      </c>
      <c r="PR51" s="12">
        <v>0</v>
      </c>
      <c r="PS51" s="12">
        <v>0</v>
      </c>
      <c r="PT51" s="12">
        <v>0</v>
      </c>
      <c r="PU51" s="13"/>
      <c r="PV51" s="12">
        <v>0</v>
      </c>
      <c r="PW51" s="12">
        <v>0</v>
      </c>
      <c r="PX51" s="12">
        <v>0</v>
      </c>
      <c r="PY51" s="12">
        <v>0</v>
      </c>
      <c r="PZ51" s="13"/>
      <c r="QA51" s="12">
        <v>0</v>
      </c>
      <c r="QB51" s="12">
        <v>0</v>
      </c>
      <c r="QC51" s="12">
        <v>0</v>
      </c>
      <c r="QD51" s="12">
        <v>0</v>
      </c>
      <c r="QE51" s="13"/>
      <c r="QF51" s="12">
        <v>0</v>
      </c>
      <c r="QG51" s="12">
        <v>0</v>
      </c>
      <c r="QH51" s="12">
        <v>0</v>
      </c>
      <c r="QI51" s="12">
        <v>0</v>
      </c>
      <c r="QJ51" s="13"/>
      <c r="QK51" s="12">
        <v>0</v>
      </c>
      <c r="QL51" s="12">
        <v>0</v>
      </c>
      <c r="QM51" s="12">
        <v>0</v>
      </c>
      <c r="QN51" s="12">
        <v>0</v>
      </c>
      <c r="QO51" s="13"/>
      <c r="QP51" s="12">
        <v>0</v>
      </c>
      <c r="QQ51" s="12">
        <v>0</v>
      </c>
      <c r="QR51" s="12">
        <v>0</v>
      </c>
      <c r="QS51" s="12">
        <v>0</v>
      </c>
      <c r="QT51" s="13"/>
      <c r="QU51" s="12">
        <v>0</v>
      </c>
      <c r="QV51" s="12">
        <v>0</v>
      </c>
      <c r="QW51" s="12">
        <v>0</v>
      </c>
      <c r="QX51" s="12">
        <v>0</v>
      </c>
      <c r="QY51" s="13"/>
      <c r="QZ51" s="12">
        <v>0</v>
      </c>
      <c r="RA51" s="12">
        <v>0</v>
      </c>
      <c r="RB51" s="12">
        <v>0</v>
      </c>
      <c r="RC51" s="12">
        <v>0</v>
      </c>
      <c r="RD51" s="13"/>
      <c r="RE51" s="12">
        <v>0</v>
      </c>
      <c r="RF51" s="12">
        <v>0</v>
      </c>
      <c r="RG51" s="12">
        <v>0</v>
      </c>
      <c r="RH51" s="12">
        <v>0</v>
      </c>
      <c r="RI51" s="13"/>
      <c r="RJ51" s="12">
        <v>0</v>
      </c>
      <c r="RK51" s="12">
        <v>0</v>
      </c>
      <c r="RL51" s="12">
        <v>0</v>
      </c>
      <c r="RM51" s="12">
        <v>0</v>
      </c>
      <c r="RN51" s="13"/>
      <c r="RO51" s="12">
        <v>0</v>
      </c>
      <c r="RP51" s="12">
        <v>0</v>
      </c>
      <c r="RQ51" s="12">
        <v>0</v>
      </c>
      <c r="RR51" s="12">
        <v>0</v>
      </c>
      <c r="RS51" s="13"/>
      <c r="RT51" s="12">
        <v>0</v>
      </c>
      <c r="RU51" s="12">
        <v>0</v>
      </c>
      <c r="RV51" s="12">
        <v>0</v>
      </c>
      <c r="RW51" s="12">
        <v>0</v>
      </c>
      <c r="RX51" s="13"/>
      <c r="RY51" s="12">
        <v>0</v>
      </c>
      <c r="RZ51" s="12">
        <v>0</v>
      </c>
      <c r="SA51" s="12">
        <v>0</v>
      </c>
      <c r="SB51" s="12">
        <v>0</v>
      </c>
      <c r="SC51" s="13"/>
      <c r="SD51" s="12">
        <v>0</v>
      </c>
      <c r="SE51" s="12">
        <v>0</v>
      </c>
      <c r="SF51" s="12">
        <v>0</v>
      </c>
      <c r="SG51" s="12">
        <v>0</v>
      </c>
      <c r="SH51" s="13"/>
      <c r="SI51" s="12">
        <v>0</v>
      </c>
      <c r="SJ51" s="12">
        <v>0</v>
      </c>
      <c r="SK51" s="12">
        <v>0</v>
      </c>
      <c r="SL51" s="12">
        <v>0</v>
      </c>
      <c r="SM51" s="13"/>
      <c r="SN51" s="12">
        <v>0</v>
      </c>
      <c r="SO51" s="12">
        <v>0</v>
      </c>
      <c r="SP51" s="12">
        <v>0</v>
      </c>
      <c r="SQ51" s="12">
        <v>0</v>
      </c>
      <c r="SR51" s="13"/>
      <c r="SS51" s="12">
        <v>0</v>
      </c>
      <c r="ST51" s="12">
        <v>0</v>
      </c>
      <c r="SU51" s="12">
        <v>0</v>
      </c>
      <c r="SV51" s="12">
        <v>0</v>
      </c>
      <c r="SW51" s="13"/>
      <c r="SX51" s="12">
        <v>0</v>
      </c>
      <c r="SY51" s="12">
        <v>0</v>
      </c>
      <c r="SZ51" s="12">
        <v>0</v>
      </c>
      <c r="TA51" s="12">
        <v>0</v>
      </c>
      <c r="TB51" s="13"/>
      <c r="TC51" s="12">
        <v>0</v>
      </c>
      <c r="TD51" s="12">
        <v>0</v>
      </c>
      <c r="TE51" s="12">
        <v>0</v>
      </c>
      <c r="TF51" s="12">
        <v>0</v>
      </c>
      <c r="TG51" s="13"/>
      <c r="TH51" s="12">
        <v>0</v>
      </c>
      <c r="TI51" s="12">
        <v>0</v>
      </c>
      <c r="TJ51" s="12">
        <v>0</v>
      </c>
      <c r="TK51" s="12">
        <v>0</v>
      </c>
      <c r="TL51" s="13"/>
      <c r="TM51" s="12">
        <v>0</v>
      </c>
      <c r="TN51" s="12">
        <v>0</v>
      </c>
      <c r="TO51" s="12">
        <v>0</v>
      </c>
      <c r="TP51" s="12">
        <v>0</v>
      </c>
      <c r="TQ51" s="13"/>
      <c r="TR51" s="12">
        <v>0</v>
      </c>
      <c r="TS51" s="12">
        <v>0</v>
      </c>
      <c r="TT51" s="12">
        <v>0</v>
      </c>
      <c r="TU51" s="12">
        <v>0</v>
      </c>
      <c r="TV51" s="13"/>
      <c r="TW51" s="12">
        <v>0</v>
      </c>
      <c r="TX51" s="12">
        <v>0</v>
      </c>
      <c r="TY51" s="12">
        <v>0</v>
      </c>
      <c r="TZ51" s="12">
        <v>0</v>
      </c>
      <c r="UA51" s="13"/>
      <c r="UB51" s="12">
        <v>0</v>
      </c>
      <c r="UC51" s="12">
        <v>0</v>
      </c>
      <c r="UD51" s="12">
        <v>0</v>
      </c>
      <c r="UE51" s="12">
        <v>0</v>
      </c>
      <c r="UF51" s="13"/>
      <c r="UG51" s="12">
        <v>0</v>
      </c>
      <c r="UH51" s="12">
        <v>1930000</v>
      </c>
      <c r="UI51" s="12">
        <v>0</v>
      </c>
      <c r="UJ51" s="12">
        <v>1930000</v>
      </c>
      <c r="UK51" s="13"/>
    </row>
    <row r="52" spans="1:557" hidden="1">
      <c r="A52" s="10">
        <v>46</v>
      </c>
      <c r="B52" s="11" t="s">
        <v>62</v>
      </c>
      <c r="C52" s="12">
        <v>0</v>
      </c>
      <c r="D52" s="12">
        <v>0</v>
      </c>
      <c r="E52" s="12">
        <v>0</v>
      </c>
      <c r="F52" s="12">
        <v>0</v>
      </c>
      <c r="G52" s="13"/>
      <c r="H52" s="12">
        <v>0</v>
      </c>
      <c r="I52" s="12">
        <v>0</v>
      </c>
      <c r="J52" s="12">
        <v>0</v>
      </c>
      <c r="K52" s="12">
        <v>0</v>
      </c>
      <c r="L52" s="13"/>
      <c r="M52" s="12">
        <v>0</v>
      </c>
      <c r="N52" s="12">
        <v>0</v>
      </c>
      <c r="O52" s="12">
        <v>0</v>
      </c>
      <c r="P52" s="12">
        <v>0</v>
      </c>
      <c r="Q52" s="13"/>
      <c r="R52" s="12">
        <v>0</v>
      </c>
      <c r="S52" s="12">
        <v>0</v>
      </c>
      <c r="T52" s="12">
        <v>0</v>
      </c>
      <c r="U52" s="12">
        <v>0</v>
      </c>
      <c r="V52" s="13"/>
      <c r="W52" s="12"/>
      <c r="X52" s="12">
        <v>0</v>
      </c>
      <c r="Y52" s="12">
        <v>0</v>
      </c>
      <c r="Z52" s="12">
        <v>0</v>
      </c>
      <c r="AA52" s="13"/>
      <c r="AB52" s="12">
        <v>0</v>
      </c>
      <c r="AC52" s="12">
        <v>0</v>
      </c>
      <c r="AD52" s="12">
        <v>0</v>
      </c>
      <c r="AE52" s="12">
        <v>0</v>
      </c>
      <c r="AF52" s="13"/>
      <c r="AG52" s="12">
        <v>0</v>
      </c>
      <c r="AH52" s="12">
        <v>0</v>
      </c>
      <c r="AI52" s="12">
        <v>0</v>
      </c>
      <c r="AJ52" s="12">
        <v>0</v>
      </c>
      <c r="AK52" s="13"/>
      <c r="AL52" s="12">
        <v>0</v>
      </c>
      <c r="AM52" s="12">
        <v>0</v>
      </c>
      <c r="AN52" s="12">
        <v>0</v>
      </c>
      <c r="AO52" s="12">
        <v>0</v>
      </c>
      <c r="AP52" s="13"/>
      <c r="AQ52" s="12">
        <v>0</v>
      </c>
      <c r="AR52" s="12">
        <v>0</v>
      </c>
      <c r="AS52" s="12">
        <v>0</v>
      </c>
      <c r="AT52" s="12">
        <v>0</v>
      </c>
      <c r="AU52" s="13"/>
      <c r="AV52" s="12">
        <v>0</v>
      </c>
      <c r="AW52" s="12">
        <v>0</v>
      </c>
      <c r="AX52" s="12">
        <v>0</v>
      </c>
      <c r="AY52" s="12">
        <v>0</v>
      </c>
      <c r="AZ52" s="13"/>
      <c r="BA52" s="12">
        <v>0</v>
      </c>
      <c r="BB52" s="12">
        <v>0</v>
      </c>
      <c r="BC52" s="12">
        <v>0</v>
      </c>
      <c r="BD52" s="12">
        <v>0</v>
      </c>
      <c r="BE52" s="13"/>
      <c r="BF52" s="12">
        <v>0</v>
      </c>
      <c r="BG52" s="12">
        <v>0</v>
      </c>
      <c r="BH52" s="12">
        <v>0</v>
      </c>
      <c r="BI52" s="12">
        <v>0</v>
      </c>
      <c r="BJ52" s="13"/>
      <c r="BK52" s="12">
        <v>2</v>
      </c>
      <c r="BL52" s="12">
        <v>234000</v>
      </c>
      <c r="BM52" s="12">
        <v>0</v>
      </c>
      <c r="BN52" s="12">
        <v>234000</v>
      </c>
      <c r="BO52" s="13"/>
      <c r="BP52" s="12">
        <v>0</v>
      </c>
      <c r="BQ52" s="12">
        <v>0</v>
      </c>
      <c r="BR52" s="12">
        <v>0</v>
      </c>
      <c r="BS52" s="12">
        <v>0</v>
      </c>
      <c r="BT52" s="13"/>
      <c r="BU52" s="12">
        <v>0</v>
      </c>
      <c r="BV52" s="12">
        <v>360000</v>
      </c>
      <c r="BW52" s="12">
        <v>0</v>
      </c>
      <c r="BX52" s="12">
        <v>360000</v>
      </c>
      <c r="BY52" s="13"/>
      <c r="BZ52" s="12">
        <v>0</v>
      </c>
      <c r="CA52" s="12">
        <v>0</v>
      </c>
      <c r="CB52" s="12">
        <v>0</v>
      </c>
      <c r="CC52" s="12">
        <v>0</v>
      </c>
      <c r="CD52" s="13"/>
      <c r="CE52" s="12">
        <v>0</v>
      </c>
      <c r="CF52" s="12">
        <v>0</v>
      </c>
      <c r="CG52" s="12">
        <v>0</v>
      </c>
      <c r="CH52" s="12">
        <v>0</v>
      </c>
      <c r="CI52" s="13"/>
      <c r="CJ52" s="12">
        <v>0</v>
      </c>
      <c r="CK52" s="12">
        <v>0</v>
      </c>
      <c r="CL52" s="12">
        <v>0</v>
      </c>
      <c r="CM52" s="12">
        <v>0</v>
      </c>
      <c r="CN52" s="13"/>
      <c r="CO52" s="12">
        <v>0</v>
      </c>
      <c r="CP52" s="12">
        <v>0</v>
      </c>
      <c r="CQ52" s="12">
        <v>0</v>
      </c>
      <c r="CR52" s="12">
        <v>0</v>
      </c>
      <c r="CS52" s="13"/>
      <c r="CT52" s="12">
        <v>0</v>
      </c>
      <c r="CU52" s="12">
        <v>0</v>
      </c>
      <c r="CV52" s="12">
        <v>0</v>
      </c>
      <c r="CW52" s="12">
        <v>0</v>
      </c>
      <c r="CX52" s="13"/>
      <c r="CY52" s="12">
        <v>0</v>
      </c>
      <c r="CZ52" s="12">
        <v>0</v>
      </c>
      <c r="DA52" s="12">
        <v>0</v>
      </c>
      <c r="DB52" s="12">
        <v>0</v>
      </c>
      <c r="DC52" s="13"/>
      <c r="DD52" s="12">
        <v>0</v>
      </c>
      <c r="DE52" s="12">
        <v>0</v>
      </c>
      <c r="DF52" s="12">
        <v>0</v>
      </c>
      <c r="DG52" s="12">
        <v>0</v>
      </c>
      <c r="DH52" s="13"/>
      <c r="DI52" s="12">
        <v>0</v>
      </c>
      <c r="DJ52" s="12">
        <v>0</v>
      </c>
      <c r="DK52" s="12">
        <v>0</v>
      </c>
      <c r="DL52" s="12">
        <v>0</v>
      </c>
      <c r="DM52" s="13"/>
      <c r="DN52" s="12">
        <v>0</v>
      </c>
      <c r="DO52" s="12">
        <v>0</v>
      </c>
      <c r="DP52" s="12">
        <v>0</v>
      </c>
      <c r="DQ52" s="12">
        <v>0</v>
      </c>
      <c r="DR52" s="13"/>
      <c r="DS52" s="12">
        <v>0</v>
      </c>
      <c r="DT52" s="12">
        <v>0</v>
      </c>
      <c r="DU52" s="12">
        <v>0</v>
      </c>
      <c r="DV52" s="12">
        <v>0</v>
      </c>
      <c r="DW52" s="13"/>
      <c r="DX52" s="12">
        <v>0</v>
      </c>
      <c r="DY52" s="12">
        <v>0</v>
      </c>
      <c r="DZ52" s="12">
        <v>0</v>
      </c>
      <c r="EA52" s="12">
        <v>0</v>
      </c>
      <c r="EB52" s="13"/>
      <c r="EC52" s="12">
        <v>0</v>
      </c>
      <c r="ED52" s="12">
        <v>0</v>
      </c>
      <c r="EE52" s="12">
        <v>0</v>
      </c>
      <c r="EF52" s="12">
        <v>0</v>
      </c>
      <c r="EG52" s="13"/>
      <c r="EH52" s="12">
        <v>0</v>
      </c>
      <c r="EI52" s="12">
        <v>0</v>
      </c>
      <c r="EJ52" s="12">
        <v>0</v>
      </c>
      <c r="EK52" s="12">
        <v>0</v>
      </c>
      <c r="EL52" s="13"/>
      <c r="EM52" s="12">
        <v>0</v>
      </c>
      <c r="EN52" s="12"/>
      <c r="EO52" s="12">
        <v>0</v>
      </c>
      <c r="EP52" s="12">
        <v>0</v>
      </c>
      <c r="EQ52" s="13"/>
      <c r="ER52" s="12">
        <v>0</v>
      </c>
      <c r="ES52" s="12">
        <v>0</v>
      </c>
      <c r="ET52" s="12">
        <v>0</v>
      </c>
      <c r="EU52" s="12">
        <v>0</v>
      </c>
      <c r="EV52" s="13"/>
      <c r="EW52" s="12">
        <v>0</v>
      </c>
      <c r="EX52" s="12">
        <v>0</v>
      </c>
      <c r="EY52" s="12">
        <v>0</v>
      </c>
      <c r="EZ52" s="12">
        <v>0</v>
      </c>
      <c r="FA52" s="13"/>
      <c r="FB52" s="12">
        <v>0</v>
      </c>
      <c r="FC52" s="12">
        <v>0</v>
      </c>
      <c r="FD52" s="12">
        <v>0</v>
      </c>
      <c r="FE52" s="12">
        <v>0</v>
      </c>
      <c r="FF52" s="13"/>
      <c r="FG52" s="12">
        <v>0</v>
      </c>
      <c r="FH52" s="12">
        <v>0</v>
      </c>
      <c r="FI52" s="12">
        <v>0</v>
      </c>
      <c r="FJ52" s="12">
        <v>0</v>
      </c>
      <c r="FK52" s="13"/>
      <c r="FL52" s="12">
        <v>3</v>
      </c>
      <c r="FM52" s="12">
        <v>450000</v>
      </c>
      <c r="FN52" s="12">
        <v>0</v>
      </c>
      <c r="FO52" s="12">
        <v>450000</v>
      </c>
      <c r="FP52" s="13"/>
      <c r="FQ52" s="12">
        <v>1</v>
      </c>
      <c r="FR52" s="12">
        <v>52000</v>
      </c>
      <c r="FS52" s="12">
        <v>0</v>
      </c>
      <c r="FT52" s="12">
        <v>52000</v>
      </c>
      <c r="FU52" s="13"/>
      <c r="FV52" s="12">
        <v>1</v>
      </c>
      <c r="FW52" s="12">
        <v>42000</v>
      </c>
      <c r="FX52" s="12">
        <v>0</v>
      </c>
      <c r="FY52" s="12">
        <v>42000</v>
      </c>
      <c r="FZ52" s="13"/>
      <c r="GA52" s="12">
        <v>3</v>
      </c>
      <c r="GB52" s="12">
        <v>450000</v>
      </c>
      <c r="GC52" s="12">
        <v>0</v>
      </c>
      <c r="GD52" s="12">
        <v>450000</v>
      </c>
      <c r="GE52" s="13"/>
      <c r="GF52" s="12">
        <v>0</v>
      </c>
      <c r="GG52" s="12">
        <v>0</v>
      </c>
      <c r="GH52" s="12">
        <v>0</v>
      </c>
      <c r="GI52" s="12">
        <v>0</v>
      </c>
      <c r="GJ52" s="13"/>
      <c r="GK52" s="12">
        <v>0</v>
      </c>
      <c r="GL52" s="12">
        <v>0</v>
      </c>
      <c r="GM52" s="12">
        <v>0</v>
      </c>
      <c r="GN52" s="12">
        <v>0</v>
      </c>
      <c r="GO52" s="13"/>
      <c r="GP52" s="12">
        <v>0</v>
      </c>
      <c r="GQ52" s="12">
        <v>0</v>
      </c>
      <c r="GR52" s="12">
        <v>0</v>
      </c>
      <c r="GS52" s="12">
        <v>0</v>
      </c>
      <c r="GT52" s="13"/>
      <c r="GU52" s="12">
        <v>0</v>
      </c>
      <c r="GV52" s="12">
        <v>0</v>
      </c>
      <c r="GW52" s="12">
        <v>0</v>
      </c>
      <c r="GX52" s="12">
        <v>0</v>
      </c>
      <c r="GY52" s="13"/>
      <c r="GZ52" s="12">
        <v>0</v>
      </c>
      <c r="HA52" s="12">
        <v>0</v>
      </c>
      <c r="HB52" s="12">
        <v>0</v>
      </c>
      <c r="HC52" s="12">
        <v>0</v>
      </c>
      <c r="HD52" s="13"/>
      <c r="HE52" s="12">
        <v>0</v>
      </c>
      <c r="HF52" s="12">
        <v>0</v>
      </c>
      <c r="HG52" s="12">
        <v>0</v>
      </c>
      <c r="HH52" s="12">
        <v>0</v>
      </c>
      <c r="HI52" s="13"/>
      <c r="HJ52" s="12">
        <v>0</v>
      </c>
      <c r="HK52" s="12">
        <v>0</v>
      </c>
      <c r="HL52" s="12">
        <v>0</v>
      </c>
      <c r="HM52" s="12">
        <v>0</v>
      </c>
      <c r="HN52" s="13"/>
      <c r="HO52" s="12">
        <v>0</v>
      </c>
      <c r="HP52" s="12">
        <v>0</v>
      </c>
      <c r="HQ52" s="12">
        <v>0</v>
      </c>
      <c r="HR52" s="12">
        <v>0</v>
      </c>
      <c r="HS52" s="13"/>
      <c r="HT52" s="12">
        <v>0</v>
      </c>
      <c r="HU52" s="12">
        <v>0</v>
      </c>
      <c r="HV52" s="12">
        <v>0</v>
      </c>
      <c r="HW52" s="12">
        <v>0</v>
      </c>
      <c r="HX52" s="13"/>
      <c r="HY52" s="12">
        <v>0</v>
      </c>
      <c r="HZ52" s="12">
        <v>0</v>
      </c>
      <c r="IA52" s="12">
        <v>0</v>
      </c>
      <c r="IB52" s="12">
        <v>0</v>
      </c>
      <c r="IC52" s="13"/>
      <c r="ID52" s="12">
        <v>0</v>
      </c>
      <c r="IE52" s="12">
        <v>0</v>
      </c>
      <c r="IF52" s="12">
        <v>0</v>
      </c>
      <c r="IG52" s="12">
        <v>0</v>
      </c>
      <c r="IH52" s="13"/>
      <c r="II52" s="12">
        <v>0</v>
      </c>
      <c r="IJ52" s="12">
        <v>0</v>
      </c>
      <c r="IK52" s="12">
        <v>0</v>
      </c>
      <c r="IL52" s="12">
        <v>0</v>
      </c>
      <c r="IM52" s="13"/>
      <c r="IN52" s="12">
        <v>0</v>
      </c>
      <c r="IO52" s="12">
        <v>0</v>
      </c>
      <c r="IP52" s="12">
        <v>0</v>
      </c>
      <c r="IQ52" s="12">
        <v>0</v>
      </c>
      <c r="IR52" s="13"/>
      <c r="IS52" s="12">
        <v>0</v>
      </c>
      <c r="IT52" s="12">
        <v>0</v>
      </c>
      <c r="IU52" s="12">
        <v>0</v>
      </c>
      <c r="IV52" s="12">
        <v>0</v>
      </c>
      <c r="IW52" s="13"/>
      <c r="IX52" s="12">
        <v>0</v>
      </c>
      <c r="IY52" s="12">
        <v>0</v>
      </c>
      <c r="IZ52" s="12">
        <v>0</v>
      </c>
      <c r="JA52" s="12">
        <v>0</v>
      </c>
      <c r="JB52" s="13"/>
      <c r="JC52" s="12">
        <v>0</v>
      </c>
      <c r="JD52" s="12">
        <v>0</v>
      </c>
      <c r="JE52" s="12">
        <v>0</v>
      </c>
      <c r="JF52" s="12">
        <v>0</v>
      </c>
      <c r="JG52" s="13"/>
      <c r="JH52" s="12">
        <v>0</v>
      </c>
      <c r="JI52" s="12">
        <v>0</v>
      </c>
      <c r="JJ52" s="12">
        <v>0</v>
      </c>
      <c r="JK52" s="12">
        <v>0</v>
      </c>
      <c r="JL52" s="13"/>
      <c r="JM52" s="12">
        <v>0</v>
      </c>
      <c r="JN52" s="12">
        <v>0</v>
      </c>
      <c r="JO52" s="12">
        <v>0</v>
      </c>
      <c r="JP52" s="12">
        <v>0</v>
      </c>
      <c r="JQ52" s="13"/>
      <c r="JR52" s="12">
        <v>0</v>
      </c>
      <c r="JS52" s="12">
        <v>0</v>
      </c>
      <c r="JT52" s="12">
        <v>0</v>
      </c>
      <c r="JU52" s="12">
        <v>0</v>
      </c>
      <c r="JV52" s="13"/>
      <c r="JW52" s="12">
        <v>0</v>
      </c>
      <c r="JX52" s="12">
        <v>0</v>
      </c>
      <c r="JY52" s="12">
        <v>0</v>
      </c>
      <c r="JZ52" s="12">
        <v>0</v>
      </c>
      <c r="KA52" s="13"/>
      <c r="KB52" s="12">
        <v>0</v>
      </c>
      <c r="KC52" s="12">
        <v>0</v>
      </c>
      <c r="KD52" s="12">
        <v>0</v>
      </c>
      <c r="KE52" s="12">
        <v>0</v>
      </c>
      <c r="KF52" s="13"/>
      <c r="KG52" s="12">
        <v>0</v>
      </c>
      <c r="KH52" s="12">
        <v>0</v>
      </c>
      <c r="KI52" s="12">
        <v>0</v>
      </c>
      <c r="KJ52" s="12">
        <v>0</v>
      </c>
      <c r="KK52" s="13"/>
      <c r="KL52" s="12">
        <v>0</v>
      </c>
      <c r="KM52" s="12">
        <v>0</v>
      </c>
      <c r="KN52" s="12">
        <v>0</v>
      </c>
      <c r="KO52" s="12">
        <v>0</v>
      </c>
      <c r="KP52" s="13"/>
      <c r="KQ52" s="12">
        <v>0</v>
      </c>
      <c r="KR52" s="12">
        <v>0</v>
      </c>
      <c r="KS52" s="12">
        <v>0</v>
      </c>
      <c r="KT52" s="12">
        <v>0</v>
      </c>
      <c r="KU52" s="13"/>
      <c r="KV52" s="12">
        <v>0</v>
      </c>
      <c r="KW52" s="12">
        <v>0</v>
      </c>
      <c r="KX52" s="12">
        <v>0</v>
      </c>
      <c r="KY52" s="12">
        <v>0</v>
      </c>
      <c r="KZ52" s="13"/>
      <c r="LA52" s="12">
        <v>0</v>
      </c>
      <c r="LB52" s="12">
        <v>0</v>
      </c>
      <c r="LC52" s="12">
        <v>0</v>
      </c>
      <c r="LD52" s="12">
        <v>0</v>
      </c>
      <c r="LE52" s="13"/>
      <c r="LF52" s="12">
        <v>0</v>
      </c>
      <c r="LG52" s="12">
        <v>0</v>
      </c>
      <c r="LH52" s="12">
        <v>0</v>
      </c>
      <c r="LI52" s="12">
        <v>0</v>
      </c>
      <c r="LJ52" s="13"/>
      <c r="LK52" s="12">
        <v>0</v>
      </c>
      <c r="LL52" s="12">
        <v>0</v>
      </c>
      <c r="LM52" s="12">
        <v>0</v>
      </c>
      <c r="LN52" s="12">
        <v>0</v>
      </c>
      <c r="LO52" s="13"/>
      <c r="LP52" s="12">
        <v>0</v>
      </c>
      <c r="LQ52" s="12">
        <v>0</v>
      </c>
      <c r="LR52" s="12">
        <v>0</v>
      </c>
      <c r="LS52" s="12">
        <v>0</v>
      </c>
      <c r="LT52" s="13"/>
      <c r="LU52" s="12">
        <v>0</v>
      </c>
      <c r="LV52" s="12">
        <v>0</v>
      </c>
      <c r="LW52" s="12">
        <v>0</v>
      </c>
      <c r="LX52" s="12">
        <v>0</v>
      </c>
      <c r="LY52" s="13"/>
      <c r="LZ52" s="12">
        <v>0</v>
      </c>
      <c r="MA52" s="12">
        <v>0</v>
      </c>
      <c r="MB52" s="12">
        <v>0</v>
      </c>
      <c r="MC52" s="12">
        <v>0</v>
      </c>
      <c r="MD52" s="13"/>
      <c r="ME52" s="12">
        <v>0</v>
      </c>
      <c r="MF52" s="12">
        <v>0</v>
      </c>
      <c r="MG52" s="12">
        <v>0</v>
      </c>
      <c r="MH52" s="12">
        <v>0</v>
      </c>
      <c r="MI52" s="13"/>
      <c r="MJ52" s="12">
        <v>0</v>
      </c>
      <c r="MK52" s="12">
        <v>0</v>
      </c>
      <c r="ML52" s="12">
        <v>0</v>
      </c>
      <c r="MM52" s="12">
        <v>0</v>
      </c>
      <c r="MN52" s="13"/>
      <c r="MO52" s="12">
        <v>0</v>
      </c>
      <c r="MP52" s="12">
        <v>0</v>
      </c>
      <c r="MQ52" s="12">
        <v>0</v>
      </c>
      <c r="MR52" s="12">
        <v>0</v>
      </c>
      <c r="MS52" s="13"/>
      <c r="MT52" s="12">
        <v>0</v>
      </c>
      <c r="MU52" s="12">
        <v>0</v>
      </c>
      <c r="MV52" s="12">
        <v>0</v>
      </c>
      <c r="MW52" s="12">
        <v>0</v>
      </c>
      <c r="MX52" s="13"/>
      <c r="MY52" s="12">
        <v>0</v>
      </c>
      <c r="MZ52" s="12">
        <v>0</v>
      </c>
      <c r="NA52" s="12">
        <v>0</v>
      </c>
      <c r="NB52" s="12">
        <v>0</v>
      </c>
      <c r="NC52" s="13"/>
      <c r="ND52" s="12">
        <v>0</v>
      </c>
      <c r="NE52" s="12">
        <v>0</v>
      </c>
      <c r="NF52" s="12">
        <v>0</v>
      </c>
      <c r="NG52" s="12">
        <v>0</v>
      </c>
      <c r="NH52" s="13"/>
      <c r="NI52" s="12">
        <v>0</v>
      </c>
      <c r="NJ52" s="12">
        <v>0</v>
      </c>
      <c r="NK52" s="12">
        <v>0</v>
      </c>
      <c r="NL52" s="12">
        <v>0</v>
      </c>
      <c r="NM52" s="13"/>
      <c r="NN52" s="12">
        <v>0</v>
      </c>
      <c r="NO52" s="12">
        <v>0</v>
      </c>
      <c r="NP52" s="12">
        <v>0</v>
      </c>
      <c r="NQ52" s="12">
        <v>0</v>
      </c>
      <c r="NR52" s="13"/>
      <c r="NS52" s="12">
        <v>0</v>
      </c>
      <c r="NT52" s="12">
        <v>0</v>
      </c>
      <c r="NU52" s="12">
        <v>0</v>
      </c>
      <c r="NV52" s="12">
        <v>0</v>
      </c>
      <c r="NW52" s="13"/>
      <c r="NX52" s="12">
        <v>0</v>
      </c>
      <c r="NY52" s="12">
        <v>0</v>
      </c>
      <c r="NZ52" s="12">
        <v>0</v>
      </c>
      <c r="OA52" s="12">
        <v>0</v>
      </c>
      <c r="OB52" s="13"/>
      <c r="OC52" s="12">
        <v>0</v>
      </c>
      <c r="OD52" s="12">
        <v>0</v>
      </c>
      <c r="OE52" s="12">
        <v>0</v>
      </c>
      <c r="OF52" s="12">
        <v>0</v>
      </c>
      <c r="OG52" s="13"/>
      <c r="OH52" s="12">
        <v>0</v>
      </c>
      <c r="OI52" s="12">
        <v>0</v>
      </c>
      <c r="OJ52" s="12">
        <v>0</v>
      </c>
      <c r="OK52" s="12">
        <v>0</v>
      </c>
      <c r="OL52" s="13"/>
      <c r="OM52" s="12">
        <v>0</v>
      </c>
      <c r="ON52" s="12">
        <v>0</v>
      </c>
      <c r="OO52" s="12">
        <v>0</v>
      </c>
      <c r="OP52" s="12">
        <v>0</v>
      </c>
      <c r="OQ52" s="13"/>
      <c r="OR52" s="12">
        <v>0</v>
      </c>
      <c r="OS52" s="12">
        <v>0</v>
      </c>
      <c r="OT52" s="12">
        <v>0</v>
      </c>
      <c r="OU52" s="12">
        <v>0</v>
      </c>
      <c r="OV52" s="13"/>
      <c r="OW52" s="12">
        <v>0</v>
      </c>
      <c r="OX52" s="12">
        <v>0</v>
      </c>
      <c r="OY52" s="12">
        <v>0</v>
      </c>
      <c r="OZ52" s="12">
        <v>0</v>
      </c>
      <c r="PA52" s="13"/>
      <c r="PB52" s="12">
        <v>0</v>
      </c>
      <c r="PC52" s="12">
        <v>0</v>
      </c>
      <c r="PD52" s="12">
        <v>0</v>
      </c>
      <c r="PE52" s="12">
        <v>0</v>
      </c>
      <c r="PF52" s="13"/>
      <c r="PG52" s="12">
        <v>0</v>
      </c>
      <c r="PH52" s="12">
        <v>0</v>
      </c>
      <c r="PI52" s="12">
        <v>0</v>
      </c>
      <c r="PJ52" s="12">
        <v>0</v>
      </c>
      <c r="PK52" s="13"/>
      <c r="PL52" s="12">
        <v>0</v>
      </c>
      <c r="PM52" s="12">
        <v>0</v>
      </c>
      <c r="PN52" s="12">
        <v>0</v>
      </c>
      <c r="PO52" s="12">
        <v>0</v>
      </c>
      <c r="PP52" s="13"/>
      <c r="PQ52" s="12">
        <v>0</v>
      </c>
      <c r="PR52" s="12">
        <v>0</v>
      </c>
      <c r="PS52" s="12">
        <v>0</v>
      </c>
      <c r="PT52" s="12">
        <v>0</v>
      </c>
      <c r="PU52" s="13"/>
      <c r="PV52" s="12">
        <v>0</v>
      </c>
      <c r="PW52" s="12">
        <v>0</v>
      </c>
      <c r="PX52" s="12">
        <v>0</v>
      </c>
      <c r="PY52" s="12">
        <v>0</v>
      </c>
      <c r="PZ52" s="13"/>
      <c r="QA52" s="12">
        <v>0</v>
      </c>
      <c r="QB52" s="12">
        <v>0</v>
      </c>
      <c r="QC52" s="12">
        <v>0</v>
      </c>
      <c r="QD52" s="12">
        <v>0</v>
      </c>
      <c r="QE52" s="13"/>
      <c r="QF52" s="12">
        <v>0</v>
      </c>
      <c r="QG52" s="12">
        <v>0</v>
      </c>
      <c r="QH52" s="12">
        <v>0</v>
      </c>
      <c r="QI52" s="12">
        <v>0</v>
      </c>
      <c r="QJ52" s="13"/>
      <c r="QK52" s="12">
        <v>0</v>
      </c>
      <c r="QL52" s="12">
        <v>0</v>
      </c>
      <c r="QM52" s="12">
        <v>0</v>
      </c>
      <c r="QN52" s="12">
        <v>0</v>
      </c>
      <c r="QO52" s="13"/>
      <c r="QP52" s="12">
        <v>0</v>
      </c>
      <c r="QQ52" s="12">
        <v>0</v>
      </c>
      <c r="QR52" s="12">
        <v>0</v>
      </c>
      <c r="QS52" s="12">
        <v>0</v>
      </c>
      <c r="QT52" s="13"/>
      <c r="QU52" s="12">
        <v>0</v>
      </c>
      <c r="QV52" s="12">
        <v>0</v>
      </c>
      <c r="QW52" s="12">
        <v>0</v>
      </c>
      <c r="QX52" s="12">
        <v>0</v>
      </c>
      <c r="QY52" s="13"/>
      <c r="QZ52" s="12">
        <v>0</v>
      </c>
      <c r="RA52" s="12">
        <v>0</v>
      </c>
      <c r="RB52" s="12">
        <v>0</v>
      </c>
      <c r="RC52" s="12">
        <v>0</v>
      </c>
      <c r="RD52" s="13"/>
      <c r="RE52" s="12">
        <v>0</v>
      </c>
      <c r="RF52" s="12">
        <v>0</v>
      </c>
      <c r="RG52" s="12">
        <v>0</v>
      </c>
      <c r="RH52" s="12">
        <v>0</v>
      </c>
      <c r="RI52" s="13"/>
      <c r="RJ52" s="12">
        <v>0</v>
      </c>
      <c r="RK52" s="12">
        <v>0</v>
      </c>
      <c r="RL52" s="12">
        <v>0</v>
      </c>
      <c r="RM52" s="12">
        <v>0</v>
      </c>
      <c r="RN52" s="13"/>
      <c r="RO52" s="12">
        <v>0</v>
      </c>
      <c r="RP52" s="12">
        <v>0</v>
      </c>
      <c r="RQ52" s="12">
        <v>0</v>
      </c>
      <c r="RR52" s="12">
        <v>0</v>
      </c>
      <c r="RS52" s="13"/>
      <c r="RT52" s="12">
        <v>0</v>
      </c>
      <c r="RU52" s="12">
        <v>0</v>
      </c>
      <c r="RV52" s="12">
        <v>0</v>
      </c>
      <c r="RW52" s="12">
        <v>0</v>
      </c>
      <c r="RX52" s="13"/>
      <c r="RY52" s="12">
        <v>0</v>
      </c>
      <c r="RZ52" s="12">
        <v>0</v>
      </c>
      <c r="SA52" s="12">
        <v>0</v>
      </c>
      <c r="SB52" s="12">
        <v>0</v>
      </c>
      <c r="SC52" s="13"/>
      <c r="SD52" s="12">
        <v>0</v>
      </c>
      <c r="SE52" s="12">
        <v>0</v>
      </c>
      <c r="SF52" s="12">
        <v>0</v>
      </c>
      <c r="SG52" s="12">
        <v>0</v>
      </c>
      <c r="SH52" s="13"/>
      <c r="SI52" s="12">
        <v>0</v>
      </c>
      <c r="SJ52" s="12">
        <v>0</v>
      </c>
      <c r="SK52" s="12">
        <v>0</v>
      </c>
      <c r="SL52" s="12">
        <v>0</v>
      </c>
      <c r="SM52" s="13"/>
      <c r="SN52" s="12">
        <v>0</v>
      </c>
      <c r="SO52" s="12">
        <v>0</v>
      </c>
      <c r="SP52" s="12">
        <v>0</v>
      </c>
      <c r="SQ52" s="12">
        <v>0</v>
      </c>
      <c r="SR52" s="13"/>
      <c r="SS52" s="12">
        <v>0</v>
      </c>
      <c r="ST52" s="12">
        <v>0</v>
      </c>
      <c r="SU52" s="12">
        <v>0</v>
      </c>
      <c r="SV52" s="12">
        <v>0</v>
      </c>
      <c r="SW52" s="13"/>
      <c r="SX52" s="12">
        <v>0</v>
      </c>
      <c r="SY52" s="12">
        <v>0</v>
      </c>
      <c r="SZ52" s="12">
        <v>0</v>
      </c>
      <c r="TA52" s="12">
        <v>0</v>
      </c>
      <c r="TB52" s="13"/>
      <c r="TC52" s="12">
        <v>0</v>
      </c>
      <c r="TD52" s="12">
        <v>0</v>
      </c>
      <c r="TE52" s="12">
        <v>0</v>
      </c>
      <c r="TF52" s="12">
        <v>0</v>
      </c>
      <c r="TG52" s="13"/>
      <c r="TH52" s="12">
        <v>0</v>
      </c>
      <c r="TI52" s="12">
        <v>0</v>
      </c>
      <c r="TJ52" s="12">
        <v>0</v>
      </c>
      <c r="TK52" s="12">
        <v>0</v>
      </c>
      <c r="TL52" s="13"/>
      <c r="TM52" s="12">
        <v>0</v>
      </c>
      <c r="TN52" s="12">
        <v>0</v>
      </c>
      <c r="TO52" s="12">
        <v>0</v>
      </c>
      <c r="TP52" s="12">
        <v>0</v>
      </c>
      <c r="TQ52" s="13"/>
      <c r="TR52" s="12">
        <v>0</v>
      </c>
      <c r="TS52" s="12">
        <v>0</v>
      </c>
      <c r="TT52" s="12">
        <v>0</v>
      </c>
      <c r="TU52" s="12">
        <v>0</v>
      </c>
      <c r="TV52" s="13"/>
      <c r="TW52" s="12">
        <v>0</v>
      </c>
      <c r="TX52" s="12">
        <v>0</v>
      </c>
      <c r="TY52" s="12">
        <v>0</v>
      </c>
      <c r="TZ52" s="12">
        <v>0</v>
      </c>
      <c r="UA52" s="13"/>
      <c r="UB52" s="12">
        <v>0</v>
      </c>
      <c r="UC52" s="12">
        <v>0</v>
      </c>
      <c r="UD52" s="12">
        <v>0</v>
      </c>
      <c r="UE52" s="12">
        <v>0</v>
      </c>
      <c r="UF52" s="13"/>
      <c r="UG52" s="12">
        <v>0</v>
      </c>
      <c r="UH52" s="12">
        <v>1588000</v>
      </c>
      <c r="UI52" s="12">
        <v>0</v>
      </c>
      <c r="UJ52" s="12">
        <v>1588000</v>
      </c>
      <c r="UK52" s="13"/>
    </row>
    <row r="53" spans="1:557" hidden="1">
      <c r="A53" s="10">
        <v>47</v>
      </c>
      <c r="B53" s="11" t="s">
        <v>63</v>
      </c>
      <c r="C53" s="12">
        <v>0</v>
      </c>
      <c r="D53" s="12">
        <v>0</v>
      </c>
      <c r="E53" s="12">
        <v>0</v>
      </c>
      <c r="F53" s="12">
        <v>0</v>
      </c>
      <c r="G53" s="13"/>
      <c r="H53" s="12">
        <v>0</v>
      </c>
      <c r="I53" s="12">
        <v>0</v>
      </c>
      <c r="J53" s="12">
        <v>0</v>
      </c>
      <c r="K53" s="12">
        <v>0</v>
      </c>
      <c r="L53" s="13"/>
      <c r="M53" s="12">
        <v>0</v>
      </c>
      <c r="N53" s="12">
        <v>0</v>
      </c>
      <c r="O53" s="12">
        <v>0</v>
      </c>
      <c r="P53" s="12">
        <v>0</v>
      </c>
      <c r="Q53" s="13"/>
      <c r="R53" s="12">
        <v>0</v>
      </c>
      <c r="S53" s="12">
        <v>0</v>
      </c>
      <c r="T53" s="12">
        <v>0</v>
      </c>
      <c r="U53" s="12">
        <v>0</v>
      </c>
      <c r="V53" s="13"/>
      <c r="W53" s="12"/>
      <c r="X53" s="12">
        <v>0</v>
      </c>
      <c r="Y53" s="12">
        <v>0</v>
      </c>
      <c r="Z53" s="12">
        <v>0</v>
      </c>
      <c r="AA53" s="13"/>
      <c r="AB53" s="12">
        <v>0</v>
      </c>
      <c r="AC53" s="12">
        <v>0</v>
      </c>
      <c r="AD53" s="12">
        <v>0</v>
      </c>
      <c r="AE53" s="12">
        <v>0</v>
      </c>
      <c r="AF53" s="13"/>
      <c r="AG53" s="12">
        <v>0</v>
      </c>
      <c r="AH53" s="12">
        <v>0</v>
      </c>
      <c r="AI53" s="12">
        <v>0</v>
      </c>
      <c r="AJ53" s="12">
        <v>0</v>
      </c>
      <c r="AK53" s="13"/>
      <c r="AL53" s="12">
        <v>0</v>
      </c>
      <c r="AM53" s="12">
        <v>0</v>
      </c>
      <c r="AN53" s="12">
        <v>0</v>
      </c>
      <c r="AO53" s="12">
        <v>0</v>
      </c>
      <c r="AP53" s="13"/>
      <c r="AQ53" s="12">
        <v>0</v>
      </c>
      <c r="AR53" s="12">
        <v>0</v>
      </c>
      <c r="AS53" s="12">
        <v>0</v>
      </c>
      <c r="AT53" s="12">
        <v>0</v>
      </c>
      <c r="AU53" s="13"/>
      <c r="AV53" s="12">
        <v>0</v>
      </c>
      <c r="AW53" s="12">
        <v>0</v>
      </c>
      <c r="AX53" s="12">
        <v>0</v>
      </c>
      <c r="AY53" s="12">
        <v>0</v>
      </c>
      <c r="AZ53" s="13"/>
      <c r="BA53" s="12">
        <v>0</v>
      </c>
      <c r="BB53" s="12">
        <v>0</v>
      </c>
      <c r="BC53" s="12">
        <v>0</v>
      </c>
      <c r="BD53" s="12">
        <v>0</v>
      </c>
      <c r="BE53" s="13"/>
      <c r="BF53" s="12">
        <v>0</v>
      </c>
      <c r="BG53" s="12">
        <v>0</v>
      </c>
      <c r="BH53" s="12">
        <v>0</v>
      </c>
      <c r="BI53" s="12">
        <v>0</v>
      </c>
      <c r="BJ53" s="13"/>
      <c r="BK53" s="12">
        <v>3</v>
      </c>
      <c r="BL53" s="12">
        <v>351000</v>
      </c>
      <c r="BM53" s="12">
        <v>0</v>
      </c>
      <c r="BN53" s="12">
        <v>351000</v>
      </c>
      <c r="BO53" s="13"/>
      <c r="BP53" s="12">
        <v>0</v>
      </c>
      <c r="BQ53" s="12">
        <v>0</v>
      </c>
      <c r="BR53" s="12">
        <v>0</v>
      </c>
      <c r="BS53" s="12">
        <v>0</v>
      </c>
      <c r="BT53" s="13"/>
      <c r="BU53" s="12">
        <v>0</v>
      </c>
      <c r="BV53" s="12">
        <v>360000</v>
      </c>
      <c r="BW53" s="12">
        <v>0</v>
      </c>
      <c r="BX53" s="12">
        <v>360000</v>
      </c>
      <c r="BY53" s="13"/>
      <c r="BZ53" s="12">
        <v>0</v>
      </c>
      <c r="CA53" s="12">
        <v>0</v>
      </c>
      <c r="CB53" s="12">
        <v>0</v>
      </c>
      <c r="CC53" s="12">
        <v>0</v>
      </c>
      <c r="CD53" s="13"/>
      <c r="CE53" s="12">
        <v>0</v>
      </c>
      <c r="CF53" s="12">
        <v>0</v>
      </c>
      <c r="CG53" s="12">
        <v>0</v>
      </c>
      <c r="CH53" s="12">
        <v>0</v>
      </c>
      <c r="CI53" s="13"/>
      <c r="CJ53" s="12">
        <v>0</v>
      </c>
      <c r="CK53" s="12">
        <v>0</v>
      </c>
      <c r="CL53" s="12">
        <v>0</v>
      </c>
      <c r="CM53" s="12">
        <v>0</v>
      </c>
      <c r="CN53" s="13"/>
      <c r="CO53" s="12">
        <v>0</v>
      </c>
      <c r="CP53" s="12">
        <v>0</v>
      </c>
      <c r="CQ53" s="12">
        <v>0</v>
      </c>
      <c r="CR53" s="12">
        <v>0</v>
      </c>
      <c r="CS53" s="13"/>
      <c r="CT53" s="12">
        <v>0</v>
      </c>
      <c r="CU53" s="12">
        <v>0</v>
      </c>
      <c r="CV53" s="12">
        <v>0</v>
      </c>
      <c r="CW53" s="12">
        <v>0</v>
      </c>
      <c r="CX53" s="13"/>
      <c r="CY53" s="12">
        <v>0</v>
      </c>
      <c r="CZ53" s="12">
        <v>0</v>
      </c>
      <c r="DA53" s="12">
        <v>0</v>
      </c>
      <c r="DB53" s="12">
        <v>0</v>
      </c>
      <c r="DC53" s="13"/>
      <c r="DD53" s="12">
        <v>0</v>
      </c>
      <c r="DE53" s="12">
        <v>0</v>
      </c>
      <c r="DF53" s="12">
        <v>0</v>
      </c>
      <c r="DG53" s="12">
        <v>0</v>
      </c>
      <c r="DH53" s="13"/>
      <c r="DI53" s="12">
        <v>0</v>
      </c>
      <c r="DJ53" s="12">
        <v>0</v>
      </c>
      <c r="DK53" s="12">
        <v>0</v>
      </c>
      <c r="DL53" s="12">
        <v>0</v>
      </c>
      <c r="DM53" s="13"/>
      <c r="DN53" s="12">
        <v>0</v>
      </c>
      <c r="DO53" s="12">
        <v>0</v>
      </c>
      <c r="DP53" s="12">
        <v>0</v>
      </c>
      <c r="DQ53" s="12">
        <v>0</v>
      </c>
      <c r="DR53" s="13"/>
      <c r="DS53" s="12">
        <v>0</v>
      </c>
      <c r="DT53" s="12">
        <v>0</v>
      </c>
      <c r="DU53" s="12">
        <v>0</v>
      </c>
      <c r="DV53" s="12">
        <v>0</v>
      </c>
      <c r="DW53" s="13"/>
      <c r="DX53" s="12">
        <v>0</v>
      </c>
      <c r="DY53" s="12">
        <v>0</v>
      </c>
      <c r="DZ53" s="12">
        <v>0</v>
      </c>
      <c r="EA53" s="12">
        <v>0</v>
      </c>
      <c r="EB53" s="13"/>
      <c r="EC53" s="12">
        <v>0</v>
      </c>
      <c r="ED53" s="12">
        <v>0</v>
      </c>
      <c r="EE53" s="12">
        <v>0</v>
      </c>
      <c r="EF53" s="12">
        <v>0</v>
      </c>
      <c r="EG53" s="13"/>
      <c r="EH53" s="12">
        <v>0</v>
      </c>
      <c r="EI53" s="12">
        <v>0</v>
      </c>
      <c r="EJ53" s="12">
        <v>0</v>
      </c>
      <c r="EK53" s="12">
        <v>0</v>
      </c>
      <c r="EL53" s="13"/>
      <c r="EM53" s="12">
        <v>0</v>
      </c>
      <c r="EN53" s="12"/>
      <c r="EO53" s="12">
        <v>0</v>
      </c>
      <c r="EP53" s="12">
        <v>0</v>
      </c>
      <c r="EQ53" s="13"/>
      <c r="ER53" s="12">
        <v>0</v>
      </c>
      <c r="ES53" s="12">
        <v>0</v>
      </c>
      <c r="ET53" s="12">
        <v>0</v>
      </c>
      <c r="EU53" s="12">
        <v>0</v>
      </c>
      <c r="EV53" s="13"/>
      <c r="EW53" s="12">
        <v>0</v>
      </c>
      <c r="EX53" s="12">
        <v>0</v>
      </c>
      <c r="EY53" s="12">
        <v>0</v>
      </c>
      <c r="EZ53" s="12">
        <v>0</v>
      </c>
      <c r="FA53" s="13"/>
      <c r="FB53" s="12">
        <v>0</v>
      </c>
      <c r="FC53" s="12">
        <v>0</v>
      </c>
      <c r="FD53" s="12">
        <v>0</v>
      </c>
      <c r="FE53" s="12">
        <v>0</v>
      </c>
      <c r="FF53" s="13"/>
      <c r="FG53" s="12">
        <v>0</v>
      </c>
      <c r="FH53" s="12">
        <v>0</v>
      </c>
      <c r="FI53" s="12">
        <v>0</v>
      </c>
      <c r="FJ53" s="12">
        <v>0</v>
      </c>
      <c r="FK53" s="13"/>
      <c r="FL53" s="12">
        <v>6</v>
      </c>
      <c r="FM53" s="12">
        <v>900000</v>
      </c>
      <c r="FN53" s="12">
        <v>0</v>
      </c>
      <c r="FO53" s="12">
        <v>900000</v>
      </c>
      <c r="FP53" s="13"/>
      <c r="FQ53" s="12">
        <v>1</v>
      </c>
      <c r="FR53" s="12">
        <v>52000</v>
      </c>
      <c r="FS53" s="12">
        <v>0</v>
      </c>
      <c r="FT53" s="12">
        <v>52000</v>
      </c>
      <c r="FU53" s="13"/>
      <c r="FV53" s="12">
        <v>3</v>
      </c>
      <c r="FW53" s="12">
        <v>126000</v>
      </c>
      <c r="FX53" s="12">
        <v>0</v>
      </c>
      <c r="FY53" s="12">
        <v>126000</v>
      </c>
      <c r="FZ53" s="13"/>
      <c r="GA53" s="12">
        <v>6</v>
      </c>
      <c r="GB53" s="12">
        <v>900000</v>
      </c>
      <c r="GC53" s="12">
        <v>0</v>
      </c>
      <c r="GD53" s="12">
        <v>900000</v>
      </c>
      <c r="GE53" s="13"/>
      <c r="GF53" s="12">
        <v>0</v>
      </c>
      <c r="GG53" s="12">
        <v>0</v>
      </c>
      <c r="GH53" s="12">
        <v>0</v>
      </c>
      <c r="GI53" s="12">
        <v>0</v>
      </c>
      <c r="GJ53" s="13"/>
      <c r="GK53" s="12">
        <v>0</v>
      </c>
      <c r="GL53" s="12">
        <v>0</v>
      </c>
      <c r="GM53" s="12">
        <v>0</v>
      </c>
      <c r="GN53" s="12">
        <v>0</v>
      </c>
      <c r="GO53" s="13"/>
      <c r="GP53" s="12">
        <v>0</v>
      </c>
      <c r="GQ53" s="12">
        <v>0</v>
      </c>
      <c r="GR53" s="12">
        <v>0</v>
      </c>
      <c r="GS53" s="12">
        <v>0</v>
      </c>
      <c r="GT53" s="13"/>
      <c r="GU53" s="12">
        <v>0</v>
      </c>
      <c r="GV53" s="12">
        <v>0</v>
      </c>
      <c r="GW53" s="12">
        <v>0</v>
      </c>
      <c r="GX53" s="12">
        <v>0</v>
      </c>
      <c r="GY53" s="13"/>
      <c r="GZ53" s="12">
        <v>0</v>
      </c>
      <c r="HA53" s="12">
        <v>0</v>
      </c>
      <c r="HB53" s="12">
        <v>0</v>
      </c>
      <c r="HC53" s="12">
        <v>0</v>
      </c>
      <c r="HD53" s="13"/>
      <c r="HE53" s="12">
        <v>0</v>
      </c>
      <c r="HF53" s="12">
        <v>0</v>
      </c>
      <c r="HG53" s="12">
        <v>0</v>
      </c>
      <c r="HH53" s="12">
        <v>0</v>
      </c>
      <c r="HI53" s="13"/>
      <c r="HJ53" s="12">
        <v>0</v>
      </c>
      <c r="HK53" s="12">
        <v>0</v>
      </c>
      <c r="HL53" s="12">
        <v>0</v>
      </c>
      <c r="HM53" s="12">
        <v>0</v>
      </c>
      <c r="HN53" s="13"/>
      <c r="HO53" s="12">
        <v>0</v>
      </c>
      <c r="HP53" s="12">
        <v>0</v>
      </c>
      <c r="HQ53" s="12">
        <v>0</v>
      </c>
      <c r="HR53" s="12">
        <v>0</v>
      </c>
      <c r="HS53" s="13"/>
      <c r="HT53" s="12">
        <v>0</v>
      </c>
      <c r="HU53" s="12">
        <v>0</v>
      </c>
      <c r="HV53" s="12">
        <v>0</v>
      </c>
      <c r="HW53" s="12">
        <v>0</v>
      </c>
      <c r="HX53" s="13"/>
      <c r="HY53" s="12">
        <v>0</v>
      </c>
      <c r="HZ53" s="12">
        <v>0</v>
      </c>
      <c r="IA53" s="12">
        <v>0</v>
      </c>
      <c r="IB53" s="12">
        <v>0</v>
      </c>
      <c r="IC53" s="13"/>
      <c r="ID53" s="12">
        <v>0</v>
      </c>
      <c r="IE53" s="12">
        <v>0</v>
      </c>
      <c r="IF53" s="12">
        <v>0</v>
      </c>
      <c r="IG53" s="12">
        <v>0</v>
      </c>
      <c r="IH53" s="13"/>
      <c r="II53" s="12">
        <v>0</v>
      </c>
      <c r="IJ53" s="12">
        <v>0</v>
      </c>
      <c r="IK53" s="12">
        <v>0</v>
      </c>
      <c r="IL53" s="12">
        <v>0</v>
      </c>
      <c r="IM53" s="13"/>
      <c r="IN53" s="12">
        <v>0</v>
      </c>
      <c r="IO53" s="12">
        <v>0</v>
      </c>
      <c r="IP53" s="12">
        <v>0</v>
      </c>
      <c r="IQ53" s="12">
        <v>0</v>
      </c>
      <c r="IR53" s="13"/>
      <c r="IS53" s="12">
        <v>0</v>
      </c>
      <c r="IT53" s="12">
        <v>0</v>
      </c>
      <c r="IU53" s="12">
        <v>0</v>
      </c>
      <c r="IV53" s="12">
        <v>0</v>
      </c>
      <c r="IW53" s="13"/>
      <c r="IX53" s="12">
        <v>0</v>
      </c>
      <c r="IY53" s="12">
        <v>0</v>
      </c>
      <c r="IZ53" s="12">
        <v>0</v>
      </c>
      <c r="JA53" s="12">
        <v>0</v>
      </c>
      <c r="JB53" s="13"/>
      <c r="JC53" s="12">
        <v>0</v>
      </c>
      <c r="JD53" s="12">
        <v>0</v>
      </c>
      <c r="JE53" s="12">
        <v>0</v>
      </c>
      <c r="JF53" s="12">
        <v>0</v>
      </c>
      <c r="JG53" s="13"/>
      <c r="JH53" s="12">
        <v>0</v>
      </c>
      <c r="JI53" s="12">
        <v>0</v>
      </c>
      <c r="JJ53" s="12">
        <v>0</v>
      </c>
      <c r="JK53" s="12">
        <v>0</v>
      </c>
      <c r="JL53" s="13"/>
      <c r="JM53" s="12">
        <v>0</v>
      </c>
      <c r="JN53" s="12">
        <v>0</v>
      </c>
      <c r="JO53" s="12">
        <v>0</v>
      </c>
      <c r="JP53" s="12">
        <v>0</v>
      </c>
      <c r="JQ53" s="13"/>
      <c r="JR53" s="12">
        <v>0</v>
      </c>
      <c r="JS53" s="12">
        <v>0</v>
      </c>
      <c r="JT53" s="12">
        <v>0</v>
      </c>
      <c r="JU53" s="12">
        <v>0</v>
      </c>
      <c r="JV53" s="13"/>
      <c r="JW53" s="12">
        <v>0</v>
      </c>
      <c r="JX53" s="12">
        <v>0</v>
      </c>
      <c r="JY53" s="12">
        <v>0</v>
      </c>
      <c r="JZ53" s="12">
        <v>0</v>
      </c>
      <c r="KA53" s="13"/>
      <c r="KB53" s="12">
        <v>0</v>
      </c>
      <c r="KC53" s="12">
        <v>0</v>
      </c>
      <c r="KD53" s="12">
        <v>0</v>
      </c>
      <c r="KE53" s="12">
        <v>0</v>
      </c>
      <c r="KF53" s="13"/>
      <c r="KG53" s="12">
        <v>0</v>
      </c>
      <c r="KH53" s="12">
        <v>0</v>
      </c>
      <c r="KI53" s="12">
        <v>0</v>
      </c>
      <c r="KJ53" s="12">
        <v>0</v>
      </c>
      <c r="KK53" s="13"/>
      <c r="KL53" s="12">
        <v>0</v>
      </c>
      <c r="KM53" s="12">
        <v>0</v>
      </c>
      <c r="KN53" s="12">
        <v>0</v>
      </c>
      <c r="KO53" s="12">
        <v>0</v>
      </c>
      <c r="KP53" s="13"/>
      <c r="KQ53" s="12">
        <v>0</v>
      </c>
      <c r="KR53" s="12">
        <v>0</v>
      </c>
      <c r="KS53" s="12">
        <v>0</v>
      </c>
      <c r="KT53" s="12">
        <v>0</v>
      </c>
      <c r="KU53" s="13"/>
      <c r="KV53" s="12">
        <v>0</v>
      </c>
      <c r="KW53" s="12">
        <v>0</v>
      </c>
      <c r="KX53" s="12">
        <v>0</v>
      </c>
      <c r="KY53" s="12">
        <v>0</v>
      </c>
      <c r="KZ53" s="13"/>
      <c r="LA53" s="12">
        <v>0</v>
      </c>
      <c r="LB53" s="12">
        <v>0</v>
      </c>
      <c r="LC53" s="12">
        <v>0</v>
      </c>
      <c r="LD53" s="12">
        <v>0</v>
      </c>
      <c r="LE53" s="13"/>
      <c r="LF53" s="12">
        <v>0</v>
      </c>
      <c r="LG53" s="12">
        <v>0</v>
      </c>
      <c r="LH53" s="12">
        <v>0</v>
      </c>
      <c r="LI53" s="12">
        <v>0</v>
      </c>
      <c r="LJ53" s="13"/>
      <c r="LK53" s="12">
        <v>0</v>
      </c>
      <c r="LL53" s="12">
        <v>0</v>
      </c>
      <c r="LM53" s="12">
        <v>0</v>
      </c>
      <c r="LN53" s="12">
        <v>0</v>
      </c>
      <c r="LO53" s="13"/>
      <c r="LP53" s="12">
        <v>0</v>
      </c>
      <c r="LQ53" s="12">
        <v>0</v>
      </c>
      <c r="LR53" s="12">
        <v>0</v>
      </c>
      <c r="LS53" s="12">
        <v>0</v>
      </c>
      <c r="LT53" s="13"/>
      <c r="LU53" s="12">
        <v>0</v>
      </c>
      <c r="LV53" s="12">
        <v>0</v>
      </c>
      <c r="LW53" s="12">
        <v>0</v>
      </c>
      <c r="LX53" s="12">
        <v>0</v>
      </c>
      <c r="LY53" s="13"/>
      <c r="LZ53" s="12">
        <v>0</v>
      </c>
      <c r="MA53" s="12">
        <v>0</v>
      </c>
      <c r="MB53" s="12">
        <v>0</v>
      </c>
      <c r="MC53" s="12">
        <v>0</v>
      </c>
      <c r="MD53" s="13"/>
      <c r="ME53" s="12">
        <v>0</v>
      </c>
      <c r="MF53" s="12">
        <v>0</v>
      </c>
      <c r="MG53" s="12">
        <v>0</v>
      </c>
      <c r="MH53" s="12">
        <v>0</v>
      </c>
      <c r="MI53" s="13"/>
      <c r="MJ53" s="12">
        <v>0</v>
      </c>
      <c r="MK53" s="12">
        <v>0</v>
      </c>
      <c r="ML53" s="12">
        <v>0</v>
      </c>
      <c r="MM53" s="12">
        <v>0</v>
      </c>
      <c r="MN53" s="13"/>
      <c r="MO53" s="12">
        <v>0</v>
      </c>
      <c r="MP53" s="12">
        <v>0</v>
      </c>
      <c r="MQ53" s="12">
        <v>0</v>
      </c>
      <c r="MR53" s="12">
        <v>0</v>
      </c>
      <c r="MS53" s="13"/>
      <c r="MT53" s="12">
        <v>0</v>
      </c>
      <c r="MU53" s="12">
        <v>0</v>
      </c>
      <c r="MV53" s="12">
        <v>0</v>
      </c>
      <c r="MW53" s="12">
        <v>0</v>
      </c>
      <c r="MX53" s="13"/>
      <c r="MY53" s="12">
        <v>0</v>
      </c>
      <c r="MZ53" s="12">
        <v>0</v>
      </c>
      <c r="NA53" s="12">
        <v>0</v>
      </c>
      <c r="NB53" s="12">
        <v>0</v>
      </c>
      <c r="NC53" s="13"/>
      <c r="ND53" s="12">
        <v>0</v>
      </c>
      <c r="NE53" s="12">
        <v>0</v>
      </c>
      <c r="NF53" s="12">
        <v>0</v>
      </c>
      <c r="NG53" s="12">
        <v>0</v>
      </c>
      <c r="NH53" s="13"/>
      <c r="NI53" s="12">
        <v>0</v>
      </c>
      <c r="NJ53" s="12">
        <v>0</v>
      </c>
      <c r="NK53" s="12">
        <v>0</v>
      </c>
      <c r="NL53" s="12">
        <v>0</v>
      </c>
      <c r="NM53" s="13"/>
      <c r="NN53" s="12">
        <v>0</v>
      </c>
      <c r="NO53" s="12">
        <v>0</v>
      </c>
      <c r="NP53" s="12">
        <v>0</v>
      </c>
      <c r="NQ53" s="12">
        <v>0</v>
      </c>
      <c r="NR53" s="13"/>
      <c r="NS53" s="12">
        <v>0</v>
      </c>
      <c r="NT53" s="12">
        <v>0</v>
      </c>
      <c r="NU53" s="12">
        <v>0</v>
      </c>
      <c r="NV53" s="12">
        <v>0</v>
      </c>
      <c r="NW53" s="13"/>
      <c r="NX53" s="12">
        <v>0</v>
      </c>
      <c r="NY53" s="12">
        <v>0</v>
      </c>
      <c r="NZ53" s="12">
        <v>0</v>
      </c>
      <c r="OA53" s="12">
        <v>0</v>
      </c>
      <c r="OB53" s="13"/>
      <c r="OC53" s="12">
        <v>0</v>
      </c>
      <c r="OD53" s="12">
        <v>0</v>
      </c>
      <c r="OE53" s="12">
        <v>0</v>
      </c>
      <c r="OF53" s="12">
        <v>0</v>
      </c>
      <c r="OG53" s="13"/>
      <c r="OH53" s="12">
        <v>0</v>
      </c>
      <c r="OI53" s="12">
        <v>0</v>
      </c>
      <c r="OJ53" s="12">
        <v>0</v>
      </c>
      <c r="OK53" s="12">
        <v>0</v>
      </c>
      <c r="OL53" s="13"/>
      <c r="OM53" s="12">
        <v>0</v>
      </c>
      <c r="ON53" s="12">
        <v>0</v>
      </c>
      <c r="OO53" s="12">
        <v>0</v>
      </c>
      <c r="OP53" s="12">
        <v>0</v>
      </c>
      <c r="OQ53" s="13"/>
      <c r="OR53" s="12">
        <v>0</v>
      </c>
      <c r="OS53" s="12">
        <v>0</v>
      </c>
      <c r="OT53" s="12">
        <v>0</v>
      </c>
      <c r="OU53" s="12">
        <v>0</v>
      </c>
      <c r="OV53" s="13"/>
      <c r="OW53" s="12">
        <v>0</v>
      </c>
      <c r="OX53" s="12">
        <v>0</v>
      </c>
      <c r="OY53" s="12">
        <v>0</v>
      </c>
      <c r="OZ53" s="12">
        <v>0</v>
      </c>
      <c r="PA53" s="13"/>
      <c r="PB53" s="12">
        <v>0</v>
      </c>
      <c r="PC53" s="12">
        <v>0</v>
      </c>
      <c r="PD53" s="12">
        <v>0</v>
      </c>
      <c r="PE53" s="12">
        <v>0</v>
      </c>
      <c r="PF53" s="13"/>
      <c r="PG53" s="12">
        <v>0</v>
      </c>
      <c r="PH53" s="12">
        <v>0</v>
      </c>
      <c r="PI53" s="12">
        <v>0</v>
      </c>
      <c r="PJ53" s="12">
        <v>0</v>
      </c>
      <c r="PK53" s="13"/>
      <c r="PL53" s="12">
        <v>0</v>
      </c>
      <c r="PM53" s="12">
        <v>0</v>
      </c>
      <c r="PN53" s="12">
        <v>0</v>
      </c>
      <c r="PO53" s="12">
        <v>0</v>
      </c>
      <c r="PP53" s="13"/>
      <c r="PQ53" s="12">
        <v>0</v>
      </c>
      <c r="PR53" s="12">
        <v>0</v>
      </c>
      <c r="PS53" s="12">
        <v>0</v>
      </c>
      <c r="PT53" s="12">
        <v>0</v>
      </c>
      <c r="PU53" s="13"/>
      <c r="PV53" s="12">
        <v>0</v>
      </c>
      <c r="PW53" s="12">
        <v>0</v>
      </c>
      <c r="PX53" s="12">
        <v>0</v>
      </c>
      <c r="PY53" s="12">
        <v>0</v>
      </c>
      <c r="PZ53" s="13"/>
      <c r="QA53" s="12">
        <v>0</v>
      </c>
      <c r="QB53" s="12">
        <v>0</v>
      </c>
      <c r="QC53" s="12">
        <v>0</v>
      </c>
      <c r="QD53" s="12">
        <v>0</v>
      </c>
      <c r="QE53" s="13"/>
      <c r="QF53" s="12">
        <v>0</v>
      </c>
      <c r="QG53" s="12">
        <v>0</v>
      </c>
      <c r="QH53" s="12">
        <v>0</v>
      </c>
      <c r="QI53" s="12">
        <v>0</v>
      </c>
      <c r="QJ53" s="13"/>
      <c r="QK53" s="12">
        <v>0</v>
      </c>
      <c r="QL53" s="12">
        <v>0</v>
      </c>
      <c r="QM53" s="12">
        <v>0</v>
      </c>
      <c r="QN53" s="12">
        <v>0</v>
      </c>
      <c r="QO53" s="13"/>
      <c r="QP53" s="12">
        <v>0</v>
      </c>
      <c r="QQ53" s="12">
        <v>0</v>
      </c>
      <c r="QR53" s="12">
        <v>0</v>
      </c>
      <c r="QS53" s="12">
        <v>0</v>
      </c>
      <c r="QT53" s="13"/>
      <c r="QU53" s="12">
        <v>0</v>
      </c>
      <c r="QV53" s="12">
        <v>0</v>
      </c>
      <c r="QW53" s="12">
        <v>0</v>
      </c>
      <c r="QX53" s="12">
        <v>0</v>
      </c>
      <c r="QY53" s="13"/>
      <c r="QZ53" s="12">
        <v>0</v>
      </c>
      <c r="RA53" s="12">
        <v>0</v>
      </c>
      <c r="RB53" s="12">
        <v>0</v>
      </c>
      <c r="RC53" s="12">
        <v>0</v>
      </c>
      <c r="RD53" s="13"/>
      <c r="RE53" s="12">
        <v>0</v>
      </c>
      <c r="RF53" s="12">
        <v>0</v>
      </c>
      <c r="RG53" s="12">
        <v>0</v>
      </c>
      <c r="RH53" s="12">
        <v>0</v>
      </c>
      <c r="RI53" s="13"/>
      <c r="RJ53" s="12">
        <v>0</v>
      </c>
      <c r="RK53" s="12">
        <v>0</v>
      </c>
      <c r="RL53" s="12">
        <v>0</v>
      </c>
      <c r="RM53" s="12">
        <v>0</v>
      </c>
      <c r="RN53" s="13"/>
      <c r="RO53" s="12">
        <v>0</v>
      </c>
      <c r="RP53" s="12">
        <v>0</v>
      </c>
      <c r="RQ53" s="12">
        <v>0</v>
      </c>
      <c r="RR53" s="12">
        <v>0</v>
      </c>
      <c r="RS53" s="13"/>
      <c r="RT53" s="12">
        <v>0</v>
      </c>
      <c r="RU53" s="12">
        <v>0</v>
      </c>
      <c r="RV53" s="12">
        <v>0</v>
      </c>
      <c r="RW53" s="12">
        <v>0</v>
      </c>
      <c r="RX53" s="13"/>
      <c r="RY53" s="12">
        <v>0</v>
      </c>
      <c r="RZ53" s="12">
        <v>0</v>
      </c>
      <c r="SA53" s="12">
        <v>0</v>
      </c>
      <c r="SB53" s="12">
        <v>0</v>
      </c>
      <c r="SC53" s="13"/>
      <c r="SD53" s="12">
        <v>0</v>
      </c>
      <c r="SE53" s="12">
        <v>0</v>
      </c>
      <c r="SF53" s="12">
        <v>0</v>
      </c>
      <c r="SG53" s="12">
        <v>0</v>
      </c>
      <c r="SH53" s="13"/>
      <c r="SI53" s="12">
        <v>0</v>
      </c>
      <c r="SJ53" s="12">
        <v>0</v>
      </c>
      <c r="SK53" s="12">
        <v>0</v>
      </c>
      <c r="SL53" s="12">
        <v>0</v>
      </c>
      <c r="SM53" s="13"/>
      <c r="SN53" s="12">
        <v>0</v>
      </c>
      <c r="SO53" s="12">
        <v>0</v>
      </c>
      <c r="SP53" s="12">
        <v>0</v>
      </c>
      <c r="SQ53" s="12">
        <v>0</v>
      </c>
      <c r="SR53" s="13"/>
      <c r="SS53" s="12">
        <v>0</v>
      </c>
      <c r="ST53" s="12">
        <v>0</v>
      </c>
      <c r="SU53" s="12">
        <v>0</v>
      </c>
      <c r="SV53" s="12">
        <v>0</v>
      </c>
      <c r="SW53" s="13"/>
      <c r="SX53" s="12">
        <v>0</v>
      </c>
      <c r="SY53" s="12">
        <v>0</v>
      </c>
      <c r="SZ53" s="12">
        <v>0</v>
      </c>
      <c r="TA53" s="12">
        <v>0</v>
      </c>
      <c r="TB53" s="13"/>
      <c r="TC53" s="12">
        <v>0</v>
      </c>
      <c r="TD53" s="12">
        <v>0</v>
      </c>
      <c r="TE53" s="12">
        <v>0</v>
      </c>
      <c r="TF53" s="12">
        <v>0</v>
      </c>
      <c r="TG53" s="13"/>
      <c r="TH53" s="12">
        <v>0</v>
      </c>
      <c r="TI53" s="12">
        <v>0</v>
      </c>
      <c r="TJ53" s="12">
        <v>0</v>
      </c>
      <c r="TK53" s="12">
        <v>0</v>
      </c>
      <c r="TL53" s="13"/>
      <c r="TM53" s="12">
        <v>0</v>
      </c>
      <c r="TN53" s="12">
        <v>0</v>
      </c>
      <c r="TO53" s="12">
        <v>0</v>
      </c>
      <c r="TP53" s="12">
        <v>0</v>
      </c>
      <c r="TQ53" s="13"/>
      <c r="TR53" s="12">
        <v>0</v>
      </c>
      <c r="TS53" s="12">
        <v>0</v>
      </c>
      <c r="TT53" s="12">
        <v>0</v>
      </c>
      <c r="TU53" s="12">
        <v>0</v>
      </c>
      <c r="TV53" s="13"/>
      <c r="TW53" s="12">
        <v>0</v>
      </c>
      <c r="TX53" s="12">
        <v>0</v>
      </c>
      <c r="TY53" s="12">
        <v>0</v>
      </c>
      <c r="TZ53" s="12">
        <v>0</v>
      </c>
      <c r="UA53" s="13"/>
      <c r="UB53" s="12">
        <v>0</v>
      </c>
      <c r="UC53" s="12">
        <v>0</v>
      </c>
      <c r="UD53" s="12">
        <v>0</v>
      </c>
      <c r="UE53" s="12">
        <v>0</v>
      </c>
      <c r="UF53" s="13"/>
      <c r="UG53" s="12">
        <v>0</v>
      </c>
      <c r="UH53" s="12">
        <v>2689000</v>
      </c>
      <c r="UI53" s="12">
        <v>0</v>
      </c>
      <c r="UJ53" s="12">
        <v>2689000</v>
      </c>
      <c r="UK53" s="13"/>
    </row>
    <row r="54" spans="1:557" hidden="1">
      <c r="A54" s="10">
        <v>48</v>
      </c>
      <c r="B54" s="11" t="s">
        <v>41</v>
      </c>
      <c r="C54" s="12">
        <v>1</v>
      </c>
      <c r="D54" s="12">
        <v>654747</v>
      </c>
      <c r="E54" s="12">
        <v>0</v>
      </c>
      <c r="F54" s="12">
        <v>654747</v>
      </c>
      <c r="G54" s="13"/>
      <c r="H54" s="12">
        <v>7</v>
      </c>
      <c r="I54" s="12">
        <v>2169000</v>
      </c>
      <c r="J54" s="12">
        <v>0</v>
      </c>
      <c r="K54" s="12">
        <v>2169000</v>
      </c>
      <c r="L54" s="13"/>
      <c r="M54" s="12">
        <v>0</v>
      </c>
      <c r="N54" s="12">
        <v>0</v>
      </c>
      <c r="O54" s="12">
        <v>0</v>
      </c>
      <c r="P54" s="12">
        <v>0</v>
      </c>
      <c r="Q54" s="13"/>
      <c r="R54" s="12">
        <v>0</v>
      </c>
      <c r="S54" s="12">
        <v>0</v>
      </c>
      <c r="T54" s="12">
        <v>0</v>
      </c>
      <c r="U54" s="12">
        <v>0</v>
      </c>
      <c r="V54" s="13"/>
      <c r="W54" s="12"/>
      <c r="X54" s="12">
        <v>0</v>
      </c>
      <c r="Y54" s="12">
        <v>0</v>
      </c>
      <c r="Z54" s="12">
        <v>0</v>
      </c>
      <c r="AA54" s="13"/>
      <c r="AB54" s="12">
        <v>0</v>
      </c>
      <c r="AC54" s="12">
        <v>0</v>
      </c>
      <c r="AD54" s="12">
        <v>0</v>
      </c>
      <c r="AE54" s="12">
        <v>0</v>
      </c>
      <c r="AF54" s="13"/>
      <c r="AG54" s="12">
        <v>0</v>
      </c>
      <c r="AH54" s="12">
        <v>0</v>
      </c>
      <c r="AI54" s="12">
        <v>0</v>
      </c>
      <c r="AJ54" s="12">
        <v>0</v>
      </c>
      <c r="AK54" s="13"/>
      <c r="AL54" s="12">
        <v>0</v>
      </c>
      <c r="AM54" s="12">
        <v>0</v>
      </c>
      <c r="AN54" s="12">
        <v>0</v>
      </c>
      <c r="AO54" s="12">
        <v>0</v>
      </c>
      <c r="AP54" s="13"/>
      <c r="AQ54" s="12">
        <v>0</v>
      </c>
      <c r="AR54" s="12">
        <v>0</v>
      </c>
      <c r="AS54" s="12">
        <v>0</v>
      </c>
      <c r="AT54" s="12">
        <v>0</v>
      </c>
      <c r="AU54" s="13"/>
      <c r="AV54" s="12">
        <v>0</v>
      </c>
      <c r="AW54" s="12">
        <v>0</v>
      </c>
      <c r="AX54" s="12">
        <v>0</v>
      </c>
      <c r="AY54" s="12">
        <v>0</v>
      </c>
      <c r="AZ54" s="13"/>
      <c r="BA54" s="12">
        <v>0</v>
      </c>
      <c r="BB54" s="12">
        <v>0</v>
      </c>
      <c r="BC54" s="12">
        <v>0</v>
      </c>
      <c r="BD54" s="12">
        <v>0</v>
      </c>
      <c r="BE54" s="13"/>
      <c r="BF54" s="12">
        <v>0</v>
      </c>
      <c r="BG54" s="12">
        <v>0</v>
      </c>
      <c r="BH54" s="12">
        <v>0</v>
      </c>
      <c r="BI54" s="12">
        <v>0</v>
      </c>
      <c r="BJ54" s="13"/>
      <c r="BK54" s="12">
        <v>0</v>
      </c>
      <c r="BL54" s="12">
        <v>0</v>
      </c>
      <c r="BM54" s="12">
        <v>0</v>
      </c>
      <c r="BN54" s="12">
        <v>0</v>
      </c>
      <c r="BO54" s="13"/>
      <c r="BP54" s="12">
        <v>1</v>
      </c>
      <c r="BQ54" s="12">
        <v>145000</v>
      </c>
      <c r="BR54" s="12">
        <v>0</v>
      </c>
      <c r="BS54" s="12">
        <v>145000</v>
      </c>
      <c r="BT54" s="13"/>
      <c r="BU54" s="12">
        <v>0</v>
      </c>
      <c r="BV54" s="12">
        <v>0</v>
      </c>
      <c r="BW54" s="12">
        <v>0</v>
      </c>
      <c r="BX54" s="12">
        <v>0</v>
      </c>
      <c r="BY54" s="13"/>
      <c r="BZ54" s="12">
        <v>0</v>
      </c>
      <c r="CA54" s="12">
        <v>0</v>
      </c>
      <c r="CB54" s="12">
        <v>0</v>
      </c>
      <c r="CC54" s="12">
        <v>0</v>
      </c>
      <c r="CD54" s="13"/>
      <c r="CE54" s="12">
        <v>0</v>
      </c>
      <c r="CF54" s="12">
        <v>0</v>
      </c>
      <c r="CG54" s="12">
        <v>0</v>
      </c>
      <c r="CH54" s="12">
        <v>0</v>
      </c>
      <c r="CI54" s="13"/>
      <c r="CJ54" s="12">
        <v>0</v>
      </c>
      <c r="CK54" s="12">
        <v>0</v>
      </c>
      <c r="CL54" s="12">
        <v>0</v>
      </c>
      <c r="CM54" s="12">
        <v>0</v>
      </c>
      <c r="CN54" s="13"/>
      <c r="CO54" s="12">
        <v>0</v>
      </c>
      <c r="CP54" s="12">
        <v>0</v>
      </c>
      <c r="CQ54" s="12">
        <v>0</v>
      </c>
      <c r="CR54" s="12">
        <v>0</v>
      </c>
      <c r="CS54" s="13"/>
      <c r="CT54" s="12">
        <v>0</v>
      </c>
      <c r="CU54" s="12">
        <v>0</v>
      </c>
      <c r="CV54" s="12">
        <v>0</v>
      </c>
      <c r="CW54" s="12">
        <v>0</v>
      </c>
      <c r="CX54" s="13"/>
      <c r="CY54" s="12">
        <v>0</v>
      </c>
      <c r="CZ54" s="12">
        <v>0</v>
      </c>
      <c r="DA54" s="12">
        <v>0</v>
      </c>
      <c r="DB54" s="12">
        <v>0</v>
      </c>
      <c r="DC54" s="13"/>
      <c r="DD54" s="12">
        <v>1</v>
      </c>
      <c r="DE54" s="12">
        <v>412100</v>
      </c>
      <c r="DF54" s="12">
        <v>0</v>
      </c>
      <c r="DG54" s="12">
        <v>412100</v>
      </c>
      <c r="DH54" s="13"/>
      <c r="DI54" s="12">
        <v>1</v>
      </c>
      <c r="DJ54" s="12">
        <v>271300</v>
      </c>
      <c r="DK54" s="12">
        <v>0</v>
      </c>
      <c r="DL54" s="12">
        <v>271300</v>
      </c>
      <c r="DM54" s="13"/>
      <c r="DN54" s="12">
        <v>0</v>
      </c>
      <c r="DO54" s="12">
        <v>0</v>
      </c>
      <c r="DP54" s="12">
        <v>0</v>
      </c>
      <c r="DQ54" s="12">
        <v>0</v>
      </c>
      <c r="DR54" s="13"/>
      <c r="DS54" s="12">
        <v>0</v>
      </c>
      <c r="DT54" s="12">
        <v>0</v>
      </c>
      <c r="DU54" s="12">
        <v>0</v>
      </c>
      <c r="DV54" s="12">
        <v>0</v>
      </c>
      <c r="DW54" s="13"/>
      <c r="DX54" s="12">
        <v>0</v>
      </c>
      <c r="DY54" s="12">
        <v>0</v>
      </c>
      <c r="DZ54" s="12">
        <v>0</v>
      </c>
      <c r="EA54" s="12">
        <v>0</v>
      </c>
      <c r="EB54" s="13"/>
      <c r="EC54" s="12">
        <v>0</v>
      </c>
      <c r="ED54" s="12">
        <v>0</v>
      </c>
      <c r="EE54" s="12">
        <v>0</v>
      </c>
      <c r="EF54" s="12">
        <v>0</v>
      </c>
      <c r="EG54" s="13"/>
      <c r="EH54" s="12">
        <v>0</v>
      </c>
      <c r="EI54" s="12">
        <v>0</v>
      </c>
      <c r="EJ54" s="12">
        <v>0</v>
      </c>
      <c r="EK54" s="12">
        <v>0</v>
      </c>
      <c r="EL54" s="13"/>
      <c r="EM54" s="12">
        <v>0</v>
      </c>
      <c r="EN54" s="12"/>
      <c r="EO54" s="12">
        <v>0</v>
      </c>
      <c r="EP54" s="12">
        <v>0</v>
      </c>
      <c r="EQ54" s="13"/>
      <c r="ER54" s="12">
        <v>0</v>
      </c>
      <c r="ES54" s="12">
        <v>0</v>
      </c>
      <c r="ET54" s="12">
        <v>0</v>
      </c>
      <c r="EU54" s="12">
        <v>0</v>
      </c>
      <c r="EV54" s="13"/>
      <c r="EW54" s="12">
        <v>0</v>
      </c>
      <c r="EX54" s="12">
        <v>0</v>
      </c>
      <c r="EY54" s="12">
        <v>0</v>
      </c>
      <c r="EZ54" s="12">
        <v>0</v>
      </c>
      <c r="FA54" s="13"/>
      <c r="FB54" s="12">
        <v>0</v>
      </c>
      <c r="FC54" s="12">
        <v>0</v>
      </c>
      <c r="FD54" s="12">
        <v>0</v>
      </c>
      <c r="FE54" s="12">
        <v>0</v>
      </c>
      <c r="FF54" s="13"/>
      <c r="FG54" s="12">
        <v>0</v>
      </c>
      <c r="FH54" s="12">
        <v>0</v>
      </c>
      <c r="FI54" s="12">
        <v>0</v>
      </c>
      <c r="FJ54" s="12">
        <v>0</v>
      </c>
      <c r="FK54" s="13"/>
      <c r="FL54" s="12">
        <v>0</v>
      </c>
      <c r="FM54" s="12">
        <v>0</v>
      </c>
      <c r="FN54" s="12">
        <v>0</v>
      </c>
      <c r="FO54" s="12">
        <v>0</v>
      </c>
      <c r="FP54" s="13"/>
      <c r="FQ54" s="12">
        <v>0</v>
      </c>
      <c r="FR54" s="12">
        <v>0</v>
      </c>
      <c r="FS54" s="12">
        <v>0</v>
      </c>
      <c r="FT54" s="12">
        <v>0</v>
      </c>
      <c r="FU54" s="13"/>
      <c r="FV54" s="12">
        <v>0</v>
      </c>
      <c r="FW54" s="12">
        <v>0</v>
      </c>
      <c r="FX54" s="12">
        <v>0</v>
      </c>
      <c r="FY54" s="12">
        <v>0</v>
      </c>
      <c r="FZ54" s="13"/>
      <c r="GA54" s="12">
        <v>0</v>
      </c>
      <c r="GB54" s="12">
        <v>0</v>
      </c>
      <c r="GC54" s="12">
        <v>0</v>
      </c>
      <c r="GD54" s="12">
        <v>0</v>
      </c>
      <c r="GE54" s="13"/>
      <c r="GF54" s="12">
        <v>0</v>
      </c>
      <c r="GG54" s="12">
        <v>0</v>
      </c>
      <c r="GH54" s="12">
        <v>0</v>
      </c>
      <c r="GI54" s="12">
        <v>0</v>
      </c>
      <c r="GJ54" s="13"/>
      <c r="GK54" s="12">
        <v>0</v>
      </c>
      <c r="GL54" s="12">
        <v>0</v>
      </c>
      <c r="GM54" s="12">
        <v>0</v>
      </c>
      <c r="GN54" s="12">
        <v>0</v>
      </c>
      <c r="GO54" s="13"/>
      <c r="GP54" s="12">
        <v>0</v>
      </c>
      <c r="GQ54" s="12">
        <v>0</v>
      </c>
      <c r="GR54" s="12">
        <v>0</v>
      </c>
      <c r="GS54" s="12">
        <v>0</v>
      </c>
      <c r="GT54" s="13"/>
      <c r="GU54" s="12">
        <v>0</v>
      </c>
      <c r="GV54" s="12">
        <v>0</v>
      </c>
      <c r="GW54" s="12">
        <v>0</v>
      </c>
      <c r="GX54" s="12">
        <v>0</v>
      </c>
      <c r="GY54" s="13"/>
      <c r="GZ54" s="12">
        <v>0</v>
      </c>
      <c r="HA54" s="12">
        <v>0</v>
      </c>
      <c r="HB54" s="12">
        <v>0</v>
      </c>
      <c r="HC54" s="12">
        <v>0</v>
      </c>
      <c r="HD54" s="13"/>
      <c r="HE54" s="12">
        <v>0</v>
      </c>
      <c r="HF54" s="12">
        <v>0</v>
      </c>
      <c r="HG54" s="12">
        <v>0</v>
      </c>
      <c r="HH54" s="12">
        <v>0</v>
      </c>
      <c r="HI54" s="13"/>
      <c r="HJ54" s="12">
        <v>0</v>
      </c>
      <c r="HK54" s="12">
        <v>0</v>
      </c>
      <c r="HL54" s="12">
        <v>0</v>
      </c>
      <c r="HM54" s="12">
        <v>0</v>
      </c>
      <c r="HN54" s="13"/>
      <c r="HO54" s="12">
        <v>0</v>
      </c>
      <c r="HP54" s="12">
        <v>0</v>
      </c>
      <c r="HQ54" s="12">
        <v>0</v>
      </c>
      <c r="HR54" s="12">
        <v>0</v>
      </c>
      <c r="HS54" s="13"/>
      <c r="HT54" s="12">
        <v>0</v>
      </c>
      <c r="HU54" s="12">
        <v>0</v>
      </c>
      <c r="HV54" s="12">
        <v>0</v>
      </c>
      <c r="HW54" s="12">
        <v>0</v>
      </c>
      <c r="HX54" s="13"/>
      <c r="HY54" s="12">
        <v>0</v>
      </c>
      <c r="HZ54" s="12">
        <v>0</v>
      </c>
      <c r="IA54" s="12">
        <v>0</v>
      </c>
      <c r="IB54" s="12">
        <v>0</v>
      </c>
      <c r="IC54" s="13"/>
      <c r="ID54" s="12">
        <v>0</v>
      </c>
      <c r="IE54" s="12">
        <v>0</v>
      </c>
      <c r="IF54" s="12">
        <v>0</v>
      </c>
      <c r="IG54" s="12">
        <v>0</v>
      </c>
      <c r="IH54" s="13"/>
      <c r="II54" s="12">
        <v>0</v>
      </c>
      <c r="IJ54" s="12">
        <v>0</v>
      </c>
      <c r="IK54" s="12">
        <v>0</v>
      </c>
      <c r="IL54" s="12">
        <v>0</v>
      </c>
      <c r="IM54" s="13"/>
      <c r="IN54" s="12">
        <v>0</v>
      </c>
      <c r="IO54" s="12">
        <v>0</v>
      </c>
      <c r="IP54" s="12">
        <v>0</v>
      </c>
      <c r="IQ54" s="12">
        <v>0</v>
      </c>
      <c r="IR54" s="13"/>
      <c r="IS54" s="12">
        <v>0</v>
      </c>
      <c r="IT54" s="12">
        <v>0</v>
      </c>
      <c r="IU54" s="12">
        <v>0</v>
      </c>
      <c r="IV54" s="12">
        <v>0</v>
      </c>
      <c r="IW54" s="13"/>
      <c r="IX54" s="12">
        <v>0</v>
      </c>
      <c r="IY54" s="12">
        <v>0</v>
      </c>
      <c r="IZ54" s="12">
        <v>0</v>
      </c>
      <c r="JA54" s="12">
        <v>0</v>
      </c>
      <c r="JB54" s="13"/>
      <c r="JC54" s="12">
        <v>0</v>
      </c>
      <c r="JD54" s="12">
        <v>0</v>
      </c>
      <c r="JE54" s="12">
        <v>0</v>
      </c>
      <c r="JF54" s="12">
        <v>0</v>
      </c>
      <c r="JG54" s="13"/>
      <c r="JH54" s="12">
        <v>1</v>
      </c>
      <c r="JI54" s="12">
        <v>5000</v>
      </c>
      <c r="JJ54" s="12">
        <v>0</v>
      </c>
      <c r="JK54" s="12">
        <v>5000</v>
      </c>
      <c r="JL54" s="13"/>
      <c r="JM54" s="12">
        <v>0</v>
      </c>
      <c r="JN54" s="12">
        <v>0</v>
      </c>
      <c r="JO54" s="12">
        <v>0</v>
      </c>
      <c r="JP54" s="12">
        <v>0</v>
      </c>
      <c r="JQ54" s="13"/>
      <c r="JR54" s="12">
        <v>1</v>
      </c>
      <c r="JS54" s="12">
        <v>22000</v>
      </c>
      <c r="JT54" s="12">
        <v>0</v>
      </c>
      <c r="JU54" s="12">
        <v>22000</v>
      </c>
      <c r="JV54" s="13"/>
      <c r="JW54" s="12">
        <v>0</v>
      </c>
      <c r="JX54" s="12">
        <v>0</v>
      </c>
      <c r="JY54" s="12">
        <v>0</v>
      </c>
      <c r="JZ54" s="12">
        <v>0</v>
      </c>
      <c r="KA54" s="13"/>
      <c r="KB54" s="12">
        <v>0</v>
      </c>
      <c r="KC54" s="12">
        <v>0</v>
      </c>
      <c r="KD54" s="12">
        <v>0</v>
      </c>
      <c r="KE54" s="12">
        <v>0</v>
      </c>
      <c r="KF54" s="13"/>
      <c r="KG54" s="12">
        <v>0</v>
      </c>
      <c r="KH54" s="12">
        <v>0</v>
      </c>
      <c r="KI54" s="12">
        <v>0</v>
      </c>
      <c r="KJ54" s="12">
        <v>0</v>
      </c>
      <c r="KK54" s="13"/>
      <c r="KL54" s="12">
        <v>0</v>
      </c>
      <c r="KM54" s="12">
        <v>0</v>
      </c>
      <c r="KN54" s="12">
        <v>0</v>
      </c>
      <c r="KO54" s="12">
        <v>0</v>
      </c>
      <c r="KP54" s="13"/>
      <c r="KQ54" s="12">
        <v>0</v>
      </c>
      <c r="KR54" s="12">
        <v>0</v>
      </c>
      <c r="KS54" s="12">
        <v>0</v>
      </c>
      <c r="KT54" s="12">
        <v>0</v>
      </c>
      <c r="KU54" s="13"/>
      <c r="KV54" s="12">
        <v>0</v>
      </c>
      <c r="KW54" s="12">
        <v>0</v>
      </c>
      <c r="KX54" s="12">
        <v>0</v>
      </c>
      <c r="KY54" s="12">
        <v>0</v>
      </c>
      <c r="KZ54" s="13"/>
      <c r="LA54" s="12">
        <v>0</v>
      </c>
      <c r="LB54" s="12">
        <v>0</v>
      </c>
      <c r="LC54" s="12">
        <v>0</v>
      </c>
      <c r="LD54" s="12">
        <v>0</v>
      </c>
      <c r="LE54" s="13"/>
      <c r="LF54" s="12">
        <v>0</v>
      </c>
      <c r="LG54" s="12">
        <v>0</v>
      </c>
      <c r="LH54" s="12">
        <v>0</v>
      </c>
      <c r="LI54" s="12">
        <v>0</v>
      </c>
      <c r="LJ54" s="13"/>
      <c r="LK54" s="12">
        <v>0</v>
      </c>
      <c r="LL54" s="12">
        <v>0</v>
      </c>
      <c r="LM54" s="12">
        <v>0</v>
      </c>
      <c r="LN54" s="12">
        <v>0</v>
      </c>
      <c r="LO54" s="13"/>
      <c r="LP54" s="12">
        <v>0</v>
      </c>
      <c r="LQ54" s="12">
        <v>0</v>
      </c>
      <c r="LR54" s="12">
        <v>0</v>
      </c>
      <c r="LS54" s="12">
        <v>0</v>
      </c>
      <c r="LT54" s="13"/>
      <c r="LU54" s="12">
        <v>0</v>
      </c>
      <c r="LV54" s="12">
        <v>0</v>
      </c>
      <c r="LW54" s="12">
        <v>0</v>
      </c>
      <c r="LX54" s="12">
        <v>0</v>
      </c>
      <c r="LY54" s="13"/>
      <c r="LZ54" s="12">
        <v>0</v>
      </c>
      <c r="MA54" s="12">
        <v>0</v>
      </c>
      <c r="MB54" s="12">
        <v>0</v>
      </c>
      <c r="MC54" s="12">
        <v>0</v>
      </c>
      <c r="MD54" s="13"/>
      <c r="ME54" s="12">
        <v>0</v>
      </c>
      <c r="MF54" s="12">
        <v>10000</v>
      </c>
      <c r="MG54" s="12">
        <v>0</v>
      </c>
      <c r="MH54" s="12">
        <v>10000</v>
      </c>
      <c r="MI54" s="13"/>
      <c r="MJ54" s="12">
        <v>0</v>
      </c>
      <c r="MK54" s="12">
        <v>0</v>
      </c>
      <c r="ML54" s="12">
        <v>0</v>
      </c>
      <c r="MM54" s="12">
        <v>0</v>
      </c>
      <c r="MN54" s="13"/>
      <c r="MO54" s="12">
        <v>0</v>
      </c>
      <c r="MP54" s="12">
        <v>0</v>
      </c>
      <c r="MQ54" s="12">
        <v>0</v>
      </c>
      <c r="MR54" s="12">
        <v>0</v>
      </c>
      <c r="MS54" s="13"/>
      <c r="MT54" s="12">
        <v>0</v>
      </c>
      <c r="MU54" s="12">
        <v>0</v>
      </c>
      <c r="MV54" s="12">
        <v>0</v>
      </c>
      <c r="MW54" s="12">
        <v>0</v>
      </c>
      <c r="MX54" s="13"/>
      <c r="MY54" s="12">
        <v>0</v>
      </c>
      <c r="MZ54" s="12">
        <v>0</v>
      </c>
      <c r="NA54" s="12">
        <v>0</v>
      </c>
      <c r="NB54" s="12">
        <v>0</v>
      </c>
      <c r="NC54" s="13"/>
      <c r="ND54" s="12">
        <v>0</v>
      </c>
      <c r="NE54" s="12">
        <v>0</v>
      </c>
      <c r="NF54" s="12">
        <v>0</v>
      </c>
      <c r="NG54" s="12">
        <v>0</v>
      </c>
      <c r="NH54" s="13"/>
      <c r="NI54" s="12">
        <v>0</v>
      </c>
      <c r="NJ54" s="12">
        <v>0</v>
      </c>
      <c r="NK54" s="12">
        <v>0</v>
      </c>
      <c r="NL54" s="12">
        <v>0</v>
      </c>
      <c r="NM54" s="13"/>
      <c r="NN54" s="12">
        <v>0</v>
      </c>
      <c r="NO54" s="12">
        <v>0</v>
      </c>
      <c r="NP54" s="12">
        <v>0</v>
      </c>
      <c r="NQ54" s="12">
        <v>0</v>
      </c>
      <c r="NR54" s="13"/>
      <c r="NS54" s="12">
        <v>0</v>
      </c>
      <c r="NT54" s="12">
        <v>0</v>
      </c>
      <c r="NU54" s="12">
        <v>0</v>
      </c>
      <c r="NV54" s="12">
        <v>0</v>
      </c>
      <c r="NW54" s="13"/>
      <c r="NX54" s="12">
        <v>0</v>
      </c>
      <c r="NY54" s="12">
        <v>0</v>
      </c>
      <c r="NZ54" s="12">
        <v>0</v>
      </c>
      <c r="OA54" s="12">
        <v>0</v>
      </c>
      <c r="OB54" s="13"/>
      <c r="OC54" s="12">
        <v>0</v>
      </c>
      <c r="OD54" s="12">
        <v>0</v>
      </c>
      <c r="OE54" s="12">
        <v>0</v>
      </c>
      <c r="OF54" s="12">
        <v>0</v>
      </c>
      <c r="OG54" s="13"/>
      <c r="OH54" s="12">
        <v>0</v>
      </c>
      <c r="OI54" s="12">
        <v>0</v>
      </c>
      <c r="OJ54" s="12">
        <v>0</v>
      </c>
      <c r="OK54" s="12">
        <v>0</v>
      </c>
      <c r="OL54" s="13"/>
      <c r="OM54" s="12">
        <v>0</v>
      </c>
      <c r="ON54" s="12">
        <v>0</v>
      </c>
      <c r="OO54" s="12">
        <v>0</v>
      </c>
      <c r="OP54" s="12">
        <v>0</v>
      </c>
      <c r="OQ54" s="13"/>
      <c r="OR54" s="12">
        <v>0</v>
      </c>
      <c r="OS54" s="12">
        <v>0</v>
      </c>
      <c r="OT54" s="12">
        <v>0</v>
      </c>
      <c r="OU54" s="12">
        <v>0</v>
      </c>
      <c r="OV54" s="13"/>
      <c r="OW54" s="12">
        <v>0</v>
      </c>
      <c r="OX54" s="12">
        <v>0</v>
      </c>
      <c r="OY54" s="12">
        <v>0</v>
      </c>
      <c r="OZ54" s="12">
        <v>0</v>
      </c>
      <c r="PA54" s="13"/>
      <c r="PB54" s="12">
        <v>0</v>
      </c>
      <c r="PC54" s="12">
        <v>0</v>
      </c>
      <c r="PD54" s="12">
        <v>0</v>
      </c>
      <c r="PE54" s="12">
        <v>0</v>
      </c>
      <c r="PF54" s="13"/>
      <c r="PG54" s="12">
        <v>0</v>
      </c>
      <c r="PH54" s="12">
        <v>0</v>
      </c>
      <c r="PI54" s="12">
        <v>0</v>
      </c>
      <c r="PJ54" s="12">
        <v>0</v>
      </c>
      <c r="PK54" s="13"/>
      <c r="PL54" s="12">
        <v>0</v>
      </c>
      <c r="PM54" s="12">
        <v>0</v>
      </c>
      <c r="PN54" s="12">
        <v>0</v>
      </c>
      <c r="PO54" s="12">
        <v>0</v>
      </c>
      <c r="PP54" s="13"/>
      <c r="PQ54" s="12">
        <v>0</v>
      </c>
      <c r="PR54" s="12">
        <v>0</v>
      </c>
      <c r="PS54" s="12">
        <v>0</v>
      </c>
      <c r="PT54" s="12">
        <v>0</v>
      </c>
      <c r="PU54" s="13"/>
      <c r="PV54" s="12">
        <v>0</v>
      </c>
      <c r="PW54" s="12">
        <v>0</v>
      </c>
      <c r="PX54" s="12">
        <v>0</v>
      </c>
      <c r="PY54" s="12">
        <v>0</v>
      </c>
      <c r="PZ54" s="13"/>
      <c r="QA54" s="12">
        <v>0</v>
      </c>
      <c r="QB54" s="12">
        <v>0</v>
      </c>
      <c r="QC54" s="12">
        <v>0</v>
      </c>
      <c r="QD54" s="12">
        <v>0</v>
      </c>
      <c r="QE54" s="13"/>
      <c r="QF54" s="12">
        <v>0</v>
      </c>
      <c r="QG54" s="12">
        <v>0</v>
      </c>
      <c r="QH54" s="12">
        <v>0</v>
      </c>
      <c r="QI54" s="12">
        <v>0</v>
      </c>
      <c r="QJ54" s="13"/>
      <c r="QK54" s="12">
        <v>0</v>
      </c>
      <c r="QL54" s="12">
        <v>0</v>
      </c>
      <c r="QM54" s="12">
        <v>0</v>
      </c>
      <c r="QN54" s="12">
        <v>0</v>
      </c>
      <c r="QO54" s="13"/>
      <c r="QP54" s="12">
        <v>0</v>
      </c>
      <c r="QQ54" s="12">
        <v>0</v>
      </c>
      <c r="QR54" s="12">
        <v>0</v>
      </c>
      <c r="QS54" s="12">
        <v>0</v>
      </c>
      <c r="QT54" s="13"/>
      <c r="QU54" s="12">
        <v>0</v>
      </c>
      <c r="QV54" s="12">
        <v>0</v>
      </c>
      <c r="QW54" s="12">
        <v>0</v>
      </c>
      <c r="QX54" s="12">
        <v>0</v>
      </c>
      <c r="QY54" s="13"/>
      <c r="QZ54" s="12">
        <v>0</v>
      </c>
      <c r="RA54" s="12">
        <v>0</v>
      </c>
      <c r="RB54" s="12">
        <v>0</v>
      </c>
      <c r="RC54" s="12">
        <v>0</v>
      </c>
      <c r="RD54" s="13"/>
      <c r="RE54" s="12">
        <v>0</v>
      </c>
      <c r="RF54" s="12">
        <v>0</v>
      </c>
      <c r="RG54" s="12">
        <v>0</v>
      </c>
      <c r="RH54" s="12">
        <v>0</v>
      </c>
      <c r="RI54" s="13"/>
      <c r="RJ54" s="12">
        <v>0</v>
      </c>
      <c r="RK54" s="12">
        <v>0</v>
      </c>
      <c r="RL54" s="12">
        <v>0</v>
      </c>
      <c r="RM54" s="12">
        <v>0</v>
      </c>
      <c r="RN54" s="13"/>
      <c r="RO54" s="12">
        <v>0</v>
      </c>
      <c r="RP54" s="12">
        <v>0</v>
      </c>
      <c r="RQ54" s="12">
        <v>0</v>
      </c>
      <c r="RR54" s="12">
        <v>0</v>
      </c>
      <c r="RS54" s="13"/>
      <c r="RT54" s="12">
        <v>0</v>
      </c>
      <c r="RU54" s="12">
        <v>0</v>
      </c>
      <c r="RV54" s="12">
        <v>0</v>
      </c>
      <c r="RW54" s="12">
        <v>0</v>
      </c>
      <c r="RX54" s="13"/>
      <c r="RY54" s="12">
        <v>0</v>
      </c>
      <c r="RZ54" s="12">
        <v>0</v>
      </c>
      <c r="SA54" s="12">
        <v>0</v>
      </c>
      <c r="SB54" s="12">
        <v>0</v>
      </c>
      <c r="SC54" s="13"/>
      <c r="SD54" s="12">
        <v>0</v>
      </c>
      <c r="SE54" s="12">
        <v>0</v>
      </c>
      <c r="SF54" s="12">
        <v>0</v>
      </c>
      <c r="SG54" s="12">
        <v>0</v>
      </c>
      <c r="SH54" s="13"/>
      <c r="SI54" s="12">
        <v>0</v>
      </c>
      <c r="SJ54" s="12">
        <v>0</v>
      </c>
      <c r="SK54" s="12">
        <v>0</v>
      </c>
      <c r="SL54" s="12">
        <v>0</v>
      </c>
      <c r="SM54" s="13"/>
      <c r="SN54" s="12">
        <v>0</v>
      </c>
      <c r="SO54" s="12">
        <v>0</v>
      </c>
      <c r="SP54" s="12">
        <v>0</v>
      </c>
      <c r="SQ54" s="12">
        <v>0</v>
      </c>
      <c r="SR54" s="13"/>
      <c r="SS54" s="12">
        <v>0</v>
      </c>
      <c r="ST54" s="12">
        <v>0</v>
      </c>
      <c r="SU54" s="12">
        <v>0</v>
      </c>
      <c r="SV54" s="12">
        <v>0</v>
      </c>
      <c r="SW54" s="13"/>
      <c r="SX54" s="12">
        <v>0</v>
      </c>
      <c r="SY54" s="12">
        <v>0</v>
      </c>
      <c r="SZ54" s="12">
        <v>0</v>
      </c>
      <c r="TA54" s="12">
        <v>0</v>
      </c>
      <c r="TB54" s="13"/>
      <c r="TC54" s="12">
        <v>0</v>
      </c>
      <c r="TD54" s="12">
        <v>0</v>
      </c>
      <c r="TE54" s="12">
        <v>0</v>
      </c>
      <c r="TF54" s="12">
        <v>0</v>
      </c>
      <c r="TG54" s="13"/>
      <c r="TH54" s="12">
        <v>0</v>
      </c>
      <c r="TI54" s="12">
        <v>0</v>
      </c>
      <c r="TJ54" s="12">
        <v>0</v>
      </c>
      <c r="TK54" s="12">
        <v>0</v>
      </c>
      <c r="TL54" s="13"/>
      <c r="TM54" s="12">
        <v>0</v>
      </c>
      <c r="TN54" s="12">
        <v>0</v>
      </c>
      <c r="TO54" s="12">
        <v>0</v>
      </c>
      <c r="TP54" s="12">
        <v>0</v>
      </c>
      <c r="TQ54" s="13"/>
      <c r="TR54" s="12">
        <v>0</v>
      </c>
      <c r="TS54" s="12">
        <v>0</v>
      </c>
      <c r="TT54" s="12">
        <v>0</v>
      </c>
      <c r="TU54" s="12">
        <v>0</v>
      </c>
      <c r="TV54" s="13"/>
      <c r="TW54" s="12">
        <v>0</v>
      </c>
      <c r="TX54" s="12">
        <v>0</v>
      </c>
      <c r="TY54" s="12">
        <v>0</v>
      </c>
      <c r="TZ54" s="12">
        <v>0</v>
      </c>
      <c r="UA54" s="13"/>
      <c r="UB54" s="12">
        <v>0</v>
      </c>
      <c r="UC54" s="12">
        <v>0</v>
      </c>
      <c r="UD54" s="12">
        <v>0</v>
      </c>
      <c r="UE54" s="12">
        <v>0</v>
      </c>
      <c r="UF54" s="13"/>
      <c r="UG54" s="12">
        <v>0</v>
      </c>
      <c r="UH54" s="12">
        <v>3689147</v>
      </c>
      <c r="UI54" s="12">
        <v>0</v>
      </c>
      <c r="UJ54" s="12">
        <v>3689147</v>
      </c>
      <c r="UK54" s="13"/>
    </row>
    <row r="55" spans="1:557" hidden="1">
      <c r="A55" s="10">
        <v>49</v>
      </c>
      <c r="B55" s="11" t="s">
        <v>42</v>
      </c>
      <c r="C55" s="12">
        <v>1</v>
      </c>
      <c r="D55" s="12">
        <v>654747</v>
      </c>
      <c r="E55" s="12">
        <v>0</v>
      </c>
      <c r="F55" s="12">
        <v>654747</v>
      </c>
      <c r="G55" s="13"/>
      <c r="H55" s="12">
        <v>4</v>
      </c>
      <c r="I55" s="12">
        <v>1619508</v>
      </c>
      <c r="J55" s="12">
        <v>0</v>
      </c>
      <c r="K55" s="12">
        <v>1619508</v>
      </c>
      <c r="L55" s="13"/>
      <c r="M55" s="12">
        <v>0</v>
      </c>
      <c r="N55" s="12">
        <v>0</v>
      </c>
      <c r="O55" s="12">
        <v>0</v>
      </c>
      <c r="P55" s="12">
        <v>0</v>
      </c>
      <c r="Q55" s="13"/>
      <c r="R55" s="12">
        <v>0</v>
      </c>
      <c r="S55" s="12">
        <v>0</v>
      </c>
      <c r="T55" s="12">
        <v>0</v>
      </c>
      <c r="U55" s="12">
        <v>0</v>
      </c>
      <c r="V55" s="13"/>
      <c r="W55" s="12"/>
      <c r="X55" s="12">
        <v>0</v>
      </c>
      <c r="Y55" s="12">
        <v>0</v>
      </c>
      <c r="Z55" s="12">
        <v>0</v>
      </c>
      <c r="AA55" s="13"/>
      <c r="AB55" s="12">
        <v>0</v>
      </c>
      <c r="AC55" s="12">
        <v>0</v>
      </c>
      <c r="AD55" s="12">
        <v>0</v>
      </c>
      <c r="AE55" s="12">
        <v>0</v>
      </c>
      <c r="AF55" s="13"/>
      <c r="AG55" s="12">
        <v>0</v>
      </c>
      <c r="AH55" s="12">
        <v>0</v>
      </c>
      <c r="AI55" s="12">
        <v>0</v>
      </c>
      <c r="AJ55" s="12">
        <v>0</v>
      </c>
      <c r="AK55" s="13"/>
      <c r="AL55" s="12">
        <v>0</v>
      </c>
      <c r="AM55" s="12">
        <v>0</v>
      </c>
      <c r="AN55" s="12">
        <v>0</v>
      </c>
      <c r="AO55" s="12">
        <v>0</v>
      </c>
      <c r="AP55" s="13"/>
      <c r="AQ55" s="12">
        <v>0</v>
      </c>
      <c r="AR55" s="12">
        <v>0</v>
      </c>
      <c r="AS55" s="12">
        <v>0</v>
      </c>
      <c r="AT55" s="12">
        <v>0</v>
      </c>
      <c r="AU55" s="13"/>
      <c r="AV55" s="12">
        <v>0</v>
      </c>
      <c r="AW55" s="12">
        <v>0</v>
      </c>
      <c r="AX55" s="12">
        <v>0</v>
      </c>
      <c r="AY55" s="12">
        <v>0</v>
      </c>
      <c r="AZ55" s="13"/>
      <c r="BA55" s="12">
        <v>0</v>
      </c>
      <c r="BB55" s="12">
        <v>0</v>
      </c>
      <c r="BC55" s="12">
        <v>0</v>
      </c>
      <c r="BD55" s="12">
        <v>0</v>
      </c>
      <c r="BE55" s="13"/>
      <c r="BF55" s="12">
        <v>0</v>
      </c>
      <c r="BG55" s="12">
        <v>0</v>
      </c>
      <c r="BH55" s="12">
        <v>0</v>
      </c>
      <c r="BI55" s="12">
        <v>0</v>
      </c>
      <c r="BJ55" s="13"/>
      <c r="BK55" s="12">
        <v>0</v>
      </c>
      <c r="BL55" s="12">
        <v>0</v>
      </c>
      <c r="BM55" s="12">
        <v>0</v>
      </c>
      <c r="BN55" s="12">
        <v>0</v>
      </c>
      <c r="BO55" s="13"/>
      <c r="BP55" s="12">
        <v>1</v>
      </c>
      <c r="BQ55" s="12">
        <v>145000</v>
      </c>
      <c r="BR55" s="12">
        <v>0</v>
      </c>
      <c r="BS55" s="12">
        <v>145000</v>
      </c>
      <c r="BT55" s="13"/>
      <c r="BU55" s="12">
        <v>0</v>
      </c>
      <c r="BV55" s="12">
        <v>0</v>
      </c>
      <c r="BW55" s="12">
        <v>0</v>
      </c>
      <c r="BX55" s="12">
        <v>0</v>
      </c>
      <c r="BY55" s="13"/>
      <c r="BZ55" s="12">
        <v>0</v>
      </c>
      <c r="CA55" s="12">
        <v>0</v>
      </c>
      <c r="CB55" s="12">
        <v>0</v>
      </c>
      <c r="CC55" s="12">
        <v>0</v>
      </c>
      <c r="CD55" s="13"/>
      <c r="CE55" s="12">
        <v>0</v>
      </c>
      <c r="CF55" s="12">
        <v>0</v>
      </c>
      <c r="CG55" s="12">
        <v>0</v>
      </c>
      <c r="CH55" s="12">
        <v>0</v>
      </c>
      <c r="CI55" s="13"/>
      <c r="CJ55" s="12">
        <v>0</v>
      </c>
      <c r="CK55" s="12">
        <v>0</v>
      </c>
      <c r="CL55" s="12">
        <v>0</v>
      </c>
      <c r="CM55" s="12">
        <v>0</v>
      </c>
      <c r="CN55" s="13"/>
      <c r="CO55" s="12">
        <v>0</v>
      </c>
      <c r="CP55" s="12">
        <v>0</v>
      </c>
      <c r="CQ55" s="12">
        <v>0</v>
      </c>
      <c r="CR55" s="12">
        <v>0</v>
      </c>
      <c r="CS55" s="13"/>
      <c r="CT55" s="12">
        <v>0</v>
      </c>
      <c r="CU55" s="12">
        <v>0</v>
      </c>
      <c r="CV55" s="12">
        <v>0</v>
      </c>
      <c r="CW55" s="12">
        <v>0</v>
      </c>
      <c r="CX55" s="13"/>
      <c r="CY55" s="12">
        <v>0</v>
      </c>
      <c r="CZ55" s="12">
        <v>0</v>
      </c>
      <c r="DA55" s="12">
        <v>0</v>
      </c>
      <c r="DB55" s="12">
        <v>0</v>
      </c>
      <c r="DC55" s="13"/>
      <c r="DD55" s="12">
        <v>1</v>
      </c>
      <c r="DE55" s="12">
        <v>412100</v>
      </c>
      <c r="DF55" s="12">
        <v>0</v>
      </c>
      <c r="DG55" s="12">
        <v>412100</v>
      </c>
      <c r="DH55" s="13"/>
      <c r="DI55" s="12">
        <v>1</v>
      </c>
      <c r="DJ55" s="12">
        <v>271300</v>
      </c>
      <c r="DK55" s="12">
        <v>0</v>
      </c>
      <c r="DL55" s="12">
        <v>271300</v>
      </c>
      <c r="DM55" s="13"/>
      <c r="DN55" s="12">
        <v>0</v>
      </c>
      <c r="DO55" s="12">
        <v>0</v>
      </c>
      <c r="DP55" s="12">
        <v>0</v>
      </c>
      <c r="DQ55" s="12">
        <v>0</v>
      </c>
      <c r="DR55" s="13"/>
      <c r="DS55" s="12">
        <v>0</v>
      </c>
      <c r="DT55" s="12">
        <v>0</v>
      </c>
      <c r="DU55" s="12">
        <v>0</v>
      </c>
      <c r="DV55" s="12">
        <v>0</v>
      </c>
      <c r="DW55" s="13"/>
      <c r="DX55" s="12">
        <v>0</v>
      </c>
      <c r="DY55" s="12">
        <v>0</v>
      </c>
      <c r="DZ55" s="12">
        <v>0</v>
      </c>
      <c r="EA55" s="12">
        <v>0</v>
      </c>
      <c r="EB55" s="13"/>
      <c r="EC55" s="12">
        <v>2</v>
      </c>
      <c r="ED55" s="12">
        <v>766000</v>
      </c>
      <c r="EE55" s="12">
        <v>0</v>
      </c>
      <c r="EF55" s="12">
        <v>766000</v>
      </c>
      <c r="EG55" s="13"/>
      <c r="EH55" s="12">
        <v>8</v>
      </c>
      <c r="EI55" s="12">
        <v>2116800</v>
      </c>
      <c r="EJ55" s="12">
        <v>0</v>
      </c>
      <c r="EK55" s="12">
        <v>2116800</v>
      </c>
      <c r="EL55" s="13"/>
      <c r="EM55" s="12">
        <v>0</v>
      </c>
      <c r="EN55" s="12"/>
      <c r="EO55" s="12">
        <v>0</v>
      </c>
      <c r="EP55" s="12">
        <v>0</v>
      </c>
      <c r="EQ55" s="13"/>
      <c r="ER55" s="12">
        <v>0</v>
      </c>
      <c r="ES55" s="12">
        <v>0</v>
      </c>
      <c r="ET55" s="12">
        <v>0</v>
      </c>
      <c r="EU55" s="12">
        <v>0</v>
      </c>
      <c r="EV55" s="13"/>
      <c r="EW55" s="12">
        <v>0</v>
      </c>
      <c r="EX55" s="12">
        <v>0</v>
      </c>
      <c r="EY55" s="12">
        <v>0</v>
      </c>
      <c r="EZ55" s="12">
        <v>0</v>
      </c>
      <c r="FA55" s="13"/>
      <c r="FB55" s="12">
        <v>0</v>
      </c>
      <c r="FC55" s="12">
        <v>0</v>
      </c>
      <c r="FD55" s="12">
        <v>0</v>
      </c>
      <c r="FE55" s="12">
        <v>0</v>
      </c>
      <c r="FF55" s="13"/>
      <c r="FG55" s="12">
        <v>0</v>
      </c>
      <c r="FH55" s="12">
        <v>0</v>
      </c>
      <c r="FI55" s="12">
        <v>0</v>
      </c>
      <c r="FJ55" s="12">
        <v>0</v>
      </c>
      <c r="FK55" s="13"/>
      <c r="FL55" s="12">
        <v>0</v>
      </c>
      <c r="FM55" s="12">
        <v>0</v>
      </c>
      <c r="FN55" s="12">
        <v>0</v>
      </c>
      <c r="FO55" s="12">
        <v>0</v>
      </c>
      <c r="FP55" s="13"/>
      <c r="FQ55" s="12">
        <v>0</v>
      </c>
      <c r="FR55" s="12">
        <v>0</v>
      </c>
      <c r="FS55" s="12">
        <v>0</v>
      </c>
      <c r="FT55" s="12">
        <v>0</v>
      </c>
      <c r="FU55" s="13"/>
      <c r="FV55" s="12">
        <v>0</v>
      </c>
      <c r="FW55" s="12">
        <v>0</v>
      </c>
      <c r="FX55" s="12">
        <v>0</v>
      </c>
      <c r="FY55" s="12">
        <v>0</v>
      </c>
      <c r="FZ55" s="13"/>
      <c r="GA55" s="12">
        <v>0</v>
      </c>
      <c r="GB55" s="12">
        <v>0</v>
      </c>
      <c r="GC55" s="12">
        <v>0</v>
      </c>
      <c r="GD55" s="12">
        <v>0</v>
      </c>
      <c r="GE55" s="13"/>
      <c r="GF55" s="12">
        <v>0</v>
      </c>
      <c r="GG55" s="12">
        <v>0</v>
      </c>
      <c r="GH55" s="12">
        <v>0</v>
      </c>
      <c r="GI55" s="12">
        <v>0</v>
      </c>
      <c r="GJ55" s="13"/>
      <c r="GK55" s="12">
        <v>0</v>
      </c>
      <c r="GL55" s="12">
        <v>0</v>
      </c>
      <c r="GM55" s="12">
        <v>0</v>
      </c>
      <c r="GN55" s="12">
        <v>0</v>
      </c>
      <c r="GO55" s="13"/>
      <c r="GP55" s="12">
        <v>0</v>
      </c>
      <c r="GQ55" s="12">
        <v>0</v>
      </c>
      <c r="GR55" s="12">
        <v>0</v>
      </c>
      <c r="GS55" s="12">
        <v>0</v>
      </c>
      <c r="GT55" s="13"/>
      <c r="GU55" s="12">
        <v>0</v>
      </c>
      <c r="GV55" s="12">
        <v>0</v>
      </c>
      <c r="GW55" s="12">
        <v>0</v>
      </c>
      <c r="GX55" s="12">
        <v>0</v>
      </c>
      <c r="GY55" s="13"/>
      <c r="GZ55" s="12">
        <v>0</v>
      </c>
      <c r="HA55" s="12">
        <v>0</v>
      </c>
      <c r="HB55" s="12">
        <v>0</v>
      </c>
      <c r="HC55" s="12">
        <v>0</v>
      </c>
      <c r="HD55" s="13"/>
      <c r="HE55" s="12">
        <v>0</v>
      </c>
      <c r="HF55" s="12">
        <v>0</v>
      </c>
      <c r="HG55" s="12">
        <v>0</v>
      </c>
      <c r="HH55" s="12">
        <v>0</v>
      </c>
      <c r="HI55" s="13"/>
      <c r="HJ55" s="12">
        <v>0</v>
      </c>
      <c r="HK55" s="12">
        <v>0</v>
      </c>
      <c r="HL55" s="12">
        <v>0</v>
      </c>
      <c r="HM55" s="12">
        <v>0</v>
      </c>
      <c r="HN55" s="13"/>
      <c r="HO55" s="12">
        <v>0</v>
      </c>
      <c r="HP55" s="12">
        <v>0</v>
      </c>
      <c r="HQ55" s="12">
        <v>0</v>
      </c>
      <c r="HR55" s="12">
        <v>0</v>
      </c>
      <c r="HS55" s="13"/>
      <c r="HT55" s="12">
        <v>0</v>
      </c>
      <c r="HU55" s="12">
        <v>0</v>
      </c>
      <c r="HV55" s="12">
        <v>0</v>
      </c>
      <c r="HW55" s="12">
        <v>0</v>
      </c>
      <c r="HX55" s="13"/>
      <c r="HY55" s="12">
        <v>0</v>
      </c>
      <c r="HZ55" s="12">
        <v>0</v>
      </c>
      <c r="IA55" s="12">
        <v>0</v>
      </c>
      <c r="IB55" s="12">
        <v>0</v>
      </c>
      <c r="IC55" s="13"/>
      <c r="ID55" s="12">
        <v>0</v>
      </c>
      <c r="IE55" s="12">
        <v>0</v>
      </c>
      <c r="IF55" s="12">
        <v>0</v>
      </c>
      <c r="IG55" s="12">
        <v>0</v>
      </c>
      <c r="IH55" s="13"/>
      <c r="II55" s="12">
        <v>0</v>
      </c>
      <c r="IJ55" s="12">
        <v>0</v>
      </c>
      <c r="IK55" s="12">
        <v>0</v>
      </c>
      <c r="IL55" s="12">
        <v>0</v>
      </c>
      <c r="IM55" s="13"/>
      <c r="IN55" s="12">
        <v>0</v>
      </c>
      <c r="IO55" s="12">
        <v>0</v>
      </c>
      <c r="IP55" s="12">
        <v>0</v>
      </c>
      <c r="IQ55" s="12">
        <v>0</v>
      </c>
      <c r="IR55" s="13"/>
      <c r="IS55" s="12">
        <v>0</v>
      </c>
      <c r="IT55" s="12">
        <v>0</v>
      </c>
      <c r="IU55" s="12">
        <v>0</v>
      </c>
      <c r="IV55" s="12">
        <v>0</v>
      </c>
      <c r="IW55" s="13"/>
      <c r="IX55" s="12">
        <v>0</v>
      </c>
      <c r="IY55" s="12">
        <v>0</v>
      </c>
      <c r="IZ55" s="12">
        <v>0</v>
      </c>
      <c r="JA55" s="12">
        <v>0</v>
      </c>
      <c r="JB55" s="13"/>
      <c r="JC55" s="12">
        <v>0</v>
      </c>
      <c r="JD55" s="12">
        <v>0</v>
      </c>
      <c r="JE55" s="12">
        <v>0</v>
      </c>
      <c r="JF55" s="12">
        <v>0</v>
      </c>
      <c r="JG55" s="13"/>
      <c r="JH55" s="12">
        <v>1</v>
      </c>
      <c r="JI55" s="12">
        <v>5000</v>
      </c>
      <c r="JJ55" s="12">
        <v>0</v>
      </c>
      <c r="JK55" s="12">
        <v>5000</v>
      </c>
      <c r="JL55" s="13"/>
      <c r="JM55" s="12">
        <v>0</v>
      </c>
      <c r="JN55" s="12">
        <v>0</v>
      </c>
      <c r="JO55" s="12">
        <v>0</v>
      </c>
      <c r="JP55" s="12">
        <v>0</v>
      </c>
      <c r="JQ55" s="13"/>
      <c r="JR55" s="12">
        <v>1</v>
      </c>
      <c r="JS55" s="12">
        <v>22000</v>
      </c>
      <c r="JT55" s="12">
        <v>0</v>
      </c>
      <c r="JU55" s="12">
        <v>22000</v>
      </c>
      <c r="JV55" s="13"/>
      <c r="JW55" s="12">
        <v>0</v>
      </c>
      <c r="JX55" s="12">
        <v>0</v>
      </c>
      <c r="JY55" s="12">
        <v>0</v>
      </c>
      <c r="JZ55" s="12">
        <v>0</v>
      </c>
      <c r="KA55" s="13"/>
      <c r="KB55" s="12">
        <v>0</v>
      </c>
      <c r="KC55" s="12">
        <v>0</v>
      </c>
      <c r="KD55" s="12">
        <v>0</v>
      </c>
      <c r="KE55" s="12">
        <v>0</v>
      </c>
      <c r="KF55" s="13"/>
      <c r="KG55" s="12">
        <v>0</v>
      </c>
      <c r="KH55" s="12">
        <v>0</v>
      </c>
      <c r="KI55" s="12">
        <v>0</v>
      </c>
      <c r="KJ55" s="12">
        <v>0</v>
      </c>
      <c r="KK55" s="13"/>
      <c r="KL55" s="12">
        <v>0</v>
      </c>
      <c r="KM55" s="12">
        <v>0</v>
      </c>
      <c r="KN55" s="12">
        <v>0</v>
      </c>
      <c r="KO55" s="12">
        <v>0</v>
      </c>
      <c r="KP55" s="13"/>
      <c r="KQ55" s="12">
        <v>0</v>
      </c>
      <c r="KR55" s="12">
        <v>0</v>
      </c>
      <c r="KS55" s="12">
        <v>0</v>
      </c>
      <c r="KT55" s="12">
        <v>0</v>
      </c>
      <c r="KU55" s="13"/>
      <c r="KV55" s="12">
        <v>0</v>
      </c>
      <c r="KW55" s="12">
        <v>0</v>
      </c>
      <c r="KX55" s="12">
        <v>0</v>
      </c>
      <c r="KY55" s="12">
        <v>0</v>
      </c>
      <c r="KZ55" s="13"/>
      <c r="LA55" s="12">
        <v>0</v>
      </c>
      <c r="LB55" s="12">
        <v>0</v>
      </c>
      <c r="LC55" s="12">
        <v>0</v>
      </c>
      <c r="LD55" s="12">
        <v>0</v>
      </c>
      <c r="LE55" s="13"/>
      <c r="LF55" s="12">
        <v>0</v>
      </c>
      <c r="LG55" s="12">
        <v>0</v>
      </c>
      <c r="LH55" s="12">
        <v>0</v>
      </c>
      <c r="LI55" s="12">
        <v>0</v>
      </c>
      <c r="LJ55" s="13"/>
      <c r="LK55" s="12">
        <v>0</v>
      </c>
      <c r="LL55" s="12">
        <v>0</v>
      </c>
      <c r="LM55" s="12">
        <v>0</v>
      </c>
      <c r="LN55" s="12">
        <v>0</v>
      </c>
      <c r="LO55" s="13"/>
      <c r="LP55" s="12">
        <v>0</v>
      </c>
      <c r="LQ55" s="12">
        <v>0</v>
      </c>
      <c r="LR55" s="12">
        <v>0</v>
      </c>
      <c r="LS55" s="12">
        <v>0</v>
      </c>
      <c r="LT55" s="13"/>
      <c r="LU55" s="12">
        <v>0</v>
      </c>
      <c r="LV55" s="12">
        <v>0</v>
      </c>
      <c r="LW55" s="12">
        <v>0</v>
      </c>
      <c r="LX55" s="12">
        <v>0</v>
      </c>
      <c r="LY55" s="13"/>
      <c r="LZ55" s="12">
        <v>0</v>
      </c>
      <c r="MA55" s="12">
        <v>0</v>
      </c>
      <c r="MB55" s="12">
        <v>0</v>
      </c>
      <c r="MC55" s="12">
        <v>0</v>
      </c>
      <c r="MD55" s="13"/>
      <c r="ME55" s="12">
        <v>0</v>
      </c>
      <c r="MF55" s="12">
        <v>10000</v>
      </c>
      <c r="MG55" s="12">
        <v>0</v>
      </c>
      <c r="MH55" s="12">
        <v>10000</v>
      </c>
      <c r="MI55" s="13"/>
      <c r="MJ55" s="12">
        <v>0</v>
      </c>
      <c r="MK55" s="12">
        <v>0</v>
      </c>
      <c r="ML55" s="12">
        <v>0</v>
      </c>
      <c r="MM55" s="12">
        <v>0</v>
      </c>
      <c r="MN55" s="13"/>
      <c r="MO55" s="12">
        <v>0</v>
      </c>
      <c r="MP55" s="12">
        <v>0</v>
      </c>
      <c r="MQ55" s="12">
        <v>0</v>
      </c>
      <c r="MR55" s="12">
        <v>0</v>
      </c>
      <c r="MS55" s="13"/>
      <c r="MT55" s="12">
        <v>0</v>
      </c>
      <c r="MU55" s="12">
        <v>0</v>
      </c>
      <c r="MV55" s="12">
        <v>0</v>
      </c>
      <c r="MW55" s="12">
        <v>0</v>
      </c>
      <c r="MX55" s="13"/>
      <c r="MY55" s="12">
        <v>0</v>
      </c>
      <c r="MZ55" s="12">
        <v>0</v>
      </c>
      <c r="NA55" s="12">
        <v>0</v>
      </c>
      <c r="NB55" s="12">
        <v>0</v>
      </c>
      <c r="NC55" s="13"/>
      <c r="ND55" s="12">
        <v>0</v>
      </c>
      <c r="NE55" s="12">
        <v>0</v>
      </c>
      <c r="NF55" s="12">
        <v>0</v>
      </c>
      <c r="NG55" s="12">
        <v>0</v>
      </c>
      <c r="NH55" s="13"/>
      <c r="NI55" s="12">
        <v>0</v>
      </c>
      <c r="NJ55" s="12">
        <v>0</v>
      </c>
      <c r="NK55" s="12">
        <v>0</v>
      </c>
      <c r="NL55" s="12">
        <v>0</v>
      </c>
      <c r="NM55" s="13"/>
      <c r="NN55" s="12">
        <v>0</v>
      </c>
      <c r="NO55" s="12">
        <v>0</v>
      </c>
      <c r="NP55" s="12">
        <v>0</v>
      </c>
      <c r="NQ55" s="12">
        <v>0</v>
      </c>
      <c r="NR55" s="13"/>
      <c r="NS55" s="12">
        <v>0</v>
      </c>
      <c r="NT55" s="12">
        <v>0</v>
      </c>
      <c r="NU55" s="12">
        <v>0</v>
      </c>
      <c r="NV55" s="12">
        <v>0</v>
      </c>
      <c r="NW55" s="13"/>
      <c r="NX55" s="12">
        <v>0</v>
      </c>
      <c r="NY55" s="12">
        <v>0</v>
      </c>
      <c r="NZ55" s="12">
        <v>0</v>
      </c>
      <c r="OA55" s="12">
        <v>0</v>
      </c>
      <c r="OB55" s="13"/>
      <c r="OC55" s="12">
        <v>0</v>
      </c>
      <c r="OD55" s="12">
        <v>0</v>
      </c>
      <c r="OE55" s="12">
        <v>0</v>
      </c>
      <c r="OF55" s="12">
        <v>0</v>
      </c>
      <c r="OG55" s="13"/>
      <c r="OH55" s="12">
        <v>0</v>
      </c>
      <c r="OI55" s="12">
        <v>0</v>
      </c>
      <c r="OJ55" s="12">
        <v>0</v>
      </c>
      <c r="OK55" s="12">
        <v>0</v>
      </c>
      <c r="OL55" s="13"/>
      <c r="OM55" s="12">
        <v>0</v>
      </c>
      <c r="ON55" s="12">
        <v>0</v>
      </c>
      <c r="OO55" s="12">
        <v>0</v>
      </c>
      <c r="OP55" s="12">
        <v>0</v>
      </c>
      <c r="OQ55" s="13"/>
      <c r="OR55" s="12">
        <v>0</v>
      </c>
      <c r="OS55" s="12">
        <v>0</v>
      </c>
      <c r="OT55" s="12">
        <v>0</v>
      </c>
      <c r="OU55" s="12">
        <v>0</v>
      </c>
      <c r="OV55" s="13"/>
      <c r="OW55" s="12">
        <v>0</v>
      </c>
      <c r="OX55" s="12">
        <v>0</v>
      </c>
      <c r="OY55" s="12">
        <v>0</v>
      </c>
      <c r="OZ55" s="12">
        <v>0</v>
      </c>
      <c r="PA55" s="13"/>
      <c r="PB55" s="12">
        <v>0</v>
      </c>
      <c r="PC55" s="12">
        <v>0</v>
      </c>
      <c r="PD55" s="12">
        <v>0</v>
      </c>
      <c r="PE55" s="12">
        <v>0</v>
      </c>
      <c r="PF55" s="13"/>
      <c r="PG55" s="12">
        <v>0</v>
      </c>
      <c r="PH55" s="12">
        <v>0</v>
      </c>
      <c r="PI55" s="12">
        <v>0</v>
      </c>
      <c r="PJ55" s="12">
        <v>0</v>
      </c>
      <c r="PK55" s="13"/>
      <c r="PL55" s="12">
        <v>0</v>
      </c>
      <c r="PM55" s="12">
        <v>0</v>
      </c>
      <c r="PN55" s="12">
        <v>0</v>
      </c>
      <c r="PO55" s="12">
        <v>0</v>
      </c>
      <c r="PP55" s="13"/>
      <c r="PQ55" s="12">
        <v>0</v>
      </c>
      <c r="PR55" s="12">
        <v>0</v>
      </c>
      <c r="PS55" s="12">
        <v>0</v>
      </c>
      <c r="PT55" s="12">
        <v>0</v>
      </c>
      <c r="PU55" s="13"/>
      <c r="PV55" s="12">
        <v>0</v>
      </c>
      <c r="PW55" s="12">
        <v>0</v>
      </c>
      <c r="PX55" s="12">
        <v>0</v>
      </c>
      <c r="PY55" s="12">
        <v>0</v>
      </c>
      <c r="PZ55" s="13"/>
      <c r="QA55" s="12">
        <v>0</v>
      </c>
      <c r="QB55" s="12">
        <v>0</v>
      </c>
      <c r="QC55" s="12">
        <v>0</v>
      </c>
      <c r="QD55" s="12">
        <v>0</v>
      </c>
      <c r="QE55" s="13"/>
      <c r="QF55" s="12">
        <v>0</v>
      </c>
      <c r="QG55" s="12">
        <v>0</v>
      </c>
      <c r="QH55" s="12">
        <v>0</v>
      </c>
      <c r="QI55" s="12">
        <v>0</v>
      </c>
      <c r="QJ55" s="13"/>
      <c r="QK55" s="12">
        <v>0</v>
      </c>
      <c r="QL55" s="12">
        <v>0</v>
      </c>
      <c r="QM55" s="12">
        <v>0</v>
      </c>
      <c r="QN55" s="12">
        <v>0</v>
      </c>
      <c r="QO55" s="13"/>
      <c r="QP55" s="12">
        <v>0</v>
      </c>
      <c r="QQ55" s="12">
        <v>0</v>
      </c>
      <c r="QR55" s="12">
        <v>0</v>
      </c>
      <c r="QS55" s="12">
        <v>0</v>
      </c>
      <c r="QT55" s="13"/>
      <c r="QU55" s="12">
        <v>0</v>
      </c>
      <c r="QV55" s="12">
        <v>0</v>
      </c>
      <c r="QW55" s="12">
        <v>0</v>
      </c>
      <c r="QX55" s="12">
        <v>0</v>
      </c>
      <c r="QY55" s="13"/>
      <c r="QZ55" s="12">
        <v>0</v>
      </c>
      <c r="RA55" s="12">
        <v>0</v>
      </c>
      <c r="RB55" s="12">
        <v>0</v>
      </c>
      <c r="RC55" s="12">
        <v>0</v>
      </c>
      <c r="RD55" s="13"/>
      <c r="RE55" s="12">
        <v>0</v>
      </c>
      <c r="RF55" s="12">
        <v>0</v>
      </c>
      <c r="RG55" s="12">
        <v>0</v>
      </c>
      <c r="RH55" s="12">
        <v>0</v>
      </c>
      <c r="RI55" s="13"/>
      <c r="RJ55" s="12">
        <v>0</v>
      </c>
      <c r="RK55" s="12">
        <v>0</v>
      </c>
      <c r="RL55" s="12">
        <v>0</v>
      </c>
      <c r="RM55" s="12">
        <v>0</v>
      </c>
      <c r="RN55" s="13"/>
      <c r="RO55" s="12">
        <v>0</v>
      </c>
      <c r="RP55" s="12">
        <v>0</v>
      </c>
      <c r="RQ55" s="12">
        <v>0</v>
      </c>
      <c r="RR55" s="12">
        <v>0</v>
      </c>
      <c r="RS55" s="13"/>
      <c r="RT55" s="12">
        <v>0</v>
      </c>
      <c r="RU55" s="12">
        <v>0</v>
      </c>
      <c r="RV55" s="12">
        <v>0</v>
      </c>
      <c r="RW55" s="12">
        <v>0</v>
      </c>
      <c r="RX55" s="13"/>
      <c r="RY55" s="12">
        <v>0</v>
      </c>
      <c r="RZ55" s="12">
        <v>0</v>
      </c>
      <c r="SA55" s="12">
        <v>0</v>
      </c>
      <c r="SB55" s="12">
        <v>0</v>
      </c>
      <c r="SC55" s="13"/>
      <c r="SD55" s="12">
        <v>0</v>
      </c>
      <c r="SE55" s="12">
        <v>0</v>
      </c>
      <c r="SF55" s="12">
        <v>0</v>
      </c>
      <c r="SG55" s="12">
        <v>0</v>
      </c>
      <c r="SH55" s="13"/>
      <c r="SI55" s="12">
        <v>0</v>
      </c>
      <c r="SJ55" s="12">
        <v>0</v>
      </c>
      <c r="SK55" s="12">
        <v>0</v>
      </c>
      <c r="SL55" s="12">
        <v>0</v>
      </c>
      <c r="SM55" s="13"/>
      <c r="SN55" s="12">
        <v>0</v>
      </c>
      <c r="SO55" s="12">
        <v>0</v>
      </c>
      <c r="SP55" s="12">
        <v>0</v>
      </c>
      <c r="SQ55" s="12">
        <v>0</v>
      </c>
      <c r="SR55" s="13"/>
      <c r="SS55" s="12">
        <v>0</v>
      </c>
      <c r="ST55" s="12">
        <v>0</v>
      </c>
      <c r="SU55" s="12">
        <v>0</v>
      </c>
      <c r="SV55" s="12">
        <v>0</v>
      </c>
      <c r="SW55" s="13"/>
      <c r="SX55" s="12">
        <v>0</v>
      </c>
      <c r="SY55" s="12">
        <v>0</v>
      </c>
      <c r="SZ55" s="12">
        <v>0</v>
      </c>
      <c r="TA55" s="12">
        <v>0</v>
      </c>
      <c r="TB55" s="13"/>
      <c r="TC55" s="12">
        <v>0</v>
      </c>
      <c r="TD55" s="12">
        <v>0</v>
      </c>
      <c r="TE55" s="12">
        <v>0</v>
      </c>
      <c r="TF55" s="12">
        <v>0</v>
      </c>
      <c r="TG55" s="13"/>
      <c r="TH55" s="12">
        <v>0</v>
      </c>
      <c r="TI55" s="12">
        <v>0</v>
      </c>
      <c r="TJ55" s="12">
        <v>0</v>
      </c>
      <c r="TK55" s="12">
        <v>0</v>
      </c>
      <c r="TL55" s="13"/>
      <c r="TM55" s="12">
        <v>0</v>
      </c>
      <c r="TN55" s="12">
        <v>0</v>
      </c>
      <c r="TO55" s="12">
        <v>0</v>
      </c>
      <c r="TP55" s="12">
        <v>0</v>
      </c>
      <c r="TQ55" s="13"/>
      <c r="TR55" s="12">
        <v>0</v>
      </c>
      <c r="TS55" s="12">
        <v>0</v>
      </c>
      <c r="TT55" s="12">
        <v>0</v>
      </c>
      <c r="TU55" s="12">
        <v>0</v>
      </c>
      <c r="TV55" s="13"/>
      <c r="TW55" s="12">
        <v>0</v>
      </c>
      <c r="TX55" s="12">
        <v>0</v>
      </c>
      <c r="TY55" s="12">
        <v>0</v>
      </c>
      <c r="TZ55" s="12">
        <v>0</v>
      </c>
      <c r="UA55" s="13"/>
      <c r="UB55" s="12">
        <v>0</v>
      </c>
      <c r="UC55" s="12">
        <v>0</v>
      </c>
      <c r="UD55" s="12">
        <v>0</v>
      </c>
      <c r="UE55" s="12">
        <v>0</v>
      </c>
      <c r="UF55" s="13"/>
      <c r="UG55" s="12">
        <v>0</v>
      </c>
      <c r="UH55" s="12">
        <v>6022455</v>
      </c>
      <c r="UI55" s="12">
        <v>0</v>
      </c>
      <c r="UJ55" s="12">
        <v>6022455</v>
      </c>
      <c r="UK55" s="13"/>
    </row>
    <row r="56" spans="1:557" hidden="1">
      <c r="A56" s="10">
        <v>50</v>
      </c>
      <c r="B56" s="11" t="s">
        <v>43</v>
      </c>
      <c r="C56" s="12">
        <v>1</v>
      </c>
      <c r="D56" s="12">
        <v>60000</v>
      </c>
      <c r="E56" s="12">
        <v>0</v>
      </c>
      <c r="F56" s="12">
        <v>60000</v>
      </c>
      <c r="G56" s="13"/>
      <c r="H56" s="12">
        <v>3</v>
      </c>
      <c r="I56" s="12">
        <v>1241508</v>
      </c>
      <c r="J56" s="12">
        <v>0</v>
      </c>
      <c r="K56" s="12">
        <v>1241508</v>
      </c>
      <c r="L56" s="13"/>
      <c r="M56" s="12">
        <v>0</v>
      </c>
      <c r="N56" s="12">
        <v>0</v>
      </c>
      <c r="O56" s="12">
        <v>0</v>
      </c>
      <c r="P56" s="12">
        <v>0</v>
      </c>
      <c r="Q56" s="13"/>
      <c r="R56" s="12">
        <v>0</v>
      </c>
      <c r="S56" s="12">
        <v>0</v>
      </c>
      <c r="T56" s="12">
        <v>0</v>
      </c>
      <c r="U56" s="12">
        <v>0</v>
      </c>
      <c r="V56" s="13"/>
      <c r="W56" s="12"/>
      <c r="X56" s="12">
        <v>0</v>
      </c>
      <c r="Y56" s="12">
        <v>0</v>
      </c>
      <c r="Z56" s="12">
        <v>0</v>
      </c>
      <c r="AA56" s="13"/>
      <c r="AB56" s="12">
        <v>0</v>
      </c>
      <c r="AC56" s="12">
        <v>0</v>
      </c>
      <c r="AD56" s="12">
        <v>0</v>
      </c>
      <c r="AE56" s="12">
        <v>0</v>
      </c>
      <c r="AF56" s="13"/>
      <c r="AG56" s="12">
        <v>0</v>
      </c>
      <c r="AH56" s="12">
        <v>0</v>
      </c>
      <c r="AI56" s="12">
        <v>0</v>
      </c>
      <c r="AJ56" s="12">
        <v>0</v>
      </c>
      <c r="AK56" s="13"/>
      <c r="AL56" s="12">
        <v>0</v>
      </c>
      <c r="AM56" s="12">
        <v>0</v>
      </c>
      <c r="AN56" s="12">
        <v>0</v>
      </c>
      <c r="AO56" s="12">
        <v>0</v>
      </c>
      <c r="AP56" s="13"/>
      <c r="AQ56" s="12">
        <v>0</v>
      </c>
      <c r="AR56" s="12">
        <v>0</v>
      </c>
      <c r="AS56" s="12">
        <v>0</v>
      </c>
      <c r="AT56" s="12">
        <v>0</v>
      </c>
      <c r="AU56" s="13"/>
      <c r="AV56" s="12">
        <v>0</v>
      </c>
      <c r="AW56" s="12">
        <v>0</v>
      </c>
      <c r="AX56" s="12">
        <v>0</v>
      </c>
      <c r="AY56" s="12">
        <v>0</v>
      </c>
      <c r="AZ56" s="13"/>
      <c r="BA56" s="12">
        <v>0</v>
      </c>
      <c r="BB56" s="12">
        <v>0</v>
      </c>
      <c r="BC56" s="12">
        <v>0</v>
      </c>
      <c r="BD56" s="12">
        <v>0</v>
      </c>
      <c r="BE56" s="13"/>
      <c r="BF56" s="12">
        <v>0</v>
      </c>
      <c r="BG56" s="12">
        <v>0</v>
      </c>
      <c r="BH56" s="12">
        <v>0</v>
      </c>
      <c r="BI56" s="12">
        <v>0</v>
      </c>
      <c r="BJ56" s="13"/>
      <c r="BK56" s="12">
        <v>0</v>
      </c>
      <c r="BL56" s="12">
        <v>0</v>
      </c>
      <c r="BM56" s="12">
        <v>0</v>
      </c>
      <c r="BN56" s="12">
        <v>0</v>
      </c>
      <c r="BO56" s="13"/>
      <c r="BP56" s="12">
        <v>1</v>
      </c>
      <c r="BQ56" s="12">
        <v>145000</v>
      </c>
      <c r="BR56" s="12">
        <v>0</v>
      </c>
      <c r="BS56" s="12">
        <v>145000</v>
      </c>
      <c r="BT56" s="13"/>
      <c r="BU56" s="12">
        <v>0</v>
      </c>
      <c r="BV56" s="12">
        <v>0</v>
      </c>
      <c r="BW56" s="12">
        <v>0</v>
      </c>
      <c r="BX56" s="12">
        <v>0</v>
      </c>
      <c r="BY56" s="13"/>
      <c r="BZ56" s="12">
        <v>0</v>
      </c>
      <c r="CA56" s="12">
        <v>0</v>
      </c>
      <c r="CB56" s="12">
        <v>0</v>
      </c>
      <c r="CC56" s="12">
        <v>0</v>
      </c>
      <c r="CD56" s="13"/>
      <c r="CE56" s="12">
        <v>0</v>
      </c>
      <c r="CF56" s="12">
        <v>0</v>
      </c>
      <c r="CG56" s="12">
        <v>0</v>
      </c>
      <c r="CH56" s="12">
        <v>0</v>
      </c>
      <c r="CI56" s="13"/>
      <c r="CJ56" s="12">
        <v>0</v>
      </c>
      <c r="CK56" s="12">
        <v>0</v>
      </c>
      <c r="CL56" s="12">
        <v>0</v>
      </c>
      <c r="CM56" s="12">
        <v>0</v>
      </c>
      <c r="CN56" s="13"/>
      <c r="CO56" s="12">
        <v>0</v>
      </c>
      <c r="CP56" s="12">
        <v>0</v>
      </c>
      <c r="CQ56" s="12">
        <v>0</v>
      </c>
      <c r="CR56" s="12">
        <v>0</v>
      </c>
      <c r="CS56" s="13"/>
      <c r="CT56" s="12">
        <v>0</v>
      </c>
      <c r="CU56" s="12">
        <v>0</v>
      </c>
      <c r="CV56" s="12">
        <v>0</v>
      </c>
      <c r="CW56" s="12">
        <v>0</v>
      </c>
      <c r="CX56" s="13"/>
      <c r="CY56" s="12">
        <v>0</v>
      </c>
      <c r="CZ56" s="12">
        <v>0</v>
      </c>
      <c r="DA56" s="12">
        <v>0</v>
      </c>
      <c r="DB56" s="12">
        <v>0</v>
      </c>
      <c r="DC56" s="13"/>
      <c r="DD56" s="12">
        <v>1</v>
      </c>
      <c r="DE56" s="12">
        <v>412100</v>
      </c>
      <c r="DF56" s="12">
        <v>0</v>
      </c>
      <c r="DG56" s="12">
        <v>412100</v>
      </c>
      <c r="DH56" s="13"/>
      <c r="DI56" s="12">
        <v>1</v>
      </c>
      <c r="DJ56" s="12">
        <v>271300</v>
      </c>
      <c r="DK56" s="12">
        <v>0</v>
      </c>
      <c r="DL56" s="12">
        <v>271300</v>
      </c>
      <c r="DM56" s="13"/>
      <c r="DN56" s="12">
        <v>0</v>
      </c>
      <c r="DO56" s="12">
        <v>0</v>
      </c>
      <c r="DP56" s="12">
        <v>0</v>
      </c>
      <c r="DQ56" s="12">
        <v>0</v>
      </c>
      <c r="DR56" s="13"/>
      <c r="DS56" s="12">
        <v>0</v>
      </c>
      <c r="DT56" s="12">
        <v>0</v>
      </c>
      <c r="DU56" s="12">
        <v>0</v>
      </c>
      <c r="DV56" s="12">
        <v>0</v>
      </c>
      <c r="DW56" s="13"/>
      <c r="DX56" s="12">
        <v>0</v>
      </c>
      <c r="DY56" s="12">
        <v>0</v>
      </c>
      <c r="DZ56" s="12">
        <v>0</v>
      </c>
      <c r="EA56" s="12">
        <v>0</v>
      </c>
      <c r="EB56" s="13"/>
      <c r="EC56" s="12">
        <v>0</v>
      </c>
      <c r="ED56" s="12">
        <v>0</v>
      </c>
      <c r="EE56" s="12">
        <v>0</v>
      </c>
      <c r="EF56" s="12">
        <v>0</v>
      </c>
      <c r="EG56" s="13"/>
      <c r="EH56" s="12">
        <v>0</v>
      </c>
      <c r="EI56" s="12">
        <v>0</v>
      </c>
      <c r="EJ56" s="12">
        <v>0</v>
      </c>
      <c r="EK56" s="12">
        <v>0</v>
      </c>
      <c r="EL56" s="13"/>
      <c r="EM56" s="12">
        <v>0</v>
      </c>
      <c r="EN56" s="12"/>
      <c r="EO56" s="12">
        <v>0</v>
      </c>
      <c r="EP56" s="12">
        <v>0</v>
      </c>
      <c r="EQ56" s="13"/>
      <c r="ER56" s="12">
        <v>0</v>
      </c>
      <c r="ES56" s="12">
        <v>0</v>
      </c>
      <c r="ET56" s="12">
        <v>0</v>
      </c>
      <c r="EU56" s="12">
        <v>0</v>
      </c>
      <c r="EV56" s="13"/>
      <c r="EW56" s="12">
        <v>0</v>
      </c>
      <c r="EX56" s="12">
        <v>0</v>
      </c>
      <c r="EY56" s="12">
        <v>0</v>
      </c>
      <c r="EZ56" s="12">
        <v>0</v>
      </c>
      <c r="FA56" s="13"/>
      <c r="FB56" s="12">
        <v>0</v>
      </c>
      <c r="FC56" s="12">
        <v>0</v>
      </c>
      <c r="FD56" s="12">
        <v>0</v>
      </c>
      <c r="FE56" s="12">
        <v>0</v>
      </c>
      <c r="FF56" s="13"/>
      <c r="FG56" s="12">
        <v>0</v>
      </c>
      <c r="FH56" s="12">
        <v>0</v>
      </c>
      <c r="FI56" s="12">
        <v>0</v>
      </c>
      <c r="FJ56" s="12">
        <v>0</v>
      </c>
      <c r="FK56" s="13"/>
      <c r="FL56" s="12">
        <v>0</v>
      </c>
      <c r="FM56" s="12">
        <v>0</v>
      </c>
      <c r="FN56" s="12">
        <v>0</v>
      </c>
      <c r="FO56" s="12">
        <v>0</v>
      </c>
      <c r="FP56" s="13"/>
      <c r="FQ56" s="12">
        <v>0</v>
      </c>
      <c r="FR56" s="12">
        <v>0</v>
      </c>
      <c r="FS56" s="12">
        <v>0</v>
      </c>
      <c r="FT56" s="12">
        <v>0</v>
      </c>
      <c r="FU56" s="13"/>
      <c r="FV56" s="12">
        <v>0</v>
      </c>
      <c r="FW56" s="12">
        <v>0</v>
      </c>
      <c r="FX56" s="12">
        <v>0</v>
      </c>
      <c r="FY56" s="12">
        <v>0</v>
      </c>
      <c r="FZ56" s="13"/>
      <c r="GA56" s="12">
        <v>0</v>
      </c>
      <c r="GB56" s="12">
        <v>0</v>
      </c>
      <c r="GC56" s="12">
        <v>0</v>
      </c>
      <c r="GD56" s="12">
        <v>0</v>
      </c>
      <c r="GE56" s="13"/>
      <c r="GF56" s="12">
        <v>0</v>
      </c>
      <c r="GG56" s="12">
        <v>0</v>
      </c>
      <c r="GH56" s="12">
        <v>0</v>
      </c>
      <c r="GI56" s="12">
        <v>0</v>
      </c>
      <c r="GJ56" s="13"/>
      <c r="GK56" s="12">
        <v>0</v>
      </c>
      <c r="GL56" s="12">
        <v>0</v>
      </c>
      <c r="GM56" s="12">
        <v>0</v>
      </c>
      <c r="GN56" s="12">
        <v>0</v>
      </c>
      <c r="GO56" s="13"/>
      <c r="GP56" s="12">
        <v>0</v>
      </c>
      <c r="GQ56" s="12">
        <v>0</v>
      </c>
      <c r="GR56" s="12">
        <v>0</v>
      </c>
      <c r="GS56" s="12">
        <v>0</v>
      </c>
      <c r="GT56" s="13"/>
      <c r="GU56" s="12">
        <v>0</v>
      </c>
      <c r="GV56" s="12">
        <v>0</v>
      </c>
      <c r="GW56" s="12">
        <v>0</v>
      </c>
      <c r="GX56" s="12">
        <v>0</v>
      </c>
      <c r="GY56" s="13"/>
      <c r="GZ56" s="12">
        <v>0</v>
      </c>
      <c r="HA56" s="12">
        <v>0</v>
      </c>
      <c r="HB56" s="12">
        <v>0</v>
      </c>
      <c r="HC56" s="12">
        <v>0</v>
      </c>
      <c r="HD56" s="13"/>
      <c r="HE56" s="12">
        <v>0</v>
      </c>
      <c r="HF56" s="12">
        <v>0</v>
      </c>
      <c r="HG56" s="12">
        <v>0</v>
      </c>
      <c r="HH56" s="12">
        <v>0</v>
      </c>
      <c r="HI56" s="13"/>
      <c r="HJ56" s="12">
        <v>0</v>
      </c>
      <c r="HK56" s="12">
        <v>0</v>
      </c>
      <c r="HL56" s="12">
        <v>0</v>
      </c>
      <c r="HM56" s="12">
        <v>0</v>
      </c>
      <c r="HN56" s="13"/>
      <c r="HO56" s="12">
        <v>0</v>
      </c>
      <c r="HP56" s="12">
        <v>0</v>
      </c>
      <c r="HQ56" s="12">
        <v>0</v>
      </c>
      <c r="HR56" s="12">
        <v>0</v>
      </c>
      <c r="HS56" s="13"/>
      <c r="HT56" s="12">
        <v>0</v>
      </c>
      <c r="HU56" s="12">
        <v>0</v>
      </c>
      <c r="HV56" s="12">
        <v>0</v>
      </c>
      <c r="HW56" s="12">
        <v>0</v>
      </c>
      <c r="HX56" s="13"/>
      <c r="HY56" s="12">
        <v>0</v>
      </c>
      <c r="HZ56" s="12">
        <v>0</v>
      </c>
      <c r="IA56" s="12">
        <v>0</v>
      </c>
      <c r="IB56" s="12">
        <v>0</v>
      </c>
      <c r="IC56" s="13"/>
      <c r="ID56" s="12">
        <v>0</v>
      </c>
      <c r="IE56" s="12">
        <v>0</v>
      </c>
      <c r="IF56" s="12">
        <v>0</v>
      </c>
      <c r="IG56" s="12">
        <v>0</v>
      </c>
      <c r="IH56" s="13"/>
      <c r="II56" s="12">
        <v>0</v>
      </c>
      <c r="IJ56" s="12">
        <v>0</v>
      </c>
      <c r="IK56" s="12">
        <v>0</v>
      </c>
      <c r="IL56" s="12">
        <v>0</v>
      </c>
      <c r="IM56" s="13"/>
      <c r="IN56" s="12">
        <v>0</v>
      </c>
      <c r="IO56" s="12">
        <v>0</v>
      </c>
      <c r="IP56" s="12">
        <v>0</v>
      </c>
      <c r="IQ56" s="12">
        <v>0</v>
      </c>
      <c r="IR56" s="13"/>
      <c r="IS56" s="12">
        <v>0</v>
      </c>
      <c r="IT56" s="12">
        <v>0</v>
      </c>
      <c r="IU56" s="12">
        <v>0</v>
      </c>
      <c r="IV56" s="12">
        <v>0</v>
      </c>
      <c r="IW56" s="13"/>
      <c r="IX56" s="12">
        <v>0</v>
      </c>
      <c r="IY56" s="12">
        <v>0</v>
      </c>
      <c r="IZ56" s="12">
        <v>0</v>
      </c>
      <c r="JA56" s="12">
        <v>0</v>
      </c>
      <c r="JB56" s="13"/>
      <c r="JC56" s="12">
        <v>0</v>
      </c>
      <c r="JD56" s="12">
        <v>0</v>
      </c>
      <c r="JE56" s="12">
        <v>0</v>
      </c>
      <c r="JF56" s="12">
        <v>0</v>
      </c>
      <c r="JG56" s="13"/>
      <c r="JH56" s="12">
        <v>1</v>
      </c>
      <c r="JI56" s="12">
        <v>5000</v>
      </c>
      <c r="JJ56" s="12">
        <v>0</v>
      </c>
      <c r="JK56" s="12">
        <v>5000</v>
      </c>
      <c r="JL56" s="13"/>
      <c r="JM56" s="12">
        <v>0</v>
      </c>
      <c r="JN56" s="12">
        <v>0</v>
      </c>
      <c r="JO56" s="12">
        <v>0</v>
      </c>
      <c r="JP56" s="12">
        <v>0</v>
      </c>
      <c r="JQ56" s="13"/>
      <c r="JR56" s="12">
        <v>1</v>
      </c>
      <c r="JS56" s="12">
        <v>22000</v>
      </c>
      <c r="JT56" s="12">
        <v>0</v>
      </c>
      <c r="JU56" s="12">
        <v>22000</v>
      </c>
      <c r="JV56" s="13"/>
      <c r="JW56" s="12">
        <v>0</v>
      </c>
      <c r="JX56" s="12">
        <v>0</v>
      </c>
      <c r="JY56" s="12">
        <v>0</v>
      </c>
      <c r="JZ56" s="12">
        <v>0</v>
      </c>
      <c r="KA56" s="13"/>
      <c r="KB56" s="12">
        <v>0</v>
      </c>
      <c r="KC56" s="12">
        <v>0</v>
      </c>
      <c r="KD56" s="12">
        <v>0</v>
      </c>
      <c r="KE56" s="12">
        <v>0</v>
      </c>
      <c r="KF56" s="13"/>
      <c r="KG56" s="12">
        <v>0</v>
      </c>
      <c r="KH56" s="12">
        <v>0</v>
      </c>
      <c r="KI56" s="12">
        <v>0</v>
      </c>
      <c r="KJ56" s="12">
        <v>0</v>
      </c>
      <c r="KK56" s="13"/>
      <c r="KL56" s="12">
        <v>0</v>
      </c>
      <c r="KM56" s="12">
        <v>0</v>
      </c>
      <c r="KN56" s="12">
        <v>0</v>
      </c>
      <c r="KO56" s="12">
        <v>0</v>
      </c>
      <c r="KP56" s="13"/>
      <c r="KQ56" s="12">
        <v>0</v>
      </c>
      <c r="KR56" s="12">
        <v>0</v>
      </c>
      <c r="KS56" s="12">
        <v>0</v>
      </c>
      <c r="KT56" s="12">
        <v>0</v>
      </c>
      <c r="KU56" s="13"/>
      <c r="KV56" s="12">
        <v>0</v>
      </c>
      <c r="KW56" s="12">
        <v>0</v>
      </c>
      <c r="KX56" s="12">
        <v>0</v>
      </c>
      <c r="KY56" s="12">
        <v>0</v>
      </c>
      <c r="KZ56" s="13"/>
      <c r="LA56" s="12">
        <v>0</v>
      </c>
      <c r="LB56" s="12">
        <v>0</v>
      </c>
      <c r="LC56" s="12">
        <v>0</v>
      </c>
      <c r="LD56" s="12">
        <v>0</v>
      </c>
      <c r="LE56" s="13"/>
      <c r="LF56" s="12">
        <v>0</v>
      </c>
      <c r="LG56" s="12">
        <v>0</v>
      </c>
      <c r="LH56" s="12">
        <v>0</v>
      </c>
      <c r="LI56" s="12">
        <v>0</v>
      </c>
      <c r="LJ56" s="13"/>
      <c r="LK56" s="12">
        <v>0</v>
      </c>
      <c r="LL56" s="12">
        <v>0</v>
      </c>
      <c r="LM56" s="12">
        <v>0</v>
      </c>
      <c r="LN56" s="12">
        <v>0</v>
      </c>
      <c r="LO56" s="13"/>
      <c r="LP56" s="12">
        <v>0</v>
      </c>
      <c r="LQ56" s="12">
        <v>0</v>
      </c>
      <c r="LR56" s="12">
        <v>0</v>
      </c>
      <c r="LS56" s="12">
        <v>0</v>
      </c>
      <c r="LT56" s="13"/>
      <c r="LU56" s="12">
        <v>0</v>
      </c>
      <c r="LV56" s="12">
        <v>0</v>
      </c>
      <c r="LW56" s="12">
        <v>0</v>
      </c>
      <c r="LX56" s="12">
        <v>0</v>
      </c>
      <c r="LY56" s="13"/>
      <c r="LZ56" s="12">
        <v>0</v>
      </c>
      <c r="MA56" s="12">
        <v>0</v>
      </c>
      <c r="MB56" s="12">
        <v>0</v>
      </c>
      <c r="MC56" s="12">
        <v>0</v>
      </c>
      <c r="MD56" s="13"/>
      <c r="ME56" s="12">
        <v>0</v>
      </c>
      <c r="MF56" s="12">
        <v>10000</v>
      </c>
      <c r="MG56" s="12">
        <v>0</v>
      </c>
      <c r="MH56" s="12">
        <v>10000</v>
      </c>
      <c r="MI56" s="13"/>
      <c r="MJ56" s="12">
        <v>0</v>
      </c>
      <c r="MK56" s="12">
        <v>0</v>
      </c>
      <c r="ML56" s="12">
        <v>0</v>
      </c>
      <c r="MM56" s="12">
        <v>0</v>
      </c>
      <c r="MN56" s="13"/>
      <c r="MO56" s="12">
        <v>0</v>
      </c>
      <c r="MP56" s="12">
        <v>0</v>
      </c>
      <c r="MQ56" s="12">
        <v>0</v>
      </c>
      <c r="MR56" s="12">
        <v>0</v>
      </c>
      <c r="MS56" s="13"/>
      <c r="MT56" s="12">
        <v>0</v>
      </c>
      <c r="MU56" s="12">
        <v>0</v>
      </c>
      <c r="MV56" s="12">
        <v>0</v>
      </c>
      <c r="MW56" s="12">
        <v>0</v>
      </c>
      <c r="MX56" s="13"/>
      <c r="MY56" s="12">
        <v>0</v>
      </c>
      <c r="MZ56" s="12">
        <v>0</v>
      </c>
      <c r="NA56" s="12">
        <v>0</v>
      </c>
      <c r="NB56" s="12">
        <v>0</v>
      </c>
      <c r="NC56" s="13"/>
      <c r="ND56" s="12">
        <v>0</v>
      </c>
      <c r="NE56" s="12">
        <v>0</v>
      </c>
      <c r="NF56" s="12">
        <v>0</v>
      </c>
      <c r="NG56" s="12">
        <v>0</v>
      </c>
      <c r="NH56" s="13"/>
      <c r="NI56" s="12">
        <v>0</v>
      </c>
      <c r="NJ56" s="12">
        <v>0</v>
      </c>
      <c r="NK56" s="12">
        <v>0</v>
      </c>
      <c r="NL56" s="12">
        <v>0</v>
      </c>
      <c r="NM56" s="13"/>
      <c r="NN56" s="12">
        <v>0</v>
      </c>
      <c r="NO56" s="12">
        <v>0</v>
      </c>
      <c r="NP56" s="12">
        <v>0</v>
      </c>
      <c r="NQ56" s="12">
        <v>0</v>
      </c>
      <c r="NR56" s="13"/>
      <c r="NS56" s="12">
        <v>0</v>
      </c>
      <c r="NT56" s="12">
        <v>0</v>
      </c>
      <c r="NU56" s="12">
        <v>0</v>
      </c>
      <c r="NV56" s="12">
        <v>0</v>
      </c>
      <c r="NW56" s="13"/>
      <c r="NX56" s="12">
        <v>0</v>
      </c>
      <c r="NY56" s="12">
        <v>0</v>
      </c>
      <c r="NZ56" s="12">
        <v>0</v>
      </c>
      <c r="OA56" s="12">
        <v>0</v>
      </c>
      <c r="OB56" s="13"/>
      <c r="OC56" s="12">
        <v>0</v>
      </c>
      <c r="OD56" s="12">
        <v>0</v>
      </c>
      <c r="OE56" s="12">
        <v>0</v>
      </c>
      <c r="OF56" s="12">
        <v>0</v>
      </c>
      <c r="OG56" s="13"/>
      <c r="OH56" s="12">
        <v>0</v>
      </c>
      <c r="OI56" s="12">
        <v>0</v>
      </c>
      <c r="OJ56" s="12">
        <v>0</v>
      </c>
      <c r="OK56" s="12">
        <v>0</v>
      </c>
      <c r="OL56" s="13"/>
      <c r="OM56" s="12">
        <v>0</v>
      </c>
      <c r="ON56" s="12">
        <v>0</v>
      </c>
      <c r="OO56" s="12">
        <v>0</v>
      </c>
      <c r="OP56" s="12">
        <v>0</v>
      </c>
      <c r="OQ56" s="13"/>
      <c r="OR56" s="12">
        <v>0</v>
      </c>
      <c r="OS56" s="12">
        <v>0</v>
      </c>
      <c r="OT56" s="12">
        <v>0</v>
      </c>
      <c r="OU56" s="12">
        <v>0</v>
      </c>
      <c r="OV56" s="13"/>
      <c r="OW56" s="12">
        <v>0</v>
      </c>
      <c r="OX56" s="12">
        <v>0</v>
      </c>
      <c r="OY56" s="12">
        <v>0</v>
      </c>
      <c r="OZ56" s="12">
        <v>0</v>
      </c>
      <c r="PA56" s="13"/>
      <c r="PB56" s="12">
        <v>0</v>
      </c>
      <c r="PC56" s="12">
        <v>0</v>
      </c>
      <c r="PD56" s="12">
        <v>0</v>
      </c>
      <c r="PE56" s="12">
        <v>0</v>
      </c>
      <c r="PF56" s="13"/>
      <c r="PG56" s="12">
        <v>0</v>
      </c>
      <c r="PH56" s="12">
        <v>0</v>
      </c>
      <c r="PI56" s="12">
        <v>0</v>
      </c>
      <c r="PJ56" s="12">
        <v>0</v>
      </c>
      <c r="PK56" s="13"/>
      <c r="PL56" s="12">
        <v>0</v>
      </c>
      <c r="PM56" s="12">
        <v>0</v>
      </c>
      <c r="PN56" s="12">
        <v>0</v>
      </c>
      <c r="PO56" s="12">
        <v>0</v>
      </c>
      <c r="PP56" s="13"/>
      <c r="PQ56" s="12">
        <v>0</v>
      </c>
      <c r="PR56" s="12">
        <v>0</v>
      </c>
      <c r="PS56" s="12">
        <v>0</v>
      </c>
      <c r="PT56" s="12">
        <v>0</v>
      </c>
      <c r="PU56" s="13"/>
      <c r="PV56" s="12">
        <v>0</v>
      </c>
      <c r="PW56" s="12">
        <v>0</v>
      </c>
      <c r="PX56" s="12">
        <v>0</v>
      </c>
      <c r="PY56" s="12">
        <v>0</v>
      </c>
      <c r="PZ56" s="13"/>
      <c r="QA56" s="12">
        <v>0</v>
      </c>
      <c r="QB56" s="12">
        <v>0</v>
      </c>
      <c r="QC56" s="12">
        <v>0</v>
      </c>
      <c r="QD56" s="12">
        <v>0</v>
      </c>
      <c r="QE56" s="13"/>
      <c r="QF56" s="12">
        <v>0</v>
      </c>
      <c r="QG56" s="12">
        <v>0</v>
      </c>
      <c r="QH56" s="12">
        <v>0</v>
      </c>
      <c r="QI56" s="12">
        <v>0</v>
      </c>
      <c r="QJ56" s="13"/>
      <c r="QK56" s="12">
        <v>0</v>
      </c>
      <c r="QL56" s="12">
        <v>0</v>
      </c>
      <c r="QM56" s="12">
        <v>0</v>
      </c>
      <c r="QN56" s="12">
        <v>0</v>
      </c>
      <c r="QO56" s="13"/>
      <c r="QP56" s="12">
        <v>0</v>
      </c>
      <c r="QQ56" s="12">
        <v>0</v>
      </c>
      <c r="QR56" s="12">
        <v>0</v>
      </c>
      <c r="QS56" s="12">
        <v>0</v>
      </c>
      <c r="QT56" s="13"/>
      <c r="QU56" s="12">
        <v>0</v>
      </c>
      <c r="QV56" s="12">
        <v>0</v>
      </c>
      <c r="QW56" s="12">
        <v>0</v>
      </c>
      <c r="QX56" s="12">
        <v>0</v>
      </c>
      <c r="QY56" s="13"/>
      <c r="QZ56" s="12">
        <v>0</v>
      </c>
      <c r="RA56" s="12">
        <v>0</v>
      </c>
      <c r="RB56" s="12">
        <v>0</v>
      </c>
      <c r="RC56" s="12">
        <v>0</v>
      </c>
      <c r="RD56" s="13"/>
      <c r="RE56" s="12">
        <v>0</v>
      </c>
      <c r="RF56" s="12">
        <v>0</v>
      </c>
      <c r="RG56" s="12">
        <v>0</v>
      </c>
      <c r="RH56" s="12">
        <v>0</v>
      </c>
      <c r="RI56" s="13"/>
      <c r="RJ56" s="12">
        <v>0</v>
      </c>
      <c r="RK56" s="12">
        <v>0</v>
      </c>
      <c r="RL56" s="12">
        <v>0</v>
      </c>
      <c r="RM56" s="12">
        <v>0</v>
      </c>
      <c r="RN56" s="13"/>
      <c r="RO56" s="12">
        <v>0</v>
      </c>
      <c r="RP56" s="12">
        <v>0</v>
      </c>
      <c r="RQ56" s="12">
        <v>0</v>
      </c>
      <c r="RR56" s="12">
        <v>0</v>
      </c>
      <c r="RS56" s="13"/>
      <c r="RT56" s="12">
        <v>0</v>
      </c>
      <c r="RU56" s="12">
        <v>0</v>
      </c>
      <c r="RV56" s="12">
        <v>0</v>
      </c>
      <c r="RW56" s="12">
        <v>0</v>
      </c>
      <c r="RX56" s="13"/>
      <c r="RY56" s="12">
        <v>0</v>
      </c>
      <c r="RZ56" s="12">
        <v>0</v>
      </c>
      <c r="SA56" s="12">
        <v>0</v>
      </c>
      <c r="SB56" s="12">
        <v>0</v>
      </c>
      <c r="SC56" s="13"/>
      <c r="SD56" s="12">
        <v>0</v>
      </c>
      <c r="SE56" s="12">
        <v>0</v>
      </c>
      <c r="SF56" s="12">
        <v>0</v>
      </c>
      <c r="SG56" s="12">
        <v>0</v>
      </c>
      <c r="SH56" s="13"/>
      <c r="SI56" s="12">
        <v>0</v>
      </c>
      <c r="SJ56" s="12">
        <v>0</v>
      </c>
      <c r="SK56" s="12">
        <v>0</v>
      </c>
      <c r="SL56" s="12">
        <v>0</v>
      </c>
      <c r="SM56" s="13"/>
      <c r="SN56" s="12">
        <v>0</v>
      </c>
      <c r="SO56" s="12">
        <v>0</v>
      </c>
      <c r="SP56" s="12">
        <v>0</v>
      </c>
      <c r="SQ56" s="12">
        <v>0</v>
      </c>
      <c r="SR56" s="13"/>
      <c r="SS56" s="12">
        <v>0</v>
      </c>
      <c r="ST56" s="12">
        <v>0</v>
      </c>
      <c r="SU56" s="12">
        <v>0</v>
      </c>
      <c r="SV56" s="12">
        <v>0</v>
      </c>
      <c r="SW56" s="13"/>
      <c r="SX56" s="12">
        <v>0</v>
      </c>
      <c r="SY56" s="12">
        <v>0</v>
      </c>
      <c r="SZ56" s="12">
        <v>0</v>
      </c>
      <c r="TA56" s="12">
        <v>0</v>
      </c>
      <c r="TB56" s="13"/>
      <c r="TC56" s="12">
        <v>0</v>
      </c>
      <c r="TD56" s="12">
        <v>0</v>
      </c>
      <c r="TE56" s="12">
        <v>0</v>
      </c>
      <c r="TF56" s="12">
        <v>0</v>
      </c>
      <c r="TG56" s="13"/>
      <c r="TH56" s="12">
        <v>0</v>
      </c>
      <c r="TI56" s="12">
        <v>0</v>
      </c>
      <c r="TJ56" s="12">
        <v>0</v>
      </c>
      <c r="TK56" s="12">
        <v>0</v>
      </c>
      <c r="TL56" s="13"/>
      <c r="TM56" s="12">
        <v>0</v>
      </c>
      <c r="TN56" s="12">
        <v>0</v>
      </c>
      <c r="TO56" s="12">
        <v>0</v>
      </c>
      <c r="TP56" s="12">
        <v>0</v>
      </c>
      <c r="TQ56" s="13"/>
      <c r="TR56" s="12">
        <v>0</v>
      </c>
      <c r="TS56" s="12">
        <v>0</v>
      </c>
      <c r="TT56" s="12">
        <v>0</v>
      </c>
      <c r="TU56" s="12">
        <v>0</v>
      </c>
      <c r="TV56" s="13"/>
      <c r="TW56" s="12">
        <v>0</v>
      </c>
      <c r="TX56" s="12">
        <v>0</v>
      </c>
      <c r="TY56" s="12">
        <v>0</v>
      </c>
      <c r="TZ56" s="12">
        <v>0</v>
      </c>
      <c r="UA56" s="13"/>
      <c r="UB56" s="12">
        <v>0</v>
      </c>
      <c r="UC56" s="12">
        <v>0</v>
      </c>
      <c r="UD56" s="12">
        <v>0</v>
      </c>
      <c r="UE56" s="12">
        <v>0</v>
      </c>
      <c r="UF56" s="13"/>
      <c r="UG56" s="12">
        <v>0</v>
      </c>
      <c r="UH56" s="12">
        <v>2166908</v>
      </c>
      <c r="UI56" s="12">
        <v>0</v>
      </c>
      <c r="UJ56" s="12">
        <v>2166908</v>
      </c>
      <c r="UK56" s="13"/>
    </row>
    <row r="57" spans="1:557" hidden="1">
      <c r="A57" s="10">
        <v>51</v>
      </c>
      <c r="B57" s="11" t="s">
        <v>44</v>
      </c>
      <c r="C57" s="12">
        <v>1</v>
      </c>
      <c r="D57" s="12">
        <v>654747</v>
      </c>
      <c r="E57" s="12">
        <v>0</v>
      </c>
      <c r="F57" s="12">
        <v>654747</v>
      </c>
      <c r="G57" s="13"/>
      <c r="H57" s="12">
        <v>8</v>
      </c>
      <c r="I57" s="12">
        <v>2303196</v>
      </c>
      <c r="J57" s="12">
        <v>0</v>
      </c>
      <c r="K57" s="12">
        <v>2303196</v>
      </c>
      <c r="L57" s="13"/>
      <c r="M57" s="12">
        <v>0</v>
      </c>
      <c r="N57" s="12">
        <v>0</v>
      </c>
      <c r="O57" s="12">
        <v>0</v>
      </c>
      <c r="P57" s="12">
        <v>0</v>
      </c>
      <c r="Q57" s="13"/>
      <c r="R57" s="12">
        <v>0</v>
      </c>
      <c r="S57" s="12">
        <v>0</v>
      </c>
      <c r="T57" s="12">
        <v>0</v>
      </c>
      <c r="U57" s="12">
        <v>0</v>
      </c>
      <c r="V57" s="13"/>
      <c r="W57" s="12"/>
      <c r="X57" s="12">
        <v>0</v>
      </c>
      <c r="Y57" s="12">
        <v>0</v>
      </c>
      <c r="Z57" s="12">
        <v>0</v>
      </c>
      <c r="AA57" s="13"/>
      <c r="AB57" s="12">
        <v>0</v>
      </c>
      <c r="AC57" s="12">
        <v>0</v>
      </c>
      <c r="AD57" s="12">
        <v>0</v>
      </c>
      <c r="AE57" s="12">
        <v>0</v>
      </c>
      <c r="AF57" s="13"/>
      <c r="AG57" s="12">
        <v>5</v>
      </c>
      <c r="AH57" s="12">
        <v>994500</v>
      </c>
      <c r="AI57" s="12">
        <v>0</v>
      </c>
      <c r="AJ57" s="12">
        <v>994500</v>
      </c>
      <c r="AK57" s="13"/>
      <c r="AL57" s="12">
        <v>0</v>
      </c>
      <c r="AM57" s="12">
        <v>0</v>
      </c>
      <c r="AN57" s="12">
        <v>0</v>
      </c>
      <c r="AO57" s="12">
        <v>0</v>
      </c>
      <c r="AP57" s="13"/>
      <c r="AQ57" s="12">
        <v>0</v>
      </c>
      <c r="AR57" s="12">
        <v>0</v>
      </c>
      <c r="AS57" s="12">
        <v>0</v>
      </c>
      <c r="AT57" s="12">
        <v>0</v>
      </c>
      <c r="AU57" s="13"/>
      <c r="AV57" s="12">
        <v>0</v>
      </c>
      <c r="AW57" s="12">
        <v>0</v>
      </c>
      <c r="AX57" s="12">
        <v>0</v>
      </c>
      <c r="AY57" s="12">
        <v>0</v>
      </c>
      <c r="AZ57" s="13"/>
      <c r="BA57" s="12">
        <v>0</v>
      </c>
      <c r="BB57" s="12">
        <v>0</v>
      </c>
      <c r="BC57" s="12">
        <v>0</v>
      </c>
      <c r="BD57" s="12">
        <v>0</v>
      </c>
      <c r="BE57" s="13"/>
      <c r="BF57" s="12">
        <v>0</v>
      </c>
      <c r="BG57" s="12">
        <v>0</v>
      </c>
      <c r="BH57" s="12">
        <v>0</v>
      </c>
      <c r="BI57" s="12">
        <v>0</v>
      </c>
      <c r="BJ57" s="13"/>
      <c r="BK57" s="12">
        <v>0</v>
      </c>
      <c r="BL57" s="12">
        <v>0</v>
      </c>
      <c r="BM57" s="12">
        <v>0</v>
      </c>
      <c r="BN57" s="12">
        <v>0</v>
      </c>
      <c r="BO57" s="13"/>
      <c r="BP57" s="12">
        <v>1</v>
      </c>
      <c r="BQ57" s="12">
        <v>145000</v>
      </c>
      <c r="BR57" s="12">
        <v>0</v>
      </c>
      <c r="BS57" s="12">
        <v>145000</v>
      </c>
      <c r="BT57" s="13"/>
      <c r="BU57" s="12">
        <v>0</v>
      </c>
      <c r="BV57" s="12">
        <v>0</v>
      </c>
      <c r="BW57" s="12">
        <v>0</v>
      </c>
      <c r="BX57" s="12">
        <v>0</v>
      </c>
      <c r="BY57" s="13"/>
      <c r="BZ57" s="12">
        <v>0</v>
      </c>
      <c r="CA57" s="12">
        <v>0</v>
      </c>
      <c r="CB57" s="12">
        <v>0</v>
      </c>
      <c r="CC57" s="12">
        <v>0</v>
      </c>
      <c r="CD57" s="13"/>
      <c r="CE57" s="12">
        <v>0</v>
      </c>
      <c r="CF57" s="12">
        <v>0</v>
      </c>
      <c r="CG57" s="12">
        <v>0</v>
      </c>
      <c r="CH57" s="12">
        <v>0</v>
      </c>
      <c r="CI57" s="13"/>
      <c r="CJ57" s="12">
        <v>0</v>
      </c>
      <c r="CK57" s="12">
        <v>0</v>
      </c>
      <c r="CL57" s="12">
        <v>0</v>
      </c>
      <c r="CM57" s="12">
        <v>0</v>
      </c>
      <c r="CN57" s="13"/>
      <c r="CO57" s="12">
        <v>0</v>
      </c>
      <c r="CP57" s="12">
        <v>0</v>
      </c>
      <c r="CQ57" s="12">
        <v>0</v>
      </c>
      <c r="CR57" s="12">
        <v>0</v>
      </c>
      <c r="CS57" s="13"/>
      <c r="CT57" s="12">
        <v>0</v>
      </c>
      <c r="CU57" s="12">
        <v>0</v>
      </c>
      <c r="CV57" s="12">
        <v>0</v>
      </c>
      <c r="CW57" s="12">
        <v>0</v>
      </c>
      <c r="CX57" s="13"/>
      <c r="CY57" s="12">
        <v>0</v>
      </c>
      <c r="CZ57" s="12">
        <v>0</v>
      </c>
      <c r="DA57" s="12">
        <v>0</v>
      </c>
      <c r="DB57" s="12">
        <v>0</v>
      </c>
      <c r="DC57" s="13"/>
      <c r="DD57" s="12">
        <v>1</v>
      </c>
      <c r="DE57" s="12">
        <v>412100</v>
      </c>
      <c r="DF57" s="12">
        <v>0</v>
      </c>
      <c r="DG57" s="12">
        <v>412100</v>
      </c>
      <c r="DH57" s="13"/>
      <c r="DI57" s="12">
        <v>1</v>
      </c>
      <c r="DJ57" s="12">
        <v>271300</v>
      </c>
      <c r="DK57" s="12">
        <v>0</v>
      </c>
      <c r="DL57" s="12">
        <v>271300</v>
      </c>
      <c r="DM57" s="13"/>
      <c r="DN57" s="12">
        <v>0</v>
      </c>
      <c r="DO57" s="12">
        <v>0</v>
      </c>
      <c r="DP57" s="12">
        <v>0</v>
      </c>
      <c r="DQ57" s="12">
        <v>0</v>
      </c>
      <c r="DR57" s="13"/>
      <c r="DS57" s="12">
        <v>0</v>
      </c>
      <c r="DT57" s="12">
        <v>0</v>
      </c>
      <c r="DU57" s="12">
        <v>0</v>
      </c>
      <c r="DV57" s="12">
        <v>0</v>
      </c>
      <c r="DW57" s="13"/>
      <c r="DX57" s="12">
        <v>0</v>
      </c>
      <c r="DY57" s="12">
        <v>0</v>
      </c>
      <c r="DZ57" s="12">
        <v>0</v>
      </c>
      <c r="EA57" s="12">
        <v>0</v>
      </c>
      <c r="EB57" s="13"/>
      <c r="EC57" s="12">
        <v>0</v>
      </c>
      <c r="ED57" s="12">
        <v>0</v>
      </c>
      <c r="EE57" s="12">
        <v>0</v>
      </c>
      <c r="EF57" s="12">
        <v>0</v>
      </c>
      <c r="EG57" s="13"/>
      <c r="EH57" s="12">
        <v>0</v>
      </c>
      <c r="EI57" s="12">
        <v>0</v>
      </c>
      <c r="EJ57" s="12">
        <v>0</v>
      </c>
      <c r="EK57" s="12">
        <v>0</v>
      </c>
      <c r="EL57" s="13"/>
      <c r="EM57" s="12">
        <v>0</v>
      </c>
      <c r="EN57" s="12"/>
      <c r="EO57" s="12">
        <v>0</v>
      </c>
      <c r="EP57" s="12">
        <v>0</v>
      </c>
      <c r="EQ57" s="13"/>
      <c r="ER57" s="12">
        <v>0</v>
      </c>
      <c r="ES57" s="12">
        <v>0</v>
      </c>
      <c r="ET57" s="12">
        <v>0</v>
      </c>
      <c r="EU57" s="12">
        <v>0</v>
      </c>
      <c r="EV57" s="13"/>
      <c r="EW57" s="12">
        <v>0</v>
      </c>
      <c r="EX57" s="12">
        <v>0</v>
      </c>
      <c r="EY57" s="12">
        <v>0</v>
      </c>
      <c r="EZ57" s="12">
        <v>0</v>
      </c>
      <c r="FA57" s="13"/>
      <c r="FB57" s="12">
        <v>0</v>
      </c>
      <c r="FC57" s="12">
        <v>0</v>
      </c>
      <c r="FD57" s="12">
        <v>0</v>
      </c>
      <c r="FE57" s="12">
        <v>0</v>
      </c>
      <c r="FF57" s="13"/>
      <c r="FG57" s="12">
        <v>0</v>
      </c>
      <c r="FH57" s="12">
        <v>0</v>
      </c>
      <c r="FI57" s="12">
        <v>0</v>
      </c>
      <c r="FJ57" s="12">
        <v>0</v>
      </c>
      <c r="FK57" s="13"/>
      <c r="FL57" s="12">
        <v>0</v>
      </c>
      <c r="FM57" s="12">
        <v>0</v>
      </c>
      <c r="FN57" s="12">
        <v>0</v>
      </c>
      <c r="FO57" s="12">
        <v>0</v>
      </c>
      <c r="FP57" s="13"/>
      <c r="FQ57" s="12">
        <v>0</v>
      </c>
      <c r="FR57" s="12">
        <v>0</v>
      </c>
      <c r="FS57" s="12">
        <v>0</v>
      </c>
      <c r="FT57" s="12">
        <v>0</v>
      </c>
      <c r="FU57" s="13"/>
      <c r="FV57" s="12">
        <v>0</v>
      </c>
      <c r="FW57" s="12">
        <v>0</v>
      </c>
      <c r="FX57" s="12">
        <v>0</v>
      </c>
      <c r="FY57" s="12">
        <v>0</v>
      </c>
      <c r="FZ57" s="13"/>
      <c r="GA57" s="12">
        <v>0</v>
      </c>
      <c r="GB57" s="12">
        <v>0</v>
      </c>
      <c r="GC57" s="12">
        <v>0</v>
      </c>
      <c r="GD57" s="12">
        <v>0</v>
      </c>
      <c r="GE57" s="13"/>
      <c r="GF57" s="12">
        <v>0</v>
      </c>
      <c r="GG57" s="12">
        <v>0</v>
      </c>
      <c r="GH57" s="12">
        <v>0</v>
      </c>
      <c r="GI57" s="12">
        <v>0</v>
      </c>
      <c r="GJ57" s="13"/>
      <c r="GK57" s="12">
        <v>0</v>
      </c>
      <c r="GL57" s="12">
        <v>0</v>
      </c>
      <c r="GM57" s="12">
        <v>0</v>
      </c>
      <c r="GN57" s="12">
        <v>0</v>
      </c>
      <c r="GO57" s="13"/>
      <c r="GP57" s="12">
        <v>0</v>
      </c>
      <c r="GQ57" s="12">
        <v>0</v>
      </c>
      <c r="GR57" s="12">
        <v>0</v>
      </c>
      <c r="GS57" s="12">
        <v>0</v>
      </c>
      <c r="GT57" s="13"/>
      <c r="GU57" s="12">
        <v>0</v>
      </c>
      <c r="GV57" s="12">
        <v>0</v>
      </c>
      <c r="GW57" s="12">
        <v>0</v>
      </c>
      <c r="GX57" s="12">
        <v>0</v>
      </c>
      <c r="GY57" s="13"/>
      <c r="GZ57" s="12">
        <v>0</v>
      </c>
      <c r="HA57" s="12">
        <v>0</v>
      </c>
      <c r="HB57" s="12">
        <v>0</v>
      </c>
      <c r="HC57" s="12">
        <v>0</v>
      </c>
      <c r="HD57" s="13"/>
      <c r="HE57" s="12">
        <v>0</v>
      </c>
      <c r="HF57" s="12">
        <v>0</v>
      </c>
      <c r="HG57" s="12">
        <v>0</v>
      </c>
      <c r="HH57" s="12">
        <v>0</v>
      </c>
      <c r="HI57" s="13"/>
      <c r="HJ57" s="12">
        <v>0</v>
      </c>
      <c r="HK57" s="12">
        <v>0</v>
      </c>
      <c r="HL57" s="12">
        <v>0</v>
      </c>
      <c r="HM57" s="12">
        <v>0</v>
      </c>
      <c r="HN57" s="13"/>
      <c r="HO57" s="12">
        <v>0</v>
      </c>
      <c r="HP57" s="12">
        <v>0</v>
      </c>
      <c r="HQ57" s="12">
        <v>0</v>
      </c>
      <c r="HR57" s="12">
        <v>0</v>
      </c>
      <c r="HS57" s="13"/>
      <c r="HT57" s="12">
        <v>0</v>
      </c>
      <c r="HU57" s="12">
        <v>0</v>
      </c>
      <c r="HV57" s="12">
        <v>0</v>
      </c>
      <c r="HW57" s="12">
        <v>0</v>
      </c>
      <c r="HX57" s="13"/>
      <c r="HY57" s="12">
        <v>0</v>
      </c>
      <c r="HZ57" s="12">
        <v>0</v>
      </c>
      <c r="IA57" s="12">
        <v>0</v>
      </c>
      <c r="IB57" s="12">
        <v>0</v>
      </c>
      <c r="IC57" s="13"/>
      <c r="ID57" s="12">
        <v>0</v>
      </c>
      <c r="IE57" s="12">
        <v>0</v>
      </c>
      <c r="IF57" s="12">
        <v>0</v>
      </c>
      <c r="IG57" s="12">
        <v>0</v>
      </c>
      <c r="IH57" s="13"/>
      <c r="II57" s="12">
        <v>0</v>
      </c>
      <c r="IJ57" s="12">
        <v>0</v>
      </c>
      <c r="IK57" s="12">
        <v>0</v>
      </c>
      <c r="IL57" s="12">
        <v>0</v>
      </c>
      <c r="IM57" s="13"/>
      <c r="IN57" s="12">
        <v>0</v>
      </c>
      <c r="IO57" s="12">
        <v>0</v>
      </c>
      <c r="IP57" s="12">
        <v>0</v>
      </c>
      <c r="IQ57" s="12">
        <v>0</v>
      </c>
      <c r="IR57" s="13"/>
      <c r="IS57" s="12">
        <v>0</v>
      </c>
      <c r="IT57" s="12">
        <v>0</v>
      </c>
      <c r="IU57" s="12">
        <v>0</v>
      </c>
      <c r="IV57" s="12">
        <v>0</v>
      </c>
      <c r="IW57" s="13"/>
      <c r="IX57" s="12">
        <v>0</v>
      </c>
      <c r="IY57" s="12">
        <v>0</v>
      </c>
      <c r="IZ57" s="12">
        <v>0</v>
      </c>
      <c r="JA57" s="12">
        <v>0</v>
      </c>
      <c r="JB57" s="13"/>
      <c r="JC57" s="12">
        <v>0</v>
      </c>
      <c r="JD57" s="12">
        <v>0</v>
      </c>
      <c r="JE57" s="12">
        <v>0</v>
      </c>
      <c r="JF57" s="12">
        <v>0</v>
      </c>
      <c r="JG57" s="13"/>
      <c r="JH57" s="12">
        <v>1</v>
      </c>
      <c r="JI57" s="12">
        <v>5000</v>
      </c>
      <c r="JJ57" s="12">
        <v>0</v>
      </c>
      <c r="JK57" s="12">
        <v>5000</v>
      </c>
      <c r="JL57" s="13"/>
      <c r="JM57" s="12">
        <v>0</v>
      </c>
      <c r="JN57" s="12">
        <v>0</v>
      </c>
      <c r="JO57" s="12">
        <v>0</v>
      </c>
      <c r="JP57" s="12">
        <v>0</v>
      </c>
      <c r="JQ57" s="13"/>
      <c r="JR57" s="12">
        <v>1</v>
      </c>
      <c r="JS57" s="12">
        <v>22000</v>
      </c>
      <c r="JT57" s="12">
        <v>0</v>
      </c>
      <c r="JU57" s="12">
        <v>22000</v>
      </c>
      <c r="JV57" s="13"/>
      <c r="JW57" s="12">
        <v>0</v>
      </c>
      <c r="JX57" s="12">
        <v>0</v>
      </c>
      <c r="JY57" s="12">
        <v>0</v>
      </c>
      <c r="JZ57" s="12">
        <v>0</v>
      </c>
      <c r="KA57" s="13"/>
      <c r="KB57" s="12">
        <v>0</v>
      </c>
      <c r="KC57" s="12">
        <v>0</v>
      </c>
      <c r="KD57" s="12">
        <v>0</v>
      </c>
      <c r="KE57" s="12">
        <v>0</v>
      </c>
      <c r="KF57" s="13"/>
      <c r="KG57" s="12">
        <v>0</v>
      </c>
      <c r="KH57" s="12">
        <v>0</v>
      </c>
      <c r="KI57" s="12">
        <v>0</v>
      </c>
      <c r="KJ57" s="12">
        <v>0</v>
      </c>
      <c r="KK57" s="13"/>
      <c r="KL57" s="12">
        <v>0</v>
      </c>
      <c r="KM57" s="12">
        <v>0</v>
      </c>
      <c r="KN57" s="12">
        <v>0</v>
      </c>
      <c r="KO57" s="12">
        <v>0</v>
      </c>
      <c r="KP57" s="13"/>
      <c r="KQ57" s="12">
        <v>0</v>
      </c>
      <c r="KR57" s="12">
        <v>0</v>
      </c>
      <c r="KS57" s="12">
        <v>0</v>
      </c>
      <c r="KT57" s="12">
        <v>0</v>
      </c>
      <c r="KU57" s="13"/>
      <c r="KV57" s="12">
        <v>0</v>
      </c>
      <c r="KW57" s="12">
        <v>0</v>
      </c>
      <c r="KX57" s="12">
        <v>0</v>
      </c>
      <c r="KY57" s="12">
        <v>0</v>
      </c>
      <c r="KZ57" s="13"/>
      <c r="LA57" s="12">
        <v>0</v>
      </c>
      <c r="LB57" s="12">
        <v>0</v>
      </c>
      <c r="LC57" s="12">
        <v>0</v>
      </c>
      <c r="LD57" s="12">
        <v>0</v>
      </c>
      <c r="LE57" s="13"/>
      <c r="LF57" s="12">
        <v>0</v>
      </c>
      <c r="LG57" s="12">
        <v>0</v>
      </c>
      <c r="LH57" s="12">
        <v>0</v>
      </c>
      <c r="LI57" s="12">
        <v>0</v>
      </c>
      <c r="LJ57" s="13"/>
      <c r="LK57" s="12">
        <v>0</v>
      </c>
      <c r="LL57" s="12">
        <v>0</v>
      </c>
      <c r="LM57" s="12">
        <v>0</v>
      </c>
      <c r="LN57" s="12">
        <v>0</v>
      </c>
      <c r="LO57" s="13"/>
      <c r="LP57" s="12">
        <v>0</v>
      </c>
      <c r="LQ57" s="12">
        <v>0</v>
      </c>
      <c r="LR57" s="12">
        <v>0</v>
      </c>
      <c r="LS57" s="12">
        <v>0</v>
      </c>
      <c r="LT57" s="13"/>
      <c r="LU57" s="12">
        <v>0</v>
      </c>
      <c r="LV57" s="12">
        <v>0</v>
      </c>
      <c r="LW57" s="12">
        <v>0</v>
      </c>
      <c r="LX57" s="12">
        <v>0</v>
      </c>
      <c r="LY57" s="13"/>
      <c r="LZ57" s="12">
        <v>0</v>
      </c>
      <c r="MA57" s="12">
        <v>0</v>
      </c>
      <c r="MB57" s="12">
        <v>0</v>
      </c>
      <c r="MC57" s="12">
        <v>0</v>
      </c>
      <c r="MD57" s="13"/>
      <c r="ME57" s="12">
        <v>0</v>
      </c>
      <c r="MF57" s="12">
        <v>0</v>
      </c>
      <c r="MG57" s="12">
        <v>0</v>
      </c>
      <c r="MH57" s="12">
        <v>0</v>
      </c>
      <c r="MI57" s="13"/>
      <c r="MJ57" s="12">
        <v>0</v>
      </c>
      <c r="MK57" s="12">
        <v>0</v>
      </c>
      <c r="ML57" s="12">
        <v>0</v>
      </c>
      <c r="MM57" s="12">
        <v>0</v>
      </c>
      <c r="MN57" s="13"/>
      <c r="MO57" s="12">
        <v>0</v>
      </c>
      <c r="MP57" s="12">
        <v>0</v>
      </c>
      <c r="MQ57" s="12">
        <v>0</v>
      </c>
      <c r="MR57" s="12">
        <v>0</v>
      </c>
      <c r="MS57" s="13"/>
      <c r="MT57" s="12">
        <v>0</v>
      </c>
      <c r="MU57" s="12">
        <v>0</v>
      </c>
      <c r="MV57" s="12">
        <v>0</v>
      </c>
      <c r="MW57" s="12">
        <v>0</v>
      </c>
      <c r="MX57" s="13"/>
      <c r="MY57" s="12">
        <v>0</v>
      </c>
      <c r="MZ57" s="12">
        <v>0</v>
      </c>
      <c r="NA57" s="12">
        <v>0</v>
      </c>
      <c r="NB57" s="12">
        <v>0</v>
      </c>
      <c r="NC57" s="13"/>
      <c r="ND57" s="12">
        <v>0</v>
      </c>
      <c r="NE57" s="12">
        <v>0</v>
      </c>
      <c r="NF57" s="12">
        <v>0</v>
      </c>
      <c r="NG57" s="12">
        <v>0</v>
      </c>
      <c r="NH57" s="13"/>
      <c r="NI57" s="12">
        <v>0</v>
      </c>
      <c r="NJ57" s="12">
        <v>0</v>
      </c>
      <c r="NK57" s="12">
        <v>0</v>
      </c>
      <c r="NL57" s="12">
        <v>0</v>
      </c>
      <c r="NM57" s="13"/>
      <c r="NN57" s="12">
        <v>0</v>
      </c>
      <c r="NO57" s="12">
        <v>0</v>
      </c>
      <c r="NP57" s="12">
        <v>0</v>
      </c>
      <c r="NQ57" s="12">
        <v>0</v>
      </c>
      <c r="NR57" s="13"/>
      <c r="NS57" s="12">
        <v>0</v>
      </c>
      <c r="NT57" s="12">
        <v>0</v>
      </c>
      <c r="NU57" s="12">
        <v>0</v>
      </c>
      <c r="NV57" s="12">
        <v>0</v>
      </c>
      <c r="NW57" s="13"/>
      <c r="NX57" s="12">
        <v>0</v>
      </c>
      <c r="NY57" s="12">
        <v>0</v>
      </c>
      <c r="NZ57" s="12">
        <v>0</v>
      </c>
      <c r="OA57" s="12">
        <v>0</v>
      </c>
      <c r="OB57" s="13"/>
      <c r="OC57" s="12">
        <v>0</v>
      </c>
      <c r="OD57" s="12">
        <v>0</v>
      </c>
      <c r="OE57" s="12">
        <v>0</v>
      </c>
      <c r="OF57" s="12">
        <v>0</v>
      </c>
      <c r="OG57" s="13"/>
      <c r="OH57" s="12">
        <v>0</v>
      </c>
      <c r="OI57" s="12">
        <v>0</v>
      </c>
      <c r="OJ57" s="12">
        <v>0</v>
      </c>
      <c r="OK57" s="12">
        <v>0</v>
      </c>
      <c r="OL57" s="13"/>
      <c r="OM57" s="12">
        <v>0</v>
      </c>
      <c r="ON57" s="12">
        <v>0</v>
      </c>
      <c r="OO57" s="12">
        <v>0</v>
      </c>
      <c r="OP57" s="12">
        <v>0</v>
      </c>
      <c r="OQ57" s="13"/>
      <c r="OR57" s="12">
        <v>0</v>
      </c>
      <c r="OS57" s="12">
        <v>0</v>
      </c>
      <c r="OT57" s="12">
        <v>0</v>
      </c>
      <c r="OU57" s="12">
        <v>0</v>
      </c>
      <c r="OV57" s="13"/>
      <c r="OW57" s="12">
        <v>0</v>
      </c>
      <c r="OX57" s="12">
        <v>0</v>
      </c>
      <c r="OY57" s="12">
        <v>0</v>
      </c>
      <c r="OZ57" s="12">
        <v>0</v>
      </c>
      <c r="PA57" s="13"/>
      <c r="PB57" s="12">
        <v>0</v>
      </c>
      <c r="PC57" s="12">
        <v>0</v>
      </c>
      <c r="PD57" s="12">
        <v>0</v>
      </c>
      <c r="PE57" s="12">
        <v>0</v>
      </c>
      <c r="PF57" s="13"/>
      <c r="PG57" s="12">
        <v>0</v>
      </c>
      <c r="PH57" s="12">
        <v>0</v>
      </c>
      <c r="PI57" s="12">
        <v>0</v>
      </c>
      <c r="PJ57" s="12">
        <v>0</v>
      </c>
      <c r="PK57" s="13"/>
      <c r="PL57" s="12">
        <v>0</v>
      </c>
      <c r="PM57" s="12">
        <v>0</v>
      </c>
      <c r="PN57" s="12">
        <v>0</v>
      </c>
      <c r="PO57" s="12">
        <v>0</v>
      </c>
      <c r="PP57" s="13"/>
      <c r="PQ57" s="12">
        <v>0</v>
      </c>
      <c r="PR57" s="12">
        <v>0</v>
      </c>
      <c r="PS57" s="12">
        <v>0</v>
      </c>
      <c r="PT57" s="12">
        <v>0</v>
      </c>
      <c r="PU57" s="13"/>
      <c r="PV57" s="12">
        <v>0</v>
      </c>
      <c r="PW57" s="12">
        <v>0</v>
      </c>
      <c r="PX57" s="12">
        <v>0</v>
      </c>
      <c r="PY57" s="12">
        <v>0</v>
      </c>
      <c r="PZ57" s="13"/>
      <c r="QA57" s="12">
        <v>0</v>
      </c>
      <c r="QB57" s="12">
        <v>0</v>
      </c>
      <c r="QC57" s="12">
        <v>0</v>
      </c>
      <c r="QD57" s="12">
        <v>0</v>
      </c>
      <c r="QE57" s="13"/>
      <c r="QF57" s="12">
        <v>0</v>
      </c>
      <c r="QG57" s="12">
        <v>0</v>
      </c>
      <c r="QH57" s="12">
        <v>0</v>
      </c>
      <c r="QI57" s="12">
        <v>0</v>
      </c>
      <c r="QJ57" s="13"/>
      <c r="QK57" s="12">
        <v>0</v>
      </c>
      <c r="QL57" s="12">
        <v>0</v>
      </c>
      <c r="QM57" s="12">
        <v>0</v>
      </c>
      <c r="QN57" s="12">
        <v>0</v>
      </c>
      <c r="QO57" s="13"/>
      <c r="QP57" s="12">
        <v>0</v>
      </c>
      <c r="QQ57" s="12">
        <v>0</v>
      </c>
      <c r="QR57" s="12">
        <v>0</v>
      </c>
      <c r="QS57" s="12">
        <v>0</v>
      </c>
      <c r="QT57" s="13"/>
      <c r="QU57" s="12">
        <v>0</v>
      </c>
      <c r="QV57" s="12">
        <v>0</v>
      </c>
      <c r="QW57" s="12">
        <v>0</v>
      </c>
      <c r="QX57" s="12">
        <v>0</v>
      </c>
      <c r="QY57" s="13"/>
      <c r="QZ57" s="12">
        <v>0</v>
      </c>
      <c r="RA57" s="12">
        <v>0</v>
      </c>
      <c r="RB57" s="12">
        <v>0</v>
      </c>
      <c r="RC57" s="12">
        <v>0</v>
      </c>
      <c r="RD57" s="13"/>
      <c r="RE57" s="12">
        <v>0</v>
      </c>
      <c r="RF57" s="12">
        <v>0</v>
      </c>
      <c r="RG57" s="12">
        <v>0</v>
      </c>
      <c r="RH57" s="12">
        <v>0</v>
      </c>
      <c r="RI57" s="13"/>
      <c r="RJ57" s="12">
        <v>0</v>
      </c>
      <c r="RK57" s="12">
        <v>0</v>
      </c>
      <c r="RL57" s="12">
        <v>0</v>
      </c>
      <c r="RM57" s="12">
        <v>0</v>
      </c>
      <c r="RN57" s="13"/>
      <c r="RO57" s="12">
        <v>0</v>
      </c>
      <c r="RP57" s="12">
        <v>0</v>
      </c>
      <c r="RQ57" s="12">
        <v>0</v>
      </c>
      <c r="RR57" s="12">
        <v>0</v>
      </c>
      <c r="RS57" s="13"/>
      <c r="RT57" s="12">
        <v>0</v>
      </c>
      <c r="RU57" s="12">
        <v>0</v>
      </c>
      <c r="RV57" s="12">
        <v>0</v>
      </c>
      <c r="RW57" s="12">
        <v>0</v>
      </c>
      <c r="RX57" s="13"/>
      <c r="RY57" s="12">
        <v>0</v>
      </c>
      <c r="RZ57" s="12">
        <v>0</v>
      </c>
      <c r="SA57" s="12">
        <v>0</v>
      </c>
      <c r="SB57" s="12">
        <v>0</v>
      </c>
      <c r="SC57" s="13"/>
      <c r="SD57" s="12">
        <v>0</v>
      </c>
      <c r="SE57" s="12">
        <v>0</v>
      </c>
      <c r="SF57" s="12">
        <v>0</v>
      </c>
      <c r="SG57" s="12">
        <v>0</v>
      </c>
      <c r="SH57" s="13"/>
      <c r="SI57" s="12">
        <v>0</v>
      </c>
      <c r="SJ57" s="12">
        <v>0</v>
      </c>
      <c r="SK57" s="12">
        <v>0</v>
      </c>
      <c r="SL57" s="12">
        <v>0</v>
      </c>
      <c r="SM57" s="13"/>
      <c r="SN57" s="12">
        <v>0</v>
      </c>
      <c r="SO57" s="12">
        <v>0</v>
      </c>
      <c r="SP57" s="12">
        <v>0</v>
      </c>
      <c r="SQ57" s="12">
        <v>0</v>
      </c>
      <c r="SR57" s="13"/>
      <c r="SS57" s="12">
        <v>0</v>
      </c>
      <c r="ST57" s="12">
        <v>0</v>
      </c>
      <c r="SU57" s="12">
        <v>0</v>
      </c>
      <c r="SV57" s="12">
        <v>0</v>
      </c>
      <c r="SW57" s="13"/>
      <c r="SX57" s="12">
        <v>0</v>
      </c>
      <c r="SY57" s="12">
        <v>0</v>
      </c>
      <c r="SZ57" s="12">
        <v>0</v>
      </c>
      <c r="TA57" s="12">
        <v>0</v>
      </c>
      <c r="TB57" s="13"/>
      <c r="TC57" s="12">
        <v>0</v>
      </c>
      <c r="TD57" s="12">
        <v>0</v>
      </c>
      <c r="TE57" s="12">
        <v>0</v>
      </c>
      <c r="TF57" s="12">
        <v>0</v>
      </c>
      <c r="TG57" s="13"/>
      <c r="TH57" s="12">
        <v>0</v>
      </c>
      <c r="TI57" s="12">
        <v>0</v>
      </c>
      <c r="TJ57" s="12">
        <v>0</v>
      </c>
      <c r="TK57" s="12">
        <v>0</v>
      </c>
      <c r="TL57" s="13"/>
      <c r="TM57" s="12">
        <v>0</v>
      </c>
      <c r="TN57" s="12">
        <v>0</v>
      </c>
      <c r="TO57" s="12">
        <v>0</v>
      </c>
      <c r="TP57" s="12">
        <v>0</v>
      </c>
      <c r="TQ57" s="13"/>
      <c r="TR57" s="12">
        <v>0</v>
      </c>
      <c r="TS57" s="12">
        <v>0</v>
      </c>
      <c r="TT57" s="12">
        <v>0</v>
      </c>
      <c r="TU57" s="12">
        <v>0</v>
      </c>
      <c r="TV57" s="13"/>
      <c r="TW57" s="12">
        <v>0</v>
      </c>
      <c r="TX57" s="12">
        <v>0</v>
      </c>
      <c r="TY57" s="12">
        <v>0</v>
      </c>
      <c r="TZ57" s="12">
        <v>0</v>
      </c>
      <c r="UA57" s="13"/>
      <c r="UB57" s="12">
        <v>0</v>
      </c>
      <c r="UC57" s="12">
        <v>0</v>
      </c>
      <c r="UD57" s="12">
        <v>0</v>
      </c>
      <c r="UE57" s="12">
        <v>0</v>
      </c>
      <c r="UF57" s="13"/>
      <c r="UG57" s="12">
        <v>0</v>
      </c>
      <c r="UH57" s="12">
        <v>4807843</v>
      </c>
      <c r="UI57" s="12">
        <v>0</v>
      </c>
      <c r="UJ57" s="12">
        <v>4807843</v>
      </c>
      <c r="UK57" s="13"/>
    </row>
    <row r="58" spans="1:557" hidden="1">
      <c r="A58" s="10">
        <v>52</v>
      </c>
      <c r="B58" s="11" t="s">
        <v>45</v>
      </c>
      <c r="C58" s="12">
        <v>1</v>
      </c>
      <c r="D58" s="12">
        <v>654747</v>
      </c>
      <c r="E58" s="12">
        <v>0</v>
      </c>
      <c r="F58" s="12">
        <v>654747</v>
      </c>
      <c r="G58" s="13"/>
      <c r="H58" s="12">
        <v>7</v>
      </c>
      <c r="I58" s="12">
        <v>1805520</v>
      </c>
      <c r="J58" s="12">
        <v>0</v>
      </c>
      <c r="K58" s="12">
        <v>1805520</v>
      </c>
      <c r="L58" s="13"/>
      <c r="M58" s="12">
        <v>0</v>
      </c>
      <c r="N58" s="12">
        <v>0</v>
      </c>
      <c r="O58" s="12">
        <v>0</v>
      </c>
      <c r="P58" s="12">
        <v>0</v>
      </c>
      <c r="Q58" s="13"/>
      <c r="R58" s="12">
        <v>0</v>
      </c>
      <c r="S58" s="12">
        <v>0</v>
      </c>
      <c r="T58" s="12">
        <v>0</v>
      </c>
      <c r="U58" s="12">
        <v>0</v>
      </c>
      <c r="V58" s="13"/>
      <c r="W58" s="12"/>
      <c r="X58" s="12">
        <v>0</v>
      </c>
      <c r="Y58" s="12">
        <v>0</v>
      </c>
      <c r="Z58" s="12">
        <v>0</v>
      </c>
      <c r="AA58" s="13"/>
      <c r="AB58" s="12">
        <v>0</v>
      </c>
      <c r="AC58" s="12">
        <v>0</v>
      </c>
      <c r="AD58" s="12">
        <v>0</v>
      </c>
      <c r="AE58" s="12">
        <v>0</v>
      </c>
      <c r="AF58" s="13"/>
      <c r="AG58" s="12">
        <v>5</v>
      </c>
      <c r="AH58" s="12">
        <v>994500</v>
      </c>
      <c r="AI58" s="12">
        <v>0</v>
      </c>
      <c r="AJ58" s="12">
        <v>994500</v>
      </c>
      <c r="AK58" s="13"/>
      <c r="AL58" s="12">
        <v>0</v>
      </c>
      <c r="AM58" s="12">
        <v>0</v>
      </c>
      <c r="AN58" s="12">
        <v>0</v>
      </c>
      <c r="AO58" s="12">
        <v>0</v>
      </c>
      <c r="AP58" s="13"/>
      <c r="AQ58" s="12">
        <v>0</v>
      </c>
      <c r="AR58" s="12">
        <v>0</v>
      </c>
      <c r="AS58" s="12">
        <v>0</v>
      </c>
      <c r="AT58" s="12">
        <v>0</v>
      </c>
      <c r="AU58" s="13"/>
      <c r="AV58" s="12">
        <v>0</v>
      </c>
      <c r="AW58" s="12">
        <v>0</v>
      </c>
      <c r="AX58" s="12">
        <v>0</v>
      </c>
      <c r="AY58" s="12">
        <v>0</v>
      </c>
      <c r="AZ58" s="13"/>
      <c r="BA58" s="12">
        <v>0</v>
      </c>
      <c r="BB58" s="12">
        <v>0</v>
      </c>
      <c r="BC58" s="12">
        <v>0</v>
      </c>
      <c r="BD58" s="12">
        <v>0</v>
      </c>
      <c r="BE58" s="13"/>
      <c r="BF58" s="12">
        <v>0</v>
      </c>
      <c r="BG58" s="12">
        <v>0</v>
      </c>
      <c r="BH58" s="12">
        <v>0</v>
      </c>
      <c r="BI58" s="12">
        <v>0</v>
      </c>
      <c r="BJ58" s="13"/>
      <c r="BK58" s="12">
        <v>0</v>
      </c>
      <c r="BL58" s="12">
        <v>0</v>
      </c>
      <c r="BM58" s="12">
        <v>0</v>
      </c>
      <c r="BN58" s="12">
        <v>0</v>
      </c>
      <c r="BO58" s="13"/>
      <c r="BP58" s="12">
        <v>1</v>
      </c>
      <c r="BQ58" s="12">
        <v>145000</v>
      </c>
      <c r="BR58" s="12">
        <v>0</v>
      </c>
      <c r="BS58" s="12">
        <v>145000</v>
      </c>
      <c r="BT58" s="13"/>
      <c r="BU58" s="12">
        <v>0</v>
      </c>
      <c r="BV58" s="12">
        <v>0</v>
      </c>
      <c r="BW58" s="12">
        <v>0</v>
      </c>
      <c r="BX58" s="12">
        <v>0</v>
      </c>
      <c r="BY58" s="13"/>
      <c r="BZ58" s="12">
        <v>0</v>
      </c>
      <c r="CA58" s="12">
        <v>0</v>
      </c>
      <c r="CB58" s="12">
        <v>0</v>
      </c>
      <c r="CC58" s="12">
        <v>0</v>
      </c>
      <c r="CD58" s="13"/>
      <c r="CE58" s="12">
        <v>0</v>
      </c>
      <c r="CF58" s="12">
        <v>0</v>
      </c>
      <c r="CG58" s="12">
        <v>0</v>
      </c>
      <c r="CH58" s="12">
        <v>0</v>
      </c>
      <c r="CI58" s="13"/>
      <c r="CJ58" s="12">
        <v>0</v>
      </c>
      <c r="CK58" s="12">
        <v>0</v>
      </c>
      <c r="CL58" s="12">
        <v>0</v>
      </c>
      <c r="CM58" s="12">
        <v>0</v>
      </c>
      <c r="CN58" s="13"/>
      <c r="CO58" s="12">
        <v>0</v>
      </c>
      <c r="CP58" s="12">
        <v>0</v>
      </c>
      <c r="CQ58" s="12">
        <v>0</v>
      </c>
      <c r="CR58" s="12">
        <v>0</v>
      </c>
      <c r="CS58" s="13"/>
      <c r="CT58" s="12">
        <v>0</v>
      </c>
      <c r="CU58" s="12">
        <v>0</v>
      </c>
      <c r="CV58" s="12">
        <v>0</v>
      </c>
      <c r="CW58" s="12">
        <v>0</v>
      </c>
      <c r="CX58" s="13"/>
      <c r="CY58" s="12">
        <v>0</v>
      </c>
      <c r="CZ58" s="12">
        <v>0</v>
      </c>
      <c r="DA58" s="12">
        <v>0</v>
      </c>
      <c r="DB58" s="12">
        <v>0</v>
      </c>
      <c r="DC58" s="13"/>
      <c r="DD58" s="12">
        <v>1</v>
      </c>
      <c r="DE58" s="12">
        <v>412100</v>
      </c>
      <c r="DF58" s="12">
        <v>0</v>
      </c>
      <c r="DG58" s="12">
        <v>412100</v>
      </c>
      <c r="DH58" s="13"/>
      <c r="DI58" s="12">
        <v>1</v>
      </c>
      <c r="DJ58" s="12">
        <v>271300</v>
      </c>
      <c r="DK58" s="12">
        <v>0</v>
      </c>
      <c r="DL58" s="12">
        <v>271300</v>
      </c>
      <c r="DM58" s="13"/>
      <c r="DN58" s="12">
        <v>14</v>
      </c>
      <c r="DO58" s="12">
        <v>3669000</v>
      </c>
      <c r="DP58" s="12">
        <v>0</v>
      </c>
      <c r="DQ58" s="12">
        <v>3669000</v>
      </c>
      <c r="DR58" s="13"/>
      <c r="DS58" s="12">
        <v>5</v>
      </c>
      <c r="DT58" s="12">
        <v>1154000</v>
      </c>
      <c r="DU58" s="12">
        <v>0</v>
      </c>
      <c r="DV58" s="12">
        <v>1154000</v>
      </c>
      <c r="DW58" s="13"/>
      <c r="DX58" s="12">
        <v>0</v>
      </c>
      <c r="DY58" s="12">
        <v>0</v>
      </c>
      <c r="DZ58" s="12">
        <v>0</v>
      </c>
      <c r="EA58" s="12">
        <v>0</v>
      </c>
      <c r="EB58" s="13"/>
      <c r="EC58" s="12">
        <v>2</v>
      </c>
      <c r="ED58" s="12">
        <v>766000</v>
      </c>
      <c r="EE58" s="12">
        <v>0</v>
      </c>
      <c r="EF58" s="12">
        <v>766000</v>
      </c>
      <c r="EG58" s="13"/>
      <c r="EH58" s="12">
        <v>8</v>
      </c>
      <c r="EI58" s="12">
        <v>2116800</v>
      </c>
      <c r="EJ58" s="12">
        <v>0</v>
      </c>
      <c r="EK58" s="12">
        <v>2116800</v>
      </c>
      <c r="EL58" s="13"/>
      <c r="EM58" s="12">
        <v>0</v>
      </c>
      <c r="EN58" s="12"/>
      <c r="EO58" s="12">
        <v>0</v>
      </c>
      <c r="EP58" s="12">
        <v>0</v>
      </c>
      <c r="EQ58" s="13"/>
      <c r="ER58" s="12">
        <v>3</v>
      </c>
      <c r="ES58" s="12">
        <v>849420</v>
      </c>
      <c r="ET58" s="12">
        <v>0</v>
      </c>
      <c r="EU58" s="12">
        <v>849420</v>
      </c>
      <c r="EV58" s="13"/>
      <c r="EW58" s="12">
        <v>0</v>
      </c>
      <c r="EX58" s="12">
        <v>0</v>
      </c>
      <c r="EY58" s="12">
        <v>0</v>
      </c>
      <c r="EZ58" s="12">
        <v>0</v>
      </c>
      <c r="FA58" s="13"/>
      <c r="FB58" s="12">
        <v>0</v>
      </c>
      <c r="FC58" s="12">
        <v>0</v>
      </c>
      <c r="FD58" s="12">
        <v>0</v>
      </c>
      <c r="FE58" s="12">
        <v>0</v>
      </c>
      <c r="FF58" s="13"/>
      <c r="FG58" s="12">
        <v>0</v>
      </c>
      <c r="FH58" s="12">
        <v>0</v>
      </c>
      <c r="FI58" s="12">
        <v>0</v>
      </c>
      <c r="FJ58" s="12">
        <v>0</v>
      </c>
      <c r="FK58" s="13"/>
      <c r="FL58" s="12">
        <v>0</v>
      </c>
      <c r="FM58" s="12">
        <v>0</v>
      </c>
      <c r="FN58" s="12">
        <v>0</v>
      </c>
      <c r="FO58" s="12">
        <v>0</v>
      </c>
      <c r="FP58" s="13"/>
      <c r="FQ58" s="12">
        <v>0</v>
      </c>
      <c r="FR58" s="12">
        <v>0</v>
      </c>
      <c r="FS58" s="12">
        <v>0</v>
      </c>
      <c r="FT58" s="12">
        <v>0</v>
      </c>
      <c r="FU58" s="13"/>
      <c r="FV58" s="12">
        <v>0</v>
      </c>
      <c r="FW58" s="12">
        <v>0</v>
      </c>
      <c r="FX58" s="12">
        <v>0</v>
      </c>
      <c r="FY58" s="12">
        <v>0</v>
      </c>
      <c r="FZ58" s="13"/>
      <c r="GA58" s="12">
        <v>0</v>
      </c>
      <c r="GB58" s="12">
        <v>0</v>
      </c>
      <c r="GC58" s="12">
        <v>0</v>
      </c>
      <c r="GD58" s="12">
        <v>0</v>
      </c>
      <c r="GE58" s="13"/>
      <c r="GF58" s="12">
        <v>0</v>
      </c>
      <c r="GG58" s="12">
        <v>0</v>
      </c>
      <c r="GH58" s="12">
        <v>0</v>
      </c>
      <c r="GI58" s="12">
        <v>0</v>
      </c>
      <c r="GJ58" s="13"/>
      <c r="GK58" s="12">
        <v>0</v>
      </c>
      <c r="GL58" s="12">
        <v>0</v>
      </c>
      <c r="GM58" s="12">
        <v>0</v>
      </c>
      <c r="GN58" s="12">
        <v>0</v>
      </c>
      <c r="GO58" s="13"/>
      <c r="GP58" s="12">
        <v>0</v>
      </c>
      <c r="GQ58" s="12">
        <v>0</v>
      </c>
      <c r="GR58" s="12">
        <v>0</v>
      </c>
      <c r="GS58" s="12">
        <v>0</v>
      </c>
      <c r="GT58" s="13"/>
      <c r="GU58" s="12">
        <v>0</v>
      </c>
      <c r="GV58" s="12">
        <v>0</v>
      </c>
      <c r="GW58" s="12">
        <v>0</v>
      </c>
      <c r="GX58" s="12">
        <v>0</v>
      </c>
      <c r="GY58" s="13"/>
      <c r="GZ58" s="12">
        <v>0</v>
      </c>
      <c r="HA58" s="12">
        <v>0</v>
      </c>
      <c r="HB58" s="12">
        <v>0</v>
      </c>
      <c r="HC58" s="12">
        <v>0</v>
      </c>
      <c r="HD58" s="13"/>
      <c r="HE58" s="12">
        <v>0</v>
      </c>
      <c r="HF58" s="12">
        <v>0</v>
      </c>
      <c r="HG58" s="12">
        <v>0</v>
      </c>
      <c r="HH58" s="12">
        <v>0</v>
      </c>
      <c r="HI58" s="13"/>
      <c r="HJ58" s="12">
        <v>0</v>
      </c>
      <c r="HK58" s="12">
        <v>0</v>
      </c>
      <c r="HL58" s="12">
        <v>0</v>
      </c>
      <c r="HM58" s="12">
        <v>0</v>
      </c>
      <c r="HN58" s="13"/>
      <c r="HO58" s="12">
        <v>0</v>
      </c>
      <c r="HP58" s="12">
        <v>0</v>
      </c>
      <c r="HQ58" s="12">
        <v>0</v>
      </c>
      <c r="HR58" s="12">
        <v>0</v>
      </c>
      <c r="HS58" s="13"/>
      <c r="HT58" s="12">
        <v>0</v>
      </c>
      <c r="HU58" s="12">
        <v>0</v>
      </c>
      <c r="HV58" s="12">
        <v>0</v>
      </c>
      <c r="HW58" s="12">
        <v>0</v>
      </c>
      <c r="HX58" s="13"/>
      <c r="HY58" s="12">
        <v>0</v>
      </c>
      <c r="HZ58" s="12">
        <v>0</v>
      </c>
      <c r="IA58" s="12">
        <v>0</v>
      </c>
      <c r="IB58" s="12">
        <v>0</v>
      </c>
      <c r="IC58" s="13"/>
      <c r="ID58" s="12">
        <v>0</v>
      </c>
      <c r="IE58" s="12">
        <v>0</v>
      </c>
      <c r="IF58" s="12">
        <v>0</v>
      </c>
      <c r="IG58" s="12">
        <v>0</v>
      </c>
      <c r="IH58" s="13"/>
      <c r="II58" s="12">
        <v>0</v>
      </c>
      <c r="IJ58" s="12">
        <v>0</v>
      </c>
      <c r="IK58" s="12">
        <v>0</v>
      </c>
      <c r="IL58" s="12">
        <v>0</v>
      </c>
      <c r="IM58" s="13"/>
      <c r="IN58" s="12">
        <v>0</v>
      </c>
      <c r="IO58" s="12">
        <v>0</v>
      </c>
      <c r="IP58" s="12">
        <v>0</v>
      </c>
      <c r="IQ58" s="12">
        <v>0</v>
      </c>
      <c r="IR58" s="13"/>
      <c r="IS58" s="12">
        <v>0</v>
      </c>
      <c r="IT58" s="12">
        <v>0</v>
      </c>
      <c r="IU58" s="12">
        <v>0</v>
      </c>
      <c r="IV58" s="12">
        <v>0</v>
      </c>
      <c r="IW58" s="13"/>
      <c r="IX58" s="12">
        <v>0</v>
      </c>
      <c r="IY58" s="12">
        <v>0</v>
      </c>
      <c r="IZ58" s="12">
        <v>0</v>
      </c>
      <c r="JA58" s="12">
        <v>0</v>
      </c>
      <c r="JB58" s="13"/>
      <c r="JC58" s="12">
        <v>0</v>
      </c>
      <c r="JD58" s="12">
        <v>0</v>
      </c>
      <c r="JE58" s="12">
        <v>0</v>
      </c>
      <c r="JF58" s="12">
        <v>0</v>
      </c>
      <c r="JG58" s="13"/>
      <c r="JH58" s="12">
        <v>1</v>
      </c>
      <c r="JI58" s="12">
        <v>5000</v>
      </c>
      <c r="JJ58" s="12">
        <v>0</v>
      </c>
      <c r="JK58" s="12">
        <v>5000</v>
      </c>
      <c r="JL58" s="13"/>
      <c r="JM58" s="12">
        <v>0</v>
      </c>
      <c r="JN58" s="12">
        <v>0</v>
      </c>
      <c r="JO58" s="12">
        <v>0</v>
      </c>
      <c r="JP58" s="12">
        <v>0</v>
      </c>
      <c r="JQ58" s="13"/>
      <c r="JR58" s="12">
        <v>1</v>
      </c>
      <c r="JS58" s="12">
        <v>22000</v>
      </c>
      <c r="JT58" s="12">
        <v>0</v>
      </c>
      <c r="JU58" s="12">
        <v>22000</v>
      </c>
      <c r="JV58" s="13"/>
      <c r="JW58" s="12">
        <v>0</v>
      </c>
      <c r="JX58" s="12">
        <v>0</v>
      </c>
      <c r="JY58" s="12">
        <v>0</v>
      </c>
      <c r="JZ58" s="12">
        <v>0</v>
      </c>
      <c r="KA58" s="13"/>
      <c r="KB58" s="12">
        <v>0</v>
      </c>
      <c r="KC58" s="12">
        <v>0</v>
      </c>
      <c r="KD58" s="12">
        <v>0</v>
      </c>
      <c r="KE58" s="12">
        <v>0</v>
      </c>
      <c r="KF58" s="13"/>
      <c r="KG58" s="12">
        <v>0</v>
      </c>
      <c r="KH58" s="12">
        <v>0</v>
      </c>
      <c r="KI58" s="12">
        <v>0</v>
      </c>
      <c r="KJ58" s="12">
        <v>0</v>
      </c>
      <c r="KK58" s="13"/>
      <c r="KL58" s="12">
        <v>0</v>
      </c>
      <c r="KM58" s="12">
        <v>0</v>
      </c>
      <c r="KN58" s="12">
        <v>0</v>
      </c>
      <c r="KO58" s="12">
        <v>0</v>
      </c>
      <c r="KP58" s="13"/>
      <c r="KQ58" s="12">
        <v>0</v>
      </c>
      <c r="KR58" s="12">
        <v>0</v>
      </c>
      <c r="KS58" s="12">
        <v>0</v>
      </c>
      <c r="KT58" s="12">
        <v>0</v>
      </c>
      <c r="KU58" s="13"/>
      <c r="KV58" s="12">
        <v>0</v>
      </c>
      <c r="KW58" s="12">
        <v>0</v>
      </c>
      <c r="KX58" s="12">
        <v>0</v>
      </c>
      <c r="KY58" s="12">
        <v>0</v>
      </c>
      <c r="KZ58" s="13"/>
      <c r="LA58" s="12">
        <v>0</v>
      </c>
      <c r="LB58" s="12">
        <v>0</v>
      </c>
      <c r="LC58" s="12">
        <v>0</v>
      </c>
      <c r="LD58" s="12">
        <v>0</v>
      </c>
      <c r="LE58" s="13"/>
      <c r="LF58" s="12">
        <v>0</v>
      </c>
      <c r="LG58" s="12">
        <v>0</v>
      </c>
      <c r="LH58" s="12">
        <v>0</v>
      </c>
      <c r="LI58" s="12">
        <v>0</v>
      </c>
      <c r="LJ58" s="13"/>
      <c r="LK58" s="12">
        <v>0</v>
      </c>
      <c r="LL58" s="12">
        <v>0</v>
      </c>
      <c r="LM58" s="12">
        <v>0</v>
      </c>
      <c r="LN58" s="12">
        <v>0</v>
      </c>
      <c r="LO58" s="13"/>
      <c r="LP58" s="12">
        <v>0</v>
      </c>
      <c r="LQ58" s="12">
        <v>0</v>
      </c>
      <c r="LR58" s="12">
        <v>0</v>
      </c>
      <c r="LS58" s="12">
        <v>0</v>
      </c>
      <c r="LT58" s="13"/>
      <c r="LU58" s="12">
        <v>0</v>
      </c>
      <c r="LV58" s="12">
        <v>0</v>
      </c>
      <c r="LW58" s="12">
        <v>0</v>
      </c>
      <c r="LX58" s="12">
        <v>0</v>
      </c>
      <c r="LY58" s="13"/>
      <c r="LZ58" s="12">
        <v>0</v>
      </c>
      <c r="MA58" s="12">
        <v>0</v>
      </c>
      <c r="MB58" s="12">
        <v>0</v>
      </c>
      <c r="MC58" s="12">
        <v>0</v>
      </c>
      <c r="MD58" s="13"/>
      <c r="ME58" s="12">
        <v>0</v>
      </c>
      <c r="MF58" s="12">
        <v>10000</v>
      </c>
      <c r="MG58" s="12">
        <v>0</v>
      </c>
      <c r="MH58" s="12">
        <v>10000</v>
      </c>
      <c r="MI58" s="13"/>
      <c r="MJ58" s="12">
        <v>0</v>
      </c>
      <c r="MK58" s="12">
        <v>0</v>
      </c>
      <c r="ML58" s="12">
        <v>0</v>
      </c>
      <c r="MM58" s="12">
        <v>0</v>
      </c>
      <c r="MN58" s="13"/>
      <c r="MO58" s="12">
        <v>0</v>
      </c>
      <c r="MP58" s="12">
        <v>0</v>
      </c>
      <c r="MQ58" s="12">
        <v>0</v>
      </c>
      <c r="MR58" s="12">
        <v>0</v>
      </c>
      <c r="MS58" s="13"/>
      <c r="MT58" s="12">
        <v>0</v>
      </c>
      <c r="MU58" s="12">
        <v>0</v>
      </c>
      <c r="MV58" s="12">
        <v>0</v>
      </c>
      <c r="MW58" s="12">
        <v>0</v>
      </c>
      <c r="MX58" s="13"/>
      <c r="MY58" s="12">
        <v>0</v>
      </c>
      <c r="MZ58" s="12">
        <v>0</v>
      </c>
      <c r="NA58" s="12">
        <v>0</v>
      </c>
      <c r="NB58" s="12">
        <v>0</v>
      </c>
      <c r="NC58" s="13"/>
      <c r="ND58" s="12">
        <v>0</v>
      </c>
      <c r="NE58" s="12">
        <v>0</v>
      </c>
      <c r="NF58" s="12">
        <v>0</v>
      </c>
      <c r="NG58" s="12">
        <v>0</v>
      </c>
      <c r="NH58" s="13"/>
      <c r="NI58" s="12">
        <v>0</v>
      </c>
      <c r="NJ58" s="12">
        <v>0</v>
      </c>
      <c r="NK58" s="12">
        <v>0</v>
      </c>
      <c r="NL58" s="12">
        <v>0</v>
      </c>
      <c r="NM58" s="13"/>
      <c r="NN58" s="12">
        <v>0</v>
      </c>
      <c r="NO58" s="12">
        <v>0</v>
      </c>
      <c r="NP58" s="12">
        <v>0</v>
      </c>
      <c r="NQ58" s="12">
        <v>0</v>
      </c>
      <c r="NR58" s="13"/>
      <c r="NS58" s="12">
        <v>0</v>
      </c>
      <c r="NT58" s="12">
        <v>0</v>
      </c>
      <c r="NU58" s="12">
        <v>0</v>
      </c>
      <c r="NV58" s="12">
        <v>0</v>
      </c>
      <c r="NW58" s="13"/>
      <c r="NX58" s="12">
        <v>0</v>
      </c>
      <c r="NY58" s="12">
        <v>0</v>
      </c>
      <c r="NZ58" s="12">
        <v>0</v>
      </c>
      <c r="OA58" s="12">
        <v>0</v>
      </c>
      <c r="OB58" s="13"/>
      <c r="OC58" s="12">
        <v>0</v>
      </c>
      <c r="OD58" s="12">
        <v>0</v>
      </c>
      <c r="OE58" s="12">
        <v>0</v>
      </c>
      <c r="OF58" s="12">
        <v>0</v>
      </c>
      <c r="OG58" s="13"/>
      <c r="OH58" s="12">
        <v>0</v>
      </c>
      <c r="OI58" s="12">
        <v>0</v>
      </c>
      <c r="OJ58" s="12">
        <v>0</v>
      </c>
      <c r="OK58" s="12">
        <v>0</v>
      </c>
      <c r="OL58" s="13"/>
      <c r="OM58" s="12">
        <v>0</v>
      </c>
      <c r="ON58" s="12">
        <v>0</v>
      </c>
      <c r="OO58" s="12">
        <v>0</v>
      </c>
      <c r="OP58" s="12">
        <v>0</v>
      </c>
      <c r="OQ58" s="13"/>
      <c r="OR58" s="12">
        <v>0</v>
      </c>
      <c r="OS58" s="12">
        <v>0</v>
      </c>
      <c r="OT58" s="12">
        <v>0</v>
      </c>
      <c r="OU58" s="12">
        <v>0</v>
      </c>
      <c r="OV58" s="13"/>
      <c r="OW58" s="12">
        <v>0</v>
      </c>
      <c r="OX58" s="12">
        <v>0</v>
      </c>
      <c r="OY58" s="12">
        <v>0</v>
      </c>
      <c r="OZ58" s="12">
        <v>0</v>
      </c>
      <c r="PA58" s="13"/>
      <c r="PB58" s="12">
        <v>0</v>
      </c>
      <c r="PC58" s="12">
        <v>0</v>
      </c>
      <c r="PD58" s="12">
        <v>0</v>
      </c>
      <c r="PE58" s="12">
        <v>0</v>
      </c>
      <c r="PF58" s="13"/>
      <c r="PG58" s="12">
        <v>0</v>
      </c>
      <c r="PH58" s="12">
        <v>0</v>
      </c>
      <c r="PI58" s="12">
        <v>0</v>
      </c>
      <c r="PJ58" s="12">
        <v>0</v>
      </c>
      <c r="PK58" s="13"/>
      <c r="PL58" s="12">
        <v>0</v>
      </c>
      <c r="PM58" s="12">
        <v>0</v>
      </c>
      <c r="PN58" s="12">
        <v>0</v>
      </c>
      <c r="PO58" s="12">
        <v>0</v>
      </c>
      <c r="PP58" s="13"/>
      <c r="PQ58" s="12">
        <v>0</v>
      </c>
      <c r="PR58" s="12">
        <v>0</v>
      </c>
      <c r="PS58" s="12">
        <v>0</v>
      </c>
      <c r="PT58" s="12">
        <v>0</v>
      </c>
      <c r="PU58" s="13"/>
      <c r="PV58" s="12">
        <v>0</v>
      </c>
      <c r="PW58" s="12">
        <v>0</v>
      </c>
      <c r="PX58" s="12">
        <v>0</v>
      </c>
      <c r="PY58" s="12">
        <v>0</v>
      </c>
      <c r="PZ58" s="13"/>
      <c r="QA58" s="12">
        <v>0</v>
      </c>
      <c r="QB58" s="12">
        <v>0</v>
      </c>
      <c r="QC58" s="12">
        <v>0</v>
      </c>
      <c r="QD58" s="12">
        <v>0</v>
      </c>
      <c r="QE58" s="13"/>
      <c r="QF58" s="12">
        <v>0</v>
      </c>
      <c r="QG58" s="12">
        <v>0</v>
      </c>
      <c r="QH58" s="12">
        <v>0</v>
      </c>
      <c r="QI58" s="12">
        <v>0</v>
      </c>
      <c r="QJ58" s="13"/>
      <c r="QK58" s="12">
        <v>0</v>
      </c>
      <c r="QL58" s="12">
        <v>0</v>
      </c>
      <c r="QM58" s="12">
        <v>0</v>
      </c>
      <c r="QN58" s="12">
        <v>0</v>
      </c>
      <c r="QO58" s="13"/>
      <c r="QP58" s="12">
        <v>0</v>
      </c>
      <c r="QQ58" s="12">
        <v>0</v>
      </c>
      <c r="QR58" s="12">
        <v>0</v>
      </c>
      <c r="QS58" s="12">
        <v>0</v>
      </c>
      <c r="QT58" s="13"/>
      <c r="QU58" s="12">
        <v>0</v>
      </c>
      <c r="QV58" s="12">
        <v>0</v>
      </c>
      <c r="QW58" s="12">
        <v>0</v>
      </c>
      <c r="QX58" s="12">
        <v>0</v>
      </c>
      <c r="QY58" s="13"/>
      <c r="QZ58" s="12">
        <v>0</v>
      </c>
      <c r="RA58" s="12">
        <v>0</v>
      </c>
      <c r="RB58" s="12">
        <v>0</v>
      </c>
      <c r="RC58" s="12">
        <v>0</v>
      </c>
      <c r="RD58" s="13"/>
      <c r="RE58" s="12">
        <v>0</v>
      </c>
      <c r="RF58" s="12">
        <v>0</v>
      </c>
      <c r="RG58" s="12">
        <v>0</v>
      </c>
      <c r="RH58" s="12">
        <v>0</v>
      </c>
      <c r="RI58" s="13"/>
      <c r="RJ58" s="12">
        <v>0</v>
      </c>
      <c r="RK58" s="12">
        <v>0</v>
      </c>
      <c r="RL58" s="12">
        <v>0</v>
      </c>
      <c r="RM58" s="12">
        <v>0</v>
      </c>
      <c r="RN58" s="13"/>
      <c r="RO58" s="12">
        <v>0</v>
      </c>
      <c r="RP58" s="12">
        <v>0</v>
      </c>
      <c r="RQ58" s="12">
        <v>0</v>
      </c>
      <c r="RR58" s="12">
        <v>0</v>
      </c>
      <c r="RS58" s="13"/>
      <c r="RT58" s="12">
        <v>0</v>
      </c>
      <c r="RU58" s="12">
        <v>0</v>
      </c>
      <c r="RV58" s="12">
        <v>0</v>
      </c>
      <c r="RW58" s="12">
        <v>0</v>
      </c>
      <c r="RX58" s="13"/>
      <c r="RY58" s="12">
        <v>0</v>
      </c>
      <c r="RZ58" s="12">
        <v>0</v>
      </c>
      <c r="SA58" s="12">
        <v>0</v>
      </c>
      <c r="SB58" s="12">
        <v>0</v>
      </c>
      <c r="SC58" s="13"/>
      <c r="SD58" s="12">
        <v>0</v>
      </c>
      <c r="SE58" s="12">
        <v>0</v>
      </c>
      <c r="SF58" s="12">
        <v>0</v>
      </c>
      <c r="SG58" s="12">
        <v>0</v>
      </c>
      <c r="SH58" s="13"/>
      <c r="SI58" s="12">
        <v>0</v>
      </c>
      <c r="SJ58" s="12">
        <v>0</v>
      </c>
      <c r="SK58" s="12">
        <v>0</v>
      </c>
      <c r="SL58" s="12">
        <v>0</v>
      </c>
      <c r="SM58" s="13"/>
      <c r="SN58" s="12">
        <v>0</v>
      </c>
      <c r="SO58" s="12">
        <v>0</v>
      </c>
      <c r="SP58" s="12">
        <v>0</v>
      </c>
      <c r="SQ58" s="12">
        <v>0</v>
      </c>
      <c r="SR58" s="13"/>
      <c r="SS58" s="12">
        <v>0</v>
      </c>
      <c r="ST58" s="12">
        <v>0</v>
      </c>
      <c r="SU58" s="12">
        <v>0</v>
      </c>
      <c r="SV58" s="12">
        <v>0</v>
      </c>
      <c r="SW58" s="13"/>
      <c r="SX58" s="12">
        <v>0</v>
      </c>
      <c r="SY58" s="12">
        <v>0</v>
      </c>
      <c r="SZ58" s="12">
        <v>0</v>
      </c>
      <c r="TA58" s="12">
        <v>0</v>
      </c>
      <c r="TB58" s="13"/>
      <c r="TC58" s="12">
        <v>0</v>
      </c>
      <c r="TD58" s="12">
        <v>0</v>
      </c>
      <c r="TE58" s="12">
        <v>0</v>
      </c>
      <c r="TF58" s="12">
        <v>0</v>
      </c>
      <c r="TG58" s="13"/>
      <c r="TH58" s="12">
        <v>0</v>
      </c>
      <c r="TI58" s="12">
        <v>0</v>
      </c>
      <c r="TJ58" s="12">
        <v>0</v>
      </c>
      <c r="TK58" s="12">
        <v>0</v>
      </c>
      <c r="TL58" s="13"/>
      <c r="TM58" s="12">
        <v>0</v>
      </c>
      <c r="TN58" s="12">
        <v>0</v>
      </c>
      <c r="TO58" s="12">
        <v>0</v>
      </c>
      <c r="TP58" s="12">
        <v>0</v>
      </c>
      <c r="TQ58" s="13"/>
      <c r="TR58" s="12">
        <v>0</v>
      </c>
      <c r="TS58" s="12">
        <v>0</v>
      </c>
      <c r="TT58" s="12">
        <v>0</v>
      </c>
      <c r="TU58" s="12">
        <v>0</v>
      </c>
      <c r="TV58" s="13"/>
      <c r="TW58" s="12">
        <v>0</v>
      </c>
      <c r="TX58" s="12">
        <v>0</v>
      </c>
      <c r="TY58" s="12">
        <v>0</v>
      </c>
      <c r="TZ58" s="12">
        <v>0</v>
      </c>
      <c r="UA58" s="13"/>
      <c r="UB58" s="12">
        <v>0</v>
      </c>
      <c r="UC58" s="12">
        <v>0</v>
      </c>
      <c r="UD58" s="12">
        <v>0</v>
      </c>
      <c r="UE58" s="12">
        <v>0</v>
      </c>
      <c r="UF58" s="13"/>
      <c r="UG58" s="12">
        <v>0</v>
      </c>
      <c r="UH58" s="12">
        <v>12875387</v>
      </c>
      <c r="UI58" s="12">
        <v>0</v>
      </c>
      <c r="UJ58" s="12">
        <v>12875387</v>
      </c>
      <c r="UK58" s="13"/>
    </row>
    <row r="59" spans="1:557" hidden="1">
      <c r="A59" s="10">
        <v>53</v>
      </c>
      <c r="B59" s="11" t="s">
        <v>46</v>
      </c>
      <c r="C59" s="12">
        <v>1</v>
      </c>
      <c r="D59" s="12">
        <v>60000</v>
      </c>
      <c r="E59" s="12">
        <v>0</v>
      </c>
      <c r="F59" s="12">
        <v>60000</v>
      </c>
      <c r="G59" s="13"/>
      <c r="H59" s="12">
        <v>8</v>
      </c>
      <c r="I59" s="12">
        <v>3305640</v>
      </c>
      <c r="J59" s="12">
        <v>0</v>
      </c>
      <c r="K59" s="12">
        <v>3305640</v>
      </c>
      <c r="L59" s="13"/>
      <c r="M59" s="12">
        <v>0</v>
      </c>
      <c r="N59" s="12">
        <v>0</v>
      </c>
      <c r="O59" s="12">
        <v>0</v>
      </c>
      <c r="P59" s="12">
        <v>0</v>
      </c>
      <c r="Q59" s="13"/>
      <c r="R59" s="12">
        <v>0</v>
      </c>
      <c r="S59" s="12">
        <v>0</v>
      </c>
      <c r="T59" s="12">
        <v>0</v>
      </c>
      <c r="U59" s="12">
        <v>0</v>
      </c>
      <c r="V59" s="13"/>
      <c r="W59" s="12"/>
      <c r="X59" s="12">
        <v>0</v>
      </c>
      <c r="Y59" s="12">
        <v>0</v>
      </c>
      <c r="Z59" s="12">
        <v>0</v>
      </c>
      <c r="AA59" s="13"/>
      <c r="AB59" s="12">
        <v>0</v>
      </c>
      <c r="AC59" s="12">
        <v>0</v>
      </c>
      <c r="AD59" s="12">
        <v>0</v>
      </c>
      <c r="AE59" s="12">
        <v>0</v>
      </c>
      <c r="AF59" s="13"/>
      <c r="AG59" s="12">
        <v>0</v>
      </c>
      <c r="AH59" s="12">
        <v>0</v>
      </c>
      <c r="AI59" s="12">
        <v>0</v>
      </c>
      <c r="AJ59" s="12">
        <v>0</v>
      </c>
      <c r="AK59" s="13"/>
      <c r="AL59" s="12">
        <v>0</v>
      </c>
      <c r="AM59" s="12">
        <v>0</v>
      </c>
      <c r="AN59" s="12">
        <v>0</v>
      </c>
      <c r="AO59" s="12">
        <v>0</v>
      </c>
      <c r="AP59" s="13"/>
      <c r="AQ59" s="12">
        <v>0</v>
      </c>
      <c r="AR59" s="12">
        <v>0</v>
      </c>
      <c r="AS59" s="12">
        <v>0</v>
      </c>
      <c r="AT59" s="12">
        <v>0</v>
      </c>
      <c r="AU59" s="13"/>
      <c r="AV59" s="12">
        <v>0</v>
      </c>
      <c r="AW59" s="12">
        <v>0</v>
      </c>
      <c r="AX59" s="12">
        <v>0</v>
      </c>
      <c r="AY59" s="12">
        <v>0</v>
      </c>
      <c r="AZ59" s="13"/>
      <c r="BA59" s="12">
        <v>0</v>
      </c>
      <c r="BB59" s="12">
        <v>0</v>
      </c>
      <c r="BC59" s="12">
        <v>0</v>
      </c>
      <c r="BD59" s="12">
        <v>0</v>
      </c>
      <c r="BE59" s="13"/>
      <c r="BF59" s="12">
        <v>0</v>
      </c>
      <c r="BG59" s="12">
        <v>0</v>
      </c>
      <c r="BH59" s="12">
        <v>0</v>
      </c>
      <c r="BI59" s="12">
        <v>0</v>
      </c>
      <c r="BJ59" s="13"/>
      <c r="BK59" s="12">
        <v>0</v>
      </c>
      <c r="BL59" s="12">
        <v>0</v>
      </c>
      <c r="BM59" s="12">
        <v>0</v>
      </c>
      <c r="BN59" s="12">
        <v>0</v>
      </c>
      <c r="BO59" s="13"/>
      <c r="BP59" s="12">
        <v>1</v>
      </c>
      <c r="BQ59" s="12">
        <v>145000</v>
      </c>
      <c r="BR59" s="12">
        <v>0</v>
      </c>
      <c r="BS59" s="12">
        <v>145000</v>
      </c>
      <c r="BT59" s="13"/>
      <c r="BU59" s="12">
        <v>0</v>
      </c>
      <c r="BV59" s="12">
        <v>0</v>
      </c>
      <c r="BW59" s="12">
        <v>0</v>
      </c>
      <c r="BX59" s="12">
        <v>0</v>
      </c>
      <c r="BY59" s="13"/>
      <c r="BZ59" s="12">
        <v>0</v>
      </c>
      <c r="CA59" s="12">
        <v>0</v>
      </c>
      <c r="CB59" s="12">
        <v>0</v>
      </c>
      <c r="CC59" s="12">
        <v>0</v>
      </c>
      <c r="CD59" s="13"/>
      <c r="CE59" s="12">
        <v>0</v>
      </c>
      <c r="CF59" s="12">
        <v>0</v>
      </c>
      <c r="CG59" s="12">
        <v>0</v>
      </c>
      <c r="CH59" s="12">
        <v>0</v>
      </c>
      <c r="CI59" s="13"/>
      <c r="CJ59" s="12">
        <v>0</v>
      </c>
      <c r="CK59" s="12">
        <v>0</v>
      </c>
      <c r="CL59" s="12">
        <v>0</v>
      </c>
      <c r="CM59" s="12">
        <v>0</v>
      </c>
      <c r="CN59" s="13"/>
      <c r="CO59" s="12">
        <v>0</v>
      </c>
      <c r="CP59" s="12">
        <v>0</v>
      </c>
      <c r="CQ59" s="12">
        <v>0</v>
      </c>
      <c r="CR59" s="12">
        <v>0</v>
      </c>
      <c r="CS59" s="13"/>
      <c r="CT59" s="12">
        <v>0</v>
      </c>
      <c r="CU59" s="12">
        <v>0</v>
      </c>
      <c r="CV59" s="12">
        <v>0</v>
      </c>
      <c r="CW59" s="12">
        <v>0</v>
      </c>
      <c r="CX59" s="13"/>
      <c r="CY59" s="12">
        <v>0</v>
      </c>
      <c r="CZ59" s="12">
        <v>0</v>
      </c>
      <c r="DA59" s="12">
        <v>0</v>
      </c>
      <c r="DB59" s="12">
        <v>0</v>
      </c>
      <c r="DC59" s="13"/>
      <c r="DD59" s="12">
        <v>1</v>
      </c>
      <c r="DE59" s="12">
        <v>412100</v>
      </c>
      <c r="DF59" s="12">
        <v>0</v>
      </c>
      <c r="DG59" s="12">
        <v>412100</v>
      </c>
      <c r="DH59" s="13"/>
      <c r="DI59" s="12">
        <v>1</v>
      </c>
      <c r="DJ59" s="12">
        <v>271300</v>
      </c>
      <c r="DK59" s="12">
        <v>0</v>
      </c>
      <c r="DL59" s="12">
        <v>271300</v>
      </c>
      <c r="DM59" s="13"/>
      <c r="DN59" s="12">
        <v>0</v>
      </c>
      <c r="DO59" s="12">
        <v>0</v>
      </c>
      <c r="DP59" s="12">
        <v>0</v>
      </c>
      <c r="DQ59" s="12">
        <v>0</v>
      </c>
      <c r="DR59" s="13"/>
      <c r="DS59" s="12">
        <v>0</v>
      </c>
      <c r="DT59" s="12">
        <v>0</v>
      </c>
      <c r="DU59" s="12">
        <v>0</v>
      </c>
      <c r="DV59" s="12">
        <v>0</v>
      </c>
      <c r="DW59" s="13"/>
      <c r="DX59" s="12">
        <v>0</v>
      </c>
      <c r="DY59" s="12">
        <v>0</v>
      </c>
      <c r="DZ59" s="12">
        <v>0</v>
      </c>
      <c r="EA59" s="12">
        <v>0</v>
      </c>
      <c r="EB59" s="13"/>
      <c r="EC59" s="12">
        <v>0</v>
      </c>
      <c r="ED59" s="12">
        <v>0</v>
      </c>
      <c r="EE59" s="12">
        <v>0</v>
      </c>
      <c r="EF59" s="12">
        <v>0</v>
      </c>
      <c r="EG59" s="13"/>
      <c r="EH59" s="12">
        <v>0</v>
      </c>
      <c r="EI59" s="12">
        <v>0</v>
      </c>
      <c r="EJ59" s="12">
        <v>0</v>
      </c>
      <c r="EK59" s="12">
        <v>0</v>
      </c>
      <c r="EL59" s="13"/>
      <c r="EM59" s="12">
        <v>0</v>
      </c>
      <c r="EN59" s="12"/>
      <c r="EO59" s="12">
        <v>0</v>
      </c>
      <c r="EP59" s="12">
        <v>0</v>
      </c>
      <c r="EQ59" s="13"/>
      <c r="ER59" s="12">
        <v>0</v>
      </c>
      <c r="ES59" s="12">
        <v>0</v>
      </c>
      <c r="ET59" s="12">
        <v>0</v>
      </c>
      <c r="EU59" s="12">
        <v>0</v>
      </c>
      <c r="EV59" s="13"/>
      <c r="EW59" s="12">
        <v>0</v>
      </c>
      <c r="EX59" s="12">
        <v>0</v>
      </c>
      <c r="EY59" s="12">
        <v>0</v>
      </c>
      <c r="EZ59" s="12">
        <v>0</v>
      </c>
      <c r="FA59" s="13"/>
      <c r="FB59" s="12">
        <v>0</v>
      </c>
      <c r="FC59" s="12">
        <v>0</v>
      </c>
      <c r="FD59" s="12">
        <v>0</v>
      </c>
      <c r="FE59" s="12">
        <v>0</v>
      </c>
      <c r="FF59" s="13"/>
      <c r="FG59" s="12">
        <v>0</v>
      </c>
      <c r="FH59" s="12">
        <v>0</v>
      </c>
      <c r="FI59" s="12">
        <v>0</v>
      </c>
      <c r="FJ59" s="12">
        <v>0</v>
      </c>
      <c r="FK59" s="13"/>
      <c r="FL59" s="12">
        <v>0</v>
      </c>
      <c r="FM59" s="12">
        <v>0</v>
      </c>
      <c r="FN59" s="12">
        <v>0</v>
      </c>
      <c r="FO59" s="12">
        <v>0</v>
      </c>
      <c r="FP59" s="13"/>
      <c r="FQ59" s="12">
        <v>0</v>
      </c>
      <c r="FR59" s="12">
        <v>0</v>
      </c>
      <c r="FS59" s="12">
        <v>0</v>
      </c>
      <c r="FT59" s="12">
        <v>0</v>
      </c>
      <c r="FU59" s="13"/>
      <c r="FV59" s="12">
        <v>0</v>
      </c>
      <c r="FW59" s="12">
        <v>0</v>
      </c>
      <c r="FX59" s="12">
        <v>0</v>
      </c>
      <c r="FY59" s="12">
        <v>0</v>
      </c>
      <c r="FZ59" s="13"/>
      <c r="GA59" s="12">
        <v>0</v>
      </c>
      <c r="GB59" s="12">
        <v>0</v>
      </c>
      <c r="GC59" s="12">
        <v>0</v>
      </c>
      <c r="GD59" s="12">
        <v>0</v>
      </c>
      <c r="GE59" s="13"/>
      <c r="GF59" s="12">
        <v>0</v>
      </c>
      <c r="GG59" s="12">
        <v>0</v>
      </c>
      <c r="GH59" s="12">
        <v>0</v>
      </c>
      <c r="GI59" s="12">
        <v>0</v>
      </c>
      <c r="GJ59" s="13"/>
      <c r="GK59" s="12">
        <v>0</v>
      </c>
      <c r="GL59" s="12">
        <v>0</v>
      </c>
      <c r="GM59" s="12">
        <v>0</v>
      </c>
      <c r="GN59" s="12">
        <v>0</v>
      </c>
      <c r="GO59" s="13"/>
      <c r="GP59" s="12">
        <v>0</v>
      </c>
      <c r="GQ59" s="12">
        <v>0</v>
      </c>
      <c r="GR59" s="12">
        <v>0</v>
      </c>
      <c r="GS59" s="12">
        <v>0</v>
      </c>
      <c r="GT59" s="13"/>
      <c r="GU59" s="12">
        <v>0</v>
      </c>
      <c r="GV59" s="12">
        <v>0</v>
      </c>
      <c r="GW59" s="12">
        <v>0</v>
      </c>
      <c r="GX59" s="12">
        <v>0</v>
      </c>
      <c r="GY59" s="13"/>
      <c r="GZ59" s="12">
        <v>0</v>
      </c>
      <c r="HA59" s="12">
        <v>0</v>
      </c>
      <c r="HB59" s="12">
        <v>0</v>
      </c>
      <c r="HC59" s="12">
        <v>0</v>
      </c>
      <c r="HD59" s="13"/>
      <c r="HE59" s="12">
        <v>0</v>
      </c>
      <c r="HF59" s="12">
        <v>0</v>
      </c>
      <c r="HG59" s="12">
        <v>0</v>
      </c>
      <c r="HH59" s="12">
        <v>0</v>
      </c>
      <c r="HI59" s="13"/>
      <c r="HJ59" s="12">
        <v>0</v>
      </c>
      <c r="HK59" s="12">
        <v>0</v>
      </c>
      <c r="HL59" s="12">
        <v>0</v>
      </c>
      <c r="HM59" s="12">
        <v>0</v>
      </c>
      <c r="HN59" s="13"/>
      <c r="HO59" s="12">
        <v>0</v>
      </c>
      <c r="HP59" s="12">
        <v>0</v>
      </c>
      <c r="HQ59" s="12">
        <v>0</v>
      </c>
      <c r="HR59" s="12">
        <v>0</v>
      </c>
      <c r="HS59" s="13"/>
      <c r="HT59" s="12">
        <v>0</v>
      </c>
      <c r="HU59" s="12">
        <v>0</v>
      </c>
      <c r="HV59" s="12">
        <v>0</v>
      </c>
      <c r="HW59" s="12">
        <v>0</v>
      </c>
      <c r="HX59" s="13"/>
      <c r="HY59" s="12">
        <v>0</v>
      </c>
      <c r="HZ59" s="12">
        <v>0</v>
      </c>
      <c r="IA59" s="12">
        <v>0</v>
      </c>
      <c r="IB59" s="12">
        <v>0</v>
      </c>
      <c r="IC59" s="13"/>
      <c r="ID59" s="12">
        <v>0</v>
      </c>
      <c r="IE59" s="12">
        <v>0</v>
      </c>
      <c r="IF59" s="12">
        <v>0</v>
      </c>
      <c r="IG59" s="12">
        <v>0</v>
      </c>
      <c r="IH59" s="13"/>
      <c r="II59" s="12">
        <v>0</v>
      </c>
      <c r="IJ59" s="12">
        <v>0</v>
      </c>
      <c r="IK59" s="12">
        <v>0</v>
      </c>
      <c r="IL59" s="12">
        <v>0</v>
      </c>
      <c r="IM59" s="13"/>
      <c r="IN59" s="12">
        <v>0</v>
      </c>
      <c r="IO59" s="12">
        <v>0</v>
      </c>
      <c r="IP59" s="12">
        <v>0</v>
      </c>
      <c r="IQ59" s="12">
        <v>0</v>
      </c>
      <c r="IR59" s="13"/>
      <c r="IS59" s="12">
        <v>0</v>
      </c>
      <c r="IT59" s="12">
        <v>0</v>
      </c>
      <c r="IU59" s="12">
        <v>0</v>
      </c>
      <c r="IV59" s="12">
        <v>0</v>
      </c>
      <c r="IW59" s="13"/>
      <c r="IX59" s="12">
        <v>0</v>
      </c>
      <c r="IY59" s="12">
        <v>0</v>
      </c>
      <c r="IZ59" s="12">
        <v>0</v>
      </c>
      <c r="JA59" s="12">
        <v>0</v>
      </c>
      <c r="JB59" s="13"/>
      <c r="JC59" s="12">
        <v>0</v>
      </c>
      <c r="JD59" s="12">
        <v>0</v>
      </c>
      <c r="JE59" s="12">
        <v>0</v>
      </c>
      <c r="JF59" s="12">
        <v>0</v>
      </c>
      <c r="JG59" s="13"/>
      <c r="JH59" s="12">
        <v>1</v>
      </c>
      <c r="JI59" s="12">
        <v>5000</v>
      </c>
      <c r="JJ59" s="12">
        <v>0</v>
      </c>
      <c r="JK59" s="12">
        <v>5000</v>
      </c>
      <c r="JL59" s="13"/>
      <c r="JM59" s="12">
        <v>0</v>
      </c>
      <c r="JN59" s="12">
        <v>0</v>
      </c>
      <c r="JO59" s="12">
        <v>0</v>
      </c>
      <c r="JP59" s="12">
        <v>0</v>
      </c>
      <c r="JQ59" s="13"/>
      <c r="JR59" s="12">
        <v>1</v>
      </c>
      <c r="JS59" s="12">
        <v>22000</v>
      </c>
      <c r="JT59" s="12">
        <v>0</v>
      </c>
      <c r="JU59" s="12">
        <v>22000</v>
      </c>
      <c r="JV59" s="13"/>
      <c r="JW59" s="12">
        <v>0</v>
      </c>
      <c r="JX59" s="12">
        <v>0</v>
      </c>
      <c r="JY59" s="12">
        <v>0</v>
      </c>
      <c r="JZ59" s="12">
        <v>0</v>
      </c>
      <c r="KA59" s="13"/>
      <c r="KB59" s="12">
        <v>0</v>
      </c>
      <c r="KC59" s="12">
        <v>0</v>
      </c>
      <c r="KD59" s="12">
        <v>0</v>
      </c>
      <c r="KE59" s="12">
        <v>0</v>
      </c>
      <c r="KF59" s="13"/>
      <c r="KG59" s="12">
        <v>0</v>
      </c>
      <c r="KH59" s="12">
        <v>0</v>
      </c>
      <c r="KI59" s="12">
        <v>0</v>
      </c>
      <c r="KJ59" s="12">
        <v>0</v>
      </c>
      <c r="KK59" s="13"/>
      <c r="KL59" s="12">
        <v>0</v>
      </c>
      <c r="KM59" s="12">
        <v>0</v>
      </c>
      <c r="KN59" s="12">
        <v>0</v>
      </c>
      <c r="KO59" s="12">
        <v>0</v>
      </c>
      <c r="KP59" s="13"/>
      <c r="KQ59" s="12">
        <v>0</v>
      </c>
      <c r="KR59" s="12">
        <v>0</v>
      </c>
      <c r="KS59" s="12">
        <v>0</v>
      </c>
      <c r="KT59" s="12">
        <v>0</v>
      </c>
      <c r="KU59" s="13"/>
      <c r="KV59" s="12">
        <v>0</v>
      </c>
      <c r="KW59" s="12">
        <v>0</v>
      </c>
      <c r="KX59" s="12">
        <v>0</v>
      </c>
      <c r="KY59" s="12">
        <v>0</v>
      </c>
      <c r="KZ59" s="13"/>
      <c r="LA59" s="12">
        <v>0</v>
      </c>
      <c r="LB59" s="12">
        <v>0</v>
      </c>
      <c r="LC59" s="12">
        <v>0</v>
      </c>
      <c r="LD59" s="12">
        <v>0</v>
      </c>
      <c r="LE59" s="13"/>
      <c r="LF59" s="12">
        <v>0</v>
      </c>
      <c r="LG59" s="12">
        <v>0</v>
      </c>
      <c r="LH59" s="12">
        <v>0</v>
      </c>
      <c r="LI59" s="12">
        <v>0</v>
      </c>
      <c r="LJ59" s="13"/>
      <c r="LK59" s="12">
        <v>0</v>
      </c>
      <c r="LL59" s="12">
        <v>0</v>
      </c>
      <c r="LM59" s="12">
        <v>0</v>
      </c>
      <c r="LN59" s="12">
        <v>0</v>
      </c>
      <c r="LO59" s="13"/>
      <c r="LP59" s="12">
        <v>0</v>
      </c>
      <c r="LQ59" s="12">
        <v>0</v>
      </c>
      <c r="LR59" s="12">
        <v>0</v>
      </c>
      <c r="LS59" s="12">
        <v>0</v>
      </c>
      <c r="LT59" s="13"/>
      <c r="LU59" s="12">
        <v>0</v>
      </c>
      <c r="LV59" s="12">
        <v>0</v>
      </c>
      <c r="LW59" s="12">
        <v>0</v>
      </c>
      <c r="LX59" s="12">
        <v>0</v>
      </c>
      <c r="LY59" s="13"/>
      <c r="LZ59" s="12">
        <v>0</v>
      </c>
      <c r="MA59" s="12">
        <v>0</v>
      </c>
      <c r="MB59" s="12">
        <v>0</v>
      </c>
      <c r="MC59" s="12">
        <v>0</v>
      </c>
      <c r="MD59" s="13"/>
      <c r="ME59" s="12">
        <v>0</v>
      </c>
      <c r="MF59" s="12">
        <v>10000</v>
      </c>
      <c r="MG59" s="12">
        <v>0</v>
      </c>
      <c r="MH59" s="12">
        <v>10000</v>
      </c>
      <c r="MI59" s="13"/>
      <c r="MJ59" s="12">
        <v>0</v>
      </c>
      <c r="MK59" s="12">
        <v>0</v>
      </c>
      <c r="ML59" s="12">
        <v>0</v>
      </c>
      <c r="MM59" s="12">
        <v>0</v>
      </c>
      <c r="MN59" s="13"/>
      <c r="MO59" s="12">
        <v>0</v>
      </c>
      <c r="MP59" s="12">
        <v>0</v>
      </c>
      <c r="MQ59" s="12">
        <v>0</v>
      </c>
      <c r="MR59" s="12">
        <v>0</v>
      </c>
      <c r="MS59" s="13"/>
      <c r="MT59" s="12">
        <v>0</v>
      </c>
      <c r="MU59" s="12">
        <v>0</v>
      </c>
      <c r="MV59" s="12">
        <v>0</v>
      </c>
      <c r="MW59" s="12">
        <v>0</v>
      </c>
      <c r="MX59" s="13"/>
      <c r="MY59" s="12">
        <v>0</v>
      </c>
      <c r="MZ59" s="12">
        <v>0</v>
      </c>
      <c r="NA59" s="12">
        <v>0</v>
      </c>
      <c r="NB59" s="12">
        <v>0</v>
      </c>
      <c r="NC59" s="13"/>
      <c r="ND59" s="12">
        <v>0</v>
      </c>
      <c r="NE59" s="12">
        <v>0</v>
      </c>
      <c r="NF59" s="12">
        <v>0</v>
      </c>
      <c r="NG59" s="12">
        <v>0</v>
      </c>
      <c r="NH59" s="13"/>
      <c r="NI59" s="12">
        <v>0</v>
      </c>
      <c r="NJ59" s="12">
        <v>0</v>
      </c>
      <c r="NK59" s="12">
        <v>0</v>
      </c>
      <c r="NL59" s="12">
        <v>0</v>
      </c>
      <c r="NM59" s="13"/>
      <c r="NN59" s="12">
        <v>0</v>
      </c>
      <c r="NO59" s="12">
        <v>0</v>
      </c>
      <c r="NP59" s="12">
        <v>0</v>
      </c>
      <c r="NQ59" s="12">
        <v>0</v>
      </c>
      <c r="NR59" s="13"/>
      <c r="NS59" s="12">
        <v>0</v>
      </c>
      <c r="NT59" s="12">
        <v>0</v>
      </c>
      <c r="NU59" s="12">
        <v>0</v>
      </c>
      <c r="NV59" s="12">
        <v>0</v>
      </c>
      <c r="NW59" s="13"/>
      <c r="NX59" s="12">
        <v>0</v>
      </c>
      <c r="NY59" s="12">
        <v>0</v>
      </c>
      <c r="NZ59" s="12">
        <v>0</v>
      </c>
      <c r="OA59" s="12">
        <v>0</v>
      </c>
      <c r="OB59" s="13"/>
      <c r="OC59" s="12">
        <v>0</v>
      </c>
      <c r="OD59" s="12">
        <v>0</v>
      </c>
      <c r="OE59" s="12">
        <v>0</v>
      </c>
      <c r="OF59" s="12">
        <v>0</v>
      </c>
      <c r="OG59" s="13"/>
      <c r="OH59" s="12">
        <v>0</v>
      </c>
      <c r="OI59" s="12">
        <v>0</v>
      </c>
      <c r="OJ59" s="12">
        <v>0</v>
      </c>
      <c r="OK59" s="12">
        <v>0</v>
      </c>
      <c r="OL59" s="13"/>
      <c r="OM59" s="12">
        <v>0</v>
      </c>
      <c r="ON59" s="12">
        <v>0</v>
      </c>
      <c r="OO59" s="12">
        <v>0</v>
      </c>
      <c r="OP59" s="12">
        <v>0</v>
      </c>
      <c r="OQ59" s="13"/>
      <c r="OR59" s="12">
        <v>0</v>
      </c>
      <c r="OS59" s="12">
        <v>0</v>
      </c>
      <c r="OT59" s="12">
        <v>0</v>
      </c>
      <c r="OU59" s="12">
        <v>0</v>
      </c>
      <c r="OV59" s="13"/>
      <c r="OW59" s="12">
        <v>0</v>
      </c>
      <c r="OX59" s="12">
        <v>0</v>
      </c>
      <c r="OY59" s="12">
        <v>0</v>
      </c>
      <c r="OZ59" s="12">
        <v>0</v>
      </c>
      <c r="PA59" s="13"/>
      <c r="PB59" s="12">
        <v>0</v>
      </c>
      <c r="PC59" s="12">
        <v>0</v>
      </c>
      <c r="PD59" s="12">
        <v>0</v>
      </c>
      <c r="PE59" s="12">
        <v>0</v>
      </c>
      <c r="PF59" s="13"/>
      <c r="PG59" s="12">
        <v>0</v>
      </c>
      <c r="PH59" s="12">
        <v>0</v>
      </c>
      <c r="PI59" s="12">
        <v>0</v>
      </c>
      <c r="PJ59" s="12">
        <v>0</v>
      </c>
      <c r="PK59" s="13"/>
      <c r="PL59" s="12">
        <v>0</v>
      </c>
      <c r="PM59" s="12">
        <v>0</v>
      </c>
      <c r="PN59" s="12">
        <v>0</v>
      </c>
      <c r="PO59" s="12">
        <v>0</v>
      </c>
      <c r="PP59" s="13"/>
      <c r="PQ59" s="12">
        <v>0</v>
      </c>
      <c r="PR59" s="12">
        <v>0</v>
      </c>
      <c r="PS59" s="12">
        <v>0</v>
      </c>
      <c r="PT59" s="12">
        <v>0</v>
      </c>
      <c r="PU59" s="13"/>
      <c r="PV59" s="12">
        <v>0</v>
      </c>
      <c r="PW59" s="12">
        <v>0</v>
      </c>
      <c r="PX59" s="12">
        <v>0</v>
      </c>
      <c r="PY59" s="12">
        <v>0</v>
      </c>
      <c r="PZ59" s="13"/>
      <c r="QA59" s="12">
        <v>0</v>
      </c>
      <c r="QB59" s="12">
        <v>0</v>
      </c>
      <c r="QC59" s="12">
        <v>0</v>
      </c>
      <c r="QD59" s="12">
        <v>0</v>
      </c>
      <c r="QE59" s="13"/>
      <c r="QF59" s="12">
        <v>0</v>
      </c>
      <c r="QG59" s="12">
        <v>0</v>
      </c>
      <c r="QH59" s="12">
        <v>0</v>
      </c>
      <c r="QI59" s="12">
        <v>0</v>
      </c>
      <c r="QJ59" s="13"/>
      <c r="QK59" s="12">
        <v>0</v>
      </c>
      <c r="QL59" s="12">
        <v>0</v>
      </c>
      <c r="QM59" s="12">
        <v>0</v>
      </c>
      <c r="QN59" s="12">
        <v>0</v>
      </c>
      <c r="QO59" s="13"/>
      <c r="QP59" s="12">
        <v>0</v>
      </c>
      <c r="QQ59" s="12">
        <v>0</v>
      </c>
      <c r="QR59" s="12">
        <v>0</v>
      </c>
      <c r="QS59" s="12">
        <v>0</v>
      </c>
      <c r="QT59" s="13"/>
      <c r="QU59" s="12">
        <v>0</v>
      </c>
      <c r="QV59" s="12">
        <v>0</v>
      </c>
      <c r="QW59" s="12">
        <v>0</v>
      </c>
      <c r="QX59" s="12">
        <v>0</v>
      </c>
      <c r="QY59" s="13"/>
      <c r="QZ59" s="12">
        <v>0</v>
      </c>
      <c r="RA59" s="12">
        <v>0</v>
      </c>
      <c r="RB59" s="12">
        <v>0</v>
      </c>
      <c r="RC59" s="12">
        <v>0</v>
      </c>
      <c r="RD59" s="13"/>
      <c r="RE59" s="12">
        <v>0</v>
      </c>
      <c r="RF59" s="12">
        <v>0</v>
      </c>
      <c r="RG59" s="12">
        <v>0</v>
      </c>
      <c r="RH59" s="12">
        <v>0</v>
      </c>
      <c r="RI59" s="13"/>
      <c r="RJ59" s="12">
        <v>0</v>
      </c>
      <c r="RK59" s="12">
        <v>0</v>
      </c>
      <c r="RL59" s="12">
        <v>0</v>
      </c>
      <c r="RM59" s="12">
        <v>0</v>
      </c>
      <c r="RN59" s="13"/>
      <c r="RO59" s="12">
        <v>0</v>
      </c>
      <c r="RP59" s="12">
        <v>0</v>
      </c>
      <c r="RQ59" s="12">
        <v>0</v>
      </c>
      <c r="RR59" s="12">
        <v>0</v>
      </c>
      <c r="RS59" s="13"/>
      <c r="RT59" s="12">
        <v>0</v>
      </c>
      <c r="RU59" s="12">
        <v>0</v>
      </c>
      <c r="RV59" s="12">
        <v>0</v>
      </c>
      <c r="RW59" s="12">
        <v>0</v>
      </c>
      <c r="RX59" s="13"/>
      <c r="RY59" s="12">
        <v>0</v>
      </c>
      <c r="RZ59" s="12">
        <v>0</v>
      </c>
      <c r="SA59" s="12">
        <v>0</v>
      </c>
      <c r="SB59" s="12">
        <v>0</v>
      </c>
      <c r="SC59" s="13"/>
      <c r="SD59" s="12">
        <v>0</v>
      </c>
      <c r="SE59" s="12">
        <v>0</v>
      </c>
      <c r="SF59" s="12">
        <v>0</v>
      </c>
      <c r="SG59" s="12">
        <v>0</v>
      </c>
      <c r="SH59" s="13"/>
      <c r="SI59" s="12">
        <v>0</v>
      </c>
      <c r="SJ59" s="12">
        <v>0</v>
      </c>
      <c r="SK59" s="12">
        <v>0</v>
      </c>
      <c r="SL59" s="12">
        <v>0</v>
      </c>
      <c r="SM59" s="13"/>
      <c r="SN59" s="12">
        <v>0</v>
      </c>
      <c r="SO59" s="12">
        <v>0</v>
      </c>
      <c r="SP59" s="12">
        <v>0</v>
      </c>
      <c r="SQ59" s="12">
        <v>0</v>
      </c>
      <c r="SR59" s="13"/>
      <c r="SS59" s="12">
        <v>0</v>
      </c>
      <c r="ST59" s="12">
        <v>0</v>
      </c>
      <c r="SU59" s="12">
        <v>0</v>
      </c>
      <c r="SV59" s="12">
        <v>0</v>
      </c>
      <c r="SW59" s="13"/>
      <c r="SX59" s="12">
        <v>0</v>
      </c>
      <c r="SY59" s="12">
        <v>0</v>
      </c>
      <c r="SZ59" s="12">
        <v>0</v>
      </c>
      <c r="TA59" s="12">
        <v>0</v>
      </c>
      <c r="TB59" s="13"/>
      <c r="TC59" s="12">
        <v>0</v>
      </c>
      <c r="TD59" s="12">
        <v>0</v>
      </c>
      <c r="TE59" s="12">
        <v>0</v>
      </c>
      <c r="TF59" s="12">
        <v>0</v>
      </c>
      <c r="TG59" s="13"/>
      <c r="TH59" s="12">
        <v>0</v>
      </c>
      <c r="TI59" s="12">
        <v>0</v>
      </c>
      <c r="TJ59" s="12">
        <v>0</v>
      </c>
      <c r="TK59" s="12">
        <v>0</v>
      </c>
      <c r="TL59" s="13"/>
      <c r="TM59" s="12">
        <v>0</v>
      </c>
      <c r="TN59" s="12">
        <v>0</v>
      </c>
      <c r="TO59" s="12">
        <v>0</v>
      </c>
      <c r="TP59" s="12">
        <v>0</v>
      </c>
      <c r="TQ59" s="13"/>
      <c r="TR59" s="12">
        <v>0</v>
      </c>
      <c r="TS59" s="12">
        <v>0</v>
      </c>
      <c r="TT59" s="12">
        <v>0</v>
      </c>
      <c r="TU59" s="12">
        <v>0</v>
      </c>
      <c r="TV59" s="13"/>
      <c r="TW59" s="12">
        <v>0</v>
      </c>
      <c r="TX59" s="12">
        <v>0</v>
      </c>
      <c r="TY59" s="12">
        <v>0</v>
      </c>
      <c r="TZ59" s="12">
        <v>0</v>
      </c>
      <c r="UA59" s="13"/>
      <c r="UB59" s="12">
        <v>0</v>
      </c>
      <c r="UC59" s="12">
        <v>0</v>
      </c>
      <c r="UD59" s="12">
        <v>0</v>
      </c>
      <c r="UE59" s="12">
        <v>0</v>
      </c>
      <c r="UF59" s="13"/>
      <c r="UG59" s="12">
        <v>0</v>
      </c>
      <c r="UH59" s="12">
        <v>4231040</v>
      </c>
      <c r="UI59" s="12">
        <v>0</v>
      </c>
      <c r="UJ59" s="12">
        <v>4231040</v>
      </c>
      <c r="UK59" s="13"/>
    </row>
    <row r="60" spans="1:557" hidden="1">
      <c r="A60" s="10">
        <v>54</v>
      </c>
      <c r="B60" s="14" t="s">
        <v>77</v>
      </c>
      <c r="C60" s="12">
        <v>0</v>
      </c>
      <c r="D60" s="12">
        <v>0</v>
      </c>
      <c r="E60" s="12">
        <v>0</v>
      </c>
      <c r="F60" s="12">
        <v>0</v>
      </c>
      <c r="G60" s="13"/>
      <c r="H60" s="12">
        <v>0</v>
      </c>
      <c r="I60" s="12">
        <v>0</v>
      </c>
      <c r="J60" s="12">
        <v>0</v>
      </c>
      <c r="K60" s="12">
        <v>0</v>
      </c>
      <c r="L60" s="13"/>
      <c r="M60" s="12">
        <v>0</v>
      </c>
      <c r="N60" s="12">
        <v>0</v>
      </c>
      <c r="O60" s="12">
        <v>0</v>
      </c>
      <c r="P60" s="12">
        <v>0</v>
      </c>
      <c r="Q60" s="13"/>
      <c r="R60" s="12">
        <v>0</v>
      </c>
      <c r="S60" s="12">
        <v>0</v>
      </c>
      <c r="T60" s="12">
        <v>0</v>
      </c>
      <c r="U60" s="12">
        <v>0</v>
      </c>
      <c r="V60" s="13"/>
      <c r="W60" s="12"/>
      <c r="X60" s="12">
        <v>0</v>
      </c>
      <c r="Y60" s="12">
        <v>0</v>
      </c>
      <c r="Z60" s="12">
        <v>0</v>
      </c>
      <c r="AA60" s="13"/>
      <c r="AB60" s="12">
        <v>0</v>
      </c>
      <c r="AC60" s="12">
        <v>0</v>
      </c>
      <c r="AD60" s="12">
        <v>0</v>
      </c>
      <c r="AE60" s="12">
        <v>0</v>
      </c>
      <c r="AF60" s="13"/>
      <c r="AG60" s="12">
        <v>0</v>
      </c>
      <c r="AH60" s="12">
        <v>0</v>
      </c>
      <c r="AI60" s="12">
        <v>0</v>
      </c>
      <c r="AJ60" s="12">
        <v>0</v>
      </c>
      <c r="AK60" s="13"/>
      <c r="AL60" s="12">
        <v>0</v>
      </c>
      <c r="AM60" s="12">
        <v>0</v>
      </c>
      <c r="AN60" s="12">
        <v>0</v>
      </c>
      <c r="AO60" s="12">
        <v>0</v>
      </c>
      <c r="AP60" s="13"/>
      <c r="AQ60" s="12">
        <v>0</v>
      </c>
      <c r="AR60" s="12">
        <v>0</v>
      </c>
      <c r="AS60" s="12">
        <v>0</v>
      </c>
      <c r="AT60" s="12">
        <v>0</v>
      </c>
      <c r="AU60" s="13"/>
      <c r="AV60" s="12">
        <v>0</v>
      </c>
      <c r="AW60" s="12">
        <v>0</v>
      </c>
      <c r="AX60" s="12">
        <v>0</v>
      </c>
      <c r="AY60" s="12">
        <v>0</v>
      </c>
      <c r="AZ60" s="13"/>
      <c r="BA60" s="12">
        <v>0</v>
      </c>
      <c r="BB60" s="12">
        <v>0</v>
      </c>
      <c r="BC60" s="12">
        <v>0</v>
      </c>
      <c r="BD60" s="12">
        <v>0</v>
      </c>
      <c r="BE60" s="13"/>
      <c r="BF60" s="12">
        <v>0</v>
      </c>
      <c r="BG60" s="12">
        <v>0</v>
      </c>
      <c r="BH60" s="12">
        <v>0</v>
      </c>
      <c r="BI60" s="12">
        <v>0</v>
      </c>
      <c r="BJ60" s="13"/>
      <c r="BK60" s="12">
        <v>0</v>
      </c>
      <c r="BL60" s="12">
        <v>0</v>
      </c>
      <c r="BM60" s="12">
        <v>0</v>
      </c>
      <c r="BN60" s="12">
        <v>0</v>
      </c>
      <c r="BO60" s="13"/>
      <c r="BP60" s="12">
        <v>0</v>
      </c>
      <c r="BQ60" s="12">
        <v>0</v>
      </c>
      <c r="BR60" s="12">
        <v>0</v>
      </c>
      <c r="BS60" s="12">
        <v>0</v>
      </c>
      <c r="BT60" s="13"/>
      <c r="BU60" s="12">
        <v>0</v>
      </c>
      <c r="BV60" s="12">
        <v>0</v>
      </c>
      <c r="BW60" s="12">
        <v>0</v>
      </c>
      <c r="BX60" s="12">
        <v>0</v>
      </c>
      <c r="BY60" s="13"/>
      <c r="BZ60" s="12">
        <v>0</v>
      </c>
      <c r="CA60" s="12">
        <v>0</v>
      </c>
      <c r="CB60" s="12">
        <v>0</v>
      </c>
      <c r="CC60" s="12">
        <v>0</v>
      </c>
      <c r="CD60" s="13"/>
      <c r="CE60" s="12">
        <v>0</v>
      </c>
      <c r="CF60" s="12">
        <v>0</v>
      </c>
      <c r="CG60" s="12">
        <v>0</v>
      </c>
      <c r="CH60" s="12">
        <v>0</v>
      </c>
      <c r="CI60" s="13"/>
      <c r="CJ60" s="12">
        <v>0</v>
      </c>
      <c r="CK60" s="12">
        <v>0</v>
      </c>
      <c r="CL60" s="12">
        <v>0</v>
      </c>
      <c r="CM60" s="12">
        <v>0</v>
      </c>
      <c r="CN60" s="13"/>
      <c r="CO60" s="12">
        <v>0</v>
      </c>
      <c r="CP60" s="12">
        <v>0</v>
      </c>
      <c r="CQ60" s="12">
        <v>0</v>
      </c>
      <c r="CR60" s="12">
        <v>0</v>
      </c>
      <c r="CS60" s="13"/>
      <c r="CT60" s="12">
        <v>0</v>
      </c>
      <c r="CU60" s="12">
        <v>0</v>
      </c>
      <c r="CV60" s="12">
        <v>0</v>
      </c>
      <c r="CW60" s="12">
        <v>0</v>
      </c>
      <c r="CX60" s="13"/>
      <c r="CY60" s="12">
        <v>0</v>
      </c>
      <c r="CZ60" s="12">
        <v>0</v>
      </c>
      <c r="DA60" s="12">
        <v>0</v>
      </c>
      <c r="DB60" s="12">
        <v>0</v>
      </c>
      <c r="DC60" s="13"/>
      <c r="DD60" s="12">
        <v>0</v>
      </c>
      <c r="DE60" s="12">
        <v>0</v>
      </c>
      <c r="DF60" s="12">
        <v>0</v>
      </c>
      <c r="DG60" s="12">
        <v>0</v>
      </c>
      <c r="DH60" s="13"/>
      <c r="DI60" s="12">
        <v>0</v>
      </c>
      <c r="DJ60" s="12">
        <v>0</v>
      </c>
      <c r="DK60" s="12">
        <v>0</v>
      </c>
      <c r="DL60" s="12">
        <v>0</v>
      </c>
      <c r="DM60" s="13"/>
      <c r="DN60" s="12">
        <v>0</v>
      </c>
      <c r="DO60" s="12">
        <v>0</v>
      </c>
      <c r="DP60" s="12">
        <v>0</v>
      </c>
      <c r="DQ60" s="12">
        <v>0</v>
      </c>
      <c r="DR60" s="13"/>
      <c r="DS60" s="12">
        <v>0</v>
      </c>
      <c r="DT60" s="12">
        <v>0</v>
      </c>
      <c r="DU60" s="12">
        <v>0</v>
      </c>
      <c r="DV60" s="12">
        <v>0</v>
      </c>
      <c r="DW60" s="13"/>
      <c r="DX60" s="12">
        <v>0</v>
      </c>
      <c r="DY60" s="12">
        <v>0</v>
      </c>
      <c r="DZ60" s="12">
        <v>0</v>
      </c>
      <c r="EA60" s="12">
        <v>0</v>
      </c>
      <c r="EB60" s="13"/>
      <c r="EC60" s="12">
        <v>0</v>
      </c>
      <c r="ED60" s="12">
        <v>0</v>
      </c>
      <c r="EE60" s="12">
        <v>0</v>
      </c>
      <c r="EF60" s="12">
        <v>0</v>
      </c>
      <c r="EG60" s="13"/>
      <c r="EH60" s="12">
        <v>0</v>
      </c>
      <c r="EI60" s="12">
        <v>0</v>
      </c>
      <c r="EJ60" s="12">
        <v>0</v>
      </c>
      <c r="EK60" s="12">
        <v>0</v>
      </c>
      <c r="EL60" s="13"/>
      <c r="EM60" s="12">
        <v>0</v>
      </c>
      <c r="EN60" s="12"/>
      <c r="EO60" s="12">
        <v>0</v>
      </c>
      <c r="EP60" s="12">
        <v>0</v>
      </c>
      <c r="EQ60" s="13"/>
      <c r="ER60" s="12">
        <v>0</v>
      </c>
      <c r="ES60" s="12">
        <v>0</v>
      </c>
      <c r="ET60" s="12">
        <v>0</v>
      </c>
      <c r="EU60" s="12">
        <v>0</v>
      </c>
      <c r="EV60" s="13"/>
      <c r="EW60" s="12">
        <v>0</v>
      </c>
      <c r="EX60" s="12">
        <v>0</v>
      </c>
      <c r="EY60" s="12">
        <v>0</v>
      </c>
      <c r="EZ60" s="12">
        <v>0</v>
      </c>
      <c r="FA60" s="13"/>
      <c r="FB60" s="12">
        <v>0</v>
      </c>
      <c r="FC60" s="12">
        <v>0</v>
      </c>
      <c r="FD60" s="12">
        <v>0</v>
      </c>
      <c r="FE60" s="12">
        <v>0</v>
      </c>
      <c r="FF60" s="13"/>
      <c r="FG60" s="12">
        <v>0</v>
      </c>
      <c r="FH60" s="12">
        <v>0</v>
      </c>
      <c r="FI60" s="12">
        <v>0</v>
      </c>
      <c r="FJ60" s="12">
        <v>0</v>
      </c>
      <c r="FK60" s="13"/>
      <c r="FL60" s="12">
        <v>0</v>
      </c>
      <c r="FM60" s="12">
        <v>0</v>
      </c>
      <c r="FN60" s="12">
        <v>0</v>
      </c>
      <c r="FO60" s="12">
        <v>0</v>
      </c>
      <c r="FP60" s="13"/>
      <c r="FQ60" s="12">
        <v>0</v>
      </c>
      <c r="FR60" s="12">
        <v>0</v>
      </c>
      <c r="FS60" s="12">
        <v>0</v>
      </c>
      <c r="FT60" s="12">
        <v>0</v>
      </c>
      <c r="FU60" s="13"/>
      <c r="FV60" s="12">
        <v>0</v>
      </c>
      <c r="FW60" s="12">
        <v>0</v>
      </c>
      <c r="FX60" s="12">
        <v>0</v>
      </c>
      <c r="FY60" s="12">
        <v>0</v>
      </c>
      <c r="FZ60" s="13"/>
      <c r="GA60" s="12">
        <v>0</v>
      </c>
      <c r="GB60" s="12">
        <v>0</v>
      </c>
      <c r="GC60" s="12">
        <v>0</v>
      </c>
      <c r="GD60" s="12">
        <v>0</v>
      </c>
      <c r="GE60" s="13"/>
      <c r="GF60" s="12">
        <v>0</v>
      </c>
      <c r="GG60" s="12">
        <v>0</v>
      </c>
      <c r="GH60" s="12">
        <v>0</v>
      </c>
      <c r="GI60" s="12">
        <v>0</v>
      </c>
      <c r="GJ60" s="13"/>
      <c r="GK60" s="12">
        <v>0</v>
      </c>
      <c r="GL60" s="12">
        <v>0</v>
      </c>
      <c r="GM60" s="12">
        <v>0</v>
      </c>
      <c r="GN60" s="12">
        <v>0</v>
      </c>
      <c r="GO60" s="13"/>
      <c r="GP60" s="12">
        <v>0</v>
      </c>
      <c r="GQ60" s="12">
        <v>0</v>
      </c>
      <c r="GR60" s="12">
        <v>0</v>
      </c>
      <c r="GS60" s="12">
        <v>0</v>
      </c>
      <c r="GT60" s="13"/>
      <c r="GU60" s="12">
        <v>0</v>
      </c>
      <c r="GV60" s="12">
        <v>0</v>
      </c>
      <c r="GW60" s="12">
        <v>0</v>
      </c>
      <c r="GX60" s="12">
        <v>0</v>
      </c>
      <c r="GY60" s="13"/>
      <c r="GZ60" s="12">
        <v>0</v>
      </c>
      <c r="HA60" s="12">
        <v>0</v>
      </c>
      <c r="HB60" s="12">
        <v>0</v>
      </c>
      <c r="HC60" s="12">
        <v>0</v>
      </c>
      <c r="HD60" s="13"/>
      <c r="HE60" s="12">
        <v>0</v>
      </c>
      <c r="HF60" s="12">
        <v>0</v>
      </c>
      <c r="HG60" s="12">
        <v>0</v>
      </c>
      <c r="HH60" s="12">
        <v>0</v>
      </c>
      <c r="HI60" s="13"/>
      <c r="HJ60" s="12">
        <v>0</v>
      </c>
      <c r="HK60" s="12">
        <v>0</v>
      </c>
      <c r="HL60" s="12">
        <v>0</v>
      </c>
      <c r="HM60" s="12">
        <v>0</v>
      </c>
      <c r="HN60" s="13"/>
      <c r="HO60" s="12">
        <v>0</v>
      </c>
      <c r="HP60" s="12">
        <v>0</v>
      </c>
      <c r="HQ60" s="12">
        <v>0</v>
      </c>
      <c r="HR60" s="12">
        <v>0</v>
      </c>
      <c r="HS60" s="13"/>
      <c r="HT60" s="12">
        <v>0</v>
      </c>
      <c r="HU60" s="12">
        <v>0</v>
      </c>
      <c r="HV60" s="12">
        <v>0</v>
      </c>
      <c r="HW60" s="12">
        <v>0</v>
      </c>
      <c r="HX60" s="13"/>
      <c r="HY60" s="12">
        <v>0</v>
      </c>
      <c r="HZ60" s="12">
        <v>0</v>
      </c>
      <c r="IA60" s="12">
        <v>0</v>
      </c>
      <c r="IB60" s="12">
        <v>0</v>
      </c>
      <c r="IC60" s="13"/>
      <c r="ID60" s="12">
        <v>0</v>
      </c>
      <c r="IE60" s="12">
        <v>0</v>
      </c>
      <c r="IF60" s="12">
        <v>0</v>
      </c>
      <c r="IG60" s="12">
        <v>0</v>
      </c>
      <c r="IH60" s="13"/>
      <c r="II60" s="12">
        <v>0</v>
      </c>
      <c r="IJ60" s="12">
        <v>0</v>
      </c>
      <c r="IK60" s="12">
        <v>0</v>
      </c>
      <c r="IL60" s="12">
        <v>0</v>
      </c>
      <c r="IM60" s="13"/>
      <c r="IN60" s="12">
        <v>0</v>
      </c>
      <c r="IO60" s="12">
        <v>0</v>
      </c>
      <c r="IP60" s="12">
        <v>0</v>
      </c>
      <c r="IQ60" s="12">
        <v>0</v>
      </c>
      <c r="IR60" s="13"/>
      <c r="IS60" s="12">
        <v>0</v>
      </c>
      <c r="IT60" s="12">
        <v>0</v>
      </c>
      <c r="IU60" s="12">
        <v>0</v>
      </c>
      <c r="IV60" s="12">
        <v>0</v>
      </c>
      <c r="IW60" s="13"/>
      <c r="IX60" s="12">
        <v>0</v>
      </c>
      <c r="IY60" s="12">
        <v>0</v>
      </c>
      <c r="IZ60" s="12">
        <v>0</v>
      </c>
      <c r="JA60" s="12">
        <v>0</v>
      </c>
      <c r="JB60" s="13"/>
      <c r="JC60" s="12">
        <v>0</v>
      </c>
      <c r="JD60" s="12">
        <v>0</v>
      </c>
      <c r="JE60" s="12">
        <v>0</v>
      </c>
      <c r="JF60" s="12">
        <v>0</v>
      </c>
      <c r="JG60" s="13"/>
      <c r="JH60" s="12">
        <v>0</v>
      </c>
      <c r="JI60" s="12">
        <v>0</v>
      </c>
      <c r="JJ60" s="12">
        <v>0</v>
      </c>
      <c r="JK60" s="12">
        <v>0</v>
      </c>
      <c r="JL60" s="13"/>
      <c r="JM60" s="12">
        <v>0</v>
      </c>
      <c r="JN60" s="12">
        <v>0</v>
      </c>
      <c r="JO60" s="12">
        <v>0</v>
      </c>
      <c r="JP60" s="12">
        <v>0</v>
      </c>
      <c r="JQ60" s="13"/>
      <c r="JR60" s="12">
        <v>0</v>
      </c>
      <c r="JS60" s="12">
        <v>0</v>
      </c>
      <c r="JT60" s="12">
        <v>0</v>
      </c>
      <c r="JU60" s="12">
        <v>0</v>
      </c>
      <c r="JV60" s="13"/>
      <c r="JW60" s="12">
        <v>0</v>
      </c>
      <c r="JX60" s="12">
        <v>0</v>
      </c>
      <c r="JY60" s="12">
        <v>0</v>
      </c>
      <c r="JZ60" s="12">
        <v>0</v>
      </c>
      <c r="KA60" s="13"/>
      <c r="KB60" s="12">
        <v>0</v>
      </c>
      <c r="KC60" s="12">
        <v>0</v>
      </c>
      <c r="KD60" s="12">
        <v>0</v>
      </c>
      <c r="KE60" s="12">
        <v>0</v>
      </c>
      <c r="KF60" s="13"/>
      <c r="KG60" s="12">
        <v>0</v>
      </c>
      <c r="KH60" s="12">
        <v>0</v>
      </c>
      <c r="KI60" s="12">
        <v>0</v>
      </c>
      <c r="KJ60" s="12">
        <v>0</v>
      </c>
      <c r="KK60" s="13"/>
      <c r="KL60" s="12">
        <v>0</v>
      </c>
      <c r="KM60" s="12">
        <v>0</v>
      </c>
      <c r="KN60" s="12">
        <v>0</v>
      </c>
      <c r="KO60" s="12">
        <v>0</v>
      </c>
      <c r="KP60" s="13"/>
      <c r="KQ60" s="12">
        <v>0</v>
      </c>
      <c r="KR60" s="12">
        <v>0</v>
      </c>
      <c r="KS60" s="12">
        <v>0</v>
      </c>
      <c r="KT60" s="12">
        <v>0</v>
      </c>
      <c r="KU60" s="13"/>
      <c r="KV60" s="12">
        <v>0</v>
      </c>
      <c r="KW60" s="12">
        <v>0</v>
      </c>
      <c r="KX60" s="12">
        <v>0</v>
      </c>
      <c r="KY60" s="12">
        <v>0</v>
      </c>
      <c r="KZ60" s="13"/>
      <c r="LA60" s="12">
        <v>0</v>
      </c>
      <c r="LB60" s="12">
        <v>0</v>
      </c>
      <c r="LC60" s="12">
        <v>0</v>
      </c>
      <c r="LD60" s="12">
        <v>0</v>
      </c>
      <c r="LE60" s="13"/>
      <c r="LF60" s="12">
        <v>0</v>
      </c>
      <c r="LG60" s="12">
        <v>0</v>
      </c>
      <c r="LH60" s="12">
        <v>0</v>
      </c>
      <c r="LI60" s="12">
        <v>0</v>
      </c>
      <c r="LJ60" s="13"/>
      <c r="LK60" s="12">
        <v>0</v>
      </c>
      <c r="LL60" s="12">
        <v>0</v>
      </c>
      <c r="LM60" s="12">
        <v>0</v>
      </c>
      <c r="LN60" s="12">
        <v>0</v>
      </c>
      <c r="LO60" s="13"/>
      <c r="LP60" s="12">
        <v>0</v>
      </c>
      <c r="LQ60" s="12">
        <v>0</v>
      </c>
      <c r="LR60" s="12">
        <v>0</v>
      </c>
      <c r="LS60" s="12">
        <v>0</v>
      </c>
      <c r="LT60" s="13"/>
      <c r="LU60" s="12">
        <v>0</v>
      </c>
      <c r="LV60" s="12">
        <v>0</v>
      </c>
      <c r="LW60" s="12">
        <v>0</v>
      </c>
      <c r="LX60" s="12">
        <v>0</v>
      </c>
      <c r="LY60" s="13"/>
      <c r="LZ60" s="12">
        <v>0</v>
      </c>
      <c r="MA60" s="12">
        <v>0</v>
      </c>
      <c r="MB60" s="12">
        <v>0</v>
      </c>
      <c r="MC60" s="12">
        <v>0</v>
      </c>
      <c r="MD60" s="13"/>
      <c r="ME60" s="12">
        <v>0</v>
      </c>
      <c r="MF60" s="12">
        <v>10000</v>
      </c>
      <c r="MG60" s="12">
        <v>0</v>
      </c>
      <c r="MH60" s="12">
        <v>10000</v>
      </c>
      <c r="MI60" s="13"/>
      <c r="MJ60" s="12">
        <v>0</v>
      </c>
      <c r="MK60" s="12">
        <v>0</v>
      </c>
      <c r="ML60" s="12">
        <v>0</v>
      </c>
      <c r="MM60" s="12">
        <v>0</v>
      </c>
      <c r="MN60" s="13"/>
      <c r="MO60" s="12">
        <v>0</v>
      </c>
      <c r="MP60" s="12">
        <v>0</v>
      </c>
      <c r="MQ60" s="12">
        <v>0</v>
      </c>
      <c r="MR60" s="12">
        <v>0</v>
      </c>
      <c r="MS60" s="13"/>
      <c r="MT60" s="12">
        <v>0</v>
      </c>
      <c r="MU60" s="12">
        <v>0</v>
      </c>
      <c r="MV60" s="12">
        <v>0</v>
      </c>
      <c r="MW60" s="12">
        <v>0</v>
      </c>
      <c r="MX60" s="13"/>
      <c r="MY60" s="12">
        <v>0</v>
      </c>
      <c r="MZ60" s="12">
        <v>0</v>
      </c>
      <c r="NA60" s="12">
        <v>0</v>
      </c>
      <c r="NB60" s="12">
        <v>0</v>
      </c>
      <c r="NC60" s="13"/>
      <c r="ND60" s="12">
        <v>0</v>
      </c>
      <c r="NE60" s="12">
        <v>0</v>
      </c>
      <c r="NF60" s="12">
        <v>0</v>
      </c>
      <c r="NG60" s="12">
        <v>0</v>
      </c>
      <c r="NH60" s="13"/>
      <c r="NI60" s="12">
        <v>0</v>
      </c>
      <c r="NJ60" s="12">
        <v>0</v>
      </c>
      <c r="NK60" s="12">
        <v>0</v>
      </c>
      <c r="NL60" s="12">
        <v>0</v>
      </c>
      <c r="NM60" s="13"/>
      <c r="NN60" s="12">
        <v>0</v>
      </c>
      <c r="NO60" s="12">
        <v>0</v>
      </c>
      <c r="NP60" s="12">
        <v>0</v>
      </c>
      <c r="NQ60" s="12">
        <v>0</v>
      </c>
      <c r="NR60" s="13"/>
      <c r="NS60" s="12">
        <v>0</v>
      </c>
      <c r="NT60" s="12">
        <v>0</v>
      </c>
      <c r="NU60" s="12">
        <v>0</v>
      </c>
      <c r="NV60" s="12">
        <v>0</v>
      </c>
      <c r="NW60" s="13"/>
      <c r="NX60" s="12">
        <v>0</v>
      </c>
      <c r="NY60" s="12">
        <v>0</v>
      </c>
      <c r="NZ60" s="12">
        <v>0</v>
      </c>
      <c r="OA60" s="12">
        <v>0</v>
      </c>
      <c r="OB60" s="13"/>
      <c r="OC60" s="12">
        <v>0</v>
      </c>
      <c r="OD60" s="12">
        <v>0</v>
      </c>
      <c r="OE60" s="12">
        <v>0</v>
      </c>
      <c r="OF60" s="12">
        <v>0</v>
      </c>
      <c r="OG60" s="13"/>
      <c r="OH60" s="12">
        <v>0</v>
      </c>
      <c r="OI60" s="12">
        <v>0</v>
      </c>
      <c r="OJ60" s="12">
        <v>0</v>
      </c>
      <c r="OK60" s="12">
        <v>0</v>
      </c>
      <c r="OL60" s="13"/>
      <c r="OM60" s="12">
        <v>0</v>
      </c>
      <c r="ON60" s="12">
        <v>0</v>
      </c>
      <c r="OO60" s="12">
        <v>0</v>
      </c>
      <c r="OP60" s="12">
        <v>0</v>
      </c>
      <c r="OQ60" s="13"/>
      <c r="OR60" s="12">
        <v>0</v>
      </c>
      <c r="OS60" s="12">
        <v>0</v>
      </c>
      <c r="OT60" s="12">
        <v>0</v>
      </c>
      <c r="OU60" s="12">
        <v>0</v>
      </c>
      <c r="OV60" s="13"/>
      <c r="OW60" s="12">
        <v>0</v>
      </c>
      <c r="OX60" s="12">
        <v>0</v>
      </c>
      <c r="OY60" s="12">
        <v>0</v>
      </c>
      <c r="OZ60" s="12">
        <v>0</v>
      </c>
      <c r="PA60" s="13"/>
      <c r="PB60" s="12">
        <v>0</v>
      </c>
      <c r="PC60" s="12">
        <v>0</v>
      </c>
      <c r="PD60" s="12">
        <v>0</v>
      </c>
      <c r="PE60" s="12">
        <v>0</v>
      </c>
      <c r="PF60" s="13"/>
      <c r="PG60" s="12">
        <v>0</v>
      </c>
      <c r="PH60" s="12">
        <v>0</v>
      </c>
      <c r="PI60" s="12">
        <v>0</v>
      </c>
      <c r="PJ60" s="12">
        <v>0</v>
      </c>
      <c r="PK60" s="13"/>
      <c r="PL60" s="12">
        <v>0</v>
      </c>
      <c r="PM60" s="12">
        <v>0</v>
      </c>
      <c r="PN60" s="12">
        <v>0</v>
      </c>
      <c r="PO60" s="12">
        <v>0</v>
      </c>
      <c r="PP60" s="13"/>
      <c r="PQ60" s="12">
        <v>0</v>
      </c>
      <c r="PR60" s="12">
        <v>0</v>
      </c>
      <c r="PS60" s="12">
        <v>0</v>
      </c>
      <c r="PT60" s="12">
        <v>0</v>
      </c>
      <c r="PU60" s="13"/>
      <c r="PV60" s="12">
        <v>0</v>
      </c>
      <c r="PW60" s="12">
        <v>0</v>
      </c>
      <c r="PX60" s="12">
        <v>0</v>
      </c>
      <c r="PY60" s="12">
        <v>0</v>
      </c>
      <c r="PZ60" s="13"/>
      <c r="QA60" s="12">
        <v>0</v>
      </c>
      <c r="QB60" s="12">
        <v>0</v>
      </c>
      <c r="QC60" s="12">
        <v>0</v>
      </c>
      <c r="QD60" s="12">
        <v>0</v>
      </c>
      <c r="QE60" s="13"/>
      <c r="QF60" s="12">
        <v>0</v>
      </c>
      <c r="QG60" s="12">
        <v>0</v>
      </c>
      <c r="QH60" s="12">
        <v>0</v>
      </c>
      <c r="QI60" s="12">
        <v>0</v>
      </c>
      <c r="QJ60" s="13"/>
      <c r="QK60" s="12">
        <v>0</v>
      </c>
      <c r="QL60" s="12">
        <v>0</v>
      </c>
      <c r="QM60" s="12">
        <v>0</v>
      </c>
      <c r="QN60" s="12">
        <v>0</v>
      </c>
      <c r="QO60" s="13"/>
      <c r="QP60" s="12">
        <v>0</v>
      </c>
      <c r="QQ60" s="12">
        <v>0</v>
      </c>
      <c r="QR60" s="12">
        <v>0</v>
      </c>
      <c r="QS60" s="12">
        <v>0</v>
      </c>
      <c r="QT60" s="13"/>
      <c r="QU60" s="12">
        <v>0</v>
      </c>
      <c r="QV60" s="12">
        <v>0</v>
      </c>
      <c r="QW60" s="12">
        <v>0</v>
      </c>
      <c r="QX60" s="12">
        <v>0</v>
      </c>
      <c r="QY60" s="13"/>
      <c r="QZ60" s="12">
        <v>0</v>
      </c>
      <c r="RA60" s="12">
        <v>0</v>
      </c>
      <c r="RB60" s="12">
        <v>0</v>
      </c>
      <c r="RC60" s="12">
        <v>0</v>
      </c>
      <c r="RD60" s="13"/>
      <c r="RE60" s="12">
        <v>0</v>
      </c>
      <c r="RF60" s="12">
        <v>0</v>
      </c>
      <c r="RG60" s="12">
        <v>0</v>
      </c>
      <c r="RH60" s="12">
        <v>0</v>
      </c>
      <c r="RI60" s="13"/>
      <c r="RJ60" s="12">
        <v>0</v>
      </c>
      <c r="RK60" s="12">
        <v>0</v>
      </c>
      <c r="RL60" s="12">
        <v>0</v>
      </c>
      <c r="RM60" s="12">
        <v>0</v>
      </c>
      <c r="RN60" s="13"/>
      <c r="RO60" s="12">
        <v>0</v>
      </c>
      <c r="RP60" s="12">
        <v>0</v>
      </c>
      <c r="RQ60" s="12">
        <v>0</v>
      </c>
      <c r="RR60" s="12">
        <v>0</v>
      </c>
      <c r="RS60" s="13"/>
      <c r="RT60" s="12">
        <v>0</v>
      </c>
      <c r="RU60" s="12">
        <v>0</v>
      </c>
      <c r="RV60" s="12">
        <v>0</v>
      </c>
      <c r="RW60" s="12">
        <v>0</v>
      </c>
      <c r="RX60" s="13"/>
      <c r="RY60" s="12">
        <v>0</v>
      </c>
      <c r="RZ60" s="12">
        <v>0</v>
      </c>
      <c r="SA60" s="12">
        <v>0</v>
      </c>
      <c r="SB60" s="12">
        <v>0</v>
      </c>
      <c r="SC60" s="13"/>
      <c r="SD60" s="12">
        <v>0</v>
      </c>
      <c r="SE60" s="12">
        <v>0</v>
      </c>
      <c r="SF60" s="12">
        <v>0</v>
      </c>
      <c r="SG60" s="12">
        <v>0</v>
      </c>
      <c r="SH60" s="13"/>
      <c r="SI60" s="12">
        <v>0</v>
      </c>
      <c r="SJ60" s="12">
        <v>0</v>
      </c>
      <c r="SK60" s="12">
        <v>0</v>
      </c>
      <c r="SL60" s="12">
        <v>0</v>
      </c>
      <c r="SM60" s="13"/>
      <c r="SN60" s="12">
        <v>0</v>
      </c>
      <c r="SO60" s="12">
        <v>0</v>
      </c>
      <c r="SP60" s="12">
        <v>0</v>
      </c>
      <c r="SQ60" s="12">
        <v>0</v>
      </c>
      <c r="SR60" s="13"/>
      <c r="SS60" s="12">
        <v>0</v>
      </c>
      <c r="ST60" s="12">
        <v>0</v>
      </c>
      <c r="SU60" s="12">
        <v>0</v>
      </c>
      <c r="SV60" s="12">
        <v>0</v>
      </c>
      <c r="SW60" s="13"/>
      <c r="SX60" s="12">
        <v>0</v>
      </c>
      <c r="SY60" s="12">
        <v>0</v>
      </c>
      <c r="SZ60" s="12">
        <v>0</v>
      </c>
      <c r="TA60" s="12">
        <v>0</v>
      </c>
      <c r="TB60" s="13"/>
      <c r="TC60" s="12">
        <v>0</v>
      </c>
      <c r="TD60" s="12">
        <v>0</v>
      </c>
      <c r="TE60" s="12">
        <v>0</v>
      </c>
      <c r="TF60" s="12">
        <v>0</v>
      </c>
      <c r="TG60" s="13"/>
      <c r="TH60" s="12">
        <v>0</v>
      </c>
      <c r="TI60" s="12">
        <v>0</v>
      </c>
      <c r="TJ60" s="12">
        <v>0</v>
      </c>
      <c r="TK60" s="12">
        <v>0</v>
      </c>
      <c r="TL60" s="13"/>
      <c r="TM60" s="12">
        <v>0</v>
      </c>
      <c r="TN60" s="12">
        <v>0</v>
      </c>
      <c r="TO60" s="12">
        <v>0</v>
      </c>
      <c r="TP60" s="12">
        <v>0</v>
      </c>
      <c r="TQ60" s="13"/>
      <c r="TR60" s="12">
        <v>0</v>
      </c>
      <c r="TS60" s="12">
        <v>0</v>
      </c>
      <c r="TT60" s="12">
        <v>0</v>
      </c>
      <c r="TU60" s="12">
        <v>0</v>
      </c>
      <c r="TV60" s="13"/>
      <c r="TW60" s="12">
        <v>0</v>
      </c>
      <c r="TX60" s="12">
        <v>0</v>
      </c>
      <c r="TY60" s="12">
        <v>0</v>
      </c>
      <c r="TZ60" s="12">
        <v>0</v>
      </c>
      <c r="UA60" s="13"/>
      <c r="UB60" s="12">
        <v>0</v>
      </c>
      <c r="UC60" s="12">
        <v>0</v>
      </c>
      <c r="UD60" s="12">
        <v>0</v>
      </c>
      <c r="UE60" s="12">
        <v>0</v>
      </c>
      <c r="UF60" s="13"/>
      <c r="UG60" s="12">
        <v>0</v>
      </c>
      <c r="UH60" s="12">
        <v>10000</v>
      </c>
      <c r="UI60" s="12">
        <v>0</v>
      </c>
      <c r="UJ60" s="12">
        <v>10000</v>
      </c>
      <c r="UK60" s="13"/>
    </row>
    <row r="61" spans="1:557" hidden="1">
      <c r="A61" s="10">
        <v>55</v>
      </c>
      <c r="B61" s="14" t="s">
        <v>1295</v>
      </c>
      <c r="C61" s="12">
        <v>0</v>
      </c>
      <c r="D61" s="12">
        <v>0</v>
      </c>
      <c r="E61" s="12">
        <v>0</v>
      </c>
      <c r="F61" s="12">
        <v>0</v>
      </c>
      <c r="G61" s="13"/>
      <c r="H61" s="12">
        <v>0</v>
      </c>
      <c r="I61" s="12">
        <v>0</v>
      </c>
      <c r="J61" s="12">
        <v>0</v>
      </c>
      <c r="K61" s="12">
        <v>0</v>
      </c>
      <c r="L61" s="13"/>
      <c r="M61" s="12">
        <v>0</v>
      </c>
      <c r="N61" s="12">
        <v>0</v>
      </c>
      <c r="O61" s="12">
        <v>0</v>
      </c>
      <c r="P61" s="12">
        <v>0</v>
      </c>
      <c r="Q61" s="13"/>
      <c r="R61" s="12">
        <v>0</v>
      </c>
      <c r="S61" s="12">
        <v>0</v>
      </c>
      <c r="T61" s="12">
        <v>0</v>
      </c>
      <c r="U61" s="12">
        <v>0</v>
      </c>
      <c r="V61" s="13"/>
      <c r="W61" s="12"/>
      <c r="X61" s="12">
        <v>0</v>
      </c>
      <c r="Y61" s="12">
        <v>0</v>
      </c>
      <c r="Z61" s="12">
        <v>0</v>
      </c>
      <c r="AA61" s="13"/>
      <c r="AB61" s="12">
        <v>0</v>
      </c>
      <c r="AC61" s="12">
        <v>0</v>
      </c>
      <c r="AD61" s="12">
        <v>0</v>
      </c>
      <c r="AE61" s="12">
        <v>0</v>
      </c>
      <c r="AF61" s="13"/>
      <c r="AG61" s="12">
        <v>0</v>
      </c>
      <c r="AH61" s="12">
        <v>0</v>
      </c>
      <c r="AI61" s="12">
        <v>0</v>
      </c>
      <c r="AJ61" s="12">
        <v>0</v>
      </c>
      <c r="AK61" s="13"/>
      <c r="AL61" s="12">
        <v>0</v>
      </c>
      <c r="AM61" s="12">
        <v>0</v>
      </c>
      <c r="AN61" s="12">
        <v>0</v>
      </c>
      <c r="AO61" s="12">
        <v>0</v>
      </c>
      <c r="AP61" s="13"/>
      <c r="AQ61" s="12">
        <v>0</v>
      </c>
      <c r="AR61" s="12">
        <v>0</v>
      </c>
      <c r="AS61" s="12">
        <v>0</v>
      </c>
      <c r="AT61" s="12">
        <v>0</v>
      </c>
      <c r="AU61" s="13"/>
      <c r="AV61" s="12">
        <v>0</v>
      </c>
      <c r="AW61" s="12">
        <v>0</v>
      </c>
      <c r="AX61" s="12">
        <v>0</v>
      </c>
      <c r="AY61" s="12">
        <v>0</v>
      </c>
      <c r="AZ61" s="13"/>
      <c r="BA61" s="12">
        <v>0</v>
      </c>
      <c r="BB61" s="12">
        <v>0</v>
      </c>
      <c r="BC61" s="12">
        <v>0</v>
      </c>
      <c r="BD61" s="12">
        <v>0</v>
      </c>
      <c r="BE61" s="13"/>
      <c r="BF61" s="12">
        <v>0</v>
      </c>
      <c r="BG61" s="12">
        <v>0</v>
      </c>
      <c r="BH61" s="12">
        <v>0</v>
      </c>
      <c r="BI61" s="12">
        <v>0</v>
      </c>
      <c r="BJ61" s="13"/>
      <c r="BK61" s="12">
        <v>0</v>
      </c>
      <c r="BL61" s="12">
        <v>0</v>
      </c>
      <c r="BM61" s="12">
        <v>0</v>
      </c>
      <c r="BN61" s="12">
        <v>0</v>
      </c>
      <c r="BO61" s="13"/>
      <c r="BP61" s="12">
        <v>0</v>
      </c>
      <c r="BQ61" s="12">
        <v>0</v>
      </c>
      <c r="BR61" s="12">
        <v>0</v>
      </c>
      <c r="BS61" s="12">
        <v>0</v>
      </c>
      <c r="BT61" s="13"/>
      <c r="BU61" s="12">
        <v>0</v>
      </c>
      <c r="BV61" s="12">
        <v>0</v>
      </c>
      <c r="BW61" s="12">
        <v>0</v>
      </c>
      <c r="BX61" s="12">
        <v>0</v>
      </c>
      <c r="BY61" s="13"/>
      <c r="BZ61" s="12">
        <v>0</v>
      </c>
      <c r="CA61" s="12">
        <v>0</v>
      </c>
      <c r="CB61" s="12">
        <v>0</v>
      </c>
      <c r="CC61" s="12">
        <v>0</v>
      </c>
      <c r="CD61" s="13"/>
      <c r="CE61" s="12">
        <v>0</v>
      </c>
      <c r="CF61" s="12">
        <v>0</v>
      </c>
      <c r="CG61" s="12">
        <v>0</v>
      </c>
      <c r="CH61" s="12">
        <v>0</v>
      </c>
      <c r="CI61" s="13"/>
      <c r="CJ61" s="12">
        <v>0</v>
      </c>
      <c r="CK61" s="12">
        <v>0</v>
      </c>
      <c r="CL61" s="12">
        <v>0</v>
      </c>
      <c r="CM61" s="12">
        <v>0</v>
      </c>
      <c r="CN61" s="13"/>
      <c r="CO61" s="12">
        <v>0</v>
      </c>
      <c r="CP61" s="12">
        <v>0</v>
      </c>
      <c r="CQ61" s="12">
        <v>0</v>
      </c>
      <c r="CR61" s="12">
        <v>0</v>
      </c>
      <c r="CS61" s="13"/>
      <c r="CT61" s="12">
        <v>0</v>
      </c>
      <c r="CU61" s="12">
        <v>0</v>
      </c>
      <c r="CV61" s="12">
        <v>0</v>
      </c>
      <c r="CW61" s="12">
        <v>0</v>
      </c>
      <c r="CX61" s="13"/>
      <c r="CY61" s="12">
        <v>0</v>
      </c>
      <c r="CZ61" s="12">
        <v>0</v>
      </c>
      <c r="DA61" s="12">
        <v>0</v>
      </c>
      <c r="DB61" s="12">
        <v>0</v>
      </c>
      <c r="DC61" s="13"/>
      <c r="DD61" s="12">
        <v>0</v>
      </c>
      <c r="DE61" s="12">
        <v>0</v>
      </c>
      <c r="DF61" s="12">
        <v>0</v>
      </c>
      <c r="DG61" s="12">
        <v>0</v>
      </c>
      <c r="DH61" s="13"/>
      <c r="DI61" s="12">
        <v>0</v>
      </c>
      <c r="DJ61" s="12">
        <v>0</v>
      </c>
      <c r="DK61" s="12">
        <v>0</v>
      </c>
      <c r="DL61" s="12">
        <v>0</v>
      </c>
      <c r="DM61" s="13"/>
      <c r="DN61" s="12">
        <v>0</v>
      </c>
      <c r="DO61" s="12">
        <v>0</v>
      </c>
      <c r="DP61" s="12">
        <v>0</v>
      </c>
      <c r="DQ61" s="12">
        <v>0</v>
      </c>
      <c r="DR61" s="13"/>
      <c r="DS61" s="12">
        <v>0</v>
      </c>
      <c r="DT61" s="12">
        <v>0</v>
      </c>
      <c r="DU61" s="12">
        <v>0</v>
      </c>
      <c r="DV61" s="12">
        <v>0</v>
      </c>
      <c r="DW61" s="13"/>
      <c r="DX61" s="12">
        <v>0</v>
      </c>
      <c r="DY61" s="12">
        <v>0</v>
      </c>
      <c r="DZ61" s="12">
        <v>0</v>
      </c>
      <c r="EA61" s="12">
        <v>0</v>
      </c>
      <c r="EB61" s="13"/>
      <c r="EC61" s="12">
        <v>0</v>
      </c>
      <c r="ED61" s="12">
        <v>0</v>
      </c>
      <c r="EE61" s="12">
        <v>0</v>
      </c>
      <c r="EF61" s="12">
        <v>0</v>
      </c>
      <c r="EG61" s="13"/>
      <c r="EH61" s="12">
        <v>0</v>
      </c>
      <c r="EI61" s="12">
        <v>0</v>
      </c>
      <c r="EJ61" s="12">
        <v>0</v>
      </c>
      <c r="EK61" s="12">
        <v>0</v>
      </c>
      <c r="EL61" s="13"/>
      <c r="EM61" s="12">
        <v>0</v>
      </c>
      <c r="EN61" s="12"/>
      <c r="EO61" s="12">
        <v>0</v>
      </c>
      <c r="EP61" s="12">
        <v>0</v>
      </c>
      <c r="EQ61" s="13"/>
      <c r="ER61" s="12">
        <v>0</v>
      </c>
      <c r="ES61" s="12">
        <v>0</v>
      </c>
      <c r="ET61" s="12">
        <v>0</v>
      </c>
      <c r="EU61" s="12">
        <v>0</v>
      </c>
      <c r="EV61" s="13"/>
      <c r="EW61" s="12">
        <v>0</v>
      </c>
      <c r="EX61" s="12">
        <v>0</v>
      </c>
      <c r="EY61" s="12">
        <v>0</v>
      </c>
      <c r="EZ61" s="12">
        <v>0</v>
      </c>
      <c r="FA61" s="13"/>
      <c r="FB61" s="12">
        <v>0</v>
      </c>
      <c r="FC61" s="12">
        <v>0</v>
      </c>
      <c r="FD61" s="12">
        <v>0</v>
      </c>
      <c r="FE61" s="12">
        <v>0</v>
      </c>
      <c r="FF61" s="13"/>
      <c r="FG61" s="12">
        <v>0</v>
      </c>
      <c r="FH61" s="12">
        <v>0</v>
      </c>
      <c r="FI61" s="12">
        <v>0</v>
      </c>
      <c r="FJ61" s="12">
        <v>0</v>
      </c>
      <c r="FK61" s="13"/>
      <c r="FL61" s="12">
        <v>0</v>
      </c>
      <c r="FM61" s="12">
        <v>0</v>
      </c>
      <c r="FN61" s="12">
        <v>0</v>
      </c>
      <c r="FO61" s="12">
        <v>0</v>
      </c>
      <c r="FP61" s="13"/>
      <c r="FQ61" s="12">
        <v>0</v>
      </c>
      <c r="FR61" s="12">
        <v>0</v>
      </c>
      <c r="FS61" s="12">
        <v>0</v>
      </c>
      <c r="FT61" s="12">
        <v>0</v>
      </c>
      <c r="FU61" s="13"/>
      <c r="FV61" s="12">
        <v>0</v>
      </c>
      <c r="FW61" s="12">
        <v>0</v>
      </c>
      <c r="FX61" s="12">
        <v>0</v>
      </c>
      <c r="FY61" s="12">
        <v>0</v>
      </c>
      <c r="FZ61" s="13"/>
      <c r="GA61" s="12">
        <v>0</v>
      </c>
      <c r="GB61" s="12">
        <v>0</v>
      </c>
      <c r="GC61" s="12">
        <v>0</v>
      </c>
      <c r="GD61" s="12">
        <v>0</v>
      </c>
      <c r="GE61" s="13"/>
      <c r="GF61" s="12">
        <v>0</v>
      </c>
      <c r="GG61" s="12">
        <v>0</v>
      </c>
      <c r="GH61" s="12">
        <v>0</v>
      </c>
      <c r="GI61" s="12">
        <v>0</v>
      </c>
      <c r="GJ61" s="13"/>
      <c r="GK61" s="12">
        <v>0</v>
      </c>
      <c r="GL61" s="12">
        <v>0</v>
      </c>
      <c r="GM61" s="12">
        <v>0</v>
      </c>
      <c r="GN61" s="12">
        <v>0</v>
      </c>
      <c r="GO61" s="13"/>
      <c r="GP61" s="12">
        <v>0</v>
      </c>
      <c r="GQ61" s="12">
        <v>0</v>
      </c>
      <c r="GR61" s="12">
        <v>0</v>
      </c>
      <c r="GS61" s="12">
        <v>0</v>
      </c>
      <c r="GT61" s="13"/>
      <c r="GU61" s="12">
        <v>0</v>
      </c>
      <c r="GV61" s="12">
        <v>0</v>
      </c>
      <c r="GW61" s="12">
        <v>0</v>
      </c>
      <c r="GX61" s="12">
        <v>0</v>
      </c>
      <c r="GY61" s="13"/>
      <c r="GZ61" s="12">
        <v>0</v>
      </c>
      <c r="HA61" s="12">
        <v>0</v>
      </c>
      <c r="HB61" s="12">
        <v>0</v>
      </c>
      <c r="HC61" s="12">
        <v>0</v>
      </c>
      <c r="HD61" s="13"/>
      <c r="HE61" s="12">
        <v>0</v>
      </c>
      <c r="HF61" s="12">
        <v>0</v>
      </c>
      <c r="HG61" s="12">
        <v>0</v>
      </c>
      <c r="HH61" s="12">
        <v>0</v>
      </c>
      <c r="HI61" s="13"/>
      <c r="HJ61" s="12">
        <v>0</v>
      </c>
      <c r="HK61" s="12">
        <v>0</v>
      </c>
      <c r="HL61" s="12">
        <v>0</v>
      </c>
      <c r="HM61" s="12">
        <v>0</v>
      </c>
      <c r="HN61" s="13"/>
      <c r="HO61" s="12">
        <v>0</v>
      </c>
      <c r="HP61" s="12">
        <v>0</v>
      </c>
      <c r="HQ61" s="12">
        <v>0</v>
      </c>
      <c r="HR61" s="12">
        <v>0</v>
      </c>
      <c r="HS61" s="13"/>
      <c r="HT61" s="12">
        <v>0</v>
      </c>
      <c r="HU61" s="12">
        <v>0</v>
      </c>
      <c r="HV61" s="12">
        <v>0</v>
      </c>
      <c r="HW61" s="12">
        <v>0</v>
      </c>
      <c r="HX61" s="13"/>
      <c r="HY61" s="12">
        <v>0</v>
      </c>
      <c r="HZ61" s="12">
        <v>0</v>
      </c>
      <c r="IA61" s="12">
        <v>0</v>
      </c>
      <c r="IB61" s="12">
        <v>0</v>
      </c>
      <c r="IC61" s="13"/>
      <c r="ID61" s="12">
        <v>0</v>
      </c>
      <c r="IE61" s="12">
        <v>0</v>
      </c>
      <c r="IF61" s="12">
        <v>0</v>
      </c>
      <c r="IG61" s="12">
        <v>0</v>
      </c>
      <c r="IH61" s="13"/>
      <c r="II61" s="12">
        <v>0</v>
      </c>
      <c r="IJ61" s="12">
        <v>0</v>
      </c>
      <c r="IK61" s="12">
        <v>0</v>
      </c>
      <c r="IL61" s="12">
        <v>0</v>
      </c>
      <c r="IM61" s="13"/>
      <c r="IN61" s="12">
        <v>0</v>
      </c>
      <c r="IO61" s="12">
        <v>0</v>
      </c>
      <c r="IP61" s="12">
        <v>0</v>
      </c>
      <c r="IQ61" s="12">
        <v>0</v>
      </c>
      <c r="IR61" s="13"/>
      <c r="IS61" s="12">
        <v>0</v>
      </c>
      <c r="IT61" s="12">
        <v>0</v>
      </c>
      <c r="IU61" s="12">
        <v>0</v>
      </c>
      <c r="IV61" s="12">
        <v>0</v>
      </c>
      <c r="IW61" s="13"/>
      <c r="IX61" s="12">
        <v>0</v>
      </c>
      <c r="IY61" s="12">
        <v>0</v>
      </c>
      <c r="IZ61" s="12">
        <v>0</v>
      </c>
      <c r="JA61" s="12">
        <v>0</v>
      </c>
      <c r="JB61" s="13"/>
      <c r="JC61" s="12">
        <v>0</v>
      </c>
      <c r="JD61" s="12">
        <v>0</v>
      </c>
      <c r="JE61" s="12">
        <v>0</v>
      </c>
      <c r="JF61" s="12">
        <v>0</v>
      </c>
      <c r="JG61" s="13"/>
      <c r="JH61" s="12">
        <v>0</v>
      </c>
      <c r="JI61" s="12">
        <v>0</v>
      </c>
      <c r="JJ61" s="12">
        <v>0</v>
      </c>
      <c r="JK61" s="12">
        <v>0</v>
      </c>
      <c r="JL61" s="13"/>
      <c r="JM61" s="12">
        <v>0</v>
      </c>
      <c r="JN61" s="12">
        <v>0</v>
      </c>
      <c r="JO61" s="12">
        <v>0</v>
      </c>
      <c r="JP61" s="12">
        <v>0</v>
      </c>
      <c r="JQ61" s="13"/>
      <c r="JR61" s="12">
        <v>0</v>
      </c>
      <c r="JS61" s="12">
        <v>0</v>
      </c>
      <c r="JT61" s="12">
        <v>0</v>
      </c>
      <c r="JU61" s="12">
        <v>0</v>
      </c>
      <c r="JV61" s="13"/>
      <c r="JW61" s="12">
        <v>0</v>
      </c>
      <c r="JX61" s="12">
        <v>0</v>
      </c>
      <c r="JY61" s="12">
        <v>0</v>
      </c>
      <c r="JZ61" s="12">
        <v>0</v>
      </c>
      <c r="KA61" s="13"/>
      <c r="KB61" s="12">
        <v>0</v>
      </c>
      <c r="KC61" s="12">
        <v>0</v>
      </c>
      <c r="KD61" s="12">
        <v>0</v>
      </c>
      <c r="KE61" s="12">
        <v>0</v>
      </c>
      <c r="KF61" s="13"/>
      <c r="KG61" s="12">
        <v>0</v>
      </c>
      <c r="KH61" s="12">
        <v>0</v>
      </c>
      <c r="KI61" s="12">
        <v>0</v>
      </c>
      <c r="KJ61" s="12">
        <v>0</v>
      </c>
      <c r="KK61" s="13"/>
      <c r="KL61" s="12">
        <v>0</v>
      </c>
      <c r="KM61" s="12">
        <v>0</v>
      </c>
      <c r="KN61" s="12">
        <v>0</v>
      </c>
      <c r="KO61" s="12">
        <v>0</v>
      </c>
      <c r="KP61" s="13"/>
      <c r="KQ61" s="12">
        <v>0</v>
      </c>
      <c r="KR61" s="12">
        <v>0</v>
      </c>
      <c r="KS61" s="12">
        <v>0</v>
      </c>
      <c r="KT61" s="12">
        <v>0</v>
      </c>
      <c r="KU61" s="13"/>
      <c r="KV61" s="12">
        <v>0</v>
      </c>
      <c r="KW61" s="12">
        <v>0</v>
      </c>
      <c r="KX61" s="12">
        <v>0</v>
      </c>
      <c r="KY61" s="12">
        <v>0</v>
      </c>
      <c r="KZ61" s="13"/>
      <c r="LA61" s="12">
        <v>0</v>
      </c>
      <c r="LB61" s="12">
        <v>0</v>
      </c>
      <c r="LC61" s="12">
        <v>0</v>
      </c>
      <c r="LD61" s="12">
        <v>0</v>
      </c>
      <c r="LE61" s="13"/>
      <c r="LF61" s="12">
        <v>0</v>
      </c>
      <c r="LG61" s="12">
        <v>0</v>
      </c>
      <c r="LH61" s="12">
        <v>0</v>
      </c>
      <c r="LI61" s="12">
        <v>0</v>
      </c>
      <c r="LJ61" s="13"/>
      <c r="LK61" s="12">
        <v>0</v>
      </c>
      <c r="LL61" s="12">
        <v>0</v>
      </c>
      <c r="LM61" s="12">
        <v>0</v>
      </c>
      <c r="LN61" s="12">
        <v>0</v>
      </c>
      <c r="LO61" s="13"/>
      <c r="LP61" s="12">
        <v>0</v>
      </c>
      <c r="LQ61" s="12">
        <v>0</v>
      </c>
      <c r="LR61" s="12">
        <v>0</v>
      </c>
      <c r="LS61" s="12">
        <v>0</v>
      </c>
      <c r="LT61" s="13"/>
      <c r="LU61" s="12">
        <v>0</v>
      </c>
      <c r="LV61" s="12">
        <v>0</v>
      </c>
      <c r="LW61" s="12">
        <v>0</v>
      </c>
      <c r="LX61" s="12">
        <v>0</v>
      </c>
      <c r="LY61" s="13"/>
      <c r="LZ61" s="12">
        <v>0</v>
      </c>
      <c r="MA61" s="12">
        <v>0</v>
      </c>
      <c r="MB61" s="12">
        <v>0</v>
      </c>
      <c r="MC61" s="12">
        <v>0</v>
      </c>
      <c r="MD61" s="13"/>
      <c r="ME61" s="12">
        <v>0</v>
      </c>
      <c r="MF61" s="12">
        <v>0</v>
      </c>
      <c r="MG61" s="12">
        <v>0</v>
      </c>
      <c r="MH61" s="12">
        <v>0</v>
      </c>
      <c r="MI61" s="13"/>
      <c r="MJ61" s="12">
        <v>0</v>
      </c>
      <c r="MK61" s="12">
        <v>0</v>
      </c>
      <c r="ML61" s="12">
        <v>0</v>
      </c>
      <c r="MM61" s="12">
        <v>0</v>
      </c>
      <c r="MN61" s="13"/>
      <c r="MO61" s="12">
        <v>0</v>
      </c>
      <c r="MP61" s="12">
        <v>0</v>
      </c>
      <c r="MQ61" s="12">
        <v>0</v>
      </c>
      <c r="MR61" s="12">
        <v>0</v>
      </c>
      <c r="MS61" s="13"/>
      <c r="MT61" s="12">
        <v>0</v>
      </c>
      <c r="MU61" s="12">
        <v>0</v>
      </c>
      <c r="MV61" s="12">
        <v>0</v>
      </c>
      <c r="MW61" s="12">
        <v>0</v>
      </c>
      <c r="MX61" s="13"/>
      <c r="MY61" s="12">
        <v>0</v>
      </c>
      <c r="MZ61" s="12">
        <v>0</v>
      </c>
      <c r="NA61" s="12">
        <v>0</v>
      </c>
      <c r="NB61" s="12">
        <v>0</v>
      </c>
      <c r="NC61" s="13"/>
      <c r="ND61" s="12">
        <v>0</v>
      </c>
      <c r="NE61" s="12">
        <v>0</v>
      </c>
      <c r="NF61" s="12">
        <v>0</v>
      </c>
      <c r="NG61" s="12">
        <v>0</v>
      </c>
      <c r="NH61" s="13"/>
      <c r="NI61" s="12">
        <v>0</v>
      </c>
      <c r="NJ61" s="12">
        <v>0</v>
      </c>
      <c r="NK61" s="12">
        <v>0</v>
      </c>
      <c r="NL61" s="12">
        <v>0</v>
      </c>
      <c r="NM61" s="13"/>
      <c r="NN61" s="12">
        <v>0</v>
      </c>
      <c r="NO61" s="12">
        <v>0</v>
      </c>
      <c r="NP61" s="12">
        <v>0</v>
      </c>
      <c r="NQ61" s="12">
        <v>0</v>
      </c>
      <c r="NR61" s="13"/>
      <c r="NS61" s="12">
        <v>0</v>
      </c>
      <c r="NT61" s="12">
        <v>0</v>
      </c>
      <c r="NU61" s="12">
        <v>0</v>
      </c>
      <c r="NV61" s="12">
        <v>0</v>
      </c>
      <c r="NW61" s="13"/>
      <c r="NX61" s="12">
        <v>0</v>
      </c>
      <c r="NY61" s="12">
        <v>0</v>
      </c>
      <c r="NZ61" s="12">
        <v>0</v>
      </c>
      <c r="OA61" s="12">
        <v>0</v>
      </c>
      <c r="OB61" s="13"/>
      <c r="OC61" s="12">
        <v>0</v>
      </c>
      <c r="OD61" s="12">
        <v>0</v>
      </c>
      <c r="OE61" s="12">
        <v>0</v>
      </c>
      <c r="OF61" s="12">
        <v>0</v>
      </c>
      <c r="OG61" s="13"/>
      <c r="OH61" s="12">
        <v>0</v>
      </c>
      <c r="OI61" s="12">
        <v>0</v>
      </c>
      <c r="OJ61" s="12">
        <v>0</v>
      </c>
      <c r="OK61" s="12">
        <v>0</v>
      </c>
      <c r="OL61" s="13"/>
      <c r="OM61" s="12">
        <v>0</v>
      </c>
      <c r="ON61" s="12">
        <v>0</v>
      </c>
      <c r="OO61" s="12">
        <v>0</v>
      </c>
      <c r="OP61" s="12">
        <v>0</v>
      </c>
      <c r="OQ61" s="13"/>
      <c r="OR61" s="12">
        <v>0</v>
      </c>
      <c r="OS61" s="12">
        <v>0</v>
      </c>
      <c r="OT61" s="12">
        <v>0</v>
      </c>
      <c r="OU61" s="12">
        <v>0</v>
      </c>
      <c r="OV61" s="13"/>
      <c r="OW61" s="12">
        <v>0</v>
      </c>
      <c r="OX61" s="12">
        <v>0</v>
      </c>
      <c r="OY61" s="12">
        <v>0</v>
      </c>
      <c r="OZ61" s="12">
        <v>0</v>
      </c>
      <c r="PA61" s="13"/>
      <c r="PB61" s="12">
        <v>0</v>
      </c>
      <c r="PC61" s="12">
        <v>0</v>
      </c>
      <c r="PD61" s="12">
        <v>0</v>
      </c>
      <c r="PE61" s="12">
        <v>0</v>
      </c>
      <c r="PF61" s="13"/>
      <c r="PG61" s="12">
        <v>0</v>
      </c>
      <c r="PH61" s="12">
        <v>0</v>
      </c>
      <c r="PI61" s="12">
        <v>0</v>
      </c>
      <c r="PJ61" s="12">
        <v>0</v>
      </c>
      <c r="PK61" s="13"/>
      <c r="PL61" s="12">
        <v>0</v>
      </c>
      <c r="PM61" s="12">
        <v>0</v>
      </c>
      <c r="PN61" s="12">
        <v>0</v>
      </c>
      <c r="PO61" s="12">
        <v>0</v>
      </c>
      <c r="PP61" s="13"/>
      <c r="PQ61" s="12">
        <v>0</v>
      </c>
      <c r="PR61" s="12">
        <v>0</v>
      </c>
      <c r="PS61" s="12">
        <v>0</v>
      </c>
      <c r="PT61" s="12">
        <v>0</v>
      </c>
      <c r="PU61" s="13"/>
      <c r="PV61" s="12">
        <v>0</v>
      </c>
      <c r="PW61" s="12">
        <v>0</v>
      </c>
      <c r="PX61" s="12">
        <v>0</v>
      </c>
      <c r="PY61" s="12">
        <v>0</v>
      </c>
      <c r="PZ61" s="13"/>
      <c r="QA61" s="12">
        <v>0</v>
      </c>
      <c r="QB61" s="12">
        <v>0</v>
      </c>
      <c r="QC61" s="12">
        <v>0</v>
      </c>
      <c r="QD61" s="12">
        <v>0</v>
      </c>
      <c r="QE61" s="13"/>
      <c r="QF61" s="12">
        <v>0</v>
      </c>
      <c r="QG61" s="12">
        <v>0</v>
      </c>
      <c r="QH61" s="12">
        <v>0</v>
      </c>
      <c r="QI61" s="12">
        <v>0</v>
      </c>
      <c r="QJ61" s="13"/>
      <c r="QK61" s="12">
        <v>0</v>
      </c>
      <c r="QL61" s="12">
        <v>0</v>
      </c>
      <c r="QM61" s="12">
        <v>0</v>
      </c>
      <c r="QN61" s="12">
        <v>0</v>
      </c>
      <c r="QO61" s="13"/>
      <c r="QP61" s="12">
        <v>0</v>
      </c>
      <c r="QQ61" s="12">
        <v>0</v>
      </c>
      <c r="QR61" s="12">
        <v>0</v>
      </c>
      <c r="QS61" s="12">
        <v>0</v>
      </c>
      <c r="QT61" s="13"/>
      <c r="QU61" s="12">
        <v>0</v>
      </c>
      <c r="QV61" s="12">
        <v>0</v>
      </c>
      <c r="QW61" s="12">
        <v>0</v>
      </c>
      <c r="QX61" s="12">
        <v>0</v>
      </c>
      <c r="QY61" s="13"/>
      <c r="QZ61" s="12">
        <v>0</v>
      </c>
      <c r="RA61" s="12">
        <v>0</v>
      </c>
      <c r="RB61" s="12">
        <v>0</v>
      </c>
      <c r="RC61" s="12">
        <v>0</v>
      </c>
      <c r="RD61" s="13"/>
      <c r="RE61" s="12">
        <v>0</v>
      </c>
      <c r="RF61" s="12">
        <v>0</v>
      </c>
      <c r="RG61" s="12">
        <v>0</v>
      </c>
      <c r="RH61" s="12">
        <v>0</v>
      </c>
      <c r="RI61" s="13"/>
      <c r="RJ61" s="12">
        <v>0</v>
      </c>
      <c r="RK61" s="12">
        <v>0</v>
      </c>
      <c r="RL61" s="12">
        <v>0</v>
      </c>
      <c r="RM61" s="12">
        <v>0</v>
      </c>
      <c r="RN61" s="13"/>
      <c r="RO61" s="12">
        <v>0</v>
      </c>
      <c r="RP61" s="12">
        <v>0</v>
      </c>
      <c r="RQ61" s="12">
        <v>0</v>
      </c>
      <c r="RR61" s="12">
        <v>0</v>
      </c>
      <c r="RS61" s="13"/>
      <c r="RT61" s="12">
        <v>0</v>
      </c>
      <c r="RU61" s="12">
        <v>0</v>
      </c>
      <c r="RV61" s="12">
        <v>0</v>
      </c>
      <c r="RW61" s="12">
        <v>0</v>
      </c>
      <c r="RX61" s="13"/>
      <c r="RY61" s="12">
        <v>0</v>
      </c>
      <c r="RZ61" s="12">
        <v>0</v>
      </c>
      <c r="SA61" s="12">
        <v>0</v>
      </c>
      <c r="SB61" s="12">
        <v>0</v>
      </c>
      <c r="SC61" s="13"/>
      <c r="SD61" s="12">
        <v>0</v>
      </c>
      <c r="SE61" s="12">
        <v>0</v>
      </c>
      <c r="SF61" s="12">
        <v>0</v>
      </c>
      <c r="SG61" s="12">
        <v>0</v>
      </c>
      <c r="SH61" s="13"/>
      <c r="SI61" s="12">
        <v>0</v>
      </c>
      <c r="SJ61" s="12">
        <v>0</v>
      </c>
      <c r="SK61" s="12">
        <v>0</v>
      </c>
      <c r="SL61" s="12">
        <v>0</v>
      </c>
      <c r="SM61" s="13"/>
      <c r="SN61" s="12">
        <v>0</v>
      </c>
      <c r="SO61" s="12">
        <v>0</v>
      </c>
      <c r="SP61" s="12">
        <v>0</v>
      </c>
      <c r="SQ61" s="12">
        <v>0</v>
      </c>
      <c r="SR61" s="13"/>
      <c r="SS61" s="12">
        <v>0</v>
      </c>
      <c r="ST61" s="12">
        <v>0</v>
      </c>
      <c r="SU61" s="12">
        <v>0</v>
      </c>
      <c r="SV61" s="12">
        <v>0</v>
      </c>
      <c r="SW61" s="13"/>
      <c r="SX61" s="12">
        <v>0</v>
      </c>
      <c r="SY61" s="12">
        <v>0</v>
      </c>
      <c r="SZ61" s="12">
        <v>0</v>
      </c>
      <c r="TA61" s="12">
        <v>0</v>
      </c>
      <c r="TB61" s="13"/>
      <c r="TC61" s="12">
        <v>0</v>
      </c>
      <c r="TD61" s="12">
        <v>0</v>
      </c>
      <c r="TE61" s="12">
        <v>0</v>
      </c>
      <c r="TF61" s="12">
        <v>0</v>
      </c>
      <c r="TG61" s="13"/>
      <c r="TH61" s="12">
        <v>0</v>
      </c>
      <c r="TI61" s="12">
        <v>0</v>
      </c>
      <c r="TJ61" s="12">
        <v>0</v>
      </c>
      <c r="TK61" s="12">
        <v>0</v>
      </c>
      <c r="TL61" s="13"/>
      <c r="TM61" s="12">
        <v>0</v>
      </c>
      <c r="TN61" s="12">
        <v>0</v>
      </c>
      <c r="TO61" s="12">
        <v>0</v>
      </c>
      <c r="TP61" s="12">
        <v>0</v>
      </c>
      <c r="TQ61" s="13"/>
      <c r="TR61" s="12">
        <v>0</v>
      </c>
      <c r="TS61" s="12">
        <v>0</v>
      </c>
      <c r="TT61" s="12">
        <v>0</v>
      </c>
      <c r="TU61" s="12">
        <v>0</v>
      </c>
      <c r="TV61" s="13"/>
      <c r="TW61" s="12">
        <v>0</v>
      </c>
      <c r="TX61" s="12">
        <v>0</v>
      </c>
      <c r="TY61" s="12">
        <v>0</v>
      </c>
      <c r="TZ61" s="12">
        <v>0</v>
      </c>
      <c r="UA61" s="13"/>
      <c r="UB61" s="12">
        <v>0</v>
      </c>
      <c r="UC61" s="12">
        <v>0</v>
      </c>
      <c r="UD61" s="12">
        <v>0</v>
      </c>
      <c r="UE61" s="12">
        <v>0</v>
      </c>
      <c r="UF61" s="13"/>
      <c r="UG61" s="12">
        <v>0</v>
      </c>
      <c r="UH61" s="12">
        <v>0</v>
      </c>
      <c r="UI61" s="12">
        <v>0</v>
      </c>
      <c r="UJ61" s="12">
        <v>0</v>
      </c>
      <c r="UK61" s="13"/>
    </row>
    <row r="62" spans="1:557" hidden="1">
      <c r="A62" s="10">
        <v>56</v>
      </c>
      <c r="B62" s="11" t="s">
        <v>47</v>
      </c>
      <c r="C62" s="12">
        <v>1</v>
      </c>
      <c r="D62" s="12">
        <v>100000</v>
      </c>
      <c r="E62" s="12">
        <v>0</v>
      </c>
      <c r="F62" s="12">
        <v>100000</v>
      </c>
      <c r="G62" s="13"/>
      <c r="H62" s="12">
        <v>0</v>
      </c>
      <c r="I62" s="12">
        <v>1414956</v>
      </c>
      <c r="J62" s="12">
        <v>0</v>
      </c>
      <c r="K62" s="12">
        <v>1414956</v>
      </c>
      <c r="L62" s="13"/>
      <c r="M62" s="12">
        <v>0</v>
      </c>
      <c r="N62" s="12">
        <v>0</v>
      </c>
      <c r="O62" s="12">
        <v>0</v>
      </c>
      <c r="P62" s="12">
        <v>0</v>
      </c>
      <c r="Q62" s="13"/>
      <c r="R62" s="12">
        <v>0</v>
      </c>
      <c r="S62" s="12">
        <v>0</v>
      </c>
      <c r="T62" s="12">
        <v>0</v>
      </c>
      <c r="U62" s="12">
        <v>0</v>
      </c>
      <c r="V62" s="13"/>
      <c r="W62" s="12"/>
      <c r="X62" s="12">
        <v>0</v>
      </c>
      <c r="Y62" s="12">
        <v>0</v>
      </c>
      <c r="Z62" s="12">
        <v>0</v>
      </c>
      <c r="AA62" s="13"/>
      <c r="AB62" s="12">
        <v>0</v>
      </c>
      <c r="AC62" s="12">
        <v>0</v>
      </c>
      <c r="AD62" s="12">
        <v>0</v>
      </c>
      <c r="AE62" s="12">
        <v>0</v>
      </c>
      <c r="AF62" s="13"/>
      <c r="AG62" s="12">
        <v>0</v>
      </c>
      <c r="AH62" s="12">
        <v>0</v>
      </c>
      <c r="AI62" s="12">
        <v>0</v>
      </c>
      <c r="AJ62" s="12">
        <v>0</v>
      </c>
      <c r="AK62" s="13"/>
      <c r="AL62" s="12">
        <v>0</v>
      </c>
      <c r="AM62" s="12">
        <v>0</v>
      </c>
      <c r="AN62" s="12">
        <v>0</v>
      </c>
      <c r="AO62" s="12">
        <v>0</v>
      </c>
      <c r="AP62" s="13"/>
      <c r="AQ62" s="12">
        <v>0</v>
      </c>
      <c r="AR62" s="12">
        <v>0</v>
      </c>
      <c r="AS62" s="12">
        <v>0</v>
      </c>
      <c r="AT62" s="12">
        <v>0</v>
      </c>
      <c r="AU62" s="13"/>
      <c r="AV62" s="12">
        <v>0</v>
      </c>
      <c r="AW62" s="12">
        <v>0</v>
      </c>
      <c r="AX62" s="12">
        <v>0</v>
      </c>
      <c r="AY62" s="12">
        <v>0</v>
      </c>
      <c r="AZ62" s="13"/>
      <c r="BA62" s="12">
        <v>0</v>
      </c>
      <c r="BB62" s="12">
        <v>0</v>
      </c>
      <c r="BC62" s="12">
        <v>0</v>
      </c>
      <c r="BD62" s="12">
        <v>0</v>
      </c>
      <c r="BE62" s="13"/>
      <c r="BF62" s="12">
        <v>0</v>
      </c>
      <c r="BG62" s="12">
        <v>0</v>
      </c>
      <c r="BH62" s="12">
        <v>0</v>
      </c>
      <c r="BI62" s="12">
        <v>0</v>
      </c>
      <c r="BJ62" s="13"/>
      <c r="BK62" s="12">
        <v>0</v>
      </c>
      <c r="BL62" s="12">
        <v>0</v>
      </c>
      <c r="BM62" s="12">
        <v>0</v>
      </c>
      <c r="BN62" s="12">
        <v>0</v>
      </c>
      <c r="BO62" s="13"/>
      <c r="BP62" s="12">
        <v>0</v>
      </c>
      <c r="BQ62" s="12">
        <v>0</v>
      </c>
      <c r="BR62" s="12">
        <v>0</v>
      </c>
      <c r="BS62" s="12">
        <v>0</v>
      </c>
      <c r="BT62" s="13"/>
      <c r="BU62" s="12">
        <v>0</v>
      </c>
      <c r="BV62" s="12">
        <v>0</v>
      </c>
      <c r="BW62" s="12">
        <v>0</v>
      </c>
      <c r="BX62" s="12">
        <v>0</v>
      </c>
      <c r="BY62" s="13"/>
      <c r="BZ62" s="12">
        <v>0</v>
      </c>
      <c r="CA62" s="12">
        <v>0</v>
      </c>
      <c r="CB62" s="12">
        <v>0</v>
      </c>
      <c r="CC62" s="12">
        <v>0</v>
      </c>
      <c r="CD62" s="13"/>
      <c r="CE62" s="12">
        <v>0</v>
      </c>
      <c r="CF62" s="12">
        <v>0</v>
      </c>
      <c r="CG62" s="12">
        <v>0</v>
      </c>
      <c r="CH62" s="12">
        <v>0</v>
      </c>
      <c r="CI62" s="13"/>
      <c r="CJ62" s="12">
        <v>0</v>
      </c>
      <c r="CK62" s="12">
        <v>0</v>
      </c>
      <c r="CL62" s="12">
        <v>0</v>
      </c>
      <c r="CM62" s="12">
        <v>0</v>
      </c>
      <c r="CN62" s="13"/>
      <c r="CO62" s="12">
        <v>0</v>
      </c>
      <c r="CP62" s="12">
        <v>0</v>
      </c>
      <c r="CQ62" s="12">
        <v>0</v>
      </c>
      <c r="CR62" s="12">
        <v>0</v>
      </c>
      <c r="CS62" s="13"/>
      <c r="CT62" s="12">
        <v>0</v>
      </c>
      <c r="CU62" s="12">
        <v>0</v>
      </c>
      <c r="CV62" s="12">
        <v>0</v>
      </c>
      <c r="CW62" s="12">
        <v>0</v>
      </c>
      <c r="CX62" s="13"/>
      <c r="CY62" s="12">
        <v>0</v>
      </c>
      <c r="CZ62" s="12">
        <v>0</v>
      </c>
      <c r="DA62" s="12">
        <v>0</v>
      </c>
      <c r="DB62" s="12">
        <v>0</v>
      </c>
      <c r="DC62" s="13"/>
      <c r="DD62" s="12">
        <v>0</v>
      </c>
      <c r="DE62" s="12">
        <v>0</v>
      </c>
      <c r="DF62" s="12">
        <v>0</v>
      </c>
      <c r="DG62" s="12">
        <v>0</v>
      </c>
      <c r="DH62" s="13"/>
      <c r="DI62" s="12">
        <v>0</v>
      </c>
      <c r="DJ62" s="12">
        <v>0</v>
      </c>
      <c r="DK62" s="12">
        <v>0</v>
      </c>
      <c r="DL62" s="12">
        <v>0</v>
      </c>
      <c r="DM62" s="13"/>
      <c r="DN62" s="12">
        <v>0</v>
      </c>
      <c r="DO62" s="12">
        <v>0</v>
      </c>
      <c r="DP62" s="12">
        <v>0</v>
      </c>
      <c r="DQ62" s="12">
        <v>0</v>
      </c>
      <c r="DR62" s="13"/>
      <c r="DS62" s="12">
        <v>0</v>
      </c>
      <c r="DT62" s="12">
        <v>0</v>
      </c>
      <c r="DU62" s="12">
        <v>0</v>
      </c>
      <c r="DV62" s="12">
        <v>0</v>
      </c>
      <c r="DW62" s="13"/>
      <c r="DX62" s="12">
        <v>0</v>
      </c>
      <c r="DY62" s="12">
        <v>0</v>
      </c>
      <c r="DZ62" s="12">
        <v>0</v>
      </c>
      <c r="EA62" s="12">
        <v>0</v>
      </c>
      <c r="EB62" s="13"/>
      <c r="EC62" s="12">
        <v>0</v>
      </c>
      <c r="ED62" s="12">
        <v>0</v>
      </c>
      <c r="EE62" s="12">
        <v>0</v>
      </c>
      <c r="EF62" s="12">
        <v>0</v>
      </c>
      <c r="EG62" s="13"/>
      <c r="EH62" s="12">
        <v>0</v>
      </c>
      <c r="EI62" s="12">
        <v>0</v>
      </c>
      <c r="EJ62" s="12">
        <v>0</v>
      </c>
      <c r="EK62" s="12">
        <v>0</v>
      </c>
      <c r="EL62" s="13"/>
      <c r="EM62" s="12">
        <v>0</v>
      </c>
      <c r="EN62" s="12"/>
      <c r="EO62" s="12">
        <v>0</v>
      </c>
      <c r="EP62" s="12">
        <v>0</v>
      </c>
      <c r="EQ62" s="13"/>
      <c r="ER62" s="12">
        <v>0</v>
      </c>
      <c r="ES62" s="12">
        <v>0</v>
      </c>
      <c r="ET62" s="12">
        <v>0</v>
      </c>
      <c r="EU62" s="12">
        <v>0</v>
      </c>
      <c r="EV62" s="13"/>
      <c r="EW62" s="12">
        <v>0</v>
      </c>
      <c r="EX62" s="12">
        <v>0</v>
      </c>
      <c r="EY62" s="12">
        <v>0</v>
      </c>
      <c r="EZ62" s="12">
        <v>0</v>
      </c>
      <c r="FA62" s="13"/>
      <c r="FB62" s="12">
        <v>0</v>
      </c>
      <c r="FC62" s="12">
        <v>0</v>
      </c>
      <c r="FD62" s="12">
        <v>0</v>
      </c>
      <c r="FE62" s="12">
        <v>0</v>
      </c>
      <c r="FF62" s="13"/>
      <c r="FG62" s="12">
        <v>0</v>
      </c>
      <c r="FH62" s="12">
        <v>0</v>
      </c>
      <c r="FI62" s="12">
        <v>0</v>
      </c>
      <c r="FJ62" s="12">
        <v>0</v>
      </c>
      <c r="FK62" s="13"/>
      <c r="FL62" s="12">
        <v>0</v>
      </c>
      <c r="FM62" s="12">
        <v>0</v>
      </c>
      <c r="FN62" s="12">
        <v>0</v>
      </c>
      <c r="FO62" s="12">
        <v>0</v>
      </c>
      <c r="FP62" s="13"/>
      <c r="FQ62" s="12">
        <v>0</v>
      </c>
      <c r="FR62" s="12">
        <v>0</v>
      </c>
      <c r="FS62" s="12">
        <v>0</v>
      </c>
      <c r="FT62" s="12">
        <v>0</v>
      </c>
      <c r="FU62" s="13"/>
      <c r="FV62" s="12">
        <v>0</v>
      </c>
      <c r="FW62" s="12">
        <v>0</v>
      </c>
      <c r="FX62" s="12">
        <v>0</v>
      </c>
      <c r="FY62" s="12">
        <v>0</v>
      </c>
      <c r="FZ62" s="13"/>
      <c r="GA62" s="12">
        <v>0</v>
      </c>
      <c r="GB62" s="12">
        <v>0</v>
      </c>
      <c r="GC62" s="12">
        <v>0</v>
      </c>
      <c r="GD62" s="12">
        <v>0</v>
      </c>
      <c r="GE62" s="13"/>
      <c r="GF62" s="12">
        <v>0</v>
      </c>
      <c r="GG62" s="12">
        <v>0</v>
      </c>
      <c r="GH62" s="12">
        <v>0</v>
      </c>
      <c r="GI62" s="12">
        <v>0</v>
      </c>
      <c r="GJ62" s="13"/>
      <c r="GK62" s="12">
        <v>0</v>
      </c>
      <c r="GL62" s="12">
        <v>0</v>
      </c>
      <c r="GM62" s="12">
        <v>0</v>
      </c>
      <c r="GN62" s="12">
        <v>0</v>
      </c>
      <c r="GO62" s="13"/>
      <c r="GP62" s="12">
        <v>0</v>
      </c>
      <c r="GQ62" s="12">
        <v>0</v>
      </c>
      <c r="GR62" s="12">
        <v>0</v>
      </c>
      <c r="GS62" s="12">
        <v>0</v>
      </c>
      <c r="GT62" s="13"/>
      <c r="GU62" s="12">
        <v>0</v>
      </c>
      <c r="GV62" s="12">
        <v>0</v>
      </c>
      <c r="GW62" s="12">
        <v>0</v>
      </c>
      <c r="GX62" s="12">
        <v>0</v>
      </c>
      <c r="GY62" s="13"/>
      <c r="GZ62" s="12">
        <v>0</v>
      </c>
      <c r="HA62" s="12">
        <v>0</v>
      </c>
      <c r="HB62" s="12">
        <v>0</v>
      </c>
      <c r="HC62" s="12">
        <v>0</v>
      </c>
      <c r="HD62" s="13"/>
      <c r="HE62" s="12">
        <v>0</v>
      </c>
      <c r="HF62" s="12">
        <v>0</v>
      </c>
      <c r="HG62" s="12">
        <v>0</v>
      </c>
      <c r="HH62" s="12">
        <v>0</v>
      </c>
      <c r="HI62" s="13"/>
      <c r="HJ62" s="12">
        <v>0</v>
      </c>
      <c r="HK62" s="12">
        <v>0</v>
      </c>
      <c r="HL62" s="12">
        <v>0</v>
      </c>
      <c r="HM62" s="12">
        <v>0</v>
      </c>
      <c r="HN62" s="13"/>
      <c r="HO62" s="12">
        <v>0</v>
      </c>
      <c r="HP62" s="12">
        <v>0</v>
      </c>
      <c r="HQ62" s="12">
        <v>0</v>
      </c>
      <c r="HR62" s="12">
        <v>0</v>
      </c>
      <c r="HS62" s="13"/>
      <c r="HT62" s="12">
        <v>0</v>
      </c>
      <c r="HU62" s="12">
        <v>0</v>
      </c>
      <c r="HV62" s="12">
        <v>0</v>
      </c>
      <c r="HW62" s="12">
        <v>0</v>
      </c>
      <c r="HX62" s="13"/>
      <c r="HY62" s="12">
        <v>0</v>
      </c>
      <c r="HZ62" s="12">
        <v>0</v>
      </c>
      <c r="IA62" s="12">
        <v>0</v>
      </c>
      <c r="IB62" s="12">
        <v>0</v>
      </c>
      <c r="IC62" s="13"/>
      <c r="ID62" s="12">
        <v>0</v>
      </c>
      <c r="IE62" s="12">
        <v>0</v>
      </c>
      <c r="IF62" s="12">
        <v>0</v>
      </c>
      <c r="IG62" s="12">
        <v>0</v>
      </c>
      <c r="IH62" s="13"/>
      <c r="II62" s="12">
        <v>0</v>
      </c>
      <c r="IJ62" s="12">
        <v>0</v>
      </c>
      <c r="IK62" s="12">
        <v>0</v>
      </c>
      <c r="IL62" s="12">
        <v>0</v>
      </c>
      <c r="IM62" s="13"/>
      <c r="IN62" s="12">
        <v>0</v>
      </c>
      <c r="IO62" s="12">
        <v>0</v>
      </c>
      <c r="IP62" s="12">
        <v>0</v>
      </c>
      <c r="IQ62" s="12">
        <v>0</v>
      </c>
      <c r="IR62" s="13"/>
      <c r="IS62" s="12">
        <v>0</v>
      </c>
      <c r="IT62" s="12">
        <v>0</v>
      </c>
      <c r="IU62" s="12">
        <v>0</v>
      </c>
      <c r="IV62" s="12">
        <v>0</v>
      </c>
      <c r="IW62" s="13"/>
      <c r="IX62" s="12">
        <v>0</v>
      </c>
      <c r="IY62" s="12">
        <v>0</v>
      </c>
      <c r="IZ62" s="12">
        <v>0</v>
      </c>
      <c r="JA62" s="12">
        <v>0</v>
      </c>
      <c r="JB62" s="13"/>
      <c r="JC62" s="12">
        <v>0</v>
      </c>
      <c r="JD62" s="12">
        <v>0</v>
      </c>
      <c r="JE62" s="12">
        <v>0</v>
      </c>
      <c r="JF62" s="12">
        <v>0</v>
      </c>
      <c r="JG62" s="13"/>
      <c r="JH62" s="12">
        <v>0</v>
      </c>
      <c r="JI62" s="12">
        <v>0</v>
      </c>
      <c r="JJ62" s="12">
        <v>0</v>
      </c>
      <c r="JK62" s="12">
        <v>0</v>
      </c>
      <c r="JL62" s="13"/>
      <c r="JM62" s="12">
        <v>0</v>
      </c>
      <c r="JN62" s="12">
        <v>0</v>
      </c>
      <c r="JO62" s="12">
        <v>0</v>
      </c>
      <c r="JP62" s="12">
        <v>0</v>
      </c>
      <c r="JQ62" s="13"/>
      <c r="JR62" s="12">
        <v>0</v>
      </c>
      <c r="JS62" s="12">
        <v>0</v>
      </c>
      <c r="JT62" s="12">
        <v>0</v>
      </c>
      <c r="JU62" s="12">
        <v>0</v>
      </c>
      <c r="JV62" s="13"/>
      <c r="JW62" s="12">
        <v>0</v>
      </c>
      <c r="JX62" s="12">
        <v>0</v>
      </c>
      <c r="JY62" s="12">
        <v>0</v>
      </c>
      <c r="JZ62" s="12">
        <v>0</v>
      </c>
      <c r="KA62" s="13"/>
      <c r="KB62" s="12">
        <v>0</v>
      </c>
      <c r="KC62" s="12">
        <v>0</v>
      </c>
      <c r="KD62" s="12">
        <v>0</v>
      </c>
      <c r="KE62" s="12">
        <v>0</v>
      </c>
      <c r="KF62" s="13"/>
      <c r="KG62" s="12">
        <v>0</v>
      </c>
      <c r="KH62" s="12">
        <v>0</v>
      </c>
      <c r="KI62" s="12">
        <v>0</v>
      </c>
      <c r="KJ62" s="12">
        <v>0</v>
      </c>
      <c r="KK62" s="13"/>
      <c r="KL62" s="12">
        <v>0</v>
      </c>
      <c r="KM62" s="12">
        <v>0</v>
      </c>
      <c r="KN62" s="12">
        <v>0</v>
      </c>
      <c r="KO62" s="12">
        <v>0</v>
      </c>
      <c r="KP62" s="13"/>
      <c r="KQ62" s="12">
        <v>0</v>
      </c>
      <c r="KR62" s="12">
        <v>0</v>
      </c>
      <c r="KS62" s="12">
        <v>0</v>
      </c>
      <c r="KT62" s="12">
        <v>0</v>
      </c>
      <c r="KU62" s="13"/>
      <c r="KV62" s="12">
        <v>0</v>
      </c>
      <c r="KW62" s="12">
        <v>0</v>
      </c>
      <c r="KX62" s="12">
        <v>0</v>
      </c>
      <c r="KY62" s="12">
        <v>0</v>
      </c>
      <c r="KZ62" s="13"/>
      <c r="LA62" s="12">
        <v>0</v>
      </c>
      <c r="LB62" s="12">
        <v>0</v>
      </c>
      <c r="LC62" s="12">
        <v>0</v>
      </c>
      <c r="LD62" s="12">
        <v>0</v>
      </c>
      <c r="LE62" s="13"/>
      <c r="LF62" s="12">
        <v>0</v>
      </c>
      <c r="LG62" s="12">
        <v>0</v>
      </c>
      <c r="LH62" s="12">
        <v>0</v>
      </c>
      <c r="LI62" s="12">
        <v>0</v>
      </c>
      <c r="LJ62" s="13"/>
      <c r="LK62" s="12">
        <v>0</v>
      </c>
      <c r="LL62" s="12">
        <v>0</v>
      </c>
      <c r="LM62" s="12">
        <v>0</v>
      </c>
      <c r="LN62" s="12">
        <v>0</v>
      </c>
      <c r="LO62" s="13"/>
      <c r="LP62" s="12">
        <v>0</v>
      </c>
      <c r="LQ62" s="12">
        <v>0</v>
      </c>
      <c r="LR62" s="12">
        <v>0</v>
      </c>
      <c r="LS62" s="12">
        <v>0</v>
      </c>
      <c r="LT62" s="13"/>
      <c r="LU62" s="12">
        <v>0</v>
      </c>
      <c r="LV62" s="12">
        <v>0</v>
      </c>
      <c r="LW62" s="12">
        <v>0</v>
      </c>
      <c r="LX62" s="12">
        <v>0</v>
      </c>
      <c r="LY62" s="13"/>
      <c r="LZ62" s="12">
        <v>0</v>
      </c>
      <c r="MA62" s="12">
        <v>0</v>
      </c>
      <c r="MB62" s="12">
        <v>0</v>
      </c>
      <c r="MC62" s="12">
        <v>0</v>
      </c>
      <c r="MD62" s="13"/>
      <c r="ME62" s="12">
        <v>0</v>
      </c>
      <c r="MF62" s="12">
        <v>620000</v>
      </c>
      <c r="MG62" s="12">
        <v>0</v>
      </c>
      <c r="MH62" s="12">
        <v>620000</v>
      </c>
      <c r="MI62" s="13"/>
      <c r="MJ62" s="12">
        <v>0</v>
      </c>
      <c r="MK62" s="12">
        <v>0</v>
      </c>
      <c r="ML62" s="12">
        <v>0</v>
      </c>
      <c r="MM62" s="12">
        <v>0</v>
      </c>
      <c r="MN62" s="13"/>
      <c r="MO62" s="12">
        <v>0</v>
      </c>
      <c r="MP62" s="12">
        <v>0</v>
      </c>
      <c r="MQ62" s="12">
        <v>0</v>
      </c>
      <c r="MR62" s="12">
        <v>0</v>
      </c>
      <c r="MS62" s="13"/>
      <c r="MT62" s="12">
        <v>0</v>
      </c>
      <c r="MU62" s="12">
        <v>0</v>
      </c>
      <c r="MV62" s="12">
        <v>0</v>
      </c>
      <c r="MW62" s="12">
        <v>0</v>
      </c>
      <c r="MX62" s="13"/>
      <c r="MY62" s="12">
        <v>0</v>
      </c>
      <c r="MZ62" s="12">
        <v>0</v>
      </c>
      <c r="NA62" s="12">
        <v>0</v>
      </c>
      <c r="NB62" s="12">
        <v>0</v>
      </c>
      <c r="NC62" s="13"/>
      <c r="ND62" s="12">
        <v>0</v>
      </c>
      <c r="NE62" s="12">
        <v>0</v>
      </c>
      <c r="NF62" s="12">
        <v>0</v>
      </c>
      <c r="NG62" s="12">
        <v>0</v>
      </c>
      <c r="NH62" s="13"/>
      <c r="NI62" s="12">
        <v>0</v>
      </c>
      <c r="NJ62" s="12">
        <v>0</v>
      </c>
      <c r="NK62" s="12">
        <v>0</v>
      </c>
      <c r="NL62" s="12">
        <v>0</v>
      </c>
      <c r="NM62" s="13"/>
      <c r="NN62" s="12">
        <v>0</v>
      </c>
      <c r="NO62" s="12">
        <v>0</v>
      </c>
      <c r="NP62" s="12">
        <v>0</v>
      </c>
      <c r="NQ62" s="12">
        <v>0</v>
      </c>
      <c r="NR62" s="13"/>
      <c r="NS62" s="12">
        <v>0</v>
      </c>
      <c r="NT62" s="12">
        <v>0</v>
      </c>
      <c r="NU62" s="12">
        <v>0</v>
      </c>
      <c r="NV62" s="12">
        <v>0</v>
      </c>
      <c r="NW62" s="13"/>
      <c r="NX62" s="12">
        <v>0</v>
      </c>
      <c r="NY62" s="12">
        <v>0</v>
      </c>
      <c r="NZ62" s="12">
        <v>0</v>
      </c>
      <c r="OA62" s="12">
        <v>0</v>
      </c>
      <c r="OB62" s="13"/>
      <c r="OC62" s="12">
        <v>0</v>
      </c>
      <c r="OD62" s="12">
        <v>0</v>
      </c>
      <c r="OE62" s="12">
        <v>0</v>
      </c>
      <c r="OF62" s="12">
        <v>0</v>
      </c>
      <c r="OG62" s="13"/>
      <c r="OH62" s="12">
        <v>0</v>
      </c>
      <c r="OI62" s="12">
        <v>0</v>
      </c>
      <c r="OJ62" s="12">
        <v>0</v>
      </c>
      <c r="OK62" s="12">
        <v>0</v>
      </c>
      <c r="OL62" s="13"/>
      <c r="OM62" s="12">
        <v>0</v>
      </c>
      <c r="ON62" s="12">
        <v>0</v>
      </c>
      <c r="OO62" s="12">
        <v>0</v>
      </c>
      <c r="OP62" s="12">
        <v>0</v>
      </c>
      <c r="OQ62" s="13"/>
      <c r="OR62" s="12">
        <v>0</v>
      </c>
      <c r="OS62" s="12">
        <v>0</v>
      </c>
      <c r="OT62" s="12">
        <v>0</v>
      </c>
      <c r="OU62" s="12">
        <v>0</v>
      </c>
      <c r="OV62" s="13"/>
      <c r="OW62" s="12">
        <v>0</v>
      </c>
      <c r="OX62" s="12">
        <v>0</v>
      </c>
      <c r="OY62" s="12">
        <v>0</v>
      </c>
      <c r="OZ62" s="12">
        <v>0</v>
      </c>
      <c r="PA62" s="13"/>
      <c r="PB62" s="12">
        <v>0</v>
      </c>
      <c r="PC62" s="12">
        <v>0</v>
      </c>
      <c r="PD62" s="12">
        <v>0</v>
      </c>
      <c r="PE62" s="12">
        <v>0</v>
      </c>
      <c r="PF62" s="13"/>
      <c r="PG62" s="12">
        <v>0</v>
      </c>
      <c r="PH62" s="12">
        <v>0</v>
      </c>
      <c r="PI62" s="12">
        <v>0</v>
      </c>
      <c r="PJ62" s="12">
        <v>0</v>
      </c>
      <c r="PK62" s="13"/>
      <c r="PL62" s="12">
        <v>0</v>
      </c>
      <c r="PM62" s="12">
        <v>0</v>
      </c>
      <c r="PN62" s="12">
        <v>0</v>
      </c>
      <c r="PO62" s="12">
        <v>0</v>
      </c>
      <c r="PP62" s="13"/>
      <c r="PQ62" s="12">
        <v>0</v>
      </c>
      <c r="PR62" s="12">
        <v>0</v>
      </c>
      <c r="PS62" s="12">
        <v>0</v>
      </c>
      <c r="PT62" s="12">
        <v>0</v>
      </c>
      <c r="PU62" s="13"/>
      <c r="PV62" s="12">
        <v>0</v>
      </c>
      <c r="PW62" s="12">
        <v>0</v>
      </c>
      <c r="PX62" s="12">
        <v>0</v>
      </c>
      <c r="PY62" s="12">
        <v>0</v>
      </c>
      <c r="PZ62" s="13"/>
      <c r="QA62" s="12">
        <v>0</v>
      </c>
      <c r="QB62" s="12">
        <v>0</v>
      </c>
      <c r="QC62" s="12">
        <v>0</v>
      </c>
      <c r="QD62" s="12">
        <v>0</v>
      </c>
      <c r="QE62" s="13"/>
      <c r="QF62" s="12">
        <v>0</v>
      </c>
      <c r="QG62" s="12">
        <v>0</v>
      </c>
      <c r="QH62" s="12">
        <v>0</v>
      </c>
      <c r="QI62" s="12">
        <v>0</v>
      </c>
      <c r="QJ62" s="13"/>
      <c r="QK62" s="12">
        <v>0</v>
      </c>
      <c r="QL62" s="12">
        <v>0</v>
      </c>
      <c r="QM62" s="12">
        <v>0</v>
      </c>
      <c r="QN62" s="12">
        <v>0</v>
      </c>
      <c r="QO62" s="13"/>
      <c r="QP62" s="12">
        <v>0</v>
      </c>
      <c r="QQ62" s="12">
        <v>0</v>
      </c>
      <c r="QR62" s="12">
        <v>0</v>
      </c>
      <c r="QS62" s="12">
        <v>0</v>
      </c>
      <c r="QT62" s="13"/>
      <c r="QU62" s="12">
        <v>0</v>
      </c>
      <c r="QV62" s="12">
        <v>0</v>
      </c>
      <c r="QW62" s="12">
        <v>0</v>
      </c>
      <c r="QX62" s="12">
        <v>0</v>
      </c>
      <c r="QY62" s="13"/>
      <c r="QZ62" s="12">
        <v>0</v>
      </c>
      <c r="RA62" s="12">
        <v>0</v>
      </c>
      <c r="RB62" s="12">
        <v>0</v>
      </c>
      <c r="RC62" s="12">
        <v>0</v>
      </c>
      <c r="RD62" s="13"/>
      <c r="RE62" s="12">
        <v>0</v>
      </c>
      <c r="RF62" s="12">
        <v>0</v>
      </c>
      <c r="RG62" s="12">
        <v>0</v>
      </c>
      <c r="RH62" s="12">
        <v>0</v>
      </c>
      <c r="RI62" s="13"/>
      <c r="RJ62" s="12">
        <v>0</v>
      </c>
      <c r="RK62" s="12">
        <v>0</v>
      </c>
      <c r="RL62" s="12">
        <v>0</v>
      </c>
      <c r="RM62" s="12">
        <v>0</v>
      </c>
      <c r="RN62" s="13"/>
      <c r="RO62" s="12">
        <v>0</v>
      </c>
      <c r="RP62" s="12">
        <v>0</v>
      </c>
      <c r="RQ62" s="12">
        <v>0</v>
      </c>
      <c r="RR62" s="12">
        <v>0</v>
      </c>
      <c r="RS62" s="13"/>
      <c r="RT62" s="12">
        <v>0</v>
      </c>
      <c r="RU62" s="12">
        <v>0</v>
      </c>
      <c r="RV62" s="12">
        <v>0</v>
      </c>
      <c r="RW62" s="12">
        <v>0</v>
      </c>
      <c r="RX62" s="13"/>
      <c r="RY62" s="12">
        <v>0</v>
      </c>
      <c r="RZ62" s="12">
        <v>0</v>
      </c>
      <c r="SA62" s="12">
        <v>0</v>
      </c>
      <c r="SB62" s="12">
        <v>0</v>
      </c>
      <c r="SC62" s="13"/>
      <c r="SD62" s="12">
        <v>0</v>
      </c>
      <c r="SE62" s="12">
        <v>0</v>
      </c>
      <c r="SF62" s="12">
        <v>0</v>
      </c>
      <c r="SG62" s="12">
        <v>0</v>
      </c>
      <c r="SH62" s="13"/>
      <c r="SI62" s="12">
        <v>0</v>
      </c>
      <c r="SJ62" s="12">
        <v>0</v>
      </c>
      <c r="SK62" s="12">
        <v>0</v>
      </c>
      <c r="SL62" s="12">
        <v>0</v>
      </c>
      <c r="SM62" s="13"/>
      <c r="SN62" s="12">
        <v>0</v>
      </c>
      <c r="SO62" s="12">
        <v>0</v>
      </c>
      <c r="SP62" s="12">
        <v>0</v>
      </c>
      <c r="SQ62" s="12">
        <v>0</v>
      </c>
      <c r="SR62" s="13"/>
      <c r="SS62" s="12">
        <v>0</v>
      </c>
      <c r="ST62" s="12">
        <v>0</v>
      </c>
      <c r="SU62" s="12">
        <v>0</v>
      </c>
      <c r="SV62" s="12">
        <v>0</v>
      </c>
      <c r="SW62" s="13"/>
      <c r="SX62" s="12">
        <v>0</v>
      </c>
      <c r="SY62" s="12">
        <v>0</v>
      </c>
      <c r="SZ62" s="12">
        <v>0</v>
      </c>
      <c r="TA62" s="12">
        <v>0</v>
      </c>
      <c r="TB62" s="13"/>
      <c r="TC62" s="12">
        <v>0</v>
      </c>
      <c r="TD62" s="12">
        <v>0</v>
      </c>
      <c r="TE62" s="12">
        <v>0</v>
      </c>
      <c r="TF62" s="12">
        <v>0</v>
      </c>
      <c r="TG62" s="13"/>
      <c r="TH62" s="12">
        <v>0</v>
      </c>
      <c r="TI62" s="12">
        <v>0</v>
      </c>
      <c r="TJ62" s="12">
        <v>0</v>
      </c>
      <c r="TK62" s="12">
        <v>0</v>
      </c>
      <c r="TL62" s="13"/>
      <c r="TM62" s="12">
        <v>0</v>
      </c>
      <c r="TN62" s="12">
        <v>0</v>
      </c>
      <c r="TO62" s="12">
        <v>0</v>
      </c>
      <c r="TP62" s="12">
        <v>0</v>
      </c>
      <c r="TQ62" s="13"/>
      <c r="TR62" s="12">
        <v>0</v>
      </c>
      <c r="TS62" s="12">
        <v>0</v>
      </c>
      <c r="TT62" s="12">
        <v>0</v>
      </c>
      <c r="TU62" s="12">
        <v>0</v>
      </c>
      <c r="TV62" s="13"/>
      <c r="TW62" s="12">
        <v>0</v>
      </c>
      <c r="TX62" s="12">
        <v>0</v>
      </c>
      <c r="TY62" s="12">
        <v>0</v>
      </c>
      <c r="TZ62" s="12">
        <v>0</v>
      </c>
      <c r="UA62" s="13"/>
      <c r="UB62" s="12">
        <v>0</v>
      </c>
      <c r="UC62" s="12">
        <v>0</v>
      </c>
      <c r="UD62" s="12">
        <v>0</v>
      </c>
      <c r="UE62" s="12">
        <v>0</v>
      </c>
      <c r="UF62" s="13"/>
      <c r="UG62" s="12">
        <v>0</v>
      </c>
      <c r="UH62" s="12">
        <v>2134956</v>
      </c>
      <c r="UI62" s="12">
        <v>0</v>
      </c>
      <c r="UJ62" s="12">
        <v>2134956</v>
      </c>
      <c r="UK62" s="13"/>
    </row>
    <row r="63" spans="1:557" hidden="1">
      <c r="A63" s="10">
        <v>57</v>
      </c>
      <c r="B63" s="11" t="s">
        <v>64</v>
      </c>
      <c r="C63" s="12">
        <v>0</v>
      </c>
      <c r="D63" s="12">
        <v>0</v>
      </c>
      <c r="E63" s="12">
        <v>0</v>
      </c>
      <c r="F63" s="12">
        <v>0</v>
      </c>
      <c r="G63" s="13"/>
      <c r="H63" s="12">
        <v>0</v>
      </c>
      <c r="I63" s="12">
        <v>0</v>
      </c>
      <c r="J63" s="12">
        <v>0</v>
      </c>
      <c r="K63" s="12">
        <v>0</v>
      </c>
      <c r="L63" s="13"/>
      <c r="M63" s="12">
        <v>0</v>
      </c>
      <c r="N63" s="12">
        <v>0</v>
      </c>
      <c r="O63" s="12">
        <v>0</v>
      </c>
      <c r="P63" s="12">
        <v>0</v>
      </c>
      <c r="Q63" s="13"/>
      <c r="R63" s="12">
        <v>0</v>
      </c>
      <c r="S63" s="12">
        <v>0</v>
      </c>
      <c r="T63" s="12">
        <v>0</v>
      </c>
      <c r="U63" s="12">
        <v>0</v>
      </c>
      <c r="V63" s="13"/>
      <c r="W63" s="12"/>
      <c r="X63" s="12">
        <v>0</v>
      </c>
      <c r="Y63" s="12">
        <v>0</v>
      </c>
      <c r="Z63" s="12">
        <v>0</v>
      </c>
      <c r="AA63" s="13"/>
      <c r="AB63" s="12">
        <v>1</v>
      </c>
      <c r="AC63" s="12">
        <v>150000</v>
      </c>
      <c r="AD63" s="12">
        <v>0</v>
      </c>
      <c r="AE63" s="12">
        <v>150000</v>
      </c>
      <c r="AF63" s="13"/>
      <c r="AG63" s="12">
        <v>0</v>
      </c>
      <c r="AH63" s="12">
        <v>0</v>
      </c>
      <c r="AI63" s="12">
        <v>0</v>
      </c>
      <c r="AJ63" s="12">
        <v>0</v>
      </c>
      <c r="AK63" s="13"/>
      <c r="AL63" s="12">
        <v>0</v>
      </c>
      <c r="AM63" s="12">
        <v>0</v>
      </c>
      <c r="AN63" s="12">
        <v>0</v>
      </c>
      <c r="AO63" s="12">
        <v>0</v>
      </c>
      <c r="AP63" s="13"/>
      <c r="AQ63" s="12">
        <v>0</v>
      </c>
      <c r="AR63" s="12">
        <v>0</v>
      </c>
      <c r="AS63" s="12">
        <v>0</v>
      </c>
      <c r="AT63" s="12">
        <v>0</v>
      </c>
      <c r="AU63" s="13"/>
      <c r="AV63" s="12">
        <v>0</v>
      </c>
      <c r="AW63" s="12">
        <v>0</v>
      </c>
      <c r="AX63" s="12">
        <v>0</v>
      </c>
      <c r="AY63" s="12">
        <v>0</v>
      </c>
      <c r="AZ63" s="13"/>
      <c r="BA63" s="12">
        <v>0</v>
      </c>
      <c r="BB63" s="12">
        <v>0</v>
      </c>
      <c r="BC63" s="12">
        <v>0</v>
      </c>
      <c r="BD63" s="12">
        <v>0</v>
      </c>
      <c r="BE63" s="13"/>
      <c r="BF63" s="12">
        <v>0</v>
      </c>
      <c r="BG63" s="12">
        <v>0</v>
      </c>
      <c r="BH63" s="12">
        <v>0</v>
      </c>
      <c r="BI63" s="12">
        <v>0</v>
      </c>
      <c r="BJ63" s="13"/>
      <c r="BK63" s="12">
        <v>0</v>
      </c>
      <c r="BL63" s="12">
        <v>0</v>
      </c>
      <c r="BM63" s="12">
        <v>0</v>
      </c>
      <c r="BN63" s="12">
        <v>0</v>
      </c>
      <c r="BO63" s="13"/>
      <c r="BP63" s="12">
        <v>0</v>
      </c>
      <c r="BQ63" s="12">
        <v>0</v>
      </c>
      <c r="BR63" s="12">
        <v>0</v>
      </c>
      <c r="BS63" s="12">
        <v>0</v>
      </c>
      <c r="BT63" s="13"/>
      <c r="BU63" s="12">
        <v>0</v>
      </c>
      <c r="BV63" s="12">
        <v>0</v>
      </c>
      <c r="BW63" s="12">
        <v>0</v>
      </c>
      <c r="BX63" s="12">
        <v>0</v>
      </c>
      <c r="BY63" s="13"/>
      <c r="BZ63" s="12">
        <v>0</v>
      </c>
      <c r="CA63" s="12">
        <v>0</v>
      </c>
      <c r="CB63" s="12">
        <v>0</v>
      </c>
      <c r="CC63" s="12">
        <v>0</v>
      </c>
      <c r="CD63" s="13"/>
      <c r="CE63" s="12">
        <v>0</v>
      </c>
      <c r="CF63" s="12">
        <v>0</v>
      </c>
      <c r="CG63" s="12">
        <v>0</v>
      </c>
      <c r="CH63" s="12">
        <v>0</v>
      </c>
      <c r="CI63" s="13"/>
      <c r="CJ63" s="12">
        <v>0</v>
      </c>
      <c r="CK63" s="12">
        <v>0</v>
      </c>
      <c r="CL63" s="12">
        <v>0</v>
      </c>
      <c r="CM63" s="12">
        <v>0</v>
      </c>
      <c r="CN63" s="13"/>
      <c r="CO63" s="12">
        <v>0</v>
      </c>
      <c r="CP63" s="12">
        <v>0</v>
      </c>
      <c r="CQ63" s="12">
        <v>0</v>
      </c>
      <c r="CR63" s="12">
        <v>0</v>
      </c>
      <c r="CS63" s="13"/>
      <c r="CT63" s="12">
        <v>0</v>
      </c>
      <c r="CU63" s="12">
        <v>0</v>
      </c>
      <c r="CV63" s="12">
        <v>0</v>
      </c>
      <c r="CW63" s="12">
        <v>0</v>
      </c>
      <c r="CX63" s="13"/>
      <c r="CY63" s="12">
        <v>0</v>
      </c>
      <c r="CZ63" s="12">
        <v>0</v>
      </c>
      <c r="DA63" s="12">
        <v>0</v>
      </c>
      <c r="DB63" s="12">
        <v>0</v>
      </c>
      <c r="DC63" s="13"/>
      <c r="DD63" s="12">
        <v>0</v>
      </c>
      <c r="DE63" s="12">
        <v>0</v>
      </c>
      <c r="DF63" s="12">
        <v>0</v>
      </c>
      <c r="DG63" s="12">
        <v>0</v>
      </c>
      <c r="DH63" s="13"/>
      <c r="DI63" s="12">
        <v>0</v>
      </c>
      <c r="DJ63" s="12">
        <v>0</v>
      </c>
      <c r="DK63" s="12">
        <v>0</v>
      </c>
      <c r="DL63" s="12">
        <v>0</v>
      </c>
      <c r="DM63" s="13"/>
      <c r="DN63" s="12">
        <v>0</v>
      </c>
      <c r="DO63" s="12">
        <v>0</v>
      </c>
      <c r="DP63" s="12">
        <v>0</v>
      </c>
      <c r="DQ63" s="12">
        <v>0</v>
      </c>
      <c r="DR63" s="13"/>
      <c r="DS63" s="12">
        <v>0</v>
      </c>
      <c r="DT63" s="12">
        <v>0</v>
      </c>
      <c r="DU63" s="12">
        <v>0</v>
      </c>
      <c r="DV63" s="12">
        <v>0</v>
      </c>
      <c r="DW63" s="13"/>
      <c r="DX63" s="12">
        <v>0</v>
      </c>
      <c r="DY63" s="12">
        <v>0</v>
      </c>
      <c r="DZ63" s="12">
        <v>0</v>
      </c>
      <c r="EA63" s="12">
        <v>0</v>
      </c>
      <c r="EB63" s="13"/>
      <c r="EC63" s="12">
        <v>0</v>
      </c>
      <c r="ED63" s="12">
        <v>0</v>
      </c>
      <c r="EE63" s="12">
        <v>0</v>
      </c>
      <c r="EF63" s="12">
        <v>0</v>
      </c>
      <c r="EG63" s="13"/>
      <c r="EH63" s="12">
        <v>0</v>
      </c>
      <c r="EI63" s="12">
        <v>0</v>
      </c>
      <c r="EJ63" s="12">
        <v>0</v>
      </c>
      <c r="EK63" s="12">
        <v>0</v>
      </c>
      <c r="EL63" s="13"/>
      <c r="EM63" s="12">
        <v>0</v>
      </c>
      <c r="EN63" s="12"/>
      <c r="EO63" s="12">
        <v>0</v>
      </c>
      <c r="EP63" s="12">
        <v>0</v>
      </c>
      <c r="EQ63" s="13"/>
      <c r="ER63" s="12">
        <v>0</v>
      </c>
      <c r="ES63" s="12">
        <v>0</v>
      </c>
      <c r="ET63" s="12">
        <v>0</v>
      </c>
      <c r="EU63" s="12">
        <v>0</v>
      </c>
      <c r="EV63" s="13"/>
      <c r="EW63" s="12">
        <v>0</v>
      </c>
      <c r="EX63" s="12">
        <v>0</v>
      </c>
      <c r="EY63" s="12">
        <v>0</v>
      </c>
      <c r="EZ63" s="12">
        <v>0</v>
      </c>
      <c r="FA63" s="13"/>
      <c r="FB63" s="12">
        <v>0</v>
      </c>
      <c r="FC63" s="12">
        <v>0</v>
      </c>
      <c r="FD63" s="12">
        <v>0</v>
      </c>
      <c r="FE63" s="12">
        <v>0</v>
      </c>
      <c r="FF63" s="13"/>
      <c r="FG63" s="12">
        <v>0</v>
      </c>
      <c r="FH63" s="12">
        <v>0</v>
      </c>
      <c r="FI63" s="12">
        <v>0</v>
      </c>
      <c r="FJ63" s="12">
        <v>0</v>
      </c>
      <c r="FK63" s="13"/>
      <c r="FL63" s="12">
        <v>0</v>
      </c>
      <c r="FM63" s="12">
        <v>0</v>
      </c>
      <c r="FN63" s="12">
        <v>0</v>
      </c>
      <c r="FO63" s="12">
        <v>0</v>
      </c>
      <c r="FP63" s="13"/>
      <c r="FQ63" s="12">
        <v>0</v>
      </c>
      <c r="FR63" s="12">
        <v>0</v>
      </c>
      <c r="FS63" s="12">
        <v>0</v>
      </c>
      <c r="FT63" s="12">
        <v>0</v>
      </c>
      <c r="FU63" s="13"/>
      <c r="FV63" s="12">
        <v>0</v>
      </c>
      <c r="FW63" s="12">
        <v>0</v>
      </c>
      <c r="FX63" s="12">
        <v>0</v>
      </c>
      <c r="FY63" s="12">
        <v>0</v>
      </c>
      <c r="FZ63" s="13"/>
      <c r="GA63" s="12">
        <v>0</v>
      </c>
      <c r="GB63" s="12">
        <v>0</v>
      </c>
      <c r="GC63" s="12">
        <v>0</v>
      </c>
      <c r="GD63" s="12">
        <v>0</v>
      </c>
      <c r="GE63" s="13"/>
      <c r="GF63" s="12">
        <v>0</v>
      </c>
      <c r="GG63" s="12">
        <v>0</v>
      </c>
      <c r="GH63" s="12">
        <v>0</v>
      </c>
      <c r="GI63" s="12">
        <v>0</v>
      </c>
      <c r="GJ63" s="13"/>
      <c r="GK63" s="12">
        <v>0</v>
      </c>
      <c r="GL63" s="12">
        <v>0</v>
      </c>
      <c r="GM63" s="12">
        <v>0</v>
      </c>
      <c r="GN63" s="12">
        <v>0</v>
      </c>
      <c r="GO63" s="13"/>
      <c r="GP63" s="12">
        <v>0</v>
      </c>
      <c r="GQ63" s="12">
        <v>0</v>
      </c>
      <c r="GR63" s="12">
        <v>0</v>
      </c>
      <c r="GS63" s="12">
        <v>0</v>
      </c>
      <c r="GT63" s="13"/>
      <c r="GU63" s="12">
        <v>0</v>
      </c>
      <c r="GV63" s="12">
        <v>0</v>
      </c>
      <c r="GW63" s="12">
        <v>0</v>
      </c>
      <c r="GX63" s="12">
        <v>0</v>
      </c>
      <c r="GY63" s="13"/>
      <c r="GZ63" s="12">
        <v>0</v>
      </c>
      <c r="HA63" s="12">
        <v>0</v>
      </c>
      <c r="HB63" s="12">
        <v>0</v>
      </c>
      <c r="HC63" s="12">
        <v>0</v>
      </c>
      <c r="HD63" s="13"/>
      <c r="HE63" s="12">
        <v>0</v>
      </c>
      <c r="HF63" s="12">
        <v>0</v>
      </c>
      <c r="HG63" s="12">
        <v>0</v>
      </c>
      <c r="HH63" s="12">
        <v>0</v>
      </c>
      <c r="HI63" s="13"/>
      <c r="HJ63" s="12">
        <v>0</v>
      </c>
      <c r="HK63" s="12">
        <v>0</v>
      </c>
      <c r="HL63" s="12">
        <v>0</v>
      </c>
      <c r="HM63" s="12">
        <v>0</v>
      </c>
      <c r="HN63" s="13"/>
      <c r="HO63" s="12">
        <v>0</v>
      </c>
      <c r="HP63" s="12">
        <v>0</v>
      </c>
      <c r="HQ63" s="12">
        <v>0</v>
      </c>
      <c r="HR63" s="12">
        <v>0</v>
      </c>
      <c r="HS63" s="13"/>
      <c r="HT63" s="12">
        <v>0</v>
      </c>
      <c r="HU63" s="12">
        <v>0</v>
      </c>
      <c r="HV63" s="12">
        <v>0</v>
      </c>
      <c r="HW63" s="12">
        <v>0</v>
      </c>
      <c r="HX63" s="13"/>
      <c r="HY63" s="12">
        <v>0</v>
      </c>
      <c r="HZ63" s="12">
        <v>0</v>
      </c>
      <c r="IA63" s="12">
        <v>0</v>
      </c>
      <c r="IB63" s="12">
        <v>0</v>
      </c>
      <c r="IC63" s="13"/>
      <c r="ID63" s="12">
        <v>0</v>
      </c>
      <c r="IE63" s="12">
        <v>0</v>
      </c>
      <c r="IF63" s="12">
        <v>0</v>
      </c>
      <c r="IG63" s="12">
        <v>0</v>
      </c>
      <c r="IH63" s="13"/>
      <c r="II63" s="12">
        <v>0</v>
      </c>
      <c r="IJ63" s="12">
        <v>0</v>
      </c>
      <c r="IK63" s="12">
        <v>0</v>
      </c>
      <c r="IL63" s="12">
        <v>0</v>
      </c>
      <c r="IM63" s="13"/>
      <c r="IN63" s="12">
        <v>0</v>
      </c>
      <c r="IO63" s="12">
        <v>0</v>
      </c>
      <c r="IP63" s="12">
        <v>0</v>
      </c>
      <c r="IQ63" s="12">
        <v>0</v>
      </c>
      <c r="IR63" s="13"/>
      <c r="IS63" s="12">
        <v>0</v>
      </c>
      <c r="IT63" s="12">
        <v>0</v>
      </c>
      <c r="IU63" s="12">
        <v>0</v>
      </c>
      <c r="IV63" s="12">
        <v>0</v>
      </c>
      <c r="IW63" s="13"/>
      <c r="IX63" s="12">
        <v>0</v>
      </c>
      <c r="IY63" s="12">
        <v>0</v>
      </c>
      <c r="IZ63" s="12">
        <v>0</v>
      </c>
      <c r="JA63" s="12">
        <v>0</v>
      </c>
      <c r="JB63" s="13"/>
      <c r="JC63" s="12">
        <v>0</v>
      </c>
      <c r="JD63" s="12">
        <v>0</v>
      </c>
      <c r="JE63" s="12">
        <v>0</v>
      </c>
      <c r="JF63" s="12">
        <v>0</v>
      </c>
      <c r="JG63" s="13"/>
      <c r="JH63" s="12">
        <v>0</v>
      </c>
      <c r="JI63" s="12">
        <v>0</v>
      </c>
      <c r="JJ63" s="12">
        <v>0</v>
      </c>
      <c r="JK63" s="12">
        <v>0</v>
      </c>
      <c r="JL63" s="13"/>
      <c r="JM63" s="12">
        <v>0</v>
      </c>
      <c r="JN63" s="12">
        <v>0</v>
      </c>
      <c r="JO63" s="12">
        <v>0</v>
      </c>
      <c r="JP63" s="12">
        <v>0</v>
      </c>
      <c r="JQ63" s="13"/>
      <c r="JR63" s="12">
        <v>0</v>
      </c>
      <c r="JS63" s="12">
        <v>0</v>
      </c>
      <c r="JT63" s="12">
        <v>0</v>
      </c>
      <c r="JU63" s="12">
        <v>0</v>
      </c>
      <c r="JV63" s="13"/>
      <c r="JW63" s="12">
        <v>0</v>
      </c>
      <c r="JX63" s="12">
        <v>0</v>
      </c>
      <c r="JY63" s="12">
        <v>0</v>
      </c>
      <c r="JZ63" s="12">
        <v>0</v>
      </c>
      <c r="KA63" s="13"/>
      <c r="KB63" s="12">
        <v>0</v>
      </c>
      <c r="KC63" s="12">
        <v>0</v>
      </c>
      <c r="KD63" s="12">
        <v>0</v>
      </c>
      <c r="KE63" s="12">
        <v>0</v>
      </c>
      <c r="KF63" s="13"/>
      <c r="KG63" s="12">
        <v>0</v>
      </c>
      <c r="KH63" s="12">
        <v>0</v>
      </c>
      <c r="KI63" s="12">
        <v>0</v>
      </c>
      <c r="KJ63" s="12">
        <v>0</v>
      </c>
      <c r="KK63" s="13"/>
      <c r="KL63" s="12">
        <v>0</v>
      </c>
      <c r="KM63" s="12">
        <v>0</v>
      </c>
      <c r="KN63" s="12">
        <v>0</v>
      </c>
      <c r="KO63" s="12">
        <v>0</v>
      </c>
      <c r="KP63" s="13"/>
      <c r="KQ63" s="12">
        <v>0</v>
      </c>
      <c r="KR63" s="12">
        <v>0</v>
      </c>
      <c r="KS63" s="12">
        <v>0</v>
      </c>
      <c r="KT63" s="12">
        <v>0</v>
      </c>
      <c r="KU63" s="13"/>
      <c r="KV63" s="12">
        <v>0</v>
      </c>
      <c r="KW63" s="12">
        <v>0</v>
      </c>
      <c r="KX63" s="12">
        <v>0</v>
      </c>
      <c r="KY63" s="12">
        <v>0</v>
      </c>
      <c r="KZ63" s="13"/>
      <c r="LA63" s="12">
        <v>0</v>
      </c>
      <c r="LB63" s="12">
        <v>0</v>
      </c>
      <c r="LC63" s="12">
        <v>0</v>
      </c>
      <c r="LD63" s="12">
        <v>0</v>
      </c>
      <c r="LE63" s="13"/>
      <c r="LF63" s="12">
        <v>0</v>
      </c>
      <c r="LG63" s="12">
        <v>0</v>
      </c>
      <c r="LH63" s="12">
        <v>0</v>
      </c>
      <c r="LI63" s="12">
        <v>0</v>
      </c>
      <c r="LJ63" s="13"/>
      <c r="LK63" s="12">
        <v>0</v>
      </c>
      <c r="LL63" s="12">
        <v>0</v>
      </c>
      <c r="LM63" s="12">
        <v>0</v>
      </c>
      <c r="LN63" s="12">
        <v>0</v>
      </c>
      <c r="LO63" s="13"/>
      <c r="LP63" s="12">
        <v>0</v>
      </c>
      <c r="LQ63" s="12">
        <v>0</v>
      </c>
      <c r="LR63" s="12">
        <v>0</v>
      </c>
      <c r="LS63" s="12">
        <v>0</v>
      </c>
      <c r="LT63" s="13"/>
      <c r="LU63" s="12">
        <v>0</v>
      </c>
      <c r="LV63" s="12">
        <v>0</v>
      </c>
      <c r="LW63" s="12">
        <v>0</v>
      </c>
      <c r="LX63" s="12">
        <v>0</v>
      </c>
      <c r="LY63" s="13"/>
      <c r="LZ63" s="12">
        <v>0</v>
      </c>
      <c r="MA63" s="12">
        <v>0</v>
      </c>
      <c r="MB63" s="12">
        <v>0</v>
      </c>
      <c r="MC63" s="12">
        <v>0</v>
      </c>
      <c r="MD63" s="13"/>
      <c r="ME63" s="12">
        <v>0</v>
      </c>
      <c r="MF63" s="12">
        <v>0</v>
      </c>
      <c r="MG63" s="12">
        <v>0</v>
      </c>
      <c r="MH63" s="12">
        <v>0</v>
      </c>
      <c r="MI63" s="13"/>
      <c r="MJ63" s="12">
        <v>0</v>
      </c>
      <c r="MK63" s="12">
        <v>0</v>
      </c>
      <c r="ML63" s="12">
        <v>0</v>
      </c>
      <c r="MM63" s="12">
        <v>0</v>
      </c>
      <c r="MN63" s="13"/>
      <c r="MO63" s="12">
        <v>0</v>
      </c>
      <c r="MP63" s="12">
        <v>0</v>
      </c>
      <c r="MQ63" s="12">
        <v>0</v>
      </c>
      <c r="MR63" s="12">
        <v>0</v>
      </c>
      <c r="MS63" s="13"/>
      <c r="MT63" s="12">
        <v>0</v>
      </c>
      <c r="MU63" s="12">
        <v>0</v>
      </c>
      <c r="MV63" s="12">
        <v>0</v>
      </c>
      <c r="MW63" s="12">
        <v>0</v>
      </c>
      <c r="MX63" s="13"/>
      <c r="MY63" s="12">
        <v>0</v>
      </c>
      <c r="MZ63" s="12">
        <v>0</v>
      </c>
      <c r="NA63" s="12">
        <v>0</v>
      </c>
      <c r="NB63" s="12">
        <v>0</v>
      </c>
      <c r="NC63" s="13"/>
      <c r="ND63" s="12">
        <v>0</v>
      </c>
      <c r="NE63" s="12">
        <v>0</v>
      </c>
      <c r="NF63" s="12">
        <v>0</v>
      </c>
      <c r="NG63" s="12">
        <v>0</v>
      </c>
      <c r="NH63" s="13"/>
      <c r="NI63" s="12">
        <v>0</v>
      </c>
      <c r="NJ63" s="12">
        <v>0</v>
      </c>
      <c r="NK63" s="12">
        <v>0</v>
      </c>
      <c r="NL63" s="12">
        <v>0</v>
      </c>
      <c r="NM63" s="13"/>
      <c r="NN63" s="12">
        <v>0</v>
      </c>
      <c r="NO63" s="12">
        <v>0</v>
      </c>
      <c r="NP63" s="12">
        <v>0</v>
      </c>
      <c r="NQ63" s="12">
        <v>0</v>
      </c>
      <c r="NR63" s="13"/>
      <c r="NS63" s="12">
        <v>0</v>
      </c>
      <c r="NT63" s="12">
        <v>0</v>
      </c>
      <c r="NU63" s="12">
        <v>0</v>
      </c>
      <c r="NV63" s="12">
        <v>0</v>
      </c>
      <c r="NW63" s="13"/>
      <c r="NX63" s="12">
        <v>0</v>
      </c>
      <c r="NY63" s="12">
        <v>0</v>
      </c>
      <c r="NZ63" s="12">
        <v>0</v>
      </c>
      <c r="OA63" s="12">
        <v>0</v>
      </c>
      <c r="OB63" s="13"/>
      <c r="OC63" s="12">
        <v>0</v>
      </c>
      <c r="OD63" s="12">
        <v>0</v>
      </c>
      <c r="OE63" s="12">
        <v>0</v>
      </c>
      <c r="OF63" s="12">
        <v>0</v>
      </c>
      <c r="OG63" s="13"/>
      <c r="OH63" s="12">
        <v>0</v>
      </c>
      <c r="OI63" s="12">
        <v>0</v>
      </c>
      <c r="OJ63" s="12">
        <v>0</v>
      </c>
      <c r="OK63" s="12">
        <v>0</v>
      </c>
      <c r="OL63" s="13"/>
      <c r="OM63" s="12">
        <v>0</v>
      </c>
      <c r="ON63" s="12">
        <v>0</v>
      </c>
      <c r="OO63" s="12">
        <v>0</v>
      </c>
      <c r="OP63" s="12">
        <v>0</v>
      </c>
      <c r="OQ63" s="13"/>
      <c r="OR63" s="12">
        <v>0</v>
      </c>
      <c r="OS63" s="12">
        <v>0</v>
      </c>
      <c r="OT63" s="12">
        <v>0</v>
      </c>
      <c r="OU63" s="12">
        <v>0</v>
      </c>
      <c r="OV63" s="13"/>
      <c r="OW63" s="12">
        <v>0</v>
      </c>
      <c r="OX63" s="12">
        <v>0</v>
      </c>
      <c r="OY63" s="12">
        <v>0</v>
      </c>
      <c r="OZ63" s="12">
        <v>0</v>
      </c>
      <c r="PA63" s="13"/>
      <c r="PB63" s="12">
        <v>0</v>
      </c>
      <c r="PC63" s="12">
        <v>0</v>
      </c>
      <c r="PD63" s="12">
        <v>0</v>
      </c>
      <c r="PE63" s="12">
        <v>0</v>
      </c>
      <c r="PF63" s="13"/>
      <c r="PG63" s="12">
        <v>0</v>
      </c>
      <c r="PH63" s="12">
        <v>0</v>
      </c>
      <c r="PI63" s="12">
        <v>0</v>
      </c>
      <c r="PJ63" s="12">
        <v>0</v>
      </c>
      <c r="PK63" s="13"/>
      <c r="PL63" s="12">
        <v>0</v>
      </c>
      <c r="PM63" s="12">
        <v>0</v>
      </c>
      <c r="PN63" s="12">
        <v>0</v>
      </c>
      <c r="PO63" s="12">
        <v>0</v>
      </c>
      <c r="PP63" s="13"/>
      <c r="PQ63" s="12">
        <v>0</v>
      </c>
      <c r="PR63" s="12">
        <v>0</v>
      </c>
      <c r="PS63" s="12">
        <v>0</v>
      </c>
      <c r="PT63" s="12">
        <v>0</v>
      </c>
      <c r="PU63" s="13"/>
      <c r="PV63" s="12">
        <v>0</v>
      </c>
      <c r="PW63" s="12">
        <v>0</v>
      </c>
      <c r="PX63" s="12">
        <v>0</v>
      </c>
      <c r="PY63" s="12">
        <v>0</v>
      </c>
      <c r="PZ63" s="13"/>
      <c r="QA63" s="12">
        <v>0</v>
      </c>
      <c r="QB63" s="12">
        <v>0</v>
      </c>
      <c r="QC63" s="12">
        <v>0</v>
      </c>
      <c r="QD63" s="12">
        <v>0</v>
      </c>
      <c r="QE63" s="13"/>
      <c r="QF63" s="12">
        <v>0</v>
      </c>
      <c r="QG63" s="12">
        <v>0</v>
      </c>
      <c r="QH63" s="12">
        <v>0</v>
      </c>
      <c r="QI63" s="12">
        <v>0</v>
      </c>
      <c r="QJ63" s="13"/>
      <c r="QK63" s="12">
        <v>0</v>
      </c>
      <c r="QL63" s="12">
        <v>0</v>
      </c>
      <c r="QM63" s="12">
        <v>0</v>
      </c>
      <c r="QN63" s="12">
        <v>0</v>
      </c>
      <c r="QO63" s="13"/>
      <c r="QP63" s="12">
        <v>0</v>
      </c>
      <c r="QQ63" s="12">
        <v>0</v>
      </c>
      <c r="QR63" s="12">
        <v>0</v>
      </c>
      <c r="QS63" s="12">
        <v>0</v>
      </c>
      <c r="QT63" s="13"/>
      <c r="QU63" s="12">
        <v>0</v>
      </c>
      <c r="QV63" s="12">
        <v>0</v>
      </c>
      <c r="QW63" s="12">
        <v>0</v>
      </c>
      <c r="QX63" s="12">
        <v>0</v>
      </c>
      <c r="QY63" s="13"/>
      <c r="QZ63" s="12">
        <v>0</v>
      </c>
      <c r="RA63" s="12">
        <v>0</v>
      </c>
      <c r="RB63" s="12">
        <v>0</v>
      </c>
      <c r="RC63" s="12">
        <v>0</v>
      </c>
      <c r="RD63" s="13"/>
      <c r="RE63" s="12">
        <v>0</v>
      </c>
      <c r="RF63" s="12">
        <v>0</v>
      </c>
      <c r="RG63" s="12">
        <v>0</v>
      </c>
      <c r="RH63" s="12">
        <v>0</v>
      </c>
      <c r="RI63" s="13"/>
      <c r="RJ63" s="12">
        <v>0</v>
      </c>
      <c r="RK63" s="12">
        <v>0</v>
      </c>
      <c r="RL63" s="12">
        <v>0</v>
      </c>
      <c r="RM63" s="12">
        <v>0</v>
      </c>
      <c r="RN63" s="13"/>
      <c r="RO63" s="12">
        <v>0</v>
      </c>
      <c r="RP63" s="12">
        <v>0</v>
      </c>
      <c r="RQ63" s="12">
        <v>0</v>
      </c>
      <c r="RR63" s="12">
        <v>0</v>
      </c>
      <c r="RS63" s="13"/>
      <c r="RT63" s="12">
        <v>0</v>
      </c>
      <c r="RU63" s="12">
        <v>0</v>
      </c>
      <c r="RV63" s="12">
        <v>0</v>
      </c>
      <c r="RW63" s="12">
        <v>0</v>
      </c>
      <c r="RX63" s="13"/>
      <c r="RY63" s="12">
        <v>0</v>
      </c>
      <c r="RZ63" s="12">
        <v>0</v>
      </c>
      <c r="SA63" s="12">
        <v>0</v>
      </c>
      <c r="SB63" s="12">
        <v>0</v>
      </c>
      <c r="SC63" s="13"/>
      <c r="SD63" s="12">
        <v>0</v>
      </c>
      <c r="SE63" s="12">
        <v>0</v>
      </c>
      <c r="SF63" s="12">
        <v>0</v>
      </c>
      <c r="SG63" s="12">
        <v>0</v>
      </c>
      <c r="SH63" s="13"/>
      <c r="SI63" s="12">
        <v>0</v>
      </c>
      <c r="SJ63" s="12">
        <v>0</v>
      </c>
      <c r="SK63" s="12">
        <v>0</v>
      </c>
      <c r="SL63" s="12">
        <v>0</v>
      </c>
      <c r="SM63" s="13"/>
      <c r="SN63" s="12">
        <v>0</v>
      </c>
      <c r="SO63" s="12">
        <v>0</v>
      </c>
      <c r="SP63" s="12">
        <v>0</v>
      </c>
      <c r="SQ63" s="12">
        <v>0</v>
      </c>
      <c r="SR63" s="13"/>
      <c r="SS63" s="12">
        <v>0</v>
      </c>
      <c r="ST63" s="12">
        <v>0</v>
      </c>
      <c r="SU63" s="12">
        <v>0</v>
      </c>
      <c r="SV63" s="12">
        <v>0</v>
      </c>
      <c r="SW63" s="13"/>
      <c r="SX63" s="12">
        <v>0</v>
      </c>
      <c r="SY63" s="12">
        <v>0</v>
      </c>
      <c r="SZ63" s="12">
        <v>0</v>
      </c>
      <c r="TA63" s="12">
        <v>0</v>
      </c>
      <c r="TB63" s="13"/>
      <c r="TC63" s="12">
        <v>0</v>
      </c>
      <c r="TD63" s="12">
        <v>0</v>
      </c>
      <c r="TE63" s="12">
        <v>0</v>
      </c>
      <c r="TF63" s="12">
        <v>0</v>
      </c>
      <c r="TG63" s="13"/>
      <c r="TH63" s="12">
        <v>0</v>
      </c>
      <c r="TI63" s="12">
        <v>0</v>
      </c>
      <c r="TJ63" s="12">
        <v>0</v>
      </c>
      <c r="TK63" s="12">
        <v>0</v>
      </c>
      <c r="TL63" s="13"/>
      <c r="TM63" s="12">
        <v>0</v>
      </c>
      <c r="TN63" s="12">
        <v>0</v>
      </c>
      <c r="TO63" s="12">
        <v>0</v>
      </c>
      <c r="TP63" s="12">
        <v>0</v>
      </c>
      <c r="TQ63" s="13"/>
      <c r="TR63" s="12">
        <v>0</v>
      </c>
      <c r="TS63" s="12">
        <v>0</v>
      </c>
      <c r="TT63" s="12">
        <v>0</v>
      </c>
      <c r="TU63" s="12">
        <v>0</v>
      </c>
      <c r="TV63" s="13"/>
      <c r="TW63" s="12">
        <v>0</v>
      </c>
      <c r="TX63" s="12">
        <v>0</v>
      </c>
      <c r="TY63" s="12">
        <v>0</v>
      </c>
      <c r="TZ63" s="12">
        <v>0</v>
      </c>
      <c r="UA63" s="13"/>
      <c r="UB63" s="12">
        <v>0</v>
      </c>
      <c r="UC63" s="12">
        <v>0</v>
      </c>
      <c r="UD63" s="12">
        <v>0</v>
      </c>
      <c r="UE63" s="12">
        <v>0</v>
      </c>
      <c r="UF63" s="13"/>
      <c r="UG63" s="12">
        <v>0</v>
      </c>
      <c r="UH63" s="12">
        <v>150000</v>
      </c>
      <c r="UI63" s="12">
        <v>0</v>
      </c>
      <c r="UJ63" s="12">
        <v>150000</v>
      </c>
      <c r="UK63" s="13"/>
    </row>
    <row r="64" spans="1:557" hidden="1">
      <c r="A64" s="10">
        <v>58</v>
      </c>
      <c r="B64" s="11" t="s">
        <v>48</v>
      </c>
      <c r="C64" s="12">
        <v>0</v>
      </c>
      <c r="D64" s="12">
        <v>0</v>
      </c>
      <c r="E64" s="12">
        <v>0</v>
      </c>
      <c r="F64" s="12">
        <v>0</v>
      </c>
      <c r="G64" s="13"/>
      <c r="H64" s="12">
        <v>0</v>
      </c>
      <c r="I64" s="12">
        <v>0</v>
      </c>
      <c r="J64" s="12">
        <v>0</v>
      </c>
      <c r="K64" s="12">
        <v>0</v>
      </c>
      <c r="L64" s="13"/>
      <c r="M64" s="12">
        <v>0</v>
      </c>
      <c r="N64" s="12">
        <v>0</v>
      </c>
      <c r="O64" s="12">
        <v>0</v>
      </c>
      <c r="P64" s="12">
        <v>0</v>
      </c>
      <c r="Q64" s="13"/>
      <c r="R64" s="12">
        <v>0</v>
      </c>
      <c r="S64" s="12">
        <v>0</v>
      </c>
      <c r="T64" s="12">
        <v>0</v>
      </c>
      <c r="U64" s="12">
        <v>0</v>
      </c>
      <c r="V64" s="13"/>
      <c r="W64" s="12"/>
      <c r="X64" s="12">
        <v>0</v>
      </c>
      <c r="Y64" s="12">
        <v>0</v>
      </c>
      <c r="Z64" s="12">
        <v>0</v>
      </c>
      <c r="AA64" s="13"/>
      <c r="AB64" s="12">
        <v>0</v>
      </c>
      <c r="AC64" s="12">
        <v>0</v>
      </c>
      <c r="AD64" s="12">
        <v>0</v>
      </c>
      <c r="AE64" s="12">
        <v>0</v>
      </c>
      <c r="AF64" s="13"/>
      <c r="AG64" s="12">
        <v>5</v>
      </c>
      <c r="AH64" s="12">
        <v>994500</v>
      </c>
      <c r="AI64" s="12">
        <v>0</v>
      </c>
      <c r="AJ64" s="12">
        <v>994500</v>
      </c>
      <c r="AK64" s="13"/>
      <c r="AL64" s="12">
        <v>0</v>
      </c>
      <c r="AM64" s="12">
        <v>0</v>
      </c>
      <c r="AN64" s="12">
        <v>0</v>
      </c>
      <c r="AO64" s="12">
        <v>0</v>
      </c>
      <c r="AP64" s="13"/>
      <c r="AQ64" s="12">
        <v>0</v>
      </c>
      <c r="AR64" s="12">
        <v>0</v>
      </c>
      <c r="AS64" s="12">
        <v>0</v>
      </c>
      <c r="AT64" s="12">
        <v>0</v>
      </c>
      <c r="AU64" s="13"/>
      <c r="AV64" s="12">
        <v>0</v>
      </c>
      <c r="AW64" s="12">
        <v>0</v>
      </c>
      <c r="AX64" s="12">
        <v>0</v>
      </c>
      <c r="AY64" s="12">
        <v>0</v>
      </c>
      <c r="AZ64" s="13"/>
      <c r="BA64" s="12">
        <v>0</v>
      </c>
      <c r="BB64" s="12">
        <v>0</v>
      </c>
      <c r="BC64" s="12">
        <v>0</v>
      </c>
      <c r="BD64" s="12">
        <v>0</v>
      </c>
      <c r="BE64" s="13"/>
      <c r="BF64" s="12">
        <v>0</v>
      </c>
      <c r="BG64" s="12">
        <v>0</v>
      </c>
      <c r="BH64" s="12">
        <v>0</v>
      </c>
      <c r="BI64" s="12">
        <v>0</v>
      </c>
      <c r="BJ64" s="13"/>
      <c r="BK64" s="12">
        <v>0</v>
      </c>
      <c r="BL64" s="12">
        <v>0</v>
      </c>
      <c r="BM64" s="12">
        <v>0</v>
      </c>
      <c r="BN64" s="12">
        <v>0</v>
      </c>
      <c r="BO64" s="13"/>
      <c r="BP64" s="12">
        <v>0</v>
      </c>
      <c r="BQ64" s="12">
        <v>0</v>
      </c>
      <c r="BR64" s="12">
        <v>0</v>
      </c>
      <c r="BS64" s="12">
        <v>0</v>
      </c>
      <c r="BT64" s="13"/>
      <c r="BU64" s="12">
        <v>0</v>
      </c>
      <c r="BV64" s="12">
        <v>0</v>
      </c>
      <c r="BW64" s="12">
        <v>0</v>
      </c>
      <c r="BX64" s="12">
        <v>0</v>
      </c>
      <c r="BY64" s="13"/>
      <c r="BZ64" s="12">
        <v>0</v>
      </c>
      <c r="CA64" s="12">
        <v>0</v>
      </c>
      <c r="CB64" s="12">
        <v>0</v>
      </c>
      <c r="CC64" s="12">
        <v>0</v>
      </c>
      <c r="CD64" s="13"/>
      <c r="CE64" s="12">
        <v>0</v>
      </c>
      <c r="CF64" s="12">
        <v>0</v>
      </c>
      <c r="CG64" s="12">
        <v>0</v>
      </c>
      <c r="CH64" s="12">
        <v>0</v>
      </c>
      <c r="CI64" s="13"/>
      <c r="CJ64" s="12">
        <v>0</v>
      </c>
      <c r="CK64" s="12">
        <v>0</v>
      </c>
      <c r="CL64" s="12">
        <v>0</v>
      </c>
      <c r="CM64" s="12">
        <v>0</v>
      </c>
      <c r="CN64" s="13"/>
      <c r="CO64" s="12">
        <v>0</v>
      </c>
      <c r="CP64" s="12">
        <v>0</v>
      </c>
      <c r="CQ64" s="12">
        <v>0</v>
      </c>
      <c r="CR64" s="12">
        <v>0</v>
      </c>
      <c r="CS64" s="13"/>
      <c r="CT64" s="12">
        <v>0</v>
      </c>
      <c r="CU64" s="12">
        <v>0</v>
      </c>
      <c r="CV64" s="12">
        <v>0</v>
      </c>
      <c r="CW64" s="12">
        <v>0</v>
      </c>
      <c r="CX64" s="13"/>
      <c r="CY64" s="12">
        <v>0</v>
      </c>
      <c r="CZ64" s="12">
        <v>0</v>
      </c>
      <c r="DA64" s="12">
        <v>0</v>
      </c>
      <c r="DB64" s="12">
        <v>0</v>
      </c>
      <c r="DC64" s="13"/>
      <c r="DD64" s="12">
        <v>0</v>
      </c>
      <c r="DE64" s="12">
        <v>0</v>
      </c>
      <c r="DF64" s="12">
        <v>0</v>
      </c>
      <c r="DG64" s="12">
        <v>0</v>
      </c>
      <c r="DH64" s="13"/>
      <c r="DI64" s="12">
        <v>0</v>
      </c>
      <c r="DJ64" s="12">
        <v>0</v>
      </c>
      <c r="DK64" s="12">
        <v>0</v>
      </c>
      <c r="DL64" s="12">
        <v>0</v>
      </c>
      <c r="DM64" s="13"/>
      <c r="DN64" s="12">
        <v>0</v>
      </c>
      <c r="DO64" s="12">
        <v>0</v>
      </c>
      <c r="DP64" s="12">
        <v>0</v>
      </c>
      <c r="DQ64" s="12">
        <v>0</v>
      </c>
      <c r="DR64" s="13"/>
      <c r="DS64" s="12">
        <v>0</v>
      </c>
      <c r="DT64" s="12">
        <v>0</v>
      </c>
      <c r="DU64" s="12">
        <v>0</v>
      </c>
      <c r="DV64" s="12">
        <v>0</v>
      </c>
      <c r="DW64" s="13"/>
      <c r="DX64" s="12">
        <v>0</v>
      </c>
      <c r="DY64" s="12">
        <v>0</v>
      </c>
      <c r="DZ64" s="12">
        <v>0</v>
      </c>
      <c r="EA64" s="12">
        <v>0</v>
      </c>
      <c r="EB64" s="13"/>
      <c r="EC64" s="12">
        <v>0</v>
      </c>
      <c r="ED64" s="12">
        <v>0</v>
      </c>
      <c r="EE64" s="12">
        <v>0</v>
      </c>
      <c r="EF64" s="12">
        <v>0</v>
      </c>
      <c r="EG64" s="13"/>
      <c r="EH64" s="12">
        <v>0</v>
      </c>
      <c r="EI64" s="12">
        <v>0</v>
      </c>
      <c r="EJ64" s="12">
        <v>0</v>
      </c>
      <c r="EK64" s="12">
        <v>0</v>
      </c>
      <c r="EL64" s="13"/>
      <c r="EM64" s="12">
        <v>0</v>
      </c>
      <c r="EN64" s="12"/>
      <c r="EO64" s="12">
        <v>0</v>
      </c>
      <c r="EP64" s="12">
        <v>0</v>
      </c>
      <c r="EQ64" s="13"/>
      <c r="ER64" s="12">
        <v>0</v>
      </c>
      <c r="ES64" s="12">
        <v>0</v>
      </c>
      <c r="ET64" s="12">
        <v>0</v>
      </c>
      <c r="EU64" s="12">
        <v>0</v>
      </c>
      <c r="EV64" s="13"/>
      <c r="EW64" s="12">
        <v>0</v>
      </c>
      <c r="EX64" s="12">
        <v>0</v>
      </c>
      <c r="EY64" s="12">
        <v>0</v>
      </c>
      <c r="EZ64" s="12">
        <v>0</v>
      </c>
      <c r="FA64" s="13"/>
      <c r="FB64" s="12">
        <v>0</v>
      </c>
      <c r="FC64" s="12">
        <v>0</v>
      </c>
      <c r="FD64" s="12">
        <v>0</v>
      </c>
      <c r="FE64" s="12">
        <v>0</v>
      </c>
      <c r="FF64" s="13"/>
      <c r="FG64" s="12">
        <v>0</v>
      </c>
      <c r="FH64" s="12">
        <v>0</v>
      </c>
      <c r="FI64" s="12">
        <v>0</v>
      </c>
      <c r="FJ64" s="12">
        <v>0</v>
      </c>
      <c r="FK64" s="13"/>
      <c r="FL64" s="12">
        <v>0</v>
      </c>
      <c r="FM64" s="12">
        <v>0</v>
      </c>
      <c r="FN64" s="12">
        <v>0</v>
      </c>
      <c r="FO64" s="12">
        <v>0</v>
      </c>
      <c r="FP64" s="13"/>
      <c r="FQ64" s="12">
        <v>0</v>
      </c>
      <c r="FR64" s="12">
        <v>0</v>
      </c>
      <c r="FS64" s="12">
        <v>0</v>
      </c>
      <c r="FT64" s="12">
        <v>0</v>
      </c>
      <c r="FU64" s="13"/>
      <c r="FV64" s="12">
        <v>0</v>
      </c>
      <c r="FW64" s="12">
        <v>0</v>
      </c>
      <c r="FX64" s="12">
        <v>0</v>
      </c>
      <c r="FY64" s="12">
        <v>0</v>
      </c>
      <c r="FZ64" s="13"/>
      <c r="GA64" s="12">
        <v>0</v>
      </c>
      <c r="GB64" s="12">
        <v>0</v>
      </c>
      <c r="GC64" s="12">
        <v>0</v>
      </c>
      <c r="GD64" s="12">
        <v>0</v>
      </c>
      <c r="GE64" s="13"/>
      <c r="GF64" s="12">
        <v>0</v>
      </c>
      <c r="GG64" s="12">
        <v>0</v>
      </c>
      <c r="GH64" s="12">
        <v>0</v>
      </c>
      <c r="GI64" s="12">
        <v>0</v>
      </c>
      <c r="GJ64" s="13"/>
      <c r="GK64" s="12">
        <v>0</v>
      </c>
      <c r="GL64" s="12">
        <v>0</v>
      </c>
      <c r="GM64" s="12">
        <v>0</v>
      </c>
      <c r="GN64" s="12">
        <v>0</v>
      </c>
      <c r="GO64" s="13"/>
      <c r="GP64" s="12">
        <v>0</v>
      </c>
      <c r="GQ64" s="12">
        <v>0</v>
      </c>
      <c r="GR64" s="12">
        <v>0</v>
      </c>
      <c r="GS64" s="12">
        <v>0</v>
      </c>
      <c r="GT64" s="13"/>
      <c r="GU64" s="12">
        <v>0</v>
      </c>
      <c r="GV64" s="12">
        <v>0</v>
      </c>
      <c r="GW64" s="12">
        <v>0</v>
      </c>
      <c r="GX64" s="12">
        <v>0</v>
      </c>
      <c r="GY64" s="13"/>
      <c r="GZ64" s="12">
        <v>0</v>
      </c>
      <c r="HA64" s="12">
        <v>0</v>
      </c>
      <c r="HB64" s="12">
        <v>0</v>
      </c>
      <c r="HC64" s="12">
        <v>0</v>
      </c>
      <c r="HD64" s="13"/>
      <c r="HE64" s="12">
        <v>0</v>
      </c>
      <c r="HF64" s="12">
        <v>0</v>
      </c>
      <c r="HG64" s="12">
        <v>0</v>
      </c>
      <c r="HH64" s="12">
        <v>0</v>
      </c>
      <c r="HI64" s="13"/>
      <c r="HJ64" s="12">
        <v>0</v>
      </c>
      <c r="HK64" s="12">
        <v>0</v>
      </c>
      <c r="HL64" s="12">
        <v>0</v>
      </c>
      <c r="HM64" s="12">
        <v>0</v>
      </c>
      <c r="HN64" s="13"/>
      <c r="HO64" s="12">
        <v>0</v>
      </c>
      <c r="HP64" s="12">
        <v>0</v>
      </c>
      <c r="HQ64" s="12">
        <v>0</v>
      </c>
      <c r="HR64" s="12">
        <v>0</v>
      </c>
      <c r="HS64" s="13"/>
      <c r="HT64" s="12">
        <v>0</v>
      </c>
      <c r="HU64" s="12">
        <v>0</v>
      </c>
      <c r="HV64" s="12">
        <v>0</v>
      </c>
      <c r="HW64" s="12">
        <v>0</v>
      </c>
      <c r="HX64" s="13"/>
      <c r="HY64" s="12">
        <v>0</v>
      </c>
      <c r="HZ64" s="12">
        <v>0</v>
      </c>
      <c r="IA64" s="12">
        <v>0</v>
      </c>
      <c r="IB64" s="12">
        <v>0</v>
      </c>
      <c r="IC64" s="13"/>
      <c r="ID64" s="12">
        <v>0</v>
      </c>
      <c r="IE64" s="12">
        <v>0</v>
      </c>
      <c r="IF64" s="12">
        <v>0</v>
      </c>
      <c r="IG64" s="12">
        <v>0</v>
      </c>
      <c r="IH64" s="13"/>
      <c r="II64" s="12">
        <v>0</v>
      </c>
      <c r="IJ64" s="12">
        <v>0</v>
      </c>
      <c r="IK64" s="12">
        <v>0</v>
      </c>
      <c r="IL64" s="12">
        <v>0</v>
      </c>
      <c r="IM64" s="13"/>
      <c r="IN64" s="12">
        <v>0</v>
      </c>
      <c r="IO64" s="12">
        <v>0</v>
      </c>
      <c r="IP64" s="12">
        <v>0</v>
      </c>
      <c r="IQ64" s="12">
        <v>0</v>
      </c>
      <c r="IR64" s="13"/>
      <c r="IS64" s="12">
        <v>0</v>
      </c>
      <c r="IT64" s="12">
        <v>0</v>
      </c>
      <c r="IU64" s="12">
        <v>0</v>
      </c>
      <c r="IV64" s="12">
        <v>0</v>
      </c>
      <c r="IW64" s="13"/>
      <c r="IX64" s="12">
        <v>0</v>
      </c>
      <c r="IY64" s="12">
        <v>0</v>
      </c>
      <c r="IZ64" s="12">
        <v>0</v>
      </c>
      <c r="JA64" s="12">
        <v>0</v>
      </c>
      <c r="JB64" s="13"/>
      <c r="JC64" s="12">
        <v>0</v>
      </c>
      <c r="JD64" s="12">
        <v>0</v>
      </c>
      <c r="JE64" s="12">
        <v>0</v>
      </c>
      <c r="JF64" s="12">
        <v>0</v>
      </c>
      <c r="JG64" s="13"/>
      <c r="JH64" s="12">
        <v>0</v>
      </c>
      <c r="JI64" s="12">
        <v>0</v>
      </c>
      <c r="JJ64" s="12">
        <v>0</v>
      </c>
      <c r="JK64" s="12">
        <v>0</v>
      </c>
      <c r="JL64" s="13"/>
      <c r="JM64" s="12">
        <v>0</v>
      </c>
      <c r="JN64" s="12">
        <v>0</v>
      </c>
      <c r="JO64" s="12">
        <v>0</v>
      </c>
      <c r="JP64" s="12">
        <v>0</v>
      </c>
      <c r="JQ64" s="13"/>
      <c r="JR64" s="12">
        <v>0</v>
      </c>
      <c r="JS64" s="12">
        <v>0</v>
      </c>
      <c r="JT64" s="12">
        <v>0</v>
      </c>
      <c r="JU64" s="12">
        <v>0</v>
      </c>
      <c r="JV64" s="13"/>
      <c r="JW64" s="12">
        <v>0</v>
      </c>
      <c r="JX64" s="12">
        <v>0</v>
      </c>
      <c r="JY64" s="12">
        <v>0</v>
      </c>
      <c r="JZ64" s="12">
        <v>0</v>
      </c>
      <c r="KA64" s="13"/>
      <c r="KB64" s="12">
        <v>0</v>
      </c>
      <c r="KC64" s="12">
        <v>0</v>
      </c>
      <c r="KD64" s="12">
        <v>0</v>
      </c>
      <c r="KE64" s="12">
        <v>0</v>
      </c>
      <c r="KF64" s="13"/>
      <c r="KG64" s="12">
        <v>0</v>
      </c>
      <c r="KH64" s="12">
        <v>0</v>
      </c>
      <c r="KI64" s="12">
        <v>0</v>
      </c>
      <c r="KJ64" s="12">
        <v>0</v>
      </c>
      <c r="KK64" s="13"/>
      <c r="KL64" s="12">
        <v>0</v>
      </c>
      <c r="KM64" s="12">
        <v>0</v>
      </c>
      <c r="KN64" s="12">
        <v>0</v>
      </c>
      <c r="KO64" s="12">
        <v>0</v>
      </c>
      <c r="KP64" s="13"/>
      <c r="KQ64" s="12">
        <v>0</v>
      </c>
      <c r="KR64" s="12">
        <v>0</v>
      </c>
      <c r="KS64" s="12">
        <v>0</v>
      </c>
      <c r="KT64" s="12">
        <v>0</v>
      </c>
      <c r="KU64" s="13"/>
      <c r="KV64" s="12">
        <v>0</v>
      </c>
      <c r="KW64" s="12">
        <v>0</v>
      </c>
      <c r="KX64" s="12">
        <v>0</v>
      </c>
      <c r="KY64" s="12">
        <v>0</v>
      </c>
      <c r="KZ64" s="13"/>
      <c r="LA64" s="12">
        <v>0</v>
      </c>
      <c r="LB64" s="12">
        <v>0</v>
      </c>
      <c r="LC64" s="12">
        <v>0</v>
      </c>
      <c r="LD64" s="12">
        <v>0</v>
      </c>
      <c r="LE64" s="13"/>
      <c r="LF64" s="12">
        <v>0</v>
      </c>
      <c r="LG64" s="12">
        <v>0</v>
      </c>
      <c r="LH64" s="12">
        <v>0</v>
      </c>
      <c r="LI64" s="12">
        <v>0</v>
      </c>
      <c r="LJ64" s="13"/>
      <c r="LK64" s="12">
        <v>0</v>
      </c>
      <c r="LL64" s="12">
        <v>0</v>
      </c>
      <c r="LM64" s="12">
        <v>0</v>
      </c>
      <c r="LN64" s="12">
        <v>0</v>
      </c>
      <c r="LO64" s="13"/>
      <c r="LP64" s="12">
        <v>0</v>
      </c>
      <c r="LQ64" s="12">
        <v>0</v>
      </c>
      <c r="LR64" s="12">
        <v>0</v>
      </c>
      <c r="LS64" s="12">
        <v>0</v>
      </c>
      <c r="LT64" s="13"/>
      <c r="LU64" s="12">
        <v>0</v>
      </c>
      <c r="LV64" s="12">
        <v>0</v>
      </c>
      <c r="LW64" s="12">
        <v>0</v>
      </c>
      <c r="LX64" s="12">
        <v>0</v>
      </c>
      <c r="LY64" s="13"/>
      <c r="LZ64" s="12">
        <v>0</v>
      </c>
      <c r="MA64" s="12">
        <v>0</v>
      </c>
      <c r="MB64" s="12">
        <v>0</v>
      </c>
      <c r="MC64" s="12">
        <v>0</v>
      </c>
      <c r="MD64" s="13"/>
      <c r="ME64" s="12">
        <v>0</v>
      </c>
      <c r="MF64" s="12">
        <v>0</v>
      </c>
      <c r="MG64" s="12">
        <v>0</v>
      </c>
      <c r="MH64" s="12">
        <v>0</v>
      </c>
      <c r="MI64" s="13"/>
      <c r="MJ64" s="12">
        <v>0</v>
      </c>
      <c r="MK64" s="12">
        <v>0</v>
      </c>
      <c r="ML64" s="12">
        <v>0</v>
      </c>
      <c r="MM64" s="12">
        <v>0</v>
      </c>
      <c r="MN64" s="13"/>
      <c r="MO64" s="12">
        <v>0</v>
      </c>
      <c r="MP64" s="12">
        <v>0</v>
      </c>
      <c r="MQ64" s="12">
        <v>0</v>
      </c>
      <c r="MR64" s="12">
        <v>0</v>
      </c>
      <c r="MS64" s="13"/>
      <c r="MT64" s="12">
        <v>0</v>
      </c>
      <c r="MU64" s="12">
        <v>0</v>
      </c>
      <c r="MV64" s="12">
        <v>0</v>
      </c>
      <c r="MW64" s="12">
        <v>0</v>
      </c>
      <c r="MX64" s="13"/>
      <c r="MY64" s="12">
        <v>0</v>
      </c>
      <c r="MZ64" s="12">
        <v>0</v>
      </c>
      <c r="NA64" s="12">
        <v>0</v>
      </c>
      <c r="NB64" s="12">
        <v>0</v>
      </c>
      <c r="NC64" s="13"/>
      <c r="ND64" s="12">
        <v>0</v>
      </c>
      <c r="NE64" s="12">
        <v>0</v>
      </c>
      <c r="NF64" s="12">
        <v>0</v>
      </c>
      <c r="NG64" s="12">
        <v>0</v>
      </c>
      <c r="NH64" s="13"/>
      <c r="NI64" s="12">
        <v>0</v>
      </c>
      <c r="NJ64" s="12">
        <v>0</v>
      </c>
      <c r="NK64" s="12">
        <v>0</v>
      </c>
      <c r="NL64" s="12">
        <v>0</v>
      </c>
      <c r="NM64" s="13"/>
      <c r="NN64" s="12">
        <v>0</v>
      </c>
      <c r="NO64" s="12">
        <v>0</v>
      </c>
      <c r="NP64" s="12">
        <v>0</v>
      </c>
      <c r="NQ64" s="12">
        <v>0</v>
      </c>
      <c r="NR64" s="13"/>
      <c r="NS64" s="12">
        <v>0</v>
      </c>
      <c r="NT64" s="12">
        <v>0</v>
      </c>
      <c r="NU64" s="12">
        <v>0</v>
      </c>
      <c r="NV64" s="12">
        <v>0</v>
      </c>
      <c r="NW64" s="13"/>
      <c r="NX64" s="12">
        <v>0</v>
      </c>
      <c r="NY64" s="12">
        <v>0</v>
      </c>
      <c r="NZ64" s="12">
        <v>0</v>
      </c>
      <c r="OA64" s="12">
        <v>0</v>
      </c>
      <c r="OB64" s="13"/>
      <c r="OC64" s="12">
        <v>0</v>
      </c>
      <c r="OD64" s="12">
        <v>0</v>
      </c>
      <c r="OE64" s="12">
        <v>0</v>
      </c>
      <c r="OF64" s="12">
        <v>0</v>
      </c>
      <c r="OG64" s="13"/>
      <c r="OH64" s="12">
        <v>0</v>
      </c>
      <c r="OI64" s="12">
        <v>0</v>
      </c>
      <c r="OJ64" s="12">
        <v>0</v>
      </c>
      <c r="OK64" s="12">
        <v>0</v>
      </c>
      <c r="OL64" s="13"/>
      <c r="OM64" s="12">
        <v>0</v>
      </c>
      <c r="ON64" s="12">
        <v>0</v>
      </c>
      <c r="OO64" s="12">
        <v>0</v>
      </c>
      <c r="OP64" s="12">
        <v>0</v>
      </c>
      <c r="OQ64" s="13"/>
      <c r="OR64" s="12">
        <v>0</v>
      </c>
      <c r="OS64" s="12">
        <v>0</v>
      </c>
      <c r="OT64" s="12">
        <v>0</v>
      </c>
      <c r="OU64" s="12">
        <v>0</v>
      </c>
      <c r="OV64" s="13"/>
      <c r="OW64" s="12">
        <v>0</v>
      </c>
      <c r="OX64" s="12">
        <v>0</v>
      </c>
      <c r="OY64" s="12">
        <v>0</v>
      </c>
      <c r="OZ64" s="12">
        <v>0</v>
      </c>
      <c r="PA64" s="13"/>
      <c r="PB64" s="12">
        <v>0</v>
      </c>
      <c r="PC64" s="12">
        <v>0</v>
      </c>
      <c r="PD64" s="12">
        <v>0</v>
      </c>
      <c r="PE64" s="12">
        <v>0</v>
      </c>
      <c r="PF64" s="13"/>
      <c r="PG64" s="12">
        <v>0</v>
      </c>
      <c r="PH64" s="12">
        <v>0</v>
      </c>
      <c r="PI64" s="12">
        <v>0</v>
      </c>
      <c r="PJ64" s="12">
        <v>0</v>
      </c>
      <c r="PK64" s="13"/>
      <c r="PL64" s="12">
        <v>0</v>
      </c>
      <c r="PM64" s="12">
        <v>0</v>
      </c>
      <c r="PN64" s="12">
        <v>0</v>
      </c>
      <c r="PO64" s="12">
        <v>0</v>
      </c>
      <c r="PP64" s="13"/>
      <c r="PQ64" s="12">
        <v>0</v>
      </c>
      <c r="PR64" s="12">
        <v>0</v>
      </c>
      <c r="PS64" s="12">
        <v>0</v>
      </c>
      <c r="PT64" s="12">
        <v>0</v>
      </c>
      <c r="PU64" s="13"/>
      <c r="PV64" s="12">
        <v>0</v>
      </c>
      <c r="PW64" s="12">
        <v>0</v>
      </c>
      <c r="PX64" s="12">
        <v>0</v>
      </c>
      <c r="PY64" s="12">
        <v>0</v>
      </c>
      <c r="PZ64" s="13"/>
      <c r="QA64" s="12">
        <v>0</v>
      </c>
      <c r="QB64" s="12">
        <v>0</v>
      </c>
      <c r="QC64" s="12">
        <v>0</v>
      </c>
      <c r="QD64" s="12">
        <v>0</v>
      </c>
      <c r="QE64" s="13"/>
      <c r="QF64" s="12">
        <v>0</v>
      </c>
      <c r="QG64" s="12">
        <v>0</v>
      </c>
      <c r="QH64" s="12">
        <v>0</v>
      </c>
      <c r="QI64" s="12">
        <v>0</v>
      </c>
      <c r="QJ64" s="13"/>
      <c r="QK64" s="12">
        <v>0</v>
      </c>
      <c r="QL64" s="12">
        <v>0</v>
      </c>
      <c r="QM64" s="12">
        <v>0</v>
      </c>
      <c r="QN64" s="12">
        <v>0</v>
      </c>
      <c r="QO64" s="13"/>
      <c r="QP64" s="12">
        <v>0</v>
      </c>
      <c r="QQ64" s="12">
        <v>0</v>
      </c>
      <c r="QR64" s="12">
        <v>0</v>
      </c>
      <c r="QS64" s="12">
        <v>0</v>
      </c>
      <c r="QT64" s="13"/>
      <c r="QU64" s="12">
        <v>0</v>
      </c>
      <c r="QV64" s="12">
        <v>0</v>
      </c>
      <c r="QW64" s="12">
        <v>0</v>
      </c>
      <c r="QX64" s="12">
        <v>0</v>
      </c>
      <c r="QY64" s="13"/>
      <c r="QZ64" s="12">
        <v>0</v>
      </c>
      <c r="RA64" s="12">
        <v>0</v>
      </c>
      <c r="RB64" s="12">
        <v>0</v>
      </c>
      <c r="RC64" s="12">
        <v>0</v>
      </c>
      <c r="RD64" s="13"/>
      <c r="RE64" s="12">
        <v>0</v>
      </c>
      <c r="RF64" s="12">
        <v>0</v>
      </c>
      <c r="RG64" s="12">
        <v>0</v>
      </c>
      <c r="RH64" s="12">
        <v>0</v>
      </c>
      <c r="RI64" s="13"/>
      <c r="RJ64" s="12">
        <v>0</v>
      </c>
      <c r="RK64" s="12">
        <v>0</v>
      </c>
      <c r="RL64" s="12">
        <v>0</v>
      </c>
      <c r="RM64" s="12">
        <v>0</v>
      </c>
      <c r="RN64" s="13"/>
      <c r="RO64" s="12">
        <v>0</v>
      </c>
      <c r="RP64" s="12">
        <v>0</v>
      </c>
      <c r="RQ64" s="12">
        <v>0</v>
      </c>
      <c r="RR64" s="12">
        <v>0</v>
      </c>
      <c r="RS64" s="13"/>
      <c r="RT64" s="12">
        <v>0</v>
      </c>
      <c r="RU64" s="12">
        <v>0</v>
      </c>
      <c r="RV64" s="12">
        <v>0</v>
      </c>
      <c r="RW64" s="12">
        <v>0</v>
      </c>
      <c r="RX64" s="13"/>
      <c r="RY64" s="12">
        <v>0</v>
      </c>
      <c r="RZ64" s="12">
        <v>0</v>
      </c>
      <c r="SA64" s="12">
        <v>0</v>
      </c>
      <c r="SB64" s="12">
        <v>0</v>
      </c>
      <c r="SC64" s="13"/>
      <c r="SD64" s="12">
        <v>0</v>
      </c>
      <c r="SE64" s="12">
        <v>0</v>
      </c>
      <c r="SF64" s="12">
        <v>0</v>
      </c>
      <c r="SG64" s="12">
        <v>0</v>
      </c>
      <c r="SH64" s="13"/>
      <c r="SI64" s="12">
        <v>0</v>
      </c>
      <c r="SJ64" s="12">
        <v>0</v>
      </c>
      <c r="SK64" s="12">
        <v>0</v>
      </c>
      <c r="SL64" s="12">
        <v>0</v>
      </c>
      <c r="SM64" s="13"/>
      <c r="SN64" s="12">
        <v>0</v>
      </c>
      <c r="SO64" s="12">
        <v>0</v>
      </c>
      <c r="SP64" s="12">
        <v>0</v>
      </c>
      <c r="SQ64" s="12">
        <v>0</v>
      </c>
      <c r="SR64" s="13"/>
      <c r="SS64" s="12">
        <v>0</v>
      </c>
      <c r="ST64" s="12">
        <v>0</v>
      </c>
      <c r="SU64" s="12">
        <v>0</v>
      </c>
      <c r="SV64" s="12">
        <v>0</v>
      </c>
      <c r="SW64" s="13"/>
      <c r="SX64" s="12">
        <v>0</v>
      </c>
      <c r="SY64" s="12">
        <v>0</v>
      </c>
      <c r="SZ64" s="12">
        <v>0</v>
      </c>
      <c r="TA64" s="12">
        <v>0</v>
      </c>
      <c r="TB64" s="13"/>
      <c r="TC64" s="12">
        <v>0</v>
      </c>
      <c r="TD64" s="12">
        <v>0</v>
      </c>
      <c r="TE64" s="12">
        <v>0</v>
      </c>
      <c r="TF64" s="12">
        <v>0</v>
      </c>
      <c r="TG64" s="13"/>
      <c r="TH64" s="12">
        <v>0</v>
      </c>
      <c r="TI64" s="12">
        <v>0</v>
      </c>
      <c r="TJ64" s="12">
        <v>0</v>
      </c>
      <c r="TK64" s="12">
        <v>0</v>
      </c>
      <c r="TL64" s="13"/>
      <c r="TM64" s="12">
        <v>0</v>
      </c>
      <c r="TN64" s="12">
        <v>0</v>
      </c>
      <c r="TO64" s="12">
        <v>0</v>
      </c>
      <c r="TP64" s="12">
        <v>0</v>
      </c>
      <c r="TQ64" s="13"/>
      <c r="TR64" s="12">
        <v>0</v>
      </c>
      <c r="TS64" s="12">
        <v>0</v>
      </c>
      <c r="TT64" s="12">
        <v>0</v>
      </c>
      <c r="TU64" s="12">
        <v>0</v>
      </c>
      <c r="TV64" s="13"/>
      <c r="TW64" s="12">
        <v>0</v>
      </c>
      <c r="TX64" s="12">
        <v>0</v>
      </c>
      <c r="TY64" s="12">
        <v>0</v>
      </c>
      <c r="TZ64" s="12">
        <v>0</v>
      </c>
      <c r="UA64" s="13"/>
      <c r="UB64" s="12">
        <v>0</v>
      </c>
      <c r="UC64" s="12">
        <v>0</v>
      </c>
      <c r="UD64" s="12">
        <v>0</v>
      </c>
      <c r="UE64" s="12">
        <v>0</v>
      </c>
      <c r="UF64" s="13"/>
      <c r="UG64" s="12">
        <v>0</v>
      </c>
      <c r="UH64" s="12">
        <v>994500</v>
      </c>
      <c r="UI64" s="12">
        <v>0</v>
      </c>
      <c r="UJ64" s="12">
        <v>994500</v>
      </c>
      <c r="UK64" s="13"/>
    </row>
    <row r="65" spans="1:557" hidden="1">
      <c r="A65" s="10">
        <v>59</v>
      </c>
      <c r="B65" s="11" t="s">
        <v>65</v>
      </c>
      <c r="C65" s="12">
        <v>0</v>
      </c>
      <c r="D65" s="12">
        <v>0</v>
      </c>
      <c r="E65" s="12">
        <v>0</v>
      </c>
      <c r="F65" s="12">
        <v>0</v>
      </c>
      <c r="G65" s="13"/>
      <c r="H65" s="12">
        <v>0</v>
      </c>
      <c r="I65" s="12">
        <v>0</v>
      </c>
      <c r="J65" s="12">
        <v>0</v>
      </c>
      <c r="K65" s="12">
        <v>0</v>
      </c>
      <c r="L65" s="13"/>
      <c r="M65" s="12">
        <v>0</v>
      </c>
      <c r="N65" s="12">
        <v>0</v>
      </c>
      <c r="O65" s="12">
        <v>0</v>
      </c>
      <c r="P65" s="12">
        <v>0</v>
      </c>
      <c r="Q65" s="13"/>
      <c r="R65" s="12">
        <v>0</v>
      </c>
      <c r="S65" s="12">
        <v>0</v>
      </c>
      <c r="T65" s="12">
        <v>0</v>
      </c>
      <c r="U65" s="12">
        <v>0</v>
      </c>
      <c r="V65" s="13"/>
      <c r="W65" s="12"/>
      <c r="X65" s="12">
        <v>0</v>
      </c>
      <c r="Y65" s="12">
        <v>0</v>
      </c>
      <c r="Z65" s="12">
        <v>0</v>
      </c>
      <c r="AA65" s="13"/>
      <c r="AB65" s="12">
        <v>0</v>
      </c>
      <c r="AC65" s="12">
        <v>0</v>
      </c>
      <c r="AD65" s="12">
        <v>0</v>
      </c>
      <c r="AE65" s="12">
        <v>0</v>
      </c>
      <c r="AF65" s="13"/>
      <c r="AG65" s="12">
        <v>0</v>
      </c>
      <c r="AH65" s="12">
        <v>0</v>
      </c>
      <c r="AI65" s="12">
        <v>0</v>
      </c>
      <c r="AJ65" s="12">
        <v>0</v>
      </c>
      <c r="AK65" s="13"/>
      <c r="AL65" s="12">
        <v>0</v>
      </c>
      <c r="AM65" s="12">
        <v>0</v>
      </c>
      <c r="AN65" s="12">
        <v>0</v>
      </c>
      <c r="AO65" s="12">
        <v>0</v>
      </c>
      <c r="AP65" s="13"/>
      <c r="AQ65" s="12">
        <v>0</v>
      </c>
      <c r="AR65" s="12">
        <v>0</v>
      </c>
      <c r="AS65" s="12">
        <v>0</v>
      </c>
      <c r="AT65" s="12">
        <v>0</v>
      </c>
      <c r="AU65" s="13"/>
      <c r="AV65" s="12">
        <v>0</v>
      </c>
      <c r="AW65" s="12">
        <v>0</v>
      </c>
      <c r="AX65" s="12">
        <v>0</v>
      </c>
      <c r="AY65" s="12">
        <v>0</v>
      </c>
      <c r="AZ65" s="13"/>
      <c r="BA65" s="12">
        <v>0</v>
      </c>
      <c r="BB65" s="12">
        <v>0</v>
      </c>
      <c r="BC65" s="12">
        <v>0</v>
      </c>
      <c r="BD65" s="12">
        <v>0</v>
      </c>
      <c r="BE65" s="13"/>
      <c r="BF65" s="12">
        <v>0</v>
      </c>
      <c r="BG65" s="12">
        <v>0</v>
      </c>
      <c r="BH65" s="12">
        <v>0</v>
      </c>
      <c r="BI65" s="12">
        <v>0</v>
      </c>
      <c r="BJ65" s="13"/>
      <c r="BK65" s="12">
        <v>0</v>
      </c>
      <c r="BL65" s="12">
        <v>0</v>
      </c>
      <c r="BM65" s="12">
        <v>0</v>
      </c>
      <c r="BN65" s="12">
        <v>0</v>
      </c>
      <c r="BO65" s="13"/>
      <c r="BP65" s="12">
        <v>0</v>
      </c>
      <c r="BQ65" s="12">
        <v>0</v>
      </c>
      <c r="BR65" s="12">
        <v>0</v>
      </c>
      <c r="BS65" s="12">
        <v>0</v>
      </c>
      <c r="BT65" s="13"/>
      <c r="BU65" s="12">
        <v>0</v>
      </c>
      <c r="BV65" s="12">
        <v>0</v>
      </c>
      <c r="BW65" s="12">
        <v>0</v>
      </c>
      <c r="BX65" s="12">
        <v>0</v>
      </c>
      <c r="BY65" s="13"/>
      <c r="BZ65" s="12">
        <v>0</v>
      </c>
      <c r="CA65" s="12">
        <v>0</v>
      </c>
      <c r="CB65" s="12">
        <v>0</v>
      </c>
      <c r="CC65" s="12">
        <v>0</v>
      </c>
      <c r="CD65" s="13"/>
      <c r="CE65" s="12">
        <v>0</v>
      </c>
      <c r="CF65" s="12">
        <v>0</v>
      </c>
      <c r="CG65" s="12">
        <v>0</v>
      </c>
      <c r="CH65" s="12">
        <v>0</v>
      </c>
      <c r="CI65" s="13"/>
      <c r="CJ65" s="12">
        <v>0</v>
      </c>
      <c r="CK65" s="12">
        <v>0</v>
      </c>
      <c r="CL65" s="12">
        <v>0</v>
      </c>
      <c r="CM65" s="12">
        <v>0</v>
      </c>
      <c r="CN65" s="13"/>
      <c r="CO65" s="12">
        <v>0</v>
      </c>
      <c r="CP65" s="12">
        <v>0</v>
      </c>
      <c r="CQ65" s="12">
        <v>0</v>
      </c>
      <c r="CR65" s="12">
        <v>0</v>
      </c>
      <c r="CS65" s="13"/>
      <c r="CT65" s="12">
        <v>0</v>
      </c>
      <c r="CU65" s="12">
        <v>0</v>
      </c>
      <c r="CV65" s="12">
        <v>0</v>
      </c>
      <c r="CW65" s="12">
        <v>0</v>
      </c>
      <c r="CX65" s="13"/>
      <c r="CY65" s="12">
        <v>0</v>
      </c>
      <c r="CZ65" s="12">
        <v>0</v>
      </c>
      <c r="DA65" s="12">
        <v>0</v>
      </c>
      <c r="DB65" s="12">
        <v>0</v>
      </c>
      <c r="DC65" s="13"/>
      <c r="DD65" s="12">
        <v>0</v>
      </c>
      <c r="DE65" s="12">
        <v>0</v>
      </c>
      <c r="DF65" s="12">
        <v>0</v>
      </c>
      <c r="DG65" s="12">
        <v>0</v>
      </c>
      <c r="DH65" s="13"/>
      <c r="DI65" s="12">
        <v>0</v>
      </c>
      <c r="DJ65" s="12">
        <v>0</v>
      </c>
      <c r="DK65" s="12">
        <v>0</v>
      </c>
      <c r="DL65" s="12">
        <v>0</v>
      </c>
      <c r="DM65" s="13"/>
      <c r="DN65" s="12">
        <v>0</v>
      </c>
      <c r="DO65" s="12">
        <v>0</v>
      </c>
      <c r="DP65" s="12">
        <v>0</v>
      </c>
      <c r="DQ65" s="12">
        <v>0</v>
      </c>
      <c r="DR65" s="13"/>
      <c r="DS65" s="12">
        <v>0</v>
      </c>
      <c r="DT65" s="12">
        <v>0</v>
      </c>
      <c r="DU65" s="12">
        <v>0</v>
      </c>
      <c r="DV65" s="12">
        <v>0</v>
      </c>
      <c r="DW65" s="13"/>
      <c r="DX65" s="12">
        <v>0</v>
      </c>
      <c r="DY65" s="12">
        <v>0</v>
      </c>
      <c r="DZ65" s="12">
        <v>0</v>
      </c>
      <c r="EA65" s="12">
        <v>0</v>
      </c>
      <c r="EB65" s="13"/>
      <c r="EC65" s="12">
        <v>0</v>
      </c>
      <c r="ED65" s="12">
        <v>0</v>
      </c>
      <c r="EE65" s="12">
        <v>0</v>
      </c>
      <c r="EF65" s="12">
        <v>0</v>
      </c>
      <c r="EG65" s="13"/>
      <c r="EH65" s="12">
        <v>0</v>
      </c>
      <c r="EI65" s="12">
        <v>0</v>
      </c>
      <c r="EJ65" s="12">
        <v>0</v>
      </c>
      <c r="EK65" s="12">
        <v>0</v>
      </c>
      <c r="EL65" s="13"/>
      <c r="EM65" s="12">
        <v>0</v>
      </c>
      <c r="EN65" s="12"/>
      <c r="EO65" s="12">
        <v>0</v>
      </c>
      <c r="EP65" s="12">
        <v>0</v>
      </c>
      <c r="EQ65" s="13"/>
      <c r="ER65" s="12">
        <v>0</v>
      </c>
      <c r="ES65" s="12">
        <v>0</v>
      </c>
      <c r="ET65" s="12">
        <v>0</v>
      </c>
      <c r="EU65" s="12">
        <v>0</v>
      </c>
      <c r="EV65" s="13"/>
      <c r="EW65" s="12">
        <v>0</v>
      </c>
      <c r="EX65" s="12">
        <v>0</v>
      </c>
      <c r="EY65" s="12">
        <v>0</v>
      </c>
      <c r="EZ65" s="12">
        <v>0</v>
      </c>
      <c r="FA65" s="13"/>
      <c r="FB65" s="12">
        <v>0</v>
      </c>
      <c r="FC65" s="12">
        <v>0</v>
      </c>
      <c r="FD65" s="12">
        <v>0</v>
      </c>
      <c r="FE65" s="12">
        <v>0</v>
      </c>
      <c r="FF65" s="13"/>
      <c r="FG65" s="12">
        <v>0</v>
      </c>
      <c r="FH65" s="12">
        <v>0</v>
      </c>
      <c r="FI65" s="12">
        <v>0</v>
      </c>
      <c r="FJ65" s="12">
        <v>0</v>
      </c>
      <c r="FK65" s="13"/>
      <c r="FL65" s="12">
        <v>0</v>
      </c>
      <c r="FM65" s="12">
        <v>0</v>
      </c>
      <c r="FN65" s="12">
        <v>0</v>
      </c>
      <c r="FO65" s="12">
        <v>0</v>
      </c>
      <c r="FP65" s="13"/>
      <c r="FQ65" s="12">
        <v>0</v>
      </c>
      <c r="FR65" s="12">
        <v>0</v>
      </c>
      <c r="FS65" s="12">
        <v>0</v>
      </c>
      <c r="FT65" s="12">
        <v>0</v>
      </c>
      <c r="FU65" s="13"/>
      <c r="FV65" s="12">
        <v>0</v>
      </c>
      <c r="FW65" s="12">
        <v>0</v>
      </c>
      <c r="FX65" s="12">
        <v>0</v>
      </c>
      <c r="FY65" s="12">
        <v>0</v>
      </c>
      <c r="FZ65" s="13"/>
      <c r="GA65" s="12">
        <v>0</v>
      </c>
      <c r="GB65" s="12">
        <v>0</v>
      </c>
      <c r="GC65" s="12">
        <v>0</v>
      </c>
      <c r="GD65" s="12">
        <v>0</v>
      </c>
      <c r="GE65" s="13"/>
      <c r="GF65" s="12">
        <v>0</v>
      </c>
      <c r="GG65" s="12">
        <v>0</v>
      </c>
      <c r="GH65" s="12">
        <v>0</v>
      </c>
      <c r="GI65" s="12">
        <v>0</v>
      </c>
      <c r="GJ65" s="13"/>
      <c r="GK65" s="12">
        <v>0</v>
      </c>
      <c r="GL65" s="12">
        <v>0</v>
      </c>
      <c r="GM65" s="12">
        <v>0</v>
      </c>
      <c r="GN65" s="12">
        <v>0</v>
      </c>
      <c r="GO65" s="13"/>
      <c r="GP65" s="12">
        <v>0</v>
      </c>
      <c r="GQ65" s="12">
        <v>0</v>
      </c>
      <c r="GR65" s="12">
        <v>0</v>
      </c>
      <c r="GS65" s="12">
        <v>0</v>
      </c>
      <c r="GT65" s="13"/>
      <c r="GU65" s="12">
        <v>0</v>
      </c>
      <c r="GV65" s="12">
        <v>0</v>
      </c>
      <c r="GW65" s="12">
        <v>0</v>
      </c>
      <c r="GX65" s="12">
        <v>0</v>
      </c>
      <c r="GY65" s="13"/>
      <c r="GZ65" s="12">
        <v>0</v>
      </c>
      <c r="HA65" s="12">
        <v>0</v>
      </c>
      <c r="HB65" s="12">
        <v>0</v>
      </c>
      <c r="HC65" s="12">
        <v>0</v>
      </c>
      <c r="HD65" s="13"/>
      <c r="HE65" s="12">
        <v>0</v>
      </c>
      <c r="HF65" s="12">
        <v>0</v>
      </c>
      <c r="HG65" s="12">
        <v>0</v>
      </c>
      <c r="HH65" s="12">
        <v>0</v>
      </c>
      <c r="HI65" s="13"/>
      <c r="HJ65" s="12">
        <v>0</v>
      </c>
      <c r="HK65" s="12">
        <v>0</v>
      </c>
      <c r="HL65" s="12">
        <v>0</v>
      </c>
      <c r="HM65" s="12">
        <v>0</v>
      </c>
      <c r="HN65" s="13"/>
      <c r="HO65" s="12">
        <v>0</v>
      </c>
      <c r="HP65" s="12">
        <v>0</v>
      </c>
      <c r="HQ65" s="12">
        <v>0</v>
      </c>
      <c r="HR65" s="12">
        <v>0</v>
      </c>
      <c r="HS65" s="13"/>
      <c r="HT65" s="12">
        <v>0</v>
      </c>
      <c r="HU65" s="12">
        <v>0</v>
      </c>
      <c r="HV65" s="12">
        <v>0</v>
      </c>
      <c r="HW65" s="12">
        <v>0</v>
      </c>
      <c r="HX65" s="13"/>
      <c r="HY65" s="12">
        <v>0</v>
      </c>
      <c r="HZ65" s="12">
        <v>0</v>
      </c>
      <c r="IA65" s="12">
        <v>0</v>
      </c>
      <c r="IB65" s="12">
        <v>0</v>
      </c>
      <c r="IC65" s="13"/>
      <c r="ID65" s="12">
        <v>0</v>
      </c>
      <c r="IE65" s="12">
        <v>0</v>
      </c>
      <c r="IF65" s="12">
        <v>0</v>
      </c>
      <c r="IG65" s="12">
        <v>0</v>
      </c>
      <c r="IH65" s="13"/>
      <c r="II65" s="12">
        <v>0</v>
      </c>
      <c r="IJ65" s="12">
        <v>0</v>
      </c>
      <c r="IK65" s="12">
        <v>0</v>
      </c>
      <c r="IL65" s="12">
        <v>0</v>
      </c>
      <c r="IM65" s="13"/>
      <c r="IN65" s="12">
        <v>0</v>
      </c>
      <c r="IO65" s="12">
        <v>0</v>
      </c>
      <c r="IP65" s="12">
        <v>0</v>
      </c>
      <c r="IQ65" s="12">
        <v>0</v>
      </c>
      <c r="IR65" s="13"/>
      <c r="IS65" s="12">
        <v>0</v>
      </c>
      <c r="IT65" s="12">
        <v>0</v>
      </c>
      <c r="IU65" s="12">
        <v>0</v>
      </c>
      <c r="IV65" s="12">
        <v>0</v>
      </c>
      <c r="IW65" s="13"/>
      <c r="IX65" s="12">
        <v>0</v>
      </c>
      <c r="IY65" s="12">
        <v>0</v>
      </c>
      <c r="IZ65" s="12">
        <v>0</v>
      </c>
      <c r="JA65" s="12">
        <v>0</v>
      </c>
      <c r="JB65" s="13"/>
      <c r="JC65" s="12">
        <v>0</v>
      </c>
      <c r="JD65" s="12">
        <v>0</v>
      </c>
      <c r="JE65" s="12">
        <v>0</v>
      </c>
      <c r="JF65" s="12">
        <v>0</v>
      </c>
      <c r="JG65" s="13"/>
      <c r="JH65" s="12">
        <v>0</v>
      </c>
      <c r="JI65" s="12">
        <v>0</v>
      </c>
      <c r="JJ65" s="12">
        <v>0</v>
      </c>
      <c r="JK65" s="12">
        <v>0</v>
      </c>
      <c r="JL65" s="13"/>
      <c r="JM65" s="12">
        <v>0</v>
      </c>
      <c r="JN65" s="12">
        <v>0</v>
      </c>
      <c r="JO65" s="12">
        <v>0</v>
      </c>
      <c r="JP65" s="12">
        <v>0</v>
      </c>
      <c r="JQ65" s="13"/>
      <c r="JR65" s="12">
        <v>0</v>
      </c>
      <c r="JS65" s="12">
        <v>0</v>
      </c>
      <c r="JT65" s="12">
        <v>0</v>
      </c>
      <c r="JU65" s="12">
        <v>0</v>
      </c>
      <c r="JV65" s="13"/>
      <c r="JW65" s="12">
        <v>0</v>
      </c>
      <c r="JX65" s="12">
        <v>0</v>
      </c>
      <c r="JY65" s="12">
        <v>0</v>
      </c>
      <c r="JZ65" s="12">
        <v>0</v>
      </c>
      <c r="KA65" s="13"/>
      <c r="KB65" s="12">
        <v>0</v>
      </c>
      <c r="KC65" s="12">
        <v>0</v>
      </c>
      <c r="KD65" s="12">
        <v>0</v>
      </c>
      <c r="KE65" s="12">
        <v>0</v>
      </c>
      <c r="KF65" s="13"/>
      <c r="KG65" s="12">
        <v>0</v>
      </c>
      <c r="KH65" s="12">
        <v>0</v>
      </c>
      <c r="KI65" s="12">
        <v>0</v>
      </c>
      <c r="KJ65" s="12">
        <v>0</v>
      </c>
      <c r="KK65" s="13"/>
      <c r="KL65" s="12">
        <v>0</v>
      </c>
      <c r="KM65" s="12">
        <v>0</v>
      </c>
      <c r="KN65" s="12">
        <v>0</v>
      </c>
      <c r="KO65" s="12">
        <v>0</v>
      </c>
      <c r="KP65" s="13"/>
      <c r="KQ65" s="12">
        <v>0</v>
      </c>
      <c r="KR65" s="12">
        <v>0</v>
      </c>
      <c r="KS65" s="12">
        <v>0</v>
      </c>
      <c r="KT65" s="12">
        <v>0</v>
      </c>
      <c r="KU65" s="13"/>
      <c r="KV65" s="12">
        <v>0</v>
      </c>
      <c r="KW65" s="12">
        <v>0</v>
      </c>
      <c r="KX65" s="12">
        <v>0</v>
      </c>
      <c r="KY65" s="12">
        <v>0</v>
      </c>
      <c r="KZ65" s="13"/>
      <c r="LA65" s="12">
        <v>0</v>
      </c>
      <c r="LB65" s="12">
        <v>0</v>
      </c>
      <c r="LC65" s="12">
        <v>0</v>
      </c>
      <c r="LD65" s="12">
        <v>0</v>
      </c>
      <c r="LE65" s="13"/>
      <c r="LF65" s="12">
        <v>0</v>
      </c>
      <c r="LG65" s="12">
        <v>0</v>
      </c>
      <c r="LH65" s="12">
        <v>0</v>
      </c>
      <c r="LI65" s="12">
        <v>0</v>
      </c>
      <c r="LJ65" s="13"/>
      <c r="LK65" s="12">
        <v>0</v>
      </c>
      <c r="LL65" s="12">
        <v>0</v>
      </c>
      <c r="LM65" s="12">
        <v>0</v>
      </c>
      <c r="LN65" s="12">
        <v>0</v>
      </c>
      <c r="LO65" s="13"/>
      <c r="LP65" s="12">
        <v>0</v>
      </c>
      <c r="LQ65" s="12">
        <v>0</v>
      </c>
      <c r="LR65" s="12">
        <v>0</v>
      </c>
      <c r="LS65" s="12">
        <v>0</v>
      </c>
      <c r="LT65" s="13"/>
      <c r="LU65" s="12">
        <v>0</v>
      </c>
      <c r="LV65" s="12">
        <v>0</v>
      </c>
      <c r="LW65" s="12">
        <v>0</v>
      </c>
      <c r="LX65" s="12">
        <v>0</v>
      </c>
      <c r="LY65" s="13"/>
      <c r="LZ65" s="12">
        <v>0</v>
      </c>
      <c r="MA65" s="12">
        <v>0</v>
      </c>
      <c r="MB65" s="12">
        <v>0</v>
      </c>
      <c r="MC65" s="12">
        <v>0</v>
      </c>
      <c r="MD65" s="13"/>
      <c r="ME65" s="12">
        <v>0</v>
      </c>
      <c r="MF65" s="12">
        <v>0</v>
      </c>
      <c r="MG65" s="12">
        <v>0</v>
      </c>
      <c r="MH65" s="12">
        <v>0</v>
      </c>
      <c r="MI65" s="13"/>
      <c r="MJ65" s="12">
        <v>0</v>
      </c>
      <c r="MK65" s="12">
        <v>0</v>
      </c>
      <c r="ML65" s="12">
        <v>0</v>
      </c>
      <c r="MM65" s="12">
        <v>0</v>
      </c>
      <c r="MN65" s="13"/>
      <c r="MO65" s="12">
        <v>0</v>
      </c>
      <c r="MP65" s="12">
        <v>0</v>
      </c>
      <c r="MQ65" s="12">
        <v>0</v>
      </c>
      <c r="MR65" s="12">
        <v>0</v>
      </c>
      <c r="MS65" s="13"/>
      <c r="MT65" s="12">
        <v>0</v>
      </c>
      <c r="MU65" s="12">
        <v>0</v>
      </c>
      <c r="MV65" s="12">
        <v>0</v>
      </c>
      <c r="MW65" s="12">
        <v>0</v>
      </c>
      <c r="MX65" s="13"/>
      <c r="MY65" s="12">
        <v>0</v>
      </c>
      <c r="MZ65" s="12">
        <v>0</v>
      </c>
      <c r="NA65" s="12">
        <v>0</v>
      </c>
      <c r="NB65" s="12">
        <v>0</v>
      </c>
      <c r="NC65" s="13"/>
      <c r="ND65" s="12">
        <v>0</v>
      </c>
      <c r="NE65" s="12">
        <v>0</v>
      </c>
      <c r="NF65" s="12">
        <v>0</v>
      </c>
      <c r="NG65" s="12">
        <v>0</v>
      </c>
      <c r="NH65" s="13"/>
      <c r="NI65" s="12">
        <v>0</v>
      </c>
      <c r="NJ65" s="12">
        <v>0</v>
      </c>
      <c r="NK65" s="12">
        <v>0</v>
      </c>
      <c r="NL65" s="12">
        <v>0</v>
      </c>
      <c r="NM65" s="13"/>
      <c r="NN65" s="12">
        <v>0</v>
      </c>
      <c r="NO65" s="12">
        <v>0</v>
      </c>
      <c r="NP65" s="12">
        <v>0</v>
      </c>
      <c r="NQ65" s="12">
        <v>0</v>
      </c>
      <c r="NR65" s="13"/>
      <c r="NS65" s="12">
        <v>0</v>
      </c>
      <c r="NT65" s="12">
        <v>0</v>
      </c>
      <c r="NU65" s="12">
        <v>0</v>
      </c>
      <c r="NV65" s="12">
        <v>0</v>
      </c>
      <c r="NW65" s="13"/>
      <c r="NX65" s="12">
        <v>0</v>
      </c>
      <c r="NY65" s="12">
        <v>0</v>
      </c>
      <c r="NZ65" s="12">
        <v>0</v>
      </c>
      <c r="OA65" s="12">
        <v>0</v>
      </c>
      <c r="OB65" s="13"/>
      <c r="OC65" s="12">
        <v>0</v>
      </c>
      <c r="OD65" s="12">
        <v>0</v>
      </c>
      <c r="OE65" s="12">
        <v>0</v>
      </c>
      <c r="OF65" s="12">
        <v>0</v>
      </c>
      <c r="OG65" s="13"/>
      <c r="OH65" s="12">
        <v>0</v>
      </c>
      <c r="OI65" s="12">
        <v>0</v>
      </c>
      <c r="OJ65" s="12">
        <v>0</v>
      </c>
      <c r="OK65" s="12">
        <v>0</v>
      </c>
      <c r="OL65" s="13"/>
      <c r="OM65" s="12">
        <v>0</v>
      </c>
      <c r="ON65" s="12">
        <v>0</v>
      </c>
      <c r="OO65" s="12">
        <v>0</v>
      </c>
      <c r="OP65" s="12">
        <v>0</v>
      </c>
      <c r="OQ65" s="13"/>
      <c r="OR65" s="12">
        <v>0</v>
      </c>
      <c r="OS65" s="12">
        <v>0</v>
      </c>
      <c r="OT65" s="12">
        <v>0</v>
      </c>
      <c r="OU65" s="12">
        <v>0</v>
      </c>
      <c r="OV65" s="13"/>
      <c r="OW65" s="12">
        <v>0</v>
      </c>
      <c r="OX65" s="12">
        <v>0</v>
      </c>
      <c r="OY65" s="12">
        <v>0</v>
      </c>
      <c r="OZ65" s="12">
        <v>0</v>
      </c>
      <c r="PA65" s="13"/>
      <c r="PB65" s="12">
        <v>0</v>
      </c>
      <c r="PC65" s="12">
        <v>0</v>
      </c>
      <c r="PD65" s="12">
        <v>0</v>
      </c>
      <c r="PE65" s="12">
        <v>0</v>
      </c>
      <c r="PF65" s="13"/>
      <c r="PG65" s="12">
        <v>0</v>
      </c>
      <c r="PH65" s="12">
        <v>0</v>
      </c>
      <c r="PI65" s="12">
        <v>0</v>
      </c>
      <c r="PJ65" s="12">
        <v>0</v>
      </c>
      <c r="PK65" s="13"/>
      <c r="PL65" s="12">
        <v>0</v>
      </c>
      <c r="PM65" s="12">
        <v>0</v>
      </c>
      <c r="PN65" s="12">
        <v>0</v>
      </c>
      <c r="PO65" s="12">
        <v>0</v>
      </c>
      <c r="PP65" s="13"/>
      <c r="PQ65" s="12">
        <v>0</v>
      </c>
      <c r="PR65" s="12">
        <v>0</v>
      </c>
      <c r="PS65" s="12">
        <v>0</v>
      </c>
      <c r="PT65" s="12">
        <v>0</v>
      </c>
      <c r="PU65" s="13"/>
      <c r="PV65" s="12">
        <v>0</v>
      </c>
      <c r="PW65" s="12">
        <v>0</v>
      </c>
      <c r="PX65" s="12">
        <v>0</v>
      </c>
      <c r="PY65" s="12">
        <v>0</v>
      </c>
      <c r="PZ65" s="13"/>
      <c r="QA65" s="12">
        <v>0</v>
      </c>
      <c r="QB65" s="12">
        <v>0</v>
      </c>
      <c r="QC65" s="12">
        <v>0</v>
      </c>
      <c r="QD65" s="12">
        <v>0</v>
      </c>
      <c r="QE65" s="13"/>
      <c r="QF65" s="12">
        <v>0</v>
      </c>
      <c r="QG65" s="12">
        <v>0</v>
      </c>
      <c r="QH65" s="12">
        <v>0</v>
      </c>
      <c r="QI65" s="12">
        <v>0</v>
      </c>
      <c r="QJ65" s="13"/>
      <c r="QK65" s="12">
        <v>0</v>
      </c>
      <c r="QL65" s="12">
        <v>0</v>
      </c>
      <c r="QM65" s="12">
        <v>0</v>
      </c>
      <c r="QN65" s="12">
        <v>0</v>
      </c>
      <c r="QO65" s="13"/>
      <c r="QP65" s="12">
        <v>0</v>
      </c>
      <c r="QQ65" s="12">
        <v>0</v>
      </c>
      <c r="QR65" s="12">
        <v>0</v>
      </c>
      <c r="QS65" s="12">
        <v>0</v>
      </c>
      <c r="QT65" s="13"/>
      <c r="QU65" s="12">
        <v>0</v>
      </c>
      <c r="QV65" s="12">
        <v>0</v>
      </c>
      <c r="QW65" s="12">
        <v>0</v>
      </c>
      <c r="QX65" s="12">
        <v>0</v>
      </c>
      <c r="QY65" s="13"/>
      <c r="QZ65" s="12">
        <v>0</v>
      </c>
      <c r="RA65" s="12">
        <v>0</v>
      </c>
      <c r="RB65" s="12">
        <v>0</v>
      </c>
      <c r="RC65" s="12">
        <v>0</v>
      </c>
      <c r="RD65" s="13"/>
      <c r="RE65" s="12">
        <v>0</v>
      </c>
      <c r="RF65" s="12">
        <v>0</v>
      </c>
      <c r="RG65" s="12">
        <v>0</v>
      </c>
      <c r="RH65" s="12">
        <v>0</v>
      </c>
      <c r="RI65" s="13"/>
      <c r="RJ65" s="12">
        <v>0</v>
      </c>
      <c r="RK65" s="12">
        <v>0</v>
      </c>
      <c r="RL65" s="12">
        <v>0</v>
      </c>
      <c r="RM65" s="12">
        <v>0</v>
      </c>
      <c r="RN65" s="13"/>
      <c r="RO65" s="12">
        <v>0</v>
      </c>
      <c r="RP65" s="12">
        <v>0</v>
      </c>
      <c r="RQ65" s="12">
        <v>0</v>
      </c>
      <c r="RR65" s="12">
        <v>0</v>
      </c>
      <c r="RS65" s="13"/>
      <c r="RT65" s="12">
        <v>0</v>
      </c>
      <c r="RU65" s="12">
        <v>0</v>
      </c>
      <c r="RV65" s="12">
        <v>0</v>
      </c>
      <c r="RW65" s="12">
        <v>0</v>
      </c>
      <c r="RX65" s="13"/>
      <c r="RY65" s="12">
        <v>0</v>
      </c>
      <c r="RZ65" s="12">
        <v>0</v>
      </c>
      <c r="SA65" s="12">
        <v>0</v>
      </c>
      <c r="SB65" s="12">
        <v>0</v>
      </c>
      <c r="SC65" s="13"/>
      <c r="SD65" s="12">
        <v>0</v>
      </c>
      <c r="SE65" s="12">
        <v>0</v>
      </c>
      <c r="SF65" s="12">
        <v>0</v>
      </c>
      <c r="SG65" s="12">
        <v>0</v>
      </c>
      <c r="SH65" s="13"/>
      <c r="SI65" s="12">
        <v>0</v>
      </c>
      <c r="SJ65" s="12">
        <v>0</v>
      </c>
      <c r="SK65" s="12">
        <v>0</v>
      </c>
      <c r="SL65" s="12">
        <v>0</v>
      </c>
      <c r="SM65" s="13"/>
      <c r="SN65" s="12">
        <v>0</v>
      </c>
      <c r="SO65" s="12">
        <v>0</v>
      </c>
      <c r="SP65" s="12">
        <v>0</v>
      </c>
      <c r="SQ65" s="12">
        <v>0</v>
      </c>
      <c r="SR65" s="13"/>
      <c r="SS65" s="12">
        <v>0</v>
      </c>
      <c r="ST65" s="12">
        <v>0</v>
      </c>
      <c r="SU65" s="12">
        <v>0</v>
      </c>
      <c r="SV65" s="12">
        <v>0</v>
      </c>
      <c r="SW65" s="13"/>
      <c r="SX65" s="12">
        <v>0</v>
      </c>
      <c r="SY65" s="12">
        <v>0</v>
      </c>
      <c r="SZ65" s="12">
        <v>0</v>
      </c>
      <c r="TA65" s="12">
        <v>0</v>
      </c>
      <c r="TB65" s="13"/>
      <c r="TC65" s="12">
        <v>0</v>
      </c>
      <c r="TD65" s="12">
        <v>0</v>
      </c>
      <c r="TE65" s="12">
        <v>0</v>
      </c>
      <c r="TF65" s="12">
        <v>0</v>
      </c>
      <c r="TG65" s="13"/>
      <c r="TH65" s="12">
        <v>0</v>
      </c>
      <c r="TI65" s="12">
        <v>0</v>
      </c>
      <c r="TJ65" s="12">
        <v>0</v>
      </c>
      <c r="TK65" s="12">
        <v>0</v>
      </c>
      <c r="TL65" s="13"/>
      <c r="TM65" s="12">
        <v>0</v>
      </c>
      <c r="TN65" s="12">
        <v>0</v>
      </c>
      <c r="TO65" s="12">
        <v>0</v>
      </c>
      <c r="TP65" s="12">
        <v>0</v>
      </c>
      <c r="TQ65" s="13"/>
      <c r="TR65" s="12">
        <v>0</v>
      </c>
      <c r="TS65" s="12">
        <v>0</v>
      </c>
      <c r="TT65" s="12">
        <v>0</v>
      </c>
      <c r="TU65" s="12">
        <v>0</v>
      </c>
      <c r="TV65" s="13"/>
      <c r="TW65" s="12">
        <v>0</v>
      </c>
      <c r="TX65" s="12">
        <v>0</v>
      </c>
      <c r="TY65" s="12">
        <v>0</v>
      </c>
      <c r="TZ65" s="12">
        <v>0</v>
      </c>
      <c r="UA65" s="13"/>
      <c r="UB65" s="12">
        <v>0</v>
      </c>
      <c r="UC65" s="12">
        <v>0</v>
      </c>
      <c r="UD65" s="12">
        <v>0</v>
      </c>
      <c r="UE65" s="12">
        <v>0</v>
      </c>
      <c r="UF65" s="13"/>
      <c r="UG65" s="12">
        <v>0</v>
      </c>
      <c r="UH65" s="12">
        <v>0</v>
      </c>
      <c r="UI65" s="12">
        <v>0</v>
      </c>
      <c r="UJ65" s="12">
        <v>0</v>
      </c>
      <c r="UK65" s="13"/>
    </row>
    <row r="66" spans="1:557" hidden="1">
      <c r="A66" s="10">
        <v>60</v>
      </c>
      <c r="B66" s="11" t="s">
        <v>49</v>
      </c>
      <c r="C66" s="12">
        <v>0</v>
      </c>
      <c r="D66" s="12">
        <v>0</v>
      </c>
      <c r="E66" s="12">
        <v>0</v>
      </c>
      <c r="F66" s="12">
        <v>0</v>
      </c>
      <c r="G66" s="13"/>
      <c r="H66" s="12">
        <v>0</v>
      </c>
      <c r="I66" s="12">
        <v>0</v>
      </c>
      <c r="J66" s="12">
        <v>0</v>
      </c>
      <c r="K66" s="12">
        <v>0</v>
      </c>
      <c r="L66" s="13"/>
      <c r="M66" s="12">
        <v>0</v>
      </c>
      <c r="N66" s="12">
        <v>0</v>
      </c>
      <c r="O66" s="12">
        <v>0</v>
      </c>
      <c r="P66" s="12">
        <v>0</v>
      </c>
      <c r="Q66" s="13"/>
      <c r="R66" s="12">
        <v>0</v>
      </c>
      <c r="S66" s="12">
        <v>0</v>
      </c>
      <c r="T66" s="12">
        <v>0</v>
      </c>
      <c r="U66" s="12">
        <v>0</v>
      </c>
      <c r="V66" s="13"/>
      <c r="W66" s="12"/>
      <c r="X66" s="12">
        <v>0</v>
      </c>
      <c r="Y66" s="12">
        <v>0</v>
      </c>
      <c r="Z66" s="12">
        <v>0</v>
      </c>
      <c r="AA66" s="13"/>
      <c r="AB66" s="12">
        <v>0</v>
      </c>
      <c r="AC66" s="12">
        <v>0</v>
      </c>
      <c r="AD66" s="12">
        <v>0</v>
      </c>
      <c r="AE66" s="12">
        <v>0</v>
      </c>
      <c r="AF66" s="13"/>
      <c r="AG66" s="12">
        <v>0</v>
      </c>
      <c r="AH66" s="12">
        <v>0</v>
      </c>
      <c r="AI66" s="12">
        <v>0</v>
      </c>
      <c r="AJ66" s="12">
        <v>0</v>
      </c>
      <c r="AK66" s="13"/>
      <c r="AL66" s="12">
        <v>0</v>
      </c>
      <c r="AM66" s="12">
        <v>0</v>
      </c>
      <c r="AN66" s="12">
        <v>0</v>
      </c>
      <c r="AO66" s="12">
        <v>0</v>
      </c>
      <c r="AP66" s="13"/>
      <c r="AQ66" s="12">
        <v>0</v>
      </c>
      <c r="AR66" s="12">
        <v>0</v>
      </c>
      <c r="AS66" s="12">
        <v>0</v>
      </c>
      <c r="AT66" s="12">
        <v>0</v>
      </c>
      <c r="AU66" s="13"/>
      <c r="AV66" s="12">
        <v>0</v>
      </c>
      <c r="AW66" s="12">
        <v>0</v>
      </c>
      <c r="AX66" s="12">
        <v>0</v>
      </c>
      <c r="AY66" s="12">
        <v>0</v>
      </c>
      <c r="AZ66" s="13"/>
      <c r="BA66" s="12">
        <v>0</v>
      </c>
      <c r="BB66" s="12">
        <v>0</v>
      </c>
      <c r="BC66" s="12">
        <v>0</v>
      </c>
      <c r="BD66" s="12">
        <v>0</v>
      </c>
      <c r="BE66" s="13"/>
      <c r="BF66" s="12">
        <v>0</v>
      </c>
      <c r="BG66" s="12">
        <v>0</v>
      </c>
      <c r="BH66" s="12">
        <v>0</v>
      </c>
      <c r="BI66" s="12">
        <v>0</v>
      </c>
      <c r="BJ66" s="13"/>
      <c r="BK66" s="12">
        <v>0</v>
      </c>
      <c r="BL66" s="12">
        <v>0</v>
      </c>
      <c r="BM66" s="12">
        <v>0</v>
      </c>
      <c r="BN66" s="12">
        <v>0</v>
      </c>
      <c r="BO66" s="13"/>
      <c r="BP66" s="12">
        <v>0</v>
      </c>
      <c r="BQ66" s="12">
        <v>0</v>
      </c>
      <c r="BR66" s="12">
        <v>0</v>
      </c>
      <c r="BS66" s="12">
        <v>0</v>
      </c>
      <c r="BT66" s="13"/>
      <c r="BU66" s="12">
        <v>0</v>
      </c>
      <c r="BV66" s="12">
        <v>0</v>
      </c>
      <c r="BW66" s="12">
        <v>0</v>
      </c>
      <c r="BX66" s="12">
        <v>0</v>
      </c>
      <c r="BY66" s="13"/>
      <c r="BZ66" s="12">
        <v>0</v>
      </c>
      <c r="CA66" s="12">
        <v>0</v>
      </c>
      <c r="CB66" s="12">
        <v>0</v>
      </c>
      <c r="CC66" s="12">
        <v>0</v>
      </c>
      <c r="CD66" s="13"/>
      <c r="CE66" s="12">
        <v>0</v>
      </c>
      <c r="CF66" s="12">
        <v>0</v>
      </c>
      <c r="CG66" s="12">
        <v>0</v>
      </c>
      <c r="CH66" s="12">
        <v>0</v>
      </c>
      <c r="CI66" s="13"/>
      <c r="CJ66" s="12">
        <v>0</v>
      </c>
      <c r="CK66" s="12">
        <v>0</v>
      </c>
      <c r="CL66" s="12">
        <v>0</v>
      </c>
      <c r="CM66" s="12">
        <v>0</v>
      </c>
      <c r="CN66" s="13"/>
      <c r="CO66" s="12">
        <v>0</v>
      </c>
      <c r="CP66" s="12">
        <v>0</v>
      </c>
      <c r="CQ66" s="12">
        <v>0</v>
      </c>
      <c r="CR66" s="12">
        <v>0</v>
      </c>
      <c r="CS66" s="13"/>
      <c r="CT66" s="12">
        <v>0</v>
      </c>
      <c r="CU66" s="12">
        <v>0</v>
      </c>
      <c r="CV66" s="12">
        <v>0</v>
      </c>
      <c r="CW66" s="12">
        <v>0</v>
      </c>
      <c r="CX66" s="13"/>
      <c r="CY66" s="12">
        <v>0</v>
      </c>
      <c r="CZ66" s="12">
        <v>0</v>
      </c>
      <c r="DA66" s="12">
        <v>0</v>
      </c>
      <c r="DB66" s="12">
        <v>0</v>
      </c>
      <c r="DC66" s="13"/>
      <c r="DD66" s="12">
        <v>0</v>
      </c>
      <c r="DE66" s="12">
        <v>0</v>
      </c>
      <c r="DF66" s="12">
        <v>0</v>
      </c>
      <c r="DG66" s="12">
        <v>0</v>
      </c>
      <c r="DH66" s="13"/>
      <c r="DI66" s="12">
        <v>0</v>
      </c>
      <c r="DJ66" s="12">
        <v>0</v>
      </c>
      <c r="DK66" s="12">
        <v>0</v>
      </c>
      <c r="DL66" s="12">
        <v>0</v>
      </c>
      <c r="DM66" s="13"/>
      <c r="DN66" s="12">
        <v>0</v>
      </c>
      <c r="DO66" s="12">
        <v>0</v>
      </c>
      <c r="DP66" s="12">
        <v>0</v>
      </c>
      <c r="DQ66" s="12">
        <v>0</v>
      </c>
      <c r="DR66" s="13"/>
      <c r="DS66" s="12">
        <v>0</v>
      </c>
      <c r="DT66" s="12">
        <v>0</v>
      </c>
      <c r="DU66" s="12">
        <v>0</v>
      </c>
      <c r="DV66" s="12">
        <v>0</v>
      </c>
      <c r="DW66" s="13"/>
      <c r="DX66" s="12">
        <v>0</v>
      </c>
      <c r="DY66" s="12">
        <v>0</v>
      </c>
      <c r="DZ66" s="12">
        <v>0</v>
      </c>
      <c r="EA66" s="12">
        <v>0</v>
      </c>
      <c r="EB66" s="13"/>
      <c r="EC66" s="12">
        <v>0</v>
      </c>
      <c r="ED66" s="12">
        <v>0</v>
      </c>
      <c r="EE66" s="12">
        <v>0</v>
      </c>
      <c r="EF66" s="12">
        <v>0</v>
      </c>
      <c r="EG66" s="13"/>
      <c r="EH66" s="12">
        <v>0</v>
      </c>
      <c r="EI66" s="12">
        <v>0</v>
      </c>
      <c r="EJ66" s="12">
        <v>0</v>
      </c>
      <c r="EK66" s="12">
        <v>0</v>
      </c>
      <c r="EL66" s="13"/>
      <c r="EM66" s="12">
        <v>0</v>
      </c>
      <c r="EN66" s="12"/>
      <c r="EO66" s="12">
        <v>0</v>
      </c>
      <c r="EP66" s="12">
        <v>0</v>
      </c>
      <c r="EQ66" s="13"/>
      <c r="ER66" s="12">
        <v>0</v>
      </c>
      <c r="ES66" s="12">
        <v>0</v>
      </c>
      <c r="ET66" s="12">
        <v>0</v>
      </c>
      <c r="EU66" s="12">
        <v>0</v>
      </c>
      <c r="EV66" s="13"/>
      <c r="EW66" s="12">
        <v>0</v>
      </c>
      <c r="EX66" s="12">
        <v>0</v>
      </c>
      <c r="EY66" s="12">
        <v>0</v>
      </c>
      <c r="EZ66" s="12">
        <v>0</v>
      </c>
      <c r="FA66" s="13"/>
      <c r="FB66" s="12">
        <v>0</v>
      </c>
      <c r="FC66" s="12">
        <v>0</v>
      </c>
      <c r="FD66" s="12">
        <v>0</v>
      </c>
      <c r="FE66" s="12">
        <v>0</v>
      </c>
      <c r="FF66" s="13"/>
      <c r="FG66" s="12">
        <v>0</v>
      </c>
      <c r="FH66" s="12">
        <v>0</v>
      </c>
      <c r="FI66" s="12">
        <v>0</v>
      </c>
      <c r="FJ66" s="12">
        <v>0</v>
      </c>
      <c r="FK66" s="13"/>
      <c r="FL66" s="12">
        <v>0</v>
      </c>
      <c r="FM66" s="12">
        <v>0</v>
      </c>
      <c r="FN66" s="12">
        <v>0</v>
      </c>
      <c r="FO66" s="12">
        <v>0</v>
      </c>
      <c r="FP66" s="13"/>
      <c r="FQ66" s="12">
        <v>0</v>
      </c>
      <c r="FR66" s="12">
        <v>0</v>
      </c>
      <c r="FS66" s="12">
        <v>0</v>
      </c>
      <c r="FT66" s="12">
        <v>0</v>
      </c>
      <c r="FU66" s="13"/>
      <c r="FV66" s="12">
        <v>0</v>
      </c>
      <c r="FW66" s="12">
        <v>0</v>
      </c>
      <c r="FX66" s="12">
        <v>0</v>
      </c>
      <c r="FY66" s="12">
        <v>0</v>
      </c>
      <c r="FZ66" s="13"/>
      <c r="GA66" s="12">
        <v>0</v>
      </c>
      <c r="GB66" s="12">
        <v>0</v>
      </c>
      <c r="GC66" s="12">
        <v>0</v>
      </c>
      <c r="GD66" s="12">
        <v>0</v>
      </c>
      <c r="GE66" s="13"/>
      <c r="GF66" s="12">
        <v>0</v>
      </c>
      <c r="GG66" s="12">
        <v>0</v>
      </c>
      <c r="GH66" s="12">
        <v>0</v>
      </c>
      <c r="GI66" s="12">
        <v>0</v>
      </c>
      <c r="GJ66" s="13"/>
      <c r="GK66" s="12">
        <v>0</v>
      </c>
      <c r="GL66" s="12">
        <v>0</v>
      </c>
      <c r="GM66" s="12">
        <v>0</v>
      </c>
      <c r="GN66" s="12">
        <v>0</v>
      </c>
      <c r="GO66" s="13"/>
      <c r="GP66" s="12">
        <v>0</v>
      </c>
      <c r="GQ66" s="12">
        <v>0</v>
      </c>
      <c r="GR66" s="12">
        <v>0</v>
      </c>
      <c r="GS66" s="12">
        <v>0</v>
      </c>
      <c r="GT66" s="13"/>
      <c r="GU66" s="12">
        <v>0</v>
      </c>
      <c r="GV66" s="12">
        <v>0</v>
      </c>
      <c r="GW66" s="12">
        <v>0</v>
      </c>
      <c r="GX66" s="12">
        <v>0</v>
      </c>
      <c r="GY66" s="13"/>
      <c r="GZ66" s="12">
        <v>0</v>
      </c>
      <c r="HA66" s="12">
        <v>0</v>
      </c>
      <c r="HB66" s="12">
        <v>0</v>
      </c>
      <c r="HC66" s="12">
        <v>0</v>
      </c>
      <c r="HD66" s="13"/>
      <c r="HE66" s="12">
        <v>0</v>
      </c>
      <c r="HF66" s="12">
        <v>0</v>
      </c>
      <c r="HG66" s="12">
        <v>0</v>
      </c>
      <c r="HH66" s="12">
        <v>0</v>
      </c>
      <c r="HI66" s="13"/>
      <c r="HJ66" s="12">
        <v>0</v>
      </c>
      <c r="HK66" s="12">
        <v>0</v>
      </c>
      <c r="HL66" s="12">
        <v>0</v>
      </c>
      <c r="HM66" s="12">
        <v>0</v>
      </c>
      <c r="HN66" s="13"/>
      <c r="HO66" s="12">
        <v>0</v>
      </c>
      <c r="HP66" s="12">
        <v>0</v>
      </c>
      <c r="HQ66" s="12">
        <v>0</v>
      </c>
      <c r="HR66" s="12">
        <v>0</v>
      </c>
      <c r="HS66" s="13"/>
      <c r="HT66" s="12">
        <v>0</v>
      </c>
      <c r="HU66" s="12">
        <v>0</v>
      </c>
      <c r="HV66" s="12">
        <v>0</v>
      </c>
      <c r="HW66" s="12">
        <v>0</v>
      </c>
      <c r="HX66" s="13"/>
      <c r="HY66" s="12">
        <v>0</v>
      </c>
      <c r="HZ66" s="12">
        <v>0</v>
      </c>
      <c r="IA66" s="12">
        <v>0</v>
      </c>
      <c r="IB66" s="12">
        <v>0</v>
      </c>
      <c r="IC66" s="13"/>
      <c r="ID66" s="12">
        <v>0</v>
      </c>
      <c r="IE66" s="12">
        <v>0</v>
      </c>
      <c r="IF66" s="12">
        <v>0</v>
      </c>
      <c r="IG66" s="12">
        <v>0</v>
      </c>
      <c r="IH66" s="13"/>
      <c r="II66" s="12">
        <v>0</v>
      </c>
      <c r="IJ66" s="12">
        <v>0</v>
      </c>
      <c r="IK66" s="12">
        <v>0</v>
      </c>
      <c r="IL66" s="12">
        <v>0</v>
      </c>
      <c r="IM66" s="13"/>
      <c r="IN66" s="12">
        <v>0</v>
      </c>
      <c r="IO66" s="12">
        <v>0</v>
      </c>
      <c r="IP66" s="12">
        <v>0</v>
      </c>
      <c r="IQ66" s="12">
        <v>0</v>
      </c>
      <c r="IR66" s="13"/>
      <c r="IS66" s="12">
        <v>0</v>
      </c>
      <c r="IT66" s="12">
        <v>0</v>
      </c>
      <c r="IU66" s="12">
        <v>0</v>
      </c>
      <c r="IV66" s="12">
        <v>0</v>
      </c>
      <c r="IW66" s="13"/>
      <c r="IX66" s="12">
        <v>0</v>
      </c>
      <c r="IY66" s="12">
        <v>0</v>
      </c>
      <c r="IZ66" s="12">
        <v>0</v>
      </c>
      <c r="JA66" s="12">
        <v>0</v>
      </c>
      <c r="JB66" s="13"/>
      <c r="JC66" s="12">
        <v>0</v>
      </c>
      <c r="JD66" s="12">
        <v>0</v>
      </c>
      <c r="JE66" s="12">
        <v>0</v>
      </c>
      <c r="JF66" s="12">
        <v>0</v>
      </c>
      <c r="JG66" s="13"/>
      <c r="JH66" s="12">
        <v>0</v>
      </c>
      <c r="JI66" s="12">
        <v>0</v>
      </c>
      <c r="JJ66" s="12">
        <v>0</v>
      </c>
      <c r="JK66" s="12">
        <v>0</v>
      </c>
      <c r="JL66" s="13"/>
      <c r="JM66" s="12">
        <v>0</v>
      </c>
      <c r="JN66" s="12">
        <v>0</v>
      </c>
      <c r="JO66" s="12">
        <v>0</v>
      </c>
      <c r="JP66" s="12">
        <v>0</v>
      </c>
      <c r="JQ66" s="13"/>
      <c r="JR66" s="12">
        <v>0</v>
      </c>
      <c r="JS66" s="12">
        <v>0</v>
      </c>
      <c r="JT66" s="12">
        <v>0</v>
      </c>
      <c r="JU66" s="12">
        <v>0</v>
      </c>
      <c r="JV66" s="13"/>
      <c r="JW66" s="12">
        <v>0</v>
      </c>
      <c r="JX66" s="12">
        <v>0</v>
      </c>
      <c r="JY66" s="12">
        <v>0</v>
      </c>
      <c r="JZ66" s="12">
        <v>0</v>
      </c>
      <c r="KA66" s="13"/>
      <c r="KB66" s="12">
        <v>0</v>
      </c>
      <c r="KC66" s="12">
        <v>0</v>
      </c>
      <c r="KD66" s="12">
        <v>0</v>
      </c>
      <c r="KE66" s="12">
        <v>0</v>
      </c>
      <c r="KF66" s="13"/>
      <c r="KG66" s="12">
        <v>0</v>
      </c>
      <c r="KH66" s="12">
        <v>0</v>
      </c>
      <c r="KI66" s="12">
        <v>0</v>
      </c>
      <c r="KJ66" s="12">
        <v>0</v>
      </c>
      <c r="KK66" s="13"/>
      <c r="KL66" s="12">
        <v>0</v>
      </c>
      <c r="KM66" s="12">
        <v>0</v>
      </c>
      <c r="KN66" s="12">
        <v>0</v>
      </c>
      <c r="KO66" s="12">
        <v>0</v>
      </c>
      <c r="KP66" s="13"/>
      <c r="KQ66" s="12">
        <v>0</v>
      </c>
      <c r="KR66" s="12">
        <v>0</v>
      </c>
      <c r="KS66" s="12">
        <v>0</v>
      </c>
      <c r="KT66" s="12">
        <v>0</v>
      </c>
      <c r="KU66" s="13"/>
      <c r="KV66" s="12">
        <v>0</v>
      </c>
      <c r="KW66" s="12">
        <v>0</v>
      </c>
      <c r="KX66" s="12">
        <v>0</v>
      </c>
      <c r="KY66" s="12">
        <v>0</v>
      </c>
      <c r="KZ66" s="13"/>
      <c r="LA66" s="12">
        <v>0</v>
      </c>
      <c r="LB66" s="12">
        <v>0</v>
      </c>
      <c r="LC66" s="12">
        <v>0</v>
      </c>
      <c r="LD66" s="12">
        <v>0</v>
      </c>
      <c r="LE66" s="13"/>
      <c r="LF66" s="12">
        <v>0</v>
      </c>
      <c r="LG66" s="12">
        <v>0</v>
      </c>
      <c r="LH66" s="12">
        <v>0</v>
      </c>
      <c r="LI66" s="12">
        <v>0</v>
      </c>
      <c r="LJ66" s="13"/>
      <c r="LK66" s="12">
        <v>0</v>
      </c>
      <c r="LL66" s="12">
        <v>0</v>
      </c>
      <c r="LM66" s="12">
        <v>0</v>
      </c>
      <c r="LN66" s="12">
        <v>0</v>
      </c>
      <c r="LO66" s="13"/>
      <c r="LP66" s="12">
        <v>0</v>
      </c>
      <c r="LQ66" s="12">
        <v>0</v>
      </c>
      <c r="LR66" s="12">
        <v>0</v>
      </c>
      <c r="LS66" s="12">
        <v>0</v>
      </c>
      <c r="LT66" s="13"/>
      <c r="LU66" s="12">
        <v>0</v>
      </c>
      <c r="LV66" s="12">
        <v>0</v>
      </c>
      <c r="LW66" s="12">
        <v>0</v>
      </c>
      <c r="LX66" s="12">
        <v>0</v>
      </c>
      <c r="LY66" s="13"/>
      <c r="LZ66" s="12">
        <v>0</v>
      </c>
      <c r="MA66" s="12">
        <v>1500000</v>
      </c>
      <c r="MB66" s="12">
        <v>0</v>
      </c>
      <c r="MC66" s="12">
        <v>1500000</v>
      </c>
      <c r="MD66" s="13"/>
      <c r="ME66" s="12">
        <v>0</v>
      </c>
      <c r="MF66" s="12">
        <v>0</v>
      </c>
      <c r="MG66" s="12">
        <v>0</v>
      </c>
      <c r="MH66" s="12">
        <v>0</v>
      </c>
      <c r="MI66" s="13"/>
      <c r="MJ66" s="12">
        <v>0</v>
      </c>
      <c r="MK66" s="12">
        <v>0</v>
      </c>
      <c r="ML66" s="12">
        <v>0</v>
      </c>
      <c r="MM66" s="12">
        <v>0</v>
      </c>
      <c r="MN66" s="13"/>
      <c r="MO66" s="12">
        <v>0</v>
      </c>
      <c r="MP66" s="12">
        <v>0</v>
      </c>
      <c r="MQ66" s="12">
        <v>0</v>
      </c>
      <c r="MR66" s="12">
        <v>0</v>
      </c>
      <c r="MS66" s="13"/>
      <c r="MT66" s="12">
        <v>0</v>
      </c>
      <c r="MU66" s="12">
        <v>0</v>
      </c>
      <c r="MV66" s="12">
        <v>0</v>
      </c>
      <c r="MW66" s="12">
        <v>0</v>
      </c>
      <c r="MX66" s="13"/>
      <c r="MY66" s="12">
        <v>0</v>
      </c>
      <c r="MZ66" s="12">
        <v>0</v>
      </c>
      <c r="NA66" s="12">
        <v>0</v>
      </c>
      <c r="NB66" s="12">
        <v>0</v>
      </c>
      <c r="NC66" s="13"/>
      <c r="ND66" s="12">
        <v>0</v>
      </c>
      <c r="NE66" s="12">
        <v>0</v>
      </c>
      <c r="NF66" s="12">
        <v>0</v>
      </c>
      <c r="NG66" s="12">
        <v>0</v>
      </c>
      <c r="NH66" s="13"/>
      <c r="NI66" s="12">
        <v>0</v>
      </c>
      <c r="NJ66" s="12">
        <v>0</v>
      </c>
      <c r="NK66" s="12">
        <v>0</v>
      </c>
      <c r="NL66" s="12">
        <v>0</v>
      </c>
      <c r="NM66" s="13"/>
      <c r="NN66" s="12">
        <v>0</v>
      </c>
      <c r="NO66" s="12">
        <v>0</v>
      </c>
      <c r="NP66" s="12">
        <v>0</v>
      </c>
      <c r="NQ66" s="12">
        <v>0</v>
      </c>
      <c r="NR66" s="13"/>
      <c r="NS66" s="12">
        <v>0</v>
      </c>
      <c r="NT66" s="12">
        <v>0</v>
      </c>
      <c r="NU66" s="12">
        <v>0</v>
      </c>
      <c r="NV66" s="12">
        <v>0</v>
      </c>
      <c r="NW66" s="13"/>
      <c r="NX66" s="12">
        <v>0</v>
      </c>
      <c r="NY66" s="12">
        <v>0</v>
      </c>
      <c r="NZ66" s="12">
        <v>0</v>
      </c>
      <c r="OA66" s="12">
        <v>0</v>
      </c>
      <c r="OB66" s="13"/>
      <c r="OC66" s="12">
        <v>0</v>
      </c>
      <c r="OD66" s="12">
        <v>0</v>
      </c>
      <c r="OE66" s="12">
        <v>0</v>
      </c>
      <c r="OF66" s="12">
        <v>0</v>
      </c>
      <c r="OG66" s="13"/>
      <c r="OH66" s="12">
        <v>0</v>
      </c>
      <c r="OI66" s="12">
        <v>0</v>
      </c>
      <c r="OJ66" s="12">
        <v>0</v>
      </c>
      <c r="OK66" s="12">
        <v>0</v>
      </c>
      <c r="OL66" s="13"/>
      <c r="OM66" s="12">
        <v>0</v>
      </c>
      <c r="ON66" s="12">
        <v>0</v>
      </c>
      <c r="OO66" s="12">
        <v>0</v>
      </c>
      <c r="OP66" s="12">
        <v>0</v>
      </c>
      <c r="OQ66" s="13"/>
      <c r="OR66" s="12">
        <v>0</v>
      </c>
      <c r="OS66" s="12">
        <v>0</v>
      </c>
      <c r="OT66" s="12">
        <v>0</v>
      </c>
      <c r="OU66" s="12">
        <v>0</v>
      </c>
      <c r="OV66" s="13"/>
      <c r="OW66" s="12">
        <v>0</v>
      </c>
      <c r="OX66" s="12">
        <v>0</v>
      </c>
      <c r="OY66" s="12">
        <v>0</v>
      </c>
      <c r="OZ66" s="12">
        <v>0</v>
      </c>
      <c r="PA66" s="13"/>
      <c r="PB66" s="12">
        <v>0</v>
      </c>
      <c r="PC66" s="12">
        <v>0</v>
      </c>
      <c r="PD66" s="12">
        <v>0</v>
      </c>
      <c r="PE66" s="12">
        <v>0</v>
      </c>
      <c r="PF66" s="13"/>
      <c r="PG66" s="12">
        <v>0</v>
      </c>
      <c r="PH66" s="12">
        <v>0</v>
      </c>
      <c r="PI66" s="12">
        <v>0</v>
      </c>
      <c r="PJ66" s="12">
        <v>0</v>
      </c>
      <c r="PK66" s="13"/>
      <c r="PL66" s="12">
        <v>0</v>
      </c>
      <c r="PM66" s="12">
        <v>0</v>
      </c>
      <c r="PN66" s="12">
        <v>0</v>
      </c>
      <c r="PO66" s="12">
        <v>0</v>
      </c>
      <c r="PP66" s="13"/>
      <c r="PQ66" s="12">
        <v>0</v>
      </c>
      <c r="PR66" s="12">
        <v>0</v>
      </c>
      <c r="PS66" s="12">
        <v>0</v>
      </c>
      <c r="PT66" s="12">
        <v>0</v>
      </c>
      <c r="PU66" s="13"/>
      <c r="PV66" s="12">
        <v>0</v>
      </c>
      <c r="PW66" s="12">
        <v>0</v>
      </c>
      <c r="PX66" s="12">
        <v>0</v>
      </c>
      <c r="PY66" s="12">
        <v>0</v>
      </c>
      <c r="PZ66" s="13"/>
      <c r="QA66" s="12">
        <v>0</v>
      </c>
      <c r="QB66" s="12">
        <v>0</v>
      </c>
      <c r="QC66" s="12">
        <v>0</v>
      </c>
      <c r="QD66" s="12">
        <v>0</v>
      </c>
      <c r="QE66" s="13"/>
      <c r="QF66" s="12">
        <v>0</v>
      </c>
      <c r="QG66" s="12">
        <v>0</v>
      </c>
      <c r="QH66" s="12">
        <v>0</v>
      </c>
      <c r="QI66" s="12">
        <v>0</v>
      </c>
      <c r="QJ66" s="13"/>
      <c r="QK66" s="12">
        <v>0</v>
      </c>
      <c r="QL66" s="12">
        <v>0</v>
      </c>
      <c r="QM66" s="12">
        <v>0</v>
      </c>
      <c r="QN66" s="12">
        <v>0</v>
      </c>
      <c r="QO66" s="13"/>
      <c r="QP66" s="12">
        <v>0</v>
      </c>
      <c r="QQ66" s="12">
        <v>0</v>
      </c>
      <c r="QR66" s="12">
        <v>0</v>
      </c>
      <c r="QS66" s="12">
        <v>0</v>
      </c>
      <c r="QT66" s="13"/>
      <c r="QU66" s="12">
        <v>0</v>
      </c>
      <c r="QV66" s="12">
        <v>0</v>
      </c>
      <c r="QW66" s="12">
        <v>0</v>
      </c>
      <c r="QX66" s="12">
        <v>0</v>
      </c>
      <c r="QY66" s="13"/>
      <c r="QZ66" s="12">
        <v>0</v>
      </c>
      <c r="RA66" s="12">
        <v>0</v>
      </c>
      <c r="RB66" s="12">
        <v>0</v>
      </c>
      <c r="RC66" s="12">
        <v>0</v>
      </c>
      <c r="RD66" s="13"/>
      <c r="RE66" s="12">
        <v>0</v>
      </c>
      <c r="RF66" s="12">
        <v>0</v>
      </c>
      <c r="RG66" s="12">
        <v>0</v>
      </c>
      <c r="RH66" s="12">
        <v>0</v>
      </c>
      <c r="RI66" s="13"/>
      <c r="RJ66" s="12">
        <v>0</v>
      </c>
      <c r="RK66" s="12">
        <v>0</v>
      </c>
      <c r="RL66" s="12">
        <v>0</v>
      </c>
      <c r="RM66" s="12">
        <v>0</v>
      </c>
      <c r="RN66" s="13"/>
      <c r="RO66" s="12">
        <v>0</v>
      </c>
      <c r="RP66" s="12">
        <v>0</v>
      </c>
      <c r="RQ66" s="12">
        <v>0</v>
      </c>
      <c r="RR66" s="12">
        <v>0</v>
      </c>
      <c r="RS66" s="13"/>
      <c r="RT66" s="12">
        <v>0</v>
      </c>
      <c r="RU66" s="12">
        <v>0</v>
      </c>
      <c r="RV66" s="12">
        <v>0</v>
      </c>
      <c r="RW66" s="12">
        <v>0</v>
      </c>
      <c r="RX66" s="13"/>
      <c r="RY66" s="12">
        <v>0</v>
      </c>
      <c r="RZ66" s="12">
        <v>0</v>
      </c>
      <c r="SA66" s="12">
        <v>0</v>
      </c>
      <c r="SB66" s="12">
        <v>0</v>
      </c>
      <c r="SC66" s="13"/>
      <c r="SD66" s="12">
        <v>0</v>
      </c>
      <c r="SE66" s="12">
        <v>0</v>
      </c>
      <c r="SF66" s="12">
        <v>0</v>
      </c>
      <c r="SG66" s="12">
        <v>0</v>
      </c>
      <c r="SH66" s="13"/>
      <c r="SI66" s="12">
        <v>0</v>
      </c>
      <c r="SJ66" s="12">
        <v>0</v>
      </c>
      <c r="SK66" s="12">
        <v>0</v>
      </c>
      <c r="SL66" s="12">
        <v>0</v>
      </c>
      <c r="SM66" s="13"/>
      <c r="SN66" s="12">
        <v>0</v>
      </c>
      <c r="SO66" s="12">
        <v>0</v>
      </c>
      <c r="SP66" s="12">
        <v>0</v>
      </c>
      <c r="SQ66" s="12">
        <v>0</v>
      </c>
      <c r="SR66" s="13"/>
      <c r="SS66" s="12">
        <v>0</v>
      </c>
      <c r="ST66" s="12">
        <v>0</v>
      </c>
      <c r="SU66" s="12">
        <v>0</v>
      </c>
      <c r="SV66" s="12">
        <v>0</v>
      </c>
      <c r="SW66" s="13"/>
      <c r="SX66" s="12">
        <v>0</v>
      </c>
      <c r="SY66" s="12">
        <v>0</v>
      </c>
      <c r="SZ66" s="12">
        <v>0</v>
      </c>
      <c r="TA66" s="12">
        <v>0</v>
      </c>
      <c r="TB66" s="13"/>
      <c r="TC66" s="12">
        <v>0</v>
      </c>
      <c r="TD66" s="12">
        <v>0</v>
      </c>
      <c r="TE66" s="12">
        <v>0</v>
      </c>
      <c r="TF66" s="12">
        <v>0</v>
      </c>
      <c r="TG66" s="13"/>
      <c r="TH66" s="12">
        <v>0</v>
      </c>
      <c r="TI66" s="12">
        <v>0</v>
      </c>
      <c r="TJ66" s="12">
        <v>0</v>
      </c>
      <c r="TK66" s="12">
        <v>0</v>
      </c>
      <c r="TL66" s="13"/>
      <c r="TM66" s="12">
        <v>0</v>
      </c>
      <c r="TN66" s="12">
        <v>0</v>
      </c>
      <c r="TO66" s="12">
        <v>0</v>
      </c>
      <c r="TP66" s="12">
        <v>0</v>
      </c>
      <c r="TQ66" s="13"/>
      <c r="TR66" s="12">
        <v>0</v>
      </c>
      <c r="TS66" s="12">
        <v>0</v>
      </c>
      <c r="TT66" s="12">
        <v>0</v>
      </c>
      <c r="TU66" s="12">
        <v>0</v>
      </c>
      <c r="TV66" s="13"/>
      <c r="TW66" s="12">
        <v>0</v>
      </c>
      <c r="TX66" s="12">
        <v>0</v>
      </c>
      <c r="TY66" s="12">
        <v>0</v>
      </c>
      <c r="TZ66" s="12">
        <v>0</v>
      </c>
      <c r="UA66" s="13"/>
      <c r="UB66" s="12">
        <v>0</v>
      </c>
      <c r="UC66" s="12">
        <v>0</v>
      </c>
      <c r="UD66" s="12">
        <v>0</v>
      </c>
      <c r="UE66" s="12">
        <v>0</v>
      </c>
      <c r="UF66" s="13"/>
      <c r="UG66" s="12">
        <v>0</v>
      </c>
      <c r="UH66" s="12">
        <v>1500000</v>
      </c>
      <c r="UI66" s="12">
        <v>0</v>
      </c>
      <c r="UJ66" s="12">
        <v>1500000</v>
      </c>
      <c r="UK66" s="13"/>
    </row>
    <row r="67" spans="1:557" hidden="1">
      <c r="A67" s="10">
        <v>61</v>
      </c>
      <c r="B67" s="11" t="s">
        <v>50</v>
      </c>
      <c r="C67" s="12">
        <v>0</v>
      </c>
      <c r="D67" s="12">
        <v>0</v>
      </c>
      <c r="E67" s="12">
        <v>0</v>
      </c>
      <c r="F67" s="12">
        <v>0</v>
      </c>
      <c r="G67" s="13"/>
      <c r="H67" s="12">
        <v>0</v>
      </c>
      <c r="I67" s="12">
        <v>0</v>
      </c>
      <c r="J67" s="12">
        <v>0</v>
      </c>
      <c r="K67" s="12">
        <v>0</v>
      </c>
      <c r="L67" s="13"/>
      <c r="M67" s="12">
        <v>0</v>
      </c>
      <c r="N67" s="12">
        <v>0</v>
      </c>
      <c r="O67" s="12">
        <v>0</v>
      </c>
      <c r="P67" s="12">
        <v>0</v>
      </c>
      <c r="Q67" s="13"/>
      <c r="R67" s="12">
        <v>0</v>
      </c>
      <c r="S67" s="12">
        <v>0</v>
      </c>
      <c r="T67" s="12">
        <v>0</v>
      </c>
      <c r="U67" s="12">
        <v>0</v>
      </c>
      <c r="V67" s="13"/>
      <c r="W67" s="12"/>
      <c r="X67" s="12">
        <v>0</v>
      </c>
      <c r="Y67" s="12">
        <v>0</v>
      </c>
      <c r="Z67" s="12">
        <v>0</v>
      </c>
      <c r="AA67" s="13"/>
      <c r="AB67" s="12">
        <v>0</v>
      </c>
      <c r="AC67" s="12">
        <v>0</v>
      </c>
      <c r="AD67" s="12">
        <v>0</v>
      </c>
      <c r="AE67" s="12">
        <v>0</v>
      </c>
      <c r="AF67" s="13"/>
      <c r="AG67" s="12">
        <v>0</v>
      </c>
      <c r="AH67" s="12">
        <v>0</v>
      </c>
      <c r="AI67" s="12">
        <v>0</v>
      </c>
      <c r="AJ67" s="12">
        <v>0</v>
      </c>
      <c r="AK67" s="13"/>
      <c r="AL67" s="12">
        <v>0</v>
      </c>
      <c r="AM67" s="12">
        <v>0</v>
      </c>
      <c r="AN67" s="12">
        <v>0</v>
      </c>
      <c r="AO67" s="12">
        <v>0</v>
      </c>
      <c r="AP67" s="13"/>
      <c r="AQ67" s="12">
        <v>0</v>
      </c>
      <c r="AR67" s="12">
        <v>0</v>
      </c>
      <c r="AS67" s="12">
        <v>0</v>
      </c>
      <c r="AT67" s="12">
        <v>0</v>
      </c>
      <c r="AU67" s="13"/>
      <c r="AV67" s="12">
        <v>0</v>
      </c>
      <c r="AW67" s="12">
        <v>0</v>
      </c>
      <c r="AX67" s="12">
        <v>0</v>
      </c>
      <c r="AY67" s="12">
        <v>0</v>
      </c>
      <c r="AZ67" s="13"/>
      <c r="BA67" s="12">
        <v>0</v>
      </c>
      <c r="BB67" s="12">
        <v>0</v>
      </c>
      <c r="BC67" s="12">
        <v>0</v>
      </c>
      <c r="BD67" s="12">
        <v>0</v>
      </c>
      <c r="BE67" s="13"/>
      <c r="BF67" s="12">
        <v>0</v>
      </c>
      <c r="BG67" s="12">
        <v>0</v>
      </c>
      <c r="BH67" s="12">
        <v>0</v>
      </c>
      <c r="BI67" s="12">
        <v>0</v>
      </c>
      <c r="BJ67" s="13"/>
      <c r="BK67" s="12">
        <v>0</v>
      </c>
      <c r="BL67" s="12">
        <v>0</v>
      </c>
      <c r="BM67" s="12">
        <v>0</v>
      </c>
      <c r="BN67" s="12">
        <v>0</v>
      </c>
      <c r="BO67" s="13"/>
      <c r="BP67" s="12">
        <v>0</v>
      </c>
      <c r="BQ67" s="12">
        <v>0</v>
      </c>
      <c r="BR67" s="12">
        <v>0</v>
      </c>
      <c r="BS67" s="12">
        <v>0</v>
      </c>
      <c r="BT67" s="13"/>
      <c r="BU67" s="12">
        <v>0</v>
      </c>
      <c r="BV67" s="12">
        <v>0</v>
      </c>
      <c r="BW67" s="12">
        <v>0</v>
      </c>
      <c r="BX67" s="12">
        <v>0</v>
      </c>
      <c r="BY67" s="13"/>
      <c r="BZ67" s="12">
        <v>0</v>
      </c>
      <c r="CA67" s="12">
        <v>0</v>
      </c>
      <c r="CB67" s="12">
        <v>0</v>
      </c>
      <c r="CC67" s="12">
        <v>0</v>
      </c>
      <c r="CD67" s="13"/>
      <c r="CE67" s="12">
        <v>0</v>
      </c>
      <c r="CF67" s="12">
        <v>0</v>
      </c>
      <c r="CG67" s="12">
        <v>0</v>
      </c>
      <c r="CH67" s="12">
        <v>0</v>
      </c>
      <c r="CI67" s="13"/>
      <c r="CJ67" s="12">
        <v>0</v>
      </c>
      <c r="CK67" s="12">
        <v>0</v>
      </c>
      <c r="CL67" s="12">
        <v>0</v>
      </c>
      <c r="CM67" s="12">
        <v>0</v>
      </c>
      <c r="CN67" s="13"/>
      <c r="CO67" s="12">
        <v>0</v>
      </c>
      <c r="CP67" s="12">
        <v>0</v>
      </c>
      <c r="CQ67" s="12">
        <v>0</v>
      </c>
      <c r="CR67" s="12">
        <v>0</v>
      </c>
      <c r="CS67" s="13"/>
      <c r="CT67" s="12">
        <v>0</v>
      </c>
      <c r="CU67" s="12">
        <v>0</v>
      </c>
      <c r="CV67" s="12">
        <v>0</v>
      </c>
      <c r="CW67" s="12">
        <v>0</v>
      </c>
      <c r="CX67" s="13"/>
      <c r="CY67" s="12">
        <v>0</v>
      </c>
      <c r="CZ67" s="12">
        <v>0</v>
      </c>
      <c r="DA67" s="12">
        <v>0</v>
      </c>
      <c r="DB67" s="12">
        <v>0</v>
      </c>
      <c r="DC67" s="13"/>
      <c r="DD67" s="12">
        <v>0</v>
      </c>
      <c r="DE67" s="12">
        <v>0</v>
      </c>
      <c r="DF67" s="12">
        <v>0</v>
      </c>
      <c r="DG67" s="12">
        <v>0</v>
      </c>
      <c r="DH67" s="13"/>
      <c r="DI67" s="12">
        <v>0</v>
      </c>
      <c r="DJ67" s="12">
        <v>0</v>
      </c>
      <c r="DK67" s="12">
        <v>0</v>
      </c>
      <c r="DL67" s="12">
        <v>0</v>
      </c>
      <c r="DM67" s="13"/>
      <c r="DN67" s="12">
        <v>0</v>
      </c>
      <c r="DO67" s="12">
        <v>0</v>
      </c>
      <c r="DP67" s="12">
        <v>0</v>
      </c>
      <c r="DQ67" s="12">
        <v>0</v>
      </c>
      <c r="DR67" s="13"/>
      <c r="DS67" s="12">
        <v>0</v>
      </c>
      <c r="DT67" s="12">
        <v>0</v>
      </c>
      <c r="DU67" s="12">
        <v>0</v>
      </c>
      <c r="DV67" s="12">
        <v>0</v>
      </c>
      <c r="DW67" s="13"/>
      <c r="DX67" s="12">
        <v>0</v>
      </c>
      <c r="DY67" s="12">
        <v>0</v>
      </c>
      <c r="DZ67" s="12">
        <v>0</v>
      </c>
      <c r="EA67" s="12">
        <v>0</v>
      </c>
      <c r="EB67" s="13"/>
      <c r="EC67" s="12">
        <v>0</v>
      </c>
      <c r="ED67" s="12">
        <v>0</v>
      </c>
      <c r="EE67" s="12">
        <v>0</v>
      </c>
      <c r="EF67" s="12">
        <v>0</v>
      </c>
      <c r="EG67" s="13"/>
      <c r="EH67" s="12">
        <v>0</v>
      </c>
      <c r="EI67" s="12">
        <v>0</v>
      </c>
      <c r="EJ67" s="12">
        <v>0</v>
      </c>
      <c r="EK67" s="12">
        <v>0</v>
      </c>
      <c r="EL67" s="13"/>
      <c r="EM67" s="12">
        <v>0</v>
      </c>
      <c r="EN67" s="12"/>
      <c r="EO67" s="12">
        <v>0</v>
      </c>
      <c r="EP67" s="12">
        <v>0</v>
      </c>
      <c r="EQ67" s="13"/>
      <c r="ER67" s="12">
        <v>0</v>
      </c>
      <c r="ES67" s="12">
        <v>0</v>
      </c>
      <c r="ET67" s="12">
        <v>0</v>
      </c>
      <c r="EU67" s="12">
        <v>0</v>
      </c>
      <c r="EV67" s="13"/>
      <c r="EW67" s="12">
        <v>0</v>
      </c>
      <c r="EX67" s="12">
        <v>0</v>
      </c>
      <c r="EY67" s="12">
        <v>0</v>
      </c>
      <c r="EZ67" s="12">
        <v>0</v>
      </c>
      <c r="FA67" s="13"/>
      <c r="FB67" s="12">
        <v>0</v>
      </c>
      <c r="FC67" s="12">
        <v>0</v>
      </c>
      <c r="FD67" s="12">
        <v>0</v>
      </c>
      <c r="FE67" s="12">
        <v>0</v>
      </c>
      <c r="FF67" s="13"/>
      <c r="FG67" s="12">
        <v>0</v>
      </c>
      <c r="FH67" s="12">
        <v>0</v>
      </c>
      <c r="FI67" s="12">
        <v>0</v>
      </c>
      <c r="FJ67" s="12">
        <v>0</v>
      </c>
      <c r="FK67" s="13"/>
      <c r="FL67" s="12">
        <v>0</v>
      </c>
      <c r="FM67" s="12">
        <v>0</v>
      </c>
      <c r="FN67" s="12">
        <v>0</v>
      </c>
      <c r="FO67" s="12">
        <v>0</v>
      </c>
      <c r="FP67" s="13"/>
      <c r="FQ67" s="12">
        <v>0</v>
      </c>
      <c r="FR67" s="12">
        <v>0</v>
      </c>
      <c r="FS67" s="12">
        <v>0</v>
      </c>
      <c r="FT67" s="12">
        <v>0</v>
      </c>
      <c r="FU67" s="13"/>
      <c r="FV67" s="12">
        <v>0</v>
      </c>
      <c r="FW67" s="12">
        <v>0</v>
      </c>
      <c r="FX67" s="12">
        <v>0</v>
      </c>
      <c r="FY67" s="12">
        <v>0</v>
      </c>
      <c r="FZ67" s="13"/>
      <c r="GA67" s="12">
        <v>0</v>
      </c>
      <c r="GB67" s="12">
        <v>0</v>
      </c>
      <c r="GC67" s="12">
        <v>0</v>
      </c>
      <c r="GD67" s="12">
        <v>0</v>
      </c>
      <c r="GE67" s="13"/>
      <c r="GF67" s="12">
        <v>0</v>
      </c>
      <c r="GG67" s="12">
        <v>0</v>
      </c>
      <c r="GH67" s="12">
        <v>0</v>
      </c>
      <c r="GI67" s="12">
        <v>0</v>
      </c>
      <c r="GJ67" s="13"/>
      <c r="GK67" s="12">
        <v>0</v>
      </c>
      <c r="GL67" s="12">
        <v>0</v>
      </c>
      <c r="GM67" s="12">
        <v>0</v>
      </c>
      <c r="GN67" s="12">
        <v>0</v>
      </c>
      <c r="GO67" s="13"/>
      <c r="GP67" s="12">
        <v>0</v>
      </c>
      <c r="GQ67" s="12">
        <v>0</v>
      </c>
      <c r="GR67" s="12">
        <v>0</v>
      </c>
      <c r="GS67" s="12">
        <v>0</v>
      </c>
      <c r="GT67" s="13"/>
      <c r="GU67" s="12">
        <v>0</v>
      </c>
      <c r="GV67" s="12">
        <v>0</v>
      </c>
      <c r="GW67" s="12">
        <v>0</v>
      </c>
      <c r="GX67" s="12">
        <v>0</v>
      </c>
      <c r="GY67" s="13"/>
      <c r="GZ67" s="12">
        <v>0</v>
      </c>
      <c r="HA67" s="12">
        <v>0</v>
      </c>
      <c r="HB67" s="12">
        <v>0</v>
      </c>
      <c r="HC67" s="12">
        <v>0</v>
      </c>
      <c r="HD67" s="13"/>
      <c r="HE67" s="12">
        <v>0</v>
      </c>
      <c r="HF67" s="12">
        <v>0</v>
      </c>
      <c r="HG67" s="12">
        <v>0</v>
      </c>
      <c r="HH67" s="12">
        <v>0</v>
      </c>
      <c r="HI67" s="13"/>
      <c r="HJ67" s="12">
        <v>0</v>
      </c>
      <c r="HK67" s="12">
        <v>0</v>
      </c>
      <c r="HL67" s="12">
        <v>0</v>
      </c>
      <c r="HM67" s="12">
        <v>0</v>
      </c>
      <c r="HN67" s="13"/>
      <c r="HO67" s="12">
        <v>0</v>
      </c>
      <c r="HP67" s="12">
        <v>0</v>
      </c>
      <c r="HQ67" s="12">
        <v>0</v>
      </c>
      <c r="HR67" s="12">
        <v>0</v>
      </c>
      <c r="HS67" s="13"/>
      <c r="HT67" s="12">
        <v>0</v>
      </c>
      <c r="HU67" s="12">
        <v>0</v>
      </c>
      <c r="HV67" s="12">
        <v>0</v>
      </c>
      <c r="HW67" s="12">
        <v>0</v>
      </c>
      <c r="HX67" s="13"/>
      <c r="HY67" s="12">
        <v>0</v>
      </c>
      <c r="HZ67" s="12">
        <v>0</v>
      </c>
      <c r="IA67" s="12">
        <v>0</v>
      </c>
      <c r="IB67" s="12">
        <v>0</v>
      </c>
      <c r="IC67" s="13"/>
      <c r="ID67" s="12">
        <v>0</v>
      </c>
      <c r="IE67" s="12">
        <v>0</v>
      </c>
      <c r="IF67" s="12">
        <v>0</v>
      </c>
      <c r="IG67" s="12">
        <v>0</v>
      </c>
      <c r="IH67" s="13"/>
      <c r="II67" s="12">
        <v>0</v>
      </c>
      <c r="IJ67" s="12">
        <v>0</v>
      </c>
      <c r="IK67" s="12">
        <v>0</v>
      </c>
      <c r="IL67" s="12">
        <v>0</v>
      </c>
      <c r="IM67" s="13"/>
      <c r="IN67" s="12">
        <v>0</v>
      </c>
      <c r="IO67" s="12">
        <v>0</v>
      </c>
      <c r="IP67" s="12">
        <v>0</v>
      </c>
      <c r="IQ67" s="12">
        <v>0</v>
      </c>
      <c r="IR67" s="13"/>
      <c r="IS67" s="12">
        <v>0</v>
      </c>
      <c r="IT67" s="12">
        <v>0</v>
      </c>
      <c r="IU67" s="12">
        <v>0</v>
      </c>
      <c r="IV67" s="12">
        <v>0</v>
      </c>
      <c r="IW67" s="13"/>
      <c r="IX67" s="12">
        <v>0</v>
      </c>
      <c r="IY67" s="12">
        <v>0</v>
      </c>
      <c r="IZ67" s="12">
        <v>0</v>
      </c>
      <c r="JA67" s="12">
        <v>0</v>
      </c>
      <c r="JB67" s="13"/>
      <c r="JC67" s="12">
        <v>0</v>
      </c>
      <c r="JD67" s="12">
        <v>0</v>
      </c>
      <c r="JE67" s="12">
        <v>0</v>
      </c>
      <c r="JF67" s="12">
        <v>0</v>
      </c>
      <c r="JG67" s="13"/>
      <c r="JH67" s="12">
        <v>0</v>
      </c>
      <c r="JI67" s="12">
        <v>0</v>
      </c>
      <c r="JJ67" s="12">
        <v>0</v>
      </c>
      <c r="JK67" s="12">
        <v>0</v>
      </c>
      <c r="JL67" s="13"/>
      <c r="JM67" s="12">
        <v>0</v>
      </c>
      <c r="JN67" s="12">
        <v>0</v>
      </c>
      <c r="JO67" s="12">
        <v>0</v>
      </c>
      <c r="JP67" s="12">
        <v>0</v>
      </c>
      <c r="JQ67" s="13"/>
      <c r="JR67" s="12">
        <v>0</v>
      </c>
      <c r="JS67" s="12">
        <v>0</v>
      </c>
      <c r="JT67" s="12">
        <v>0</v>
      </c>
      <c r="JU67" s="12">
        <v>0</v>
      </c>
      <c r="JV67" s="13"/>
      <c r="JW67" s="12">
        <v>0</v>
      </c>
      <c r="JX67" s="12">
        <v>0</v>
      </c>
      <c r="JY67" s="12">
        <v>0</v>
      </c>
      <c r="JZ67" s="12">
        <v>0</v>
      </c>
      <c r="KA67" s="13"/>
      <c r="KB67" s="12">
        <v>0</v>
      </c>
      <c r="KC67" s="12">
        <v>0</v>
      </c>
      <c r="KD67" s="12">
        <v>0</v>
      </c>
      <c r="KE67" s="12">
        <v>0</v>
      </c>
      <c r="KF67" s="13"/>
      <c r="KG67" s="12">
        <v>0</v>
      </c>
      <c r="KH67" s="12">
        <v>0</v>
      </c>
      <c r="KI67" s="12">
        <v>0</v>
      </c>
      <c r="KJ67" s="12">
        <v>0</v>
      </c>
      <c r="KK67" s="13"/>
      <c r="KL67" s="12">
        <v>0</v>
      </c>
      <c r="KM67" s="12">
        <v>0</v>
      </c>
      <c r="KN67" s="12">
        <v>0</v>
      </c>
      <c r="KO67" s="12">
        <v>0</v>
      </c>
      <c r="KP67" s="13"/>
      <c r="KQ67" s="12">
        <v>0</v>
      </c>
      <c r="KR67" s="12">
        <v>0</v>
      </c>
      <c r="KS67" s="12">
        <v>0</v>
      </c>
      <c r="KT67" s="12">
        <v>0</v>
      </c>
      <c r="KU67" s="13"/>
      <c r="KV67" s="12">
        <v>0</v>
      </c>
      <c r="KW67" s="12">
        <v>0</v>
      </c>
      <c r="KX67" s="12">
        <v>0</v>
      </c>
      <c r="KY67" s="12">
        <v>0</v>
      </c>
      <c r="KZ67" s="13"/>
      <c r="LA67" s="12">
        <v>0</v>
      </c>
      <c r="LB67" s="12">
        <v>0</v>
      </c>
      <c r="LC67" s="12">
        <v>0</v>
      </c>
      <c r="LD67" s="12">
        <v>0</v>
      </c>
      <c r="LE67" s="13"/>
      <c r="LF67" s="12">
        <v>0</v>
      </c>
      <c r="LG67" s="12">
        <v>0</v>
      </c>
      <c r="LH67" s="12">
        <v>0</v>
      </c>
      <c r="LI67" s="12">
        <v>0</v>
      </c>
      <c r="LJ67" s="13"/>
      <c r="LK67" s="12">
        <v>0</v>
      </c>
      <c r="LL67" s="12">
        <v>0</v>
      </c>
      <c r="LM67" s="12">
        <v>0</v>
      </c>
      <c r="LN67" s="12">
        <v>0</v>
      </c>
      <c r="LO67" s="13"/>
      <c r="LP67" s="12">
        <v>0</v>
      </c>
      <c r="LQ67" s="12">
        <v>0</v>
      </c>
      <c r="LR67" s="12">
        <v>0</v>
      </c>
      <c r="LS67" s="12">
        <v>0</v>
      </c>
      <c r="LT67" s="13"/>
      <c r="LU67" s="12">
        <v>0</v>
      </c>
      <c r="LV67" s="12">
        <v>0</v>
      </c>
      <c r="LW67" s="12">
        <v>0</v>
      </c>
      <c r="LX67" s="12">
        <v>0</v>
      </c>
      <c r="LY67" s="13"/>
      <c r="LZ67" s="12">
        <v>0</v>
      </c>
      <c r="MA67" s="12">
        <v>400000</v>
      </c>
      <c r="MB67" s="12">
        <v>0</v>
      </c>
      <c r="MC67" s="12">
        <v>400000</v>
      </c>
      <c r="MD67" s="13"/>
      <c r="ME67" s="12">
        <v>0</v>
      </c>
      <c r="MF67" s="12">
        <v>0</v>
      </c>
      <c r="MG67" s="12">
        <v>0</v>
      </c>
      <c r="MH67" s="12">
        <v>0</v>
      </c>
      <c r="MI67" s="13"/>
      <c r="MJ67" s="12">
        <v>0</v>
      </c>
      <c r="MK67" s="12">
        <v>0</v>
      </c>
      <c r="ML67" s="12">
        <v>0</v>
      </c>
      <c r="MM67" s="12">
        <v>0</v>
      </c>
      <c r="MN67" s="13"/>
      <c r="MO67" s="12">
        <v>0</v>
      </c>
      <c r="MP67" s="12">
        <v>0</v>
      </c>
      <c r="MQ67" s="12">
        <v>0</v>
      </c>
      <c r="MR67" s="12">
        <v>0</v>
      </c>
      <c r="MS67" s="13"/>
      <c r="MT67" s="12">
        <v>0</v>
      </c>
      <c r="MU67" s="12">
        <v>0</v>
      </c>
      <c r="MV67" s="12">
        <v>0</v>
      </c>
      <c r="MW67" s="12">
        <v>0</v>
      </c>
      <c r="MX67" s="13"/>
      <c r="MY67" s="12">
        <v>0</v>
      </c>
      <c r="MZ67" s="12">
        <v>0</v>
      </c>
      <c r="NA67" s="12">
        <v>0</v>
      </c>
      <c r="NB67" s="12">
        <v>0</v>
      </c>
      <c r="NC67" s="13"/>
      <c r="ND67" s="12">
        <v>0</v>
      </c>
      <c r="NE67" s="12">
        <v>0</v>
      </c>
      <c r="NF67" s="12">
        <v>0</v>
      </c>
      <c r="NG67" s="12">
        <v>0</v>
      </c>
      <c r="NH67" s="13"/>
      <c r="NI67" s="12">
        <v>0</v>
      </c>
      <c r="NJ67" s="12">
        <v>0</v>
      </c>
      <c r="NK67" s="12">
        <v>0</v>
      </c>
      <c r="NL67" s="12">
        <v>0</v>
      </c>
      <c r="NM67" s="13"/>
      <c r="NN67" s="12">
        <v>0</v>
      </c>
      <c r="NO67" s="12">
        <v>0</v>
      </c>
      <c r="NP67" s="12">
        <v>0</v>
      </c>
      <c r="NQ67" s="12">
        <v>0</v>
      </c>
      <c r="NR67" s="13"/>
      <c r="NS67" s="12">
        <v>0</v>
      </c>
      <c r="NT67" s="12">
        <v>0</v>
      </c>
      <c r="NU67" s="12">
        <v>0</v>
      </c>
      <c r="NV67" s="12">
        <v>0</v>
      </c>
      <c r="NW67" s="13"/>
      <c r="NX67" s="12">
        <v>0</v>
      </c>
      <c r="NY67" s="12">
        <v>0</v>
      </c>
      <c r="NZ67" s="12">
        <v>0</v>
      </c>
      <c r="OA67" s="12">
        <v>0</v>
      </c>
      <c r="OB67" s="13"/>
      <c r="OC67" s="12">
        <v>0</v>
      </c>
      <c r="OD67" s="12">
        <v>0</v>
      </c>
      <c r="OE67" s="12">
        <v>0</v>
      </c>
      <c r="OF67" s="12">
        <v>0</v>
      </c>
      <c r="OG67" s="13"/>
      <c r="OH67" s="12">
        <v>0</v>
      </c>
      <c r="OI67" s="12">
        <v>0</v>
      </c>
      <c r="OJ67" s="12">
        <v>0</v>
      </c>
      <c r="OK67" s="12">
        <v>0</v>
      </c>
      <c r="OL67" s="13"/>
      <c r="OM67" s="12">
        <v>0</v>
      </c>
      <c r="ON67" s="12">
        <v>0</v>
      </c>
      <c r="OO67" s="12">
        <v>0</v>
      </c>
      <c r="OP67" s="12">
        <v>0</v>
      </c>
      <c r="OQ67" s="13"/>
      <c r="OR67" s="12">
        <v>0</v>
      </c>
      <c r="OS67" s="12">
        <v>0</v>
      </c>
      <c r="OT67" s="12">
        <v>0</v>
      </c>
      <c r="OU67" s="12">
        <v>0</v>
      </c>
      <c r="OV67" s="13"/>
      <c r="OW67" s="12">
        <v>0</v>
      </c>
      <c r="OX67" s="12">
        <v>0</v>
      </c>
      <c r="OY67" s="12">
        <v>0</v>
      </c>
      <c r="OZ67" s="12">
        <v>0</v>
      </c>
      <c r="PA67" s="13"/>
      <c r="PB67" s="12">
        <v>0</v>
      </c>
      <c r="PC67" s="12">
        <v>0</v>
      </c>
      <c r="PD67" s="12">
        <v>0</v>
      </c>
      <c r="PE67" s="12">
        <v>0</v>
      </c>
      <c r="PF67" s="13"/>
      <c r="PG67" s="12">
        <v>0</v>
      </c>
      <c r="PH67" s="12">
        <v>0</v>
      </c>
      <c r="PI67" s="12">
        <v>0</v>
      </c>
      <c r="PJ67" s="12">
        <v>0</v>
      </c>
      <c r="PK67" s="13"/>
      <c r="PL67" s="12">
        <v>0</v>
      </c>
      <c r="PM67" s="12">
        <v>0</v>
      </c>
      <c r="PN67" s="12">
        <v>0</v>
      </c>
      <c r="PO67" s="12">
        <v>0</v>
      </c>
      <c r="PP67" s="13"/>
      <c r="PQ67" s="12">
        <v>0</v>
      </c>
      <c r="PR67" s="12">
        <v>0</v>
      </c>
      <c r="PS67" s="12">
        <v>0</v>
      </c>
      <c r="PT67" s="12">
        <v>0</v>
      </c>
      <c r="PU67" s="13"/>
      <c r="PV67" s="12">
        <v>0</v>
      </c>
      <c r="PW67" s="12">
        <v>0</v>
      </c>
      <c r="PX67" s="12">
        <v>0</v>
      </c>
      <c r="PY67" s="12">
        <v>0</v>
      </c>
      <c r="PZ67" s="13"/>
      <c r="QA67" s="12">
        <v>0</v>
      </c>
      <c r="QB67" s="12">
        <v>0</v>
      </c>
      <c r="QC67" s="12">
        <v>0</v>
      </c>
      <c r="QD67" s="12">
        <v>0</v>
      </c>
      <c r="QE67" s="13"/>
      <c r="QF67" s="12">
        <v>0</v>
      </c>
      <c r="QG67" s="12">
        <v>0</v>
      </c>
      <c r="QH67" s="12">
        <v>0</v>
      </c>
      <c r="QI67" s="12">
        <v>0</v>
      </c>
      <c r="QJ67" s="13"/>
      <c r="QK67" s="12">
        <v>0</v>
      </c>
      <c r="QL67" s="12">
        <v>0</v>
      </c>
      <c r="QM67" s="12">
        <v>0</v>
      </c>
      <c r="QN67" s="12">
        <v>0</v>
      </c>
      <c r="QO67" s="13"/>
      <c r="QP67" s="12">
        <v>0</v>
      </c>
      <c r="QQ67" s="12">
        <v>0</v>
      </c>
      <c r="QR67" s="12">
        <v>0</v>
      </c>
      <c r="QS67" s="12">
        <v>0</v>
      </c>
      <c r="QT67" s="13"/>
      <c r="QU67" s="12">
        <v>0</v>
      </c>
      <c r="QV67" s="12">
        <v>0</v>
      </c>
      <c r="QW67" s="12">
        <v>0</v>
      </c>
      <c r="QX67" s="12">
        <v>0</v>
      </c>
      <c r="QY67" s="13"/>
      <c r="QZ67" s="12">
        <v>0</v>
      </c>
      <c r="RA67" s="12">
        <v>0</v>
      </c>
      <c r="RB67" s="12">
        <v>0</v>
      </c>
      <c r="RC67" s="12">
        <v>0</v>
      </c>
      <c r="RD67" s="13"/>
      <c r="RE67" s="12">
        <v>0</v>
      </c>
      <c r="RF67" s="12">
        <v>0</v>
      </c>
      <c r="RG67" s="12">
        <v>0</v>
      </c>
      <c r="RH67" s="12">
        <v>0</v>
      </c>
      <c r="RI67" s="13"/>
      <c r="RJ67" s="12">
        <v>0</v>
      </c>
      <c r="RK67" s="12">
        <v>0</v>
      </c>
      <c r="RL67" s="12">
        <v>0</v>
      </c>
      <c r="RM67" s="12">
        <v>0</v>
      </c>
      <c r="RN67" s="13"/>
      <c r="RO67" s="12">
        <v>0</v>
      </c>
      <c r="RP67" s="12">
        <v>0</v>
      </c>
      <c r="RQ67" s="12">
        <v>0</v>
      </c>
      <c r="RR67" s="12">
        <v>0</v>
      </c>
      <c r="RS67" s="13"/>
      <c r="RT67" s="12">
        <v>0</v>
      </c>
      <c r="RU67" s="12">
        <v>0</v>
      </c>
      <c r="RV67" s="12">
        <v>0</v>
      </c>
      <c r="RW67" s="12">
        <v>0</v>
      </c>
      <c r="RX67" s="13"/>
      <c r="RY67" s="12">
        <v>0</v>
      </c>
      <c r="RZ67" s="12">
        <v>0</v>
      </c>
      <c r="SA67" s="12">
        <v>0</v>
      </c>
      <c r="SB67" s="12">
        <v>0</v>
      </c>
      <c r="SC67" s="13"/>
      <c r="SD67" s="12">
        <v>0</v>
      </c>
      <c r="SE67" s="12">
        <v>0</v>
      </c>
      <c r="SF67" s="12">
        <v>0</v>
      </c>
      <c r="SG67" s="12">
        <v>0</v>
      </c>
      <c r="SH67" s="13"/>
      <c r="SI67" s="12">
        <v>0</v>
      </c>
      <c r="SJ67" s="12">
        <v>0</v>
      </c>
      <c r="SK67" s="12">
        <v>0</v>
      </c>
      <c r="SL67" s="12">
        <v>0</v>
      </c>
      <c r="SM67" s="13"/>
      <c r="SN67" s="12">
        <v>0</v>
      </c>
      <c r="SO67" s="12">
        <v>0</v>
      </c>
      <c r="SP67" s="12">
        <v>0</v>
      </c>
      <c r="SQ67" s="12">
        <v>0</v>
      </c>
      <c r="SR67" s="13"/>
      <c r="SS67" s="12">
        <v>0</v>
      </c>
      <c r="ST67" s="12">
        <v>0</v>
      </c>
      <c r="SU67" s="12">
        <v>0</v>
      </c>
      <c r="SV67" s="12">
        <v>0</v>
      </c>
      <c r="SW67" s="13"/>
      <c r="SX67" s="12">
        <v>0</v>
      </c>
      <c r="SY67" s="12">
        <v>0</v>
      </c>
      <c r="SZ67" s="12">
        <v>0</v>
      </c>
      <c r="TA67" s="12">
        <v>0</v>
      </c>
      <c r="TB67" s="13"/>
      <c r="TC67" s="12">
        <v>0</v>
      </c>
      <c r="TD67" s="12">
        <v>0</v>
      </c>
      <c r="TE67" s="12">
        <v>0</v>
      </c>
      <c r="TF67" s="12">
        <v>0</v>
      </c>
      <c r="TG67" s="13"/>
      <c r="TH67" s="12">
        <v>0</v>
      </c>
      <c r="TI67" s="12">
        <v>0</v>
      </c>
      <c r="TJ67" s="12">
        <v>0</v>
      </c>
      <c r="TK67" s="12">
        <v>0</v>
      </c>
      <c r="TL67" s="13"/>
      <c r="TM67" s="12">
        <v>0</v>
      </c>
      <c r="TN67" s="12">
        <v>0</v>
      </c>
      <c r="TO67" s="12">
        <v>0</v>
      </c>
      <c r="TP67" s="12">
        <v>0</v>
      </c>
      <c r="TQ67" s="13"/>
      <c r="TR67" s="12">
        <v>0</v>
      </c>
      <c r="TS67" s="12">
        <v>0</v>
      </c>
      <c r="TT67" s="12">
        <v>0</v>
      </c>
      <c r="TU67" s="12">
        <v>0</v>
      </c>
      <c r="TV67" s="13"/>
      <c r="TW67" s="12">
        <v>0</v>
      </c>
      <c r="TX67" s="12">
        <v>0</v>
      </c>
      <c r="TY67" s="12">
        <v>0</v>
      </c>
      <c r="TZ67" s="12">
        <v>0</v>
      </c>
      <c r="UA67" s="13"/>
      <c r="UB67" s="12">
        <v>0</v>
      </c>
      <c r="UC67" s="12">
        <v>0</v>
      </c>
      <c r="UD67" s="12">
        <v>0</v>
      </c>
      <c r="UE67" s="12">
        <v>0</v>
      </c>
      <c r="UF67" s="13"/>
      <c r="UG67" s="12">
        <v>0</v>
      </c>
      <c r="UH67" s="12">
        <v>400000</v>
      </c>
      <c r="UI67" s="12">
        <v>0</v>
      </c>
      <c r="UJ67" s="12">
        <v>400000</v>
      </c>
      <c r="UK67" s="13"/>
    </row>
    <row r="68" spans="1:557" ht="31.5" hidden="1">
      <c r="A68" s="10">
        <v>62</v>
      </c>
      <c r="B68" s="14" t="s">
        <v>51</v>
      </c>
      <c r="C68" s="12">
        <v>0</v>
      </c>
      <c r="D68" s="12">
        <v>0</v>
      </c>
      <c r="E68" s="12">
        <v>0</v>
      </c>
      <c r="F68" s="12">
        <v>0</v>
      </c>
      <c r="G68" s="13"/>
      <c r="H68" s="12">
        <v>0</v>
      </c>
      <c r="I68" s="12">
        <v>0</v>
      </c>
      <c r="J68" s="12">
        <v>0</v>
      </c>
      <c r="K68" s="12">
        <v>0</v>
      </c>
      <c r="L68" s="13"/>
      <c r="M68" s="12">
        <v>0</v>
      </c>
      <c r="N68" s="12">
        <v>0</v>
      </c>
      <c r="O68" s="12">
        <v>0</v>
      </c>
      <c r="P68" s="12">
        <v>0</v>
      </c>
      <c r="Q68" s="13"/>
      <c r="R68" s="12">
        <v>0</v>
      </c>
      <c r="S68" s="12">
        <v>0</v>
      </c>
      <c r="T68" s="12">
        <v>0</v>
      </c>
      <c r="U68" s="12">
        <v>0</v>
      </c>
      <c r="V68" s="13"/>
      <c r="W68" s="12"/>
      <c r="X68" s="12">
        <v>0</v>
      </c>
      <c r="Y68" s="12">
        <v>0</v>
      </c>
      <c r="Z68" s="12">
        <v>0</v>
      </c>
      <c r="AA68" s="13"/>
      <c r="AB68" s="12">
        <v>0</v>
      </c>
      <c r="AC68" s="12">
        <v>0</v>
      </c>
      <c r="AD68" s="12">
        <v>0</v>
      </c>
      <c r="AE68" s="12">
        <v>0</v>
      </c>
      <c r="AF68" s="13"/>
      <c r="AG68" s="12">
        <v>0</v>
      </c>
      <c r="AH68" s="12">
        <v>0</v>
      </c>
      <c r="AI68" s="12">
        <v>0</v>
      </c>
      <c r="AJ68" s="12">
        <v>0</v>
      </c>
      <c r="AK68" s="13"/>
      <c r="AL68" s="12">
        <v>0</v>
      </c>
      <c r="AM68" s="12">
        <v>0</v>
      </c>
      <c r="AN68" s="12">
        <v>0</v>
      </c>
      <c r="AO68" s="12">
        <v>0</v>
      </c>
      <c r="AP68" s="13"/>
      <c r="AQ68" s="12">
        <v>0</v>
      </c>
      <c r="AR68" s="12">
        <v>0</v>
      </c>
      <c r="AS68" s="12">
        <v>0</v>
      </c>
      <c r="AT68" s="12">
        <v>0</v>
      </c>
      <c r="AU68" s="13"/>
      <c r="AV68" s="12">
        <v>0</v>
      </c>
      <c r="AW68" s="12">
        <v>0</v>
      </c>
      <c r="AX68" s="12">
        <v>0</v>
      </c>
      <c r="AY68" s="12">
        <v>0</v>
      </c>
      <c r="AZ68" s="13"/>
      <c r="BA68" s="12">
        <v>0</v>
      </c>
      <c r="BB68" s="12">
        <v>0</v>
      </c>
      <c r="BC68" s="12">
        <v>0</v>
      </c>
      <c r="BD68" s="12">
        <v>0</v>
      </c>
      <c r="BE68" s="13"/>
      <c r="BF68" s="12">
        <v>0</v>
      </c>
      <c r="BG68" s="12">
        <v>0</v>
      </c>
      <c r="BH68" s="12">
        <v>0</v>
      </c>
      <c r="BI68" s="12">
        <v>0</v>
      </c>
      <c r="BJ68" s="13"/>
      <c r="BK68" s="12">
        <v>0</v>
      </c>
      <c r="BL68" s="12">
        <v>0</v>
      </c>
      <c r="BM68" s="12">
        <v>0</v>
      </c>
      <c r="BN68" s="12">
        <v>0</v>
      </c>
      <c r="BO68" s="13"/>
      <c r="BP68" s="12">
        <v>0</v>
      </c>
      <c r="BQ68" s="12">
        <v>0</v>
      </c>
      <c r="BR68" s="12">
        <v>0</v>
      </c>
      <c r="BS68" s="12">
        <v>0</v>
      </c>
      <c r="BT68" s="13"/>
      <c r="BU68" s="12">
        <v>0</v>
      </c>
      <c r="BV68" s="12">
        <v>0</v>
      </c>
      <c r="BW68" s="12">
        <v>0</v>
      </c>
      <c r="BX68" s="12">
        <v>0</v>
      </c>
      <c r="BY68" s="13"/>
      <c r="BZ68" s="12">
        <v>0</v>
      </c>
      <c r="CA68" s="12">
        <v>0</v>
      </c>
      <c r="CB68" s="12">
        <v>0</v>
      </c>
      <c r="CC68" s="12">
        <v>0</v>
      </c>
      <c r="CD68" s="13"/>
      <c r="CE68" s="12">
        <v>0</v>
      </c>
      <c r="CF68" s="12">
        <v>0</v>
      </c>
      <c r="CG68" s="12">
        <v>0</v>
      </c>
      <c r="CH68" s="12">
        <v>0</v>
      </c>
      <c r="CI68" s="13"/>
      <c r="CJ68" s="12">
        <v>0</v>
      </c>
      <c r="CK68" s="12">
        <v>0</v>
      </c>
      <c r="CL68" s="12">
        <v>0</v>
      </c>
      <c r="CM68" s="12">
        <v>0</v>
      </c>
      <c r="CN68" s="13"/>
      <c r="CO68" s="12">
        <v>0</v>
      </c>
      <c r="CP68" s="12">
        <v>0</v>
      </c>
      <c r="CQ68" s="12">
        <v>0</v>
      </c>
      <c r="CR68" s="12">
        <v>0</v>
      </c>
      <c r="CS68" s="13"/>
      <c r="CT68" s="12">
        <v>0</v>
      </c>
      <c r="CU68" s="12">
        <v>0</v>
      </c>
      <c r="CV68" s="12">
        <v>0</v>
      </c>
      <c r="CW68" s="12">
        <v>0</v>
      </c>
      <c r="CX68" s="13"/>
      <c r="CY68" s="12">
        <v>0</v>
      </c>
      <c r="CZ68" s="12">
        <v>0</v>
      </c>
      <c r="DA68" s="12">
        <v>0</v>
      </c>
      <c r="DB68" s="12">
        <v>0</v>
      </c>
      <c r="DC68" s="13"/>
      <c r="DD68" s="12">
        <v>0</v>
      </c>
      <c r="DE68" s="12">
        <v>0</v>
      </c>
      <c r="DF68" s="12">
        <v>0</v>
      </c>
      <c r="DG68" s="12">
        <v>0</v>
      </c>
      <c r="DH68" s="13"/>
      <c r="DI68" s="12">
        <v>0</v>
      </c>
      <c r="DJ68" s="12">
        <v>0</v>
      </c>
      <c r="DK68" s="12">
        <v>0</v>
      </c>
      <c r="DL68" s="12">
        <v>0</v>
      </c>
      <c r="DM68" s="13"/>
      <c r="DN68" s="12">
        <v>0</v>
      </c>
      <c r="DO68" s="12">
        <v>0</v>
      </c>
      <c r="DP68" s="12">
        <v>0</v>
      </c>
      <c r="DQ68" s="12">
        <v>0</v>
      </c>
      <c r="DR68" s="13"/>
      <c r="DS68" s="12">
        <v>0</v>
      </c>
      <c r="DT68" s="12">
        <v>0</v>
      </c>
      <c r="DU68" s="12">
        <v>0</v>
      </c>
      <c r="DV68" s="12">
        <v>0</v>
      </c>
      <c r="DW68" s="13"/>
      <c r="DX68" s="12">
        <v>0</v>
      </c>
      <c r="DY68" s="12">
        <v>0</v>
      </c>
      <c r="DZ68" s="12">
        <v>0</v>
      </c>
      <c r="EA68" s="12">
        <v>0</v>
      </c>
      <c r="EB68" s="13"/>
      <c r="EC68" s="12">
        <v>0</v>
      </c>
      <c r="ED68" s="12">
        <v>0</v>
      </c>
      <c r="EE68" s="12">
        <v>0</v>
      </c>
      <c r="EF68" s="12">
        <v>0</v>
      </c>
      <c r="EG68" s="13"/>
      <c r="EH68" s="12">
        <v>0</v>
      </c>
      <c r="EI68" s="12">
        <v>0</v>
      </c>
      <c r="EJ68" s="12">
        <v>0</v>
      </c>
      <c r="EK68" s="12">
        <v>0</v>
      </c>
      <c r="EL68" s="13"/>
      <c r="EM68" s="12">
        <v>0</v>
      </c>
      <c r="EN68" s="12">
        <v>0</v>
      </c>
      <c r="EO68" s="12">
        <v>0</v>
      </c>
      <c r="EP68" s="12">
        <v>0</v>
      </c>
      <c r="EQ68" s="13"/>
      <c r="ER68" s="12">
        <v>0</v>
      </c>
      <c r="ES68" s="12">
        <v>0</v>
      </c>
      <c r="ET68" s="12">
        <v>0</v>
      </c>
      <c r="EU68" s="12">
        <v>0</v>
      </c>
      <c r="EV68" s="13"/>
      <c r="EW68" s="12">
        <v>0</v>
      </c>
      <c r="EX68" s="12">
        <v>0</v>
      </c>
      <c r="EY68" s="12">
        <v>0</v>
      </c>
      <c r="EZ68" s="12">
        <v>0</v>
      </c>
      <c r="FA68" s="13"/>
      <c r="FB68" s="12">
        <v>0</v>
      </c>
      <c r="FC68" s="12">
        <v>0</v>
      </c>
      <c r="FD68" s="12">
        <v>0</v>
      </c>
      <c r="FE68" s="12">
        <v>0</v>
      </c>
      <c r="FF68" s="13"/>
      <c r="FG68" s="12">
        <v>0</v>
      </c>
      <c r="FH68" s="12">
        <v>0</v>
      </c>
      <c r="FI68" s="12">
        <v>0</v>
      </c>
      <c r="FJ68" s="12">
        <v>0</v>
      </c>
      <c r="FK68" s="13"/>
      <c r="FL68" s="12">
        <v>0</v>
      </c>
      <c r="FM68" s="12">
        <v>0</v>
      </c>
      <c r="FN68" s="12">
        <v>0</v>
      </c>
      <c r="FO68" s="12">
        <v>0</v>
      </c>
      <c r="FP68" s="13"/>
      <c r="FQ68" s="12">
        <v>0</v>
      </c>
      <c r="FR68" s="12">
        <v>0</v>
      </c>
      <c r="FS68" s="12">
        <v>0</v>
      </c>
      <c r="FT68" s="12">
        <v>0</v>
      </c>
      <c r="FU68" s="13"/>
      <c r="FV68" s="12">
        <v>0</v>
      </c>
      <c r="FW68" s="12">
        <v>0</v>
      </c>
      <c r="FX68" s="12">
        <v>0</v>
      </c>
      <c r="FY68" s="12">
        <v>0</v>
      </c>
      <c r="FZ68" s="13"/>
      <c r="GA68" s="12">
        <v>0</v>
      </c>
      <c r="GB68" s="12">
        <v>0</v>
      </c>
      <c r="GC68" s="12">
        <v>0</v>
      </c>
      <c r="GD68" s="12">
        <v>0</v>
      </c>
      <c r="GE68" s="13"/>
      <c r="GF68" s="12">
        <v>0</v>
      </c>
      <c r="GG68" s="12">
        <v>0</v>
      </c>
      <c r="GH68" s="12">
        <v>0</v>
      </c>
      <c r="GI68" s="12">
        <v>0</v>
      </c>
      <c r="GJ68" s="13"/>
      <c r="GK68" s="12">
        <v>0</v>
      </c>
      <c r="GL68" s="12">
        <v>0</v>
      </c>
      <c r="GM68" s="12">
        <v>0</v>
      </c>
      <c r="GN68" s="12">
        <v>0</v>
      </c>
      <c r="GO68" s="13"/>
      <c r="GP68" s="12">
        <v>0</v>
      </c>
      <c r="GQ68" s="12">
        <v>0</v>
      </c>
      <c r="GR68" s="12">
        <v>0</v>
      </c>
      <c r="GS68" s="12">
        <v>0</v>
      </c>
      <c r="GT68" s="13"/>
      <c r="GU68" s="12">
        <v>0</v>
      </c>
      <c r="GV68" s="12">
        <v>0</v>
      </c>
      <c r="GW68" s="12">
        <v>0</v>
      </c>
      <c r="GX68" s="12">
        <v>0</v>
      </c>
      <c r="GY68" s="13"/>
      <c r="GZ68" s="12">
        <v>0</v>
      </c>
      <c r="HA68" s="12">
        <v>0</v>
      </c>
      <c r="HB68" s="12">
        <v>0</v>
      </c>
      <c r="HC68" s="12">
        <v>0</v>
      </c>
      <c r="HD68" s="13"/>
      <c r="HE68" s="12">
        <v>0</v>
      </c>
      <c r="HF68" s="12">
        <v>0</v>
      </c>
      <c r="HG68" s="12">
        <v>0</v>
      </c>
      <c r="HH68" s="12">
        <v>0</v>
      </c>
      <c r="HI68" s="13"/>
      <c r="HJ68" s="12">
        <v>0</v>
      </c>
      <c r="HK68" s="12">
        <v>0</v>
      </c>
      <c r="HL68" s="12">
        <v>0</v>
      </c>
      <c r="HM68" s="12">
        <v>0</v>
      </c>
      <c r="HN68" s="13"/>
      <c r="HO68" s="12">
        <v>0</v>
      </c>
      <c r="HP68" s="12">
        <v>0</v>
      </c>
      <c r="HQ68" s="12">
        <v>0</v>
      </c>
      <c r="HR68" s="12">
        <v>0</v>
      </c>
      <c r="HS68" s="13"/>
      <c r="HT68" s="12">
        <v>0</v>
      </c>
      <c r="HU68" s="12">
        <v>0</v>
      </c>
      <c r="HV68" s="12">
        <v>0</v>
      </c>
      <c r="HW68" s="12">
        <v>0</v>
      </c>
      <c r="HX68" s="13"/>
      <c r="HY68" s="12">
        <v>0</v>
      </c>
      <c r="HZ68" s="12">
        <v>0</v>
      </c>
      <c r="IA68" s="12">
        <v>0</v>
      </c>
      <c r="IB68" s="12">
        <v>0</v>
      </c>
      <c r="IC68" s="13"/>
      <c r="ID68" s="12">
        <v>0</v>
      </c>
      <c r="IE68" s="12">
        <v>0</v>
      </c>
      <c r="IF68" s="12">
        <v>0</v>
      </c>
      <c r="IG68" s="12">
        <v>0</v>
      </c>
      <c r="IH68" s="13"/>
      <c r="II68" s="12">
        <v>0</v>
      </c>
      <c r="IJ68" s="12">
        <v>0</v>
      </c>
      <c r="IK68" s="12">
        <v>0</v>
      </c>
      <c r="IL68" s="12">
        <v>0</v>
      </c>
      <c r="IM68" s="13"/>
      <c r="IN68" s="12">
        <v>0</v>
      </c>
      <c r="IO68" s="12">
        <v>0</v>
      </c>
      <c r="IP68" s="12">
        <v>0</v>
      </c>
      <c r="IQ68" s="12">
        <v>0</v>
      </c>
      <c r="IR68" s="13"/>
      <c r="IS68" s="12">
        <v>0</v>
      </c>
      <c r="IT68" s="12">
        <v>0</v>
      </c>
      <c r="IU68" s="12">
        <v>0</v>
      </c>
      <c r="IV68" s="12">
        <v>0</v>
      </c>
      <c r="IW68" s="13"/>
      <c r="IX68" s="12">
        <v>0</v>
      </c>
      <c r="IY68" s="12">
        <v>0</v>
      </c>
      <c r="IZ68" s="12">
        <v>0</v>
      </c>
      <c r="JA68" s="12">
        <v>0</v>
      </c>
      <c r="JB68" s="13"/>
      <c r="JC68" s="12">
        <v>0</v>
      </c>
      <c r="JD68" s="12">
        <v>0</v>
      </c>
      <c r="JE68" s="12">
        <v>0</v>
      </c>
      <c r="JF68" s="12">
        <v>0</v>
      </c>
      <c r="JG68" s="13"/>
      <c r="JH68" s="12">
        <v>0</v>
      </c>
      <c r="JI68" s="12">
        <v>0</v>
      </c>
      <c r="JJ68" s="12">
        <v>0</v>
      </c>
      <c r="JK68" s="12">
        <v>0</v>
      </c>
      <c r="JL68" s="13"/>
      <c r="JM68" s="12">
        <v>0</v>
      </c>
      <c r="JN68" s="12">
        <v>0</v>
      </c>
      <c r="JO68" s="12">
        <v>0</v>
      </c>
      <c r="JP68" s="12">
        <v>0</v>
      </c>
      <c r="JQ68" s="13"/>
      <c r="JR68" s="12">
        <v>0</v>
      </c>
      <c r="JS68" s="12">
        <v>0</v>
      </c>
      <c r="JT68" s="12">
        <v>0</v>
      </c>
      <c r="JU68" s="12">
        <v>0</v>
      </c>
      <c r="JV68" s="13"/>
      <c r="JW68" s="12">
        <v>0</v>
      </c>
      <c r="JX68" s="12">
        <v>0</v>
      </c>
      <c r="JY68" s="12">
        <v>0</v>
      </c>
      <c r="JZ68" s="12">
        <v>0</v>
      </c>
      <c r="KA68" s="13"/>
      <c r="KB68" s="12">
        <v>0</v>
      </c>
      <c r="KC68" s="12">
        <v>0</v>
      </c>
      <c r="KD68" s="12">
        <v>0</v>
      </c>
      <c r="KE68" s="12">
        <v>0</v>
      </c>
      <c r="KF68" s="13"/>
      <c r="KG68" s="12">
        <v>0</v>
      </c>
      <c r="KH68" s="12">
        <v>0</v>
      </c>
      <c r="KI68" s="12">
        <v>0</v>
      </c>
      <c r="KJ68" s="12">
        <v>0</v>
      </c>
      <c r="KK68" s="13"/>
      <c r="KL68" s="12">
        <v>0</v>
      </c>
      <c r="KM68" s="12">
        <v>0</v>
      </c>
      <c r="KN68" s="12">
        <v>0</v>
      </c>
      <c r="KO68" s="12">
        <v>0</v>
      </c>
      <c r="KP68" s="13"/>
      <c r="KQ68" s="12">
        <v>0</v>
      </c>
      <c r="KR68" s="12">
        <v>0</v>
      </c>
      <c r="KS68" s="12">
        <v>0</v>
      </c>
      <c r="KT68" s="12">
        <v>0</v>
      </c>
      <c r="KU68" s="13"/>
      <c r="KV68" s="12">
        <v>0</v>
      </c>
      <c r="KW68" s="12">
        <v>0</v>
      </c>
      <c r="KX68" s="12">
        <v>0</v>
      </c>
      <c r="KY68" s="12">
        <v>0</v>
      </c>
      <c r="KZ68" s="13"/>
      <c r="LA68" s="12">
        <v>0</v>
      </c>
      <c r="LB68" s="12">
        <v>0</v>
      </c>
      <c r="LC68" s="12">
        <v>0</v>
      </c>
      <c r="LD68" s="12">
        <v>0</v>
      </c>
      <c r="LE68" s="13"/>
      <c r="LF68" s="12">
        <v>0</v>
      </c>
      <c r="LG68" s="12">
        <v>0</v>
      </c>
      <c r="LH68" s="12">
        <v>0</v>
      </c>
      <c r="LI68" s="12">
        <v>0</v>
      </c>
      <c r="LJ68" s="13"/>
      <c r="LK68" s="12">
        <v>0</v>
      </c>
      <c r="LL68" s="12">
        <v>0</v>
      </c>
      <c r="LM68" s="12">
        <v>0</v>
      </c>
      <c r="LN68" s="12">
        <v>0</v>
      </c>
      <c r="LO68" s="13"/>
      <c r="LP68" s="12">
        <v>0</v>
      </c>
      <c r="LQ68" s="12">
        <v>0</v>
      </c>
      <c r="LR68" s="12">
        <v>0</v>
      </c>
      <c r="LS68" s="12">
        <v>0</v>
      </c>
      <c r="LT68" s="13"/>
      <c r="LU68" s="12">
        <v>0</v>
      </c>
      <c r="LV68" s="12">
        <v>0</v>
      </c>
      <c r="LW68" s="12">
        <v>0</v>
      </c>
      <c r="LX68" s="12">
        <v>0</v>
      </c>
      <c r="LY68" s="13"/>
      <c r="LZ68" s="12">
        <v>0</v>
      </c>
      <c r="MA68" s="12">
        <v>0</v>
      </c>
      <c r="MB68" s="12">
        <v>0</v>
      </c>
      <c r="MC68" s="12">
        <v>0</v>
      </c>
      <c r="MD68" s="13"/>
      <c r="ME68" s="12">
        <v>0</v>
      </c>
      <c r="MF68" s="12">
        <v>0</v>
      </c>
      <c r="MG68" s="12">
        <v>0</v>
      </c>
      <c r="MH68" s="12">
        <v>0</v>
      </c>
      <c r="MI68" s="13"/>
      <c r="MJ68" s="12">
        <v>0</v>
      </c>
      <c r="MK68" s="12">
        <v>0</v>
      </c>
      <c r="ML68" s="12">
        <v>0</v>
      </c>
      <c r="MM68" s="12">
        <v>0</v>
      </c>
      <c r="MN68" s="13"/>
      <c r="MO68" s="12">
        <v>0</v>
      </c>
      <c r="MP68" s="12">
        <v>0</v>
      </c>
      <c r="MQ68" s="12">
        <v>0</v>
      </c>
      <c r="MR68" s="12">
        <v>0</v>
      </c>
      <c r="MS68" s="13"/>
      <c r="MT68" s="12">
        <v>0</v>
      </c>
      <c r="MU68" s="12">
        <v>0</v>
      </c>
      <c r="MV68" s="12">
        <v>0</v>
      </c>
      <c r="MW68" s="12">
        <v>0</v>
      </c>
      <c r="MX68" s="13"/>
      <c r="MY68" s="12">
        <v>0</v>
      </c>
      <c r="MZ68" s="12">
        <v>0</v>
      </c>
      <c r="NA68" s="12">
        <v>0</v>
      </c>
      <c r="NB68" s="12">
        <v>0</v>
      </c>
      <c r="NC68" s="13"/>
      <c r="ND68" s="12">
        <v>0</v>
      </c>
      <c r="NE68" s="12">
        <v>0</v>
      </c>
      <c r="NF68" s="12">
        <v>0</v>
      </c>
      <c r="NG68" s="12">
        <v>0</v>
      </c>
      <c r="NH68" s="13"/>
      <c r="NI68" s="12">
        <v>0</v>
      </c>
      <c r="NJ68" s="12">
        <v>0</v>
      </c>
      <c r="NK68" s="12">
        <v>0</v>
      </c>
      <c r="NL68" s="12">
        <v>0</v>
      </c>
      <c r="NM68" s="13"/>
      <c r="NN68" s="12">
        <v>0</v>
      </c>
      <c r="NO68" s="12">
        <v>0</v>
      </c>
      <c r="NP68" s="12">
        <v>0</v>
      </c>
      <c r="NQ68" s="12">
        <v>0</v>
      </c>
      <c r="NR68" s="13"/>
      <c r="NS68" s="12">
        <v>0</v>
      </c>
      <c r="NT68" s="12">
        <v>0</v>
      </c>
      <c r="NU68" s="12">
        <v>0</v>
      </c>
      <c r="NV68" s="12">
        <v>0</v>
      </c>
      <c r="NW68" s="13"/>
      <c r="NX68" s="12">
        <v>0</v>
      </c>
      <c r="NY68" s="12">
        <v>0</v>
      </c>
      <c r="NZ68" s="12">
        <v>0</v>
      </c>
      <c r="OA68" s="12">
        <v>0</v>
      </c>
      <c r="OB68" s="13"/>
      <c r="OC68" s="12">
        <v>0</v>
      </c>
      <c r="OD68" s="12">
        <v>0</v>
      </c>
      <c r="OE68" s="12">
        <v>0</v>
      </c>
      <c r="OF68" s="12">
        <v>0</v>
      </c>
      <c r="OG68" s="13"/>
      <c r="OH68" s="12">
        <v>0</v>
      </c>
      <c r="OI68" s="12">
        <v>0</v>
      </c>
      <c r="OJ68" s="12">
        <v>0</v>
      </c>
      <c r="OK68" s="12">
        <v>0</v>
      </c>
      <c r="OL68" s="13"/>
      <c r="OM68" s="12">
        <v>0</v>
      </c>
      <c r="ON68" s="12">
        <v>0</v>
      </c>
      <c r="OO68" s="12">
        <v>0</v>
      </c>
      <c r="OP68" s="12">
        <v>0</v>
      </c>
      <c r="OQ68" s="13"/>
      <c r="OR68" s="12">
        <v>0</v>
      </c>
      <c r="OS68" s="12">
        <v>0</v>
      </c>
      <c r="OT68" s="12">
        <v>0</v>
      </c>
      <c r="OU68" s="12">
        <v>0</v>
      </c>
      <c r="OV68" s="13"/>
      <c r="OW68" s="12">
        <v>0</v>
      </c>
      <c r="OX68" s="12">
        <v>0</v>
      </c>
      <c r="OY68" s="12">
        <v>0</v>
      </c>
      <c r="OZ68" s="12">
        <v>0</v>
      </c>
      <c r="PA68" s="13"/>
      <c r="PB68" s="12">
        <v>0</v>
      </c>
      <c r="PC68" s="12">
        <v>0</v>
      </c>
      <c r="PD68" s="12">
        <v>0</v>
      </c>
      <c r="PE68" s="12">
        <v>0</v>
      </c>
      <c r="PF68" s="13"/>
      <c r="PG68" s="12">
        <v>0</v>
      </c>
      <c r="PH68" s="12">
        <v>0</v>
      </c>
      <c r="PI68" s="12">
        <v>0</v>
      </c>
      <c r="PJ68" s="12">
        <v>0</v>
      </c>
      <c r="PK68" s="13"/>
      <c r="PL68" s="12">
        <v>0</v>
      </c>
      <c r="PM68" s="12">
        <v>0</v>
      </c>
      <c r="PN68" s="12">
        <v>0</v>
      </c>
      <c r="PO68" s="12">
        <v>0</v>
      </c>
      <c r="PP68" s="13"/>
      <c r="PQ68" s="12">
        <v>0</v>
      </c>
      <c r="PR68" s="12">
        <v>0</v>
      </c>
      <c r="PS68" s="12">
        <v>0</v>
      </c>
      <c r="PT68" s="12">
        <v>0</v>
      </c>
      <c r="PU68" s="13"/>
      <c r="PV68" s="12">
        <v>0</v>
      </c>
      <c r="PW68" s="12">
        <v>0</v>
      </c>
      <c r="PX68" s="12">
        <v>0</v>
      </c>
      <c r="PY68" s="12">
        <v>0</v>
      </c>
      <c r="PZ68" s="13"/>
      <c r="QA68" s="12">
        <v>0</v>
      </c>
      <c r="QB68" s="12">
        <v>0</v>
      </c>
      <c r="QC68" s="12">
        <v>0</v>
      </c>
      <c r="QD68" s="12">
        <v>0</v>
      </c>
      <c r="QE68" s="13"/>
      <c r="QF68" s="12">
        <v>0</v>
      </c>
      <c r="QG68" s="12">
        <v>0</v>
      </c>
      <c r="QH68" s="12">
        <v>0</v>
      </c>
      <c r="QI68" s="12">
        <v>0</v>
      </c>
      <c r="QJ68" s="13"/>
      <c r="QK68" s="12">
        <v>0</v>
      </c>
      <c r="QL68" s="12">
        <v>0</v>
      </c>
      <c r="QM68" s="12">
        <v>0</v>
      </c>
      <c r="QN68" s="12">
        <v>0</v>
      </c>
      <c r="QO68" s="13"/>
      <c r="QP68" s="12">
        <v>0</v>
      </c>
      <c r="QQ68" s="12">
        <v>0</v>
      </c>
      <c r="QR68" s="12">
        <v>0</v>
      </c>
      <c r="QS68" s="12">
        <v>0</v>
      </c>
      <c r="QT68" s="13"/>
      <c r="QU68" s="12">
        <v>0</v>
      </c>
      <c r="QV68" s="12">
        <v>0</v>
      </c>
      <c r="QW68" s="12">
        <v>0</v>
      </c>
      <c r="QX68" s="12">
        <v>0</v>
      </c>
      <c r="QY68" s="13"/>
      <c r="QZ68" s="12">
        <v>0</v>
      </c>
      <c r="RA68" s="12">
        <v>0</v>
      </c>
      <c r="RB68" s="12">
        <v>0</v>
      </c>
      <c r="RC68" s="12">
        <v>0</v>
      </c>
      <c r="RD68" s="13"/>
      <c r="RE68" s="12">
        <v>0</v>
      </c>
      <c r="RF68" s="12">
        <v>0</v>
      </c>
      <c r="RG68" s="12">
        <v>0</v>
      </c>
      <c r="RH68" s="12">
        <v>0</v>
      </c>
      <c r="RI68" s="13"/>
      <c r="RJ68" s="12">
        <v>0</v>
      </c>
      <c r="RK68" s="12">
        <v>0</v>
      </c>
      <c r="RL68" s="12">
        <v>0</v>
      </c>
      <c r="RM68" s="12">
        <v>0</v>
      </c>
      <c r="RN68" s="13"/>
      <c r="RO68" s="12">
        <v>0</v>
      </c>
      <c r="RP68" s="12">
        <v>0</v>
      </c>
      <c r="RQ68" s="12">
        <v>0</v>
      </c>
      <c r="RR68" s="12">
        <v>0</v>
      </c>
      <c r="RS68" s="13"/>
      <c r="RT68" s="12">
        <v>0</v>
      </c>
      <c r="RU68" s="12">
        <v>0</v>
      </c>
      <c r="RV68" s="12">
        <v>0</v>
      </c>
      <c r="RW68" s="12">
        <v>0</v>
      </c>
      <c r="RX68" s="13"/>
      <c r="RY68" s="12">
        <v>0</v>
      </c>
      <c r="RZ68" s="12">
        <v>0</v>
      </c>
      <c r="SA68" s="12">
        <v>0</v>
      </c>
      <c r="SB68" s="12">
        <v>0</v>
      </c>
      <c r="SC68" s="13"/>
      <c r="SD68" s="12">
        <v>0</v>
      </c>
      <c r="SE68" s="12">
        <v>0</v>
      </c>
      <c r="SF68" s="12">
        <v>0</v>
      </c>
      <c r="SG68" s="12">
        <v>0</v>
      </c>
      <c r="SH68" s="13"/>
      <c r="SI68" s="12">
        <v>0</v>
      </c>
      <c r="SJ68" s="12">
        <v>0</v>
      </c>
      <c r="SK68" s="12">
        <v>0</v>
      </c>
      <c r="SL68" s="12">
        <v>0</v>
      </c>
      <c r="SM68" s="13"/>
      <c r="SN68" s="12">
        <v>0</v>
      </c>
      <c r="SO68" s="12">
        <v>0</v>
      </c>
      <c r="SP68" s="12">
        <v>0</v>
      </c>
      <c r="SQ68" s="12">
        <v>0</v>
      </c>
      <c r="SR68" s="13"/>
      <c r="SS68" s="12">
        <v>0</v>
      </c>
      <c r="ST68" s="12">
        <v>0</v>
      </c>
      <c r="SU68" s="12">
        <v>0</v>
      </c>
      <c r="SV68" s="12">
        <v>0</v>
      </c>
      <c r="SW68" s="13"/>
      <c r="SX68" s="12">
        <v>0</v>
      </c>
      <c r="SY68" s="12">
        <v>0</v>
      </c>
      <c r="SZ68" s="12">
        <v>0</v>
      </c>
      <c r="TA68" s="12">
        <v>0</v>
      </c>
      <c r="TB68" s="13"/>
      <c r="TC68" s="12">
        <v>0</v>
      </c>
      <c r="TD68" s="12">
        <v>0</v>
      </c>
      <c r="TE68" s="12">
        <v>0</v>
      </c>
      <c r="TF68" s="12">
        <v>0</v>
      </c>
      <c r="TG68" s="13"/>
      <c r="TH68" s="12">
        <v>0</v>
      </c>
      <c r="TI68" s="12">
        <v>0</v>
      </c>
      <c r="TJ68" s="12">
        <v>0</v>
      </c>
      <c r="TK68" s="12">
        <v>0</v>
      </c>
      <c r="TL68" s="13"/>
      <c r="TM68" s="12">
        <v>0</v>
      </c>
      <c r="TN68" s="12">
        <v>0</v>
      </c>
      <c r="TO68" s="12">
        <v>0</v>
      </c>
      <c r="TP68" s="12">
        <v>0</v>
      </c>
      <c r="TQ68" s="13"/>
      <c r="TR68" s="12">
        <v>0</v>
      </c>
      <c r="TS68" s="12">
        <v>0</v>
      </c>
      <c r="TT68" s="12">
        <v>0</v>
      </c>
      <c r="TU68" s="12">
        <v>0</v>
      </c>
      <c r="TV68" s="13"/>
      <c r="TW68" s="12">
        <v>0</v>
      </c>
      <c r="TX68" s="12">
        <v>0</v>
      </c>
      <c r="TY68" s="12">
        <v>0</v>
      </c>
      <c r="TZ68" s="12">
        <v>0</v>
      </c>
      <c r="UA68" s="13"/>
      <c r="UB68" s="12">
        <v>0</v>
      </c>
      <c r="UC68" s="12">
        <v>0</v>
      </c>
      <c r="UD68" s="12">
        <v>0</v>
      </c>
      <c r="UE68" s="12">
        <v>0</v>
      </c>
      <c r="UF68" s="13"/>
      <c r="UG68" s="12">
        <v>0</v>
      </c>
      <c r="UH68" s="12">
        <v>0</v>
      </c>
      <c r="UI68" s="12">
        <v>0</v>
      </c>
      <c r="UJ68" s="12">
        <v>0</v>
      </c>
      <c r="UK68" s="13"/>
    </row>
    <row r="69" spans="1:557" hidden="1">
      <c r="A69" s="205" t="s">
        <v>52</v>
      </c>
      <c r="B69" s="205"/>
      <c r="C69" s="15">
        <v>29</v>
      </c>
      <c r="D69" s="15">
        <v>14418282</v>
      </c>
      <c r="E69" s="15">
        <v>0</v>
      </c>
      <c r="F69" s="15">
        <v>14418282</v>
      </c>
      <c r="G69" s="13"/>
      <c r="H69" s="15">
        <v>180</v>
      </c>
      <c r="I69" s="15">
        <v>55583820</v>
      </c>
      <c r="J69" s="15">
        <v>0</v>
      </c>
      <c r="K69" s="15">
        <v>55583820</v>
      </c>
      <c r="L69" s="13"/>
      <c r="M69" s="15">
        <v>0</v>
      </c>
      <c r="N69" s="15">
        <v>0</v>
      </c>
      <c r="O69" s="15">
        <v>0</v>
      </c>
      <c r="P69" s="15">
        <v>0</v>
      </c>
      <c r="Q69" s="13"/>
      <c r="R69" s="15">
        <v>0</v>
      </c>
      <c r="S69" s="15">
        <v>0</v>
      </c>
      <c r="T69" s="15">
        <v>0</v>
      </c>
      <c r="U69" s="15">
        <v>0</v>
      </c>
      <c r="V69" s="13"/>
      <c r="W69" s="15">
        <v>38</v>
      </c>
      <c r="X69" s="15">
        <v>1007000</v>
      </c>
      <c r="Y69" s="15">
        <v>0</v>
      </c>
      <c r="Z69" s="15">
        <v>1007000</v>
      </c>
      <c r="AA69" s="13"/>
      <c r="AB69" s="15">
        <v>1</v>
      </c>
      <c r="AC69" s="15">
        <v>150000</v>
      </c>
      <c r="AD69" s="15">
        <v>0</v>
      </c>
      <c r="AE69" s="15">
        <v>150000</v>
      </c>
      <c r="AF69" s="13"/>
      <c r="AG69" s="15">
        <v>230</v>
      </c>
      <c r="AH69" s="15">
        <v>45747000</v>
      </c>
      <c r="AI69" s="15">
        <v>0</v>
      </c>
      <c r="AJ69" s="15">
        <v>45747000</v>
      </c>
      <c r="AK69" s="13"/>
      <c r="AL69" s="15">
        <v>0</v>
      </c>
      <c r="AM69" s="15">
        <v>0</v>
      </c>
      <c r="AN69" s="15">
        <v>0</v>
      </c>
      <c r="AO69" s="15">
        <v>0</v>
      </c>
      <c r="AP69" s="13"/>
      <c r="AQ69" s="15">
        <v>0</v>
      </c>
      <c r="AR69" s="15">
        <v>0</v>
      </c>
      <c r="AS69" s="15">
        <v>0</v>
      </c>
      <c r="AT69" s="15">
        <v>0</v>
      </c>
      <c r="AU69" s="13"/>
      <c r="AV69" s="15">
        <v>0</v>
      </c>
      <c r="AW69" s="15">
        <v>0</v>
      </c>
      <c r="AX69" s="15">
        <v>0</v>
      </c>
      <c r="AY69" s="15">
        <v>0</v>
      </c>
      <c r="AZ69" s="13"/>
      <c r="BA69" s="15">
        <v>0</v>
      </c>
      <c r="BB69" s="15">
        <v>0</v>
      </c>
      <c r="BC69" s="15">
        <v>0</v>
      </c>
      <c r="BD69" s="15">
        <v>0</v>
      </c>
      <c r="BE69" s="13"/>
      <c r="BF69" s="15">
        <v>1</v>
      </c>
      <c r="BG69" s="15">
        <v>54000</v>
      </c>
      <c r="BH69" s="15">
        <v>0</v>
      </c>
      <c r="BI69" s="15">
        <v>54000</v>
      </c>
      <c r="BJ69" s="13"/>
      <c r="BK69" s="15">
        <v>19</v>
      </c>
      <c r="BL69" s="15">
        <v>2223000</v>
      </c>
      <c r="BM69" s="15">
        <v>0</v>
      </c>
      <c r="BN69" s="15">
        <v>2223000</v>
      </c>
      <c r="BO69" s="13"/>
      <c r="BP69" s="15">
        <v>6</v>
      </c>
      <c r="BQ69" s="15">
        <v>870000</v>
      </c>
      <c r="BR69" s="15">
        <v>0</v>
      </c>
      <c r="BS69" s="15">
        <v>870000</v>
      </c>
      <c r="BT69" s="13"/>
      <c r="BU69" s="15">
        <v>0</v>
      </c>
      <c r="BV69" s="15">
        <v>13142000</v>
      </c>
      <c r="BW69" s="15">
        <v>0</v>
      </c>
      <c r="BX69" s="15">
        <v>13142000</v>
      </c>
      <c r="BY69" s="13"/>
      <c r="BZ69" s="15">
        <v>0</v>
      </c>
      <c r="CA69" s="15">
        <v>0</v>
      </c>
      <c r="CB69" s="15">
        <v>0</v>
      </c>
      <c r="CC69" s="15">
        <v>0</v>
      </c>
      <c r="CD69" s="13"/>
      <c r="CE69" s="15">
        <v>420</v>
      </c>
      <c r="CF69" s="15">
        <v>5712999.8400000036</v>
      </c>
      <c r="CG69" s="15">
        <v>0</v>
      </c>
      <c r="CH69" s="15">
        <v>5712999.8400000036</v>
      </c>
      <c r="CI69" s="13"/>
      <c r="CJ69" s="15">
        <v>0</v>
      </c>
      <c r="CK69" s="15">
        <v>0</v>
      </c>
      <c r="CL69" s="15">
        <v>0</v>
      </c>
      <c r="CM69" s="15">
        <v>0</v>
      </c>
      <c r="CN69" s="13"/>
      <c r="CO69" s="15">
        <v>50</v>
      </c>
      <c r="CP69" s="15">
        <v>7334000</v>
      </c>
      <c r="CQ69" s="15">
        <v>0</v>
      </c>
      <c r="CR69" s="15">
        <v>7334000</v>
      </c>
      <c r="CS69" s="13"/>
      <c r="CT69" s="15">
        <v>576</v>
      </c>
      <c r="CU69" s="15">
        <v>2959900</v>
      </c>
      <c r="CV69" s="15">
        <v>0</v>
      </c>
      <c r="CW69" s="15">
        <v>2959900</v>
      </c>
      <c r="CX69" s="13"/>
      <c r="CY69" s="15">
        <v>0</v>
      </c>
      <c r="CZ69" s="15">
        <v>8572875</v>
      </c>
      <c r="DA69" s="15">
        <v>0</v>
      </c>
      <c r="DB69" s="15">
        <v>8572875</v>
      </c>
      <c r="DC69" s="13"/>
      <c r="DD69" s="15">
        <v>6</v>
      </c>
      <c r="DE69" s="15">
        <v>2472600</v>
      </c>
      <c r="DF69" s="15">
        <v>0</v>
      </c>
      <c r="DG69" s="15">
        <v>2472600</v>
      </c>
      <c r="DH69" s="13"/>
      <c r="DI69" s="15">
        <v>6</v>
      </c>
      <c r="DJ69" s="15">
        <v>1627800</v>
      </c>
      <c r="DK69" s="15">
        <v>0</v>
      </c>
      <c r="DL69" s="15">
        <v>1627800</v>
      </c>
      <c r="DM69" s="13"/>
      <c r="DN69" s="15">
        <v>14</v>
      </c>
      <c r="DO69" s="15">
        <v>3669000</v>
      </c>
      <c r="DP69" s="15">
        <v>0</v>
      </c>
      <c r="DQ69" s="15">
        <v>3669000</v>
      </c>
      <c r="DR69" s="13"/>
      <c r="DS69" s="15">
        <v>5</v>
      </c>
      <c r="DT69" s="15">
        <v>1154000</v>
      </c>
      <c r="DU69" s="15">
        <v>0</v>
      </c>
      <c r="DV69" s="15">
        <v>1154000</v>
      </c>
      <c r="DW69" s="13"/>
      <c r="DX69" s="15">
        <v>38</v>
      </c>
      <c r="DY69" s="15">
        <v>5411200</v>
      </c>
      <c r="DZ69" s="15">
        <v>0</v>
      </c>
      <c r="EA69" s="15">
        <v>5411200</v>
      </c>
      <c r="EB69" s="13"/>
      <c r="EC69" s="15">
        <v>4</v>
      </c>
      <c r="ED69" s="15">
        <v>1532000</v>
      </c>
      <c r="EE69" s="15">
        <v>0</v>
      </c>
      <c r="EF69" s="15">
        <v>1532000</v>
      </c>
      <c r="EG69" s="13"/>
      <c r="EH69" s="15">
        <v>16</v>
      </c>
      <c r="EI69" s="15">
        <v>4233600</v>
      </c>
      <c r="EJ69" s="15">
        <v>0</v>
      </c>
      <c r="EK69" s="15">
        <v>4233600</v>
      </c>
      <c r="EL69" s="13"/>
      <c r="EM69" s="15">
        <v>534</v>
      </c>
      <c r="EN69" s="15">
        <v>4878000</v>
      </c>
      <c r="EO69" s="15">
        <v>0</v>
      </c>
      <c r="EP69" s="15">
        <v>4878000</v>
      </c>
      <c r="EQ69" s="13"/>
      <c r="ER69" s="15">
        <v>5</v>
      </c>
      <c r="ES69" s="15">
        <v>1299420</v>
      </c>
      <c r="ET69" s="15">
        <v>0</v>
      </c>
      <c r="EU69" s="15">
        <v>1299420</v>
      </c>
      <c r="EV69" s="13"/>
      <c r="EW69" s="15">
        <v>534</v>
      </c>
      <c r="EX69" s="15">
        <v>1068000</v>
      </c>
      <c r="EY69" s="15">
        <v>0</v>
      </c>
      <c r="EZ69" s="15">
        <v>1068000</v>
      </c>
      <c r="FA69" s="13"/>
      <c r="FB69" s="15">
        <v>534</v>
      </c>
      <c r="FC69" s="15">
        <v>1602000</v>
      </c>
      <c r="FD69" s="15">
        <v>0</v>
      </c>
      <c r="FE69" s="15">
        <v>1602000</v>
      </c>
      <c r="FF69" s="13"/>
      <c r="FG69" s="15">
        <v>0</v>
      </c>
      <c r="FH69" s="15">
        <v>0</v>
      </c>
      <c r="FI69" s="15">
        <v>0</v>
      </c>
      <c r="FJ69" s="15">
        <v>0</v>
      </c>
      <c r="FK69" s="13"/>
      <c r="FL69" s="15">
        <v>38</v>
      </c>
      <c r="FM69" s="15">
        <v>5700000</v>
      </c>
      <c r="FN69" s="15">
        <v>0</v>
      </c>
      <c r="FO69" s="15">
        <v>5700000</v>
      </c>
      <c r="FP69" s="13"/>
      <c r="FQ69" s="15">
        <v>9</v>
      </c>
      <c r="FR69" s="15">
        <v>468000</v>
      </c>
      <c r="FS69" s="15">
        <v>0</v>
      </c>
      <c r="FT69" s="15">
        <v>468000</v>
      </c>
      <c r="FU69" s="13"/>
      <c r="FV69" s="15">
        <v>18</v>
      </c>
      <c r="FW69" s="15">
        <v>756000</v>
      </c>
      <c r="FX69" s="15">
        <v>0</v>
      </c>
      <c r="FY69" s="15">
        <v>756000</v>
      </c>
      <c r="FZ69" s="13"/>
      <c r="GA69" s="15">
        <v>38</v>
      </c>
      <c r="GB69" s="15">
        <v>5700000</v>
      </c>
      <c r="GC69" s="15">
        <v>0</v>
      </c>
      <c r="GD69" s="15">
        <v>5700000</v>
      </c>
      <c r="GE69" s="13"/>
      <c r="GF69" s="15">
        <v>0</v>
      </c>
      <c r="GG69" s="15">
        <v>0</v>
      </c>
      <c r="GH69" s="15">
        <v>0</v>
      </c>
      <c r="GI69" s="15">
        <v>0</v>
      </c>
      <c r="GJ69" s="13"/>
      <c r="GK69" s="15">
        <v>38</v>
      </c>
      <c r="GL69" s="15">
        <v>1235000</v>
      </c>
      <c r="GM69" s="15">
        <v>0</v>
      </c>
      <c r="GN69" s="15">
        <v>1235000</v>
      </c>
      <c r="GO69" s="13"/>
      <c r="GP69" s="15">
        <v>534</v>
      </c>
      <c r="GQ69" s="15">
        <v>5340000</v>
      </c>
      <c r="GR69" s="15">
        <v>0</v>
      </c>
      <c r="GS69" s="15">
        <v>5340000</v>
      </c>
      <c r="GT69" s="13"/>
      <c r="GU69" s="15">
        <v>76</v>
      </c>
      <c r="GV69" s="15">
        <v>760000</v>
      </c>
      <c r="GW69" s="15">
        <v>0</v>
      </c>
      <c r="GX69" s="15">
        <v>760000</v>
      </c>
      <c r="GY69" s="13"/>
      <c r="GZ69" s="15">
        <v>0</v>
      </c>
      <c r="HA69" s="15">
        <v>0</v>
      </c>
      <c r="HB69" s="15">
        <v>0</v>
      </c>
      <c r="HC69" s="15">
        <v>0</v>
      </c>
      <c r="HD69" s="13"/>
      <c r="HE69" s="15">
        <v>0</v>
      </c>
      <c r="HF69" s="15">
        <v>0</v>
      </c>
      <c r="HG69" s="15">
        <v>0</v>
      </c>
      <c r="HH69" s="15">
        <v>0</v>
      </c>
      <c r="HI69" s="13"/>
      <c r="HJ69" s="15">
        <v>0</v>
      </c>
      <c r="HK69" s="15">
        <v>0</v>
      </c>
      <c r="HL69" s="15">
        <v>0</v>
      </c>
      <c r="HM69" s="15">
        <v>0</v>
      </c>
      <c r="HN69" s="13"/>
      <c r="HO69" s="15">
        <v>17</v>
      </c>
      <c r="HP69" s="15">
        <v>2762500</v>
      </c>
      <c r="HQ69" s="15">
        <v>0</v>
      </c>
      <c r="HR69" s="15">
        <v>2762500</v>
      </c>
      <c r="HS69" s="13"/>
      <c r="HT69" s="15">
        <v>380</v>
      </c>
      <c r="HU69" s="15">
        <v>22838000</v>
      </c>
      <c r="HV69" s="15">
        <v>0</v>
      </c>
      <c r="HW69" s="15">
        <v>22838000</v>
      </c>
      <c r="HX69" s="13"/>
      <c r="HY69" s="15">
        <v>0</v>
      </c>
      <c r="HZ69" s="15">
        <v>0</v>
      </c>
      <c r="IA69" s="15">
        <v>0</v>
      </c>
      <c r="IB69" s="15">
        <v>0</v>
      </c>
      <c r="IC69" s="13"/>
      <c r="ID69" s="15">
        <v>80</v>
      </c>
      <c r="IE69" s="15">
        <v>1401025</v>
      </c>
      <c r="IF69" s="15">
        <v>0</v>
      </c>
      <c r="IG69" s="15">
        <v>1401025</v>
      </c>
      <c r="IH69" s="13"/>
      <c r="II69" s="15">
        <v>0</v>
      </c>
      <c r="IJ69" s="15">
        <v>0</v>
      </c>
      <c r="IK69" s="15">
        <v>0</v>
      </c>
      <c r="IL69" s="15">
        <v>0</v>
      </c>
      <c r="IM69" s="13"/>
      <c r="IN69" s="15">
        <v>0</v>
      </c>
      <c r="IO69" s="15">
        <v>0</v>
      </c>
      <c r="IP69" s="15">
        <v>0</v>
      </c>
      <c r="IQ69" s="15">
        <v>0</v>
      </c>
      <c r="IR69" s="13"/>
      <c r="IS69" s="15">
        <v>11</v>
      </c>
      <c r="IT69" s="15">
        <v>275000</v>
      </c>
      <c r="IU69" s="15">
        <v>0</v>
      </c>
      <c r="IV69" s="15">
        <v>275000</v>
      </c>
      <c r="IW69" s="13"/>
      <c r="IX69" s="15">
        <v>7511</v>
      </c>
      <c r="IY69" s="15">
        <v>8475000</v>
      </c>
      <c r="IZ69" s="15">
        <v>0</v>
      </c>
      <c r="JA69" s="15">
        <v>8475000</v>
      </c>
      <c r="JB69" s="13"/>
      <c r="JC69" s="15">
        <v>534</v>
      </c>
      <c r="JD69" s="15">
        <v>293700</v>
      </c>
      <c r="JE69" s="15">
        <v>0</v>
      </c>
      <c r="JF69" s="15">
        <v>293700</v>
      </c>
      <c r="JG69" s="13"/>
      <c r="JH69" s="15">
        <v>6</v>
      </c>
      <c r="JI69" s="15">
        <v>30000</v>
      </c>
      <c r="JJ69" s="15">
        <v>0</v>
      </c>
      <c r="JK69" s="15">
        <v>30000</v>
      </c>
      <c r="JL69" s="13"/>
      <c r="JM69" s="15">
        <v>534</v>
      </c>
      <c r="JN69" s="15">
        <v>213600</v>
      </c>
      <c r="JO69" s="15">
        <v>0</v>
      </c>
      <c r="JP69" s="15">
        <v>213600</v>
      </c>
      <c r="JQ69" s="13"/>
      <c r="JR69" s="15">
        <v>6</v>
      </c>
      <c r="JS69" s="15">
        <v>132000</v>
      </c>
      <c r="JT69" s="15">
        <v>0</v>
      </c>
      <c r="JU69" s="15">
        <v>132000</v>
      </c>
      <c r="JV69" s="13"/>
      <c r="JW69" s="15">
        <v>0</v>
      </c>
      <c r="JX69" s="15">
        <v>0</v>
      </c>
      <c r="JY69" s="15">
        <v>0</v>
      </c>
      <c r="JZ69" s="15">
        <v>0</v>
      </c>
      <c r="KA69" s="13"/>
      <c r="KB69" s="15">
        <v>0</v>
      </c>
      <c r="KC69" s="15">
        <v>0</v>
      </c>
      <c r="KD69" s="15">
        <v>0</v>
      </c>
      <c r="KE69" s="15">
        <v>0</v>
      </c>
      <c r="KF69" s="13"/>
      <c r="KG69" s="15">
        <v>4172</v>
      </c>
      <c r="KH69" s="15">
        <v>1043000</v>
      </c>
      <c r="KI69" s="15">
        <v>0</v>
      </c>
      <c r="KJ69" s="15">
        <v>1043000</v>
      </c>
      <c r="KK69" s="13"/>
      <c r="KL69" s="15">
        <v>0</v>
      </c>
      <c r="KM69" s="15">
        <v>0</v>
      </c>
      <c r="KN69" s="15">
        <v>0</v>
      </c>
      <c r="KO69" s="15">
        <v>0</v>
      </c>
      <c r="KP69" s="13"/>
      <c r="KQ69" s="15">
        <v>38</v>
      </c>
      <c r="KR69" s="15">
        <v>1330000</v>
      </c>
      <c r="KS69" s="15">
        <v>0</v>
      </c>
      <c r="KT69" s="15">
        <v>1330000</v>
      </c>
      <c r="KU69" s="13"/>
      <c r="KV69" s="15">
        <v>0</v>
      </c>
      <c r="KW69" s="15">
        <v>0</v>
      </c>
      <c r="KX69" s="15">
        <v>0</v>
      </c>
      <c r="KY69" s="15">
        <v>0</v>
      </c>
      <c r="KZ69" s="13"/>
      <c r="LA69" s="15">
        <v>0</v>
      </c>
      <c r="LB69" s="15">
        <v>200000</v>
      </c>
      <c r="LC69" s="15">
        <v>0</v>
      </c>
      <c r="LD69" s="15">
        <v>200000</v>
      </c>
      <c r="LE69" s="13"/>
      <c r="LF69" s="15">
        <v>0</v>
      </c>
      <c r="LG69" s="15">
        <v>0</v>
      </c>
      <c r="LH69" s="15">
        <v>0</v>
      </c>
      <c r="LI69" s="15">
        <v>0</v>
      </c>
      <c r="LJ69" s="13"/>
      <c r="LK69" s="15">
        <v>0</v>
      </c>
      <c r="LL69" s="15">
        <v>27320000</v>
      </c>
      <c r="LM69" s="15">
        <v>0</v>
      </c>
      <c r="LN69" s="15">
        <v>27320000</v>
      </c>
      <c r="LO69" s="13"/>
      <c r="LP69" s="15">
        <v>32640</v>
      </c>
      <c r="LQ69" s="15">
        <v>8189000</v>
      </c>
      <c r="LR69" s="15">
        <v>0</v>
      </c>
      <c r="LS69" s="15">
        <v>8189000</v>
      </c>
      <c r="LT69" s="13"/>
      <c r="LU69" s="15">
        <v>1560</v>
      </c>
      <c r="LV69" s="15">
        <v>1650000</v>
      </c>
      <c r="LW69" s="15">
        <v>0</v>
      </c>
      <c r="LX69" s="15">
        <v>1650000</v>
      </c>
      <c r="LY69" s="13"/>
      <c r="LZ69" s="15">
        <v>0</v>
      </c>
      <c r="MA69" s="15">
        <v>3902500</v>
      </c>
      <c r="MB69" s="15">
        <v>0</v>
      </c>
      <c r="MC69" s="15">
        <v>3902500</v>
      </c>
      <c r="MD69" s="13"/>
      <c r="ME69" s="15">
        <v>0</v>
      </c>
      <c r="MF69" s="15">
        <v>680000</v>
      </c>
      <c r="MG69" s="15">
        <v>0</v>
      </c>
      <c r="MH69" s="15">
        <v>680000</v>
      </c>
      <c r="MI69" s="13"/>
      <c r="MJ69" s="15">
        <v>0</v>
      </c>
      <c r="MK69" s="15">
        <v>0</v>
      </c>
      <c r="ML69" s="15">
        <v>0</v>
      </c>
      <c r="MM69" s="15">
        <v>0</v>
      </c>
      <c r="MN69" s="13"/>
      <c r="MO69" s="15">
        <v>0</v>
      </c>
      <c r="MP69" s="15">
        <v>0</v>
      </c>
      <c r="MQ69" s="15">
        <v>0</v>
      </c>
      <c r="MR69" s="15">
        <v>0</v>
      </c>
      <c r="MS69" s="13"/>
      <c r="MT69" s="15">
        <v>0</v>
      </c>
      <c r="MU69" s="15">
        <v>0</v>
      </c>
      <c r="MV69" s="15">
        <v>0</v>
      </c>
      <c r="MW69" s="15">
        <v>0</v>
      </c>
      <c r="MX69" s="13"/>
      <c r="MY69" s="15">
        <v>0</v>
      </c>
      <c r="MZ69" s="15">
        <v>0</v>
      </c>
      <c r="NA69" s="15">
        <v>0</v>
      </c>
      <c r="NB69" s="15">
        <v>0</v>
      </c>
      <c r="NC69" s="13"/>
      <c r="ND69" s="15">
        <v>38</v>
      </c>
      <c r="NE69" s="15">
        <v>1900000</v>
      </c>
      <c r="NF69" s="15">
        <v>0</v>
      </c>
      <c r="NG69" s="15">
        <v>1900000</v>
      </c>
      <c r="NH69" s="13"/>
      <c r="NI69" s="15">
        <v>38</v>
      </c>
      <c r="NJ69" s="15">
        <v>1900000</v>
      </c>
      <c r="NK69" s="15">
        <v>0</v>
      </c>
      <c r="NL69" s="15">
        <v>1900000</v>
      </c>
      <c r="NM69" s="13"/>
      <c r="NN69" s="15">
        <v>0</v>
      </c>
      <c r="NO69" s="15">
        <v>0</v>
      </c>
      <c r="NP69" s="15">
        <v>0</v>
      </c>
      <c r="NQ69" s="15">
        <v>0</v>
      </c>
      <c r="NR69" s="13"/>
      <c r="NS69" s="15">
        <v>0</v>
      </c>
      <c r="NT69" s="15">
        <v>0</v>
      </c>
      <c r="NU69" s="15">
        <v>0</v>
      </c>
      <c r="NV69" s="15">
        <v>0</v>
      </c>
      <c r="NW69" s="13"/>
      <c r="NX69" s="15">
        <v>0</v>
      </c>
      <c r="NY69" s="15">
        <v>0</v>
      </c>
      <c r="NZ69" s="15">
        <v>0</v>
      </c>
      <c r="OA69" s="15">
        <v>0</v>
      </c>
      <c r="OB69" s="13"/>
      <c r="OC69" s="15">
        <v>0</v>
      </c>
      <c r="OD69" s="15">
        <v>0</v>
      </c>
      <c r="OE69" s="15">
        <v>0</v>
      </c>
      <c r="OF69" s="15">
        <v>0</v>
      </c>
      <c r="OG69" s="13"/>
      <c r="OH69" s="15">
        <v>0</v>
      </c>
      <c r="OI69" s="15">
        <v>0</v>
      </c>
      <c r="OJ69" s="15">
        <v>0</v>
      </c>
      <c r="OK69" s="15">
        <v>0</v>
      </c>
      <c r="OL69" s="13"/>
      <c r="OM69" s="15">
        <v>38</v>
      </c>
      <c r="ON69" s="15">
        <v>3800000</v>
      </c>
      <c r="OO69" s="15">
        <v>0</v>
      </c>
      <c r="OP69" s="15">
        <v>3800000</v>
      </c>
      <c r="OQ69" s="13"/>
      <c r="OR69" s="15">
        <v>1000.0000000000002</v>
      </c>
      <c r="OS69" s="15">
        <v>106200000</v>
      </c>
      <c r="OT69" s="15">
        <v>0</v>
      </c>
      <c r="OU69" s="15">
        <v>106200000</v>
      </c>
      <c r="OV69" s="13"/>
      <c r="OW69" s="15">
        <v>0</v>
      </c>
      <c r="OX69" s="15">
        <v>0</v>
      </c>
      <c r="OY69" s="15">
        <v>0</v>
      </c>
      <c r="OZ69" s="15">
        <v>0</v>
      </c>
      <c r="PA69" s="13"/>
      <c r="PB69" s="15">
        <v>0</v>
      </c>
      <c r="PC69" s="15">
        <v>0</v>
      </c>
      <c r="PD69" s="15">
        <v>0</v>
      </c>
      <c r="PE69" s="15">
        <v>0</v>
      </c>
      <c r="PF69" s="13"/>
      <c r="PG69" s="15">
        <v>0</v>
      </c>
      <c r="PH69" s="15">
        <v>0</v>
      </c>
      <c r="PI69" s="15">
        <v>0</v>
      </c>
      <c r="PJ69" s="15">
        <v>0</v>
      </c>
      <c r="PK69" s="13"/>
      <c r="PL69" s="15">
        <v>0</v>
      </c>
      <c r="PM69" s="15">
        <v>0</v>
      </c>
      <c r="PN69" s="15">
        <v>0</v>
      </c>
      <c r="PO69" s="15">
        <v>0</v>
      </c>
      <c r="PP69" s="13"/>
      <c r="PQ69" s="15">
        <v>0</v>
      </c>
      <c r="PR69" s="15">
        <v>0</v>
      </c>
      <c r="PS69" s="15">
        <v>0</v>
      </c>
      <c r="PT69" s="15">
        <v>0</v>
      </c>
      <c r="PU69" s="13"/>
      <c r="PV69" s="15">
        <v>0</v>
      </c>
      <c r="PW69" s="15">
        <v>0</v>
      </c>
      <c r="PX69" s="15">
        <v>0</v>
      </c>
      <c r="PY69" s="15">
        <v>0</v>
      </c>
      <c r="PZ69" s="13"/>
      <c r="QA69" s="15">
        <v>0</v>
      </c>
      <c r="QB69" s="15">
        <v>0</v>
      </c>
      <c r="QC69" s="15">
        <v>0</v>
      </c>
      <c r="QD69" s="15">
        <v>0</v>
      </c>
      <c r="QE69" s="13"/>
      <c r="QF69" s="15">
        <v>0</v>
      </c>
      <c r="QG69" s="15">
        <v>0</v>
      </c>
      <c r="QH69" s="15">
        <v>0</v>
      </c>
      <c r="QI69" s="15">
        <v>0</v>
      </c>
      <c r="QJ69" s="13"/>
      <c r="QK69" s="15">
        <v>38</v>
      </c>
      <c r="QL69" s="15">
        <v>703000</v>
      </c>
      <c r="QM69" s="15">
        <v>0</v>
      </c>
      <c r="QN69" s="15">
        <v>703000</v>
      </c>
      <c r="QO69" s="13"/>
      <c r="QP69" s="15">
        <v>0</v>
      </c>
      <c r="QQ69" s="15">
        <v>0</v>
      </c>
      <c r="QR69" s="15">
        <v>0</v>
      </c>
      <c r="QS69" s="15">
        <v>0</v>
      </c>
      <c r="QT69" s="13"/>
      <c r="QU69" s="15">
        <v>38</v>
      </c>
      <c r="QV69" s="15">
        <v>934800</v>
      </c>
      <c r="QW69" s="15">
        <v>0</v>
      </c>
      <c r="QX69" s="15">
        <v>934800</v>
      </c>
      <c r="QY69" s="13"/>
      <c r="QZ69" s="15">
        <v>533</v>
      </c>
      <c r="RA69" s="15">
        <v>3461000</v>
      </c>
      <c r="RB69" s="15">
        <v>0</v>
      </c>
      <c r="RC69" s="15">
        <v>3461000</v>
      </c>
      <c r="RD69" s="13"/>
      <c r="RE69" s="15">
        <v>0</v>
      </c>
      <c r="RF69" s="15">
        <v>0</v>
      </c>
      <c r="RG69" s="15">
        <v>0</v>
      </c>
      <c r="RH69" s="15">
        <v>0</v>
      </c>
      <c r="RI69" s="13"/>
      <c r="RJ69" s="15">
        <v>0</v>
      </c>
      <c r="RK69" s="15">
        <v>0</v>
      </c>
      <c r="RL69" s="15">
        <v>0</v>
      </c>
      <c r="RM69" s="15">
        <v>0</v>
      </c>
      <c r="RN69" s="13"/>
      <c r="RO69" s="15">
        <v>0</v>
      </c>
      <c r="RP69" s="15">
        <v>0</v>
      </c>
      <c r="RQ69" s="15">
        <v>0</v>
      </c>
      <c r="RR69" s="15">
        <v>0</v>
      </c>
      <c r="RS69" s="13"/>
      <c r="RT69" s="15">
        <v>2476</v>
      </c>
      <c r="RU69" s="15">
        <v>37140000</v>
      </c>
      <c r="RV69" s="15">
        <v>0</v>
      </c>
      <c r="RW69" s="15">
        <v>37140000</v>
      </c>
      <c r="RX69" s="13"/>
      <c r="RY69" s="15">
        <v>0</v>
      </c>
      <c r="RZ69" s="15">
        <v>0</v>
      </c>
      <c r="SA69" s="15">
        <v>0</v>
      </c>
      <c r="SB69" s="15">
        <v>0</v>
      </c>
      <c r="SC69" s="13"/>
      <c r="SD69" s="15">
        <v>0</v>
      </c>
      <c r="SE69" s="15">
        <v>0</v>
      </c>
      <c r="SF69" s="15">
        <v>0</v>
      </c>
      <c r="SG69" s="15">
        <v>0</v>
      </c>
      <c r="SH69" s="13"/>
      <c r="SI69" s="15">
        <v>0</v>
      </c>
      <c r="SJ69" s="15">
        <v>0</v>
      </c>
      <c r="SK69" s="15">
        <v>0</v>
      </c>
      <c r="SL69" s="15">
        <v>0</v>
      </c>
      <c r="SM69" s="13"/>
      <c r="SN69" s="15">
        <v>0</v>
      </c>
      <c r="SO69" s="15">
        <v>0</v>
      </c>
      <c r="SP69" s="15">
        <v>0</v>
      </c>
      <c r="SQ69" s="15">
        <v>0</v>
      </c>
      <c r="SR69" s="13"/>
      <c r="SS69" s="15">
        <v>0</v>
      </c>
      <c r="ST69" s="15">
        <v>0</v>
      </c>
      <c r="SU69" s="15">
        <v>0</v>
      </c>
      <c r="SV69" s="15">
        <v>0</v>
      </c>
      <c r="SW69" s="13"/>
      <c r="SX69" s="15">
        <v>0</v>
      </c>
      <c r="SY69" s="15">
        <v>0</v>
      </c>
      <c r="SZ69" s="15">
        <v>0</v>
      </c>
      <c r="TA69" s="15">
        <v>0</v>
      </c>
      <c r="TB69" s="13"/>
      <c r="TC69" s="15">
        <v>0</v>
      </c>
      <c r="TD69" s="15">
        <v>0</v>
      </c>
      <c r="TE69" s="15">
        <v>0</v>
      </c>
      <c r="TF69" s="15">
        <v>0</v>
      </c>
      <c r="TG69" s="13"/>
      <c r="TH69" s="15">
        <v>0</v>
      </c>
      <c r="TI69" s="15">
        <v>0</v>
      </c>
      <c r="TJ69" s="15">
        <v>0</v>
      </c>
      <c r="TK69" s="15">
        <v>0</v>
      </c>
      <c r="TL69" s="13"/>
      <c r="TM69" s="15">
        <v>0</v>
      </c>
      <c r="TN69" s="15">
        <v>0</v>
      </c>
      <c r="TO69" s="15">
        <v>0</v>
      </c>
      <c r="TP69" s="15">
        <v>0</v>
      </c>
      <c r="TQ69" s="13"/>
      <c r="TR69" s="15">
        <v>0</v>
      </c>
      <c r="TS69" s="15">
        <v>950000</v>
      </c>
      <c r="TT69" s="15">
        <v>0</v>
      </c>
      <c r="TU69" s="15">
        <v>950000</v>
      </c>
      <c r="TV69" s="13"/>
      <c r="TW69" s="15">
        <v>0</v>
      </c>
      <c r="TX69" s="15">
        <v>0</v>
      </c>
      <c r="TY69" s="15">
        <v>0</v>
      </c>
      <c r="TZ69" s="15">
        <v>0</v>
      </c>
      <c r="UA69" s="13"/>
      <c r="UB69" s="15">
        <v>0</v>
      </c>
      <c r="UC69" s="15">
        <v>0</v>
      </c>
      <c r="UD69" s="15">
        <v>0</v>
      </c>
      <c r="UE69" s="15">
        <v>0</v>
      </c>
      <c r="UF69" s="13"/>
      <c r="UG69" s="15">
        <v>0</v>
      </c>
      <c r="UH69" s="15">
        <v>444405621.84000003</v>
      </c>
      <c r="UI69" s="15">
        <v>0</v>
      </c>
      <c r="UJ69" s="15">
        <v>444405621.84000003</v>
      </c>
      <c r="UK69" s="13"/>
    </row>
    <row r="70" spans="1:557" ht="18.75" hidden="1" customHeight="1">
      <c r="A70" s="206" t="s">
        <v>53</v>
      </c>
      <c r="B70" s="206"/>
      <c r="C70" s="16">
        <v>14</v>
      </c>
      <c r="D70" s="16">
        <v>24999718</v>
      </c>
      <c r="E70" s="16">
        <v>0</v>
      </c>
      <c r="F70" s="16">
        <v>24999718</v>
      </c>
      <c r="G70" s="13"/>
      <c r="H70" s="16">
        <v>0</v>
      </c>
      <c r="I70" s="16">
        <v>66685180</v>
      </c>
      <c r="J70" s="16">
        <v>0</v>
      </c>
      <c r="K70" s="16">
        <v>66685180</v>
      </c>
      <c r="L70" s="13"/>
      <c r="M70" s="16">
        <v>0</v>
      </c>
      <c r="N70" s="16">
        <v>1140000</v>
      </c>
      <c r="O70" s="16">
        <v>0</v>
      </c>
      <c r="P70" s="16">
        <v>1140000</v>
      </c>
      <c r="Q70" s="13"/>
      <c r="R70" s="16">
        <v>0</v>
      </c>
      <c r="S70" s="16">
        <v>0</v>
      </c>
      <c r="T70" s="16">
        <v>0</v>
      </c>
      <c r="U70" s="16">
        <v>0</v>
      </c>
      <c r="V70" s="13"/>
      <c r="W70" s="16">
        <v>2</v>
      </c>
      <c r="X70" s="16">
        <v>366000</v>
      </c>
      <c r="Y70" s="16">
        <v>0</v>
      </c>
      <c r="Z70" s="16">
        <v>366000</v>
      </c>
      <c r="AA70" s="13"/>
      <c r="AB70" s="16">
        <v>0</v>
      </c>
      <c r="AC70" s="16">
        <v>0</v>
      </c>
      <c r="AD70" s="16">
        <v>0</v>
      </c>
      <c r="AE70" s="16">
        <v>0</v>
      </c>
      <c r="AF70" s="13"/>
      <c r="AG70" s="16">
        <v>0</v>
      </c>
      <c r="AH70" s="16">
        <v>0</v>
      </c>
      <c r="AI70" s="16">
        <v>0</v>
      </c>
      <c r="AJ70" s="16">
        <v>0</v>
      </c>
      <c r="AK70" s="13"/>
      <c r="AL70" s="16">
        <v>1</v>
      </c>
      <c r="AM70" s="16">
        <v>327000</v>
      </c>
      <c r="AN70" s="16">
        <v>0</v>
      </c>
      <c r="AO70" s="16">
        <v>327000</v>
      </c>
      <c r="AP70" s="13"/>
      <c r="AQ70" s="16">
        <v>4</v>
      </c>
      <c r="AR70" s="16">
        <v>8832000</v>
      </c>
      <c r="AS70" s="16">
        <v>0</v>
      </c>
      <c r="AT70" s="16">
        <v>8832000</v>
      </c>
      <c r="AU70" s="13"/>
      <c r="AV70" s="16">
        <v>1</v>
      </c>
      <c r="AW70" s="16">
        <v>327000</v>
      </c>
      <c r="AX70" s="16">
        <v>0</v>
      </c>
      <c r="AY70" s="16">
        <v>327000</v>
      </c>
      <c r="AZ70" s="13"/>
      <c r="BA70" s="16">
        <v>4</v>
      </c>
      <c r="BB70" s="16">
        <v>8832000</v>
      </c>
      <c r="BC70" s="16">
        <v>0</v>
      </c>
      <c r="BD70" s="16">
        <v>8832000</v>
      </c>
      <c r="BE70" s="13"/>
      <c r="BF70" s="16">
        <v>0</v>
      </c>
      <c r="BG70" s="16">
        <v>0</v>
      </c>
      <c r="BH70" s="16">
        <v>0</v>
      </c>
      <c r="BI70" s="16">
        <v>0</v>
      </c>
      <c r="BJ70" s="13"/>
      <c r="BK70" s="16">
        <v>0</v>
      </c>
      <c r="BL70" s="16">
        <v>0</v>
      </c>
      <c r="BM70" s="16">
        <v>0</v>
      </c>
      <c r="BN70" s="16">
        <v>0</v>
      </c>
      <c r="BO70" s="13"/>
      <c r="BP70" s="16">
        <v>0</v>
      </c>
      <c r="BQ70" s="16">
        <v>0</v>
      </c>
      <c r="BR70" s="16">
        <v>0</v>
      </c>
      <c r="BS70" s="16">
        <v>0</v>
      </c>
      <c r="BT70" s="13"/>
      <c r="BU70" s="16">
        <v>0</v>
      </c>
      <c r="BV70" s="16">
        <v>1288000.0000000019</v>
      </c>
      <c r="BW70" s="16">
        <v>0</v>
      </c>
      <c r="BX70" s="16">
        <v>1288000.0000000019</v>
      </c>
      <c r="BY70" s="13"/>
      <c r="BZ70" s="16">
        <v>3</v>
      </c>
      <c r="CA70" s="16">
        <v>3470000.0000000005</v>
      </c>
      <c r="CB70" s="16">
        <v>0</v>
      </c>
      <c r="CC70" s="16">
        <v>3470000.0000000005</v>
      </c>
      <c r="CD70" s="13"/>
      <c r="CE70" s="16">
        <v>0</v>
      </c>
      <c r="CF70" s="16">
        <v>0.15999999642372131</v>
      </c>
      <c r="CG70" s="16">
        <v>0</v>
      </c>
      <c r="CH70" s="16">
        <v>0.15999999642372131</v>
      </c>
      <c r="CI70" s="13"/>
      <c r="CJ70" s="16">
        <v>0</v>
      </c>
      <c r="CK70" s="16">
        <v>7825000</v>
      </c>
      <c r="CL70" s="16">
        <v>0</v>
      </c>
      <c r="CM70" s="16">
        <v>7825000</v>
      </c>
      <c r="CN70" s="13"/>
      <c r="CO70" s="16">
        <v>0</v>
      </c>
      <c r="CP70" s="16">
        <v>0</v>
      </c>
      <c r="CQ70" s="16">
        <v>0</v>
      </c>
      <c r="CR70" s="16">
        <v>0</v>
      </c>
      <c r="CS70" s="13"/>
      <c r="CT70" s="16">
        <v>0</v>
      </c>
      <c r="CU70" s="16">
        <v>367100.00000000047</v>
      </c>
      <c r="CV70" s="16">
        <v>0</v>
      </c>
      <c r="CW70" s="16">
        <v>367100.00000000047</v>
      </c>
      <c r="CX70" s="13"/>
      <c r="CY70" s="16">
        <v>0</v>
      </c>
      <c r="CZ70" s="16">
        <v>1267125</v>
      </c>
      <c r="DA70" s="16">
        <v>0</v>
      </c>
      <c r="DB70" s="16">
        <v>1267125</v>
      </c>
      <c r="DC70" s="13"/>
      <c r="DD70" s="16">
        <v>0</v>
      </c>
      <c r="DE70" s="16">
        <v>600</v>
      </c>
      <c r="DF70" s="16">
        <v>0</v>
      </c>
      <c r="DG70" s="16">
        <v>600</v>
      </c>
      <c r="DH70" s="13"/>
      <c r="DI70" s="16">
        <v>0</v>
      </c>
      <c r="DJ70" s="16">
        <v>0</v>
      </c>
      <c r="DK70" s="16">
        <v>0</v>
      </c>
      <c r="DL70" s="16">
        <v>0</v>
      </c>
      <c r="DM70" s="13"/>
      <c r="DN70" s="16">
        <v>0</v>
      </c>
      <c r="DO70" s="16">
        <v>0</v>
      </c>
      <c r="DP70" s="16">
        <v>0</v>
      </c>
      <c r="DQ70" s="16">
        <v>0</v>
      </c>
      <c r="DR70" s="13"/>
      <c r="DS70" s="16">
        <v>0</v>
      </c>
      <c r="DT70" s="16">
        <v>0</v>
      </c>
      <c r="DU70" s="16">
        <v>0</v>
      </c>
      <c r="DV70" s="16">
        <v>0</v>
      </c>
      <c r="DW70" s="13"/>
      <c r="DX70" s="16">
        <v>0</v>
      </c>
      <c r="DY70" s="16">
        <v>0</v>
      </c>
      <c r="DZ70" s="16">
        <v>0</v>
      </c>
      <c r="EA70" s="16">
        <v>0</v>
      </c>
      <c r="EB70" s="13"/>
      <c r="EC70" s="16">
        <v>0</v>
      </c>
      <c r="ED70" s="16">
        <v>0</v>
      </c>
      <c r="EE70" s="16">
        <v>0</v>
      </c>
      <c r="EF70" s="16">
        <v>0</v>
      </c>
      <c r="EG70" s="13"/>
      <c r="EH70" s="16">
        <v>0</v>
      </c>
      <c r="EI70" s="16">
        <v>0</v>
      </c>
      <c r="EJ70" s="16">
        <v>0</v>
      </c>
      <c r="EK70" s="16">
        <v>0</v>
      </c>
      <c r="EL70" s="13"/>
      <c r="EM70" s="16">
        <v>0</v>
      </c>
      <c r="EN70" s="16">
        <v>462000</v>
      </c>
      <c r="EO70" s="16">
        <v>0</v>
      </c>
      <c r="EP70" s="16">
        <v>462000</v>
      </c>
      <c r="EQ70" s="13"/>
      <c r="ER70" s="16">
        <v>0</v>
      </c>
      <c r="ES70" s="16">
        <v>580</v>
      </c>
      <c r="ET70" s="16">
        <v>0</v>
      </c>
      <c r="EU70" s="16">
        <v>580</v>
      </c>
      <c r="EV70" s="13"/>
      <c r="EW70" s="16">
        <v>0</v>
      </c>
      <c r="EX70" s="16">
        <v>0</v>
      </c>
      <c r="EY70" s="16">
        <v>0</v>
      </c>
      <c r="EZ70" s="16">
        <v>0</v>
      </c>
      <c r="FA70" s="13"/>
      <c r="FB70" s="16">
        <v>0</v>
      </c>
      <c r="FC70" s="16">
        <v>0</v>
      </c>
      <c r="FD70" s="16">
        <v>0</v>
      </c>
      <c r="FE70" s="16">
        <v>0</v>
      </c>
      <c r="FF70" s="13"/>
      <c r="FG70" s="16">
        <v>10</v>
      </c>
      <c r="FH70" s="16">
        <v>1500000</v>
      </c>
      <c r="FI70" s="16">
        <v>0</v>
      </c>
      <c r="FJ70" s="16">
        <v>1500000</v>
      </c>
      <c r="FK70" s="13"/>
      <c r="FL70" s="16">
        <v>0</v>
      </c>
      <c r="FM70" s="16">
        <v>0</v>
      </c>
      <c r="FN70" s="16">
        <v>0</v>
      </c>
      <c r="FO70" s="16">
        <v>0</v>
      </c>
      <c r="FP70" s="13"/>
      <c r="FQ70" s="16">
        <v>0</v>
      </c>
      <c r="FR70" s="16">
        <v>0</v>
      </c>
      <c r="FS70" s="16">
        <v>0</v>
      </c>
      <c r="FT70" s="16">
        <v>0</v>
      </c>
      <c r="FU70" s="13"/>
      <c r="FV70" s="16">
        <v>0</v>
      </c>
      <c r="FW70" s="16">
        <v>0</v>
      </c>
      <c r="FX70" s="16">
        <v>0</v>
      </c>
      <c r="FY70" s="16">
        <v>0</v>
      </c>
      <c r="FZ70" s="13"/>
      <c r="GA70" s="16">
        <v>0</v>
      </c>
      <c r="GB70" s="16">
        <v>0</v>
      </c>
      <c r="GC70" s="16">
        <v>0</v>
      </c>
      <c r="GD70" s="16">
        <v>0</v>
      </c>
      <c r="GE70" s="13"/>
      <c r="GF70" s="16">
        <v>25</v>
      </c>
      <c r="GG70" s="16">
        <v>1393750</v>
      </c>
      <c r="GH70" s="16">
        <v>0</v>
      </c>
      <c r="GI70" s="16">
        <v>1393750</v>
      </c>
      <c r="GJ70" s="13"/>
      <c r="GK70" s="16">
        <v>0</v>
      </c>
      <c r="GL70" s="16">
        <v>0</v>
      </c>
      <c r="GM70" s="16">
        <v>0</v>
      </c>
      <c r="GN70" s="16">
        <v>0</v>
      </c>
      <c r="GO70" s="13"/>
      <c r="GP70" s="16">
        <v>0</v>
      </c>
      <c r="GQ70" s="16">
        <v>0</v>
      </c>
      <c r="GR70" s="16">
        <v>0</v>
      </c>
      <c r="GS70" s="16">
        <v>0</v>
      </c>
      <c r="GT70" s="13"/>
      <c r="GU70" s="16">
        <v>0</v>
      </c>
      <c r="GV70" s="16">
        <v>150000</v>
      </c>
      <c r="GW70" s="16">
        <v>0</v>
      </c>
      <c r="GX70" s="16">
        <v>150000</v>
      </c>
      <c r="GY70" s="13"/>
      <c r="GZ70" s="16">
        <v>0</v>
      </c>
      <c r="HA70" s="16">
        <v>486000.00000000006</v>
      </c>
      <c r="HB70" s="16">
        <v>0</v>
      </c>
      <c r="HC70" s="16">
        <v>486000.00000000006</v>
      </c>
      <c r="HD70" s="13"/>
      <c r="HE70" s="16">
        <v>0</v>
      </c>
      <c r="HF70" s="16">
        <v>633000</v>
      </c>
      <c r="HG70" s="16">
        <v>0</v>
      </c>
      <c r="HH70" s="16">
        <v>633000</v>
      </c>
      <c r="HI70" s="13"/>
      <c r="HJ70" s="16">
        <v>0</v>
      </c>
      <c r="HK70" s="16">
        <v>278000</v>
      </c>
      <c r="HL70" s="16">
        <v>0</v>
      </c>
      <c r="HM70" s="16">
        <v>278000</v>
      </c>
      <c r="HN70" s="13"/>
      <c r="HO70" s="16">
        <v>0</v>
      </c>
      <c r="HP70" s="16">
        <v>0</v>
      </c>
      <c r="HQ70" s="16">
        <v>0</v>
      </c>
      <c r="HR70" s="16">
        <v>0</v>
      </c>
      <c r="HS70" s="13"/>
      <c r="HT70" s="16">
        <v>0</v>
      </c>
      <c r="HU70" s="16">
        <v>0</v>
      </c>
      <c r="HV70" s="16">
        <v>0</v>
      </c>
      <c r="HW70" s="16">
        <v>0</v>
      </c>
      <c r="HX70" s="13"/>
      <c r="HY70" s="16">
        <v>0</v>
      </c>
      <c r="HZ70" s="16">
        <v>7000000</v>
      </c>
      <c r="IA70" s="16">
        <v>0</v>
      </c>
      <c r="IB70" s="16">
        <v>7000000</v>
      </c>
      <c r="IC70" s="13"/>
      <c r="ID70" s="16">
        <v>4</v>
      </c>
      <c r="IE70" s="16">
        <v>1049692.5</v>
      </c>
      <c r="IF70" s="16">
        <v>0</v>
      </c>
      <c r="IG70" s="16">
        <v>1049692.5</v>
      </c>
      <c r="IH70" s="13"/>
      <c r="II70" s="16">
        <v>4</v>
      </c>
      <c r="IJ70" s="16">
        <v>1353924</v>
      </c>
      <c r="IK70" s="16">
        <v>0</v>
      </c>
      <c r="IL70" s="16">
        <v>1353924</v>
      </c>
      <c r="IM70" s="13"/>
      <c r="IN70" s="16">
        <v>1</v>
      </c>
      <c r="IO70" s="16">
        <v>3750000</v>
      </c>
      <c r="IP70" s="16">
        <v>0</v>
      </c>
      <c r="IQ70" s="16">
        <v>3750000</v>
      </c>
      <c r="IR70" s="13"/>
      <c r="IS70" s="16">
        <v>0</v>
      </c>
      <c r="IT70" s="16">
        <v>0</v>
      </c>
      <c r="IU70" s="16">
        <v>0</v>
      </c>
      <c r="IV70" s="16">
        <v>0</v>
      </c>
      <c r="IW70" s="13"/>
      <c r="IX70" s="16">
        <v>0</v>
      </c>
      <c r="IY70" s="16">
        <v>2000</v>
      </c>
      <c r="IZ70" s="16">
        <v>0</v>
      </c>
      <c r="JA70" s="16">
        <v>2000</v>
      </c>
      <c r="JB70" s="13"/>
      <c r="JC70" s="16">
        <v>0</v>
      </c>
      <c r="JD70" s="16">
        <v>0</v>
      </c>
      <c r="JE70" s="16">
        <v>0</v>
      </c>
      <c r="JF70" s="16">
        <v>0</v>
      </c>
      <c r="JG70" s="13"/>
      <c r="JH70" s="16">
        <v>0</v>
      </c>
      <c r="JI70" s="16">
        <v>0</v>
      </c>
      <c r="JJ70" s="16">
        <v>0</v>
      </c>
      <c r="JK70" s="16">
        <v>0</v>
      </c>
      <c r="JL70" s="13"/>
      <c r="JM70" s="16">
        <v>0</v>
      </c>
      <c r="JN70" s="16">
        <v>0</v>
      </c>
      <c r="JO70" s="16">
        <v>0</v>
      </c>
      <c r="JP70" s="16">
        <v>0</v>
      </c>
      <c r="JQ70" s="13"/>
      <c r="JR70" s="16">
        <v>0</v>
      </c>
      <c r="JS70" s="16">
        <v>0</v>
      </c>
      <c r="JT70" s="16">
        <v>0</v>
      </c>
      <c r="JU70" s="16">
        <v>0</v>
      </c>
      <c r="JV70" s="13"/>
      <c r="JW70" s="16">
        <v>1</v>
      </c>
      <c r="JX70" s="16">
        <v>30000</v>
      </c>
      <c r="JY70" s="16">
        <v>0</v>
      </c>
      <c r="JZ70" s="16">
        <v>30000</v>
      </c>
      <c r="KA70" s="13"/>
      <c r="KB70" s="16">
        <v>1</v>
      </c>
      <c r="KC70" s="16">
        <v>30000</v>
      </c>
      <c r="KD70" s="16">
        <v>0</v>
      </c>
      <c r="KE70" s="16">
        <v>30000</v>
      </c>
      <c r="KF70" s="13"/>
      <c r="KG70" s="16">
        <v>0</v>
      </c>
      <c r="KH70" s="16">
        <v>0</v>
      </c>
      <c r="KI70" s="16">
        <v>0</v>
      </c>
      <c r="KJ70" s="16">
        <v>0</v>
      </c>
      <c r="KK70" s="13"/>
      <c r="KL70" s="16">
        <v>1</v>
      </c>
      <c r="KM70" s="16">
        <v>10000</v>
      </c>
      <c r="KN70" s="16">
        <v>0</v>
      </c>
      <c r="KO70" s="16">
        <v>10000</v>
      </c>
      <c r="KP70" s="13"/>
      <c r="KQ70" s="16">
        <v>0</v>
      </c>
      <c r="KR70" s="16">
        <v>1070000</v>
      </c>
      <c r="KS70" s="16">
        <v>0</v>
      </c>
      <c r="KT70" s="16">
        <v>1070000</v>
      </c>
      <c r="KU70" s="13"/>
      <c r="KV70" s="16">
        <v>1</v>
      </c>
      <c r="KW70" s="16">
        <v>400000</v>
      </c>
      <c r="KX70" s="16">
        <v>0</v>
      </c>
      <c r="KY70" s="16">
        <v>400000</v>
      </c>
      <c r="KZ70" s="13"/>
      <c r="LA70" s="16">
        <v>0</v>
      </c>
      <c r="LB70" s="16">
        <v>5400000</v>
      </c>
      <c r="LC70" s="16">
        <v>0</v>
      </c>
      <c r="LD70" s="16">
        <v>5400000</v>
      </c>
      <c r="LE70" s="13"/>
      <c r="LF70" s="16">
        <v>0</v>
      </c>
      <c r="LG70" s="16">
        <v>0</v>
      </c>
      <c r="LH70" s="16">
        <v>0</v>
      </c>
      <c r="LI70" s="16">
        <v>0</v>
      </c>
      <c r="LJ70" s="13"/>
      <c r="LK70" s="16">
        <v>0</v>
      </c>
      <c r="LL70" s="16">
        <v>150000</v>
      </c>
      <c r="LM70" s="16">
        <v>0</v>
      </c>
      <c r="LN70" s="16">
        <v>150000</v>
      </c>
      <c r="LO70" s="13"/>
      <c r="LP70" s="16">
        <v>88</v>
      </c>
      <c r="LQ70" s="16">
        <v>350000</v>
      </c>
      <c r="LR70" s="16">
        <v>0</v>
      </c>
      <c r="LS70" s="16">
        <v>350000</v>
      </c>
      <c r="LT70" s="13"/>
      <c r="LU70" s="16">
        <v>0</v>
      </c>
      <c r="LV70" s="16">
        <v>789000</v>
      </c>
      <c r="LW70" s="16">
        <v>0</v>
      </c>
      <c r="LX70" s="16">
        <v>789000</v>
      </c>
      <c r="LY70" s="13"/>
      <c r="LZ70" s="16">
        <v>0</v>
      </c>
      <c r="MA70" s="16">
        <v>97500</v>
      </c>
      <c r="MB70" s="16">
        <v>0</v>
      </c>
      <c r="MC70" s="16">
        <v>97500</v>
      </c>
      <c r="MD70" s="13"/>
      <c r="ME70" s="16">
        <v>0</v>
      </c>
      <c r="MF70" s="16">
        <v>0</v>
      </c>
      <c r="MG70" s="16">
        <v>0</v>
      </c>
      <c r="MH70" s="16">
        <v>0</v>
      </c>
      <c r="MI70" s="13"/>
      <c r="MJ70" s="16">
        <v>0</v>
      </c>
      <c r="MK70" s="16">
        <v>400000</v>
      </c>
      <c r="ML70" s="16">
        <v>0</v>
      </c>
      <c r="MM70" s="16">
        <v>400000</v>
      </c>
      <c r="MN70" s="13"/>
      <c r="MO70" s="16">
        <v>0</v>
      </c>
      <c r="MP70" s="16">
        <v>3100000</v>
      </c>
      <c r="MQ70" s="16">
        <v>0</v>
      </c>
      <c r="MR70" s="16">
        <v>3100000</v>
      </c>
      <c r="MS70" s="13"/>
      <c r="MT70" s="16">
        <v>2</v>
      </c>
      <c r="MU70" s="16">
        <v>1094000</v>
      </c>
      <c r="MV70" s="16">
        <v>0</v>
      </c>
      <c r="MW70" s="16">
        <v>1094000</v>
      </c>
      <c r="MX70" s="13"/>
      <c r="MY70" s="16">
        <v>1</v>
      </c>
      <c r="MZ70" s="16">
        <v>1283000</v>
      </c>
      <c r="NA70" s="16">
        <v>0</v>
      </c>
      <c r="NB70" s="16">
        <v>1283000</v>
      </c>
      <c r="NC70" s="13"/>
      <c r="ND70" s="16">
        <v>0</v>
      </c>
      <c r="NE70" s="16">
        <v>0</v>
      </c>
      <c r="NF70" s="16">
        <v>0</v>
      </c>
      <c r="NG70" s="16">
        <v>0</v>
      </c>
      <c r="NH70" s="13"/>
      <c r="NI70" s="16">
        <v>0</v>
      </c>
      <c r="NJ70" s="16">
        <v>0</v>
      </c>
      <c r="NK70" s="16">
        <v>0</v>
      </c>
      <c r="NL70" s="16">
        <v>0</v>
      </c>
      <c r="NM70" s="13"/>
      <c r="NN70" s="16">
        <v>0</v>
      </c>
      <c r="NO70" s="16">
        <v>50000</v>
      </c>
      <c r="NP70" s="16">
        <v>0</v>
      </c>
      <c r="NQ70" s="16">
        <v>50000</v>
      </c>
      <c r="NR70" s="13"/>
      <c r="NS70" s="16">
        <v>0</v>
      </c>
      <c r="NT70" s="16">
        <v>200000</v>
      </c>
      <c r="NU70" s="16">
        <v>0</v>
      </c>
      <c r="NV70" s="16">
        <v>200000</v>
      </c>
      <c r="NW70" s="13"/>
      <c r="NX70" s="16">
        <v>0</v>
      </c>
      <c r="NY70" s="16">
        <v>100000</v>
      </c>
      <c r="NZ70" s="16">
        <v>0</v>
      </c>
      <c r="OA70" s="16">
        <v>100000</v>
      </c>
      <c r="OB70" s="13"/>
      <c r="OC70" s="16">
        <v>0</v>
      </c>
      <c r="OD70" s="16">
        <v>50000</v>
      </c>
      <c r="OE70" s="16">
        <v>0</v>
      </c>
      <c r="OF70" s="16">
        <v>50000</v>
      </c>
      <c r="OG70" s="13"/>
      <c r="OH70" s="16">
        <v>0</v>
      </c>
      <c r="OI70" s="16">
        <v>2000000</v>
      </c>
      <c r="OJ70" s="16">
        <v>0</v>
      </c>
      <c r="OK70" s="16">
        <v>2000000</v>
      </c>
      <c r="OL70" s="13"/>
      <c r="OM70" s="16">
        <v>0</v>
      </c>
      <c r="ON70" s="16">
        <v>1200000</v>
      </c>
      <c r="OO70" s="16">
        <v>0</v>
      </c>
      <c r="OP70" s="16">
        <v>1200000</v>
      </c>
      <c r="OQ70" s="13"/>
      <c r="OR70" s="16">
        <v>0</v>
      </c>
      <c r="OS70" s="16">
        <v>326000</v>
      </c>
      <c r="OT70" s="16">
        <v>0</v>
      </c>
      <c r="OU70" s="16">
        <v>326000</v>
      </c>
      <c r="OV70" s="13"/>
      <c r="OW70" s="16">
        <v>0</v>
      </c>
      <c r="OX70" s="16">
        <v>0</v>
      </c>
      <c r="OY70" s="16">
        <v>0</v>
      </c>
      <c r="OZ70" s="16">
        <v>0</v>
      </c>
      <c r="PA70" s="13"/>
      <c r="PB70" s="16">
        <v>0</v>
      </c>
      <c r="PC70" s="16">
        <v>20000000</v>
      </c>
      <c r="PD70" s="16">
        <v>0</v>
      </c>
      <c r="PE70" s="16">
        <v>20000000</v>
      </c>
      <c r="PF70" s="13"/>
      <c r="PG70" s="16">
        <v>6</v>
      </c>
      <c r="PH70" s="16">
        <v>570000</v>
      </c>
      <c r="PI70" s="16">
        <v>0</v>
      </c>
      <c r="PJ70" s="16">
        <v>570000</v>
      </c>
      <c r="PK70" s="13"/>
      <c r="PL70" s="16">
        <v>0</v>
      </c>
      <c r="PM70" s="16">
        <v>1500000</v>
      </c>
      <c r="PN70" s="16">
        <v>0</v>
      </c>
      <c r="PO70" s="16">
        <v>1500000</v>
      </c>
      <c r="PP70" s="13"/>
      <c r="PQ70" s="16">
        <v>1</v>
      </c>
      <c r="PR70" s="16">
        <v>200000</v>
      </c>
      <c r="PS70" s="16">
        <v>0</v>
      </c>
      <c r="PT70" s="16">
        <v>200000</v>
      </c>
      <c r="PU70" s="13"/>
      <c r="PV70" s="16">
        <v>0</v>
      </c>
      <c r="PW70" s="16">
        <v>0</v>
      </c>
      <c r="PX70" s="16">
        <v>0</v>
      </c>
      <c r="PY70" s="16">
        <v>0</v>
      </c>
      <c r="PZ70" s="13"/>
      <c r="QA70" s="16">
        <v>0</v>
      </c>
      <c r="QB70" s="16">
        <v>1005000.0000000001</v>
      </c>
      <c r="QC70" s="16">
        <v>0</v>
      </c>
      <c r="QD70" s="16">
        <v>1005000.0000000001</v>
      </c>
      <c r="QE70" s="13"/>
      <c r="QF70" s="16">
        <v>0</v>
      </c>
      <c r="QG70" s="16">
        <v>750000</v>
      </c>
      <c r="QH70" s="16">
        <v>0</v>
      </c>
      <c r="QI70" s="16">
        <v>750000</v>
      </c>
      <c r="QJ70" s="13"/>
      <c r="QK70" s="16">
        <v>0</v>
      </c>
      <c r="QL70" s="16">
        <v>149999.99999999988</v>
      </c>
      <c r="QM70" s="16">
        <v>0</v>
      </c>
      <c r="QN70" s="16">
        <v>149999.99999999988</v>
      </c>
      <c r="QO70" s="13"/>
      <c r="QP70" s="16">
        <v>0</v>
      </c>
      <c r="QQ70" s="16">
        <v>500000</v>
      </c>
      <c r="QR70" s="16">
        <v>0</v>
      </c>
      <c r="QS70" s="16">
        <v>500000</v>
      </c>
      <c r="QT70" s="13"/>
      <c r="QU70" s="16">
        <v>0</v>
      </c>
      <c r="QV70" s="16">
        <v>200</v>
      </c>
      <c r="QW70" s="16">
        <v>0</v>
      </c>
      <c r="QX70" s="16">
        <v>200</v>
      </c>
      <c r="QY70" s="13"/>
      <c r="QZ70" s="16">
        <v>0</v>
      </c>
      <c r="RA70" s="16">
        <v>0</v>
      </c>
      <c r="RB70" s="16">
        <v>0</v>
      </c>
      <c r="RC70" s="16">
        <v>0</v>
      </c>
      <c r="RD70" s="13"/>
      <c r="RE70" s="16">
        <v>0</v>
      </c>
      <c r="RF70" s="16">
        <v>133033999.99999999</v>
      </c>
      <c r="RG70" s="16">
        <v>0</v>
      </c>
      <c r="RH70" s="16">
        <v>133033999.99999999</v>
      </c>
      <c r="RI70" s="13"/>
      <c r="RJ70" s="16">
        <v>5100</v>
      </c>
      <c r="RK70" s="16">
        <v>38250000</v>
      </c>
      <c r="RL70" s="16">
        <v>0</v>
      </c>
      <c r="RM70" s="16">
        <v>38250000</v>
      </c>
      <c r="RN70" s="13"/>
      <c r="RO70" s="16">
        <v>1238</v>
      </c>
      <c r="RP70" s="16">
        <v>21665000</v>
      </c>
      <c r="RQ70" s="16">
        <v>0</v>
      </c>
      <c r="RR70" s="16">
        <v>21665000</v>
      </c>
      <c r="RS70" s="13"/>
      <c r="RT70" s="16">
        <v>551</v>
      </c>
      <c r="RU70" s="16">
        <v>41567000</v>
      </c>
      <c r="RV70" s="16">
        <v>0</v>
      </c>
      <c r="RW70" s="16">
        <v>41567000</v>
      </c>
      <c r="RX70" s="13"/>
      <c r="RY70" s="16">
        <v>1</v>
      </c>
      <c r="RZ70" s="16">
        <v>500000</v>
      </c>
      <c r="SA70" s="16">
        <v>0</v>
      </c>
      <c r="SB70" s="16">
        <v>500000</v>
      </c>
      <c r="SC70" s="13"/>
      <c r="SD70" s="16">
        <v>1</v>
      </c>
      <c r="SE70" s="16">
        <v>500000</v>
      </c>
      <c r="SF70" s="16">
        <v>0</v>
      </c>
      <c r="SG70" s="16">
        <v>500000</v>
      </c>
      <c r="SH70" s="13"/>
      <c r="SI70" s="16">
        <v>1</v>
      </c>
      <c r="SJ70" s="16">
        <v>100000</v>
      </c>
      <c r="SK70" s="16">
        <v>0</v>
      </c>
      <c r="SL70" s="16">
        <v>100000</v>
      </c>
      <c r="SM70" s="13"/>
      <c r="SN70" s="16">
        <v>1</v>
      </c>
      <c r="SO70" s="16">
        <v>100000</v>
      </c>
      <c r="SP70" s="16">
        <v>0</v>
      </c>
      <c r="SQ70" s="16">
        <v>100000</v>
      </c>
      <c r="SR70" s="13"/>
      <c r="SS70" s="16">
        <v>1</v>
      </c>
      <c r="ST70" s="16">
        <v>100000</v>
      </c>
      <c r="SU70" s="16">
        <v>0</v>
      </c>
      <c r="SV70" s="16">
        <v>100000</v>
      </c>
      <c r="SW70" s="13"/>
      <c r="SX70" s="16">
        <v>1</v>
      </c>
      <c r="SY70" s="16">
        <v>100000</v>
      </c>
      <c r="SZ70" s="16">
        <v>0</v>
      </c>
      <c r="TA70" s="16">
        <v>100000</v>
      </c>
      <c r="TB70" s="13"/>
      <c r="TC70" s="16">
        <v>4</v>
      </c>
      <c r="TD70" s="16">
        <v>1300000</v>
      </c>
      <c r="TE70" s="16">
        <v>0</v>
      </c>
      <c r="TF70" s="16">
        <v>1300000</v>
      </c>
      <c r="TG70" s="13"/>
      <c r="TH70" s="16">
        <v>1</v>
      </c>
      <c r="TI70" s="16">
        <v>500000</v>
      </c>
      <c r="TJ70" s="16">
        <v>0</v>
      </c>
      <c r="TK70" s="16">
        <v>500000</v>
      </c>
      <c r="TL70" s="13"/>
      <c r="TM70" s="16">
        <v>0</v>
      </c>
      <c r="TN70" s="16">
        <v>250000</v>
      </c>
      <c r="TO70" s="16">
        <v>0</v>
      </c>
      <c r="TP70" s="16">
        <v>250000</v>
      </c>
      <c r="TQ70" s="13"/>
      <c r="TR70" s="16">
        <v>0</v>
      </c>
      <c r="TS70" s="16">
        <v>0</v>
      </c>
      <c r="TT70" s="16">
        <v>0</v>
      </c>
      <c r="TU70" s="16">
        <v>0</v>
      </c>
      <c r="TV70" s="13"/>
      <c r="TW70" s="16">
        <v>0</v>
      </c>
      <c r="TX70" s="16">
        <v>100000</v>
      </c>
      <c r="TY70" s="16">
        <v>0</v>
      </c>
      <c r="TZ70" s="16">
        <v>100000</v>
      </c>
      <c r="UA70" s="13"/>
      <c r="UB70" s="16">
        <v>0</v>
      </c>
      <c r="UC70" s="16">
        <v>1000000</v>
      </c>
      <c r="UD70" s="16">
        <v>0</v>
      </c>
      <c r="UE70" s="16">
        <v>1000000</v>
      </c>
      <c r="UF70" s="13"/>
      <c r="UG70" s="16">
        <v>0</v>
      </c>
      <c r="UH70" s="16">
        <v>425656369.65999997</v>
      </c>
      <c r="UI70" s="16">
        <v>0</v>
      </c>
      <c r="UJ70" s="16">
        <v>425656369.65999997</v>
      </c>
      <c r="UK70" s="13"/>
    </row>
    <row r="71" spans="1:557" hidden="1">
      <c r="A71" s="204" t="s">
        <v>54</v>
      </c>
      <c r="B71" s="204"/>
      <c r="C71" s="17">
        <v>43</v>
      </c>
      <c r="D71" s="17">
        <v>39418000</v>
      </c>
      <c r="E71" s="17">
        <v>0</v>
      </c>
      <c r="F71" s="17">
        <v>39418000</v>
      </c>
      <c r="G71" s="13"/>
      <c r="H71" s="17">
        <v>180</v>
      </c>
      <c r="I71" s="17">
        <v>122269000</v>
      </c>
      <c r="J71" s="17">
        <v>0</v>
      </c>
      <c r="K71" s="17">
        <v>122269000</v>
      </c>
      <c r="L71" s="13"/>
      <c r="M71" s="17">
        <v>0</v>
      </c>
      <c r="N71" s="17">
        <v>1140000</v>
      </c>
      <c r="O71" s="17">
        <v>0</v>
      </c>
      <c r="P71" s="17">
        <v>1140000</v>
      </c>
      <c r="Q71" s="13"/>
      <c r="R71" s="17">
        <v>0</v>
      </c>
      <c r="S71" s="17">
        <v>0</v>
      </c>
      <c r="T71" s="17">
        <v>0</v>
      </c>
      <c r="U71" s="17">
        <v>0</v>
      </c>
      <c r="V71" s="13"/>
      <c r="W71" s="17">
        <v>40</v>
      </c>
      <c r="X71" s="17">
        <v>1373000</v>
      </c>
      <c r="Y71" s="17">
        <v>0</v>
      </c>
      <c r="Z71" s="17">
        <v>1373000</v>
      </c>
      <c r="AA71" s="13"/>
      <c r="AB71" s="17">
        <v>1</v>
      </c>
      <c r="AC71" s="17">
        <v>150000</v>
      </c>
      <c r="AD71" s="17">
        <v>0</v>
      </c>
      <c r="AE71" s="17">
        <v>150000</v>
      </c>
      <c r="AF71" s="13"/>
      <c r="AG71" s="17">
        <v>230</v>
      </c>
      <c r="AH71" s="17">
        <v>45747000</v>
      </c>
      <c r="AI71" s="17">
        <v>0</v>
      </c>
      <c r="AJ71" s="17">
        <v>45747000</v>
      </c>
      <c r="AK71" s="13"/>
      <c r="AL71" s="17">
        <v>1</v>
      </c>
      <c r="AM71" s="17">
        <v>327000</v>
      </c>
      <c r="AN71" s="17">
        <v>0</v>
      </c>
      <c r="AO71" s="17">
        <v>327000</v>
      </c>
      <c r="AP71" s="13"/>
      <c r="AQ71" s="17">
        <v>4</v>
      </c>
      <c r="AR71" s="17">
        <v>8832000</v>
      </c>
      <c r="AS71" s="17">
        <v>0</v>
      </c>
      <c r="AT71" s="17">
        <v>8832000</v>
      </c>
      <c r="AU71" s="13"/>
      <c r="AV71" s="17">
        <v>1</v>
      </c>
      <c r="AW71" s="17">
        <v>327000</v>
      </c>
      <c r="AX71" s="17">
        <v>0</v>
      </c>
      <c r="AY71" s="17">
        <v>327000</v>
      </c>
      <c r="AZ71" s="13"/>
      <c r="BA71" s="17">
        <v>4</v>
      </c>
      <c r="BB71" s="17">
        <v>8832000</v>
      </c>
      <c r="BC71" s="17">
        <v>0</v>
      </c>
      <c r="BD71" s="17">
        <v>8832000</v>
      </c>
      <c r="BE71" s="13"/>
      <c r="BF71" s="17">
        <v>1</v>
      </c>
      <c r="BG71" s="17">
        <v>54000</v>
      </c>
      <c r="BH71" s="17">
        <v>0</v>
      </c>
      <c r="BI71" s="17">
        <v>54000</v>
      </c>
      <c r="BJ71" s="13"/>
      <c r="BK71" s="17">
        <v>19</v>
      </c>
      <c r="BL71" s="17">
        <v>2223000</v>
      </c>
      <c r="BM71" s="17">
        <v>0</v>
      </c>
      <c r="BN71" s="17">
        <v>2223000</v>
      </c>
      <c r="BO71" s="13"/>
      <c r="BP71" s="17">
        <v>6</v>
      </c>
      <c r="BQ71" s="17">
        <v>869999.99999999988</v>
      </c>
      <c r="BR71" s="17">
        <v>0</v>
      </c>
      <c r="BS71" s="17">
        <v>869999.99999999988</v>
      </c>
      <c r="BT71" s="13"/>
      <c r="BU71" s="17">
        <v>0</v>
      </c>
      <c r="BV71" s="17">
        <v>14430000.000000002</v>
      </c>
      <c r="BW71" s="17">
        <v>0</v>
      </c>
      <c r="BX71" s="17">
        <v>14430000.000000002</v>
      </c>
      <c r="BY71" s="13"/>
      <c r="BZ71" s="17">
        <v>3</v>
      </c>
      <c r="CA71" s="17">
        <v>3470000.0000000005</v>
      </c>
      <c r="CB71" s="17">
        <v>0</v>
      </c>
      <c r="CC71" s="17">
        <v>3470000.0000000005</v>
      </c>
      <c r="CD71" s="13"/>
      <c r="CE71" s="17">
        <v>420</v>
      </c>
      <c r="CF71" s="17">
        <v>5713000</v>
      </c>
      <c r="CG71" s="17">
        <v>0</v>
      </c>
      <c r="CH71" s="17">
        <v>5713000</v>
      </c>
      <c r="CI71" s="13"/>
      <c r="CJ71" s="17">
        <v>0</v>
      </c>
      <c r="CK71" s="17">
        <v>7825000</v>
      </c>
      <c r="CL71" s="17">
        <v>0</v>
      </c>
      <c r="CM71" s="17">
        <v>7825000</v>
      </c>
      <c r="CN71" s="13"/>
      <c r="CO71" s="17">
        <v>50</v>
      </c>
      <c r="CP71" s="17">
        <v>7334000</v>
      </c>
      <c r="CQ71" s="17">
        <v>0</v>
      </c>
      <c r="CR71" s="17">
        <v>7334000</v>
      </c>
      <c r="CS71" s="13"/>
      <c r="CT71" s="17">
        <v>576</v>
      </c>
      <c r="CU71" s="17">
        <v>3327000.0000000005</v>
      </c>
      <c r="CV71" s="17">
        <v>0</v>
      </c>
      <c r="CW71" s="17">
        <v>3327000.0000000005</v>
      </c>
      <c r="CX71" s="13"/>
      <c r="CY71" s="17">
        <v>0</v>
      </c>
      <c r="CZ71" s="17">
        <v>9840000</v>
      </c>
      <c r="DA71" s="17">
        <v>0</v>
      </c>
      <c r="DB71" s="17">
        <v>9840000</v>
      </c>
      <c r="DC71" s="13"/>
      <c r="DD71" s="17">
        <v>6</v>
      </c>
      <c r="DE71" s="17">
        <v>2473200</v>
      </c>
      <c r="DF71" s="17">
        <v>0</v>
      </c>
      <c r="DG71" s="17">
        <v>2473200</v>
      </c>
      <c r="DH71" s="13"/>
      <c r="DI71" s="17">
        <v>6</v>
      </c>
      <c r="DJ71" s="17">
        <v>1627799.9999999998</v>
      </c>
      <c r="DK71" s="17">
        <v>0</v>
      </c>
      <c r="DL71" s="17">
        <v>1627799.9999999998</v>
      </c>
      <c r="DM71" s="13"/>
      <c r="DN71" s="17">
        <v>14</v>
      </c>
      <c r="DO71" s="17">
        <v>3669000</v>
      </c>
      <c r="DP71" s="17">
        <v>0</v>
      </c>
      <c r="DQ71" s="17">
        <v>3669000</v>
      </c>
      <c r="DR71" s="13"/>
      <c r="DS71" s="17">
        <v>5</v>
      </c>
      <c r="DT71" s="17">
        <v>1154000</v>
      </c>
      <c r="DU71" s="17">
        <v>0</v>
      </c>
      <c r="DV71" s="17">
        <v>1154000</v>
      </c>
      <c r="DW71" s="13"/>
      <c r="DX71" s="17">
        <v>38</v>
      </c>
      <c r="DY71" s="17">
        <v>5411200</v>
      </c>
      <c r="DZ71" s="17">
        <v>0</v>
      </c>
      <c r="EA71" s="17">
        <v>5411200</v>
      </c>
      <c r="EB71" s="13"/>
      <c r="EC71" s="17">
        <v>4</v>
      </c>
      <c r="ED71" s="17">
        <v>1532000</v>
      </c>
      <c r="EE71" s="17">
        <v>0</v>
      </c>
      <c r="EF71" s="17">
        <v>1532000</v>
      </c>
      <c r="EG71" s="13"/>
      <c r="EH71" s="17">
        <v>16</v>
      </c>
      <c r="EI71" s="17">
        <v>4233600</v>
      </c>
      <c r="EJ71" s="17">
        <v>0</v>
      </c>
      <c r="EK71" s="17">
        <v>4233600</v>
      </c>
      <c r="EL71" s="13"/>
      <c r="EM71" s="17">
        <v>534</v>
      </c>
      <c r="EN71" s="17">
        <v>5340000</v>
      </c>
      <c r="EO71" s="17">
        <v>0</v>
      </c>
      <c r="EP71" s="17">
        <v>5340000</v>
      </c>
      <c r="EQ71" s="13"/>
      <c r="ER71" s="17">
        <v>5</v>
      </c>
      <c r="ES71" s="17">
        <v>1300000</v>
      </c>
      <c r="ET71" s="17">
        <v>0</v>
      </c>
      <c r="EU71" s="17">
        <v>1300000</v>
      </c>
      <c r="EV71" s="13"/>
      <c r="EW71" s="17">
        <v>534</v>
      </c>
      <c r="EX71" s="17">
        <v>1068000</v>
      </c>
      <c r="EY71" s="17">
        <v>0</v>
      </c>
      <c r="EZ71" s="17">
        <v>1068000</v>
      </c>
      <c r="FA71" s="13"/>
      <c r="FB71" s="17">
        <v>534</v>
      </c>
      <c r="FC71" s="17">
        <v>1602000</v>
      </c>
      <c r="FD71" s="17">
        <v>0</v>
      </c>
      <c r="FE71" s="17">
        <v>1602000</v>
      </c>
      <c r="FF71" s="13"/>
      <c r="FG71" s="17">
        <v>10</v>
      </c>
      <c r="FH71" s="17">
        <v>1500000</v>
      </c>
      <c r="FI71" s="17">
        <v>0</v>
      </c>
      <c r="FJ71" s="17">
        <v>1500000</v>
      </c>
      <c r="FK71" s="13"/>
      <c r="FL71" s="17">
        <v>38</v>
      </c>
      <c r="FM71" s="17">
        <v>5700000</v>
      </c>
      <c r="FN71" s="17">
        <v>0</v>
      </c>
      <c r="FO71" s="17">
        <v>5700000</v>
      </c>
      <c r="FP71" s="13"/>
      <c r="FQ71" s="17">
        <v>9</v>
      </c>
      <c r="FR71" s="17">
        <v>468000</v>
      </c>
      <c r="FS71" s="17">
        <v>0</v>
      </c>
      <c r="FT71" s="17">
        <v>468000</v>
      </c>
      <c r="FU71" s="13"/>
      <c r="FV71" s="17">
        <v>18</v>
      </c>
      <c r="FW71" s="17">
        <v>756000</v>
      </c>
      <c r="FX71" s="17">
        <v>0</v>
      </c>
      <c r="FY71" s="17">
        <v>756000</v>
      </c>
      <c r="FZ71" s="13"/>
      <c r="GA71" s="17">
        <v>38</v>
      </c>
      <c r="GB71" s="17">
        <v>5700000</v>
      </c>
      <c r="GC71" s="17">
        <v>0</v>
      </c>
      <c r="GD71" s="17">
        <v>5700000</v>
      </c>
      <c r="GE71" s="13"/>
      <c r="GF71" s="17">
        <v>25</v>
      </c>
      <c r="GG71" s="17">
        <v>1393750</v>
      </c>
      <c r="GH71" s="17">
        <v>0</v>
      </c>
      <c r="GI71" s="17">
        <v>1393750</v>
      </c>
      <c r="GJ71" s="13"/>
      <c r="GK71" s="17">
        <v>38</v>
      </c>
      <c r="GL71" s="17">
        <v>1235000</v>
      </c>
      <c r="GM71" s="17">
        <v>0</v>
      </c>
      <c r="GN71" s="17">
        <v>1235000</v>
      </c>
      <c r="GO71" s="13"/>
      <c r="GP71" s="17">
        <v>534</v>
      </c>
      <c r="GQ71" s="17">
        <v>5340000</v>
      </c>
      <c r="GR71" s="17">
        <v>0</v>
      </c>
      <c r="GS71" s="17">
        <v>5340000</v>
      </c>
      <c r="GT71" s="13"/>
      <c r="GU71" s="17">
        <v>76</v>
      </c>
      <c r="GV71" s="17">
        <v>910000</v>
      </c>
      <c r="GW71" s="17">
        <v>0</v>
      </c>
      <c r="GX71" s="17">
        <v>910000</v>
      </c>
      <c r="GY71" s="13"/>
      <c r="GZ71" s="17">
        <v>0</v>
      </c>
      <c r="HA71" s="17">
        <v>486000.00000000006</v>
      </c>
      <c r="HB71" s="17">
        <v>0</v>
      </c>
      <c r="HC71" s="17">
        <v>486000.00000000006</v>
      </c>
      <c r="HD71" s="13"/>
      <c r="HE71" s="17">
        <v>0</v>
      </c>
      <c r="HF71" s="17">
        <v>633000</v>
      </c>
      <c r="HG71" s="17">
        <v>0</v>
      </c>
      <c r="HH71" s="17">
        <v>633000</v>
      </c>
      <c r="HI71" s="13"/>
      <c r="HJ71" s="17">
        <v>0</v>
      </c>
      <c r="HK71" s="17">
        <v>278000</v>
      </c>
      <c r="HL71" s="17">
        <v>0</v>
      </c>
      <c r="HM71" s="17">
        <v>278000</v>
      </c>
      <c r="HN71" s="13"/>
      <c r="HO71" s="17">
        <v>17</v>
      </c>
      <c r="HP71" s="17">
        <v>2762500</v>
      </c>
      <c r="HQ71" s="17">
        <v>0</v>
      </c>
      <c r="HR71" s="17">
        <v>2762500</v>
      </c>
      <c r="HS71" s="13"/>
      <c r="HT71" s="17">
        <v>380</v>
      </c>
      <c r="HU71" s="17">
        <v>22838000</v>
      </c>
      <c r="HV71" s="17">
        <v>0</v>
      </c>
      <c r="HW71" s="17">
        <v>22838000</v>
      </c>
      <c r="HX71" s="13"/>
      <c r="HY71" s="17">
        <v>0</v>
      </c>
      <c r="HZ71" s="17">
        <v>7000000</v>
      </c>
      <c r="IA71" s="17">
        <v>0</v>
      </c>
      <c r="IB71" s="17">
        <v>7000000</v>
      </c>
      <c r="IC71" s="13"/>
      <c r="ID71" s="17">
        <v>84</v>
      </c>
      <c r="IE71" s="17">
        <v>2450717.5</v>
      </c>
      <c r="IF71" s="17">
        <v>0</v>
      </c>
      <c r="IG71" s="17">
        <v>2450717.5</v>
      </c>
      <c r="IH71" s="13"/>
      <c r="II71" s="17">
        <v>4</v>
      </c>
      <c r="IJ71" s="17">
        <v>1353924</v>
      </c>
      <c r="IK71" s="17">
        <v>0</v>
      </c>
      <c r="IL71" s="17">
        <v>1353924</v>
      </c>
      <c r="IM71" s="13"/>
      <c r="IN71" s="17">
        <v>1</v>
      </c>
      <c r="IO71" s="17">
        <v>3750000</v>
      </c>
      <c r="IP71" s="17">
        <v>0</v>
      </c>
      <c r="IQ71" s="17">
        <v>3750000</v>
      </c>
      <c r="IR71" s="13"/>
      <c r="IS71" s="17">
        <v>11</v>
      </c>
      <c r="IT71" s="17">
        <v>275000</v>
      </c>
      <c r="IU71" s="17">
        <v>0</v>
      </c>
      <c r="IV71" s="17">
        <v>275000</v>
      </c>
      <c r="IW71" s="13"/>
      <c r="IX71" s="17">
        <v>7511</v>
      </c>
      <c r="IY71" s="17">
        <v>8477000</v>
      </c>
      <c r="IZ71" s="17">
        <v>0</v>
      </c>
      <c r="JA71" s="17">
        <v>8477000</v>
      </c>
      <c r="JB71" s="13"/>
      <c r="JC71" s="17">
        <v>534</v>
      </c>
      <c r="JD71" s="17">
        <v>293700</v>
      </c>
      <c r="JE71" s="17">
        <v>0</v>
      </c>
      <c r="JF71" s="17">
        <v>293700</v>
      </c>
      <c r="JG71" s="13"/>
      <c r="JH71" s="17">
        <v>6</v>
      </c>
      <c r="JI71" s="17">
        <v>30000</v>
      </c>
      <c r="JJ71" s="17">
        <v>0</v>
      </c>
      <c r="JK71" s="17">
        <v>30000</v>
      </c>
      <c r="JL71" s="13"/>
      <c r="JM71" s="17">
        <v>534</v>
      </c>
      <c r="JN71" s="17">
        <v>213600</v>
      </c>
      <c r="JO71" s="17">
        <v>0</v>
      </c>
      <c r="JP71" s="17">
        <v>213600</v>
      </c>
      <c r="JQ71" s="13"/>
      <c r="JR71" s="17">
        <v>6</v>
      </c>
      <c r="JS71" s="17">
        <v>132000</v>
      </c>
      <c r="JT71" s="17">
        <v>0</v>
      </c>
      <c r="JU71" s="17">
        <v>132000</v>
      </c>
      <c r="JV71" s="13"/>
      <c r="JW71" s="17">
        <v>1</v>
      </c>
      <c r="JX71" s="17">
        <v>30000</v>
      </c>
      <c r="JY71" s="17">
        <v>0</v>
      </c>
      <c r="JZ71" s="17">
        <v>30000</v>
      </c>
      <c r="KA71" s="13"/>
      <c r="KB71" s="17">
        <v>1</v>
      </c>
      <c r="KC71" s="17">
        <v>30000</v>
      </c>
      <c r="KD71" s="17">
        <v>0</v>
      </c>
      <c r="KE71" s="17">
        <v>30000</v>
      </c>
      <c r="KF71" s="13"/>
      <c r="KG71" s="17">
        <v>4172</v>
      </c>
      <c r="KH71" s="17">
        <v>1043000</v>
      </c>
      <c r="KI71" s="17">
        <v>0</v>
      </c>
      <c r="KJ71" s="17">
        <v>1043000</v>
      </c>
      <c r="KK71" s="13"/>
      <c r="KL71" s="17">
        <v>1</v>
      </c>
      <c r="KM71" s="17">
        <v>10000</v>
      </c>
      <c r="KN71" s="17">
        <v>0</v>
      </c>
      <c r="KO71" s="17">
        <v>10000</v>
      </c>
      <c r="KP71" s="13"/>
      <c r="KQ71" s="17">
        <v>38</v>
      </c>
      <c r="KR71" s="17">
        <v>2400000</v>
      </c>
      <c r="KS71" s="17">
        <v>0</v>
      </c>
      <c r="KT71" s="17">
        <v>2400000</v>
      </c>
      <c r="KU71" s="13"/>
      <c r="KV71" s="17">
        <v>1</v>
      </c>
      <c r="KW71" s="17">
        <v>400000</v>
      </c>
      <c r="KX71" s="17">
        <v>0</v>
      </c>
      <c r="KY71" s="17">
        <v>400000</v>
      </c>
      <c r="KZ71" s="13"/>
      <c r="LA71" s="17">
        <v>0</v>
      </c>
      <c r="LB71" s="17">
        <v>5600000</v>
      </c>
      <c r="LC71" s="17">
        <v>0</v>
      </c>
      <c r="LD71" s="17">
        <v>5600000</v>
      </c>
      <c r="LE71" s="13"/>
      <c r="LF71" s="17">
        <v>0</v>
      </c>
      <c r="LG71" s="17">
        <v>0</v>
      </c>
      <c r="LH71" s="17">
        <v>0</v>
      </c>
      <c r="LI71" s="17">
        <v>0</v>
      </c>
      <c r="LJ71" s="13"/>
      <c r="LK71" s="17">
        <v>0</v>
      </c>
      <c r="LL71" s="17">
        <v>27470000</v>
      </c>
      <c r="LM71" s="17">
        <v>0</v>
      </c>
      <c r="LN71" s="17">
        <v>27470000</v>
      </c>
      <c r="LO71" s="13"/>
      <c r="LP71" s="17">
        <v>32728</v>
      </c>
      <c r="LQ71" s="17">
        <v>8539000</v>
      </c>
      <c r="LR71" s="17">
        <v>0</v>
      </c>
      <c r="LS71" s="17">
        <v>8539000</v>
      </c>
      <c r="LT71" s="13"/>
      <c r="LU71" s="17">
        <v>1560</v>
      </c>
      <c r="LV71" s="17">
        <v>2439000</v>
      </c>
      <c r="LW71" s="17">
        <v>0</v>
      </c>
      <c r="LX71" s="17">
        <v>2439000</v>
      </c>
      <c r="LY71" s="13"/>
      <c r="LZ71" s="17">
        <v>0</v>
      </c>
      <c r="MA71" s="17">
        <v>4000000</v>
      </c>
      <c r="MB71" s="17">
        <v>0</v>
      </c>
      <c r="MC71" s="17">
        <v>4000000</v>
      </c>
      <c r="MD71" s="13"/>
      <c r="ME71" s="17">
        <v>0</v>
      </c>
      <c r="MF71" s="17">
        <v>680000</v>
      </c>
      <c r="MG71" s="17">
        <v>0</v>
      </c>
      <c r="MH71" s="17">
        <v>680000</v>
      </c>
      <c r="MI71" s="13"/>
      <c r="MJ71" s="17">
        <v>0</v>
      </c>
      <c r="MK71" s="17">
        <v>400000</v>
      </c>
      <c r="ML71" s="17">
        <v>0</v>
      </c>
      <c r="MM71" s="17">
        <v>400000</v>
      </c>
      <c r="MN71" s="13"/>
      <c r="MO71" s="17">
        <v>0</v>
      </c>
      <c r="MP71" s="17">
        <v>3100000</v>
      </c>
      <c r="MQ71" s="17">
        <v>0</v>
      </c>
      <c r="MR71" s="17">
        <v>3100000</v>
      </c>
      <c r="MS71" s="13"/>
      <c r="MT71" s="17">
        <v>2</v>
      </c>
      <c r="MU71" s="17">
        <v>1094000</v>
      </c>
      <c r="MV71" s="17">
        <v>0</v>
      </c>
      <c r="MW71" s="17">
        <v>1094000</v>
      </c>
      <c r="MX71" s="13"/>
      <c r="MY71" s="17">
        <v>1</v>
      </c>
      <c r="MZ71" s="17">
        <v>1283000</v>
      </c>
      <c r="NA71" s="17">
        <v>0</v>
      </c>
      <c r="NB71" s="17">
        <v>1283000</v>
      </c>
      <c r="NC71" s="13"/>
      <c r="ND71" s="17">
        <v>38</v>
      </c>
      <c r="NE71" s="17">
        <v>1900000</v>
      </c>
      <c r="NF71" s="17">
        <v>0</v>
      </c>
      <c r="NG71" s="17">
        <v>1900000</v>
      </c>
      <c r="NH71" s="13"/>
      <c r="NI71" s="17">
        <v>38</v>
      </c>
      <c r="NJ71" s="17">
        <v>1900000</v>
      </c>
      <c r="NK71" s="17">
        <v>0</v>
      </c>
      <c r="NL71" s="17">
        <v>1900000</v>
      </c>
      <c r="NM71" s="13"/>
      <c r="NN71" s="17">
        <v>0</v>
      </c>
      <c r="NO71" s="17">
        <v>50000</v>
      </c>
      <c r="NP71" s="17">
        <v>0</v>
      </c>
      <c r="NQ71" s="17">
        <v>50000</v>
      </c>
      <c r="NR71" s="13"/>
      <c r="NS71" s="17">
        <v>0</v>
      </c>
      <c r="NT71" s="17">
        <v>200000</v>
      </c>
      <c r="NU71" s="17">
        <v>0</v>
      </c>
      <c r="NV71" s="17">
        <v>200000</v>
      </c>
      <c r="NW71" s="13"/>
      <c r="NX71" s="17">
        <v>0</v>
      </c>
      <c r="NY71" s="17">
        <v>100000</v>
      </c>
      <c r="NZ71" s="17">
        <v>0</v>
      </c>
      <c r="OA71" s="17">
        <v>100000</v>
      </c>
      <c r="OB71" s="13"/>
      <c r="OC71" s="17">
        <v>0</v>
      </c>
      <c r="OD71" s="17">
        <v>50000</v>
      </c>
      <c r="OE71" s="17">
        <v>0</v>
      </c>
      <c r="OF71" s="17">
        <v>50000</v>
      </c>
      <c r="OG71" s="13"/>
      <c r="OH71" s="17">
        <v>0</v>
      </c>
      <c r="OI71" s="17">
        <v>2000000</v>
      </c>
      <c r="OJ71" s="17">
        <v>0</v>
      </c>
      <c r="OK71" s="17">
        <v>2000000</v>
      </c>
      <c r="OL71" s="13"/>
      <c r="OM71" s="17">
        <v>38</v>
      </c>
      <c r="ON71" s="17">
        <v>5000000</v>
      </c>
      <c r="OO71" s="17">
        <v>0</v>
      </c>
      <c r="OP71" s="17">
        <v>5000000</v>
      </c>
      <c r="OQ71" s="13"/>
      <c r="OR71" s="17">
        <v>1000</v>
      </c>
      <c r="OS71" s="17">
        <v>106526000</v>
      </c>
      <c r="OT71" s="17">
        <v>0</v>
      </c>
      <c r="OU71" s="17">
        <v>106526000</v>
      </c>
      <c r="OV71" s="13"/>
      <c r="OW71" s="17">
        <v>0</v>
      </c>
      <c r="OX71" s="17">
        <v>0</v>
      </c>
      <c r="OY71" s="17">
        <v>0</v>
      </c>
      <c r="OZ71" s="17">
        <v>0</v>
      </c>
      <c r="PA71" s="13"/>
      <c r="PB71" s="17">
        <v>0</v>
      </c>
      <c r="PC71" s="17">
        <v>20000000</v>
      </c>
      <c r="PD71" s="17">
        <v>0</v>
      </c>
      <c r="PE71" s="17">
        <v>20000000</v>
      </c>
      <c r="PF71" s="13"/>
      <c r="PG71" s="17">
        <v>6</v>
      </c>
      <c r="PH71" s="17">
        <v>570000</v>
      </c>
      <c r="PI71" s="17">
        <v>0</v>
      </c>
      <c r="PJ71" s="17">
        <v>570000</v>
      </c>
      <c r="PK71" s="13"/>
      <c r="PL71" s="17">
        <v>0</v>
      </c>
      <c r="PM71" s="17">
        <v>1500000</v>
      </c>
      <c r="PN71" s="17">
        <v>0</v>
      </c>
      <c r="PO71" s="17">
        <v>1500000</v>
      </c>
      <c r="PP71" s="13"/>
      <c r="PQ71" s="17">
        <v>1</v>
      </c>
      <c r="PR71" s="17">
        <v>200000</v>
      </c>
      <c r="PS71" s="17">
        <v>0</v>
      </c>
      <c r="PT71" s="17">
        <v>200000</v>
      </c>
      <c r="PU71" s="13"/>
      <c r="PV71" s="17">
        <v>0</v>
      </c>
      <c r="PW71" s="17">
        <v>0</v>
      </c>
      <c r="PX71" s="17">
        <v>0</v>
      </c>
      <c r="PY71" s="17">
        <v>0</v>
      </c>
      <c r="PZ71" s="13"/>
      <c r="QA71" s="17">
        <v>0</v>
      </c>
      <c r="QB71" s="17">
        <v>1005000.0000000001</v>
      </c>
      <c r="QC71" s="17">
        <v>0</v>
      </c>
      <c r="QD71" s="17">
        <v>1005000.0000000001</v>
      </c>
      <c r="QE71" s="13"/>
      <c r="QF71" s="17">
        <v>0</v>
      </c>
      <c r="QG71" s="17">
        <v>750000</v>
      </c>
      <c r="QH71" s="17">
        <v>0</v>
      </c>
      <c r="QI71" s="17">
        <v>750000</v>
      </c>
      <c r="QJ71" s="13"/>
      <c r="QK71" s="17">
        <v>38</v>
      </c>
      <c r="QL71" s="17">
        <v>852999.99999999988</v>
      </c>
      <c r="QM71" s="17">
        <v>0</v>
      </c>
      <c r="QN71" s="17">
        <v>852999.99999999988</v>
      </c>
      <c r="QO71" s="13"/>
      <c r="QP71" s="17">
        <v>0</v>
      </c>
      <c r="QQ71" s="17">
        <v>500000</v>
      </c>
      <c r="QR71" s="17">
        <v>0</v>
      </c>
      <c r="QS71" s="17">
        <v>500000</v>
      </c>
      <c r="QT71" s="13"/>
      <c r="QU71" s="17">
        <v>38</v>
      </c>
      <c r="QV71" s="17">
        <v>935000</v>
      </c>
      <c r="QW71" s="17">
        <v>0</v>
      </c>
      <c r="QX71" s="17">
        <v>935000</v>
      </c>
      <c r="QY71" s="13"/>
      <c r="QZ71" s="17">
        <v>533</v>
      </c>
      <c r="RA71" s="17">
        <v>3461000</v>
      </c>
      <c r="RB71" s="17">
        <v>0</v>
      </c>
      <c r="RC71" s="17">
        <v>3461000</v>
      </c>
      <c r="RD71" s="13"/>
      <c r="RE71" s="17">
        <v>0</v>
      </c>
      <c r="RF71" s="17">
        <v>133033999.99999999</v>
      </c>
      <c r="RG71" s="17">
        <v>0</v>
      </c>
      <c r="RH71" s="17">
        <v>133033999.99999999</v>
      </c>
      <c r="RI71" s="13"/>
      <c r="RJ71" s="17">
        <v>5100</v>
      </c>
      <c r="RK71" s="17">
        <v>38250000</v>
      </c>
      <c r="RL71" s="17">
        <v>0</v>
      </c>
      <c r="RM71" s="17">
        <v>38250000</v>
      </c>
      <c r="RN71" s="13"/>
      <c r="RO71" s="17">
        <v>1238</v>
      </c>
      <c r="RP71" s="17">
        <v>21665000</v>
      </c>
      <c r="RQ71" s="17">
        <v>0</v>
      </c>
      <c r="RR71" s="17">
        <v>21665000</v>
      </c>
      <c r="RS71" s="13"/>
      <c r="RT71" s="17">
        <v>3027</v>
      </c>
      <c r="RU71" s="17">
        <v>78707000</v>
      </c>
      <c r="RV71" s="17">
        <v>0</v>
      </c>
      <c r="RW71" s="17">
        <v>78707000</v>
      </c>
      <c r="RX71" s="13"/>
      <c r="RY71" s="17">
        <v>1</v>
      </c>
      <c r="RZ71" s="17">
        <v>500000</v>
      </c>
      <c r="SA71" s="17">
        <v>0</v>
      </c>
      <c r="SB71" s="17">
        <v>500000</v>
      </c>
      <c r="SC71" s="13"/>
      <c r="SD71" s="17">
        <v>1</v>
      </c>
      <c r="SE71" s="17">
        <v>500000</v>
      </c>
      <c r="SF71" s="17">
        <v>0</v>
      </c>
      <c r="SG71" s="17">
        <v>500000</v>
      </c>
      <c r="SH71" s="13"/>
      <c r="SI71" s="17">
        <v>1</v>
      </c>
      <c r="SJ71" s="17">
        <v>100000</v>
      </c>
      <c r="SK71" s="17">
        <v>0</v>
      </c>
      <c r="SL71" s="17">
        <v>100000</v>
      </c>
      <c r="SM71" s="13"/>
      <c r="SN71" s="17">
        <v>1</v>
      </c>
      <c r="SO71" s="17">
        <v>100000</v>
      </c>
      <c r="SP71" s="17">
        <v>0</v>
      </c>
      <c r="SQ71" s="17">
        <v>100000</v>
      </c>
      <c r="SR71" s="13"/>
      <c r="SS71" s="17">
        <v>1</v>
      </c>
      <c r="ST71" s="17">
        <v>100000</v>
      </c>
      <c r="SU71" s="17">
        <v>0</v>
      </c>
      <c r="SV71" s="17">
        <v>100000</v>
      </c>
      <c r="SW71" s="13"/>
      <c r="SX71" s="17">
        <v>1</v>
      </c>
      <c r="SY71" s="17">
        <v>100000</v>
      </c>
      <c r="SZ71" s="17">
        <v>0</v>
      </c>
      <c r="TA71" s="17">
        <v>100000</v>
      </c>
      <c r="TB71" s="13"/>
      <c r="TC71" s="17">
        <v>4</v>
      </c>
      <c r="TD71" s="17">
        <v>1300000</v>
      </c>
      <c r="TE71" s="17">
        <v>0</v>
      </c>
      <c r="TF71" s="17">
        <v>1300000</v>
      </c>
      <c r="TG71" s="13"/>
      <c r="TH71" s="17">
        <v>1</v>
      </c>
      <c r="TI71" s="17">
        <v>500000</v>
      </c>
      <c r="TJ71" s="17">
        <v>0</v>
      </c>
      <c r="TK71" s="17">
        <v>500000</v>
      </c>
      <c r="TL71" s="13"/>
      <c r="TM71" s="17">
        <v>0</v>
      </c>
      <c r="TN71" s="17">
        <v>250000</v>
      </c>
      <c r="TO71" s="17">
        <v>0</v>
      </c>
      <c r="TP71" s="17">
        <v>250000</v>
      </c>
      <c r="TQ71" s="13"/>
      <c r="TR71" s="17">
        <v>0</v>
      </c>
      <c r="TS71" s="17">
        <v>950000</v>
      </c>
      <c r="TT71" s="17">
        <v>0</v>
      </c>
      <c r="TU71" s="17">
        <v>950000</v>
      </c>
      <c r="TV71" s="13"/>
      <c r="TW71" s="17">
        <v>0</v>
      </c>
      <c r="TX71" s="17">
        <v>100000</v>
      </c>
      <c r="TY71" s="17">
        <v>0</v>
      </c>
      <c r="TZ71" s="17">
        <v>100000</v>
      </c>
      <c r="UA71" s="13"/>
      <c r="UB71" s="17">
        <v>0</v>
      </c>
      <c r="UC71" s="17">
        <v>1000000</v>
      </c>
      <c r="UD71" s="17">
        <v>0</v>
      </c>
      <c r="UE71" s="17">
        <v>1000000</v>
      </c>
      <c r="UF71" s="13"/>
      <c r="UG71" s="17">
        <v>0</v>
      </c>
      <c r="UH71" s="17">
        <v>870061991.5</v>
      </c>
      <c r="UI71" s="17">
        <v>0</v>
      </c>
      <c r="UJ71" s="17">
        <v>870061991.5</v>
      </c>
      <c r="UK71" s="13"/>
    </row>
    <row r="72" spans="1:557">
      <c r="A72" s="142">
        <v>1</v>
      </c>
      <c r="B72" s="135" t="s">
        <v>1888</v>
      </c>
      <c r="K72" s="18"/>
      <c r="P72" s="18"/>
      <c r="Z72" s="18"/>
      <c r="AE72" s="18"/>
      <c r="AJ72" s="18"/>
      <c r="AO72" s="18"/>
      <c r="AT72" s="18"/>
      <c r="AY72" s="18"/>
      <c r="BD72" s="18"/>
      <c r="BI72" s="18"/>
      <c r="BN72" s="18"/>
      <c r="BS72" s="18"/>
      <c r="BX72" s="18"/>
      <c r="CC72" s="18"/>
      <c r="CH72" s="18"/>
      <c r="CM72" s="18"/>
      <c r="CR72" s="18"/>
      <c r="CW72" s="18"/>
      <c r="DB72" s="18"/>
      <c r="DG72" s="18"/>
      <c r="DL72" s="18"/>
      <c r="DQ72" s="18"/>
      <c r="DV72" s="18"/>
      <c r="EA72" s="18"/>
      <c r="EF72" s="18"/>
      <c r="EK72" s="18"/>
      <c r="EP72" s="18"/>
      <c r="EU72" s="18"/>
      <c r="EZ72" s="18"/>
      <c r="FE72" s="18"/>
      <c r="FJ72" s="18"/>
      <c r="FO72" s="18"/>
      <c r="FT72" s="18"/>
      <c r="FY72" s="18"/>
      <c r="GD72" s="18"/>
      <c r="GI72" s="18"/>
      <c r="GN72" s="18"/>
      <c r="GS72" s="18"/>
      <c r="GX72" s="18"/>
      <c r="HC72" s="18"/>
      <c r="HH72" s="18"/>
      <c r="HM72" s="18"/>
      <c r="HR72" s="18"/>
      <c r="HW72" s="18"/>
      <c r="IB72" s="18"/>
      <c r="IG72" s="18"/>
      <c r="IL72" s="18"/>
      <c r="IQ72" s="18"/>
      <c r="IV72" s="18"/>
      <c r="JA72" s="18"/>
      <c r="JF72" s="18"/>
      <c r="JK72" s="18"/>
      <c r="JP72" s="18"/>
      <c r="JU72" s="18"/>
      <c r="JZ72" s="18"/>
      <c r="KE72" s="18"/>
      <c r="KJ72" s="18"/>
      <c r="KO72" s="18"/>
      <c r="KT72" s="18"/>
      <c r="KY72" s="18"/>
      <c r="LD72" s="18"/>
      <c r="LN72" s="18"/>
      <c r="LS72" s="18"/>
      <c r="LX72" s="18"/>
      <c r="MC72" s="18"/>
      <c r="MH72" s="18"/>
      <c r="MM72" s="18"/>
      <c r="MR72" s="18"/>
      <c r="MW72" s="18"/>
      <c r="NB72" s="18"/>
      <c r="NG72" s="18"/>
      <c r="NL72" s="18"/>
      <c r="NQ72" s="18"/>
      <c r="NV72" s="18"/>
      <c r="OA72" s="18"/>
      <c r="OF72" s="18"/>
      <c r="OK72" s="18"/>
      <c r="OP72" s="18"/>
      <c r="OU72" s="18"/>
      <c r="PE72" s="18"/>
      <c r="PJ72" s="18"/>
      <c r="PO72" s="18"/>
      <c r="PT72" s="18"/>
      <c r="QD72" s="18"/>
      <c r="QI72" s="18"/>
      <c r="QN72" s="18"/>
      <c r="QS72" s="18"/>
      <c r="QX72" s="18"/>
      <c r="RC72" s="18"/>
      <c r="RH72" s="18"/>
      <c r="RM72" s="18"/>
      <c r="RR72" s="18"/>
      <c r="RW72" s="18"/>
      <c r="SB72" s="18"/>
      <c r="SG72" s="18"/>
      <c r="SL72" s="18"/>
      <c r="SQ72" s="18"/>
      <c r="SV72" s="18"/>
      <c r="TA72" s="18"/>
      <c r="TF72" s="18"/>
      <c r="TK72" s="18"/>
      <c r="TP72" s="18"/>
      <c r="TU72" s="18"/>
      <c r="TZ72" s="18"/>
      <c r="UE72" s="18"/>
      <c r="UG72" s="12">
        <f t="shared" ref="UG72:UG102" si="1">C72+H72+W72+AG72+BU72+CE72+CO72+CT72+CY72+DX72+EM72+EW72+FB72+GK72+GP72+GU72+ID72+IX72+JC72+JM72+KG72+KQ72+LK72+LP72+LU72+LZ72+ND72+NI72+OM72+OR72+QK72+QU72+QZ72+RT72+TR72+UC72</f>
        <v>0</v>
      </c>
      <c r="UH72" s="12">
        <f t="shared" ref="UH72:UH102" si="2">D72+I72+X72+AH72+BV72+CF72+CP72+CU72+CZ72+DY72+EN72+EX72+FC72+GL72+GQ72+GV72+IE72+IY72+JD72+JN72+KH72+KR72+LL72+LQ72+LV72+MA72+NE72+NJ72+ON72+OS72+QL72+QV72+RA72+RU72+TS72+UD72</f>
        <v>0</v>
      </c>
      <c r="UI72" s="12">
        <f t="shared" ref="UI72:UI102" si="3">E72+J72+Y72+AI72+BW72+CG72+CQ72+CV72+DA72+DZ72+EO72+EY72+FD72+GM72+GR72+GW72+IF72+IZ72+JE72+JO72+KI72+KS72+LM72+LR72+LW72+MB72+NF72+NK72+OO72+OT72+QM72+QW72+RB72+RV72+TT72+UE72</f>
        <v>0</v>
      </c>
      <c r="UJ72" s="12">
        <f t="shared" ref="UJ72:UJ102" si="4">F72+K72+Z72+AJ72+BX72+CH72+CR72+CW72+DB72+EA72+EP72+EZ72+FE72+GN72+GS72+GX72+IG72+JA72+JF72+JP72+KJ72+KT72+LN72+LS72+LX72+MC72+NG72+NL72+OP72+OU72+QN72+QX72+RC72+RW72+TU72+UF72</f>
        <v>0</v>
      </c>
    </row>
    <row r="73" spans="1:557">
      <c r="A73" s="142">
        <v>2</v>
      </c>
      <c r="B73" s="135" t="s">
        <v>1889</v>
      </c>
      <c r="UG73" s="12">
        <f t="shared" si="1"/>
        <v>0</v>
      </c>
      <c r="UH73" s="12">
        <f t="shared" si="2"/>
        <v>0</v>
      </c>
      <c r="UI73" s="12">
        <f t="shared" si="3"/>
        <v>0</v>
      </c>
      <c r="UJ73" s="12">
        <f t="shared" si="4"/>
        <v>0</v>
      </c>
    </row>
    <row r="74" spans="1:557">
      <c r="A74" s="142">
        <v>3</v>
      </c>
      <c r="B74" s="135" t="s">
        <v>1890</v>
      </c>
      <c r="D74" s="19"/>
      <c r="E74" s="19"/>
      <c r="F74" s="19"/>
      <c r="UG74" s="12">
        <f t="shared" si="1"/>
        <v>0</v>
      </c>
      <c r="UH74" s="12">
        <f t="shared" si="2"/>
        <v>0</v>
      </c>
      <c r="UI74" s="12">
        <f t="shared" si="3"/>
        <v>0</v>
      </c>
      <c r="UJ74" s="12">
        <f t="shared" si="4"/>
        <v>0</v>
      </c>
    </row>
    <row r="75" spans="1:557">
      <c r="A75" s="142">
        <v>4</v>
      </c>
      <c r="B75" s="135" t="s">
        <v>1891</v>
      </c>
      <c r="UG75" s="12">
        <f t="shared" si="1"/>
        <v>0</v>
      </c>
      <c r="UH75" s="12">
        <f t="shared" si="2"/>
        <v>0</v>
      </c>
      <c r="UI75" s="12">
        <f t="shared" si="3"/>
        <v>0</v>
      </c>
      <c r="UJ75" s="12">
        <f t="shared" si="4"/>
        <v>0</v>
      </c>
    </row>
    <row r="76" spans="1:557">
      <c r="A76" s="142">
        <v>5</v>
      </c>
      <c r="B76" s="135" t="s">
        <v>1892</v>
      </c>
      <c r="UG76" s="12">
        <f t="shared" si="1"/>
        <v>0</v>
      </c>
      <c r="UH76" s="12">
        <f t="shared" si="2"/>
        <v>0</v>
      </c>
      <c r="UI76" s="12">
        <f t="shared" si="3"/>
        <v>0</v>
      </c>
      <c r="UJ76" s="12">
        <f t="shared" si="4"/>
        <v>0</v>
      </c>
    </row>
    <row r="77" spans="1:557">
      <c r="A77" s="142">
        <v>6</v>
      </c>
      <c r="B77" s="135" t="s">
        <v>1893</v>
      </c>
      <c r="UG77" s="12">
        <f t="shared" si="1"/>
        <v>0</v>
      </c>
      <c r="UH77" s="12">
        <f t="shared" si="2"/>
        <v>0</v>
      </c>
      <c r="UI77" s="12">
        <f t="shared" si="3"/>
        <v>0</v>
      </c>
      <c r="UJ77" s="12">
        <f t="shared" si="4"/>
        <v>0</v>
      </c>
    </row>
    <row r="78" spans="1:557">
      <c r="A78" s="142">
        <v>7</v>
      </c>
      <c r="B78" s="135" t="s">
        <v>1894</v>
      </c>
      <c r="UG78" s="12">
        <f t="shared" si="1"/>
        <v>0</v>
      </c>
      <c r="UH78" s="12">
        <f t="shared" si="2"/>
        <v>0</v>
      </c>
      <c r="UI78" s="12">
        <f t="shared" si="3"/>
        <v>0</v>
      </c>
      <c r="UJ78" s="12">
        <f t="shared" si="4"/>
        <v>0</v>
      </c>
    </row>
    <row r="79" spans="1:557">
      <c r="A79" s="142">
        <v>8</v>
      </c>
      <c r="B79" s="135" t="s">
        <v>1895</v>
      </c>
      <c r="C79" s="135"/>
      <c r="UG79" s="12">
        <f t="shared" si="1"/>
        <v>0</v>
      </c>
      <c r="UH79" s="12">
        <f t="shared" si="2"/>
        <v>0</v>
      </c>
      <c r="UI79" s="12">
        <f t="shared" si="3"/>
        <v>0</v>
      </c>
      <c r="UJ79" s="12">
        <f t="shared" si="4"/>
        <v>0</v>
      </c>
    </row>
    <row r="80" spans="1:557">
      <c r="A80" s="142">
        <v>9</v>
      </c>
      <c r="B80" s="135" t="s">
        <v>1896</v>
      </c>
      <c r="UG80" s="12">
        <f t="shared" si="1"/>
        <v>0</v>
      </c>
      <c r="UH80" s="12">
        <f t="shared" si="2"/>
        <v>0</v>
      </c>
      <c r="UI80" s="12">
        <f t="shared" si="3"/>
        <v>0</v>
      </c>
      <c r="UJ80" s="12">
        <f t="shared" si="4"/>
        <v>0</v>
      </c>
    </row>
    <row r="81" spans="1:556">
      <c r="A81" s="142">
        <v>10</v>
      </c>
      <c r="B81" s="135" t="s">
        <v>1897</v>
      </c>
      <c r="UG81" s="12">
        <f t="shared" si="1"/>
        <v>0</v>
      </c>
      <c r="UH81" s="12">
        <f t="shared" si="2"/>
        <v>0</v>
      </c>
      <c r="UI81" s="12">
        <f t="shared" si="3"/>
        <v>0</v>
      </c>
      <c r="UJ81" s="12">
        <f t="shared" si="4"/>
        <v>0</v>
      </c>
    </row>
    <row r="82" spans="1:556">
      <c r="A82" s="142">
        <v>11</v>
      </c>
      <c r="B82" s="135" t="s">
        <v>1898</v>
      </c>
      <c r="UG82" s="12">
        <f t="shared" si="1"/>
        <v>0</v>
      </c>
      <c r="UH82" s="12">
        <f t="shared" si="2"/>
        <v>0</v>
      </c>
      <c r="UI82" s="12">
        <f t="shared" si="3"/>
        <v>0</v>
      </c>
      <c r="UJ82" s="12">
        <f t="shared" si="4"/>
        <v>0</v>
      </c>
    </row>
    <row r="83" spans="1:556">
      <c r="A83" s="142">
        <v>12</v>
      </c>
      <c r="B83" s="135" t="s">
        <v>1899</v>
      </c>
      <c r="UG83" s="12">
        <f t="shared" si="1"/>
        <v>0</v>
      </c>
      <c r="UH83" s="12">
        <f t="shared" si="2"/>
        <v>0</v>
      </c>
      <c r="UI83" s="12">
        <f t="shared" si="3"/>
        <v>0</v>
      </c>
      <c r="UJ83" s="12">
        <f t="shared" si="4"/>
        <v>0</v>
      </c>
    </row>
    <row r="84" spans="1:556">
      <c r="A84" s="142">
        <v>13</v>
      </c>
      <c r="B84" s="135" t="s">
        <v>1900</v>
      </c>
      <c r="UG84" s="12">
        <f t="shared" si="1"/>
        <v>0</v>
      </c>
      <c r="UH84" s="12">
        <f t="shared" si="2"/>
        <v>0</v>
      </c>
      <c r="UI84" s="12">
        <f t="shared" si="3"/>
        <v>0</v>
      </c>
      <c r="UJ84" s="12">
        <f t="shared" si="4"/>
        <v>0</v>
      </c>
    </row>
    <row r="85" spans="1:556">
      <c r="A85" s="142">
        <v>14</v>
      </c>
      <c r="B85" s="135" t="s">
        <v>1901</v>
      </c>
      <c r="UG85" s="12">
        <f t="shared" si="1"/>
        <v>0</v>
      </c>
      <c r="UH85" s="12">
        <f t="shared" si="2"/>
        <v>0</v>
      </c>
      <c r="UI85" s="12">
        <f t="shared" si="3"/>
        <v>0</v>
      </c>
      <c r="UJ85" s="12">
        <f t="shared" si="4"/>
        <v>0</v>
      </c>
    </row>
    <row r="86" spans="1:556">
      <c r="A86" s="142">
        <v>15</v>
      </c>
      <c r="B86" s="135" t="s">
        <v>1902</v>
      </c>
      <c r="UG86" s="12">
        <f t="shared" si="1"/>
        <v>0</v>
      </c>
      <c r="UH86" s="12">
        <f t="shared" si="2"/>
        <v>0</v>
      </c>
      <c r="UI86" s="12">
        <f t="shared" si="3"/>
        <v>0</v>
      </c>
      <c r="UJ86" s="12">
        <f t="shared" si="4"/>
        <v>0</v>
      </c>
    </row>
    <row r="87" spans="1:556">
      <c r="A87" s="142">
        <v>16</v>
      </c>
      <c r="B87" s="135" t="s">
        <v>1903</v>
      </c>
      <c r="UG87" s="12">
        <f t="shared" si="1"/>
        <v>0</v>
      </c>
      <c r="UH87" s="12">
        <f t="shared" si="2"/>
        <v>0</v>
      </c>
      <c r="UI87" s="12">
        <f t="shared" si="3"/>
        <v>0</v>
      </c>
      <c r="UJ87" s="12">
        <f t="shared" si="4"/>
        <v>0</v>
      </c>
    </row>
    <row r="88" spans="1:556">
      <c r="A88" s="142">
        <v>17</v>
      </c>
      <c r="B88" s="135" t="s">
        <v>1904</v>
      </c>
      <c r="UG88" s="12">
        <f t="shared" si="1"/>
        <v>0</v>
      </c>
      <c r="UH88" s="12">
        <f t="shared" si="2"/>
        <v>0</v>
      </c>
      <c r="UI88" s="12">
        <f t="shared" si="3"/>
        <v>0</v>
      </c>
      <c r="UJ88" s="12">
        <f t="shared" si="4"/>
        <v>0</v>
      </c>
    </row>
    <row r="89" spans="1:556">
      <c r="A89" s="142">
        <v>18</v>
      </c>
      <c r="B89" s="135" t="s">
        <v>1905</v>
      </c>
      <c r="UG89" s="12">
        <f t="shared" si="1"/>
        <v>0</v>
      </c>
      <c r="UH89" s="12">
        <f t="shared" si="2"/>
        <v>0</v>
      </c>
      <c r="UI89" s="12">
        <f t="shared" si="3"/>
        <v>0</v>
      </c>
      <c r="UJ89" s="12">
        <f t="shared" si="4"/>
        <v>0</v>
      </c>
    </row>
    <row r="90" spans="1:556">
      <c r="A90" s="142">
        <v>19</v>
      </c>
      <c r="B90" s="135" t="s">
        <v>1906</v>
      </c>
      <c r="UG90" s="12">
        <f t="shared" si="1"/>
        <v>0</v>
      </c>
      <c r="UH90" s="12">
        <f t="shared" si="2"/>
        <v>0</v>
      </c>
      <c r="UI90" s="12">
        <f t="shared" si="3"/>
        <v>0</v>
      </c>
      <c r="UJ90" s="12">
        <f t="shared" si="4"/>
        <v>0</v>
      </c>
    </row>
    <row r="91" spans="1:556">
      <c r="A91" s="142">
        <v>20</v>
      </c>
      <c r="B91" s="135" t="s">
        <v>1907</v>
      </c>
      <c r="UG91" s="12">
        <f t="shared" si="1"/>
        <v>0</v>
      </c>
      <c r="UH91" s="12">
        <f t="shared" si="2"/>
        <v>0</v>
      </c>
      <c r="UI91" s="12">
        <f t="shared" si="3"/>
        <v>0</v>
      </c>
      <c r="UJ91" s="12">
        <f t="shared" si="4"/>
        <v>0</v>
      </c>
    </row>
    <row r="92" spans="1:556">
      <c r="A92" s="142">
        <v>21</v>
      </c>
      <c r="B92" s="135" t="s">
        <v>1908</v>
      </c>
      <c r="UG92" s="12">
        <f t="shared" si="1"/>
        <v>0</v>
      </c>
      <c r="UH92" s="12">
        <f t="shared" si="2"/>
        <v>0</v>
      </c>
      <c r="UI92" s="12">
        <f t="shared" si="3"/>
        <v>0</v>
      </c>
      <c r="UJ92" s="12">
        <f t="shared" si="4"/>
        <v>0</v>
      </c>
    </row>
    <row r="93" spans="1:556">
      <c r="A93" s="142">
        <v>22</v>
      </c>
      <c r="B93" s="135" t="s">
        <v>1909</v>
      </c>
      <c r="UG93" s="12">
        <f t="shared" si="1"/>
        <v>0</v>
      </c>
      <c r="UH93" s="12">
        <f t="shared" si="2"/>
        <v>0</v>
      </c>
      <c r="UI93" s="12">
        <f t="shared" si="3"/>
        <v>0</v>
      </c>
      <c r="UJ93" s="12">
        <f t="shared" si="4"/>
        <v>0</v>
      </c>
    </row>
    <row r="94" spans="1:556">
      <c r="A94" s="142">
        <v>23</v>
      </c>
      <c r="B94" s="135" t="s">
        <v>1910</v>
      </c>
      <c r="UG94" s="12">
        <f t="shared" si="1"/>
        <v>0</v>
      </c>
      <c r="UH94" s="12">
        <f t="shared" si="2"/>
        <v>0</v>
      </c>
      <c r="UI94" s="12">
        <f t="shared" si="3"/>
        <v>0</v>
      </c>
      <c r="UJ94" s="12">
        <f t="shared" si="4"/>
        <v>0</v>
      </c>
    </row>
    <row r="95" spans="1:556">
      <c r="A95" s="142">
        <v>24</v>
      </c>
      <c r="B95" s="135" t="s">
        <v>1911</v>
      </c>
      <c r="UG95" s="12">
        <f t="shared" si="1"/>
        <v>0</v>
      </c>
      <c r="UH95" s="12">
        <f t="shared" si="2"/>
        <v>0</v>
      </c>
      <c r="UI95" s="12">
        <f t="shared" si="3"/>
        <v>0</v>
      </c>
      <c r="UJ95" s="12">
        <f t="shared" si="4"/>
        <v>0</v>
      </c>
    </row>
    <row r="96" spans="1:556">
      <c r="A96" s="142">
        <v>25</v>
      </c>
      <c r="B96" s="135" t="s">
        <v>1912</v>
      </c>
      <c r="UG96" s="12">
        <f t="shared" si="1"/>
        <v>0</v>
      </c>
      <c r="UH96" s="12">
        <f t="shared" si="2"/>
        <v>0</v>
      </c>
      <c r="UI96" s="12">
        <f t="shared" si="3"/>
        <v>0</v>
      </c>
      <c r="UJ96" s="12">
        <f t="shared" si="4"/>
        <v>0</v>
      </c>
    </row>
    <row r="97" spans="1:556">
      <c r="A97" s="142">
        <v>26</v>
      </c>
      <c r="B97" s="135" t="s">
        <v>1913</v>
      </c>
      <c r="UG97" s="12">
        <f t="shared" si="1"/>
        <v>0</v>
      </c>
      <c r="UH97" s="12">
        <f t="shared" si="2"/>
        <v>0</v>
      </c>
      <c r="UI97" s="12">
        <f t="shared" si="3"/>
        <v>0</v>
      </c>
      <c r="UJ97" s="12">
        <f t="shared" si="4"/>
        <v>0</v>
      </c>
    </row>
    <row r="98" spans="1:556">
      <c r="A98" s="142">
        <v>27</v>
      </c>
      <c r="B98" s="135" t="s">
        <v>1914</v>
      </c>
      <c r="UG98" s="12">
        <f t="shared" si="1"/>
        <v>0</v>
      </c>
      <c r="UH98" s="12">
        <f t="shared" si="2"/>
        <v>0</v>
      </c>
      <c r="UI98" s="12">
        <f t="shared" si="3"/>
        <v>0</v>
      </c>
      <c r="UJ98" s="12">
        <f t="shared" si="4"/>
        <v>0</v>
      </c>
    </row>
    <row r="99" spans="1:556">
      <c r="A99" s="142">
        <v>28</v>
      </c>
      <c r="B99" s="135" t="s">
        <v>1915</v>
      </c>
      <c r="UG99" s="12">
        <f t="shared" si="1"/>
        <v>0</v>
      </c>
      <c r="UH99" s="12">
        <f t="shared" si="2"/>
        <v>0</v>
      </c>
      <c r="UI99" s="12">
        <f t="shared" si="3"/>
        <v>0</v>
      </c>
      <c r="UJ99" s="12">
        <f t="shared" si="4"/>
        <v>0</v>
      </c>
    </row>
    <row r="100" spans="1:556">
      <c r="A100" s="142">
        <v>29</v>
      </c>
      <c r="B100" s="135" t="s">
        <v>1916</v>
      </c>
      <c r="UG100" s="12">
        <f t="shared" si="1"/>
        <v>0</v>
      </c>
      <c r="UH100" s="12">
        <f t="shared" si="2"/>
        <v>0</v>
      </c>
      <c r="UI100" s="12">
        <f t="shared" si="3"/>
        <v>0</v>
      </c>
      <c r="UJ100" s="12">
        <f t="shared" si="4"/>
        <v>0</v>
      </c>
    </row>
    <row r="101" spans="1:556">
      <c r="A101" s="142">
        <v>31</v>
      </c>
      <c r="B101" s="135" t="s">
        <v>1917</v>
      </c>
      <c r="UG101" s="12">
        <f t="shared" si="1"/>
        <v>0</v>
      </c>
      <c r="UH101" s="12">
        <f t="shared" si="2"/>
        <v>0</v>
      </c>
      <c r="UI101" s="12">
        <f t="shared" si="3"/>
        <v>0</v>
      </c>
      <c r="UJ101" s="12">
        <f t="shared" si="4"/>
        <v>0</v>
      </c>
    </row>
    <row r="102" spans="1:556">
      <c r="A102" s="142">
        <v>31</v>
      </c>
      <c r="B102" s="135" t="s">
        <v>1918</v>
      </c>
      <c r="UG102" s="12">
        <f t="shared" si="1"/>
        <v>0</v>
      </c>
      <c r="UH102" s="12">
        <f t="shared" si="2"/>
        <v>0</v>
      </c>
      <c r="UI102" s="12">
        <f t="shared" si="3"/>
        <v>0</v>
      </c>
      <c r="UJ102" s="12">
        <f t="shared" si="4"/>
        <v>0</v>
      </c>
    </row>
    <row r="103" spans="1:556" s="155" customFormat="1">
      <c r="A103" s="143">
        <v>32</v>
      </c>
      <c r="B103" s="137" t="s">
        <v>52</v>
      </c>
      <c r="C103" s="137">
        <f>SUM(C72:C102)</f>
        <v>0</v>
      </c>
      <c r="D103" s="137">
        <f>SUM(D72:D102)</f>
        <v>0</v>
      </c>
      <c r="E103" s="137">
        <f>SUM(E72:E102)</f>
        <v>0</v>
      </c>
      <c r="F103" s="137">
        <f>SUM(F72:F102)</f>
        <v>0</v>
      </c>
      <c r="H103" s="137">
        <f>SUM(H72:H102)</f>
        <v>0</v>
      </c>
      <c r="I103" s="137">
        <f>SUM(I72:I102)</f>
        <v>0</v>
      </c>
      <c r="J103" s="137">
        <f>SUM(J72:J102)</f>
        <v>0</v>
      </c>
      <c r="K103" s="137">
        <f>SUM(K72:K102)</f>
        <v>0</v>
      </c>
      <c r="M103" s="137">
        <f>SUM(M72:M102)</f>
        <v>0</v>
      </c>
      <c r="N103" s="137">
        <f>SUM(N72:N102)</f>
        <v>0</v>
      </c>
      <c r="O103" s="137">
        <f>SUM(O72:O102)</f>
        <v>0</v>
      </c>
      <c r="P103" s="137">
        <f>SUM(P72:P102)</f>
        <v>0</v>
      </c>
      <c r="R103" s="137">
        <f>SUM(R72:R102)</f>
        <v>0</v>
      </c>
      <c r="S103" s="137">
        <f>SUM(S72:S102)</f>
        <v>0</v>
      </c>
      <c r="T103" s="137">
        <f>SUM(T72:T102)</f>
        <v>0</v>
      </c>
      <c r="U103" s="137">
        <f>SUM(U72:U102)</f>
        <v>0</v>
      </c>
      <c r="W103" s="137">
        <f>SUM(W72:W102)</f>
        <v>0</v>
      </c>
      <c r="X103" s="137">
        <f>SUM(X72:X102)</f>
        <v>0</v>
      </c>
      <c r="Y103" s="137">
        <f>SUM(Y72:Y102)</f>
        <v>0</v>
      </c>
      <c r="Z103" s="137">
        <f>SUM(Z72:Z102)</f>
        <v>0</v>
      </c>
      <c r="AB103" s="137">
        <f>SUM(AB72:AB102)</f>
        <v>0</v>
      </c>
      <c r="AC103" s="137">
        <f>SUM(AC72:AC102)</f>
        <v>0</v>
      </c>
      <c r="AD103" s="137">
        <f>SUM(AD72:AD102)</f>
        <v>0</v>
      </c>
      <c r="AE103" s="137">
        <f>SUM(AE72:AE102)</f>
        <v>0</v>
      </c>
      <c r="AG103" s="137">
        <f>SUM(AG72:AG102)</f>
        <v>0</v>
      </c>
      <c r="AH103" s="137">
        <f>SUM(AH72:AH102)</f>
        <v>0</v>
      </c>
      <c r="AI103" s="137">
        <f>SUM(AI72:AI102)</f>
        <v>0</v>
      </c>
      <c r="AJ103" s="137">
        <f>SUM(AJ72:AJ102)</f>
        <v>0</v>
      </c>
      <c r="AL103" s="137">
        <f>SUM(AL72:AL102)</f>
        <v>0</v>
      </c>
      <c r="AM103" s="137">
        <f>SUM(AM72:AM102)</f>
        <v>0</v>
      </c>
      <c r="AN103" s="137">
        <f>SUM(AN72:AN102)</f>
        <v>0</v>
      </c>
      <c r="AO103" s="137">
        <f>SUM(AO72:AO102)</f>
        <v>0</v>
      </c>
      <c r="AQ103" s="137">
        <f>SUM(AQ72:AQ102)</f>
        <v>0</v>
      </c>
      <c r="AR103" s="137">
        <f>SUM(AR72:AR102)</f>
        <v>0</v>
      </c>
      <c r="AS103" s="137">
        <f>SUM(AS72:AS102)</f>
        <v>0</v>
      </c>
      <c r="AT103" s="137">
        <f>SUM(AT72:AT102)</f>
        <v>0</v>
      </c>
      <c r="AV103" s="137">
        <f>SUM(AV72:AV102)</f>
        <v>0</v>
      </c>
      <c r="AW103" s="137">
        <f>SUM(AW72:AW102)</f>
        <v>0</v>
      </c>
      <c r="AX103" s="137">
        <f>SUM(AX72:AX102)</f>
        <v>0</v>
      </c>
      <c r="AY103" s="137">
        <f>SUM(AY72:AY102)</f>
        <v>0</v>
      </c>
      <c r="BA103" s="137">
        <f>SUM(BA72:BA102)</f>
        <v>0</v>
      </c>
      <c r="BB103" s="137">
        <f>SUM(BB72:BB102)</f>
        <v>0</v>
      </c>
      <c r="BC103" s="137">
        <f>SUM(BC72:BC102)</f>
        <v>0</v>
      </c>
      <c r="BD103" s="137">
        <f>SUM(BD72:BD102)</f>
        <v>0</v>
      </c>
      <c r="BF103" s="137">
        <f>SUM(BF72:BF102)</f>
        <v>0</v>
      </c>
      <c r="BG103" s="137">
        <f>SUM(BG72:BG102)</f>
        <v>0</v>
      </c>
      <c r="BH103" s="137">
        <f>SUM(BH72:BH102)</f>
        <v>0</v>
      </c>
      <c r="BI103" s="137">
        <f>SUM(BI72:BI102)</f>
        <v>0</v>
      </c>
      <c r="BK103" s="137">
        <f>SUM(BK72:BK102)</f>
        <v>0</v>
      </c>
      <c r="BL103" s="137">
        <f>SUM(BL72:BL102)</f>
        <v>0</v>
      </c>
      <c r="BM103" s="137">
        <f>SUM(BM72:BM102)</f>
        <v>0</v>
      </c>
      <c r="BN103" s="137">
        <f>SUM(BN72:BN102)</f>
        <v>0</v>
      </c>
      <c r="BP103" s="137">
        <f>SUM(BP72:BP102)</f>
        <v>0</v>
      </c>
      <c r="BQ103" s="137">
        <f>SUM(BQ72:BQ102)</f>
        <v>0</v>
      </c>
      <c r="BR103" s="137">
        <f>SUM(BR72:BR102)</f>
        <v>0</v>
      </c>
      <c r="BS103" s="137">
        <f>SUM(BS72:BS102)</f>
        <v>0</v>
      </c>
      <c r="BU103" s="137">
        <f>SUM(BU72:BU102)</f>
        <v>0</v>
      </c>
      <c r="BV103" s="137">
        <f>SUM(BV72:BV102)</f>
        <v>0</v>
      </c>
      <c r="BW103" s="137">
        <f>SUM(BW72:BW102)</f>
        <v>0</v>
      </c>
      <c r="BX103" s="137">
        <f>SUM(BX72:BX102)</f>
        <v>0</v>
      </c>
      <c r="BZ103" s="137">
        <f>SUM(BZ72:BZ102)</f>
        <v>0</v>
      </c>
      <c r="CA103" s="137">
        <f>SUM(CA72:CA102)</f>
        <v>0</v>
      </c>
      <c r="CB103" s="137">
        <f>SUM(CB72:CB102)</f>
        <v>0</v>
      </c>
      <c r="CC103" s="137">
        <f>SUM(CC72:CC102)</f>
        <v>0</v>
      </c>
      <c r="CE103" s="137">
        <f>SUM(CE72:CE102)</f>
        <v>0</v>
      </c>
      <c r="CF103" s="137">
        <f>SUM(CF72:CF102)</f>
        <v>0</v>
      </c>
      <c r="CG103" s="137">
        <f>SUM(CG72:CG102)</f>
        <v>0</v>
      </c>
      <c r="CH103" s="137">
        <f>SUM(CH72:CH102)</f>
        <v>0</v>
      </c>
      <c r="CJ103" s="137">
        <f>SUM(CJ72:CJ102)</f>
        <v>0</v>
      </c>
      <c r="CK103" s="137">
        <f>SUM(CK72:CK102)</f>
        <v>0</v>
      </c>
      <c r="CL103" s="137">
        <f>SUM(CL72:CL102)</f>
        <v>0</v>
      </c>
      <c r="CM103" s="137">
        <f>SUM(CM72:CM102)</f>
        <v>0</v>
      </c>
      <c r="CO103" s="137">
        <f>SUM(CO72:CO102)</f>
        <v>0</v>
      </c>
      <c r="CP103" s="137">
        <f>SUM(CP72:CP102)</f>
        <v>0</v>
      </c>
      <c r="CQ103" s="137">
        <f>SUM(CQ72:CQ102)</f>
        <v>0</v>
      </c>
      <c r="CR103" s="137">
        <f>SUM(CR72:CR102)</f>
        <v>0</v>
      </c>
      <c r="CT103" s="137">
        <f>SUM(CT72:CT102)</f>
        <v>0</v>
      </c>
      <c r="CU103" s="137">
        <f>SUM(CU72:CU102)</f>
        <v>0</v>
      </c>
      <c r="CV103" s="137">
        <f>SUM(CV72:CV102)</f>
        <v>0</v>
      </c>
      <c r="CW103" s="137">
        <f>SUM(CW72:CW102)</f>
        <v>0</v>
      </c>
      <c r="CY103" s="137">
        <f>SUM(CY72:CY102)</f>
        <v>0</v>
      </c>
      <c r="CZ103" s="137">
        <f>SUM(CZ72:CZ102)</f>
        <v>0</v>
      </c>
      <c r="DA103" s="137">
        <f>SUM(DA72:DA102)</f>
        <v>0</v>
      </c>
      <c r="DB103" s="137">
        <f>SUM(DB72:DB102)</f>
        <v>0</v>
      </c>
      <c r="DD103" s="137">
        <f>SUM(DD72:DD102)</f>
        <v>0</v>
      </c>
      <c r="DE103" s="137">
        <f>SUM(DE72:DE102)</f>
        <v>0</v>
      </c>
      <c r="DF103" s="137">
        <f>SUM(DF72:DF102)</f>
        <v>0</v>
      </c>
      <c r="DG103" s="137">
        <f>SUM(DG72:DG102)</f>
        <v>0</v>
      </c>
      <c r="DI103" s="137">
        <f>SUM(DI72:DI102)</f>
        <v>0</v>
      </c>
      <c r="DJ103" s="137">
        <f>SUM(DJ72:DJ102)</f>
        <v>0</v>
      </c>
      <c r="DK103" s="137">
        <f>SUM(DK72:DK102)</f>
        <v>0</v>
      </c>
      <c r="DL103" s="137">
        <f>SUM(DL72:DL102)</f>
        <v>0</v>
      </c>
      <c r="DN103" s="137">
        <f>SUM(DN72:DN102)</f>
        <v>0</v>
      </c>
      <c r="DO103" s="137">
        <f>SUM(DO72:DO102)</f>
        <v>0</v>
      </c>
      <c r="DP103" s="137">
        <f>SUM(DP72:DP102)</f>
        <v>0</v>
      </c>
      <c r="DQ103" s="137">
        <f>SUM(DQ72:DQ102)</f>
        <v>0</v>
      </c>
      <c r="DS103" s="137">
        <f>SUM(DS72:DS102)</f>
        <v>0</v>
      </c>
      <c r="DT103" s="137">
        <f>SUM(DT72:DT102)</f>
        <v>0</v>
      </c>
      <c r="DU103" s="137">
        <f>SUM(DU72:DU102)</f>
        <v>0</v>
      </c>
      <c r="DV103" s="137">
        <f>SUM(DV72:DV102)</f>
        <v>0</v>
      </c>
      <c r="DX103" s="137">
        <f>SUM(DX72:DX102)</f>
        <v>0</v>
      </c>
      <c r="DY103" s="137">
        <f>SUM(DY72:DY102)</f>
        <v>0</v>
      </c>
      <c r="DZ103" s="137">
        <f>SUM(DZ72:DZ102)</f>
        <v>0</v>
      </c>
      <c r="EA103" s="137">
        <f>SUM(EA72:EA102)</f>
        <v>0</v>
      </c>
      <c r="EC103" s="137">
        <f>SUM(EC72:EC102)</f>
        <v>0</v>
      </c>
      <c r="ED103" s="137">
        <f>SUM(ED72:ED102)</f>
        <v>0</v>
      </c>
      <c r="EE103" s="137">
        <f>SUM(EE72:EE102)</f>
        <v>0</v>
      </c>
      <c r="EF103" s="137">
        <f>SUM(EF72:EF102)</f>
        <v>0</v>
      </c>
      <c r="EH103" s="137">
        <f>SUM(EH72:EH102)</f>
        <v>0</v>
      </c>
      <c r="EI103" s="137">
        <f>SUM(EI72:EI102)</f>
        <v>0</v>
      </c>
      <c r="EJ103" s="137">
        <f>SUM(EJ72:EJ102)</f>
        <v>0</v>
      </c>
      <c r="EK103" s="137">
        <f>SUM(EK72:EK102)</f>
        <v>0</v>
      </c>
      <c r="EM103" s="137">
        <f>SUM(EM72:EM102)</f>
        <v>0</v>
      </c>
      <c r="EN103" s="137">
        <f>SUM(EN72:EN102)</f>
        <v>0</v>
      </c>
      <c r="EO103" s="137">
        <f>SUM(EO72:EO102)</f>
        <v>0</v>
      </c>
      <c r="EP103" s="137">
        <f>SUM(EP72:EP102)</f>
        <v>0</v>
      </c>
      <c r="ER103" s="137">
        <f>SUM(ER72:ER102)</f>
        <v>0</v>
      </c>
      <c r="ES103" s="137">
        <f>SUM(ES72:ES102)</f>
        <v>0</v>
      </c>
      <c r="ET103" s="137">
        <f>SUM(ET72:ET102)</f>
        <v>0</v>
      </c>
      <c r="EU103" s="137">
        <f>SUM(EU72:EU102)</f>
        <v>0</v>
      </c>
      <c r="EW103" s="137">
        <f>SUM(EW72:EW102)</f>
        <v>0</v>
      </c>
      <c r="EX103" s="137">
        <f>SUM(EX72:EX102)</f>
        <v>0</v>
      </c>
      <c r="EY103" s="137">
        <f>SUM(EY72:EY102)</f>
        <v>0</v>
      </c>
      <c r="EZ103" s="137">
        <f>SUM(EZ72:EZ102)</f>
        <v>0</v>
      </c>
      <c r="FB103" s="137">
        <f>SUM(FB72:FB102)</f>
        <v>0</v>
      </c>
      <c r="FC103" s="137">
        <f>SUM(FC72:FC102)</f>
        <v>0</v>
      </c>
      <c r="FD103" s="137">
        <f>SUM(FD72:FD102)</f>
        <v>0</v>
      </c>
      <c r="FE103" s="137">
        <f>SUM(FE72:FE102)</f>
        <v>0</v>
      </c>
      <c r="FG103" s="137">
        <f>SUM(FG72:FG102)</f>
        <v>0</v>
      </c>
      <c r="FH103" s="137">
        <f>SUM(FH72:FH102)</f>
        <v>0</v>
      </c>
      <c r="FI103" s="137">
        <f>SUM(FI72:FI102)</f>
        <v>0</v>
      </c>
      <c r="FJ103" s="137">
        <f>SUM(FJ72:FJ102)</f>
        <v>0</v>
      </c>
      <c r="FL103" s="137">
        <f>SUM(FL72:FL102)</f>
        <v>0</v>
      </c>
      <c r="FM103" s="137">
        <f>SUM(FM72:FM102)</f>
        <v>0</v>
      </c>
      <c r="FN103" s="137">
        <f>SUM(FN72:FN102)</f>
        <v>0</v>
      </c>
      <c r="FO103" s="137">
        <f>SUM(FO72:FO102)</f>
        <v>0</v>
      </c>
      <c r="FQ103" s="137">
        <f>SUM(FQ72:FQ102)</f>
        <v>0</v>
      </c>
      <c r="FR103" s="137">
        <f>SUM(FR72:FR102)</f>
        <v>0</v>
      </c>
      <c r="FS103" s="137">
        <f>SUM(FS72:FS102)</f>
        <v>0</v>
      </c>
      <c r="FT103" s="137">
        <f>SUM(FT72:FT102)</f>
        <v>0</v>
      </c>
      <c r="FV103" s="137">
        <f>SUM(FV72:FV102)</f>
        <v>0</v>
      </c>
      <c r="FW103" s="137">
        <f>SUM(FW72:FW102)</f>
        <v>0</v>
      </c>
      <c r="FX103" s="137">
        <f>SUM(FX72:FX102)</f>
        <v>0</v>
      </c>
      <c r="FY103" s="137">
        <f>SUM(FY72:FY102)</f>
        <v>0</v>
      </c>
      <c r="GA103" s="137">
        <f>SUM(GA72:GA102)</f>
        <v>0</v>
      </c>
      <c r="GB103" s="137">
        <f>SUM(GB72:GB102)</f>
        <v>0</v>
      </c>
      <c r="GC103" s="137">
        <f>SUM(GC72:GC102)</f>
        <v>0</v>
      </c>
      <c r="GD103" s="137">
        <f>SUM(GD72:GD102)</f>
        <v>0</v>
      </c>
      <c r="GF103" s="137">
        <f>SUM(GF72:GF102)</f>
        <v>0</v>
      </c>
      <c r="GG103" s="137">
        <f>SUM(GG72:GG102)</f>
        <v>0</v>
      </c>
      <c r="GH103" s="137">
        <f>SUM(GH72:GH102)</f>
        <v>0</v>
      </c>
      <c r="GI103" s="137">
        <f>SUM(GI72:GI102)</f>
        <v>0</v>
      </c>
      <c r="GK103" s="137">
        <f>SUM(GK72:GK102)</f>
        <v>0</v>
      </c>
      <c r="GL103" s="137">
        <f>SUM(GL72:GL102)</f>
        <v>0</v>
      </c>
      <c r="GM103" s="137">
        <f>SUM(GM72:GM102)</f>
        <v>0</v>
      </c>
      <c r="GN103" s="137">
        <f>SUM(GN72:GN102)</f>
        <v>0</v>
      </c>
      <c r="GP103" s="137">
        <f>SUM(GP72:GP102)</f>
        <v>0</v>
      </c>
      <c r="GQ103" s="137">
        <f>SUM(GQ72:GQ102)</f>
        <v>0</v>
      </c>
      <c r="GR103" s="137">
        <f>SUM(GR72:GR102)</f>
        <v>0</v>
      </c>
      <c r="GS103" s="137">
        <f>SUM(GS72:GS102)</f>
        <v>0</v>
      </c>
      <c r="GU103" s="137">
        <f>SUM(GU72:GU102)</f>
        <v>0</v>
      </c>
      <c r="GV103" s="137">
        <f>SUM(GV72:GV102)</f>
        <v>0</v>
      </c>
      <c r="GW103" s="137">
        <f>SUM(GW72:GW102)</f>
        <v>0</v>
      </c>
      <c r="GX103" s="137">
        <f>SUM(GX72:GX102)</f>
        <v>0</v>
      </c>
      <c r="GZ103" s="137">
        <f>SUM(GZ72:GZ102)</f>
        <v>0</v>
      </c>
      <c r="HA103" s="137">
        <f>SUM(HA72:HA102)</f>
        <v>0</v>
      </c>
      <c r="HB103" s="137">
        <f>SUM(HB72:HB102)</f>
        <v>0</v>
      </c>
      <c r="HC103" s="137">
        <f>SUM(HC72:HC102)</f>
        <v>0</v>
      </c>
      <c r="HE103" s="137">
        <f>SUM(HE72:HE102)</f>
        <v>0</v>
      </c>
      <c r="HF103" s="137">
        <f>SUM(HF72:HF102)</f>
        <v>0</v>
      </c>
      <c r="HG103" s="137">
        <f>SUM(HG72:HG102)</f>
        <v>0</v>
      </c>
      <c r="HH103" s="137">
        <f>SUM(HH72:HH102)</f>
        <v>0</v>
      </c>
      <c r="HJ103" s="137">
        <f>SUM(HJ72:HJ102)</f>
        <v>0</v>
      </c>
      <c r="HK103" s="137">
        <f>SUM(HK72:HK102)</f>
        <v>0</v>
      </c>
      <c r="HL103" s="137">
        <f>SUM(HL72:HL102)</f>
        <v>0</v>
      </c>
      <c r="HM103" s="137">
        <f>SUM(HM72:HM102)</f>
        <v>0</v>
      </c>
      <c r="HO103" s="137">
        <f>SUM(HO72:HO102)</f>
        <v>0</v>
      </c>
      <c r="HP103" s="137">
        <f>SUM(HP72:HP102)</f>
        <v>0</v>
      </c>
      <c r="HQ103" s="137">
        <f>SUM(HQ72:HQ102)</f>
        <v>0</v>
      </c>
      <c r="HR103" s="137">
        <f>SUM(HR72:HR102)</f>
        <v>0</v>
      </c>
      <c r="HT103" s="137">
        <f>SUM(HT72:HT102)</f>
        <v>0</v>
      </c>
      <c r="HU103" s="137">
        <f>SUM(HU72:HU102)</f>
        <v>0</v>
      </c>
      <c r="HV103" s="137">
        <f>SUM(HV72:HV102)</f>
        <v>0</v>
      </c>
      <c r="HW103" s="137">
        <f>SUM(HW72:HW102)</f>
        <v>0</v>
      </c>
      <c r="HY103" s="137">
        <f>SUM(HY72:HY102)</f>
        <v>0</v>
      </c>
      <c r="HZ103" s="137">
        <f>SUM(HZ72:HZ102)</f>
        <v>0</v>
      </c>
      <c r="IA103" s="137">
        <f>SUM(IA72:IA102)</f>
        <v>0</v>
      </c>
      <c r="IB103" s="137">
        <f>SUM(IB72:IB102)</f>
        <v>0</v>
      </c>
      <c r="ID103" s="137">
        <f>SUM(ID72:ID102)</f>
        <v>0</v>
      </c>
      <c r="IE103" s="137">
        <f>SUM(IE72:IE102)</f>
        <v>0</v>
      </c>
      <c r="IF103" s="137">
        <f>SUM(IF72:IF102)</f>
        <v>0</v>
      </c>
      <c r="IG103" s="137">
        <f>SUM(IG72:IG102)</f>
        <v>0</v>
      </c>
      <c r="II103" s="137">
        <f>SUM(II72:II102)</f>
        <v>0</v>
      </c>
      <c r="IJ103" s="137">
        <f>SUM(IJ72:IJ102)</f>
        <v>0</v>
      </c>
      <c r="IK103" s="137">
        <f>SUM(IK72:IK102)</f>
        <v>0</v>
      </c>
      <c r="IL103" s="137">
        <f>SUM(IL72:IL102)</f>
        <v>0</v>
      </c>
      <c r="IN103" s="137">
        <f>SUM(IN72:IN102)</f>
        <v>0</v>
      </c>
      <c r="IO103" s="137">
        <f>SUM(IO72:IO102)</f>
        <v>0</v>
      </c>
      <c r="IP103" s="137">
        <f>SUM(IP72:IP102)</f>
        <v>0</v>
      </c>
      <c r="IQ103" s="137">
        <f>SUM(IQ72:IQ102)</f>
        <v>0</v>
      </c>
      <c r="IS103" s="137">
        <f>SUM(IS72:IS102)</f>
        <v>0</v>
      </c>
      <c r="IT103" s="137">
        <f>SUM(IT72:IT102)</f>
        <v>0</v>
      </c>
      <c r="IU103" s="137">
        <f>SUM(IU72:IU102)</f>
        <v>0</v>
      </c>
      <c r="IV103" s="137">
        <f>SUM(IV72:IV102)</f>
        <v>0</v>
      </c>
      <c r="IX103" s="137">
        <f>SUM(IX72:IX102)</f>
        <v>0</v>
      </c>
      <c r="IY103" s="137">
        <f>SUM(IY72:IY102)</f>
        <v>0</v>
      </c>
      <c r="IZ103" s="137">
        <f>SUM(IZ72:IZ102)</f>
        <v>0</v>
      </c>
      <c r="JA103" s="137">
        <f>SUM(JA72:JA102)</f>
        <v>0</v>
      </c>
      <c r="JC103" s="137">
        <f>SUM(JC72:JC102)</f>
        <v>0</v>
      </c>
      <c r="JD103" s="137">
        <f>SUM(JD72:JD102)</f>
        <v>0</v>
      </c>
      <c r="JE103" s="137">
        <f>SUM(JE72:JE102)</f>
        <v>0</v>
      </c>
      <c r="JF103" s="137">
        <f>SUM(JF72:JF102)</f>
        <v>0</v>
      </c>
      <c r="JH103" s="137">
        <f>SUM(JH72:JH102)</f>
        <v>0</v>
      </c>
      <c r="JI103" s="137">
        <f>SUM(JI72:JI102)</f>
        <v>0</v>
      </c>
      <c r="JJ103" s="137">
        <f>SUM(JJ72:JJ102)</f>
        <v>0</v>
      </c>
      <c r="JK103" s="137">
        <f>SUM(JK72:JK102)</f>
        <v>0</v>
      </c>
      <c r="JM103" s="137">
        <f>SUM(JM72:JM102)</f>
        <v>0</v>
      </c>
      <c r="JN103" s="137">
        <f>SUM(JN72:JN102)</f>
        <v>0</v>
      </c>
      <c r="JO103" s="137">
        <f>SUM(JO72:JO102)</f>
        <v>0</v>
      </c>
      <c r="JP103" s="137">
        <f>SUM(JP72:JP102)</f>
        <v>0</v>
      </c>
      <c r="JR103" s="137">
        <f>SUM(JR72:JR102)</f>
        <v>0</v>
      </c>
      <c r="JS103" s="137">
        <f>SUM(JS72:JS102)</f>
        <v>0</v>
      </c>
      <c r="JT103" s="137">
        <f>SUM(JT72:JT102)</f>
        <v>0</v>
      </c>
      <c r="JU103" s="137">
        <f>SUM(JU72:JU102)</f>
        <v>0</v>
      </c>
      <c r="JW103" s="137">
        <f>SUM(JW72:JW102)</f>
        <v>0</v>
      </c>
      <c r="JX103" s="137">
        <f>SUM(JX72:JX102)</f>
        <v>0</v>
      </c>
      <c r="JY103" s="137">
        <f>SUM(JY72:JY102)</f>
        <v>0</v>
      </c>
      <c r="JZ103" s="137">
        <f>SUM(JZ72:JZ102)</f>
        <v>0</v>
      </c>
      <c r="KB103" s="137">
        <f>SUM(KB72:KB102)</f>
        <v>0</v>
      </c>
      <c r="KC103" s="137">
        <f>SUM(KC72:KC102)</f>
        <v>0</v>
      </c>
      <c r="KD103" s="137">
        <f>SUM(KD72:KD102)</f>
        <v>0</v>
      </c>
      <c r="KE103" s="137">
        <f>SUM(KE72:KE102)</f>
        <v>0</v>
      </c>
      <c r="KG103" s="137">
        <f>SUM(KG72:KG102)</f>
        <v>0</v>
      </c>
      <c r="KH103" s="137">
        <f>SUM(KH72:KH102)</f>
        <v>0</v>
      </c>
      <c r="KI103" s="137">
        <f>SUM(KI72:KI102)</f>
        <v>0</v>
      </c>
      <c r="KJ103" s="137">
        <f>SUM(KJ72:KJ102)</f>
        <v>0</v>
      </c>
      <c r="KL103" s="137">
        <f>SUM(KL72:KL102)</f>
        <v>0</v>
      </c>
      <c r="KM103" s="137">
        <f>SUM(KM72:KM102)</f>
        <v>0</v>
      </c>
      <c r="KN103" s="137">
        <f>SUM(KN72:KN102)</f>
        <v>0</v>
      </c>
      <c r="KO103" s="137">
        <f>SUM(KO72:KO102)</f>
        <v>0</v>
      </c>
      <c r="KQ103" s="137">
        <f>SUM(KQ72:KQ102)</f>
        <v>0</v>
      </c>
      <c r="KR103" s="137">
        <f>SUM(KR72:KR102)</f>
        <v>0</v>
      </c>
      <c r="KS103" s="137">
        <f>SUM(KS72:KS102)</f>
        <v>0</v>
      </c>
      <c r="KT103" s="137">
        <f>SUM(KT72:KT102)</f>
        <v>0</v>
      </c>
      <c r="KV103" s="137">
        <f>SUM(KV72:KV102)</f>
        <v>0</v>
      </c>
      <c r="KW103" s="137">
        <f>SUM(KW72:KW102)</f>
        <v>0</v>
      </c>
      <c r="KX103" s="137">
        <f>SUM(KX72:KX102)</f>
        <v>0</v>
      </c>
      <c r="KY103" s="137">
        <f>SUM(KY72:KY102)</f>
        <v>0</v>
      </c>
      <c r="LA103" s="137">
        <f>SUM(LA72:LA102)</f>
        <v>0</v>
      </c>
      <c r="LB103" s="137">
        <f>SUM(LB72:LB102)</f>
        <v>0</v>
      </c>
      <c r="LC103" s="137">
        <f>SUM(LC72:LC102)</f>
        <v>0</v>
      </c>
      <c r="LD103" s="137">
        <f>SUM(LD72:LD102)</f>
        <v>0</v>
      </c>
      <c r="LF103" s="137">
        <f>SUM(LF72:LF102)</f>
        <v>0</v>
      </c>
      <c r="LG103" s="137">
        <f>SUM(LG72:LG102)</f>
        <v>0</v>
      </c>
      <c r="LH103" s="137">
        <f>SUM(LH72:LH102)</f>
        <v>0</v>
      </c>
      <c r="LI103" s="137">
        <f>SUM(LI72:LI102)</f>
        <v>0</v>
      </c>
      <c r="LK103" s="137">
        <f>SUM(LK72:LK102)</f>
        <v>0</v>
      </c>
      <c r="LL103" s="137">
        <f>SUM(LL72:LL102)</f>
        <v>0</v>
      </c>
      <c r="LM103" s="137">
        <f>SUM(LM72:LM102)</f>
        <v>0</v>
      </c>
      <c r="LN103" s="137">
        <f>SUM(LN72:LN102)</f>
        <v>0</v>
      </c>
      <c r="LP103" s="137">
        <f>SUM(LP72:LP102)</f>
        <v>0</v>
      </c>
      <c r="LQ103" s="137">
        <f>SUM(LQ72:LQ102)</f>
        <v>0</v>
      </c>
      <c r="LR103" s="137">
        <f>SUM(LR72:LR102)</f>
        <v>0</v>
      </c>
      <c r="LS103" s="137">
        <f>SUM(LS72:LS102)</f>
        <v>0</v>
      </c>
      <c r="LU103" s="137">
        <f>SUM(LU72:LU102)</f>
        <v>0</v>
      </c>
      <c r="LV103" s="137">
        <f>SUM(LV72:LV102)</f>
        <v>0</v>
      </c>
      <c r="LW103" s="137">
        <f>SUM(LW72:LW102)</f>
        <v>0</v>
      </c>
      <c r="LX103" s="137">
        <f>SUM(LX72:LX102)</f>
        <v>0</v>
      </c>
      <c r="LZ103" s="137">
        <f>SUM(LZ72:LZ102)</f>
        <v>0</v>
      </c>
      <c r="MA103" s="137">
        <f>SUM(MA72:MA102)</f>
        <v>0</v>
      </c>
      <c r="MB103" s="137">
        <f>SUM(MB72:MB102)</f>
        <v>0</v>
      </c>
      <c r="MC103" s="137">
        <f>SUM(MC72:MC102)</f>
        <v>0</v>
      </c>
      <c r="ME103" s="137">
        <f>SUM(ME72:ME102)</f>
        <v>0</v>
      </c>
      <c r="MF103" s="137">
        <f>SUM(MF72:MF102)</f>
        <v>0</v>
      </c>
      <c r="MG103" s="137">
        <f>SUM(MG72:MG102)</f>
        <v>0</v>
      </c>
      <c r="MH103" s="137">
        <f>SUM(MH72:MH102)</f>
        <v>0</v>
      </c>
      <c r="MJ103" s="137">
        <f>SUM(MJ72:MJ102)</f>
        <v>0</v>
      </c>
      <c r="MK103" s="137">
        <f>SUM(MK72:MK102)</f>
        <v>0</v>
      </c>
      <c r="ML103" s="137">
        <f>SUM(ML72:ML102)</f>
        <v>0</v>
      </c>
      <c r="MM103" s="137">
        <f>SUM(MM72:MM102)</f>
        <v>0</v>
      </c>
      <c r="MO103" s="137">
        <f>SUM(MO72:MO102)</f>
        <v>0</v>
      </c>
      <c r="MP103" s="137">
        <f>SUM(MP72:MP102)</f>
        <v>0</v>
      </c>
      <c r="MQ103" s="137">
        <f>SUM(MQ72:MQ102)</f>
        <v>0</v>
      </c>
      <c r="MR103" s="137">
        <f>SUM(MR72:MR102)</f>
        <v>0</v>
      </c>
      <c r="MT103" s="137">
        <f>SUM(MT72:MT102)</f>
        <v>0</v>
      </c>
      <c r="MU103" s="137">
        <f>SUM(MU72:MU102)</f>
        <v>0</v>
      </c>
      <c r="MV103" s="137">
        <f>SUM(MV72:MV102)</f>
        <v>0</v>
      </c>
      <c r="MW103" s="137">
        <f>SUM(MW72:MW102)</f>
        <v>0</v>
      </c>
      <c r="MY103" s="137">
        <f>SUM(MY72:MY102)</f>
        <v>0</v>
      </c>
      <c r="MZ103" s="137">
        <f>SUM(MZ72:MZ102)</f>
        <v>0</v>
      </c>
      <c r="NA103" s="137">
        <f>SUM(NA72:NA102)</f>
        <v>0</v>
      </c>
      <c r="NB103" s="137">
        <f>SUM(NB72:NB102)</f>
        <v>0</v>
      </c>
      <c r="ND103" s="137">
        <f>SUM(ND72:ND102)</f>
        <v>0</v>
      </c>
      <c r="NE103" s="137">
        <f>SUM(NE72:NE102)</f>
        <v>0</v>
      </c>
      <c r="NF103" s="137">
        <f>SUM(NF72:NF102)</f>
        <v>0</v>
      </c>
      <c r="NG103" s="137">
        <f>SUM(NG72:NG102)</f>
        <v>0</v>
      </c>
      <c r="NI103" s="137">
        <f>SUM(NI72:NI102)</f>
        <v>0</v>
      </c>
      <c r="NJ103" s="137">
        <f>SUM(NJ72:NJ102)</f>
        <v>0</v>
      </c>
      <c r="NK103" s="137">
        <f>SUM(NK72:NK102)</f>
        <v>0</v>
      </c>
      <c r="NL103" s="137">
        <f>SUM(NL72:NL102)</f>
        <v>0</v>
      </c>
      <c r="NN103" s="137">
        <f>SUM(NN72:NN102)</f>
        <v>0</v>
      </c>
      <c r="NO103" s="137">
        <f>SUM(NO72:NO102)</f>
        <v>0</v>
      </c>
      <c r="NP103" s="137">
        <f>SUM(NP72:NP102)</f>
        <v>0</v>
      </c>
      <c r="NQ103" s="137">
        <f>SUM(NQ72:NQ102)</f>
        <v>0</v>
      </c>
      <c r="NS103" s="137">
        <f>SUM(NS72:NS102)</f>
        <v>0</v>
      </c>
      <c r="NT103" s="137">
        <f>SUM(NT72:NT102)</f>
        <v>0</v>
      </c>
      <c r="NU103" s="137">
        <f>SUM(NU72:NU102)</f>
        <v>0</v>
      </c>
      <c r="NV103" s="137">
        <f>SUM(NV72:NV102)</f>
        <v>0</v>
      </c>
      <c r="NX103" s="137">
        <f>SUM(NX72:NX102)</f>
        <v>0</v>
      </c>
      <c r="NY103" s="137">
        <f>SUM(NY72:NY102)</f>
        <v>0</v>
      </c>
      <c r="NZ103" s="137">
        <f>SUM(NZ72:NZ102)</f>
        <v>0</v>
      </c>
      <c r="OA103" s="137">
        <f>SUM(OA72:OA102)</f>
        <v>0</v>
      </c>
      <c r="OC103" s="137">
        <f>SUM(OC72:OC102)</f>
        <v>0</v>
      </c>
      <c r="OD103" s="137">
        <f>SUM(OD72:OD102)</f>
        <v>0</v>
      </c>
      <c r="OE103" s="137">
        <f>SUM(OE72:OE102)</f>
        <v>0</v>
      </c>
      <c r="OF103" s="137">
        <f>SUM(OF72:OF102)</f>
        <v>0</v>
      </c>
      <c r="OH103" s="137">
        <f>SUM(OH72:OH102)</f>
        <v>0</v>
      </c>
      <c r="OI103" s="137">
        <f>SUM(OI72:OI102)</f>
        <v>0</v>
      </c>
      <c r="OJ103" s="137">
        <f>SUM(OJ72:OJ102)</f>
        <v>0</v>
      </c>
      <c r="OK103" s="137">
        <f>SUM(OK72:OK102)</f>
        <v>0</v>
      </c>
      <c r="OM103" s="137">
        <f>SUM(OM72:OM102)</f>
        <v>0</v>
      </c>
      <c r="ON103" s="137">
        <f>SUM(ON72:ON102)</f>
        <v>0</v>
      </c>
      <c r="OO103" s="137">
        <f>SUM(OO72:OO102)</f>
        <v>0</v>
      </c>
      <c r="OP103" s="137">
        <f>SUM(OP72:OP102)</f>
        <v>0</v>
      </c>
      <c r="OR103" s="137">
        <f>SUM(OR72:OR102)</f>
        <v>0</v>
      </c>
      <c r="OS103" s="137">
        <f>SUM(OS72:OS102)</f>
        <v>0</v>
      </c>
      <c r="OT103" s="137">
        <f>SUM(OT72:OT102)</f>
        <v>0</v>
      </c>
      <c r="OU103" s="137">
        <f>SUM(OU72:OU102)</f>
        <v>0</v>
      </c>
      <c r="OW103" s="137">
        <f>SUM(OW72:OW102)</f>
        <v>0</v>
      </c>
      <c r="OX103" s="137">
        <f>SUM(OX72:OX102)</f>
        <v>0</v>
      </c>
      <c r="OY103" s="137">
        <f>SUM(OY72:OY102)</f>
        <v>0</v>
      </c>
      <c r="OZ103" s="137">
        <f>SUM(OZ72:OZ102)</f>
        <v>0</v>
      </c>
      <c r="PB103" s="137">
        <f>SUM(PB72:PB102)</f>
        <v>0</v>
      </c>
      <c r="PC103" s="137">
        <f>SUM(PC72:PC102)</f>
        <v>0</v>
      </c>
      <c r="PD103" s="137">
        <f>SUM(PD72:PD102)</f>
        <v>0</v>
      </c>
      <c r="PE103" s="137">
        <f>SUM(PE72:PE102)</f>
        <v>0</v>
      </c>
      <c r="PG103" s="137">
        <f>SUM(PG72:PG102)</f>
        <v>0</v>
      </c>
      <c r="PH103" s="137">
        <f>SUM(PH72:PH102)</f>
        <v>0</v>
      </c>
      <c r="PI103" s="137">
        <f>SUM(PI72:PI102)</f>
        <v>0</v>
      </c>
      <c r="PJ103" s="137">
        <f>SUM(PJ72:PJ102)</f>
        <v>0</v>
      </c>
      <c r="PL103" s="137">
        <f>SUM(PL72:PL102)</f>
        <v>0</v>
      </c>
      <c r="PM103" s="137">
        <f>SUM(PM72:PM102)</f>
        <v>0</v>
      </c>
      <c r="PN103" s="137">
        <f>SUM(PN72:PN102)</f>
        <v>0</v>
      </c>
      <c r="PO103" s="137">
        <f>SUM(PO72:PO102)</f>
        <v>0</v>
      </c>
      <c r="PQ103" s="137">
        <f>SUM(PQ72:PQ102)</f>
        <v>0</v>
      </c>
      <c r="PR103" s="137">
        <f>SUM(PR72:PR102)</f>
        <v>0</v>
      </c>
      <c r="PS103" s="137">
        <f>SUM(PS72:PS102)</f>
        <v>0</v>
      </c>
      <c r="PT103" s="137">
        <f>SUM(PT72:PT102)</f>
        <v>0</v>
      </c>
      <c r="PV103" s="137">
        <f>SUM(PV72:PV102)</f>
        <v>0</v>
      </c>
      <c r="PW103" s="137">
        <f>SUM(PW72:PW102)</f>
        <v>0</v>
      </c>
      <c r="PX103" s="137">
        <f>SUM(PX72:PX102)</f>
        <v>0</v>
      </c>
      <c r="PY103" s="137">
        <f>SUM(PY72:PY102)</f>
        <v>0</v>
      </c>
      <c r="QA103" s="137">
        <f>SUM(QA72:QA102)</f>
        <v>0</v>
      </c>
      <c r="QB103" s="137">
        <f>SUM(QB72:QB102)</f>
        <v>0</v>
      </c>
      <c r="QC103" s="137">
        <f>SUM(QC72:QC102)</f>
        <v>0</v>
      </c>
      <c r="QD103" s="137">
        <f>SUM(QD72:QD102)</f>
        <v>0</v>
      </c>
      <c r="QF103" s="137">
        <f>SUM(QF72:QF102)</f>
        <v>0</v>
      </c>
      <c r="QG103" s="137">
        <f>SUM(QG72:QG102)</f>
        <v>0</v>
      </c>
      <c r="QH103" s="137">
        <f>SUM(QH72:QH102)</f>
        <v>0</v>
      </c>
      <c r="QI103" s="137">
        <f>SUM(QI72:QI102)</f>
        <v>0</v>
      </c>
      <c r="QK103" s="137">
        <f>SUM(QK72:QK102)</f>
        <v>0</v>
      </c>
      <c r="QL103" s="137">
        <f>SUM(QL72:QL102)</f>
        <v>0</v>
      </c>
      <c r="QM103" s="137">
        <f>SUM(QM72:QM102)</f>
        <v>0</v>
      </c>
      <c r="QN103" s="137">
        <f>SUM(QN72:QN102)</f>
        <v>0</v>
      </c>
      <c r="QP103" s="137">
        <f>SUM(QP72:QP102)</f>
        <v>0</v>
      </c>
      <c r="QQ103" s="137">
        <f>SUM(QQ72:QQ102)</f>
        <v>0</v>
      </c>
      <c r="QR103" s="137">
        <f>SUM(QR72:QR102)</f>
        <v>0</v>
      </c>
      <c r="QS103" s="137">
        <f>SUM(QS72:QS102)</f>
        <v>0</v>
      </c>
      <c r="QU103" s="137">
        <f>SUM(QU72:QU102)</f>
        <v>0</v>
      </c>
      <c r="QV103" s="137">
        <f>SUM(QV72:QV102)</f>
        <v>0</v>
      </c>
      <c r="QW103" s="137">
        <f>SUM(QW72:QW102)</f>
        <v>0</v>
      </c>
      <c r="QX103" s="137">
        <f>SUM(QX72:QX102)</f>
        <v>0</v>
      </c>
      <c r="QZ103" s="137">
        <f>SUM(QZ72:QZ102)</f>
        <v>0</v>
      </c>
      <c r="RA103" s="137">
        <f>SUM(RA72:RA102)</f>
        <v>0</v>
      </c>
      <c r="RB103" s="137">
        <f>SUM(RB72:RB102)</f>
        <v>0</v>
      </c>
      <c r="RC103" s="137">
        <f>SUM(RC72:RC102)</f>
        <v>0</v>
      </c>
      <c r="RE103" s="137">
        <f>SUM(RE72:RE102)</f>
        <v>0</v>
      </c>
      <c r="RF103" s="137">
        <f>SUM(RF72:RF102)</f>
        <v>0</v>
      </c>
      <c r="RG103" s="137">
        <f>SUM(RG72:RG102)</f>
        <v>0</v>
      </c>
      <c r="RH103" s="137">
        <f>SUM(RH72:RH102)</f>
        <v>0</v>
      </c>
      <c r="RJ103" s="137">
        <f>SUM(RJ72:RJ102)</f>
        <v>0</v>
      </c>
      <c r="RK103" s="137">
        <f>SUM(RK72:RK102)</f>
        <v>0</v>
      </c>
      <c r="RL103" s="137">
        <f>SUM(RL72:RL102)</f>
        <v>0</v>
      </c>
      <c r="RM103" s="137">
        <f>SUM(RM72:RM102)</f>
        <v>0</v>
      </c>
      <c r="RO103" s="137">
        <f>SUM(RO72:RO102)</f>
        <v>0</v>
      </c>
      <c r="RP103" s="137">
        <f>SUM(RP72:RP102)</f>
        <v>0</v>
      </c>
      <c r="RQ103" s="137">
        <f>SUM(RQ72:RQ102)</f>
        <v>0</v>
      </c>
      <c r="RR103" s="137">
        <f>SUM(RR72:RR102)</f>
        <v>0</v>
      </c>
      <c r="RT103" s="137">
        <f>SUM(RT72:RT102)</f>
        <v>0</v>
      </c>
      <c r="RU103" s="137">
        <f>SUM(RU72:RU102)</f>
        <v>0</v>
      </c>
      <c r="RV103" s="137">
        <f>SUM(RV72:RV102)</f>
        <v>0</v>
      </c>
      <c r="RW103" s="137">
        <f>SUM(RW72:RW102)</f>
        <v>0</v>
      </c>
      <c r="RY103" s="137">
        <f>SUM(RY72:RY102)</f>
        <v>0</v>
      </c>
      <c r="RZ103" s="137">
        <f>SUM(RZ72:RZ102)</f>
        <v>0</v>
      </c>
      <c r="SA103" s="137">
        <f>SUM(SA72:SA102)</f>
        <v>0</v>
      </c>
      <c r="SB103" s="137">
        <f>SUM(SB72:SB102)</f>
        <v>0</v>
      </c>
      <c r="SD103" s="137">
        <f>SUM(SD72:SD102)</f>
        <v>0</v>
      </c>
      <c r="SE103" s="137">
        <f>SUM(SE72:SE102)</f>
        <v>0</v>
      </c>
      <c r="SF103" s="137">
        <f>SUM(SF72:SF102)</f>
        <v>0</v>
      </c>
      <c r="SG103" s="137">
        <f>SUM(SG72:SG102)</f>
        <v>0</v>
      </c>
      <c r="SI103" s="137">
        <f>SUM(SI72:SI102)</f>
        <v>0</v>
      </c>
      <c r="SJ103" s="137">
        <f>SUM(SJ72:SJ102)</f>
        <v>0</v>
      </c>
      <c r="SK103" s="137">
        <f>SUM(SK72:SK102)</f>
        <v>0</v>
      </c>
      <c r="SL103" s="137">
        <f>SUM(SL72:SL102)</f>
        <v>0</v>
      </c>
      <c r="SN103" s="137">
        <f>SUM(SN72:SN102)</f>
        <v>0</v>
      </c>
      <c r="SO103" s="137">
        <f>SUM(SO72:SO102)</f>
        <v>0</v>
      </c>
      <c r="SP103" s="137">
        <f>SUM(SP72:SP102)</f>
        <v>0</v>
      </c>
      <c r="SQ103" s="137">
        <f>SUM(SQ72:SQ102)</f>
        <v>0</v>
      </c>
      <c r="SS103" s="137">
        <f>SUM(SS72:SS102)</f>
        <v>0</v>
      </c>
      <c r="ST103" s="137">
        <f>SUM(ST72:ST102)</f>
        <v>0</v>
      </c>
      <c r="SU103" s="137">
        <f>SUM(SU72:SU102)</f>
        <v>0</v>
      </c>
      <c r="SV103" s="137">
        <f>SUM(SV72:SV102)</f>
        <v>0</v>
      </c>
      <c r="SX103" s="137">
        <f>SUM(SX72:SX102)</f>
        <v>0</v>
      </c>
      <c r="SY103" s="137">
        <f>SUM(SY72:SY102)</f>
        <v>0</v>
      </c>
      <c r="SZ103" s="137">
        <f>SUM(SZ72:SZ102)</f>
        <v>0</v>
      </c>
      <c r="TA103" s="137">
        <f>SUM(TA72:TA102)</f>
        <v>0</v>
      </c>
      <c r="TC103" s="137">
        <f>SUM(TC72:TC102)</f>
        <v>0</v>
      </c>
      <c r="TD103" s="137">
        <f>SUM(TD72:TD102)</f>
        <v>0</v>
      </c>
      <c r="TE103" s="137">
        <f>SUM(TE72:TE102)</f>
        <v>0</v>
      </c>
      <c r="TF103" s="137">
        <f>SUM(TF72:TF102)</f>
        <v>0</v>
      </c>
      <c r="TH103" s="137">
        <f>SUM(TH72:TH102)</f>
        <v>0</v>
      </c>
      <c r="TI103" s="137">
        <f>SUM(TI72:TI102)</f>
        <v>0</v>
      </c>
      <c r="TJ103" s="137">
        <f>SUM(TJ72:TJ102)</f>
        <v>0</v>
      </c>
      <c r="TK103" s="137">
        <f>SUM(TK72:TK102)</f>
        <v>0</v>
      </c>
      <c r="TM103" s="137">
        <f>SUM(TM72:TM102)</f>
        <v>0</v>
      </c>
      <c r="TN103" s="137">
        <f>SUM(TN72:TN102)</f>
        <v>0</v>
      </c>
      <c r="TO103" s="137">
        <f>SUM(TO72:TO102)</f>
        <v>0</v>
      </c>
      <c r="TP103" s="137">
        <f>SUM(TP72:TP102)</f>
        <v>0</v>
      </c>
      <c r="TR103" s="137">
        <f>SUM(TR72:TR102)</f>
        <v>0</v>
      </c>
      <c r="TS103" s="137">
        <f>SUM(TS72:TS102)</f>
        <v>0</v>
      </c>
      <c r="TT103" s="137">
        <f>SUM(TT72:TT102)</f>
        <v>0</v>
      </c>
      <c r="TU103" s="137">
        <f>SUM(TU72:TU102)</f>
        <v>0</v>
      </c>
      <c r="TW103" s="137">
        <f>SUM(TW72:TW102)</f>
        <v>0</v>
      </c>
      <c r="TX103" s="137">
        <f>SUM(TX72:TX102)</f>
        <v>0</v>
      </c>
      <c r="TY103" s="137">
        <f>SUM(TY72:TY102)</f>
        <v>0</v>
      </c>
      <c r="TZ103" s="137">
        <f>SUM(TZ72:TZ102)</f>
        <v>0</v>
      </c>
      <c r="UB103" s="137">
        <f>SUM(UB72:UB102)</f>
        <v>0</v>
      </c>
      <c r="UC103" s="137">
        <f>SUM(UC72:UC102)</f>
        <v>0</v>
      </c>
      <c r="UD103" s="137">
        <f>SUM(UD72:UD102)</f>
        <v>0</v>
      </c>
      <c r="UE103" s="137">
        <f>SUM(UE72:UE102)</f>
        <v>0</v>
      </c>
      <c r="UG103" s="137">
        <f>SUM(UG72:UG102)</f>
        <v>0</v>
      </c>
      <c r="UH103" s="137">
        <f>SUM(UH72:UH102)</f>
        <v>0</v>
      </c>
      <c r="UI103" s="137">
        <f>SUM(UI72:UI102)</f>
        <v>0</v>
      </c>
      <c r="UJ103" s="137">
        <f>SUM(UJ72:UJ102)</f>
        <v>0</v>
      </c>
    </row>
    <row r="104" spans="1:556" s="154" customFormat="1">
      <c r="A104" s="144">
        <v>33</v>
      </c>
      <c r="B104" s="145" t="s">
        <v>1919</v>
      </c>
      <c r="C104" s="138">
        <v>0</v>
      </c>
      <c r="D104" s="138">
        <f>D105-D103</f>
        <v>549014</v>
      </c>
      <c r="E104" s="138">
        <f>E105-E103</f>
        <v>0</v>
      </c>
      <c r="F104" s="138">
        <f>F105-F103</f>
        <v>549014</v>
      </c>
      <c r="H104" s="138">
        <v>0</v>
      </c>
      <c r="I104" s="138">
        <f>I105-I103</f>
        <v>2544744</v>
      </c>
      <c r="J104" s="138">
        <f>J105-J103</f>
        <v>0</v>
      </c>
      <c r="K104" s="138">
        <f>K105-K103</f>
        <v>2544744</v>
      </c>
      <c r="M104" s="138">
        <v>0</v>
      </c>
      <c r="N104" s="138">
        <f>N105-N103</f>
        <v>0</v>
      </c>
      <c r="O104" s="138">
        <f>O105-O103</f>
        <v>0</v>
      </c>
      <c r="P104" s="138">
        <f>P105-P103</f>
        <v>0</v>
      </c>
      <c r="R104" s="138">
        <v>0</v>
      </c>
      <c r="S104" s="138">
        <f>S105-S103</f>
        <v>0</v>
      </c>
      <c r="T104" s="138">
        <f>T105-T103</f>
        <v>0</v>
      </c>
      <c r="U104" s="138">
        <f>U105-U103</f>
        <v>0</v>
      </c>
      <c r="W104" s="138">
        <v>0</v>
      </c>
      <c r="X104" s="138">
        <f>X105-X103</f>
        <v>26500</v>
      </c>
      <c r="Y104" s="138">
        <f>Y105-Y103</f>
        <v>0</v>
      </c>
      <c r="Z104" s="138">
        <f>Z105-Z103</f>
        <v>26500</v>
      </c>
      <c r="AB104" s="138">
        <v>0</v>
      </c>
      <c r="AC104" s="138">
        <f>AC105-AC103</f>
        <v>0</v>
      </c>
      <c r="AD104" s="138">
        <f>AD105-AD103</f>
        <v>0</v>
      </c>
      <c r="AE104" s="138">
        <f>AE105-AE103</f>
        <v>0</v>
      </c>
      <c r="AG104" s="138">
        <v>0</v>
      </c>
      <c r="AH104" s="138">
        <f>AH105-AH103</f>
        <v>795600</v>
      </c>
      <c r="AI104" s="138">
        <f>AI105-AI103</f>
        <v>0</v>
      </c>
      <c r="AJ104" s="138">
        <f>AJ105-AJ103</f>
        <v>795600</v>
      </c>
      <c r="AL104" s="138">
        <v>0</v>
      </c>
      <c r="AM104" s="138">
        <f>AM105-AM103</f>
        <v>0</v>
      </c>
      <c r="AN104" s="138">
        <f>AN105-AN103</f>
        <v>0</v>
      </c>
      <c r="AO104" s="138">
        <f>AO105-AO103</f>
        <v>0</v>
      </c>
      <c r="AQ104" s="138">
        <v>0</v>
      </c>
      <c r="AR104" s="138">
        <f>AR105-AR103</f>
        <v>0</v>
      </c>
      <c r="AS104" s="138">
        <f>AS105-AS103</f>
        <v>0</v>
      </c>
      <c r="AT104" s="138">
        <f>AT105-AT103</f>
        <v>0</v>
      </c>
      <c r="AV104" s="138">
        <v>0</v>
      </c>
      <c r="AW104" s="138">
        <f>AW105-AW103</f>
        <v>0</v>
      </c>
      <c r="AX104" s="138">
        <f>AX105-AX103</f>
        <v>0</v>
      </c>
      <c r="AY104" s="138">
        <f>AY105-AY103</f>
        <v>0</v>
      </c>
      <c r="BA104" s="138">
        <v>0</v>
      </c>
      <c r="BB104" s="138">
        <f>BB105-BB103</f>
        <v>0</v>
      </c>
      <c r="BC104" s="138">
        <f>BC105-BC103</f>
        <v>0</v>
      </c>
      <c r="BD104" s="138">
        <f>BD105-BD103</f>
        <v>0</v>
      </c>
      <c r="BF104" s="138">
        <v>0</v>
      </c>
      <c r="BG104" s="138">
        <f>BG105-BG103</f>
        <v>0</v>
      </c>
      <c r="BH104" s="138">
        <f>BH105-BH103</f>
        <v>0</v>
      </c>
      <c r="BI104" s="138">
        <f>BI105-BI103</f>
        <v>0</v>
      </c>
      <c r="BK104" s="138">
        <v>0</v>
      </c>
      <c r="BL104" s="138">
        <f>BL105-BL103</f>
        <v>0</v>
      </c>
      <c r="BM104" s="138">
        <f>BM105-BM103</f>
        <v>0</v>
      </c>
      <c r="BN104" s="138">
        <f>BN105-BN103</f>
        <v>0</v>
      </c>
      <c r="BP104" s="138">
        <v>0</v>
      </c>
      <c r="BQ104" s="138">
        <f>BQ105-BQ103</f>
        <v>0</v>
      </c>
      <c r="BR104" s="138">
        <f>BR105-BR103</f>
        <v>0</v>
      </c>
      <c r="BS104" s="138">
        <f>BS105-BS103</f>
        <v>0</v>
      </c>
      <c r="BU104" s="138">
        <v>0</v>
      </c>
      <c r="BV104" s="138">
        <f>BV105-BV103</f>
        <v>297000</v>
      </c>
      <c r="BW104" s="138">
        <f>BW105-BW103</f>
        <v>0</v>
      </c>
      <c r="BX104" s="138">
        <f>BX105-BX103</f>
        <v>297000</v>
      </c>
      <c r="BZ104" s="138">
        <v>0</v>
      </c>
      <c r="CA104" s="138">
        <f>CA105-CA103</f>
        <v>0</v>
      </c>
      <c r="CB104" s="138">
        <f>CB105-CB103</f>
        <v>0</v>
      </c>
      <c r="CC104" s="138">
        <f>CC105-CC103</f>
        <v>0</v>
      </c>
      <c r="CE104" s="138">
        <v>0</v>
      </c>
      <c r="CF104" s="138">
        <f>CF105-CF103</f>
        <v>225248.48</v>
      </c>
      <c r="CG104" s="138">
        <f>CG105-CG103</f>
        <v>0</v>
      </c>
      <c r="CH104" s="138">
        <f>CH105-CH103</f>
        <v>225248.48</v>
      </c>
      <c r="CJ104" s="138">
        <v>0</v>
      </c>
      <c r="CK104" s="138">
        <f>CK105-CK103</f>
        <v>0</v>
      </c>
      <c r="CL104" s="138">
        <f>CL105-CL103</f>
        <v>0</v>
      </c>
      <c r="CM104" s="138">
        <f>CM105-CM103</f>
        <v>0</v>
      </c>
      <c r="CO104" s="138">
        <v>0</v>
      </c>
      <c r="CP104" s="138">
        <f>CP105-CP103</f>
        <v>23600</v>
      </c>
      <c r="CQ104" s="138">
        <f>CQ105-CQ103</f>
        <v>0</v>
      </c>
      <c r="CR104" s="138">
        <f>CR105-CR103</f>
        <v>23600</v>
      </c>
      <c r="CT104" s="138">
        <v>0</v>
      </c>
      <c r="CU104" s="138">
        <f>CU105-CU103</f>
        <v>92050</v>
      </c>
      <c r="CV104" s="138">
        <f>CV105-CV103</f>
        <v>0</v>
      </c>
      <c r="CW104" s="138">
        <f>CW105-CW103</f>
        <v>92050</v>
      </c>
      <c r="CY104" s="138">
        <v>0</v>
      </c>
      <c r="CZ104" s="138">
        <f>CZ105-CZ103</f>
        <v>290875</v>
      </c>
      <c r="DA104" s="138">
        <f>DA105-DA103</f>
        <v>0</v>
      </c>
      <c r="DB104" s="138">
        <f>DB105-DB103</f>
        <v>290875</v>
      </c>
      <c r="DD104" s="138">
        <v>0</v>
      </c>
      <c r="DE104" s="138">
        <f>DE105-DE103</f>
        <v>0</v>
      </c>
      <c r="DF104" s="138">
        <f>DF105-DF103</f>
        <v>0</v>
      </c>
      <c r="DG104" s="138">
        <f>DG105-DG103</f>
        <v>0</v>
      </c>
      <c r="DI104" s="138">
        <v>0</v>
      </c>
      <c r="DJ104" s="138">
        <f>DJ105-DJ103</f>
        <v>0</v>
      </c>
      <c r="DK104" s="138">
        <f>DK105-DK103</f>
        <v>0</v>
      </c>
      <c r="DL104" s="138">
        <f>DL105-DL103</f>
        <v>0</v>
      </c>
      <c r="DN104" s="138">
        <v>0</v>
      </c>
      <c r="DO104" s="138">
        <f>DO105-DO103</f>
        <v>0</v>
      </c>
      <c r="DP104" s="138">
        <f>DP105-DP103</f>
        <v>0</v>
      </c>
      <c r="DQ104" s="138">
        <f>DQ105-DQ103</f>
        <v>0</v>
      </c>
      <c r="DS104" s="138">
        <v>0</v>
      </c>
      <c r="DT104" s="138">
        <f>DT105-DT103</f>
        <v>0</v>
      </c>
      <c r="DU104" s="138">
        <f>DU105-DU103</f>
        <v>0</v>
      </c>
      <c r="DV104" s="138">
        <f>DV105-DV103</f>
        <v>0</v>
      </c>
      <c r="DX104" s="138">
        <v>0</v>
      </c>
      <c r="DY104" s="138">
        <f>DY105-DY103</f>
        <v>142400</v>
      </c>
      <c r="DZ104" s="138">
        <f>DZ105-DZ103</f>
        <v>0</v>
      </c>
      <c r="EA104" s="138">
        <f>EA105-EA103</f>
        <v>142400</v>
      </c>
      <c r="EC104" s="138">
        <v>0</v>
      </c>
      <c r="ED104" s="138">
        <f>ED105-ED103</f>
        <v>0</v>
      </c>
      <c r="EE104" s="138">
        <f>EE105-EE103</f>
        <v>0</v>
      </c>
      <c r="EF104" s="138">
        <f>EF105-EF103</f>
        <v>0</v>
      </c>
      <c r="EH104" s="138">
        <v>0</v>
      </c>
      <c r="EI104" s="138">
        <f>EI105-EI103</f>
        <v>0</v>
      </c>
      <c r="EJ104" s="138">
        <f>EJ105-EJ103</f>
        <v>0</v>
      </c>
      <c r="EK104" s="138">
        <f>EK105-EK103</f>
        <v>0</v>
      </c>
      <c r="EM104" s="138">
        <v>0</v>
      </c>
      <c r="EN104" s="138">
        <f>EN105-EN103</f>
        <v>170000</v>
      </c>
      <c r="EO104" s="138">
        <f>EO105-EO103</f>
        <v>0</v>
      </c>
      <c r="EP104" s="138">
        <f>EP105-EP103</f>
        <v>170000</v>
      </c>
      <c r="ER104" s="138">
        <v>0</v>
      </c>
      <c r="ES104" s="138">
        <f>ES105-ES103</f>
        <v>0</v>
      </c>
      <c r="ET104" s="138">
        <f>ET105-ET103</f>
        <v>0</v>
      </c>
      <c r="EU104" s="138">
        <f>EU105-EU103</f>
        <v>0</v>
      </c>
      <c r="EW104" s="138">
        <v>0</v>
      </c>
      <c r="EX104" s="138">
        <f>EX105-EX103</f>
        <v>40000</v>
      </c>
      <c r="EY104" s="138">
        <f>EY105-EY103</f>
        <v>0</v>
      </c>
      <c r="EZ104" s="138">
        <f>EZ105-EZ103</f>
        <v>40000</v>
      </c>
      <c r="FB104" s="138">
        <v>0</v>
      </c>
      <c r="FC104" s="138">
        <f>FC105-FC103</f>
        <v>60000</v>
      </c>
      <c r="FD104" s="138">
        <f>FD105-FD103</f>
        <v>0</v>
      </c>
      <c r="FE104" s="138">
        <f>FE105-FE103</f>
        <v>60000</v>
      </c>
      <c r="FG104" s="138">
        <v>0</v>
      </c>
      <c r="FH104" s="138">
        <f>FH105-FH103</f>
        <v>0</v>
      </c>
      <c r="FI104" s="138">
        <f>FI105-FI103</f>
        <v>0</v>
      </c>
      <c r="FJ104" s="138">
        <f>FJ105-FJ103</f>
        <v>0</v>
      </c>
      <c r="FL104" s="138">
        <v>0</v>
      </c>
      <c r="FM104" s="138">
        <f>FM105-FM103</f>
        <v>0</v>
      </c>
      <c r="FN104" s="138">
        <f>FN105-FN103</f>
        <v>0</v>
      </c>
      <c r="FO104" s="138">
        <f>FO105-FO103</f>
        <v>0</v>
      </c>
      <c r="FQ104" s="138">
        <v>0</v>
      </c>
      <c r="FR104" s="138">
        <f>FR105-FR103</f>
        <v>0</v>
      </c>
      <c r="FS104" s="138">
        <f>FS105-FS103</f>
        <v>0</v>
      </c>
      <c r="FT104" s="138">
        <f>FT105-FT103</f>
        <v>0</v>
      </c>
      <c r="FV104" s="138">
        <v>0</v>
      </c>
      <c r="FW104" s="138">
        <f>FW105-FW103</f>
        <v>0</v>
      </c>
      <c r="FX104" s="138">
        <f>FX105-FX103</f>
        <v>0</v>
      </c>
      <c r="FY104" s="138">
        <f>FY105-FY103</f>
        <v>0</v>
      </c>
      <c r="GA104" s="138">
        <v>0</v>
      </c>
      <c r="GB104" s="138">
        <f>GB105-GB103</f>
        <v>0</v>
      </c>
      <c r="GC104" s="138">
        <f>GC105-GC103</f>
        <v>0</v>
      </c>
      <c r="GD104" s="138">
        <f>GD105-GD103</f>
        <v>0</v>
      </c>
      <c r="GF104" s="138">
        <v>0</v>
      </c>
      <c r="GG104" s="138">
        <f>GG105-GG103</f>
        <v>0</v>
      </c>
      <c r="GH104" s="138">
        <f>GH105-GH103</f>
        <v>0</v>
      </c>
      <c r="GI104" s="138">
        <f>GI105-GI103</f>
        <v>0</v>
      </c>
      <c r="GK104" s="138">
        <v>0</v>
      </c>
      <c r="GL104" s="138">
        <f>GL105-GL103</f>
        <v>32500</v>
      </c>
      <c r="GM104" s="138">
        <f>GM105-GM103</f>
        <v>0</v>
      </c>
      <c r="GN104" s="138">
        <f>GN105-GN103</f>
        <v>32500</v>
      </c>
      <c r="GP104" s="138">
        <v>0</v>
      </c>
      <c r="GQ104" s="138">
        <f>GQ105-GQ103</f>
        <v>200000</v>
      </c>
      <c r="GR104" s="138">
        <f>GR105-GR103</f>
        <v>0</v>
      </c>
      <c r="GS104" s="138">
        <f>GS105-GS103</f>
        <v>200000</v>
      </c>
      <c r="GU104" s="138">
        <v>0</v>
      </c>
      <c r="GV104" s="138">
        <f>GV105-GV103</f>
        <v>20000</v>
      </c>
      <c r="GW104" s="138">
        <f>GW105-GW103</f>
        <v>0</v>
      </c>
      <c r="GX104" s="138">
        <f>GX105-GX103</f>
        <v>20000</v>
      </c>
      <c r="GZ104" s="138">
        <v>0</v>
      </c>
      <c r="HA104" s="138">
        <f>HA105-HA103</f>
        <v>0</v>
      </c>
      <c r="HB104" s="138">
        <f>HB105-HB103</f>
        <v>0</v>
      </c>
      <c r="HC104" s="138">
        <f>HC105-HC103</f>
        <v>0</v>
      </c>
      <c r="HE104" s="138">
        <v>0</v>
      </c>
      <c r="HF104" s="138">
        <f>HF105-HF103</f>
        <v>0</v>
      </c>
      <c r="HG104" s="138">
        <f>HG105-HG103</f>
        <v>0</v>
      </c>
      <c r="HH104" s="138">
        <f>HH105-HH103</f>
        <v>0</v>
      </c>
      <c r="HJ104" s="138">
        <v>0</v>
      </c>
      <c r="HK104" s="138">
        <f>HK105-HK103</f>
        <v>0</v>
      </c>
      <c r="HL104" s="138">
        <f>HL105-HL103</f>
        <v>0</v>
      </c>
      <c r="HM104" s="138">
        <f>HM105-HM103</f>
        <v>0</v>
      </c>
      <c r="HO104" s="138">
        <v>0</v>
      </c>
      <c r="HP104" s="138">
        <f>HP105-HP103</f>
        <v>0</v>
      </c>
      <c r="HQ104" s="138">
        <f>HQ105-HQ103</f>
        <v>0</v>
      </c>
      <c r="HR104" s="138">
        <f>HR105-HR103</f>
        <v>0</v>
      </c>
      <c r="HT104" s="138">
        <v>0</v>
      </c>
      <c r="HU104" s="138">
        <f>HU105-HU103</f>
        <v>0</v>
      </c>
      <c r="HV104" s="138">
        <f>HV105-HV103</f>
        <v>0</v>
      </c>
      <c r="HW104" s="138">
        <f>HW105-HW103</f>
        <v>0</v>
      </c>
      <c r="HY104" s="138">
        <v>0</v>
      </c>
      <c r="HZ104" s="138">
        <f>HZ105-HZ103</f>
        <v>0</v>
      </c>
      <c r="IA104" s="138">
        <f>IA105-IA103</f>
        <v>0</v>
      </c>
      <c r="IB104" s="138">
        <f>IB105-IB103</f>
        <v>0</v>
      </c>
      <c r="ID104" s="138">
        <v>0</v>
      </c>
      <c r="IE104" s="138">
        <f>IE105-IE103</f>
        <v>49750</v>
      </c>
      <c r="IF104" s="138">
        <f>IF105-IF103</f>
        <v>0</v>
      </c>
      <c r="IG104" s="138">
        <f>IG105-IG103</f>
        <v>49750</v>
      </c>
      <c r="II104" s="138">
        <v>0</v>
      </c>
      <c r="IJ104" s="138">
        <f>IJ105-IJ103</f>
        <v>0</v>
      </c>
      <c r="IK104" s="138">
        <f>IK105-IK103</f>
        <v>0</v>
      </c>
      <c r="IL104" s="138">
        <f>IL105-IL103</f>
        <v>0</v>
      </c>
      <c r="IN104" s="138">
        <v>0</v>
      </c>
      <c r="IO104" s="138">
        <f>IO105-IO103</f>
        <v>0</v>
      </c>
      <c r="IP104" s="138">
        <f>IP105-IP103</f>
        <v>0</v>
      </c>
      <c r="IQ104" s="138">
        <f>IQ105-IQ103</f>
        <v>0</v>
      </c>
      <c r="IS104" s="138">
        <v>0</v>
      </c>
      <c r="IT104" s="138">
        <f>IT105-IT103</f>
        <v>0</v>
      </c>
      <c r="IU104" s="138">
        <f>IU105-IU103</f>
        <v>0</v>
      </c>
      <c r="IV104" s="138">
        <f>IV105-IV103</f>
        <v>0</v>
      </c>
      <c r="IX104" s="138">
        <v>0</v>
      </c>
      <c r="IY104" s="138">
        <f>IY105-IY103</f>
        <v>282000</v>
      </c>
      <c r="IZ104" s="138">
        <f>IZ105-IZ103</f>
        <v>0</v>
      </c>
      <c r="JA104" s="138">
        <f>JA105-JA103</f>
        <v>282000</v>
      </c>
      <c r="JC104" s="138">
        <v>0</v>
      </c>
      <c r="JD104" s="138">
        <f>JD105-JD103</f>
        <v>10950</v>
      </c>
      <c r="JE104" s="138">
        <f>JE105-JE103</f>
        <v>0</v>
      </c>
      <c r="JF104" s="138">
        <f>JF105-JF103</f>
        <v>10950</v>
      </c>
      <c r="JH104" s="138">
        <v>0</v>
      </c>
      <c r="JI104" s="138">
        <f>JI105-JI103</f>
        <v>0</v>
      </c>
      <c r="JJ104" s="138">
        <f>JJ105-JJ103</f>
        <v>0</v>
      </c>
      <c r="JK104" s="138">
        <f>JK105-JK103</f>
        <v>0</v>
      </c>
      <c r="JM104" s="138">
        <v>0</v>
      </c>
      <c r="JN104" s="138">
        <f>JN105-JN103</f>
        <v>7900</v>
      </c>
      <c r="JO104" s="138">
        <f>JO105-JO103</f>
        <v>0</v>
      </c>
      <c r="JP104" s="138">
        <f>JP105-JP103</f>
        <v>7900</v>
      </c>
      <c r="JR104" s="138">
        <v>0</v>
      </c>
      <c r="JS104" s="138">
        <f>JS105-JS103</f>
        <v>0</v>
      </c>
      <c r="JT104" s="138">
        <f>JT105-JT103</f>
        <v>0</v>
      </c>
      <c r="JU104" s="138">
        <f>JU105-JU103</f>
        <v>0</v>
      </c>
      <c r="JW104" s="138">
        <v>0</v>
      </c>
      <c r="JX104" s="138">
        <f>JX105-JX103</f>
        <v>0</v>
      </c>
      <c r="JY104" s="138">
        <f>JY105-JY103</f>
        <v>0</v>
      </c>
      <c r="JZ104" s="138">
        <f>JZ105-JZ103</f>
        <v>0</v>
      </c>
      <c r="KB104" s="138">
        <v>0</v>
      </c>
      <c r="KC104" s="138">
        <f>KC105-KC103</f>
        <v>0</v>
      </c>
      <c r="KD104" s="138">
        <f>KD105-KD103</f>
        <v>0</v>
      </c>
      <c r="KE104" s="138">
        <f>KE105-KE103</f>
        <v>0</v>
      </c>
      <c r="KG104" s="138">
        <v>0</v>
      </c>
      <c r="KH104" s="138">
        <f>KH105-KH103</f>
        <v>42000</v>
      </c>
      <c r="KI104" s="138">
        <f>KI105-KI103</f>
        <v>0</v>
      </c>
      <c r="KJ104" s="138">
        <f>KJ105-KJ103</f>
        <v>42000</v>
      </c>
      <c r="KL104" s="138">
        <v>0</v>
      </c>
      <c r="KM104" s="138">
        <f>KM105-KM103</f>
        <v>0</v>
      </c>
      <c r="KN104" s="138">
        <f>KN105-KN103</f>
        <v>0</v>
      </c>
      <c r="KO104" s="138">
        <f>KO105-KO103</f>
        <v>0</v>
      </c>
      <c r="KQ104" s="138">
        <v>0</v>
      </c>
      <c r="KR104" s="138">
        <f>KR105-KR103</f>
        <v>35000</v>
      </c>
      <c r="KS104" s="138">
        <f>KS105-KS103</f>
        <v>0</v>
      </c>
      <c r="KT104" s="138">
        <f>KT105-KT103</f>
        <v>35000</v>
      </c>
      <c r="KV104" s="138">
        <v>0</v>
      </c>
      <c r="KW104" s="138">
        <f>KW105-KW103</f>
        <v>0</v>
      </c>
      <c r="KX104" s="138">
        <f>KX105-KX103</f>
        <v>0</v>
      </c>
      <c r="KY104" s="138">
        <f>KY105-KY103</f>
        <v>0</v>
      </c>
      <c r="LA104" s="138">
        <v>0</v>
      </c>
      <c r="LB104" s="138">
        <f>LB105-LB103</f>
        <v>0</v>
      </c>
      <c r="LC104" s="138">
        <f>LC105-LC103</f>
        <v>0</v>
      </c>
      <c r="LD104" s="138">
        <f>LD105-LD103</f>
        <v>0</v>
      </c>
      <c r="LF104" s="138">
        <v>0</v>
      </c>
      <c r="LG104" s="138">
        <f>LG105-LG103</f>
        <v>0</v>
      </c>
      <c r="LH104" s="138">
        <f>LH105-LH103</f>
        <v>0</v>
      </c>
      <c r="LI104" s="138">
        <f>LI105-LI103</f>
        <v>0</v>
      </c>
      <c r="LK104" s="138">
        <v>0</v>
      </c>
      <c r="LL104" s="138">
        <f>LL105-LL103</f>
        <v>1029200</v>
      </c>
      <c r="LM104" s="138">
        <f>LM105-LM103</f>
        <v>0</v>
      </c>
      <c r="LN104" s="138">
        <f>LN105-LN103</f>
        <v>1029200</v>
      </c>
      <c r="LP104" s="138">
        <v>0</v>
      </c>
      <c r="LQ104" s="138">
        <f>LQ105-LQ103</f>
        <v>430000</v>
      </c>
      <c r="LR104" s="138">
        <f>LR105-LR103</f>
        <v>0</v>
      </c>
      <c r="LS104" s="138">
        <f>LS105-LS103</f>
        <v>430000</v>
      </c>
      <c r="LU104" s="138">
        <v>0</v>
      </c>
      <c r="LV104" s="138">
        <f>LV105-LV103</f>
        <v>29200</v>
      </c>
      <c r="LW104" s="138">
        <f>LW105-LW103</f>
        <v>0</v>
      </c>
      <c r="LX104" s="138">
        <f>LX105-LX103</f>
        <v>29200</v>
      </c>
      <c r="LZ104" s="138">
        <v>0</v>
      </c>
      <c r="MA104" s="138">
        <f>MA105-MA103</f>
        <v>75000</v>
      </c>
      <c r="MB104" s="138">
        <f>MB105-MB103</f>
        <v>0</v>
      </c>
      <c r="MC104" s="138">
        <f>MC105-MC103</f>
        <v>75000</v>
      </c>
      <c r="ME104" s="138">
        <v>0</v>
      </c>
      <c r="MF104" s="138">
        <f>MF105-MF103</f>
        <v>0</v>
      </c>
      <c r="MG104" s="138">
        <f>MG105-MG103</f>
        <v>0</v>
      </c>
      <c r="MH104" s="138">
        <f>MH105-MH103</f>
        <v>0</v>
      </c>
      <c r="MJ104" s="138">
        <v>0</v>
      </c>
      <c r="MK104" s="138">
        <f>MK105-MK103</f>
        <v>0</v>
      </c>
      <c r="ML104" s="138">
        <f>ML105-ML103</f>
        <v>0</v>
      </c>
      <c r="MM104" s="138">
        <f>MM105-MM103</f>
        <v>0</v>
      </c>
      <c r="MO104" s="138">
        <v>0</v>
      </c>
      <c r="MP104" s="138">
        <f>MP105-MP103</f>
        <v>0</v>
      </c>
      <c r="MQ104" s="138">
        <f>MQ105-MQ103</f>
        <v>0</v>
      </c>
      <c r="MR104" s="138">
        <f>MR105-MR103</f>
        <v>0</v>
      </c>
      <c r="MT104" s="138">
        <v>0</v>
      </c>
      <c r="MU104" s="138">
        <f>MU105-MU103</f>
        <v>0</v>
      </c>
      <c r="MV104" s="138">
        <f>MV105-MV103</f>
        <v>0</v>
      </c>
      <c r="MW104" s="138">
        <f>MW105-MW103</f>
        <v>0</v>
      </c>
      <c r="MY104" s="138">
        <v>0</v>
      </c>
      <c r="MZ104" s="138">
        <f>MZ105-MZ103</f>
        <v>0</v>
      </c>
      <c r="NA104" s="138">
        <f>NA105-NA103</f>
        <v>0</v>
      </c>
      <c r="NB104" s="138">
        <f>NB105-NB103</f>
        <v>0</v>
      </c>
      <c r="ND104" s="138">
        <v>0</v>
      </c>
      <c r="NE104" s="138">
        <f>NE105-NE103</f>
        <v>50000</v>
      </c>
      <c r="NF104" s="138">
        <f>NF105-NF103</f>
        <v>0</v>
      </c>
      <c r="NG104" s="138">
        <f>NG105-NG103</f>
        <v>50000</v>
      </c>
      <c r="NI104" s="138">
        <v>0</v>
      </c>
      <c r="NJ104" s="138">
        <f>NJ105-NJ103</f>
        <v>50000</v>
      </c>
      <c r="NK104" s="138">
        <f>NK105-NK103</f>
        <v>0</v>
      </c>
      <c r="NL104" s="138">
        <f>NL105-NL103</f>
        <v>50000</v>
      </c>
      <c r="NN104" s="138">
        <v>0</v>
      </c>
      <c r="NO104" s="138">
        <f>NO105-NO103</f>
        <v>0</v>
      </c>
      <c r="NP104" s="138">
        <f>NP105-NP103</f>
        <v>0</v>
      </c>
      <c r="NQ104" s="138">
        <f>NQ105-NQ103</f>
        <v>0</v>
      </c>
      <c r="NS104" s="138">
        <v>0</v>
      </c>
      <c r="NT104" s="138">
        <f>NT105-NT103</f>
        <v>0</v>
      </c>
      <c r="NU104" s="138">
        <f>NU105-NU103</f>
        <v>0</v>
      </c>
      <c r="NV104" s="138">
        <f>NV105-NV103</f>
        <v>0</v>
      </c>
      <c r="NX104" s="138">
        <v>0</v>
      </c>
      <c r="NY104" s="138">
        <f>NY105-NY103</f>
        <v>0</v>
      </c>
      <c r="NZ104" s="138">
        <f>NZ105-NZ103</f>
        <v>0</v>
      </c>
      <c r="OA104" s="138">
        <f>OA105-OA103</f>
        <v>0</v>
      </c>
      <c r="OC104" s="138">
        <v>0</v>
      </c>
      <c r="OD104" s="138">
        <f>OD105-OD103</f>
        <v>0</v>
      </c>
      <c r="OE104" s="138">
        <f>OE105-OE103</f>
        <v>0</v>
      </c>
      <c r="OF104" s="138">
        <f>OF105-OF103</f>
        <v>0</v>
      </c>
      <c r="OH104" s="138">
        <v>0</v>
      </c>
      <c r="OI104" s="138">
        <f>OI105-OI103</f>
        <v>0</v>
      </c>
      <c r="OJ104" s="138">
        <f>OJ105-OJ103</f>
        <v>0</v>
      </c>
      <c r="OK104" s="138">
        <f>OK105-OK103</f>
        <v>0</v>
      </c>
      <c r="OM104" s="138">
        <v>0</v>
      </c>
      <c r="ON104" s="138">
        <f>ON105-ON103</f>
        <v>100000</v>
      </c>
      <c r="OO104" s="138">
        <f>OO105-OO103</f>
        <v>0</v>
      </c>
      <c r="OP104" s="138">
        <f>OP105-OP103</f>
        <v>100000</v>
      </c>
      <c r="OR104" s="138">
        <v>0</v>
      </c>
      <c r="OS104" s="138">
        <f>OS105-OS103</f>
        <v>3809040</v>
      </c>
      <c r="OT104" s="138">
        <f>OT105-OT103</f>
        <v>0</v>
      </c>
      <c r="OU104" s="138">
        <f>OU105-OU103</f>
        <v>3809040</v>
      </c>
      <c r="OW104" s="138">
        <v>0</v>
      </c>
      <c r="OX104" s="138">
        <f>OX105-OX103</f>
        <v>0</v>
      </c>
      <c r="OY104" s="138">
        <f>OY105-OY103</f>
        <v>0</v>
      </c>
      <c r="OZ104" s="138">
        <f>OZ105-OZ103</f>
        <v>0</v>
      </c>
      <c r="PB104" s="138">
        <v>0</v>
      </c>
      <c r="PC104" s="138">
        <f>PC105-PC103</f>
        <v>0</v>
      </c>
      <c r="PD104" s="138">
        <f>PD105-PD103</f>
        <v>0</v>
      </c>
      <c r="PE104" s="138">
        <f>PE105-PE103</f>
        <v>0</v>
      </c>
      <c r="PG104" s="138">
        <v>0</v>
      </c>
      <c r="PH104" s="138">
        <f>PH105-PH103</f>
        <v>0</v>
      </c>
      <c r="PI104" s="138">
        <f>PI105-PI103</f>
        <v>0</v>
      </c>
      <c r="PJ104" s="138">
        <f>PJ105-PJ103</f>
        <v>0</v>
      </c>
      <c r="PL104" s="138">
        <v>0</v>
      </c>
      <c r="PM104" s="138">
        <f>PM105-PM103</f>
        <v>0</v>
      </c>
      <c r="PN104" s="138">
        <f>PN105-PN103</f>
        <v>0</v>
      </c>
      <c r="PO104" s="138">
        <f>PO105-PO103</f>
        <v>0</v>
      </c>
      <c r="PQ104" s="138">
        <v>0</v>
      </c>
      <c r="PR104" s="138">
        <f>PR105-PR103</f>
        <v>0</v>
      </c>
      <c r="PS104" s="138">
        <f>PS105-PS103</f>
        <v>0</v>
      </c>
      <c r="PT104" s="138">
        <f>PT105-PT103</f>
        <v>0</v>
      </c>
      <c r="PV104" s="138">
        <v>0</v>
      </c>
      <c r="PW104" s="138">
        <f>PW105-PW103</f>
        <v>0</v>
      </c>
      <c r="PX104" s="138">
        <f>PX105-PX103</f>
        <v>0</v>
      </c>
      <c r="PY104" s="138">
        <f>PY105-PY103</f>
        <v>0</v>
      </c>
      <c r="QA104" s="138">
        <v>0</v>
      </c>
      <c r="QB104" s="138">
        <f>QB105-QB103</f>
        <v>0</v>
      </c>
      <c r="QC104" s="138">
        <f>QC105-QC103</f>
        <v>0</v>
      </c>
      <c r="QD104" s="138">
        <f>QD105-QD103</f>
        <v>0</v>
      </c>
      <c r="QF104" s="138">
        <v>0</v>
      </c>
      <c r="QG104" s="138">
        <f>QG105-QG103</f>
        <v>0</v>
      </c>
      <c r="QH104" s="138">
        <f>QH105-QH103</f>
        <v>0</v>
      </c>
      <c r="QI104" s="138">
        <f>QI105-QI103</f>
        <v>0</v>
      </c>
      <c r="QK104" s="138">
        <v>0</v>
      </c>
      <c r="QL104" s="138">
        <f>QL105-QL103</f>
        <v>18500</v>
      </c>
      <c r="QM104" s="138">
        <f>QM105-QM103</f>
        <v>0</v>
      </c>
      <c r="QN104" s="138">
        <f>QN105-QN103</f>
        <v>18500</v>
      </c>
      <c r="QP104" s="138">
        <v>0</v>
      </c>
      <c r="QQ104" s="138">
        <f>QQ105-QQ103</f>
        <v>0</v>
      </c>
      <c r="QR104" s="138">
        <f>QR105-QR103</f>
        <v>0</v>
      </c>
      <c r="QS104" s="138">
        <f>QS105-QS103</f>
        <v>0</v>
      </c>
      <c r="QU104" s="138">
        <v>0</v>
      </c>
      <c r="QV104" s="138">
        <f>QV105-QV103</f>
        <v>33900</v>
      </c>
      <c r="QW104" s="138">
        <f>QW105-QW103</f>
        <v>0</v>
      </c>
      <c r="QX104" s="138">
        <f>QX105-QX103</f>
        <v>33900</v>
      </c>
      <c r="QZ104" s="138">
        <v>0</v>
      </c>
      <c r="RA104" s="138">
        <f>RA105-RA103</f>
        <v>115625</v>
      </c>
      <c r="RB104" s="138">
        <f>RB105-RB103</f>
        <v>0</v>
      </c>
      <c r="RC104" s="138">
        <f>RC105-RC103</f>
        <v>115625</v>
      </c>
      <c r="RE104" s="138">
        <v>0</v>
      </c>
      <c r="RF104" s="138">
        <f>RF105-RF103</f>
        <v>0</v>
      </c>
      <c r="RG104" s="138">
        <f>RG105-RG103</f>
        <v>0</v>
      </c>
      <c r="RH104" s="138">
        <f>RH105-RH103</f>
        <v>0</v>
      </c>
      <c r="RJ104" s="138">
        <v>0</v>
      </c>
      <c r="RK104" s="138">
        <f>RK105-RK103</f>
        <v>0</v>
      </c>
      <c r="RL104" s="138">
        <f>RL105-RL103</f>
        <v>0</v>
      </c>
      <c r="RM104" s="138">
        <f>RM105-RM103</f>
        <v>0</v>
      </c>
      <c r="RO104" s="138">
        <v>0</v>
      </c>
      <c r="RP104" s="138">
        <f>RP105-RP103</f>
        <v>0</v>
      </c>
      <c r="RQ104" s="138">
        <f>RQ105-RQ103</f>
        <v>0</v>
      </c>
      <c r="RR104" s="138">
        <f>RR105-RR103</f>
        <v>0</v>
      </c>
      <c r="RT104" s="138">
        <v>0</v>
      </c>
      <c r="RU104" s="138">
        <f>RU105-RU103</f>
        <v>1170000</v>
      </c>
      <c r="RV104" s="138">
        <f>RV105-RV103</f>
        <v>0</v>
      </c>
      <c r="RW104" s="138">
        <f>RW105-RW103</f>
        <v>1170000</v>
      </c>
      <c r="RY104" s="138">
        <v>0</v>
      </c>
      <c r="RZ104" s="138">
        <f>RZ105-RZ103</f>
        <v>0</v>
      </c>
      <c r="SA104" s="138">
        <f>SA105-SA103</f>
        <v>0</v>
      </c>
      <c r="SB104" s="138">
        <f>SB105-SB103</f>
        <v>0</v>
      </c>
      <c r="SD104" s="138">
        <v>0</v>
      </c>
      <c r="SE104" s="138">
        <f>SE105-SE103</f>
        <v>0</v>
      </c>
      <c r="SF104" s="138">
        <f>SF105-SF103</f>
        <v>0</v>
      </c>
      <c r="SG104" s="138">
        <f>SG105-SG103</f>
        <v>0</v>
      </c>
      <c r="SI104" s="138">
        <v>0</v>
      </c>
      <c r="SJ104" s="138">
        <f>SJ105-SJ103</f>
        <v>0</v>
      </c>
      <c r="SK104" s="138">
        <f>SK105-SK103</f>
        <v>0</v>
      </c>
      <c r="SL104" s="138">
        <f>SL105-SL103</f>
        <v>0</v>
      </c>
      <c r="SN104" s="138">
        <v>0</v>
      </c>
      <c r="SO104" s="138">
        <f>SO105-SO103</f>
        <v>0</v>
      </c>
      <c r="SP104" s="138">
        <f>SP105-SP103</f>
        <v>0</v>
      </c>
      <c r="SQ104" s="138">
        <f>SQ105-SQ103</f>
        <v>0</v>
      </c>
      <c r="SS104" s="138">
        <v>0</v>
      </c>
      <c r="ST104" s="138">
        <f>ST105-ST103</f>
        <v>0</v>
      </c>
      <c r="SU104" s="138">
        <f>SU105-SU103</f>
        <v>0</v>
      </c>
      <c r="SV104" s="138">
        <f>SV105-SV103</f>
        <v>0</v>
      </c>
      <c r="SX104" s="138">
        <v>0</v>
      </c>
      <c r="SY104" s="138">
        <f>SY105-SY103</f>
        <v>0</v>
      </c>
      <c r="SZ104" s="138">
        <f>SZ105-SZ103</f>
        <v>0</v>
      </c>
      <c r="TA104" s="138">
        <f>TA105-TA103</f>
        <v>0</v>
      </c>
      <c r="TC104" s="138">
        <v>0</v>
      </c>
      <c r="TD104" s="138">
        <f>TD105-TD103</f>
        <v>0</v>
      </c>
      <c r="TE104" s="138">
        <f>TE105-TE103</f>
        <v>0</v>
      </c>
      <c r="TF104" s="138">
        <f>TF105-TF103</f>
        <v>0</v>
      </c>
      <c r="TH104" s="138">
        <v>0</v>
      </c>
      <c r="TI104" s="138">
        <f>TI105-TI103</f>
        <v>0</v>
      </c>
      <c r="TJ104" s="138">
        <f>TJ105-TJ103</f>
        <v>0</v>
      </c>
      <c r="TK104" s="138">
        <f>TK105-TK103</f>
        <v>0</v>
      </c>
      <c r="TM104" s="138">
        <v>0</v>
      </c>
      <c r="TN104" s="138">
        <f>TN105-TN103</f>
        <v>0</v>
      </c>
      <c r="TO104" s="138">
        <f>TO105-TO103</f>
        <v>0</v>
      </c>
      <c r="TP104" s="138">
        <f>TP105-TP103</f>
        <v>0</v>
      </c>
      <c r="TR104" s="138">
        <v>0</v>
      </c>
      <c r="TS104" s="138">
        <f>TS105-TS103</f>
        <v>25000</v>
      </c>
      <c r="TT104" s="138">
        <f>TT105-TT103</f>
        <v>0</v>
      </c>
      <c r="TU104" s="138">
        <f>TU105-TU103</f>
        <v>25000</v>
      </c>
      <c r="TW104" s="138">
        <v>0</v>
      </c>
      <c r="TX104" s="138">
        <f>TX105-TX103</f>
        <v>0</v>
      </c>
      <c r="TY104" s="138">
        <f>TY105-TY103</f>
        <v>0</v>
      </c>
      <c r="TZ104" s="138">
        <f>TZ105-TZ103</f>
        <v>0</v>
      </c>
      <c r="UB104" s="138">
        <v>0</v>
      </c>
      <c r="UC104" s="138">
        <f>UC105-UC103</f>
        <v>0</v>
      </c>
      <c r="UD104" s="138">
        <f>UD105-UD103</f>
        <v>0</v>
      </c>
      <c r="UE104" s="138">
        <f>UE105-UE103</f>
        <v>0</v>
      </c>
      <c r="UG104" s="138">
        <v>0</v>
      </c>
      <c r="UH104" s="138">
        <f>UH105-UH103</f>
        <v>12872596.48</v>
      </c>
      <c r="UI104" s="138">
        <f>UI105-UI103</f>
        <v>0</v>
      </c>
      <c r="UJ104" s="138">
        <f>UJ105-UJ103</f>
        <v>12872596.48</v>
      </c>
    </row>
    <row r="105" spans="1:556" s="156" customFormat="1">
      <c r="A105" s="146">
        <v>34</v>
      </c>
      <c r="B105" s="147" t="s">
        <v>54</v>
      </c>
      <c r="C105" s="157">
        <f>C37</f>
        <v>1</v>
      </c>
      <c r="D105" s="157">
        <f>D37</f>
        <v>549014</v>
      </c>
      <c r="E105" s="157">
        <f>E37</f>
        <v>0</v>
      </c>
      <c r="F105" s="157">
        <f>F37</f>
        <v>549014</v>
      </c>
      <c r="H105" s="157">
        <f>H37</f>
        <v>9</v>
      </c>
      <c r="I105" s="157">
        <f>I37</f>
        <v>2544744</v>
      </c>
      <c r="J105" s="157">
        <f>J37</f>
        <v>0</v>
      </c>
      <c r="K105" s="157">
        <f>K37</f>
        <v>2544744</v>
      </c>
      <c r="M105" s="157">
        <f>M37</f>
        <v>0</v>
      </c>
      <c r="N105" s="157">
        <f>N37</f>
        <v>0</v>
      </c>
      <c r="O105" s="157">
        <f>O37</f>
        <v>0</v>
      </c>
      <c r="P105" s="157">
        <f>P37</f>
        <v>0</v>
      </c>
      <c r="R105" s="157">
        <f>R37</f>
        <v>0</v>
      </c>
      <c r="S105" s="157">
        <f>S37</f>
        <v>0</v>
      </c>
      <c r="T105" s="157">
        <f>T37</f>
        <v>0</v>
      </c>
      <c r="U105" s="157">
        <f>U37</f>
        <v>0</v>
      </c>
      <c r="W105" s="157">
        <f>W37</f>
        <v>1</v>
      </c>
      <c r="X105" s="157">
        <f>X37</f>
        <v>26500</v>
      </c>
      <c r="Y105" s="157">
        <f>Y37</f>
        <v>0</v>
      </c>
      <c r="Z105" s="157">
        <f>Z37</f>
        <v>26500</v>
      </c>
      <c r="AB105" s="157">
        <f>AB37</f>
        <v>0</v>
      </c>
      <c r="AC105" s="157">
        <f>AC37</f>
        <v>0</v>
      </c>
      <c r="AD105" s="157">
        <f>AD37</f>
        <v>0</v>
      </c>
      <c r="AE105" s="157">
        <f>AE37</f>
        <v>0</v>
      </c>
      <c r="AG105" s="157">
        <f>AG37</f>
        <v>4</v>
      </c>
      <c r="AH105" s="157">
        <f>AH37</f>
        <v>795600</v>
      </c>
      <c r="AI105" s="157">
        <f>AI37</f>
        <v>0</v>
      </c>
      <c r="AJ105" s="157">
        <f>AJ37</f>
        <v>795600</v>
      </c>
      <c r="AL105" s="157">
        <f>AL37</f>
        <v>0</v>
      </c>
      <c r="AM105" s="157">
        <f>AM37</f>
        <v>0</v>
      </c>
      <c r="AN105" s="157">
        <f>AN37</f>
        <v>0</v>
      </c>
      <c r="AO105" s="157">
        <f>AO37</f>
        <v>0</v>
      </c>
      <c r="AQ105" s="157">
        <f>AQ37</f>
        <v>0</v>
      </c>
      <c r="AR105" s="157">
        <f>AR37</f>
        <v>0</v>
      </c>
      <c r="AS105" s="157">
        <f>AS37</f>
        <v>0</v>
      </c>
      <c r="AT105" s="157">
        <f>AT37</f>
        <v>0</v>
      </c>
      <c r="AV105" s="157">
        <f>AV37</f>
        <v>0</v>
      </c>
      <c r="AW105" s="157">
        <f>AW37</f>
        <v>0</v>
      </c>
      <c r="AX105" s="157">
        <f>AX37</f>
        <v>0</v>
      </c>
      <c r="AY105" s="157">
        <f>AY37</f>
        <v>0</v>
      </c>
      <c r="BA105" s="157">
        <f>BA37</f>
        <v>0</v>
      </c>
      <c r="BB105" s="157">
        <f>BB37</f>
        <v>0</v>
      </c>
      <c r="BC105" s="157">
        <f>BC37</f>
        <v>0</v>
      </c>
      <c r="BD105" s="157">
        <f>BD37</f>
        <v>0</v>
      </c>
      <c r="BF105" s="157">
        <f>BF37</f>
        <v>0</v>
      </c>
      <c r="BG105" s="157">
        <f>BG37</f>
        <v>0</v>
      </c>
      <c r="BH105" s="157">
        <f>BH37</f>
        <v>0</v>
      </c>
      <c r="BI105" s="157">
        <f>BI37</f>
        <v>0</v>
      </c>
      <c r="BK105" s="157">
        <f>BK37</f>
        <v>0</v>
      </c>
      <c r="BL105" s="157">
        <f>BL37</f>
        <v>0</v>
      </c>
      <c r="BM105" s="157">
        <f>BM37</f>
        <v>0</v>
      </c>
      <c r="BN105" s="157">
        <f>BN37</f>
        <v>0</v>
      </c>
      <c r="BP105" s="157">
        <f>BP37</f>
        <v>0</v>
      </c>
      <c r="BQ105" s="157">
        <f>BQ37</f>
        <v>0</v>
      </c>
      <c r="BR105" s="157">
        <f>BR37</f>
        <v>0</v>
      </c>
      <c r="BS105" s="157">
        <f>BS37</f>
        <v>0</v>
      </c>
      <c r="BU105" s="157">
        <f>BU37</f>
        <v>0</v>
      </c>
      <c r="BV105" s="157">
        <f>BV37</f>
        <v>297000</v>
      </c>
      <c r="BW105" s="157">
        <f>BW37</f>
        <v>0</v>
      </c>
      <c r="BX105" s="157">
        <f>BX37</f>
        <v>297000</v>
      </c>
      <c r="BZ105" s="157">
        <f>BZ37</f>
        <v>0</v>
      </c>
      <c r="CA105" s="157">
        <f>CA37</f>
        <v>0</v>
      </c>
      <c r="CB105" s="157">
        <f>CB37</f>
        <v>0</v>
      </c>
      <c r="CC105" s="157">
        <f>CC37</f>
        <v>0</v>
      </c>
      <c r="CE105" s="157">
        <f>CE37</f>
        <v>17</v>
      </c>
      <c r="CF105" s="157">
        <f>CF37</f>
        <v>225248.48</v>
      </c>
      <c r="CG105" s="157">
        <f>CG37</f>
        <v>0</v>
      </c>
      <c r="CH105" s="157">
        <f>CH37</f>
        <v>225248.48</v>
      </c>
      <c r="CJ105" s="157">
        <f>CJ37</f>
        <v>0</v>
      </c>
      <c r="CK105" s="157">
        <f>CK37</f>
        <v>0</v>
      </c>
      <c r="CL105" s="157">
        <f>CL37</f>
        <v>0</v>
      </c>
      <c r="CM105" s="157">
        <f>CM37</f>
        <v>0</v>
      </c>
      <c r="CO105" s="157">
        <f>CO37</f>
        <v>1</v>
      </c>
      <c r="CP105" s="157">
        <f>CP37</f>
        <v>23600</v>
      </c>
      <c r="CQ105" s="157">
        <f>CQ37</f>
        <v>0</v>
      </c>
      <c r="CR105" s="157">
        <f>CR37</f>
        <v>23600</v>
      </c>
      <c r="CT105" s="157">
        <f>CT37</f>
        <v>21</v>
      </c>
      <c r="CU105" s="157">
        <f>CU37</f>
        <v>92050</v>
      </c>
      <c r="CV105" s="157">
        <f>CV37</f>
        <v>0</v>
      </c>
      <c r="CW105" s="157">
        <f>CW37</f>
        <v>92050</v>
      </c>
      <c r="CY105" s="157">
        <f>CY37</f>
        <v>0</v>
      </c>
      <c r="CZ105" s="157">
        <f>CZ37</f>
        <v>290875</v>
      </c>
      <c r="DA105" s="157">
        <f>DA37</f>
        <v>0</v>
      </c>
      <c r="DB105" s="157">
        <f>DB37</f>
        <v>290875</v>
      </c>
      <c r="DD105" s="157">
        <f>DD37</f>
        <v>0</v>
      </c>
      <c r="DE105" s="157">
        <f>DE37</f>
        <v>0</v>
      </c>
      <c r="DF105" s="157">
        <f>DF37</f>
        <v>0</v>
      </c>
      <c r="DG105" s="157">
        <f>DG37</f>
        <v>0</v>
      </c>
      <c r="DI105" s="157">
        <f>DI37</f>
        <v>0</v>
      </c>
      <c r="DJ105" s="157">
        <f>DJ37</f>
        <v>0</v>
      </c>
      <c r="DK105" s="157">
        <f>DK37</f>
        <v>0</v>
      </c>
      <c r="DL105" s="157">
        <f>DL37</f>
        <v>0</v>
      </c>
      <c r="DN105" s="157">
        <f>DN37</f>
        <v>0</v>
      </c>
      <c r="DO105" s="157">
        <f>DO37</f>
        <v>0</v>
      </c>
      <c r="DP105" s="157">
        <f>DP37</f>
        <v>0</v>
      </c>
      <c r="DQ105" s="157">
        <f>DQ37</f>
        <v>0</v>
      </c>
      <c r="DS105" s="157">
        <f>DS37</f>
        <v>0</v>
      </c>
      <c r="DT105" s="157">
        <f>DT37</f>
        <v>0</v>
      </c>
      <c r="DU105" s="157">
        <f>DU37</f>
        <v>0</v>
      </c>
      <c r="DV105" s="157">
        <f>DV37</f>
        <v>0</v>
      </c>
      <c r="DX105" s="157">
        <f>DX37</f>
        <v>1</v>
      </c>
      <c r="DY105" s="157">
        <f>DY37</f>
        <v>142400</v>
      </c>
      <c r="DZ105" s="157">
        <f>DZ37</f>
        <v>0</v>
      </c>
      <c r="EA105" s="157">
        <f>EA37</f>
        <v>142400</v>
      </c>
      <c r="EC105" s="157">
        <f>EC37</f>
        <v>0</v>
      </c>
      <c r="ED105" s="157">
        <f>ED37</f>
        <v>0</v>
      </c>
      <c r="EE105" s="157">
        <f>EE37</f>
        <v>0</v>
      </c>
      <c r="EF105" s="157">
        <f>EF37</f>
        <v>0</v>
      </c>
      <c r="EH105" s="157">
        <f>EH37</f>
        <v>0</v>
      </c>
      <c r="EI105" s="157">
        <f>EI37</f>
        <v>0</v>
      </c>
      <c r="EJ105" s="157">
        <f>EJ37</f>
        <v>0</v>
      </c>
      <c r="EK105" s="157">
        <f>EK37</f>
        <v>0</v>
      </c>
      <c r="EM105" s="157">
        <f>EM37</f>
        <v>20</v>
      </c>
      <c r="EN105" s="157">
        <f>EN37</f>
        <v>170000</v>
      </c>
      <c r="EO105" s="157">
        <f>EO37</f>
        <v>0</v>
      </c>
      <c r="EP105" s="157">
        <f>EP37</f>
        <v>170000</v>
      </c>
      <c r="ER105" s="157">
        <f>ER37</f>
        <v>0</v>
      </c>
      <c r="ES105" s="157">
        <f>ES37</f>
        <v>0</v>
      </c>
      <c r="ET105" s="157">
        <f>ET37</f>
        <v>0</v>
      </c>
      <c r="EU105" s="157">
        <f>EU37</f>
        <v>0</v>
      </c>
      <c r="EW105" s="157">
        <f>EW37</f>
        <v>20</v>
      </c>
      <c r="EX105" s="157">
        <f>EX37</f>
        <v>40000</v>
      </c>
      <c r="EY105" s="157">
        <f>EY37</f>
        <v>0</v>
      </c>
      <c r="EZ105" s="157">
        <f>EZ37</f>
        <v>40000</v>
      </c>
      <c r="FB105" s="157">
        <f>FB37</f>
        <v>20</v>
      </c>
      <c r="FC105" s="157">
        <f>FC37</f>
        <v>60000</v>
      </c>
      <c r="FD105" s="157">
        <f>FD37</f>
        <v>0</v>
      </c>
      <c r="FE105" s="157">
        <f>FE37</f>
        <v>60000</v>
      </c>
      <c r="FG105" s="157">
        <f>FG37</f>
        <v>0</v>
      </c>
      <c r="FH105" s="157">
        <f>FH37</f>
        <v>0</v>
      </c>
      <c r="FI105" s="157">
        <f>FI37</f>
        <v>0</v>
      </c>
      <c r="FJ105" s="157">
        <f>FJ37</f>
        <v>0</v>
      </c>
      <c r="FL105" s="157">
        <f>FL37</f>
        <v>0</v>
      </c>
      <c r="FM105" s="157">
        <f>FM37</f>
        <v>0</v>
      </c>
      <c r="FN105" s="157">
        <f>FN37</f>
        <v>0</v>
      </c>
      <c r="FO105" s="157">
        <f>FO37</f>
        <v>0</v>
      </c>
      <c r="FQ105" s="157">
        <f>FQ37</f>
        <v>0</v>
      </c>
      <c r="FR105" s="157">
        <f>FR37</f>
        <v>0</v>
      </c>
      <c r="FS105" s="157">
        <f>FS37</f>
        <v>0</v>
      </c>
      <c r="FT105" s="157">
        <f>FT37</f>
        <v>0</v>
      </c>
      <c r="FV105" s="157">
        <f>FV37</f>
        <v>0</v>
      </c>
      <c r="FW105" s="157">
        <f>FW37</f>
        <v>0</v>
      </c>
      <c r="FX105" s="157">
        <f>FX37</f>
        <v>0</v>
      </c>
      <c r="FY105" s="157">
        <f>FY37</f>
        <v>0</v>
      </c>
      <c r="GA105" s="157">
        <f>GA37</f>
        <v>0</v>
      </c>
      <c r="GB105" s="157">
        <f>GB37</f>
        <v>0</v>
      </c>
      <c r="GC105" s="157">
        <f>GC37</f>
        <v>0</v>
      </c>
      <c r="GD105" s="157">
        <f>GD37</f>
        <v>0</v>
      </c>
      <c r="GF105" s="157">
        <f>GF37</f>
        <v>0</v>
      </c>
      <c r="GG105" s="157">
        <f>GG37</f>
        <v>0</v>
      </c>
      <c r="GH105" s="157">
        <f>GH37</f>
        <v>0</v>
      </c>
      <c r="GI105" s="157">
        <f>GI37</f>
        <v>0</v>
      </c>
      <c r="GK105" s="157">
        <f>GK37</f>
        <v>1</v>
      </c>
      <c r="GL105" s="157">
        <f>GL37</f>
        <v>32500</v>
      </c>
      <c r="GM105" s="157">
        <f>GM37</f>
        <v>0</v>
      </c>
      <c r="GN105" s="157">
        <f>GN37</f>
        <v>32500</v>
      </c>
      <c r="GP105" s="157">
        <f>GP37</f>
        <v>20</v>
      </c>
      <c r="GQ105" s="157">
        <f>GQ37</f>
        <v>200000</v>
      </c>
      <c r="GR105" s="157">
        <f>GR37</f>
        <v>0</v>
      </c>
      <c r="GS105" s="157">
        <f>GS37</f>
        <v>200000</v>
      </c>
      <c r="GU105" s="157">
        <f>GU37</f>
        <v>2</v>
      </c>
      <c r="GV105" s="157">
        <f>GV37</f>
        <v>20000</v>
      </c>
      <c r="GW105" s="157">
        <f>GW37</f>
        <v>0</v>
      </c>
      <c r="GX105" s="157">
        <f>GX37</f>
        <v>20000</v>
      </c>
      <c r="GZ105" s="157">
        <f>GZ37</f>
        <v>0</v>
      </c>
      <c r="HA105" s="157">
        <f>HA37</f>
        <v>0</v>
      </c>
      <c r="HB105" s="157">
        <f>HB37</f>
        <v>0</v>
      </c>
      <c r="HC105" s="157">
        <f>HC37</f>
        <v>0</v>
      </c>
      <c r="HE105" s="157">
        <f>HE37</f>
        <v>0</v>
      </c>
      <c r="HF105" s="157">
        <f>HF37</f>
        <v>0</v>
      </c>
      <c r="HG105" s="157">
        <f>HG37</f>
        <v>0</v>
      </c>
      <c r="HH105" s="157">
        <f>HH37</f>
        <v>0</v>
      </c>
      <c r="HJ105" s="157">
        <f>HJ37</f>
        <v>0</v>
      </c>
      <c r="HK105" s="157">
        <f>HK37</f>
        <v>0</v>
      </c>
      <c r="HL105" s="157">
        <f>HL37</f>
        <v>0</v>
      </c>
      <c r="HM105" s="157">
        <f>HM37</f>
        <v>0</v>
      </c>
      <c r="HO105" s="157">
        <f>HO37</f>
        <v>0</v>
      </c>
      <c r="HP105" s="157">
        <f>HP37</f>
        <v>0</v>
      </c>
      <c r="HQ105" s="157">
        <f>HQ37</f>
        <v>0</v>
      </c>
      <c r="HR105" s="157">
        <f>HR37</f>
        <v>0</v>
      </c>
      <c r="HT105" s="157">
        <f>HT37</f>
        <v>0</v>
      </c>
      <c r="HU105" s="157">
        <f>HU37</f>
        <v>0</v>
      </c>
      <c r="HV105" s="157">
        <f>HV37</f>
        <v>0</v>
      </c>
      <c r="HW105" s="157">
        <f>HW37</f>
        <v>0</v>
      </c>
      <c r="HY105" s="157">
        <f>HY37</f>
        <v>0</v>
      </c>
      <c r="HZ105" s="157">
        <f>HZ37</f>
        <v>0</v>
      </c>
      <c r="IA105" s="157">
        <f>IA37</f>
        <v>0</v>
      </c>
      <c r="IB105" s="157">
        <f>IB37</f>
        <v>0</v>
      </c>
      <c r="ID105" s="157">
        <f>ID37</f>
        <v>3</v>
      </c>
      <c r="IE105" s="157">
        <f>IE37</f>
        <v>49750</v>
      </c>
      <c r="IF105" s="157">
        <f>IF37</f>
        <v>0</v>
      </c>
      <c r="IG105" s="157">
        <f>IG37</f>
        <v>49750</v>
      </c>
      <c r="II105" s="157">
        <f>II37</f>
        <v>0</v>
      </c>
      <c r="IJ105" s="157">
        <f>IJ37</f>
        <v>0</v>
      </c>
      <c r="IK105" s="157">
        <f>IK37</f>
        <v>0</v>
      </c>
      <c r="IL105" s="157">
        <f>IL37</f>
        <v>0</v>
      </c>
      <c r="IN105" s="157">
        <f>IN37</f>
        <v>0</v>
      </c>
      <c r="IO105" s="157">
        <f>IO37</f>
        <v>0</v>
      </c>
      <c r="IP105" s="157">
        <f>IP37</f>
        <v>0</v>
      </c>
      <c r="IQ105" s="157">
        <f>IQ37</f>
        <v>0</v>
      </c>
      <c r="IS105" s="157">
        <f>IS37</f>
        <v>0</v>
      </c>
      <c r="IT105" s="157">
        <f>IT37</f>
        <v>0</v>
      </c>
      <c r="IU105" s="157">
        <f>IU37</f>
        <v>0</v>
      </c>
      <c r="IV105" s="157">
        <f>IV37</f>
        <v>0</v>
      </c>
      <c r="IX105" s="157">
        <f>IX37</f>
        <v>251</v>
      </c>
      <c r="IY105" s="157">
        <f>IY37</f>
        <v>282000</v>
      </c>
      <c r="IZ105" s="157">
        <f>IZ37</f>
        <v>0</v>
      </c>
      <c r="JA105" s="157">
        <f>JA37</f>
        <v>282000</v>
      </c>
      <c r="JC105" s="157">
        <f>JC37</f>
        <v>20</v>
      </c>
      <c r="JD105" s="157">
        <f>JD37</f>
        <v>10950</v>
      </c>
      <c r="JE105" s="157">
        <f>JE37</f>
        <v>0</v>
      </c>
      <c r="JF105" s="157">
        <f>JF37</f>
        <v>10950</v>
      </c>
      <c r="JH105" s="157">
        <f>JH37</f>
        <v>0</v>
      </c>
      <c r="JI105" s="157">
        <f>JI37</f>
        <v>0</v>
      </c>
      <c r="JJ105" s="157">
        <f>JJ37</f>
        <v>0</v>
      </c>
      <c r="JK105" s="157">
        <f>JK37</f>
        <v>0</v>
      </c>
      <c r="JM105" s="157">
        <f>JM37</f>
        <v>20</v>
      </c>
      <c r="JN105" s="157">
        <f>JN37</f>
        <v>7900</v>
      </c>
      <c r="JO105" s="157">
        <f>JO37</f>
        <v>0</v>
      </c>
      <c r="JP105" s="157">
        <f>JP37</f>
        <v>7900</v>
      </c>
      <c r="JR105" s="157">
        <f>JR37</f>
        <v>0</v>
      </c>
      <c r="JS105" s="157">
        <f>JS37</f>
        <v>0</v>
      </c>
      <c r="JT105" s="157">
        <f>JT37</f>
        <v>0</v>
      </c>
      <c r="JU105" s="157">
        <f>JU37</f>
        <v>0</v>
      </c>
      <c r="JW105" s="157">
        <f>JW37</f>
        <v>0</v>
      </c>
      <c r="JX105" s="157">
        <f>JX37</f>
        <v>0</v>
      </c>
      <c r="JY105" s="157">
        <f>JY37</f>
        <v>0</v>
      </c>
      <c r="JZ105" s="157">
        <f>JZ37</f>
        <v>0</v>
      </c>
      <c r="KB105" s="157">
        <f>KB37</f>
        <v>0</v>
      </c>
      <c r="KC105" s="157">
        <f>KC37</f>
        <v>0</v>
      </c>
      <c r="KD105" s="157">
        <f>KD37</f>
        <v>0</v>
      </c>
      <c r="KE105" s="157">
        <f>KE37</f>
        <v>0</v>
      </c>
      <c r="KG105" s="157">
        <f>KG37</f>
        <v>168</v>
      </c>
      <c r="KH105" s="157">
        <f>KH37</f>
        <v>42000</v>
      </c>
      <c r="KI105" s="157">
        <f>KI37</f>
        <v>0</v>
      </c>
      <c r="KJ105" s="157">
        <f>KJ37</f>
        <v>42000</v>
      </c>
      <c r="KL105" s="157">
        <f>KL37</f>
        <v>0</v>
      </c>
      <c r="KM105" s="157">
        <f>KM37</f>
        <v>0</v>
      </c>
      <c r="KN105" s="157">
        <f>KN37</f>
        <v>0</v>
      </c>
      <c r="KO105" s="157">
        <f>KO37</f>
        <v>0</v>
      </c>
      <c r="KQ105" s="157">
        <f>KQ37</f>
        <v>1</v>
      </c>
      <c r="KR105" s="157">
        <f>KR37</f>
        <v>35000</v>
      </c>
      <c r="KS105" s="157">
        <f>KS37</f>
        <v>0</v>
      </c>
      <c r="KT105" s="157">
        <f>KT37</f>
        <v>35000</v>
      </c>
      <c r="KV105" s="157">
        <f>KV37</f>
        <v>0</v>
      </c>
      <c r="KW105" s="157">
        <f>KW37</f>
        <v>0</v>
      </c>
      <c r="KX105" s="157">
        <f>KX37</f>
        <v>0</v>
      </c>
      <c r="KY105" s="157">
        <f>KY37</f>
        <v>0</v>
      </c>
      <c r="LA105" s="157">
        <f>LA37</f>
        <v>0</v>
      </c>
      <c r="LB105" s="157">
        <f>LB37</f>
        <v>0</v>
      </c>
      <c r="LC105" s="157">
        <f>LC37</f>
        <v>0</v>
      </c>
      <c r="LD105" s="157">
        <f>LD37</f>
        <v>0</v>
      </c>
      <c r="LF105" s="157">
        <f>LF37</f>
        <v>0</v>
      </c>
      <c r="LG105" s="157">
        <f>LG37</f>
        <v>0</v>
      </c>
      <c r="LH105" s="157">
        <f>LH37</f>
        <v>0</v>
      </c>
      <c r="LI105" s="157">
        <f>LI37</f>
        <v>0</v>
      </c>
      <c r="LK105" s="157">
        <f>LK37</f>
        <v>0</v>
      </c>
      <c r="LL105" s="157">
        <f>LL37</f>
        <v>1029200</v>
      </c>
      <c r="LM105" s="157">
        <f>LM37</f>
        <v>0</v>
      </c>
      <c r="LN105" s="157">
        <f>LN37</f>
        <v>1029200</v>
      </c>
      <c r="LP105" s="157">
        <f>LP37</f>
        <v>1800</v>
      </c>
      <c r="LQ105" s="157">
        <f>LQ37</f>
        <v>430000</v>
      </c>
      <c r="LR105" s="157">
        <f>LR37</f>
        <v>0</v>
      </c>
      <c r="LS105" s="157">
        <f>LS37</f>
        <v>430000</v>
      </c>
      <c r="LU105" s="157">
        <f>LU37</f>
        <v>30</v>
      </c>
      <c r="LV105" s="157">
        <f>LV37</f>
        <v>29200</v>
      </c>
      <c r="LW105" s="157">
        <f>LW37</f>
        <v>0</v>
      </c>
      <c r="LX105" s="157">
        <f>LX37</f>
        <v>29200</v>
      </c>
      <c r="LZ105" s="157">
        <f>LZ37</f>
        <v>0</v>
      </c>
      <c r="MA105" s="157">
        <f>MA37</f>
        <v>75000</v>
      </c>
      <c r="MB105" s="157">
        <f>MB37</f>
        <v>0</v>
      </c>
      <c r="MC105" s="157">
        <f>MC37</f>
        <v>75000</v>
      </c>
      <c r="ME105" s="157">
        <f>ME37</f>
        <v>0</v>
      </c>
      <c r="MF105" s="157">
        <f>MF37</f>
        <v>0</v>
      </c>
      <c r="MG105" s="157">
        <f>MG37</f>
        <v>0</v>
      </c>
      <c r="MH105" s="157">
        <f>MH37</f>
        <v>0</v>
      </c>
      <c r="MJ105" s="157">
        <f>MJ37</f>
        <v>0</v>
      </c>
      <c r="MK105" s="157">
        <f>MK37</f>
        <v>0</v>
      </c>
      <c r="ML105" s="157">
        <f>ML37</f>
        <v>0</v>
      </c>
      <c r="MM105" s="157">
        <f>MM37</f>
        <v>0</v>
      </c>
      <c r="MO105" s="157">
        <f>MO37</f>
        <v>0</v>
      </c>
      <c r="MP105" s="157">
        <f>MP37</f>
        <v>0</v>
      </c>
      <c r="MQ105" s="157">
        <f>MQ37</f>
        <v>0</v>
      </c>
      <c r="MR105" s="157">
        <f>MR37</f>
        <v>0</v>
      </c>
      <c r="MT105" s="157">
        <f>MT37</f>
        <v>0</v>
      </c>
      <c r="MU105" s="157">
        <f>MU37</f>
        <v>0</v>
      </c>
      <c r="MV105" s="157">
        <f>MV37</f>
        <v>0</v>
      </c>
      <c r="MW105" s="157">
        <f>MW37</f>
        <v>0</v>
      </c>
      <c r="MY105" s="157">
        <f>MY37</f>
        <v>0</v>
      </c>
      <c r="MZ105" s="157">
        <f>MZ37</f>
        <v>0</v>
      </c>
      <c r="NA105" s="157">
        <f>NA37</f>
        <v>0</v>
      </c>
      <c r="NB105" s="157">
        <f>NB37</f>
        <v>0</v>
      </c>
      <c r="ND105" s="157">
        <f>ND37</f>
        <v>1</v>
      </c>
      <c r="NE105" s="157">
        <f>NE37</f>
        <v>50000</v>
      </c>
      <c r="NF105" s="157">
        <f>NF37</f>
        <v>0</v>
      </c>
      <c r="NG105" s="157">
        <f>NG37</f>
        <v>50000</v>
      </c>
      <c r="NI105" s="157">
        <f>NI37</f>
        <v>1</v>
      </c>
      <c r="NJ105" s="157">
        <f>NJ37</f>
        <v>50000</v>
      </c>
      <c r="NK105" s="157">
        <f>NK37</f>
        <v>0</v>
      </c>
      <c r="NL105" s="157">
        <f>NL37</f>
        <v>50000</v>
      </c>
      <c r="NN105" s="157">
        <f>NN37</f>
        <v>0</v>
      </c>
      <c r="NO105" s="157">
        <f>NO37</f>
        <v>0</v>
      </c>
      <c r="NP105" s="157">
        <f>NP37</f>
        <v>0</v>
      </c>
      <c r="NQ105" s="157">
        <f>NQ37</f>
        <v>0</v>
      </c>
      <c r="NS105" s="157">
        <f>NS37</f>
        <v>0</v>
      </c>
      <c r="NT105" s="157">
        <f>NT37</f>
        <v>0</v>
      </c>
      <c r="NU105" s="157">
        <f>NU37</f>
        <v>0</v>
      </c>
      <c r="NV105" s="157">
        <f>NV37</f>
        <v>0</v>
      </c>
      <c r="NX105" s="157">
        <f>NX37</f>
        <v>0</v>
      </c>
      <c r="NY105" s="157">
        <f>NY37</f>
        <v>0</v>
      </c>
      <c r="NZ105" s="157">
        <f>NZ37</f>
        <v>0</v>
      </c>
      <c r="OA105" s="157">
        <f>OA37</f>
        <v>0</v>
      </c>
      <c r="OC105" s="157">
        <f>OC37</f>
        <v>0</v>
      </c>
      <c r="OD105" s="157">
        <f>OD37</f>
        <v>0</v>
      </c>
      <c r="OE105" s="157">
        <f>OE37</f>
        <v>0</v>
      </c>
      <c r="OF105" s="157">
        <f>OF37</f>
        <v>0</v>
      </c>
      <c r="OH105" s="157">
        <f>OH37</f>
        <v>0</v>
      </c>
      <c r="OI105" s="157">
        <f>OI37</f>
        <v>0</v>
      </c>
      <c r="OJ105" s="157">
        <f>OJ37</f>
        <v>0</v>
      </c>
      <c r="OK105" s="157">
        <f>OK37</f>
        <v>0</v>
      </c>
      <c r="OM105" s="157">
        <f>OM37</f>
        <v>1</v>
      </c>
      <c r="ON105" s="157">
        <f>ON37</f>
        <v>100000</v>
      </c>
      <c r="OO105" s="157">
        <f>OO37</f>
        <v>0</v>
      </c>
      <c r="OP105" s="157">
        <f>OP37</f>
        <v>100000</v>
      </c>
      <c r="OR105" s="157">
        <f>OR37</f>
        <v>35.866666666666667</v>
      </c>
      <c r="OS105" s="157">
        <f>OS37</f>
        <v>3809040</v>
      </c>
      <c r="OT105" s="157">
        <f>OT37</f>
        <v>0</v>
      </c>
      <c r="OU105" s="157">
        <f>OU37</f>
        <v>3809040</v>
      </c>
      <c r="OW105" s="157">
        <f>OW37</f>
        <v>0</v>
      </c>
      <c r="OX105" s="157">
        <f>OX37</f>
        <v>0</v>
      </c>
      <c r="OY105" s="157">
        <f>OY37</f>
        <v>0</v>
      </c>
      <c r="OZ105" s="157">
        <f>OZ37</f>
        <v>0</v>
      </c>
      <c r="PB105" s="157">
        <f>PB37</f>
        <v>0</v>
      </c>
      <c r="PC105" s="157">
        <f>PC37</f>
        <v>0</v>
      </c>
      <c r="PD105" s="157">
        <f>PD37</f>
        <v>0</v>
      </c>
      <c r="PE105" s="157">
        <f>PE37</f>
        <v>0</v>
      </c>
      <c r="PG105" s="157">
        <f>PG37</f>
        <v>0</v>
      </c>
      <c r="PH105" s="157">
        <f>PH37</f>
        <v>0</v>
      </c>
      <c r="PI105" s="157">
        <f>PI37</f>
        <v>0</v>
      </c>
      <c r="PJ105" s="157">
        <f>PJ37</f>
        <v>0</v>
      </c>
      <c r="PL105" s="157">
        <f>PL37</f>
        <v>0</v>
      </c>
      <c r="PM105" s="157">
        <f>PM37</f>
        <v>0</v>
      </c>
      <c r="PN105" s="157">
        <f>PN37</f>
        <v>0</v>
      </c>
      <c r="PO105" s="157">
        <f>PO37</f>
        <v>0</v>
      </c>
      <c r="PQ105" s="157">
        <f>PQ37</f>
        <v>0</v>
      </c>
      <c r="PR105" s="157">
        <f>PR37</f>
        <v>0</v>
      </c>
      <c r="PS105" s="157">
        <f>PS37</f>
        <v>0</v>
      </c>
      <c r="PT105" s="157">
        <f>PT37</f>
        <v>0</v>
      </c>
      <c r="PV105" s="157">
        <f>PV37</f>
        <v>0</v>
      </c>
      <c r="PW105" s="157">
        <f>PW37</f>
        <v>0</v>
      </c>
      <c r="PX105" s="157">
        <f>PX37</f>
        <v>0</v>
      </c>
      <c r="PY105" s="157">
        <f>PY37</f>
        <v>0</v>
      </c>
      <c r="QA105" s="157">
        <f>QA37</f>
        <v>0</v>
      </c>
      <c r="QB105" s="157">
        <f>QB37</f>
        <v>0</v>
      </c>
      <c r="QC105" s="157">
        <f>QC37</f>
        <v>0</v>
      </c>
      <c r="QD105" s="157">
        <f>QD37</f>
        <v>0</v>
      </c>
      <c r="QF105" s="157">
        <f>QF37</f>
        <v>0</v>
      </c>
      <c r="QG105" s="157">
        <f>QG37</f>
        <v>0</v>
      </c>
      <c r="QH105" s="157">
        <f>QH37</f>
        <v>0</v>
      </c>
      <c r="QI105" s="157">
        <f>QI37</f>
        <v>0</v>
      </c>
      <c r="QK105" s="157">
        <f>QK37</f>
        <v>1</v>
      </c>
      <c r="QL105" s="157">
        <f>QL37</f>
        <v>18500</v>
      </c>
      <c r="QM105" s="157">
        <f>QM37</f>
        <v>0</v>
      </c>
      <c r="QN105" s="157">
        <f>QN37</f>
        <v>18500</v>
      </c>
      <c r="QP105" s="157">
        <f>QP37</f>
        <v>0</v>
      </c>
      <c r="QQ105" s="157">
        <f>QQ37</f>
        <v>0</v>
      </c>
      <c r="QR105" s="157">
        <f>QR37</f>
        <v>0</v>
      </c>
      <c r="QS105" s="157">
        <f>QS37</f>
        <v>0</v>
      </c>
      <c r="QU105" s="157">
        <f>QU37</f>
        <v>1</v>
      </c>
      <c r="QV105" s="157">
        <f>QV37</f>
        <v>33900</v>
      </c>
      <c r="QW105" s="157">
        <f>QW37</f>
        <v>0</v>
      </c>
      <c r="QX105" s="157">
        <f>QX37</f>
        <v>33900</v>
      </c>
      <c r="QZ105" s="157">
        <f>QZ37</f>
        <v>20</v>
      </c>
      <c r="RA105" s="157">
        <f>RA37</f>
        <v>115625</v>
      </c>
      <c r="RB105" s="157">
        <f>RB37</f>
        <v>0</v>
      </c>
      <c r="RC105" s="157">
        <f>RC37</f>
        <v>115625</v>
      </c>
      <c r="RE105" s="157">
        <f>RE37</f>
        <v>0</v>
      </c>
      <c r="RF105" s="157">
        <f>RF37</f>
        <v>0</v>
      </c>
      <c r="RG105" s="157">
        <f>RG37</f>
        <v>0</v>
      </c>
      <c r="RH105" s="157">
        <f>RH37</f>
        <v>0</v>
      </c>
      <c r="RJ105" s="157">
        <f>RJ37</f>
        <v>0</v>
      </c>
      <c r="RK105" s="157">
        <f>RK37</f>
        <v>0</v>
      </c>
      <c r="RL105" s="157">
        <f>RL37</f>
        <v>0</v>
      </c>
      <c r="RM105" s="157">
        <f>RM37</f>
        <v>0</v>
      </c>
      <c r="RO105" s="157">
        <f>RO37</f>
        <v>0</v>
      </c>
      <c r="RP105" s="157">
        <f>RP37</f>
        <v>0</v>
      </c>
      <c r="RQ105" s="157">
        <f>RQ37</f>
        <v>0</v>
      </c>
      <c r="RR105" s="157">
        <f>RR37</f>
        <v>0</v>
      </c>
      <c r="RT105" s="157">
        <f>RT37</f>
        <v>78</v>
      </c>
      <c r="RU105" s="157">
        <f>RU37</f>
        <v>1170000</v>
      </c>
      <c r="RV105" s="157">
        <f>RV37</f>
        <v>0</v>
      </c>
      <c r="RW105" s="157">
        <f>RW37</f>
        <v>1170000</v>
      </c>
      <c r="RY105" s="157">
        <f>RY37</f>
        <v>0</v>
      </c>
      <c r="RZ105" s="157">
        <f>RZ37</f>
        <v>0</v>
      </c>
      <c r="SA105" s="157">
        <f>SA37</f>
        <v>0</v>
      </c>
      <c r="SB105" s="157">
        <f>SB37</f>
        <v>0</v>
      </c>
      <c r="SD105" s="157">
        <f>SD37</f>
        <v>0</v>
      </c>
      <c r="SE105" s="157">
        <f>SE37</f>
        <v>0</v>
      </c>
      <c r="SF105" s="157">
        <f>SF37</f>
        <v>0</v>
      </c>
      <c r="SG105" s="157">
        <f>SG37</f>
        <v>0</v>
      </c>
      <c r="SI105" s="157">
        <f>SI37</f>
        <v>0</v>
      </c>
      <c r="SJ105" s="157">
        <f>SJ37</f>
        <v>0</v>
      </c>
      <c r="SK105" s="157">
        <f>SK37</f>
        <v>0</v>
      </c>
      <c r="SL105" s="157">
        <f>SL37</f>
        <v>0</v>
      </c>
      <c r="SN105" s="157">
        <f>SN37</f>
        <v>0</v>
      </c>
      <c r="SO105" s="157">
        <f>SO37</f>
        <v>0</v>
      </c>
      <c r="SP105" s="157">
        <f>SP37</f>
        <v>0</v>
      </c>
      <c r="SQ105" s="157">
        <f>SQ37</f>
        <v>0</v>
      </c>
      <c r="SS105" s="157">
        <f>SS37</f>
        <v>0</v>
      </c>
      <c r="ST105" s="157">
        <f>ST37</f>
        <v>0</v>
      </c>
      <c r="SU105" s="157">
        <f>SU37</f>
        <v>0</v>
      </c>
      <c r="SV105" s="157">
        <f>SV37</f>
        <v>0</v>
      </c>
      <c r="SX105" s="157">
        <f>SX37</f>
        <v>0</v>
      </c>
      <c r="SY105" s="157">
        <f>SY37</f>
        <v>0</v>
      </c>
      <c r="SZ105" s="157">
        <f>SZ37</f>
        <v>0</v>
      </c>
      <c r="TA105" s="157">
        <f>TA37</f>
        <v>0</v>
      </c>
      <c r="TC105" s="157">
        <f>TC37</f>
        <v>0</v>
      </c>
      <c r="TD105" s="157">
        <f>TD37</f>
        <v>0</v>
      </c>
      <c r="TE105" s="157">
        <f>TE37</f>
        <v>0</v>
      </c>
      <c r="TF105" s="157">
        <f>TF37</f>
        <v>0</v>
      </c>
      <c r="TH105" s="157">
        <f>TH37</f>
        <v>0</v>
      </c>
      <c r="TI105" s="157">
        <f>TI37</f>
        <v>0</v>
      </c>
      <c r="TJ105" s="157">
        <f>TJ37</f>
        <v>0</v>
      </c>
      <c r="TK105" s="157">
        <f>TK37</f>
        <v>0</v>
      </c>
      <c r="TM105" s="157">
        <f>TM37</f>
        <v>0</v>
      </c>
      <c r="TN105" s="157">
        <f>TN37</f>
        <v>0</v>
      </c>
      <c r="TO105" s="157">
        <f>TO37</f>
        <v>0</v>
      </c>
      <c r="TP105" s="157">
        <f>TP37</f>
        <v>0</v>
      </c>
      <c r="TR105" s="157">
        <f>TR37</f>
        <v>0</v>
      </c>
      <c r="TS105" s="157">
        <f>TS37</f>
        <v>25000</v>
      </c>
      <c r="TT105" s="157">
        <f>TT37</f>
        <v>0</v>
      </c>
      <c r="TU105" s="157">
        <f>TU37</f>
        <v>25000</v>
      </c>
      <c r="TW105" s="157">
        <f>TW37</f>
        <v>0</v>
      </c>
      <c r="TX105" s="157">
        <f>TX37</f>
        <v>0</v>
      </c>
      <c r="TY105" s="157">
        <f>TY37</f>
        <v>0</v>
      </c>
      <c r="TZ105" s="157">
        <f>TZ37</f>
        <v>0</v>
      </c>
      <c r="UB105" s="157">
        <f>UB37</f>
        <v>0</v>
      </c>
      <c r="UC105" s="157">
        <f>UC37</f>
        <v>0</v>
      </c>
      <c r="UD105" s="157">
        <f>UD37</f>
        <v>0</v>
      </c>
      <c r="UE105" s="157">
        <f>UE37</f>
        <v>0</v>
      </c>
      <c r="UG105" s="157">
        <f>UG37</f>
        <v>2569.8666666666668</v>
      </c>
      <c r="UH105" s="157">
        <f>UH37</f>
        <v>12872596.48</v>
      </c>
      <c r="UI105" s="157">
        <f>UI37</f>
        <v>0</v>
      </c>
      <c r="UJ105" s="157">
        <f>UJ37</f>
        <v>12872596.48</v>
      </c>
    </row>
  </sheetData>
  <mergeCells count="442">
    <mergeCell ref="EN2:EQ2"/>
    <mergeCell ref="ES2:EV2"/>
    <mergeCell ref="EX2:FA2"/>
    <mergeCell ref="FC2:FF2"/>
    <mergeCell ref="FH2:FK2"/>
    <mergeCell ref="FM2:FP2"/>
    <mergeCell ref="FR2:FU2"/>
    <mergeCell ref="IE2:IH2"/>
    <mergeCell ref="D2:G2"/>
    <mergeCell ref="I2:L2"/>
    <mergeCell ref="CF2:CI2"/>
    <mergeCell ref="BL2:BO2"/>
    <mergeCell ref="BQ2:BT2"/>
    <mergeCell ref="CP2:CS2"/>
    <mergeCell ref="DJ2:DM2"/>
    <mergeCell ref="IJ2:IL2"/>
    <mergeCell ref="JD2:JG2"/>
    <mergeCell ref="JI2:JL2"/>
    <mergeCell ref="JN2:JQ2"/>
    <mergeCell ref="GQ2:GT2"/>
    <mergeCell ref="N2:Q2"/>
    <mergeCell ref="X2:AA2"/>
    <mergeCell ref="CU2:CX2"/>
    <mergeCell ref="CK2:CN2"/>
    <mergeCell ref="BV2:BY2"/>
    <mergeCell ref="CA2:CD2"/>
    <mergeCell ref="DO2:DR2"/>
    <mergeCell ref="DT2:DW2"/>
    <mergeCell ref="DY2:EB2"/>
    <mergeCell ref="IY2:JB2"/>
    <mergeCell ref="CZ2:DC2"/>
    <mergeCell ref="DE2:DH2"/>
    <mergeCell ref="IO2:IR2"/>
    <mergeCell ref="GV2:GY2"/>
    <mergeCell ref="HA2:HD2"/>
    <mergeCell ref="AC2:AF2"/>
    <mergeCell ref="AW2:AZ2"/>
    <mergeCell ref="BB2:BE2"/>
    <mergeCell ref="BG2:BJ2"/>
    <mergeCell ref="AC3:AF3"/>
    <mergeCell ref="AC4:AF4"/>
    <mergeCell ref="GU1:GY1"/>
    <mergeCell ref="GV3:GY3"/>
    <mergeCell ref="GV4:GY4"/>
    <mergeCell ref="GZ1:HD1"/>
    <mergeCell ref="HA3:HD3"/>
    <mergeCell ref="HA4:HD4"/>
    <mergeCell ref="HE1:HI1"/>
    <mergeCell ref="HF3:HI3"/>
    <mergeCell ref="HF4:HI4"/>
    <mergeCell ref="AM3:AP3"/>
    <mergeCell ref="AR3:AU3"/>
    <mergeCell ref="AW3:AZ3"/>
    <mergeCell ref="BB3:BE3"/>
    <mergeCell ref="BG3:BJ3"/>
    <mergeCell ref="BL3:BO3"/>
    <mergeCell ref="CU3:CX3"/>
    <mergeCell ref="CZ3:DC3"/>
    <mergeCell ref="AH2:AK2"/>
    <mergeCell ref="AM2:AP2"/>
    <mergeCell ref="AR2:AU2"/>
    <mergeCell ref="HF2:HI2"/>
    <mergeCell ref="ED2:EG2"/>
    <mergeCell ref="TR1:TV1"/>
    <mergeCell ref="TS3:TV3"/>
    <mergeCell ref="TS4:TV4"/>
    <mergeCell ref="TW1:UA1"/>
    <mergeCell ref="TX3:UA3"/>
    <mergeCell ref="TX4:UA4"/>
    <mergeCell ref="UB1:UF1"/>
    <mergeCell ref="UC3:UF3"/>
    <mergeCell ref="UC4:UF4"/>
    <mergeCell ref="TS2:TV2"/>
    <mergeCell ref="UC2:UF2"/>
    <mergeCell ref="TX2:UA2"/>
    <mergeCell ref="TC1:TG1"/>
    <mergeCell ref="TD3:TG3"/>
    <mergeCell ref="TD4:TG4"/>
    <mergeCell ref="TH1:TL1"/>
    <mergeCell ref="TI3:TL3"/>
    <mergeCell ref="TI4:TL4"/>
    <mergeCell ref="TM1:TQ1"/>
    <mergeCell ref="TN3:TQ3"/>
    <mergeCell ref="TN4:TQ4"/>
    <mergeCell ref="TN2:TQ2"/>
    <mergeCell ref="TD2:TG2"/>
    <mergeCell ref="TI2:TL2"/>
    <mergeCell ref="A1:G1"/>
    <mergeCell ref="H1:L1"/>
    <mergeCell ref="M1:Q1"/>
    <mergeCell ref="R1:V1"/>
    <mergeCell ref="W1:AA1"/>
    <mergeCell ref="AG1:AK1"/>
    <mergeCell ref="CE1:CI1"/>
    <mergeCell ref="CJ1:CN1"/>
    <mergeCell ref="CO1:CS1"/>
    <mergeCell ref="AL1:AP1"/>
    <mergeCell ref="AQ1:AU1"/>
    <mergeCell ref="AV1:AZ1"/>
    <mergeCell ref="BA1:BE1"/>
    <mergeCell ref="BF1:BJ1"/>
    <mergeCell ref="BK1:BO1"/>
    <mergeCell ref="AB1:AF1"/>
    <mergeCell ref="BP1:BT1"/>
    <mergeCell ref="BU1:BY1"/>
    <mergeCell ref="BZ1:CD1"/>
    <mergeCell ref="D3:G3"/>
    <mergeCell ref="I3:L3"/>
    <mergeCell ref="N3:Q3"/>
    <mergeCell ref="S3:V3"/>
    <mergeCell ref="X3:AA3"/>
    <mergeCell ref="AH3:AK3"/>
    <mergeCell ref="IS1:IW1"/>
    <mergeCell ref="IX1:JB1"/>
    <mergeCell ref="JC1:JG1"/>
    <mergeCell ref="GF1:GJ1"/>
    <mergeCell ref="GK1:GO1"/>
    <mergeCell ref="GP1:GT1"/>
    <mergeCell ref="ID1:IH1"/>
    <mergeCell ref="II1:IM1"/>
    <mergeCell ref="IN1:IR1"/>
    <mergeCell ref="FB1:FF1"/>
    <mergeCell ref="FG1:FK1"/>
    <mergeCell ref="FL1:FP1"/>
    <mergeCell ref="FQ1:FU1"/>
    <mergeCell ref="FV1:FZ1"/>
    <mergeCell ref="GA1:GE1"/>
    <mergeCell ref="DX1:EB1"/>
    <mergeCell ref="EC1:EG1"/>
    <mergeCell ref="EH1:EL1"/>
    <mergeCell ref="JW1:KA1"/>
    <mergeCell ref="KB1:KF1"/>
    <mergeCell ref="JH1:JL1"/>
    <mergeCell ref="JM1:JQ1"/>
    <mergeCell ref="JR1:JV1"/>
    <mergeCell ref="EM1:EQ1"/>
    <mergeCell ref="ER1:EV1"/>
    <mergeCell ref="EW1:FA1"/>
    <mergeCell ref="CT1:CX1"/>
    <mergeCell ref="CY1:DC1"/>
    <mergeCell ref="DD1:DH1"/>
    <mergeCell ref="DI1:DM1"/>
    <mergeCell ref="DN1:DR1"/>
    <mergeCell ref="DS1:DW1"/>
    <mergeCell ref="HT1:HX1"/>
    <mergeCell ref="HJ1:HN1"/>
    <mergeCell ref="HY1:IC1"/>
    <mergeCell ref="HO1:HS1"/>
    <mergeCell ref="IJ3:IM3"/>
    <mergeCell ref="IO3:IR3"/>
    <mergeCell ref="FC3:FF3"/>
    <mergeCell ref="FH3:FK3"/>
    <mergeCell ref="FM3:FP3"/>
    <mergeCell ref="BQ4:BT4"/>
    <mergeCell ref="FR3:FU3"/>
    <mergeCell ref="FW3:FZ3"/>
    <mergeCell ref="GB3:GE3"/>
    <mergeCell ref="DY3:EB3"/>
    <mergeCell ref="ED3:EG3"/>
    <mergeCell ref="EI3:EL3"/>
    <mergeCell ref="EN3:EQ3"/>
    <mergeCell ref="ES3:EV3"/>
    <mergeCell ref="EX3:FA3"/>
    <mergeCell ref="DE3:DH3"/>
    <mergeCell ref="DJ3:DM3"/>
    <mergeCell ref="DO3:DR3"/>
    <mergeCell ref="DT3:DW3"/>
    <mergeCell ref="BQ3:BT3"/>
    <mergeCell ref="BV3:BY3"/>
    <mergeCell ref="CA3:CD3"/>
    <mergeCell ref="CF3:CI3"/>
    <mergeCell ref="CK3:CN3"/>
    <mergeCell ref="AM4:AP4"/>
    <mergeCell ref="AR4:AU4"/>
    <mergeCell ref="AW4:AZ4"/>
    <mergeCell ref="BB4:BE4"/>
    <mergeCell ref="BG4:BJ4"/>
    <mergeCell ref="BL4:BO4"/>
    <mergeCell ref="JX3:KA3"/>
    <mergeCell ref="KC3:KF3"/>
    <mergeCell ref="D4:G4"/>
    <mergeCell ref="I4:L4"/>
    <mergeCell ref="N4:Q4"/>
    <mergeCell ref="S4:V4"/>
    <mergeCell ref="X4:AA4"/>
    <mergeCell ref="AH4:AK4"/>
    <mergeCell ref="IT3:IW3"/>
    <mergeCell ref="IY3:JB3"/>
    <mergeCell ref="JD3:JG3"/>
    <mergeCell ref="JI3:JL3"/>
    <mergeCell ref="JN3:JQ3"/>
    <mergeCell ref="JS3:JV3"/>
    <mergeCell ref="GG3:GJ3"/>
    <mergeCell ref="GL3:GO3"/>
    <mergeCell ref="GQ3:GT3"/>
    <mergeCell ref="IE3:IH3"/>
    <mergeCell ref="A71:B71"/>
    <mergeCell ref="UG1:UK4"/>
    <mergeCell ref="A3:B4"/>
    <mergeCell ref="JX4:KA4"/>
    <mergeCell ref="KC4:KF4"/>
    <mergeCell ref="A69:B69"/>
    <mergeCell ref="A70:B70"/>
    <mergeCell ref="IT4:IW4"/>
    <mergeCell ref="IY4:JB4"/>
    <mergeCell ref="JD4:JG4"/>
    <mergeCell ref="JI4:JL4"/>
    <mergeCell ref="JN4:JQ4"/>
    <mergeCell ref="JS4:JV4"/>
    <mergeCell ref="GG4:GJ4"/>
    <mergeCell ref="GL4:GO4"/>
    <mergeCell ref="GQ4:GT4"/>
    <mergeCell ref="IE4:IH4"/>
    <mergeCell ref="IJ4:IM4"/>
    <mergeCell ref="IO4:IR4"/>
    <mergeCell ref="FC4:FF4"/>
    <mergeCell ref="FH4:FK4"/>
    <mergeCell ref="FM4:FP4"/>
    <mergeCell ref="FR4:FU4"/>
    <mergeCell ref="KG1:KK1"/>
    <mergeCell ref="KH3:KK3"/>
    <mergeCell ref="KH4:KK4"/>
    <mergeCell ref="KL1:KP1"/>
    <mergeCell ref="KM3:KP3"/>
    <mergeCell ref="KM4:KP4"/>
    <mergeCell ref="KQ1:KU1"/>
    <mergeCell ref="KR3:KU3"/>
    <mergeCell ref="KR4:KU4"/>
    <mergeCell ref="KV1:KZ1"/>
    <mergeCell ref="KW3:KZ3"/>
    <mergeCell ref="KW4:KZ4"/>
    <mergeCell ref="KR2:KU2"/>
    <mergeCell ref="KW2:KZ2"/>
    <mergeCell ref="KH2:KK2"/>
    <mergeCell ref="KM2:KP2"/>
    <mergeCell ref="LA1:LE1"/>
    <mergeCell ref="LB3:LE3"/>
    <mergeCell ref="LB4:LE4"/>
    <mergeCell ref="LF1:LJ1"/>
    <mergeCell ref="LG3:LJ3"/>
    <mergeCell ref="LG4:LJ4"/>
    <mergeCell ref="LK1:LO1"/>
    <mergeCell ref="LL3:LO3"/>
    <mergeCell ref="LL4:LO4"/>
    <mergeCell ref="LL2:LO2"/>
    <mergeCell ref="LB2:LE2"/>
    <mergeCell ref="LG2:LJ2"/>
    <mergeCell ref="LP1:LT1"/>
    <mergeCell ref="LQ3:LT3"/>
    <mergeCell ref="LQ4:LT4"/>
    <mergeCell ref="LU1:LY1"/>
    <mergeCell ref="LV3:LY3"/>
    <mergeCell ref="LV4:LY4"/>
    <mergeCell ref="LZ1:MD1"/>
    <mergeCell ref="MA3:MD3"/>
    <mergeCell ref="MA4:MD4"/>
    <mergeCell ref="MA2:MD2"/>
    <mergeCell ref="LV2:LY2"/>
    <mergeCell ref="LQ2:LT2"/>
    <mergeCell ref="ME1:MI1"/>
    <mergeCell ref="MF3:MI3"/>
    <mergeCell ref="MF4:MI4"/>
    <mergeCell ref="MJ1:MN1"/>
    <mergeCell ref="MK3:MN3"/>
    <mergeCell ref="MK4:MN4"/>
    <mergeCell ref="MO1:MS1"/>
    <mergeCell ref="MP3:MS3"/>
    <mergeCell ref="MP4:MS4"/>
    <mergeCell ref="MF2:MI2"/>
    <mergeCell ref="MK2:MN2"/>
    <mergeCell ref="MP2:MS2"/>
    <mergeCell ref="MT1:MX1"/>
    <mergeCell ref="MU3:MX3"/>
    <mergeCell ref="MU4:MX4"/>
    <mergeCell ref="MY1:NC1"/>
    <mergeCell ref="MZ3:NC3"/>
    <mergeCell ref="MZ4:NC4"/>
    <mergeCell ref="ND1:NH1"/>
    <mergeCell ref="NE3:NH3"/>
    <mergeCell ref="NE4:NH4"/>
    <mergeCell ref="NE2:NH2"/>
    <mergeCell ref="MU2:MX2"/>
    <mergeCell ref="MZ2:NC2"/>
    <mergeCell ref="NI1:NM1"/>
    <mergeCell ref="NJ3:NM3"/>
    <mergeCell ref="NJ4:NM4"/>
    <mergeCell ref="NN1:NR1"/>
    <mergeCell ref="NO3:NR3"/>
    <mergeCell ref="NO4:NR4"/>
    <mergeCell ref="NS1:NW1"/>
    <mergeCell ref="NT3:NW3"/>
    <mergeCell ref="NT4:NW4"/>
    <mergeCell ref="NJ2:NM2"/>
    <mergeCell ref="NO2:NR2"/>
    <mergeCell ref="NT2:NW2"/>
    <mergeCell ref="NX1:OB1"/>
    <mergeCell ref="NY3:OB3"/>
    <mergeCell ref="NY4:OB4"/>
    <mergeCell ref="OC1:OG1"/>
    <mergeCell ref="OD3:OG3"/>
    <mergeCell ref="OD4:OG4"/>
    <mergeCell ref="OH1:OL1"/>
    <mergeCell ref="OI3:OL3"/>
    <mergeCell ref="OI4:OL4"/>
    <mergeCell ref="NY2:OB2"/>
    <mergeCell ref="OD2:OG2"/>
    <mergeCell ref="OI2:OL2"/>
    <mergeCell ref="OM1:OQ1"/>
    <mergeCell ref="ON3:OQ3"/>
    <mergeCell ref="ON4:OQ4"/>
    <mergeCell ref="OR1:OV1"/>
    <mergeCell ref="OS3:OV3"/>
    <mergeCell ref="OS4:OV4"/>
    <mergeCell ref="OW1:PA1"/>
    <mergeCell ref="OX3:PA3"/>
    <mergeCell ref="OX4:PA4"/>
    <mergeCell ref="ON2:OQ2"/>
    <mergeCell ref="OS2:OV2"/>
    <mergeCell ref="PB1:PF1"/>
    <mergeCell ref="PC3:PF3"/>
    <mergeCell ref="PC4:PF4"/>
    <mergeCell ref="PG1:PK1"/>
    <mergeCell ref="PH3:PK3"/>
    <mergeCell ref="PH4:PK4"/>
    <mergeCell ref="PL1:PP1"/>
    <mergeCell ref="PM3:PP3"/>
    <mergeCell ref="PM4:PP4"/>
    <mergeCell ref="PM2:PP2"/>
    <mergeCell ref="PH2:PK2"/>
    <mergeCell ref="PC2:PF2"/>
    <mergeCell ref="QZ1:RD1"/>
    <mergeCell ref="RA3:RD3"/>
    <mergeCell ref="RA4:RD4"/>
    <mergeCell ref="RE1:RI1"/>
    <mergeCell ref="PQ1:PU1"/>
    <mergeCell ref="PR3:PU3"/>
    <mergeCell ref="PR4:PU4"/>
    <mergeCell ref="PV1:PZ1"/>
    <mergeCell ref="PW3:PZ3"/>
    <mergeCell ref="PW4:PZ4"/>
    <mergeCell ref="QA1:QE1"/>
    <mergeCell ref="QB3:QE3"/>
    <mergeCell ref="QB4:QE4"/>
    <mergeCell ref="PR2:PU2"/>
    <mergeCell ref="QB2:QE2"/>
    <mergeCell ref="RY1:SC1"/>
    <mergeCell ref="RZ3:SC3"/>
    <mergeCell ref="RZ4:SC4"/>
    <mergeCell ref="SD1:SH1"/>
    <mergeCell ref="SE3:SH3"/>
    <mergeCell ref="SE4:SH4"/>
    <mergeCell ref="RF3:RI3"/>
    <mergeCell ref="RF4:RI4"/>
    <mergeCell ref="QF1:QJ1"/>
    <mergeCell ref="QG3:QJ3"/>
    <mergeCell ref="QG4:QJ4"/>
    <mergeCell ref="QK1:QO1"/>
    <mergeCell ref="QL3:QO3"/>
    <mergeCell ref="QL4:QO4"/>
    <mergeCell ref="QP1:QT1"/>
    <mergeCell ref="QQ3:QT3"/>
    <mergeCell ref="QQ4:QT4"/>
    <mergeCell ref="QQ2:QT2"/>
    <mergeCell ref="QV2:QY2"/>
    <mergeCell ref="RA2:RD2"/>
    <mergeCell ref="RF2:RI2"/>
    <mergeCell ref="QG2:QJ2"/>
    <mergeCell ref="QL2:QO2"/>
    <mergeCell ref="QU1:QY1"/>
    <mergeCell ref="SX1:TB1"/>
    <mergeCell ref="SY3:TB3"/>
    <mergeCell ref="SY4:TB4"/>
    <mergeCell ref="SI1:SM1"/>
    <mergeCell ref="SJ3:SM3"/>
    <mergeCell ref="SJ4:SM4"/>
    <mergeCell ref="SN1:SR1"/>
    <mergeCell ref="SO3:SR3"/>
    <mergeCell ref="SO4:SR4"/>
    <mergeCell ref="SS1:SW1"/>
    <mergeCell ref="ST3:SW3"/>
    <mergeCell ref="ST4:SW4"/>
    <mergeCell ref="ST2:SW2"/>
    <mergeCell ref="SY2:TB2"/>
    <mergeCell ref="SJ2:SM2"/>
    <mergeCell ref="SO2:SR2"/>
    <mergeCell ref="RJ1:RN1"/>
    <mergeCell ref="RK3:RN3"/>
    <mergeCell ref="RK4:RN4"/>
    <mergeCell ref="RO1:RS1"/>
    <mergeCell ref="RP3:RS3"/>
    <mergeCell ref="RP4:RS4"/>
    <mergeCell ref="RT1:RX1"/>
    <mergeCell ref="RU3:RX3"/>
    <mergeCell ref="RU4:RX4"/>
    <mergeCell ref="CU4:CX4"/>
    <mergeCell ref="CZ4:DC4"/>
    <mergeCell ref="DE4:DH4"/>
    <mergeCell ref="DJ4:DM4"/>
    <mergeCell ref="DO4:DR4"/>
    <mergeCell ref="DT4:DW4"/>
    <mergeCell ref="BV4:BY4"/>
    <mergeCell ref="HZ3:IC3"/>
    <mergeCell ref="HZ4:IC4"/>
    <mergeCell ref="CA4:CD4"/>
    <mergeCell ref="CF4:CI4"/>
    <mergeCell ref="CK4:CN4"/>
    <mergeCell ref="CP4:CS4"/>
    <mergeCell ref="CP3:CS3"/>
    <mergeCell ref="HK3:HN3"/>
    <mergeCell ref="HK4:HN4"/>
    <mergeCell ref="HP3:HS3"/>
    <mergeCell ref="HP4:HS4"/>
    <mergeCell ref="HU3:HX3"/>
    <mergeCell ref="HU4:HX4"/>
    <mergeCell ref="FW4:FZ4"/>
    <mergeCell ref="GB4:GE4"/>
    <mergeCell ref="DY4:EB4"/>
    <mergeCell ref="ED4:EG4"/>
    <mergeCell ref="EI4:EL4"/>
    <mergeCell ref="EN4:EQ4"/>
    <mergeCell ref="ES4:EV4"/>
    <mergeCell ref="EX4:FA4"/>
    <mergeCell ref="SE2:SH2"/>
    <mergeCell ref="RK2:RN2"/>
    <mergeCell ref="RP2:RS2"/>
    <mergeCell ref="RU2:RX2"/>
    <mergeCell ref="FW2:FZ2"/>
    <mergeCell ref="GB2:GE2"/>
    <mergeCell ref="GG2:GJ2"/>
    <mergeCell ref="GL2:GO2"/>
    <mergeCell ref="JS2:JV2"/>
    <mergeCell ref="JX2:KA2"/>
    <mergeCell ref="KC2:KF2"/>
    <mergeCell ref="IT2:IW2"/>
    <mergeCell ref="HK2:HN2"/>
    <mergeCell ref="HP2:HS2"/>
    <mergeCell ref="HU2:HX2"/>
    <mergeCell ref="HZ2:IC2"/>
    <mergeCell ref="EI2:EL2"/>
    <mergeCell ref="RZ2:SC2"/>
    <mergeCell ref="QV3:QY3"/>
    <mergeCell ref="QV4:QY4"/>
  </mergeCells>
  <printOptions horizontalCentered="1" gridLines="1"/>
  <pageMargins left="0.95" right="0.15" top="0.94" bottom="0" header="0.2" footer="0.16"/>
  <pageSetup paperSize="9" scale="65" orientation="portrait" horizontalDpi="4294967292" verticalDpi="0" r:id="rId1"/>
  <headerFooter>
    <oddFooter>&amp;RExecutive Director</oddFooter>
  </headerFooter>
</worksheet>
</file>

<file path=xl/worksheets/sheet11.xml><?xml version="1.0" encoding="utf-8"?>
<worksheet xmlns="http://schemas.openxmlformats.org/spreadsheetml/2006/main" xmlns:r="http://schemas.openxmlformats.org/officeDocument/2006/relationships">
  <dimension ref="A1:CI105"/>
  <sheetViews>
    <sheetView view="pageBreakPreview" zoomScale="60" zoomScaleNormal="80" workbookViewId="0">
      <pane xSplit="2" ySplit="71" topLeftCell="C72" activePane="bottomRight" state="frozen"/>
      <selection pane="topRight" activeCell="C1" sqref="C1"/>
      <selection pane="bottomLeft" activeCell="A72" sqref="A72"/>
      <selection pane="bottomRight" activeCell="AB2" sqref="AB1:CD1048576"/>
    </sheetView>
  </sheetViews>
  <sheetFormatPr defaultRowHeight="15.75"/>
  <cols>
    <col min="1" max="1" width="9.7109375" style="18" customWidth="1"/>
    <col min="2" max="2" width="29.42578125" style="18" customWidth="1"/>
    <col min="3" max="6" width="16.7109375" style="18" customWidth="1"/>
    <col min="7" max="12" width="16.7109375" style="1" customWidth="1"/>
    <col min="13" max="17" width="16.7109375" style="1" hidden="1" customWidth="1"/>
    <col min="18" max="27" width="16.7109375" style="1" customWidth="1"/>
    <col min="28" max="82" width="16.7109375" style="1" hidden="1" customWidth="1"/>
    <col min="83" max="86" width="16.7109375" style="1" customWidth="1"/>
    <col min="87" max="87" width="9.5703125" style="1" hidden="1" customWidth="1"/>
    <col min="88" max="16384" width="9.140625" style="1"/>
  </cols>
  <sheetData>
    <row r="1" spans="1:87" ht="22.5" customHeight="1">
      <c r="A1" s="188" t="s">
        <v>66</v>
      </c>
      <c r="B1" s="188"/>
      <c r="C1" s="188"/>
      <c r="D1" s="188"/>
      <c r="E1" s="188"/>
      <c r="F1" s="188"/>
      <c r="G1" s="188"/>
      <c r="H1" s="188" t="s">
        <v>66</v>
      </c>
      <c r="I1" s="188"/>
      <c r="J1" s="188"/>
      <c r="K1" s="188"/>
      <c r="L1" s="188"/>
      <c r="M1" s="188" t="s">
        <v>66</v>
      </c>
      <c r="N1" s="188"/>
      <c r="O1" s="188"/>
      <c r="P1" s="188"/>
      <c r="Q1" s="188"/>
      <c r="R1" s="188" t="s">
        <v>66</v>
      </c>
      <c r="S1" s="188"/>
      <c r="T1" s="188"/>
      <c r="U1" s="188"/>
      <c r="V1" s="188"/>
      <c r="W1" s="188" t="s">
        <v>66</v>
      </c>
      <c r="X1" s="188"/>
      <c r="Y1" s="188"/>
      <c r="Z1" s="188"/>
      <c r="AA1" s="188"/>
      <c r="AB1" s="188" t="s">
        <v>66</v>
      </c>
      <c r="AC1" s="188"/>
      <c r="AD1" s="188"/>
      <c r="AE1" s="188"/>
      <c r="AF1" s="188"/>
      <c r="AG1" s="188" t="s">
        <v>66</v>
      </c>
      <c r="AH1" s="188"/>
      <c r="AI1" s="188"/>
      <c r="AJ1" s="188"/>
      <c r="AK1" s="188"/>
      <c r="AL1" s="188" t="s">
        <v>66</v>
      </c>
      <c r="AM1" s="188"/>
      <c r="AN1" s="188"/>
      <c r="AO1" s="188"/>
      <c r="AP1" s="188"/>
      <c r="AQ1" s="188" t="s">
        <v>66</v>
      </c>
      <c r="AR1" s="188"/>
      <c r="AS1" s="188"/>
      <c r="AT1" s="188"/>
      <c r="AU1" s="188"/>
      <c r="AV1" s="188" t="s">
        <v>66</v>
      </c>
      <c r="AW1" s="188"/>
      <c r="AX1" s="188"/>
      <c r="AY1" s="188"/>
      <c r="AZ1" s="188"/>
      <c r="BA1" s="188" t="s">
        <v>66</v>
      </c>
      <c r="BB1" s="188"/>
      <c r="BC1" s="188"/>
      <c r="BD1" s="188"/>
      <c r="BE1" s="188"/>
      <c r="BF1" s="188" t="s">
        <v>66</v>
      </c>
      <c r="BG1" s="188"/>
      <c r="BH1" s="188"/>
      <c r="BI1" s="188"/>
      <c r="BJ1" s="188"/>
      <c r="BK1" s="188" t="s">
        <v>66</v>
      </c>
      <c r="BL1" s="188"/>
      <c r="BM1" s="188"/>
      <c r="BN1" s="188"/>
      <c r="BO1" s="188"/>
      <c r="BP1" s="188" t="s">
        <v>66</v>
      </c>
      <c r="BQ1" s="188"/>
      <c r="BR1" s="188"/>
      <c r="BS1" s="188"/>
      <c r="BT1" s="188"/>
      <c r="BU1" s="188" t="s">
        <v>66</v>
      </c>
      <c r="BV1" s="188"/>
      <c r="BW1" s="188"/>
      <c r="BX1" s="188"/>
      <c r="BY1" s="188"/>
      <c r="BZ1" s="188" t="s">
        <v>66</v>
      </c>
      <c r="CA1" s="188"/>
      <c r="CB1" s="188"/>
      <c r="CC1" s="188"/>
      <c r="CD1" s="188"/>
      <c r="CE1" s="207" t="s">
        <v>92</v>
      </c>
      <c r="CF1" s="208"/>
      <c r="CG1" s="208"/>
      <c r="CH1" s="208"/>
      <c r="CI1" s="209"/>
    </row>
    <row r="2" spans="1:87" ht="43.5" customHeight="1">
      <c r="A2" s="60"/>
      <c r="B2" s="61"/>
      <c r="C2" s="65" t="s">
        <v>426</v>
      </c>
      <c r="D2" s="198" t="s">
        <v>1422</v>
      </c>
      <c r="E2" s="199"/>
      <c r="F2" s="199"/>
      <c r="G2" s="200"/>
      <c r="H2" s="65" t="s">
        <v>426</v>
      </c>
      <c r="I2" s="241" t="s">
        <v>1501</v>
      </c>
      <c r="J2" s="242"/>
      <c r="K2" s="242"/>
      <c r="L2" s="243"/>
      <c r="M2" s="65" t="s">
        <v>426</v>
      </c>
      <c r="N2" s="198" t="s">
        <v>1631</v>
      </c>
      <c r="O2" s="199"/>
      <c r="P2" s="199"/>
      <c r="Q2" s="200"/>
      <c r="R2" s="65" t="s">
        <v>426</v>
      </c>
      <c r="S2" s="272" t="s">
        <v>1543</v>
      </c>
      <c r="T2" s="273"/>
      <c r="U2" s="273"/>
      <c r="V2" s="274"/>
      <c r="W2" s="65" t="s">
        <v>426</v>
      </c>
      <c r="X2" s="272" t="s">
        <v>1543</v>
      </c>
      <c r="Y2" s="273"/>
      <c r="Z2" s="273"/>
      <c r="AA2" s="274"/>
      <c r="AB2" s="65" t="s">
        <v>426</v>
      </c>
      <c r="AC2" s="272" t="s">
        <v>1543</v>
      </c>
      <c r="AD2" s="273"/>
      <c r="AE2" s="273"/>
      <c r="AF2" s="274"/>
      <c r="AG2" s="65" t="s">
        <v>426</v>
      </c>
      <c r="AH2" s="272" t="s">
        <v>1543</v>
      </c>
      <c r="AI2" s="273"/>
      <c r="AJ2" s="273"/>
      <c r="AK2" s="274"/>
      <c r="AL2" s="65" t="s">
        <v>426</v>
      </c>
      <c r="AM2" s="253" t="s">
        <v>1693</v>
      </c>
      <c r="AN2" s="254"/>
      <c r="AO2" s="254"/>
      <c r="AP2" s="255"/>
      <c r="AQ2" s="65" t="s">
        <v>426</v>
      </c>
      <c r="AR2" s="253" t="s">
        <v>1693</v>
      </c>
      <c r="AS2" s="254"/>
      <c r="AT2" s="254"/>
      <c r="AU2" s="255"/>
      <c r="AV2" s="65" t="s">
        <v>426</v>
      </c>
      <c r="AW2" s="31"/>
      <c r="AX2" s="32"/>
      <c r="AY2" s="114" t="s">
        <v>1700</v>
      </c>
      <c r="AZ2" s="33"/>
      <c r="BA2" s="65" t="s">
        <v>426</v>
      </c>
      <c r="BB2" s="278" t="s">
        <v>1585</v>
      </c>
      <c r="BC2" s="279"/>
      <c r="BD2" s="279"/>
      <c r="BE2" s="280"/>
      <c r="BF2" s="65" t="s">
        <v>426</v>
      </c>
      <c r="BG2" s="198" t="s">
        <v>1630</v>
      </c>
      <c r="BH2" s="199"/>
      <c r="BI2" s="199"/>
      <c r="BJ2" s="200"/>
      <c r="BK2" s="65" t="s">
        <v>426</v>
      </c>
      <c r="BL2" s="198" t="s">
        <v>1559</v>
      </c>
      <c r="BM2" s="199"/>
      <c r="BN2" s="199"/>
      <c r="BO2" s="200"/>
      <c r="BP2" s="65" t="s">
        <v>426</v>
      </c>
      <c r="BQ2" s="341" t="s">
        <v>1574</v>
      </c>
      <c r="BR2" s="342"/>
      <c r="BS2" s="342"/>
      <c r="BT2" s="343"/>
      <c r="BU2" s="65" t="s">
        <v>426</v>
      </c>
      <c r="BV2" s="31"/>
      <c r="BW2" s="32"/>
      <c r="BX2" s="114" t="s">
        <v>1611</v>
      </c>
      <c r="BY2" s="33"/>
      <c r="BZ2" s="65" t="s">
        <v>426</v>
      </c>
      <c r="CA2" s="31"/>
      <c r="CB2" s="32"/>
      <c r="CC2" s="114" t="s">
        <v>1611</v>
      </c>
      <c r="CD2" s="33"/>
      <c r="CE2" s="210"/>
      <c r="CF2" s="211"/>
      <c r="CG2" s="211"/>
      <c r="CH2" s="211"/>
      <c r="CI2" s="212"/>
    </row>
    <row r="3" spans="1:87" ht="35.25" customHeight="1">
      <c r="A3" s="362" t="s">
        <v>91</v>
      </c>
      <c r="B3" s="260"/>
      <c r="C3" s="97" t="s">
        <v>1475</v>
      </c>
      <c r="D3" s="191" t="s">
        <v>982</v>
      </c>
      <c r="E3" s="192"/>
      <c r="F3" s="192"/>
      <c r="G3" s="193"/>
      <c r="H3" s="97" t="s">
        <v>1632</v>
      </c>
      <c r="I3" s="191" t="s">
        <v>984</v>
      </c>
      <c r="J3" s="192"/>
      <c r="K3" s="192"/>
      <c r="L3" s="193"/>
      <c r="M3" s="97" t="s">
        <v>1632</v>
      </c>
      <c r="N3" s="191" t="s">
        <v>986</v>
      </c>
      <c r="O3" s="192"/>
      <c r="P3" s="192"/>
      <c r="Q3" s="193"/>
      <c r="R3" s="97" t="s">
        <v>1632</v>
      </c>
      <c r="S3" s="191" t="s">
        <v>988</v>
      </c>
      <c r="T3" s="192"/>
      <c r="U3" s="192"/>
      <c r="V3" s="193"/>
      <c r="W3" s="97" t="s">
        <v>1632</v>
      </c>
      <c r="X3" s="191" t="s">
        <v>990</v>
      </c>
      <c r="Y3" s="192"/>
      <c r="Z3" s="192"/>
      <c r="AA3" s="193"/>
      <c r="AB3" s="97" t="s">
        <v>1632</v>
      </c>
      <c r="AC3" s="191" t="s">
        <v>992</v>
      </c>
      <c r="AD3" s="192"/>
      <c r="AE3" s="192"/>
      <c r="AF3" s="193"/>
      <c r="AG3" s="118" t="s">
        <v>1728</v>
      </c>
      <c r="AH3" s="191" t="s">
        <v>994</v>
      </c>
      <c r="AI3" s="192"/>
      <c r="AJ3" s="192"/>
      <c r="AK3" s="193"/>
      <c r="AL3" s="97" t="s">
        <v>1632</v>
      </c>
      <c r="AM3" s="191" t="s">
        <v>996</v>
      </c>
      <c r="AN3" s="192"/>
      <c r="AO3" s="192"/>
      <c r="AP3" s="193"/>
      <c r="AQ3" s="97" t="s">
        <v>1632</v>
      </c>
      <c r="AR3" s="191" t="s">
        <v>999</v>
      </c>
      <c r="AS3" s="192"/>
      <c r="AT3" s="192"/>
      <c r="AU3" s="193"/>
      <c r="AV3" s="97" t="s">
        <v>1632</v>
      </c>
      <c r="AW3" s="191" t="s">
        <v>1001</v>
      </c>
      <c r="AX3" s="192"/>
      <c r="AY3" s="192"/>
      <c r="AZ3" s="193"/>
      <c r="BA3" s="97" t="s">
        <v>1632</v>
      </c>
      <c r="BB3" s="191" t="s">
        <v>1002</v>
      </c>
      <c r="BC3" s="192"/>
      <c r="BD3" s="192"/>
      <c r="BE3" s="193"/>
      <c r="BF3" s="97" t="s">
        <v>1632</v>
      </c>
      <c r="BG3" s="191" t="s">
        <v>1004</v>
      </c>
      <c r="BH3" s="192"/>
      <c r="BI3" s="192"/>
      <c r="BJ3" s="193"/>
      <c r="BK3" s="97" t="s">
        <v>1632</v>
      </c>
      <c r="BL3" s="191" t="s">
        <v>1293</v>
      </c>
      <c r="BM3" s="192"/>
      <c r="BN3" s="192"/>
      <c r="BO3" s="193"/>
      <c r="BP3" s="97" t="s">
        <v>1632</v>
      </c>
      <c r="BQ3" s="191" t="s">
        <v>1006</v>
      </c>
      <c r="BR3" s="192"/>
      <c r="BS3" s="192"/>
      <c r="BT3" s="193"/>
      <c r="BU3" s="97" t="s">
        <v>1632</v>
      </c>
      <c r="BV3" s="191" t="s">
        <v>1007</v>
      </c>
      <c r="BW3" s="192"/>
      <c r="BX3" s="192"/>
      <c r="BY3" s="193"/>
      <c r="BZ3" s="97" t="s">
        <v>1632</v>
      </c>
      <c r="CA3" s="191" t="s">
        <v>1009</v>
      </c>
      <c r="CB3" s="192"/>
      <c r="CC3" s="192"/>
      <c r="CD3" s="193"/>
      <c r="CE3" s="210"/>
      <c r="CF3" s="211"/>
      <c r="CG3" s="211"/>
      <c r="CH3" s="211"/>
      <c r="CI3" s="212"/>
    </row>
    <row r="4" spans="1:87" ht="36.75" customHeight="1">
      <c r="A4" s="363"/>
      <c r="B4" s="262"/>
      <c r="C4" s="5" t="s">
        <v>78</v>
      </c>
      <c r="D4" s="264" t="s">
        <v>983</v>
      </c>
      <c r="E4" s="265"/>
      <c r="F4" s="265"/>
      <c r="G4" s="266"/>
      <c r="H4" s="5" t="s">
        <v>72</v>
      </c>
      <c r="I4" s="193" t="s">
        <v>985</v>
      </c>
      <c r="J4" s="263"/>
      <c r="K4" s="263"/>
      <c r="L4" s="263"/>
      <c r="M4" s="5" t="s">
        <v>72</v>
      </c>
      <c r="N4" s="193" t="s">
        <v>987</v>
      </c>
      <c r="O4" s="263"/>
      <c r="P4" s="263"/>
      <c r="Q4" s="263"/>
      <c r="R4" s="5" t="s">
        <v>72</v>
      </c>
      <c r="S4" s="264" t="s">
        <v>989</v>
      </c>
      <c r="T4" s="265"/>
      <c r="U4" s="265"/>
      <c r="V4" s="266"/>
      <c r="W4" s="5" t="s">
        <v>72</v>
      </c>
      <c r="X4" s="267" t="s">
        <v>991</v>
      </c>
      <c r="Y4" s="268"/>
      <c r="Z4" s="268"/>
      <c r="AA4" s="269"/>
      <c r="AB4" s="5" t="s">
        <v>72</v>
      </c>
      <c r="AC4" s="193" t="s">
        <v>993</v>
      </c>
      <c r="AD4" s="263"/>
      <c r="AE4" s="263"/>
      <c r="AF4" s="263"/>
      <c r="AG4" s="5" t="s">
        <v>72</v>
      </c>
      <c r="AH4" s="193" t="s">
        <v>995</v>
      </c>
      <c r="AI4" s="263"/>
      <c r="AJ4" s="263"/>
      <c r="AK4" s="263"/>
      <c r="AL4" s="5" t="s">
        <v>72</v>
      </c>
      <c r="AM4" s="264" t="s">
        <v>997</v>
      </c>
      <c r="AN4" s="265"/>
      <c r="AO4" s="265"/>
      <c r="AP4" s="266"/>
      <c r="AQ4" s="5" t="s">
        <v>72</v>
      </c>
      <c r="AR4" s="264" t="s">
        <v>998</v>
      </c>
      <c r="AS4" s="265"/>
      <c r="AT4" s="265"/>
      <c r="AU4" s="266"/>
      <c r="AV4" s="5" t="s">
        <v>72</v>
      </c>
      <c r="AW4" s="191" t="s">
        <v>1000</v>
      </c>
      <c r="AX4" s="192"/>
      <c r="AY4" s="192"/>
      <c r="AZ4" s="193"/>
      <c r="BA4" s="5" t="s">
        <v>72</v>
      </c>
      <c r="BB4" s="264" t="s">
        <v>1003</v>
      </c>
      <c r="BC4" s="265"/>
      <c r="BD4" s="265"/>
      <c r="BE4" s="266"/>
      <c r="BF4" s="5" t="s">
        <v>72</v>
      </c>
      <c r="BG4" s="193" t="s">
        <v>1005</v>
      </c>
      <c r="BH4" s="263"/>
      <c r="BI4" s="263"/>
      <c r="BJ4" s="263"/>
      <c r="BK4" s="5" t="s">
        <v>72</v>
      </c>
      <c r="BL4" s="264" t="s">
        <v>1294</v>
      </c>
      <c r="BM4" s="265"/>
      <c r="BN4" s="265"/>
      <c r="BO4" s="266"/>
      <c r="BP4" s="5" t="s">
        <v>72</v>
      </c>
      <c r="BQ4" s="267" t="s">
        <v>1735</v>
      </c>
      <c r="BR4" s="268"/>
      <c r="BS4" s="268"/>
      <c r="BT4" s="269"/>
      <c r="BU4" s="5" t="s">
        <v>72</v>
      </c>
      <c r="BV4" s="264" t="s">
        <v>1736</v>
      </c>
      <c r="BW4" s="265"/>
      <c r="BX4" s="265"/>
      <c r="BY4" s="266"/>
      <c r="BZ4" s="5" t="s">
        <v>72</v>
      </c>
      <c r="CA4" s="193" t="s">
        <v>1008</v>
      </c>
      <c r="CB4" s="263"/>
      <c r="CC4" s="263"/>
      <c r="CD4" s="263"/>
      <c r="CE4" s="213"/>
      <c r="CF4" s="214"/>
      <c r="CG4" s="214"/>
      <c r="CH4" s="214"/>
      <c r="CI4" s="215"/>
    </row>
    <row r="5" spans="1:87" s="23" customFormat="1" ht="51.75" customHeight="1">
      <c r="A5" s="141" t="s">
        <v>0</v>
      </c>
      <c r="B5" s="141" t="s">
        <v>1887</v>
      </c>
      <c r="C5" s="22" t="s">
        <v>1494</v>
      </c>
      <c r="D5" s="22" t="s">
        <v>74</v>
      </c>
      <c r="E5" s="22" t="s">
        <v>75</v>
      </c>
      <c r="F5" s="22" t="s">
        <v>76</v>
      </c>
      <c r="G5" s="22" t="s">
        <v>67</v>
      </c>
      <c r="H5" s="22" t="s">
        <v>73</v>
      </c>
      <c r="I5" s="22" t="s">
        <v>74</v>
      </c>
      <c r="J5" s="22" t="s">
        <v>75</v>
      </c>
      <c r="K5" s="22" t="s">
        <v>76</v>
      </c>
      <c r="L5" s="22" t="s">
        <v>67</v>
      </c>
      <c r="M5" s="22" t="s">
        <v>73</v>
      </c>
      <c r="N5" s="22" t="s">
        <v>74</v>
      </c>
      <c r="O5" s="22" t="s">
        <v>75</v>
      </c>
      <c r="P5" s="22" t="s">
        <v>76</v>
      </c>
      <c r="Q5" s="22" t="s">
        <v>67</v>
      </c>
      <c r="R5" s="22" t="s">
        <v>73</v>
      </c>
      <c r="S5" s="22" t="s">
        <v>74</v>
      </c>
      <c r="T5" s="22" t="s">
        <v>75</v>
      </c>
      <c r="U5" s="22" t="s">
        <v>76</v>
      </c>
      <c r="V5" s="22" t="s">
        <v>67</v>
      </c>
      <c r="W5" s="22" t="s">
        <v>73</v>
      </c>
      <c r="X5" s="22" t="s">
        <v>74</v>
      </c>
      <c r="Y5" s="22" t="s">
        <v>75</v>
      </c>
      <c r="Z5" s="22" t="s">
        <v>76</v>
      </c>
      <c r="AA5" s="22" t="s">
        <v>67</v>
      </c>
      <c r="AB5" s="22" t="s">
        <v>73</v>
      </c>
      <c r="AC5" s="22" t="s">
        <v>74</v>
      </c>
      <c r="AD5" s="22" t="s">
        <v>75</v>
      </c>
      <c r="AE5" s="22" t="s">
        <v>76</v>
      </c>
      <c r="AF5" s="22" t="s">
        <v>67</v>
      </c>
      <c r="AG5" s="22" t="s">
        <v>73</v>
      </c>
      <c r="AH5" s="22" t="s">
        <v>74</v>
      </c>
      <c r="AI5" s="22" t="s">
        <v>75</v>
      </c>
      <c r="AJ5" s="22" t="s">
        <v>76</v>
      </c>
      <c r="AK5" s="22" t="s">
        <v>67</v>
      </c>
      <c r="AL5" s="22" t="s">
        <v>73</v>
      </c>
      <c r="AM5" s="22" t="s">
        <v>74</v>
      </c>
      <c r="AN5" s="22" t="s">
        <v>75</v>
      </c>
      <c r="AO5" s="22" t="s">
        <v>76</v>
      </c>
      <c r="AP5" s="22" t="s">
        <v>67</v>
      </c>
      <c r="AQ5" s="22" t="s">
        <v>73</v>
      </c>
      <c r="AR5" s="22" t="s">
        <v>74</v>
      </c>
      <c r="AS5" s="22" t="s">
        <v>75</v>
      </c>
      <c r="AT5" s="22" t="s">
        <v>76</v>
      </c>
      <c r="AU5" s="22" t="s">
        <v>67</v>
      </c>
      <c r="AV5" s="22" t="s">
        <v>73</v>
      </c>
      <c r="AW5" s="42" t="s">
        <v>74</v>
      </c>
      <c r="AX5" s="22" t="s">
        <v>75</v>
      </c>
      <c r="AY5" s="22" t="s">
        <v>76</v>
      </c>
      <c r="AZ5" s="22" t="s">
        <v>67</v>
      </c>
      <c r="BA5" s="22" t="s">
        <v>1584</v>
      </c>
      <c r="BB5" s="22" t="s">
        <v>74</v>
      </c>
      <c r="BC5" s="22" t="s">
        <v>75</v>
      </c>
      <c r="BD5" s="22" t="s">
        <v>76</v>
      </c>
      <c r="BE5" s="22" t="s">
        <v>67</v>
      </c>
      <c r="BF5" s="22" t="s">
        <v>73</v>
      </c>
      <c r="BG5" s="22" t="s">
        <v>74</v>
      </c>
      <c r="BH5" s="22" t="s">
        <v>75</v>
      </c>
      <c r="BI5" s="22" t="s">
        <v>76</v>
      </c>
      <c r="BJ5" s="22" t="s">
        <v>67</v>
      </c>
      <c r="BK5" s="22" t="s">
        <v>73</v>
      </c>
      <c r="BL5" s="22" t="s">
        <v>74</v>
      </c>
      <c r="BM5" s="22" t="s">
        <v>75</v>
      </c>
      <c r="BN5" s="22" t="s">
        <v>76</v>
      </c>
      <c r="BO5" s="22" t="s">
        <v>67</v>
      </c>
      <c r="BP5" s="22" t="s">
        <v>73</v>
      </c>
      <c r="BQ5" s="22" t="s">
        <v>74</v>
      </c>
      <c r="BR5" s="22" t="s">
        <v>75</v>
      </c>
      <c r="BS5" s="22" t="s">
        <v>76</v>
      </c>
      <c r="BT5" s="22" t="s">
        <v>67</v>
      </c>
      <c r="BU5" s="22" t="s">
        <v>73</v>
      </c>
      <c r="BV5" s="22" t="s">
        <v>74</v>
      </c>
      <c r="BW5" s="22" t="s">
        <v>75</v>
      </c>
      <c r="BX5" s="22" t="s">
        <v>76</v>
      </c>
      <c r="BY5" s="22" t="s">
        <v>67</v>
      </c>
      <c r="BZ5" s="22" t="s">
        <v>73</v>
      </c>
      <c r="CA5" s="22" t="s">
        <v>74</v>
      </c>
      <c r="CB5" s="22" t="s">
        <v>75</v>
      </c>
      <c r="CC5" s="22" t="s">
        <v>76</v>
      </c>
      <c r="CD5" s="22" t="s">
        <v>67</v>
      </c>
      <c r="CE5" s="22" t="s">
        <v>73</v>
      </c>
      <c r="CF5" s="22" t="s">
        <v>74</v>
      </c>
      <c r="CG5" s="22" t="s">
        <v>75</v>
      </c>
      <c r="CH5" s="22" t="s">
        <v>76</v>
      </c>
      <c r="CI5" s="22" t="s">
        <v>67</v>
      </c>
    </row>
    <row r="6" spans="1:87" s="9" customFormat="1" hidden="1">
      <c r="A6" s="6" t="s">
        <v>1</v>
      </c>
      <c r="B6" s="6" t="s">
        <v>2</v>
      </c>
      <c r="C6" s="7" t="s">
        <v>68</v>
      </c>
      <c r="D6" s="7" t="s">
        <v>69</v>
      </c>
      <c r="E6" s="7" t="s">
        <v>70</v>
      </c>
      <c r="F6" s="7" t="s">
        <v>71</v>
      </c>
      <c r="G6" s="8"/>
      <c r="H6" s="7" t="s">
        <v>68</v>
      </c>
      <c r="I6" s="7" t="s">
        <v>69</v>
      </c>
      <c r="J6" s="7" t="s">
        <v>70</v>
      </c>
      <c r="K6" s="7" t="s">
        <v>71</v>
      </c>
      <c r="L6" s="8"/>
      <c r="M6" s="7" t="s">
        <v>68</v>
      </c>
      <c r="N6" s="7" t="s">
        <v>69</v>
      </c>
      <c r="O6" s="7" t="s">
        <v>70</v>
      </c>
      <c r="P6" s="7" t="s">
        <v>71</v>
      </c>
      <c r="Q6" s="8"/>
      <c r="R6" s="7" t="s">
        <v>68</v>
      </c>
      <c r="S6" s="7" t="s">
        <v>69</v>
      </c>
      <c r="T6" s="7" t="s">
        <v>70</v>
      </c>
      <c r="U6" s="7" t="s">
        <v>71</v>
      </c>
      <c r="V6" s="8"/>
      <c r="W6" s="7" t="s">
        <v>68</v>
      </c>
      <c r="X6" s="7" t="s">
        <v>69</v>
      </c>
      <c r="Y6" s="7" t="s">
        <v>70</v>
      </c>
      <c r="Z6" s="7" t="s">
        <v>71</v>
      </c>
      <c r="AA6" s="8"/>
      <c r="AB6" s="7" t="s">
        <v>68</v>
      </c>
      <c r="AC6" s="7" t="s">
        <v>69</v>
      </c>
      <c r="AD6" s="7" t="s">
        <v>70</v>
      </c>
      <c r="AE6" s="7" t="s">
        <v>71</v>
      </c>
      <c r="AF6" s="8"/>
      <c r="AG6" s="7" t="s">
        <v>68</v>
      </c>
      <c r="AH6" s="7" t="s">
        <v>69</v>
      </c>
      <c r="AI6" s="7" t="s">
        <v>70</v>
      </c>
      <c r="AJ6" s="7" t="s">
        <v>71</v>
      </c>
      <c r="AK6" s="8"/>
      <c r="AL6" s="7" t="s">
        <v>68</v>
      </c>
      <c r="AM6" s="7" t="s">
        <v>69</v>
      </c>
      <c r="AN6" s="7" t="s">
        <v>70</v>
      </c>
      <c r="AO6" s="7" t="s">
        <v>71</v>
      </c>
      <c r="AP6" s="8"/>
      <c r="AQ6" s="7" t="s">
        <v>68</v>
      </c>
      <c r="AR6" s="7" t="s">
        <v>69</v>
      </c>
      <c r="AS6" s="7" t="s">
        <v>70</v>
      </c>
      <c r="AT6" s="7" t="s">
        <v>71</v>
      </c>
      <c r="AU6" s="8"/>
      <c r="AV6" s="7" t="s">
        <v>68</v>
      </c>
      <c r="AW6" s="7" t="s">
        <v>69</v>
      </c>
      <c r="AX6" s="7" t="s">
        <v>70</v>
      </c>
      <c r="AY6" s="7" t="s">
        <v>71</v>
      </c>
      <c r="AZ6" s="8"/>
      <c r="BA6" s="7" t="s">
        <v>68</v>
      </c>
      <c r="BB6" s="7" t="s">
        <v>69</v>
      </c>
      <c r="BC6" s="7" t="s">
        <v>70</v>
      </c>
      <c r="BD6" s="7" t="s">
        <v>71</v>
      </c>
      <c r="BE6" s="8"/>
      <c r="BF6" s="7" t="s">
        <v>68</v>
      </c>
      <c r="BG6" s="7" t="s">
        <v>69</v>
      </c>
      <c r="BH6" s="7" t="s">
        <v>70</v>
      </c>
      <c r="BI6" s="7" t="s">
        <v>71</v>
      </c>
      <c r="BJ6" s="8"/>
      <c r="BK6" s="7" t="s">
        <v>68</v>
      </c>
      <c r="BL6" s="7" t="s">
        <v>69</v>
      </c>
      <c r="BM6" s="7" t="s">
        <v>70</v>
      </c>
      <c r="BN6" s="7" t="s">
        <v>71</v>
      </c>
      <c r="BO6" s="8"/>
      <c r="BP6" s="7" t="s">
        <v>68</v>
      </c>
      <c r="BQ6" s="7" t="s">
        <v>69</v>
      </c>
      <c r="BR6" s="7" t="s">
        <v>70</v>
      </c>
      <c r="BS6" s="7" t="s">
        <v>71</v>
      </c>
      <c r="BT6" s="8"/>
      <c r="BU6" s="7" t="s">
        <v>68</v>
      </c>
      <c r="BV6" s="7" t="s">
        <v>69</v>
      </c>
      <c r="BW6" s="7" t="s">
        <v>70</v>
      </c>
      <c r="BX6" s="7" t="s">
        <v>71</v>
      </c>
      <c r="BY6" s="8"/>
      <c r="BZ6" s="7" t="s">
        <v>68</v>
      </c>
      <c r="CA6" s="7" t="s">
        <v>69</v>
      </c>
      <c r="CB6" s="7" t="s">
        <v>70</v>
      </c>
      <c r="CC6" s="7" t="s">
        <v>71</v>
      </c>
      <c r="CD6" s="8"/>
      <c r="CE6" s="7" t="s">
        <v>68</v>
      </c>
      <c r="CF6" s="7" t="s">
        <v>69</v>
      </c>
      <c r="CG6" s="7" t="s">
        <v>70</v>
      </c>
      <c r="CH6" s="7" t="s">
        <v>71</v>
      </c>
      <c r="CI6" s="8"/>
    </row>
    <row r="7" spans="1:87" hidden="1">
      <c r="A7" s="10">
        <v>1</v>
      </c>
      <c r="B7" s="11" t="s">
        <v>3</v>
      </c>
      <c r="C7" s="12">
        <v>25</v>
      </c>
      <c r="D7" s="12">
        <v>26250</v>
      </c>
      <c r="E7" s="12">
        <v>0</v>
      </c>
      <c r="F7" s="12">
        <v>26250</v>
      </c>
      <c r="G7" s="13"/>
      <c r="H7" s="12">
        <v>82.15391871269965</v>
      </c>
      <c r="I7" s="12">
        <v>39923.08780690495</v>
      </c>
      <c r="J7" s="12">
        <v>0</v>
      </c>
      <c r="K7" s="12">
        <v>39923.08780690495</v>
      </c>
      <c r="L7" s="13"/>
      <c r="M7" s="12">
        <v>0</v>
      </c>
      <c r="N7" s="12">
        <v>0</v>
      </c>
      <c r="O7" s="12">
        <v>0</v>
      </c>
      <c r="P7" s="12">
        <v>0</v>
      </c>
      <c r="Q7" s="13"/>
      <c r="R7" s="12">
        <v>0</v>
      </c>
      <c r="S7" s="12">
        <v>50000</v>
      </c>
      <c r="T7" s="12">
        <v>0</v>
      </c>
      <c r="U7" s="12">
        <v>50000</v>
      </c>
      <c r="V7" s="13"/>
      <c r="W7" s="12">
        <v>0</v>
      </c>
      <c r="X7" s="12">
        <v>15000</v>
      </c>
      <c r="Y7" s="12">
        <v>0</v>
      </c>
      <c r="Z7" s="12">
        <v>15000</v>
      </c>
      <c r="AA7" s="13"/>
      <c r="AB7" s="12">
        <v>0</v>
      </c>
      <c r="AC7" s="12">
        <v>0</v>
      </c>
      <c r="AD7" s="12">
        <v>0</v>
      </c>
      <c r="AE7" s="12">
        <v>0</v>
      </c>
      <c r="AF7" s="13"/>
      <c r="AG7" s="12">
        <v>0</v>
      </c>
      <c r="AH7" s="12">
        <v>0</v>
      </c>
      <c r="AI7" s="12">
        <v>0</v>
      </c>
      <c r="AJ7" s="12">
        <v>0</v>
      </c>
      <c r="AK7" s="13"/>
      <c r="AL7" s="12">
        <v>0</v>
      </c>
      <c r="AM7" s="12">
        <v>0</v>
      </c>
      <c r="AN7" s="12">
        <v>0</v>
      </c>
      <c r="AO7" s="12">
        <v>0</v>
      </c>
      <c r="AP7" s="13"/>
      <c r="AQ7" s="12">
        <v>0</v>
      </c>
      <c r="AR7" s="12">
        <v>0</v>
      </c>
      <c r="AS7" s="12">
        <v>0</v>
      </c>
      <c r="AT7" s="12">
        <v>0</v>
      </c>
      <c r="AU7" s="13"/>
      <c r="AV7" s="12">
        <v>0</v>
      </c>
      <c r="AW7" s="12">
        <v>0</v>
      </c>
      <c r="AX7" s="12">
        <v>0</v>
      </c>
      <c r="AY7" s="12">
        <v>0</v>
      </c>
      <c r="AZ7" s="13"/>
      <c r="BA7" s="12">
        <v>0</v>
      </c>
      <c r="BB7" s="12">
        <v>0</v>
      </c>
      <c r="BC7" s="12">
        <v>0</v>
      </c>
      <c r="BD7" s="12">
        <v>0</v>
      </c>
      <c r="BE7" s="13"/>
      <c r="BF7" s="12">
        <v>0</v>
      </c>
      <c r="BG7" s="12">
        <v>0</v>
      </c>
      <c r="BH7" s="12">
        <v>0</v>
      </c>
      <c r="BI7" s="12">
        <v>0</v>
      </c>
      <c r="BJ7" s="13"/>
      <c r="BK7" s="12">
        <v>0</v>
      </c>
      <c r="BL7" s="12">
        <v>0</v>
      </c>
      <c r="BM7" s="12">
        <v>0</v>
      </c>
      <c r="BN7" s="12">
        <v>0</v>
      </c>
      <c r="BO7" s="13"/>
      <c r="BP7" s="12">
        <v>0</v>
      </c>
      <c r="BQ7" s="12">
        <v>0</v>
      </c>
      <c r="BR7" s="12">
        <v>0</v>
      </c>
      <c r="BS7" s="12">
        <v>0</v>
      </c>
      <c r="BT7" s="13"/>
      <c r="BU7" s="12">
        <v>0</v>
      </c>
      <c r="BV7" s="12">
        <v>0</v>
      </c>
      <c r="BW7" s="12">
        <v>0</v>
      </c>
      <c r="BX7" s="12">
        <v>0</v>
      </c>
      <c r="BY7" s="13"/>
      <c r="BZ7" s="12">
        <v>0</v>
      </c>
      <c r="CA7" s="12">
        <v>0</v>
      </c>
      <c r="CB7" s="12">
        <v>0</v>
      </c>
      <c r="CC7" s="12">
        <v>0</v>
      </c>
      <c r="CD7" s="13"/>
      <c r="CE7" s="12">
        <v>0</v>
      </c>
      <c r="CF7" s="12">
        <v>0</v>
      </c>
      <c r="CG7" s="12">
        <v>0</v>
      </c>
      <c r="CH7" s="12">
        <v>0</v>
      </c>
      <c r="CI7" s="13"/>
    </row>
    <row r="8" spans="1:87" hidden="1">
      <c r="A8" s="10">
        <v>2</v>
      </c>
      <c r="B8" s="11" t="s">
        <v>4</v>
      </c>
      <c r="C8" s="12">
        <v>15</v>
      </c>
      <c r="D8" s="12">
        <v>15750</v>
      </c>
      <c r="E8" s="12">
        <v>0</v>
      </c>
      <c r="F8" s="12">
        <v>15750</v>
      </c>
      <c r="G8" s="13"/>
      <c r="H8" s="12">
        <v>15.249598555103097</v>
      </c>
      <c r="I8" s="12">
        <v>17887.439783265465</v>
      </c>
      <c r="J8" s="12">
        <v>0</v>
      </c>
      <c r="K8" s="12">
        <v>17887.439783265465</v>
      </c>
      <c r="L8" s="13"/>
      <c r="M8" s="12">
        <v>0</v>
      </c>
      <c r="N8" s="12">
        <v>0</v>
      </c>
      <c r="O8" s="12">
        <v>0</v>
      </c>
      <c r="P8" s="12">
        <v>0</v>
      </c>
      <c r="Q8" s="13"/>
      <c r="R8" s="12">
        <v>0</v>
      </c>
      <c r="S8" s="12">
        <v>50000</v>
      </c>
      <c r="T8" s="12">
        <v>0</v>
      </c>
      <c r="U8" s="12">
        <v>50000</v>
      </c>
      <c r="V8" s="13"/>
      <c r="W8" s="12">
        <v>0</v>
      </c>
      <c r="X8" s="12">
        <v>15000</v>
      </c>
      <c r="Y8" s="12">
        <v>0</v>
      </c>
      <c r="Z8" s="12">
        <v>15000</v>
      </c>
      <c r="AA8" s="13"/>
      <c r="AB8" s="12">
        <v>0</v>
      </c>
      <c r="AC8" s="12">
        <v>0</v>
      </c>
      <c r="AD8" s="12">
        <v>0</v>
      </c>
      <c r="AE8" s="12">
        <v>0</v>
      </c>
      <c r="AF8" s="13"/>
      <c r="AG8" s="12">
        <v>0</v>
      </c>
      <c r="AH8" s="12">
        <v>0</v>
      </c>
      <c r="AI8" s="12">
        <v>0</v>
      </c>
      <c r="AJ8" s="12">
        <v>0</v>
      </c>
      <c r="AK8" s="13"/>
      <c r="AL8" s="12">
        <v>0</v>
      </c>
      <c r="AM8" s="12">
        <v>0</v>
      </c>
      <c r="AN8" s="12">
        <v>0</v>
      </c>
      <c r="AO8" s="12">
        <v>0</v>
      </c>
      <c r="AP8" s="13"/>
      <c r="AQ8" s="12">
        <v>0</v>
      </c>
      <c r="AR8" s="12">
        <v>0</v>
      </c>
      <c r="AS8" s="12">
        <v>0</v>
      </c>
      <c r="AT8" s="12">
        <v>0</v>
      </c>
      <c r="AU8" s="13"/>
      <c r="AV8" s="12">
        <v>0</v>
      </c>
      <c r="AW8" s="12">
        <v>0</v>
      </c>
      <c r="AX8" s="12">
        <v>0</v>
      </c>
      <c r="AY8" s="12">
        <v>0</v>
      </c>
      <c r="AZ8" s="13"/>
      <c r="BA8" s="12">
        <v>0</v>
      </c>
      <c r="BB8" s="12">
        <v>0</v>
      </c>
      <c r="BC8" s="12">
        <v>0</v>
      </c>
      <c r="BD8" s="12">
        <v>0</v>
      </c>
      <c r="BE8" s="13"/>
      <c r="BF8" s="12">
        <v>0</v>
      </c>
      <c r="BG8" s="12">
        <v>0</v>
      </c>
      <c r="BH8" s="12">
        <v>0</v>
      </c>
      <c r="BI8" s="12">
        <v>0</v>
      </c>
      <c r="BJ8" s="13"/>
      <c r="BK8" s="12">
        <v>0</v>
      </c>
      <c r="BL8" s="12">
        <v>0</v>
      </c>
      <c r="BM8" s="12">
        <v>0</v>
      </c>
      <c r="BN8" s="12">
        <v>0</v>
      </c>
      <c r="BO8" s="13"/>
      <c r="BP8" s="12">
        <v>0</v>
      </c>
      <c r="BQ8" s="12">
        <v>0</v>
      </c>
      <c r="BR8" s="12">
        <v>0</v>
      </c>
      <c r="BS8" s="12">
        <v>0</v>
      </c>
      <c r="BT8" s="13"/>
      <c r="BU8" s="12">
        <v>0</v>
      </c>
      <c r="BV8" s="12">
        <v>0</v>
      </c>
      <c r="BW8" s="12">
        <v>0</v>
      </c>
      <c r="BX8" s="12">
        <v>0</v>
      </c>
      <c r="BY8" s="13"/>
      <c r="BZ8" s="12">
        <v>0</v>
      </c>
      <c r="CA8" s="12">
        <v>0</v>
      </c>
      <c r="CB8" s="12">
        <v>0</v>
      </c>
      <c r="CC8" s="12">
        <v>0</v>
      </c>
      <c r="CD8" s="13"/>
      <c r="CE8" s="12">
        <v>0</v>
      </c>
      <c r="CF8" s="12">
        <v>0</v>
      </c>
      <c r="CG8" s="12">
        <v>0</v>
      </c>
      <c r="CH8" s="12">
        <v>0</v>
      </c>
      <c r="CI8" s="13"/>
    </row>
    <row r="9" spans="1:87" hidden="1">
      <c r="A9" s="10">
        <v>3</v>
      </c>
      <c r="B9" s="11" t="s">
        <v>5</v>
      </c>
      <c r="C9" s="12">
        <v>32</v>
      </c>
      <c r="D9" s="12">
        <v>33600</v>
      </c>
      <c r="E9" s="12">
        <v>0</v>
      </c>
      <c r="F9" s="12">
        <v>33600</v>
      </c>
      <c r="G9" s="13"/>
      <c r="H9" s="12">
        <v>58.043217601386338</v>
      </c>
      <c r="I9" s="12">
        <v>42306.482640207949</v>
      </c>
      <c r="J9" s="12">
        <v>0</v>
      </c>
      <c r="K9" s="12">
        <v>42306.482640207949</v>
      </c>
      <c r="L9" s="13"/>
      <c r="M9" s="12">
        <v>0</v>
      </c>
      <c r="N9" s="12">
        <v>0</v>
      </c>
      <c r="O9" s="12">
        <v>0</v>
      </c>
      <c r="P9" s="12">
        <v>0</v>
      </c>
      <c r="Q9" s="13"/>
      <c r="R9" s="12">
        <v>0</v>
      </c>
      <c r="S9" s="12">
        <v>50000</v>
      </c>
      <c r="T9" s="12">
        <v>0</v>
      </c>
      <c r="U9" s="12">
        <v>50000</v>
      </c>
      <c r="V9" s="13"/>
      <c r="W9" s="12">
        <v>0</v>
      </c>
      <c r="X9" s="12">
        <v>15000</v>
      </c>
      <c r="Y9" s="12">
        <v>0</v>
      </c>
      <c r="Z9" s="12">
        <v>15000</v>
      </c>
      <c r="AA9" s="13"/>
      <c r="AB9" s="12">
        <v>0</v>
      </c>
      <c r="AC9" s="12">
        <v>0</v>
      </c>
      <c r="AD9" s="12">
        <v>0</v>
      </c>
      <c r="AE9" s="12">
        <v>0</v>
      </c>
      <c r="AF9" s="13"/>
      <c r="AG9" s="12">
        <v>0</v>
      </c>
      <c r="AH9" s="12">
        <v>0</v>
      </c>
      <c r="AI9" s="12">
        <v>0</v>
      </c>
      <c r="AJ9" s="12">
        <v>0</v>
      </c>
      <c r="AK9" s="13"/>
      <c r="AL9" s="12">
        <v>0</v>
      </c>
      <c r="AM9" s="12">
        <v>0</v>
      </c>
      <c r="AN9" s="12">
        <v>0</v>
      </c>
      <c r="AO9" s="12">
        <v>0</v>
      </c>
      <c r="AP9" s="13"/>
      <c r="AQ9" s="12">
        <v>0</v>
      </c>
      <c r="AR9" s="12">
        <v>0</v>
      </c>
      <c r="AS9" s="12">
        <v>0</v>
      </c>
      <c r="AT9" s="12">
        <v>0</v>
      </c>
      <c r="AU9" s="13"/>
      <c r="AV9" s="12">
        <v>0</v>
      </c>
      <c r="AW9" s="12">
        <v>0</v>
      </c>
      <c r="AX9" s="12">
        <v>0</v>
      </c>
      <c r="AY9" s="12">
        <v>0</v>
      </c>
      <c r="AZ9" s="13"/>
      <c r="BA9" s="12">
        <v>0</v>
      </c>
      <c r="BB9" s="12">
        <v>0</v>
      </c>
      <c r="BC9" s="12">
        <v>0</v>
      </c>
      <c r="BD9" s="12">
        <v>0</v>
      </c>
      <c r="BE9" s="13"/>
      <c r="BF9" s="12">
        <v>0</v>
      </c>
      <c r="BG9" s="12">
        <v>0</v>
      </c>
      <c r="BH9" s="12">
        <v>0</v>
      </c>
      <c r="BI9" s="12">
        <v>0</v>
      </c>
      <c r="BJ9" s="13"/>
      <c r="BK9" s="12">
        <v>0</v>
      </c>
      <c r="BL9" s="12">
        <v>0</v>
      </c>
      <c r="BM9" s="12">
        <v>0</v>
      </c>
      <c r="BN9" s="12">
        <v>0</v>
      </c>
      <c r="BO9" s="13"/>
      <c r="BP9" s="12">
        <v>0</v>
      </c>
      <c r="BQ9" s="12">
        <v>0</v>
      </c>
      <c r="BR9" s="12">
        <v>0</v>
      </c>
      <c r="BS9" s="12">
        <v>0</v>
      </c>
      <c r="BT9" s="13"/>
      <c r="BU9" s="12">
        <v>0</v>
      </c>
      <c r="BV9" s="12">
        <v>0</v>
      </c>
      <c r="BW9" s="12">
        <v>0</v>
      </c>
      <c r="BX9" s="12">
        <v>0</v>
      </c>
      <c r="BY9" s="13"/>
      <c r="BZ9" s="12">
        <v>0</v>
      </c>
      <c r="CA9" s="12">
        <v>0</v>
      </c>
      <c r="CB9" s="12">
        <v>0</v>
      </c>
      <c r="CC9" s="12">
        <v>0</v>
      </c>
      <c r="CD9" s="13"/>
      <c r="CE9" s="12">
        <v>0</v>
      </c>
      <c r="CF9" s="12">
        <v>0</v>
      </c>
      <c r="CG9" s="12">
        <v>0</v>
      </c>
      <c r="CH9" s="12">
        <v>0</v>
      </c>
      <c r="CI9" s="13"/>
    </row>
    <row r="10" spans="1:87" hidden="1">
      <c r="A10" s="10">
        <v>4</v>
      </c>
      <c r="B10" s="11" t="s">
        <v>6</v>
      </c>
      <c r="C10" s="12">
        <v>75</v>
      </c>
      <c r="D10" s="12">
        <v>78750</v>
      </c>
      <c r="E10" s="12">
        <v>0</v>
      </c>
      <c r="F10" s="12">
        <v>78750</v>
      </c>
      <c r="G10" s="13"/>
      <c r="H10" s="12">
        <v>47.359669202573997</v>
      </c>
      <c r="I10" s="12">
        <v>40703.950380386101</v>
      </c>
      <c r="J10" s="12">
        <v>0</v>
      </c>
      <c r="K10" s="12">
        <v>40703.950380386101</v>
      </c>
      <c r="L10" s="13"/>
      <c r="M10" s="12">
        <v>0</v>
      </c>
      <c r="N10" s="12">
        <v>0</v>
      </c>
      <c r="O10" s="12">
        <v>0</v>
      </c>
      <c r="P10" s="12">
        <v>0</v>
      </c>
      <c r="Q10" s="13"/>
      <c r="R10" s="12">
        <v>0</v>
      </c>
      <c r="S10" s="12">
        <v>50000</v>
      </c>
      <c r="T10" s="12">
        <v>0</v>
      </c>
      <c r="U10" s="12">
        <v>50000</v>
      </c>
      <c r="V10" s="13"/>
      <c r="W10" s="12">
        <v>0</v>
      </c>
      <c r="X10" s="12">
        <v>15000</v>
      </c>
      <c r="Y10" s="12">
        <v>0</v>
      </c>
      <c r="Z10" s="12">
        <v>15000</v>
      </c>
      <c r="AA10" s="13"/>
      <c r="AB10" s="12">
        <v>0</v>
      </c>
      <c r="AC10" s="12">
        <v>0</v>
      </c>
      <c r="AD10" s="12">
        <v>0</v>
      </c>
      <c r="AE10" s="12">
        <v>0</v>
      </c>
      <c r="AF10" s="13"/>
      <c r="AG10" s="12">
        <v>0</v>
      </c>
      <c r="AH10" s="12">
        <v>0</v>
      </c>
      <c r="AI10" s="12">
        <v>0</v>
      </c>
      <c r="AJ10" s="12">
        <v>0</v>
      </c>
      <c r="AK10" s="13"/>
      <c r="AL10" s="12">
        <v>0</v>
      </c>
      <c r="AM10" s="12">
        <v>0</v>
      </c>
      <c r="AN10" s="12">
        <v>0</v>
      </c>
      <c r="AO10" s="12">
        <v>0</v>
      </c>
      <c r="AP10" s="13"/>
      <c r="AQ10" s="12">
        <v>0</v>
      </c>
      <c r="AR10" s="12">
        <v>0</v>
      </c>
      <c r="AS10" s="12">
        <v>0</v>
      </c>
      <c r="AT10" s="12">
        <v>0</v>
      </c>
      <c r="AU10" s="13"/>
      <c r="AV10" s="12">
        <v>0</v>
      </c>
      <c r="AW10" s="12">
        <v>0</v>
      </c>
      <c r="AX10" s="12">
        <v>0</v>
      </c>
      <c r="AY10" s="12">
        <v>0</v>
      </c>
      <c r="AZ10" s="13"/>
      <c r="BA10" s="12">
        <v>0</v>
      </c>
      <c r="BB10" s="12">
        <v>0</v>
      </c>
      <c r="BC10" s="12">
        <v>0</v>
      </c>
      <c r="BD10" s="12">
        <v>0</v>
      </c>
      <c r="BE10" s="13"/>
      <c r="BF10" s="12">
        <v>0</v>
      </c>
      <c r="BG10" s="12">
        <v>0</v>
      </c>
      <c r="BH10" s="12">
        <v>0</v>
      </c>
      <c r="BI10" s="12">
        <v>0</v>
      </c>
      <c r="BJ10" s="13"/>
      <c r="BK10" s="12">
        <v>0</v>
      </c>
      <c r="BL10" s="12">
        <v>0</v>
      </c>
      <c r="BM10" s="12">
        <v>0</v>
      </c>
      <c r="BN10" s="12">
        <v>0</v>
      </c>
      <c r="BO10" s="13"/>
      <c r="BP10" s="12">
        <v>0</v>
      </c>
      <c r="BQ10" s="12">
        <v>0</v>
      </c>
      <c r="BR10" s="12">
        <v>0</v>
      </c>
      <c r="BS10" s="12">
        <v>0</v>
      </c>
      <c r="BT10" s="13"/>
      <c r="BU10" s="12">
        <v>0</v>
      </c>
      <c r="BV10" s="12">
        <v>0</v>
      </c>
      <c r="BW10" s="12">
        <v>0</v>
      </c>
      <c r="BX10" s="12">
        <v>0</v>
      </c>
      <c r="BY10" s="13"/>
      <c r="BZ10" s="12">
        <v>0</v>
      </c>
      <c r="CA10" s="12">
        <v>0</v>
      </c>
      <c r="CB10" s="12">
        <v>0</v>
      </c>
      <c r="CC10" s="12">
        <v>0</v>
      </c>
      <c r="CD10" s="13"/>
      <c r="CE10" s="12">
        <v>0</v>
      </c>
      <c r="CF10" s="12">
        <v>0</v>
      </c>
      <c r="CG10" s="12">
        <v>0</v>
      </c>
      <c r="CH10" s="12">
        <v>0</v>
      </c>
      <c r="CI10" s="13"/>
    </row>
    <row r="11" spans="1:87" hidden="1">
      <c r="A11" s="10">
        <v>5</v>
      </c>
      <c r="B11" s="11" t="s">
        <v>7</v>
      </c>
      <c r="C11" s="12">
        <v>28</v>
      </c>
      <c r="D11" s="12">
        <v>29400</v>
      </c>
      <c r="E11" s="12">
        <v>0</v>
      </c>
      <c r="F11" s="12">
        <v>29400</v>
      </c>
      <c r="G11" s="13"/>
      <c r="H11" s="12">
        <v>71.046731835226012</v>
      </c>
      <c r="I11" s="12">
        <v>65257.009775283899</v>
      </c>
      <c r="J11" s="12">
        <v>0</v>
      </c>
      <c r="K11" s="12">
        <v>65257.009775283899</v>
      </c>
      <c r="L11" s="13"/>
      <c r="M11" s="12">
        <v>0</v>
      </c>
      <c r="N11" s="12">
        <v>0</v>
      </c>
      <c r="O11" s="12">
        <v>0</v>
      </c>
      <c r="P11" s="12">
        <v>0</v>
      </c>
      <c r="Q11" s="13"/>
      <c r="R11" s="12">
        <v>0</v>
      </c>
      <c r="S11" s="12">
        <v>50000</v>
      </c>
      <c r="T11" s="12">
        <v>0</v>
      </c>
      <c r="U11" s="12">
        <v>50000</v>
      </c>
      <c r="V11" s="13"/>
      <c r="W11" s="12">
        <v>0</v>
      </c>
      <c r="X11" s="12">
        <v>15000</v>
      </c>
      <c r="Y11" s="12">
        <v>0</v>
      </c>
      <c r="Z11" s="12">
        <v>15000</v>
      </c>
      <c r="AA11" s="13"/>
      <c r="AB11" s="12">
        <v>0</v>
      </c>
      <c r="AC11" s="12">
        <v>0</v>
      </c>
      <c r="AD11" s="12">
        <v>0</v>
      </c>
      <c r="AE11" s="12">
        <v>0</v>
      </c>
      <c r="AF11" s="13"/>
      <c r="AG11" s="12">
        <v>0</v>
      </c>
      <c r="AH11" s="12">
        <v>0</v>
      </c>
      <c r="AI11" s="12">
        <v>0</v>
      </c>
      <c r="AJ11" s="12">
        <v>0</v>
      </c>
      <c r="AK11" s="13"/>
      <c r="AL11" s="12">
        <v>0</v>
      </c>
      <c r="AM11" s="12">
        <v>0</v>
      </c>
      <c r="AN11" s="12">
        <v>0</v>
      </c>
      <c r="AO11" s="12">
        <v>0</v>
      </c>
      <c r="AP11" s="13"/>
      <c r="AQ11" s="12">
        <v>0</v>
      </c>
      <c r="AR11" s="12">
        <v>0</v>
      </c>
      <c r="AS11" s="12">
        <v>0</v>
      </c>
      <c r="AT11" s="12">
        <v>0</v>
      </c>
      <c r="AU11" s="13"/>
      <c r="AV11" s="12">
        <v>0</v>
      </c>
      <c r="AW11" s="12">
        <v>0</v>
      </c>
      <c r="AX11" s="12">
        <v>0</v>
      </c>
      <c r="AY11" s="12">
        <v>0</v>
      </c>
      <c r="AZ11" s="13"/>
      <c r="BA11" s="12">
        <v>0</v>
      </c>
      <c r="BB11" s="12">
        <v>0</v>
      </c>
      <c r="BC11" s="12">
        <v>0</v>
      </c>
      <c r="BD11" s="12">
        <v>0</v>
      </c>
      <c r="BE11" s="13"/>
      <c r="BF11" s="12">
        <v>0</v>
      </c>
      <c r="BG11" s="12">
        <v>0</v>
      </c>
      <c r="BH11" s="12">
        <v>0</v>
      </c>
      <c r="BI11" s="12">
        <v>0</v>
      </c>
      <c r="BJ11" s="13"/>
      <c r="BK11" s="12">
        <v>0</v>
      </c>
      <c r="BL11" s="12">
        <v>0</v>
      </c>
      <c r="BM11" s="12">
        <v>0</v>
      </c>
      <c r="BN11" s="12">
        <v>0</v>
      </c>
      <c r="BO11" s="13"/>
      <c r="BP11" s="12">
        <v>0</v>
      </c>
      <c r="BQ11" s="12">
        <v>0</v>
      </c>
      <c r="BR11" s="12">
        <v>0</v>
      </c>
      <c r="BS11" s="12">
        <v>0</v>
      </c>
      <c r="BT11" s="13"/>
      <c r="BU11" s="12">
        <v>0</v>
      </c>
      <c r="BV11" s="12">
        <v>0</v>
      </c>
      <c r="BW11" s="12">
        <v>0</v>
      </c>
      <c r="BX11" s="12">
        <v>0</v>
      </c>
      <c r="BY11" s="13"/>
      <c r="BZ11" s="12">
        <v>0</v>
      </c>
      <c r="CA11" s="12">
        <v>0</v>
      </c>
      <c r="CB11" s="12">
        <v>0</v>
      </c>
      <c r="CC11" s="12">
        <v>0</v>
      </c>
      <c r="CD11" s="13"/>
      <c r="CE11" s="12">
        <v>0</v>
      </c>
      <c r="CF11" s="12">
        <v>0</v>
      </c>
      <c r="CG11" s="12">
        <v>0</v>
      </c>
      <c r="CH11" s="12">
        <v>0</v>
      </c>
      <c r="CI11" s="13"/>
    </row>
    <row r="12" spans="1:87" hidden="1">
      <c r="A12" s="10">
        <v>6</v>
      </c>
      <c r="B12" s="11" t="s">
        <v>8</v>
      </c>
      <c r="C12" s="12">
        <v>70</v>
      </c>
      <c r="D12" s="12">
        <v>73500</v>
      </c>
      <c r="E12" s="12">
        <v>0</v>
      </c>
      <c r="F12" s="12">
        <v>73500</v>
      </c>
      <c r="G12" s="13"/>
      <c r="H12" s="12">
        <v>71.209222121300073</v>
      </c>
      <c r="I12" s="12">
        <v>56281.38331819501</v>
      </c>
      <c r="J12" s="12">
        <v>0</v>
      </c>
      <c r="K12" s="12">
        <v>56281.38331819501</v>
      </c>
      <c r="L12" s="13"/>
      <c r="M12" s="12">
        <v>0</v>
      </c>
      <c r="N12" s="12">
        <v>0</v>
      </c>
      <c r="O12" s="12">
        <v>0</v>
      </c>
      <c r="P12" s="12">
        <v>0</v>
      </c>
      <c r="Q12" s="13"/>
      <c r="R12" s="12">
        <v>0</v>
      </c>
      <c r="S12" s="12">
        <v>50000</v>
      </c>
      <c r="T12" s="12">
        <v>0</v>
      </c>
      <c r="U12" s="12">
        <v>50000</v>
      </c>
      <c r="V12" s="13"/>
      <c r="W12" s="12">
        <v>0</v>
      </c>
      <c r="X12" s="12">
        <v>15000</v>
      </c>
      <c r="Y12" s="12">
        <v>0</v>
      </c>
      <c r="Z12" s="12">
        <v>15000</v>
      </c>
      <c r="AA12" s="13"/>
      <c r="AB12" s="12">
        <v>0</v>
      </c>
      <c r="AC12" s="12">
        <v>0</v>
      </c>
      <c r="AD12" s="12">
        <v>0</v>
      </c>
      <c r="AE12" s="12">
        <v>0</v>
      </c>
      <c r="AF12" s="13"/>
      <c r="AG12" s="12">
        <v>0</v>
      </c>
      <c r="AH12" s="12">
        <v>0</v>
      </c>
      <c r="AI12" s="12">
        <v>0</v>
      </c>
      <c r="AJ12" s="12">
        <v>0</v>
      </c>
      <c r="AK12" s="13"/>
      <c r="AL12" s="12">
        <v>0</v>
      </c>
      <c r="AM12" s="12">
        <v>0</v>
      </c>
      <c r="AN12" s="12">
        <v>0</v>
      </c>
      <c r="AO12" s="12">
        <v>0</v>
      </c>
      <c r="AP12" s="13"/>
      <c r="AQ12" s="12">
        <v>0</v>
      </c>
      <c r="AR12" s="12">
        <v>0</v>
      </c>
      <c r="AS12" s="12">
        <v>0</v>
      </c>
      <c r="AT12" s="12">
        <v>0</v>
      </c>
      <c r="AU12" s="13"/>
      <c r="AV12" s="12">
        <v>0</v>
      </c>
      <c r="AW12" s="12">
        <v>0</v>
      </c>
      <c r="AX12" s="12">
        <v>0</v>
      </c>
      <c r="AY12" s="12">
        <v>0</v>
      </c>
      <c r="AZ12" s="13"/>
      <c r="BA12" s="12">
        <v>0</v>
      </c>
      <c r="BB12" s="12">
        <v>0</v>
      </c>
      <c r="BC12" s="12">
        <v>0</v>
      </c>
      <c r="BD12" s="12">
        <v>0</v>
      </c>
      <c r="BE12" s="13"/>
      <c r="BF12" s="12">
        <v>0</v>
      </c>
      <c r="BG12" s="12">
        <v>0</v>
      </c>
      <c r="BH12" s="12">
        <v>0</v>
      </c>
      <c r="BI12" s="12">
        <v>0</v>
      </c>
      <c r="BJ12" s="13"/>
      <c r="BK12" s="12">
        <v>0</v>
      </c>
      <c r="BL12" s="12">
        <v>0</v>
      </c>
      <c r="BM12" s="12">
        <v>0</v>
      </c>
      <c r="BN12" s="12">
        <v>0</v>
      </c>
      <c r="BO12" s="13"/>
      <c r="BP12" s="12">
        <v>0</v>
      </c>
      <c r="BQ12" s="12">
        <v>0</v>
      </c>
      <c r="BR12" s="12">
        <v>0</v>
      </c>
      <c r="BS12" s="12">
        <v>0</v>
      </c>
      <c r="BT12" s="13"/>
      <c r="BU12" s="12">
        <v>0</v>
      </c>
      <c r="BV12" s="12">
        <v>0</v>
      </c>
      <c r="BW12" s="12">
        <v>0</v>
      </c>
      <c r="BX12" s="12">
        <v>0</v>
      </c>
      <c r="BY12" s="13"/>
      <c r="BZ12" s="12">
        <v>0</v>
      </c>
      <c r="CA12" s="12">
        <v>0</v>
      </c>
      <c r="CB12" s="12">
        <v>0</v>
      </c>
      <c r="CC12" s="12">
        <v>0</v>
      </c>
      <c r="CD12" s="13"/>
      <c r="CE12" s="12">
        <v>0</v>
      </c>
      <c r="CF12" s="12">
        <v>0</v>
      </c>
      <c r="CG12" s="12">
        <v>0</v>
      </c>
      <c r="CH12" s="12">
        <v>0</v>
      </c>
      <c r="CI12" s="13"/>
    </row>
    <row r="13" spans="1:87" hidden="1">
      <c r="A13" s="10">
        <v>7</v>
      </c>
      <c r="B13" s="11" t="s">
        <v>9</v>
      </c>
      <c r="C13" s="12">
        <v>32</v>
      </c>
      <c r="D13" s="12">
        <v>33600</v>
      </c>
      <c r="E13" s="12">
        <v>0</v>
      </c>
      <c r="F13" s="12">
        <v>33600</v>
      </c>
      <c r="G13" s="13"/>
      <c r="H13" s="12">
        <v>57.247536033835786</v>
      </c>
      <c r="I13" s="12">
        <v>51187.130405075368</v>
      </c>
      <c r="J13" s="12">
        <v>0</v>
      </c>
      <c r="K13" s="12">
        <v>51187.130405075368</v>
      </c>
      <c r="L13" s="13"/>
      <c r="M13" s="12">
        <v>0</v>
      </c>
      <c r="N13" s="12">
        <v>0</v>
      </c>
      <c r="O13" s="12">
        <v>0</v>
      </c>
      <c r="P13" s="12">
        <v>0</v>
      </c>
      <c r="Q13" s="13"/>
      <c r="R13" s="12">
        <v>0</v>
      </c>
      <c r="S13" s="12">
        <v>50000</v>
      </c>
      <c r="T13" s="12">
        <v>0</v>
      </c>
      <c r="U13" s="12">
        <v>50000</v>
      </c>
      <c r="V13" s="13"/>
      <c r="W13" s="12">
        <v>0</v>
      </c>
      <c r="X13" s="12">
        <v>15000</v>
      </c>
      <c r="Y13" s="12">
        <v>0</v>
      </c>
      <c r="Z13" s="12">
        <v>15000</v>
      </c>
      <c r="AA13" s="13"/>
      <c r="AB13" s="12">
        <v>0</v>
      </c>
      <c r="AC13" s="12">
        <v>0</v>
      </c>
      <c r="AD13" s="12">
        <v>0</v>
      </c>
      <c r="AE13" s="12">
        <v>0</v>
      </c>
      <c r="AF13" s="13"/>
      <c r="AG13" s="12">
        <v>0</v>
      </c>
      <c r="AH13" s="12">
        <v>0</v>
      </c>
      <c r="AI13" s="12">
        <v>0</v>
      </c>
      <c r="AJ13" s="12">
        <v>0</v>
      </c>
      <c r="AK13" s="13"/>
      <c r="AL13" s="12">
        <v>0</v>
      </c>
      <c r="AM13" s="12">
        <v>0</v>
      </c>
      <c r="AN13" s="12">
        <v>0</v>
      </c>
      <c r="AO13" s="12">
        <v>0</v>
      </c>
      <c r="AP13" s="13"/>
      <c r="AQ13" s="12">
        <v>0</v>
      </c>
      <c r="AR13" s="12">
        <v>0</v>
      </c>
      <c r="AS13" s="12">
        <v>0</v>
      </c>
      <c r="AT13" s="12">
        <v>0</v>
      </c>
      <c r="AU13" s="13"/>
      <c r="AV13" s="12">
        <v>0</v>
      </c>
      <c r="AW13" s="12">
        <v>0</v>
      </c>
      <c r="AX13" s="12">
        <v>0</v>
      </c>
      <c r="AY13" s="12">
        <v>0</v>
      </c>
      <c r="AZ13" s="13"/>
      <c r="BA13" s="12">
        <v>0</v>
      </c>
      <c r="BB13" s="12">
        <v>0</v>
      </c>
      <c r="BC13" s="12">
        <v>0</v>
      </c>
      <c r="BD13" s="12">
        <v>0</v>
      </c>
      <c r="BE13" s="13"/>
      <c r="BF13" s="12">
        <v>0</v>
      </c>
      <c r="BG13" s="12">
        <v>0</v>
      </c>
      <c r="BH13" s="12">
        <v>0</v>
      </c>
      <c r="BI13" s="12">
        <v>0</v>
      </c>
      <c r="BJ13" s="13"/>
      <c r="BK13" s="12">
        <v>0</v>
      </c>
      <c r="BL13" s="12">
        <v>0</v>
      </c>
      <c r="BM13" s="12">
        <v>0</v>
      </c>
      <c r="BN13" s="12">
        <v>0</v>
      </c>
      <c r="BO13" s="13"/>
      <c r="BP13" s="12">
        <v>0</v>
      </c>
      <c r="BQ13" s="12">
        <v>0</v>
      </c>
      <c r="BR13" s="12">
        <v>0</v>
      </c>
      <c r="BS13" s="12">
        <v>0</v>
      </c>
      <c r="BT13" s="13"/>
      <c r="BU13" s="12">
        <v>0</v>
      </c>
      <c r="BV13" s="12">
        <v>0</v>
      </c>
      <c r="BW13" s="12">
        <v>0</v>
      </c>
      <c r="BX13" s="12">
        <v>0</v>
      </c>
      <c r="BY13" s="13"/>
      <c r="BZ13" s="12">
        <v>0</v>
      </c>
      <c r="CA13" s="12">
        <v>0</v>
      </c>
      <c r="CB13" s="12">
        <v>0</v>
      </c>
      <c r="CC13" s="12">
        <v>0</v>
      </c>
      <c r="CD13" s="13"/>
      <c r="CE13" s="12">
        <v>0</v>
      </c>
      <c r="CF13" s="12">
        <v>0</v>
      </c>
      <c r="CG13" s="12">
        <v>0</v>
      </c>
      <c r="CH13" s="12">
        <v>0</v>
      </c>
      <c r="CI13" s="13"/>
    </row>
    <row r="14" spans="1:87" hidden="1">
      <c r="A14" s="10">
        <v>8</v>
      </c>
      <c r="B14" s="11" t="s">
        <v>10</v>
      </c>
      <c r="C14" s="12">
        <v>20</v>
      </c>
      <c r="D14" s="12">
        <v>21000</v>
      </c>
      <c r="E14" s="12">
        <v>0</v>
      </c>
      <c r="F14" s="12">
        <v>21000</v>
      </c>
      <c r="G14" s="13"/>
      <c r="H14" s="12">
        <v>36.728609984466949</v>
      </c>
      <c r="I14" s="12">
        <v>39109.291497670041</v>
      </c>
      <c r="J14" s="12">
        <v>0</v>
      </c>
      <c r="K14" s="12">
        <v>39109.291497670041</v>
      </c>
      <c r="L14" s="13"/>
      <c r="M14" s="12">
        <v>0</v>
      </c>
      <c r="N14" s="12">
        <v>0</v>
      </c>
      <c r="O14" s="12">
        <v>0</v>
      </c>
      <c r="P14" s="12">
        <v>0</v>
      </c>
      <c r="Q14" s="13"/>
      <c r="R14" s="12">
        <v>0</v>
      </c>
      <c r="S14" s="12">
        <v>50000</v>
      </c>
      <c r="T14" s="12">
        <v>0</v>
      </c>
      <c r="U14" s="12">
        <v>50000</v>
      </c>
      <c r="V14" s="13"/>
      <c r="W14" s="12">
        <v>0</v>
      </c>
      <c r="X14" s="12">
        <v>15000</v>
      </c>
      <c r="Y14" s="12">
        <v>0</v>
      </c>
      <c r="Z14" s="12">
        <v>15000</v>
      </c>
      <c r="AA14" s="13"/>
      <c r="AB14" s="12">
        <v>0</v>
      </c>
      <c r="AC14" s="12">
        <v>0</v>
      </c>
      <c r="AD14" s="12">
        <v>0</v>
      </c>
      <c r="AE14" s="12">
        <v>0</v>
      </c>
      <c r="AF14" s="13"/>
      <c r="AG14" s="12">
        <v>0</v>
      </c>
      <c r="AH14" s="12">
        <v>0</v>
      </c>
      <c r="AI14" s="12">
        <v>0</v>
      </c>
      <c r="AJ14" s="12">
        <v>0</v>
      </c>
      <c r="AK14" s="13"/>
      <c r="AL14" s="12">
        <v>0</v>
      </c>
      <c r="AM14" s="12">
        <v>0</v>
      </c>
      <c r="AN14" s="12">
        <v>0</v>
      </c>
      <c r="AO14" s="12">
        <v>0</v>
      </c>
      <c r="AP14" s="13"/>
      <c r="AQ14" s="12">
        <v>0</v>
      </c>
      <c r="AR14" s="12">
        <v>0</v>
      </c>
      <c r="AS14" s="12">
        <v>0</v>
      </c>
      <c r="AT14" s="12">
        <v>0</v>
      </c>
      <c r="AU14" s="13"/>
      <c r="AV14" s="12">
        <v>0</v>
      </c>
      <c r="AW14" s="12">
        <v>0</v>
      </c>
      <c r="AX14" s="12">
        <v>0</v>
      </c>
      <c r="AY14" s="12">
        <v>0</v>
      </c>
      <c r="AZ14" s="13"/>
      <c r="BA14" s="12">
        <v>0</v>
      </c>
      <c r="BB14" s="12">
        <v>0</v>
      </c>
      <c r="BC14" s="12">
        <v>0</v>
      </c>
      <c r="BD14" s="12">
        <v>0</v>
      </c>
      <c r="BE14" s="13"/>
      <c r="BF14" s="12">
        <v>0</v>
      </c>
      <c r="BG14" s="12">
        <v>0</v>
      </c>
      <c r="BH14" s="12">
        <v>0</v>
      </c>
      <c r="BI14" s="12">
        <v>0</v>
      </c>
      <c r="BJ14" s="13"/>
      <c r="BK14" s="12">
        <v>0</v>
      </c>
      <c r="BL14" s="12">
        <v>0</v>
      </c>
      <c r="BM14" s="12">
        <v>0</v>
      </c>
      <c r="BN14" s="12">
        <v>0</v>
      </c>
      <c r="BO14" s="13"/>
      <c r="BP14" s="12">
        <v>0</v>
      </c>
      <c r="BQ14" s="12">
        <v>0</v>
      </c>
      <c r="BR14" s="12">
        <v>0</v>
      </c>
      <c r="BS14" s="12">
        <v>0</v>
      </c>
      <c r="BT14" s="13"/>
      <c r="BU14" s="12">
        <v>0</v>
      </c>
      <c r="BV14" s="12">
        <v>0</v>
      </c>
      <c r="BW14" s="12">
        <v>0</v>
      </c>
      <c r="BX14" s="12">
        <v>0</v>
      </c>
      <c r="BY14" s="13"/>
      <c r="BZ14" s="12">
        <v>0</v>
      </c>
      <c r="CA14" s="12">
        <v>0</v>
      </c>
      <c r="CB14" s="12">
        <v>0</v>
      </c>
      <c r="CC14" s="12">
        <v>0</v>
      </c>
      <c r="CD14" s="13"/>
      <c r="CE14" s="12">
        <v>0</v>
      </c>
      <c r="CF14" s="12">
        <v>0</v>
      </c>
      <c r="CG14" s="12">
        <v>0</v>
      </c>
      <c r="CH14" s="12">
        <v>0</v>
      </c>
      <c r="CI14" s="13"/>
    </row>
    <row r="15" spans="1:87" hidden="1">
      <c r="A15" s="10">
        <v>9</v>
      </c>
      <c r="B15" s="11" t="s">
        <v>11</v>
      </c>
      <c r="C15" s="12">
        <v>40</v>
      </c>
      <c r="D15" s="12">
        <v>42000</v>
      </c>
      <c r="E15" s="12">
        <v>0</v>
      </c>
      <c r="F15" s="12">
        <v>42000</v>
      </c>
      <c r="G15" s="13"/>
      <c r="H15" s="12">
        <v>90.555528417106558</v>
      </c>
      <c r="I15" s="12">
        <v>71183.329262565981</v>
      </c>
      <c r="J15" s="12">
        <v>0</v>
      </c>
      <c r="K15" s="12">
        <v>71183.329262565981</v>
      </c>
      <c r="L15" s="13"/>
      <c r="M15" s="12">
        <v>0</v>
      </c>
      <c r="N15" s="12">
        <v>0</v>
      </c>
      <c r="O15" s="12">
        <v>0</v>
      </c>
      <c r="P15" s="12">
        <v>0</v>
      </c>
      <c r="Q15" s="13"/>
      <c r="R15" s="12">
        <v>0</v>
      </c>
      <c r="S15" s="12">
        <v>50000</v>
      </c>
      <c r="T15" s="12">
        <v>0</v>
      </c>
      <c r="U15" s="12">
        <v>50000</v>
      </c>
      <c r="V15" s="13"/>
      <c r="W15" s="12">
        <v>0</v>
      </c>
      <c r="X15" s="12">
        <v>15000</v>
      </c>
      <c r="Y15" s="12">
        <v>0</v>
      </c>
      <c r="Z15" s="12">
        <v>15000</v>
      </c>
      <c r="AA15" s="13"/>
      <c r="AB15" s="12">
        <v>0</v>
      </c>
      <c r="AC15" s="12">
        <v>0</v>
      </c>
      <c r="AD15" s="12">
        <v>0</v>
      </c>
      <c r="AE15" s="12">
        <v>0</v>
      </c>
      <c r="AF15" s="13"/>
      <c r="AG15" s="12">
        <v>0</v>
      </c>
      <c r="AH15" s="12">
        <v>0</v>
      </c>
      <c r="AI15" s="12">
        <v>0</v>
      </c>
      <c r="AJ15" s="12">
        <v>0</v>
      </c>
      <c r="AK15" s="13"/>
      <c r="AL15" s="12">
        <v>0</v>
      </c>
      <c r="AM15" s="12">
        <v>0</v>
      </c>
      <c r="AN15" s="12">
        <v>0</v>
      </c>
      <c r="AO15" s="12">
        <v>0</v>
      </c>
      <c r="AP15" s="13"/>
      <c r="AQ15" s="12">
        <v>0</v>
      </c>
      <c r="AR15" s="12">
        <v>0</v>
      </c>
      <c r="AS15" s="12">
        <v>0</v>
      </c>
      <c r="AT15" s="12">
        <v>0</v>
      </c>
      <c r="AU15" s="13"/>
      <c r="AV15" s="12">
        <v>0</v>
      </c>
      <c r="AW15" s="12">
        <v>0</v>
      </c>
      <c r="AX15" s="12">
        <v>0</v>
      </c>
      <c r="AY15" s="12">
        <v>0</v>
      </c>
      <c r="AZ15" s="13"/>
      <c r="BA15" s="12">
        <v>0</v>
      </c>
      <c r="BB15" s="12">
        <v>0</v>
      </c>
      <c r="BC15" s="12">
        <v>0</v>
      </c>
      <c r="BD15" s="12">
        <v>0</v>
      </c>
      <c r="BE15" s="13"/>
      <c r="BF15" s="12">
        <v>0</v>
      </c>
      <c r="BG15" s="12">
        <v>0</v>
      </c>
      <c r="BH15" s="12">
        <v>0</v>
      </c>
      <c r="BI15" s="12">
        <v>0</v>
      </c>
      <c r="BJ15" s="13"/>
      <c r="BK15" s="12">
        <v>0</v>
      </c>
      <c r="BL15" s="12">
        <v>0</v>
      </c>
      <c r="BM15" s="12">
        <v>0</v>
      </c>
      <c r="BN15" s="12">
        <v>0</v>
      </c>
      <c r="BO15" s="13"/>
      <c r="BP15" s="12">
        <v>0</v>
      </c>
      <c r="BQ15" s="12">
        <v>0</v>
      </c>
      <c r="BR15" s="12">
        <v>0</v>
      </c>
      <c r="BS15" s="12">
        <v>0</v>
      </c>
      <c r="BT15" s="13"/>
      <c r="BU15" s="12">
        <v>0</v>
      </c>
      <c r="BV15" s="12">
        <v>0</v>
      </c>
      <c r="BW15" s="12">
        <v>0</v>
      </c>
      <c r="BX15" s="12">
        <v>0</v>
      </c>
      <c r="BY15" s="13"/>
      <c r="BZ15" s="12">
        <v>0</v>
      </c>
      <c r="CA15" s="12">
        <v>0</v>
      </c>
      <c r="CB15" s="12">
        <v>0</v>
      </c>
      <c r="CC15" s="12">
        <v>0</v>
      </c>
      <c r="CD15" s="13"/>
      <c r="CE15" s="12">
        <v>0</v>
      </c>
      <c r="CF15" s="12">
        <v>0</v>
      </c>
      <c r="CG15" s="12">
        <v>0</v>
      </c>
      <c r="CH15" s="12">
        <v>0</v>
      </c>
      <c r="CI15" s="13"/>
    </row>
    <row r="16" spans="1:87" hidden="1">
      <c r="A16" s="10">
        <v>10</v>
      </c>
      <c r="B16" s="11" t="s">
        <v>12</v>
      </c>
      <c r="C16" s="12">
        <v>55</v>
      </c>
      <c r="D16" s="12">
        <v>57750</v>
      </c>
      <c r="E16" s="12">
        <v>0</v>
      </c>
      <c r="F16" s="12">
        <v>57750</v>
      </c>
      <c r="G16" s="13"/>
      <c r="H16" s="12">
        <v>141.28773743813795</v>
      </c>
      <c r="I16" s="12">
        <v>102793.1606157207</v>
      </c>
      <c r="J16" s="12">
        <v>0</v>
      </c>
      <c r="K16" s="12">
        <v>102793.1606157207</v>
      </c>
      <c r="L16" s="13"/>
      <c r="M16" s="12">
        <v>0</v>
      </c>
      <c r="N16" s="12">
        <v>0</v>
      </c>
      <c r="O16" s="12">
        <v>0</v>
      </c>
      <c r="P16" s="12">
        <v>0</v>
      </c>
      <c r="Q16" s="13"/>
      <c r="R16" s="12">
        <v>0</v>
      </c>
      <c r="S16" s="12">
        <v>50000</v>
      </c>
      <c r="T16" s="12">
        <v>0</v>
      </c>
      <c r="U16" s="12">
        <v>50000</v>
      </c>
      <c r="V16" s="13"/>
      <c r="W16" s="12">
        <v>0</v>
      </c>
      <c r="X16" s="12">
        <v>15000</v>
      </c>
      <c r="Y16" s="12">
        <v>0</v>
      </c>
      <c r="Z16" s="12">
        <v>15000</v>
      </c>
      <c r="AA16" s="13"/>
      <c r="AB16" s="12">
        <v>0</v>
      </c>
      <c r="AC16" s="12">
        <v>0</v>
      </c>
      <c r="AD16" s="12">
        <v>0</v>
      </c>
      <c r="AE16" s="12">
        <v>0</v>
      </c>
      <c r="AF16" s="13"/>
      <c r="AG16" s="12">
        <v>0</v>
      </c>
      <c r="AH16" s="12">
        <v>0</v>
      </c>
      <c r="AI16" s="12">
        <v>0</v>
      </c>
      <c r="AJ16" s="12">
        <v>0</v>
      </c>
      <c r="AK16" s="13"/>
      <c r="AL16" s="12">
        <v>0</v>
      </c>
      <c r="AM16" s="12">
        <v>0</v>
      </c>
      <c r="AN16" s="12">
        <v>0</v>
      </c>
      <c r="AO16" s="12">
        <v>0</v>
      </c>
      <c r="AP16" s="13"/>
      <c r="AQ16" s="12">
        <v>0</v>
      </c>
      <c r="AR16" s="12">
        <v>0</v>
      </c>
      <c r="AS16" s="12">
        <v>0</v>
      </c>
      <c r="AT16" s="12">
        <v>0</v>
      </c>
      <c r="AU16" s="13"/>
      <c r="AV16" s="12">
        <v>0</v>
      </c>
      <c r="AW16" s="12">
        <v>0</v>
      </c>
      <c r="AX16" s="12">
        <v>0</v>
      </c>
      <c r="AY16" s="12">
        <v>0</v>
      </c>
      <c r="AZ16" s="13"/>
      <c r="BA16" s="12">
        <v>0</v>
      </c>
      <c r="BB16" s="12">
        <v>0</v>
      </c>
      <c r="BC16" s="12">
        <v>0</v>
      </c>
      <c r="BD16" s="12">
        <v>0</v>
      </c>
      <c r="BE16" s="13"/>
      <c r="BF16" s="12">
        <v>0</v>
      </c>
      <c r="BG16" s="12">
        <v>0</v>
      </c>
      <c r="BH16" s="12">
        <v>0</v>
      </c>
      <c r="BI16" s="12">
        <v>0</v>
      </c>
      <c r="BJ16" s="13"/>
      <c r="BK16" s="12">
        <v>0</v>
      </c>
      <c r="BL16" s="12">
        <v>0</v>
      </c>
      <c r="BM16" s="12">
        <v>0</v>
      </c>
      <c r="BN16" s="12">
        <v>0</v>
      </c>
      <c r="BO16" s="13"/>
      <c r="BP16" s="12">
        <v>0</v>
      </c>
      <c r="BQ16" s="12">
        <v>0</v>
      </c>
      <c r="BR16" s="12">
        <v>0</v>
      </c>
      <c r="BS16" s="12">
        <v>0</v>
      </c>
      <c r="BT16" s="13"/>
      <c r="BU16" s="12">
        <v>0</v>
      </c>
      <c r="BV16" s="12">
        <v>0</v>
      </c>
      <c r="BW16" s="12">
        <v>0</v>
      </c>
      <c r="BX16" s="12">
        <v>0</v>
      </c>
      <c r="BY16" s="13"/>
      <c r="BZ16" s="12">
        <v>0</v>
      </c>
      <c r="CA16" s="12">
        <v>0</v>
      </c>
      <c r="CB16" s="12">
        <v>0</v>
      </c>
      <c r="CC16" s="12">
        <v>0</v>
      </c>
      <c r="CD16" s="13"/>
      <c r="CE16" s="12">
        <v>0</v>
      </c>
      <c r="CF16" s="12">
        <v>0</v>
      </c>
      <c r="CG16" s="12">
        <v>0</v>
      </c>
      <c r="CH16" s="12">
        <v>0</v>
      </c>
      <c r="CI16" s="13"/>
    </row>
    <row r="17" spans="1:87" hidden="1">
      <c r="A17" s="10">
        <v>11</v>
      </c>
      <c r="B17" s="11" t="s">
        <v>13</v>
      </c>
      <c r="C17" s="12">
        <v>65</v>
      </c>
      <c r="D17" s="12">
        <v>68250</v>
      </c>
      <c r="E17" s="12">
        <v>0</v>
      </c>
      <c r="F17" s="12">
        <v>68250</v>
      </c>
      <c r="G17" s="13"/>
      <c r="H17" s="12">
        <v>97.69380664184844</v>
      </c>
      <c r="I17" s="12">
        <v>87254.070996277267</v>
      </c>
      <c r="J17" s="12">
        <v>0</v>
      </c>
      <c r="K17" s="12">
        <v>87254.070996277267</v>
      </c>
      <c r="L17" s="13"/>
      <c r="M17" s="12">
        <v>0</v>
      </c>
      <c r="N17" s="12">
        <v>0</v>
      </c>
      <c r="O17" s="12">
        <v>0</v>
      </c>
      <c r="P17" s="12">
        <v>0</v>
      </c>
      <c r="Q17" s="13"/>
      <c r="R17" s="12">
        <v>0</v>
      </c>
      <c r="S17" s="12">
        <v>0</v>
      </c>
      <c r="T17" s="12">
        <v>0</v>
      </c>
      <c r="U17" s="12">
        <v>0</v>
      </c>
      <c r="V17" s="13"/>
      <c r="W17" s="12">
        <v>0</v>
      </c>
      <c r="X17" s="12">
        <v>15000</v>
      </c>
      <c r="Y17" s="12">
        <v>0</v>
      </c>
      <c r="Z17" s="12">
        <v>15000</v>
      </c>
      <c r="AA17" s="13"/>
      <c r="AB17" s="12">
        <v>0</v>
      </c>
      <c r="AC17" s="12">
        <v>70000</v>
      </c>
      <c r="AD17" s="12">
        <v>0</v>
      </c>
      <c r="AE17" s="12">
        <v>70000</v>
      </c>
      <c r="AF17" s="13"/>
      <c r="AG17" s="12">
        <v>0</v>
      </c>
      <c r="AH17" s="12">
        <v>450000</v>
      </c>
      <c r="AI17" s="12">
        <v>0</v>
      </c>
      <c r="AJ17" s="12">
        <v>450000</v>
      </c>
      <c r="AK17" s="13"/>
      <c r="AL17" s="12">
        <v>0</v>
      </c>
      <c r="AM17" s="12">
        <v>0</v>
      </c>
      <c r="AN17" s="12">
        <v>0</v>
      </c>
      <c r="AO17" s="12">
        <v>0</v>
      </c>
      <c r="AP17" s="13"/>
      <c r="AQ17" s="12">
        <v>0</v>
      </c>
      <c r="AR17" s="12">
        <v>0</v>
      </c>
      <c r="AS17" s="12">
        <v>0</v>
      </c>
      <c r="AT17" s="12">
        <v>0</v>
      </c>
      <c r="AU17" s="13"/>
      <c r="AV17" s="12">
        <v>0</v>
      </c>
      <c r="AW17" s="12">
        <v>0</v>
      </c>
      <c r="AX17" s="12">
        <v>0</v>
      </c>
      <c r="AY17" s="12">
        <v>0</v>
      </c>
      <c r="AZ17" s="13"/>
      <c r="BA17" s="12">
        <v>0</v>
      </c>
      <c r="BB17" s="12">
        <v>0</v>
      </c>
      <c r="BC17" s="12">
        <v>0</v>
      </c>
      <c r="BD17" s="12">
        <v>0</v>
      </c>
      <c r="BE17" s="13"/>
      <c r="BF17" s="12">
        <v>0</v>
      </c>
      <c r="BG17" s="12">
        <v>0</v>
      </c>
      <c r="BH17" s="12">
        <v>0</v>
      </c>
      <c r="BI17" s="12">
        <v>0</v>
      </c>
      <c r="BJ17" s="13"/>
      <c r="BK17" s="12">
        <v>0</v>
      </c>
      <c r="BL17" s="12">
        <v>0</v>
      </c>
      <c r="BM17" s="12">
        <v>0</v>
      </c>
      <c r="BN17" s="12">
        <v>0</v>
      </c>
      <c r="BO17" s="13"/>
      <c r="BP17" s="12">
        <v>0</v>
      </c>
      <c r="BQ17" s="12">
        <v>0</v>
      </c>
      <c r="BR17" s="12">
        <v>0</v>
      </c>
      <c r="BS17" s="12">
        <v>0</v>
      </c>
      <c r="BT17" s="13"/>
      <c r="BU17" s="12">
        <v>0</v>
      </c>
      <c r="BV17" s="12">
        <v>0</v>
      </c>
      <c r="BW17" s="12">
        <v>0</v>
      </c>
      <c r="BX17" s="12">
        <v>0</v>
      </c>
      <c r="BY17" s="13"/>
      <c r="BZ17" s="12">
        <v>0</v>
      </c>
      <c r="CA17" s="12">
        <v>0</v>
      </c>
      <c r="CB17" s="12">
        <v>0</v>
      </c>
      <c r="CC17" s="12">
        <v>0</v>
      </c>
      <c r="CD17" s="13"/>
      <c r="CE17" s="12">
        <v>0</v>
      </c>
      <c r="CF17" s="12">
        <v>0</v>
      </c>
      <c r="CG17" s="12">
        <v>0</v>
      </c>
      <c r="CH17" s="12">
        <v>0</v>
      </c>
      <c r="CI17" s="13"/>
    </row>
    <row r="18" spans="1:87" hidden="1">
      <c r="A18" s="10">
        <v>12</v>
      </c>
      <c r="B18" s="11" t="s">
        <v>14</v>
      </c>
      <c r="C18" s="12">
        <v>32</v>
      </c>
      <c r="D18" s="12">
        <v>33600</v>
      </c>
      <c r="E18" s="12">
        <v>0</v>
      </c>
      <c r="F18" s="12">
        <v>33600</v>
      </c>
      <c r="G18" s="13"/>
      <c r="H18" s="12">
        <v>56.026515114242983</v>
      </c>
      <c r="I18" s="12">
        <v>51003.977267136448</v>
      </c>
      <c r="J18" s="12">
        <v>0</v>
      </c>
      <c r="K18" s="12">
        <v>51003.977267136448</v>
      </c>
      <c r="L18" s="13"/>
      <c r="M18" s="12">
        <v>0</v>
      </c>
      <c r="N18" s="12">
        <v>0</v>
      </c>
      <c r="O18" s="12">
        <v>0</v>
      </c>
      <c r="P18" s="12">
        <v>0</v>
      </c>
      <c r="Q18" s="13"/>
      <c r="R18" s="12">
        <v>0</v>
      </c>
      <c r="S18" s="12">
        <v>50000</v>
      </c>
      <c r="T18" s="12">
        <v>0</v>
      </c>
      <c r="U18" s="12">
        <v>50000</v>
      </c>
      <c r="V18" s="13"/>
      <c r="W18" s="12">
        <v>0</v>
      </c>
      <c r="X18" s="12">
        <v>15000</v>
      </c>
      <c r="Y18" s="12">
        <v>0</v>
      </c>
      <c r="Z18" s="12">
        <v>15000</v>
      </c>
      <c r="AA18" s="13"/>
      <c r="AB18" s="12">
        <v>0</v>
      </c>
      <c r="AC18" s="12">
        <v>0</v>
      </c>
      <c r="AD18" s="12">
        <v>0</v>
      </c>
      <c r="AE18" s="12">
        <v>0</v>
      </c>
      <c r="AF18" s="13"/>
      <c r="AG18" s="12">
        <v>0</v>
      </c>
      <c r="AH18" s="12">
        <v>0</v>
      </c>
      <c r="AI18" s="12">
        <v>0</v>
      </c>
      <c r="AJ18" s="12">
        <v>0</v>
      </c>
      <c r="AK18" s="13"/>
      <c r="AL18" s="12">
        <v>0</v>
      </c>
      <c r="AM18" s="12">
        <v>0</v>
      </c>
      <c r="AN18" s="12">
        <v>0</v>
      </c>
      <c r="AO18" s="12">
        <v>0</v>
      </c>
      <c r="AP18" s="13"/>
      <c r="AQ18" s="12">
        <v>0</v>
      </c>
      <c r="AR18" s="12">
        <v>0</v>
      </c>
      <c r="AS18" s="12">
        <v>0</v>
      </c>
      <c r="AT18" s="12">
        <v>0</v>
      </c>
      <c r="AU18" s="13"/>
      <c r="AV18" s="12">
        <v>0</v>
      </c>
      <c r="AW18" s="12">
        <v>0</v>
      </c>
      <c r="AX18" s="12">
        <v>0</v>
      </c>
      <c r="AY18" s="12">
        <v>0</v>
      </c>
      <c r="AZ18" s="13"/>
      <c r="BA18" s="12">
        <v>0</v>
      </c>
      <c r="BB18" s="12">
        <v>0</v>
      </c>
      <c r="BC18" s="12">
        <v>0</v>
      </c>
      <c r="BD18" s="12">
        <v>0</v>
      </c>
      <c r="BE18" s="13"/>
      <c r="BF18" s="12">
        <v>0</v>
      </c>
      <c r="BG18" s="12">
        <v>0</v>
      </c>
      <c r="BH18" s="12">
        <v>0</v>
      </c>
      <c r="BI18" s="12">
        <v>0</v>
      </c>
      <c r="BJ18" s="13"/>
      <c r="BK18" s="12">
        <v>0</v>
      </c>
      <c r="BL18" s="12">
        <v>0</v>
      </c>
      <c r="BM18" s="12">
        <v>0</v>
      </c>
      <c r="BN18" s="12">
        <v>0</v>
      </c>
      <c r="BO18" s="13"/>
      <c r="BP18" s="12">
        <v>0</v>
      </c>
      <c r="BQ18" s="12">
        <v>0</v>
      </c>
      <c r="BR18" s="12">
        <v>0</v>
      </c>
      <c r="BS18" s="12">
        <v>0</v>
      </c>
      <c r="BT18" s="13"/>
      <c r="BU18" s="12">
        <v>0</v>
      </c>
      <c r="BV18" s="12">
        <v>0</v>
      </c>
      <c r="BW18" s="12">
        <v>0</v>
      </c>
      <c r="BX18" s="12">
        <v>0</v>
      </c>
      <c r="BY18" s="13"/>
      <c r="BZ18" s="12">
        <v>0</v>
      </c>
      <c r="CA18" s="12">
        <v>0</v>
      </c>
      <c r="CB18" s="12">
        <v>0</v>
      </c>
      <c r="CC18" s="12">
        <v>0</v>
      </c>
      <c r="CD18" s="13"/>
      <c r="CE18" s="12">
        <v>0</v>
      </c>
      <c r="CF18" s="12">
        <v>0</v>
      </c>
      <c r="CG18" s="12">
        <v>0</v>
      </c>
      <c r="CH18" s="12">
        <v>0</v>
      </c>
      <c r="CI18" s="13"/>
    </row>
    <row r="19" spans="1:87" hidden="1">
      <c r="A19" s="10">
        <v>13</v>
      </c>
      <c r="B19" s="11" t="s">
        <v>15</v>
      </c>
      <c r="C19" s="12">
        <v>32</v>
      </c>
      <c r="D19" s="12">
        <v>33600</v>
      </c>
      <c r="E19" s="12">
        <v>0</v>
      </c>
      <c r="F19" s="12">
        <v>33600</v>
      </c>
      <c r="G19" s="13"/>
      <c r="H19" s="12">
        <v>41.748554535962484</v>
      </c>
      <c r="I19" s="12">
        <v>33862.28318039437</v>
      </c>
      <c r="J19" s="12">
        <v>0</v>
      </c>
      <c r="K19" s="12">
        <v>33862.28318039437</v>
      </c>
      <c r="L19" s="13"/>
      <c r="M19" s="12">
        <v>0</v>
      </c>
      <c r="N19" s="12">
        <v>0</v>
      </c>
      <c r="O19" s="12">
        <v>0</v>
      </c>
      <c r="P19" s="12">
        <v>0</v>
      </c>
      <c r="Q19" s="13"/>
      <c r="R19" s="12">
        <v>0</v>
      </c>
      <c r="S19" s="12">
        <v>50000</v>
      </c>
      <c r="T19" s="12">
        <v>0</v>
      </c>
      <c r="U19" s="12">
        <v>50000</v>
      </c>
      <c r="V19" s="13"/>
      <c r="W19" s="12">
        <v>0</v>
      </c>
      <c r="X19" s="12">
        <v>15000</v>
      </c>
      <c r="Y19" s="12">
        <v>0</v>
      </c>
      <c r="Z19" s="12">
        <v>15000</v>
      </c>
      <c r="AA19" s="13"/>
      <c r="AB19" s="12">
        <v>0</v>
      </c>
      <c r="AC19" s="12">
        <v>0</v>
      </c>
      <c r="AD19" s="12">
        <v>0</v>
      </c>
      <c r="AE19" s="12">
        <v>0</v>
      </c>
      <c r="AF19" s="13"/>
      <c r="AG19" s="12">
        <v>0</v>
      </c>
      <c r="AH19" s="12">
        <v>0</v>
      </c>
      <c r="AI19" s="12">
        <v>0</v>
      </c>
      <c r="AJ19" s="12">
        <v>0</v>
      </c>
      <c r="AK19" s="13"/>
      <c r="AL19" s="12">
        <v>0</v>
      </c>
      <c r="AM19" s="12">
        <v>0</v>
      </c>
      <c r="AN19" s="12">
        <v>0</v>
      </c>
      <c r="AO19" s="12">
        <v>0</v>
      </c>
      <c r="AP19" s="13"/>
      <c r="AQ19" s="12">
        <v>0</v>
      </c>
      <c r="AR19" s="12">
        <v>0</v>
      </c>
      <c r="AS19" s="12">
        <v>0</v>
      </c>
      <c r="AT19" s="12">
        <v>0</v>
      </c>
      <c r="AU19" s="13"/>
      <c r="AV19" s="12">
        <v>0</v>
      </c>
      <c r="AW19" s="12">
        <v>0</v>
      </c>
      <c r="AX19" s="12">
        <v>0</v>
      </c>
      <c r="AY19" s="12">
        <v>0</v>
      </c>
      <c r="AZ19" s="13"/>
      <c r="BA19" s="12">
        <v>0</v>
      </c>
      <c r="BB19" s="12">
        <v>0</v>
      </c>
      <c r="BC19" s="12">
        <v>0</v>
      </c>
      <c r="BD19" s="12">
        <v>0</v>
      </c>
      <c r="BE19" s="13"/>
      <c r="BF19" s="12">
        <v>0</v>
      </c>
      <c r="BG19" s="12">
        <v>0</v>
      </c>
      <c r="BH19" s="12">
        <v>0</v>
      </c>
      <c r="BI19" s="12">
        <v>0</v>
      </c>
      <c r="BJ19" s="13"/>
      <c r="BK19" s="12">
        <v>0</v>
      </c>
      <c r="BL19" s="12">
        <v>0</v>
      </c>
      <c r="BM19" s="12">
        <v>0</v>
      </c>
      <c r="BN19" s="12">
        <v>0</v>
      </c>
      <c r="BO19" s="13"/>
      <c r="BP19" s="12">
        <v>0</v>
      </c>
      <c r="BQ19" s="12">
        <v>0</v>
      </c>
      <c r="BR19" s="12">
        <v>0</v>
      </c>
      <c r="BS19" s="12">
        <v>0</v>
      </c>
      <c r="BT19" s="13"/>
      <c r="BU19" s="12">
        <v>0</v>
      </c>
      <c r="BV19" s="12">
        <v>0</v>
      </c>
      <c r="BW19" s="12">
        <v>0</v>
      </c>
      <c r="BX19" s="12">
        <v>0</v>
      </c>
      <c r="BY19" s="13"/>
      <c r="BZ19" s="12">
        <v>0</v>
      </c>
      <c r="CA19" s="12">
        <v>0</v>
      </c>
      <c r="CB19" s="12">
        <v>0</v>
      </c>
      <c r="CC19" s="12">
        <v>0</v>
      </c>
      <c r="CD19" s="13"/>
      <c r="CE19" s="12">
        <v>0</v>
      </c>
      <c r="CF19" s="12">
        <v>0</v>
      </c>
      <c r="CG19" s="12">
        <v>0</v>
      </c>
      <c r="CH19" s="12">
        <v>0</v>
      </c>
      <c r="CI19" s="13"/>
    </row>
    <row r="20" spans="1:87" hidden="1">
      <c r="A20" s="10">
        <v>14</v>
      </c>
      <c r="B20" s="11" t="s">
        <v>16</v>
      </c>
      <c r="C20" s="12">
        <v>15</v>
      </c>
      <c r="D20" s="12">
        <v>15750</v>
      </c>
      <c r="E20" s="12">
        <v>0</v>
      </c>
      <c r="F20" s="12">
        <v>15750</v>
      </c>
      <c r="G20" s="13"/>
      <c r="H20" s="12">
        <v>24.022062766129316</v>
      </c>
      <c r="I20" s="12">
        <v>25203.309414919397</v>
      </c>
      <c r="J20" s="12">
        <v>0</v>
      </c>
      <c r="K20" s="12">
        <v>25203.309414919397</v>
      </c>
      <c r="L20" s="13"/>
      <c r="M20" s="12">
        <v>0</v>
      </c>
      <c r="N20" s="12">
        <v>0</v>
      </c>
      <c r="O20" s="12">
        <v>0</v>
      </c>
      <c r="P20" s="12">
        <v>0</v>
      </c>
      <c r="Q20" s="13"/>
      <c r="R20" s="12">
        <v>0</v>
      </c>
      <c r="S20" s="12">
        <v>50000</v>
      </c>
      <c r="T20" s="12">
        <v>0</v>
      </c>
      <c r="U20" s="12">
        <v>50000</v>
      </c>
      <c r="V20" s="13"/>
      <c r="W20" s="12">
        <v>0</v>
      </c>
      <c r="X20" s="12">
        <v>15000</v>
      </c>
      <c r="Y20" s="12">
        <v>0</v>
      </c>
      <c r="Z20" s="12">
        <v>15000</v>
      </c>
      <c r="AA20" s="13"/>
      <c r="AB20" s="12">
        <v>0</v>
      </c>
      <c r="AC20" s="12">
        <v>0</v>
      </c>
      <c r="AD20" s="12">
        <v>0</v>
      </c>
      <c r="AE20" s="12">
        <v>0</v>
      </c>
      <c r="AF20" s="13"/>
      <c r="AG20" s="12">
        <v>0</v>
      </c>
      <c r="AH20" s="12">
        <v>0</v>
      </c>
      <c r="AI20" s="12">
        <v>0</v>
      </c>
      <c r="AJ20" s="12">
        <v>0</v>
      </c>
      <c r="AK20" s="13"/>
      <c r="AL20" s="12">
        <v>0</v>
      </c>
      <c r="AM20" s="12">
        <v>0</v>
      </c>
      <c r="AN20" s="12">
        <v>0</v>
      </c>
      <c r="AO20" s="12">
        <v>0</v>
      </c>
      <c r="AP20" s="13"/>
      <c r="AQ20" s="12">
        <v>0</v>
      </c>
      <c r="AR20" s="12">
        <v>0</v>
      </c>
      <c r="AS20" s="12">
        <v>0</v>
      </c>
      <c r="AT20" s="12">
        <v>0</v>
      </c>
      <c r="AU20" s="13"/>
      <c r="AV20" s="12">
        <v>0</v>
      </c>
      <c r="AW20" s="12">
        <v>0</v>
      </c>
      <c r="AX20" s="12">
        <v>0</v>
      </c>
      <c r="AY20" s="12">
        <v>0</v>
      </c>
      <c r="AZ20" s="13"/>
      <c r="BA20" s="12">
        <v>0</v>
      </c>
      <c r="BB20" s="12">
        <v>0</v>
      </c>
      <c r="BC20" s="12">
        <v>0</v>
      </c>
      <c r="BD20" s="12">
        <v>0</v>
      </c>
      <c r="BE20" s="13"/>
      <c r="BF20" s="12">
        <v>0</v>
      </c>
      <c r="BG20" s="12">
        <v>0</v>
      </c>
      <c r="BH20" s="12">
        <v>0</v>
      </c>
      <c r="BI20" s="12">
        <v>0</v>
      </c>
      <c r="BJ20" s="13"/>
      <c r="BK20" s="12">
        <v>0</v>
      </c>
      <c r="BL20" s="12">
        <v>0</v>
      </c>
      <c r="BM20" s="12">
        <v>0</v>
      </c>
      <c r="BN20" s="12">
        <v>0</v>
      </c>
      <c r="BO20" s="13"/>
      <c r="BP20" s="12">
        <v>0</v>
      </c>
      <c r="BQ20" s="12">
        <v>0</v>
      </c>
      <c r="BR20" s="12">
        <v>0</v>
      </c>
      <c r="BS20" s="12">
        <v>0</v>
      </c>
      <c r="BT20" s="13"/>
      <c r="BU20" s="12">
        <v>0</v>
      </c>
      <c r="BV20" s="12">
        <v>0</v>
      </c>
      <c r="BW20" s="12">
        <v>0</v>
      </c>
      <c r="BX20" s="12">
        <v>0</v>
      </c>
      <c r="BY20" s="13"/>
      <c r="BZ20" s="12">
        <v>0</v>
      </c>
      <c r="CA20" s="12">
        <v>0</v>
      </c>
      <c r="CB20" s="12">
        <v>0</v>
      </c>
      <c r="CC20" s="12">
        <v>0</v>
      </c>
      <c r="CD20" s="13"/>
      <c r="CE20" s="12">
        <v>0</v>
      </c>
      <c r="CF20" s="12">
        <v>0</v>
      </c>
      <c r="CG20" s="12">
        <v>0</v>
      </c>
      <c r="CH20" s="12">
        <v>0</v>
      </c>
      <c r="CI20" s="13"/>
    </row>
    <row r="21" spans="1:87" hidden="1">
      <c r="A21" s="10">
        <v>15</v>
      </c>
      <c r="B21" s="11" t="s">
        <v>17</v>
      </c>
      <c r="C21" s="12">
        <v>32</v>
      </c>
      <c r="D21" s="12">
        <v>33600</v>
      </c>
      <c r="E21" s="12">
        <v>0</v>
      </c>
      <c r="F21" s="12">
        <v>33600</v>
      </c>
      <c r="G21" s="13"/>
      <c r="H21" s="12">
        <v>36.558900225799988</v>
      </c>
      <c r="I21" s="12">
        <v>39083.835033870004</v>
      </c>
      <c r="J21" s="12">
        <v>0</v>
      </c>
      <c r="K21" s="12">
        <v>39083.835033870004</v>
      </c>
      <c r="L21" s="13"/>
      <c r="M21" s="12">
        <v>0</v>
      </c>
      <c r="N21" s="12">
        <v>0</v>
      </c>
      <c r="O21" s="12">
        <v>0</v>
      </c>
      <c r="P21" s="12">
        <v>0</v>
      </c>
      <c r="Q21" s="13"/>
      <c r="R21" s="12">
        <v>0</v>
      </c>
      <c r="S21" s="12">
        <v>50000</v>
      </c>
      <c r="T21" s="12">
        <v>0</v>
      </c>
      <c r="U21" s="12">
        <v>50000</v>
      </c>
      <c r="V21" s="13"/>
      <c r="W21" s="12">
        <v>0</v>
      </c>
      <c r="X21" s="12">
        <v>15000</v>
      </c>
      <c r="Y21" s="12">
        <v>0</v>
      </c>
      <c r="Z21" s="12">
        <v>15000</v>
      </c>
      <c r="AA21" s="13"/>
      <c r="AB21" s="12">
        <v>0</v>
      </c>
      <c r="AC21" s="12">
        <v>0</v>
      </c>
      <c r="AD21" s="12">
        <v>0</v>
      </c>
      <c r="AE21" s="12">
        <v>0</v>
      </c>
      <c r="AF21" s="13"/>
      <c r="AG21" s="12">
        <v>0</v>
      </c>
      <c r="AH21" s="12">
        <v>0</v>
      </c>
      <c r="AI21" s="12">
        <v>0</v>
      </c>
      <c r="AJ21" s="12">
        <v>0</v>
      </c>
      <c r="AK21" s="13"/>
      <c r="AL21" s="12">
        <v>0</v>
      </c>
      <c r="AM21" s="12">
        <v>0</v>
      </c>
      <c r="AN21" s="12">
        <v>0</v>
      </c>
      <c r="AO21" s="12">
        <v>0</v>
      </c>
      <c r="AP21" s="13"/>
      <c r="AQ21" s="12">
        <v>0</v>
      </c>
      <c r="AR21" s="12">
        <v>0</v>
      </c>
      <c r="AS21" s="12">
        <v>0</v>
      </c>
      <c r="AT21" s="12">
        <v>0</v>
      </c>
      <c r="AU21" s="13"/>
      <c r="AV21" s="12">
        <v>0</v>
      </c>
      <c r="AW21" s="12">
        <v>0</v>
      </c>
      <c r="AX21" s="12">
        <v>0</v>
      </c>
      <c r="AY21" s="12">
        <v>0</v>
      </c>
      <c r="AZ21" s="13"/>
      <c r="BA21" s="12">
        <v>0</v>
      </c>
      <c r="BB21" s="12">
        <v>0</v>
      </c>
      <c r="BC21" s="12">
        <v>0</v>
      </c>
      <c r="BD21" s="12">
        <v>0</v>
      </c>
      <c r="BE21" s="13"/>
      <c r="BF21" s="12">
        <v>0</v>
      </c>
      <c r="BG21" s="12">
        <v>0</v>
      </c>
      <c r="BH21" s="12">
        <v>0</v>
      </c>
      <c r="BI21" s="12">
        <v>0</v>
      </c>
      <c r="BJ21" s="13"/>
      <c r="BK21" s="12">
        <v>0</v>
      </c>
      <c r="BL21" s="12">
        <v>0</v>
      </c>
      <c r="BM21" s="12">
        <v>0</v>
      </c>
      <c r="BN21" s="12">
        <v>0</v>
      </c>
      <c r="BO21" s="13"/>
      <c r="BP21" s="12">
        <v>0</v>
      </c>
      <c r="BQ21" s="12">
        <v>0</v>
      </c>
      <c r="BR21" s="12">
        <v>0</v>
      </c>
      <c r="BS21" s="12">
        <v>0</v>
      </c>
      <c r="BT21" s="13"/>
      <c r="BU21" s="12">
        <v>0</v>
      </c>
      <c r="BV21" s="12">
        <v>0</v>
      </c>
      <c r="BW21" s="12">
        <v>0</v>
      </c>
      <c r="BX21" s="12">
        <v>0</v>
      </c>
      <c r="BY21" s="13"/>
      <c r="BZ21" s="12">
        <v>0</v>
      </c>
      <c r="CA21" s="12">
        <v>0</v>
      </c>
      <c r="CB21" s="12">
        <v>0</v>
      </c>
      <c r="CC21" s="12">
        <v>0</v>
      </c>
      <c r="CD21" s="13"/>
      <c r="CE21" s="12">
        <v>0</v>
      </c>
      <c r="CF21" s="12">
        <v>0</v>
      </c>
      <c r="CG21" s="12">
        <v>0</v>
      </c>
      <c r="CH21" s="12">
        <v>0</v>
      </c>
      <c r="CI21" s="13"/>
    </row>
    <row r="22" spans="1:87" hidden="1">
      <c r="A22" s="10">
        <v>16</v>
      </c>
      <c r="B22" s="11" t="s">
        <v>18</v>
      </c>
      <c r="C22" s="12">
        <v>16</v>
      </c>
      <c r="D22" s="12">
        <v>16800</v>
      </c>
      <c r="E22" s="12">
        <v>0</v>
      </c>
      <c r="F22" s="12">
        <v>16800</v>
      </c>
      <c r="G22" s="13"/>
      <c r="H22" s="12">
        <v>81.198650983792461</v>
      </c>
      <c r="I22" s="12">
        <v>60779.79764756887</v>
      </c>
      <c r="J22" s="12">
        <v>0</v>
      </c>
      <c r="K22" s="12">
        <v>60779.79764756887</v>
      </c>
      <c r="L22" s="13"/>
      <c r="M22" s="12">
        <v>0</v>
      </c>
      <c r="N22" s="12">
        <v>0</v>
      </c>
      <c r="O22" s="12">
        <v>0</v>
      </c>
      <c r="P22" s="12">
        <v>0</v>
      </c>
      <c r="Q22" s="13"/>
      <c r="R22" s="12">
        <v>0</v>
      </c>
      <c r="S22" s="12">
        <v>50000</v>
      </c>
      <c r="T22" s="12">
        <v>0</v>
      </c>
      <c r="U22" s="12">
        <v>50000</v>
      </c>
      <c r="V22" s="13"/>
      <c r="W22" s="12">
        <v>0</v>
      </c>
      <c r="X22" s="12">
        <v>15000</v>
      </c>
      <c r="Y22" s="12">
        <v>0</v>
      </c>
      <c r="Z22" s="12">
        <v>15000</v>
      </c>
      <c r="AA22" s="13"/>
      <c r="AB22" s="12">
        <v>0</v>
      </c>
      <c r="AC22" s="12">
        <v>0</v>
      </c>
      <c r="AD22" s="12">
        <v>0</v>
      </c>
      <c r="AE22" s="12">
        <v>0</v>
      </c>
      <c r="AF22" s="13"/>
      <c r="AG22" s="12">
        <v>0</v>
      </c>
      <c r="AH22" s="12">
        <v>0</v>
      </c>
      <c r="AI22" s="12">
        <v>0</v>
      </c>
      <c r="AJ22" s="12">
        <v>0</v>
      </c>
      <c r="AK22" s="13"/>
      <c r="AL22" s="12">
        <v>0</v>
      </c>
      <c r="AM22" s="12">
        <v>0</v>
      </c>
      <c r="AN22" s="12">
        <v>0</v>
      </c>
      <c r="AO22" s="12">
        <v>0</v>
      </c>
      <c r="AP22" s="13"/>
      <c r="AQ22" s="12">
        <v>0</v>
      </c>
      <c r="AR22" s="12">
        <v>0</v>
      </c>
      <c r="AS22" s="12">
        <v>0</v>
      </c>
      <c r="AT22" s="12">
        <v>0</v>
      </c>
      <c r="AU22" s="13"/>
      <c r="AV22" s="12">
        <v>0</v>
      </c>
      <c r="AW22" s="12">
        <v>0</v>
      </c>
      <c r="AX22" s="12">
        <v>0</v>
      </c>
      <c r="AY22" s="12">
        <v>0</v>
      </c>
      <c r="AZ22" s="13"/>
      <c r="BA22" s="12">
        <v>0</v>
      </c>
      <c r="BB22" s="12">
        <v>0</v>
      </c>
      <c r="BC22" s="12">
        <v>0</v>
      </c>
      <c r="BD22" s="12">
        <v>0</v>
      </c>
      <c r="BE22" s="13"/>
      <c r="BF22" s="12">
        <v>0</v>
      </c>
      <c r="BG22" s="12">
        <v>0</v>
      </c>
      <c r="BH22" s="12">
        <v>0</v>
      </c>
      <c r="BI22" s="12">
        <v>0</v>
      </c>
      <c r="BJ22" s="13"/>
      <c r="BK22" s="12">
        <v>0</v>
      </c>
      <c r="BL22" s="12">
        <v>0</v>
      </c>
      <c r="BM22" s="12">
        <v>0</v>
      </c>
      <c r="BN22" s="12">
        <v>0</v>
      </c>
      <c r="BO22" s="13"/>
      <c r="BP22" s="12">
        <v>0</v>
      </c>
      <c r="BQ22" s="12">
        <v>0</v>
      </c>
      <c r="BR22" s="12">
        <v>0</v>
      </c>
      <c r="BS22" s="12">
        <v>0</v>
      </c>
      <c r="BT22" s="13"/>
      <c r="BU22" s="12">
        <v>0</v>
      </c>
      <c r="BV22" s="12">
        <v>0</v>
      </c>
      <c r="BW22" s="12">
        <v>0</v>
      </c>
      <c r="BX22" s="12">
        <v>0</v>
      </c>
      <c r="BY22" s="13"/>
      <c r="BZ22" s="12">
        <v>0</v>
      </c>
      <c r="CA22" s="12">
        <v>0</v>
      </c>
      <c r="CB22" s="12">
        <v>0</v>
      </c>
      <c r="CC22" s="12">
        <v>0</v>
      </c>
      <c r="CD22" s="13"/>
      <c r="CE22" s="12">
        <v>0</v>
      </c>
      <c r="CF22" s="12">
        <v>0</v>
      </c>
      <c r="CG22" s="12">
        <v>0</v>
      </c>
      <c r="CH22" s="12">
        <v>0</v>
      </c>
      <c r="CI22" s="13"/>
    </row>
    <row r="23" spans="1:87" hidden="1">
      <c r="A23" s="10">
        <v>17</v>
      </c>
      <c r="B23" s="11" t="s">
        <v>19</v>
      </c>
      <c r="C23" s="12">
        <v>10</v>
      </c>
      <c r="D23" s="12">
        <v>10500</v>
      </c>
      <c r="E23" s="12">
        <v>0</v>
      </c>
      <c r="F23" s="12">
        <v>10500</v>
      </c>
      <c r="G23" s="13"/>
      <c r="H23" s="12">
        <v>48.206464556508664</v>
      </c>
      <c r="I23" s="12">
        <v>28830.969683476298</v>
      </c>
      <c r="J23" s="12">
        <v>0</v>
      </c>
      <c r="K23" s="12">
        <v>28830.969683476298</v>
      </c>
      <c r="L23" s="13"/>
      <c r="M23" s="12">
        <v>0</v>
      </c>
      <c r="N23" s="12">
        <v>0</v>
      </c>
      <c r="O23" s="12">
        <v>0</v>
      </c>
      <c r="P23" s="12">
        <v>0</v>
      </c>
      <c r="Q23" s="13"/>
      <c r="R23" s="12">
        <v>0</v>
      </c>
      <c r="S23" s="12">
        <v>50000</v>
      </c>
      <c r="T23" s="12">
        <v>0</v>
      </c>
      <c r="U23" s="12">
        <v>50000</v>
      </c>
      <c r="V23" s="13"/>
      <c r="W23" s="12">
        <v>0</v>
      </c>
      <c r="X23" s="12">
        <v>15000</v>
      </c>
      <c r="Y23" s="12">
        <v>0</v>
      </c>
      <c r="Z23" s="12">
        <v>15000</v>
      </c>
      <c r="AA23" s="13"/>
      <c r="AB23" s="12">
        <v>0</v>
      </c>
      <c r="AC23" s="12">
        <v>0</v>
      </c>
      <c r="AD23" s="12">
        <v>0</v>
      </c>
      <c r="AE23" s="12">
        <v>0</v>
      </c>
      <c r="AF23" s="13"/>
      <c r="AG23" s="12">
        <v>0</v>
      </c>
      <c r="AH23" s="12">
        <v>0</v>
      </c>
      <c r="AI23" s="12">
        <v>0</v>
      </c>
      <c r="AJ23" s="12">
        <v>0</v>
      </c>
      <c r="AK23" s="13"/>
      <c r="AL23" s="12">
        <v>0</v>
      </c>
      <c r="AM23" s="12">
        <v>0</v>
      </c>
      <c r="AN23" s="12">
        <v>0</v>
      </c>
      <c r="AO23" s="12">
        <v>0</v>
      </c>
      <c r="AP23" s="13"/>
      <c r="AQ23" s="12">
        <v>0</v>
      </c>
      <c r="AR23" s="12">
        <v>0</v>
      </c>
      <c r="AS23" s="12">
        <v>0</v>
      </c>
      <c r="AT23" s="12">
        <v>0</v>
      </c>
      <c r="AU23" s="13"/>
      <c r="AV23" s="12">
        <v>0</v>
      </c>
      <c r="AW23" s="12">
        <v>0</v>
      </c>
      <c r="AX23" s="12">
        <v>0</v>
      </c>
      <c r="AY23" s="12">
        <v>0</v>
      </c>
      <c r="AZ23" s="13"/>
      <c r="BA23" s="12">
        <v>0</v>
      </c>
      <c r="BB23" s="12">
        <v>0</v>
      </c>
      <c r="BC23" s="12">
        <v>0</v>
      </c>
      <c r="BD23" s="12">
        <v>0</v>
      </c>
      <c r="BE23" s="13"/>
      <c r="BF23" s="12">
        <v>0</v>
      </c>
      <c r="BG23" s="12">
        <v>0</v>
      </c>
      <c r="BH23" s="12">
        <v>0</v>
      </c>
      <c r="BI23" s="12">
        <v>0</v>
      </c>
      <c r="BJ23" s="13"/>
      <c r="BK23" s="12">
        <v>0</v>
      </c>
      <c r="BL23" s="12">
        <v>0</v>
      </c>
      <c r="BM23" s="12">
        <v>0</v>
      </c>
      <c r="BN23" s="12">
        <v>0</v>
      </c>
      <c r="BO23" s="13"/>
      <c r="BP23" s="12">
        <v>0</v>
      </c>
      <c r="BQ23" s="12">
        <v>0</v>
      </c>
      <c r="BR23" s="12">
        <v>0</v>
      </c>
      <c r="BS23" s="12">
        <v>0</v>
      </c>
      <c r="BT23" s="13"/>
      <c r="BU23" s="12">
        <v>0</v>
      </c>
      <c r="BV23" s="12">
        <v>0</v>
      </c>
      <c r="BW23" s="12">
        <v>0</v>
      </c>
      <c r="BX23" s="12">
        <v>0</v>
      </c>
      <c r="BY23" s="13"/>
      <c r="BZ23" s="12">
        <v>0</v>
      </c>
      <c r="CA23" s="12">
        <v>0</v>
      </c>
      <c r="CB23" s="12">
        <v>0</v>
      </c>
      <c r="CC23" s="12">
        <v>0</v>
      </c>
      <c r="CD23" s="13"/>
      <c r="CE23" s="12">
        <v>0</v>
      </c>
      <c r="CF23" s="12">
        <v>0</v>
      </c>
      <c r="CG23" s="12">
        <v>0</v>
      </c>
      <c r="CH23" s="12">
        <v>0</v>
      </c>
      <c r="CI23" s="13"/>
    </row>
    <row r="24" spans="1:87" hidden="1">
      <c r="A24" s="10">
        <v>18</v>
      </c>
      <c r="B24" s="11" t="s">
        <v>20</v>
      </c>
      <c r="C24" s="12">
        <v>28</v>
      </c>
      <c r="D24" s="12">
        <v>29400</v>
      </c>
      <c r="E24" s="12">
        <v>0</v>
      </c>
      <c r="F24" s="12">
        <v>29400</v>
      </c>
      <c r="G24" s="13"/>
      <c r="H24" s="12">
        <v>49.126968213861161</v>
      </c>
      <c r="I24" s="12">
        <v>31969.045232079177</v>
      </c>
      <c r="J24" s="12">
        <v>0</v>
      </c>
      <c r="K24" s="12">
        <v>31969.045232079177</v>
      </c>
      <c r="L24" s="13"/>
      <c r="M24" s="12">
        <v>0</v>
      </c>
      <c r="N24" s="12">
        <v>0</v>
      </c>
      <c r="O24" s="12">
        <v>0</v>
      </c>
      <c r="P24" s="12">
        <v>0</v>
      </c>
      <c r="Q24" s="13"/>
      <c r="R24" s="12">
        <v>0</v>
      </c>
      <c r="S24" s="12">
        <v>50000</v>
      </c>
      <c r="T24" s="12">
        <v>0</v>
      </c>
      <c r="U24" s="12">
        <v>50000</v>
      </c>
      <c r="V24" s="13"/>
      <c r="W24" s="12">
        <v>0</v>
      </c>
      <c r="X24" s="12">
        <v>15000</v>
      </c>
      <c r="Y24" s="12">
        <v>0</v>
      </c>
      <c r="Z24" s="12">
        <v>15000</v>
      </c>
      <c r="AA24" s="13"/>
      <c r="AB24" s="12">
        <v>0</v>
      </c>
      <c r="AC24" s="12">
        <v>0</v>
      </c>
      <c r="AD24" s="12">
        <v>0</v>
      </c>
      <c r="AE24" s="12">
        <v>0</v>
      </c>
      <c r="AF24" s="13"/>
      <c r="AG24" s="12">
        <v>0</v>
      </c>
      <c r="AH24" s="12">
        <v>0</v>
      </c>
      <c r="AI24" s="12">
        <v>0</v>
      </c>
      <c r="AJ24" s="12">
        <v>0</v>
      </c>
      <c r="AK24" s="13"/>
      <c r="AL24" s="12">
        <v>0</v>
      </c>
      <c r="AM24" s="12">
        <v>0</v>
      </c>
      <c r="AN24" s="12">
        <v>0</v>
      </c>
      <c r="AO24" s="12">
        <v>0</v>
      </c>
      <c r="AP24" s="13"/>
      <c r="AQ24" s="12">
        <v>0</v>
      </c>
      <c r="AR24" s="12">
        <v>0</v>
      </c>
      <c r="AS24" s="12">
        <v>0</v>
      </c>
      <c r="AT24" s="12">
        <v>0</v>
      </c>
      <c r="AU24" s="13"/>
      <c r="AV24" s="12">
        <v>0</v>
      </c>
      <c r="AW24" s="12">
        <v>0</v>
      </c>
      <c r="AX24" s="12">
        <v>0</v>
      </c>
      <c r="AY24" s="12">
        <v>0</v>
      </c>
      <c r="AZ24" s="13"/>
      <c r="BA24" s="12">
        <v>0</v>
      </c>
      <c r="BB24" s="12">
        <v>0</v>
      </c>
      <c r="BC24" s="12">
        <v>0</v>
      </c>
      <c r="BD24" s="12">
        <v>0</v>
      </c>
      <c r="BE24" s="13"/>
      <c r="BF24" s="12">
        <v>0</v>
      </c>
      <c r="BG24" s="12">
        <v>0</v>
      </c>
      <c r="BH24" s="12">
        <v>0</v>
      </c>
      <c r="BI24" s="12">
        <v>0</v>
      </c>
      <c r="BJ24" s="13"/>
      <c r="BK24" s="12">
        <v>0</v>
      </c>
      <c r="BL24" s="12">
        <v>0</v>
      </c>
      <c r="BM24" s="12">
        <v>0</v>
      </c>
      <c r="BN24" s="12">
        <v>0</v>
      </c>
      <c r="BO24" s="13"/>
      <c r="BP24" s="12">
        <v>0</v>
      </c>
      <c r="BQ24" s="12">
        <v>0</v>
      </c>
      <c r="BR24" s="12">
        <v>0</v>
      </c>
      <c r="BS24" s="12">
        <v>0</v>
      </c>
      <c r="BT24" s="13"/>
      <c r="BU24" s="12">
        <v>0</v>
      </c>
      <c r="BV24" s="12">
        <v>0</v>
      </c>
      <c r="BW24" s="12">
        <v>0</v>
      </c>
      <c r="BX24" s="12">
        <v>0</v>
      </c>
      <c r="BY24" s="13"/>
      <c r="BZ24" s="12">
        <v>0</v>
      </c>
      <c r="CA24" s="12">
        <v>0</v>
      </c>
      <c r="CB24" s="12">
        <v>0</v>
      </c>
      <c r="CC24" s="12">
        <v>0</v>
      </c>
      <c r="CD24" s="13"/>
      <c r="CE24" s="12">
        <v>0</v>
      </c>
      <c r="CF24" s="12">
        <v>0</v>
      </c>
      <c r="CG24" s="12">
        <v>0</v>
      </c>
      <c r="CH24" s="12">
        <v>0</v>
      </c>
      <c r="CI24" s="13"/>
    </row>
    <row r="25" spans="1:87" hidden="1">
      <c r="A25" s="10">
        <v>19</v>
      </c>
      <c r="B25" s="11" t="s">
        <v>21</v>
      </c>
      <c r="C25" s="12">
        <v>10</v>
      </c>
      <c r="D25" s="12">
        <v>10500</v>
      </c>
      <c r="E25" s="12">
        <v>0</v>
      </c>
      <c r="F25" s="12">
        <v>10500</v>
      </c>
      <c r="G25" s="13"/>
      <c r="H25" s="12">
        <v>21.247352910783903</v>
      </c>
      <c r="I25" s="12">
        <v>21787.102936617583</v>
      </c>
      <c r="J25" s="12">
        <v>0</v>
      </c>
      <c r="K25" s="12">
        <v>21787.102936617583</v>
      </c>
      <c r="L25" s="13"/>
      <c r="M25" s="12">
        <v>0</v>
      </c>
      <c r="N25" s="12">
        <v>0</v>
      </c>
      <c r="O25" s="12">
        <v>0</v>
      </c>
      <c r="P25" s="12">
        <v>0</v>
      </c>
      <c r="Q25" s="13"/>
      <c r="R25" s="12">
        <v>0</v>
      </c>
      <c r="S25" s="12">
        <v>50000</v>
      </c>
      <c r="T25" s="12">
        <v>0</v>
      </c>
      <c r="U25" s="12">
        <v>50000</v>
      </c>
      <c r="V25" s="13"/>
      <c r="W25" s="12">
        <v>0</v>
      </c>
      <c r="X25" s="12">
        <v>15000</v>
      </c>
      <c r="Y25" s="12">
        <v>0</v>
      </c>
      <c r="Z25" s="12">
        <v>15000</v>
      </c>
      <c r="AA25" s="13"/>
      <c r="AB25" s="12">
        <v>0</v>
      </c>
      <c r="AC25" s="12">
        <v>0</v>
      </c>
      <c r="AD25" s="12">
        <v>0</v>
      </c>
      <c r="AE25" s="12">
        <v>0</v>
      </c>
      <c r="AF25" s="13"/>
      <c r="AG25" s="12">
        <v>0</v>
      </c>
      <c r="AH25" s="12">
        <v>0</v>
      </c>
      <c r="AI25" s="12">
        <v>0</v>
      </c>
      <c r="AJ25" s="12">
        <v>0</v>
      </c>
      <c r="AK25" s="13"/>
      <c r="AL25" s="12">
        <v>0</v>
      </c>
      <c r="AM25" s="12">
        <v>0</v>
      </c>
      <c r="AN25" s="12">
        <v>0</v>
      </c>
      <c r="AO25" s="12">
        <v>0</v>
      </c>
      <c r="AP25" s="13"/>
      <c r="AQ25" s="12">
        <v>0</v>
      </c>
      <c r="AR25" s="12">
        <v>0</v>
      </c>
      <c r="AS25" s="12">
        <v>0</v>
      </c>
      <c r="AT25" s="12">
        <v>0</v>
      </c>
      <c r="AU25" s="13"/>
      <c r="AV25" s="12">
        <v>0</v>
      </c>
      <c r="AW25" s="12">
        <v>0</v>
      </c>
      <c r="AX25" s="12">
        <v>0</v>
      </c>
      <c r="AY25" s="12">
        <v>0</v>
      </c>
      <c r="AZ25" s="13"/>
      <c r="BA25" s="12">
        <v>0</v>
      </c>
      <c r="BB25" s="12">
        <v>0</v>
      </c>
      <c r="BC25" s="12">
        <v>0</v>
      </c>
      <c r="BD25" s="12">
        <v>0</v>
      </c>
      <c r="BE25" s="13"/>
      <c r="BF25" s="12">
        <v>0</v>
      </c>
      <c r="BG25" s="12">
        <v>0</v>
      </c>
      <c r="BH25" s="12">
        <v>0</v>
      </c>
      <c r="BI25" s="12">
        <v>0</v>
      </c>
      <c r="BJ25" s="13"/>
      <c r="BK25" s="12">
        <v>0</v>
      </c>
      <c r="BL25" s="12">
        <v>0</v>
      </c>
      <c r="BM25" s="12">
        <v>0</v>
      </c>
      <c r="BN25" s="12">
        <v>0</v>
      </c>
      <c r="BO25" s="13"/>
      <c r="BP25" s="12">
        <v>0</v>
      </c>
      <c r="BQ25" s="12">
        <v>0</v>
      </c>
      <c r="BR25" s="12">
        <v>0</v>
      </c>
      <c r="BS25" s="12">
        <v>0</v>
      </c>
      <c r="BT25" s="13"/>
      <c r="BU25" s="12">
        <v>0</v>
      </c>
      <c r="BV25" s="12">
        <v>0</v>
      </c>
      <c r="BW25" s="12">
        <v>0</v>
      </c>
      <c r="BX25" s="12">
        <v>0</v>
      </c>
      <c r="BY25" s="13"/>
      <c r="BZ25" s="12">
        <v>0</v>
      </c>
      <c r="CA25" s="12">
        <v>0</v>
      </c>
      <c r="CB25" s="12">
        <v>0</v>
      </c>
      <c r="CC25" s="12">
        <v>0</v>
      </c>
      <c r="CD25" s="13"/>
      <c r="CE25" s="12">
        <v>0</v>
      </c>
      <c r="CF25" s="12">
        <v>0</v>
      </c>
      <c r="CG25" s="12">
        <v>0</v>
      </c>
      <c r="CH25" s="12">
        <v>0</v>
      </c>
      <c r="CI25" s="13"/>
    </row>
    <row r="26" spans="1:87" hidden="1">
      <c r="A26" s="10">
        <v>20</v>
      </c>
      <c r="B26" s="11" t="s">
        <v>22</v>
      </c>
      <c r="C26" s="12">
        <v>26</v>
      </c>
      <c r="D26" s="12">
        <v>27300</v>
      </c>
      <c r="E26" s="12">
        <v>0</v>
      </c>
      <c r="F26" s="12">
        <v>27300</v>
      </c>
      <c r="G26" s="13"/>
      <c r="H26" s="12">
        <v>56.579437699135433</v>
      </c>
      <c r="I26" s="12">
        <v>48086.915654870318</v>
      </c>
      <c r="J26" s="12">
        <v>0</v>
      </c>
      <c r="K26" s="12">
        <v>48086.915654870318</v>
      </c>
      <c r="L26" s="13"/>
      <c r="M26" s="12">
        <v>0</v>
      </c>
      <c r="N26" s="12">
        <v>0</v>
      </c>
      <c r="O26" s="12">
        <v>0</v>
      </c>
      <c r="P26" s="12">
        <v>0</v>
      </c>
      <c r="Q26" s="13"/>
      <c r="R26" s="12">
        <v>0</v>
      </c>
      <c r="S26" s="12">
        <v>50000</v>
      </c>
      <c r="T26" s="12">
        <v>0</v>
      </c>
      <c r="U26" s="12">
        <v>50000</v>
      </c>
      <c r="V26" s="13"/>
      <c r="W26" s="12">
        <v>0</v>
      </c>
      <c r="X26" s="12">
        <v>15000</v>
      </c>
      <c r="Y26" s="12">
        <v>0</v>
      </c>
      <c r="Z26" s="12">
        <v>15000</v>
      </c>
      <c r="AA26" s="13"/>
      <c r="AB26" s="12">
        <v>0</v>
      </c>
      <c r="AC26" s="12">
        <v>0</v>
      </c>
      <c r="AD26" s="12">
        <v>0</v>
      </c>
      <c r="AE26" s="12">
        <v>0</v>
      </c>
      <c r="AF26" s="13"/>
      <c r="AG26" s="12">
        <v>0</v>
      </c>
      <c r="AH26" s="12">
        <v>0</v>
      </c>
      <c r="AI26" s="12">
        <v>0</v>
      </c>
      <c r="AJ26" s="12">
        <v>0</v>
      </c>
      <c r="AK26" s="13"/>
      <c r="AL26" s="12">
        <v>0</v>
      </c>
      <c r="AM26" s="12">
        <v>0</v>
      </c>
      <c r="AN26" s="12">
        <v>0</v>
      </c>
      <c r="AO26" s="12">
        <v>0</v>
      </c>
      <c r="AP26" s="13"/>
      <c r="AQ26" s="12">
        <v>0</v>
      </c>
      <c r="AR26" s="12">
        <v>0</v>
      </c>
      <c r="AS26" s="12">
        <v>0</v>
      </c>
      <c r="AT26" s="12">
        <v>0</v>
      </c>
      <c r="AU26" s="13"/>
      <c r="AV26" s="12">
        <v>0</v>
      </c>
      <c r="AW26" s="12">
        <v>0</v>
      </c>
      <c r="AX26" s="12">
        <v>0</v>
      </c>
      <c r="AY26" s="12">
        <v>0</v>
      </c>
      <c r="AZ26" s="13"/>
      <c r="BA26" s="12">
        <v>0</v>
      </c>
      <c r="BB26" s="12">
        <v>0</v>
      </c>
      <c r="BC26" s="12">
        <v>0</v>
      </c>
      <c r="BD26" s="12">
        <v>0</v>
      </c>
      <c r="BE26" s="13"/>
      <c r="BF26" s="12">
        <v>0</v>
      </c>
      <c r="BG26" s="12">
        <v>0</v>
      </c>
      <c r="BH26" s="12">
        <v>0</v>
      </c>
      <c r="BI26" s="12">
        <v>0</v>
      </c>
      <c r="BJ26" s="13"/>
      <c r="BK26" s="12">
        <v>0</v>
      </c>
      <c r="BL26" s="12">
        <v>0</v>
      </c>
      <c r="BM26" s="12">
        <v>0</v>
      </c>
      <c r="BN26" s="12">
        <v>0</v>
      </c>
      <c r="BO26" s="13"/>
      <c r="BP26" s="12">
        <v>0</v>
      </c>
      <c r="BQ26" s="12">
        <v>0</v>
      </c>
      <c r="BR26" s="12">
        <v>0</v>
      </c>
      <c r="BS26" s="12">
        <v>0</v>
      </c>
      <c r="BT26" s="13"/>
      <c r="BU26" s="12">
        <v>0</v>
      </c>
      <c r="BV26" s="12">
        <v>0</v>
      </c>
      <c r="BW26" s="12">
        <v>0</v>
      </c>
      <c r="BX26" s="12">
        <v>0</v>
      </c>
      <c r="BY26" s="13"/>
      <c r="BZ26" s="12">
        <v>0</v>
      </c>
      <c r="CA26" s="12">
        <v>0</v>
      </c>
      <c r="CB26" s="12">
        <v>0</v>
      </c>
      <c r="CC26" s="12">
        <v>0</v>
      </c>
      <c r="CD26" s="13"/>
      <c r="CE26" s="12">
        <v>0</v>
      </c>
      <c r="CF26" s="12">
        <v>0</v>
      </c>
      <c r="CG26" s="12">
        <v>0</v>
      </c>
      <c r="CH26" s="12">
        <v>0</v>
      </c>
      <c r="CI26" s="13"/>
    </row>
    <row r="27" spans="1:87" hidden="1">
      <c r="A27" s="10">
        <v>21</v>
      </c>
      <c r="B27" s="11" t="s">
        <v>23</v>
      </c>
      <c r="C27" s="12">
        <v>34</v>
      </c>
      <c r="D27" s="12">
        <v>35700</v>
      </c>
      <c r="E27" s="12">
        <v>0</v>
      </c>
      <c r="F27" s="12">
        <v>35700</v>
      </c>
      <c r="G27" s="13"/>
      <c r="H27" s="12">
        <v>99.942772197712216</v>
      </c>
      <c r="I27" s="12">
        <v>81591.415829656835</v>
      </c>
      <c r="J27" s="12">
        <v>0</v>
      </c>
      <c r="K27" s="12">
        <v>81591.415829656835</v>
      </c>
      <c r="L27" s="13"/>
      <c r="M27" s="12">
        <v>0</v>
      </c>
      <c r="N27" s="12">
        <v>0</v>
      </c>
      <c r="O27" s="12">
        <v>0</v>
      </c>
      <c r="P27" s="12">
        <v>0</v>
      </c>
      <c r="Q27" s="13"/>
      <c r="R27" s="12">
        <v>0</v>
      </c>
      <c r="S27" s="12">
        <v>50000</v>
      </c>
      <c r="T27" s="12">
        <v>0</v>
      </c>
      <c r="U27" s="12">
        <v>50000</v>
      </c>
      <c r="V27" s="13"/>
      <c r="W27" s="12">
        <v>0</v>
      </c>
      <c r="X27" s="12">
        <v>15000</v>
      </c>
      <c r="Y27" s="12">
        <v>0</v>
      </c>
      <c r="Z27" s="12">
        <v>15000</v>
      </c>
      <c r="AA27" s="13"/>
      <c r="AB27" s="12">
        <v>0</v>
      </c>
      <c r="AC27" s="12">
        <v>0</v>
      </c>
      <c r="AD27" s="12">
        <v>0</v>
      </c>
      <c r="AE27" s="12">
        <v>0</v>
      </c>
      <c r="AF27" s="13"/>
      <c r="AG27" s="12">
        <v>0</v>
      </c>
      <c r="AH27" s="12">
        <v>0</v>
      </c>
      <c r="AI27" s="12">
        <v>0</v>
      </c>
      <c r="AJ27" s="12">
        <v>0</v>
      </c>
      <c r="AK27" s="13"/>
      <c r="AL27" s="12">
        <v>0</v>
      </c>
      <c r="AM27" s="12">
        <v>0</v>
      </c>
      <c r="AN27" s="12">
        <v>0</v>
      </c>
      <c r="AO27" s="12">
        <v>0</v>
      </c>
      <c r="AP27" s="13"/>
      <c r="AQ27" s="12">
        <v>0</v>
      </c>
      <c r="AR27" s="12">
        <v>0</v>
      </c>
      <c r="AS27" s="12">
        <v>0</v>
      </c>
      <c r="AT27" s="12">
        <v>0</v>
      </c>
      <c r="AU27" s="13"/>
      <c r="AV27" s="12">
        <v>0</v>
      </c>
      <c r="AW27" s="12">
        <v>0</v>
      </c>
      <c r="AX27" s="12">
        <v>0</v>
      </c>
      <c r="AY27" s="12">
        <v>0</v>
      </c>
      <c r="AZ27" s="13"/>
      <c r="BA27" s="12">
        <v>0</v>
      </c>
      <c r="BB27" s="12">
        <v>0</v>
      </c>
      <c r="BC27" s="12">
        <v>0</v>
      </c>
      <c r="BD27" s="12">
        <v>0</v>
      </c>
      <c r="BE27" s="13"/>
      <c r="BF27" s="12">
        <v>0</v>
      </c>
      <c r="BG27" s="12">
        <v>0</v>
      </c>
      <c r="BH27" s="12">
        <v>0</v>
      </c>
      <c r="BI27" s="12">
        <v>0</v>
      </c>
      <c r="BJ27" s="13"/>
      <c r="BK27" s="12">
        <v>0</v>
      </c>
      <c r="BL27" s="12">
        <v>0</v>
      </c>
      <c r="BM27" s="12">
        <v>0</v>
      </c>
      <c r="BN27" s="12">
        <v>0</v>
      </c>
      <c r="BO27" s="13"/>
      <c r="BP27" s="12">
        <v>0</v>
      </c>
      <c r="BQ27" s="12">
        <v>0</v>
      </c>
      <c r="BR27" s="12">
        <v>0</v>
      </c>
      <c r="BS27" s="12">
        <v>0</v>
      </c>
      <c r="BT27" s="13"/>
      <c r="BU27" s="12">
        <v>0</v>
      </c>
      <c r="BV27" s="12">
        <v>0</v>
      </c>
      <c r="BW27" s="12">
        <v>0</v>
      </c>
      <c r="BX27" s="12">
        <v>0</v>
      </c>
      <c r="BY27" s="13"/>
      <c r="BZ27" s="12">
        <v>0</v>
      </c>
      <c r="CA27" s="12">
        <v>0</v>
      </c>
      <c r="CB27" s="12">
        <v>0</v>
      </c>
      <c r="CC27" s="12">
        <v>0</v>
      </c>
      <c r="CD27" s="13"/>
      <c r="CE27" s="12">
        <v>0</v>
      </c>
      <c r="CF27" s="12">
        <v>0</v>
      </c>
      <c r="CG27" s="12">
        <v>0</v>
      </c>
      <c r="CH27" s="12">
        <v>0</v>
      </c>
      <c r="CI27" s="13"/>
    </row>
    <row r="28" spans="1:87" hidden="1">
      <c r="A28" s="10">
        <v>22</v>
      </c>
      <c r="B28" s="11" t="s">
        <v>24</v>
      </c>
      <c r="C28" s="12">
        <v>21</v>
      </c>
      <c r="D28" s="12">
        <v>22050</v>
      </c>
      <c r="E28" s="12">
        <v>0</v>
      </c>
      <c r="F28" s="12">
        <v>22050</v>
      </c>
      <c r="G28" s="13"/>
      <c r="H28" s="12">
        <v>29.346752462479035</v>
      </c>
      <c r="I28" s="12">
        <v>32002.012869371858</v>
      </c>
      <c r="J28" s="12">
        <v>0</v>
      </c>
      <c r="K28" s="12">
        <v>32002.012869371858</v>
      </c>
      <c r="L28" s="13"/>
      <c r="M28" s="12">
        <v>0</v>
      </c>
      <c r="N28" s="12">
        <v>0</v>
      </c>
      <c r="O28" s="12">
        <v>0</v>
      </c>
      <c r="P28" s="12">
        <v>0</v>
      </c>
      <c r="Q28" s="13"/>
      <c r="R28" s="12">
        <v>0</v>
      </c>
      <c r="S28" s="12">
        <v>50000</v>
      </c>
      <c r="T28" s="12">
        <v>0</v>
      </c>
      <c r="U28" s="12">
        <v>50000</v>
      </c>
      <c r="V28" s="13"/>
      <c r="W28" s="12">
        <v>0</v>
      </c>
      <c r="X28" s="12">
        <v>15000</v>
      </c>
      <c r="Y28" s="12">
        <v>0</v>
      </c>
      <c r="Z28" s="12">
        <v>15000</v>
      </c>
      <c r="AA28" s="13"/>
      <c r="AB28" s="12">
        <v>0</v>
      </c>
      <c r="AC28" s="12">
        <v>0</v>
      </c>
      <c r="AD28" s="12">
        <v>0</v>
      </c>
      <c r="AE28" s="12">
        <v>0</v>
      </c>
      <c r="AF28" s="13"/>
      <c r="AG28" s="12">
        <v>0</v>
      </c>
      <c r="AH28" s="12">
        <v>0</v>
      </c>
      <c r="AI28" s="12">
        <v>0</v>
      </c>
      <c r="AJ28" s="12">
        <v>0</v>
      </c>
      <c r="AK28" s="13"/>
      <c r="AL28" s="12">
        <v>0</v>
      </c>
      <c r="AM28" s="12">
        <v>0</v>
      </c>
      <c r="AN28" s="12">
        <v>0</v>
      </c>
      <c r="AO28" s="12">
        <v>0</v>
      </c>
      <c r="AP28" s="13"/>
      <c r="AQ28" s="12">
        <v>0</v>
      </c>
      <c r="AR28" s="12">
        <v>0</v>
      </c>
      <c r="AS28" s="12">
        <v>0</v>
      </c>
      <c r="AT28" s="12">
        <v>0</v>
      </c>
      <c r="AU28" s="13"/>
      <c r="AV28" s="12">
        <v>0</v>
      </c>
      <c r="AW28" s="12">
        <v>0</v>
      </c>
      <c r="AX28" s="12">
        <v>0</v>
      </c>
      <c r="AY28" s="12">
        <v>0</v>
      </c>
      <c r="AZ28" s="13"/>
      <c r="BA28" s="12">
        <v>0</v>
      </c>
      <c r="BB28" s="12">
        <v>0</v>
      </c>
      <c r="BC28" s="12">
        <v>0</v>
      </c>
      <c r="BD28" s="12">
        <v>0</v>
      </c>
      <c r="BE28" s="13"/>
      <c r="BF28" s="12">
        <v>0</v>
      </c>
      <c r="BG28" s="12">
        <v>0</v>
      </c>
      <c r="BH28" s="12">
        <v>0</v>
      </c>
      <c r="BI28" s="12">
        <v>0</v>
      </c>
      <c r="BJ28" s="13"/>
      <c r="BK28" s="12">
        <v>0</v>
      </c>
      <c r="BL28" s="12">
        <v>0</v>
      </c>
      <c r="BM28" s="12">
        <v>0</v>
      </c>
      <c r="BN28" s="12">
        <v>0</v>
      </c>
      <c r="BO28" s="13"/>
      <c r="BP28" s="12">
        <v>0</v>
      </c>
      <c r="BQ28" s="12">
        <v>0</v>
      </c>
      <c r="BR28" s="12">
        <v>0</v>
      </c>
      <c r="BS28" s="12">
        <v>0</v>
      </c>
      <c r="BT28" s="13"/>
      <c r="BU28" s="12">
        <v>0</v>
      </c>
      <c r="BV28" s="12">
        <v>0</v>
      </c>
      <c r="BW28" s="12">
        <v>0</v>
      </c>
      <c r="BX28" s="12">
        <v>0</v>
      </c>
      <c r="BY28" s="13"/>
      <c r="BZ28" s="12">
        <v>0</v>
      </c>
      <c r="CA28" s="12">
        <v>0</v>
      </c>
      <c r="CB28" s="12">
        <v>0</v>
      </c>
      <c r="CC28" s="12">
        <v>0</v>
      </c>
      <c r="CD28" s="13"/>
      <c r="CE28" s="12">
        <v>0</v>
      </c>
      <c r="CF28" s="12">
        <v>0</v>
      </c>
      <c r="CG28" s="12">
        <v>0</v>
      </c>
      <c r="CH28" s="12">
        <v>0</v>
      </c>
      <c r="CI28" s="13"/>
    </row>
    <row r="29" spans="1:87" hidden="1">
      <c r="A29" s="10">
        <v>23</v>
      </c>
      <c r="B29" s="11" t="s">
        <v>25</v>
      </c>
      <c r="C29" s="12">
        <v>32</v>
      </c>
      <c r="D29" s="12">
        <v>33600</v>
      </c>
      <c r="E29" s="12">
        <v>0</v>
      </c>
      <c r="F29" s="12">
        <v>33600</v>
      </c>
      <c r="G29" s="13"/>
      <c r="H29" s="12">
        <v>112.29920422482469</v>
      </c>
      <c r="I29" s="12">
        <v>62444.880633723704</v>
      </c>
      <c r="J29" s="12">
        <v>0</v>
      </c>
      <c r="K29" s="12">
        <v>62444.880633723704</v>
      </c>
      <c r="L29" s="13"/>
      <c r="M29" s="12">
        <v>0</v>
      </c>
      <c r="N29" s="12">
        <v>0</v>
      </c>
      <c r="O29" s="12">
        <v>0</v>
      </c>
      <c r="P29" s="12">
        <v>0</v>
      </c>
      <c r="Q29" s="13"/>
      <c r="R29" s="12">
        <v>0</v>
      </c>
      <c r="S29" s="12">
        <v>50000</v>
      </c>
      <c r="T29" s="12">
        <v>0</v>
      </c>
      <c r="U29" s="12">
        <v>50000</v>
      </c>
      <c r="V29" s="13"/>
      <c r="W29" s="12">
        <v>0</v>
      </c>
      <c r="X29" s="12">
        <v>15000</v>
      </c>
      <c r="Y29" s="12">
        <v>0</v>
      </c>
      <c r="Z29" s="12">
        <v>15000</v>
      </c>
      <c r="AA29" s="13"/>
      <c r="AB29" s="12">
        <v>0</v>
      </c>
      <c r="AC29" s="12">
        <v>0</v>
      </c>
      <c r="AD29" s="12">
        <v>0</v>
      </c>
      <c r="AE29" s="12">
        <v>0</v>
      </c>
      <c r="AF29" s="13"/>
      <c r="AG29" s="12">
        <v>0</v>
      </c>
      <c r="AH29" s="12">
        <v>0</v>
      </c>
      <c r="AI29" s="12">
        <v>0</v>
      </c>
      <c r="AJ29" s="12">
        <v>0</v>
      </c>
      <c r="AK29" s="13"/>
      <c r="AL29" s="12">
        <v>0</v>
      </c>
      <c r="AM29" s="12">
        <v>0</v>
      </c>
      <c r="AN29" s="12">
        <v>0</v>
      </c>
      <c r="AO29" s="12">
        <v>0</v>
      </c>
      <c r="AP29" s="13"/>
      <c r="AQ29" s="12">
        <v>0</v>
      </c>
      <c r="AR29" s="12">
        <v>0</v>
      </c>
      <c r="AS29" s="12">
        <v>0</v>
      </c>
      <c r="AT29" s="12">
        <v>0</v>
      </c>
      <c r="AU29" s="13"/>
      <c r="AV29" s="12">
        <v>0</v>
      </c>
      <c r="AW29" s="12">
        <v>0</v>
      </c>
      <c r="AX29" s="12">
        <v>0</v>
      </c>
      <c r="AY29" s="12">
        <v>0</v>
      </c>
      <c r="AZ29" s="13"/>
      <c r="BA29" s="12">
        <v>0</v>
      </c>
      <c r="BB29" s="12">
        <v>0</v>
      </c>
      <c r="BC29" s="12">
        <v>0</v>
      </c>
      <c r="BD29" s="12">
        <v>0</v>
      </c>
      <c r="BE29" s="13"/>
      <c r="BF29" s="12">
        <v>0</v>
      </c>
      <c r="BG29" s="12">
        <v>0</v>
      </c>
      <c r="BH29" s="12">
        <v>0</v>
      </c>
      <c r="BI29" s="12">
        <v>0</v>
      </c>
      <c r="BJ29" s="13"/>
      <c r="BK29" s="12">
        <v>0</v>
      </c>
      <c r="BL29" s="12">
        <v>0</v>
      </c>
      <c r="BM29" s="12">
        <v>0</v>
      </c>
      <c r="BN29" s="12">
        <v>0</v>
      </c>
      <c r="BO29" s="13"/>
      <c r="BP29" s="12">
        <v>0</v>
      </c>
      <c r="BQ29" s="12">
        <v>0</v>
      </c>
      <c r="BR29" s="12">
        <v>0</v>
      </c>
      <c r="BS29" s="12">
        <v>0</v>
      </c>
      <c r="BT29" s="13"/>
      <c r="BU29" s="12">
        <v>0</v>
      </c>
      <c r="BV29" s="12">
        <v>0</v>
      </c>
      <c r="BW29" s="12">
        <v>0</v>
      </c>
      <c r="BX29" s="12">
        <v>0</v>
      </c>
      <c r="BY29" s="13"/>
      <c r="BZ29" s="12">
        <v>0</v>
      </c>
      <c r="CA29" s="12">
        <v>0</v>
      </c>
      <c r="CB29" s="12">
        <v>0</v>
      </c>
      <c r="CC29" s="12">
        <v>0</v>
      </c>
      <c r="CD29" s="13"/>
      <c r="CE29" s="12">
        <v>0</v>
      </c>
      <c r="CF29" s="12">
        <v>0</v>
      </c>
      <c r="CG29" s="12">
        <v>0</v>
      </c>
      <c r="CH29" s="12">
        <v>0</v>
      </c>
      <c r="CI29" s="13"/>
    </row>
    <row r="30" spans="1:87" hidden="1">
      <c r="A30" s="10">
        <v>24</v>
      </c>
      <c r="B30" s="11" t="s">
        <v>26</v>
      </c>
      <c r="C30" s="12">
        <v>6</v>
      </c>
      <c r="D30" s="12">
        <v>6300</v>
      </c>
      <c r="E30" s="12">
        <v>0</v>
      </c>
      <c r="F30" s="12">
        <v>6300</v>
      </c>
      <c r="G30" s="13"/>
      <c r="H30" s="12">
        <v>65.394504226222352</v>
      </c>
      <c r="I30" s="12">
        <v>67409.175633933351</v>
      </c>
      <c r="J30" s="12">
        <v>0</v>
      </c>
      <c r="K30" s="12">
        <v>67409.175633933351</v>
      </c>
      <c r="L30" s="13"/>
      <c r="M30" s="12">
        <v>0</v>
      </c>
      <c r="N30" s="12">
        <v>0</v>
      </c>
      <c r="O30" s="12">
        <v>0</v>
      </c>
      <c r="P30" s="12">
        <v>0</v>
      </c>
      <c r="Q30" s="13"/>
      <c r="R30" s="12">
        <v>0</v>
      </c>
      <c r="S30" s="12">
        <v>50000</v>
      </c>
      <c r="T30" s="12">
        <v>0</v>
      </c>
      <c r="U30" s="12">
        <v>50000</v>
      </c>
      <c r="V30" s="13"/>
      <c r="W30" s="12">
        <v>0</v>
      </c>
      <c r="X30" s="12">
        <v>15000</v>
      </c>
      <c r="Y30" s="12">
        <v>0</v>
      </c>
      <c r="Z30" s="12">
        <v>15000</v>
      </c>
      <c r="AA30" s="13"/>
      <c r="AB30" s="12">
        <v>0</v>
      </c>
      <c r="AC30" s="12">
        <v>0</v>
      </c>
      <c r="AD30" s="12">
        <v>0</v>
      </c>
      <c r="AE30" s="12">
        <v>0</v>
      </c>
      <c r="AF30" s="13"/>
      <c r="AG30" s="12">
        <v>0</v>
      </c>
      <c r="AH30" s="12">
        <v>0</v>
      </c>
      <c r="AI30" s="12">
        <v>0</v>
      </c>
      <c r="AJ30" s="12">
        <v>0</v>
      </c>
      <c r="AK30" s="13"/>
      <c r="AL30" s="12">
        <v>0</v>
      </c>
      <c r="AM30" s="12">
        <v>0</v>
      </c>
      <c r="AN30" s="12">
        <v>0</v>
      </c>
      <c r="AO30" s="12">
        <v>0</v>
      </c>
      <c r="AP30" s="13"/>
      <c r="AQ30" s="12">
        <v>0</v>
      </c>
      <c r="AR30" s="12">
        <v>0</v>
      </c>
      <c r="AS30" s="12">
        <v>0</v>
      </c>
      <c r="AT30" s="12">
        <v>0</v>
      </c>
      <c r="AU30" s="13"/>
      <c r="AV30" s="12">
        <v>0</v>
      </c>
      <c r="AW30" s="12">
        <v>0</v>
      </c>
      <c r="AX30" s="12">
        <v>0</v>
      </c>
      <c r="AY30" s="12">
        <v>0</v>
      </c>
      <c r="AZ30" s="13"/>
      <c r="BA30" s="12">
        <v>0</v>
      </c>
      <c r="BB30" s="12">
        <v>0</v>
      </c>
      <c r="BC30" s="12">
        <v>0</v>
      </c>
      <c r="BD30" s="12">
        <v>0</v>
      </c>
      <c r="BE30" s="13"/>
      <c r="BF30" s="12">
        <v>0</v>
      </c>
      <c r="BG30" s="12">
        <v>0</v>
      </c>
      <c r="BH30" s="12">
        <v>0</v>
      </c>
      <c r="BI30" s="12">
        <v>0</v>
      </c>
      <c r="BJ30" s="13"/>
      <c r="BK30" s="12">
        <v>0</v>
      </c>
      <c r="BL30" s="12">
        <v>0</v>
      </c>
      <c r="BM30" s="12">
        <v>0</v>
      </c>
      <c r="BN30" s="12">
        <v>0</v>
      </c>
      <c r="BO30" s="13"/>
      <c r="BP30" s="12">
        <v>0</v>
      </c>
      <c r="BQ30" s="12">
        <v>0</v>
      </c>
      <c r="BR30" s="12">
        <v>0</v>
      </c>
      <c r="BS30" s="12">
        <v>0</v>
      </c>
      <c r="BT30" s="13"/>
      <c r="BU30" s="12">
        <v>0</v>
      </c>
      <c r="BV30" s="12">
        <v>0</v>
      </c>
      <c r="BW30" s="12">
        <v>0</v>
      </c>
      <c r="BX30" s="12">
        <v>0</v>
      </c>
      <c r="BY30" s="13"/>
      <c r="BZ30" s="12">
        <v>0</v>
      </c>
      <c r="CA30" s="12">
        <v>0</v>
      </c>
      <c r="CB30" s="12">
        <v>0</v>
      </c>
      <c r="CC30" s="12">
        <v>0</v>
      </c>
      <c r="CD30" s="13"/>
      <c r="CE30" s="12">
        <v>0</v>
      </c>
      <c r="CF30" s="12">
        <v>0</v>
      </c>
      <c r="CG30" s="12">
        <v>0</v>
      </c>
      <c r="CH30" s="12">
        <v>0</v>
      </c>
      <c r="CI30" s="13"/>
    </row>
    <row r="31" spans="1:87" hidden="1">
      <c r="A31" s="10">
        <v>25</v>
      </c>
      <c r="B31" s="11" t="s">
        <v>27</v>
      </c>
      <c r="C31" s="12">
        <v>4</v>
      </c>
      <c r="D31" s="12">
        <v>4200</v>
      </c>
      <c r="E31" s="12">
        <v>0</v>
      </c>
      <c r="F31" s="12">
        <v>4200</v>
      </c>
      <c r="G31" s="13"/>
      <c r="H31" s="12">
        <v>48.12328528145985</v>
      </c>
      <c r="I31" s="12">
        <v>49818.492792218975</v>
      </c>
      <c r="J31" s="12">
        <v>0</v>
      </c>
      <c r="K31" s="12">
        <v>49818.492792218975</v>
      </c>
      <c r="L31" s="13"/>
      <c r="M31" s="12">
        <v>0</v>
      </c>
      <c r="N31" s="12">
        <v>0</v>
      </c>
      <c r="O31" s="12">
        <v>0</v>
      </c>
      <c r="P31" s="12">
        <v>0</v>
      </c>
      <c r="Q31" s="13"/>
      <c r="R31" s="12">
        <v>0</v>
      </c>
      <c r="S31" s="12">
        <v>50000</v>
      </c>
      <c r="T31" s="12">
        <v>0</v>
      </c>
      <c r="U31" s="12">
        <v>50000</v>
      </c>
      <c r="V31" s="13"/>
      <c r="W31" s="12">
        <v>0</v>
      </c>
      <c r="X31" s="12">
        <v>15000</v>
      </c>
      <c r="Y31" s="12">
        <v>0</v>
      </c>
      <c r="Z31" s="12">
        <v>15000</v>
      </c>
      <c r="AA31" s="13"/>
      <c r="AB31" s="12">
        <v>0</v>
      </c>
      <c r="AC31" s="12">
        <v>0</v>
      </c>
      <c r="AD31" s="12">
        <v>0</v>
      </c>
      <c r="AE31" s="12">
        <v>0</v>
      </c>
      <c r="AF31" s="13"/>
      <c r="AG31" s="12">
        <v>0</v>
      </c>
      <c r="AH31" s="12">
        <v>0</v>
      </c>
      <c r="AI31" s="12">
        <v>0</v>
      </c>
      <c r="AJ31" s="12">
        <v>0</v>
      </c>
      <c r="AK31" s="13"/>
      <c r="AL31" s="12">
        <v>0</v>
      </c>
      <c r="AM31" s="12">
        <v>0</v>
      </c>
      <c r="AN31" s="12">
        <v>0</v>
      </c>
      <c r="AO31" s="12">
        <v>0</v>
      </c>
      <c r="AP31" s="13"/>
      <c r="AQ31" s="12">
        <v>0</v>
      </c>
      <c r="AR31" s="12">
        <v>0</v>
      </c>
      <c r="AS31" s="12">
        <v>0</v>
      </c>
      <c r="AT31" s="12">
        <v>0</v>
      </c>
      <c r="AU31" s="13"/>
      <c r="AV31" s="12">
        <v>0</v>
      </c>
      <c r="AW31" s="12">
        <v>0</v>
      </c>
      <c r="AX31" s="12">
        <v>0</v>
      </c>
      <c r="AY31" s="12">
        <v>0</v>
      </c>
      <c r="AZ31" s="13"/>
      <c r="BA31" s="12">
        <v>0</v>
      </c>
      <c r="BB31" s="12">
        <v>0</v>
      </c>
      <c r="BC31" s="12">
        <v>0</v>
      </c>
      <c r="BD31" s="12">
        <v>0</v>
      </c>
      <c r="BE31" s="13"/>
      <c r="BF31" s="12">
        <v>0</v>
      </c>
      <c r="BG31" s="12">
        <v>0</v>
      </c>
      <c r="BH31" s="12">
        <v>0</v>
      </c>
      <c r="BI31" s="12">
        <v>0</v>
      </c>
      <c r="BJ31" s="13"/>
      <c r="BK31" s="12">
        <v>0</v>
      </c>
      <c r="BL31" s="12">
        <v>0</v>
      </c>
      <c r="BM31" s="12">
        <v>0</v>
      </c>
      <c r="BN31" s="12">
        <v>0</v>
      </c>
      <c r="BO31" s="13"/>
      <c r="BP31" s="12">
        <v>0</v>
      </c>
      <c r="BQ31" s="12">
        <v>0</v>
      </c>
      <c r="BR31" s="12">
        <v>0</v>
      </c>
      <c r="BS31" s="12">
        <v>0</v>
      </c>
      <c r="BT31" s="13"/>
      <c r="BU31" s="12">
        <v>0</v>
      </c>
      <c r="BV31" s="12">
        <v>0</v>
      </c>
      <c r="BW31" s="12">
        <v>0</v>
      </c>
      <c r="BX31" s="12">
        <v>0</v>
      </c>
      <c r="BY31" s="13"/>
      <c r="BZ31" s="12">
        <v>0</v>
      </c>
      <c r="CA31" s="12">
        <v>0</v>
      </c>
      <c r="CB31" s="12">
        <v>0</v>
      </c>
      <c r="CC31" s="12">
        <v>0</v>
      </c>
      <c r="CD31" s="13"/>
      <c r="CE31" s="12">
        <v>0</v>
      </c>
      <c r="CF31" s="12">
        <v>0</v>
      </c>
      <c r="CG31" s="12">
        <v>0</v>
      </c>
      <c r="CH31" s="12">
        <v>0</v>
      </c>
      <c r="CI31" s="13"/>
    </row>
    <row r="32" spans="1:87" hidden="1">
      <c r="A32" s="10">
        <v>26</v>
      </c>
      <c r="B32" s="11" t="s">
        <v>28</v>
      </c>
      <c r="C32" s="12">
        <v>113</v>
      </c>
      <c r="D32" s="12">
        <v>118650</v>
      </c>
      <c r="E32" s="12">
        <v>0</v>
      </c>
      <c r="F32" s="12">
        <v>118650</v>
      </c>
      <c r="G32" s="13"/>
      <c r="H32" s="12">
        <v>111.81379122485656</v>
      </c>
      <c r="I32" s="12">
        <v>86372.068683728488</v>
      </c>
      <c r="J32" s="12">
        <v>0</v>
      </c>
      <c r="K32" s="12">
        <v>86372.068683728488</v>
      </c>
      <c r="L32" s="13"/>
      <c r="M32" s="12">
        <v>0</v>
      </c>
      <c r="N32" s="12">
        <v>0</v>
      </c>
      <c r="O32" s="12">
        <v>0</v>
      </c>
      <c r="P32" s="12">
        <v>0</v>
      </c>
      <c r="Q32" s="13"/>
      <c r="R32" s="12">
        <v>0</v>
      </c>
      <c r="S32" s="12">
        <v>50000</v>
      </c>
      <c r="T32" s="12">
        <v>0</v>
      </c>
      <c r="U32" s="12">
        <v>50000</v>
      </c>
      <c r="V32" s="13"/>
      <c r="W32" s="12">
        <v>0</v>
      </c>
      <c r="X32" s="12">
        <v>15000</v>
      </c>
      <c r="Y32" s="12">
        <v>0</v>
      </c>
      <c r="Z32" s="12">
        <v>15000</v>
      </c>
      <c r="AA32" s="13"/>
      <c r="AB32" s="12">
        <v>0</v>
      </c>
      <c r="AC32" s="12">
        <v>0</v>
      </c>
      <c r="AD32" s="12">
        <v>0</v>
      </c>
      <c r="AE32" s="12">
        <v>0</v>
      </c>
      <c r="AF32" s="13"/>
      <c r="AG32" s="12">
        <v>0</v>
      </c>
      <c r="AH32" s="12">
        <v>0</v>
      </c>
      <c r="AI32" s="12">
        <v>0</v>
      </c>
      <c r="AJ32" s="12">
        <v>0</v>
      </c>
      <c r="AK32" s="13"/>
      <c r="AL32" s="12">
        <v>0</v>
      </c>
      <c r="AM32" s="12">
        <v>0</v>
      </c>
      <c r="AN32" s="12">
        <v>0</v>
      </c>
      <c r="AO32" s="12">
        <v>0</v>
      </c>
      <c r="AP32" s="13"/>
      <c r="AQ32" s="12">
        <v>0</v>
      </c>
      <c r="AR32" s="12">
        <v>0</v>
      </c>
      <c r="AS32" s="12">
        <v>0</v>
      </c>
      <c r="AT32" s="12">
        <v>0</v>
      </c>
      <c r="AU32" s="13"/>
      <c r="AV32" s="12">
        <v>0</v>
      </c>
      <c r="AW32" s="12">
        <v>0</v>
      </c>
      <c r="AX32" s="12">
        <v>0</v>
      </c>
      <c r="AY32" s="12">
        <v>0</v>
      </c>
      <c r="AZ32" s="13"/>
      <c r="BA32" s="12">
        <v>0</v>
      </c>
      <c r="BB32" s="12">
        <v>0</v>
      </c>
      <c r="BC32" s="12">
        <v>0</v>
      </c>
      <c r="BD32" s="12">
        <v>0</v>
      </c>
      <c r="BE32" s="13"/>
      <c r="BF32" s="12">
        <v>0</v>
      </c>
      <c r="BG32" s="12">
        <v>0</v>
      </c>
      <c r="BH32" s="12">
        <v>0</v>
      </c>
      <c r="BI32" s="12">
        <v>0</v>
      </c>
      <c r="BJ32" s="13"/>
      <c r="BK32" s="12">
        <v>0</v>
      </c>
      <c r="BL32" s="12">
        <v>0</v>
      </c>
      <c r="BM32" s="12">
        <v>0</v>
      </c>
      <c r="BN32" s="12">
        <v>0</v>
      </c>
      <c r="BO32" s="13"/>
      <c r="BP32" s="12">
        <v>0</v>
      </c>
      <c r="BQ32" s="12">
        <v>0</v>
      </c>
      <c r="BR32" s="12">
        <v>0</v>
      </c>
      <c r="BS32" s="12">
        <v>0</v>
      </c>
      <c r="BT32" s="13"/>
      <c r="BU32" s="12">
        <v>0</v>
      </c>
      <c r="BV32" s="12">
        <v>0</v>
      </c>
      <c r="BW32" s="12">
        <v>0</v>
      </c>
      <c r="BX32" s="12">
        <v>0</v>
      </c>
      <c r="BY32" s="13"/>
      <c r="BZ32" s="12">
        <v>0</v>
      </c>
      <c r="CA32" s="12">
        <v>0</v>
      </c>
      <c r="CB32" s="12">
        <v>0</v>
      </c>
      <c r="CC32" s="12">
        <v>0</v>
      </c>
      <c r="CD32" s="13"/>
      <c r="CE32" s="12">
        <v>0</v>
      </c>
      <c r="CF32" s="12">
        <v>0</v>
      </c>
      <c r="CG32" s="12">
        <v>0</v>
      </c>
      <c r="CH32" s="12">
        <v>0</v>
      </c>
      <c r="CI32" s="13"/>
    </row>
    <row r="33" spans="1:87" hidden="1">
      <c r="A33" s="10">
        <v>27</v>
      </c>
      <c r="B33" s="11" t="s">
        <v>29</v>
      </c>
      <c r="C33" s="12">
        <v>71</v>
      </c>
      <c r="D33" s="12">
        <v>74550</v>
      </c>
      <c r="E33" s="12">
        <v>0</v>
      </c>
      <c r="F33" s="12">
        <v>74550</v>
      </c>
      <c r="G33" s="13"/>
      <c r="H33" s="12">
        <v>83.844046893227571</v>
      </c>
      <c r="I33" s="12">
        <v>55176.607033984139</v>
      </c>
      <c r="J33" s="12">
        <v>0</v>
      </c>
      <c r="K33" s="12">
        <v>55176.607033984139</v>
      </c>
      <c r="L33" s="13"/>
      <c r="M33" s="12">
        <v>0</v>
      </c>
      <c r="N33" s="12">
        <v>0</v>
      </c>
      <c r="O33" s="12">
        <v>0</v>
      </c>
      <c r="P33" s="12">
        <v>0</v>
      </c>
      <c r="Q33" s="13"/>
      <c r="R33" s="12">
        <v>0</v>
      </c>
      <c r="S33" s="12">
        <v>50000</v>
      </c>
      <c r="T33" s="12">
        <v>0</v>
      </c>
      <c r="U33" s="12">
        <v>50000</v>
      </c>
      <c r="V33" s="13"/>
      <c r="W33" s="12">
        <v>0</v>
      </c>
      <c r="X33" s="12">
        <v>15000</v>
      </c>
      <c r="Y33" s="12">
        <v>0</v>
      </c>
      <c r="Z33" s="12">
        <v>15000</v>
      </c>
      <c r="AA33" s="13"/>
      <c r="AB33" s="12">
        <v>0</v>
      </c>
      <c r="AC33" s="12">
        <v>0</v>
      </c>
      <c r="AD33" s="12">
        <v>0</v>
      </c>
      <c r="AE33" s="12">
        <v>0</v>
      </c>
      <c r="AF33" s="13"/>
      <c r="AG33" s="12">
        <v>0</v>
      </c>
      <c r="AH33" s="12">
        <v>0</v>
      </c>
      <c r="AI33" s="12">
        <v>0</v>
      </c>
      <c r="AJ33" s="12">
        <v>0</v>
      </c>
      <c r="AK33" s="13"/>
      <c r="AL33" s="12">
        <v>0</v>
      </c>
      <c r="AM33" s="12">
        <v>0</v>
      </c>
      <c r="AN33" s="12">
        <v>0</v>
      </c>
      <c r="AO33" s="12">
        <v>0</v>
      </c>
      <c r="AP33" s="13"/>
      <c r="AQ33" s="12">
        <v>0</v>
      </c>
      <c r="AR33" s="12">
        <v>0</v>
      </c>
      <c r="AS33" s="12">
        <v>0</v>
      </c>
      <c r="AT33" s="12">
        <v>0</v>
      </c>
      <c r="AU33" s="13"/>
      <c r="AV33" s="12">
        <v>0</v>
      </c>
      <c r="AW33" s="12">
        <v>0</v>
      </c>
      <c r="AX33" s="12">
        <v>0</v>
      </c>
      <c r="AY33" s="12">
        <v>0</v>
      </c>
      <c r="AZ33" s="13"/>
      <c r="BA33" s="12">
        <v>0</v>
      </c>
      <c r="BB33" s="12">
        <v>0</v>
      </c>
      <c r="BC33" s="12">
        <v>0</v>
      </c>
      <c r="BD33" s="12">
        <v>0</v>
      </c>
      <c r="BE33" s="13"/>
      <c r="BF33" s="12">
        <v>0</v>
      </c>
      <c r="BG33" s="12">
        <v>0</v>
      </c>
      <c r="BH33" s="12">
        <v>0</v>
      </c>
      <c r="BI33" s="12">
        <v>0</v>
      </c>
      <c r="BJ33" s="13"/>
      <c r="BK33" s="12">
        <v>0</v>
      </c>
      <c r="BL33" s="12">
        <v>0</v>
      </c>
      <c r="BM33" s="12">
        <v>0</v>
      </c>
      <c r="BN33" s="12">
        <v>0</v>
      </c>
      <c r="BO33" s="13"/>
      <c r="BP33" s="12">
        <v>0</v>
      </c>
      <c r="BQ33" s="12">
        <v>0</v>
      </c>
      <c r="BR33" s="12">
        <v>0</v>
      </c>
      <c r="BS33" s="12">
        <v>0</v>
      </c>
      <c r="BT33" s="13"/>
      <c r="BU33" s="12">
        <v>0</v>
      </c>
      <c r="BV33" s="12">
        <v>0</v>
      </c>
      <c r="BW33" s="12">
        <v>0</v>
      </c>
      <c r="BX33" s="12">
        <v>0</v>
      </c>
      <c r="BY33" s="13"/>
      <c r="BZ33" s="12">
        <v>0</v>
      </c>
      <c r="CA33" s="12">
        <v>0</v>
      </c>
      <c r="CB33" s="12">
        <v>0</v>
      </c>
      <c r="CC33" s="12">
        <v>0</v>
      </c>
      <c r="CD33" s="13"/>
      <c r="CE33" s="12">
        <v>0</v>
      </c>
      <c r="CF33" s="12">
        <v>0</v>
      </c>
      <c r="CG33" s="12">
        <v>0</v>
      </c>
      <c r="CH33" s="12">
        <v>0</v>
      </c>
      <c r="CI33" s="13"/>
    </row>
    <row r="34" spans="1:87" hidden="1">
      <c r="A34" s="10">
        <v>28</v>
      </c>
      <c r="B34" s="11" t="s">
        <v>30</v>
      </c>
      <c r="C34" s="12">
        <v>60</v>
      </c>
      <c r="D34" s="12">
        <v>63000</v>
      </c>
      <c r="E34" s="12">
        <v>0</v>
      </c>
      <c r="F34" s="12">
        <v>63000</v>
      </c>
      <c r="G34" s="13"/>
      <c r="H34" s="12">
        <v>66.414681043835301</v>
      </c>
      <c r="I34" s="12">
        <v>67562.202156575295</v>
      </c>
      <c r="J34" s="12">
        <v>0</v>
      </c>
      <c r="K34" s="12">
        <v>67562.202156575295</v>
      </c>
      <c r="L34" s="13"/>
      <c r="M34" s="12">
        <v>0</v>
      </c>
      <c r="N34" s="12">
        <v>0</v>
      </c>
      <c r="O34" s="12">
        <v>0</v>
      </c>
      <c r="P34" s="12">
        <v>0</v>
      </c>
      <c r="Q34" s="13"/>
      <c r="R34" s="12">
        <v>0</v>
      </c>
      <c r="S34" s="12">
        <v>50000</v>
      </c>
      <c r="T34" s="12">
        <v>0</v>
      </c>
      <c r="U34" s="12">
        <v>50000</v>
      </c>
      <c r="V34" s="13"/>
      <c r="W34" s="12">
        <v>0</v>
      </c>
      <c r="X34" s="12">
        <v>15000</v>
      </c>
      <c r="Y34" s="12">
        <v>0</v>
      </c>
      <c r="Z34" s="12">
        <v>15000</v>
      </c>
      <c r="AA34" s="13"/>
      <c r="AB34" s="12">
        <v>0</v>
      </c>
      <c r="AC34" s="12">
        <v>0</v>
      </c>
      <c r="AD34" s="12">
        <v>0</v>
      </c>
      <c r="AE34" s="12">
        <v>0</v>
      </c>
      <c r="AF34" s="13"/>
      <c r="AG34" s="12">
        <v>0</v>
      </c>
      <c r="AH34" s="12">
        <v>0</v>
      </c>
      <c r="AI34" s="12">
        <v>0</v>
      </c>
      <c r="AJ34" s="12">
        <v>0</v>
      </c>
      <c r="AK34" s="13"/>
      <c r="AL34" s="12">
        <v>0</v>
      </c>
      <c r="AM34" s="12">
        <v>0</v>
      </c>
      <c r="AN34" s="12">
        <v>0</v>
      </c>
      <c r="AO34" s="12">
        <v>0</v>
      </c>
      <c r="AP34" s="13"/>
      <c r="AQ34" s="12">
        <v>0</v>
      </c>
      <c r="AR34" s="12">
        <v>0</v>
      </c>
      <c r="AS34" s="12">
        <v>0</v>
      </c>
      <c r="AT34" s="12">
        <v>0</v>
      </c>
      <c r="AU34" s="13"/>
      <c r="AV34" s="12">
        <v>0</v>
      </c>
      <c r="AW34" s="12">
        <v>0</v>
      </c>
      <c r="AX34" s="12">
        <v>0</v>
      </c>
      <c r="AY34" s="12">
        <v>0</v>
      </c>
      <c r="AZ34" s="13"/>
      <c r="BA34" s="12">
        <v>0</v>
      </c>
      <c r="BB34" s="12">
        <v>0</v>
      </c>
      <c r="BC34" s="12">
        <v>0</v>
      </c>
      <c r="BD34" s="12">
        <v>0</v>
      </c>
      <c r="BE34" s="13"/>
      <c r="BF34" s="12">
        <v>0</v>
      </c>
      <c r="BG34" s="12">
        <v>0</v>
      </c>
      <c r="BH34" s="12">
        <v>0</v>
      </c>
      <c r="BI34" s="12">
        <v>0</v>
      </c>
      <c r="BJ34" s="13"/>
      <c r="BK34" s="12">
        <v>0</v>
      </c>
      <c r="BL34" s="12">
        <v>0</v>
      </c>
      <c r="BM34" s="12">
        <v>0</v>
      </c>
      <c r="BN34" s="12">
        <v>0</v>
      </c>
      <c r="BO34" s="13"/>
      <c r="BP34" s="12">
        <v>0</v>
      </c>
      <c r="BQ34" s="12">
        <v>0</v>
      </c>
      <c r="BR34" s="12">
        <v>0</v>
      </c>
      <c r="BS34" s="12">
        <v>0</v>
      </c>
      <c r="BT34" s="13"/>
      <c r="BU34" s="12">
        <v>0</v>
      </c>
      <c r="BV34" s="12">
        <v>0</v>
      </c>
      <c r="BW34" s="12">
        <v>0</v>
      </c>
      <c r="BX34" s="12">
        <v>0</v>
      </c>
      <c r="BY34" s="13"/>
      <c r="BZ34" s="12">
        <v>0</v>
      </c>
      <c r="CA34" s="12">
        <v>0</v>
      </c>
      <c r="CB34" s="12">
        <v>0</v>
      </c>
      <c r="CC34" s="12">
        <v>0</v>
      </c>
      <c r="CD34" s="13"/>
      <c r="CE34" s="12">
        <v>0</v>
      </c>
      <c r="CF34" s="12">
        <v>0</v>
      </c>
      <c r="CG34" s="12">
        <v>0</v>
      </c>
      <c r="CH34" s="12">
        <v>0</v>
      </c>
      <c r="CI34" s="13"/>
    </row>
    <row r="35" spans="1:87" hidden="1">
      <c r="A35" s="10">
        <v>29</v>
      </c>
      <c r="B35" s="11" t="s">
        <v>31</v>
      </c>
      <c r="C35" s="12">
        <v>12</v>
      </c>
      <c r="D35" s="12">
        <v>12600</v>
      </c>
      <c r="E35" s="12">
        <v>0</v>
      </c>
      <c r="F35" s="12">
        <v>12600</v>
      </c>
      <c r="G35" s="13"/>
      <c r="H35" s="12">
        <v>54.794507850730213</v>
      </c>
      <c r="I35" s="12">
        <v>38819.17617760953</v>
      </c>
      <c r="J35" s="12">
        <v>0</v>
      </c>
      <c r="K35" s="12">
        <v>38819.17617760953</v>
      </c>
      <c r="L35" s="13"/>
      <c r="M35" s="12">
        <v>0</v>
      </c>
      <c r="N35" s="12">
        <v>0</v>
      </c>
      <c r="O35" s="12">
        <v>0</v>
      </c>
      <c r="P35" s="12">
        <v>0</v>
      </c>
      <c r="Q35" s="13"/>
      <c r="R35" s="12">
        <v>0</v>
      </c>
      <c r="S35" s="12">
        <v>50000</v>
      </c>
      <c r="T35" s="12">
        <v>0</v>
      </c>
      <c r="U35" s="12">
        <v>50000</v>
      </c>
      <c r="V35" s="13"/>
      <c r="W35" s="12">
        <v>0</v>
      </c>
      <c r="X35" s="12">
        <v>15000</v>
      </c>
      <c r="Y35" s="12">
        <v>0</v>
      </c>
      <c r="Z35" s="12">
        <v>15000</v>
      </c>
      <c r="AA35" s="13"/>
      <c r="AB35" s="12">
        <v>0</v>
      </c>
      <c r="AC35" s="12">
        <v>0</v>
      </c>
      <c r="AD35" s="12">
        <v>0</v>
      </c>
      <c r="AE35" s="12">
        <v>0</v>
      </c>
      <c r="AF35" s="13"/>
      <c r="AG35" s="12">
        <v>0</v>
      </c>
      <c r="AH35" s="12">
        <v>0</v>
      </c>
      <c r="AI35" s="12">
        <v>0</v>
      </c>
      <c r="AJ35" s="12">
        <v>0</v>
      </c>
      <c r="AK35" s="13"/>
      <c r="AL35" s="12">
        <v>0</v>
      </c>
      <c r="AM35" s="12">
        <v>0</v>
      </c>
      <c r="AN35" s="12">
        <v>0</v>
      </c>
      <c r="AO35" s="12">
        <v>0</v>
      </c>
      <c r="AP35" s="13"/>
      <c r="AQ35" s="12">
        <v>0</v>
      </c>
      <c r="AR35" s="12">
        <v>0</v>
      </c>
      <c r="AS35" s="12">
        <v>0</v>
      </c>
      <c r="AT35" s="12">
        <v>0</v>
      </c>
      <c r="AU35" s="13"/>
      <c r="AV35" s="12">
        <v>0</v>
      </c>
      <c r="AW35" s="12">
        <v>0</v>
      </c>
      <c r="AX35" s="12">
        <v>0</v>
      </c>
      <c r="AY35" s="12">
        <v>0</v>
      </c>
      <c r="AZ35" s="13"/>
      <c r="BA35" s="12">
        <v>0</v>
      </c>
      <c r="BB35" s="12">
        <v>0</v>
      </c>
      <c r="BC35" s="12">
        <v>0</v>
      </c>
      <c r="BD35" s="12">
        <v>0</v>
      </c>
      <c r="BE35" s="13"/>
      <c r="BF35" s="12">
        <v>0</v>
      </c>
      <c r="BG35" s="12">
        <v>0</v>
      </c>
      <c r="BH35" s="12">
        <v>0</v>
      </c>
      <c r="BI35" s="12">
        <v>0</v>
      </c>
      <c r="BJ35" s="13"/>
      <c r="BK35" s="12">
        <v>0</v>
      </c>
      <c r="BL35" s="12">
        <v>0</v>
      </c>
      <c r="BM35" s="12">
        <v>0</v>
      </c>
      <c r="BN35" s="12">
        <v>0</v>
      </c>
      <c r="BO35" s="13"/>
      <c r="BP35" s="12">
        <v>0</v>
      </c>
      <c r="BQ35" s="12">
        <v>0</v>
      </c>
      <c r="BR35" s="12">
        <v>0</v>
      </c>
      <c r="BS35" s="12">
        <v>0</v>
      </c>
      <c r="BT35" s="13"/>
      <c r="BU35" s="12">
        <v>0</v>
      </c>
      <c r="BV35" s="12">
        <v>0</v>
      </c>
      <c r="BW35" s="12">
        <v>0</v>
      </c>
      <c r="BX35" s="12">
        <v>0</v>
      </c>
      <c r="BY35" s="13"/>
      <c r="BZ35" s="12">
        <v>0</v>
      </c>
      <c r="CA35" s="12">
        <v>0</v>
      </c>
      <c r="CB35" s="12">
        <v>0</v>
      </c>
      <c r="CC35" s="12">
        <v>0</v>
      </c>
      <c r="CD35" s="13"/>
      <c r="CE35" s="12">
        <v>0</v>
      </c>
      <c r="CF35" s="12">
        <v>0</v>
      </c>
      <c r="CG35" s="12">
        <v>0</v>
      </c>
      <c r="CH35" s="12">
        <v>0</v>
      </c>
      <c r="CI35" s="13"/>
    </row>
    <row r="36" spans="1:87" hidden="1">
      <c r="A36" s="10">
        <v>30</v>
      </c>
      <c r="B36" s="11" t="s">
        <v>32</v>
      </c>
      <c r="C36" s="12">
        <v>49</v>
      </c>
      <c r="D36" s="12">
        <v>51450</v>
      </c>
      <c r="E36" s="12">
        <v>0</v>
      </c>
      <c r="F36" s="12">
        <v>51450</v>
      </c>
      <c r="G36" s="13"/>
      <c r="H36" s="12">
        <v>111.01221103996529</v>
      </c>
      <c r="I36" s="12">
        <v>77251.8316559948</v>
      </c>
      <c r="J36" s="12">
        <v>0</v>
      </c>
      <c r="K36" s="12">
        <v>77251.8316559948</v>
      </c>
      <c r="L36" s="13"/>
      <c r="M36" s="12">
        <v>0</v>
      </c>
      <c r="N36" s="12">
        <v>0</v>
      </c>
      <c r="O36" s="12">
        <v>0</v>
      </c>
      <c r="P36" s="12">
        <v>0</v>
      </c>
      <c r="Q36" s="13"/>
      <c r="R36" s="12">
        <v>0</v>
      </c>
      <c r="S36" s="12">
        <v>50000</v>
      </c>
      <c r="T36" s="12">
        <v>0</v>
      </c>
      <c r="U36" s="12">
        <v>50000</v>
      </c>
      <c r="V36" s="13"/>
      <c r="W36" s="12">
        <v>0</v>
      </c>
      <c r="X36" s="12">
        <v>15000</v>
      </c>
      <c r="Y36" s="12">
        <v>0</v>
      </c>
      <c r="Z36" s="12">
        <v>15000</v>
      </c>
      <c r="AA36" s="13"/>
      <c r="AB36" s="12">
        <v>0</v>
      </c>
      <c r="AC36" s="12">
        <v>0</v>
      </c>
      <c r="AD36" s="12">
        <v>0</v>
      </c>
      <c r="AE36" s="12">
        <v>0</v>
      </c>
      <c r="AF36" s="13"/>
      <c r="AG36" s="12">
        <v>0</v>
      </c>
      <c r="AH36" s="12">
        <v>0</v>
      </c>
      <c r="AI36" s="12">
        <v>0</v>
      </c>
      <c r="AJ36" s="12">
        <v>0</v>
      </c>
      <c r="AK36" s="13"/>
      <c r="AL36" s="12">
        <v>0</v>
      </c>
      <c r="AM36" s="12">
        <v>0</v>
      </c>
      <c r="AN36" s="12">
        <v>0</v>
      </c>
      <c r="AO36" s="12">
        <v>0</v>
      </c>
      <c r="AP36" s="13"/>
      <c r="AQ36" s="12">
        <v>0</v>
      </c>
      <c r="AR36" s="12">
        <v>0</v>
      </c>
      <c r="AS36" s="12">
        <v>0</v>
      </c>
      <c r="AT36" s="12">
        <v>0</v>
      </c>
      <c r="AU36" s="13"/>
      <c r="AV36" s="12">
        <v>0</v>
      </c>
      <c r="AW36" s="12">
        <v>0</v>
      </c>
      <c r="AX36" s="12">
        <v>0</v>
      </c>
      <c r="AY36" s="12">
        <v>0</v>
      </c>
      <c r="AZ36" s="13"/>
      <c r="BA36" s="12">
        <v>0</v>
      </c>
      <c r="BB36" s="12">
        <v>0</v>
      </c>
      <c r="BC36" s="12">
        <v>0</v>
      </c>
      <c r="BD36" s="12">
        <v>0</v>
      </c>
      <c r="BE36" s="13"/>
      <c r="BF36" s="12">
        <v>0</v>
      </c>
      <c r="BG36" s="12">
        <v>0</v>
      </c>
      <c r="BH36" s="12">
        <v>0</v>
      </c>
      <c r="BI36" s="12">
        <v>0</v>
      </c>
      <c r="BJ36" s="13"/>
      <c r="BK36" s="12">
        <v>0</v>
      </c>
      <c r="BL36" s="12">
        <v>0</v>
      </c>
      <c r="BM36" s="12">
        <v>0</v>
      </c>
      <c r="BN36" s="12">
        <v>0</v>
      </c>
      <c r="BO36" s="13"/>
      <c r="BP36" s="12">
        <v>0</v>
      </c>
      <c r="BQ36" s="12">
        <v>0</v>
      </c>
      <c r="BR36" s="12">
        <v>0</v>
      </c>
      <c r="BS36" s="12">
        <v>0</v>
      </c>
      <c r="BT36" s="13"/>
      <c r="BU36" s="12">
        <v>0</v>
      </c>
      <c r="BV36" s="12">
        <v>0</v>
      </c>
      <c r="BW36" s="12">
        <v>0</v>
      </c>
      <c r="BX36" s="12">
        <v>0</v>
      </c>
      <c r="BY36" s="13"/>
      <c r="BZ36" s="12">
        <v>0</v>
      </c>
      <c r="CA36" s="12">
        <v>0</v>
      </c>
      <c r="CB36" s="12">
        <v>0</v>
      </c>
      <c r="CC36" s="12">
        <v>0</v>
      </c>
      <c r="CD36" s="13"/>
      <c r="CE36" s="12">
        <v>0</v>
      </c>
      <c r="CF36" s="12">
        <v>0</v>
      </c>
      <c r="CG36" s="12">
        <v>0</v>
      </c>
      <c r="CH36" s="12">
        <v>0</v>
      </c>
      <c r="CI36" s="13"/>
    </row>
    <row r="37" spans="1:87" s="154" customFormat="1">
      <c r="A37" s="148">
        <v>31</v>
      </c>
      <c r="B37" s="149" t="s">
        <v>33</v>
      </c>
      <c r="C37" s="150">
        <v>24</v>
      </c>
      <c r="D37" s="150">
        <v>25200</v>
      </c>
      <c r="E37" s="150">
        <v>0</v>
      </c>
      <c r="F37" s="150">
        <v>25200</v>
      </c>
      <c r="G37" s="151"/>
      <c r="H37" s="150">
        <v>84.336889516727709</v>
      </c>
      <c r="I37" s="150">
        <v>73250.533427509159</v>
      </c>
      <c r="J37" s="150">
        <v>0</v>
      </c>
      <c r="K37" s="150">
        <v>73250.533427509159</v>
      </c>
      <c r="L37" s="151"/>
      <c r="M37" s="150">
        <v>0</v>
      </c>
      <c r="N37" s="150">
        <v>0</v>
      </c>
      <c r="O37" s="150">
        <v>0</v>
      </c>
      <c r="P37" s="150">
        <v>0</v>
      </c>
      <c r="Q37" s="151"/>
      <c r="R37" s="150">
        <v>0</v>
      </c>
      <c r="S37" s="150">
        <v>50000</v>
      </c>
      <c r="T37" s="150">
        <v>0</v>
      </c>
      <c r="U37" s="150">
        <v>50000</v>
      </c>
      <c r="V37" s="151"/>
      <c r="W37" s="150">
        <v>0</v>
      </c>
      <c r="X37" s="150">
        <v>15000</v>
      </c>
      <c r="Y37" s="150">
        <v>0</v>
      </c>
      <c r="Z37" s="150">
        <v>15000</v>
      </c>
      <c r="AA37" s="151"/>
      <c r="AB37" s="150">
        <v>0</v>
      </c>
      <c r="AC37" s="150">
        <v>0</v>
      </c>
      <c r="AD37" s="150">
        <v>0</v>
      </c>
      <c r="AE37" s="150">
        <v>0</v>
      </c>
      <c r="AF37" s="151"/>
      <c r="AG37" s="150">
        <v>0</v>
      </c>
      <c r="AH37" s="150">
        <v>0</v>
      </c>
      <c r="AI37" s="150">
        <v>0</v>
      </c>
      <c r="AJ37" s="150">
        <v>0</v>
      </c>
      <c r="AK37" s="151"/>
      <c r="AL37" s="150">
        <v>0</v>
      </c>
      <c r="AM37" s="150">
        <v>0</v>
      </c>
      <c r="AN37" s="150">
        <v>0</v>
      </c>
      <c r="AO37" s="150">
        <v>0</v>
      </c>
      <c r="AP37" s="151"/>
      <c r="AQ37" s="150">
        <v>0</v>
      </c>
      <c r="AR37" s="150">
        <v>0</v>
      </c>
      <c r="AS37" s="150">
        <v>0</v>
      </c>
      <c r="AT37" s="150">
        <v>0</v>
      </c>
      <c r="AU37" s="151"/>
      <c r="AV37" s="150">
        <v>0</v>
      </c>
      <c r="AW37" s="150">
        <v>0</v>
      </c>
      <c r="AX37" s="150">
        <v>0</v>
      </c>
      <c r="AY37" s="150">
        <v>0</v>
      </c>
      <c r="AZ37" s="151"/>
      <c r="BA37" s="150">
        <v>0</v>
      </c>
      <c r="BB37" s="150">
        <v>0</v>
      </c>
      <c r="BC37" s="150">
        <v>0</v>
      </c>
      <c r="BD37" s="150">
        <v>0</v>
      </c>
      <c r="BE37" s="151"/>
      <c r="BF37" s="150">
        <v>0</v>
      </c>
      <c r="BG37" s="150">
        <v>0</v>
      </c>
      <c r="BH37" s="150">
        <v>0</v>
      </c>
      <c r="BI37" s="150">
        <v>0</v>
      </c>
      <c r="BJ37" s="151"/>
      <c r="BK37" s="150">
        <v>0</v>
      </c>
      <c r="BL37" s="150">
        <v>0</v>
      </c>
      <c r="BM37" s="150">
        <v>0</v>
      </c>
      <c r="BN37" s="150">
        <v>0</v>
      </c>
      <c r="BO37" s="151"/>
      <c r="BP37" s="150">
        <v>0</v>
      </c>
      <c r="BQ37" s="150">
        <v>0</v>
      </c>
      <c r="BR37" s="150">
        <v>0</v>
      </c>
      <c r="BS37" s="150">
        <v>0</v>
      </c>
      <c r="BT37" s="151"/>
      <c r="BU37" s="150">
        <v>0</v>
      </c>
      <c r="BV37" s="150">
        <v>0</v>
      </c>
      <c r="BW37" s="150">
        <v>0</v>
      </c>
      <c r="BX37" s="150">
        <v>0</v>
      </c>
      <c r="BY37" s="151"/>
      <c r="BZ37" s="150">
        <v>0</v>
      </c>
      <c r="CA37" s="150">
        <v>0</v>
      </c>
      <c r="CB37" s="150">
        <v>0</v>
      </c>
      <c r="CC37" s="150">
        <v>0</v>
      </c>
      <c r="CD37" s="151"/>
      <c r="CE37" s="150">
        <f>C37+H37+R37+W37</f>
        <v>108.33688951672771</v>
      </c>
      <c r="CF37" s="150">
        <f t="shared" ref="CF37:CH37" si="0">D37+I37+S37+X37</f>
        <v>163450.53342750916</v>
      </c>
      <c r="CG37" s="150">
        <f t="shared" si="0"/>
        <v>0</v>
      </c>
      <c r="CH37" s="150">
        <f t="shared" si="0"/>
        <v>163450.53342750916</v>
      </c>
      <c r="CI37" s="151"/>
    </row>
    <row r="38" spans="1:87" hidden="1">
      <c r="A38" s="10">
        <v>32</v>
      </c>
      <c r="B38" s="11" t="s">
        <v>34</v>
      </c>
      <c r="C38" s="12">
        <v>4</v>
      </c>
      <c r="D38" s="12">
        <v>4200</v>
      </c>
      <c r="E38" s="12">
        <v>0</v>
      </c>
      <c r="F38" s="12">
        <v>4200</v>
      </c>
      <c r="G38" s="13"/>
      <c r="H38" s="12">
        <v>15.841206604864231</v>
      </c>
      <c r="I38" s="12">
        <v>20976.180990729634</v>
      </c>
      <c r="J38" s="12">
        <v>0</v>
      </c>
      <c r="K38" s="12">
        <v>20976.180990729634</v>
      </c>
      <c r="L38" s="13"/>
      <c r="M38" s="12">
        <v>0</v>
      </c>
      <c r="N38" s="12">
        <v>0</v>
      </c>
      <c r="O38" s="12">
        <v>0</v>
      </c>
      <c r="P38" s="12">
        <v>0</v>
      </c>
      <c r="Q38" s="13"/>
      <c r="R38" s="12">
        <v>0</v>
      </c>
      <c r="S38" s="12">
        <v>50000</v>
      </c>
      <c r="T38" s="12">
        <v>0</v>
      </c>
      <c r="U38" s="12">
        <v>50000</v>
      </c>
      <c r="V38" s="13"/>
      <c r="W38" s="12">
        <v>0</v>
      </c>
      <c r="X38" s="12">
        <v>15000</v>
      </c>
      <c r="Y38" s="12">
        <v>0</v>
      </c>
      <c r="Z38" s="12">
        <v>15000</v>
      </c>
      <c r="AA38" s="13"/>
      <c r="AB38" s="12">
        <v>0</v>
      </c>
      <c r="AC38" s="12">
        <v>0</v>
      </c>
      <c r="AD38" s="12">
        <v>0</v>
      </c>
      <c r="AE38" s="12">
        <v>0</v>
      </c>
      <c r="AF38" s="13"/>
      <c r="AG38" s="12">
        <v>0</v>
      </c>
      <c r="AH38" s="12">
        <v>0</v>
      </c>
      <c r="AI38" s="12">
        <v>0</v>
      </c>
      <c r="AJ38" s="12">
        <v>0</v>
      </c>
      <c r="AK38" s="13"/>
      <c r="AL38" s="12">
        <v>0</v>
      </c>
      <c r="AM38" s="12">
        <v>0</v>
      </c>
      <c r="AN38" s="12">
        <v>0</v>
      </c>
      <c r="AO38" s="12">
        <v>0</v>
      </c>
      <c r="AP38" s="13"/>
      <c r="AQ38" s="12">
        <v>0</v>
      </c>
      <c r="AR38" s="12">
        <v>0</v>
      </c>
      <c r="AS38" s="12">
        <v>0</v>
      </c>
      <c r="AT38" s="12">
        <v>0</v>
      </c>
      <c r="AU38" s="13"/>
      <c r="AV38" s="12">
        <v>0</v>
      </c>
      <c r="AW38" s="12">
        <v>0</v>
      </c>
      <c r="AX38" s="12">
        <v>0</v>
      </c>
      <c r="AY38" s="12">
        <v>0</v>
      </c>
      <c r="AZ38" s="13"/>
      <c r="BA38" s="12">
        <v>0</v>
      </c>
      <c r="BB38" s="12">
        <v>0</v>
      </c>
      <c r="BC38" s="12">
        <v>0</v>
      </c>
      <c r="BD38" s="12">
        <v>0</v>
      </c>
      <c r="BE38" s="13"/>
      <c r="BF38" s="12">
        <v>0</v>
      </c>
      <c r="BG38" s="12">
        <v>0</v>
      </c>
      <c r="BH38" s="12">
        <v>0</v>
      </c>
      <c r="BI38" s="12">
        <v>0</v>
      </c>
      <c r="BJ38" s="13"/>
      <c r="BK38" s="12">
        <v>0</v>
      </c>
      <c r="BL38" s="12">
        <v>0</v>
      </c>
      <c r="BM38" s="12">
        <v>0</v>
      </c>
      <c r="BN38" s="12">
        <v>0</v>
      </c>
      <c r="BO38" s="13"/>
      <c r="BP38" s="12">
        <v>0</v>
      </c>
      <c r="BQ38" s="12">
        <v>0</v>
      </c>
      <c r="BR38" s="12">
        <v>0</v>
      </c>
      <c r="BS38" s="12">
        <v>0</v>
      </c>
      <c r="BT38" s="13"/>
      <c r="BU38" s="12">
        <v>0</v>
      </c>
      <c r="BV38" s="12">
        <v>0</v>
      </c>
      <c r="BW38" s="12">
        <v>0</v>
      </c>
      <c r="BX38" s="12">
        <v>0</v>
      </c>
      <c r="BY38" s="13"/>
      <c r="BZ38" s="12">
        <v>0</v>
      </c>
      <c r="CA38" s="12">
        <v>0</v>
      </c>
      <c r="CB38" s="12">
        <v>0</v>
      </c>
      <c r="CC38" s="12">
        <v>0</v>
      </c>
      <c r="CD38" s="13"/>
      <c r="CE38" s="12">
        <v>0</v>
      </c>
      <c r="CF38" s="12">
        <v>0</v>
      </c>
      <c r="CG38" s="12">
        <v>0</v>
      </c>
      <c r="CH38" s="12">
        <v>0</v>
      </c>
      <c r="CI38" s="13"/>
    </row>
    <row r="39" spans="1:87" hidden="1">
      <c r="A39" s="10">
        <v>33</v>
      </c>
      <c r="B39" s="11" t="s">
        <v>35</v>
      </c>
      <c r="C39" s="12">
        <v>11</v>
      </c>
      <c r="D39" s="12">
        <v>11550</v>
      </c>
      <c r="E39" s="12">
        <v>0</v>
      </c>
      <c r="F39" s="12">
        <v>11550</v>
      </c>
      <c r="G39" s="13"/>
      <c r="H39" s="12">
        <v>18.78573052250303</v>
      </c>
      <c r="I39" s="12">
        <v>18417.859578375454</v>
      </c>
      <c r="J39" s="12">
        <v>0</v>
      </c>
      <c r="K39" s="12">
        <v>18417.859578375454</v>
      </c>
      <c r="L39" s="13"/>
      <c r="M39" s="12">
        <v>0</v>
      </c>
      <c r="N39" s="12">
        <v>0</v>
      </c>
      <c r="O39" s="12">
        <v>0</v>
      </c>
      <c r="P39" s="12">
        <v>0</v>
      </c>
      <c r="Q39" s="13"/>
      <c r="R39" s="12">
        <v>0</v>
      </c>
      <c r="S39" s="12">
        <v>50000</v>
      </c>
      <c r="T39" s="12">
        <v>0</v>
      </c>
      <c r="U39" s="12">
        <v>50000</v>
      </c>
      <c r="V39" s="13"/>
      <c r="W39" s="12">
        <v>0</v>
      </c>
      <c r="X39" s="12">
        <v>15000</v>
      </c>
      <c r="Y39" s="12">
        <v>0</v>
      </c>
      <c r="Z39" s="12">
        <v>15000</v>
      </c>
      <c r="AA39" s="13"/>
      <c r="AB39" s="12">
        <v>0</v>
      </c>
      <c r="AC39" s="12">
        <v>0</v>
      </c>
      <c r="AD39" s="12">
        <v>0</v>
      </c>
      <c r="AE39" s="12">
        <v>0</v>
      </c>
      <c r="AF39" s="13"/>
      <c r="AG39" s="12">
        <v>0</v>
      </c>
      <c r="AH39" s="12">
        <v>0</v>
      </c>
      <c r="AI39" s="12">
        <v>0</v>
      </c>
      <c r="AJ39" s="12">
        <v>0</v>
      </c>
      <c r="AK39" s="13"/>
      <c r="AL39" s="12">
        <v>0</v>
      </c>
      <c r="AM39" s="12">
        <v>0</v>
      </c>
      <c r="AN39" s="12">
        <v>0</v>
      </c>
      <c r="AO39" s="12">
        <v>0</v>
      </c>
      <c r="AP39" s="13"/>
      <c r="AQ39" s="12">
        <v>0</v>
      </c>
      <c r="AR39" s="12">
        <v>0</v>
      </c>
      <c r="AS39" s="12">
        <v>0</v>
      </c>
      <c r="AT39" s="12">
        <v>0</v>
      </c>
      <c r="AU39" s="13"/>
      <c r="AV39" s="12">
        <v>0</v>
      </c>
      <c r="AW39" s="12">
        <v>0</v>
      </c>
      <c r="AX39" s="12">
        <v>0</v>
      </c>
      <c r="AY39" s="12">
        <v>0</v>
      </c>
      <c r="AZ39" s="13"/>
      <c r="BA39" s="12">
        <v>0</v>
      </c>
      <c r="BB39" s="12">
        <v>0</v>
      </c>
      <c r="BC39" s="12">
        <v>0</v>
      </c>
      <c r="BD39" s="12">
        <v>0</v>
      </c>
      <c r="BE39" s="13"/>
      <c r="BF39" s="12">
        <v>0</v>
      </c>
      <c r="BG39" s="12">
        <v>0</v>
      </c>
      <c r="BH39" s="12">
        <v>0</v>
      </c>
      <c r="BI39" s="12">
        <v>0</v>
      </c>
      <c r="BJ39" s="13"/>
      <c r="BK39" s="12">
        <v>0</v>
      </c>
      <c r="BL39" s="12">
        <v>0</v>
      </c>
      <c r="BM39" s="12">
        <v>0</v>
      </c>
      <c r="BN39" s="12">
        <v>0</v>
      </c>
      <c r="BO39" s="13"/>
      <c r="BP39" s="12">
        <v>0</v>
      </c>
      <c r="BQ39" s="12">
        <v>0</v>
      </c>
      <c r="BR39" s="12">
        <v>0</v>
      </c>
      <c r="BS39" s="12">
        <v>0</v>
      </c>
      <c r="BT39" s="13"/>
      <c r="BU39" s="12">
        <v>0</v>
      </c>
      <c r="BV39" s="12">
        <v>0</v>
      </c>
      <c r="BW39" s="12">
        <v>0</v>
      </c>
      <c r="BX39" s="12">
        <v>0</v>
      </c>
      <c r="BY39" s="13"/>
      <c r="BZ39" s="12">
        <v>0</v>
      </c>
      <c r="CA39" s="12">
        <v>0</v>
      </c>
      <c r="CB39" s="12">
        <v>0</v>
      </c>
      <c r="CC39" s="12">
        <v>0</v>
      </c>
      <c r="CD39" s="13"/>
      <c r="CE39" s="12">
        <v>0</v>
      </c>
      <c r="CF39" s="12">
        <v>0</v>
      </c>
      <c r="CG39" s="12">
        <v>0</v>
      </c>
      <c r="CH39" s="12">
        <v>0</v>
      </c>
      <c r="CI39" s="13"/>
    </row>
    <row r="40" spans="1:87" hidden="1">
      <c r="A40" s="10">
        <v>34</v>
      </c>
      <c r="B40" s="11" t="s">
        <v>36</v>
      </c>
      <c r="C40" s="12">
        <v>17</v>
      </c>
      <c r="D40" s="12">
        <v>17850</v>
      </c>
      <c r="E40" s="12">
        <v>0</v>
      </c>
      <c r="F40" s="12">
        <v>17850</v>
      </c>
      <c r="G40" s="13"/>
      <c r="H40" s="12">
        <v>88.400523590686063</v>
      </c>
      <c r="I40" s="12">
        <v>67860.078538602917</v>
      </c>
      <c r="J40" s="12">
        <v>0</v>
      </c>
      <c r="K40" s="12">
        <v>67860.078538602917</v>
      </c>
      <c r="L40" s="13"/>
      <c r="M40" s="12">
        <v>0</v>
      </c>
      <c r="N40" s="12">
        <v>0</v>
      </c>
      <c r="O40" s="12">
        <v>0</v>
      </c>
      <c r="P40" s="12">
        <v>0</v>
      </c>
      <c r="Q40" s="13"/>
      <c r="R40" s="12">
        <v>0</v>
      </c>
      <c r="S40" s="12">
        <v>50000</v>
      </c>
      <c r="T40" s="12">
        <v>0</v>
      </c>
      <c r="U40" s="12">
        <v>50000</v>
      </c>
      <c r="V40" s="13"/>
      <c r="W40" s="12">
        <v>0</v>
      </c>
      <c r="X40" s="12">
        <v>15000</v>
      </c>
      <c r="Y40" s="12">
        <v>0</v>
      </c>
      <c r="Z40" s="12">
        <v>15000</v>
      </c>
      <c r="AA40" s="13"/>
      <c r="AB40" s="12">
        <v>0</v>
      </c>
      <c r="AC40" s="12">
        <v>0</v>
      </c>
      <c r="AD40" s="12">
        <v>0</v>
      </c>
      <c r="AE40" s="12">
        <v>0</v>
      </c>
      <c r="AF40" s="13"/>
      <c r="AG40" s="12">
        <v>0</v>
      </c>
      <c r="AH40" s="12">
        <v>0</v>
      </c>
      <c r="AI40" s="12">
        <v>0</v>
      </c>
      <c r="AJ40" s="12">
        <v>0</v>
      </c>
      <c r="AK40" s="13"/>
      <c r="AL40" s="12">
        <v>0</v>
      </c>
      <c r="AM40" s="12">
        <v>0</v>
      </c>
      <c r="AN40" s="12">
        <v>0</v>
      </c>
      <c r="AO40" s="12">
        <v>0</v>
      </c>
      <c r="AP40" s="13"/>
      <c r="AQ40" s="12">
        <v>0</v>
      </c>
      <c r="AR40" s="12">
        <v>0</v>
      </c>
      <c r="AS40" s="12">
        <v>0</v>
      </c>
      <c r="AT40" s="12">
        <v>0</v>
      </c>
      <c r="AU40" s="13"/>
      <c r="AV40" s="12">
        <v>0</v>
      </c>
      <c r="AW40" s="12">
        <v>0</v>
      </c>
      <c r="AX40" s="12">
        <v>0</v>
      </c>
      <c r="AY40" s="12">
        <v>0</v>
      </c>
      <c r="AZ40" s="13"/>
      <c r="BA40" s="12">
        <v>0</v>
      </c>
      <c r="BB40" s="12">
        <v>0</v>
      </c>
      <c r="BC40" s="12">
        <v>0</v>
      </c>
      <c r="BD40" s="12">
        <v>0</v>
      </c>
      <c r="BE40" s="13"/>
      <c r="BF40" s="12">
        <v>0</v>
      </c>
      <c r="BG40" s="12">
        <v>0</v>
      </c>
      <c r="BH40" s="12">
        <v>0</v>
      </c>
      <c r="BI40" s="12">
        <v>0</v>
      </c>
      <c r="BJ40" s="13"/>
      <c r="BK40" s="12">
        <v>0</v>
      </c>
      <c r="BL40" s="12">
        <v>0</v>
      </c>
      <c r="BM40" s="12">
        <v>0</v>
      </c>
      <c r="BN40" s="12">
        <v>0</v>
      </c>
      <c r="BO40" s="13"/>
      <c r="BP40" s="12">
        <v>0</v>
      </c>
      <c r="BQ40" s="12">
        <v>0</v>
      </c>
      <c r="BR40" s="12">
        <v>0</v>
      </c>
      <c r="BS40" s="12">
        <v>0</v>
      </c>
      <c r="BT40" s="13"/>
      <c r="BU40" s="12">
        <v>0</v>
      </c>
      <c r="BV40" s="12">
        <v>0</v>
      </c>
      <c r="BW40" s="12">
        <v>0</v>
      </c>
      <c r="BX40" s="12">
        <v>0</v>
      </c>
      <c r="BY40" s="13"/>
      <c r="BZ40" s="12">
        <v>0</v>
      </c>
      <c r="CA40" s="12">
        <v>0</v>
      </c>
      <c r="CB40" s="12">
        <v>0</v>
      </c>
      <c r="CC40" s="12">
        <v>0</v>
      </c>
      <c r="CD40" s="13"/>
      <c r="CE40" s="12">
        <v>0</v>
      </c>
      <c r="CF40" s="12">
        <v>0</v>
      </c>
      <c r="CG40" s="12">
        <v>0</v>
      </c>
      <c r="CH40" s="12">
        <v>0</v>
      </c>
      <c r="CI40" s="13"/>
    </row>
    <row r="41" spans="1:87" hidden="1">
      <c r="A41" s="10">
        <v>35</v>
      </c>
      <c r="B41" s="11" t="s">
        <v>37</v>
      </c>
      <c r="C41" s="12">
        <v>26</v>
      </c>
      <c r="D41" s="12">
        <v>27300</v>
      </c>
      <c r="E41" s="12">
        <v>0</v>
      </c>
      <c r="F41" s="12">
        <v>27300</v>
      </c>
      <c r="G41" s="13"/>
      <c r="H41" s="12">
        <v>76.461992742311409</v>
      </c>
      <c r="I41" s="12">
        <v>69069.298911346705</v>
      </c>
      <c r="J41" s="12">
        <v>0</v>
      </c>
      <c r="K41" s="12">
        <v>69069.298911346705</v>
      </c>
      <c r="L41" s="13"/>
      <c r="M41" s="12">
        <v>0</v>
      </c>
      <c r="N41" s="12">
        <v>0</v>
      </c>
      <c r="O41" s="12">
        <v>0</v>
      </c>
      <c r="P41" s="12">
        <v>0</v>
      </c>
      <c r="Q41" s="13"/>
      <c r="R41" s="12">
        <v>0</v>
      </c>
      <c r="S41" s="12">
        <v>50000</v>
      </c>
      <c r="T41" s="12">
        <v>0</v>
      </c>
      <c r="U41" s="12">
        <v>50000</v>
      </c>
      <c r="V41" s="13"/>
      <c r="W41" s="12">
        <v>0</v>
      </c>
      <c r="X41" s="12">
        <v>15000</v>
      </c>
      <c r="Y41" s="12">
        <v>0</v>
      </c>
      <c r="Z41" s="12">
        <v>15000</v>
      </c>
      <c r="AA41" s="13"/>
      <c r="AB41" s="12">
        <v>0</v>
      </c>
      <c r="AC41" s="12">
        <v>0</v>
      </c>
      <c r="AD41" s="12">
        <v>0</v>
      </c>
      <c r="AE41" s="12">
        <v>0</v>
      </c>
      <c r="AF41" s="13"/>
      <c r="AG41" s="12">
        <v>0</v>
      </c>
      <c r="AH41" s="12">
        <v>0</v>
      </c>
      <c r="AI41" s="12">
        <v>0</v>
      </c>
      <c r="AJ41" s="12">
        <v>0</v>
      </c>
      <c r="AK41" s="13"/>
      <c r="AL41" s="12">
        <v>0</v>
      </c>
      <c r="AM41" s="12">
        <v>0</v>
      </c>
      <c r="AN41" s="12">
        <v>0</v>
      </c>
      <c r="AO41" s="12">
        <v>0</v>
      </c>
      <c r="AP41" s="13"/>
      <c r="AQ41" s="12">
        <v>0</v>
      </c>
      <c r="AR41" s="12">
        <v>0</v>
      </c>
      <c r="AS41" s="12">
        <v>0</v>
      </c>
      <c r="AT41" s="12">
        <v>0</v>
      </c>
      <c r="AU41" s="13"/>
      <c r="AV41" s="12">
        <v>0</v>
      </c>
      <c r="AW41" s="12">
        <v>0</v>
      </c>
      <c r="AX41" s="12">
        <v>0</v>
      </c>
      <c r="AY41" s="12">
        <v>0</v>
      </c>
      <c r="AZ41" s="13"/>
      <c r="BA41" s="12">
        <v>0</v>
      </c>
      <c r="BB41" s="12">
        <v>0</v>
      </c>
      <c r="BC41" s="12">
        <v>0</v>
      </c>
      <c r="BD41" s="12">
        <v>0</v>
      </c>
      <c r="BE41" s="13"/>
      <c r="BF41" s="12">
        <v>0</v>
      </c>
      <c r="BG41" s="12">
        <v>0</v>
      </c>
      <c r="BH41" s="12">
        <v>0</v>
      </c>
      <c r="BI41" s="12">
        <v>0</v>
      </c>
      <c r="BJ41" s="13"/>
      <c r="BK41" s="12">
        <v>0</v>
      </c>
      <c r="BL41" s="12">
        <v>0</v>
      </c>
      <c r="BM41" s="12">
        <v>0</v>
      </c>
      <c r="BN41" s="12">
        <v>0</v>
      </c>
      <c r="BO41" s="13"/>
      <c r="BP41" s="12">
        <v>0</v>
      </c>
      <c r="BQ41" s="12">
        <v>0</v>
      </c>
      <c r="BR41" s="12">
        <v>0</v>
      </c>
      <c r="BS41" s="12">
        <v>0</v>
      </c>
      <c r="BT41" s="13"/>
      <c r="BU41" s="12">
        <v>0</v>
      </c>
      <c r="BV41" s="12">
        <v>0</v>
      </c>
      <c r="BW41" s="12">
        <v>0</v>
      </c>
      <c r="BX41" s="12">
        <v>0</v>
      </c>
      <c r="BY41" s="13"/>
      <c r="BZ41" s="12">
        <v>0</v>
      </c>
      <c r="CA41" s="12">
        <v>0</v>
      </c>
      <c r="CB41" s="12">
        <v>0</v>
      </c>
      <c r="CC41" s="12">
        <v>0</v>
      </c>
      <c r="CD41" s="13"/>
      <c r="CE41" s="12">
        <v>0</v>
      </c>
      <c r="CF41" s="12">
        <v>0</v>
      </c>
      <c r="CG41" s="12">
        <v>0</v>
      </c>
      <c r="CH41" s="12">
        <v>0</v>
      </c>
      <c r="CI41" s="13"/>
    </row>
    <row r="42" spans="1:87" hidden="1">
      <c r="A42" s="10">
        <v>36</v>
      </c>
      <c r="B42" s="11" t="s">
        <v>38</v>
      </c>
      <c r="C42" s="12">
        <v>31</v>
      </c>
      <c r="D42" s="12">
        <v>32550</v>
      </c>
      <c r="E42" s="12">
        <v>0</v>
      </c>
      <c r="F42" s="12">
        <v>32550</v>
      </c>
      <c r="G42" s="13"/>
      <c r="H42" s="12">
        <v>58.235514401786283</v>
      </c>
      <c r="I42" s="12">
        <v>42335.327160267945</v>
      </c>
      <c r="J42" s="12">
        <v>0</v>
      </c>
      <c r="K42" s="12">
        <v>42335.327160267945</v>
      </c>
      <c r="L42" s="13"/>
      <c r="M42" s="12">
        <v>0</v>
      </c>
      <c r="N42" s="12">
        <v>0</v>
      </c>
      <c r="O42" s="12">
        <v>0</v>
      </c>
      <c r="P42" s="12">
        <v>0</v>
      </c>
      <c r="Q42" s="13"/>
      <c r="R42" s="12">
        <v>0</v>
      </c>
      <c r="S42" s="12">
        <v>50000</v>
      </c>
      <c r="T42" s="12">
        <v>0</v>
      </c>
      <c r="U42" s="12">
        <v>50000</v>
      </c>
      <c r="V42" s="13"/>
      <c r="W42" s="12">
        <v>0</v>
      </c>
      <c r="X42" s="12">
        <v>15000</v>
      </c>
      <c r="Y42" s="12">
        <v>0</v>
      </c>
      <c r="Z42" s="12">
        <v>15000</v>
      </c>
      <c r="AA42" s="13"/>
      <c r="AB42" s="12">
        <v>0</v>
      </c>
      <c r="AC42" s="12">
        <v>0</v>
      </c>
      <c r="AD42" s="12">
        <v>0</v>
      </c>
      <c r="AE42" s="12">
        <v>0</v>
      </c>
      <c r="AF42" s="13"/>
      <c r="AG42" s="12">
        <v>0</v>
      </c>
      <c r="AH42" s="12">
        <v>0</v>
      </c>
      <c r="AI42" s="12">
        <v>0</v>
      </c>
      <c r="AJ42" s="12">
        <v>0</v>
      </c>
      <c r="AK42" s="13"/>
      <c r="AL42" s="12">
        <v>0</v>
      </c>
      <c r="AM42" s="12">
        <v>0</v>
      </c>
      <c r="AN42" s="12">
        <v>0</v>
      </c>
      <c r="AO42" s="12">
        <v>0</v>
      </c>
      <c r="AP42" s="13"/>
      <c r="AQ42" s="12">
        <v>0</v>
      </c>
      <c r="AR42" s="12">
        <v>0</v>
      </c>
      <c r="AS42" s="12">
        <v>0</v>
      </c>
      <c r="AT42" s="12">
        <v>0</v>
      </c>
      <c r="AU42" s="13"/>
      <c r="AV42" s="12">
        <v>0</v>
      </c>
      <c r="AW42" s="12">
        <v>0</v>
      </c>
      <c r="AX42" s="12">
        <v>0</v>
      </c>
      <c r="AY42" s="12">
        <v>0</v>
      </c>
      <c r="AZ42" s="13"/>
      <c r="BA42" s="12">
        <v>0</v>
      </c>
      <c r="BB42" s="12">
        <v>0</v>
      </c>
      <c r="BC42" s="12">
        <v>0</v>
      </c>
      <c r="BD42" s="12">
        <v>0</v>
      </c>
      <c r="BE42" s="13"/>
      <c r="BF42" s="12">
        <v>0</v>
      </c>
      <c r="BG42" s="12">
        <v>0</v>
      </c>
      <c r="BH42" s="12">
        <v>0</v>
      </c>
      <c r="BI42" s="12">
        <v>0</v>
      </c>
      <c r="BJ42" s="13"/>
      <c r="BK42" s="12">
        <v>0</v>
      </c>
      <c r="BL42" s="12">
        <v>0</v>
      </c>
      <c r="BM42" s="12">
        <v>0</v>
      </c>
      <c r="BN42" s="12">
        <v>0</v>
      </c>
      <c r="BO42" s="13"/>
      <c r="BP42" s="12">
        <v>0</v>
      </c>
      <c r="BQ42" s="12">
        <v>0</v>
      </c>
      <c r="BR42" s="12">
        <v>0</v>
      </c>
      <c r="BS42" s="12">
        <v>0</v>
      </c>
      <c r="BT42" s="13"/>
      <c r="BU42" s="12">
        <v>0</v>
      </c>
      <c r="BV42" s="12">
        <v>0</v>
      </c>
      <c r="BW42" s="12">
        <v>0</v>
      </c>
      <c r="BX42" s="12">
        <v>0</v>
      </c>
      <c r="BY42" s="13"/>
      <c r="BZ42" s="12">
        <v>0</v>
      </c>
      <c r="CA42" s="12">
        <v>0</v>
      </c>
      <c r="CB42" s="12">
        <v>0</v>
      </c>
      <c r="CC42" s="12">
        <v>0</v>
      </c>
      <c r="CD42" s="13"/>
      <c r="CE42" s="12">
        <v>0</v>
      </c>
      <c r="CF42" s="12">
        <v>0</v>
      </c>
      <c r="CG42" s="12">
        <v>0</v>
      </c>
      <c r="CH42" s="12">
        <v>0</v>
      </c>
      <c r="CI42" s="13"/>
    </row>
    <row r="43" spans="1:87" hidden="1">
      <c r="A43" s="10">
        <v>37</v>
      </c>
      <c r="B43" s="11" t="s">
        <v>39</v>
      </c>
      <c r="C43" s="12">
        <v>6</v>
      </c>
      <c r="D43" s="12">
        <v>6300</v>
      </c>
      <c r="E43" s="12">
        <v>0</v>
      </c>
      <c r="F43" s="12">
        <v>6300</v>
      </c>
      <c r="G43" s="13"/>
      <c r="H43" s="12">
        <v>87.293085379483614</v>
      </c>
      <c r="I43" s="12">
        <v>64693.962806922544</v>
      </c>
      <c r="J43" s="12">
        <v>0</v>
      </c>
      <c r="K43" s="12">
        <v>64693.962806922544</v>
      </c>
      <c r="L43" s="13"/>
      <c r="M43" s="12">
        <v>0</v>
      </c>
      <c r="N43" s="12">
        <v>0</v>
      </c>
      <c r="O43" s="12">
        <v>0</v>
      </c>
      <c r="P43" s="12">
        <v>0</v>
      </c>
      <c r="Q43" s="13"/>
      <c r="R43" s="12">
        <v>0</v>
      </c>
      <c r="S43" s="12">
        <v>50000</v>
      </c>
      <c r="T43" s="12">
        <v>0</v>
      </c>
      <c r="U43" s="12">
        <v>50000</v>
      </c>
      <c r="V43" s="13"/>
      <c r="W43" s="12">
        <v>0</v>
      </c>
      <c r="X43" s="12">
        <v>15000</v>
      </c>
      <c r="Y43" s="12">
        <v>0</v>
      </c>
      <c r="Z43" s="12">
        <v>15000</v>
      </c>
      <c r="AA43" s="13"/>
      <c r="AB43" s="12">
        <v>0</v>
      </c>
      <c r="AC43" s="12">
        <v>0</v>
      </c>
      <c r="AD43" s="12">
        <v>0</v>
      </c>
      <c r="AE43" s="12">
        <v>0</v>
      </c>
      <c r="AF43" s="13"/>
      <c r="AG43" s="12">
        <v>0</v>
      </c>
      <c r="AH43" s="12">
        <v>0</v>
      </c>
      <c r="AI43" s="12">
        <v>0</v>
      </c>
      <c r="AJ43" s="12">
        <v>0</v>
      </c>
      <c r="AK43" s="13"/>
      <c r="AL43" s="12">
        <v>0</v>
      </c>
      <c r="AM43" s="12">
        <v>0</v>
      </c>
      <c r="AN43" s="12">
        <v>0</v>
      </c>
      <c r="AO43" s="12">
        <v>0</v>
      </c>
      <c r="AP43" s="13"/>
      <c r="AQ43" s="12">
        <v>0</v>
      </c>
      <c r="AR43" s="12">
        <v>0</v>
      </c>
      <c r="AS43" s="12">
        <v>0</v>
      </c>
      <c r="AT43" s="12">
        <v>0</v>
      </c>
      <c r="AU43" s="13"/>
      <c r="AV43" s="12">
        <v>0</v>
      </c>
      <c r="AW43" s="12">
        <v>0</v>
      </c>
      <c r="AX43" s="12">
        <v>0</v>
      </c>
      <c r="AY43" s="12">
        <v>0</v>
      </c>
      <c r="AZ43" s="13"/>
      <c r="BA43" s="12">
        <v>0</v>
      </c>
      <c r="BB43" s="12">
        <v>0</v>
      </c>
      <c r="BC43" s="12">
        <v>0</v>
      </c>
      <c r="BD43" s="12">
        <v>0</v>
      </c>
      <c r="BE43" s="13"/>
      <c r="BF43" s="12">
        <v>0</v>
      </c>
      <c r="BG43" s="12">
        <v>0</v>
      </c>
      <c r="BH43" s="12">
        <v>0</v>
      </c>
      <c r="BI43" s="12">
        <v>0</v>
      </c>
      <c r="BJ43" s="13"/>
      <c r="BK43" s="12">
        <v>0</v>
      </c>
      <c r="BL43" s="12">
        <v>0</v>
      </c>
      <c r="BM43" s="12">
        <v>0</v>
      </c>
      <c r="BN43" s="12">
        <v>0</v>
      </c>
      <c r="BO43" s="13"/>
      <c r="BP43" s="12">
        <v>0</v>
      </c>
      <c r="BQ43" s="12">
        <v>0</v>
      </c>
      <c r="BR43" s="12">
        <v>0</v>
      </c>
      <c r="BS43" s="12">
        <v>0</v>
      </c>
      <c r="BT43" s="13"/>
      <c r="BU43" s="12">
        <v>0</v>
      </c>
      <c r="BV43" s="12">
        <v>0</v>
      </c>
      <c r="BW43" s="12">
        <v>0</v>
      </c>
      <c r="BX43" s="12">
        <v>0</v>
      </c>
      <c r="BY43" s="13"/>
      <c r="BZ43" s="12">
        <v>0</v>
      </c>
      <c r="CA43" s="12">
        <v>0</v>
      </c>
      <c r="CB43" s="12">
        <v>0</v>
      </c>
      <c r="CC43" s="12">
        <v>0</v>
      </c>
      <c r="CD43" s="13"/>
      <c r="CE43" s="12">
        <v>0</v>
      </c>
      <c r="CF43" s="12">
        <v>0</v>
      </c>
      <c r="CG43" s="12">
        <v>0</v>
      </c>
      <c r="CH43" s="12">
        <v>0</v>
      </c>
      <c r="CI43" s="13"/>
    </row>
    <row r="44" spans="1:87" hidden="1">
      <c r="A44" s="10">
        <v>38</v>
      </c>
      <c r="B44" s="11" t="s">
        <v>40</v>
      </c>
      <c r="C44" s="12">
        <v>21</v>
      </c>
      <c r="D44" s="12">
        <v>22050</v>
      </c>
      <c r="E44" s="12">
        <v>0</v>
      </c>
      <c r="F44" s="12">
        <v>22050</v>
      </c>
      <c r="G44" s="13"/>
      <c r="H44" s="12">
        <v>104</v>
      </c>
      <c r="I44" s="12">
        <v>70455.226400605898</v>
      </c>
      <c r="J44" s="12">
        <v>0</v>
      </c>
      <c r="K44" s="12">
        <v>70455.226400605898</v>
      </c>
      <c r="L44" s="13"/>
      <c r="M44" s="12">
        <v>0</v>
      </c>
      <c r="N44" s="12">
        <v>0</v>
      </c>
      <c r="O44" s="12">
        <v>0</v>
      </c>
      <c r="P44" s="12">
        <v>0</v>
      </c>
      <c r="Q44" s="13"/>
      <c r="R44" s="12">
        <v>0</v>
      </c>
      <c r="S44" s="12">
        <v>50000</v>
      </c>
      <c r="T44" s="12">
        <v>0</v>
      </c>
      <c r="U44" s="12">
        <v>50000</v>
      </c>
      <c r="V44" s="13"/>
      <c r="W44" s="12">
        <v>0</v>
      </c>
      <c r="X44" s="12">
        <v>15000</v>
      </c>
      <c r="Y44" s="12">
        <v>0</v>
      </c>
      <c r="Z44" s="12">
        <v>15000</v>
      </c>
      <c r="AA44" s="13"/>
      <c r="AB44" s="12">
        <v>0</v>
      </c>
      <c r="AC44" s="12">
        <v>0</v>
      </c>
      <c r="AD44" s="12">
        <v>0</v>
      </c>
      <c r="AE44" s="12">
        <v>0</v>
      </c>
      <c r="AF44" s="13"/>
      <c r="AG44" s="12">
        <v>0</v>
      </c>
      <c r="AH44" s="12">
        <v>0</v>
      </c>
      <c r="AI44" s="12">
        <v>0</v>
      </c>
      <c r="AJ44" s="12">
        <v>0</v>
      </c>
      <c r="AK44" s="13"/>
      <c r="AL44" s="12">
        <v>0</v>
      </c>
      <c r="AM44" s="12">
        <v>0</v>
      </c>
      <c r="AN44" s="12">
        <v>0</v>
      </c>
      <c r="AO44" s="12">
        <v>0</v>
      </c>
      <c r="AP44" s="13"/>
      <c r="AQ44" s="12">
        <v>0</v>
      </c>
      <c r="AR44" s="12">
        <v>0</v>
      </c>
      <c r="AS44" s="12">
        <v>0</v>
      </c>
      <c r="AT44" s="12">
        <v>0</v>
      </c>
      <c r="AU44" s="13"/>
      <c r="AV44" s="12">
        <v>0</v>
      </c>
      <c r="AW44" s="12">
        <v>0</v>
      </c>
      <c r="AX44" s="12">
        <v>0</v>
      </c>
      <c r="AY44" s="12">
        <v>0</v>
      </c>
      <c r="AZ44" s="13"/>
      <c r="BA44" s="12">
        <v>0</v>
      </c>
      <c r="BB44" s="12">
        <v>0</v>
      </c>
      <c r="BC44" s="12">
        <v>0</v>
      </c>
      <c r="BD44" s="12">
        <v>0</v>
      </c>
      <c r="BE44" s="13"/>
      <c r="BF44" s="12">
        <v>0</v>
      </c>
      <c r="BG44" s="12">
        <v>0</v>
      </c>
      <c r="BH44" s="12">
        <v>0</v>
      </c>
      <c r="BI44" s="12">
        <v>0</v>
      </c>
      <c r="BJ44" s="13"/>
      <c r="BK44" s="12">
        <v>0</v>
      </c>
      <c r="BL44" s="12">
        <v>0</v>
      </c>
      <c r="BM44" s="12">
        <v>0</v>
      </c>
      <c r="BN44" s="12">
        <v>0</v>
      </c>
      <c r="BO44" s="13"/>
      <c r="BP44" s="12">
        <v>0</v>
      </c>
      <c r="BQ44" s="12">
        <v>0</v>
      </c>
      <c r="BR44" s="12">
        <v>0</v>
      </c>
      <c r="BS44" s="12">
        <v>0</v>
      </c>
      <c r="BT44" s="13"/>
      <c r="BU44" s="12">
        <v>0</v>
      </c>
      <c r="BV44" s="12">
        <v>0</v>
      </c>
      <c r="BW44" s="12">
        <v>0</v>
      </c>
      <c r="BX44" s="12">
        <v>0</v>
      </c>
      <c r="BY44" s="13"/>
      <c r="BZ44" s="12">
        <v>0</v>
      </c>
      <c r="CA44" s="12">
        <v>0</v>
      </c>
      <c r="CB44" s="12">
        <v>0</v>
      </c>
      <c r="CC44" s="12">
        <v>0</v>
      </c>
      <c r="CD44" s="13"/>
      <c r="CE44" s="12">
        <v>0</v>
      </c>
      <c r="CF44" s="12">
        <v>0</v>
      </c>
      <c r="CG44" s="12">
        <v>0</v>
      </c>
      <c r="CH44" s="12">
        <v>0</v>
      </c>
      <c r="CI44" s="13"/>
    </row>
    <row r="45" spans="1:87" hidden="1">
      <c r="A45" s="10">
        <v>39</v>
      </c>
      <c r="B45" s="11" t="s">
        <v>55</v>
      </c>
      <c r="C45" s="12">
        <v>0</v>
      </c>
      <c r="D45" s="12">
        <v>0</v>
      </c>
      <c r="E45" s="12">
        <v>0</v>
      </c>
      <c r="F45" s="12">
        <v>0</v>
      </c>
      <c r="G45" s="13"/>
      <c r="H45" s="12">
        <v>0</v>
      </c>
      <c r="I45" s="12">
        <v>0</v>
      </c>
      <c r="J45" s="12">
        <v>0</v>
      </c>
      <c r="K45" s="12">
        <v>0</v>
      </c>
      <c r="L45" s="13"/>
      <c r="M45" s="12">
        <v>0</v>
      </c>
      <c r="N45" s="12">
        <v>0</v>
      </c>
      <c r="O45" s="12">
        <v>0</v>
      </c>
      <c r="P45" s="12">
        <v>0</v>
      </c>
      <c r="Q45" s="13"/>
      <c r="R45" s="12">
        <v>0</v>
      </c>
      <c r="S45" s="12">
        <v>0</v>
      </c>
      <c r="T45" s="12">
        <v>0</v>
      </c>
      <c r="U45" s="12">
        <v>0</v>
      </c>
      <c r="V45" s="13"/>
      <c r="W45" s="12">
        <v>0</v>
      </c>
      <c r="X45" s="12">
        <v>0</v>
      </c>
      <c r="Y45" s="12">
        <v>0</v>
      </c>
      <c r="Z45" s="12">
        <v>0</v>
      </c>
      <c r="AA45" s="13"/>
      <c r="AB45" s="12">
        <v>0</v>
      </c>
      <c r="AC45" s="12">
        <v>0</v>
      </c>
      <c r="AD45" s="12">
        <v>0</v>
      </c>
      <c r="AE45" s="12">
        <v>0</v>
      </c>
      <c r="AF45" s="13"/>
      <c r="AG45" s="12">
        <v>0</v>
      </c>
      <c r="AH45" s="12">
        <v>0</v>
      </c>
      <c r="AI45" s="12">
        <v>0</v>
      </c>
      <c r="AJ45" s="12">
        <v>0</v>
      </c>
      <c r="AK45" s="13"/>
      <c r="AL45" s="12">
        <v>0</v>
      </c>
      <c r="AM45" s="12">
        <v>0</v>
      </c>
      <c r="AN45" s="12">
        <v>0</v>
      </c>
      <c r="AO45" s="12">
        <v>0</v>
      </c>
      <c r="AP45" s="13"/>
      <c r="AQ45" s="12">
        <v>0</v>
      </c>
      <c r="AR45" s="12">
        <v>0</v>
      </c>
      <c r="AS45" s="12">
        <v>0</v>
      </c>
      <c r="AT45" s="12">
        <v>0</v>
      </c>
      <c r="AU45" s="13"/>
      <c r="AV45" s="12">
        <v>0</v>
      </c>
      <c r="AW45" s="12">
        <v>0</v>
      </c>
      <c r="AX45" s="12">
        <v>0</v>
      </c>
      <c r="AY45" s="12">
        <v>0</v>
      </c>
      <c r="AZ45" s="13"/>
      <c r="BA45" s="12">
        <v>0</v>
      </c>
      <c r="BB45" s="12">
        <v>0</v>
      </c>
      <c r="BC45" s="12">
        <v>0</v>
      </c>
      <c r="BD45" s="12">
        <v>0</v>
      </c>
      <c r="BE45" s="13"/>
      <c r="BF45" s="12">
        <v>0</v>
      </c>
      <c r="BG45" s="12">
        <v>0</v>
      </c>
      <c r="BH45" s="12">
        <v>0</v>
      </c>
      <c r="BI45" s="12">
        <v>0</v>
      </c>
      <c r="BJ45" s="13"/>
      <c r="BK45" s="12">
        <v>0</v>
      </c>
      <c r="BL45" s="12">
        <v>0</v>
      </c>
      <c r="BM45" s="12">
        <v>0</v>
      </c>
      <c r="BN45" s="12">
        <v>0</v>
      </c>
      <c r="BO45" s="13"/>
      <c r="BP45" s="12">
        <v>0</v>
      </c>
      <c r="BQ45" s="12">
        <v>0</v>
      </c>
      <c r="BR45" s="12">
        <v>0</v>
      </c>
      <c r="BS45" s="12">
        <v>0</v>
      </c>
      <c r="BT45" s="13"/>
      <c r="BU45" s="12">
        <v>0</v>
      </c>
      <c r="BV45" s="12">
        <v>0</v>
      </c>
      <c r="BW45" s="12">
        <v>0</v>
      </c>
      <c r="BX45" s="12">
        <v>0</v>
      </c>
      <c r="BY45" s="13"/>
      <c r="BZ45" s="12">
        <v>0</v>
      </c>
      <c r="CA45" s="12">
        <v>0</v>
      </c>
      <c r="CB45" s="12">
        <v>0</v>
      </c>
      <c r="CC45" s="12">
        <v>0</v>
      </c>
      <c r="CD45" s="13"/>
      <c r="CE45" s="12">
        <v>0</v>
      </c>
      <c r="CF45" s="12">
        <v>0</v>
      </c>
      <c r="CG45" s="12">
        <v>0</v>
      </c>
      <c r="CH45" s="12">
        <v>0</v>
      </c>
      <c r="CI45" s="13"/>
    </row>
    <row r="46" spans="1:87" hidden="1">
      <c r="A46" s="10">
        <v>40</v>
      </c>
      <c r="B46" s="11" t="s">
        <v>56</v>
      </c>
      <c r="C46" s="12">
        <v>0</v>
      </c>
      <c r="D46" s="12">
        <v>0</v>
      </c>
      <c r="E46" s="12">
        <v>0</v>
      </c>
      <c r="F46" s="12">
        <v>0</v>
      </c>
      <c r="G46" s="13"/>
      <c r="H46" s="12">
        <v>0</v>
      </c>
      <c r="I46" s="12">
        <v>0</v>
      </c>
      <c r="J46" s="12">
        <v>0</v>
      </c>
      <c r="K46" s="12">
        <v>0</v>
      </c>
      <c r="L46" s="13"/>
      <c r="M46" s="12">
        <v>0</v>
      </c>
      <c r="N46" s="12">
        <v>0</v>
      </c>
      <c r="O46" s="12">
        <v>0</v>
      </c>
      <c r="P46" s="12">
        <v>0</v>
      </c>
      <c r="Q46" s="13"/>
      <c r="R46" s="12">
        <v>0</v>
      </c>
      <c r="S46" s="12">
        <v>0</v>
      </c>
      <c r="T46" s="12">
        <v>0</v>
      </c>
      <c r="U46" s="12">
        <v>0</v>
      </c>
      <c r="V46" s="13"/>
      <c r="W46" s="12">
        <v>0</v>
      </c>
      <c r="X46" s="12">
        <v>0</v>
      </c>
      <c r="Y46" s="12">
        <v>0</v>
      </c>
      <c r="Z46" s="12">
        <v>0</v>
      </c>
      <c r="AA46" s="13"/>
      <c r="AB46" s="12">
        <v>0</v>
      </c>
      <c r="AC46" s="12">
        <v>0</v>
      </c>
      <c r="AD46" s="12">
        <v>0</v>
      </c>
      <c r="AE46" s="12">
        <v>0</v>
      </c>
      <c r="AF46" s="13"/>
      <c r="AG46" s="12">
        <v>0</v>
      </c>
      <c r="AH46" s="12">
        <v>0</v>
      </c>
      <c r="AI46" s="12">
        <v>0</v>
      </c>
      <c r="AJ46" s="12">
        <v>0</v>
      </c>
      <c r="AK46" s="13"/>
      <c r="AL46" s="12">
        <v>0</v>
      </c>
      <c r="AM46" s="12">
        <v>0</v>
      </c>
      <c r="AN46" s="12">
        <v>0</v>
      </c>
      <c r="AO46" s="12">
        <v>0</v>
      </c>
      <c r="AP46" s="13"/>
      <c r="AQ46" s="12">
        <v>0</v>
      </c>
      <c r="AR46" s="12">
        <v>0</v>
      </c>
      <c r="AS46" s="12">
        <v>0</v>
      </c>
      <c r="AT46" s="12">
        <v>0</v>
      </c>
      <c r="AU46" s="13"/>
      <c r="AV46" s="12">
        <v>0</v>
      </c>
      <c r="AW46" s="12">
        <v>0</v>
      </c>
      <c r="AX46" s="12">
        <v>0</v>
      </c>
      <c r="AY46" s="12">
        <v>0</v>
      </c>
      <c r="AZ46" s="13"/>
      <c r="BA46" s="12">
        <v>0</v>
      </c>
      <c r="BB46" s="12">
        <v>0</v>
      </c>
      <c r="BC46" s="12">
        <v>0</v>
      </c>
      <c r="BD46" s="12">
        <v>0</v>
      </c>
      <c r="BE46" s="13"/>
      <c r="BF46" s="12">
        <v>0</v>
      </c>
      <c r="BG46" s="12">
        <v>0</v>
      </c>
      <c r="BH46" s="12">
        <v>0</v>
      </c>
      <c r="BI46" s="12">
        <v>0</v>
      </c>
      <c r="BJ46" s="13"/>
      <c r="BK46" s="12">
        <v>0</v>
      </c>
      <c r="BL46" s="12">
        <v>0</v>
      </c>
      <c r="BM46" s="12">
        <v>0</v>
      </c>
      <c r="BN46" s="12">
        <v>0</v>
      </c>
      <c r="BO46" s="13"/>
      <c r="BP46" s="12">
        <v>0</v>
      </c>
      <c r="BQ46" s="12">
        <v>0</v>
      </c>
      <c r="BR46" s="12">
        <v>0</v>
      </c>
      <c r="BS46" s="12">
        <v>0</v>
      </c>
      <c r="BT46" s="13"/>
      <c r="BU46" s="12">
        <v>0</v>
      </c>
      <c r="BV46" s="12">
        <v>0</v>
      </c>
      <c r="BW46" s="12">
        <v>0</v>
      </c>
      <c r="BX46" s="12">
        <v>0</v>
      </c>
      <c r="BY46" s="13"/>
      <c r="BZ46" s="12">
        <v>0</v>
      </c>
      <c r="CA46" s="12">
        <v>0</v>
      </c>
      <c r="CB46" s="12">
        <v>0</v>
      </c>
      <c r="CC46" s="12">
        <v>0</v>
      </c>
      <c r="CD46" s="13"/>
      <c r="CE46" s="12">
        <v>0</v>
      </c>
      <c r="CF46" s="12">
        <v>0</v>
      </c>
      <c r="CG46" s="12">
        <v>0</v>
      </c>
      <c r="CH46" s="12">
        <v>0</v>
      </c>
      <c r="CI46" s="13"/>
    </row>
    <row r="47" spans="1:87" hidden="1">
      <c r="A47" s="10">
        <v>41</v>
      </c>
      <c r="B47" s="11" t="s">
        <v>57</v>
      </c>
      <c r="C47" s="12">
        <v>0</v>
      </c>
      <c r="D47" s="12">
        <v>0</v>
      </c>
      <c r="E47" s="12">
        <v>0</v>
      </c>
      <c r="F47" s="12">
        <v>0</v>
      </c>
      <c r="G47" s="13"/>
      <c r="H47" s="12">
        <v>0</v>
      </c>
      <c r="I47" s="12">
        <v>0</v>
      </c>
      <c r="J47" s="12">
        <v>0</v>
      </c>
      <c r="K47" s="12">
        <v>0</v>
      </c>
      <c r="L47" s="13"/>
      <c r="M47" s="12">
        <v>0</v>
      </c>
      <c r="N47" s="12">
        <v>0</v>
      </c>
      <c r="O47" s="12">
        <v>0</v>
      </c>
      <c r="P47" s="12">
        <v>0</v>
      </c>
      <c r="Q47" s="13"/>
      <c r="R47" s="12">
        <v>0</v>
      </c>
      <c r="S47" s="12">
        <v>0</v>
      </c>
      <c r="T47" s="12">
        <v>0</v>
      </c>
      <c r="U47" s="12">
        <v>0</v>
      </c>
      <c r="V47" s="13"/>
      <c r="W47" s="12">
        <v>0</v>
      </c>
      <c r="X47" s="12">
        <v>0</v>
      </c>
      <c r="Y47" s="12">
        <v>0</v>
      </c>
      <c r="Z47" s="12">
        <v>0</v>
      </c>
      <c r="AA47" s="13"/>
      <c r="AB47" s="12">
        <v>0</v>
      </c>
      <c r="AC47" s="12">
        <v>0</v>
      </c>
      <c r="AD47" s="12">
        <v>0</v>
      </c>
      <c r="AE47" s="12">
        <v>0</v>
      </c>
      <c r="AF47" s="13"/>
      <c r="AG47" s="12">
        <v>0</v>
      </c>
      <c r="AH47" s="12">
        <v>0</v>
      </c>
      <c r="AI47" s="12">
        <v>0</v>
      </c>
      <c r="AJ47" s="12">
        <v>0</v>
      </c>
      <c r="AK47" s="13"/>
      <c r="AL47" s="12">
        <v>0</v>
      </c>
      <c r="AM47" s="12">
        <v>0</v>
      </c>
      <c r="AN47" s="12">
        <v>0</v>
      </c>
      <c r="AO47" s="12">
        <v>0</v>
      </c>
      <c r="AP47" s="13"/>
      <c r="AQ47" s="12">
        <v>0</v>
      </c>
      <c r="AR47" s="12">
        <v>0</v>
      </c>
      <c r="AS47" s="12">
        <v>0</v>
      </c>
      <c r="AT47" s="12">
        <v>0</v>
      </c>
      <c r="AU47" s="13"/>
      <c r="AV47" s="12">
        <v>0</v>
      </c>
      <c r="AW47" s="12">
        <v>0</v>
      </c>
      <c r="AX47" s="12">
        <v>0</v>
      </c>
      <c r="AY47" s="12">
        <v>0</v>
      </c>
      <c r="AZ47" s="13"/>
      <c r="BA47" s="12">
        <v>0</v>
      </c>
      <c r="BB47" s="12">
        <v>0</v>
      </c>
      <c r="BC47" s="12">
        <v>0</v>
      </c>
      <c r="BD47" s="12">
        <v>0</v>
      </c>
      <c r="BE47" s="13"/>
      <c r="BF47" s="12">
        <v>0</v>
      </c>
      <c r="BG47" s="12">
        <v>0</v>
      </c>
      <c r="BH47" s="12">
        <v>0</v>
      </c>
      <c r="BI47" s="12">
        <v>0</v>
      </c>
      <c r="BJ47" s="13"/>
      <c r="BK47" s="12">
        <v>0</v>
      </c>
      <c r="BL47" s="12">
        <v>0</v>
      </c>
      <c r="BM47" s="12">
        <v>0</v>
      </c>
      <c r="BN47" s="12">
        <v>0</v>
      </c>
      <c r="BO47" s="13"/>
      <c r="BP47" s="12">
        <v>0</v>
      </c>
      <c r="BQ47" s="12">
        <v>0</v>
      </c>
      <c r="BR47" s="12">
        <v>0</v>
      </c>
      <c r="BS47" s="12">
        <v>0</v>
      </c>
      <c r="BT47" s="13"/>
      <c r="BU47" s="12">
        <v>0</v>
      </c>
      <c r="BV47" s="12">
        <v>0</v>
      </c>
      <c r="BW47" s="12">
        <v>0</v>
      </c>
      <c r="BX47" s="12">
        <v>0</v>
      </c>
      <c r="BY47" s="13"/>
      <c r="BZ47" s="12">
        <v>0</v>
      </c>
      <c r="CA47" s="12">
        <v>0</v>
      </c>
      <c r="CB47" s="12">
        <v>0</v>
      </c>
      <c r="CC47" s="12">
        <v>0</v>
      </c>
      <c r="CD47" s="13"/>
      <c r="CE47" s="12">
        <v>0</v>
      </c>
      <c r="CF47" s="12">
        <v>0</v>
      </c>
      <c r="CG47" s="12">
        <v>0</v>
      </c>
      <c r="CH47" s="12">
        <v>0</v>
      </c>
      <c r="CI47" s="13"/>
    </row>
    <row r="48" spans="1:87" hidden="1">
      <c r="A48" s="10">
        <v>42</v>
      </c>
      <c r="B48" s="11" t="s">
        <v>58</v>
      </c>
      <c r="C48" s="12">
        <v>0</v>
      </c>
      <c r="D48" s="12">
        <v>0</v>
      </c>
      <c r="E48" s="12">
        <v>0</v>
      </c>
      <c r="F48" s="12">
        <v>0</v>
      </c>
      <c r="G48" s="13"/>
      <c r="H48" s="12">
        <v>0</v>
      </c>
      <c r="I48" s="12">
        <v>0</v>
      </c>
      <c r="J48" s="12">
        <v>0</v>
      </c>
      <c r="K48" s="12">
        <v>0</v>
      </c>
      <c r="L48" s="13"/>
      <c r="M48" s="12">
        <v>0</v>
      </c>
      <c r="N48" s="12">
        <v>0</v>
      </c>
      <c r="O48" s="12">
        <v>0</v>
      </c>
      <c r="P48" s="12">
        <v>0</v>
      </c>
      <c r="Q48" s="13"/>
      <c r="R48" s="12">
        <v>0</v>
      </c>
      <c r="S48" s="12">
        <v>0</v>
      </c>
      <c r="T48" s="12">
        <v>0</v>
      </c>
      <c r="U48" s="12">
        <v>0</v>
      </c>
      <c r="V48" s="13"/>
      <c r="W48" s="12">
        <v>0</v>
      </c>
      <c r="X48" s="12">
        <v>0</v>
      </c>
      <c r="Y48" s="12">
        <v>0</v>
      </c>
      <c r="Z48" s="12">
        <v>0</v>
      </c>
      <c r="AA48" s="13"/>
      <c r="AB48" s="12">
        <v>0</v>
      </c>
      <c r="AC48" s="12">
        <v>0</v>
      </c>
      <c r="AD48" s="12">
        <v>0</v>
      </c>
      <c r="AE48" s="12">
        <v>0</v>
      </c>
      <c r="AF48" s="13"/>
      <c r="AG48" s="12">
        <v>0</v>
      </c>
      <c r="AH48" s="12">
        <v>0</v>
      </c>
      <c r="AI48" s="12">
        <v>0</v>
      </c>
      <c r="AJ48" s="12">
        <v>0</v>
      </c>
      <c r="AK48" s="13"/>
      <c r="AL48" s="12">
        <v>0</v>
      </c>
      <c r="AM48" s="12">
        <v>0</v>
      </c>
      <c r="AN48" s="12">
        <v>0</v>
      </c>
      <c r="AO48" s="12">
        <v>0</v>
      </c>
      <c r="AP48" s="13"/>
      <c r="AQ48" s="12">
        <v>0</v>
      </c>
      <c r="AR48" s="12">
        <v>0</v>
      </c>
      <c r="AS48" s="12">
        <v>0</v>
      </c>
      <c r="AT48" s="12">
        <v>0</v>
      </c>
      <c r="AU48" s="13"/>
      <c r="AV48" s="12">
        <v>0</v>
      </c>
      <c r="AW48" s="12">
        <v>0</v>
      </c>
      <c r="AX48" s="12">
        <v>0</v>
      </c>
      <c r="AY48" s="12">
        <v>0</v>
      </c>
      <c r="AZ48" s="13"/>
      <c r="BA48" s="12">
        <v>0</v>
      </c>
      <c r="BB48" s="12">
        <v>0</v>
      </c>
      <c r="BC48" s="12">
        <v>0</v>
      </c>
      <c r="BD48" s="12">
        <v>0</v>
      </c>
      <c r="BE48" s="13"/>
      <c r="BF48" s="12">
        <v>0</v>
      </c>
      <c r="BG48" s="12">
        <v>0</v>
      </c>
      <c r="BH48" s="12">
        <v>0</v>
      </c>
      <c r="BI48" s="12">
        <v>0</v>
      </c>
      <c r="BJ48" s="13"/>
      <c r="BK48" s="12">
        <v>0</v>
      </c>
      <c r="BL48" s="12">
        <v>0</v>
      </c>
      <c r="BM48" s="12">
        <v>0</v>
      </c>
      <c r="BN48" s="12">
        <v>0</v>
      </c>
      <c r="BO48" s="13"/>
      <c r="BP48" s="12">
        <v>0</v>
      </c>
      <c r="BQ48" s="12">
        <v>0</v>
      </c>
      <c r="BR48" s="12">
        <v>0</v>
      </c>
      <c r="BS48" s="12">
        <v>0</v>
      </c>
      <c r="BT48" s="13"/>
      <c r="BU48" s="12">
        <v>0</v>
      </c>
      <c r="BV48" s="12">
        <v>0</v>
      </c>
      <c r="BW48" s="12">
        <v>0</v>
      </c>
      <c r="BX48" s="12">
        <v>0</v>
      </c>
      <c r="BY48" s="13"/>
      <c r="BZ48" s="12">
        <v>0</v>
      </c>
      <c r="CA48" s="12">
        <v>0</v>
      </c>
      <c r="CB48" s="12">
        <v>0</v>
      </c>
      <c r="CC48" s="12">
        <v>0</v>
      </c>
      <c r="CD48" s="13"/>
      <c r="CE48" s="12">
        <v>0</v>
      </c>
      <c r="CF48" s="12">
        <v>0</v>
      </c>
      <c r="CG48" s="12">
        <v>0</v>
      </c>
      <c r="CH48" s="12">
        <v>0</v>
      </c>
      <c r="CI48" s="13"/>
    </row>
    <row r="49" spans="1:87" hidden="1">
      <c r="A49" s="10">
        <v>43</v>
      </c>
      <c r="B49" s="11" t="s">
        <v>59</v>
      </c>
      <c r="C49" s="12">
        <v>0</v>
      </c>
      <c r="D49" s="12">
        <v>0</v>
      </c>
      <c r="E49" s="12">
        <v>0</v>
      </c>
      <c r="F49" s="12">
        <v>0</v>
      </c>
      <c r="G49" s="13"/>
      <c r="H49" s="12">
        <v>0</v>
      </c>
      <c r="I49" s="12">
        <v>0</v>
      </c>
      <c r="J49" s="12">
        <v>0</v>
      </c>
      <c r="K49" s="12">
        <v>0</v>
      </c>
      <c r="L49" s="13"/>
      <c r="M49" s="12">
        <v>0</v>
      </c>
      <c r="N49" s="12">
        <v>0</v>
      </c>
      <c r="O49" s="12">
        <v>0</v>
      </c>
      <c r="P49" s="12">
        <v>0</v>
      </c>
      <c r="Q49" s="13"/>
      <c r="R49" s="12">
        <v>0</v>
      </c>
      <c r="S49" s="12">
        <v>0</v>
      </c>
      <c r="T49" s="12">
        <v>0</v>
      </c>
      <c r="U49" s="12">
        <v>0</v>
      </c>
      <c r="V49" s="13"/>
      <c r="W49" s="12">
        <v>0</v>
      </c>
      <c r="X49" s="12">
        <v>0</v>
      </c>
      <c r="Y49" s="12">
        <v>0</v>
      </c>
      <c r="Z49" s="12">
        <v>0</v>
      </c>
      <c r="AA49" s="13"/>
      <c r="AB49" s="12">
        <v>0</v>
      </c>
      <c r="AC49" s="12">
        <v>0</v>
      </c>
      <c r="AD49" s="12">
        <v>0</v>
      </c>
      <c r="AE49" s="12">
        <v>0</v>
      </c>
      <c r="AF49" s="13"/>
      <c r="AG49" s="12">
        <v>0</v>
      </c>
      <c r="AH49" s="12">
        <v>0</v>
      </c>
      <c r="AI49" s="12">
        <v>0</v>
      </c>
      <c r="AJ49" s="12">
        <v>0</v>
      </c>
      <c r="AK49" s="13"/>
      <c r="AL49" s="12">
        <v>0</v>
      </c>
      <c r="AM49" s="12">
        <v>0</v>
      </c>
      <c r="AN49" s="12">
        <v>0</v>
      </c>
      <c r="AO49" s="12">
        <v>0</v>
      </c>
      <c r="AP49" s="13"/>
      <c r="AQ49" s="12">
        <v>0</v>
      </c>
      <c r="AR49" s="12">
        <v>0</v>
      </c>
      <c r="AS49" s="12">
        <v>0</v>
      </c>
      <c r="AT49" s="12">
        <v>0</v>
      </c>
      <c r="AU49" s="13"/>
      <c r="AV49" s="12">
        <v>0</v>
      </c>
      <c r="AW49" s="12">
        <v>0</v>
      </c>
      <c r="AX49" s="12">
        <v>0</v>
      </c>
      <c r="AY49" s="12">
        <v>0</v>
      </c>
      <c r="AZ49" s="13"/>
      <c r="BA49" s="12">
        <v>0</v>
      </c>
      <c r="BB49" s="12">
        <v>0</v>
      </c>
      <c r="BC49" s="12">
        <v>0</v>
      </c>
      <c r="BD49" s="12">
        <v>0</v>
      </c>
      <c r="BE49" s="13"/>
      <c r="BF49" s="12">
        <v>0</v>
      </c>
      <c r="BG49" s="12">
        <v>0</v>
      </c>
      <c r="BH49" s="12">
        <v>0</v>
      </c>
      <c r="BI49" s="12">
        <v>0</v>
      </c>
      <c r="BJ49" s="13"/>
      <c r="BK49" s="12">
        <v>0</v>
      </c>
      <c r="BL49" s="12">
        <v>0</v>
      </c>
      <c r="BM49" s="12">
        <v>0</v>
      </c>
      <c r="BN49" s="12">
        <v>0</v>
      </c>
      <c r="BO49" s="13"/>
      <c r="BP49" s="12">
        <v>0</v>
      </c>
      <c r="BQ49" s="12">
        <v>0</v>
      </c>
      <c r="BR49" s="12">
        <v>0</v>
      </c>
      <c r="BS49" s="12">
        <v>0</v>
      </c>
      <c r="BT49" s="13"/>
      <c r="BU49" s="12">
        <v>0</v>
      </c>
      <c r="BV49" s="12">
        <v>0</v>
      </c>
      <c r="BW49" s="12">
        <v>0</v>
      </c>
      <c r="BX49" s="12">
        <v>0</v>
      </c>
      <c r="BY49" s="13"/>
      <c r="BZ49" s="12">
        <v>0</v>
      </c>
      <c r="CA49" s="12">
        <v>0</v>
      </c>
      <c r="CB49" s="12">
        <v>0</v>
      </c>
      <c r="CC49" s="12">
        <v>0</v>
      </c>
      <c r="CD49" s="13"/>
      <c r="CE49" s="12">
        <v>0</v>
      </c>
      <c r="CF49" s="12">
        <v>0</v>
      </c>
      <c r="CG49" s="12">
        <v>0</v>
      </c>
      <c r="CH49" s="12">
        <v>0</v>
      </c>
      <c r="CI49" s="13"/>
    </row>
    <row r="50" spans="1:87" hidden="1">
      <c r="A50" s="10">
        <v>44</v>
      </c>
      <c r="B50" s="11" t="s">
        <v>60</v>
      </c>
      <c r="C50" s="12">
        <v>0</v>
      </c>
      <c r="D50" s="12">
        <v>0</v>
      </c>
      <c r="E50" s="12">
        <v>0</v>
      </c>
      <c r="F50" s="12">
        <v>0</v>
      </c>
      <c r="G50" s="13"/>
      <c r="H50" s="12">
        <v>0</v>
      </c>
      <c r="I50" s="12">
        <v>0</v>
      </c>
      <c r="J50" s="12">
        <v>0</v>
      </c>
      <c r="K50" s="12">
        <v>0</v>
      </c>
      <c r="L50" s="13"/>
      <c r="M50" s="12">
        <v>0</v>
      </c>
      <c r="N50" s="12">
        <v>0</v>
      </c>
      <c r="O50" s="12">
        <v>0</v>
      </c>
      <c r="P50" s="12">
        <v>0</v>
      </c>
      <c r="Q50" s="13"/>
      <c r="R50" s="12">
        <v>0</v>
      </c>
      <c r="S50" s="12">
        <v>0</v>
      </c>
      <c r="T50" s="12">
        <v>0</v>
      </c>
      <c r="U50" s="12">
        <v>0</v>
      </c>
      <c r="V50" s="13"/>
      <c r="W50" s="12">
        <v>0</v>
      </c>
      <c r="X50" s="12">
        <v>0</v>
      </c>
      <c r="Y50" s="12">
        <v>0</v>
      </c>
      <c r="Z50" s="12">
        <v>0</v>
      </c>
      <c r="AA50" s="13"/>
      <c r="AB50" s="12">
        <v>0</v>
      </c>
      <c r="AC50" s="12">
        <v>0</v>
      </c>
      <c r="AD50" s="12">
        <v>0</v>
      </c>
      <c r="AE50" s="12">
        <v>0</v>
      </c>
      <c r="AF50" s="13"/>
      <c r="AG50" s="12">
        <v>0</v>
      </c>
      <c r="AH50" s="12">
        <v>0</v>
      </c>
      <c r="AI50" s="12">
        <v>0</v>
      </c>
      <c r="AJ50" s="12">
        <v>0</v>
      </c>
      <c r="AK50" s="13"/>
      <c r="AL50" s="12">
        <v>0</v>
      </c>
      <c r="AM50" s="12">
        <v>0</v>
      </c>
      <c r="AN50" s="12">
        <v>0</v>
      </c>
      <c r="AO50" s="12">
        <v>0</v>
      </c>
      <c r="AP50" s="13"/>
      <c r="AQ50" s="12">
        <v>0</v>
      </c>
      <c r="AR50" s="12">
        <v>0</v>
      </c>
      <c r="AS50" s="12">
        <v>0</v>
      </c>
      <c r="AT50" s="12">
        <v>0</v>
      </c>
      <c r="AU50" s="13"/>
      <c r="AV50" s="12">
        <v>0</v>
      </c>
      <c r="AW50" s="12">
        <v>0</v>
      </c>
      <c r="AX50" s="12">
        <v>0</v>
      </c>
      <c r="AY50" s="12">
        <v>0</v>
      </c>
      <c r="AZ50" s="13"/>
      <c r="BA50" s="12">
        <v>0</v>
      </c>
      <c r="BB50" s="12">
        <v>0</v>
      </c>
      <c r="BC50" s="12">
        <v>0</v>
      </c>
      <c r="BD50" s="12">
        <v>0</v>
      </c>
      <c r="BE50" s="13"/>
      <c r="BF50" s="12">
        <v>0</v>
      </c>
      <c r="BG50" s="12">
        <v>0</v>
      </c>
      <c r="BH50" s="12">
        <v>0</v>
      </c>
      <c r="BI50" s="12">
        <v>0</v>
      </c>
      <c r="BJ50" s="13"/>
      <c r="BK50" s="12">
        <v>0</v>
      </c>
      <c r="BL50" s="12">
        <v>0</v>
      </c>
      <c r="BM50" s="12">
        <v>0</v>
      </c>
      <c r="BN50" s="12">
        <v>0</v>
      </c>
      <c r="BO50" s="13"/>
      <c r="BP50" s="12">
        <v>0</v>
      </c>
      <c r="BQ50" s="12">
        <v>0</v>
      </c>
      <c r="BR50" s="12">
        <v>0</v>
      </c>
      <c r="BS50" s="12">
        <v>0</v>
      </c>
      <c r="BT50" s="13"/>
      <c r="BU50" s="12">
        <v>0</v>
      </c>
      <c r="BV50" s="12">
        <v>0</v>
      </c>
      <c r="BW50" s="12">
        <v>0</v>
      </c>
      <c r="BX50" s="12">
        <v>0</v>
      </c>
      <c r="BY50" s="13"/>
      <c r="BZ50" s="12">
        <v>0</v>
      </c>
      <c r="CA50" s="12">
        <v>0</v>
      </c>
      <c r="CB50" s="12">
        <v>0</v>
      </c>
      <c r="CC50" s="12">
        <v>0</v>
      </c>
      <c r="CD50" s="13"/>
      <c r="CE50" s="12">
        <v>0</v>
      </c>
      <c r="CF50" s="12">
        <v>0</v>
      </c>
      <c r="CG50" s="12">
        <v>0</v>
      </c>
      <c r="CH50" s="12">
        <v>0</v>
      </c>
      <c r="CI50" s="13"/>
    </row>
    <row r="51" spans="1:87" hidden="1">
      <c r="A51" s="10">
        <v>45</v>
      </c>
      <c r="B51" s="11" t="s">
        <v>61</v>
      </c>
      <c r="C51" s="12">
        <v>0</v>
      </c>
      <c r="D51" s="12">
        <v>0</v>
      </c>
      <c r="E51" s="12">
        <v>0</v>
      </c>
      <c r="F51" s="12">
        <v>0</v>
      </c>
      <c r="G51" s="13"/>
      <c r="H51" s="12">
        <v>0</v>
      </c>
      <c r="I51" s="12">
        <v>0</v>
      </c>
      <c r="J51" s="12">
        <v>0</v>
      </c>
      <c r="K51" s="12">
        <v>0</v>
      </c>
      <c r="L51" s="13"/>
      <c r="M51" s="12">
        <v>0</v>
      </c>
      <c r="N51" s="12">
        <v>0</v>
      </c>
      <c r="O51" s="12">
        <v>0</v>
      </c>
      <c r="P51" s="12">
        <v>0</v>
      </c>
      <c r="Q51" s="13"/>
      <c r="R51" s="12">
        <v>0</v>
      </c>
      <c r="S51" s="12">
        <v>0</v>
      </c>
      <c r="T51" s="12">
        <v>0</v>
      </c>
      <c r="U51" s="12">
        <v>0</v>
      </c>
      <c r="V51" s="13"/>
      <c r="W51" s="12">
        <v>0</v>
      </c>
      <c r="X51" s="12">
        <v>0</v>
      </c>
      <c r="Y51" s="12">
        <v>0</v>
      </c>
      <c r="Z51" s="12">
        <v>0</v>
      </c>
      <c r="AA51" s="13"/>
      <c r="AB51" s="12">
        <v>0</v>
      </c>
      <c r="AC51" s="12">
        <v>0</v>
      </c>
      <c r="AD51" s="12">
        <v>0</v>
      </c>
      <c r="AE51" s="12">
        <v>0</v>
      </c>
      <c r="AF51" s="13"/>
      <c r="AG51" s="12">
        <v>0</v>
      </c>
      <c r="AH51" s="12">
        <v>0</v>
      </c>
      <c r="AI51" s="12">
        <v>0</v>
      </c>
      <c r="AJ51" s="12">
        <v>0</v>
      </c>
      <c r="AK51" s="13"/>
      <c r="AL51" s="12">
        <v>0</v>
      </c>
      <c r="AM51" s="12">
        <v>0</v>
      </c>
      <c r="AN51" s="12">
        <v>0</v>
      </c>
      <c r="AO51" s="12">
        <v>0</v>
      </c>
      <c r="AP51" s="13"/>
      <c r="AQ51" s="12">
        <v>0</v>
      </c>
      <c r="AR51" s="12">
        <v>0</v>
      </c>
      <c r="AS51" s="12">
        <v>0</v>
      </c>
      <c r="AT51" s="12">
        <v>0</v>
      </c>
      <c r="AU51" s="13"/>
      <c r="AV51" s="12">
        <v>0</v>
      </c>
      <c r="AW51" s="12">
        <v>0</v>
      </c>
      <c r="AX51" s="12">
        <v>0</v>
      </c>
      <c r="AY51" s="12">
        <v>0</v>
      </c>
      <c r="AZ51" s="13"/>
      <c r="BA51" s="12">
        <v>0</v>
      </c>
      <c r="BB51" s="12">
        <v>0</v>
      </c>
      <c r="BC51" s="12">
        <v>0</v>
      </c>
      <c r="BD51" s="12">
        <v>0</v>
      </c>
      <c r="BE51" s="13"/>
      <c r="BF51" s="12">
        <v>0</v>
      </c>
      <c r="BG51" s="12">
        <v>0</v>
      </c>
      <c r="BH51" s="12">
        <v>0</v>
      </c>
      <c r="BI51" s="12">
        <v>0</v>
      </c>
      <c r="BJ51" s="13"/>
      <c r="BK51" s="12">
        <v>0</v>
      </c>
      <c r="BL51" s="12">
        <v>0</v>
      </c>
      <c r="BM51" s="12">
        <v>0</v>
      </c>
      <c r="BN51" s="12">
        <v>0</v>
      </c>
      <c r="BO51" s="13"/>
      <c r="BP51" s="12">
        <v>0</v>
      </c>
      <c r="BQ51" s="12">
        <v>0</v>
      </c>
      <c r="BR51" s="12">
        <v>0</v>
      </c>
      <c r="BS51" s="12">
        <v>0</v>
      </c>
      <c r="BT51" s="13"/>
      <c r="BU51" s="12">
        <v>0</v>
      </c>
      <c r="BV51" s="12">
        <v>0</v>
      </c>
      <c r="BW51" s="12">
        <v>0</v>
      </c>
      <c r="BX51" s="12">
        <v>0</v>
      </c>
      <c r="BY51" s="13"/>
      <c r="BZ51" s="12">
        <v>0</v>
      </c>
      <c r="CA51" s="12">
        <v>0</v>
      </c>
      <c r="CB51" s="12">
        <v>0</v>
      </c>
      <c r="CC51" s="12">
        <v>0</v>
      </c>
      <c r="CD51" s="13"/>
      <c r="CE51" s="12">
        <v>0</v>
      </c>
      <c r="CF51" s="12">
        <v>0</v>
      </c>
      <c r="CG51" s="12">
        <v>0</v>
      </c>
      <c r="CH51" s="12">
        <v>0</v>
      </c>
      <c r="CI51" s="13"/>
    </row>
    <row r="52" spans="1:87" hidden="1">
      <c r="A52" s="10">
        <v>46</v>
      </c>
      <c r="B52" s="11" t="s">
        <v>62</v>
      </c>
      <c r="C52" s="12">
        <v>0</v>
      </c>
      <c r="D52" s="12">
        <v>0</v>
      </c>
      <c r="E52" s="12">
        <v>0</v>
      </c>
      <c r="F52" s="12">
        <v>0</v>
      </c>
      <c r="G52" s="13"/>
      <c r="H52" s="12">
        <v>0</v>
      </c>
      <c r="I52" s="12">
        <v>0</v>
      </c>
      <c r="J52" s="12">
        <v>0</v>
      </c>
      <c r="K52" s="12">
        <v>0</v>
      </c>
      <c r="L52" s="13"/>
      <c r="M52" s="12">
        <v>0</v>
      </c>
      <c r="N52" s="12">
        <v>0</v>
      </c>
      <c r="O52" s="12">
        <v>0</v>
      </c>
      <c r="P52" s="12">
        <v>0</v>
      </c>
      <c r="Q52" s="13"/>
      <c r="R52" s="12">
        <v>0</v>
      </c>
      <c r="S52" s="12">
        <v>0</v>
      </c>
      <c r="T52" s="12">
        <v>0</v>
      </c>
      <c r="U52" s="12">
        <v>0</v>
      </c>
      <c r="V52" s="13"/>
      <c r="W52" s="12">
        <v>0</v>
      </c>
      <c r="X52" s="12">
        <v>0</v>
      </c>
      <c r="Y52" s="12">
        <v>0</v>
      </c>
      <c r="Z52" s="12">
        <v>0</v>
      </c>
      <c r="AA52" s="13"/>
      <c r="AB52" s="12">
        <v>0</v>
      </c>
      <c r="AC52" s="12">
        <v>0</v>
      </c>
      <c r="AD52" s="12">
        <v>0</v>
      </c>
      <c r="AE52" s="12">
        <v>0</v>
      </c>
      <c r="AF52" s="13"/>
      <c r="AG52" s="12">
        <v>0</v>
      </c>
      <c r="AH52" s="12">
        <v>0</v>
      </c>
      <c r="AI52" s="12">
        <v>0</v>
      </c>
      <c r="AJ52" s="12">
        <v>0</v>
      </c>
      <c r="AK52" s="13"/>
      <c r="AL52" s="12">
        <v>0</v>
      </c>
      <c r="AM52" s="12">
        <v>0</v>
      </c>
      <c r="AN52" s="12">
        <v>0</v>
      </c>
      <c r="AO52" s="12">
        <v>0</v>
      </c>
      <c r="AP52" s="13"/>
      <c r="AQ52" s="12">
        <v>0</v>
      </c>
      <c r="AR52" s="12">
        <v>0</v>
      </c>
      <c r="AS52" s="12">
        <v>0</v>
      </c>
      <c r="AT52" s="12">
        <v>0</v>
      </c>
      <c r="AU52" s="13"/>
      <c r="AV52" s="12">
        <v>0</v>
      </c>
      <c r="AW52" s="12">
        <v>0</v>
      </c>
      <c r="AX52" s="12">
        <v>0</v>
      </c>
      <c r="AY52" s="12">
        <v>0</v>
      </c>
      <c r="AZ52" s="13"/>
      <c r="BA52" s="12">
        <v>0</v>
      </c>
      <c r="BB52" s="12">
        <v>0</v>
      </c>
      <c r="BC52" s="12">
        <v>0</v>
      </c>
      <c r="BD52" s="12">
        <v>0</v>
      </c>
      <c r="BE52" s="13"/>
      <c r="BF52" s="12">
        <v>0</v>
      </c>
      <c r="BG52" s="12">
        <v>0</v>
      </c>
      <c r="BH52" s="12">
        <v>0</v>
      </c>
      <c r="BI52" s="12">
        <v>0</v>
      </c>
      <c r="BJ52" s="13"/>
      <c r="BK52" s="12">
        <v>0</v>
      </c>
      <c r="BL52" s="12">
        <v>0</v>
      </c>
      <c r="BM52" s="12">
        <v>0</v>
      </c>
      <c r="BN52" s="12">
        <v>0</v>
      </c>
      <c r="BO52" s="13"/>
      <c r="BP52" s="12">
        <v>0</v>
      </c>
      <c r="BQ52" s="12">
        <v>0</v>
      </c>
      <c r="BR52" s="12">
        <v>0</v>
      </c>
      <c r="BS52" s="12">
        <v>0</v>
      </c>
      <c r="BT52" s="13"/>
      <c r="BU52" s="12">
        <v>0</v>
      </c>
      <c r="BV52" s="12">
        <v>0</v>
      </c>
      <c r="BW52" s="12">
        <v>0</v>
      </c>
      <c r="BX52" s="12">
        <v>0</v>
      </c>
      <c r="BY52" s="13"/>
      <c r="BZ52" s="12">
        <v>0</v>
      </c>
      <c r="CA52" s="12">
        <v>0</v>
      </c>
      <c r="CB52" s="12">
        <v>0</v>
      </c>
      <c r="CC52" s="12">
        <v>0</v>
      </c>
      <c r="CD52" s="13"/>
      <c r="CE52" s="12">
        <v>0</v>
      </c>
      <c r="CF52" s="12">
        <v>0</v>
      </c>
      <c r="CG52" s="12">
        <v>0</v>
      </c>
      <c r="CH52" s="12">
        <v>0</v>
      </c>
      <c r="CI52" s="13"/>
    </row>
    <row r="53" spans="1:87" hidden="1">
      <c r="A53" s="10">
        <v>47</v>
      </c>
      <c r="B53" s="11" t="s">
        <v>63</v>
      </c>
      <c r="C53" s="12">
        <v>0</v>
      </c>
      <c r="D53" s="12">
        <v>0</v>
      </c>
      <c r="E53" s="12">
        <v>0</v>
      </c>
      <c r="F53" s="12">
        <v>0</v>
      </c>
      <c r="G53" s="13"/>
      <c r="H53" s="12">
        <v>0</v>
      </c>
      <c r="I53" s="12">
        <v>0</v>
      </c>
      <c r="J53" s="12">
        <v>0</v>
      </c>
      <c r="K53" s="12">
        <v>0</v>
      </c>
      <c r="L53" s="13"/>
      <c r="M53" s="12">
        <v>0</v>
      </c>
      <c r="N53" s="12">
        <v>0</v>
      </c>
      <c r="O53" s="12">
        <v>0</v>
      </c>
      <c r="P53" s="12">
        <v>0</v>
      </c>
      <c r="Q53" s="13"/>
      <c r="R53" s="12">
        <v>0</v>
      </c>
      <c r="S53" s="12">
        <v>0</v>
      </c>
      <c r="T53" s="12">
        <v>0</v>
      </c>
      <c r="U53" s="12">
        <v>0</v>
      </c>
      <c r="V53" s="13"/>
      <c r="W53" s="12">
        <v>0</v>
      </c>
      <c r="X53" s="12">
        <v>0</v>
      </c>
      <c r="Y53" s="12">
        <v>0</v>
      </c>
      <c r="Z53" s="12">
        <v>0</v>
      </c>
      <c r="AA53" s="13"/>
      <c r="AB53" s="12">
        <v>0</v>
      </c>
      <c r="AC53" s="12">
        <v>0</v>
      </c>
      <c r="AD53" s="12">
        <v>0</v>
      </c>
      <c r="AE53" s="12">
        <v>0</v>
      </c>
      <c r="AF53" s="13"/>
      <c r="AG53" s="12">
        <v>0</v>
      </c>
      <c r="AH53" s="12">
        <v>0</v>
      </c>
      <c r="AI53" s="12">
        <v>0</v>
      </c>
      <c r="AJ53" s="12">
        <v>0</v>
      </c>
      <c r="AK53" s="13"/>
      <c r="AL53" s="12">
        <v>0</v>
      </c>
      <c r="AM53" s="12">
        <v>0</v>
      </c>
      <c r="AN53" s="12">
        <v>0</v>
      </c>
      <c r="AO53" s="12">
        <v>0</v>
      </c>
      <c r="AP53" s="13"/>
      <c r="AQ53" s="12">
        <v>0</v>
      </c>
      <c r="AR53" s="12">
        <v>0</v>
      </c>
      <c r="AS53" s="12">
        <v>0</v>
      </c>
      <c r="AT53" s="12">
        <v>0</v>
      </c>
      <c r="AU53" s="13"/>
      <c r="AV53" s="12">
        <v>0</v>
      </c>
      <c r="AW53" s="12">
        <v>0</v>
      </c>
      <c r="AX53" s="12">
        <v>0</v>
      </c>
      <c r="AY53" s="12">
        <v>0</v>
      </c>
      <c r="AZ53" s="13"/>
      <c r="BA53" s="12">
        <v>0</v>
      </c>
      <c r="BB53" s="12">
        <v>0</v>
      </c>
      <c r="BC53" s="12">
        <v>0</v>
      </c>
      <c r="BD53" s="12">
        <v>0</v>
      </c>
      <c r="BE53" s="13"/>
      <c r="BF53" s="12">
        <v>0</v>
      </c>
      <c r="BG53" s="12">
        <v>0</v>
      </c>
      <c r="BH53" s="12">
        <v>0</v>
      </c>
      <c r="BI53" s="12">
        <v>0</v>
      </c>
      <c r="BJ53" s="13"/>
      <c r="BK53" s="12">
        <v>0</v>
      </c>
      <c r="BL53" s="12">
        <v>0</v>
      </c>
      <c r="BM53" s="12">
        <v>0</v>
      </c>
      <c r="BN53" s="12">
        <v>0</v>
      </c>
      <c r="BO53" s="13"/>
      <c r="BP53" s="12">
        <v>0</v>
      </c>
      <c r="BQ53" s="12">
        <v>0</v>
      </c>
      <c r="BR53" s="12">
        <v>0</v>
      </c>
      <c r="BS53" s="12">
        <v>0</v>
      </c>
      <c r="BT53" s="13"/>
      <c r="BU53" s="12">
        <v>0</v>
      </c>
      <c r="BV53" s="12">
        <v>0</v>
      </c>
      <c r="BW53" s="12">
        <v>0</v>
      </c>
      <c r="BX53" s="12">
        <v>0</v>
      </c>
      <c r="BY53" s="13"/>
      <c r="BZ53" s="12">
        <v>0</v>
      </c>
      <c r="CA53" s="12">
        <v>0</v>
      </c>
      <c r="CB53" s="12">
        <v>0</v>
      </c>
      <c r="CC53" s="12">
        <v>0</v>
      </c>
      <c r="CD53" s="13"/>
      <c r="CE53" s="12">
        <v>0</v>
      </c>
      <c r="CF53" s="12">
        <v>0</v>
      </c>
      <c r="CG53" s="12">
        <v>0</v>
      </c>
      <c r="CH53" s="12">
        <v>0</v>
      </c>
      <c r="CI53" s="13"/>
    </row>
    <row r="54" spans="1:87" hidden="1">
      <c r="A54" s="10">
        <v>48</v>
      </c>
      <c r="B54" s="11" t="s">
        <v>41</v>
      </c>
      <c r="C54" s="12">
        <v>0</v>
      </c>
      <c r="D54" s="12">
        <v>0</v>
      </c>
      <c r="E54" s="12">
        <v>0</v>
      </c>
      <c r="F54" s="12">
        <v>0</v>
      </c>
      <c r="G54" s="13"/>
      <c r="H54" s="12">
        <v>0</v>
      </c>
      <c r="I54" s="12">
        <v>0</v>
      </c>
      <c r="J54" s="12">
        <v>0</v>
      </c>
      <c r="K54" s="12">
        <v>0</v>
      </c>
      <c r="L54" s="13"/>
      <c r="M54" s="12">
        <v>2</v>
      </c>
      <c r="N54" s="12">
        <v>100000</v>
      </c>
      <c r="O54" s="12">
        <v>0</v>
      </c>
      <c r="P54" s="12">
        <v>100000</v>
      </c>
      <c r="Q54" s="13"/>
      <c r="R54" s="12">
        <v>0</v>
      </c>
      <c r="S54" s="12">
        <v>0</v>
      </c>
      <c r="T54" s="12">
        <v>0</v>
      </c>
      <c r="U54" s="12">
        <v>0</v>
      </c>
      <c r="V54" s="13"/>
      <c r="W54" s="12">
        <v>0</v>
      </c>
      <c r="X54" s="12">
        <v>0</v>
      </c>
      <c r="Y54" s="12">
        <v>0</v>
      </c>
      <c r="Z54" s="12">
        <v>0</v>
      </c>
      <c r="AA54" s="13"/>
      <c r="AB54" s="12">
        <v>0</v>
      </c>
      <c r="AC54" s="12">
        <v>0</v>
      </c>
      <c r="AD54" s="12">
        <v>0</v>
      </c>
      <c r="AE54" s="12">
        <v>0</v>
      </c>
      <c r="AF54" s="13"/>
      <c r="AG54" s="12">
        <v>0</v>
      </c>
      <c r="AH54" s="12">
        <v>0</v>
      </c>
      <c r="AI54" s="12">
        <v>0</v>
      </c>
      <c r="AJ54" s="12">
        <v>0</v>
      </c>
      <c r="AK54" s="13"/>
      <c r="AL54" s="12">
        <v>0</v>
      </c>
      <c r="AM54" s="12">
        <v>0</v>
      </c>
      <c r="AN54" s="12">
        <v>0</v>
      </c>
      <c r="AO54" s="12">
        <v>0</v>
      </c>
      <c r="AP54" s="13"/>
      <c r="AQ54" s="12">
        <v>0</v>
      </c>
      <c r="AR54" s="12">
        <v>30000</v>
      </c>
      <c r="AS54" s="12">
        <v>0</v>
      </c>
      <c r="AT54" s="12">
        <v>30000</v>
      </c>
      <c r="AU54" s="13"/>
      <c r="AV54" s="12">
        <v>0</v>
      </c>
      <c r="AW54" s="12">
        <v>0</v>
      </c>
      <c r="AX54" s="12">
        <v>0</v>
      </c>
      <c r="AY54" s="12">
        <v>0</v>
      </c>
      <c r="AZ54" s="13"/>
      <c r="BA54" s="12">
        <v>1</v>
      </c>
      <c r="BB54" s="12">
        <v>100000</v>
      </c>
      <c r="BC54" s="12">
        <v>0</v>
      </c>
      <c r="BD54" s="12">
        <v>100000</v>
      </c>
      <c r="BE54" s="13"/>
      <c r="BF54" s="12">
        <v>0</v>
      </c>
      <c r="BG54" s="12">
        <v>0</v>
      </c>
      <c r="BH54" s="12">
        <v>0</v>
      </c>
      <c r="BI54" s="12">
        <v>0</v>
      </c>
      <c r="BJ54" s="13"/>
      <c r="BK54" s="12">
        <v>0</v>
      </c>
      <c r="BL54" s="12">
        <v>0</v>
      </c>
      <c r="BM54" s="12">
        <v>0</v>
      </c>
      <c r="BN54" s="12">
        <v>0</v>
      </c>
      <c r="BO54" s="13"/>
      <c r="BP54" s="12">
        <v>0</v>
      </c>
      <c r="BQ54" s="12">
        <v>0</v>
      </c>
      <c r="BR54" s="12">
        <v>0</v>
      </c>
      <c r="BS54" s="12">
        <v>0</v>
      </c>
      <c r="BT54" s="13"/>
      <c r="BU54" s="12">
        <v>0</v>
      </c>
      <c r="BV54" s="12">
        <v>0</v>
      </c>
      <c r="BW54" s="12">
        <v>0</v>
      </c>
      <c r="BX54" s="12">
        <v>0</v>
      </c>
      <c r="BY54" s="13"/>
      <c r="BZ54" s="12">
        <v>0</v>
      </c>
      <c r="CA54" s="12">
        <v>0</v>
      </c>
      <c r="CB54" s="12">
        <v>0</v>
      </c>
      <c r="CC54" s="12">
        <v>0</v>
      </c>
      <c r="CD54" s="13"/>
      <c r="CE54" s="12">
        <v>0</v>
      </c>
      <c r="CF54" s="12">
        <v>0</v>
      </c>
      <c r="CG54" s="12">
        <v>0</v>
      </c>
      <c r="CH54" s="12">
        <v>0</v>
      </c>
      <c r="CI54" s="13"/>
    </row>
    <row r="55" spans="1:87" hidden="1">
      <c r="A55" s="10">
        <v>49</v>
      </c>
      <c r="B55" s="11" t="s">
        <v>42</v>
      </c>
      <c r="C55" s="12">
        <v>0</v>
      </c>
      <c r="D55" s="12">
        <v>0</v>
      </c>
      <c r="E55" s="12">
        <v>0</v>
      </c>
      <c r="F55" s="12">
        <v>0</v>
      </c>
      <c r="G55" s="13"/>
      <c r="H55" s="12">
        <v>0</v>
      </c>
      <c r="I55" s="12">
        <v>0</v>
      </c>
      <c r="J55" s="12">
        <v>0</v>
      </c>
      <c r="K55" s="12">
        <v>0</v>
      </c>
      <c r="L55" s="13"/>
      <c r="M55" s="12">
        <v>0</v>
      </c>
      <c r="N55" s="12">
        <v>0</v>
      </c>
      <c r="O55" s="12">
        <v>0</v>
      </c>
      <c r="P55" s="12">
        <v>0</v>
      </c>
      <c r="Q55" s="13"/>
      <c r="R55" s="12">
        <v>0</v>
      </c>
      <c r="S55" s="12">
        <v>0</v>
      </c>
      <c r="T55" s="12">
        <v>0</v>
      </c>
      <c r="U55" s="12">
        <v>0</v>
      </c>
      <c r="V55" s="13"/>
      <c r="W55" s="12">
        <v>0</v>
      </c>
      <c r="X55" s="12">
        <v>0</v>
      </c>
      <c r="Y55" s="12">
        <v>0</v>
      </c>
      <c r="Z55" s="12">
        <v>0</v>
      </c>
      <c r="AA55" s="13"/>
      <c r="AB55" s="12">
        <v>0</v>
      </c>
      <c r="AC55" s="12">
        <v>0</v>
      </c>
      <c r="AD55" s="12">
        <v>0</v>
      </c>
      <c r="AE55" s="12">
        <v>0</v>
      </c>
      <c r="AF55" s="13"/>
      <c r="AG55" s="12">
        <v>0</v>
      </c>
      <c r="AH55" s="12">
        <v>0</v>
      </c>
      <c r="AI55" s="12">
        <v>0</v>
      </c>
      <c r="AJ55" s="12">
        <v>0</v>
      </c>
      <c r="AK55" s="13"/>
      <c r="AL55" s="12">
        <v>0</v>
      </c>
      <c r="AM55" s="12">
        <v>0</v>
      </c>
      <c r="AN55" s="12">
        <v>0</v>
      </c>
      <c r="AO55" s="12">
        <v>0</v>
      </c>
      <c r="AP55" s="13"/>
      <c r="AQ55" s="12">
        <v>0</v>
      </c>
      <c r="AR55" s="12">
        <v>30000</v>
      </c>
      <c r="AS55" s="12">
        <v>0</v>
      </c>
      <c r="AT55" s="12">
        <v>30000</v>
      </c>
      <c r="AU55" s="13"/>
      <c r="AV55" s="12">
        <v>0</v>
      </c>
      <c r="AW55" s="12">
        <v>0</v>
      </c>
      <c r="AX55" s="12">
        <v>0</v>
      </c>
      <c r="AY55" s="12">
        <v>0</v>
      </c>
      <c r="AZ55" s="13"/>
      <c r="BA55" s="12">
        <v>1</v>
      </c>
      <c r="BB55" s="12">
        <v>100000</v>
      </c>
      <c r="BC55" s="12">
        <v>0</v>
      </c>
      <c r="BD55" s="12">
        <v>100000</v>
      </c>
      <c r="BE55" s="13"/>
      <c r="BF55" s="12">
        <v>0</v>
      </c>
      <c r="BG55" s="12">
        <v>0</v>
      </c>
      <c r="BH55" s="12">
        <v>0</v>
      </c>
      <c r="BI55" s="12">
        <v>0</v>
      </c>
      <c r="BJ55" s="13"/>
      <c r="BK55" s="12">
        <v>0</v>
      </c>
      <c r="BL55" s="12">
        <v>0</v>
      </c>
      <c r="BM55" s="12">
        <v>0</v>
      </c>
      <c r="BN55" s="12">
        <v>0</v>
      </c>
      <c r="BO55" s="13"/>
      <c r="BP55" s="12">
        <v>0</v>
      </c>
      <c r="BQ55" s="12">
        <v>0</v>
      </c>
      <c r="BR55" s="12">
        <v>0</v>
      </c>
      <c r="BS55" s="12">
        <v>0</v>
      </c>
      <c r="BT55" s="13"/>
      <c r="BU55" s="12">
        <v>0</v>
      </c>
      <c r="BV55" s="12">
        <v>0</v>
      </c>
      <c r="BW55" s="12">
        <v>0</v>
      </c>
      <c r="BX55" s="12">
        <v>0</v>
      </c>
      <c r="BY55" s="13"/>
      <c r="BZ55" s="12">
        <v>0</v>
      </c>
      <c r="CA55" s="12">
        <v>0</v>
      </c>
      <c r="CB55" s="12">
        <v>0</v>
      </c>
      <c r="CC55" s="12">
        <v>0</v>
      </c>
      <c r="CD55" s="13"/>
      <c r="CE55" s="12">
        <v>0</v>
      </c>
      <c r="CF55" s="12">
        <v>0</v>
      </c>
      <c r="CG55" s="12">
        <v>0</v>
      </c>
      <c r="CH55" s="12">
        <v>0</v>
      </c>
      <c r="CI55" s="13"/>
    </row>
    <row r="56" spans="1:87" hidden="1">
      <c r="A56" s="10">
        <v>50</v>
      </c>
      <c r="B56" s="11" t="s">
        <v>43</v>
      </c>
      <c r="C56" s="12">
        <v>0</v>
      </c>
      <c r="D56" s="12">
        <v>0</v>
      </c>
      <c r="E56" s="12">
        <v>0</v>
      </c>
      <c r="F56" s="12">
        <v>0</v>
      </c>
      <c r="G56" s="13"/>
      <c r="H56" s="12">
        <v>0</v>
      </c>
      <c r="I56" s="12">
        <v>0</v>
      </c>
      <c r="J56" s="12">
        <v>0</v>
      </c>
      <c r="K56" s="12">
        <v>0</v>
      </c>
      <c r="L56" s="13"/>
      <c r="M56" s="12">
        <v>0</v>
      </c>
      <c r="N56" s="12">
        <v>0</v>
      </c>
      <c r="O56" s="12">
        <v>0</v>
      </c>
      <c r="P56" s="12">
        <v>0</v>
      </c>
      <c r="Q56" s="13"/>
      <c r="R56" s="12">
        <v>0</v>
      </c>
      <c r="S56" s="12">
        <v>0</v>
      </c>
      <c r="T56" s="12">
        <v>0</v>
      </c>
      <c r="U56" s="12">
        <v>0</v>
      </c>
      <c r="V56" s="13"/>
      <c r="W56" s="12">
        <v>0</v>
      </c>
      <c r="X56" s="12">
        <v>0</v>
      </c>
      <c r="Y56" s="12">
        <v>0</v>
      </c>
      <c r="Z56" s="12">
        <v>0</v>
      </c>
      <c r="AA56" s="13"/>
      <c r="AB56" s="12">
        <v>0</v>
      </c>
      <c r="AC56" s="12">
        <v>0</v>
      </c>
      <c r="AD56" s="12">
        <v>0</v>
      </c>
      <c r="AE56" s="12">
        <v>0</v>
      </c>
      <c r="AF56" s="13"/>
      <c r="AG56" s="12">
        <v>0</v>
      </c>
      <c r="AH56" s="12">
        <v>0</v>
      </c>
      <c r="AI56" s="12">
        <v>0</v>
      </c>
      <c r="AJ56" s="12">
        <v>0</v>
      </c>
      <c r="AK56" s="13"/>
      <c r="AL56" s="12">
        <v>0</v>
      </c>
      <c r="AM56" s="12">
        <v>0</v>
      </c>
      <c r="AN56" s="12">
        <v>0</v>
      </c>
      <c r="AO56" s="12">
        <v>0</v>
      </c>
      <c r="AP56" s="13"/>
      <c r="AQ56" s="12">
        <v>0</v>
      </c>
      <c r="AR56" s="12">
        <v>30000</v>
      </c>
      <c r="AS56" s="12">
        <v>0</v>
      </c>
      <c r="AT56" s="12">
        <v>30000</v>
      </c>
      <c r="AU56" s="13"/>
      <c r="AV56" s="12">
        <v>0</v>
      </c>
      <c r="AW56" s="12">
        <v>0</v>
      </c>
      <c r="AX56" s="12">
        <v>0</v>
      </c>
      <c r="AY56" s="12">
        <v>0</v>
      </c>
      <c r="AZ56" s="13"/>
      <c r="BA56" s="12">
        <v>1</v>
      </c>
      <c r="BB56" s="12">
        <v>100000</v>
      </c>
      <c r="BC56" s="12">
        <v>0</v>
      </c>
      <c r="BD56" s="12">
        <v>100000</v>
      </c>
      <c r="BE56" s="13"/>
      <c r="BF56" s="12">
        <v>0</v>
      </c>
      <c r="BG56" s="12">
        <v>0</v>
      </c>
      <c r="BH56" s="12">
        <v>0</v>
      </c>
      <c r="BI56" s="12">
        <v>0</v>
      </c>
      <c r="BJ56" s="13"/>
      <c r="BK56" s="12">
        <v>0</v>
      </c>
      <c r="BL56" s="12">
        <v>0</v>
      </c>
      <c r="BM56" s="12">
        <v>0</v>
      </c>
      <c r="BN56" s="12">
        <v>0</v>
      </c>
      <c r="BO56" s="13"/>
      <c r="BP56" s="12">
        <v>0</v>
      </c>
      <c r="BQ56" s="12">
        <v>0</v>
      </c>
      <c r="BR56" s="12">
        <v>0</v>
      </c>
      <c r="BS56" s="12">
        <v>0</v>
      </c>
      <c r="BT56" s="13"/>
      <c r="BU56" s="12">
        <v>0</v>
      </c>
      <c r="BV56" s="12">
        <v>0</v>
      </c>
      <c r="BW56" s="12">
        <v>0</v>
      </c>
      <c r="BX56" s="12">
        <v>0</v>
      </c>
      <c r="BY56" s="13"/>
      <c r="BZ56" s="12">
        <v>0</v>
      </c>
      <c r="CA56" s="12">
        <v>0</v>
      </c>
      <c r="CB56" s="12">
        <v>0</v>
      </c>
      <c r="CC56" s="12">
        <v>0</v>
      </c>
      <c r="CD56" s="13"/>
      <c r="CE56" s="12">
        <v>0</v>
      </c>
      <c r="CF56" s="12">
        <v>0</v>
      </c>
      <c r="CG56" s="12">
        <v>0</v>
      </c>
      <c r="CH56" s="12">
        <v>0</v>
      </c>
      <c r="CI56" s="13"/>
    </row>
    <row r="57" spans="1:87" hidden="1">
      <c r="A57" s="10">
        <v>51</v>
      </c>
      <c r="B57" s="11" t="s">
        <v>44</v>
      </c>
      <c r="C57" s="12">
        <v>0</v>
      </c>
      <c r="D57" s="12">
        <v>0</v>
      </c>
      <c r="E57" s="12">
        <v>0</v>
      </c>
      <c r="F57" s="12">
        <v>0</v>
      </c>
      <c r="G57" s="13"/>
      <c r="H57" s="12">
        <v>0</v>
      </c>
      <c r="I57" s="12">
        <v>0</v>
      </c>
      <c r="J57" s="12">
        <v>0</v>
      </c>
      <c r="K57" s="12">
        <v>0</v>
      </c>
      <c r="L57" s="13"/>
      <c r="M57" s="12">
        <v>0</v>
      </c>
      <c r="N57" s="12">
        <v>0</v>
      </c>
      <c r="O57" s="12">
        <v>0</v>
      </c>
      <c r="P57" s="12">
        <v>0</v>
      </c>
      <c r="Q57" s="13"/>
      <c r="R57" s="12">
        <v>0</v>
      </c>
      <c r="S57" s="12">
        <v>0</v>
      </c>
      <c r="T57" s="12">
        <v>0</v>
      </c>
      <c r="U57" s="12">
        <v>0</v>
      </c>
      <c r="V57" s="13"/>
      <c r="W57" s="12">
        <v>0</v>
      </c>
      <c r="X57" s="12">
        <v>0</v>
      </c>
      <c r="Y57" s="12">
        <v>0</v>
      </c>
      <c r="Z57" s="12">
        <v>0</v>
      </c>
      <c r="AA57" s="13"/>
      <c r="AB57" s="12">
        <v>0</v>
      </c>
      <c r="AC57" s="12">
        <v>0</v>
      </c>
      <c r="AD57" s="12">
        <v>0</v>
      </c>
      <c r="AE57" s="12">
        <v>0</v>
      </c>
      <c r="AF57" s="13"/>
      <c r="AG57" s="12">
        <v>0</v>
      </c>
      <c r="AH57" s="12">
        <v>0</v>
      </c>
      <c r="AI57" s="12">
        <v>0</v>
      </c>
      <c r="AJ57" s="12">
        <v>0</v>
      </c>
      <c r="AK57" s="13"/>
      <c r="AL57" s="12">
        <v>0</v>
      </c>
      <c r="AM57" s="12">
        <v>0</v>
      </c>
      <c r="AN57" s="12">
        <v>0</v>
      </c>
      <c r="AO57" s="12">
        <v>0</v>
      </c>
      <c r="AP57" s="13"/>
      <c r="AQ57" s="12">
        <v>0</v>
      </c>
      <c r="AR57" s="12">
        <v>0</v>
      </c>
      <c r="AS57" s="12">
        <v>0</v>
      </c>
      <c r="AT57" s="12">
        <v>0</v>
      </c>
      <c r="AU57" s="13"/>
      <c r="AV57" s="12">
        <v>0</v>
      </c>
      <c r="AW57" s="12">
        <v>0</v>
      </c>
      <c r="AX57" s="12">
        <v>0</v>
      </c>
      <c r="AY57" s="12">
        <v>0</v>
      </c>
      <c r="AZ57" s="13"/>
      <c r="BA57" s="12">
        <v>1</v>
      </c>
      <c r="BB57" s="12">
        <v>100000</v>
      </c>
      <c r="BC57" s="12">
        <v>0</v>
      </c>
      <c r="BD57" s="12">
        <v>100000</v>
      </c>
      <c r="BE57" s="13"/>
      <c r="BF57" s="12">
        <v>0</v>
      </c>
      <c r="BG57" s="12">
        <v>0</v>
      </c>
      <c r="BH57" s="12">
        <v>0</v>
      </c>
      <c r="BI57" s="12">
        <v>0</v>
      </c>
      <c r="BJ57" s="13"/>
      <c r="BK57" s="12">
        <v>0</v>
      </c>
      <c r="BL57" s="12">
        <v>0</v>
      </c>
      <c r="BM57" s="12">
        <v>0</v>
      </c>
      <c r="BN57" s="12">
        <v>0</v>
      </c>
      <c r="BO57" s="13"/>
      <c r="BP57" s="12">
        <v>0</v>
      </c>
      <c r="BQ57" s="12">
        <v>0</v>
      </c>
      <c r="BR57" s="12">
        <v>0</v>
      </c>
      <c r="BS57" s="12">
        <v>0</v>
      </c>
      <c r="BT57" s="13"/>
      <c r="BU57" s="12">
        <v>0</v>
      </c>
      <c r="BV57" s="12">
        <v>0</v>
      </c>
      <c r="BW57" s="12">
        <v>0</v>
      </c>
      <c r="BX57" s="12">
        <v>0</v>
      </c>
      <c r="BY57" s="13"/>
      <c r="BZ57" s="12">
        <v>0</v>
      </c>
      <c r="CA57" s="12">
        <v>0</v>
      </c>
      <c r="CB57" s="12">
        <v>0</v>
      </c>
      <c r="CC57" s="12">
        <v>0</v>
      </c>
      <c r="CD57" s="13"/>
      <c r="CE57" s="12">
        <v>0</v>
      </c>
      <c r="CF57" s="12">
        <v>0</v>
      </c>
      <c r="CG57" s="12">
        <v>0</v>
      </c>
      <c r="CH57" s="12">
        <v>0</v>
      </c>
      <c r="CI57" s="13"/>
    </row>
    <row r="58" spans="1:87" hidden="1">
      <c r="A58" s="10">
        <v>52</v>
      </c>
      <c r="B58" s="11" t="s">
        <v>45</v>
      </c>
      <c r="C58" s="12">
        <v>0</v>
      </c>
      <c r="D58" s="12">
        <v>0</v>
      </c>
      <c r="E58" s="12">
        <v>0</v>
      </c>
      <c r="F58" s="12">
        <v>0</v>
      </c>
      <c r="G58" s="13"/>
      <c r="H58" s="12">
        <v>0</v>
      </c>
      <c r="I58" s="12">
        <v>0</v>
      </c>
      <c r="J58" s="12">
        <v>0</v>
      </c>
      <c r="K58" s="12">
        <v>0</v>
      </c>
      <c r="L58" s="13"/>
      <c r="M58" s="12">
        <v>2</v>
      </c>
      <c r="N58" s="12">
        <v>100000</v>
      </c>
      <c r="O58" s="12">
        <v>0</v>
      </c>
      <c r="P58" s="12">
        <v>100000</v>
      </c>
      <c r="Q58" s="13"/>
      <c r="R58" s="12">
        <v>0</v>
      </c>
      <c r="S58" s="12">
        <v>0</v>
      </c>
      <c r="T58" s="12">
        <v>0</v>
      </c>
      <c r="U58" s="12">
        <v>0</v>
      </c>
      <c r="V58" s="13"/>
      <c r="W58" s="12">
        <v>0</v>
      </c>
      <c r="X58" s="12">
        <v>0</v>
      </c>
      <c r="Y58" s="12">
        <v>0</v>
      </c>
      <c r="Z58" s="12">
        <v>0</v>
      </c>
      <c r="AA58" s="13"/>
      <c r="AB58" s="12">
        <v>0</v>
      </c>
      <c r="AC58" s="12">
        <v>0</v>
      </c>
      <c r="AD58" s="12">
        <v>0</v>
      </c>
      <c r="AE58" s="12">
        <v>0</v>
      </c>
      <c r="AF58" s="13"/>
      <c r="AG58" s="12">
        <v>0</v>
      </c>
      <c r="AH58" s="12">
        <v>0</v>
      </c>
      <c r="AI58" s="12">
        <v>0</v>
      </c>
      <c r="AJ58" s="12">
        <v>0</v>
      </c>
      <c r="AK58" s="13"/>
      <c r="AL58" s="12">
        <v>0</v>
      </c>
      <c r="AM58" s="12">
        <v>0</v>
      </c>
      <c r="AN58" s="12">
        <v>0</v>
      </c>
      <c r="AO58" s="12">
        <v>0</v>
      </c>
      <c r="AP58" s="13"/>
      <c r="AQ58" s="12">
        <v>0</v>
      </c>
      <c r="AR58" s="12">
        <v>30000</v>
      </c>
      <c r="AS58" s="12">
        <v>0</v>
      </c>
      <c r="AT58" s="12">
        <v>30000</v>
      </c>
      <c r="AU58" s="13"/>
      <c r="AV58" s="12">
        <v>0</v>
      </c>
      <c r="AW58" s="12">
        <v>0</v>
      </c>
      <c r="AX58" s="12">
        <v>0</v>
      </c>
      <c r="AY58" s="12">
        <v>0</v>
      </c>
      <c r="AZ58" s="13"/>
      <c r="BA58" s="12">
        <v>1</v>
      </c>
      <c r="BB58" s="12">
        <v>100000</v>
      </c>
      <c r="BC58" s="12">
        <v>0</v>
      </c>
      <c r="BD58" s="12">
        <v>100000</v>
      </c>
      <c r="BE58" s="13"/>
      <c r="BF58" s="12">
        <v>0</v>
      </c>
      <c r="BG58" s="12">
        <v>0</v>
      </c>
      <c r="BH58" s="12">
        <v>0</v>
      </c>
      <c r="BI58" s="12">
        <v>0</v>
      </c>
      <c r="BJ58" s="13"/>
      <c r="BK58" s="12">
        <v>1</v>
      </c>
      <c r="BL58" s="12">
        <v>50000</v>
      </c>
      <c r="BM58" s="12">
        <v>0</v>
      </c>
      <c r="BN58" s="12">
        <v>50000</v>
      </c>
      <c r="BO58" s="13"/>
      <c r="BP58" s="12">
        <v>1</v>
      </c>
      <c r="BQ58" s="12">
        <v>400000</v>
      </c>
      <c r="BR58" s="12">
        <v>0</v>
      </c>
      <c r="BS58" s="12">
        <v>400000</v>
      </c>
      <c r="BT58" s="13"/>
      <c r="BU58" s="12">
        <v>0</v>
      </c>
      <c r="BV58" s="12">
        <v>0</v>
      </c>
      <c r="BW58" s="12">
        <v>0</v>
      </c>
      <c r="BX58" s="12">
        <v>0</v>
      </c>
      <c r="BY58" s="13"/>
      <c r="BZ58" s="12">
        <v>0</v>
      </c>
      <c r="CA58" s="12">
        <v>0</v>
      </c>
      <c r="CB58" s="12">
        <v>0</v>
      </c>
      <c r="CC58" s="12">
        <v>0</v>
      </c>
      <c r="CD58" s="13"/>
      <c r="CE58" s="12">
        <v>0</v>
      </c>
      <c r="CF58" s="12">
        <v>0</v>
      </c>
      <c r="CG58" s="12">
        <v>0</v>
      </c>
      <c r="CH58" s="12">
        <v>0</v>
      </c>
      <c r="CI58" s="13"/>
    </row>
    <row r="59" spans="1:87" hidden="1">
      <c r="A59" s="10">
        <v>53</v>
      </c>
      <c r="B59" s="11" t="s">
        <v>46</v>
      </c>
      <c r="C59" s="12">
        <v>0</v>
      </c>
      <c r="D59" s="12">
        <v>0</v>
      </c>
      <c r="E59" s="12">
        <v>0</v>
      </c>
      <c r="F59" s="12">
        <v>0</v>
      </c>
      <c r="G59" s="13"/>
      <c r="H59" s="12">
        <v>0</v>
      </c>
      <c r="I59" s="12">
        <v>0</v>
      </c>
      <c r="J59" s="12">
        <v>0</v>
      </c>
      <c r="K59" s="12">
        <v>0</v>
      </c>
      <c r="L59" s="13"/>
      <c r="M59" s="12">
        <v>0</v>
      </c>
      <c r="N59" s="12">
        <v>0</v>
      </c>
      <c r="O59" s="12">
        <v>0</v>
      </c>
      <c r="P59" s="12">
        <v>0</v>
      </c>
      <c r="Q59" s="13"/>
      <c r="R59" s="12">
        <v>0</v>
      </c>
      <c r="S59" s="12">
        <v>0</v>
      </c>
      <c r="T59" s="12">
        <v>0</v>
      </c>
      <c r="U59" s="12">
        <v>0</v>
      </c>
      <c r="V59" s="13"/>
      <c r="W59" s="12">
        <v>0</v>
      </c>
      <c r="X59" s="12">
        <v>0</v>
      </c>
      <c r="Y59" s="12">
        <v>0</v>
      </c>
      <c r="Z59" s="12">
        <v>0</v>
      </c>
      <c r="AA59" s="13"/>
      <c r="AB59" s="12">
        <v>0</v>
      </c>
      <c r="AC59" s="12">
        <v>0</v>
      </c>
      <c r="AD59" s="12">
        <v>0</v>
      </c>
      <c r="AE59" s="12">
        <v>0</v>
      </c>
      <c r="AF59" s="13"/>
      <c r="AG59" s="12">
        <v>0</v>
      </c>
      <c r="AH59" s="12">
        <v>0</v>
      </c>
      <c r="AI59" s="12">
        <v>0</v>
      </c>
      <c r="AJ59" s="12">
        <v>0</v>
      </c>
      <c r="AK59" s="13"/>
      <c r="AL59" s="12">
        <v>0</v>
      </c>
      <c r="AM59" s="12">
        <v>0</v>
      </c>
      <c r="AN59" s="12">
        <v>0</v>
      </c>
      <c r="AO59" s="12">
        <v>0</v>
      </c>
      <c r="AP59" s="13"/>
      <c r="AQ59" s="12">
        <v>0</v>
      </c>
      <c r="AR59" s="12">
        <v>30000</v>
      </c>
      <c r="AS59" s="12">
        <v>0</v>
      </c>
      <c r="AT59" s="12">
        <v>30000</v>
      </c>
      <c r="AU59" s="13"/>
      <c r="AV59" s="12">
        <v>0</v>
      </c>
      <c r="AW59" s="12">
        <v>0</v>
      </c>
      <c r="AX59" s="12">
        <v>0</v>
      </c>
      <c r="AY59" s="12">
        <v>0</v>
      </c>
      <c r="AZ59" s="13"/>
      <c r="BA59" s="12">
        <v>1</v>
      </c>
      <c r="BB59" s="12">
        <v>100000</v>
      </c>
      <c r="BC59" s="12">
        <v>0</v>
      </c>
      <c r="BD59" s="12">
        <v>100000</v>
      </c>
      <c r="BE59" s="13"/>
      <c r="BF59" s="12">
        <v>0</v>
      </c>
      <c r="BG59" s="12">
        <v>0</v>
      </c>
      <c r="BH59" s="12">
        <v>0</v>
      </c>
      <c r="BI59" s="12">
        <v>0</v>
      </c>
      <c r="BJ59" s="13"/>
      <c r="BK59" s="12">
        <v>0</v>
      </c>
      <c r="BL59" s="12">
        <v>0</v>
      </c>
      <c r="BM59" s="12">
        <v>0</v>
      </c>
      <c r="BN59" s="12">
        <v>0</v>
      </c>
      <c r="BO59" s="13"/>
      <c r="BP59" s="12">
        <v>0</v>
      </c>
      <c r="BQ59" s="12">
        <v>0</v>
      </c>
      <c r="BR59" s="12">
        <v>0</v>
      </c>
      <c r="BS59" s="12">
        <v>0</v>
      </c>
      <c r="BT59" s="13"/>
      <c r="BU59" s="12">
        <v>0</v>
      </c>
      <c r="BV59" s="12">
        <v>0</v>
      </c>
      <c r="BW59" s="12">
        <v>0</v>
      </c>
      <c r="BX59" s="12">
        <v>0</v>
      </c>
      <c r="BY59" s="13"/>
      <c r="BZ59" s="12">
        <v>0</v>
      </c>
      <c r="CA59" s="12">
        <v>0</v>
      </c>
      <c r="CB59" s="12">
        <v>0</v>
      </c>
      <c r="CC59" s="12">
        <v>0</v>
      </c>
      <c r="CD59" s="13"/>
      <c r="CE59" s="12">
        <v>0</v>
      </c>
      <c r="CF59" s="12">
        <v>0</v>
      </c>
      <c r="CG59" s="12">
        <v>0</v>
      </c>
      <c r="CH59" s="12">
        <v>0</v>
      </c>
      <c r="CI59" s="13"/>
    </row>
    <row r="60" spans="1:87" hidden="1">
      <c r="A60" s="10">
        <v>54</v>
      </c>
      <c r="B60" s="14" t="s">
        <v>77</v>
      </c>
      <c r="C60" s="12">
        <v>0</v>
      </c>
      <c r="D60" s="12">
        <v>0</v>
      </c>
      <c r="E60" s="12">
        <v>0</v>
      </c>
      <c r="F60" s="12">
        <v>0</v>
      </c>
      <c r="G60" s="13"/>
      <c r="H60" s="12">
        <v>0</v>
      </c>
      <c r="I60" s="12">
        <v>0</v>
      </c>
      <c r="J60" s="12">
        <v>0</v>
      </c>
      <c r="K60" s="12">
        <v>0</v>
      </c>
      <c r="L60" s="13"/>
      <c r="M60" s="12">
        <v>2</v>
      </c>
      <c r="N60" s="12">
        <v>100000</v>
      </c>
      <c r="O60" s="12">
        <v>0</v>
      </c>
      <c r="P60" s="12">
        <v>100000</v>
      </c>
      <c r="Q60" s="13"/>
      <c r="R60" s="12">
        <v>0</v>
      </c>
      <c r="S60" s="12">
        <v>0</v>
      </c>
      <c r="T60" s="12">
        <v>0</v>
      </c>
      <c r="U60" s="12">
        <v>0</v>
      </c>
      <c r="V60" s="13"/>
      <c r="W60" s="12">
        <v>0</v>
      </c>
      <c r="X60" s="12">
        <v>0</v>
      </c>
      <c r="Y60" s="12">
        <v>0</v>
      </c>
      <c r="Z60" s="12">
        <v>0</v>
      </c>
      <c r="AA60" s="13"/>
      <c r="AB60" s="12">
        <v>0</v>
      </c>
      <c r="AC60" s="12">
        <v>0</v>
      </c>
      <c r="AD60" s="12">
        <v>0</v>
      </c>
      <c r="AE60" s="12">
        <v>0</v>
      </c>
      <c r="AF60" s="13"/>
      <c r="AG60" s="12">
        <v>0</v>
      </c>
      <c r="AH60" s="12">
        <v>0</v>
      </c>
      <c r="AI60" s="12">
        <v>0</v>
      </c>
      <c r="AJ60" s="12">
        <v>0</v>
      </c>
      <c r="AK60" s="13"/>
      <c r="AL60" s="12">
        <v>0</v>
      </c>
      <c r="AM60" s="12">
        <v>0</v>
      </c>
      <c r="AN60" s="12">
        <v>0</v>
      </c>
      <c r="AO60" s="12">
        <v>0</v>
      </c>
      <c r="AP60" s="13"/>
      <c r="AQ60" s="12">
        <v>0</v>
      </c>
      <c r="AR60" s="12">
        <v>30000</v>
      </c>
      <c r="AS60" s="12">
        <v>0</v>
      </c>
      <c r="AT60" s="12">
        <v>30000</v>
      </c>
      <c r="AU60" s="13"/>
      <c r="AV60" s="12">
        <v>0</v>
      </c>
      <c r="AW60" s="12">
        <v>0</v>
      </c>
      <c r="AX60" s="12">
        <v>0</v>
      </c>
      <c r="AY60" s="12">
        <v>0</v>
      </c>
      <c r="AZ60" s="13"/>
      <c r="BA60" s="12">
        <v>0</v>
      </c>
      <c r="BB60" s="12">
        <v>0</v>
      </c>
      <c r="BC60" s="12">
        <v>0</v>
      </c>
      <c r="BD60" s="12">
        <v>0</v>
      </c>
      <c r="BE60" s="13"/>
      <c r="BF60" s="12">
        <v>0</v>
      </c>
      <c r="BG60" s="12">
        <v>0</v>
      </c>
      <c r="BH60" s="12">
        <v>0</v>
      </c>
      <c r="BI60" s="12">
        <v>0</v>
      </c>
      <c r="BJ60" s="13"/>
      <c r="BK60" s="12">
        <v>0</v>
      </c>
      <c r="BL60" s="12">
        <v>0</v>
      </c>
      <c r="BM60" s="12">
        <v>0</v>
      </c>
      <c r="BN60" s="12">
        <v>0</v>
      </c>
      <c r="BO60" s="13"/>
      <c r="BP60" s="12">
        <v>0</v>
      </c>
      <c r="BQ60" s="12">
        <v>0</v>
      </c>
      <c r="BR60" s="12">
        <v>0</v>
      </c>
      <c r="BS60" s="12">
        <v>0</v>
      </c>
      <c r="BT60" s="13"/>
      <c r="BU60" s="12">
        <v>0</v>
      </c>
      <c r="BV60" s="12">
        <v>0</v>
      </c>
      <c r="BW60" s="12">
        <v>0</v>
      </c>
      <c r="BX60" s="12">
        <v>0</v>
      </c>
      <c r="BY60" s="13"/>
      <c r="BZ60" s="12">
        <v>0</v>
      </c>
      <c r="CA60" s="12">
        <v>0</v>
      </c>
      <c r="CB60" s="12">
        <v>0</v>
      </c>
      <c r="CC60" s="12">
        <v>0</v>
      </c>
      <c r="CD60" s="13"/>
      <c r="CE60" s="12">
        <v>0</v>
      </c>
      <c r="CF60" s="12">
        <v>0</v>
      </c>
      <c r="CG60" s="12">
        <v>0</v>
      </c>
      <c r="CH60" s="12">
        <v>0</v>
      </c>
      <c r="CI60" s="13"/>
    </row>
    <row r="61" spans="1:87" hidden="1">
      <c r="A61" s="10">
        <v>55</v>
      </c>
      <c r="B61" s="14" t="s">
        <v>1295</v>
      </c>
      <c r="C61" s="12">
        <v>0</v>
      </c>
      <c r="D61" s="12">
        <v>0</v>
      </c>
      <c r="E61" s="12">
        <v>0</v>
      </c>
      <c r="F61" s="12">
        <v>0</v>
      </c>
      <c r="G61" s="13"/>
      <c r="H61" s="12">
        <v>0</v>
      </c>
      <c r="I61" s="12">
        <v>0</v>
      </c>
      <c r="J61" s="12">
        <v>0</v>
      </c>
      <c r="K61" s="12">
        <v>0</v>
      </c>
      <c r="L61" s="13"/>
      <c r="M61" s="12">
        <v>2</v>
      </c>
      <c r="N61" s="12">
        <v>100000</v>
      </c>
      <c r="O61" s="12">
        <v>0</v>
      </c>
      <c r="P61" s="12">
        <v>100000</v>
      </c>
      <c r="Q61" s="13"/>
      <c r="R61" s="12">
        <v>0</v>
      </c>
      <c r="S61" s="12">
        <v>0</v>
      </c>
      <c r="T61" s="12">
        <v>0</v>
      </c>
      <c r="U61" s="12">
        <v>0</v>
      </c>
      <c r="V61" s="13"/>
      <c r="W61" s="12">
        <v>0</v>
      </c>
      <c r="X61" s="12">
        <v>0</v>
      </c>
      <c r="Y61" s="12">
        <v>0</v>
      </c>
      <c r="Z61" s="12">
        <v>0</v>
      </c>
      <c r="AA61" s="13"/>
      <c r="AB61" s="12">
        <v>0</v>
      </c>
      <c r="AC61" s="12">
        <v>0</v>
      </c>
      <c r="AD61" s="12">
        <v>0</v>
      </c>
      <c r="AE61" s="12">
        <v>0</v>
      </c>
      <c r="AF61" s="13"/>
      <c r="AG61" s="12">
        <v>0</v>
      </c>
      <c r="AH61" s="12">
        <v>0</v>
      </c>
      <c r="AI61" s="12">
        <v>0</v>
      </c>
      <c r="AJ61" s="12">
        <v>0</v>
      </c>
      <c r="AK61" s="13"/>
      <c r="AL61" s="12">
        <v>0</v>
      </c>
      <c r="AM61" s="12">
        <v>0</v>
      </c>
      <c r="AN61" s="12">
        <v>0</v>
      </c>
      <c r="AO61" s="12">
        <v>0</v>
      </c>
      <c r="AP61" s="13"/>
      <c r="AQ61" s="12">
        <v>0</v>
      </c>
      <c r="AR61" s="12">
        <v>0</v>
      </c>
      <c r="AS61" s="12">
        <v>0</v>
      </c>
      <c r="AT61" s="12">
        <v>0</v>
      </c>
      <c r="AU61" s="13"/>
      <c r="AV61" s="12">
        <v>0</v>
      </c>
      <c r="AW61" s="12">
        <v>0</v>
      </c>
      <c r="AX61" s="12">
        <v>0</v>
      </c>
      <c r="AY61" s="12">
        <v>0</v>
      </c>
      <c r="AZ61" s="13"/>
      <c r="BA61" s="12">
        <v>0</v>
      </c>
      <c r="BB61" s="12">
        <v>0</v>
      </c>
      <c r="BC61" s="12">
        <v>0</v>
      </c>
      <c r="BD61" s="12">
        <v>0</v>
      </c>
      <c r="BE61" s="13"/>
      <c r="BF61" s="12">
        <v>0</v>
      </c>
      <c r="BG61" s="12">
        <v>0</v>
      </c>
      <c r="BH61" s="12">
        <v>0</v>
      </c>
      <c r="BI61" s="12">
        <v>0</v>
      </c>
      <c r="BJ61" s="13"/>
      <c r="BK61" s="12">
        <v>0</v>
      </c>
      <c r="BL61" s="12">
        <v>0</v>
      </c>
      <c r="BM61" s="12">
        <v>0</v>
      </c>
      <c r="BN61" s="12">
        <v>0</v>
      </c>
      <c r="BO61" s="13"/>
      <c r="BP61" s="12">
        <v>0</v>
      </c>
      <c r="BQ61" s="12">
        <v>0</v>
      </c>
      <c r="BR61" s="12">
        <v>0</v>
      </c>
      <c r="BS61" s="12">
        <v>0</v>
      </c>
      <c r="BT61" s="13"/>
      <c r="BU61" s="12">
        <v>0</v>
      </c>
      <c r="BV61" s="12">
        <v>0</v>
      </c>
      <c r="BW61" s="12">
        <v>0</v>
      </c>
      <c r="BX61" s="12">
        <v>0</v>
      </c>
      <c r="BY61" s="13"/>
      <c r="BZ61" s="12">
        <v>0</v>
      </c>
      <c r="CA61" s="12">
        <v>0</v>
      </c>
      <c r="CB61" s="12">
        <v>0</v>
      </c>
      <c r="CC61" s="12">
        <v>0</v>
      </c>
      <c r="CD61" s="13"/>
      <c r="CE61" s="12">
        <v>0</v>
      </c>
      <c r="CF61" s="12">
        <v>0</v>
      </c>
      <c r="CG61" s="12">
        <v>0</v>
      </c>
      <c r="CH61" s="12">
        <v>0</v>
      </c>
      <c r="CI61" s="13"/>
    </row>
    <row r="62" spans="1:87" hidden="1">
      <c r="A62" s="10">
        <v>56</v>
      </c>
      <c r="B62" s="11" t="s">
        <v>47</v>
      </c>
      <c r="C62" s="12">
        <v>0</v>
      </c>
      <c r="D62" s="12">
        <v>0</v>
      </c>
      <c r="E62" s="12">
        <v>0</v>
      </c>
      <c r="F62" s="12">
        <v>0</v>
      </c>
      <c r="G62" s="13"/>
      <c r="H62" s="12">
        <v>0</v>
      </c>
      <c r="I62" s="12">
        <v>0</v>
      </c>
      <c r="J62" s="12">
        <v>0</v>
      </c>
      <c r="K62" s="12">
        <v>0</v>
      </c>
      <c r="L62" s="13"/>
      <c r="M62" s="12">
        <v>0</v>
      </c>
      <c r="N62" s="12">
        <v>0</v>
      </c>
      <c r="O62" s="12">
        <v>0</v>
      </c>
      <c r="P62" s="12">
        <v>0</v>
      </c>
      <c r="Q62" s="13"/>
      <c r="R62" s="12">
        <v>0</v>
      </c>
      <c r="S62" s="12">
        <v>0</v>
      </c>
      <c r="T62" s="12">
        <v>0</v>
      </c>
      <c r="U62" s="12">
        <v>0</v>
      </c>
      <c r="V62" s="13"/>
      <c r="W62" s="12">
        <v>0</v>
      </c>
      <c r="X62" s="12">
        <v>0</v>
      </c>
      <c r="Y62" s="12">
        <v>0</v>
      </c>
      <c r="Z62" s="12">
        <v>0</v>
      </c>
      <c r="AA62" s="13"/>
      <c r="AB62" s="12">
        <v>0</v>
      </c>
      <c r="AC62" s="12">
        <v>0</v>
      </c>
      <c r="AD62" s="12">
        <v>0</v>
      </c>
      <c r="AE62" s="12">
        <v>0</v>
      </c>
      <c r="AF62" s="13"/>
      <c r="AG62" s="12">
        <v>0</v>
      </c>
      <c r="AH62" s="12">
        <v>0</v>
      </c>
      <c r="AI62" s="12">
        <v>0</v>
      </c>
      <c r="AJ62" s="12">
        <v>0</v>
      </c>
      <c r="AK62" s="13"/>
      <c r="AL62" s="12">
        <v>0</v>
      </c>
      <c r="AM62" s="12">
        <v>600000</v>
      </c>
      <c r="AN62" s="12">
        <v>0</v>
      </c>
      <c r="AO62" s="12">
        <v>600000</v>
      </c>
      <c r="AP62" s="13"/>
      <c r="AQ62" s="12">
        <v>0</v>
      </c>
      <c r="AR62" s="12">
        <v>30000</v>
      </c>
      <c r="AS62" s="12">
        <v>0</v>
      </c>
      <c r="AT62" s="12">
        <v>30000</v>
      </c>
      <c r="AU62" s="13"/>
      <c r="AV62" s="12">
        <v>0</v>
      </c>
      <c r="AW62" s="12">
        <v>0</v>
      </c>
      <c r="AX62" s="12">
        <v>0</v>
      </c>
      <c r="AY62" s="12">
        <v>0</v>
      </c>
      <c r="AZ62" s="13"/>
      <c r="BA62" s="12">
        <v>0</v>
      </c>
      <c r="BB62" s="12">
        <v>0</v>
      </c>
      <c r="BC62" s="12">
        <v>0</v>
      </c>
      <c r="BD62" s="12">
        <v>0</v>
      </c>
      <c r="BE62" s="13"/>
      <c r="BF62" s="12">
        <v>0</v>
      </c>
      <c r="BG62" s="12">
        <v>0</v>
      </c>
      <c r="BH62" s="12">
        <v>0</v>
      </c>
      <c r="BI62" s="12">
        <v>0</v>
      </c>
      <c r="BJ62" s="13"/>
      <c r="BK62" s="12">
        <v>0</v>
      </c>
      <c r="BL62" s="12">
        <v>0</v>
      </c>
      <c r="BM62" s="12">
        <v>0</v>
      </c>
      <c r="BN62" s="12">
        <v>0</v>
      </c>
      <c r="BO62" s="13"/>
      <c r="BP62" s="12">
        <v>0</v>
      </c>
      <c r="BQ62" s="12">
        <v>0</v>
      </c>
      <c r="BR62" s="12">
        <v>0</v>
      </c>
      <c r="BS62" s="12">
        <v>0</v>
      </c>
      <c r="BT62" s="13"/>
      <c r="BU62" s="12">
        <v>0</v>
      </c>
      <c r="BV62" s="12">
        <v>0</v>
      </c>
      <c r="BW62" s="12">
        <v>0</v>
      </c>
      <c r="BX62" s="12">
        <v>0</v>
      </c>
      <c r="BY62" s="13"/>
      <c r="BZ62" s="12">
        <v>0</v>
      </c>
      <c r="CA62" s="12">
        <v>0</v>
      </c>
      <c r="CB62" s="12">
        <v>0</v>
      </c>
      <c r="CC62" s="12">
        <v>0</v>
      </c>
      <c r="CD62" s="13"/>
      <c r="CE62" s="12">
        <v>0</v>
      </c>
      <c r="CF62" s="12">
        <v>0</v>
      </c>
      <c r="CG62" s="12">
        <v>0</v>
      </c>
      <c r="CH62" s="12">
        <v>0</v>
      </c>
      <c r="CI62" s="13"/>
    </row>
    <row r="63" spans="1:87" hidden="1">
      <c r="A63" s="10">
        <v>57</v>
      </c>
      <c r="B63" s="11" t="s">
        <v>64</v>
      </c>
      <c r="C63" s="12">
        <v>0</v>
      </c>
      <c r="D63" s="12">
        <v>0</v>
      </c>
      <c r="E63" s="12">
        <v>0</v>
      </c>
      <c r="F63" s="12">
        <v>0</v>
      </c>
      <c r="G63" s="13"/>
      <c r="H63" s="12">
        <v>0</v>
      </c>
      <c r="I63" s="12">
        <v>0</v>
      </c>
      <c r="J63" s="12">
        <v>0</v>
      </c>
      <c r="K63" s="12">
        <v>0</v>
      </c>
      <c r="L63" s="13"/>
      <c r="M63" s="12">
        <v>0</v>
      </c>
      <c r="N63" s="12">
        <v>0</v>
      </c>
      <c r="O63" s="12">
        <v>0</v>
      </c>
      <c r="P63" s="12">
        <v>0</v>
      </c>
      <c r="Q63" s="13"/>
      <c r="R63" s="12">
        <v>0</v>
      </c>
      <c r="S63" s="12">
        <v>0</v>
      </c>
      <c r="T63" s="12">
        <v>0</v>
      </c>
      <c r="U63" s="12">
        <v>0</v>
      </c>
      <c r="V63" s="13"/>
      <c r="W63" s="12">
        <v>0</v>
      </c>
      <c r="X63" s="12">
        <v>0</v>
      </c>
      <c r="Y63" s="12">
        <v>0</v>
      </c>
      <c r="Z63" s="12">
        <v>0</v>
      </c>
      <c r="AA63" s="13"/>
      <c r="AB63" s="12">
        <v>0</v>
      </c>
      <c r="AC63" s="12">
        <v>0</v>
      </c>
      <c r="AD63" s="12">
        <v>0</v>
      </c>
      <c r="AE63" s="12">
        <v>0</v>
      </c>
      <c r="AF63" s="13"/>
      <c r="AG63" s="12">
        <v>0</v>
      </c>
      <c r="AH63" s="12">
        <v>0</v>
      </c>
      <c r="AI63" s="12">
        <v>0</v>
      </c>
      <c r="AJ63" s="12">
        <v>0</v>
      </c>
      <c r="AK63" s="13"/>
      <c r="AL63" s="12">
        <v>0</v>
      </c>
      <c r="AM63" s="12">
        <v>0</v>
      </c>
      <c r="AN63" s="12">
        <v>0</v>
      </c>
      <c r="AO63" s="12">
        <v>0</v>
      </c>
      <c r="AP63" s="13"/>
      <c r="AQ63" s="12">
        <v>0</v>
      </c>
      <c r="AR63" s="12">
        <v>0</v>
      </c>
      <c r="AS63" s="12">
        <v>0</v>
      </c>
      <c r="AT63" s="12">
        <v>0</v>
      </c>
      <c r="AU63" s="13"/>
      <c r="AV63" s="12">
        <v>0</v>
      </c>
      <c r="AW63" s="12">
        <v>0</v>
      </c>
      <c r="AX63" s="12">
        <v>0</v>
      </c>
      <c r="AY63" s="12">
        <v>0</v>
      </c>
      <c r="AZ63" s="13"/>
      <c r="BA63" s="12">
        <v>0</v>
      </c>
      <c r="BB63" s="12">
        <v>0</v>
      </c>
      <c r="BC63" s="12">
        <v>0</v>
      </c>
      <c r="BD63" s="12">
        <v>0</v>
      </c>
      <c r="BE63" s="13"/>
      <c r="BF63" s="12">
        <v>0</v>
      </c>
      <c r="BG63" s="12">
        <v>0</v>
      </c>
      <c r="BH63" s="12">
        <v>0</v>
      </c>
      <c r="BI63" s="12">
        <v>0</v>
      </c>
      <c r="BJ63" s="13"/>
      <c r="BK63" s="12">
        <v>0</v>
      </c>
      <c r="BL63" s="12">
        <v>0</v>
      </c>
      <c r="BM63" s="12">
        <v>0</v>
      </c>
      <c r="BN63" s="12">
        <v>0</v>
      </c>
      <c r="BO63" s="13"/>
      <c r="BP63" s="12">
        <v>0</v>
      </c>
      <c r="BQ63" s="12">
        <v>0</v>
      </c>
      <c r="BR63" s="12">
        <v>0</v>
      </c>
      <c r="BS63" s="12">
        <v>0</v>
      </c>
      <c r="BT63" s="13"/>
      <c r="BU63" s="12">
        <v>0</v>
      </c>
      <c r="BV63" s="12">
        <v>0</v>
      </c>
      <c r="BW63" s="12">
        <v>0</v>
      </c>
      <c r="BX63" s="12">
        <v>0</v>
      </c>
      <c r="BY63" s="13"/>
      <c r="BZ63" s="12">
        <v>0</v>
      </c>
      <c r="CA63" s="12">
        <v>0</v>
      </c>
      <c r="CB63" s="12">
        <v>0</v>
      </c>
      <c r="CC63" s="12">
        <v>0</v>
      </c>
      <c r="CD63" s="13"/>
      <c r="CE63" s="12">
        <v>0</v>
      </c>
      <c r="CF63" s="12">
        <v>0</v>
      </c>
      <c r="CG63" s="12">
        <v>0</v>
      </c>
      <c r="CH63" s="12">
        <v>0</v>
      </c>
      <c r="CI63" s="13"/>
    </row>
    <row r="64" spans="1:87" hidden="1">
      <c r="A64" s="10">
        <v>58</v>
      </c>
      <c r="B64" s="11" t="s">
        <v>48</v>
      </c>
      <c r="C64" s="12">
        <v>0</v>
      </c>
      <c r="D64" s="12">
        <v>0</v>
      </c>
      <c r="E64" s="12">
        <v>0</v>
      </c>
      <c r="F64" s="12">
        <v>0</v>
      </c>
      <c r="G64" s="13"/>
      <c r="H64" s="12">
        <v>0</v>
      </c>
      <c r="I64" s="12">
        <v>0</v>
      </c>
      <c r="J64" s="12">
        <v>0</v>
      </c>
      <c r="K64" s="12">
        <v>0</v>
      </c>
      <c r="L64" s="13"/>
      <c r="M64" s="12"/>
      <c r="N64" s="12"/>
      <c r="O64" s="12">
        <v>0</v>
      </c>
      <c r="P64" s="12">
        <v>0</v>
      </c>
      <c r="Q64" s="13"/>
      <c r="R64" s="12">
        <v>0</v>
      </c>
      <c r="S64" s="12">
        <v>0</v>
      </c>
      <c r="T64" s="12">
        <v>0</v>
      </c>
      <c r="U64" s="12">
        <v>0</v>
      </c>
      <c r="V64" s="13"/>
      <c r="W64" s="12">
        <v>0</v>
      </c>
      <c r="X64" s="12">
        <v>0</v>
      </c>
      <c r="Y64" s="12">
        <v>0</v>
      </c>
      <c r="Z64" s="12">
        <v>0</v>
      </c>
      <c r="AA64" s="13"/>
      <c r="AB64" s="12">
        <v>0</v>
      </c>
      <c r="AC64" s="12">
        <v>0</v>
      </c>
      <c r="AD64" s="12">
        <v>0</v>
      </c>
      <c r="AE64" s="12">
        <v>0</v>
      </c>
      <c r="AF64" s="13"/>
      <c r="AG64" s="12">
        <v>0</v>
      </c>
      <c r="AH64" s="12">
        <v>0</v>
      </c>
      <c r="AI64" s="12">
        <v>0</v>
      </c>
      <c r="AJ64" s="12">
        <v>0</v>
      </c>
      <c r="AK64" s="13"/>
      <c r="AL64" s="12">
        <v>0</v>
      </c>
      <c r="AM64" s="12">
        <v>0</v>
      </c>
      <c r="AN64" s="12">
        <v>0</v>
      </c>
      <c r="AO64" s="12">
        <v>0</v>
      </c>
      <c r="AP64" s="13"/>
      <c r="AQ64" s="12">
        <v>0</v>
      </c>
      <c r="AR64" s="12">
        <v>30000</v>
      </c>
      <c r="AS64" s="12">
        <v>0</v>
      </c>
      <c r="AT64" s="12">
        <v>30000</v>
      </c>
      <c r="AU64" s="13"/>
      <c r="AV64" s="12">
        <v>0</v>
      </c>
      <c r="AW64" s="12">
        <v>0</v>
      </c>
      <c r="AX64" s="12">
        <v>0</v>
      </c>
      <c r="AY64" s="12">
        <v>0</v>
      </c>
      <c r="AZ64" s="13"/>
      <c r="BA64" s="12">
        <v>0</v>
      </c>
      <c r="BB64" s="12">
        <v>0</v>
      </c>
      <c r="BC64" s="12">
        <v>0</v>
      </c>
      <c r="BD64" s="12">
        <v>0</v>
      </c>
      <c r="BE64" s="13"/>
      <c r="BF64" s="12">
        <v>0</v>
      </c>
      <c r="BG64" s="12">
        <v>0</v>
      </c>
      <c r="BH64" s="12">
        <v>0</v>
      </c>
      <c r="BI64" s="12">
        <v>0</v>
      </c>
      <c r="BJ64" s="13"/>
      <c r="BK64" s="12">
        <v>0</v>
      </c>
      <c r="BL64" s="12">
        <v>0</v>
      </c>
      <c r="BM64" s="12">
        <v>0</v>
      </c>
      <c r="BN64" s="12">
        <v>0</v>
      </c>
      <c r="BO64" s="13"/>
      <c r="BP64" s="12">
        <v>0</v>
      </c>
      <c r="BQ64" s="12">
        <v>0</v>
      </c>
      <c r="BR64" s="12">
        <v>0</v>
      </c>
      <c r="BS64" s="12">
        <v>0</v>
      </c>
      <c r="BT64" s="13"/>
      <c r="BU64" s="12">
        <v>0</v>
      </c>
      <c r="BV64" s="12">
        <v>0</v>
      </c>
      <c r="BW64" s="12">
        <v>0</v>
      </c>
      <c r="BX64" s="12">
        <v>0</v>
      </c>
      <c r="BY64" s="13"/>
      <c r="BZ64" s="12">
        <v>0</v>
      </c>
      <c r="CA64" s="12">
        <v>0</v>
      </c>
      <c r="CB64" s="12">
        <v>0</v>
      </c>
      <c r="CC64" s="12">
        <v>0</v>
      </c>
      <c r="CD64" s="13"/>
      <c r="CE64" s="12">
        <v>0</v>
      </c>
      <c r="CF64" s="12">
        <v>0</v>
      </c>
      <c r="CG64" s="12">
        <v>0</v>
      </c>
      <c r="CH64" s="12">
        <v>0</v>
      </c>
      <c r="CI64" s="13"/>
    </row>
    <row r="65" spans="1:87" hidden="1">
      <c r="A65" s="10">
        <v>59</v>
      </c>
      <c r="B65" s="11" t="s">
        <v>65</v>
      </c>
      <c r="C65" s="12">
        <v>0</v>
      </c>
      <c r="D65" s="12">
        <v>0</v>
      </c>
      <c r="E65" s="12">
        <v>0</v>
      </c>
      <c r="F65" s="12">
        <v>0</v>
      </c>
      <c r="G65" s="13"/>
      <c r="H65" s="12">
        <v>0</v>
      </c>
      <c r="I65" s="12">
        <v>0</v>
      </c>
      <c r="J65" s="12">
        <v>0</v>
      </c>
      <c r="K65" s="12">
        <v>0</v>
      </c>
      <c r="L65" s="13"/>
      <c r="M65" s="12">
        <v>0</v>
      </c>
      <c r="N65" s="12">
        <v>0</v>
      </c>
      <c r="O65" s="12">
        <v>0</v>
      </c>
      <c r="P65" s="12">
        <v>0</v>
      </c>
      <c r="Q65" s="13"/>
      <c r="R65" s="12">
        <v>0</v>
      </c>
      <c r="S65" s="12">
        <v>0</v>
      </c>
      <c r="T65" s="12">
        <v>0</v>
      </c>
      <c r="U65" s="12">
        <v>0</v>
      </c>
      <c r="V65" s="13"/>
      <c r="W65" s="12">
        <v>0</v>
      </c>
      <c r="X65" s="12">
        <v>0</v>
      </c>
      <c r="Y65" s="12">
        <v>0</v>
      </c>
      <c r="Z65" s="12">
        <v>0</v>
      </c>
      <c r="AA65" s="13"/>
      <c r="AB65" s="12">
        <v>0</v>
      </c>
      <c r="AC65" s="12">
        <v>0</v>
      </c>
      <c r="AD65" s="12">
        <v>0</v>
      </c>
      <c r="AE65" s="12">
        <v>0</v>
      </c>
      <c r="AF65" s="13"/>
      <c r="AG65" s="12">
        <v>0</v>
      </c>
      <c r="AH65" s="12">
        <v>0</v>
      </c>
      <c r="AI65" s="12">
        <v>0</v>
      </c>
      <c r="AJ65" s="12">
        <v>0</v>
      </c>
      <c r="AK65" s="13"/>
      <c r="AL65" s="12">
        <v>0</v>
      </c>
      <c r="AM65" s="12">
        <v>0</v>
      </c>
      <c r="AN65" s="12">
        <v>0</v>
      </c>
      <c r="AO65" s="12">
        <v>0</v>
      </c>
      <c r="AP65" s="13"/>
      <c r="AQ65" s="12">
        <v>0</v>
      </c>
      <c r="AR65" s="12">
        <v>0</v>
      </c>
      <c r="AS65" s="12">
        <v>0</v>
      </c>
      <c r="AT65" s="12">
        <v>0</v>
      </c>
      <c r="AU65" s="13"/>
      <c r="AV65" s="12">
        <v>0</v>
      </c>
      <c r="AW65" s="12">
        <v>0</v>
      </c>
      <c r="AX65" s="12">
        <v>0</v>
      </c>
      <c r="AY65" s="12">
        <v>0</v>
      </c>
      <c r="AZ65" s="13"/>
      <c r="BA65" s="12">
        <v>0</v>
      </c>
      <c r="BB65" s="12">
        <v>0</v>
      </c>
      <c r="BC65" s="12">
        <v>0</v>
      </c>
      <c r="BD65" s="12">
        <v>0</v>
      </c>
      <c r="BE65" s="13"/>
      <c r="BF65" s="12">
        <v>0</v>
      </c>
      <c r="BG65" s="12">
        <v>0</v>
      </c>
      <c r="BH65" s="12">
        <v>0</v>
      </c>
      <c r="BI65" s="12">
        <v>0</v>
      </c>
      <c r="BJ65" s="13"/>
      <c r="BK65" s="12">
        <v>0</v>
      </c>
      <c r="BL65" s="12">
        <v>0</v>
      </c>
      <c r="BM65" s="12">
        <v>0</v>
      </c>
      <c r="BN65" s="12">
        <v>0</v>
      </c>
      <c r="BO65" s="13"/>
      <c r="BP65" s="12">
        <v>0</v>
      </c>
      <c r="BQ65" s="12">
        <v>0</v>
      </c>
      <c r="BR65" s="12">
        <v>0</v>
      </c>
      <c r="BS65" s="12">
        <v>0</v>
      </c>
      <c r="BT65" s="13"/>
      <c r="BU65" s="12">
        <v>0</v>
      </c>
      <c r="BV65" s="12">
        <v>0</v>
      </c>
      <c r="BW65" s="12">
        <v>0</v>
      </c>
      <c r="BX65" s="12">
        <v>0</v>
      </c>
      <c r="BY65" s="13"/>
      <c r="BZ65" s="12">
        <v>0</v>
      </c>
      <c r="CA65" s="12">
        <v>0</v>
      </c>
      <c r="CB65" s="12">
        <v>0</v>
      </c>
      <c r="CC65" s="12">
        <v>0</v>
      </c>
      <c r="CD65" s="13"/>
      <c r="CE65" s="12">
        <v>0</v>
      </c>
      <c r="CF65" s="12">
        <v>0</v>
      </c>
      <c r="CG65" s="12">
        <v>0</v>
      </c>
      <c r="CH65" s="12">
        <v>0</v>
      </c>
      <c r="CI65" s="13"/>
    </row>
    <row r="66" spans="1:87" hidden="1">
      <c r="A66" s="10">
        <v>60</v>
      </c>
      <c r="B66" s="11" t="s">
        <v>49</v>
      </c>
      <c r="C66" s="12">
        <v>0</v>
      </c>
      <c r="D66" s="12">
        <v>0</v>
      </c>
      <c r="E66" s="12">
        <v>0</v>
      </c>
      <c r="F66" s="12">
        <v>0</v>
      </c>
      <c r="G66" s="13"/>
      <c r="H66" s="12">
        <v>0</v>
      </c>
      <c r="I66" s="12">
        <v>0</v>
      </c>
      <c r="J66" s="12">
        <v>0</v>
      </c>
      <c r="K66" s="12">
        <v>0</v>
      </c>
      <c r="L66" s="13"/>
      <c r="M66" s="12">
        <v>0</v>
      </c>
      <c r="N66" s="12">
        <v>0</v>
      </c>
      <c r="O66" s="12">
        <v>0</v>
      </c>
      <c r="P66" s="12">
        <v>0</v>
      </c>
      <c r="Q66" s="13"/>
      <c r="R66" s="12">
        <v>0</v>
      </c>
      <c r="S66" s="12">
        <v>0</v>
      </c>
      <c r="T66" s="12">
        <v>0</v>
      </c>
      <c r="U66" s="12">
        <v>0</v>
      </c>
      <c r="V66" s="13"/>
      <c r="W66" s="12">
        <v>0</v>
      </c>
      <c r="X66" s="12">
        <v>0</v>
      </c>
      <c r="Y66" s="12">
        <v>0</v>
      </c>
      <c r="Z66" s="12">
        <v>0</v>
      </c>
      <c r="AA66" s="13"/>
      <c r="AB66" s="12">
        <v>0</v>
      </c>
      <c r="AC66" s="12">
        <v>0</v>
      </c>
      <c r="AD66" s="12">
        <v>0</v>
      </c>
      <c r="AE66" s="12">
        <v>0</v>
      </c>
      <c r="AF66" s="13"/>
      <c r="AG66" s="12">
        <v>0</v>
      </c>
      <c r="AH66" s="12">
        <v>0</v>
      </c>
      <c r="AI66" s="12">
        <v>0</v>
      </c>
      <c r="AJ66" s="12">
        <v>0</v>
      </c>
      <c r="AK66" s="13"/>
      <c r="AL66" s="12">
        <v>0</v>
      </c>
      <c r="AM66" s="12">
        <v>0</v>
      </c>
      <c r="AN66" s="12">
        <v>0</v>
      </c>
      <c r="AO66" s="12">
        <v>0</v>
      </c>
      <c r="AP66" s="13"/>
      <c r="AQ66" s="12">
        <v>0</v>
      </c>
      <c r="AR66" s="12">
        <v>0</v>
      </c>
      <c r="AS66" s="12">
        <v>0</v>
      </c>
      <c r="AT66" s="12">
        <v>0</v>
      </c>
      <c r="AU66" s="13"/>
      <c r="AV66" s="12">
        <v>0</v>
      </c>
      <c r="AW66" s="12">
        <v>0</v>
      </c>
      <c r="AX66" s="12">
        <v>0</v>
      </c>
      <c r="AY66" s="12">
        <v>0</v>
      </c>
      <c r="AZ66" s="13"/>
      <c r="BA66" s="12">
        <v>0</v>
      </c>
      <c r="BB66" s="12">
        <v>0</v>
      </c>
      <c r="BC66" s="12">
        <v>0</v>
      </c>
      <c r="BD66" s="12">
        <v>0</v>
      </c>
      <c r="BE66" s="13"/>
      <c r="BF66" s="12">
        <v>0</v>
      </c>
      <c r="BG66" s="12">
        <v>0</v>
      </c>
      <c r="BH66" s="12">
        <v>0</v>
      </c>
      <c r="BI66" s="12">
        <v>0</v>
      </c>
      <c r="BJ66" s="13"/>
      <c r="BK66" s="12">
        <v>0</v>
      </c>
      <c r="BL66" s="12">
        <v>0</v>
      </c>
      <c r="BM66" s="12">
        <v>0</v>
      </c>
      <c r="BN66" s="12">
        <v>0</v>
      </c>
      <c r="BO66" s="13"/>
      <c r="BP66" s="12">
        <v>0</v>
      </c>
      <c r="BQ66" s="12">
        <v>0</v>
      </c>
      <c r="BR66" s="12">
        <v>0</v>
      </c>
      <c r="BS66" s="12">
        <v>0</v>
      </c>
      <c r="BT66" s="13"/>
      <c r="BU66" s="12">
        <v>0</v>
      </c>
      <c r="BV66" s="12">
        <v>0</v>
      </c>
      <c r="BW66" s="12">
        <v>0</v>
      </c>
      <c r="BX66" s="12">
        <v>0</v>
      </c>
      <c r="BY66" s="13"/>
      <c r="BZ66" s="12">
        <v>0</v>
      </c>
      <c r="CA66" s="12">
        <v>0</v>
      </c>
      <c r="CB66" s="12">
        <v>0</v>
      </c>
      <c r="CC66" s="12">
        <v>0</v>
      </c>
      <c r="CD66" s="13"/>
      <c r="CE66" s="12">
        <v>0</v>
      </c>
      <c r="CF66" s="12">
        <v>0</v>
      </c>
      <c r="CG66" s="12">
        <v>0</v>
      </c>
      <c r="CH66" s="12">
        <v>0</v>
      </c>
      <c r="CI66" s="13"/>
    </row>
    <row r="67" spans="1:87" hidden="1">
      <c r="A67" s="10">
        <v>61</v>
      </c>
      <c r="B67" s="11" t="s">
        <v>50</v>
      </c>
      <c r="C67" s="12">
        <v>0</v>
      </c>
      <c r="D67" s="12">
        <v>0</v>
      </c>
      <c r="E67" s="12">
        <v>0</v>
      </c>
      <c r="F67" s="12">
        <v>0</v>
      </c>
      <c r="G67" s="13"/>
      <c r="H67" s="12">
        <v>0</v>
      </c>
      <c r="I67" s="12">
        <v>0</v>
      </c>
      <c r="J67" s="12">
        <v>0</v>
      </c>
      <c r="K67" s="12">
        <v>0</v>
      </c>
      <c r="L67" s="13"/>
      <c r="M67" s="12">
        <v>0</v>
      </c>
      <c r="N67" s="12">
        <v>0</v>
      </c>
      <c r="O67" s="12">
        <v>0</v>
      </c>
      <c r="P67" s="12">
        <v>0</v>
      </c>
      <c r="Q67" s="13"/>
      <c r="R67" s="12">
        <v>0</v>
      </c>
      <c r="S67" s="12">
        <v>0</v>
      </c>
      <c r="T67" s="12">
        <v>0</v>
      </c>
      <c r="U67" s="12">
        <v>0</v>
      </c>
      <c r="V67" s="13"/>
      <c r="W67" s="12">
        <v>0</v>
      </c>
      <c r="X67" s="12">
        <v>0</v>
      </c>
      <c r="Y67" s="12">
        <v>0</v>
      </c>
      <c r="Z67" s="12">
        <v>0</v>
      </c>
      <c r="AA67" s="13"/>
      <c r="AB67" s="12">
        <v>0</v>
      </c>
      <c r="AC67" s="12">
        <v>0</v>
      </c>
      <c r="AD67" s="12">
        <v>0</v>
      </c>
      <c r="AE67" s="12">
        <v>0</v>
      </c>
      <c r="AF67" s="13"/>
      <c r="AG67" s="12">
        <v>0</v>
      </c>
      <c r="AH67" s="12">
        <v>0</v>
      </c>
      <c r="AI67" s="12">
        <v>0</v>
      </c>
      <c r="AJ67" s="12">
        <v>0</v>
      </c>
      <c r="AK67" s="13"/>
      <c r="AL67" s="12">
        <v>0</v>
      </c>
      <c r="AM67" s="12">
        <v>0</v>
      </c>
      <c r="AN67" s="12">
        <v>0</v>
      </c>
      <c r="AO67" s="12">
        <v>0</v>
      </c>
      <c r="AP67" s="13"/>
      <c r="AQ67" s="12">
        <v>0</v>
      </c>
      <c r="AR67" s="12">
        <v>0</v>
      </c>
      <c r="AS67" s="12">
        <v>0</v>
      </c>
      <c r="AT67" s="12">
        <v>0</v>
      </c>
      <c r="AU67" s="13"/>
      <c r="AV67" s="12">
        <v>0</v>
      </c>
      <c r="AW67" s="12">
        <v>0</v>
      </c>
      <c r="AX67" s="12">
        <v>0</v>
      </c>
      <c r="AY67" s="12">
        <v>0</v>
      </c>
      <c r="AZ67" s="13"/>
      <c r="BA67" s="12">
        <v>0</v>
      </c>
      <c r="BB67" s="12">
        <v>0</v>
      </c>
      <c r="BC67" s="12">
        <v>0</v>
      </c>
      <c r="BD67" s="12">
        <v>0</v>
      </c>
      <c r="BE67" s="13"/>
      <c r="BF67" s="12">
        <v>0</v>
      </c>
      <c r="BG67" s="12">
        <v>0</v>
      </c>
      <c r="BH67" s="12">
        <v>0</v>
      </c>
      <c r="BI67" s="12">
        <v>0</v>
      </c>
      <c r="BJ67" s="13"/>
      <c r="BK67" s="12">
        <v>0</v>
      </c>
      <c r="BL67" s="12">
        <v>0</v>
      </c>
      <c r="BM67" s="12">
        <v>0</v>
      </c>
      <c r="BN67" s="12">
        <v>0</v>
      </c>
      <c r="BO67" s="13"/>
      <c r="BP67" s="12">
        <v>0</v>
      </c>
      <c r="BQ67" s="12">
        <v>0</v>
      </c>
      <c r="BR67" s="12">
        <v>0</v>
      </c>
      <c r="BS67" s="12">
        <v>0</v>
      </c>
      <c r="BT67" s="13"/>
      <c r="BU67" s="12">
        <v>0</v>
      </c>
      <c r="BV67" s="12">
        <v>0</v>
      </c>
      <c r="BW67" s="12">
        <v>0</v>
      </c>
      <c r="BX67" s="12">
        <v>0</v>
      </c>
      <c r="BY67" s="13"/>
      <c r="BZ67" s="12">
        <v>0</v>
      </c>
      <c r="CA67" s="12">
        <v>0</v>
      </c>
      <c r="CB67" s="12">
        <v>0</v>
      </c>
      <c r="CC67" s="12">
        <v>0</v>
      </c>
      <c r="CD67" s="13"/>
      <c r="CE67" s="12">
        <v>0</v>
      </c>
      <c r="CF67" s="12">
        <v>0</v>
      </c>
      <c r="CG67" s="12">
        <v>0</v>
      </c>
      <c r="CH67" s="12">
        <v>0</v>
      </c>
      <c r="CI67" s="13"/>
    </row>
    <row r="68" spans="1:87" ht="31.5" hidden="1">
      <c r="A68" s="10">
        <v>62</v>
      </c>
      <c r="B68" s="14" t="s">
        <v>51</v>
      </c>
      <c r="C68" s="12">
        <v>0</v>
      </c>
      <c r="D68" s="12">
        <v>0</v>
      </c>
      <c r="E68" s="12">
        <v>0</v>
      </c>
      <c r="F68" s="12">
        <v>0</v>
      </c>
      <c r="G68" s="13"/>
      <c r="H68" s="12">
        <v>0</v>
      </c>
      <c r="I68" s="12">
        <v>0</v>
      </c>
      <c r="J68" s="12">
        <v>0</v>
      </c>
      <c r="K68" s="12">
        <v>0</v>
      </c>
      <c r="L68" s="13"/>
      <c r="M68" s="12">
        <v>0</v>
      </c>
      <c r="N68" s="12">
        <v>0</v>
      </c>
      <c r="O68" s="12">
        <v>0</v>
      </c>
      <c r="P68" s="12">
        <v>0</v>
      </c>
      <c r="Q68" s="13"/>
      <c r="R68" s="12">
        <v>0</v>
      </c>
      <c r="S68" s="12">
        <v>0</v>
      </c>
      <c r="T68" s="12">
        <v>0</v>
      </c>
      <c r="U68" s="12">
        <v>0</v>
      </c>
      <c r="V68" s="13"/>
      <c r="W68" s="12">
        <v>0</v>
      </c>
      <c r="X68" s="12">
        <v>0</v>
      </c>
      <c r="Y68" s="12">
        <v>0</v>
      </c>
      <c r="Z68" s="12">
        <v>0</v>
      </c>
      <c r="AA68" s="13"/>
      <c r="AB68" s="12">
        <v>0</v>
      </c>
      <c r="AC68" s="12">
        <v>0</v>
      </c>
      <c r="AD68" s="12">
        <v>0</v>
      </c>
      <c r="AE68" s="12">
        <v>0</v>
      </c>
      <c r="AF68" s="13"/>
      <c r="AG68" s="12">
        <v>0</v>
      </c>
      <c r="AH68" s="12">
        <v>0</v>
      </c>
      <c r="AI68" s="12">
        <v>0</v>
      </c>
      <c r="AJ68" s="12">
        <v>0</v>
      </c>
      <c r="AK68" s="13"/>
      <c r="AL68" s="12">
        <v>0</v>
      </c>
      <c r="AM68" s="12">
        <v>0</v>
      </c>
      <c r="AN68" s="12">
        <v>0</v>
      </c>
      <c r="AO68" s="12">
        <v>0</v>
      </c>
      <c r="AP68" s="13"/>
      <c r="AQ68" s="12">
        <v>0</v>
      </c>
      <c r="AR68" s="12">
        <v>0</v>
      </c>
      <c r="AS68" s="12">
        <v>0</v>
      </c>
      <c r="AT68" s="12">
        <v>0</v>
      </c>
      <c r="AU68" s="13"/>
      <c r="AV68" s="12">
        <v>0</v>
      </c>
      <c r="AW68" s="12">
        <v>0</v>
      </c>
      <c r="AX68" s="12">
        <v>0</v>
      </c>
      <c r="AY68" s="12">
        <v>0</v>
      </c>
      <c r="AZ68" s="13"/>
      <c r="BA68" s="12">
        <v>0</v>
      </c>
      <c r="BB68" s="12">
        <v>0</v>
      </c>
      <c r="BC68" s="12">
        <v>0</v>
      </c>
      <c r="BD68" s="12">
        <v>0</v>
      </c>
      <c r="BE68" s="13"/>
      <c r="BF68" s="12">
        <v>0</v>
      </c>
      <c r="BG68" s="12">
        <v>0</v>
      </c>
      <c r="BH68" s="12">
        <v>0</v>
      </c>
      <c r="BI68" s="12">
        <v>0</v>
      </c>
      <c r="BJ68" s="13"/>
      <c r="BK68" s="12">
        <v>0</v>
      </c>
      <c r="BL68" s="12">
        <v>0</v>
      </c>
      <c r="BM68" s="12">
        <v>0</v>
      </c>
      <c r="BN68" s="12">
        <v>0</v>
      </c>
      <c r="BO68" s="13"/>
      <c r="BP68" s="12">
        <v>0</v>
      </c>
      <c r="BQ68" s="12">
        <v>0</v>
      </c>
      <c r="BR68" s="12">
        <v>0</v>
      </c>
      <c r="BS68" s="12">
        <v>0</v>
      </c>
      <c r="BT68" s="13"/>
      <c r="BU68" s="12">
        <v>0</v>
      </c>
      <c r="BV68" s="12">
        <v>0</v>
      </c>
      <c r="BW68" s="12">
        <v>0</v>
      </c>
      <c r="BX68" s="12">
        <v>0</v>
      </c>
      <c r="BY68" s="13"/>
      <c r="BZ68" s="12">
        <v>0</v>
      </c>
      <c r="CA68" s="12">
        <v>0</v>
      </c>
      <c r="CB68" s="12">
        <v>0</v>
      </c>
      <c r="CC68" s="12">
        <v>0</v>
      </c>
      <c r="CD68" s="13"/>
      <c r="CE68" s="12">
        <v>0</v>
      </c>
      <c r="CF68" s="12">
        <v>0</v>
      </c>
      <c r="CG68" s="12">
        <v>0</v>
      </c>
      <c r="CH68" s="12">
        <v>0</v>
      </c>
      <c r="CI68" s="13"/>
    </row>
    <row r="69" spans="1:87" hidden="1">
      <c r="A69" s="205" t="s">
        <v>52</v>
      </c>
      <c r="B69" s="205"/>
      <c r="C69" s="15">
        <v>1200</v>
      </c>
      <c r="D69" s="15">
        <v>1260000</v>
      </c>
      <c r="E69" s="15">
        <v>0</v>
      </c>
      <c r="F69" s="15">
        <v>1260000</v>
      </c>
      <c r="G69" s="13"/>
      <c r="H69" s="15">
        <v>2499.6311827535769</v>
      </c>
      <c r="I69" s="15">
        <v>1999999.9038136424</v>
      </c>
      <c r="J69" s="15">
        <v>0</v>
      </c>
      <c r="K69" s="15">
        <v>1999999.9038136424</v>
      </c>
      <c r="L69" s="13"/>
      <c r="M69" s="15">
        <v>8</v>
      </c>
      <c r="N69" s="15">
        <v>400000</v>
      </c>
      <c r="O69" s="15">
        <v>0</v>
      </c>
      <c r="P69" s="15">
        <v>400000</v>
      </c>
      <c r="Q69" s="13"/>
      <c r="R69" s="15">
        <v>0</v>
      </c>
      <c r="S69" s="15">
        <v>1850000</v>
      </c>
      <c r="T69" s="15">
        <v>0</v>
      </c>
      <c r="U69" s="15">
        <v>1850000</v>
      </c>
      <c r="V69" s="13"/>
      <c r="W69" s="15">
        <v>0</v>
      </c>
      <c r="X69" s="15">
        <v>570000</v>
      </c>
      <c r="Y69" s="15">
        <v>0</v>
      </c>
      <c r="Z69" s="15">
        <v>570000</v>
      </c>
      <c r="AA69" s="13"/>
      <c r="AB69" s="15">
        <v>0</v>
      </c>
      <c r="AC69" s="15">
        <v>70000</v>
      </c>
      <c r="AD69" s="15">
        <v>0</v>
      </c>
      <c r="AE69" s="15">
        <v>70000</v>
      </c>
      <c r="AF69" s="13"/>
      <c r="AG69" s="15">
        <v>0</v>
      </c>
      <c r="AH69" s="15">
        <v>450000</v>
      </c>
      <c r="AI69" s="15">
        <v>0</v>
      </c>
      <c r="AJ69" s="15">
        <v>450000</v>
      </c>
      <c r="AK69" s="13"/>
      <c r="AL69" s="15">
        <v>0</v>
      </c>
      <c r="AM69" s="15">
        <v>600000</v>
      </c>
      <c r="AN69" s="15">
        <v>0</v>
      </c>
      <c r="AO69" s="15">
        <v>600000</v>
      </c>
      <c r="AP69" s="13"/>
      <c r="AQ69" s="15">
        <v>0</v>
      </c>
      <c r="AR69" s="15">
        <v>240000</v>
      </c>
      <c r="AS69" s="15">
        <v>0</v>
      </c>
      <c r="AT69" s="15">
        <v>240000</v>
      </c>
      <c r="AU69" s="13"/>
      <c r="AV69" s="15">
        <v>0</v>
      </c>
      <c r="AW69" s="15">
        <v>0</v>
      </c>
      <c r="AX69" s="15">
        <v>0</v>
      </c>
      <c r="AY69" s="15">
        <v>0</v>
      </c>
      <c r="AZ69" s="13"/>
      <c r="BA69" s="15">
        <v>6</v>
      </c>
      <c r="BB69" s="15">
        <v>600000</v>
      </c>
      <c r="BC69" s="15">
        <v>0</v>
      </c>
      <c r="BD69" s="15">
        <v>600000</v>
      </c>
      <c r="BE69" s="13"/>
      <c r="BF69" s="15">
        <v>0</v>
      </c>
      <c r="BG69" s="15">
        <v>0</v>
      </c>
      <c r="BH69" s="15">
        <v>0</v>
      </c>
      <c r="BI69" s="15">
        <v>0</v>
      </c>
      <c r="BJ69" s="13"/>
      <c r="BK69" s="15">
        <v>1</v>
      </c>
      <c r="BL69" s="15">
        <v>50000</v>
      </c>
      <c r="BM69" s="15">
        <v>0</v>
      </c>
      <c r="BN69" s="15">
        <v>50000</v>
      </c>
      <c r="BO69" s="13"/>
      <c r="BP69" s="15">
        <v>1</v>
      </c>
      <c r="BQ69" s="15">
        <v>400000</v>
      </c>
      <c r="BR69" s="15">
        <v>0</v>
      </c>
      <c r="BS69" s="15">
        <v>400000</v>
      </c>
      <c r="BT69" s="13"/>
      <c r="BU69" s="15">
        <v>0</v>
      </c>
      <c r="BV69" s="15">
        <v>0</v>
      </c>
      <c r="BW69" s="15">
        <v>0</v>
      </c>
      <c r="BX69" s="15">
        <v>0</v>
      </c>
      <c r="BY69" s="13"/>
      <c r="BZ69" s="15">
        <v>0</v>
      </c>
      <c r="CA69" s="15">
        <v>0</v>
      </c>
      <c r="CB69" s="15">
        <v>0</v>
      </c>
      <c r="CC69" s="15">
        <v>0</v>
      </c>
      <c r="CD69" s="13"/>
      <c r="CE69" s="15">
        <v>0</v>
      </c>
      <c r="CF69" s="15">
        <v>8489999.9038136415</v>
      </c>
      <c r="CG69" s="15">
        <v>0</v>
      </c>
      <c r="CH69" s="15">
        <v>8489999.9038136415</v>
      </c>
      <c r="CI69" s="13"/>
    </row>
    <row r="70" spans="1:87" hidden="1">
      <c r="A70" s="206" t="s">
        <v>53</v>
      </c>
      <c r="B70" s="206"/>
      <c r="C70" s="16">
        <v>0</v>
      </c>
      <c r="D70" s="16">
        <v>100000</v>
      </c>
      <c r="E70" s="16">
        <v>0</v>
      </c>
      <c r="F70" s="16">
        <v>100000</v>
      </c>
      <c r="G70" s="13"/>
      <c r="H70" s="16">
        <v>0.36881724642307745</v>
      </c>
      <c r="I70" s="16">
        <v>9.6186357550323009E-2</v>
      </c>
      <c r="J70" s="16">
        <v>0</v>
      </c>
      <c r="K70" s="16">
        <v>9.6186357550323009E-2</v>
      </c>
      <c r="L70" s="13"/>
      <c r="M70" s="16">
        <v>0</v>
      </c>
      <c r="N70" s="16">
        <v>0</v>
      </c>
      <c r="O70" s="16">
        <v>0</v>
      </c>
      <c r="P70" s="16">
        <v>0</v>
      </c>
      <c r="Q70" s="13"/>
      <c r="R70" s="16">
        <v>0</v>
      </c>
      <c r="S70" s="16">
        <v>0</v>
      </c>
      <c r="T70" s="16">
        <v>0</v>
      </c>
      <c r="U70" s="16">
        <v>0</v>
      </c>
      <c r="V70" s="13"/>
      <c r="W70" s="16">
        <v>0</v>
      </c>
      <c r="X70" s="16">
        <v>0</v>
      </c>
      <c r="Y70" s="16">
        <v>0</v>
      </c>
      <c r="Z70" s="16">
        <v>0</v>
      </c>
      <c r="AA70" s="13"/>
      <c r="AB70" s="16">
        <v>0</v>
      </c>
      <c r="AC70" s="16">
        <v>0</v>
      </c>
      <c r="AD70" s="16">
        <v>0</v>
      </c>
      <c r="AE70" s="16">
        <v>0</v>
      </c>
      <c r="AF70" s="13"/>
      <c r="AG70" s="16">
        <v>0</v>
      </c>
      <c r="AH70" s="16">
        <v>0</v>
      </c>
      <c r="AI70" s="16">
        <v>0</v>
      </c>
      <c r="AJ70" s="16">
        <v>0</v>
      </c>
      <c r="AK70" s="13"/>
      <c r="AL70" s="16">
        <v>0</v>
      </c>
      <c r="AM70" s="16">
        <v>0</v>
      </c>
      <c r="AN70" s="16">
        <v>0</v>
      </c>
      <c r="AO70" s="16">
        <v>0</v>
      </c>
      <c r="AP70" s="13"/>
      <c r="AQ70" s="16">
        <v>0</v>
      </c>
      <c r="AR70" s="16">
        <v>0</v>
      </c>
      <c r="AS70" s="16">
        <v>0</v>
      </c>
      <c r="AT70" s="16">
        <v>0</v>
      </c>
      <c r="AU70" s="13"/>
      <c r="AV70" s="16">
        <v>0</v>
      </c>
      <c r="AW70" s="16">
        <v>0</v>
      </c>
      <c r="AX70" s="16">
        <v>0</v>
      </c>
      <c r="AY70" s="16">
        <v>0</v>
      </c>
      <c r="AZ70" s="13"/>
      <c r="BA70" s="16">
        <v>0</v>
      </c>
      <c r="BB70" s="16">
        <v>300000</v>
      </c>
      <c r="BC70" s="16">
        <v>0</v>
      </c>
      <c r="BD70" s="16">
        <v>300000</v>
      </c>
      <c r="BE70" s="13"/>
      <c r="BF70" s="16">
        <v>0</v>
      </c>
      <c r="BG70" s="16">
        <v>1500000</v>
      </c>
      <c r="BH70" s="16">
        <v>0</v>
      </c>
      <c r="BI70" s="16">
        <v>1500000</v>
      </c>
      <c r="BJ70" s="13"/>
      <c r="BK70" s="16">
        <v>0</v>
      </c>
      <c r="BL70" s="16">
        <v>0</v>
      </c>
      <c r="BM70" s="16">
        <v>0</v>
      </c>
      <c r="BN70" s="16">
        <v>0</v>
      </c>
      <c r="BO70" s="13"/>
      <c r="BP70" s="16">
        <v>0</v>
      </c>
      <c r="BQ70" s="16">
        <v>0</v>
      </c>
      <c r="BR70" s="16">
        <v>0</v>
      </c>
      <c r="BS70" s="16">
        <v>0</v>
      </c>
      <c r="BT70" s="13"/>
      <c r="BU70" s="16">
        <v>0</v>
      </c>
      <c r="BV70" s="16">
        <v>1000000</v>
      </c>
      <c r="BW70" s="16">
        <v>0</v>
      </c>
      <c r="BX70" s="16">
        <v>1000000</v>
      </c>
      <c r="BY70" s="13"/>
      <c r="BZ70" s="16">
        <v>0</v>
      </c>
      <c r="CA70" s="16">
        <v>1000000</v>
      </c>
      <c r="CB70" s="16">
        <v>0</v>
      </c>
      <c r="CC70" s="16">
        <v>1000000</v>
      </c>
      <c r="CD70" s="13"/>
      <c r="CE70" s="16">
        <v>0</v>
      </c>
      <c r="CF70" s="16">
        <v>3900000.0961863576</v>
      </c>
      <c r="CG70" s="16">
        <v>0</v>
      </c>
      <c r="CH70" s="16">
        <v>3900000.0961863576</v>
      </c>
      <c r="CI70" s="13"/>
    </row>
    <row r="71" spans="1:87" hidden="1">
      <c r="A71" s="204" t="s">
        <v>54</v>
      </c>
      <c r="B71" s="204"/>
      <c r="C71" s="17">
        <v>1200</v>
      </c>
      <c r="D71" s="17">
        <v>1360000</v>
      </c>
      <c r="E71" s="17">
        <v>0</v>
      </c>
      <c r="F71" s="17">
        <v>1360000</v>
      </c>
      <c r="G71" s="13"/>
      <c r="H71" s="17">
        <v>2500</v>
      </c>
      <c r="I71" s="17">
        <v>2000000</v>
      </c>
      <c r="J71" s="17">
        <v>0</v>
      </c>
      <c r="K71" s="17">
        <v>2000000</v>
      </c>
      <c r="L71" s="13"/>
      <c r="M71" s="17">
        <v>8</v>
      </c>
      <c r="N71" s="17">
        <v>400000</v>
      </c>
      <c r="O71" s="17">
        <v>0</v>
      </c>
      <c r="P71" s="17">
        <v>400000</v>
      </c>
      <c r="Q71" s="13"/>
      <c r="R71" s="17">
        <v>0</v>
      </c>
      <c r="S71" s="17">
        <v>1850000</v>
      </c>
      <c r="T71" s="17">
        <v>0</v>
      </c>
      <c r="U71" s="17">
        <v>1850000</v>
      </c>
      <c r="V71" s="13"/>
      <c r="W71" s="17">
        <v>0</v>
      </c>
      <c r="X71" s="17">
        <v>570000</v>
      </c>
      <c r="Y71" s="17">
        <v>0</v>
      </c>
      <c r="Z71" s="17">
        <v>570000</v>
      </c>
      <c r="AA71" s="13"/>
      <c r="AB71" s="17">
        <v>0</v>
      </c>
      <c r="AC71" s="17">
        <v>70000</v>
      </c>
      <c r="AD71" s="17">
        <v>0</v>
      </c>
      <c r="AE71" s="17">
        <v>70000</v>
      </c>
      <c r="AF71" s="13"/>
      <c r="AG71" s="17">
        <v>0</v>
      </c>
      <c r="AH71" s="17">
        <v>450000</v>
      </c>
      <c r="AI71" s="17">
        <v>0</v>
      </c>
      <c r="AJ71" s="17">
        <v>450000</v>
      </c>
      <c r="AK71" s="13"/>
      <c r="AL71" s="17">
        <v>0</v>
      </c>
      <c r="AM71" s="17">
        <v>600000</v>
      </c>
      <c r="AN71" s="17">
        <v>0</v>
      </c>
      <c r="AO71" s="17">
        <v>600000</v>
      </c>
      <c r="AP71" s="13"/>
      <c r="AQ71" s="17">
        <v>0</v>
      </c>
      <c r="AR71" s="17">
        <v>240000</v>
      </c>
      <c r="AS71" s="17">
        <v>0</v>
      </c>
      <c r="AT71" s="17">
        <v>240000</v>
      </c>
      <c r="AU71" s="13"/>
      <c r="AV71" s="17">
        <v>0</v>
      </c>
      <c r="AW71" s="17">
        <v>0</v>
      </c>
      <c r="AX71" s="17">
        <v>0</v>
      </c>
      <c r="AY71" s="17">
        <v>0</v>
      </c>
      <c r="AZ71" s="13"/>
      <c r="BA71" s="17">
        <v>6</v>
      </c>
      <c r="BB71" s="17">
        <v>900000</v>
      </c>
      <c r="BC71" s="17">
        <v>0</v>
      </c>
      <c r="BD71" s="17">
        <v>900000</v>
      </c>
      <c r="BE71" s="13"/>
      <c r="BF71" s="17">
        <v>0</v>
      </c>
      <c r="BG71" s="17">
        <v>1500000</v>
      </c>
      <c r="BH71" s="17">
        <v>0</v>
      </c>
      <c r="BI71" s="17">
        <v>1500000</v>
      </c>
      <c r="BJ71" s="13"/>
      <c r="BK71" s="17">
        <v>1</v>
      </c>
      <c r="BL71" s="17">
        <v>50000</v>
      </c>
      <c r="BM71" s="17">
        <v>0</v>
      </c>
      <c r="BN71" s="17">
        <v>50000</v>
      </c>
      <c r="BO71" s="13"/>
      <c r="BP71" s="17">
        <v>1</v>
      </c>
      <c r="BQ71" s="17">
        <v>400000</v>
      </c>
      <c r="BR71" s="17">
        <v>0</v>
      </c>
      <c r="BS71" s="17">
        <v>400000</v>
      </c>
      <c r="BT71" s="13"/>
      <c r="BU71" s="17">
        <v>0</v>
      </c>
      <c r="BV71" s="17">
        <v>1000000</v>
      </c>
      <c r="BW71" s="17">
        <v>0</v>
      </c>
      <c r="BX71" s="17">
        <v>1000000</v>
      </c>
      <c r="BY71" s="13"/>
      <c r="BZ71" s="17">
        <v>0</v>
      </c>
      <c r="CA71" s="17">
        <v>1000000</v>
      </c>
      <c r="CB71" s="17">
        <v>0</v>
      </c>
      <c r="CC71" s="17">
        <v>1000000</v>
      </c>
      <c r="CD71" s="13"/>
      <c r="CE71" s="17">
        <v>0</v>
      </c>
      <c r="CF71" s="17">
        <v>12390000</v>
      </c>
      <c r="CG71" s="17">
        <v>0</v>
      </c>
      <c r="CH71" s="17">
        <v>12390000</v>
      </c>
      <c r="CI71" s="13"/>
    </row>
    <row r="72" spans="1:87">
      <c r="A72" s="142">
        <v>1</v>
      </c>
      <c r="B72" s="135" t="s">
        <v>1888</v>
      </c>
      <c r="K72" s="18"/>
      <c r="P72" s="18"/>
      <c r="U72" s="18"/>
      <c r="Z72" s="18"/>
      <c r="AE72" s="18"/>
      <c r="AJ72" s="18"/>
      <c r="AO72" s="18"/>
      <c r="AT72" s="18"/>
      <c r="BD72" s="18"/>
      <c r="BI72" s="18"/>
      <c r="BN72" s="18"/>
      <c r="BS72" s="18"/>
      <c r="BX72" s="18"/>
      <c r="CC72" s="18"/>
      <c r="CE72" s="12">
        <f t="shared" ref="CE72:CE102" si="1">C72+H72+R72+W72</f>
        <v>0</v>
      </c>
      <c r="CF72" s="12">
        <f t="shared" ref="CF72:CF102" si="2">D72+I72+S72+X72</f>
        <v>0</v>
      </c>
      <c r="CG72" s="12">
        <f t="shared" ref="CG72:CG102" si="3">E72+J72+T72+Y72</f>
        <v>0</v>
      </c>
      <c r="CH72" s="12">
        <f t="shared" ref="CH72:CH102" si="4">F72+K72+U72+Z72</f>
        <v>0</v>
      </c>
    </row>
    <row r="73" spans="1:87">
      <c r="A73" s="142">
        <v>2</v>
      </c>
      <c r="B73" s="135" t="s">
        <v>1889</v>
      </c>
      <c r="CE73" s="12">
        <f t="shared" si="1"/>
        <v>0</v>
      </c>
      <c r="CF73" s="12">
        <f t="shared" si="2"/>
        <v>0</v>
      </c>
      <c r="CG73" s="12">
        <f t="shared" si="3"/>
        <v>0</v>
      </c>
      <c r="CH73" s="12">
        <f t="shared" si="4"/>
        <v>0</v>
      </c>
    </row>
    <row r="74" spans="1:87">
      <c r="A74" s="142">
        <v>3</v>
      </c>
      <c r="B74" s="135" t="s">
        <v>1890</v>
      </c>
      <c r="D74" s="19"/>
      <c r="E74" s="19"/>
      <c r="F74" s="19"/>
      <c r="CE74" s="12">
        <f t="shared" si="1"/>
        <v>0</v>
      </c>
      <c r="CF74" s="12">
        <f t="shared" si="2"/>
        <v>0</v>
      </c>
      <c r="CG74" s="12">
        <f t="shared" si="3"/>
        <v>0</v>
      </c>
      <c r="CH74" s="12">
        <f t="shared" si="4"/>
        <v>0</v>
      </c>
    </row>
    <row r="75" spans="1:87">
      <c r="A75" s="142">
        <v>4</v>
      </c>
      <c r="B75" s="135" t="s">
        <v>1891</v>
      </c>
      <c r="CE75" s="12">
        <f t="shared" si="1"/>
        <v>0</v>
      </c>
      <c r="CF75" s="12">
        <f t="shared" si="2"/>
        <v>0</v>
      </c>
      <c r="CG75" s="12">
        <f t="shared" si="3"/>
        <v>0</v>
      </c>
      <c r="CH75" s="12">
        <f t="shared" si="4"/>
        <v>0</v>
      </c>
    </row>
    <row r="76" spans="1:87">
      <c r="A76" s="142">
        <v>5</v>
      </c>
      <c r="B76" s="135" t="s">
        <v>1892</v>
      </c>
      <c r="CE76" s="12">
        <f t="shared" si="1"/>
        <v>0</v>
      </c>
      <c r="CF76" s="12">
        <f t="shared" si="2"/>
        <v>0</v>
      </c>
      <c r="CG76" s="12">
        <f t="shared" si="3"/>
        <v>0</v>
      </c>
      <c r="CH76" s="12">
        <f t="shared" si="4"/>
        <v>0</v>
      </c>
    </row>
    <row r="77" spans="1:87">
      <c r="A77" s="142">
        <v>6</v>
      </c>
      <c r="B77" s="135" t="s">
        <v>1893</v>
      </c>
      <c r="CE77" s="12">
        <f t="shared" si="1"/>
        <v>0</v>
      </c>
      <c r="CF77" s="12">
        <f t="shared" si="2"/>
        <v>0</v>
      </c>
      <c r="CG77" s="12">
        <f t="shared" si="3"/>
        <v>0</v>
      </c>
      <c r="CH77" s="12">
        <f t="shared" si="4"/>
        <v>0</v>
      </c>
    </row>
    <row r="78" spans="1:87">
      <c r="A78" s="142">
        <v>7</v>
      </c>
      <c r="B78" s="135" t="s">
        <v>1894</v>
      </c>
      <c r="CE78" s="12">
        <f t="shared" si="1"/>
        <v>0</v>
      </c>
      <c r="CF78" s="12">
        <f t="shared" si="2"/>
        <v>0</v>
      </c>
      <c r="CG78" s="12">
        <f t="shared" si="3"/>
        <v>0</v>
      </c>
      <c r="CH78" s="12">
        <f t="shared" si="4"/>
        <v>0</v>
      </c>
    </row>
    <row r="79" spans="1:87">
      <c r="A79" s="142">
        <v>8</v>
      </c>
      <c r="B79" s="135" t="s">
        <v>1895</v>
      </c>
      <c r="CE79" s="12">
        <f t="shared" si="1"/>
        <v>0</v>
      </c>
      <c r="CF79" s="12">
        <f t="shared" si="2"/>
        <v>0</v>
      </c>
      <c r="CG79" s="12">
        <f t="shared" si="3"/>
        <v>0</v>
      </c>
      <c r="CH79" s="12">
        <f t="shared" si="4"/>
        <v>0</v>
      </c>
    </row>
    <row r="80" spans="1:87">
      <c r="A80" s="142">
        <v>9</v>
      </c>
      <c r="B80" s="135" t="s">
        <v>1896</v>
      </c>
      <c r="CE80" s="12">
        <f t="shared" si="1"/>
        <v>0</v>
      </c>
      <c r="CF80" s="12">
        <f t="shared" si="2"/>
        <v>0</v>
      </c>
      <c r="CG80" s="12">
        <f t="shared" si="3"/>
        <v>0</v>
      </c>
      <c r="CH80" s="12">
        <f t="shared" si="4"/>
        <v>0</v>
      </c>
    </row>
    <row r="81" spans="1:86">
      <c r="A81" s="142">
        <v>10</v>
      </c>
      <c r="B81" s="135" t="s">
        <v>1897</v>
      </c>
      <c r="CE81" s="12">
        <f t="shared" si="1"/>
        <v>0</v>
      </c>
      <c r="CF81" s="12">
        <f t="shared" si="2"/>
        <v>0</v>
      </c>
      <c r="CG81" s="12">
        <f t="shared" si="3"/>
        <v>0</v>
      </c>
      <c r="CH81" s="12">
        <f t="shared" si="4"/>
        <v>0</v>
      </c>
    </row>
    <row r="82" spans="1:86">
      <c r="A82" s="142">
        <v>11</v>
      </c>
      <c r="B82" s="135" t="s">
        <v>1898</v>
      </c>
      <c r="CE82" s="12">
        <f t="shared" si="1"/>
        <v>0</v>
      </c>
      <c r="CF82" s="12">
        <f t="shared" si="2"/>
        <v>0</v>
      </c>
      <c r="CG82" s="12">
        <f t="shared" si="3"/>
        <v>0</v>
      </c>
      <c r="CH82" s="12">
        <f t="shared" si="4"/>
        <v>0</v>
      </c>
    </row>
    <row r="83" spans="1:86">
      <c r="A83" s="142">
        <v>12</v>
      </c>
      <c r="B83" s="135" t="s">
        <v>1899</v>
      </c>
      <c r="CE83" s="12">
        <f t="shared" si="1"/>
        <v>0</v>
      </c>
      <c r="CF83" s="12">
        <f t="shared" si="2"/>
        <v>0</v>
      </c>
      <c r="CG83" s="12">
        <f t="shared" si="3"/>
        <v>0</v>
      </c>
      <c r="CH83" s="12">
        <f t="shared" si="4"/>
        <v>0</v>
      </c>
    </row>
    <row r="84" spans="1:86">
      <c r="A84" s="142">
        <v>13</v>
      </c>
      <c r="B84" s="135" t="s">
        <v>1900</v>
      </c>
      <c r="CE84" s="12">
        <f t="shared" si="1"/>
        <v>0</v>
      </c>
      <c r="CF84" s="12">
        <f t="shared" si="2"/>
        <v>0</v>
      </c>
      <c r="CG84" s="12">
        <f t="shared" si="3"/>
        <v>0</v>
      </c>
      <c r="CH84" s="12">
        <f t="shared" si="4"/>
        <v>0</v>
      </c>
    </row>
    <row r="85" spans="1:86">
      <c r="A85" s="142">
        <v>14</v>
      </c>
      <c r="B85" s="135" t="s">
        <v>1901</v>
      </c>
      <c r="CE85" s="12">
        <f t="shared" si="1"/>
        <v>0</v>
      </c>
      <c r="CF85" s="12">
        <f t="shared" si="2"/>
        <v>0</v>
      </c>
      <c r="CG85" s="12">
        <f t="shared" si="3"/>
        <v>0</v>
      </c>
      <c r="CH85" s="12">
        <f t="shared" si="4"/>
        <v>0</v>
      </c>
    </row>
    <row r="86" spans="1:86">
      <c r="A86" s="142">
        <v>15</v>
      </c>
      <c r="B86" s="135" t="s">
        <v>1902</v>
      </c>
      <c r="CE86" s="12">
        <f t="shared" si="1"/>
        <v>0</v>
      </c>
      <c r="CF86" s="12">
        <f t="shared" si="2"/>
        <v>0</v>
      </c>
      <c r="CG86" s="12">
        <f t="shared" si="3"/>
        <v>0</v>
      </c>
      <c r="CH86" s="12">
        <f t="shared" si="4"/>
        <v>0</v>
      </c>
    </row>
    <row r="87" spans="1:86">
      <c r="A87" s="142">
        <v>16</v>
      </c>
      <c r="B87" s="135" t="s">
        <v>1903</v>
      </c>
      <c r="CE87" s="12">
        <f t="shared" si="1"/>
        <v>0</v>
      </c>
      <c r="CF87" s="12">
        <f t="shared" si="2"/>
        <v>0</v>
      </c>
      <c r="CG87" s="12">
        <f t="shared" si="3"/>
        <v>0</v>
      </c>
      <c r="CH87" s="12">
        <f t="shared" si="4"/>
        <v>0</v>
      </c>
    </row>
    <row r="88" spans="1:86">
      <c r="A88" s="142">
        <v>17</v>
      </c>
      <c r="B88" s="135" t="s">
        <v>1904</v>
      </c>
      <c r="CE88" s="12">
        <f t="shared" si="1"/>
        <v>0</v>
      </c>
      <c r="CF88" s="12">
        <f t="shared" si="2"/>
        <v>0</v>
      </c>
      <c r="CG88" s="12">
        <f t="shared" si="3"/>
        <v>0</v>
      </c>
      <c r="CH88" s="12">
        <f t="shared" si="4"/>
        <v>0</v>
      </c>
    </row>
    <row r="89" spans="1:86">
      <c r="A89" s="142">
        <v>18</v>
      </c>
      <c r="B89" s="135" t="s">
        <v>1905</v>
      </c>
      <c r="CE89" s="12">
        <f t="shared" si="1"/>
        <v>0</v>
      </c>
      <c r="CF89" s="12">
        <f t="shared" si="2"/>
        <v>0</v>
      </c>
      <c r="CG89" s="12">
        <f t="shared" si="3"/>
        <v>0</v>
      </c>
      <c r="CH89" s="12">
        <f t="shared" si="4"/>
        <v>0</v>
      </c>
    </row>
    <row r="90" spans="1:86">
      <c r="A90" s="142">
        <v>19</v>
      </c>
      <c r="B90" s="135" t="s">
        <v>1906</v>
      </c>
      <c r="CE90" s="12">
        <f t="shared" si="1"/>
        <v>0</v>
      </c>
      <c r="CF90" s="12">
        <f t="shared" si="2"/>
        <v>0</v>
      </c>
      <c r="CG90" s="12">
        <f t="shared" si="3"/>
        <v>0</v>
      </c>
      <c r="CH90" s="12">
        <f t="shared" si="4"/>
        <v>0</v>
      </c>
    </row>
    <row r="91" spans="1:86">
      <c r="A91" s="142">
        <v>20</v>
      </c>
      <c r="B91" s="135" t="s">
        <v>1907</v>
      </c>
      <c r="CE91" s="12">
        <f t="shared" si="1"/>
        <v>0</v>
      </c>
      <c r="CF91" s="12">
        <f t="shared" si="2"/>
        <v>0</v>
      </c>
      <c r="CG91" s="12">
        <f t="shared" si="3"/>
        <v>0</v>
      </c>
      <c r="CH91" s="12">
        <f t="shared" si="4"/>
        <v>0</v>
      </c>
    </row>
    <row r="92" spans="1:86">
      <c r="A92" s="142">
        <v>21</v>
      </c>
      <c r="B92" s="135" t="s">
        <v>1908</v>
      </c>
      <c r="CE92" s="12">
        <f t="shared" si="1"/>
        <v>0</v>
      </c>
      <c r="CF92" s="12">
        <f t="shared" si="2"/>
        <v>0</v>
      </c>
      <c r="CG92" s="12">
        <f t="shared" si="3"/>
        <v>0</v>
      </c>
      <c r="CH92" s="12">
        <f t="shared" si="4"/>
        <v>0</v>
      </c>
    </row>
    <row r="93" spans="1:86">
      <c r="A93" s="142">
        <v>22</v>
      </c>
      <c r="B93" s="135" t="s">
        <v>1909</v>
      </c>
      <c r="CE93" s="12">
        <f t="shared" si="1"/>
        <v>0</v>
      </c>
      <c r="CF93" s="12">
        <f t="shared" si="2"/>
        <v>0</v>
      </c>
      <c r="CG93" s="12">
        <f t="shared" si="3"/>
        <v>0</v>
      </c>
      <c r="CH93" s="12">
        <f t="shared" si="4"/>
        <v>0</v>
      </c>
    </row>
    <row r="94" spans="1:86">
      <c r="A94" s="142">
        <v>23</v>
      </c>
      <c r="B94" s="135" t="s">
        <v>1910</v>
      </c>
      <c r="CE94" s="12">
        <f t="shared" si="1"/>
        <v>0</v>
      </c>
      <c r="CF94" s="12">
        <f t="shared" si="2"/>
        <v>0</v>
      </c>
      <c r="CG94" s="12">
        <f t="shared" si="3"/>
        <v>0</v>
      </c>
      <c r="CH94" s="12">
        <f t="shared" si="4"/>
        <v>0</v>
      </c>
    </row>
    <row r="95" spans="1:86">
      <c r="A95" s="142">
        <v>24</v>
      </c>
      <c r="B95" s="135" t="s">
        <v>1911</v>
      </c>
      <c r="CE95" s="12">
        <f t="shared" si="1"/>
        <v>0</v>
      </c>
      <c r="CF95" s="12">
        <f t="shared" si="2"/>
        <v>0</v>
      </c>
      <c r="CG95" s="12">
        <f t="shared" si="3"/>
        <v>0</v>
      </c>
      <c r="CH95" s="12">
        <f t="shared" si="4"/>
        <v>0</v>
      </c>
    </row>
    <row r="96" spans="1:86">
      <c r="A96" s="142">
        <v>25</v>
      </c>
      <c r="B96" s="135" t="s">
        <v>1912</v>
      </c>
      <c r="CE96" s="12">
        <f t="shared" si="1"/>
        <v>0</v>
      </c>
      <c r="CF96" s="12">
        <f t="shared" si="2"/>
        <v>0</v>
      </c>
      <c r="CG96" s="12">
        <f t="shared" si="3"/>
        <v>0</v>
      </c>
      <c r="CH96" s="12">
        <f t="shared" si="4"/>
        <v>0</v>
      </c>
    </row>
    <row r="97" spans="1:86">
      <c r="A97" s="142">
        <v>26</v>
      </c>
      <c r="B97" s="135" t="s">
        <v>1913</v>
      </c>
      <c r="CE97" s="12">
        <f t="shared" si="1"/>
        <v>0</v>
      </c>
      <c r="CF97" s="12">
        <f t="shared" si="2"/>
        <v>0</v>
      </c>
      <c r="CG97" s="12">
        <f t="shared" si="3"/>
        <v>0</v>
      </c>
      <c r="CH97" s="12">
        <f t="shared" si="4"/>
        <v>0</v>
      </c>
    </row>
    <row r="98" spans="1:86">
      <c r="A98" s="142">
        <v>27</v>
      </c>
      <c r="B98" s="135" t="s">
        <v>1914</v>
      </c>
      <c r="CE98" s="12">
        <f t="shared" si="1"/>
        <v>0</v>
      </c>
      <c r="CF98" s="12">
        <f t="shared" si="2"/>
        <v>0</v>
      </c>
      <c r="CG98" s="12">
        <f t="shared" si="3"/>
        <v>0</v>
      </c>
      <c r="CH98" s="12">
        <f t="shared" si="4"/>
        <v>0</v>
      </c>
    </row>
    <row r="99" spans="1:86">
      <c r="A99" s="142">
        <v>28</v>
      </c>
      <c r="B99" s="135" t="s">
        <v>1915</v>
      </c>
      <c r="S99" s="1">
        <v>50000</v>
      </c>
      <c r="T99" s="1">
        <v>0</v>
      </c>
      <c r="U99" s="1">
        <f>S99+T99</f>
        <v>50000</v>
      </c>
      <c r="X99" s="1">
        <v>15000</v>
      </c>
      <c r="Y99" s="1">
        <v>0</v>
      </c>
      <c r="Z99" s="1">
        <f>X99+Y99</f>
        <v>15000</v>
      </c>
      <c r="CE99" s="12">
        <f t="shared" si="1"/>
        <v>0</v>
      </c>
      <c r="CF99" s="12">
        <f t="shared" si="2"/>
        <v>65000</v>
      </c>
      <c r="CG99" s="12">
        <f t="shared" si="3"/>
        <v>0</v>
      </c>
      <c r="CH99" s="12">
        <f t="shared" si="4"/>
        <v>65000</v>
      </c>
    </row>
    <row r="100" spans="1:86">
      <c r="A100" s="142">
        <v>29</v>
      </c>
      <c r="B100" s="135" t="s">
        <v>1916</v>
      </c>
      <c r="CE100" s="12">
        <f t="shared" si="1"/>
        <v>0</v>
      </c>
      <c r="CF100" s="12">
        <f t="shared" si="2"/>
        <v>0</v>
      </c>
      <c r="CG100" s="12">
        <f t="shared" si="3"/>
        <v>0</v>
      </c>
      <c r="CH100" s="12">
        <f t="shared" si="4"/>
        <v>0</v>
      </c>
    </row>
    <row r="101" spans="1:86">
      <c r="A101" s="142">
        <v>31</v>
      </c>
      <c r="B101" s="135" t="s">
        <v>1917</v>
      </c>
      <c r="CE101" s="12">
        <f t="shared" si="1"/>
        <v>0</v>
      </c>
      <c r="CF101" s="12">
        <f t="shared" si="2"/>
        <v>0</v>
      </c>
      <c r="CG101" s="12">
        <f t="shared" si="3"/>
        <v>0</v>
      </c>
      <c r="CH101" s="12">
        <f t="shared" si="4"/>
        <v>0</v>
      </c>
    </row>
    <row r="102" spans="1:86">
      <c r="A102" s="142">
        <v>31</v>
      </c>
      <c r="B102" s="135" t="s">
        <v>1918</v>
      </c>
      <c r="CE102" s="12">
        <f t="shared" si="1"/>
        <v>0</v>
      </c>
      <c r="CF102" s="12">
        <f t="shared" si="2"/>
        <v>0</v>
      </c>
      <c r="CG102" s="12">
        <f t="shared" si="3"/>
        <v>0</v>
      </c>
      <c r="CH102" s="12">
        <f t="shared" si="4"/>
        <v>0</v>
      </c>
    </row>
    <row r="103" spans="1:86" s="155" customFormat="1">
      <c r="A103" s="143">
        <v>32</v>
      </c>
      <c r="B103" s="137" t="s">
        <v>52</v>
      </c>
      <c r="C103" s="137">
        <f>SUM(C72:C102)</f>
        <v>0</v>
      </c>
      <c r="D103" s="137">
        <f>SUM(D72:D102)</f>
        <v>0</v>
      </c>
      <c r="E103" s="137">
        <f>SUM(E72:E102)</f>
        <v>0</v>
      </c>
      <c r="F103" s="137">
        <f>SUM(F72:F102)</f>
        <v>0</v>
      </c>
      <c r="H103" s="137">
        <f>SUM(H72:H102)</f>
        <v>0</v>
      </c>
      <c r="I103" s="137">
        <f>SUM(I72:I102)</f>
        <v>0</v>
      </c>
      <c r="J103" s="137">
        <f>SUM(J72:J102)</f>
        <v>0</v>
      </c>
      <c r="K103" s="137">
        <f>SUM(K72:K102)</f>
        <v>0</v>
      </c>
      <c r="M103" s="137">
        <f>SUM(M72:M102)</f>
        <v>0</v>
      </c>
      <c r="N103" s="137">
        <f>SUM(N72:N102)</f>
        <v>0</v>
      </c>
      <c r="O103" s="137">
        <f>SUM(O72:O102)</f>
        <v>0</v>
      </c>
      <c r="P103" s="137">
        <f>SUM(P72:P102)</f>
        <v>0</v>
      </c>
      <c r="R103" s="137">
        <f>SUM(R72:R102)</f>
        <v>0</v>
      </c>
      <c r="S103" s="137">
        <f>SUM(S72:S102)</f>
        <v>50000</v>
      </c>
      <c r="T103" s="137">
        <f>SUM(T72:T102)</f>
        <v>0</v>
      </c>
      <c r="U103" s="137">
        <f>SUM(U72:U102)</f>
        <v>50000</v>
      </c>
      <c r="W103" s="137">
        <f>SUM(W72:W102)</f>
        <v>0</v>
      </c>
      <c r="X103" s="137">
        <f>SUM(X72:X102)</f>
        <v>15000</v>
      </c>
      <c r="Y103" s="137">
        <f>SUM(Y72:Y102)</f>
        <v>0</v>
      </c>
      <c r="Z103" s="137">
        <f>SUM(Z72:Z102)</f>
        <v>15000</v>
      </c>
      <c r="AB103" s="137">
        <f>SUM(AB72:AB102)</f>
        <v>0</v>
      </c>
      <c r="AC103" s="137">
        <f>SUM(AC72:AC102)</f>
        <v>0</v>
      </c>
      <c r="AD103" s="137">
        <f>SUM(AD72:AD102)</f>
        <v>0</v>
      </c>
      <c r="AE103" s="137">
        <f>SUM(AE72:AE102)</f>
        <v>0</v>
      </c>
      <c r="AG103" s="137">
        <f>SUM(AG72:AG102)</f>
        <v>0</v>
      </c>
      <c r="AH103" s="137">
        <f>SUM(AH72:AH102)</f>
        <v>0</v>
      </c>
      <c r="AI103" s="137">
        <f>SUM(AI72:AI102)</f>
        <v>0</v>
      </c>
      <c r="AJ103" s="137">
        <f>SUM(AJ72:AJ102)</f>
        <v>0</v>
      </c>
      <c r="AL103" s="137">
        <f>SUM(AL72:AL102)</f>
        <v>0</v>
      </c>
      <c r="AM103" s="137">
        <f>SUM(AM72:AM102)</f>
        <v>0</v>
      </c>
      <c r="AN103" s="137">
        <f>SUM(AN72:AN102)</f>
        <v>0</v>
      </c>
      <c r="AO103" s="137">
        <f>SUM(AO72:AO102)</f>
        <v>0</v>
      </c>
      <c r="AQ103" s="137">
        <f>SUM(AQ72:AQ102)</f>
        <v>0</v>
      </c>
      <c r="AR103" s="137">
        <f>SUM(AR72:AR102)</f>
        <v>0</v>
      </c>
      <c r="AS103" s="137">
        <f>SUM(AS72:AS102)</f>
        <v>0</v>
      </c>
      <c r="AT103" s="137">
        <f>SUM(AT72:AT102)</f>
        <v>0</v>
      </c>
      <c r="AV103" s="137">
        <f>SUM(AV72:AV102)</f>
        <v>0</v>
      </c>
      <c r="AW103" s="137">
        <f>SUM(AW72:AW102)</f>
        <v>0</v>
      </c>
      <c r="AX103" s="137">
        <f>SUM(AX72:AX102)</f>
        <v>0</v>
      </c>
      <c r="AY103" s="137">
        <f>SUM(AY72:AY102)</f>
        <v>0</v>
      </c>
      <c r="BA103" s="137">
        <f>SUM(BA72:BA102)</f>
        <v>0</v>
      </c>
      <c r="BB103" s="137">
        <f>SUM(BB72:BB102)</f>
        <v>0</v>
      </c>
      <c r="BC103" s="137">
        <f>SUM(BC72:BC102)</f>
        <v>0</v>
      </c>
      <c r="BD103" s="137">
        <f>SUM(BD72:BD102)</f>
        <v>0</v>
      </c>
      <c r="BF103" s="137">
        <f>SUM(BF72:BF102)</f>
        <v>0</v>
      </c>
      <c r="BG103" s="137">
        <f>SUM(BG72:BG102)</f>
        <v>0</v>
      </c>
      <c r="BH103" s="137">
        <f>SUM(BH72:BH102)</f>
        <v>0</v>
      </c>
      <c r="BI103" s="137">
        <f>SUM(BI72:BI102)</f>
        <v>0</v>
      </c>
      <c r="BK103" s="137">
        <f>SUM(BK72:BK102)</f>
        <v>0</v>
      </c>
      <c r="BL103" s="137">
        <f>SUM(BL72:BL102)</f>
        <v>0</v>
      </c>
      <c r="BM103" s="137">
        <f>SUM(BM72:BM102)</f>
        <v>0</v>
      </c>
      <c r="BN103" s="137">
        <f>SUM(BN72:BN102)</f>
        <v>0</v>
      </c>
      <c r="BP103" s="137">
        <f>SUM(BP72:BP102)</f>
        <v>0</v>
      </c>
      <c r="BQ103" s="137">
        <f>SUM(BQ72:BQ102)</f>
        <v>0</v>
      </c>
      <c r="BR103" s="137">
        <f>SUM(BR72:BR102)</f>
        <v>0</v>
      </c>
      <c r="BS103" s="137">
        <f>SUM(BS72:BS102)</f>
        <v>0</v>
      </c>
      <c r="BU103" s="137">
        <f>SUM(BU72:BU102)</f>
        <v>0</v>
      </c>
      <c r="BV103" s="137">
        <f>SUM(BV72:BV102)</f>
        <v>0</v>
      </c>
      <c r="BW103" s="137">
        <f>SUM(BW72:BW102)</f>
        <v>0</v>
      </c>
      <c r="BX103" s="137">
        <f>SUM(BX72:BX102)</f>
        <v>0</v>
      </c>
      <c r="BZ103" s="137">
        <f>SUM(BZ72:BZ102)</f>
        <v>0</v>
      </c>
      <c r="CA103" s="137">
        <f>SUM(CA72:CA102)</f>
        <v>0</v>
      </c>
      <c r="CB103" s="137">
        <f>SUM(CB72:CB102)</f>
        <v>0</v>
      </c>
      <c r="CC103" s="137">
        <f>SUM(CC72:CC102)</f>
        <v>0</v>
      </c>
      <c r="CE103" s="137">
        <f>SUM(CE72:CE102)</f>
        <v>0</v>
      </c>
      <c r="CF103" s="137">
        <f>SUM(CF72:CF102)</f>
        <v>65000</v>
      </c>
      <c r="CG103" s="137">
        <f>SUM(CG72:CG102)</f>
        <v>0</v>
      </c>
      <c r="CH103" s="137">
        <f>SUM(CH72:CH102)</f>
        <v>65000</v>
      </c>
    </row>
    <row r="104" spans="1:86" s="154" customFormat="1">
      <c r="A104" s="144">
        <v>33</v>
      </c>
      <c r="B104" s="145" t="s">
        <v>1919</v>
      </c>
      <c r="C104" s="138">
        <v>0</v>
      </c>
      <c r="D104" s="138">
        <f>D105-D103</f>
        <v>25200</v>
      </c>
      <c r="E104" s="138">
        <f>E105-E103</f>
        <v>0</v>
      </c>
      <c r="F104" s="138">
        <f>F105-F103</f>
        <v>25200</v>
      </c>
      <c r="H104" s="138">
        <v>0</v>
      </c>
      <c r="I104" s="138">
        <f>I105-I103</f>
        <v>73250.533427509159</v>
      </c>
      <c r="J104" s="138">
        <f>J105-J103</f>
        <v>0</v>
      </c>
      <c r="K104" s="138">
        <f>K105-K103</f>
        <v>73250.533427509159</v>
      </c>
      <c r="M104" s="138">
        <v>0</v>
      </c>
      <c r="N104" s="138">
        <f>N105-N103</f>
        <v>0</v>
      </c>
      <c r="O104" s="138">
        <f>O105-O103</f>
        <v>0</v>
      </c>
      <c r="P104" s="138">
        <f>P105-P103</f>
        <v>0</v>
      </c>
      <c r="R104" s="138">
        <v>0</v>
      </c>
      <c r="S104" s="138">
        <f>S105-S103</f>
        <v>0</v>
      </c>
      <c r="T104" s="138">
        <f>T105-T103</f>
        <v>0</v>
      </c>
      <c r="U104" s="138">
        <f>U105-U103</f>
        <v>0</v>
      </c>
      <c r="W104" s="138">
        <v>0</v>
      </c>
      <c r="X104" s="138">
        <f>X105-X103</f>
        <v>0</v>
      </c>
      <c r="Y104" s="138">
        <f>Y105-Y103</f>
        <v>0</v>
      </c>
      <c r="Z104" s="138">
        <f>Z105-Z103</f>
        <v>0</v>
      </c>
      <c r="AB104" s="138">
        <v>0</v>
      </c>
      <c r="AC104" s="138">
        <f>AC105-AC103</f>
        <v>0</v>
      </c>
      <c r="AD104" s="138">
        <f>AD105-AD103</f>
        <v>0</v>
      </c>
      <c r="AE104" s="138">
        <f>AE105-AE103</f>
        <v>0</v>
      </c>
      <c r="AG104" s="138">
        <v>0</v>
      </c>
      <c r="AH104" s="138">
        <f>AH105-AH103</f>
        <v>0</v>
      </c>
      <c r="AI104" s="138">
        <f>AI105-AI103</f>
        <v>0</v>
      </c>
      <c r="AJ104" s="138">
        <f>AJ105-AJ103</f>
        <v>0</v>
      </c>
      <c r="AL104" s="138">
        <v>0</v>
      </c>
      <c r="AM104" s="138">
        <f>AM105-AM103</f>
        <v>0</v>
      </c>
      <c r="AN104" s="138">
        <f>AN105-AN103</f>
        <v>0</v>
      </c>
      <c r="AO104" s="138">
        <f>AO105-AO103</f>
        <v>0</v>
      </c>
      <c r="AQ104" s="138">
        <v>0</v>
      </c>
      <c r="AR104" s="138">
        <f>AR105-AR103</f>
        <v>0</v>
      </c>
      <c r="AS104" s="138">
        <f>AS105-AS103</f>
        <v>0</v>
      </c>
      <c r="AT104" s="138">
        <f>AT105-AT103</f>
        <v>0</v>
      </c>
      <c r="AV104" s="138">
        <v>0</v>
      </c>
      <c r="AW104" s="138">
        <f>AW105-AW103</f>
        <v>0</v>
      </c>
      <c r="AX104" s="138">
        <f>AX105-AX103</f>
        <v>0</v>
      </c>
      <c r="AY104" s="138">
        <f>AY105-AY103</f>
        <v>0</v>
      </c>
      <c r="BA104" s="138">
        <v>0</v>
      </c>
      <c r="BB104" s="138">
        <f>BB105-BB103</f>
        <v>0</v>
      </c>
      <c r="BC104" s="138">
        <f>BC105-BC103</f>
        <v>0</v>
      </c>
      <c r="BD104" s="138">
        <f>BD105-BD103</f>
        <v>0</v>
      </c>
      <c r="BF104" s="138">
        <v>0</v>
      </c>
      <c r="BG104" s="138">
        <f>BG105-BG103</f>
        <v>0</v>
      </c>
      <c r="BH104" s="138">
        <f>BH105-BH103</f>
        <v>0</v>
      </c>
      <c r="BI104" s="138">
        <f>BI105-BI103</f>
        <v>0</v>
      </c>
      <c r="BK104" s="138">
        <v>0</v>
      </c>
      <c r="BL104" s="138">
        <f>BL105-BL103</f>
        <v>0</v>
      </c>
      <c r="BM104" s="138">
        <f>BM105-BM103</f>
        <v>0</v>
      </c>
      <c r="BN104" s="138">
        <f>BN105-BN103</f>
        <v>0</v>
      </c>
      <c r="BP104" s="138">
        <v>0</v>
      </c>
      <c r="BQ104" s="138">
        <f>BQ105-BQ103</f>
        <v>0</v>
      </c>
      <c r="BR104" s="138">
        <f>BR105-BR103</f>
        <v>0</v>
      </c>
      <c r="BS104" s="138">
        <f>BS105-BS103</f>
        <v>0</v>
      </c>
      <c r="BU104" s="138">
        <v>0</v>
      </c>
      <c r="BV104" s="138">
        <f>BV105-BV103</f>
        <v>0</v>
      </c>
      <c r="BW104" s="138">
        <f>BW105-BW103</f>
        <v>0</v>
      </c>
      <c r="BX104" s="138">
        <f>BX105-BX103</f>
        <v>0</v>
      </c>
      <c r="BZ104" s="138">
        <v>0</v>
      </c>
      <c r="CA104" s="138">
        <f>CA105-CA103</f>
        <v>0</v>
      </c>
      <c r="CB104" s="138">
        <f>CB105-CB103</f>
        <v>0</v>
      </c>
      <c r="CC104" s="138">
        <f>CC105-CC103</f>
        <v>0</v>
      </c>
      <c r="CE104" s="138">
        <v>0</v>
      </c>
      <c r="CF104" s="138">
        <f>CF105-CF103</f>
        <v>98450.533427509159</v>
      </c>
      <c r="CG104" s="138">
        <f>CG105-CG103</f>
        <v>0</v>
      </c>
      <c r="CH104" s="138">
        <f>CH105-CH103</f>
        <v>98450.533427509159</v>
      </c>
    </row>
    <row r="105" spans="1:86" s="156" customFormat="1">
      <c r="A105" s="146">
        <v>34</v>
      </c>
      <c r="B105" s="147" t="s">
        <v>54</v>
      </c>
      <c r="C105" s="157">
        <f>C37</f>
        <v>24</v>
      </c>
      <c r="D105" s="157">
        <f>D37</f>
        <v>25200</v>
      </c>
      <c r="E105" s="157">
        <f>E37</f>
        <v>0</v>
      </c>
      <c r="F105" s="157">
        <f>F37</f>
        <v>25200</v>
      </c>
      <c r="H105" s="157">
        <f>H37</f>
        <v>84.336889516727709</v>
      </c>
      <c r="I105" s="157">
        <f>I37</f>
        <v>73250.533427509159</v>
      </c>
      <c r="J105" s="157">
        <f>J37</f>
        <v>0</v>
      </c>
      <c r="K105" s="157">
        <f>K37</f>
        <v>73250.533427509159</v>
      </c>
      <c r="M105" s="157">
        <f>M37</f>
        <v>0</v>
      </c>
      <c r="N105" s="157">
        <f>N37</f>
        <v>0</v>
      </c>
      <c r="O105" s="157">
        <f>O37</f>
        <v>0</v>
      </c>
      <c r="P105" s="157">
        <f>P37</f>
        <v>0</v>
      </c>
      <c r="R105" s="157">
        <f>R37</f>
        <v>0</v>
      </c>
      <c r="S105" s="157">
        <f>S37</f>
        <v>50000</v>
      </c>
      <c r="T105" s="157">
        <f>T37</f>
        <v>0</v>
      </c>
      <c r="U105" s="157">
        <f>U37</f>
        <v>50000</v>
      </c>
      <c r="W105" s="157">
        <f>W37</f>
        <v>0</v>
      </c>
      <c r="X105" s="157">
        <f>X37</f>
        <v>15000</v>
      </c>
      <c r="Y105" s="157">
        <f>Y37</f>
        <v>0</v>
      </c>
      <c r="Z105" s="157">
        <f>Z37</f>
        <v>15000</v>
      </c>
      <c r="AB105" s="157">
        <f>AB37</f>
        <v>0</v>
      </c>
      <c r="AC105" s="157">
        <f>AC37</f>
        <v>0</v>
      </c>
      <c r="AD105" s="157">
        <f>AD37</f>
        <v>0</v>
      </c>
      <c r="AE105" s="157">
        <f>AE37</f>
        <v>0</v>
      </c>
      <c r="AG105" s="157">
        <f>AG37</f>
        <v>0</v>
      </c>
      <c r="AH105" s="157">
        <f>AH37</f>
        <v>0</v>
      </c>
      <c r="AI105" s="157">
        <f>AI37</f>
        <v>0</v>
      </c>
      <c r="AJ105" s="157">
        <f>AJ37</f>
        <v>0</v>
      </c>
      <c r="AL105" s="157">
        <f>AL37</f>
        <v>0</v>
      </c>
      <c r="AM105" s="157">
        <f>AM37</f>
        <v>0</v>
      </c>
      <c r="AN105" s="157">
        <f>AN37</f>
        <v>0</v>
      </c>
      <c r="AO105" s="157">
        <f>AO37</f>
        <v>0</v>
      </c>
      <c r="AQ105" s="157">
        <f>AQ37</f>
        <v>0</v>
      </c>
      <c r="AR105" s="157">
        <f>AR37</f>
        <v>0</v>
      </c>
      <c r="AS105" s="157">
        <f>AS37</f>
        <v>0</v>
      </c>
      <c r="AT105" s="157">
        <f>AT37</f>
        <v>0</v>
      </c>
      <c r="AV105" s="157">
        <f>AV37</f>
        <v>0</v>
      </c>
      <c r="AW105" s="157">
        <f>AW37</f>
        <v>0</v>
      </c>
      <c r="AX105" s="157">
        <f>AX37</f>
        <v>0</v>
      </c>
      <c r="AY105" s="157">
        <f>AY37</f>
        <v>0</v>
      </c>
      <c r="BA105" s="157">
        <f>BA37</f>
        <v>0</v>
      </c>
      <c r="BB105" s="157">
        <f>BB37</f>
        <v>0</v>
      </c>
      <c r="BC105" s="157">
        <f>BC37</f>
        <v>0</v>
      </c>
      <c r="BD105" s="157">
        <f>BD37</f>
        <v>0</v>
      </c>
      <c r="BF105" s="157">
        <f>BF37</f>
        <v>0</v>
      </c>
      <c r="BG105" s="157">
        <f>BG37</f>
        <v>0</v>
      </c>
      <c r="BH105" s="157">
        <f>BH37</f>
        <v>0</v>
      </c>
      <c r="BI105" s="157">
        <f>BI37</f>
        <v>0</v>
      </c>
      <c r="BK105" s="157">
        <f>BK37</f>
        <v>0</v>
      </c>
      <c r="BL105" s="157">
        <f>BL37</f>
        <v>0</v>
      </c>
      <c r="BM105" s="157">
        <f>BM37</f>
        <v>0</v>
      </c>
      <c r="BN105" s="157">
        <f>BN37</f>
        <v>0</v>
      </c>
      <c r="BP105" s="157">
        <f>BP37</f>
        <v>0</v>
      </c>
      <c r="BQ105" s="157">
        <f>BQ37</f>
        <v>0</v>
      </c>
      <c r="BR105" s="157">
        <f>BR37</f>
        <v>0</v>
      </c>
      <c r="BS105" s="157">
        <f>BS37</f>
        <v>0</v>
      </c>
      <c r="BU105" s="157">
        <f>BU37</f>
        <v>0</v>
      </c>
      <c r="BV105" s="157">
        <f>BV37</f>
        <v>0</v>
      </c>
      <c r="BW105" s="157">
        <f>BW37</f>
        <v>0</v>
      </c>
      <c r="BX105" s="157">
        <f>BX37</f>
        <v>0</v>
      </c>
      <c r="BZ105" s="157">
        <f>BZ37</f>
        <v>0</v>
      </c>
      <c r="CA105" s="157">
        <f>CA37</f>
        <v>0</v>
      </c>
      <c r="CB105" s="157">
        <f>CB37</f>
        <v>0</v>
      </c>
      <c r="CC105" s="157">
        <f>CC37</f>
        <v>0</v>
      </c>
      <c r="CE105" s="157">
        <f>CE37</f>
        <v>108.33688951672771</v>
      </c>
      <c r="CF105" s="157">
        <f>CF37</f>
        <v>163450.53342750916</v>
      </c>
      <c r="CG105" s="157">
        <f>CG37</f>
        <v>0</v>
      </c>
      <c r="CH105" s="157">
        <f>CH37</f>
        <v>163450.53342750916</v>
      </c>
    </row>
  </sheetData>
  <mergeCells count="66">
    <mergeCell ref="W1:AA1"/>
    <mergeCell ref="BZ1:CD1"/>
    <mergeCell ref="AG1:AK1"/>
    <mergeCell ref="AL1:AP1"/>
    <mergeCell ref="AQ1:AU1"/>
    <mergeCell ref="AV1:AZ1"/>
    <mergeCell ref="BA1:BE1"/>
    <mergeCell ref="BF1:BJ1"/>
    <mergeCell ref="BK1:BO1"/>
    <mergeCell ref="BP1:BT1"/>
    <mergeCell ref="BU1:BY1"/>
    <mergeCell ref="AB1:AF1"/>
    <mergeCell ref="A1:G1"/>
    <mergeCell ref="H1:L1"/>
    <mergeCell ref="M1:Q1"/>
    <mergeCell ref="R1:V1"/>
    <mergeCell ref="N2:Q2"/>
    <mergeCell ref="AC3:AF3"/>
    <mergeCell ref="AR2:AU2"/>
    <mergeCell ref="BG2:BJ2"/>
    <mergeCell ref="D3:G3"/>
    <mergeCell ref="I3:L3"/>
    <mergeCell ref="N3:Q3"/>
    <mergeCell ref="S3:V3"/>
    <mergeCell ref="X3:AA3"/>
    <mergeCell ref="D2:G2"/>
    <mergeCell ref="I2:L2"/>
    <mergeCell ref="S2:V2"/>
    <mergeCell ref="X2:AA2"/>
    <mergeCell ref="AC2:AF2"/>
    <mergeCell ref="BL2:BO2"/>
    <mergeCell ref="BQ2:BT2"/>
    <mergeCell ref="BB2:BE2"/>
    <mergeCell ref="AH2:AK2"/>
    <mergeCell ref="AM2:AP2"/>
    <mergeCell ref="CA3:CD3"/>
    <mergeCell ref="AH3:AK3"/>
    <mergeCell ref="AM3:AP3"/>
    <mergeCell ref="AR3:AU3"/>
    <mergeCell ref="AW3:AZ3"/>
    <mergeCell ref="BB3:BE3"/>
    <mergeCell ref="BG3:BJ3"/>
    <mergeCell ref="BL3:BO3"/>
    <mergeCell ref="BQ3:BT3"/>
    <mergeCell ref="BV3:BY3"/>
    <mergeCell ref="CE1:CI4"/>
    <mergeCell ref="A3:B4"/>
    <mergeCell ref="A69:B69"/>
    <mergeCell ref="A70:B70"/>
    <mergeCell ref="BL4:BO4"/>
    <mergeCell ref="BQ4:BT4"/>
    <mergeCell ref="BV4:BY4"/>
    <mergeCell ref="CA4:CD4"/>
    <mergeCell ref="AH4:AK4"/>
    <mergeCell ref="AM4:AP4"/>
    <mergeCell ref="AR4:AU4"/>
    <mergeCell ref="AW4:AZ4"/>
    <mergeCell ref="BB4:BE4"/>
    <mergeCell ref="BG4:BJ4"/>
    <mergeCell ref="D4:G4"/>
    <mergeCell ref="I4:L4"/>
    <mergeCell ref="A71:B71"/>
    <mergeCell ref="N4:Q4"/>
    <mergeCell ref="S4:V4"/>
    <mergeCell ref="X4:AA4"/>
    <mergeCell ref="AC4:AF4"/>
  </mergeCells>
  <printOptions horizontalCentered="1" gridLines="1"/>
  <pageMargins left="1" right="0.15" top="1.1100000000000001" bottom="0" header="1.05" footer="0.16"/>
  <pageSetup paperSize="9" scale="65" orientation="portrait" horizontalDpi="4294967292" verticalDpi="0" r:id="rId1"/>
  <headerFooter>
    <oddFooter>&amp;RExecutive Director</oddFooter>
  </headerFooter>
</worksheet>
</file>

<file path=xl/worksheets/sheet12.xml><?xml version="1.0" encoding="utf-8"?>
<worksheet xmlns="http://schemas.openxmlformats.org/spreadsheetml/2006/main" xmlns:r="http://schemas.openxmlformats.org/officeDocument/2006/relationships">
  <dimension ref="A1:JN105"/>
  <sheetViews>
    <sheetView view="pageBreakPreview" zoomScale="60" zoomScaleNormal="80" workbookViewId="0">
      <pane xSplit="2" ySplit="71" topLeftCell="AG72" activePane="bottomRight" state="frozen"/>
      <selection pane="topRight" activeCell="C1" sqref="C1"/>
      <selection pane="bottomLeft" activeCell="A72" sqref="A72"/>
      <selection pane="bottomRight" activeCell="JW81" sqref="JW81"/>
    </sheetView>
  </sheetViews>
  <sheetFormatPr defaultRowHeight="15.75"/>
  <cols>
    <col min="1" max="1" width="9.7109375" style="18" customWidth="1"/>
    <col min="2" max="2" width="29.42578125" style="18" customWidth="1"/>
    <col min="3" max="6" width="16.7109375" style="18" hidden="1" customWidth="1"/>
    <col min="7" max="32" width="16.7109375" style="1" hidden="1" customWidth="1"/>
    <col min="33" max="42" width="16.7109375" style="1" customWidth="1"/>
    <col min="43" max="57" width="16.7109375" style="1" hidden="1" customWidth="1"/>
    <col min="58" max="72" width="16.7109375" style="1" customWidth="1"/>
    <col min="73" max="112" width="16.7109375" style="1" hidden="1" customWidth="1"/>
    <col min="113" max="127" width="16.7109375" style="1" customWidth="1"/>
    <col min="128" max="132" width="16.7109375" style="1" hidden="1" customWidth="1"/>
    <col min="133" max="152" width="16.7109375" style="1" customWidth="1"/>
    <col min="153" max="157" width="16.7109375" style="1" hidden="1" customWidth="1"/>
    <col min="158" max="172" width="16.7109375" style="1" customWidth="1"/>
    <col min="173" max="182" width="16.7109375" style="1" hidden="1" customWidth="1"/>
    <col min="183" max="192" width="16.7109375" style="1" customWidth="1"/>
    <col min="193" max="202" width="16.7109375" style="1" hidden="1" customWidth="1"/>
    <col min="203" max="217" width="16.7109375" style="1" customWidth="1"/>
    <col min="218" max="267" width="16.7109375" style="1" hidden="1" customWidth="1"/>
    <col min="268" max="271" width="16.7109375" style="1" customWidth="1"/>
    <col min="272" max="272" width="9.5703125" style="1" hidden="1" customWidth="1"/>
    <col min="273" max="273" width="13" style="1" customWidth="1"/>
    <col min="274" max="16384" width="9.140625" style="1"/>
  </cols>
  <sheetData>
    <row r="1" spans="1:272" ht="22.5" customHeight="1">
      <c r="A1" s="188" t="s">
        <v>66</v>
      </c>
      <c r="B1" s="188"/>
      <c r="C1" s="188"/>
      <c r="D1" s="188"/>
      <c r="E1" s="188"/>
      <c r="F1" s="188"/>
      <c r="G1" s="188"/>
      <c r="H1" s="188" t="s">
        <v>66</v>
      </c>
      <c r="I1" s="188"/>
      <c r="J1" s="188"/>
      <c r="K1" s="188"/>
      <c r="L1" s="188"/>
      <c r="M1" s="188" t="s">
        <v>66</v>
      </c>
      <c r="N1" s="188"/>
      <c r="O1" s="188"/>
      <c r="P1" s="188"/>
      <c r="Q1" s="188"/>
      <c r="R1" s="188" t="s">
        <v>66</v>
      </c>
      <c r="S1" s="188"/>
      <c r="T1" s="188"/>
      <c r="U1" s="188"/>
      <c r="V1" s="188"/>
      <c r="W1" s="188" t="s">
        <v>66</v>
      </c>
      <c r="X1" s="188"/>
      <c r="Y1" s="188"/>
      <c r="Z1" s="188"/>
      <c r="AA1" s="188"/>
      <c r="AB1" s="188" t="s">
        <v>66</v>
      </c>
      <c r="AC1" s="188"/>
      <c r="AD1" s="188"/>
      <c r="AE1" s="188"/>
      <c r="AF1" s="188"/>
      <c r="AG1" s="188" t="s">
        <v>66</v>
      </c>
      <c r="AH1" s="188"/>
      <c r="AI1" s="188"/>
      <c r="AJ1" s="188"/>
      <c r="AK1" s="188"/>
      <c r="AL1" s="188" t="s">
        <v>66</v>
      </c>
      <c r="AM1" s="188"/>
      <c r="AN1" s="188"/>
      <c r="AO1" s="188"/>
      <c r="AP1" s="188"/>
      <c r="AQ1" s="188" t="s">
        <v>66</v>
      </c>
      <c r="AR1" s="188"/>
      <c r="AS1" s="188"/>
      <c r="AT1" s="188"/>
      <c r="AU1" s="188"/>
      <c r="AV1" s="188" t="s">
        <v>66</v>
      </c>
      <c r="AW1" s="188"/>
      <c r="AX1" s="188"/>
      <c r="AY1" s="188"/>
      <c r="AZ1" s="188"/>
      <c r="BA1" s="188" t="s">
        <v>66</v>
      </c>
      <c r="BB1" s="188"/>
      <c r="BC1" s="188"/>
      <c r="BD1" s="188"/>
      <c r="BE1" s="188"/>
      <c r="BF1" s="188" t="s">
        <v>66</v>
      </c>
      <c r="BG1" s="188"/>
      <c r="BH1" s="188"/>
      <c r="BI1" s="188"/>
      <c r="BJ1" s="188"/>
      <c r="BK1" s="188" t="s">
        <v>66</v>
      </c>
      <c r="BL1" s="188"/>
      <c r="BM1" s="188"/>
      <c r="BN1" s="188"/>
      <c r="BO1" s="188"/>
      <c r="BP1" s="188" t="s">
        <v>66</v>
      </c>
      <c r="BQ1" s="188"/>
      <c r="BR1" s="188"/>
      <c r="BS1" s="188"/>
      <c r="BT1" s="188"/>
      <c r="BU1" s="188" t="s">
        <v>66</v>
      </c>
      <c r="BV1" s="188"/>
      <c r="BW1" s="188"/>
      <c r="BX1" s="188"/>
      <c r="BY1" s="188"/>
      <c r="BZ1" s="188" t="s">
        <v>66</v>
      </c>
      <c r="CA1" s="188"/>
      <c r="CB1" s="188"/>
      <c r="CC1" s="188"/>
      <c r="CD1" s="188"/>
      <c r="CE1" s="188" t="s">
        <v>66</v>
      </c>
      <c r="CF1" s="188"/>
      <c r="CG1" s="188"/>
      <c r="CH1" s="188"/>
      <c r="CI1" s="188"/>
      <c r="CJ1" s="188" t="s">
        <v>66</v>
      </c>
      <c r="CK1" s="188"/>
      <c r="CL1" s="188"/>
      <c r="CM1" s="188"/>
      <c r="CN1" s="188"/>
      <c r="CO1" s="188" t="s">
        <v>66</v>
      </c>
      <c r="CP1" s="188"/>
      <c r="CQ1" s="188"/>
      <c r="CR1" s="188"/>
      <c r="CS1" s="188"/>
      <c r="CT1" s="188" t="s">
        <v>66</v>
      </c>
      <c r="CU1" s="188"/>
      <c r="CV1" s="188"/>
      <c r="CW1" s="188"/>
      <c r="CX1" s="188"/>
      <c r="CY1" s="188" t="s">
        <v>66</v>
      </c>
      <c r="CZ1" s="188"/>
      <c r="DA1" s="188"/>
      <c r="DB1" s="188"/>
      <c r="DC1" s="188"/>
      <c r="DD1" s="188" t="s">
        <v>66</v>
      </c>
      <c r="DE1" s="188"/>
      <c r="DF1" s="188"/>
      <c r="DG1" s="188"/>
      <c r="DH1" s="188"/>
      <c r="DI1" s="188" t="s">
        <v>66</v>
      </c>
      <c r="DJ1" s="188"/>
      <c r="DK1" s="188"/>
      <c r="DL1" s="188"/>
      <c r="DM1" s="188"/>
      <c r="DN1" s="188" t="s">
        <v>66</v>
      </c>
      <c r="DO1" s="188"/>
      <c r="DP1" s="188"/>
      <c r="DQ1" s="188"/>
      <c r="DR1" s="188"/>
      <c r="DS1" s="188" t="s">
        <v>66</v>
      </c>
      <c r="DT1" s="188"/>
      <c r="DU1" s="188"/>
      <c r="DV1" s="188"/>
      <c r="DW1" s="188"/>
      <c r="DX1" s="188" t="s">
        <v>66</v>
      </c>
      <c r="DY1" s="188"/>
      <c r="DZ1" s="188"/>
      <c r="EA1" s="188"/>
      <c r="EB1" s="188"/>
      <c r="EC1" s="198" t="s">
        <v>66</v>
      </c>
      <c r="ED1" s="199"/>
      <c r="EE1" s="199"/>
      <c r="EF1" s="199"/>
      <c r="EG1" s="200"/>
      <c r="EH1" s="188" t="s">
        <v>66</v>
      </c>
      <c r="EI1" s="188"/>
      <c r="EJ1" s="188"/>
      <c r="EK1" s="188"/>
      <c r="EL1" s="188"/>
      <c r="EM1" s="188" t="s">
        <v>66</v>
      </c>
      <c r="EN1" s="188"/>
      <c r="EO1" s="188"/>
      <c r="EP1" s="188"/>
      <c r="EQ1" s="188"/>
      <c r="ER1" s="188" t="s">
        <v>66</v>
      </c>
      <c r="ES1" s="188"/>
      <c r="ET1" s="188"/>
      <c r="EU1" s="188"/>
      <c r="EV1" s="188"/>
      <c r="EW1" s="188" t="s">
        <v>66</v>
      </c>
      <c r="EX1" s="188"/>
      <c r="EY1" s="188"/>
      <c r="EZ1" s="188"/>
      <c r="FA1" s="188"/>
      <c r="FB1" s="188" t="s">
        <v>66</v>
      </c>
      <c r="FC1" s="188"/>
      <c r="FD1" s="188"/>
      <c r="FE1" s="188"/>
      <c r="FF1" s="188"/>
      <c r="FG1" s="188" t="s">
        <v>66</v>
      </c>
      <c r="FH1" s="188"/>
      <c r="FI1" s="188"/>
      <c r="FJ1" s="188"/>
      <c r="FK1" s="188"/>
      <c r="FL1" s="188" t="s">
        <v>66</v>
      </c>
      <c r="FM1" s="188"/>
      <c r="FN1" s="188"/>
      <c r="FO1" s="188"/>
      <c r="FP1" s="188"/>
      <c r="FQ1" s="188" t="s">
        <v>66</v>
      </c>
      <c r="FR1" s="188"/>
      <c r="FS1" s="188"/>
      <c r="FT1" s="188"/>
      <c r="FU1" s="188"/>
      <c r="FV1" s="188" t="s">
        <v>66</v>
      </c>
      <c r="FW1" s="188"/>
      <c r="FX1" s="188"/>
      <c r="FY1" s="188"/>
      <c r="FZ1" s="188"/>
      <c r="GA1" s="188" t="s">
        <v>66</v>
      </c>
      <c r="GB1" s="188"/>
      <c r="GC1" s="188"/>
      <c r="GD1" s="188"/>
      <c r="GE1" s="188"/>
      <c r="GF1" s="188" t="s">
        <v>66</v>
      </c>
      <c r="GG1" s="188"/>
      <c r="GH1" s="188"/>
      <c r="GI1" s="188"/>
      <c r="GJ1" s="188"/>
      <c r="GK1" s="188" t="s">
        <v>66</v>
      </c>
      <c r="GL1" s="188"/>
      <c r="GM1" s="188"/>
      <c r="GN1" s="188"/>
      <c r="GO1" s="188"/>
      <c r="GP1" s="188" t="s">
        <v>66</v>
      </c>
      <c r="GQ1" s="188"/>
      <c r="GR1" s="188"/>
      <c r="GS1" s="188"/>
      <c r="GT1" s="188"/>
      <c r="GU1" s="188" t="s">
        <v>66</v>
      </c>
      <c r="GV1" s="188"/>
      <c r="GW1" s="188"/>
      <c r="GX1" s="188"/>
      <c r="GY1" s="188"/>
      <c r="GZ1" s="188" t="s">
        <v>66</v>
      </c>
      <c r="HA1" s="188"/>
      <c r="HB1" s="188"/>
      <c r="HC1" s="188"/>
      <c r="HD1" s="188"/>
      <c r="HE1" s="188" t="s">
        <v>66</v>
      </c>
      <c r="HF1" s="188"/>
      <c r="HG1" s="188"/>
      <c r="HH1" s="188"/>
      <c r="HI1" s="188"/>
      <c r="HJ1" s="188" t="s">
        <v>66</v>
      </c>
      <c r="HK1" s="188"/>
      <c r="HL1" s="188"/>
      <c r="HM1" s="188"/>
      <c r="HN1" s="188"/>
      <c r="HO1" s="188" t="s">
        <v>66</v>
      </c>
      <c r="HP1" s="188"/>
      <c r="HQ1" s="188"/>
      <c r="HR1" s="188"/>
      <c r="HS1" s="188"/>
      <c r="HT1" s="188" t="s">
        <v>66</v>
      </c>
      <c r="HU1" s="188"/>
      <c r="HV1" s="188"/>
      <c r="HW1" s="188"/>
      <c r="HX1" s="188"/>
      <c r="HY1" s="188" t="s">
        <v>66</v>
      </c>
      <c r="HZ1" s="188"/>
      <c r="IA1" s="188"/>
      <c r="IB1" s="188"/>
      <c r="IC1" s="188"/>
      <c r="ID1" s="188" t="s">
        <v>66</v>
      </c>
      <c r="IE1" s="188"/>
      <c r="IF1" s="188"/>
      <c r="IG1" s="188"/>
      <c r="IH1" s="188"/>
      <c r="II1" s="188" t="s">
        <v>66</v>
      </c>
      <c r="IJ1" s="188"/>
      <c r="IK1" s="188"/>
      <c r="IL1" s="188"/>
      <c r="IM1" s="188"/>
      <c r="IN1" s="188" t="s">
        <v>66</v>
      </c>
      <c r="IO1" s="188"/>
      <c r="IP1" s="188"/>
      <c r="IQ1" s="188"/>
      <c r="IR1" s="188"/>
      <c r="IS1" s="188" t="s">
        <v>66</v>
      </c>
      <c r="IT1" s="188"/>
      <c r="IU1" s="188"/>
      <c r="IV1" s="188"/>
      <c r="IW1" s="188"/>
      <c r="IX1" s="188" t="s">
        <v>66</v>
      </c>
      <c r="IY1" s="188"/>
      <c r="IZ1" s="188"/>
      <c r="JA1" s="188"/>
      <c r="JB1" s="188"/>
      <c r="JC1" s="188" t="s">
        <v>66</v>
      </c>
      <c r="JD1" s="188"/>
      <c r="JE1" s="188"/>
      <c r="JF1" s="188"/>
      <c r="JG1" s="188"/>
      <c r="JH1" s="292" t="s">
        <v>93</v>
      </c>
      <c r="JI1" s="293"/>
      <c r="JJ1" s="293"/>
      <c r="JK1" s="293"/>
      <c r="JL1" s="294"/>
    </row>
    <row r="2" spans="1:272" ht="43.5" customHeight="1">
      <c r="A2" s="60"/>
      <c r="B2" s="61"/>
      <c r="C2" s="65" t="s">
        <v>426</v>
      </c>
      <c r="D2" s="364" t="s">
        <v>1612</v>
      </c>
      <c r="E2" s="365"/>
      <c r="F2" s="365"/>
      <c r="G2" s="366"/>
      <c r="H2" s="65" t="s">
        <v>426</v>
      </c>
      <c r="I2" s="364" t="s">
        <v>1612</v>
      </c>
      <c r="J2" s="365"/>
      <c r="K2" s="365"/>
      <c r="L2" s="366"/>
      <c r="M2" s="65" t="s">
        <v>426</v>
      </c>
      <c r="N2" s="364" t="s">
        <v>1612</v>
      </c>
      <c r="O2" s="365"/>
      <c r="P2" s="365"/>
      <c r="Q2" s="366"/>
      <c r="R2" s="65" t="s">
        <v>426</v>
      </c>
      <c r="S2" s="373" t="s">
        <v>1516</v>
      </c>
      <c r="T2" s="374"/>
      <c r="U2" s="374"/>
      <c r="V2" s="375"/>
      <c r="W2" s="65" t="s">
        <v>426</v>
      </c>
      <c r="X2" s="373" t="s">
        <v>1516</v>
      </c>
      <c r="Y2" s="374"/>
      <c r="Z2" s="374"/>
      <c r="AA2" s="375"/>
      <c r="AB2" s="65" t="s">
        <v>426</v>
      </c>
      <c r="AC2" s="373" t="s">
        <v>1598</v>
      </c>
      <c r="AD2" s="374"/>
      <c r="AE2" s="374"/>
      <c r="AF2" s="375"/>
      <c r="AG2" s="65" t="s">
        <v>426</v>
      </c>
      <c r="AH2" s="364" t="s">
        <v>1755</v>
      </c>
      <c r="AI2" s="365"/>
      <c r="AJ2" s="365"/>
      <c r="AK2" s="366"/>
      <c r="AL2" s="65" t="s">
        <v>426</v>
      </c>
      <c r="AM2" s="364" t="s">
        <v>1755</v>
      </c>
      <c r="AN2" s="365"/>
      <c r="AO2" s="365"/>
      <c r="AP2" s="366"/>
      <c r="AQ2" s="65" t="s">
        <v>426</v>
      </c>
      <c r="AR2" s="364" t="s">
        <v>1599</v>
      </c>
      <c r="AS2" s="365"/>
      <c r="AT2" s="365"/>
      <c r="AU2" s="366"/>
      <c r="AV2" s="65" t="s">
        <v>426</v>
      </c>
      <c r="AW2" s="373" t="s">
        <v>1603</v>
      </c>
      <c r="AX2" s="374"/>
      <c r="AY2" s="374"/>
      <c r="AZ2" s="375"/>
      <c r="BA2" s="65" t="s">
        <v>426</v>
      </c>
      <c r="BB2" s="373" t="s">
        <v>1603</v>
      </c>
      <c r="BC2" s="374"/>
      <c r="BD2" s="374"/>
      <c r="BE2" s="375"/>
      <c r="BF2" s="65" t="s">
        <v>426</v>
      </c>
      <c r="BG2" s="373" t="s">
        <v>1603</v>
      </c>
      <c r="BH2" s="374"/>
      <c r="BI2" s="374"/>
      <c r="BJ2" s="375"/>
      <c r="BK2" s="65" t="s">
        <v>426</v>
      </c>
      <c r="BL2" s="373" t="s">
        <v>1603</v>
      </c>
      <c r="BM2" s="374"/>
      <c r="BN2" s="374"/>
      <c r="BO2" s="375"/>
      <c r="BP2" s="65" t="s">
        <v>426</v>
      </c>
      <c r="BQ2" s="373" t="s">
        <v>1603</v>
      </c>
      <c r="BR2" s="374"/>
      <c r="BS2" s="374"/>
      <c r="BT2" s="375"/>
      <c r="BU2" s="65" t="s">
        <v>426</v>
      </c>
      <c r="BV2" s="373" t="s">
        <v>1603</v>
      </c>
      <c r="BW2" s="374"/>
      <c r="BX2" s="374"/>
      <c r="BY2" s="375"/>
      <c r="BZ2" s="65" t="s">
        <v>426</v>
      </c>
      <c r="CA2" s="364" t="s">
        <v>1604</v>
      </c>
      <c r="CB2" s="365"/>
      <c r="CC2" s="365"/>
      <c r="CD2" s="366"/>
      <c r="CE2" s="65" t="s">
        <v>426</v>
      </c>
      <c r="CF2" s="373" t="s">
        <v>1606</v>
      </c>
      <c r="CG2" s="374"/>
      <c r="CH2" s="374"/>
      <c r="CI2" s="375"/>
      <c r="CJ2" s="65" t="s">
        <v>426</v>
      </c>
      <c r="CK2" s="364" t="s">
        <v>1619</v>
      </c>
      <c r="CL2" s="365"/>
      <c r="CM2" s="365"/>
      <c r="CN2" s="366"/>
      <c r="CO2" s="65" t="s">
        <v>426</v>
      </c>
      <c r="CP2" s="31"/>
      <c r="CQ2" s="32"/>
      <c r="CR2" s="32"/>
      <c r="CS2" s="33"/>
      <c r="CT2" s="65" t="s">
        <v>426</v>
      </c>
      <c r="CU2" s="364" t="s">
        <v>1620</v>
      </c>
      <c r="CV2" s="365"/>
      <c r="CW2" s="365"/>
      <c r="CX2" s="366"/>
      <c r="CY2" s="98" t="s">
        <v>426</v>
      </c>
      <c r="CZ2" s="364" t="s">
        <v>1621</v>
      </c>
      <c r="DA2" s="365"/>
      <c r="DB2" s="365"/>
      <c r="DC2" s="366"/>
      <c r="DD2" s="93" t="s">
        <v>426</v>
      </c>
      <c r="DE2" s="364" t="s">
        <v>1556</v>
      </c>
      <c r="DF2" s="365"/>
      <c r="DG2" s="365"/>
      <c r="DH2" s="366"/>
      <c r="DI2" s="99" t="s">
        <v>426</v>
      </c>
      <c r="DJ2" s="370" t="s">
        <v>1559</v>
      </c>
      <c r="DK2" s="371"/>
      <c r="DL2" s="371"/>
      <c r="DM2" s="372"/>
      <c r="DN2" s="65" t="s">
        <v>426</v>
      </c>
      <c r="DO2" s="364" t="s">
        <v>1559</v>
      </c>
      <c r="DP2" s="365"/>
      <c r="DQ2" s="365"/>
      <c r="DR2" s="366"/>
      <c r="DS2" s="65" t="s">
        <v>426</v>
      </c>
      <c r="DT2" s="364" t="s">
        <v>1582</v>
      </c>
      <c r="DU2" s="365"/>
      <c r="DV2" s="365"/>
      <c r="DW2" s="366"/>
      <c r="DX2" s="65" t="s">
        <v>426</v>
      </c>
      <c r="DY2" s="373" t="s">
        <v>1585</v>
      </c>
      <c r="DZ2" s="374"/>
      <c r="EA2" s="374"/>
      <c r="EB2" s="375"/>
      <c r="EC2" s="65" t="s">
        <v>426</v>
      </c>
      <c r="ED2" s="364" t="s">
        <v>1622</v>
      </c>
      <c r="EE2" s="365"/>
      <c r="EF2" s="365"/>
      <c r="EG2" s="366"/>
      <c r="EH2" s="65" t="s">
        <v>426</v>
      </c>
      <c r="EI2" s="364" t="s">
        <v>1607</v>
      </c>
      <c r="EJ2" s="365"/>
      <c r="EK2" s="365"/>
      <c r="EL2" s="366"/>
      <c r="EM2" s="65" t="s">
        <v>426</v>
      </c>
      <c r="EN2" s="364" t="s">
        <v>1593</v>
      </c>
      <c r="EO2" s="365"/>
      <c r="EP2" s="365"/>
      <c r="EQ2" s="366"/>
      <c r="ER2" s="65" t="s">
        <v>426</v>
      </c>
      <c r="ES2" s="364" t="s">
        <v>1554</v>
      </c>
      <c r="ET2" s="365"/>
      <c r="EU2" s="365"/>
      <c r="EV2" s="366"/>
      <c r="EW2" s="65" t="s">
        <v>426</v>
      </c>
      <c r="EX2" s="364" t="s">
        <v>1554</v>
      </c>
      <c r="EY2" s="365"/>
      <c r="EZ2" s="365"/>
      <c r="FA2" s="366"/>
      <c r="FB2" s="65" t="s">
        <v>426</v>
      </c>
      <c r="FC2" s="364" t="s">
        <v>1657</v>
      </c>
      <c r="FD2" s="365"/>
      <c r="FE2" s="365"/>
      <c r="FF2" s="366"/>
      <c r="FG2" s="65" t="s">
        <v>426</v>
      </c>
      <c r="FH2" s="364" t="s">
        <v>1657</v>
      </c>
      <c r="FI2" s="365"/>
      <c r="FJ2" s="365"/>
      <c r="FK2" s="366"/>
      <c r="FL2" s="65" t="s">
        <v>426</v>
      </c>
      <c r="FM2" s="364" t="s">
        <v>1624</v>
      </c>
      <c r="FN2" s="365"/>
      <c r="FO2" s="365"/>
      <c r="FP2" s="366"/>
      <c r="FQ2" s="65" t="s">
        <v>426</v>
      </c>
      <c r="FR2" s="364" t="s">
        <v>1548</v>
      </c>
      <c r="FS2" s="365"/>
      <c r="FT2" s="365"/>
      <c r="FU2" s="366"/>
      <c r="FV2" s="65" t="s">
        <v>426</v>
      </c>
      <c r="FW2" s="370" t="s">
        <v>1625</v>
      </c>
      <c r="FX2" s="371"/>
      <c r="FY2" s="371"/>
      <c r="FZ2" s="372"/>
      <c r="GA2" s="120" t="s">
        <v>426</v>
      </c>
      <c r="GB2" s="364" t="s">
        <v>1625</v>
      </c>
      <c r="GC2" s="365"/>
      <c r="GD2" s="365"/>
      <c r="GE2" s="366"/>
      <c r="GF2" s="65" t="s">
        <v>426</v>
      </c>
      <c r="GG2" s="364" t="s">
        <v>1552</v>
      </c>
      <c r="GH2" s="365"/>
      <c r="GI2" s="365"/>
      <c r="GJ2" s="366"/>
      <c r="GK2" s="65" t="s">
        <v>426</v>
      </c>
      <c r="GL2" s="364" t="s">
        <v>1552</v>
      </c>
      <c r="GM2" s="365"/>
      <c r="GN2" s="365"/>
      <c r="GO2" s="366"/>
      <c r="GP2" s="65" t="s">
        <v>426</v>
      </c>
      <c r="GQ2" s="364" t="s">
        <v>1609</v>
      </c>
      <c r="GR2" s="365"/>
      <c r="GS2" s="365"/>
      <c r="GT2" s="366"/>
      <c r="GU2" s="65" t="s">
        <v>426</v>
      </c>
      <c r="GV2" s="364" t="s">
        <v>1609</v>
      </c>
      <c r="GW2" s="365"/>
      <c r="GX2" s="365"/>
      <c r="GY2" s="366"/>
      <c r="GZ2" s="65" t="s">
        <v>426</v>
      </c>
      <c r="HA2" s="364" t="s">
        <v>1609</v>
      </c>
      <c r="HB2" s="365"/>
      <c r="HC2" s="365"/>
      <c r="HD2" s="366"/>
      <c r="HE2" s="65" t="s">
        <v>426</v>
      </c>
      <c r="HF2" s="370" t="s">
        <v>1662</v>
      </c>
      <c r="HG2" s="371"/>
      <c r="HH2" s="371"/>
      <c r="HI2" s="372"/>
      <c r="HJ2" s="65" t="s">
        <v>426</v>
      </c>
      <c r="HK2" s="364" t="s">
        <v>1740</v>
      </c>
      <c r="HL2" s="365"/>
      <c r="HM2" s="365"/>
      <c r="HN2" s="366"/>
      <c r="HO2" s="65" t="s">
        <v>426</v>
      </c>
      <c r="HP2" s="364" t="s">
        <v>1740</v>
      </c>
      <c r="HQ2" s="365"/>
      <c r="HR2" s="365"/>
      <c r="HS2" s="366"/>
      <c r="HT2" s="65" t="s">
        <v>426</v>
      </c>
      <c r="HU2" s="364" t="s">
        <v>1740</v>
      </c>
      <c r="HV2" s="365"/>
      <c r="HW2" s="365"/>
      <c r="HX2" s="366"/>
      <c r="HY2" s="65" t="s">
        <v>426</v>
      </c>
      <c r="HZ2" s="31"/>
      <c r="IA2" s="32"/>
      <c r="IB2" s="32"/>
      <c r="IC2" s="33"/>
      <c r="ID2" s="65" t="s">
        <v>426</v>
      </c>
      <c r="IE2" s="364" t="s">
        <v>1611</v>
      </c>
      <c r="IF2" s="365"/>
      <c r="IG2" s="365"/>
      <c r="IH2" s="366"/>
      <c r="II2" s="65" t="s">
        <v>426</v>
      </c>
      <c r="IJ2" s="364" t="s">
        <v>1420</v>
      </c>
      <c r="IK2" s="365"/>
      <c r="IL2" s="365"/>
      <c r="IM2" s="366"/>
      <c r="IN2" s="65" t="s">
        <v>426</v>
      </c>
      <c r="IO2" s="364" t="s">
        <v>1611</v>
      </c>
      <c r="IP2" s="365"/>
      <c r="IQ2" s="365"/>
      <c r="IR2" s="366"/>
      <c r="IS2" s="65" t="s">
        <v>426</v>
      </c>
      <c r="IT2" s="364" t="s">
        <v>1611</v>
      </c>
      <c r="IU2" s="365"/>
      <c r="IV2" s="365"/>
      <c r="IW2" s="366"/>
      <c r="IX2" s="98" t="s">
        <v>426</v>
      </c>
      <c r="IY2" s="364" t="s">
        <v>1626</v>
      </c>
      <c r="IZ2" s="365"/>
      <c r="JA2" s="365"/>
      <c r="JB2" s="366"/>
      <c r="JC2" s="65" t="s">
        <v>426</v>
      </c>
      <c r="JD2" s="367" t="s">
        <v>1627</v>
      </c>
      <c r="JE2" s="368"/>
      <c r="JF2" s="368"/>
      <c r="JG2" s="369"/>
      <c r="JH2" s="295"/>
      <c r="JI2" s="296"/>
      <c r="JJ2" s="296"/>
      <c r="JK2" s="296"/>
      <c r="JL2" s="297"/>
    </row>
    <row r="3" spans="1:272" ht="35.25" customHeight="1">
      <c r="A3" s="282" t="s">
        <v>93</v>
      </c>
      <c r="B3" s="283"/>
      <c r="C3" s="97" t="s">
        <v>1475</v>
      </c>
      <c r="D3" s="191">
        <v>11.1</v>
      </c>
      <c r="E3" s="192"/>
      <c r="F3" s="192"/>
      <c r="G3" s="193"/>
      <c r="H3" s="97" t="s">
        <v>1632</v>
      </c>
      <c r="I3" s="191">
        <v>11.2</v>
      </c>
      <c r="J3" s="192"/>
      <c r="K3" s="192"/>
      <c r="L3" s="193"/>
      <c r="M3" s="97" t="s">
        <v>1632</v>
      </c>
      <c r="N3" s="191">
        <v>11.3</v>
      </c>
      <c r="O3" s="192"/>
      <c r="P3" s="192"/>
      <c r="Q3" s="193"/>
      <c r="R3" s="97" t="s">
        <v>1632</v>
      </c>
      <c r="S3" s="191" t="s">
        <v>1013</v>
      </c>
      <c r="T3" s="192"/>
      <c r="U3" s="192"/>
      <c r="V3" s="193"/>
      <c r="W3" s="97" t="s">
        <v>1632</v>
      </c>
      <c r="X3" s="191" t="s">
        <v>1015</v>
      </c>
      <c r="Y3" s="192"/>
      <c r="Z3" s="192"/>
      <c r="AA3" s="193"/>
      <c r="AB3" s="97" t="s">
        <v>1632</v>
      </c>
      <c r="AC3" s="191" t="s">
        <v>1017</v>
      </c>
      <c r="AD3" s="192"/>
      <c r="AE3" s="192"/>
      <c r="AF3" s="193"/>
      <c r="AG3" s="97" t="s">
        <v>1632</v>
      </c>
      <c r="AH3" s="191" t="s">
        <v>1019</v>
      </c>
      <c r="AI3" s="192"/>
      <c r="AJ3" s="192"/>
      <c r="AK3" s="193"/>
      <c r="AL3" s="97" t="s">
        <v>1632</v>
      </c>
      <c r="AM3" s="191" t="s">
        <v>1020</v>
      </c>
      <c r="AN3" s="192"/>
      <c r="AO3" s="192"/>
      <c r="AP3" s="193"/>
      <c r="AQ3" s="97" t="s">
        <v>1632</v>
      </c>
      <c r="AR3" s="191" t="s">
        <v>1021</v>
      </c>
      <c r="AS3" s="192"/>
      <c r="AT3" s="192"/>
      <c r="AU3" s="193"/>
      <c r="AV3" s="97" t="s">
        <v>1632</v>
      </c>
      <c r="AW3" s="191" t="s">
        <v>1023</v>
      </c>
      <c r="AX3" s="192"/>
      <c r="AY3" s="192"/>
      <c r="AZ3" s="193"/>
      <c r="BA3" s="97" t="s">
        <v>1632</v>
      </c>
      <c r="BB3" s="191" t="s">
        <v>1024</v>
      </c>
      <c r="BC3" s="192"/>
      <c r="BD3" s="192"/>
      <c r="BE3" s="193"/>
      <c r="BF3" s="97" t="s">
        <v>1632</v>
      </c>
      <c r="BG3" s="191" t="s">
        <v>1025</v>
      </c>
      <c r="BH3" s="192"/>
      <c r="BI3" s="192"/>
      <c r="BJ3" s="193"/>
      <c r="BK3" s="116" t="s">
        <v>1728</v>
      </c>
      <c r="BL3" s="191" t="s">
        <v>1027</v>
      </c>
      <c r="BM3" s="192"/>
      <c r="BN3" s="192"/>
      <c r="BO3" s="193"/>
      <c r="BP3" s="116" t="s">
        <v>1728</v>
      </c>
      <c r="BQ3" s="191" t="s">
        <v>1028</v>
      </c>
      <c r="BR3" s="192"/>
      <c r="BS3" s="192"/>
      <c r="BT3" s="193"/>
      <c r="BU3" s="97" t="s">
        <v>1632</v>
      </c>
      <c r="BV3" s="191" t="s">
        <v>1030</v>
      </c>
      <c r="BW3" s="192"/>
      <c r="BX3" s="192"/>
      <c r="BY3" s="193"/>
      <c r="BZ3" s="97" t="s">
        <v>1632</v>
      </c>
      <c r="CA3" s="191" t="s">
        <v>1031</v>
      </c>
      <c r="CB3" s="192"/>
      <c r="CC3" s="192"/>
      <c r="CD3" s="193"/>
      <c r="CE3" s="97" t="s">
        <v>1632</v>
      </c>
      <c r="CF3" s="191" t="s">
        <v>1033</v>
      </c>
      <c r="CG3" s="192"/>
      <c r="CH3" s="192"/>
      <c r="CI3" s="193"/>
      <c r="CJ3" s="97" t="s">
        <v>1632</v>
      </c>
      <c r="CK3" s="191" t="s">
        <v>1035</v>
      </c>
      <c r="CL3" s="192"/>
      <c r="CM3" s="192"/>
      <c r="CN3" s="193"/>
      <c r="CO3" s="97" t="s">
        <v>1632</v>
      </c>
      <c r="CP3" s="191" t="s">
        <v>1037</v>
      </c>
      <c r="CQ3" s="192"/>
      <c r="CR3" s="192"/>
      <c r="CS3" s="193"/>
      <c r="CT3" s="97" t="s">
        <v>1632</v>
      </c>
      <c r="CU3" s="191" t="s">
        <v>1038</v>
      </c>
      <c r="CV3" s="192"/>
      <c r="CW3" s="192"/>
      <c r="CX3" s="193"/>
      <c r="CY3" s="97" t="s">
        <v>1632</v>
      </c>
      <c r="CZ3" s="191" t="s">
        <v>1296</v>
      </c>
      <c r="DA3" s="192"/>
      <c r="DB3" s="192"/>
      <c r="DC3" s="193"/>
      <c r="DD3" s="97" t="s">
        <v>1632</v>
      </c>
      <c r="DE3" s="191" t="s">
        <v>1041</v>
      </c>
      <c r="DF3" s="192"/>
      <c r="DG3" s="192"/>
      <c r="DH3" s="193"/>
      <c r="DI3" s="97" t="s">
        <v>1632</v>
      </c>
      <c r="DJ3" s="191" t="s">
        <v>1043</v>
      </c>
      <c r="DK3" s="192"/>
      <c r="DL3" s="192"/>
      <c r="DM3" s="193"/>
      <c r="DN3" s="97" t="s">
        <v>1632</v>
      </c>
      <c r="DO3" s="191" t="s">
        <v>1044</v>
      </c>
      <c r="DP3" s="192"/>
      <c r="DQ3" s="192"/>
      <c r="DR3" s="193"/>
      <c r="DS3" s="97" t="s">
        <v>1632</v>
      </c>
      <c r="DT3" s="191" t="s">
        <v>1045</v>
      </c>
      <c r="DU3" s="192"/>
      <c r="DV3" s="192"/>
      <c r="DW3" s="193"/>
      <c r="DX3" s="97" t="s">
        <v>1632</v>
      </c>
      <c r="DY3" s="191" t="s">
        <v>1047</v>
      </c>
      <c r="DZ3" s="192"/>
      <c r="EA3" s="192"/>
      <c r="EB3" s="193"/>
      <c r="EC3" s="50" t="s">
        <v>1292</v>
      </c>
      <c r="ED3" s="191" t="s">
        <v>1049</v>
      </c>
      <c r="EE3" s="192"/>
      <c r="EF3" s="192"/>
      <c r="EG3" s="193"/>
      <c r="EH3" s="97" t="s">
        <v>1632</v>
      </c>
      <c r="EI3" s="191" t="s">
        <v>1051</v>
      </c>
      <c r="EJ3" s="192"/>
      <c r="EK3" s="192"/>
      <c r="EL3" s="193"/>
      <c r="EM3" s="97" t="s">
        <v>1632</v>
      </c>
      <c r="EN3" s="191" t="s">
        <v>1052</v>
      </c>
      <c r="EO3" s="192"/>
      <c r="EP3" s="192"/>
      <c r="EQ3" s="193"/>
      <c r="ER3" s="97" t="s">
        <v>1632</v>
      </c>
      <c r="ES3" s="191" t="s">
        <v>1054</v>
      </c>
      <c r="ET3" s="192"/>
      <c r="EU3" s="192"/>
      <c r="EV3" s="193"/>
      <c r="EW3" s="97" t="s">
        <v>1632</v>
      </c>
      <c r="EX3" s="191" t="s">
        <v>1056</v>
      </c>
      <c r="EY3" s="192"/>
      <c r="EZ3" s="192"/>
      <c r="FA3" s="193"/>
      <c r="FB3" s="97" t="s">
        <v>1632</v>
      </c>
      <c r="FC3" s="191" t="s">
        <v>1057</v>
      </c>
      <c r="FD3" s="192"/>
      <c r="FE3" s="192"/>
      <c r="FF3" s="193"/>
      <c r="FG3" s="97" t="s">
        <v>1632</v>
      </c>
      <c r="FH3" s="191" t="s">
        <v>1059</v>
      </c>
      <c r="FI3" s="192"/>
      <c r="FJ3" s="192"/>
      <c r="FK3" s="193"/>
      <c r="FL3" s="97" t="s">
        <v>1632</v>
      </c>
      <c r="FM3" s="191" t="s">
        <v>1061</v>
      </c>
      <c r="FN3" s="192"/>
      <c r="FO3" s="192"/>
      <c r="FP3" s="193"/>
      <c r="FQ3" s="97" t="s">
        <v>1632</v>
      </c>
      <c r="FR3" s="191" t="s">
        <v>1063</v>
      </c>
      <c r="FS3" s="192"/>
      <c r="FT3" s="192"/>
      <c r="FU3" s="193"/>
      <c r="FV3" s="97" t="s">
        <v>1632</v>
      </c>
      <c r="FW3" s="191" t="s">
        <v>1065</v>
      </c>
      <c r="FX3" s="192"/>
      <c r="FY3" s="192"/>
      <c r="FZ3" s="193"/>
      <c r="GA3" s="97" t="s">
        <v>1632</v>
      </c>
      <c r="GB3" s="191" t="s">
        <v>1067</v>
      </c>
      <c r="GC3" s="192"/>
      <c r="GD3" s="192"/>
      <c r="GE3" s="193"/>
      <c r="GF3" s="97" t="s">
        <v>1632</v>
      </c>
      <c r="GG3" s="191" t="s">
        <v>1069</v>
      </c>
      <c r="GH3" s="192"/>
      <c r="GI3" s="192"/>
      <c r="GJ3" s="193"/>
      <c r="GK3" s="97" t="s">
        <v>1632</v>
      </c>
      <c r="GL3" s="191" t="s">
        <v>1071</v>
      </c>
      <c r="GM3" s="192"/>
      <c r="GN3" s="192"/>
      <c r="GO3" s="193"/>
      <c r="GP3" s="97" t="s">
        <v>1632</v>
      </c>
      <c r="GQ3" s="191" t="s">
        <v>1072</v>
      </c>
      <c r="GR3" s="192"/>
      <c r="GS3" s="192"/>
      <c r="GT3" s="193"/>
      <c r="GU3" s="97" t="s">
        <v>1632</v>
      </c>
      <c r="GV3" s="191" t="s">
        <v>1074</v>
      </c>
      <c r="GW3" s="192"/>
      <c r="GX3" s="192"/>
      <c r="GY3" s="193"/>
      <c r="GZ3" s="97" t="s">
        <v>1632</v>
      </c>
      <c r="HA3" s="191" t="s">
        <v>1076</v>
      </c>
      <c r="HB3" s="192"/>
      <c r="HC3" s="192"/>
      <c r="HD3" s="193"/>
      <c r="HE3" s="97" t="s">
        <v>1632</v>
      </c>
      <c r="HF3" s="191" t="s">
        <v>1079</v>
      </c>
      <c r="HG3" s="192"/>
      <c r="HH3" s="192"/>
      <c r="HI3" s="193"/>
      <c r="HJ3" s="97" t="s">
        <v>1632</v>
      </c>
      <c r="HK3" s="191" t="s">
        <v>1080</v>
      </c>
      <c r="HL3" s="192"/>
      <c r="HM3" s="192"/>
      <c r="HN3" s="193"/>
      <c r="HO3" s="97" t="s">
        <v>1632</v>
      </c>
      <c r="HP3" s="191" t="s">
        <v>1082</v>
      </c>
      <c r="HQ3" s="192"/>
      <c r="HR3" s="192"/>
      <c r="HS3" s="193"/>
      <c r="HT3" s="97" t="s">
        <v>1632</v>
      </c>
      <c r="HU3" s="191" t="s">
        <v>1084</v>
      </c>
      <c r="HV3" s="192"/>
      <c r="HW3" s="192"/>
      <c r="HX3" s="193"/>
      <c r="HY3" s="97" t="s">
        <v>1632</v>
      </c>
      <c r="HZ3" s="191" t="s">
        <v>1086</v>
      </c>
      <c r="IA3" s="192"/>
      <c r="IB3" s="192"/>
      <c r="IC3" s="193"/>
      <c r="ID3" s="97" t="s">
        <v>1632</v>
      </c>
      <c r="IE3" s="191" t="s">
        <v>1088</v>
      </c>
      <c r="IF3" s="192"/>
      <c r="IG3" s="192"/>
      <c r="IH3" s="193"/>
      <c r="II3" s="97" t="s">
        <v>1632</v>
      </c>
      <c r="IJ3" s="191" t="s">
        <v>1090</v>
      </c>
      <c r="IK3" s="192"/>
      <c r="IL3" s="192"/>
      <c r="IM3" s="193"/>
      <c r="IN3" s="97" t="s">
        <v>1632</v>
      </c>
      <c r="IO3" s="191" t="s">
        <v>1092</v>
      </c>
      <c r="IP3" s="192"/>
      <c r="IQ3" s="192"/>
      <c r="IR3" s="193"/>
      <c r="IS3" s="97" t="s">
        <v>1632</v>
      </c>
      <c r="IT3" s="191" t="s">
        <v>1095</v>
      </c>
      <c r="IU3" s="192"/>
      <c r="IV3" s="192"/>
      <c r="IW3" s="193"/>
      <c r="IX3" s="97" t="s">
        <v>1632</v>
      </c>
      <c r="IY3" s="191" t="s">
        <v>1097</v>
      </c>
      <c r="IZ3" s="192"/>
      <c r="JA3" s="192"/>
      <c r="JB3" s="193"/>
      <c r="JC3" s="97" t="s">
        <v>1632</v>
      </c>
      <c r="JD3" s="191" t="s">
        <v>1098</v>
      </c>
      <c r="JE3" s="192"/>
      <c r="JF3" s="192"/>
      <c r="JG3" s="193"/>
      <c r="JH3" s="295"/>
      <c r="JI3" s="296"/>
      <c r="JJ3" s="296"/>
      <c r="JK3" s="296"/>
      <c r="JL3" s="297"/>
    </row>
    <row r="4" spans="1:272" ht="45.75" customHeight="1">
      <c r="A4" s="284"/>
      <c r="B4" s="285"/>
      <c r="C4" s="5" t="s">
        <v>78</v>
      </c>
      <c r="D4" s="193" t="s">
        <v>1010</v>
      </c>
      <c r="E4" s="263"/>
      <c r="F4" s="263"/>
      <c r="G4" s="263"/>
      <c r="H4" s="5" t="s">
        <v>72</v>
      </c>
      <c r="I4" s="264" t="s">
        <v>1011</v>
      </c>
      <c r="J4" s="265"/>
      <c r="K4" s="265"/>
      <c r="L4" s="266"/>
      <c r="M4" s="5" t="s">
        <v>72</v>
      </c>
      <c r="N4" s="264" t="s">
        <v>1012</v>
      </c>
      <c r="O4" s="265"/>
      <c r="P4" s="265"/>
      <c r="Q4" s="266"/>
      <c r="R4" s="5" t="s">
        <v>72</v>
      </c>
      <c r="S4" s="193" t="s">
        <v>1014</v>
      </c>
      <c r="T4" s="263"/>
      <c r="U4" s="263"/>
      <c r="V4" s="263"/>
      <c r="W4" s="5" t="s">
        <v>72</v>
      </c>
      <c r="X4" s="193" t="s">
        <v>1016</v>
      </c>
      <c r="Y4" s="263"/>
      <c r="Z4" s="263"/>
      <c r="AA4" s="263"/>
      <c r="AB4" s="5" t="s">
        <v>72</v>
      </c>
      <c r="AC4" s="193" t="s">
        <v>1737</v>
      </c>
      <c r="AD4" s="263"/>
      <c r="AE4" s="263"/>
      <c r="AF4" s="263"/>
      <c r="AG4" s="5" t="s">
        <v>72</v>
      </c>
      <c r="AH4" s="193" t="s">
        <v>1014</v>
      </c>
      <c r="AI4" s="263"/>
      <c r="AJ4" s="263"/>
      <c r="AK4" s="263"/>
      <c r="AL4" s="5" t="s">
        <v>72</v>
      </c>
      <c r="AM4" s="193" t="s">
        <v>1016</v>
      </c>
      <c r="AN4" s="263"/>
      <c r="AO4" s="263"/>
      <c r="AP4" s="263"/>
      <c r="AQ4" s="5" t="s">
        <v>72</v>
      </c>
      <c r="AR4" s="267" t="s">
        <v>1022</v>
      </c>
      <c r="AS4" s="268"/>
      <c r="AT4" s="268"/>
      <c r="AU4" s="269"/>
      <c r="AV4" s="5" t="s">
        <v>72</v>
      </c>
      <c r="AW4" s="267" t="s">
        <v>1014</v>
      </c>
      <c r="AX4" s="268"/>
      <c r="AY4" s="268"/>
      <c r="AZ4" s="269"/>
      <c r="BA4" s="5" t="s">
        <v>72</v>
      </c>
      <c r="BB4" s="191" t="s">
        <v>1016</v>
      </c>
      <c r="BC4" s="192"/>
      <c r="BD4" s="192"/>
      <c r="BE4" s="193"/>
      <c r="BF4" s="5" t="s">
        <v>72</v>
      </c>
      <c r="BG4" s="264" t="s">
        <v>1026</v>
      </c>
      <c r="BH4" s="265"/>
      <c r="BI4" s="265"/>
      <c r="BJ4" s="266"/>
      <c r="BK4" s="5" t="s">
        <v>72</v>
      </c>
      <c r="BL4" s="264" t="s">
        <v>1608</v>
      </c>
      <c r="BM4" s="265"/>
      <c r="BN4" s="265"/>
      <c r="BO4" s="266"/>
      <c r="BP4" s="5" t="s">
        <v>72</v>
      </c>
      <c r="BQ4" s="264" t="s">
        <v>1029</v>
      </c>
      <c r="BR4" s="265"/>
      <c r="BS4" s="265"/>
      <c r="BT4" s="266"/>
      <c r="BU4" s="5" t="s">
        <v>72</v>
      </c>
      <c r="BV4" s="193" t="s">
        <v>1737</v>
      </c>
      <c r="BW4" s="263"/>
      <c r="BX4" s="263"/>
      <c r="BY4" s="263"/>
      <c r="BZ4" s="5" t="s">
        <v>72</v>
      </c>
      <c r="CA4" s="289" t="s">
        <v>1032</v>
      </c>
      <c r="CB4" s="290"/>
      <c r="CC4" s="290"/>
      <c r="CD4" s="291"/>
      <c r="CE4" s="5" t="s">
        <v>72</v>
      </c>
      <c r="CF4" s="193" t="s">
        <v>1034</v>
      </c>
      <c r="CG4" s="263"/>
      <c r="CH4" s="263"/>
      <c r="CI4" s="263"/>
      <c r="CJ4" s="5" t="s">
        <v>72</v>
      </c>
      <c r="CK4" s="264" t="s">
        <v>1036</v>
      </c>
      <c r="CL4" s="265"/>
      <c r="CM4" s="265"/>
      <c r="CN4" s="266"/>
      <c r="CO4" s="5" t="s">
        <v>72</v>
      </c>
      <c r="CP4" s="193" t="s">
        <v>1018</v>
      </c>
      <c r="CQ4" s="263"/>
      <c r="CR4" s="263"/>
      <c r="CS4" s="263"/>
      <c r="CT4" s="5" t="s">
        <v>72</v>
      </c>
      <c r="CU4" s="264" t="s">
        <v>1039</v>
      </c>
      <c r="CV4" s="265"/>
      <c r="CW4" s="265"/>
      <c r="CX4" s="266"/>
      <c r="CY4" s="49" t="s">
        <v>72</v>
      </c>
      <c r="CZ4" s="264" t="s">
        <v>1297</v>
      </c>
      <c r="DA4" s="265"/>
      <c r="DB4" s="265"/>
      <c r="DC4" s="266"/>
      <c r="DD4" s="5" t="s">
        <v>72</v>
      </c>
      <c r="DE4" s="264" t="s">
        <v>1040</v>
      </c>
      <c r="DF4" s="265"/>
      <c r="DG4" s="265"/>
      <c r="DH4" s="266"/>
      <c r="DI4" s="5" t="s">
        <v>72</v>
      </c>
      <c r="DJ4" s="264" t="s">
        <v>1042</v>
      </c>
      <c r="DK4" s="265"/>
      <c r="DL4" s="265"/>
      <c r="DM4" s="266"/>
      <c r="DN4" s="5" t="s">
        <v>72</v>
      </c>
      <c r="DO4" s="264" t="s">
        <v>1018</v>
      </c>
      <c r="DP4" s="265"/>
      <c r="DQ4" s="265"/>
      <c r="DR4" s="266"/>
      <c r="DS4" s="5" t="s">
        <v>72</v>
      </c>
      <c r="DT4" s="193" t="s">
        <v>1046</v>
      </c>
      <c r="DU4" s="263"/>
      <c r="DV4" s="263"/>
      <c r="DW4" s="263"/>
      <c r="DX4" s="5" t="s">
        <v>72</v>
      </c>
      <c r="DY4" s="264" t="s">
        <v>1738</v>
      </c>
      <c r="DZ4" s="265"/>
      <c r="EA4" s="265"/>
      <c r="EB4" s="266"/>
      <c r="EC4" s="5" t="s">
        <v>72</v>
      </c>
      <c r="ED4" s="264" t="s">
        <v>1048</v>
      </c>
      <c r="EE4" s="265"/>
      <c r="EF4" s="265"/>
      <c r="EG4" s="266"/>
      <c r="EH4" s="5" t="s">
        <v>72</v>
      </c>
      <c r="EI4" s="351" t="s">
        <v>1050</v>
      </c>
      <c r="EJ4" s="352"/>
      <c r="EK4" s="352"/>
      <c r="EL4" s="353"/>
      <c r="EM4" s="5" t="s">
        <v>72</v>
      </c>
      <c r="EN4" s="264" t="s">
        <v>1053</v>
      </c>
      <c r="EO4" s="265"/>
      <c r="EP4" s="265"/>
      <c r="EQ4" s="266"/>
      <c r="ER4" s="5" t="s">
        <v>72</v>
      </c>
      <c r="ES4" s="193" t="s">
        <v>1055</v>
      </c>
      <c r="ET4" s="263"/>
      <c r="EU4" s="263"/>
      <c r="EV4" s="263"/>
      <c r="EW4" s="5" t="s">
        <v>72</v>
      </c>
      <c r="EX4" s="264" t="s">
        <v>1739</v>
      </c>
      <c r="EY4" s="265"/>
      <c r="EZ4" s="265"/>
      <c r="FA4" s="266"/>
      <c r="FB4" s="5" t="s">
        <v>72</v>
      </c>
      <c r="FC4" s="264" t="s">
        <v>1058</v>
      </c>
      <c r="FD4" s="265"/>
      <c r="FE4" s="265"/>
      <c r="FF4" s="266"/>
      <c r="FG4" s="5" t="s">
        <v>72</v>
      </c>
      <c r="FH4" s="376" t="s">
        <v>1060</v>
      </c>
      <c r="FI4" s="265"/>
      <c r="FJ4" s="265"/>
      <c r="FK4" s="266"/>
      <c r="FL4" s="5" t="s">
        <v>72</v>
      </c>
      <c r="FM4" s="264" t="s">
        <v>1062</v>
      </c>
      <c r="FN4" s="265"/>
      <c r="FO4" s="265"/>
      <c r="FP4" s="266"/>
      <c r="FQ4" s="5" t="s">
        <v>72</v>
      </c>
      <c r="FR4" s="264" t="s">
        <v>1064</v>
      </c>
      <c r="FS4" s="265"/>
      <c r="FT4" s="265"/>
      <c r="FU4" s="266"/>
      <c r="FV4" s="5" t="s">
        <v>72</v>
      </c>
      <c r="FW4" s="264" t="s">
        <v>1066</v>
      </c>
      <c r="FX4" s="265"/>
      <c r="FY4" s="265"/>
      <c r="FZ4" s="266"/>
      <c r="GA4" s="5" t="s">
        <v>72</v>
      </c>
      <c r="GB4" s="264" t="s">
        <v>1068</v>
      </c>
      <c r="GC4" s="265"/>
      <c r="GD4" s="265"/>
      <c r="GE4" s="266"/>
      <c r="GF4" s="5" t="s">
        <v>72</v>
      </c>
      <c r="GG4" s="193" t="s">
        <v>1070</v>
      </c>
      <c r="GH4" s="263"/>
      <c r="GI4" s="263"/>
      <c r="GJ4" s="263"/>
      <c r="GK4" s="5" t="s">
        <v>72</v>
      </c>
      <c r="GL4" s="193" t="s">
        <v>1018</v>
      </c>
      <c r="GM4" s="263"/>
      <c r="GN4" s="263"/>
      <c r="GO4" s="263"/>
      <c r="GP4" s="5" t="s">
        <v>72</v>
      </c>
      <c r="GQ4" s="193" t="s">
        <v>1073</v>
      </c>
      <c r="GR4" s="263"/>
      <c r="GS4" s="263"/>
      <c r="GT4" s="263"/>
      <c r="GU4" s="5" t="s">
        <v>72</v>
      </c>
      <c r="GV4" s="193" t="s">
        <v>1075</v>
      </c>
      <c r="GW4" s="263"/>
      <c r="GX4" s="263"/>
      <c r="GY4" s="263"/>
      <c r="GZ4" s="5" t="s">
        <v>72</v>
      </c>
      <c r="HA4" s="193" t="s">
        <v>1077</v>
      </c>
      <c r="HB4" s="263"/>
      <c r="HC4" s="263"/>
      <c r="HD4" s="263"/>
      <c r="HE4" s="5" t="s">
        <v>72</v>
      </c>
      <c r="HF4" s="264" t="s">
        <v>1078</v>
      </c>
      <c r="HG4" s="265"/>
      <c r="HH4" s="265"/>
      <c r="HI4" s="266"/>
      <c r="HJ4" s="5" t="s">
        <v>72</v>
      </c>
      <c r="HK4" s="264" t="s">
        <v>1081</v>
      </c>
      <c r="HL4" s="265"/>
      <c r="HM4" s="265"/>
      <c r="HN4" s="266"/>
      <c r="HO4" s="5" t="s">
        <v>72</v>
      </c>
      <c r="HP4" s="264" t="s">
        <v>1083</v>
      </c>
      <c r="HQ4" s="265"/>
      <c r="HR4" s="265"/>
      <c r="HS4" s="266"/>
      <c r="HT4" s="5" t="s">
        <v>72</v>
      </c>
      <c r="HU4" s="264" t="s">
        <v>1085</v>
      </c>
      <c r="HV4" s="265"/>
      <c r="HW4" s="265"/>
      <c r="HX4" s="266"/>
      <c r="HY4" s="5" t="s">
        <v>72</v>
      </c>
      <c r="HZ4" s="193" t="s">
        <v>1087</v>
      </c>
      <c r="IA4" s="263"/>
      <c r="IB4" s="263"/>
      <c r="IC4" s="263"/>
      <c r="ID4" s="5" t="s">
        <v>72</v>
      </c>
      <c r="IE4" s="264" t="s">
        <v>1089</v>
      </c>
      <c r="IF4" s="265"/>
      <c r="IG4" s="265"/>
      <c r="IH4" s="266"/>
      <c r="II4" s="5" t="s">
        <v>72</v>
      </c>
      <c r="IJ4" s="193" t="s">
        <v>1091</v>
      </c>
      <c r="IK4" s="263"/>
      <c r="IL4" s="263"/>
      <c r="IM4" s="263"/>
      <c r="IN4" s="5" t="s">
        <v>72</v>
      </c>
      <c r="IO4" s="193" t="s">
        <v>1093</v>
      </c>
      <c r="IP4" s="263"/>
      <c r="IQ4" s="263"/>
      <c r="IR4" s="263"/>
      <c r="IS4" s="5" t="s">
        <v>72</v>
      </c>
      <c r="IT4" s="264" t="s">
        <v>1094</v>
      </c>
      <c r="IU4" s="265"/>
      <c r="IV4" s="265"/>
      <c r="IW4" s="266"/>
      <c r="IX4" s="41" t="s">
        <v>72</v>
      </c>
      <c r="IY4" s="264" t="s">
        <v>1096</v>
      </c>
      <c r="IZ4" s="265"/>
      <c r="JA4" s="265"/>
      <c r="JB4" s="266"/>
      <c r="JC4" s="5" t="s">
        <v>72</v>
      </c>
      <c r="JD4" s="193" t="s">
        <v>122</v>
      </c>
      <c r="JE4" s="263"/>
      <c r="JF4" s="263"/>
      <c r="JG4" s="263"/>
      <c r="JH4" s="298"/>
      <c r="JI4" s="299"/>
      <c r="JJ4" s="299"/>
      <c r="JK4" s="299"/>
      <c r="JL4" s="300"/>
    </row>
    <row r="5" spans="1:272" s="23" customFormat="1" ht="51.75" customHeight="1">
      <c r="A5" s="141" t="s">
        <v>0</v>
      </c>
      <c r="B5" s="141" t="s">
        <v>1887</v>
      </c>
      <c r="C5" s="22" t="s">
        <v>73</v>
      </c>
      <c r="D5" s="22" t="s">
        <v>74</v>
      </c>
      <c r="E5" s="22" t="s">
        <v>75</v>
      </c>
      <c r="F5" s="22" t="s">
        <v>76</v>
      </c>
      <c r="G5" s="22" t="s">
        <v>67</v>
      </c>
      <c r="H5" s="22" t="s">
        <v>73</v>
      </c>
      <c r="I5" s="22" t="s">
        <v>74</v>
      </c>
      <c r="J5" s="22" t="s">
        <v>75</v>
      </c>
      <c r="K5" s="22" t="s">
        <v>76</v>
      </c>
      <c r="L5" s="22" t="s">
        <v>67</v>
      </c>
      <c r="M5" s="22" t="s">
        <v>73</v>
      </c>
      <c r="N5" s="22" t="s">
        <v>74</v>
      </c>
      <c r="O5" s="22" t="s">
        <v>75</v>
      </c>
      <c r="P5" s="22" t="s">
        <v>76</v>
      </c>
      <c r="Q5" s="22" t="s">
        <v>67</v>
      </c>
      <c r="R5" s="22" t="s">
        <v>73</v>
      </c>
      <c r="S5" s="22" t="s">
        <v>74</v>
      </c>
      <c r="T5" s="22" t="s">
        <v>75</v>
      </c>
      <c r="U5" s="22" t="s">
        <v>76</v>
      </c>
      <c r="V5" s="22" t="s">
        <v>67</v>
      </c>
      <c r="W5" s="22" t="s">
        <v>73</v>
      </c>
      <c r="X5" s="22" t="s">
        <v>74</v>
      </c>
      <c r="Y5" s="22" t="s">
        <v>75</v>
      </c>
      <c r="Z5" s="22" t="s">
        <v>76</v>
      </c>
      <c r="AA5" s="22" t="s">
        <v>67</v>
      </c>
      <c r="AB5" s="22" t="s">
        <v>73</v>
      </c>
      <c r="AC5" s="22" t="s">
        <v>74</v>
      </c>
      <c r="AD5" s="22" t="s">
        <v>75</v>
      </c>
      <c r="AE5" s="22" t="s">
        <v>76</v>
      </c>
      <c r="AF5" s="22" t="s">
        <v>67</v>
      </c>
      <c r="AG5" s="22" t="s">
        <v>1614</v>
      </c>
      <c r="AH5" s="22" t="s">
        <v>74</v>
      </c>
      <c r="AI5" s="22" t="s">
        <v>75</v>
      </c>
      <c r="AJ5" s="22" t="s">
        <v>76</v>
      </c>
      <c r="AK5" s="22" t="s">
        <v>67</v>
      </c>
      <c r="AL5" s="22" t="s">
        <v>1613</v>
      </c>
      <c r="AM5" s="22" t="s">
        <v>74</v>
      </c>
      <c r="AN5" s="22" t="s">
        <v>75</v>
      </c>
      <c r="AO5" s="22" t="s">
        <v>76</v>
      </c>
      <c r="AP5" s="22" t="s">
        <v>67</v>
      </c>
      <c r="AQ5" s="22" t="s">
        <v>1615</v>
      </c>
      <c r="AR5" s="22" t="s">
        <v>74</v>
      </c>
      <c r="AS5" s="22" t="s">
        <v>75</v>
      </c>
      <c r="AT5" s="22" t="s">
        <v>76</v>
      </c>
      <c r="AU5" s="22" t="s">
        <v>67</v>
      </c>
      <c r="AV5" s="22" t="s">
        <v>73</v>
      </c>
      <c r="AW5" s="22" t="s">
        <v>74</v>
      </c>
      <c r="AX5" s="22" t="s">
        <v>75</v>
      </c>
      <c r="AY5" s="22" t="s">
        <v>76</v>
      </c>
      <c r="AZ5" s="22" t="s">
        <v>67</v>
      </c>
      <c r="BA5" s="22" t="s">
        <v>73</v>
      </c>
      <c r="BB5" s="22" t="s">
        <v>74</v>
      </c>
      <c r="BC5" s="22" t="s">
        <v>75</v>
      </c>
      <c r="BD5" s="22" t="s">
        <v>76</v>
      </c>
      <c r="BE5" s="22" t="s">
        <v>67</v>
      </c>
      <c r="BF5" s="22" t="s">
        <v>1617</v>
      </c>
      <c r="BG5" s="22" t="s">
        <v>74</v>
      </c>
      <c r="BH5" s="22" t="s">
        <v>75</v>
      </c>
      <c r="BI5" s="22" t="s">
        <v>76</v>
      </c>
      <c r="BJ5" s="22" t="s">
        <v>67</v>
      </c>
      <c r="BK5" s="22" t="s">
        <v>73</v>
      </c>
      <c r="BL5" s="22" t="s">
        <v>74</v>
      </c>
      <c r="BM5" s="22" t="s">
        <v>75</v>
      </c>
      <c r="BN5" s="22" t="s">
        <v>76</v>
      </c>
      <c r="BO5" s="22"/>
      <c r="BP5" s="22" t="s">
        <v>1618</v>
      </c>
      <c r="BQ5" s="22" t="s">
        <v>74</v>
      </c>
      <c r="BR5" s="22" t="s">
        <v>75</v>
      </c>
      <c r="BS5" s="22" t="s">
        <v>76</v>
      </c>
      <c r="BT5" s="22" t="s">
        <v>67</v>
      </c>
      <c r="BU5" s="22" t="s">
        <v>73</v>
      </c>
      <c r="BV5" s="22" t="s">
        <v>74</v>
      </c>
      <c r="BW5" s="22" t="s">
        <v>75</v>
      </c>
      <c r="BX5" s="22" t="s">
        <v>76</v>
      </c>
      <c r="BY5" s="22" t="s">
        <v>67</v>
      </c>
      <c r="BZ5" s="22" t="s">
        <v>73</v>
      </c>
      <c r="CA5" s="22" t="s">
        <v>74</v>
      </c>
      <c r="CB5" s="22" t="s">
        <v>75</v>
      </c>
      <c r="CC5" s="22" t="s">
        <v>76</v>
      </c>
      <c r="CD5" s="22" t="s">
        <v>67</v>
      </c>
      <c r="CE5" s="22" t="s">
        <v>73</v>
      </c>
      <c r="CF5" s="22" t="s">
        <v>74</v>
      </c>
      <c r="CG5" s="22" t="s">
        <v>75</v>
      </c>
      <c r="CH5" s="22" t="s">
        <v>76</v>
      </c>
      <c r="CI5" s="22" t="s">
        <v>67</v>
      </c>
      <c r="CJ5" s="22" t="s">
        <v>73</v>
      </c>
      <c r="CK5" s="22" t="s">
        <v>74</v>
      </c>
      <c r="CL5" s="22" t="s">
        <v>75</v>
      </c>
      <c r="CM5" s="22" t="s">
        <v>76</v>
      </c>
      <c r="CN5" s="22"/>
      <c r="CO5" s="22" t="s">
        <v>73</v>
      </c>
      <c r="CP5" s="22" t="s">
        <v>74</v>
      </c>
      <c r="CQ5" s="22" t="s">
        <v>75</v>
      </c>
      <c r="CR5" s="22" t="s">
        <v>76</v>
      </c>
      <c r="CS5" s="22" t="s">
        <v>67</v>
      </c>
      <c r="CT5" s="22" t="s">
        <v>73</v>
      </c>
      <c r="CU5" s="22" t="s">
        <v>74</v>
      </c>
      <c r="CV5" s="22" t="s">
        <v>75</v>
      </c>
      <c r="CW5" s="22" t="s">
        <v>76</v>
      </c>
      <c r="CX5" s="22" t="s">
        <v>67</v>
      </c>
      <c r="CY5" s="22" t="s">
        <v>73</v>
      </c>
      <c r="CZ5" s="22" t="s">
        <v>74</v>
      </c>
      <c r="DA5" s="22" t="s">
        <v>75</v>
      </c>
      <c r="DB5" s="22" t="s">
        <v>76</v>
      </c>
      <c r="DC5" s="22" t="s">
        <v>67</v>
      </c>
      <c r="DD5" s="22" t="s">
        <v>73</v>
      </c>
      <c r="DE5" s="22" t="s">
        <v>74</v>
      </c>
      <c r="DF5" s="22" t="s">
        <v>75</v>
      </c>
      <c r="DG5" s="22" t="s">
        <v>76</v>
      </c>
      <c r="DH5" s="22" t="s">
        <v>67</v>
      </c>
      <c r="DI5" s="22" t="s">
        <v>73</v>
      </c>
      <c r="DJ5" s="22" t="s">
        <v>74</v>
      </c>
      <c r="DK5" s="22" t="s">
        <v>75</v>
      </c>
      <c r="DL5" s="22" t="s">
        <v>76</v>
      </c>
      <c r="DM5" s="22" t="s">
        <v>67</v>
      </c>
      <c r="DN5" s="22" t="s">
        <v>73</v>
      </c>
      <c r="DO5" s="22" t="s">
        <v>74</v>
      </c>
      <c r="DP5" s="22" t="s">
        <v>75</v>
      </c>
      <c r="DQ5" s="22" t="s">
        <v>76</v>
      </c>
      <c r="DR5" s="22" t="s">
        <v>67</v>
      </c>
      <c r="DS5" s="22" t="s">
        <v>73</v>
      </c>
      <c r="DT5" s="22" t="s">
        <v>74</v>
      </c>
      <c r="DU5" s="22" t="s">
        <v>75</v>
      </c>
      <c r="DV5" s="22" t="s">
        <v>76</v>
      </c>
      <c r="DW5" s="22" t="s">
        <v>67</v>
      </c>
      <c r="DX5" s="22" t="s">
        <v>73</v>
      </c>
      <c r="DY5" s="22" t="s">
        <v>74</v>
      </c>
      <c r="DZ5" s="22" t="s">
        <v>75</v>
      </c>
      <c r="EA5" s="22" t="s">
        <v>76</v>
      </c>
      <c r="EB5" s="22" t="s">
        <v>67</v>
      </c>
      <c r="EC5" s="22" t="s">
        <v>73</v>
      </c>
      <c r="ED5" s="22" t="s">
        <v>74</v>
      </c>
      <c r="EE5" s="22" t="s">
        <v>75</v>
      </c>
      <c r="EF5" s="22" t="s">
        <v>76</v>
      </c>
      <c r="EG5" s="22" t="s">
        <v>67</v>
      </c>
      <c r="EH5" s="22" t="s">
        <v>73</v>
      </c>
      <c r="EI5" s="22" t="s">
        <v>74</v>
      </c>
      <c r="EJ5" s="22" t="s">
        <v>75</v>
      </c>
      <c r="EK5" s="22" t="s">
        <v>76</v>
      </c>
      <c r="EL5" s="22"/>
      <c r="EM5" s="22" t="s">
        <v>1623</v>
      </c>
      <c r="EN5" s="22" t="s">
        <v>74</v>
      </c>
      <c r="EO5" s="22" t="s">
        <v>75</v>
      </c>
      <c r="EP5" s="22" t="s">
        <v>76</v>
      </c>
      <c r="EQ5" s="22" t="s">
        <v>67</v>
      </c>
      <c r="ER5" s="22" t="s">
        <v>73</v>
      </c>
      <c r="ES5" s="22" t="s">
        <v>74</v>
      </c>
      <c r="ET5" s="22" t="s">
        <v>75</v>
      </c>
      <c r="EU5" s="22" t="s">
        <v>76</v>
      </c>
      <c r="EV5" s="22" t="s">
        <v>67</v>
      </c>
      <c r="EW5" s="22" t="s">
        <v>73</v>
      </c>
      <c r="EX5" s="22" t="s">
        <v>74</v>
      </c>
      <c r="EY5" s="22" t="s">
        <v>75</v>
      </c>
      <c r="EZ5" s="22" t="s">
        <v>76</v>
      </c>
      <c r="FA5" s="22" t="s">
        <v>67</v>
      </c>
      <c r="FB5" s="22" t="s">
        <v>73</v>
      </c>
      <c r="FC5" s="22" t="s">
        <v>74</v>
      </c>
      <c r="FD5" s="22" t="s">
        <v>75</v>
      </c>
      <c r="FE5" s="22" t="s">
        <v>76</v>
      </c>
      <c r="FF5" s="22" t="s">
        <v>67</v>
      </c>
      <c r="FG5" s="22" t="s">
        <v>73</v>
      </c>
      <c r="FH5" s="22" t="s">
        <v>74</v>
      </c>
      <c r="FI5" s="22" t="s">
        <v>75</v>
      </c>
      <c r="FJ5" s="22" t="s">
        <v>76</v>
      </c>
      <c r="FK5" s="22" t="s">
        <v>67</v>
      </c>
      <c r="FL5" s="22" t="s">
        <v>73</v>
      </c>
      <c r="FM5" s="22" t="s">
        <v>74</v>
      </c>
      <c r="FN5" s="22" t="s">
        <v>75</v>
      </c>
      <c r="FO5" s="22" t="s">
        <v>76</v>
      </c>
      <c r="FP5" s="22" t="s">
        <v>67</v>
      </c>
      <c r="FQ5" s="22" t="s">
        <v>73</v>
      </c>
      <c r="FR5" s="22" t="s">
        <v>74</v>
      </c>
      <c r="FS5" s="22" t="s">
        <v>75</v>
      </c>
      <c r="FT5" s="22" t="s">
        <v>76</v>
      </c>
      <c r="FU5" s="22" t="s">
        <v>67</v>
      </c>
      <c r="FV5" s="22" t="s">
        <v>73</v>
      </c>
      <c r="FW5" s="22" t="s">
        <v>74</v>
      </c>
      <c r="FX5" s="22" t="s">
        <v>75</v>
      </c>
      <c r="FY5" s="22" t="s">
        <v>76</v>
      </c>
      <c r="FZ5" s="22" t="s">
        <v>67</v>
      </c>
      <c r="GA5" s="22" t="s">
        <v>73</v>
      </c>
      <c r="GB5" s="22" t="s">
        <v>74</v>
      </c>
      <c r="GC5" s="22" t="s">
        <v>75</v>
      </c>
      <c r="GD5" s="22" t="s">
        <v>76</v>
      </c>
      <c r="GE5" s="22" t="s">
        <v>67</v>
      </c>
      <c r="GF5" s="22" t="s">
        <v>73</v>
      </c>
      <c r="GG5" s="22" t="s">
        <v>74</v>
      </c>
      <c r="GH5" s="22" t="s">
        <v>75</v>
      </c>
      <c r="GI5" s="22" t="s">
        <v>76</v>
      </c>
      <c r="GJ5" s="22" t="s">
        <v>67</v>
      </c>
      <c r="GK5" s="22" t="s">
        <v>73</v>
      </c>
      <c r="GL5" s="22" t="s">
        <v>74</v>
      </c>
      <c r="GM5" s="22" t="s">
        <v>75</v>
      </c>
      <c r="GN5" s="22" t="s">
        <v>76</v>
      </c>
      <c r="GO5" s="22" t="s">
        <v>67</v>
      </c>
      <c r="GP5" s="22" t="s">
        <v>73</v>
      </c>
      <c r="GQ5" s="22" t="s">
        <v>74</v>
      </c>
      <c r="GR5" s="22" t="s">
        <v>75</v>
      </c>
      <c r="GS5" s="22" t="s">
        <v>76</v>
      </c>
      <c r="GT5" s="22" t="s">
        <v>67</v>
      </c>
      <c r="GU5" s="22" t="s">
        <v>73</v>
      </c>
      <c r="GV5" s="22" t="s">
        <v>74</v>
      </c>
      <c r="GW5" s="22" t="s">
        <v>75</v>
      </c>
      <c r="GX5" s="22" t="s">
        <v>76</v>
      </c>
      <c r="GY5" s="22" t="s">
        <v>67</v>
      </c>
      <c r="GZ5" s="22" t="s">
        <v>73</v>
      </c>
      <c r="HA5" s="22" t="s">
        <v>74</v>
      </c>
      <c r="HB5" s="22" t="s">
        <v>75</v>
      </c>
      <c r="HC5" s="22" t="s">
        <v>76</v>
      </c>
      <c r="HD5" s="22" t="s">
        <v>67</v>
      </c>
      <c r="HE5" s="22" t="s">
        <v>73</v>
      </c>
      <c r="HF5" s="22" t="s">
        <v>74</v>
      </c>
      <c r="HG5" s="22" t="s">
        <v>75</v>
      </c>
      <c r="HH5" s="22" t="s">
        <v>76</v>
      </c>
      <c r="HI5" s="22" t="s">
        <v>67</v>
      </c>
      <c r="HJ5" s="22" t="s">
        <v>73</v>
      </c>
      <c r="HK5" s="22" t="s">
        <v>74</v>
      </c>
      <c r="HL5" s="22" t="s">
        <v>75</v>
      </c>
      <c r="HM5" s="22" t="s">
        <v>76</v>
      </c>
      <c r="HN5" s="22" t="s">
        <v>67</v>
      </c>
      <c r="HO5" s="22" t="s">
        <v>73</v>
      </c>
      <c r="HP5" s="22" t="s">
        <v>74</v>
      </c>
      <c r="HQ5" s="22" t="s">
        <v>75</v>
      </c>
      <c r="HR5" s="22" t="s">
        <v>76</v>
      </c>
      <c r="HS5" s="22" t="s">
        <v>67</v>
      </c>
      <c r="HT5" s="22" t="s">
        <v>73</v>
      </c>
      <c r="HU5" s="22" t="s">
        <v>74</v>
      </c>
      <c r="HV5" s="22" t="s">
        <v>75</v>
      </c>
      <c r="HW5" s="22" t="s">
        <v>76</v>
      </c>
      <c r="HX5" s="22" t="s">
        <v>67</v>
      </c>
      <c r="HY5" s="22" t="s">
        <v>73</v>
      </c>
      <c r="HZ5" s="22" t="s">
        <v>74</v>
      </c>
      <c r="IA5" s="22" t="s">
        <v>75</v>
      </c>
      <c r="IB5" s="22" t="s">
        <v>76</v>
      </c>
      <c r="IC5" s="22" t="s">
        <v>67</v>
      </c>
      <c r="ID5" s="22" t="s">
        <v>73</v>
      </c>
      <c r="IE5" s="22" t="s">
        <v>74</v>
      </c>
      <c r="IF5" s="22" t="s">
        <v>75</v>
      </c>
      <c r="IG5" s="22" t="s">
        <v>76</v>
      </c>
      <c r="IH5" s="22" t="s">
        <v>67</v>
      </c>
      <c r="II5" s="22" t="s">
        <v>73</v>
      </c>
      <c r="IJ5" s="22" t="s">
        <v>74</v>
      </c>
      <c r="IK5" s="22" t="s">
        <v>75</v>
      </c>
      <c r="IL5" s="22" t="s">
        <v>76</v>
      </c>
      <c r="IM5" s="22" t="s">
        <v>67</v>
      </c>
      <c r="IN5" s="22" t="s">
        <v>73</v>
      </c>
      <c r="IO5" s="22" t="s">
        <v>74</v>
      </c>
      <c r="IP5" s="22" t="s">
        <v>75</v>
      </c>
      <c r="IQ5" s="22" t="s">
        <v>76</v>
      </c>
      <c r="IR5" s="22" t="s">
        <v>67</v>
      </c>
      <c r="IS5" s="22" t="s">
        <v>73</v>
      </c>
      <c r="IT5" s="22" t="s">
        <v>74</v>
      </c>
      <c r="IU5" s="22" t="s">
        <v>75</v>
      </c>
      <c r="IV5" s="22" t="s">
        <v>76</v>
      </c>
      <c r="IW5" s="22" t="s">
        <v>67</v>
      </c>
      <c r="IX5" s="22" t="s">
        <v>73</v>
      </c>
      <c r="IY5" s="22" t="s">
        <v>74</v>
      </c>
      <c r="IZ5" s="22" t="s">
        <v>75</v>
      </c>
      <c r="JA5" s="22" t="s">
        <v>76</v>
      </c>
      <c r="JB5" s="22" t="s">
        <v>67</v>
      </c>
      <c r="JC5" s="22" t="s">
        <v>73</v>
      </c>
      <c r="JD5" s="22" t="s">
        <v>74</v>
      </c>
      <c r="JE5" s="22" t="s">
        <v>75</v>
      </c>
      <c r="JF5" s="22" t="s">
        <v>76</v>
      </c>
      <c r="JG5" s="22" t="s">
        <v>67</v>
      </c>
      <c r="JH5" s="22" t="s">
        <v>73</v>
      </c>
      <c r="JI5" s="22" t="s">
        <v>74</v>
      </c>
      <c r="JJ5" s="22" t="s">
        <v>75</v>
      </c>
      <c r="JK5" s="22" t="s">
        <v>76</v>
      </c>
      <c r="JL5" s="22" t="s">
        <v>67</v>
      </c>
    </row>
    <row r="6" spans="1:272" s="9" customFormat="1" hidden="1">
      <c r="A6" s="6" t="s">
        <v>1</v>
      </c>
      <c r="B6" s="6" t="s">
        <v>2</v>
      </c>
      <c r="C6" s="7" t="s">
        <v>68</v>
      </c>
      <c r="D6" s="7" t="s">
        <v>69</v>
      </c>
      <c r="E6" s="7" t="s">
        <v>70</v>
      </c>
      <c r="F6" s="7" t="s">
        <v>71</v>
      </c>
      <c r="G6" s="8"/>
      <c r="H6" s="7" t="s">
        <v>68</v>
      </c>
      <c r="I6" s="7" t="s">
        <v>69</v>
      </c>
      <c r="J6" s="7" t="s">
        <v>70</v>
      </c>
      <c r="K6" s="7" t="s">
        <v>71</v>
      </c>
      <c r="L6" s="8"/>
      <c r="M6" s="7" t="s">
        <v>68</v>
      </c>
      <c r="N6" s="7" t="s">
        <v>69</v>
      </c>
      <c r="O6" s="7" t="s">
        <v>70</v>
      </c>
      <c r="P6" s="7" t="s">
        <v>71</v>
      </c>
      <c r="Q6" s="8"/>
      <c r="R6" s="7" t="s">
        <v>68</v>
      </c>
      <c r="S6" s="7" t="s">
        <v>69</v>
      </c>
      <c r="T6" s="7" t="s">
        <v>70</v>
      </c>
      <c r="U6" s="7" t="s">
        <v>71</v>
      </c>
      <c r="V6" s="8"/>
      <c r="W6" s="7" t="s">
        <v>68</v>
      </c>
      <c r="X6" s="7" t="s">
        <v>69</v>
      </c>
      <c r="Y6" s="7" t="s">
        <v>70</v>
      </c>
      <c r="Z6" s="7" t="s">
        <v>71</v>
      </c>
      <c r="AA6" s="8"/>
      <c r="AB6" s="7" t="s">
        <v>68</v>
      </c>
      <c r="AC6" s="7" t="s">
        <v>69</v>
      </c>
      <c r="AD6" s="7" t="s">
        <v>70</v>
      </c>
      <c r="AE6" s="7" t="s">
        <v>71</v>
      </c>
      <c r="AF6" s="8"/>
      <c r="AG6" s="7" t="s">
        <v>68</v>
      </c>
      <c r="AH6" s="7" t="s">
        <v>69</v>
      </c>
      <c r="AI6" s="7" t="s">
        <v>70</v>
      </c>
      <c r="AJ6" s="7" t="s">
        <v>71</v>
      </c>
      <c r="AK6" s="8"/>
      <c r="AL6" s="7" t="s">
        <v>68</v>
      </c>
      <c r="AM6" s="7" t="s">
        <v>69</v>
      </c>
      <c r="AN6" s="7" t="s">
        <v>70</v>
      </c>
      <c r="AO6" s="7" t="s">
        <v>71</v>
      </c>
      <c r="AP6" s="8"/>
      <c r="AQ6" s="7" t="s">
        <v>68</v>
      </c>
      <c r="AR6" s="7" t="s">
        <v>69</v>
      </c>
      <c r="AS6" s="7" t="s">
        <v>70</v>
      </c>
      <c r="AT6" s="7" t="s">
        <v>71</v>
      </c>
      <c r="AU6" s="8"/>
      <c r="AV6" s="7" t="s">
        <v>68</v>
      </c>
      <c r="AW6" s="7" t="s">
        <v>69</v>
      </c>
      <c r="AX6" s="7" t="s">
        <v>70</v>
      </c>
      <c r="AY6" s="7" t="s">
        <v>71</v>
      </c>
      <c r="AZ6" s="8"/>
      <c r="BA6" s="7" t="s">
        <v>68</v>
      </c>
      <c r="BB6" s="7" t="s">
        <v>69</v>
      </c>
      <c r="BC6" s="7" t="s">
        <v>70</v>
      </c>
      <c r="BD6" s="7" t="s">
        <v>71</v>
      </c>
      <c r="BE6" s="8"/>
      <c r="BF6" s="7" t="s">
        <v>68</v>
      </c>
      <c r="BG6" s="7" t="s">
        <v>69</v>
      </c>
      <c r="BH6" s="7" t="s">
        <v>70</v>
      </c>
      <c r="BI6" s="7" t="s">
        <v>71</v>
      </c>
      <c r="BJ6" s="8"/>
      <c r="BK6" s="7" t="s">
        <v>68</v>
      </c>
      <c r="BL6" s="7" t="s">
        <v>69</v>
      </c>
      <c r="BM6" s="7" t="s">
        <v>70</v>
      </c>
      <c r="BN6" s="7" t="s">
        <v>71</v>
      </c>
      <c r="BO6" s="8"/>
      <c r="BP6" s="7" t="s">
        <v>68</v>
      </c>
      <c r="BQ6" s="7" t="s">
        <v>69</v>
      </c>
      <c r="BR6" s="7" t="s">
        <v>70</v>
      </c>
      <c r="BS6" s="7" t="s">
        <v>71</v>
      </c>
      <c r="BT6" s="8"/>
      <c r="BU6" s="7" t="s">
        <v>68</v>
      </c>
      <c r="BV6" s="7" t="s">
        <v>69</v>
      </c>
      <c r="BW6" s="7" t="s">
        <v>70</v>
      </c>
      <c r="BX6" s="7" t="s">
        <v>71</v>
      </c>
      <c r="BY6" s="8"/>
      <c r="BZ6" s="7" t="s">
        <v>68</v>
      </c>
      <c r="CA6" s="7" t="s">
        <v>69</v>
      </c>
      <c r="CB6" s="7" t="s">
        <v>70</v>
      </c>
      <c r="CC6" s="7" t="s">
        <v>71</v>
      </c>
      <c r="CD6" s="8"/>
      <c r="CE6" s="7" t="s">
        <v>68</v>
      </c>
      <c r="CF6" s="7" t="s">
        <v>69</v>
      </c>
      <c r="CG6" s="7" t="s">
        <v>70</v>
      </c>
      <c r="CH6" s="7" t="s">
        <v>71</v>
      </c>
      <c r="CI6" s="8"/>
      <c r="CJ6" s="7" t="s">
        <v>68</v>
      </c>
      <c r="CK6" s="7" t="s">
        <v>69</v>
      </c>
      <c r="CL6" s="7" t="s">
        <v>70</v>
      </c>
      <c r="CM6" s="7" t="s">
        <v>71</v>
      </c>
      <c r="CN6" s="8"/>
      <c r="CO6" s="7" t="s">
        <v>68</v>
      </c>
      <c r="CP6" s="7" t="s">
        <v>69</v>
      </c>
      <c r="CQ6" s="7" t="s">
        <v>70</v>
      </c>
      <c r="CR6" s="7" t="s">
        <v>71</v>
      </c>
      <c r="CS6" s="8"/>
      <c r="CT6" s="7" t="s">
        <v>68</v>
      </c>
      <c r="CU6" s="7" t="s">
        <v>69</v>
      </c>
      <c r="CV6" s="7" t="s">
        <v>70</v>
      </c>
      <c r="CW6" s="7" t="s">
        <v>71</v>
      </c>
      <c r="CX6" s="8"/>
      <c r="CY6" s="7" t="s">
        <v>68</v>
      </c>
      <c r="CZ6" s="7" t="s">
        <v>69</v>
      </c>
      <c r="DA6" s="7" t="s">
        <v>70</v>
      </c>
      <c r="DB6" s="7" t="s">
        <v>71</v>
      </c>
      <c r="DC6" s="8"/>
      <c r="DD6" s="7" t="s">
        <v>68</v>
      </c>
      <c r="DE6" s="7" t="s">
        <v>69</v>
      </c>
      <c r="DF6" s="7" t="s">
        <v>70</v>
      </c>
      <c r="DG6" s="7" t="s">
        <v>71</v>
      </c>
      <c r="DH6" s="8"/>
      <c r="DI6" s="7" t="s">
        <v>68</v>
      </c>
      <c r="DJ6" s="7" t="s">
        <v>69</v>
      </c>
      <c r="DK6" s="7" t="s">
        <v>70</v>
      </c>
      <c r="DL6" s="7" t="s">
        <v>71</v>
      </c>
      <c r="DM6" s="8"/>
      <c r="DN6" s="7" t="s">
        <v>68</v>
      </c>
      <c r="DO6" s="7" t="s">
        <v>69</v>
      </c>
      <c r="DP6" s="7" t="s">
        <v>70</v>
      </c>
      <c r="DQ6" s="7" t="s">
        <v>71</v>
      </c>
      <c r="DR6" s="8"/>
      <c r="DS6" s="7" t="s">
        <v>68</v>
      </c>
      <c r="DT6" s="7" t="s">
        <v>69</v>
      </c>
      <c r="DU6" s="7" t="s">
        <v>70</v>
      </c>
      <c r="DV6" s="7" t="s">
        <v>71</v>
      </c>
      <c r="DW6" s="8"/>
      <c r="DX6" s="7" t="s">
        <v>68</v>
      </c>
      <c r="DY6" s="7" t="s">
        <v>69</v>
      </c>
      <c r="DZ6" s="7" t="s">
        <v>70</v>
      </c>
      <c r="EA6" s="7" t="s">
        <v>71</v>
      </c>
      <c r="EB6" s="8"/>
      <c r="EC6" s="7" t="s">
        <v>68</v>
      </c>
      <c r="ED6" s="7" t="s">
        <v>69</v>
      </c>
      <c r="EE6" s="7" t="s">
        <v>70</v>
      </c>
      <c r="EF6" s="7" t="s">
        <v>71</v>
      </c>
      <c r="EG6" s="8"/>
      <c r="EH6" s="7" t="s">
        <v>68</v>
      </c>
      <c r="EI6" s="7" t="s">
        <v>69</v>
      </c>
      <c r="EJ6" s="7" t="s">
        <v>70</v>
      </c>
      <c r="EK6" s="7" t="s">
        <v>71</v>
      </c>
      <c r="EL6" s="8"/>
      <c r="EM6" s="7" t="s">
        <v>68</v>
      </c>
      <c r="EN6" s="7" t="s">
        <v>69</v>
      </c>
      <c r="EO6" s="7" t="s">
        <v>70</v>
      </c>
      <c r="EP6" s="7" t="s">
        <v>71</v>
      </c>
      <c r="EQ6" s="8"/>
      <c r="ER6" s="7" t="s">
        <v>68</v>
      </c>
      <c r="ES6" s="7" t="s">
        <v>69</v>
      </c>
      <c r="ET6" s="7" t="s">
        <v>70</v>
      </c>
      <c r="EU6" s="7" t="s">
        <v>71</v>
      </c>
      <c r="EV6" s="8"/>
      <c r="EW6" s="7" t="s">
        <v>68</v>
      </c>
      <c r="EX6" s="7" t="s">
        <v>69</v>
      </c>
      <c r="EY6" s="7" t="s">
        <v>70</v>
      </c>
      <c r="EZ6" s="7" t="s">
        <v>71</v>
      </c>
      <c r="FA6" s="8"/>
      <c r="FB6" s="7" t="s">
        <v>68</v>
      </c>
      <c r="FC6" s="7" t="s">
        <v>69</v>
      </c>
      <c r="FD6" s="7" t="s">
        <v>70</v>
      </c>
      <c r="FE6" s="7" t="s">
        <v>71</v>
      </c>
      <c r="FF6" s="8"/>
      <c r="FG6" s="7" t="s">
        <v>68</v>
      </c>
      <c r="FH6" s="7" t="s">
        <v>69</v>
      </c>
      <c r="FI6" s="7" t="s">
        <v>70</v>
      </c>
      <c r="FJ6" s="7" t="s">
        <v>71</v>
      </c>
      <c r="FK6" s="8"/>
      <c r="FL6" s="7" t="s">
        <v>68</v>
      </c>
      <c r="FM6" s="7" t="s">
        <v>69</v>
      </c>
      <c r="FN6" s="7" t="s">
        <v>70</v>
      </c>
      <c r="FO6" s="7" t="s">
        <v>71</v>
      </c>
      <c r="FP6" s="8"/>
      <c r="FQ6" s="7" t="s">
        <v>68</v>
      </c>
      <c r="FR6" s="7" t="s">
        <v>69</v>
      </c>
      <c r="FS6" s="7" t="s">
        <v>70</v>
      </c>
      <c r="FT6" s="7" t="s">
        <v>71</v>
      </c>
      <c r="FU6" s="8"/>
      <c r="FV6" s="7" t="s">
        <v>68</v>
      </c>
      <c r="FW6" s="7" t="s">
        <v>69</v>
      </c>
      <c r="FX6" s="7" t="s">
        <v>70</v>
      </c>
      <c r="FY6" s="7" t="s">
        <v>71</v>
      </c>
      <c r="FZ6" s="8"/>
      <c r="GA6" s="7" t="s">
        <v>68</v>
      </c>
      <c r="GB6" s="7" t="s">
        <v>69</v>
      </c>
      <c r="GC6" s="7" t="s">
        <v>70</v>
      </c>
      <c r="GD6" s="7" t="s">
        <v>71</v>
      </c>
      <c r="GE6" s="8"/>
      <c r="GF6" s="7" t="s">
        <v>68</v>
      </c>
      <c r="GG6" s="7" t="s">
        <v>69</v>
      </c>
      <c r="GH6" s="7" t="s">
        <v>70</v>
      </c>
      <c r="GI6" s="7" t="s">
        <v>71</v>
      </c>
      <c r="GJ6" s="8"/>
      <c r="GK6" s="7" t="s">
        <v>68</v>
      </c>
      <c r="GL6" s="7" t="s">
        <v>69</v>
      </c>
      <c r="GM6" s="7" t="s">
        <v>70</v>
      </c>
      <c r="GN6" s="7" t="s">
        <v>71</v>
      </c>
      <c r="GO6" s="8"/>
      <c r="GP6" s="7" t="s">
        <v>68</v>
      </c>
      <c r="GQ6" s="7" t="s">
        <v>69</v>
      </c>
      <c r="GR6" s="7" t="s">
        <v>70</v>
      </c>
      <c r="GS6" s="7" t="s">
        <v>71</v>
      </c>
      <c r="GT6" s="8"/>
      <c r="GU6" s="7" t="s">
        <v>68</v>
      </c>
      <c r="GV6" s="7" t="s">
        <v>69</v>
      </c>
      <c r="GW6" s="7" t="s">
        <v>70</v>
      </c>
      <c r="GX6" s="7" t="s">
        <v>71</v>
      </c>
      <c r="GY6" s="8"/>
      <c r="GZ6" s="7" t="s">
        <v>68</v>
      </c>
      <c r="HA6" s="7" t="s">
        <v>69</v>
      </c>
      <c r="HB6" s="7" t="s">
        <v>70</v>
      </c>
      <c r="HC6" s="7" t="s">
        <v>71</v>
      </c>
      <c r="HD6" s="8"/>
      <c r="HE6" s="7" t="s">
        <v>68</v>
      </c>
      <c r="HF6" s="7" t="s">
        <v>69</v>
      </c>
      <c r="HG6" s="7" t="s">
        <v>70</v>
      </c>
      <c r="HH6" s="7" t="s">
        <v>71</v>
      </c>
      <c r="HI6" s="8"/>
      <c r="HJ6" s="7" t="s">
        <v>68</v>
      </c>
      <c r="HK6" s="7" t="s">
        <v>69</v>
      </c>
      <c r="HL6" s="7" t="s">
        <v>70</v>
      </c>
      <c r="HM6" s="7" t="s">
        <v>71</v>
      </c>
      <c r="HN6" s="8"/>
      <c r="HO6" s="7" t="s">
        <v>68</v>
      </c>
      <c r="HP6" s="7" t="s">
        <v>69</v>
      </c>
      <c r="HQ6" s="7" t="s">
        <v>70</v>
      </c>
      <c r="HR6" s="7" t="s">
        <v>71</v>
      </c>
      <c r="HS6" s="8"/>
      <c r="HT6" s="7" t="s">
        <v>68</v>
      </c>
      <c r="HU6" s="7" t="s">
        <v>69</v>
      </c>
      <c r="HV6" s="7" t="s">
        <v>70</v>
      </c>
      <c r="HW6" s="7" t="s">
        <v>71</v>
      </c>
      <c r="HX6" s="8"/>
      <c r="HY6" s="7" t="s">
        <v>68</v>
      </c>
      <c r="HZ6" s="7" t="s">
        <v>69</v>
      </c>
      <c r="IA6" s="7" t="s">
        <v>70</v>
      </c>
      <c r="IB6" s="7" t="s">
        <v>71</v>
      </c>
      <c r="IC6" s="8"/>
      <c r="ID6" s="7" t="s">
        <v>68</v>
      </c>
      <c r="IE6" s="7" t="s">
        <v>69</v>
      </c>
      <c r="IF6" s="7" t="s">
        <v>70</v>
      </c>
      <c r="IG6" s="7" t="s">
        <v>71</v>
      </c>
      <c r="IH6" s="8"/>
      <c r="II6" s="7" t="s">
        <v>68</v>
      </c>
      <c r="IJ6" s="7" t="s">
        <v>69</v>
      </c>
      <c r="IK6" s="7" t="s">
        <v>70</v>
      </c>
      <c r="IL6" s="7" t="s">
        <v>71</v>
      </c>
      <c r="IM6" s="8"/>
      <c r="IN6" s="7" t="s">
        <v>68</v>
      </c>
      <c r="IO6" s="7" t="s">
        <v>69</v>
      </c>
      <c r="IP6" s="7" t="s">
        <v>70</v>
      </c>
      <c r="IQ6" s="7" t="s">
        <v>71</v>
      </c>
      <c r="IR6" s="8"/>
      <c r="IS6" s="7" t="s">
        <v>68</v>
      </c>
      <c r="IT6" s="7" t="s">
        <v>69</v>
      </c>
      <c r="IU6" s="7" t="s">
        <v>70</v>
      </c>
      <c r="IV6" s="7" t="s">
        <v>71</v>
      </c>
      <c r="IW6" s="8"/>
      <c r="IX6" s="7" t="s">
        <v>68</v>
      </c>
      <c r="IY6" s="7" t="s">
        <v>69</v>
      </c>
      <c r="IZ6" s="7" t="s">
        <v>70</v>
      </c>
      <c r="JA6" s="7" t="s">
        <v>71</v>
      </c>
      <c r="JB6" s="8"/>
      <c r="JC6" s="7" t="s">
        <v>68</v>
      </c>
      <c r="JD6" s="7" t="s">
        <v>69</v>
      </c>
      <c r="JE6" s="7" t="s">
        <v>70</v>
      </c>
      <c r="JF6" s="7" t="s">
        <v>71</v>
      </c>
      <c r="JG6" s="8"/>
      <c r="JH6" s="7" t="s">
        <v>68</v>
      </c>
      <c r="JI6" s="7" t="s">
        <v>69</v>
      </c>
      <c r="JJ6" s="7" t="s">
        <v>70</v>
      </c>
      <c r="JK6" s="7" t="s">
        <v>71</v>
      </c>
      <c r="JL6" s="8"/>
    </row>
    <row r="7" spans="1:272" hidden="1">
      <c r="A7" s="10">
        <v>1</v>
      </c>
      <c r="B7" s="11" t="s">
        <v>3</v>
      </c>
      <c r="C7" s="12">
        <v>0</v>
      </c>
      <c r="D7" s="12">
        <v>0</v>
      </c>
      <c r="E7" s="12">
        <v>0</v>
      </c>
      <c r="F7" s="12">
        <v>0</v>
      </c>
      <c r="G7" s="13"/>
      <c r="H7" s="12">
        <v>0</v>
      </c>
      <c r="I7" s="12">
        <v>0</v>
      </c>
      <c r="J7" s="12">
        <v>0</v>
      </c>
      <c r="K7" s="12">
        <v>0</v>
      </c>
      <c r="L7" s="13"/>
      <c r="M7" s="12">
        <v>0</v>
      </c>
      <c r="N7" s="12">
        <v>0</v>
      </c>
      <c r="O7" s="12">
        <v>0</v>
      </c>
      <c r="P7" s="12">
        <v>0</v>
      </c>
      <c r="Q7" s="13"/>
      <c r="R7" s="12">
        <v>0</v>
      </c>
      <c r="S7" s="12">
        <v>0</v>
      </c>
      <c r="T7" s="12">
        <v>0</v>
      </c>
      <c r="U7" s="12">
        <v>0</v>
      </c>
      <c r="V7" s="13"/>
      <c r="W7" s="12">
        <v>0</v>
      </c>
      <c r="X7" s="12">
        <v>0</v>
      </c>
      <c r="Y7" s="12">
        <v>0</v>
      </c>
      <c r="Z7" s="12">
        <v>0</v>
      </c>
      <c r="AA7" s="13"/>
      <c r="AB7" s="12">
        <v>0</v>
      </c>
      <c r="AC7" s="12">
        <v>0</v>
      </c>
      <c r="AD7" s="12">
        <v>0</v>
      </c>
      <c r="AE7" s="12">
        <v>0</v>
      </c>
      <c r="AF7" s="13"/>
      <c r="AG7" s="12">
        <v>0</v>
      </c>
      <c r="AH7" s="12">
        <v>87000</v>
      </c>
      <c r="AI7" s="12">
        <v>0</v>
      </c>
      <c r="AJ7" s="12">
        <v>87000</v>
      </c>
      <c r="AK7" s="13"/>
      <c r="AL7" s="12">
        <v>30</v>
      </c>
      <c r="AM7" s="12">
        <v>21000</v>
      </c>
      <c r="AN7" s="12">
        <v>0</v>
      </c>
      <c r="AO7" s="12">
        <v>21000</v>
      </c>
      <c r="AP7" s="13"/>
      <c r="AQ7" s="12">
        <v>0</v>
      </c>
      <c r="AR7" s="12">
        <v>0</v>
      </c>
      <c r="AS7" s="12">
        <v>0</v>
      </c>
      <c r="AT7" s="12">
        <v>0</v>
      </c>
      <c r="AU7" s="13"/>
      <c r="AV7" s="12">
        <v>0</v>
      </c>
      <c r="AW7" s="12">
        <v>0</v>
      </c>
      <c r="AX7" s="12">
        <v>0</v>
      </c>
      <c r="AY7" s="12">
        <v>0</v>
      </c>
      <c r="AZ7" s="13"/>
      <c r="BA7" s="12">
        <v>0</v>
      </c>
      <c r="BB7" s="12">
        <v>0</v>
      </c>
      <c r="BC7" s="12">
        <v>0</v>
      </c>
      <c r="BD7" s="12">
        <v>0</v>
      </c>
      <c r="BE7" s="13"/>
      <c r="BF7" s="12">
        <v>10</v>
      </c>
      <c r="BG7" s="12">
        <v>28000</v>
      </c>
      <c r="BH7" s="12">
        <v>0</v>
      </c>
      <c r="BI7" s="12">
        <v>28000</v>
      </c>
      <c r="BJ7" s="13"/>
      <c r="BK7" s="12">
        <v>10</v>
      </c>
      <c r="BL7" s="12">
        <v>28000</v>
      </c>
      <c r="BM7" s="12">
        <v>0</v>
      </c>
      <c r="BN7" s="12">
        <v>28000</v>
      </c>
      <c r="BO7" s="13"/>
      <c r="BP7" s="12">
        <v>43</v>
      </c>
      <c r="BQ7" s="12">
        <v>94000</v>
      </c>
      <c r="BR7" s="12">
        <v>0</v>
      </c>
      <c r="BS7" s="12">
        <v>94000</v>
      </c>
      <c r="BT7" s="13"/>
      <c r="BU7" s="12">
        <v>0</v>
      </c>
      <c r="BV7" s="12">
        <v>0</v>
      </c>
      <c r="BW7" s="12">
        <v>0</v>
      </c>
      <c r="BX7" s="12">
        <v>0</v>
      </c>
      <c r="BY7" s="13"/>
      <c r="BZ7" s="12">
        <v>0</v>
      </c>
      <c r="CA7" s="12">
        <v>0</v>
      </c>
      <c r="CB7" s="12">
        <v>0</v>
      </c>
      <c r="CC7" s="12">
        <v>0</v>
      </c>
      <c r="CD7" s="13"/>
      <c r="CE7" s="12">
        <v>0</v>
      </c>
      <c r="CF7" s="12">
        <v>0</v>
      </c>
      <c r="CG7" s="12">
        <v>0</v>
      </c>
      <c r="CH7" s="12">
        <v>0</v>
      </c>
      <c r="CI7" s="13"/>
      <c r="CJ7" s="12">
        <v>0</v>
      </c>
      <c r="CK7" s="12">
        <v>0</v>
      </c>
      <c r="CL7" s="12">
        <v>0</v>
      </c>
      <c r="CM7" s="12">
        <v>0</v>
      </c>
      <c r="CN7" s="13"/>
      <c r="CO7" s="12">
        <v>0</v>
      </c>
      <c r="CP7" s="12">
        <v>0</v>
      </c>
      <c r="CQ7" s="12">
        <v>0</v>
      </c>
      <c r="CR7" s="12">
        <v>0</v>
      </c>
      <c r="CS7" s="13"/>
      <c r="CT7" s="12">
        <v>0</v>
      </c>
      <c r="CU7" s="12">
        <v>0</v>
      </c>
      <c r="CV7" s="12">
        <v>0</v>
      </c>
      <c r="CW7" s="12">
        <v>0</v>
      </c>
      <c r="CX7" s="13"/>
      <c r="CY7" s="12"/>
      <c r="CZ7" s="12">
        <v>0</v>
      </c>
      <c r="DA7" s="12">
        <v>0</v>
      </c>
      <c r="DB7" s="12">
        <v>0</v>
      </c>
      <c r="DC7" s="13"/>
      <c r="DD7" s="12"/>
      <c r="DE7" s="12">
        <v>0</v>
      </c>
      <c r="DF7" s="12">
        <v>0</v>
      </c>
      <c r="DG7" s="12">
        <v>0</v>
      </c>
      <c r="DH7" s="13"/>
      <c r="DI7" s="12">
        <v>0</v>
      </c>
      <c r="DJ7" s="12">
        <v>25000</v>
      </c>
      <c r="DK7" s="12">
        <v>0</v>
      </c>
      <c r="DL7" s="12">
        <v>25000</v>
      </c>
      <c r="DM7" s="13"/>
      <c r="DN7" s="12">
        <v>0</v>
      </c>
      <c r="DO7" s="12">
        <v>0</v>
      </c>
      <c r="DP7" s="12">
        <v>0</v>
      </c>
      <c r="DQ7" s="12">
        <v>0</v>
      </c>
      <c r="DR7" s="13"/>
      <c r="DS7" s="12">
        <v>1</v>
      </c>
      <c r="DT7" s="12">
        <v>80000</v>
      </c>
      <c r="DU7" s="12">
        <v>0</v>
      </c>
      <c r="DV7" s="12">
        <v>80000</v>
      </c>
      <c r="DW7" s="13"/>
      <c r="DX7" s="12">
        <v>0</v>
      </c>
      <c r="DY7" s="12">
        <v>0</v>
      </c>
      <c r="DZ7" s="12">
        <v>0</v>
      </c>
      <c r="EA7" s="12">
        <v>0</v>
      </c>
      <c r="EB7" s="13"/>
      <c r="EC7" s="12">
        <v>0</v>
      </c>
      <c r="ED7" s="12">
        <v>0</v>
      </c>
      <c r="EE7" s="12">
        <v>0</v>
      </c>
      <c r="EF7" s="12">
        <v>0</v>
      </c>
      <c r="EG7" s="13"/>
      <c r="EH7" s="12">
        <v>0</v>
      </c>
      <c r="EI7" s="12">
        <v>100000</v>
      </c>
      <c r="EJ7" s="12">
        <v>0</v>
      </c>
      <c r="EK7" s="12">
        <v>100000</v>
      </c>
      <c r="EL7" s="13"/>
      <c r="EM7" s="12">
        <v>9</v>
      </c>
      <c r="EN7" s="12">
        <v>459500</v>
      </c>
      <c r="EO7" s="12">
        <v>0</v>
      </c>
      <c r="EP7" s="12">
        <v>459500</v>
      </c>
      <c r="EQ7" s="13"/>
      <c r="ER7" s="12">
        <v>0</v>
      </c>
      <c r="ES7" s="12">
        <v>46000</v>
      </c>
      <c r="ET7" s="12">
        <v>0</v>
      </c>
      <c r="EU7" s="12">
        <v>46000</v>
      </c>
      <c r="EV7" s="13"/>
      <c r="EW7" s="12">
        <v>0</v>
      </c>
      <c r="EX7" s="12">
        <v>0</v>
      </c>
      <c r="EY7" s="12">
        <v>0</v>
      </c>
      <c r="EZ7" s="12">
        <v>0</v>
      </c>
      <c r="FA7" s="13"/>
      <c r="FB7" s="12">
        <v>0</v>
      </c>
      <c r="FC7" s="12">
        <v>45000</v>
      </c>
      <c r="FD7" s="12">
        <v>0</v>
      </c>
      <c r="FE7" s="12">
        <v>45000</v>
      </c>
      <c r="FF7" s="13"/>
      <c r="FG7" s="12">
        <v>9</v>
      </c>
      <c r="FH7" s="12">
        <v>9000</v>
      </c>
      <c r="FI7" s="12">
        <v>0</v>
      </c>
      <c r="FJ7" s="12">
        <v>9000</v>
      </c>
      <c r="FK7" s="13"/>
      <c r="FL7" s="12">
        <v>3</v>
      </c>
      <c r="FM7" s="12">
        <v>25000</v>
      </c>
      <c r="FN7" s="12">
        <v>0</v>
      </c>
      <c r="FO7" s="12">
        <v>25000</v>
      </c>
      <c r="FP7" s="13"/>
      <c r="FQ7" s="12">
        <v>0</v>
      </c>
      <c r="FR7" s="12">
        <v>0</v>
      </c>
      <c r="FS7" s="12">
        <v>0</v>
      </c>
      <c r="FT7" s="12">
        <v>0</v>
      </c>
      <c r="FU7" s="13"/>
      <c r="FV7" s="12">
        <v>0</v>
      </c>
      <c r="FW7" s="12">
        <v>0</v>
      </c>
      <c r="FX7" s="12">
        <v>0</v>
      </c>
      <c r="FY7" s="12">
        <v>0</v>
      </c>
      <c r="FZ7" s="13"/>
      <c r="GA7" s="12">
        <v>1</v>
      </c>
      <c r="GB7" s="12">
        <v>20000</v>
      </c>
      <c r="GC7" s="12">
        <v>0</v>
      </c>
      <c r="GD7" s="12">
        <v>20000</v>
      </c>
      <c r="GE7" s="13"/>
      <c r="GF7" s="12">
        <v>1</v>
      </c>
      <c r="GG7" s="12">
        <v>50000</v>
      </c>
      <c r="GH7" s="12">
        <v>0</v>
      </c>
      <c r="GI7" s="12">
        <v>50000</v>
      </c>
      <c r="GJ7" s="13"/>
      <c r="GK7" s="12">
        <v>0</v>
      </c>
      <c r="GL7" s="12">
        <v>0</v>
      </c>
      <c r="GM7" s="12">
        <v>0</v>
      </c>
      <c r="GN7" s="12">
        <v>0</v>
      </c>
      <c r="GO7" s="13"/>
      <c r="GP7" s="12">
        <v>0</v>
      </c>
      <c r="GQ7" s="12">
        <v>0</v>
      </c>
      <c r="GR7" s="12">
        <v>0</v>
      </c>
      <c r="GS7" s="12">
        <v>0</v>
      </c>
      <c r="GT7" s="13"/>
      <c r="GU7" s="12">
        <v>1</v>
      </c>
      <c r="GV7" s="12">
        <v>100000</v>
      </c>
      <c r="GW7" s="12">
        <v>0</v>
      </c>
      <c r="GX7" s="12">
        <v>100000</v>
      </c>
      <c r="GY7" s="13"/>
      <c r="GZ7" s="12">
        <v>59</v>
      </c>
      <c r="HA7" s="12">
        <v>256962.35290300002</v>
      </c>
      <c r="HB7" s="12">
        <v>0</v>
      </c>
      <c r="HC7" s="12">
        <v>256962.35290300002</v>
      </c>
      <c r="HD7" s="13"/>
      <c r="HE7" s="12">
        <v>119</v>
      </c>
      <c r="HF7" s="12">
        <v>1428000</v>
      </c>
      <c r="HG7" s="12">
        <v>0</v>
      </c>
      <c r="HH7" s="12">
        <v>1428000</v>
      </c>
      <c r="HI7" s="13"/>
      <c r="HJ7" s="12">
        <v>0</v>
      </c>
      <c r="HK7" s="12">
        <v>0</v>
      </c>
      <c r="HL7" s="12">
        <v>0</v>
      </c>
      <c r="HM7" s="12">
        <v>0</v>
      </c>
      <c r="HN7" s="13"/>
      <c r="HO7" s="12">
        <v>0</v>
      </c>
      <c r="HP7" s="12">
        <v>0</v>
      </c>
      <c r="HQ7" s="12">
        <v>0</v>
      </c>
      <c r="HR7" s="12">
        <v>0</v>
      </c>
      <c r="HS7" s="13"/>
      <c r="HT7" s="12">
        <v>0</v>
      </c>
      <c r="HU7" s="12">
        <v>0</v>
      </c>
      <c r="HV7" s="12">
        <v>0</v>
      </c>
      <c r="HW7" s="12">
        <v>0</v>
      </c>
      <c r="HX7" s="13"/>
      <c r="HY7" s="12">
        <v>0</v>
      </c>
      <c r="HZ7" s="12">
        <v>0</v>
      </c>
      <c r="IA7" s="12">
        <v>0</v>
      </c>
      <c r="IB7" s="12">
        <v>0</v>
      </c>
      <c r="IC7" s="13"/>
      <c r="ID7" s="12">
        <v>0</v>
      </c>
      <c r="IE7" s="12">
        <v>0</v>
      </c>
      <c r="IF7" s="12">
        <v>0</v>
      </c>
      <c r="IG7" s="12">
        <v>0</v>
      </c>
      <c r="IH7" s="13"/>
      <c r="II7" s="12">
        <v>0</v>
      </c>
      <c r="IJ7" s="12">
        <v>0</v>
      </c>
      <c r="IK7" s="12">
        <v>0</v>
      </c>
      <c r="IL7" s="12">
        <v>0</v>
      </c>
      <c r="IM7" s="13"/>
      <c r="IN7" s="12">
        <v>0</v>
      </c>
      <c r="IO7" s="12">
        <v>0</v>
      </c>
      <c r="IP7" s="12">
        <v>0</v>
      </c>
      <c r="IQ7" s="12">
        <v>0</v>
      </c>
      <c r="IR7" s="13"/>
      <c r="IS7" s="12">
        <v>0</v>
      </c>
      <c r="IT7" s="12">
        <v>0</v>
      </c>
      <c r="IU7" s="12">
        <v>0</v>
      </c>
      <c r="IV7" s="12">
        <v>0</v>
      </c>
      <c r="IW7" s="13"/>
      <c r="IX7" s="12">
        <v>0</v>
      </c>
      <c r="IY7" s="12">
        <v>0</v>
      </c>
      <c r="IZ7" s="12">
        <v>0</v>
      </c>
      <c r="JA7" s="12">
        <v>0</v>
      </c>
      <c r="JB7" s="13"/>
      <c r="JC7" s="12">
        <v>0</v>
      </c>
      <c r="JD7" s="12">
        <v>0</v>
      </c>
      <c r="JE7" s="12">
        <v>0</v>
      </c>
      <c r="JF7" s="12">
        <v>0</v>
      </c>
      <c r="JG7" s="13"/>
      <c r="JH7" s="12">
        <v>0</v>
      </c>
      <c r="JI7" s="12">
        <v>2902462.3529030001</v>
      </c>
      <c r="JJ7" s="12">
        <v>0</v>
      </c>
      <c r="JK7" s="72">
        <v>2902462.3529030001</v>
      </c>
      <c r="JL7" s="13"/>
    </row>
    <row r="8" spans="1:272" hidden="1">
      <c r="A8" s="10">
        <v>2</v>
      </c>
      <c r="B8" s="11" t="s">
        <v>4</v>
      </c>
      <c r="C8" s="12">
        <v>0</v>
      </c>
      <c r="D8" s="12">
        <v>0</v>
      </c>
      <c r="E8" s="12">
        <v>0</v>
      </c>
      <c r="F8" s="12">
        <v>0</v>
      </c>
      <c r="G8" s="13"/>
      <c r="H8" s="12">
        <v>0</v>
      </c>
      <c r="I8" s="12">
        <v>0</v>
      </c>
      <c r="J8" s="12">
        <v>0</v>
      </c>
      <c r="K8" s="12">
        <v>0</v>
      </c>
      <c r="L8" s="13"/>
      <c r="M8" s="12">
        <v>0</v>
      </c>
      <c r="N8" s="12">
        <v>0</v>
      </c>
      <c r="O8" s="12">
        <v>0</v>
      </c>
      <c r="P8" s="12">
        <v>0</v>
      </c>
      <c r="Q8" s="13"/>
      <c r="R8" s="12">
        <v>0</v>
      </c>
      <c r="S8" s="12">
        <v>0</v>
      </c>
      <c r="T8" s="12">
        <v>0</v>
      </c>
      <c r="U8" s="12">
        <v>0</v>
      </c>
      <c r="V8" s="13"/>
      <c r="W8" s="12">
        <v>0</v>
      </c>
      <c r="X8" s="12">
        <v>0</v>
      </c>
      <c r="Y8" s="12">
        <v>0</v>
      </c>
      <c r="Z8" s="12">
        <v>0</v>
      </c>
      <c r="AA8" s="13"/>
      <c r="AB8" s="12">
        <v>0</v>
      </c>
      <c r="AC8" s="12">
        <v>0</v>
      </c>
      <c r="AD8" s="12">
        <v>0</v>
      </c>
      <c r="AE8" s="12">
        <v>0</v>
      </c>
      <c r="AF8" s="13"/>
      <c r="AG8" s="12">
        <v>0</v>
      </c>
      <c r="AH8" s="12">
        <v>79000</v>
      </c>
      <c r="AI8" s="12">
        <v>0</v>
      </c>
      <c r="AJ8" s="12">
        <v>79000</v>
      </c>
      <c r="AK8" s="13"/>
      <c r="AL8" s="12">
        <v>18</v>
      </c>
      <c r="AM8" s="12">
        <v>12600</v>
      </c>
      <c r="AN8" s="12">
        <v>0</v>
      </c>
      <c r="AO8" s="12">
        <v>12600</v>
      </c>
      <c r="AP8" s="13"/>
      <c r="AQ8" s="12">
        <v>0</v>
      </c>
      <c r="AR8" s="12">
        <v>0</v>
      </c>
      <c r="AS8" s="12">
        <v>0</v>
      </c>
      <c r="AT8" s="12">
        <v>0</v>
      </c>
      <c r="AU8" s="13"/>
      <c r="AV8" s="12">
        <v>0</v>
      </c>
      <c r="AW8" s="12">
        <v>0</v>
      </c>
      <c r="AX8" s="12">
        <v>0</v>
      </c>
      <c r="AY8" s="12">
        <v>0</v>
      </c>
      <c r="AZ8" s="13"/>
      <c r="BA8" s="12">
        <v>0</v>
      </c>
      <c r="BB8" s="12">
        <v>0</v>
      </c>
      <c r="BC8" s="12">
        <v>0</v>
      </c>
      <c r="BD8" s="12">
        <v>0</v>
      </c>
      <c r="BE8" s="13"/>
      <c r="BF8" s="12">
        <v>6</v>
      </c>
      <c r="BG8" s="12">
        <v>20000</v>
      </c>
      <c r="BH8" s="12">
        <v>0</v>
      </c>
      <c r="BI8" s="12">
        <v>20000</v>
      </c>
      <c r="BJ8" s="13"/>
      <c r="BK8" s="12">
        <v>6</v>
      </c>
      <c r="BL8" s="12">
        <v>20000</v>
      </c>
      <c r="BM8" s="12">
        <v>0</v>
      </c>
      <c r="BN8" s="12">
        <v>20000</v>
      </c>
      <c r="BO8" s="13"/>
      <c r="BP8" s="12">
        <v>34</v>
      </c>
      <c r="BQ8" s="12">
        <v>76000</v>
      </c>
      <c r="BR8" s="12">
        <v>0</v>
      </c>
      <c r="BS8" s="12">
        <v>76000</v>
      </c>
      <c r="BT8" s="13"/>
      <c r="BU8" s="12">
        <v>0</v>
      </c>
      <c r="BV8" s="12">
        <v>0</v>
      </c>
      <c r="BW8" s="12">
        <v>0</v>
      </c>
      <c r="BX8" s="12">
        <v>0</v>
      </c>
      <c r="BY8" s="13"/>
      <c r="BZ8" s="12">
        <v>0</v>
      </c>
      <c r="CA8" s="12">
        <v>0</v>
      </c>
      <c r="CB8" s="12">
        <v>0</v>
      </c>
      <c r="CC8" s="12">
        <v>0</v>
      </c>
      <c r="CD8" s="13"/>
      <c r="CE8" s="12">
        <v>0</v>
      </c>
      <c r="CF8" s="12">
        <v>0</v>
      </c>
      <c r="CG8" s="12">
        <v>0</v>
      </c>
      <c r="CH8" s="12">
        <v>0</v>
      </c>
      <c r="CI8" s="13"/>
      <c r="CJ8" s="12">
        <v>0</v>
      </c>
      <c r="CK8" s="12">
        <v>0</v>
      </c>
      <c r="CL8" s="12">
        <v>0</v>
      </c>
      <c r="CM8" s="12">
        <v>0</v>
      </c>
      <c r="CN8" s="13"/>
      <c r="CO8" s="12">
        <v>0</v>
      </c>
      <c r="CP8" s="12">
        <v>0</v>
      </c>
      <c r="CQ8" s="12">
        <v>0</v>
      </c>
      <c r="CR8" s="12">
        <v>0</v>
      </c>
      <c r="CS8" s="13"/>
      <c r="CT8" s="12">
        <v>0</v>
      </c>
      <c r="CU8" s="12">
        <v>0</v>
      </c>
      <c r="CV8" s="12">
        <v>0</v>
      </c>
      <c r="CW8" s="12">
        <v>0</v>
      </c>
      <c r="CX8" s="13"/>
      <c r="CY8" s="12"/>
      <c r="CZ8" s="12">
        <v>0</v>
      </c>
      <c r="DA8" s="12">
        <v>0</v>
      </c>
      <c r="DB8" s="12">
        <v>0</v>
      </c>
      <c r="DC8" s="13"/>
      <c r="DD8" s="12"/>
      <c r="DE8" s="12">
        <v>0</v>
      </c>
      <c r="DF8" s="12">
        <v>0</v>
      </c>
      <c r="DG8" s="12">
        <v>0</v>
      </c>
      <c r="DH8" s="13"/>
      <c r="DI8" s="12">
        <v>0</v>
      </c>
      <c r="DJ8" s="12">
        <v>25000</v>
      </c>
      <c r="DK8" s="12">
        <v>0</v>
      </c>
      <c r="DL8" s="12">
        <v>25000</v>
      </c>
      <c r="DM8" s="13"/>
      <c r="DN8" s="12">
        <v>0</v>
      </c>
      <c r="DO8" s="12">
        <v>0</v>
      </c>
      <c r="DP8" s="12">
        <v>0</v>
      </c>
      <c r="DQ8" s="12">
        <v>0</v>
      </c>
      <c r="DR8" s="13"/>
      <c r="DS8" s="12">
        <v>1</v>
      </c>
      <c r="DT8" s="12">
        <v>52250</v>
      </c>
      <c r="DU8" s="12">
        <v>0</v>
      </c>
      <c r="DV8" s="12">
        <v>52250</v>
      </c>
      <c r="DW8" s="13"/>
      <c r="DX8" s="12">
        <v>0</v>
      </c>
      <c r="DY8" s="12">
        <v>0</v>
      </c>
      <c r="DZ8" s="12">
        <v>0</v>
      </c>
      <c r="EA8" s="12">
        <v>0</v>
      </c>
      <c r="EB8" s="13"/>
      <c r="EC8" s="12">
        <v>0</v>
      </c>
      <c r="ED8" s="12">
        <v>100000</v>
      </c>
      <c r="EE8" s="12">
        <v>0</v>
      </c>
      <c r="EF8" s="12">
        <v>100000</v>
      </c>
      <c r="EG8" s="13"/>
      <c r="EH8" s="12">
        <v>0</v>
      </c>
      <c r="EI8" s="12">
        <v>50000</v>
      </c>
      <c r="EJ8" s="12">
        <v>0</v>
      </c>
      <c r="EK8" s="12">
        <v>50000</v>
      </c>
      <c r="EL8" s="13"/>
      <c r="EM8" s="12">
        <v>1</v>
      </c>
      <c r="EN8" s="12">
        <v>29500</v>
      </c>
      <c r="EO8" s="12">
        <v>0</v>
      </c>
      <c r="EP8" s="12">
        <v>29500</v>
      </c>
      <c r="EQ8" s="13"/>
      <c r="ER8" s="12">
        <v>0</v>
      </c>
      <c r="ES8" s="12">
        <v>30000</v>
      </c>
      <c r="ET8" s="12">
        <v>0</v>
      </c>
      <c r="EU8" s="12">
        <v>30000</v>
      </c>
      <c r="EV8" s="13"/>
      <c r="EW8" s="12">
        <v>0</v>
      </c>
      <c r="EX8" s="12">
        <v>0</v>
      </c>
      <c r="EY8" s="12">
        <v>0</v>
      </c>
      <c r="EZ8" s="12">
        <v>0</v>
      </c>
      <c r="FA8" s="13"/>
      <c r="FB8" s="12">
        <v>0</v>
      </c>
      <c r="FC8" s="12">
        <v>25000</v>
      </c>
      <c r="FD8" s="12">
        <v>0</v>
      </c>
      <c r="FE8" s="12">
        <v>25000</v>
      </c>
      <c r="FF8" s="13"/>
      <c r="FG8" s="12">
        <v>5</v>
      </c>
      <c r="FH8" s="12">
        <v>5000</v>
      </c>
      <c r="FI8" s="12">
        <v>0</v>
      </c>
      <c r="FJ8" s="12">
        <v>5000</v>
      </c>
      <c r="FK8" s="13"/>
      <c r="FL8" s="12">
        <v>3</v>
      </c>
      <c r="FM8" s="12">
        <v>25000</v>
      </c>
      <c r="FN8" s="12">
        <v>0</v>
      </c>
      <c r="FO8" s="12">
        <v>25000</v>
      </c>
      <c r="FP8" s="13"/>
      <c r="FQ8" s="12">
        <v>0</v>
      </c>
      <c r="FR8" s="12">
        <v>0</v>
      </c>
      <c r="FS8" s="12">
        <v>0</v>
      </c>
      <c r="FT8" s="12">
        <v>0</v>
      </c>
      <c r="FU8" s="13"/>
      <c r="FV8" s="12">
        <v>0</v>
      </c>
      <c r="FW8" s="12">
        <v>0</v>
      </c>
      <c r="FX8" s="12">
        <v>0</v>
      </c>
      <c r="FY8" s="12">
        <v>0</v>
      </c>
      <c r="FZ8" s="13"/>
      <c r="GA8" s="12">
        <v>1</v>
      </c>
      <c r="GB8" s="12">
        <v>20000</v>
      </c>
      <c r="GC8" s="12">
        <v>0</v>
      </c>
      <c r="GD8" s="12">
        <v>20000</v>
      </c>
      <c r="GE8" s="13"/>
      <c r="GF8" s="12">
        <v>1</v>
      </c>
      <c r="GG8" s="12">
        <v>50000</v>
      </c>
      <c r="GH8" s="12">
        <v>0</v>
      </c>
      <c r="GI8" s="12">
        <v>50000</v>
      </c>
      <c r="GJ8" s="13"/>
      <c r="GK8" s="12">
        <v>0</v>
      </c>
      <c r="GL8" s="12">
        <v>0</v>
      </c>
      <c r="GM8" s="12">
        <v>0</v>
      </c>
      <c r="GN8" s="12">
        <v>0</v>
      </c>
      <c r="GO8" s="13"/>
      <c r="GP8" s="12">
        <v>0</v>
      </c>
      <c r="GQ8" s="12">
        <v>0</v>
      </c>
      <c r="GR8" s="12">
        <v>0</v>
      </c>
      <c r="GS8" s="12">
        <v>0</v>
      </c>
      <c r="GT8" s="13"/>
      <c r="GU8" s="12">
        <v>1</v>
      </c>
      <c r="GV8" s="12">
        <v>100000</v>
      </c>
      <c r="GW8" s="12">
        <v>0</v>
      </c>
      <c r="GX8" s="12">
        <v>100000</v>
      </c>
      <c r="GY8" s="13"/>
      <c r="GZ8" s="12">
        <v>16</v>
      </c>
      <c r="HA8" s="12">
        <v>69684.705872000006</v>
      </c>
      <c r="HB8" s="12">
        <v>0</v>
      </c>
      <c r="HC8" s="12">
        <v>69684.705872000006</v>
      </c>
      <c r="HD8" s="13"/>
      <c r="HE8" s="12">
        <v>50</v>
      </c>
      <c r="HF8" s="12">
        <v>600000</v>
      </c>
      <c r="HG8" s="12">
        <v>0</v>
      </c>
      <c r="HH8" s="12">
        <v>600000</v>
      </c>
      <c r="HI8" s="13"/>
      <c r="HJ8" s="12">
        <v>0</v>
      </c>
      <c r="HK8" s="12">
        <v>0</v>
      </c>
      <c r="HL8" s="12">
        <v>0</v>
      </c>
      <c r="HM8" s="12">
        <v>0</v>
      </c>
      <c r="HN8" s="13"/>
      <c r="HO8" s="12">
        <v>0</v>
      </c>
      <c r="HP8" s="12">
        <v>0</v>
      </c>
      <c r="HQ8" s="12">
        <v>0</v>
      </c>
      <c r="HR8" s="12">
        <v>0</v>
      </c>
      <c r="HS8" s="13"/>
      <c r="HT8" s="12">
        <v>0</v>
      </c>
      <c r="HU8" s="12">
        <v>0</v>
      </c>
      <c r="HV8" s="12">
        <v>0</v>
      </c>
      <c r="HW8" s="12">
        <v>0</v>
      </c>
      <c r="HX8" s="13"/>
      <c r="HY8" s="12">
        <v>0</v>
      </c>
      <c r="HZ8" s="12">
        <v>0</v>
      </c>
      <c r="IA8" s="12">
        <v>0</v>
      </c>
      <c r="IB8" s="12">
        <v>0</v>
      </c>
      <c r="IC8" s="13"/>
      <c r="ID8" s="12">
        <v>0</v>
      </c>
      <c r="IE8" s="12">
        <v>0</v>
      </c>
      <c r="IF8" s="12">
        <v>0</v>
      </c>
      <c r="IG8" s="12">
        <v>0</v>
      </c>
      <c r="IH8" s="13"/>
      <c r="II8" s="12">
        <v>0</v>
      </c>
      <c r="IJ8" s="12">
        <v>0</v>
      </c>
      <c r="IK8" s="12">
        <v>0</v>
      </c>
      <c r="IL8" s="12">
        <v>0</v>
      </c>
      <c r="IM8" s="13"/>
      <c r="IN8" s="12">
        <v>0</v>
      </c>
      <c r="IO8" s="12">
        <v>0</v>
      </c>
      <c r="IP8" s="12">
        <v>0</v>
      </c>
      <c r="IQ8" s="12">
        <v>0</v>
      </c>
      <c r="IR8" s="13"/>
      <c r="IS8" s="12">
        <v>0</v>
      </c>
      <c r="IT8" s="12">
        <v>0</v>
      </c>
      <c r="IU8" s="12">
        <v>0</v>
      </c>
      <c r="IV8" s="12">
        <v>0</v>
      </c>
      <c r="IW8" s="13"/>
      <c r="IX8" s="12">
        <v>0</v>
      </c>
      <c r="IY8" s="12">
        <v>0</v>
      </c>
      <c r="IZ8" s="12">
        <v>0</v>
      </c>
      <c r="JA8" s="12">
        <v>0</v>
      </c>
      <c r="JB8" s="13"/>
      <c r="JC8" s="12">
        <v>0</v>
      </c>
      <c r="JD8" s="12">
        <v>0</v>
      </c>
      <c r="JE8" s="12">
        <v>0</v>
      </c>
      <c r="JF8" s="12">
        <v>0</v>
      </c>
      <c r="JG8" s="13"/>
      <c r="JH8" s="12">
        <v>0</v>
      </c>
      <c r="JI8" s="12">
        <v>1389034.705872</v>
      </c>
      <c r="JJ8" s="12">
        <v>0</v>
      </c>
      <c r="JK8" s="72">
        <v>1389034.705872</v>
      </c>
      <c r="JL8" s="13"/>
    </row>
    <row r="9" spans="1:272" hidden="1">
      <c r="A9" s="10">
        <v>3</v>
      </c>
      <c r="B9" s="11" t="s">
        <v>5</v>
      </c>
      <c r="C9" s="12">
        <v>0</v>
      </c>
      <c r="D9" s="12">
        <v>0</v>
      </c>
      <c r="E9" s="12">
        <v>0</v>
      </c>
      <c r="F9" s="12">
        <v>0</v>
      </c>
      <c r="G9" s="13"/>
      <c r="H9" s="12">
        <v>0</v>
      </c>
      <c r="I9" s="12">
        <v>0</v>
      </c>
      <c r="J9" s="12">
        <v>0</v>
      </c>
      <c r="K9" s="12">
        <v>0</v>
      </c>
      <c r="L9" s="13"/>
      <c r="M9" s="12">
        <v>0</v>
      </c>
      <c r="N9" s="12">
        <v>0</v>
      </c>
      <c r="O9" s="12">
        <v>0</v>
      </c>
      <c r="P9" s="12">
        <v>0</v>
      </c>
      <c r="Q9" s="13"/>
      <c r="R9" s="12">
        <v>0</v>
      </c>
      <c r="S9" s="12">
        <v>0</v>
      </c>
      <c r="T9" s="12">
        <v>0</v>
      </c>
      <c r="U9" s="12">
        <v>0</v>
      </c>
      <c r="V9" s="13"/>
      <c r="W9" s="12">
        <v>0</v>
      </c>
      <c r="X9" s="12">
        <v>0</v>
      </c>
      <c r="Y9" s="12">
        <v>0</v>
      </c>
      <c r="Z9" s="12">
        <v>0</v>
      </c>
      <c r="AA9" s="13"/>
      <c r="AB9" s="12">
        <v>0</v>
      </c>
      <c r="AC9" s="12">
        <v>0</v>
      </c>
      <c r="AD9" s="12">
        <v>0</v>
      </c>
      <c r="AE9" s="12">
        <v>0</v>
      </c>
      <c r="AF9" s="13"/>
      <c r="AG9" s="12">
        <v>0</v>
      </c>
      <c r="AH9" s="12">
        <v>91000</v>
      </c>
      <c r="AI9" s="12">
        <v>0</v>
      </c>
      <c r="AJ9" s="12">
        <v>91000</v>
      </c>
      <c r="AK9" s="13"/>
      <c r="AL9" s="12">
        <v>36</v>
      </c>
      <c r="AM9" s="12">
        <v>25200</v>
      </c>
      <c r="AN9" s="12">
        <v>0</v>
      </c>
      <c r="AO9" s="12">
        <v>25200</v>
      </c>
      <c r="AP9" s="13"/>
      <c r="AQ9" s="12">
        <v>0</v>
      </c>
      <c r="AR9" s="12">
        <v>0</v>
      </c>
      <c r="AS9" s="12">
        <v>0</v>
      </c>
      <c r="AT9" s="12">
        <v>0</v>
      </c>
      <c r="AU9" s="13"/>
      <c r="AV9" s="12">
        <v>0</v>
      </c>
      <c r="AW9" s="12">
        <v>0</v>
      </c>
      <c r="AX9" s="12">
        <v>0</v>
      </c>
      <c r="AY9" s="12">
        <v>0</v>
      </c>
      <c r="AZ9" s="13"/>
      <c r="BA9" s="12">
        <v>0</v>
      </c>
      <c r="BB9" s="12">
        <v>0</v>
      </c>
      <c r="BC9" s="12">
        <v>0</v>
      </c>
      <c r="BD9" s="12">
        <v>0</v>
      </c>
      <c r="BE9" s="13"/>
      <c r="BF9" s="12">
        <v>12</v>
      </c>
      <c r="BG9" s="12">
        <v>32000</v>
      </c>
      <c r="BH9" s="12">
        <v>0</v>
      </c>
      <c r="BI9" s="12">
        <v>32000</v>
      </c>
      <c r="BJ9" s="13"/>
      <c r="BK9" s="12">
        <v>12</v>
      </c>
      <c r="BL9" s="12">
        <v>32000</v>
      </c>
      <c r="BM9" s="12">
        <v>0</v>
      </c>
      <c r="BN9" s="12">
        <v>32000</v>
      </c>
      <c r="BO9" s="13"/>
      <c r="BP9" s="12">
        <v>73</v>
      </c>
      <c r="BQ9" s="12">
        <v>154000</v>
      </c>
      <c r="BR9" s="12">
        <v>0</v>
      </c>
      <c r="BS9" s="12">
        <v>154000</v>
      </c>
      <c r="BT9" s="13"/>
      <c r="BU9" s="12">
        <v>0</v>
      </c>
      <c r="BV9" s="12">
        <v>0</v>
      </c>
      <c r="BW9" s="12">
        <v>0</v>
      </c>
      <c r="BX9" s="12">
        <v>0</v>
      </c>
      <c r="BY9" s="13"/>
      <c r="BZ9" s="12">
        <v>0</v>
      </c>
      <c r="CA9" s="12">
        <v>0</v>
      </c>
      <c r="CB9" s="12">
        <v>0</v>
      </c>
      <c r="CC9" s="12">
        <v>0</v>
      </c>
      <c r="CD9" s="13"/>
      <c r="CE9" s="12">
        <v>0</v>
      </c>
      <c r="CF9" s="12">
        <v>0</v>
      </c>
      <c r="CG9" s="12">
        <v>0</v>
      </c>
      <c r="CH9" s="12">
        <v>0</v>
      </c>
      <c r="CI9" s="13"/>
      <c r="CJ9" s="12">
        <v>0</v>
      </c>
      <c r="CK9" s="12">
        <v>0</v>
      </c>
      <c r="CL9" s="12">
        <v>0</v>
      </c>
      <c r="CM9" s="12">
        <v>0</v>
      </c>
      <c r="CN9" s="13"/>
      <c r="CO9" s="12">
        <v>0</v>
      </c>
      <c r="CP9" s="12">
        <v>0</v>
      </c>
      <c r="CQ9" s="12">
        <v>0</v>
      </c>
      <c r="CR9" s="12">
        <v>0</v>
      </c>
      <c r="CS9" s="13"/>
      <c r="CT9" s="12">
        <v>0</v>
      </c>
      <c r="CU9" s="12">
        <v>0</v>
      </c>
      <c r="CV9" s="12">
        <v>0</v>
      </c>
      <c r="CW9" s="12">
        <v>0</v>
      </c>
      <c r="CX9" s="13"/>
      <c r="CY9" s="12"/>
      <c r="CZ9" s="12">
        <v>0</v>
      </c>
      <c r="DA9" s="12">
        <v>0</v>
      </c>
      <c r="DB9" s="12">
        <v>0</v>
      </c>
      <c r="DC9" s="13"/>
      <c r="DD9" s="12">
        <v>1</v>
      </c>
      <c r="DE9" s="12">
        <v>40000</v>
      </c>
      <c r="DF9" s="12">
        <v>0</v>
      </c>
      <c r="DG9" s="12">
        <v>40000</v>
      </c>
      <c r="DH9" s="13"/>
      <c r="DI9" s="12">
        <v>0</v>
      </c>
      <c r="DJ9" s="12">
        <v>25000</v>
      </c>
      <c r="DK9" s="12">
        <v>0</v>
      </c>
      <c r="DL9" s="12">
        <v>25000</v>
      </c>
      <c r="DM9" s="13"/>
      <c r="DN9" s="12">
        <v>0</v>
      </c>
      <c r="DO9" s="12">
        <v>0</v>
      </c>
      <c r="DP9" s="12">
        <v>0</v>
      </c>
      <c r="DQ9" s="12">
        <v>0</v>
      </c>
      <c r="DR9" s="13"/>
      <c r="DS9" s="12">
        <v>1</v>
      </c>
      <c r="DT9" s="12">
        <v>125000</v>
      </c>
      <c r="DU9" s="12">
        <v>0</v>
      </c>
      <c r="DV9" s="12">
        <v>125000</v>
      </c>
      <c r="DW9" s="13"/>
      <c r="DX9" s="12">
        <v>0</v>
      </c>
      <c r="DY9" s="12">
        <v>0</v>
      </c>
      <c r="DZ9" s="12">
        <v>0</v>
      </c>
      <c r="EA9" s="12">
        <v>0</v>
      </c>
      <c r="EB9" s="13"/>
      <c r="EC9" s="12">
        <v>0</v>
      </c>
      <c r="ED9" s="12">
        <v>100000</v>
      </c>
      <c r="EE9" s="12">
        <v>0</v>
      </c>
      <c r="EF9" s="12">
        <v>100000</v>
      </c>
      <c r="EG9" s="13"/>
      <c r="EH9" s="12">
        <v>0</v>
      </c>
      <c r="EI9" s="12">
        <v>100000</v>
      </c>
      <c r="EJ9" s="12">
        <v>0</v>
      </c>
      <c r="EK9" s="12">
        <v>100000</v>
      </c>
      <c r="EL9" s="13"/>
      <c r="EM9" s="12">
        <v>0</v>
      </c>
      <c r="EN9" s="12">
        <v>0</v>
      </c>
      <c r="EO9" s="12">
        <v>0</v>
      </c>
      <c r="EP9" s="12">
        <v>0</v>
      </c>
      <c r="EQ9" s="13"/>
      <c r="ER9" s="12">
        <v>0</v>
      </c>
      <c r="ES9" s="12">
        <v>58000</v>
      </c>
      <c r="ET9" s="12">
        <v>0</v>
      </c>
      <c r="EU9" s="12">
        <v>58000</v>
      </c>
      <c r="EV9" s="13"/>
      <c r="EW9" s="12">
        <v>0</v>
      </c>
      <c r="EX9" s="12">
        <v>0</v>
      </c>
      <c r="EY9" s="12">
        <v>0</v>
      </c>
      <c r="EZ9" s="12">
        <v>0</v>
      </c>
      <c r="FA9" s="13"/>
      <c r="FB9" s="12">
        <v>0</v>
      </c>
      <c r="FC9" s="12">
        <v>55000</v>
      </c>
      <c r="FD9" s="12">
        <v>0</v>
      </c>
      <c r="FE9" s="12">
        <v>55000</v>
      </c>
      <c r="FF9" s="13"/>
      <c r="FG9" s="12">
        <v>11</v>
      </c>
      <c r="FH9" s="12">
        <v>11000</v>
      </c>
      <c r="FI9" s="12">
        <v>0</v>
      </c>
      <c r="FJ9" s="12">
        <v>11000</v>
      </c>
      <c r="FK9" s="13"/>
      <c r="FL9" s="12">
        <v>3</v>
      </c>
      <c r="FM9" s="12">
        <v>25000</v>
      </c>
      <c r="FN9" s="12">
        <v>0</v>
      </c>
      <c r="FO9" s="12">
        <v>25000</v>
      </c>
      <c r="FP9" s="13"/>
      <c r="FQ9" s="12">
        <v>0</v>
      </c>
      <c r="FR9" s="12">
        <v>0</v>
      </c>
      <c r="FS9" s="12">
        <v>0</v>
      </c>
      <c r="FT9" s="12">
        <v>0</v>
      </c>
      <c r="FU9" s="13"/>
      <c r="FV9" s="12">
        <v>0</v>
      </c>
      <c r="FW9" s="12">
        <v>0</v>
      </c>
      <c r="FX9" s="12">
        <v>0</v>
      </c>
      <c r="FY9" s="12">
        <v>0</v>
      </c>
      <c r="FZ9" s="13"/>
      <c r="GA9" s="12">
        <v>1</v>
      </c>
      <c r="GB9" s="12">
        <v>20000</v>
      </c>
      <c r="GC9" s="12">
        <v>0</v>
      </c>
      <c r="GD9" s="12">
        <v>20000</v>
      </c>
      <c r="GE9" s="13"/>
      <c r="GF9" s="12">
        <v>1</v>
      </c>
      <c r="GG9" s="12">
        <v>50000</v>
      </c>
      <c r="GH9" s="12">
        <v>0</v>
      </c>
      <c r="GI9" s="12">
        <v>50000</v>
      </c>
      <c r="GJ9" s="13"/>
      <c r="GK9" s="12">
        <v>0</v>
      </c>
      <c r="GL9" s="12">
        <v>0</v>
      </c>
      <c r="GM9" s="12">
        <v>0</v>
      </c>
      <c r="GN9" s="12">
        <v>0</v>
      </c>
      <c r="GO9" s="13"/>
      <c r="GP9" s="12">
        <v>0</v>
      </c>
      <c r="GQ9" s="12">
        <v>0</v>
      </c>
      <c r="GR9" s="12">
        <v>0</v>
      </c>
      <c r="GS9" s="12">
        <v>0</v>
      </c>
      <c r="GT9" s="13"/>
      <c r="GU9" s="12">
        <v>1</v>
      </c>
      <c r="GV9" s="12">
        <v>100000</v>
      </c>
      <c r="GW9" s="12">
        <v>0</v>
      </c>
      <c r="GX9" s="12">
        <v>100000</v>
      </c>
      <c r="GY9" s="13"/>
      <c r="GZ9" s="12">
        <v>62</v>
      </c>
      <c r="HA9" s="12">
        <v>270028.235254</v>
      </c>
      <c r="HB9" s="12">
        <v>0</v>
      </c>
      <c r="HC9" s="12">
        <v>270028.235254</v>
      </c>
      <c r="HD9" s="13"/>
      <c r="HE9" s="12">
        <v>152</v>
      </c>
      <c r="HF9" s="12">
        <v>1824000</v>
      </c>
      <c r="HG9" s="12">
        <v>0</v>
      </c>
      <c r="HH9" s="12">
        <v>1824000</v>
      </c>
      <c r="HI9" s="13"/>
      <c r="HJ9" s="12">
        <v>0</v>
      </c>
      <c r="HK9" s="12">
        <v>0</v>
      </c>
      <c r="HL9" s="12">
        <v>0</v>
      </c>
      <c r="HM9" s="12">
        <v>0</v>
      </c>
      <c r="HN9" s="13"/>
      <c r="HO9" s="12">
        <v>0</v>
      </c>
      <c r="HP9" s="12">
        <v>0</v>
      </c>
      <c r="HQ9" s="12">
        <v>0</v>
      </c>
      <c r="HR9" s="12">
        <v>0</v>
      </c>
      <c r="HS9" s="13"/>
      <c r="HT9" s="12">
        <v>0</v>
      </c>
      <c r="HU9" s="12">
        <v>0</v>
      </c>
      <c r="HV9" s="12">
        <v>0</v>
      </c>
      <c r="HW9" s="12">
        <v>0</v>
      </c>
      <c r="HX9" s="13"/>
      <c r="HY9" s="12">
        <v>0</v>
      </c>
      <c r="HZ9" s="12">
        <v>0</v>
      </c>
      <c r="IA9" s="12">
        <v>0</v>
      </c>
      <c r="IB9" s="12">
        <v>0</v>
      </c>
      <c r="IC9" s="13"/>
      <c r="ID9" s="12">
        <v>0</v>
      </c>
      <c r="IE9" s="12">
        <v>0</v>
      </c>
      <c r="IF9" s="12">
        <v>0</v>
      </c>
      <c r="IG9" s="12">
        <v>0</v>
      </c>
      <c r="IH9" s="13"/>
      <c r="II9" s="12">
        <v>0</v>
      </c>
      <c r="IJ9" s="12">
        <v>0</v>
      </c>
      <c r="IK9" s="12">
        <v>0</v>
      </c>
      <c r="IL9" s="12">
        <v>0</v>
      </c>
      <c r="IM9" s="13"/>
      <c r="IN9" s="12">
        <v>0</v>
      </c>
      <c r="IO9" s="12">
        <v>0</v>
      </c>
      <c r="IP9" s="12">
        <v>0</v>
      </c>
      <c r="IQ9" s="12">
        <v>0</v>
      </c>
      <c r="IR9" s="13"/>
      <c r="IS9" s="12">
        <v>0</v>
      </c>
      <c r="IT9" s="12">
        <v>0</v>
      </c>
      <c r="IU9" s="12">
        <v>0</v>
      </c>
      <c r="IV9" s="12">
        <v>0</v>
      </c>
      <c r="IW9" s="13"/>
      <c r="IX9" s="12">
        <v>0</v>
      </c>
      <c r="IY9" s="12">
        <v>0</v>
      </c>
      <c r="IZ9" s="12">
        <v>0</v>
      </c>
      <c r="JA9" s="12">
        <v>0</v>
      </c>
      <c r="JB9" s="13"/>
      <c r="JC9" s="12">
        <v>0</v>
      </c>
      <c r="JD9" s="12">
        <v>0</v>
      </c>
      <c r="JE9" s="12">
        <v>0</v>
      </c>
      <c r="JF9" s="12">
        <v>0</v>
      </c>
      <c r="JG9" s="13"/>
      <c r="JH9" s="12">
        <v>0</v>
      </c>
      <c r="JI9" s="12">
        <v>3137228.2352539999</v>
      </c>
      <c r="JJ9" s="12">
        <v>0</v>
      </c>
      <c r="JK9" s="72">
        <v>3137228.2352539999</v>
      </c>
      <c r="JL9" s="13"/>
    </row>
    <row r="10" spans="1:272" hidden="1">
      <c r="A10" s="10">
        <v>4</v>
      </c>
      <c r="B10" s="11" t="s">
        <v>6</v>
      </c>
      <c r="C10" s="12">
        <v>0</v>
      </c>
      <c r="D10" s="12">
        <v>0</v>
      </c>
      <c r="E10" s="12">
        <v>0</v>
      </c>
      <c r="F10" s="12">
        <v>0</v>
      </c>
      <c r="G10" s="13"/>
      <c r="H10" s="12">
        <v>0</v>
      </c>
      <c r="I10" s="12">
        <v>0</v>
      </c>
      <c r="J10" s="12">
        <v>0</v>
      </c>
      <c r="K10" s="12">
        <v>0</v>
      </c>
      <c r="L10" s="13"/>
      <c r="M10" s="12">
        <v>0</v>
      </c>
      <c r="N10" s="12">
        <v>0</v>
      </c>
      <c r="O10" s="12">
        <v>0</v>
      </c>
      <c r="P10" s="12">
        <v>0</v>
      </c>
      <c r="Q10" s="13"/>
      <c r="R10" s="12">
        <v>0</v>
      </c>
      <c r="S10" s="12">
        <v>0</v>
      </c>
      <c r="T10" s="12">
        <v>0</v>
      </c>
      <c r="U10" s="12">
        <v>0</v>
      </c>
      <c r="V10" s="13"/>
      <c r="W10" s="12">
        <v>0</v>
      </c>
      <c r="X10" s="12">
        <v>0</v>
      </c>
      <c r="Y10" s="12">
        <v>0</v>
      </c>
      <c r="Z10" s="12">
        <v>0</v>
      </c>
      <c r="AA10" s="13"/>
      <c r="AB10" s="12">
        <v>0</v>
      </c>
      <c r="AC10" s="12">
        <v>0</v>
      </c>
      <c r="AD10" s="12">
        <v>0</v>
      </c>
      <c r="AE10" s="12">
        <v>0</v>
      </c>
      <c r="AF10" s="13"/>
      <c r="AG10" s="12">
        <v>0</v>
      </c>
      <c r="AH10" s="12">
        <v>91000</v>
      </c>
      <c r="AI10" s="12">
        <v>0</v>
      </c>
      <c r="AJ10" s="12">
        <v>91000</v>
      </c>
      <c r="AK10" s="13"/>
      <c r="AL10" s="12">
        <v>36</v>
      </c>
      <c r="AM10" s="12">
        <v>25200</v>
      </c>
      <c r="AN10" s="12">
        <v>0</v>
      </c>
      <c r="AO10" s="12">
        <v>25200</v>
      </c>
      <c r="AP10" s="13"/>
      <c r="AQ10" s="12">
        <v>0</v>
      </c>
      <c r="AR10" s="12">
        <v>0</v>
      </c>
      <c r="AS10" s="12">
        <v>0</v>
      </c>
      <c r="AT10" s="12">
        <v>0</v>
      </c>
      <c r="AU10" s="13"/>
      <c r="AV10" s="12">
        <v>0</v>
      </c>
      <c r="AW10" s="12">
        <v>0</v>
      </c>
      <c r="AX10" s="12">
        <v>0</v>
      </c>
      <c r="AY10" s="12">
        <v>0</v>
      </c>
      <c r="AZ10" s="13"/>
      <c r="BA10" s="12">
        <v>0</v>
      </c>
      <c r="BB10" s="12">
        <v>0</v>
      </c>
      <c r="BC10" s="12">
        <v>0</v>
      </c>
      <c r="BD10" s="12">
        <v>0</v>
      </c>
      <c r="BE10" s="13"/>
      <c r="BF10" s="12">
        <v>12</v>
      </c>
      <c r="BG10" s="12">
        <v>32000</v>
      </c>
      <c r="BH10" s="12">
        <v>0</v>
      </c>
      <c r="BI10" s="12">
        <v>32000</v>
      </c>
      <c r="BJ10" s="13"/>
      <c r="BK10" s="12">
        <v>12</v>
      </c>
      <c r="BL10" s="12">
        <v>32000</v>
      </c>
      <c r="BM10" s="12">
        <v>0</v>
      </c>
      <c r="BN10" s="12">
        <v>32000</v>
      </c>
      <c r="BO10" s="13"/>
      <c r="BP10" s="12">
        <v>43</v>
      </c>
      <c r="BQ10" s="12">
        <v>94000</v>
      </c>
      <c r="BR10" s="12">
        <v>0</v>
      </c>
      <c r="BS10" s="12">
        <v>94000</v>
      </c>
      <c r="BT10" s="13"/>
      <c r="BU10" s="12">
        <v>0</v>
      </c>
      <c r="BV10" s="12">
        <v>0</v>
      </c>
      <c r="BW10" s="12">
        <v>0</v>
      </c>
      <c r="BX10" s="12">
        <v>0</v>
      </c>
      <c r="BY10" s="13"/>
      <c r="BZ10" s="12">
        <v>0</v>
      </c>
      <c r="CA10" s="12">
        <v>0</v>
      </c>
      <c r="CB10" s="12">
        <v>0</v>
      </c>
      <c r="CC10" s="12">
        <v>0</v>
      </c>
      <c r="CD10" s="13"/>
      <c r="CE10" s="12">
        <v>0</v>
      </c>
      <c r="CF10" s="12">
        <v>0</v>
      </c>
      <c r="CG10" s="12">
        <v>0</v>
      </c>
      <c r="CH10" s="12">
        <v>0</v>
      </c>
      <c r="CI10" s="13"/>
      <c r="CJ10" s="12">
        <v>0</v>
      </c>
      <c r="CK10" s="12">
        <v>0</v>
      </c>
      <c r="CL10" s="12">
        <v>0</v>
      </c>
      <c r="CM10" s="12">
        <v>0</v>
      </c>
      <c r="CN10" s="13"/>
      <c r="CO10" s="12">
        <v>0</v>
      </c>
      <c r="CP10" s="12">
        <v>0</v>
      </c>
      <c r="CQ10" s="12">
        <v>0</v>
      </c>
      <c r="CR10" s="12">
        <v>0</v>
      </c>
      <c r="CS10" s="13"/>
      <c r="CT10" s="12">
        <v>0</v>
      </c>
      <c r="CU10" s="12">
        <v>0</v>
      </c>
      <c r="CV10" s="12">
        <v>0</v>
      </c>
      <c r="CW10" s="12">
        <v>0</v>
      </c>
      <c r="CX10" s="13"/>
      <c r="CY10" s="12">
        <v>1</v>
      </c>
      <c r="CZ10" s="12">
        <v>75000</v>
      </c>
      <c r="DA10" s="12">
        <v>0</v>
      </c>
      <c r="DB10" s="12">
        <v>75000</v>
      </c>
      <c r="DC10" s="13"/>
      <c r="DD10" s="12">
        <v>1</v>
      </c>
      <c r="DE10" s="12">
        <v>40000</v>
      </c>
      <c r="DF10" s="12">
        <v>0</v>
      </c>
      <c r="DG10" s="12">
        <v>40000</v>
      </c>
      <c r="DH10" s="13"/>
      <c r="DI10" s="12">
        <v>0</v>
      </c>
      <c r="DJ10" s="12">
        <v>25000</v>
      </c>
      <c r="DK10" s="12">
        <v>0</v>
      </c>
      <c r="DL10" s="12">
        <v>25000</v>
      </c>
      <c r="DM10" s="13"/>
      <c r="DN10" s="12">
        <v>0</v>
      </c>
      <c r="DO10" s="12">
        <v>0</v>
      </c>
      <c r="DP10" s="12">
        <v>0</v>
      </c>
      <c r="DQ10" s="12">
        <v>0</v>
      </c>
      <c r="DR10" s="13"/>
      <c r="DS10" s="12">
        <v>1</v>
      </c>
      <c r="DT10" s="12">
        <v>52250</v>
      </c>
      <c r="DU10" s="12">
        <v>0</v>
      </c>
      <c r="DV10" s="12">
        <v>52250</v>
      </c>
      <c r="DW10" s="13"/>
      <c r="DX10" s="12">
        <v>0</v>
      </c>
      <c r="DY10" s="12">
        <v>0</v>
      </c>
      <c r="DZ10" s="12">
        <v>0</v>
      </c>
      <c r="EA10" s="12">
        <v>0</v>
      </c>
      <c r="EB10" s="13"/>
      <c r="EC10" s="12">
        <v>0</v>
      </c>
      <c r="ED10" s="12">
        <v>0</v>
      </c>
      <c r="EE10" s="12">
        <v>0</v>
      </c>
      <c r="EF10" s="12">
        <v>0</v>
      </c>
      <c r="EG10" s="13"/>
      <c r="EH10" s="12">
        <v>0</v>
      </c>
      <c r="EI10" s="12">
        <v>100000</v>
      </c>
      <c r="EJ10" s="12">
        <v>0</v>
      </c>
      <c r="EK10" s="12">
        <v>100000</v>
      </c>
      <c r="EL10" s="13"/>
      <c r="EM10" s="12">
        <v>5</v>
      </c>
      <c r="EN10" s="12">
        <v>126000</v>
      </c>
      <c r="EO10" s="12">
        <v>0</v>
      </c>
      <c r="EP10" s="12">
        <v>126000</v>
      </c>
      <c r="EQ10" s="13"/>
      <c r="ER10" s="12">
        <v>0</v>
      </c>
      <c r="ES10" s="12">
        <v>58000</v>
      </c>
      <c r="ET10" s="12">
        <v>0</v>
      </c>
      <c r="EU10" s="12">
        <v>58000</v>
      </c>
      <c r="EV10" s="13"/>
      <c r="EW10" s="12">
        <v>0</v>
      </c>
      <c r="EX10" s="12">
        <v>0</v>
      </c>
      <c r="EY10" s="12">
        <v>0</v>
      </c>
      <c r="EZ10" s="12">
        <v>0</v>
      </c>
      <c r="FA10" s="13"/>
      <c r="FB10" s="12">
        <v>9</v>
      </c>
      <c r="FC10" s="12">
        <v>55000</v>
      </c>
      <c r="FD10" s="12">
        <v>0</v>
      </c>
      <c r="FE10" s="12">
        <v>55000</v>
      </c>
      <c r="FF10" s="13"/>
      <c r="FG10" s="12">
        <v>11</v>
      </c>
      <c r="FH10" s="12">
        <v>11000</v>
      </c>
      <c r="FI10" s="12">
        <v>0</v>
      </c>
      <c r="FJ10" s="12">
        <v>11000</v>
      </c>
      <c r="FK10" s="13"/>
      <c r="FL10" s="12">
        <v>3</v>
      </c>
      <c r="FM10" s="12">
        <v>25000</v>
      </c>
      <c r="FN10" s="12">
        <v>0</v>
      </c>
      <c r="FO10" s="12">
        <v>25000</v>
      </c>
      <c r="FP10" s="13"/>
      <c r="FQ10" s="12">
        <v>0</v>
      </c>
      <c r="FR10" s="12">
        <v>0</v>
      </c>
      <c r="FS10" s="12">
        <v>0</v>
      </c>
      <c r="FT10" s="12">
        <v>0</v>
      </c>
      <c r="FU10" s="13"/>
      <c r="FV10" s="12">
        <v>0</v>
      </c>
      <c r="FW10" s="12">
        <v>0</v>
      </c>
      <c r="FX10" s="12">
        <v>0</v>
      </c>
      <c r="FY10" s="12">
        <v>0</v>
      </c>
      <c r="FZ10" s="13"/>
      <c r="GA10" s="12">
        <v>1</v>
      </c>
      <c r="GB10" s="12">
        <v>20000</v>
      </c>
      <c r="GC10" s="12">
        <v>0</v>
      </c>
      <c r="GD10" s="12">
        <v>20000</v>
      </c>
      <c r="GE10" s="13"/>
      <c r="GF10" s="12">
        <v>1</v>
      </c>
      <c r="GG10" s="12">
        <v>50000</v>
      </c>
      <c r="GH10" s="12">
        <v>0</v>
      </c>
      <c r="GI10" s="12">
        <v>50000</v>
      </c>
      <c r="GJ10" s="13"/>
      <c r="GK10" s="12">
        <v>0</v>
      </c>
      <c r="GL10" s="12">
        <v>0</v>
      </c>
      <c r="GM10" s="12">
        <v>0</v>
      </c>
      <c r="GN10" s="12">
        <v>0</v>
      </c>
      <c r="GO10" s="13"/>
      <c r="GP10" s="12">
        <v>0</v>
      </c>
      <c r="GQ10" s="12">
        <v>0</v>
      </c>
      <c r="GR10" s="12">
        <v>0</v>
      </c>
      <c r="GS10" s="12">
        <v>0</v>
      </c>
      <c r="GT10" s="13"/>
      <c r="GU10" s="12">
        <v>1</v>
      </c>
      <c r="GV10" s="12">
        <v>100000</v>
      </c>
      <c r="GW10" s="12">
        <v>0</v>
      </c>
      <c r="GX10" s="12">
        <v>100000</v>
      </c>
      <c r="GY10" s="13"/>
      <c r="GZ10" s="12">
        <v>58</v>
      </c>
      <c r="HA10" s="12">
        <v>252607.05878600001</v>
      </c>
      <c r="HB10" s="12">
        <v>0</v>
      </c>
      <c r="HC10" s="12">
        <v>252607.05878600001</v>
      </c>
      <c r="HD10" s="13"/>
      <c r="HE10" s="12">
        <v>121</v>
      </c>
      <c r="HF10" s="12">
        <v>1452000</v>
      </c>
      <c r="HG10" s="12">
        <v>0</v>
      </c>
      <c r="HH10" s="12">
        <v>1452000</v>
      </c>
      <c r="HI10" s="13"/>
      <c r="HJ10" s="12">
        <v>0</v>
      </c>
      <c r="HK10" s="12">
        <v>0</v>
      </c>
      <c r="HL10" s="12">
        <v>0</v>
      </c>
      <c r="HM10" s="12">
        <v>0</v>
      </c>
      <c r="HN10" s="13"/>
      <c r="HO10" s="12">
        <v>0</v>
      </c>
      <c r="HP10" s="12">
        <v>0</v>
      </c>
      <c r="HQ10" s="12">
        <v>0</v>
      </c>
      <c r="HR10" s="12">
        <v>0</v>
      </c>
      <c r="HS10" s="13"/>
      <c r="HT10" s="12">
        <v>0</v>
      </c>
      <c r="HU10" s="12">
        <v>0</v>
      </c>
      <c r="HV10" s="12">
        <v>0</v>
      </c>
      <c r="HW10" s="12">
        <v>0</v>
      </c>
      <c r="HX10" s="13"/>
      <c r="HY10" s="12">
        <v>0</v>
      </c>
      <c r="HZ10" s="12">
        <v>0</v>
      </c>
      <c r="IA10" s="12">
        <v>0</v>
      </c>
      <c r="IB10" s="12">
        <v>0</v>
      </c>
      <c r="IC10" s="13"/>
      <c r="ID10" s="12">
        <v>0</v>
      </c>
      <c r="IE10" s="12">
        <v>0</v>
      </c>
      <c r="IF10" s="12">
        <v>0</v>
      </c>
      <c r="IG10" s="12">
        <v>0</v>
      </c>
      <c r="IH10" s="13"/>
      <c r="II10" s="12">
        <v>0</v>
      </c>
      <c r="IJ10" s="12">
        <v>0</v>
      </c>
      <c r="IK10" s="12">
        <v>0</v>
      </c>
      <c r="IL10" s="12">
        <v>0</v>
      </c>
      <c r="IM10" s="13"/>
      <c r="IN10" s="12">
        <v>0</v>
      </c>
      <c r="IO10" s="12">
        <v>0</v>
      </c>
      <c r="IP10" s="12">
        <v>0</v>
      </c>
      <c r="IQ10" s="12">
        <v>0</v>
      </c>
      <c r="IR10" s="13"/>
      <c r="IS10" s="12">
        <v>0</v>
      </c>
      <c r="IT10" s="12">
        <v>0</v>
      </c>
      <c r="IU10" s="12">
        <v>0</v>
      </c>
      <c r="IV10" s="12">
        <v>0</v>
      </c>
      <c r="IW10" s="13"/>
      <c r="IX10" s="12">
        <v>0</v>
      </c>
      <c r="IY10" s="12">
        <v>0</v>
      </c>
      <c r="IZ10" s="12">
        <v>0</v>
      </c>
      <c r="JA10" s="12">
        <v>0</v>
      </c>
      <c r="JB10" s="13"/>
      <c r="JC10" s="12">
        <v>0</v>
      </c>
      <c r="JD10" s="12">
        <v>0</v>
      </c>
      <c r="JE10" s="12">
        <v>0</v>
      </c>
      <c r="JF10" s="12">
        <v>0</v>
      </c>
      <c r="JG10" s="13"/>
      <c r="JH10" s="12">
        <v>0</v>
      </c>
      <c r="JI10" s="12">
        <v>2716057.0587860001</v>
      </c>
      <c r="JJ10" s="12">
        <v>0</v>
      </c>
      <c r="JK10" s="72">
        <v>2716057.0587860001</v>
      </c>
      <c r="JL10" s="13"/>
    </row>
    <row r="11" spans="1:272" hidden="1">
      <c r="A11" s="10">
        <v>5</v>
      </c>
      <c r="B11" s="11" t="s">
        <v>7</v>
      </c>
      <c r="C11" s="12">
        <v>0</v>
      </c>
      <c r="D11" s="12">
        <v>0</v>
      </c>
      <c r="E11" s="12">
        <v>0</v>
      </c>
      <c r="F11" s="12">
        <v>0</v>
      </c>
      <c r="G11" s="13"/>
      <c r="H11" s="12">
        <v>0</v>
      </c>
      <c r="I11" s="12">
        <v>0</v>
      </c>
      <c r="J11" s="12">
        <v>0</v>
      </c>
      <c r="K11" s="12">
        <v>0</v>
      </c>
      <c r="L11" s="13"/>
      <c r="M11" s="12">
        <v>0</v>
      </c>
      <c r="N11" s="12">
        <v>0</v>
      </c>
      <c r="O11" s="12">
        <v>0</v>
      </c>
      <c r="P11" s="12">
        <v>0</v>
      </c>
      <c r="Q11" s="13"/>
      <c r="R11" s="12">
        <v>0</v>
      </c>
      <c r="S11" s="12">
        <v>0</v>
      </c>
      <c r="T11" s="12">
        <v>0</v>
      </c>
      <c r="U11" s="12">
        <v>0</v>
      </c>
      <c r="V11" s="13"/>
      <c r="W11" s="12">
        <v>0</v>
      </c>
      <c r="X11" s="12">
        <v>0</v>
      </c>
      <c r="Y11" s="12">
        <v>0</v>
      </c>
      <c r="Z11" s="12">
        <v>0</v>
      </c>
      <c r="AA11" s="13"/>
      <c r="AB11" s="12">
        <v>0</v>
      </c>
      <c r="AC11" s="12">
        <v>0</v>
      </c>
      <c r="AD11" s="12">
        <v>0</v>
      </c>
      <c r="AE11" s="12">
        <v>0</v>
      </c>
      <c r="AF11" s="13"/>
      <c r="AG11" s="12">
        <v>0</v>
      </c>
      <c r="AH11" s="12">
        <v>105000</v>
      </c>
      <c r="AI11" s="12">
        <v>0</v>
      </c>
      <c r="AJ11" s="12">
        <v>105000</v>
      </c>
      <c r="AK11" s="13"/>
      <c r="AL11" s="12">
        <v>57</v>
      </c>
      <c r="AM11" s="12">
        <v>39900</v>
      </c>
      <c r="AN11" s="12">
        <v>0</v>
      </c>
      <c r="AO11" s="12">
        <v>39900</v>
      </c>
      <c r="AP11" s="13"/>
      <c r="AQ11" s="12">
        <v>0</v>
      </c>
      <c r="AR11" s="12">
        <v>0</v>
      </c>
      <c r="AS11" s="12">
        <v>0</v>
      </c>
      <c r="AT11" s="12">
        <v>0</v>
      </c>
      <c r="AU11" s="13"/>
      <c r="AV11" s="12">
        <v>0</v>
      </c>
      <c r="AW11" s="12">
        <v>0</v>
      </c>
      <c r="AX11" s="12">
        <v>0</v>
      </c>
      <c r="AY11" s="12">
        <v>0</v>
      </c>
      <c r="AZ11" s="13"/>
      <c r="BA11" s="12">
        <v>0</v>
      </c>
      <c r="BB11" s="12">
        <v>0</v>
      </c>
      <c r="BC11" s="12">
        <v>0</v>
      </c>
      <c r="BD11" s="12">
        <v>0</v>
      </c>
      <c r="BE11" s="13"/>
      <c r="BF11" s="12">
        <v>19</v>
      </c>
      <c r="BG11" s="12">
        <v>46000</v>
      </c>
      <c r="BH11" s="12">
        <v>0</v>
      </c>
      <c r="BI11" s="12">
        <v>46000</v>
      </c>
      <c r="BJ11" s="13"/>
      <c r="BK11" s="12">
        <v>19</v>
      </c>
      <c r="BL11" s="12">
        <v>46000</v>
      </c>
      <c r="BM11" s="12">
        <v>0</v>
      </c>
      <c r="BN11" s="12">
        <v>46000</v>
      </c>
      <c r="BO11" s="13"/>
      <c r="BP11" s="12">
        <v>45</v>
      </c>
      <c r="BQ11" s="12">
        <v>98000</v>
      </c>
      <c r="BR11" s="12">
        <v>0</v>
      </c>
      <c r="BS11" s="12">
        <v>98000</v>
      </c>
      <c r="BT11" s="13"/>
      <c r="BU11" s="12">
        <v>0</v>
      </c>
      <c r="BV11" s="12">
        <v>0</v>
      </c>
      <c r="BW11" s="12">
        <v>0</v>
      </c>
      <c r="BX11" s="12">
        <v>0</v>
      </c>
      <c r="BY11" s="13"/>
      <c r="BZ11" s="12">
        <v>0</v>
      </c>
      <c r="CA11" s="12">
        <v>0</v>
      </c>
      <c r="CB11" s="12">
        <v>0</v>
      </c>
      <c r="CC11" s="12">
        <v>0</v>
      </c>
      <c r="CD11" s="13"/>
      <c r="CE11" s="12">
        <v>0</v>
      </c>
      <c r="CF11" s="12">
        <v>0</v>
      </c>
      <c r="CG11" s="12">
        <v>0</v>
      </c>
      <c r="CH11" s="12">
        <v>0</v>
      </c>
      <c r="CI11" s="13"/>
      <c r="CJ11" s="12">
        <v>0</v>
      </c>
      <c r="CK11" s="12">
        <v>0</v>
      </c>
      <c r="CL11" s="12">
        <v>0</v>
      </c>
      <c r="CM11" s="12">
        <v>0</v>
      </c>
      <c r="CN11" s="13"/>
      <c r="CO11" s="12">
        <v>0</v>
      </c>
      <c r="CP11" s="12">
        <v>0</v>
      </c>
      <c r="CQ11" s="12">
        <v>0</v>
      </c>
      <c r="CR11" s="12">
        <v>0</v>
      </c>
      <c r="CS11" s="13"/>
      <c r="CT11" s="12">
        <v>0</v>
      </c>
      <c r="CU11" s="12">
        <v>0</v>
      </c>
      <c r="CV11" s="12">
        <v>0</v>
      </c>
      <c r="CW11" s="12">
        <v>0</v>
      </c>
      <c r="CX11" s="13"/>
      <c r="CY11" s="12"/>
      <c r="CZ11" s="12">
        <v>0</v>
      </c>
      <c r="DA11" s="12">
        <v>0</v>
      </c>
      <c r="DB11" s="12">
        <v>0</v>
      </c>
      <c r="DC11" s="13"/>
      <c r="DD11" s="12"/>
      <c r="DE11" s="12">
        <v>0</v>
      </c>
      <c r="DF11" s="12">
        <v>0</v>
      </c>
      <c r="DG11" s="12">
        <v>0</v>
      </c>
      <c r="DH11" s="13"/>
      <c r="DI11" s="12">
        <v>0</v>
      </c>
      <c r="DJ11" s="12">
        <v>25000</v>
      </c>
      <c r="DK11" s="12">
        <v>0</v>
      </c>
      <c r="DL11" s="12">
        <v>25000</v>
      </c>
      <c r="DM11" s="13"/>
      <c r="DN11" s="12">
        <v>0</v>
      </c>
      <c r="DO11" s="12">
        <v>0</v>
      </c>
      <c r="DP11" s="12">
        <v>0</v>
      </c>
      <c r="DQ11" s="12">
        <v>0</v>
      </c>
      <c r="DR11" s="13"/>
      <c r="DS11" s="12">
        <v>1</v>
      </c>
      <c r="DT11" s="12">
        <v>52250</v>
      </c>
      <c r="DU11" s="12">
        <v>0</v>
      </c>
      <c r="DV11" s="12">
        <v>52250</v>
      </c>
      <c r="DW11" s="13"/>
      <c r="DX11" s="12">
        <v>0</v>
      </c>
      <c r="DY11" s="12">
        <v>0</v>
      </c>
      <c r="DZ11" s="12">
        <v>0</v>
      </c>
      <c r="EA11" s="12">
        <v>0</v>
      </c>
      <c r="EB11" s="13"/>
      <c r="EC11" s="12">
        <v>0</v>
      </c>
      <c r="ED11" s="12">
        <v>0</v>
      </c>
      <c r="EE11" s="12">
        <v>0</v>
      </c>
      <c r="EF11" s="12">
        <v>0</v>
      </c>
      <c r="EG11" s="13"/>
      <c r="EH11" s="12">
        <v>0</v>
      </c>
      <c r="EI11" s="12">
        <v>100000</v>
      </c>
      <c r="EJ11" s="12">
        <v>0</v>
      </c>
      <c r="EK11" s="12">
        <v>100000</v>
      </c>
      <c r="EL11" s="13"/>
      <c r="EM11" s="12">
        <v>17</v>
      </c>
      <c r="EN11" s="12">
        <v>513000</v>
      </c>
      <c r="EO11" s="12">
        <v>0</v>
      </c>
      <c r="EP11" s="12">
        <v>513000</v>
      </c>
      <c r="EQ11" s="13"/>
      <c r="ER11" s="12">
        <v>0</v>
      </c>
      <c r="ES11" s="12">
        <v>86000</v>
      </c>
      <c r="ET11" s="12">
        <v>0</v>
      </c>
      <c r="EU11" s="12">
        <v>86000</v>
      </c>
      <c r="EV11" s="13"/>
      <c r="EW11" s="12">
        <v>0</v>
      </c>
      <c r="EX11" s="12">
        <v>0</v>
      </c>
      <c r="EY11" s="12">
        <v>0</v>
      </c>
      <c r="EZ11" s="12">
        <v>0</v>
      </c>
      <c r="FA11" s="13"/>
      <c r="FB11" s="12">
        <v>5</v>
      </c>
      <c r="FC11" s="12">
        <v>90000</v>
      </c>
      <c r="FD11" s="12">
        <v>0</v>
      </c>
      <c r="FE11" s="12">
        <v>90000</v>
      </c>
      <c r="FF11" s="13"/>
      <c r="FG11" s="12">
        <v>18</v>
      </c>
      <c r="FH11" s="12">
        <v>18000</v>
      </c>
      <c r="FI11" s="12">
        <v>0</v>
      </c>
      <c r="FJ11" s="12">
        <v>18000</v>
      </c>
      <c r="FK11" s="13"/>
      <c r="FL11" s="12">
        <v>3</v>
      </c>
      <c r="FM11" s="12">
        <v>25000</v>
      </c>
      <c r="FN11" s="12">
        <v>0</v>
      </c>
      <c r="FO11" s="12">
        <v>25000</v>
      </c>
      <c r="FP11" s="13"/>
      <c r="FQ11" s="12">
        <v>0</v>
      </c>
      <c r="FR11" s="12">
        <v>0</v>
      </c>
      <c r="FS11" s="12">
        <v>0</v>
      </c>
      <c r="FT11" s="12">
        <v>0</v>
      </c>
      <c r="FU11" s="13"/>
      <c r="FV11" s="12">
        <v>0</v>
      </c>
      <c r="FW11" s="12">
        <v>0</v>
      </c>
      <c r="FX11" s="12">
        <v>0</v>
      </c>
      <c r="FY11" s="12">
        <v>0</v>
      </c>
      <c r="FZ11" s="13"/>
      <c r="GA11" s="12">
        <v>1</v>
      </c>
      <c r="GB11" s="12">
        <v>20000</v>
      </c>
      <c r="GC11" s="12">
        <v>0</v>
      </c>
      <c r="GD11" s="12">
        <v>20000</v>
      </c>
      <c r="GE11" s="13"/>
      <c r="GF11" s="12">
        <v>1</v>
      </c>
      <c r="GG11" s="12">
        <v>50000</v>
      </c>
      <c r="GH11" s="12">
        <v>0</v>
      </c>
      <c r="GI11" s="12">
        <v>50000</v>
      </c>
      <c r="GJ11" s="13"/>
      <c r="GK11" s="12">
        <v>0</v>
      </c>
      <c r="GL11" s="12">
        <v>0</v>
      </c>
      <c r="GM11" s="12">
        <v>0</v>
      </c>
      <c r="GN11" s="12">
        <v>0</v>
      </c>
      <c r="GO11" s="13"/>
      <c r="GP11" s="12">
        <v>0</v>
      </c>
      <c r="GQ11" s="12">
        <v>0</v>
      </c>
      <c r="GR11" s="12">
        <v>0</v>
      </c>
      <c r="GS11" s="12">
        <v>0</v>
      </c>
      <c r="GT11" s="13"/>
      <c r="GU11" s="12">
        <v>1</v>
      </c>
      <c r="GV11" s="12">
        <v>100000</v>
      </c>
      <c r="GW11" s="12">
        <v>0</v>
      </c>
      <c r="GX11" s="12">
        <v>100000</v>
      </c>
      <c r="GY11" s="13"/>
      <c r="GZ11" s="12">
        <v>71</v>
      </c>
      <c r="HA11" s="12">
        <v>309225.88230700005</v>
      </c>
      <c r="HB11" s="12">
        <v>0</v>
      </c>
      <c r="HC11" s="12">
        <v>309225.88230700005</v>
      </c>
      <c r="HD11" s="13"/>
      <c r="HE11" s="12">
        <v>136</v>
      </c>
      <c r="HF11" s="12">
        <v>1632000</v>
      </c>
      <c r="HG11" s="12">
        <v>0</v>
      </c>
      <c r="HH11" s="12">
        <v>1632000</v>
      </c>
      <c r="HI11" s="13"/>
      <c r="HJ11" s="12">
        <v>0</v>
      </c>
      <c r="HK11" s="12">
        <v>0</v>
      </c>
      <c r="HL11" s="12">
        <v>0</v>
      </c>
      <c r="HM11" s="12">
        <v>0</v>
      </c>
      <c r="HN11" s="13"/>
      <c r="HO11" s="12">
        <v>0</v>
      </c>
      <c r="HP11" s="12">
        <v>0</v>
      </c>
      <c r="HQ11" s="12">
        <v>0</v>
      </c>
      <c r="HR11" s="12">
        <v>0</v>
      </c>
      <c r="HS11" s="13"/>
      <c r="HT11" s="12">
        <v>0</v>
      </c>
      <c r="HU11" s="12">
        <v>0</v>
      </c>
      <c r="HV11" s="12">
        <v>0</v>
      </c>
      <c r="HW11" s="12">
        <v>0</v>
      </c>
      <c r="HX11" s="13"/>
      <c r="HY11" s="12">
        <v>0</v>
      </c>
      <c r="HZ11" s="12">
        <v>0</v>
      </c>
      <c r="IA11" s="12">
        <v>0</v>
      </c>
      <c r="IB11" s="12">
        <v>0</v>
      </c>
      <c r="IC11" s="13"/>
      <c r="ID11" s="12">
        <v>0</v>
      </c>
      <c r="IE11" s="12">
        <v>0</v>
      </c>
      <c r="IF11" s="12">
        <v>0</v>
      </c>
      <c r="IG11" s="12">
        <v>0</v>
      </c>
      <c r="IH11" s="13"/>
      <c r="II11" s="12">
        <v>0</v>
      </c>
      <c r="IJ11" s="12">
        <v>0</v>
      </c>
      <c r="IK11" s="12">
        <v>0</v>
      </c>
      <c r="IL11" s="12">
        <v>0</v>
      </c>
      <c r="IM11" s="13"/>
      <c r="IN11" s="12">
        <v>0</v>
      </c>
      <c r="IO11" s="12">
        <v>0</v>
      </c>
      <c r="IP11" s="12">
        <v>0</v>
      </c>
      <c r="IQ11" s="12">
        <v>0</v>
      </c>
      <c r="IR11" s="13"/>
      <c r="IS11" s="12">
        <v>0</v>
      </c>
      <c r="IT11" s="12">
        <v>0</v>
      </c>
      <c r="IU11" s="12">
        <v>0</v>
      </c>
      <c r="IV11" s="12">
        <v>0</v>
      </c>
      <c r="IW11" s="13"/>
      <c r="IX11" s="12">
        <v>0</v>
      </c>
      <c r="IY11" s="12">
        <v>0</v>
      </c>
      <c r="IZ11" s="12">
        <v>0</v>
      </c>
      <c r="JA11" s="12">
        <v>0</v>
      </c>
      <c r="JB11" s="13"/>
      <c r="JC11" s="12">
        <v>0</v>
      </c>
      <c r="JD11" s="12">
        <v>0</v>
      </c>
      <c r="JE11" s="12">
        <v>0</v>
      </c>
      <c r="JF11" s="12">
        <v>0</v>
      </c>
      <c r="JG11" s="13"/>
      <c r="JH11" s="12">
        <v>0</v>
      </c>
      <c r="JI11" s="12">
        <v>3355375.882307</v>
      </c>
      <c r="JJ11" s="12">
        <v>0</v>
      </c>
      <c r="JK11" s="72">
        <v>3355375.882307</v>
      </c>
      <c r="JL11" s="13"/>
    </row>
    <row r="12" spans="1:272" hidden="1">
      <c r="A12" s="10">
        <v>6</v>
      </c>
      <c r="B12" s="11" t="s">
        <v>8</v>
      </c>
      <c r="C12" s="12">
        <v>0</v>
      </c>
      <c r="D12" s="12">
        <v>0</v>
      </c>
      <c r="E12" s="12">
        <v>0</v>
      </c>
      <c r="F12" s="12">
        <v>0</v>
      </c>
      <c r="G12" s="13"/>
      <c r="H12" s="12">
        <v>0</v>
      </c>
      <c r="I12" s="12">
        <v>0</v>
      </c>
      <c r="J12" s="12">
        <v>0</v>
      </c>
      <c r="K12" s="12">
        <v>0</v>
      </c>
      <c r="L12" s="13"/>
      <c r="M12" s="12">
        <v>0</v>
      </c>
      <c r="N12" s="12">
        <v>0</v>
      </c>
      <c r="O12" s="12">
        <v>0</v>
      </c>
      <c r="P12" s="12">
        <v>0</v>
      </c>
      <c r="Q12" s="13"/>
      <c r="R12" s="12">
        <v>0</v>
      </c>
      <c r="S12" s="12">
        <v>0</v>
      </c>
      <c r="T12" s="12">
        <v>0</v>
      </c>
      <c r="U12" s="12">
        <v>0</v>
      </c>
      <c r="V12" s="13"/>
      <c r="W12" s="12">
        <v>0</v>
      </c>
      <c r="X12" s="12">
        <v>0</v>
      </c>
      <c r="Y12" s="12">
        <v>0</v>
      </c>
      <c r="Z12" s="12">
        <v>0</v>
      </c>
      <c r="AA12" s="13"/>
      <c r="AB12" s="12">
        <v>0</v>
      </c>
      <c r="AC12" s="12">
        <v>0</v>
      </c>
      <c r="AD12" s="12">
        <v>0</v>
      </c>
      <c r="AE12" s="12">
        <v>0</v>
      </c>
      <c r="AF12" s="13"/>
      <c r="AG12" s="12">
        <v>0</v>
      </c>
      <c r="AH12" s="12">
        <v>101000</v>
      </c>
      <c r="AI12" s="12">
        <v>0</v>
      </c>
      <c r="AJ12" s="12">
        <v>101000</v>
      </c>
      <c r="AK12" s="13"/>
      <c r="AL12" s="12">
        <v>51</v>
      </c>
      <c r="AM12" s="12">
        <v>35700</v>
      </c>
      <c r="AN12" s="12">
        <v>0</v>
      </c>
      <c r="AO12" s="12">
        <v>35700</v>
      </c>
      <c r="AP12" s="13"/>
      <c r="AQ12" s="12">
        <v>0</v>
      </c>
      <c r="AR12" s="12">
        <v>0</v>
      </c>
      <c r="AS12" s="12">
        <v>0</v>
      </c>
      <c r="AT12" s="12">
        <v>0</v>
      </c>
      <c r="AU12" s="13"/>
      <c r="AV12" s="12">
        <v>0</v>
      </c>
      <c r="AW12" s="12">
        <v>0</v>
      </c>
      <c r="AX12" s="12">
        <v>0</v>
      </c>
      <c r="AY12" s="12">
        <v>0</v>
      </c>
      <c r="AZ12" s="13"/>
      <c r="BA12" s="12">
        <v>0</v>
      </c>
      <c r="BB12" s="12">
        <v>0</v>
      </c>
      <c r="BC12" s="12">
        <v>0</v>
      </c>
      <c r="BD12" s="12">
        <v>0</v>
      </c>
      <c r="BE12" s="13"/>
      <c r="BF12" s="12">
        <v>17</v>
      </c>
      <c r="BG12" s="12">
        <v>42000</v>
      </c>
      <c r="BH12" s="12">
        <v>0</v>
      </c>
      <c r="BI12" s="12">
        <v>42000</v>
      </c>
      <c r="BJ12" s="13"/>
      <c r="BK12" s="12">
        <v>17</v>
      </c>
      <c r="BL12" s="12">
        <v>42000</v>
      </c>
      <c r="BM12" s="12">
        <v>0</v>
      </c>
      <c r="BN12" s="12">
        <v>42000</v>
      </c>
      <c r="BO12" s="13"/>
      <c r="BP12" s="12">
        <v>75</v>
      </c>
      <c r="BQ12" s="12">
        <v>158000</v>
      </c>
      <c r="BR12" s="12">
        <v>0</v>
      </c>
      <c r="BS12" s="12">
        <v>158000</v>
      </c>
      <c r="BT12" s="13"/>
      <c r="BU12" s="12">
        <v>0</v>
      </c>
      <c r="BV12" s="12">
        <v>0</v>
      </c>
      <c r="BW12" s="12">
        <v>0</v>
      </c>
      <c r="BX12" s="12">
        <v>0</v>
      </c>
      <c r="BY12" s="13"/>
      <c r="BZ12" s="12">
        <v>0</v>
      </c>
      <c r="CA12" s="12">
        <v>0</v>
      </c>
      <c r="CB12" s="12">
        <v>0</v>
      </c>
      <c r="CC12" s="12">
        <v>0</v>
      </c>
      <c r="CD12" s="13"/>
      <c r="CE12" s="12">
        <v>0</v>
      </c>
      <c r="CF12" s="12">
        <v>0</v>
      </c>
      <c r="CG12" s="12">
        <v>0</v>
      </c>
      <c r="CH12" s="12">
        <v>0</v>
      </c>
      <c r="CI12" s="13"/>
      <c r="CJ12" s="12">
        <v>0</v>
      </c>
      <c r="CK12" s="12">
        <v>0</v>
      </c>
      <c r="CL12" s="12">
        <v>0</v>
      </c>
      <c r="CM12" s="12">
        <v>0</v>
      </c>
      <c r="CN12" s="13"/>
      <c r="CO12" s="12">
        <v>0</v>
      </c>
      <c r="CP12" s="12">
        <v>0</v>
      </c>
      <c r="CQ12" s="12">
        <v>0</v>
      </c>
      <c r="CR12" s="12">
        <v>0</v>
      </c>
      <c r="CS12" s="13"/>
      <c r="CT12" s="12">
        <v>0</v>
      </c>
      <c r="CU12" s="12">
        <v>0</v>
      </c>
      <c r="CV12" s="12">
        <v>0</v>
      </c>
      <c r="CW12" s="12">
        <v>0</v>
      </c>
      <c r="CX12" s="13"/>
      <c r="CY12" s="12"/>
      <c r="CZ12" s="12">
        <v>0</v>
      </c>
      <c r="DA12" s="12">
        <v>0</v>
      </c>
      <c r="DB12" s="12">
        <v>0</v>
      </c>
      <c r="DC12" s="13"/>
      <c r="DD12" s="12">
        <v>1</v>
      </c>
      <c r="DE12" s="12">
        <v>40000</v>
      </c>
      <c r="DF12" s="12">
        <v>0</v>
      </c>
      <c r="DG12" s="12">
        <v>40000</v>
      </c>
      <c r="DH12" s="13"/>
      <c r="DI12" s="12">
        <v>0</v>
      </c>
      <c r="DJ12" s="12">
        <v>25000</v>
      </c>
      <c r="DK12" s="12">
        <v>0</v>
      </c>
      <c r="DL12" s="12">
        <v>25000</v>
      </c>
      <c r="DM12" s="13"/>
      <c r="DN12" s="12">
        <v>0</v>
      </c>
      <c r="DO12" s="12">
        <v>0</v>
      </c>
      <c r="DP12" s="12">
        <v>0</v>
      </c>
      <c r="DQ12" s="12">
        <v>0</v>
      </c>
      <c r="DR12" s="13"/>
      <c r="DS12" s="12">
        <v>1</v>
      </c>
      <c r="DT12" s="12">
        <v>80000</v>
      </c>
      <c r="DU12" s="12">
        <v>0</v>
      </c>
      <c r="DV12" s="12">
        <v>80000</v>
      </c>
      <c r="DW12" s="13"/>
      <c r="DX12" s="12">
        <v>0</v>
      </c>
      <c r="DY12" s="12">
        <v>0</v>
      </c>
      <c r="DZ12" s="12">
        <v>0</v>
      </c>
      <c r="EA12" s="12">
        <v>0</v>
      </c>
      <c r="EB12" s="13"/>
      <c r="EC12" s="12">
        <v>0</v>
      </c>
      <c r="ED12" s="12">
        <v>0</v>
      </c>
      <c r="EE12" s="12">
        <v>0</v>
      </c>
      <c r="EF12" s="12">
        <v>0</v>
      </c>
      <c r="EG12" s="13"/>
      <c r="EH12" s="12">
        <v>0</v>
      </c>
      <c r="EI12" s="12">
        <v>100000</v>
      </c>
      <c r="EJ12" s="12">
        <v>0</v>
      </c>
      <c r="EK12" s="12">
        <v>100000</v>
      </c>
      <c r="EL12" s="13"/>
      <c r="EM12" s="12">
        <v>13</v>
      </c>
      <c r="EN12" s="12">
        <v>376000</v>
      </c>
      <c r="EO12" s="12">
        <v>0</v>
      </c>
      <c r="EP12" s="12">
        <v>376000</v>
      </c>
      <c r="EQ12" s="13"/>
      <c r="ER12" s="12">
        <v>0</v>
      </c>
      <c r="ES12" s="12">
        <v>78000</v>
      </c>
      <c r="ET12" s="12">
        <v>0</v>
      </c>
      <c r="EU12" s="12">
        <v>78000</v>
      </c>
      <c r="EV12" s="13"/>
      <c r="EW12" s="12">
        <v>0</v>
      </c>
      <c r="EX12" s="12">
        <v>0</v>
      </c>
      <c r="EY12" s="12">
        <v>0</v>
      </c>
      <c r="EZ12" s="12">
        <v>0</v>
      </c>
      <c r="FA12" s="13"/>
      <c r="FB12" s="12">
        <v>11</v>
      </c>
      <c r="FC12" s="12">
        <v>80000</v>
      </c>
      <c r="FD12" s="12">
        <v>0</v>
      </c>
      <c r="FE12" s="12">
        <v>80000</v>
      </c>
      <c r="FF12" s="13"/>
      <c r="FG12" s="12">
        <v>16</v>
      </c>
      <c r="FH12" s="12">
        <v>16000</v>
      </c>
      <c r="FI12" s="12">
        <v>0</v>
      </c>
      <c r="FJ12" s="12">
        <v>16000</v>
      </c>
      <c r="FK12" s="13"/>
      <c r="FL12" s="12">
        <v>3</v>
      </c>
      <c r="FM12" s="12">
        <v>25000</v>
      </c>
      <c r="FN12" s="12">
        <v>0</v>
      </c>
      <c r="FO12" s="12">
        <v>25000</v>
      </c>
      <c r="FP12" s="13"/>
      <c r="FQ12" s="12">
        <v>0</v>
      </c>
      <c r="FR12" s="12">
        <v>0</v>
      </c>
      <c r="FS12" s="12">
        <v>0</v>
      </c>
      <c r="FT12" s="12">
        <v>0</v>
      </c>
      <c r="FU12" s="13"/>
      <c r="FV12" s="12">
        <v>0</v>
      </c>
      <c r="FW12" s="12">
        <v>0</v>
      </c>
      <c r="FX12" s="12">
        <v>0</v>
      </c>
      <c r="FY12" s="12">
        <v>0</v>
      </c>
      <c r="FZ12" s="13"/>
      <c r="GA12" s="12">
        <v>1</v>
      </c>
      <c r="GB12" s="12">
        <v>20000</v>
      </c>
      <c r="GC12" s="12">
        <v>0</v>
      </c>
      <c r="GD12" s="12">
        <v>20000</v>
      </c>
      <c r="GE12" s="13"/>
      <c r="GF12" s="12">
        <v>1</v>
      </c>
      <c r="GG12" s="12">
        <v>50000</v>
      </c>
      <c r="GH12" s="12">
        <v>0</v>
      </c>
      <c r="GI12" s="12">
        <v>50000</v>
      </c>
      <c r="GJ12" s="13"/>
      <c r="GK12" s="12">
        <v>0</v>
      </c>
      <c r="GL12" s="12">
        <v>0</v>
      </c>
      <c r="GM12" s="12">
        <v>0</v>
      </c>
      <c r="GN12" s="12">
        <v>0</v>
      </c>
      <c r="GO12" s="13"/>
      <c r="GP12" s="12">
        <v>0</v>
      </c>
      <c r="GQ12" s="12">
        <v>0</v>
      </c>
      <c r="GR12" s="12">
        <v>0</v>
      </c>
      <c r="GS12" s="12">
        <v>0</v>
      </c>
      <c r="GT12" s="13"/>
      <c r="GU12" s="12">
        <v>1</v>
      </c>
      <c r="GV12" s="12">
        <v>100000</v>
      </c>
      <c r="GW12" s="12">
        <v>0</v>
      </c>
      <c r="GX12" s="12">
        <v>100000</v>
      </c>
      <c r="GY12" s="13"/>
      <c r="GZ12" s="12">
        <v>87</v>
      </c>
      <c r="HA12" s="12">
        <v>378910.58817900001</v>
      </c>
      <c r="HB12" s="12">
        <v>0</v>
      </c>
      <c r="HC12" s="12">
        <v>378910.58817900001</v>
      </c>
      <c r="HD12" s="13"/>
      <c r="HE12" s="12">
        <v>194</v>
      </c>
      <c r="HF12" s="12">
        <v>2328000</v>
      </c>
      <c r="HG12" s="12">
        <v>0</v>
      </c>
      <c r="HH12" s="12">
        <v>2328000</v>
      </c>
      <c r="HI12" s="13"/>
      <c r="HJ12" s="12">
        <v>0</v>
      </c>
      <c r="HK12" s="12">
        <v>0</v>
      </c>
      <c r="HL12" s="12">
        <v>0</v>
      </c>
      <c r="HM12" s="12">
        <v>0</v>
      </c>
      <c r="HN12" s="13"/>
      <c r="HO12" s="12">
        <v>0</v>
      </c>
      <c r="HP12" s="12">
        <v>0</v>
      </c>
      <c r="HQ12" s="12">
        <v>0</v>
      </c>
      <c r="HR12" s="12">
        <v>0</v>
      </c>
      <c r="HS12" s="13"/>
      <c r="HT12" s="12">
        <v>0</v>
      </c>
      <c r="HU12" s="12">
        <v>0</v>
      </c>
      <c r="HV12" s="12">
        <v>0</v>
      </c>
      <c r="HW12" s="12">
        <v>0</v>
      </c>
      <c r="HX12" s="13"/>
      <c r="HY12" s="12">
        <v>0</v>
      </c>
      <c r="HZ12" s="12">
        <v>0</v>
      </c>
      <c r="IA12" s="12">
        <v>0</v>
      </c>
      <c r="IB12" s="12">
        <v>0</v>
      </c>
      <c r="IC12" s="13"/>
      <c r="ID12" s="12">
        <v>0</v>
      </c>
      <c r="IE12" s="12">
        <v>0</v>
      </c>
      <c r="IF12" s="12">
        <v>0</v>
      </c>
      <c r="IG12" s="12">
        <v>0</v>
      </c>
      <c r="IH12" s="13"/>
      <c r="II12" s="12">
        <v>0</v>
      </c>
      <c r="IJ12" s="12">
        <v>0</v>
      </c>
      <c r="IK12" s="12">
        <v>0</v>
      </c>
      <c r="IL12" s="12">
        <v>0</v>
      </c>
      <c r="IM12" s="13"/>
      <c r="IN12" s="12">
        <v>0</v>
      </c>
      <c r="IO12" s="12">
        <v>0</v>
      </c>
      <c r="IP12" s="12">
        <v>0</v>
      </c>
      <c r="IQ12" s="12">
        <v>0</v>
      </c>
      <c r="IR12" s="13"/>
      <c r="IS12" s="12">
        <v>0</v>
      </c>
      <c r="IT12" s="12">
        <v>0</v>
      </c>
      <c r="IU12" s="12">
        <v>0</v>
      </c>
      <c r="IV12" s="12">
        <v>0</v>
      </c>
      <c r="IW12" s="13"/>
      <c r="IX12" s="12">
        <v>0</v>
      </c>
      <c r="IY12" s="12">
        <v>0</v>
      </c>
      <c r="IZ12" s="12">
        <v>0</v>
      </c>
      <c r="JA12" s="12">
        <v>0</v>
      </c>
      <c r="JB12" s="13"/>
      <c r="JC12" s="12">
        <v>0</v>
      </c>
      <c r="JD12" s="12">
        <v>0</v>
      </c>
      <c r="JE12" s="12">
        <v>0</v>
      </c>
      <c r="JF12" s="12">
        <v>0</v>
      </c>
      <c r="JG12" s="13"/>
      <c r="JH12" s="12">
        <v>0</v>
      </c>
      <c r="JI12" s="12">
        <v>4075610.5881789997</v>
      </c>
      <c r="JJ12" s="12">
        <v>0</v>
      </c>
      <c r="JK12" s="72">
        <v>4075610.5881789997</v>
      </c>
      <c r="JL12" s="13"/>
    </row>
    <row r="13" spans="1:272" hidden="1">
      <c r="A13" s="10">
        <v>7</v>
      </c>
      <c r="B13" s="11" t="s">
        <v>9</v>
      </c>
      <c r="C13" s="12">
        <v>0</v>
      </c>
      <c r="D13" s="12">
        <v>0</v>
      </c>
      <c r="E13" s="12">
        <v>0</v>
      </c>
      <c r="F13" s="12">
        <v>0</v>
      </c>
      <c r="G13" s="13"/>
      <c r="H13" s="12">
        <v>0</v>
      </c>
      <c r="I13" s="12">
        <v>0</v>
      </c>
      <c r="J13" s="12">
        <v>0</v>
      </c>
      <c r="K13" s="12">
        <v>0</v>
      </c>
      <c r="L13" s="13"/>
      <c r="M13" s="12">
        <v>0</v>
      </c>
      <c r="N13" s="12">
        <v>0</v>
      </c>
      <c r="O13" s="12">
        <v>0</v>
      </c>
      <c r="P13" s="12">
        <v>0</v>
      </c>
      <c r="Q13" s="13"/>
      <c r="R13" s="12">
        <v>0</v>
      </c>
      <c r="S13" s="12">
        <v>0</v>
      </c>
      <c r="T13" s="12">
        <v>0</v>
      </c>
      <c r="U13" s="12">
        <v>0</v>
      </c>
      <c r="V13" s="13"/>
      <c r="W13" s="12">
        <v>0</v>
      </c>
      <c r="X13" s="12">
        <v>0</v>
      </c>
      <c r="Y13" s="12">
        <v>0</v>
      </c>
      <c r="Z13" s="12">
        <v>0</v>
      </c>
      <c r="AA13" s="13"/>
      <c r="AB13" s="12">
        <v>0</v>
      </c>
      <c r="AC13" s="12">
        <v>0</v>
      </c>
      <c r="AD13" s="12">
        <v>0</v>
      </c>
      <c r="AE13" s="12">
        <v>0</v>
      </c>
      <c r="AF13" s="13"/>
      <c r="AG13" s="12">
        <v>0</v>
      </c>
      <c r="AH13" s="12">
        <v>97000</v>
      </c>
      <c r="AI13" s="12">
        <v>0</v>
      </c>
      <c r="AJ13" s="12">
        <v>97000</v>
      </c>
      <c r="AK13" s="13"/>
      <c r="AL13" s="12">
        <v>45</v>
      </c>
      <c r="AM13" s="12">
        <v>31500</v>
      </c>
      <c r="AN13" s="12">
        <v>0</v>
      </c>
      <c r="AO13" s="12">
        <v>31500</v>
      </c>
      <c r="AP13" s="13"/>
      <c r="AQ13" s="12">
        <v>0</v>
      </c>
      <c r="AR13" s="12">
        <v>0</v>
      </c>
      <c r="AS13" s="12">
        <v>0</v>
      </c>
      <c r="AT13" s="12">
        <v>0</v>
      </c>
      <c r="AU13" s="13"/>
      <c r="AV13" s="12">
        <v>0</v>
      </c>
      <c r="AW13" s="12">
        <v>0</v>
      </c>
      <c r="AX13" s="12">
        <v>0</v>
      </c>
      <c r="AY13" s="12">
        <v>0</v>
      </c>
      <c r="AZ13" s="13"/>
      <c r="BA13" s="12">
        <v>0</v>
      </c>
      <c r="BB13" s="12">
        <v>0</v>
      </c>
      <c r="BC13" s="12">
        <v>0</v>
      </c>
      <c r="BD13" s="12">
        <v>0</v>
      </c>
      <c r="BE13" s="13"/>
      <c r="BF13" s="12">
        <v>15</v>
      </c>
      <c r="BG13" s="12">
        <v>38000</v>
      </c>
      <c r="BH13" s="12">
        <v>0</v>
      </c>
      <c r="BI13" s="12">
        <v>38000</v>
      </c>
      <c r="BJ13" s="13"/>
      <c r="BK13" s="12">
        <v>15</v>
      </c>
      <c r="BL13" s="12">
        <v>38000</v>
      </c>
      <c r="BM13" s="12">
        <v>0</v>
      </c>
      <c r="BN13" s="12">
        <v>38000</v>
      </c>
      <c r="BO13" s="13"/>
      <c r="BP13" s="12">
        <v>46</v>
      </c>
      <c r="BQ13" s="12">
        <v>100000</v>
      </c>
      <c r="BR13" s="12">
        <v>0</v>
      </c>
      <c r="BS13" s="12">
        <v>100000</v>
      </c>
      <c r="BT13" s="13"/>
      <c r="BU13" s="12">
        <v>0</v>
      </c>
      <c r="BV13" s="12">
        <v>0</v>
      </c>
      <c r="BW13" s="12">
        <v>0</v>
      </c>
      <c r="BX13" s="12">
        <v>0</v>
      </c>
      <c r="BY13" s="13"/>
      <c r="BZ13" s="12">
        <v>0</v>
      </c>
      <c r="CA13" s="12">
        <v>0</v>
      </c>
      <c r="CB13" s="12">
        <v>0</v>
      </c>
      <c r="CC13" s="12">
        <v>0</v>
      </c>
      <c r="CD13" s="13"/>
      <c r="CE13" s="12">
        <v>0</v>
      </c>
      <c r="CF13" s="12">
        <v>0</v>
      </c>
      <c r="CG13" s="12">
        <v>0</v>
      </c>
      <c r="CH13" s="12">
        <v>0</v>
      </c>
      <c r="CI13" s="13"/>
      <c r="CJ13" s="12">
        <v>0</v>
      </c>
      <c r="CK13" s="12">
        <v>0</v>
      </c>
      <c r="CL13" s="12">
        <v>0</v>
      </c>
      <c r="CM13" s="12">
        <v>0</v>
      </c>
      <c r="CN13" s="13"/>
      <c r="CO13" s="12">
        <v>0</v>
      </c>
      <c r="CP13" s="12">
        <v>0</v>
      </c>
      <c r="CQ13" s="12">
        <v>0</v>
      </c>
      <c r="CR13" s="12">
        <v>0</v>
      </c>
      <c r="CS13" s="13"/>
      <c r="CT13" s="12">
        <v>0</v>
      </c>
      <c r="CU13" s="12">
        <v>0</v>
      </c>
      <c r="CV13" s="12">
        <v>0</v>
      </c>
      <c r="CW13" s="12">
        <v>0</v>
      </c>
      <c r="CX13" s="13"/>
      <c r="CY13" s="12"/>
      <c r="CZ13" s="12">
        <v>0</v>
      </c>
      <c r="DA13" s="12">
        <v>0</v>
      </c>
      <c r="DB13" s="12">
        <v>0</v>
      </c>
      <c r="DC13" s="13"/>
      <c r="DD13" s="12"/>
      <c r="DE13" s="12">
        <v>0</v>
      </c>
      <c r="DF13" s="12">
        <v>0</v>
      </c>
      <c r="DG13" s="12">
        <v>0</v>
      </c>
      <c r="DH13" s="13"/>
      <c r="DI13" s="12">
        <v>0</v>
      </c>
      <c r="DJ13" s="12">
        <v>25000</v>
      </c>
      <c r="DK13" s="12">
        <v>0</v>
      </c>
      <c r="DL13" s="12">
        <v>25000</v>
      </c>
      <c r="DM13" s="13"/>
      <c r="DN13" s="12">
        <v>0</v>
      </c>
      <c r="DO13" s="12">
        <v>0</v>
      </c>
      <c r="DP13" s="12">
        <v>0</v>
      </c>
      <c r="DQ13" s="12">
        <v>0</v>
      </c>
      <c r="DR13" s="13"/>
      <c r="DS13" s="12">
        <v>1</v>
      </c>
      <c r="DT13" s="12">
        <v>52250</v>
      </c>
      <c r="DU13" s="12">
        <v>0</v>
      </c>
      <c r="DV13" s="12">
        <v>52250</v>
      </c>
      <c r="DW13" s="13"/>
      <c r="DX13" s="12">
        <v>0</v>
      </c>
      <c r="DY13" s="12">
        <v>0</v>
      </c>
      <c r="DZ13" s="12">
        <v>0</v>
      </c>
      <c r="EA13" s="12">
        <v>0</v>
      </c>
      <c r="EB13" s="13"/>
      <c r="EC13" s="12">
        <v>0</v>
      </c>
      <c r="ED13" s="12">
        <v>0</v>
      </c>
      <c r="EE13" s="12">
        <v>0</v>
      </c>
      <c r="EF13" s="12">
        <v>0</v>
      </c>
      <c r="EG13" s="13"/>
      <c r="EH13" s="12">
        <v>0</v>
      </c>
      <c r="EI13" s="12">
        <v>100000</v>
      </c>
      <c r="EJ13" s="12">
        <v>0</v>
      </c>
      <c r="EK13" s="12">
        <v>100000</v>
      </c>
      <c r="EL13" s="13"/>
      <c r="EM13" s="12">
        <v>7</v>
      </c>
      <c r="EN13" s="12">
        <v>172000</v>
      </c>
      <c r="EO13" s="12">
        <v>0</v>
      </c>
      <c r="EP13" s="12">
        <v>172000</v>
      </c>
      <c r="EQ13" s="13"/>
      <c r="ER13" s="12">
        <v>0</v>
      </c>
      <c r="ES13" s="12">
        <v>70000</v>
      </c>
      <c r="ET13" s="12">
        <v>0</v>
      </c>
      <c r="EU13" s="12">
        <v>70000</v>
      </c>
      <c r="EV13" s="13"/>
      <c r="EW13" s="12">
        <v>0</v>
      </c>
      <c r="EX13" s="12">
        <v>0</v>
      </c>
      <c r="EY13" s="12">
        <v>0</v>
      </c>
      <c r="EZ13" s="12">
        <v>0</v>
      </c>
      <c r="FA13" s="13"/>
      <c r="FB13" s="12">
        <v>11</v>
      </c>
      <c r="FC13" s="12">
        <v>70000</v>
      </c>
      <c r="FD13" s="12">
        <v>0</v>
      </c>
      <c r="FE13" s="12">
        <v>70000</v>
      </c>
      <c r="FF13" s="13"/>
      <c r="FG13" s="12">
        <v>14</v>
      </c>
      <c r="FH13" s="12">
        <v>14000</v>
      </c>
      <c r="FI13" s="12">
        <v>0</v>
      </c>
      <c r="FJ13" s="12">
        <v>14000</v>
      </c>
      <c r="FK13" s="13"/>
      <c r="FL13" s="12">
        <v>3</v>
      </c>
      <c r="FM13" s="12">
        <v>25000</v>
      </c>
      <c r="FN13" s="12">
        <v>0</v>
      </c>
      <c r="FO13" s="12">
        <v>25000</v>
      </c>
      <c r="FP13" s="13"/>
      <c r="FQ13" s="12">
        <v>0</v>
      </c>
      <c r="FR13" s="12">
        <v>0</v>
      </c>
      <c r="FS13" s="12">
        <v>0</v>
      </c>
      <c r="FT13" s="12">
        <v>0</v>
      </c>
      <c r="FU13" s="13"/>
      <c r="FV13" s="12">
        <v>0</v>
      </c>
      <c r="FW13" s="12">
        <v>0</v>
      </c>
      <c r="FX13" s="12">
        <v>0</v>
      </c>
      <c r="FY13" s="12">
        <v>0</v>
      </c>
      <c r="FZ13" s="13"/>
      <c r="GA13" s="12">
        <v>1</v>
      </c>
      <c r="GB13" s="12">
        <v>20000</v>
      </c>
      <c r="GC13" s="12">
        <v>0</v>
      </c>
      <c r="GD13" s="12">
        <v>20000</v>
      </c>
      <c r="GE13" s="13"/>
      <c r="GF13" s="12">
        <v>1</v>
      </c>
      <c r="GG13" s="12">
        <v>50000</v>
      </c>
      <c r="GH13" s="12">
        <v>0</v>
      </c>
      <c r="GI13" s="12">
        <v>50000</v>
      </c>
      <c r="GJ13" s="13"/>
      <c r="GK13" s="12">
        <v>0</v>
      </c>
      <c r="GL13" s="12">
        <v>0</v>
      </c>
      <c r="GM13" s="12">
        <v>0</v>
      </c>
      <c r="GN13" s="12">
        <v>0</v>
      </c>
      <c r="GO13" s="13"/>
      <c r="GP13" s="12">
        <v>0</v>
      </c>
      <c r="GQ13" s="12">
        <v>0</v>
      </c>
      <c r="GR13" s="12">
        <v>0</v>
      </c>
      <c r="GS13" s="12">
        <v>0</v>
      </c>
      <c r="GT13" s="13"/>
      <c r="GU13" s="12">
        <v>1</v>
      </c>
      <c r="GV13" s="12">
        <v>100000</v>
      </c>
      <c r="GW13" s="12">
        <v>0</v>
      </c>
      <c r="GX13" s="12">
        <v>100000</v>
      </c>
      <c r="GY13" s="13"/>
      <c r="GZ13" s="12">
        <v>73</v>
      </c>
      <c r="HA13" s="12">
        <v>317936.47054100002</v>
      </c>
      <c r="HB13" s="12">
        <v>0</v>
      </c>
      <c r="HC13" s="12">
        <v>317936.47054100002</v>
      </c>
      <c r="HD13" s="13"/>
      <c r="HE13" s="12">
        <v>138</v>
      </c>
      <c r="HF13" s="12">
        <v>1656000</v>
      </c>
      <c r="HG13" s="12">
        <v>0</v>
      </c>
      <c r="HH13" s="12">
        <v>1656000</v>
      </c>
      <c r="HI13" s="13"/>
      <c r="HJ13" s="12">
        <v>0</v>
      </c>
      <c r="HK13" s="12">
        <v>0</v>
      </c>
      <c r="HL13" s="12">
        <v>0</v>
      </c>
      <c r="HM13" s="12">
        <v>0</v>
      </c>
      <c r="HN13" s="13"/>
      <c r="HO13" s="12">
        <v>0</v>
      </c>
      <c r="HP13" s="12">
        <v>0</v>
      </c>
      <c r="HQ13" s="12">
        <v>0</v>
      </c>
      <c r="HR13" s="12">
        <v>0</v>
      </c>
      <c r="HS13" s="13"/>
      <c r="HT13" s="12">
        <v>0</v>
      </c>
      <c r="HU13" s="12">
        <v>0</v>
      </c>
      <c r="HV13" s="12">
        <v>0</v>
      </c>
      <c r="HW13" s="12">
        <v>0</v>
      </c>
      <c r="HX13" s="13"/>
      <c r="HY13" s="12">
        <v>0</v>
      </c>
      <c r="HZ13" s="12">
        <v>0</v>
      </c>
      <c r="IA13" s="12">
        <v>0</v>
      </c>
      <c r="IB13" s="12">
        <v>0</v>
      </c>
      <c r="IC13" s="13"/>
      <c r="ID13" s="12">
        <v>0</v>
      </c>
      <c r="IE13" s="12">
        <v>0</v>
      </c>
      <c r="IF13" s="12">
        <v>0</v>
      </c>
      <c r="IG13" s="12">
        <v>0</v>
      </c>
      <c r="IH13" s="13"/>
      <c r="II13" s="12">
        <v>0</v>
      </c>
      <c r="IJ13" s="12">
        <v>0</v>
      </c>
      <c r="IK13" s="12">
        <v>0</v>
      </c>
      <c r="IL13" s="12">
        <v>0</v>
      </c>
      <c r="IM13" s="13"/>
      <c r="IN13" s="12">
        <v>0</v>
      </c>
      <c r="IO13" s="12">
        <v>0</v>
      </c>
      <c r="IP13" s="12">
        <v>0</v>
      </c>
      <c r="IQ13" s="12">
        <v>0</v>
      </c>
      <c r="IR13" s="13"/>
      <c r="IS13" s="12">
        <v>0</v>
      </c>
      <c r="IT13" s="12">
        <v>0</v>
      </c>
      <c r="IU13" s="12">
        <v>0</v>
      </c>
      <c r="IV13" s="12">
        <v>0</v>
      </c>
      <c r="IW13" s="13"/>
      <c r="IX13" s="12">
        <v>0</v>
      </c>
      <c r="IY13" s="12">
        <v>0</v>
      </c>
      <c r="IZ13" s="12">
        <v>0</v>
      </c>
      <c r="JA13" s="12">
        <v>0</v>
      </c>
      <c r="JB13" s="13"/>
      <c r="JC13" s="12">
        <v>0</v>
      </c>
      <c r="JD13" s="12">
        <v>0</v>
      </c>
      <c r="JE13" s="12">
        <v>0</v>
      </c>
      <c r="JF13" s="12">
        <v>0</v>
      </c>
      <c r="JG13" s="13"/>
      <c r="JH13" s="12">
        <v>0</v>
      </c>
      <c r="JI13" s="12">
        <v>2976686.4705409999</v>
      </c>
      <c r="JJ13" s="12">
        <v>0</v>
      </c>
      <c r="JK13" s="72">
        <v>2976686.4705409999</v>
      </c>
      <c r="JL13" s="13"/>
    </row>
    <row r="14" spans="1:272" hidden="1">
      <c r="A14" s="10">
        <v>8</v>
      </c>
      <c r="B14" s="11" t="s">
        <v>10</v>
      </c>
      <c r="C14" s="12">
        <v>0</v>
      </c>
      <c r="D14" s="12">
        <v>0</v>
      </c>
      <c r="E14" s="12">
        <v>0</v>
      </c>
      <c r="F14" s="12">
        <v>0</v>
      </c>
      <c r="G14" s="13"/>
      <c r="H14" s="12">
        <v>0</v>
      </c>
      <c r="I14" s="12">
        <v>0</v>
      </c>
      <c r="J14" s="12">
        <v>0</v>
      </c>
      <c r="K14" s="12">
        <v>0</v>
      </c>
      <c r="L14" s="13"/>
      <c r="M14" s="12">
        <v>0</v>
      </c>
      <c r="N14" s="12">
        <v>0</v>
      </c>
      <c r="O14" s="12">
        <v>0</v>
      </c>
      <c r="P14" s="12">
        <v>0</v>
      </c>
      <c r="Q14" s="13"/>
      <c r="R14" s="12">
        <v>0</v>
      </c>
      <c r="S14" s="12">
        <v>0</v>
      </c>
      <c r="T14" s="12">
        <v>0</v>
      </c>
      <c r="U14" s="12">
        <v>0</v>
      </c>
      <c r="V14" s="13"/>
      <c r="W14" s="12">
        <v>0</v>
      </c>
      <c r="X14" s="12">
        <v>0</v>
      </c>
      <c r="Y14" s="12">
        <v>0</v>
      </c>
      <c r="Z14" s="12">
        <v>0</v>
      </c>
      <c r="AA14" s="13"/>
      <c r="AB14" s="12">
        <v>0</v>
      </c>
      <c r="AC14" s="12">
        <v>0</v>
      </c>
      <c r="AD14" s="12">
        <v>0</v>
      </c>
      <c r="AE14" s="12">
        <v>0</v>
      </c>
      <c r="AF14" s="13"/>
      <c r="AG14" s="12">
        <v>0</v>
      </c>
      <c r="AH14" s="12">
        <v>91000</v>
      </c>
      <c r="AI14" s="12">
        <v>0</v>
      </c>
      <c r="AJ14" s="12">
        <v>91000</v>
      </c>
      <c r="AK14" s="13"/>
      <c r="AL14" s="12">
        <v>36</v>
      </c>
      <c r="AM14" s="12">
        <v>25200</v>
      </c>
      <c r="AN14" s="12">
        <v>0</v>
      </c>
      <c r="AO14" s="12">
        <v>25200</v>
      </c>
      <c r="AP14" s="13"/>
      <c r="AQ14" s="12">
        <v>0</v>
      </c>
      <c r="AR14" s="12">
        <v>0</v>
      </c>
      <c r="AS14" s="12">
        <v>0</v>
      </c>
      <c r="AT14" s="12">
        <v>0</v>
      </c>
      <c r="AU14" s="13"/>
      <c r="AV14" s="12">
        <v>0</v>
      </c>
      <c r="AW14" s="12">
        <v>0</v>
      </c>
      <c r="AX14" s="12">
        <v>0</v>
      </c>
      <c r="AY14" s="12">
        <v>0</v>
      </c>
      <c r="AZ14" s="13"/>
      <c r="BA14" s="12">
        <v>0</v>
      </c>
      <c r="BB14" s="12">
        <v>0</v>
      </c>
      <c r="BC14" s="12">
        <v>0</v>
      </c>
      <c r="BD14" s="12">
        <v>0</v>
      </c>
      <c r="BE14" s="13"/>
      <c r="BF14" s="12">
        <v>12</v>
      </c>
      <c r="BG14" s="12">
        <v>32000</v>
      </c>
      <c r="BH14" s="12">
        <v>0</v>
      </c>
      <c r="BI14" s="12">
        <v>32000</v>
      </c>
      <c r="BJ14" s="13"/>
      <c r="BK14" s="12">
        <v>12</v>
      </c>
      <c r="BL14" s="12">
        <v>32000</v>
      </c>
      <c r="BM14" s="12">
        <v>0</v>
      </c>
      <c r="BN14" s="12">
        <v>32000</v>
      </c>
      <c r="BO14" s="13"/>
      <c r="BP14" s="12">
        <v>40</v>
      </c>
      <c r="BQ14" s="12">
        <v>88000</v>
      </c>
      <c r="BR14" s="12">
        <v>0</v>
      </c>
      <c r="BS14" s="12">
        <v>88000</v>
      </c>
      <c r="BT14" s="13"/>
      <c r="BU14" s="12">
        <v>0</v>
      </c>
      <c r="BV14" s="12">
        <v>0</v>
      </c>
      <c r="BW14" s="12">
        <v>0</v>
      </c>
      <c r="BX14" s="12">
        <v>0</v>
      </c>
      <c r="BY14" s="13"/>
      <c r="BZ14" s="12">
        <v>0</v>
      </c>
      <c r="CA14" s="12">
        <v>0</v>
      </c>
      <c r="CB14" s="12">
        <v>0</v>
      </c>
      <c r="CC14" s="12">
        <v>0</v>
      </c>
      <c r="CD14" s="13"/>
      <c r="CE14" s="12">
        <v>0</v>
      </c>
      <c r="CF14" s="12">
        <v>0</v>
      </c>
      <c r="CG14" s="12">
        <v>0</v>
      </c>
      <c r="CH14" s="12">
        <v>0</v>
      </c>
      <c r="CI14" s="13"/>
      <c r="CJ14" s="12">
        <v>0</v>
      </c>
      <c r="CK14" s="12">
        <v>0</v>
      </c>
      <c r="CL14" s="12">
        <v>0</v>
      </c>
      <c r="CM14" s="12">
        <v>0</v>
      </c>
      <c r="CN14" s="13"/>
      <c r="CO14" s="12">
        <v>0</v>
      </c>
      <c r="CP14" s="12">
        <v>0</v>
      </c>
      <c r="CQ14" s="12">
        <v>0</v>
      </c>
      <c r="CR14" s="12">
        <v>0</v>
      </c>
      <c r="CS14" s="13"/>
      <c r="CT14" s="12">
        <v>0</v>
      </c>
      <c r="CU14" s="12">
        <v>0</v>
      </c>
      <c r="CV14" s="12">
        <v>0</v>
      </c>
      <c r="CW14" s="12">
        <v>0</v>
      </c>
      <c r="CX14" s="13"/>
      <c r="CY14" s="12">
        <v>1</v>
      </c>
      <c r="CZ14" s="12">
        <v>75000</v>
      </c>
      <c r="DA14" s="12">
        <v>0</v>
      </c>
      <c r="DB14" s="12">
        <v>75000</v>
      </c>
      <c r="DC14" s="13"/>
      <c r="DD14" s="12"/>
      <c r="DE14" s="12">
        <v>0</v>
      </c>
      <c r="DF14" s="12">
        <v>0</v>
      </c>
      <c r="DG14" s="12">
        <v>0</v>
      </c>
      <c r="DH14" s="13"/>
      <c r="DI14" s="12">
        <v>0</v>
      </c>
      <c r="DJ14" s="12">
        <v>25000</v>
      </c>
      <c r="DK14" s="12">
        <v>0</v>
      </c>
      <c r="DL14" s="12">
        <v>25000</v>
      </c>
      <c r="DM14" s="13"/>
      <c r="DN14" s="12">
        <v>0</v>
      </c>
      <c r="DO14" s="12">
        <v>0</v>
      </c>
      <c r="DP14" s="12">
        <v>0</v>
      </c>
      <c r="DQ14" s="12">
        <v>0</v>
      </c>
      <c r="DR14" s="13"/>
      <c r="DS14" s="12">
        <v>1</v>
      </c>
      <c r="DT14" s="12">
        <v>80000</v>
      </c>
      <c r="DU14" s="12">
        <v>0</v>
      </c>
      <c r="DV14" s="12">
        <v>80000</v>
      </c>
      <c r="DW14" s="13"/>
      <c r="DX14" s="12">
        <v>0</v>
      </c>
      <c r="DY14" s="12">
        <v>0</v>
      </c>
      <c r="DZ14" s="12">
        <v>0</v>
      </c>
      <c r="EA14" s="12">
        <v>0</v>
      </c>
      <c r="EB14" s="13"/>
      <c r="EC14" s="12">
        <v>0</v>
      </c>
      <c r="ED14" s="12">
        <v>0</v>
      </c>
      <c r="EE14" s="12">
        <v>0</v>
      </c>
      <c r="EF14" s="12">
        <v>0</v>
      </c>
      <c r="EG14" s="13"/>
      <c r="EH14" s="12">
        <v>0</v>
      </c>
      <c r="EI14" s="12">
        <v>100000</v>
      </c>
      <c r="EJ14" s="12">
        <v>0</v>
      </c>
      <c r="EK14" s="12">
        <v>100000</v>
      </c>
      <c r="EL14" s="13"/>
      <c r="EM14" s="12">
        <v>4</v>
      </c>
      <c r="EN14" s="12">
        <v>97000</v>
      </c>
      <c r="EO14" s="12">
        <v>0</v>
      </c>
      <c r="EP14" s="12">
        <v>97000</v>
      </c>
      <c r="EQ14" s="13"/>
      <c r="ER14" s="12">
        <v>0</v>
      </c>
      <c r="ES14" s="12">
        <v>58000</v>
      </c>
      <c r="ET14" s="12">
        <v>0</v>
      </c>
      <c r="EU14" s="12">
        <v>58000</v>
      </c>
      <c r="EV14" s="13"/>
      <c r="EW14" s="12">
        <v>0</v>
      </c>
      <c r="EX14" s="12">
        <v>0</v>
      </c>
      <c r="EY14" s="12">
        <v>0</v>
      </c>
      <c r="EZ14" s="12">
        <v>0</v>
      </c>
      <c r="FA14" s="13"/>
      <c r="FB14" s="12">
        <v>18</v>
      </c>
      <c r="FC14" s="12">
        <v>55000</v>
      </c>
      <c r="FD14" s="12">
        <v>0</v>
      </c>
      <c r="FE14" s="12">
        <v>55000</v>
      </c>
      <c r="FF14" s="13"/>
      <c r="FG14" s="12">
        <v>11</v>
      </c>
      <c r="FH14" s="12">
        <v>11000</v>
      </c>
      <c r="FI14" s="12">
        <v>0</v>
      </c>
      <c r="FJ14" s="12">
        <v>11000</v>
      </c>
      <c r="FK14" s="13"/>
      <c r="FL14" s="12">
        <v>3</v>
      </c>
      <c r="FM14" s="12">
        <v>25000</v>
      </c>
      <c r="FN14" s="12">
        <v>0</v>
      </c>
      <c r="FO14" s="12">
        <v>25000</v>
      </c>
      <c r="FP14" s="13"/>
      <c r="FQ14" s="12">
        <v>0</v>
      </c>
      <c r="FR14" s="12">
        <v>0</v>
      </c>
      <c r="FS14" s="12">
        <v>0</v>
      </c>
      <c r="FT14" s="12">
        <v>0</v>
      </c>
      <c r="FU14" s="13"/>
      <c r="FV14" s="12">
        <v>0</v>
      </c>
      <c r="FW14" s="12">
        <v>0</v>
      </c>
      <c r="FX14" s="12">
        <v>0</v>
      </c>
      <c r="FY14" s="12">
        <v>0</v>
      </c>
      <c r="FZ14" s="13"/>
      <c r="GA14" s="12">
        <v>1</v>
      </c>
      <c r="GB14" s="12">
        <v>20000</v>
      </c>
      <c r="GC14" s="12">
        <v>0</v>
      </c>
      <c r="GD14" s="12">
        <v>20000</v>
      </c>
      <c r="GE14" s="13"/>
      <c r="GF14" s="12">
        <v>1</v>
      </c>
      <c r="GG14" s="12">
        <v>50000</v>
      </c>
      <c r="GH14" s="12">
        <v>0</v>
      </c>
      <c r="GI14" s="12">
        <v>50000</v>
      </c>
      <c r="GJ14" s="13"/>
      <c r="GK14" s="12">
        <v>0</v>
      </c>
      <c r="GL14" s="12">
        <v>0</v>
      </c>
      <c r="GM14" s="12">
        <v>0</v>
      </c>
      <c r="GN14" s="12">
        <v>0</v>
      </c>
      <c r="GO14" s="13"/>
      <c r="GP14" s="12">
        <v>0</v>
      </c>
      <c r="GQ14" s="12">
        <v>0</v>
      </c>
      <c r="GR14" s="12">
        <v>0</v>
      </c>
      <c r="GS14" s="12">
        <v>0</v>
      </c>
      <c r="GT14" s="13"/>
      <c r="GU14" s="12">
        <v>1</v>
      </c>
      <c r="GV14" s="12">
        <v>100000</v>
      </c>
      <c r="GW14" s="12">
        <v>0</v>
      </c>
      <c r="GX14" s="12">
        <v>100000</v>
      </c>
      <c r="GY14" s="13"/>
      <c r="GZ14" s="12">
        <v>39</v>
      </c>
      <c r="HA14" s="12">
        <v>169856.47056300001</v>
      </c>
      <c r="HB14" s="12">
        <v>0</v>
      </c>
      <c r="HC14" s="12">
        <v>169856.47056300001</v>
      </c>
      <c r="HD14" s="13"/>
      <c r="HE14" s="12">
        <v>85</v>
      </c>
      <c r="HF14" s="12">
        <v>1020000</v>
      </c>
      <c r="HG14" s="12">
        <v>0</v>
      </c>
      <c r="HH14" s="12">
        <v>1020000</v>
      </c>
      <c r="HI14" s="13"/>
      <c r="HJ14" s="12">
        <v>0</v>
      </c>
      <c r="HK14" s="12">
        <v>0</v>
      </c>
      <c r="HL14" s="12">
        <v>0</v>
      </c>
      <c r="HM14" s="12">
        <v>0</v>
      </c>
      <c r="HN14" s="13"/>
      <c r="HO14" s="12">
        <v>0</v>
      </c>
      <c r="HP14" s="12">
        <v>0</v>
      </c>
      <c r="HQ14" s="12">
        <v>0</v>
      </c>
      <c r="HR14" s="12">
        <v>0</v>
      </c>
      <c r="HS14" s="13"/>
      <c r="HT14" s="12">
        <v>0</v>
      </c>
      <c r="HU14" s="12">
        <v>0</v>
      </c>
      <c r="HV14" s="12">
        <v>0</v>
      </c>
      <c r="HW14" s="12">
        <v>0</v>
      </c>
      <c r="HX14" s="13"/>
      <c r="HY14" s="12">
        <v>0</v>
      </c>
      <c r="HZ14" s="12">
        <v>0</v>
      </c>
      <c r="IA14" s="12">
        <v>0</v>
      </c>
      <c r="IB14" s="12">
        <v>0</v>
      </c>
      <c r="IC14" s="13"/>
      <c r="ID14" s="12">
        <v>0</v>
      </c>
      <c r="IE14" s="12">
        <v>0</v>
      </c>
      <c r="IF14" s="12">
        <v>0</v>
      </c>
      <c r="IG14" s="12">
        <v>0</v>
      </c>
      <c r="IH14" s="13"/>
      <c r="II14" s="12">
        <v>0</v>
      </c>
      <c r="IJ14" s="12">
        <v>0</v>
      </c>
      <c r="IK14" s="12">
        <v>0</v>
      </c>
      <c r="IL14" s="12">
        <v>0</v>
      </c>
      <c r="IM14" s="13"/>
      <c r="IN14" s="12">
        <v>0</v>
      </c>
      <c r="IO14" s="12">
        <v>0</v>
      </c>
      <c r="IP14" s="12">
        <v>0</v>
      </c>
      <c r="IQ14" s="12">
        <v>0</v>
      </c>
      <c r="IR14" s="13"/>
      <c r="IS14" s="12">
        <v>0</v>
      </c>
      <c r="IT14" s="12">
        <v>0</v>
      </c>
      <c r="IU14" s="12">
        <v>0</v>
      </c>
      <c r="IV14" s="12">
        <v>0</v>
      </c>
      <c r="IW14" s="13"/>
      <c r="IX14" s="12">
        <v>0</v>
      </c>
      <c r="IY14" s="12">
        <v>0</v>
      </c>
      <c r="IZ14" s="12">
        <v>0</v>
      </c>
      <c r="JA14" s="12">
        <v>0</v>
      </c>
      <c r="JB14" s="13"/>
      <c r="JC14" s="12">
        <v>0</v>
      </c>
      <c r="JD14" s="12">
        <v>0</v>
      </c>
      <c r="JE14" s="12">
        <v>0</v>
      </c>
      <c r="JF14" s="12">
        <v>0</v>
      </c>
      <c r="JG14" s="13"/>
      <c r="JH14" s="12">
        <v>0</v>
      </c>
      <c r="JI14" s="12">
        <v>2154056.4705630001</v>
      </c>
      <c r="JJ14" s="12">
        <v>0</v>
      </c>
      <c r="JK14" s="72">
        <v>2154056.4705630001</v>
      </c>
      <c r="JL14" s="13"/>
    </row>
    <row r="15" spans="1:272" hidden="1">
      <c r="A15" s="10">
        <v>9</v>
      </c>
      <c r="B15" s="11" t="s">
        <v>11</v>
      </c>
      <c r="C15" s="12">
        <v>0</v>
      </c>
      <c r="D15" s="12">
        <v>0</v>
      </c>
      <c r="E15" s="12">
        <v>0</v>
      </c>
      <c r="F15" s="12">
        <v>0</v>
      </c>
      <c r="G15" s="13"/>
      <c r="H15" s="12">
        <v>0</v>
      </c>
      <c r="I15" s="12">
        <v>0</v>
      </c>
      <c r="J15" s="12">
        <v>0</v>
      </c>
      <c r="K15" s="12">
        <v>0</v>
      </c>
      <c r="L15" s="13"/>
      <c r="M15" s="12">
        <v>0</v>
      </c>
      <c r="N15" s="12">
        <v>0</v>
      </c>
      <c r="O15" s="12">
        <v>0</v>
      </c>
      <c r="P15" s="12">
        <v>0</v>
      </c>
      <c r="Q15" s="13"/>
      <c r="R15" s="12">
        <v>0</v>
      </c>
      <c r="S15" s="12">
        <v>0</v>
      </c>
      <c r="T15" s="12">
        <v>0</v>
      </c>
      <c r="U15" s="12">
        <v>0</v>
      </c>
      <c r="V15" s="13"/>
      <c r="W15" s="12">
        <v>0</v>
      </c>
      <c r="X15" s="12">
        <v>0</v>
      </c>
      <c r="Y15" s="12">
        <v>0</v>
      </c>
      <c r="Z15" s="12">
        <v>0</v>
      </c>
      <c r="AA15" s="13"/>
      <c r="AB15" s="12">
        <v>0</v>
      </c>
      <c r="AC15" s="12">
        <v>0</v>
      </c>
      <c r="AD15" s="12">
        <v>0</v>
      </c>
      <c r="AE15" s="12">
        <v>0</v>
      </c>
      <c r="AF15" s="13"/>
      <c r="AG15" s="12">
        <v>0</v>
      </c>
      <c r="AH15" s="12">
        <v>105000</v>
      </c>
      <c r="AI15" s="12">
        <v>0</v>
      </c>
      <c r="AJ15" s="12">
        <v>105000</v>
      </c>
      <c r="AK15" s="13"/>
      <c r="AL15" s="12">
        <v>57</v>
      </c>
      <c r="AM15" s="12">
        <v>39900</v>
      </c>
      <c r="AN15" s="12">
        <v>0</v>
      </c>
      <c r="AO15" s="12">
        <v>39900</v>
      </c>
      <c r="AP15" s="13"/>
      <c r="AQ15" s="12">
        <v>0</v>
      </c>
      <c r="AR15" s="12">
        <v>0</v>
      </c>
      <c r="AS15" s="12">
        <v>0</v>
      </c>
      <c r="AT15" s="12">
        <v>0</v>
      </c>
      <c r="AU15" s="13"/>
      <c r="AV15" s="12">
        <v>0</v>
      </c>
      <c r="AW15" s="12">
        <v>0</v>
      </c>
      <c r="AX15" s="12">
        <v>0</v>
      </c>
      <c r="AY15" s="12">
        <v>0</v>
      </c>
      <c r="AZ15" s="13"/>
      <c r="BA15" s="12">
        <v>0</v>
      </c>
      <c r="BB15" s="12">
        <v>0</v>
      </c>
      <c r="BC15" s="12">
        <v>0</v>
      </c>
      <c r="BD15" s="12">
        <v>0</v>
      </c>
      <c r="BE15" s="13"/>
      <c r="BF15" s="12">
        <v>19</v>
      </c>
      <c r="BG15" s="12">
        <v>46000</v>
      </c>
      <c r="BH15" s="12">
        <v>0</v>
      </c>
      <c r="BI15" s="12">
        <v>46000</v>
      </c>
      <c r="BJ15" s="13"/>
      <c r="BK15" s="12">
        <v>19</v>
      </c>
      <c r="BL15" s="12">
        <v>46000</v>
      </c>
      <c r="BM15" s="12">
        <v>0</v>
      </c>
      <c r="BN15" s="12">
        <v>46000</v>
      </c>
      <c r="BO15" s="13"/>
      <c r="BP15" s="12">
        <v>72</v>
      </c>
      <c r="BQ15" s="12">
        <v>152000</v>
      </c>
      <c r="BR15" s="12">
        <v>0</v>
      </c>
      <c r="BS15" s="12">
        <v>152000</v>
      </c>
      <c r="BT15" s="13"/>
      <c r="BU15" s="12">
        <v>0</v>
      </c>
      <c r="BV15" s="12">
        <v>0</v>
      </c>
      <c r="BW15" s="12">
        <v>0</v>
      </c>
      <c r="BX15" s="12">
        <v>0</v>
      </c>
      <c r="BY15" s="13"/>
      <c r="BZ15" s="12">
        <v>0</v>
      </c>
      <c r="CA15" s="12">
        <v>0</v>
      </c>
      <c r="CB15" s="12">
        <v>0</v>
      </c>
      <c r="CC15" s="12">
        <v>0</v>
      </c>
      <c r="CD15" s="13"/>
      <c r="CE15" s="12">
        <v>0</v>
      </c>
      <c r="CF15" s="12">
        <v>0</v>
      </c>
      <c r="CG15" s="12">
        <v>0</v>
      </c>
      <c r="CH15" s="12">
        <v>0</v>
      </c>
      <c r="CI15" s="13"/>
      <c r="CJ15" s="12">
        <v>0</v>
      </c>
      <c r="CK15" s="12">
        <v>0</v>
      </c>
      <c r="CL15" s="12">
        <v>0</v>
      </c>
      <c r="CM15" s="12">
        <v>0</v>
      </c>
      <c r="CN15" s="13"/>
      <c r="CO15" s="12">
        <v>0</v>
      </c>
      <c r="CP15" s="12">
        <v>0</v>
      </c>
      <c r="CQ15" s="12">
        <v>0</v>
      </c>
      <c r="CR15" s="12">
        <v>0</v>
      </c>
      <c r="CS15" s="13"/>
      <c r="CT15" s="12">
        <v>0</v>
      </c>
      <c r="CU15" s="12">
        <v>0</v>
      </c>
      <c r="CV15" s="12">
        <v>0</v>
      </c>
      <c r="CW15" s="12">
        <v>0</v>
      </c>
      <c r="CX15" s="13"/>
      <c r="CY15" s="12"/>
      <c r="CZ15" s="12">
        <v>0</v>
      </c>
      <c r="DA15" s="12">
        <v>0</v>
      </c>
      <c r="DB15" s="12">
        <v>0</v>
      </c>
      <c r="DC15" s="13"/>
      <c r="DD15" s="12"/>
      <c r="DE15" s="12">
        <v>0</v>
      </c>
      <c r="DF15" s="12">
        <v>0</v>
      </c>
      <c r="DG15" s="12">
        <v>0</v>
      </c>
      <c r="DH15" s="13"/>
      <c r="DI15" s="12">
        <v>0</v>
      </c>
      <c r="DJ15" s="12">
        <v>25000</v>
      </c>
      <c r="DK15" s="12">
        <v>0</v>
      </c>
      <c r="DL15" s="12">
        <v>25000</v>
      </c>
      <c r="DM15" s="13"/>
      <c r="DN15" s="12">
        <v>0</v>
      </c>
      <c r="DO15" s="12">
        <v>0</v>
      </c>
      <c r="DP15" s="12">
        <v>0</v>
      </c>
      <c r="DQ15" s="12">
        <v>0</v>
      </c>
      <c r="DR15" s="13"/>
      <c r="DS15" s="12">
        <v>1</v>
      </c>
      <c r="DT15" s="12">
        <v>52250</v>
      </c>
      <c r="DU15" s="12">
        <v>0</v>
      </c>
      <c r="DV15" s="12">
        <v>52250</v>
      </c>
      <c r="DW15" s="13"/>
      <c r="DX15" s="12">
        <v>0</v>
      </c>
      <c r="DY15" s="12">
        <v>0</v>
      </c>
      <c r="DZ15" s="12">
        <v>0</v>
      </c>
      <c r="EA15" s="12">
        <v>0</v>
      </c>
      <c r="EB15" s="13"/>
      <c r="EC15" s="12">
        <v>0</v>
      </c>
      <c r="ED15" s="12">
        <v>100000</v>
      </c>
      <c r="EE15" s="12">
        <v>0</v>
      </c>
      <c r="EF15" s="12">
        <v>100000</v>
      </c>
      <c r="EG15" s="13"/>
      <c r="EH15" s="12">
        <v>0</v>
      </c>
      <c r="EI15" s="12">
        <v>100000</v>
      </c>
      <c r="EJ15" s="12">
        <v>0</v>
      </c>
      <c r="EK15" s="12">
        <v>100000</v>
      </c>
      <c r="EL15" s="13"/>
      <c r="EM15" s="12">
        <v>17</v>
      </c>
      <c r="EN15" s="12">
        <v>673500</v>
      </c>
      <c r="EO15" s="12">
        <v>0</v>
      </c>
      <c r="EP15" s="12">
        <v>673500</v>
      </c>
      <c r="EQ15" s="13"/>
      <c r="ER15" s="12">
        <v>0</v>
      </c>
      <c r="ES15" s="12">
        <v>86000</v>
      </c>
      <c r="ET15" s="12">
        <v>0</v>
      </c>
      <c r="EU15" s="12">
        <v>86000</v>
      </c>
      <c r="EV15" s="13"/>
      <c r="EW15" s="12">
        <v>0</v>
      </c>
      <c r="EX15" s="12">
        <v>0</v>
      </c>
      <c r="EY15" s="12">
        <v>0</v>
      </c>
      <c r="EZ15" s="12">
        <v>0</v>
      </c>
      <c r="FA15" s="13"/>
      <c r="FB15" s="12">
        <v>16</v>
      </c>
      <c r="FC15" s="12">
        <v>95000</v>
      </c>
      <c r="FD15" s="12">
        <v>0</v>
      </c>
      <c r="FE15" s="12">
        <v>95000</v>
      </c>
      <c r="FF15" s="13"/>
      <c r="FG15" s="12">
        <v>19</v>
      </c>
      <c r="FH15" s="12">
        <v>19000</v>
      </c>
      <c r="FI15" s="12">
        <v>0</v>
      </c>
      <c r="FJ15" s="12">
        <v>19000</v>
      </c>
      <c r="FK15" s="13"/>
      <c r="FL15" s="12">
        <v>3</v>
      </c>
      <c r="FM15" s="12">
        <v>25000</v>
      </c>
      <c r="FN15" s="12">
        <v>0</v>
      </c>
      <c r="FO15" s="12">
        <v>25000</v>
      </c>
      <c r="FP15" s="13"/>
      <c r="FQ15" s="12">
        <v>0</v>
      </c>
      <c r="FR15" s="12">
        <v>0</v>
      </c>
      <c r="FS15" s="12">
        <v>0</v>
      </c>
      <c r="FT15" s="12">
        <v>0</v>
      </c>
      <c r="FU15" s="13"/>
      <c r="FV15" s="12">
        <v>0</v>
      </c>
      <c r="FW15" s="12">
        <v>0</v>
      </c>
      <c r="FX15" s="12">
        <v>0</v>
      </c>
      <c r="FY15" s="12">
        <v>0</v>
      </c>
      <c r="FZ15" s="13"/>
      <c r="GA15" s="12">
        <v>1</v>
      </c>
      <c r="GB15" s="12">
        <v>20000</v>
      </c>
      <c r="GC15" s="12">
        <v>0</v>
      </c>
      <c r="GD15" s="12">
        <v>20000</v>
      </c>
      <c r="GE15" s="13"/>
      <c r="GF15" s="12">
        <v>1</v>
      </c>
      <c r="GG15" s="12">
        <v>50000</v>
      </c>
      <c r="GH15" s="12">
        <v>0</v>
      </c>
      <c r="GI15" s="12">
        <v>50000</v>
      </c>
      <c r="GJ15" s="13"/>
      <c r="GK15" s="12">
        <v>0</v>
      </c>
      <c r="GL15" s="12">
        <v>0</v>
      </c>
      <c r="GM15" s="12">
        <v>0</v>
      </c>
      <c r="GN15" s="12">
        <v>0</v>
      </c>
      <c r="GO15" s="13"/>
      <c r="GP15" s="12">
        <v>0</v>
      </c>
      <c r="GQ15" s="12">
        <v>0</v>
      </c>
      <c r="GR15" s="12">
        <v>0</v>
      </c>
      <c r="GS15" s="12">
        <v>0</v>
      </c>
      <c r="GT15" s="13"/>
      <c r="GU15" s="12">
        <v>1</v>
      </c>
      <c r="GV15" s="12">
        <v>100000</v>
      </c>
      <c r="GW15" s="12">
        <v>0</v>
      </c>
      <c r="GX15" s="12">
        <v>100000</v>
      </c>
      <c r="GY15" s="13"/>
      <c r="GZ15" s="12">
        <v>64</v>
      </c>
      <c r="HA15" s="12">
        <v>278738.82348800002</v>
      </c>
      <c r="HB15" s="12">
        <v>0</v>
      </c>
      <c r="HC15" s="12">
        <v>278738.82348800002</v>
      </c>
      <c r="HD15" s="13"/>
      <c r="HE15" s="12">
        <v>139</v>
      </c>
      <c r="HF15" s="12">
        <v>1668000</v>
      </c>
      <c r="HG15" s="12">
        <v>0</v>
      </c>
      <c r="HH15" s="12">
        <v>1668000</v>
      </c>
      <c r="HI15" s="13"/>
      <c r="HJ15" s="12">
        <v>0</v>
      </c>
      <c r="HK15" s="12">
        <v>0</v>
      </c>
      <c r="HL15" s="12">
        <v>0</v>
      </c>
      <c r="HM15" s="12">
        <v>0</v>
      </c>
      <c r="HN15" s="13"/>
      <c r="HO15" s="12">
        <v>0</v>
      </c>
      <c r="HP15" s="12">
        <v>0</v>
      </c>
      <c r="HQ15" s="12">
        <v>0</v>
      </c>
      <c r="HR15" s="12">
        <v>0</v>
      </c>
      <c r="HS15" s="13"/>
      <c r="HT15" s="12">
        <v>0</v>
      </c>
      <c r="HU15" s="12">
        <v>0</v>
      </c>
      <c r="HV15" s="12">
        <v>0</v>
      </c>
      <c r="HW15" s="12">
        <v>0</v>
      </c>
      <c r="HX15" s="13"/>
      <c r="HY15" s="12">
        <v>0</v>
      </c>
      <c r="HZ15" s="12">
        <v>0</v>
      </c>
      <c r="IA15" s="12">
        <v>0</v>
      </c>
      <c r="IB15" s="12">
        <v>0</v>
      </c>
      <c r="IC15" s="13"/>
      <c r="ID15" s="12">
        <v>0</v>
      </c>
      <c r="IE15" s="12">
        <v>0</v>
      </c>
      <c r="IF15" s="12">
        <v>0</v>
      </c>
      <c r="IG15" s="12">
        <v>0</v>
      </c>
      <c r="IH15" s="13"/>
      <c r="II15" s="12">
        <v>0</v>
      </c>
      <c r="IJ15" s="12">
        <v>0</v>
      </c>
      <c r="IK15" s="12">
        <v>0</v>
      </c>
      <c r="IL15" s="12">
        <v>0</v>
      </c>
      <c r="IM15" s="13"/>
      <c r="IN15" s="12">
        <v>0</v>
      </c>
      <c r="IO15" s="12">
        <v>0</v>
      </c>
      <c r="IP15" s="12">
        <v>0</v>
      </c>
      <c r="IQ15" s="12">
        <v>0</v>
      </c>
      <c r="IR15" s="13"/>
      <c r="IS15" s="12">
        <v>0</v>
      </c>
      <c r="IT15" s="12">
        <v>0</v>
      </c>
      <c r="IU15" s="12">
        <v>0</v>
      </c>
      <c r="IV15" s="12">
        <v>0</v>
      </c>
      <c r="IW15" s="13"/>
      <c r="IX15" s="12">
        <v>0</v>
      </c>
      <c r="IY15" s="12">
        <v>0</v>
      </c>
      <c r="IZ15" s="12">
        <v>0</v>
      </c>
      <c r="JA15" s="12">
        <v>0</v>
      </c>
      <c r="JB15" s="13"/>
      <c r="JC15" s="12">
        <v>0</v>
      </c>
      <c r="JD15" s="12">
        <v>0</v>
      </c>
      <c r="JE15" s="12">
        <v>0</v>
      </c>
      <c r="JF15" s="12">
        <v>0</v>
      </c>
      <c r="JG15" s="13"/>
      <c r="JH15" s="12">
        <v>0</v>
      </c>
      <c r="JI15" s="12">
        <v>3681388.8234879998</v>
      </c>
      <c r="JJ15" s="12">
        <v>0</v>
      </c>
      <c r="JK15" s="72">
        <v>3681388.8234879998</v>
      </c>
      <c r="JL15" s="13"/>
    </row>
    <row r="16" spans="1:272" hidden="1">
      <c r="A16" s="10">
        <v>10</v>
      </c>
      <c r="B16" s="11" t="s">
        <v>12</v>
      </c>
      <c r="C16" s="12">
        <v>0</v>
      </c>
      <c r="D16" s="12">
        <v>0</v>
      </c>
      <c r="E16" s="12">
        <v>0</v>
      </c>
      <c r="F16" s="12">
        <v>0</v>
      </c>
      <c r="G16" s="13"/>
      <c r="H16" s="12">
        <v>0</v>
      </c>
      <c r="I16" s="12">
        <v>0</v>
      </c>
      <c r="J16" s="12">
        <v>0</v>
      </c>
      <c r="K16" s="12">
        <v>0</v>
      </c>
      <c r="L16" s="13"/>
      <c r="M16" s="12">
        <v>0</v>
      </c>
      <c r="N16" s="12">
        <v>0</v>
      </c>
      <c r="O16" s="12">
        <v>0</v>
      </c>
      <c r="P16" s="12">
        <v>0</v>
      </c>
      <c r="Q16" s="13"/>
      <c r="R16" s="12">
        <v>0</v>
      </c>
      <c r="S16" s="12">
        <v>0</v>
      </c>
      <c r="T16" s="12">
        <v>0</v>
      </c>
      <c r="U16" s="12">
        <v>0</v>
      </c>
      <c r="V16" s="13"/>
      <c r="W16" s="12">
        <v>0</v>
      </c>
      <c r="X16" s="12">
        <v>0</v>
      </c>
      <c r="Y16" s="12">
        <v>0</v>
      </c>
      <c r="Z16" s="12">
        <v>0</v>
      </c>
      <c r="AA16" s="13"/>
      <c r="AB16" s="12">
        <v>0</v>
      </c>
      <c r="AC16" s="12">
        <v>0</v>
      </c>
      <c r="AD16" s="12">
        <v>0</v>
      </c>
      <c r="AE16" s="12">
        <v>0</v>
      </c>
      <c r="AF16" s="13"/>
      <c r="AG16" s="12">
        <v>0</v>
      </c>
      <c r="AH16" s="12">
        <v>123000</v>
      </c>
      <c r="AI16" s="12">
        <v>0</v>
      </c>
      <c r="AJ16" s="12">
        <v>123000</v>
      </c>
      <c r="AK16" s="13"/>
      <c r="AL16" s="12">
        <v>84</v>
      </c>
      <c r="AM16" s="12">
        <v>58800</v>
      </c>
      <c r="AN16" s="12">
        <v>0</v>
      </c>
      <c r="AO16" s="12">
        <v>58800</v>
      </c>
      <c r="AP16" s="13"/>
      <c r="AQ16" s="12">
        <v>0</v>
      </c>
      <c r="AR16" s="12">
        <v>0</v>
      </c>
      <c r="AS16" s="12">
        <v>0</v>
      </c>
      <c r="AT16" s="12">
        <v>0</v>
      </c>
      <c r="AU16" s="13"/>
      <c r="AV16" s="12">
        <v>0</v>
      </c>
      <c r="AW16" s="12">
        <v>0</v>
      </c>
      <c r="AX16" s="12">
        <v>0</v>
      </c>
      <c r="AY16" s="12">
        <v>0</v>
      </c>
      <c r="AZ16" s="13"/>
      <c r="BA16" s="12">
        <v>0</v>
      </c>
      <c r="BB16" s="12">
        <v>0</v>
      </c>
      <c r="BC16" s="12">
        <v>0</v>
      </c>
      <c r="BD16" s="12">
        <v>0</v>
      </c>
      <c r="BE16" s="13"/>
      <c r="BF16" s="12">
        <v>28</v>
      </c>
      <c r="BG16" s="12">
        <v>64000</v>
      </c>
      <c r="BH16" s="12">
        <v>0</v>
      </c>
      <c r="BI16" s="12">
        <v>64000</v>
      </c>
      <c r="BJ16" s="13"/>
      <c r="BK16" s="12">
        <v>28</v>
      </c>
      <c r="BL16" s="12">
        <v>64000</v>
      </c>
      <c r="BM16" s="12">
        <v>0</v>
      </c>
      <c r="BN16" s="12">
        <v>64000</v>
      </c>
      <c r="BO16" s="13"/>
      <c r="BP16" s="12">
        <v>105</v>
      </c>
      <c r="BQ16" s="12">
        <v>218000</v>
      </c>
      <c r="BR16" s="12">
        <v>0</v>
      </c>
      <c r="BS16" s="12">
        <v>218000</v>
      </c>
      <c r="BT16" s="13"/>
      <c r="BU16" s="12">
        <v>0</v>
      </c>
      <c r="BV16" s="12">
        <v>0</v>
      </c>
      <c r="BW16" s="12">
        <v>0</v>
      </c>
      <c r="BX16" s="12">
        <v>0</v>
      </c>
      <c r="BY16" s="13"/>
      <c r="BZ16" s="12">
        <v>0</v>
      </c>
      <c r="CA16" s="12">
        <v>0</v>
      </c>
      <c r="CB16" s="12">
        <v>0</v>
      </c>
      <c r="CC16" s="12">
        <v>0</v>
      </c>
      <c r="CD16" s="13"/>
      <c r="CE16" s="12">
        <v>0</v>
      </c>
      <c r="CF16" s="12">
        <v>0</v>
      </c>
      <c r="CG16" s="12">
        <v>0</v>
      </c>
      <c r="CH16" s="12">
        <v>0</v>
      </c>
      <c r="CI16" s="13"/>
      <c r="CJ16" s="12">
        <v>0</v>
      </c>
      <c r="CK16" s="12">
        <v>0</v>
      </c>
      <c r="CL16" s="12">
        <v>0</v>
      </c>
      <c r="CM16" s="12">
        <v>0</v>
      </c>
      <c r="CN16" s="13"/>
      <c r="CO16" s="12">
        <v>0</v>
      </c>
      <c r="CP16" s="12">
        <v>0</v>
      </c>
      <c r="CQ16" s="12">
        <v>0</v>
      </c>
      <c r="CR16" s="12">
        <v>0</v>
      </c>
      <c r="CS16" s="13"/>
      <c r="CT16" s="12">
        <v>0</v>
      </c>
      <c r="CU16" s="12">
        <v>0</v>
      </c>
      <c r="CV16" s="12">
        <v>0</v>
      </c>
      <c r="CW16" s="12">
        <v>0</v>
      </c>
      <c r="CX16" s="13"/>
      <c r="CY16" s="12">
        <v>1</v>
      </c>
      <c r="CZ16" s="12">
        <v>75000</v>
      </c>
      <c r="DA16" s="12">
        <v>0</v>
      </c>
      <c r="DB16" s="12">
        <v>75000</v>
      </c>
      <c r="DC16" s="13"/>
      <c r="DD16" s="12"/>
      <c r="DE16" s="12">
        <v>0</v>
      </c>
      <c r="DF16" s="12">
        <v>0</v>
      </c>
      <c r="DG16" s="12">
        <v>0</v>
      </c>
      <c r="DH16" s="13"/>
      <c r="DI16" s="12">
        <v>0</v>
      </c>
      <c r="DJ16" s="12">
        <v>25000</v>
      </c>
      <c r="DK16" s="12">
        <v>0</v>
      </c>
      <c r="DL16" s="12">
        <v>25000</v>
      </c>
      <c r="DM16" s="13"/>
      <c r="DN16" s="12">
        <v>0</v>
      </c>
      <c r="DO16" s="12">
        <v>0</v>
      </c>
      <c r="DP16" s="12">
        <v>0</v>
      </c>
      <c r="DQ16" s="12">
        <v>0</v>
      </c>
      <c r="DR16" s="13"/>
      <c r="DS16" s="12">
        <v>1</v>
      </c>
      <c r="DT16" s="12">
        <v>52250</v>
      </c>
      <c r="DU16" s="12">
        <v>0</v>
      </c>
      <c r="DV16" s="12">
        <v>52250</v>
      </c>
      <c r="DW16" s="13"/>
      <c r="DX16" s="12">
        <v>0</v>
      </c>
      <c r="DY16" s="12">
        <v>0</v>
      </c>
      <c r="DZ16" s="12">
        <v>0</v>
      </c>
      <c r="EA16" s="12">
        <v>0</v>
      </c>
      <c r="EB16" s="13"/>
      <c r="EC16" s="12">
        <v>0</v>
      </c>
      <c r="ED16" s="12">
        <v>500000</v>
      </c>
      <c r="EE16" s="12">
        <v>0</v>
      </c>
      <c r="EF16" s="12">
        <v>500000</v>
      </c>
      <c r="EG16" s="13"/>
      <c r="EH16" s="12">
        <v>0</v>
      </c>
      <c r="EI16" s="12">
        <v>100000</v>
      </c>
      <c r="EJ16" s="12">
        <v>0</v>
      </c>
      <c r="EK16" s="12">
        <v>100000</v>
      </c>
      <c r="EL16" s="13"/>
      <c r="EM16" s="12">
        <v>25</v>
      </c>
      <c r="EN16" s="12">
        <v>883000</v>
      </c>
      <c r="EO16" s="12">
        <v>0</v>
      </c>
      <c r="EP16" s="12">
        <v>883000</v>
      </c>
      <c r="EQ16" s="13"/>
      <c r="ER16" s="12">
        <v>0</v>
      </c>
      <c r="ES16" s="12">
        <v>122000</v>
      </c>
      <c r="ET16" s="12">
        <v>0</v>
      </c>
      <c r="EU16" s="12">
        <v>122000</v>
      </c>
      <c r="EV16" s="13"/>
      <c r="EW16" s="12">
        <v>0</v>
      </c>
      <c r="EX16" s="12">
        <v>0</v>
      </c>
      <c r="EY16" s="12">
        <v>0</v>
      </c>
      <c r="EZ16" s="12">
        <v>0</v>
      </c>
      <c r="FA16" s="13"/>
      <c r="FB16" s="12">
        <v>14</v>
      </c>
      <c r="FC16" s="12">
        <v>90000</v>
      </c>
      <c r="FD16" s="12">
        <v>0</v>
      </c>
      <c r="FE16" s="12">
        <v>90000</v>
      </c>
      <c r="FF16" s="13"/>
      <c r="FG16" s="12">
        <v>27</v>
      </c>
      <c r="FH16" s="12">
        <v>27000</v>
      </c>
      <c r="FI16" s="12">
        <v>0</v>
      </c>
      <c r="FJ16" s="12">
        <v>27000</v>
      </c>
      <c r="FK16" s="13"/>
      <c r="FL16" s="12">
        <v>3</v>
      </c>
      <c r="FM16" s="12">
        <v>25000</v>
      </c>
      <c r="FN16" s="12">
        <v>0</v>
      </c>
      <c r="FO16" s="12">
        <v>25000</v>
      </c>
      <c r="FP16" s="13"/>
      <c r="FQ16" s="12">
        <v>0</v>
      </c>
      <c r="FR16" s="12">
        <v>0</v>
      </c>
      <c r="FS16" s="12">
        <v>0</v>
      </c>
      <c r="FT16" s="12">
        <v>0</v>
      </c>
      <c r="FU16" s="13"/>
      <c r="FV16" s="12">
        <v>0</v>
      </c>
      <c r="FW16" s="12">
        <v>0</v>
      </c>
      <c r="FX16" s="12">
        <v>0</v>
      </c>
      <c r="FY16" s="12">
        <v>0</v>
      </c>
      <c r="FZ16" s="13"/>
      <c r="GA16" s="12">
        <v>1</v>
      </c>
      <c r="GB16" s="12">
        <v>20000</v>
      </c>
      <c r="GC16" s="12">
        <v>0</v>
      </c>
      <c r="GD16" s="12">
        <v>20000</v>
      </c>
      <c r="GE16" s="13"/>
      <c r="GF16" s="12">
        <v>1</v>
      </c>
      <c r="GG16" s="12">
        <v>50000</v>
      </c>
      <c r="GH16" s="12">
        <v>0</v>
      </c>
      <c r="GI16" s="12">
        <v>50000</v>
      </c>
      <c r="GJ16" s="13"/>
      <c r="GK16" s="12">
        <v>0</v>
      </c>
      <c r="GL16" s="12">
        <v>0</v>
      </c>
      <c r="GM16" s="12">
        <v>0</v>
      </c>
      <c r="GN16" s="12">
        <v>0</v>
      </c>
      <c r="GO16" s="13"/>
      <c r="GP16" s="12">
        <v>0</v>
      </c>
      <c r="GQ16" s="12">
        <v>0</v>
      </c>
      <c r="GR16" s="12">
        <v>0</v>
      </c>
      <c r="GS16" s="12">
        <v>0</v>
      </c>
      <c r="GT16" s="13"/>
      <c r="GU16" s="12">
        <v>1</v>
      </c>
      <c r="GV16" s="12">
        <v>100000</v>
      </c>
      <c r="GW16" s="12">
        <v>0</v>
      </c>
      <c r="GX16" s="12">
        <v>100000</v>
      </c>
      <c r="GY16" s="13"/>
      <c r="GZ16" s="12">
        <v>97</v>
      </c>
      <c r="HA16" s="12">
        <v>422463.52934900002</v>
      </c>
      <c r="HB16" s="12">
        <v>0</v>
      </c>
      <c r="HC16" s="12">
        <v>422463.52934900002</v>
      </c>
      <c r="HD16" s="13"/>
      <c r="HE16" s="12">
        <v>208</v>
      </c>
      <c r="HF16" s="12">
        <v>2496000</v>
      </c>
      <c r="HG16" s="12">
        <v>0</v>
      </c>
      <c r="HH16" s="12">
        <v>2496000</v>
      </c>
      <c r="HI16" s="13"/>
      <c r="HJ16" s="12">
        <v>0</v>
      </c>
      <c r="HK16" s="12">
        <v>0</v>
      </c>
      <c r="HL16" s="12">
        <v>0</v>
      </c>
      <c r="HM16" s="12">
        <v>0</v>
      </c>
      <c r="HN16" s="13"/>
      <c r="HO16" s="12">
        <v>0</v>
      </c>
      <c r="HP16" s="12">
        <v>0</v>
      </c>
      <c r="HQ16" s="12">
        <v>0</v>
      </c>
      <c r="HR16" s="12">
        <v>0</v>
      </c>
      <c r="HS16" s="13"/>
      <c r="HT16" s="12">
        <v>0</v>
      </c>
      <c r="HU16" s="12">
        <v>0</v>
      </c>
      <c r="HV16" s="12">
        <v>0</v>
      </c>
      <c r="HW16" s="12">
        <v>0</v>
      </c>
      <c r="HX16" s="13"/>
      <c r="HY16" s="12">
        <v>0</v>
      </c>
      <c r="HZ16" s="12">
        <v>0</v>
      </c>
      <c r="IA16" s="12">
        <v>0</v>
      </c>
      <c r="IB16" s="12">
        <v>0</v>
      </c>
      <c r="IC16" s="13"/>
      <c r="ID16" s="12">
        <v>0</v>
      </c>
      <c r="IE16" s="12">
        <v>0</v>
      </c>
      <c r="IF16" s="12">
        <v>0</v>
      </c>
      <c r="IG16" s="12">
        <v>0</v>
      </c>
      <c r="IH16" s="13"/>
      <c r="II16" s="12">
        <v>0</v>
      </c>
      <c r="IJ16" s="12">
        <v>0</v>
      </c>
      <c r="IK16" s="12">
        <v>0</v>
      </c>
      <c r="IL16" s="12">
        <v>0</v>
      </c>
      <c r="IM16" s="13"/>
      <c r="IN16" s="12">
        <v>0</v>
      </c>
      <c r="IO16" s="12">
        <v>0</v>
      </c>
      <c r="IP16" s="12">
        <v>0</v>
      </c>
      <c r="IQ16" s="12">
        <v>0</v>
      </c>
      <c r="IR16" s="13"/>
      <c r="IS16" s="12">
        <v>0</v>
      </c>
      <c r="IT16" s="12">
        <v>0</v>
      </c>
      <c r="IU16" s="12">
        <v>0</v>
      </c>
      <c r="IV16" s="12">
        <v>0</v>
      </c>
      <c r="IW16" s="13"/>
      <c r="IX16" s="12">
        <v>0</v>
      </c>
      <c r="IY16" s="12">
        <v>0</v>
      </c>
      <c r="IZ16" s="12">
        <v>0</v>
      </c>
      <c r="JA16" s="12">
        <v>0</v>
      </c>
      <c r="JB16" s="13"/>
      <c r="JC16" s="12">
        <v>0</v>
      </c>
      <c r="JD16" s="12">
        <v>0</v>
      </c>
      <c r="JE16" s="12">
        <v>0</v>
      </c>
      <c r="JF16" s="12">
        <v>0</v>
      </c>
      <c r="JG16" s="13"/>
      <c r="JH16" s="12">
        <v>0</v>
      </c>
      <c r="JI16" s="12">
        <v>5515513.5293490002</v>
      </c>
      <c r="JJ16" s="12">
        <v>0</v>
      </c>
      <c r="JK16" s="72">
        <v>5515513.5293490002</v>
      </c>
      <c r="JL16" s="13"/>
    </row>
    <row r="17" spans="1:272" hidden="1">
      <c r="A17" s="10">
        <v>11</v>
      </c>
      <c r="B17" s="11" t="s">
        <v>13</v>
      </c>
      <c r="C17" s="12">
        <v>0</v>
      </c>
      <c r="D17" s="12">
        <v>0</v>
      </c>
      <c r="E17" s="12">
        <v>0</v>
      </c>
      <c r="F17" s="12">
        <v>0</v>
      </c>
      <c r="G17" s="13"/>
      <c r="H17" s="12">
        <v>0</v>
      </c>
      <c r="I17" s="12">
        <v>0</v>
      </c>
      <c r="J17" s="12">
        <v>0</v>
      </c>
      <c r="K17" s="12">
        <v>0</v>
      </c>
      <c r="L17" s="13"/>
      <c r="M17" s="12">
        <v>0</v>
      </c>
      <c r="N17" s="12">
        <v>0</v>
      </c>
      <c r="O17" s="12">
        <v>0</v>
      </c>
      <c r="P17" s="12">
        <v>0</v>
      </c>
      <c r="Q17" s="13"/>
      <c r="R17" s="12">
        <v>0</v>
      </c>
      <c r="S17" s="12">
        <v>0</v>
      </c>
      <c r="T17" s="12">
        <v>0</v>
      </c>
      <c r="U17" s="12">
        <v>0</v>
      </c>
      <c r="V17" s="13"/>
      <c r="W17" s="12">
        <v>0</v>
      </c>
      <c r="X17" s="12">
        <v>0</v>
      </c>
      <c r="Y17" s="12">
        <v>0</v>
      </c>
      <c r="Z17" s="12">
        <v>0</v>
      </c>
      <c r="AA17" s="13"/>
      <c r="AB17" s="12">
        <v>0</v>
      </c>
      <c r="AC17" s="12">
        <v>0</v>
      </c>
      <c r="AD17" s="12">
        <v>0</v>
      </c>
      <c r="AE17" s="12">
        <v>0</v>
      </c>
      <c r="AF17" s="13"/>
      <c r="AG17" s="12">
        <v>0</v>
      </c>
      <c r="AH17" s="12">
        <v>117000</v>
      </c>
      <c r="AI17" s="12">
        <v>0</v>
      </c>
      <c r="AJ17" s="12">
        <v>117000</v>
      </c>
      <c r="AK17" s="13"/>
      <c r="AL17" s="12">
        <v>75</v>
      </c>
      <c r="AM17" s="12">
        <v>52500</v>
      </c>
      <c r="AN17" s="12">
        <v>0</v>
      </c>
      <c r="AO17" s="12">
        <v>52500</v>
      </c>
      <c r="AP17" s="13"/>
      <c r="AQ17" s="12">
        <v>0</v>
      </c>
      <c r="AR17" s="12">
        <v>0</v>
      </c>
      <c r="AS17" s="12">
        <v>0</v>
      </c>
      <c r="AT17" s="12">
        <v>0</v>
      </c>
      <c r="AU17" s="13"/>
      <c r="AV17" s="12">
        <v>0</v>
      </c>
      <c r="AW17" s="12">
        <v>0</v>
      </c>
      <c r="AX17" s="12">
        <v>0</v>
      </c>
      <c r="AY17" s="12">
        <v>0</v>
      </c>
      <c r="AZ17" s="13"/>
      <c r="BA17" s="12">
        <v>0</v>
      </c>
      <c r="BB17" s="12">
        <v>0</v>
      </c>
      <c r="BC17" s="12">
        <v>0</v>
      </c>
      <c r="BD17" s="12">
        <v>0</v>
      </c>
      <c r="BE17" s="13"/>
      <c r="BF17" s="12">
        <v>25</v>
      </c>
      <c r="BG17" s="12">
        <v>58000</v>
      </c>
      <c r="BH17" s="12">
        <v>0</v>
      </c>
      <c r="BI17" s="12">
        <v>58000</v>
      </c>
      <c r="BJ17" s="13"/>
      <c r="BK17" s="12">
        <v>25</v>
      </c>
      <c r="BL17" s="12">
        <v>58000</v>
      </c>
      <c r="BM17" s="12">
        <v>0</v>
      </c>
      <c r="BN17" s="12">
        <v>58000</v>
      </c>
      <c r="BO17" s="13"/>
      <c r="BP17" s="12">
        <v>90</v>
      </c>
      <c r="BQ17" s="12">
        <v>188000</v>
      </c>
      <c r="BR17" s="12">
        <v>0</v>
      </c>
      <c r="BS17" s="12">
        <v>188000</v>
      </c>
      <c r="BT17" s="13"/>
      <c r="BU17" s="12">
        <v>0</v>
      </c>
      <c r="BV17" s="12">
        <v>0</v>
      </c>
      <c r="BW17" s="12">
        <v>0</v>
      </c>
      <c r="BX17" s="12">
        <v>0</v>
      </c>
      <c r="BY17" s="13"/>
      <c r="BZ17" s="12">
        <v>0</v>
      </c>
      <c r="CA17" s="12">
        <v>0</v>
      </c>
      <c r="CB17" s="12">
        <v>0</v>
      </c>
      <c r="CC17" s="12">
        <v>0</v>
      </c>
      <c r="CD17" s="13"/>
      <c r="CE17" s="12">
        <v>0</v>
      </c>
      <c r="CF17" s="12">
        <v>0</v>
      </c>
      <c r="CG17" s="12">
        <v>0</v>
      </c>
      <c r="CH17" s="12">
        <v>0</v>
      </c>
      <c r="CI17" s="13"/>
      <c r="CJ17" s="12">
        <v>0</v>
      </c>
      <c r="CK17" s="12">
        <v>0</v>
      </c>
      <c r="CL17" s="12">
        <v>0</v>
      </c>
      <c r="CM17" s="12">
        <v>0</v>
      </c>
      <c r="CN17" s="13"/>
      <c r="CO17" s="12">
        <v>0</v>
      </c>
      <c r="CP17" s="12">
        <v>0</v>
      </c>
      <c r="CQ17" s="12">
        <v>0</v>
      </c>
      <c r="CR17" s="12">
        <v>0</v>
      </c>
      <c r="CS17" s="13"/>
      <c r="CT17" s="12">
        <v>0</v>
      </c>
      <c r="CU17" s="12">
        <v>0</v>
      </c>
      <c r="CV17" s="12">
        <v>0</v>
      </c>
      <c r="CW17" s="12">
        <v>0</v>
      </c>
      <c r="CX17" s="13"/>
      <c r="CY17" s="12">
        <v>1</v>
      </c>
      <c r="CZ17" s="12">
        <v>75000</v>
      </c>
      <c r="DA17" s="12">
        <v>0</v>
      </c>
      <c r="DB17" s="12">
        <v>75000</v>
      </c>
      <c r="DC17" s="13"/>
      <c r="DD17" s="12">
        <v>1</v>
      </c>
      <c r="DE17" s="12">
        <v>40000</v>
      </c>
      <c r="DF17" s="12">
        <v>0</v>
      </c>
      <c r="DG17" s="12">
        <v>40000</v>
      </c>
      <c r="DH17" s="13"/>
      <c r="DI17" s="12">
        <v>0</v>
      </c>
      <c r="DJ17" s="12">
        <v>25000</v>
      </c>
      <c r="DK17" s="12">
        <v>0</v>
      </c>
      <c r="DL17" s="12">
        <v>25000</v>
      </c>
      <c r="DM17" s="13"/>
      <c r="DN17" s="12">
        <v>0</v>
      </c>
      <c r="DO17" s="12">
        <v>0</v>
      </c>
      <c r="DP17" s="12">
        <v>0</v>
      </c>
      <c r="DQ17" s="12">
        <v>0</v>
      </c>
      <c r="DR17" s="13"/>
      <c r="DS17" s="12">
        <v>1</v>
      </c>
      <c r="DT17" s="12">
        <v>125000</v>
      </c>
      <c r="DU17" s="12">
        <v>0</v>
      </c>
      <c r="DV17" s="12">
        <v>125000</v>
      </c>
      <c r="DW17" s="13"/>
      <c r="DX17" s="12">
        <v>0</v>
      </c>
      <c r="DY17" s="12">
        <v>0</v>
      </c>
      <c r="DZ17" s="12">
        <v>0</v>
      </c>
      <c r="EA17" s="12">
        <v>0</v>
      </c>
      <c r="EB17" s="13"/>
      <c r="EC17" s="12">
        <v>0</v>
      </c>
      <c r="ED17" s="12">
        <v>100000</v>
      </c>
      <c r="EE17" s="12">
        <v>0</v>
      </c>
      <c r="EF17" s="12">
        <v>100000</v>
      </c>
      <c r="EG17" s="13"/>
      <c r="EH17" s="12">
        <v>0</v>
      </c>
      <c r="EI17" s="12">
        <v>100000</v>
      </c>
      <c r="EJ17" s="12">
        <v>0</v>
      </c>
      <c r="EK17" s="12">
        <v>100000</v>
      </c>
      <c r="EL17" s="13"/>
      <c r="EM17" s="12">
        <v>0</v>
      </c>
      <c r="EN17" s="12">
        <v>0</v>
      </c>
      <c r="EO17" s="12">
        <v>0</v>
      </c>
      <c r="EP17" s="12">
        <v>0</v>
      </c>
      <c r="EQ17" s="13"/>
      <c r="ER17" s="12">
        <v>0</v>
      </c>
      <c r="ES17" s="12">
        <v>110000</v>
      </c>
      <c r="ET17" s="12">
        <v>0</v>
      </c>
      <c r="EU17" s="12">
        <v>110000</v>
      </c>
      <c r="EV17" s="13"/>
      <c r="EW17" s="12">
        <v>0</v>
      </c>
      <c r="EX17" s="12">
        <v>0</v>
      </c>
      <c r="EY17" s="12">
        <v>0</v>
      </c>
      <c r="EZ17" s="12">
        <v>0</v>
      </c>
      <c r="FA17" s="13"/>
      <c r="FB17" s="12">
        <v>11</v>
      </c>
      <c r="FC17" s="12">
        <v>120000</v>
      </c>
      <c r="FD17" s="12">
        <v>0</v>
      </c>
      <c r="FE17" s="12">
        <v>120000</v>
      </c>
      <c r="FF17" s="13"/>
      <c r="FG17" s="12">
        <v>24</v>
      </c>
      <c r="FH17" s="12">
        <v>24000</v>
      </c>
      <c r="FI17" s="12">
        <v>0</v>
      </c>
      <c r="FJ17" s="12">
        <v>24000</v>
      </c>
      <c r="FK17" s="13"/>
      <c r="FL17" s="12">
        <v>3</v>
      </c>
      <c r="FM17" s="12">
        <v>25000</v>
      </c>
      <c r="FN17" s="12">
        <v>0</v>
      </c>
      <c r="FO17" s="12">
        <v>25000</v>
      </c>
      <c r="FP17" s="13"/>
      <c r="FQ17" s="12">
        <v>0</v>
      </c>
      <c r="FR17" s="12">
        <v>0</v>
      </c>
      <c r="FS17" s="12">
        <v>0</v>
      </c>
      <c r="FT17" s="12">
        <v>0</v>
      </c>
      <c r="FU17" s="13"/>
      <c r="FV17" s="12">
        <v>0</v>
      </c>
      <c r="FW17" s="12">
        <v>0</v>
      </c>
      <c r="FX17" s="12">
        <v>0</v>
      </c>
      <c r="FY17" s="12">
        <v>0</v>
      </c>
      <c r="FZ17" s="13"/>
      <c r="GA17" s="12">
        <v>1</v>
      </c>
      <c r="GB17" s="12">
        <v>20000</v>
      </c>
      <c r="GC17" s="12">
        <v>0</v>
      </c>
      <c r="GD17" s="12">
        <v>20000</v>
      </c>
      <c r="GE17" s="13"/>
      <c r="GF17" s="12">
        <v>1</v>
      </c>
      <c r="GG17" s="12">
        <v>50000</v>
      </c>
      <c r="GH17" s="12">
        <v>0</v>
      </c>
      <c r="GI17" s="12">
        <v>50000</v>
      </c>
      <c r="GJ17" s="13"/>
      <c r="GK17" s="12">
        <v>0</v>
      </c>
      <c r="GL17" s="12">
        <v>0</v>
      </c>
      <c r="GM17" s="12">
        <v>0</v>
      </c>
      <c r="GN17" s="12">
        <v>0</v>
      </c>
      <c r="GO17" s="13"/>
      <c r="GP17" s="12">
        <v>0</v>
      </c>
      <c r="GQ17" s="12">
        <v>0</v>
      </c>
      <c r="GR17" s="12">
        <v>0</v>
      </c>
      <c r="GS17" s="12">
        <v>0</v>
      </c>
      <c r="GT17" s="13"/>
      <c r="GU17" s="12">
        <v>1</v>
      </c>
      <c r="GV17" s="12">
        <v>100000</v>
      </c>
      <c r="GW17" s="12">
        <v>0</v>
      </c>
      <c r="GX17" s="12">
        <v>100000</v>
      </c>
      <c r="GY17" s="13"/>
      <c r="GZ17" s="12">
        <v>111</v>
      </c>
      <c r="HA17" s="12">
        <v>483437.64698700001</v>
      </c>
      <c r="HB17" s="12">
        <v>0</v>
      </c>
      <c r="HC17" s="12">
        <v>483437.64698700001</v>
      </c>
      <c r="HD17" s="13"/>
      <c r="HE17" s="12">
        <v>208</v>
      </c>
      <c r="HF17" s="12">
        <v>2496000</v>
      </c>
      <c r="HG17" s="12">
        <v>0</v>
      </c>
      <c r="HH17" s="12">
        <v>2496000</v>
      </c>
      <c r="HI17" s="13"/>
      <c r="HJ17" s="12">
        <v>0</v>
      </c>
      <c r="HK17" s="12">
        <v>0</v>
      </c>
      <c r="HL17" s="12">
        <v>0</v>
      </c>
      <c r="HM17" s="12">
        <v>0</v>
      </c>
      <c r="HN17" s="13"/>
      <c r="HO17" s="12">
        <v>0</v>
      </c>
      <c r="HP17" s="12">
        <v>0</v>
      </c>
      <c r="HQ17" s="12">
        <v>0</v>
      </c>
      <c r="HR17" s="12">
        <v>0</v>
      </c>
      <c r="HS17" s="13"/>
      <c r="HT17" s="12">
        <v>0</v>
      </c>
      <c r="HU17" s="12">
        <v>0</v>
      </c>
      <c r="HV17" s="12">
        <v>0</v>
      </c>
      <c r="HW17" s="12">
        <v>0</v>
      </c>
      <c r="HX17" s="13"/>
      <c r="HY17" s="12">
        <v>0</v>
      </c>
      <c r="HZ17" s="12">
        <v>0</v>
      </c>
      <c r="IA17" s="12">
        <v>0</v>
      </c>
      <c r="IB17" s="12">
        <v>0</v>
      </c>
      <c r="IC17" s="13"/>
      <c r="ID17" s="12">
        <v>0</v>
      </c>
      <c r="IE17" s="12">
        <v>0</v>
      </c>
      <c r="IF17" s="12">
        <v>0</v>
      </c>
      <c r="IG17" s="12">
        <v>0</v>
      </c>
      <c r="IH17" s="13"/>
      <c r="II17" s="12">
        <v>0</v>
      </c>
      <c r="IJ17" s="12">
        <v>0</v>
      </c>
      <c r="IK17" s="12">
        <v>0</v>
      </c>
      <c r="IL17" s="12">
        <v>0</v>
      </c>
      <c r="IM17" s="13"/>
      <c r="IN17" s="12">
        <v>0</v>
      </c>
      <c r="IO17" s="12">
        <v>0</v>
      </c>
      <c r="IP17" s="12">
        <v>0</v>
      </c>
      <c r="IQ17" s="12">
        <v>0</v>
      </c>
      <c r="IR17" s="13"/>
      <c r="IS17" s="12">
        <v>0</v>
      </c>
      <c r="IT17" s="12">
        <v>0</v>
      </c>
      <c r="IU17" s="12">
        <v>0</v>
      </c>
      <c r="IV17" s="12">
        <v>0</v>
      </c>
      <c r="IW17" s="13"/>
      <c r="IX17" s="12">
        <v>0</v>
      </c>
      <c r="IY17" s="12">
        <v>0</v>
      </c>
      <c r="IZ17" s="12">
        <v>0</v>
      </c>
      <c r="JA17" s="12">
        <v>0</v>
      </c>
      <c r="JB17" s="13"/>
      <c r="JC17" s="12">
        <v>0</v>
      </c>
      <c r="JD17" s="12">
        <v>0</v>
      </c>
      <c r="JE17" s="12">
        <v>0</v>
      </c>
      <c r="JF17" s="12">
        <v>0</v>
      </c>
      <c r="JG17" s="13"/>
      <c r="JH17" s="12">
        <v>0</v>
      </c>
      <c r="JI17" s="12">
        <v>4366937.6469870005</v>
      </c>
      <c r="JJ17" s="12">
        <v>0</v>
      </c>
      <c r="JK17" s="72">
        <v>4366937.6469870005</v>
      </c>
      <c r="JL17" s="13"/>
    </row>
    <row r="18" spans="1:272" hidden="1">
      <c r="A18" s="10">
        <v>12</v>
      </c>
      <c r="B18" s="11" t="s">
        <v>14</v>
      </c>
      <c r="C18" s="12">
        <v>0</v>
      </c>
      <c r="D18" s="12">
        <v>0</v>
      </c>
      <c r="E18" s="12">
        <v>0</v>
      </c>
      <c r="F18" s="12">
        <v>0</v>
      </c>
      <c r="G18" s="13"/>
      <c r="H18" s="12">
        <v>0</v>
      </c>
      <c r="I18" s="12">
        <v>0</v>
      </c>
      <c r="J18" s="12">
        <v>0</v>
      </c>
      <c r="K18" s="12">
        <v>0</v>
      </c>
      <c r="L18" s="13"/>
      <c r="M18" s="12">
        <v>0</v>
      </c>
      <c r="N18" s="12">
        <v>0</v>
      </c>
      <c r="O18" s="12">
        <v>0</v>
      </c>
      <c r="P18" s="12">
        <v>0</v>
      </c>
      <c r="Q18" s="13"/>
      <c r="R18" s="12">
        <v>0</v>
      </c>
      <c r="S18" s="12">
        <v>0</v>
      </c>
      <c r="T18" s="12">
        <v>0</v>
      </c>
      <c r="U18" s="12">
        <v>0</v>
      </c>
      <c r="V18" s="13"/>
      <c r="W18" s="12">
        <v>0</v>
      </c>
      <c r="X18" s="12">
        <v>0</v>
      </c>
      <c r="Y18" s="12">
        <v>0</v>
      </c>
      <c r="Z18" s="12">
        <v>0</v>
      </c>
      <c r="AA18" s="13"/>
      <c r="AB18" s="12">
        <v>0</v>
      </c>
      <c r="AC18" s="12">
        <v>0</v>
      </c>
      <c r="AD18" s="12">
        <v>0</v>
      </c>
      <c r="AE18" s="12">
        <v>0</v>
      </c>
      <c r="AF18" s="13"/>
      <c r="AG18" s="12">
        <v>0</v>
      </c>
      <c r="AH18" s="12">
        <v>97000</v>
      </c>
      <c r="AI18" s="12">
        <v>0</v>
      </c>
      <c r="AJ18" s="12">
        <v>97000</v>
      </c>
      <c r="AK18" s="13"/>
      <c r="AL18" s="12">
        <v>45</v>
      </c>
      <c r="AM18" s="12">
        <v>31500</v>
      </c>
      <c r="AN18" s="12">
        <v>0</v>
      </c>
      <c r="AO18" s="12">
        <v>31500</v>
      </c>
      <c r="AP18" s="13"/>
      <c r="AQ18" s="12">
        <v>0</v>
      </c>
      <c r="AR18" s="12">
        <v>0</v>
      </c>
      <c r="AS18" s="12">
        <v>0</v>
      </c>
      <c r="AT18" s="12">
        <v>0</v>
      </c>
      <c r="AU18" s="13"/>
      <c r="AV18" s="12">
        <v>0</v>
      </c>
      <c r="AW18" s="12">
        <v>0</v>
      </c>
      <c r="AX18" s="12">
        <v>0</v>
      </c>
      <c r="AY18" s="12">
        <v>0</v>
      </c>
      <c r="AZ18" s="13"/>
      <c r="BA18" s="12">
        <v>0</v>
      </c>
      <c r="BB18" s="12">
        <v>0</v>
      </c>
      <c r="BC18" s="12">
        <v>0</v>
      </c>
      <c r="BD18" s="12">
        <v>0</v>
      </c>
      <c r="BE18" s="13"/>
      <c r="BF18" s="12">
        <v>15</v>
      </c>
      <c r="BG18" s="12">
        <v>38000</v>
      </c>
      <c r="BH18" s="12">
        <v>0</v>
      </c>
      <c r="BI18" s="12">
        <v>38000</v>
      </c>
      <c r="BJ18" s="13"/>
      <c r="BK18" s="12">
        <v>15</v>
      </c>
      <c r="BL18" s="12">
        <v>38000</v>
      </c>
      <c r="BM18" s="12">
        <v>0</v>
      </c>
      <c r="BN18" s="12">
        <v>38000</v>
      </c>
      <c r="BO18" s="13"/>
      <c r="BP18" s="12">
        <v>38</v>
      </c>
      <c r="BQ18" s="12">
        <v>84000</v>
      </c>
      <c r="BR18" s="12">
        <v>0</v>
      </c>
      <c r="BS18" s="12">
        <v>84000</v>
      </c>
      <c r="BT18" s="13"/>
      <c r="BU18" s="12">
        <v>0</v>
      </c>
      <c r="BV18" s="12">
        <v>0</v>
      </c>
      <c r="BW18" s="12">
        <v>0</v>
      </c>
      <c r="BX18" s="12">
        <v>0</v>
      </c>
      <c r="BY18" s="13"/>
      <c r="BZ18" s="12">
        <v>0</v>
      </c>
      <c r="CA18" s="12">
        <v>0</v>
      </c>
      <c r="CB18" s="12">
        <v>0</v>
      </c>
      <c r="CC18" s="12">
        <v>0</v>
      </c>
      <c r="CD18" s="13"/>
      <c r="CE18" s="12">
        <v>0</v>
      </c>
      <c r="CF18" s="12">
        <v>0</v>
      </c>
      <c r="CG18" s="12">
        <v>0</v>
      </c>
      <c r="CH18" s="12">
        <v>0</v>
      </c>
      <c r="CI18" s="13"/>
      <c r="CJ18" s="12">
        <v>0</v>
      </c>
      <c r="CK18" s="12">
        <v>0</v>
      </c>
      <c r="CL18" s="12">
        <v>0</v>
      </c>
      <c r="CM18" s="12">
        <v>0</v>
      </c>
      <c r="CN18" s="13"/>
      <c r="CO18" s="12">
        <v>0</v>
      </c>
      <c r="CP18" s="12">
        <v>0</v>
      </c>
      <c r="CQ18" s="12">
        <v>0</v>
      </c>
      <c r="CR18" s="12">
        <v>0</v>
      </c>
      <c r="CS18" s="13"/>
      <c r="CT18" s="12">
        <v>0</v>
      </c>
      <c r="CU18" s="12">
        <v>0</v>
      </c>
      <c r="CV18" s="12">
        <v>0</v>
      </c>
      <c r="CW18" s="12">
        <v>0</v>
      </c>
      <c r="CX18" s="13"/>
      <c r="CY18" s="12">
        <v>1</v>
      </c>
      <c r="CZ18" s="12">
        <v>75000</v>
      </c>
      <c r="DA18" s="12">
        <v>0</v>
      </c>
      <c r="DB18" s="12">
        <v>75000</v>
      </c>
      <c r="DC18" s="13"/>
      <c r="DD18" s="12"/>
      <c r="DE18" s="12">
        <v>0</v>
      </c>
      <c r="DF18" s="12">
        <v>0</v>
      </c>
      <c r="DG18" s="12">
        <v>0</v>
      </c>
      <c r="DH18" s="13"/>
      <c r="DI18" s="12">
        <v>0</v>
      </c>
      <c r="DJ18" s="12">
        <v>25000</v>
      </c>
      <c r="DK18" s="12">
        <v>0</v>
      </c>
      <c r="DL18" s="12">
        <v>25000</v>
      </c>
      <c r="DM18" s="13"/>
      <c r="DN18" s="12">
        <v>0</v>
      </c>
      <c r="DO18" s="12">
        <v>0</v>
      </c>
      <c r="DP18" s="12">
        <v>0</v>
      </c>
      <c r="DQ18" s="12">
        <v>0</v>
      </c>
      <c r="DR18" s="13"/>
      <c r="DS18" s="12">
        <v>1</v>
      </c>
      <c r="DT18" s="12">
        <v>52250</v>
      </c>
      <c r="DU18" s="12">
        <v>0</v>
      </c>
      <c r="DV18" s="12">
        <v>52250</v>
      </c>
      <c r="DW18" s="13"/>
      <c r="DX18" s="12">
        <v>0</v>
      </c>
      <c r="DY18" s="12">
        <v>0</v>
      </c>
      <c r="DZ18" s="12">
        <v>0</v>
      </c>
      <c r="EA18" s="12">
        <v>0</v>
      </c>
      <c r="EB18" s="13"/>
      <c r="EC18" s="12">
        <v>0</v>
      </c>
      <c r="ED18" s="12">
        <v>100000</v>
      </c>
      <c r="EE18" s="12">
        <v>0</v>
      </c>
      <c r="EF18" s="12">
        <v>100000</v>
      </c>
      <c r="EG18" s="13"/>
      <c r="EH18" s="12">
        <v>0</v>
      </c>
      <c r="EI18" s="12">
        <v>100000</v>
      </c>
      <c r="EJ18" s="12">
        <v>0</v>
      </c>
      <c r="EK18" s="12">
        <v>100000</v>
      </c>
      <c r="EL18" s="13"/>
      <c r="EM18" s="12">
        <v>14</v>
      </c>
      <c r="EN18" s="12">
        <v>978000</v>
      </c>
      <c r="EO18" s="12">
        <v>0</v>
      </c>
      <c r="EP18" s="12">
        <v>978000</v>
      </c>
      <c r="EQ18" s="13"/>
      <c r="ER18" s="12">
        <v>0</v>
      </c>
      <c r="ES18" s="12">
        <v>74000</v>
      </c>
      <c r="ET18" s="12">
        <v>0</v>
      </c>
      <c r="EU18" s="12">
        <v>74000</v>
      </c>
      <c r="EV18" s="13"/>
      <c r="EW18" s="12">
        <v>0</v>
      </c>
      <c r="EX18" s="12">
        <v>0</v>
      </c>
      <c r="EY18" s="12">
        <v>0</v>
      </c>
      <c r="EZ18" s="12">
        <v>0</v>
      </c>
      <c r="FA18" s="13"/>
      <c r="FB18" s="12">
        <v>19</v>
      </c>
      <c r="FC18" s="12">
        <v>70000</v>
      </c>
      <c r="FD18" s="12">
        <v>0</v>
      </c>
      <c r="FE18" s="12">
        <v>70000</v>
      </c>
      <c r="FF18" s="13"/>
      <c r="FG18" s="12">
        <v>14</v>
      </c>
      <c r="FH18" s="12">
        <v>14000</v>
      </c>
      <c r="FI18" s="12">
        <v>0</v>
      </c>
      <c r="FJ18" s="12">
        <v>14000</v>
      </c>
      <c r="FK18" s="13"/>
      <c r="FL18" s="12">
        <v>3</v>
      </c>
      <c r="FM18" s="12">
        <v>25000</v>
      </c>
      <c r="FN18" s="12">
        <v>0</v>
      </c>
      <c r="FO18" s="12">
        <v>25000</v>
      </c>
      <c r="FP18" s="13"/>
      <c r="FQ18" s="12">
        <v>0</v>
      </c>
      <c r="FR18" s="12">
        <v>0</v>
      </c>
      <c r="FS18" s="12">
        <v>0</v>
      </c>
      <c r="FT18" s="12">
        <v>0</v>
      </c>
      <c r="FU18" s="13"/>
      <c r="FV18" s="12">
        <v>0</v>
      </c>
      <c r="FW18" s="12">
        <v>0</v>
      </c>
      <c r="FX18" s="12">
        <v>0</v>
      </c>
      <c r="FY18" s="12">
        <v>0</v>
      </c>
      <c r="FZ18" s="13"/>
      <c r="GA18" s="12">
        <v>1</v>
      </c>
      <c r="GB18" s="12">
        <v>20000</v>
      </c>
      <c r="GC18" s="12">
        <v>0</v>
      </c>
      <c r="GD18" s="12">
        <v>20000</v>
      </c>
      <c r="GE18" s="13"/>
      <c r="GF18" s="12">
        <v>1</v>
      </c>
      <c r="GG18" s="12">
        <v>50000</v>
      </c>
      <c r="GH18" s="12">
        <v>0</v>
      </c>
      <c r="GI18" s="12">
        <v>50000</v>
      </c>
      <c r="GJ18" s="13"/>
      <c r="GK18" s="12">
        <v>0</v>
      </c>
      <c r="GL18" s="12">
        <v>0</v>
      </c>
      <c r="GM18" s="12">
        <v>0</v>
      </c>
      <c r="GN18" s="12">
        <v>0</v>
      </c>
      <c r="GO18" s="13"/>
      <c r="GP18" s="12">
        <v>0</v>
      </c>
      <c r="GQ18" s="12">
        <v>0</v>
      </c>
      <c r="GR18" s="12">
        <v>0</v>
      </c>
      <c r="GS18" s="12">
        <v>0</v>
      </c>
      <c r="GT18" s="13"/>
      <c r="GU18" s="12">
        <v>1</v>
      </c>
      <c r="GV18" s="12">
        <v>100000</v>
      </c>
      <c r="GW18" s="12">
        <v>0</v>
      </c>
      <c r="GX18" s="12">
        <v>100000</v>
      </c>
      <c r="GY18" s="13"/>
      <c r="GZ18" s="12">
        <v>43</v>
      </c>
      <c r="HA18" s="12">
        <v>187277.64703100003</v>
      </c>
      <c r="HB18" s="12">
        <v>0</v>
      </c>
      <c r="HC18" s="12">
        <v>187277.64703100003</v>
      </c>
      <c r="HD18" s="13"/>
      <c r="HE18" s="12">
        <v>98</v>
      </c>
      <c r="HF18" s="12">
        <v>1176000</v>
      </c>
      <c r="HG18" s="12">
        <v>0</v>
      </c>
      <c r="HH18" s="12">
        <v>1176000</v>
      </c>
      <c r="HI18" s="13"/>
      <c r="HJ18" s="12">
        <v>0</v>
      </c>
      <c r="HK18" s="12">
        <v>0</v>
      </c>
      <c r="HL18" s="12">
        <v>0</v>
      </c>
      <c r="HM18" s="12">
        <v>0</v>
      </c>
      <c r="HN18" s="13"/>
      <c r="HO18" s="12">
        <v>0</v>
      </c>
      <c r="HP18" s="12">
        <v>0</v>
      </c>
      <c r="HQ18" s="12">
        <v>0</v>
      </c>
      <c r="HR18" s="12">
        <v>0</v>
      </c>
      <c r="HS18" s="13"/>
      <c r="HT18" s="12">
        <v>0</v>
      </c>
      <c r="HU18" s="12">
        <v>0</v>
      </c>
      <c r="HV18" s="12">
        <v>0</v>
      </c>
      <c r="HW18" s="12">
        <v>0</v>
      </c>
      <c r="HX18" s="13"/>
      <c r="HY18" s="12">
        <v>0</v>
      </c>
      <c r="HZ18" s="12">
        <v>0</v>
      </c>
      <c r="IA18" s="12">
        <v>0</v>
      </c>
      <c r="IB18" s="12">
        <v>0</v>
      </c>
      <c r="IC18" s="13"/>
      <c r="ID18" s="12">
        <v>0</v>
      </c>
      <c r="IE18" s="12">
        <v>0</v>
      </c>
      <c r="IF18" s="12">
        <v>0</v>
      </c>
      <c r="IG18" s="12">
        <v>0</v>
      </c>
      <c r="IH18" s="13"/>
      <c r="II18" s="12">
        <v>0</v>
      </c>
      <c r="IJ18" s="12">
        <v>0</v>
      </c>
      <c r="IK18" s="12">
        <v>0</v>
      </c>
      <c r="IL18" s="12">
        <v>0</v>
      </c>
      <c r="IM18" s="13"/>
      <c r="IN18" s="12">
        <v>0</v>
      </c>
      <c r="IO18" s="12">
        <v>0</v>
      </c>
      <c r="IP18" s="12">
        <v>0</v>
      </c>
      <c r="IQ18" s="12">
        <v>0</v>
      </c>
      <c r="IR18" s="13"/>
      <c r="IS18" s="12">
        <v>0</v>
      </c>
      <c r="IT18" s="12">
        <v>0</v>
      </c>
      <c r="IU18" s="12">
        <v>0</v>
      </c>
      <c r="IV18" s="12">
        <v>0</v>
      </c>
      <c r="IW18" s="13"/>
      <c r="IX18" s="12">
        <v>0</v>
      </c>
      <c r="IY18" s="12">
        <v>0</v>
      </c>
      <c r="IZ18" s="12">
        <v>0</v>
      </c>
      <c r="JA18" s="12">
        <v>0</v>
      </c>
      <c r="JB18" s="13"/>
      <c r="JC18" s="12">
        <v>0</v>
      </c>
      <c r="JD18" s="12">
        <v>0</v>
      </c>
      <c r="JE18" s="12">
        <v>0</v>
      </c>
      <c r="JF18" s="12">
        <v>0</v>
      </c>
      <c r="JG18" s="13"/>
      <c r="JH18" s="12">
        <v>0</v>
      </c>
      <c r="JI18" s="12">
        <v>3335027.6470309999</v>
      </c>
      <c r="JJ18" s="12">
        <v>0</v>
      </c>
      <c r="JK18" s="72">
        <v>3335027.6470309999</v>
      </c>
      <c r="JL18" s="13"/>
    </row>
    <row r="19" spans="1:272" hidden="1">
      <c r="A19" s="10">
        <v>13</v>
      </c>
      <c r="B19" s="11" t="s">
        <v>15</v>
      </c>
      <c r="C19" s="12">
        <v>0</v>
      </c>
      <c r="D19" s="12">
        <v>0</v>
      </c>
      <c r="E19" s="12">
        <v>0</v>
      </c>
      <c r="F19" s="12">
        <v>0</v>
      </c>
      <c r="G19" s="13"/>
      <c r="H19" s="12">
        <v>0</v>
      </c>
      <c r="I19" s="12">
        <v>0</v>
      </c>
      <c r="J19" s="12">
        <v>0</v>
      </c>
      <c r="K19" s="12">
        <v>0</v>
      </c>
      <c r="L19" s="13"/>
      <c r="M19" s="12">
        <v>0</v>
      </c>
      <c r="N19" s="12">
        <v>0</v>
      </c>
      <c r="O19" s="12">
        <v>0</v>
      </c>
      <c r="P19" s="12">
        <v>0</v>
      </c>
      <c r="Q19" s="13"/>
      <c r="R19" s="12">
        <v>0</v>
      </c>
      <c r="S19" s="12">
        <v>0</v>
      </c>
      <c r="T19" s="12">
        <v>0</v>
      </c>
      <c r="U19" s="12">
        <v>0</v>
      </c>
      <c r="V19" s="13"/>
      <c r="W19" s="12">
        <v>0</v>
      </c>
      <c r="X19" s="12">
        <v>0</v>
      </c>
      <c r="Y19" s="12">
        <v>0</v>
      </c>
      <c r="Z19" s="12">
        <v>0</v>
      </c>
      <c r="AA19" s="13"/>
      <c r="AB19" s="12">
        <v>0</v>
      </c>
      <c r="AC19" s="12">
        <v>0</v>
      </c>
      <c r="AD19" s="12">
        <v>0</v>
      </c>
      <c r="AE19" s="12">
        <v>0</v>
      </c>
      <c r="AF19" s="13"/>
      <c r="AG19" s="12">
        <v>0</v>
      </c>
      <c r="AH19" s="12">
        <v>89000</v>
      </c>
      <c r="AI19" s="12">
        <v>0</v>
      </c>
      <c r="AJ19" s="12">
        <v>89000</v>
      </c>
      <c r="AK19" s="13"/>
      <c r="AL19" s="12">
        <v>33</v>
      </c>
      <c r="AM19" s="12">
        <v>23100</v>
      </c>
      <c r="AN19" s="12">
        <v>0</v>
      </c>
      <c r="AO19" s="12">
        <v>23100</v>
      </c>
      <c r="AP19" s="13"/>
      <c r="AQ19" s="12">
        <v>0</v>
      </c>
      <c r="AR19" s="12">
        <v>0</v>
      </c>
      <c r="AS19" s="12">
        <v>0</v>
      </c>
      <c r="AT19" s="12">
        <v>0</v>
      </c>
      <c r="AU19" s="13"/>
      <c r="AV19" s="12">
        <v>0</v>
      </c>
      <c r="AW19" s="12">
        <v>0</v>
      </c>
      <c r="AX19" s="12">
        <v>0</v>
      </c>
      <c r="AY19" s="12">
        <v>0</v>
      </c>
      <c r="AZ19" s="13"/>
      <c r="BA19" s="12">
        <v>0</v>
      </c>
      <c r="BB19" s="12">
        <v>0</v>
      </c>
      <c r="BC19" s="12">
        <v>0</v>
      </c>
      <c r="BD19" s="12">
        <v>0</v>
      </c>
      <c r="BE19" s="13"/>
      <c r="BF19" s="12">
        <v>11</v>
      </c>
      <c r="BG19" s="12">
        <v>30000</v>
      </c>
      <c r="BH19" s="12">
        <v>0</v>
      </c>
      <c r="BI19" s="12">
        <v>30000</v>
      </c>
      <c r="BJ19" s="13"/>
      <c r="BK19" s="12">
        <v>11</v>
      </c>
      <c r="BL19" s="12">
        <v>30000</v>
      </c>
      <c r="BM19" s="12">
        <v>0</v>
      </c>
      <c r="BN19" s="12">
        <v>30000</v>
      </c>
      <c r="BO19" s="13"/>
      <c r="BP19" s="12">
        <v>40</v>
      </c>
      <c r="BQ19" s="12">
        <v>88000</v>
      </c>
      <c r="BR19" s="12">
        <v>0</v>
      </c>
      <c r="BS19" s="12">
        <v>88000</v>
      </c>
      <c r="BT19" s="13"/>
      <c r="BU19" s="12">
        <v>0</v>
      </c>
      <c r="BV19" s="12">
        <v>0</v>
      </c>
      <c r="BW19" s="12">
        <v>0</v>
      </c>
      <c r="BX19" s="12">
        <v>0</v>
      </c>
      <c r="BY19" s="13"/>
      <c r="BZ19" s="12">
        <v>0</v>
      </c>
      <c r="CA19" s="12">
        <v>0</v>
      </c>
      <c r="CB19" s="12">
        <v>0</v>
      </c>
      <c r="CC19" s="12">
        <v>0</v>
      </c>
      <c r="CD19" s="13"/>
      <c r="CE19" s="12">
        <v>0</v>
      </c>
      <c r="CF19" s="12">
        <v>0</v>
      </c>
      <c r="CG19" s="12">
        <v>0</v>
      </c>
      <c r="CH19" s="12">
        <v>0</v>
      </c>
      <c r="CI19" s="13"/>
      <c r="CJ19" s="12">
        <v>0</v>
      </c>
      <c r="CK19" s="12">
        <v>0</v>
      </c>
      <c r="CL19" s="12">
        <v>0</v>
      </c>
      <c r="CM19" s="12">
        <v>0</v>
      </c>
      <c r="CN19" s="13"/>
      <c r="CO19" s="12">
        <v>0</v>
      </c>
      <c r="CP19" s="12">
        <v>0</v>
      </c>
      <c r="CQ19" s="12">
        <v>0</v>
      </c>
      <c r="CR19" s="12">
        <v>0</v>
      </c>
      <c r="CS19" s="13"/>
      <c r="CT19" s="12">
        <v>0</v>
      </c>
      <c r="CU19" s="12">
        <v>0</v>
      </c>
      <c r="CV19" s="12">
        <v>0</v>
      </c>
      <c r="CW19" s="12">
        <v>0</v>
      </c>
      <c r="CX19" s="13"/>
      <c r="CY19" s="12">
        <v>1</v>
      </c>
      <c r="CZ19" s="12">
        <v>75000</v>
      </c>
      <c r="DA19" s="12">
        <v>0</v>
      </c>
      <c r="DB19" s="12">
        <v>75000</v>
      </c>
      <c r="DC19" s="13"/>
      <c r="DD19" s="12">
        <v>1</v>
      </c>
      <c r="DE19" s="12">
        <v>40000</v>
      </c>
      <c r="DF19" s="12">
        <v>0</v>
      </c>
      <c r="DG19" s="12">
        <v>40000</v>
      </c>
      <c r="DH19" s="13"/>
      <c r="DI19" s="12">
        <v>0</v>
      </c>
      <c r="DJ19" s="12">
        <v>25000</v>
      </c>
      <c r="DK19" s="12">
        <v>0</v>
      </c>
      <c r="DL19" s="12">
        <v>25000</v>
      </c>
      <c r="DM19" s="13"/>
      <c r="DN19" s="12">
        <v>0</v>
      </c>
      <c r="DO19" s="12">
        <v>0</v>
      </c>
      <c r="DP19" s="12">
        <v>0</v>
      </c>
      <c r="DQ19" s="12">
        <v>0</v>
      </c>
      <c r="DR19" s="13"/>
      <c r="DS19" s="12">
        <v>1</v>
      </c>
      <c r="DT19" s="12">
        <v>125000</v>
      </c>
      <c r="DU19" s="12">
        <v>0</v>
      </c>
      <c r="DV19" s="12">
        <v>125000</v>
      </c>
      <c r="DW19" s="13"/>
      <c r="DX19" s="12">
        <v>0</v>
      </c>
      <c r="DY19" s="12">
        <v>0</v>
      </c>
      <c r="DZ19" s="12">
        <v>0</v>
      </c>
      <c r="EA19" s="12">
        <v>0</v>
      </c>
      <c r="EB19" s="13"/>
      <c r="EC19" s="12">
        <v>0</v>
      </c>
      <c r="ED19" s="12">
        <v>0</v>
      </c>
      <c r="EE19" s="12">
        <v>0</v>
      </c>
      <c r="EF19" s="12">
        <v>0</v>
      </c>
      <c r="EG19" s="13"/>
      <c r="EH19" s="12">
        <v>0</v>
      </c>
      <c r="EI19" s="12">
        <v>100000</v>
      </c>
      <c r="EJ19" s="12">
        <v>0</v>
      </c>
      <c r="EK19" s="12">
        <v>100000</v>
      </c>
      <c r="EL19" s="13"/>
      <c r="EM19" s="12">
        <v>0</v>
      </c>
      <c r="EN19" s="12">
        <v>0</v>
      </c>
      <c r="EO19" s="12">
        <v>0</v>
      </c>
      <c r="EP19" s="12">
        <v>0</v>
      </c>
      <c r="EQ19" s="13"/>
      <c r="ER19" s="12">
        <v>0</v>
      </c>
      <c r="ES19" s="12">
        <v>50000</v>
      </c>
      <c r="ET19" s="12">
        <v>0</v>
      </c>
      <c r="EU19" s="12">
        <v>50000</v>
      </c>
      <c r="EV19" s="13"/>
      <c r="EW19" s="12">
        <v>0</v>
      </c>
      <c r="EX19" s="12">
        <v>0</v>
      </c>
      <c r="EY19" s="12">
        <v>0</v>
      </c>
      <c r="EZ19" s="12">
        <v>0</v>
      </c>
      <c r="FA19" s="13"/>
      <c r="FB19" s="12">
        <v>18</v>
      </c>
      <c r="FC19" s="12">
        <v>50000</v>
      </c>
      <c r="FD19" s="12">
        <v>0</v>
      </c>
      <c r="FE19" s="12">
        <v>50000</v>
      </c>
      <c r="FF19" s="13"/>
      <c r="FG19" s="12">
        <v>10</v>
      </c>
      <c r="FH19" s="12">
        <v>10000</v>
      </c>
      <c r="FI19" s="12">
        <v>0</v>
      </c>
      <c r="FJ19" s="12">
        <v>10000</v>
      </c>
      <c r="FK19" s="13"/>
      <c r="FL19" s="12">
        <v>3</v>
      </c>
      <c r="FM19" s="12">
        <v>25000</v>
      </c>
      <c r="FN19" s="12">
        <v>0</v>
      </c>
      <c r="FO19" s="12">
        <v>25000</v>
      </c>
      <c r="FP19" s="13"/>
      <c r="FQ19" s="12">
        <v>0</v>
      </c>
      <c r="FR19" s="12">
        <v>0</v>
      </c>
      <c r="FS19" s="12">
        <v>0</v>
      </c>
      <c r="FT19" s="12">
        <v>0</v>
      </c>
      <c r="FU19" s="13"/>
      <c r="FV19" s="12">
        <v>0</v>
      </c>
      <c r="FW19" s="12">
        <v>0</v>
      </c>
      <c r="FX19" s="12">
        <v>0</v>
      </c>
      <c r="FY19" s="12">
        <v>0</v>
      </c>
      <c r="FZ19" s="13"/>
      <c r="GA19" s="12">
        <v>1</v>
      </c>
      <c r="GB19" s="12">
        <v>20000</v>
      </c>
      <c r="GC19" s="12">
        <v>0</v>
      </c>
      <c r="GD19" s="12">
        <v>20000</v>
      </c>
      <c r="GE19" s="13"/>
      <c r="GF19" s="12">
        <v>1</v>
      </c>
      <c r="GG19" s="12">
        <v>50000</v>
      </c>
      <c r="GH19" s="12">
        <v>0</v>
      </c>
      <c r="GI19" s="12">
        <v>50000</v>
      </c>
      <c r="GJ19" s="13"/>
      <c r="GK19" s="12">
        <v>0</v>
      </c>
      <c r="GL19" s="12">
        <v>0</v>
      </c>
      <c r="GM19" s="12">
        <v>0</v>
      </c>
      <c r="GN19" s="12">
        <v>0</v>
      </c>
      <c r="GO19" s="13"/>
      <c r="GP19" s="12">
        <v>0</v>
      </c>
      <c r="GQ19" s="12">
        <v>0</v>
      </c>
      <c r="GR19" s="12">
        <v>0</v>
      </c>
      <c r="GS19" s="12">
        <v>0</v>
      </c>
      <c r="GT19" s="13"/>
      <c r="GU19" s="12">
        <v>1</v>
      </c>
      <c r="GV19" s="12">
        <v>100000</v>
      </c>
      <c r="GW19" s="12">
        <v>0</v>
      </c>
      <c r="GX19" s="12">
        <v>100000</v>
      </c>
      <c r="GY19" s="13"/>
      <c r="GZ19" s="12">
        <v>68</v>
      </c>
      <c r="HA19" s="12">
        <v>296159.99995600001</v>
      </c>
      <c r="HB19" s="12">
        <v>0</v>
      </c>
      <c r="HC19" s="12">
        <v>296159.99995600001</v>
      </c>
      <c r="HD19" s="13"/>
      <c r="HE19" s="12">
        <v>132</v>
      </c>
      <c r="HF19" s="12">
        <v>1584000</v>
      </c>
      <c r="HG19" s="12">
        <v>0</v>
      </c>
      <c r="HH19" s="12">
        <v>1584000</v>
      </c>
      <c r="HI19" s="13"/>
      <c r="HJ19" s="12">
        <v>0</v>
      </c>
      <c r="HK19" s="12">
        <v>0</v>
      </c>
      <c r="HL19" s="12">
        <v>0</v>
      </c>
      <c r="HM19" s="12">
        <v>0</v>
      </c>
      <c r="HN19" s="13"/>
      <c r="HO19" s="12">
        <v>0</v>
      </c>
      <c r="HP19" s="12">
        <v>0</v>
      </c>
      <c r="HQ19" s="12">
        <v>0</v>
      </c>
      <c r="HR19" s="12">
        <v>0</v>
      </c>
      <c r="HS19" s="13"/>
      <c r="HT19" s="12">
        <v>0</v>
      </c>
      <c r="HU19" s="12">
        <v>0</v>
      </c>
      <c r="HV19" s="12">
        <v>0</v>
      </c>
      <c r="HW19" s="12">
        <v>0</v>
      </c>
      <c r="HX19" s="13"/>
      <c r="HY19" s="12">
        <v>0</v>
      </c>
      <c r="HZ19" s="12">
        <v>0</v>
      </c>
      <c r="IA19" s="12">
        <v>0</v>
      </c>
      <c r="IB19" s="12">
        <v>0</v>
      </c>
      <c r="IC19" s="13"/>
      <c r="ID19" s="12">
        <v>0</v>
      </c>
      <c r="IE19" s="12">
        <v>0</v>
      </c>
      <c r="IF19" s="12">
        <v>0</v>
      </c>
      <c r="IG19" s="12">
        <v>0</v>
      </c>
      <c r="IH19" s="13"/>
      <c r="II19" s="12">
        <v>0</v>
      </c>
      <c r="IJ19" s="12">
        <v>0</v>
      </c>
      <c r="IK19" s="12">
        <v>0</v>
      </c>
      <c r="IL19" s="12">
        <v>0</v>
      </c>
      <c r="IM19" s="13"/>
      <c r="IN19" s="12">
        <v>0</v>
      </c>
      <c r="IO19" s="12">
        <v>0</v>
      </c>
      <c r="IP19" s="12">
        <v>0</v>
      </c>
      <c r="IQ19" s="12">
        <v>0</v>
      </c>
      <c r="IR19" s="13"/>
      <c r="IS19" s="12">
        <v>0</v>
      </c>
      <c r="IT19" s="12">
        <v>0</v>
      </c>
      <c r="IU19" s="12">
        <v>0</v>
      </c>
      <c r="IV19" s="12">
        <v>0</v>
      </c>
      <c r="IW19" s="13"/>
      <c r="IX19" s="12">
        <v>0</v>
      </c>
      <c r="IY19" s="12">
        <v>0</v>
      </c>
      <c r="IZ19" s="12">
        <v>0</v>
      </c>
      <c r="JA19" s="12">
        <v>0</v>
      </c>
      <c r="JB19" s="13"/>
      <c r="JC19" s="12">
        <v>0</v>
      </c>
      <c r="JD19" s="12">
        <v>0</v>
      </c>
      <c r="JE19" s="12">
        <v>0</v>
      </c>
      <c r="JF19" s="12">
        <v>0</v>
      </c>
      <c r="JG19" s="13"/>
      <c r="JH19" s="12">
        <v>0</v>
      </c>
      <c r="JI19" s="12">
        <v>2810259.9999560001</v>
      </c>
      <c r="JJ19" s="12">
        <v>0</v>
      </c>
      <c r="JK19" s="72">
        <v>2810259.9999560001</v>
      </c>
      <c r="JL19" s="13"/>
    </row>
    <row r="20" spans="1:272" hidden="1">
      <c r="A20" s="10">
        <v>14</v>
      </c>
      <c r="B20" s="11" t="s">
        <v>16</v>
      </c>
      <c r="C20" s="12">
        <v>0</v>
      </c>
      <c r="D20" s="12">
        <v>0</v>
      </c>
      <c r="E20" s="12">
        <v>0</v>
      </c>
      <c r="F20" s="12">
        <v>0</v>
      </c>
      <c r="G20" s="13"/>
      <c r="H20" s="12">
        <v>0</v>
      </c>
      <c r="I20" s="12">
        <v>0</v>
      </c>
      <c r="J20" s="12">
        <v>0</v>
      </c>
      <c r="K20" s="12">
        <v>0</v>
      </c>
      <c r="L20" s="13"/>
      <c r="M20" s="12">
        <v>0</v>
      </c>
      <c r="N20" s="12">
        <v>0</v>
      </c>
      <c r="O20" s="12">
        <v>0</v>
      </c>
      <c r="P20" s="12">
        <v>0</v>
      </c>
      <c r="Q20" s="13"/>
      <c r="R20" s="12">
        <v>0</v>
      </c>
      <c r="S20" s="12">
        <v>0</v>
      </c>
      <c r="T20" s="12">
        <v>0</v>
      </c>
      <c r="U20" s="12">
        <v>0</v>
      </c>
      <c r="V20" s="13"/>
      <c r="W20" s="12">
        <v>0</v>
      </c>
      <c r="X20" s="12">
        <v>0</v>
      </c>
      <c r="Y20" s="12">
        <v>0</v>
      </c>
      <c r="Z20" s="12">
        <v>0</v>
      </c>
      <c r="AA20" s="13"/>
      <c r="AB20" s="12">
        <v>0</v>
      </c>
      <c r="AC20" s="12">
        <v>0</v>
      </c>
      <c r="AD20" s="12">
        <v>0</v>
      </c>
      <c r="AE20" s="12">
        <v>0</v>
      </c>
      <c r="AF20" s="13"/>
      <c r="AG20" s="12">
        <v>0</v>
      </c>
      <c r="AH20" s="12">
        <v>83000</v>
      </c>
      <c r="AI20" s="12">
        <v>0</v>
      </c>
      <c r="AJ20" s="12">
        <v>83000</v>
      </c>
      <c r="AK20" s="13"/>
      <c r="AL20" s="12">
        <v>24</v>
      </c>
      <c r="AM20" s="12">
        <v>16800</v>
      </c>
      <c r="AN20" s="12">
        <v>0</v>
      </c>
      <c r="AO20" s="12">
        <v>16800</v>
      </c>
      <c r="AP20" s="13"/>
      <c r="AQ20" s="12">
        <v>0</v>
      </c>
      <c r="AR20" s="12">
        <v>0</v>
      </c>
      <c r="AS20" s="12">
        <v>0</v>
      </c>
      <c r="AT20" s="12">
        <v>0</v>
      </c>
      <c r="AU20" s="13"/>
      <c r="AV20" s="12">
        <v>0</v>
      </c>
      <c r="AW20" s="12">
        <v>0</v>
      </c>
      <c r="AX20" s="12">
        <v>0</v>
      </c>
      <c r="AY20" s="12">
        <v>0</v>
      </c>
      <c r="AZ20" s="13"/>
      <c r="BA20" s="12">
        <v>0</v>
      </c>
      <c r="BB20" s="12">
        <v>0</v>
      </c>
      <c r="BC20" s="12">
        <v>0</v>
      </c>
      <c r="BD20" s="12">
        <v>0</v>
      </c>
      <c r="BE20" s="13"/>
      <c r="BF20" s="12">
        <v>8</v>
      </c>
      <c r="BG20" s="12">
        <v>24000</v>
      </c>
      <c r="BH20" s="12">
        <v>0</v>
      </c>
      <c r="BI20" s="12">
        <v>24000</v>
      </c>
      <c r="BJ20" s="13"/>
      <c r="BK20" s="12">
        <v>8</v>
      </c>
      <c r="BL20" s="12">
        <v>24000</v>
      </c>
      <c r="BM20" s="12">
        <v>0</v>
      </c>
      <c r="BN20" s="12">
        <v>24000</v>
      </c>
      <c r="BO20" s="13"/>
      <c r="BP20" s="12">
        <v>40</v>
      </c>
      <c r="BQ20" s="12">
        <v>88000</v>
      </c>
      <c r="BR20" s="12">
        <v>0</v>
      </c>
      <c r="BS20" s="12">
        <v>88000</v>
      </c>
      <c r="BT20" s="13"/>
      <c r="BU20" s="12">
        <v>0</v>
      </c>
      <c r="BV20" s="12">
        <v>0</v>
      </c>
      <c r="BW20" s="12">
        <v>0</v>
      </c>
      <c r="BX20" s="12">
        <v>0</v>
      </c>
      <c r="BY20" s="13"/>
      <c r="BZ20" s="12">
        <v>0</v>
      </c>
      <c r="CA20" s="12">
        <v>0</v>
      </c>
      <c r="CB20" s="12">
        <v>0</v>
      </c>
      <c r="CC20" s="12">
        <v>0</v>
      </c>
      <c r="CD20" s="13"/>
      <c r="CE20" s="12">
        <v>0</v>
      </c>
      <c r="CF20" s="12">
        <v>0</v>
      </c>
      <c r="CG20" s="12">
        <v>0</v>
      </c>
      <c r="CH20" s="12">
        <v>0</v>
      </c>
      <c r="CI20" s="13"/>
      <c r="CJ20" s="12">
        <v>0</v>
      </c>
      <c r="CK20" s="12">
        <v>0</v>
      </c>
      <c r="CL20" s="12">
        <v>0</v>
      </c>
      <c r="CM20" s="12">
        <v>0</v>
      </c>
      <c r="CN20" s="13"/>
      <c r="CO20" s="12">
        <v>0</v>
      </c>
      <c r="CP20" s="12">
        <v>0</v>
      </c>
      <c r="CQ20" s="12">
        <v>0</v>
      </c>
      <c r="CR20" s="12">
        <v>0</v>
      </c>
      <c r="CS20" s="13"/>
      <c r="CT20" s="12">
        <v>0</v>
      </c>
      <c r="CU20" s="12">
        <v>0</v>
      </c>
      <c r="CV20" s="12">
        <v>0</v>
      </c>
      <c r="CW20" s="12">
        <v>0</v>
      </c>
      <c r="CX20" s="13"/>
      <c r="CY20" s="12"/>
      <c r="CZ20" s="12">
        <v>0</v>
      </c>
      <c r="DA20" s="12">
        <v>0</v>
      </c>
      <c r="DB20" s="12">
        <v>0</v>
      </c>
      <c r="DC20" s="13"/>
      <c r="DD20" s="12"/>
      <c r="DE20" s="12">
        <v>0</v>
      </c>
      <c r="DF20" s="12">
        <v>0</v>
      </c>
      <c r="DG20" s="12">
        <v>0</v>
      </c>
      <c r="DH20" s="13"/>
      <c r="DI20" s="12">
        <v>0</v>
      </c>
      <c r="DJ20" s="12">
        <v>25000</v>
      </c>
      <c r="DK20" s="12">
        <v>0</v>
      </c>
      <c r="DL20" s="12">
        <v>25000</v>
      </c>
      <c r="DM20" s="13"/>
      <c r="DN20" s="12">
        <v>0</v>
      </c>
      <c r="DO20" s="12">
        <v>0</v>
      </c>
      <c r="DP20" s="12">
        <v>0</v>
      </c>
      <c r="DQ20" s="12">
        <v>0</v>
      </c>
      <c r="DR20" s="13"/>
      <c r="DS20" s="12">
        <v>1</v>
      </c>
      <c r="DT20" s="12">
        <v>52250</v>
      </c>
      <c r="DU20" s="12">
        <v>0</v>
      </c>
      <c r="DV20" s="12">
        <v>52250</v>
      </c>
      <c r="DW20" s="13"/>
      <c r="DX20" s="12">
        <v>0</v>
      </c>
      <c r="DY20" s="12">
        <v>0</v>
      </c>
      <c r="DZ20" s="12">
        <v>0</v>
      </c>
      <c r="EA20" s="12">
        <v>0</v>
      </c>
      <c r="EB20" s="13"/>
      <c r="EC20" s="12">
        <v>0</v>
      </c>
      <c r="ED20" s="12">
        <v>100000</v>
      </c>
      <c r="EE20" s="12">
        <v>0</v>
      </c>
      <c r="EF20" s="12">
        <v>100000</v>
      </c>
      <c r="EG20" s="13"/>
      <c r="EH20" s="12">
        <v>0</v>
      </c>
      <c r="EI20" s="12">
        <v>100000</v>
      </c>
      <c r="EJ20" s="12">
        <v>0</v>
      </c>
      <c r="EK20" s="12">
        <v>100000</v>
      </c>
      <c r="EL20" s="13"/>
      <c r="EM20" s="12">
        <v>5</v>
      </c>
      <c r="EN20" s="12">
        <v>117000</v>
      </c>
      <c r="EO20" s="12">
        <v>0</v>
      </c>
      <c r="EP20" s="12">
        <v>117000</v>
      </c>
      <c r="EQ20" s="13"/>
      <c r="ER20" s="12">
        <v>0</v>
      </c>
      <c r="ES20" s="12">
        <v>42000</v>
      </c>
      <c r="ET20" s="12">
        <v>0</v>
      </c>
      <c r="EU20" s="12">
        <v>42000</v>
      </c>
      <c r="EV20" s="13"/>
      <c r="EW20" s="12">
        <v>0</v>
      </c>
      <c r="EX20" s="12">
        <v>0</v>
      </c>
      <c r="EY20" s="12">
        <v>0</v>
      </c>
      <c r="EZ20" s="12">
        <v>0</v>
      </c>
      <c r="FA20" s="13"/>
      <c r="FB20" s="12">
        <v>24</v>
      </c>
      <c r="FC20" s="12">
        <v>35000</v>
      </c>
      <c r="FD20" s="12">
        <v>0</v>
      </c>
      <c r="FE20" s="12">
        <v>35000</v>
      </c>
      <c r="FF20" s="13"/>
      <c r="FG20" s="12">
        <v>7</v>
      </c>
      <c r="FH20" s="12">
        <v>7000</v>
      </c>
      <c r="FI20" s="12">
        <v>0</v>
      </c>
      <c r="FJ20" s="12">
        <v>7000</v>
      </c>
      <c r="FK20" s="13"/>
      <c r="FL20" s="12">
        <v>3</v>
      </c>
      <c r="FM20" s="12">
        <v>25000</v>
      </c>
      <c r="FN20" s="12">
        <v>0</v>
      </c>
      <c r="FO20" s="12">
        <v>25000</v>
      </c>
      <c r="FP20" s="13"/>
      <c r="FQ20" s="12">
        <v>0</v>
      </c>
      <c r="FR20" s="12">
        <v>0</v>
      </c>
      <c r="FS20" s="12">
        <v>0</v>
      </c>
      <c r="FT20" s="12">
        <v>0</v>
      </c>
      <c r="FU20" s="13"/>
      <c r="FV20" s="12">
        <v>0</v>
      </c>
      <c r="FW20" s="12">
        <v>0</v>
      </c>
      <c r="FX20" s="12">
        <v>0</v>
      </c>
      <c r="FY20" s="12">
        <v>0</v>
      </c>
      <c r="FZ20" s="13"/>
      <c r="GA20" s="12">
        <v>1</v>
      </c>
      <c r="GB20" s="12">
        <v>20000</v>
      </c>
      <c r="GC20" s="12">
        <v>0</v>
      </c>
      <c r="GD20" s="12">
        <v>20000</v>
      </c>
      <c r="GE20" s="13"/>
      <c r="GF20" s="12">
        <v>1</v>
      </c>
      <c r="GG20" s="12">
        <v>50000</v>
      </c>
      <c r="GH20" s="12">
        <v>0</v>
      </c>
      <c r="GI20" s="12">
        <v>50000</v>
      </c>
      <c r="GJ20" s="13"/>
      <c r="GK20" s="12">
        <v>0</v>
      </c>
      <c r="GL20" s="12">
        <v>0</v>
      </c>
      <c r="GM20" s="12">
        <v>0</v>
      </c>
      <c r="GN20" s="12">
        <v>0</v>
      </c>
      <c r="GO20" s="13"/>
      <c r="GP20" s="12">
        <v>0</v>
      </c>
      <c r="GQ20" s="12">
        <v>0</v>
      </c>
      <c r="GR20" s="12">
        <v>0</v>
      </c>
      <c r="GS20" s="12">
        <v>0</v>
      </c>
      <c r="GT20" s="13"/>
      <c r="GU20" s="12">
        <v>1</v>
      </c>
      <c r="GV20" s="12">
        <v>100000</v>
      </c>
      <c r="GW20" s="12">
        <v>0</v>
      </c>
      <c r="GX20" s="12">
        <v>100000</v>
      </c>
      <c r="GY20" s="13"/>
      <c r="GZ20" s="12">
        <v>25</v>
      </c>
      <c r="HA20" s="12">
        <v>108882.35292500001</v>
      </c>
      <c r="HB20" s="12">
        <v>0</v>
      </c>
      <c r="HC20" s="12">
        <v>108882.35292500001</v>
      </c>
      <c r="HD20" s="13"/>
      <c r="HE20" s="12">
        <v>78</v>
      </c>
      <c r="HF20" s="12">
        <v>936000</v>
      </c>
      <c r="HG20" s="12">
        <v>0</v>
      </c>
      <c r="HH20" s="12">
        <v>936000</v>
      </c>
      <c r="HI20" s="13"/>
      <c r="HJ20" s="12">
        <v>0</v>
      </c>
      <c r="HK20" s="12">
        <v>0</v>
      </c>
      <c r="HL20" s="12">
        <v>0</v>
      </c>
      <c r="HM20" s="12">
        <v>0</v>
      </c>
      <c r="HN20" s="13"/>
      <c r="HO20" s="12">
        <v>0</v>
      </c>
      <c r="HP20" s="12">
        <v>0</v>
      </c>
      <c r="HQ20" s="12">
        <v>0</v>
      </c>
      <c r="HR20" s="12">
        <v>0</v>
      </c>
      <c r="HS20" s="13"/>
      <c r="HT20" s="12">
        <v>0</v>
      </c>
      <c r="HU20" s="12">
        <v>0</v>
      </c>
      <c r="HV20" s="12">
        <v>0</v>
      </c>
      <c r="HW20" s="12">
        <v>0</v>
      </c>
      <c r="HX20" s="13"/>
      <c r="HY20" s="12">
        <v>0</v>
      </c>
      <c r="HZ20" s="12">
        <v>0</v>
      </c>
      <c r="IA20" s="12">
        <v>0</v>
      </c>
      <c r="IB20" s="12">
        <v>0</v>
      </c>
      <c r="IC20" s="13"/>
      <c r="ID20" s="12">
        <v>0</v>
      </c>
      <c r="IE20" s="12">
        <v>0</v>
      </c>
      <c r="IF20" s="12">
        <v>0</v>
      </c>
      <c r="IG20" s="12">
        <v>0</v>
      </c>
      <c r="IH20" s="13"/>
      <c r="II20" s="12">
        <v>0</v>
      </c>
      <c r="IJ20" s="12">
        <v>0</v>
      </c>
      <c r="IK20" s="12">
        <v>0</v>
      </c>
      <c r="IL20" s="12">
        <v>0</v>
      </c>
      <c r="IM20" s="13"/>
      <c r="IN20" s="12">
        <v>0</v>
      </c>
      <c r="IO20" s="12">
        <v>0</v>
      </c>
      <c r="IP20" s="12">
        <v>0</v>
      </c>
      <c r="IQ20" s="12">
        <v>0</v>
      </c>
      <c r="IR20" s="13"/>
      <c r="IS20" s="12">
        <v>0</v>
      </c>
      <c r="IT20" s="12">
        <v>0</v>
      </c>
      <c r="IU20" s="12">
        <v>0</v>
      </c>
      <c r="IV20" s="12">
        <v>0</v>
      </c>
      <c r="IW20" s="13"/>
      <c r="IX20" s="12">
        <v>0</v>
      </c>
      <c r="IY20" s="12">
        <v>0</v>
      </c>
      <c r="IZ20" s="12">
        <v>0</v>
      </c>
      <c r="JA20" s="12">
        <v>0</v>
      </c>
      <c r="JB20" s="13"/>
      <c r="JC20" s="12">
        <v>0</v>
      </c>
      <c r="JD20" s="12">
        <v>0</v>
      </c>
      <c r="JE20" s="12">
        <v>0</v>
      </c>
      <c r="JF20" s="12">
        <v>0</v>
      </c>
      <c r="JG20" s="13"/>
      <c r="JH20" s="12">
        <v>0</v>
      </c>
      <c r="JI20" s="12">
        <v>1953932.352925</v>
      </c>
      <c r="JJ20" s="12">
        <v>0</v>
      </c>
      <c r="JK20" s="72">
        <v>1953932.352925</v>
      </c>
      <c r="JL20" s="13"/>
    </row>
    <row r="21" spans="1:272" hidden="1">
      <c r="A21" s="10">
        <v>15</v>
      </c>
      <c r="B21" s="11" t="s">
        <v>17</v>
      </c>
      <c r="C21" s="12">
        <v>0</v>
      </c>
      <c r="D21" s="12">
        <v>0</v>
      </c>
      <c r="E21" s="12">
        <v>0</v>
      </c>
      <c r="F21" s="12">
        <v>0</v>
      </c>
      <c r="G21" s="13"/>
      <c r="H21" s="12">
        <v>0</v>
      </c>
      <c r="I21" s="12">
        <v>0</v>
      </c>
      <c r="J21" s="12">
        <v>0</v>
      </c>
      <c r="K21" s="12">
        <v>0</v>
      </c>
      <c r="L21" s="13"/>
      <c r="M21" s="12">
        <v>0</v>
      </c>
      <c r="N21" s="12">
        <v>0</v>
      </c>
      <c r="O21" s="12">
        <v>0</v>
      </c>
      <c r="P21" s="12">
        <v>0</v>
      </c>
      <c r="Q21" s="13"/>
      <c r="R21" s="12">
        <v>0</v>
      </c>
      <c r="S21" s="12">
        <v>0</v>
      </c>
      <c r="T21" s="12">
        <v>0</v>
      </c>
      <c r="U21" s="12">
        <v>0</v>
      </c>
      <c r="V21" s="13"/>
      <c r="W21" s="12">
        <v>0</v>
      </c>
      <c r="X21" s="12">
        <v>0</v>
      </c>
      <c r="Y21" s="12">
        <v>0</v>
      </c>
      <c r="Z21" s="12">
        <v>0</v>
      </c>
      <c r="AA21" s="13"/>
      <c r="AB21" s="12">
        <v>0</v>
      </c>
      <c r="AC21" s="12">
        <v>0</v>
      </c>
      <c r="AD21" s="12">
        <v>0</v>
      </c>
      <c r="AE21" s="12">
        <v>0</v>
      </c>
      <c r="AF21" s="13"/>
      <c r="AG21" s="12">
        <v>0</v>
      </c>
      <c r="AH21" s="12">
        <v>91000</v>
      </c>
      <c r="AI21" s="12">
        <v>0</v>
      </c>
      <c r="AJ21" s="12">
        <v>91000</v>
      </c>
      <c r="AK21" s="13"/>
      <c r="AL21" s="12">
        <v>36</v>
      </c>
      <c r="AM21" s="12">
        <v>25200</v>
      </c>
      <c r="AN21" s="12">
        <v>0</v>
      </c>
      <c r="AO21" s="12">
        <v>25200</v>
      </c>
      <c r="AP21" s="13"/>
      <c r="AQ21" s="12">
        <v>0</v>
      </c>
      <c r="AR21" s="12">
        <v>0</v>
      </c>
      <c r="AS21" s="12">
        <v>0</v>
      </c>
      <c r="AT21" s="12">
        <v>0</v>
      </c>
      <c r="AU21" s="13"/>
      <c r="AV21" s="12">
        <v>0</v>
      </c>
      <c r="AW21" s="12">
        <v>0</v>
      </c>
      <c r="AX21" s="12">
        <v>0</v>
      </c>
      <c r="AY21" s="12">
        <v>0</v>
      </c>
      <c r="AZ21" s="13"/>
      <c r="BA21" s="12">
        <v>0</v>
      </c>
      <c r="BB21" s="12">
        <v>0</v>
      </c>
      <c r="BC21" s="12">
        <v>0</v>
      </c>
      <c r="BD21" s="12">
        <v>0</v>
      </c>
      <c r="BE21" s="13"/>
      <c r="BF21" s="12">
        <v>12</v>
      </c>
      <c r="BG21" s="12">
        <v>32000</v>
      </c>
      <c r="BH21" s="12">
        <v>0</v>
      </c>
      <c r="BI21" s="12">
        <v>32000</v>
      </c>
      <c r="BJ21" s="13"/>
      <c r="BK21" s="12">
        <v>12</v>
      </c>
      <c r="BL21" s="12">
        <v>32000</v>
      </c>
      <c r="BM21" s="12">
        <v>0</v>
      </c>
      <c r="BN21" s="12">
        <v>32000</v>
      </c>
      <c r="BO21" s="13"/>
      <c r="BP21" s="12">
        <v>30</v>
      </c>
      <c r="BQ21" s="12">
        <v>68000</v>
      </c>
      <c r="BR21" s="12">
        <v>0</v>
      </c>
      <c r="BS21" s="12">
        <v>68000</v>
      </c>
      <c r="BT21" s="13"/>
      <c r="BU21" s="12">
        <v>0</v>
      </c>
      <c r="BV21" s="12">
        <v>0</v>
      </c>
      <c r="BW21" s="12">
        <v>0</v>
      </c>
      <c r="BX21" s="12">
        <v>0</v>
      </c>
      <c r="BY21" s="13"/>
      <c r="BZ21" s="12">
        <v>0</v>
      </c>
      <c r="CA21" s="12">
        <v>0</v>
      </c>
      <c r="CB21" s="12">
        <v>0</v>
      </c>
      <c r="CC21" s="12">
        <v>0</v>
      </c>
      <c r="CD21" s="13"/>
      <c r="CE21" s="12">
        <v>0</v>
      </c>
      <c r="CF21" s="12">
        <v>0</v>
      </c>
      <c r="CG21" s="12">
        <v>0</v>
      </c>
      <c r="CH21" s="12">
        <v>0</v>
      </c>
      <c r="CI21" s="13"/>
      <c r="CJ21" s="12">
        <v>0</v>
      </c>
      <c r="CK21" s="12">
        <v>0</v>
      </c>
      <c r="CL21" s="12">
        <v>0</v>
      </c>
      <c r="CM21" s="12">
        <v>0</v>
      </c>
      <c r="CN21" s="13"/>
      <c r="CO21" s="12">
        <v>0</v>
      </c>
      <c r="CP21" s="12">
        <v>0</v>
      </c>
      <c r="CQ21" s="12">
        <v>0</v>
      </c>
      <c r="CR21" s="12">
        <v>0</v>
      </c>
      <c r="CS21" s="13"/>
      <c r="CT21" s="12">
        <v>0</v>
      </c>
      <c r="CU21" s="12">
        <v>0</v>
      </c>
      <c r="CV21" s="12">
        <v>0</v>
      </c>
      <c r="CW21" s="12">
        <v>0</v>
      </c>
      <c r="CX21" s="13"/>
      <c r="CY21" s="12">
        <v>1</v>
      </c>
      <c r="CZ21" s="12">
        <v>75000</v>
      </c>
      <c r="DA21" s="12">
        <v>0</v>
      </c>
      <c r="DB21" s="12">
        <v>75000</v>
      </c>
      <c r="DC21" s="13"/>
      <c r="DD21" s="12">
        <v>1</v>
      </c>
      <c r="DE21" s="12">
        <v>40000</v>
      </c>
      <c r="DF21" s="12">
        <v>0</v>
      </c>
      <c r="DG21" s="12">
        <v>40000</v>
      </c>
      <c r="DH21" s="13"/>
      <c r="DI21" s="12">
        <v>0</v>
      </c>
      <c r="DJ21" s="12">
        <v>25000</v>
      </c>
      <c r="DK21" s="12">
        <v>0</v>
      </c>
      <c r="DL21" s="12">
        <v>25000</v>
      </c>
      <c r="DM21" s="13"/>
      <c r="DN21" s="12">
        <v>0</v>
      </c>
      <c r="DO21" s="12">
        <v>0</v>
      </c>
      <c r="DP21" s="12">
        <v>0</v>
      </c>
      <c r="DQ21" s="12">
        <v>0</v>
      </c>
      <c r="DR21" s="13"/>
      <c r="DS21" s="12">
        <v>1</v>
      </c>
      <c r="DT21" s="12">
        <v>125000</v>
      </c>
      <c r="DU21" s="12">
        <v>0</v>
      </c>
      <c r="DV21" s="12">
        <v>125000</v>
      </c>
      <c r="DW21" s="13"/>
      <c r="DX21" s="12">
        <v>0</v>
      </c>
      <c r="DY21" s="12">
        <v>0</v>
      </c>
      <c r="DZ21" s="12">
        <v>0</v>
      </c>
      <c r="EA21" s="12">
        <v>0</v>
      </c>
      <c r="EB21" s="13"/>
      <c r="EC21" s="12">
        <v>0</v>
      </c>
      <c r="ED21" s="12">
        <v>0</v>
      </c>
      <c r="EE21" s="12">
        <v>0</v>
      </c>
      <c r="EF21" s="12">
        <v>0</v>
      </c>
      <c r="EG21" s="13"/>
      <c r="EH21" s="12">
        <v>0</v>
      </c>
      <c r="EI21" s="12">
        <v>50000</v>
      </c>
      <c r="EJ21" s="12">
        <v>0</v>
      </c>
      <c r="EK21" s="12">
        <v>50000</v>
      </c>
      <c r="EL21" s="13"/>
      <c r="EM21" s="12">
        <v>0</v>
      </c>
      <c r="EN21" s="12">
        <v>0</v>
      </c>
      <c r="EO21" s="12">
        <v>0</v>
      </c>
      <c r="EP21" s="12">
        <v>0</v>
      </c>
      <c r="EQ21" s="13"/>
      <c r="ER21" s="12">
        <v>0</v>
      </c>
      <c r="ES21" s="12">
        <v>54000</v>
      </c>
      <c r="ET21" s="12">
        <v>0</v>
      </c>
      <c r="EU21" s="12">
        <v>54000</v>
      </c>
      <c r="EV21" s="13"/>
      <c r="EW21" s="12">
        <v>0</v>
      </c>
      <c r="EX21" s="12">
        <v>0</v>
      </c>
      <c r="EY21" s="12">
        <v>0</v>
      </c>
      <c r="EZ21" s="12">
        <v>0</v>
      </c>
      <c r="FA21" s="13"/>
      <c r="FB21" s="12">
        <v>14</v>
      </c>
      <c r="FC21" s="12">
        <v>55000</v>
      </c>
      <c r="FD21" s="12">
        <v>0</v>
      </c>
      <c r="FE21" s="12">
        <v>55000</v>
      </c>
      <c r="FF21" s="13"/>
      <c r="FG21" s="12">
        <v>11</v>
      </c>
      <c r="FH21" s="12">
        <v>11000</v>
      </c>
      <c r="FI21" s="12">
        <v>0</v>
      </c>
      <c r="FJ21" s="12">
        <v>11000</v>
      </c>
      <c r="FK21" s="13"/>
      <c r="FL21" s="12">
        <v>3</v>
      </c>
      <c r="FM21" s="12">
        <v>25000</v>
      </c>
      <c r="FN21" s="12">
        <v>0</v>
      </c>
      <c r="FO21" s="12">
        <v>25000</v>
      </c>
      <c r="FP21" s="13"/>
      <c r="FQ21" s="12">
        <v>0</v>
      </c>
      <c r="FR21" s="12">
        <v>0</v>
      </c>
      <c r="FS21" s="12">
        <v>0</v>
      </c>
      <c r="FT21" s="12">
        <v>0</v>
      </c>
      <c r="FU21" s="13"/>
      <c r="FV21" s="12">
        <v>0</v>
      </c>
      <c r="FW21" s="12">
        <v>0</v>
      </c>
      <c r="FX21" s="12">
        <v>0</v>
      </c>
      <c r="FY21" s="12">
        <v>0</v>
      </c>
      <c r="FZ21" s="13"/>
      <c r="GA21" s="12">
        <v>1</v>
      </c>
      <c r="GB21" s="12">
        <v>20000</v>
      </c>
      <c r="GC21" s="12">
        <v>0</v>
      </c>
      <c r="GD21" s="12">
        <v>20000</v>
      </c>
      <c r="GE21" s="13"/>
      <c r="GF21" s="12">
        <v>1</v>
      </c>
      <c r="GG21" s="12">
        <v>50000</v>
      </c>
      <c r="GH21" s="12">
        <v>0</v>
      </c>
      <c r="GI21" s="12">
        <v>50000</v>
      </c>
      <c r="GJ21" s="13"/>
      <c r="GK21" s="12">
        <v>0</v>
      </c>
      <c r="GL21" s="12">
        <v>0</v>
      </c>
      <c r="GM21" s="12">
        <v>0</v>
      </c>
      <c r="GN21" s="12">
        <v>0</v>
      </c>
      <c r="GO21" s="13"/>
      <c r="GP21" s="12">
        <v>0</v>
      </c>
      <c r="GQ21" s="12">
        <v>0</v>
      </c>
      <c r="GR21" s="12">
        <v>0</v>
      </c>
      <c r="GS21" s="12">
        <v>0</v>
      </c>
      <c r="GT21" s="13"/>
      <c r="GU21" s="12">
        <v>1</v>
      </c>
      <c r="GV21" s="12">
        <v>100000</v>
      </c>
      <c r="GW21" s="12">
        <v>0</v>
      </c>
      <c r="GX21" s="12">
        <v>100000</v>
      </c>
      <c r="GY21" s="13"/>
      <c r="GZ21" s="12">
        <v>41</v>
      </c>
      <c r="HA21" s="12">
        <v>178567.05879700001</v>
      </c>
      <c r="HB21" s="12">
        <v>0</v>
      </c>
      <c r="HC21" s="12">
        <v>178567.05879700001</v>
      </c>
      <c r="HD21" s="13"/>
      <c r="HE21" s="12">
        <v>85</v>
      </c>
      <c r="HF21" s="12">
        <v>1020000</v>
      </c>
      <c r="HG21" s="12">
        <v>0</v>
      </c>
      <c r="HH21" s="12">
        <v>1020000</v>
      </c>
      <c r="HI21" s="13"/>
      <c r="HJ21" s="12">
        <v>0</v>
      </c>
      <c r="HK21" s="12">
        <v>0</v>
      </c>
      <c r="HL21" s="12">
        <v>0</v>
      </c>
      <c r="HM21" s="12">
        <v>0</v>
      </c>
      <c r="HN21" s="13"/>
      <c r="HO21" s="12">
        <v>0</v>
      </c>
      <c r="HP21" s="12">
        <v>0</v>
      </c>
      <c r="HQ21" s="12">
        <v>0</v>
      </c>
      <c r="HR21" s="12">
        <v>0</v>
      </c>
      <c r="HS21" s="13"/>
      <c r="HT21" s="12">
        <v>0</v>
      </c>
      <c r="HU21" s="12">
        <v>0</v>
      </c>
      <c r="HV21" s="12">
        <v>0</v>
      </c>
      <c r="HW21" s="12">
        <v>0</v>
      </c>
      <c r="HX21" s="13"/>
      <c r="HY21" s="12">
        <v>0</v>
      </c>
      <c r="HZ21" s="12">
        <v>0</v>
      </c>
      <c r="IA21" s="12">
        <v>0</v>
      </c>
      <c r="IB21" s="12">
        <v>0</v>
      </c>
      <c r="IC21" s="13"/>
      <c r="ID21" s="12">
        <v>0</v>
      </c>
      <c r="IE21" s="12">
        <v>0</v>
      </c>
      <c r="IF21" s="12">
        <v>0</v>
      </c>
      <c r="IG21" s="12">
        <v>0</v>
      </c>
      <c r="IH21" s="13"/>
      <c r="II21" s="12">
        <v>0</v>
      </c>
      <c r="IJ21" s="12">
        <v>0</v>
      </c>
      <c r="IK21" s="12">
        <v>0</v>
      </c>
      <c r="IL21" s="12">
        <v>0</v>
      </c>
      <c r="IM21" s="13"/>
      <c r="IN21" s="12">
        <v>0</v>
      </c>
      <c r="IO21" s="12">
        <v>0</v>
      </c>
      <c r="IP21" s="12">
        <v>0</v>
      </c>
      <c r="IQ21" s="12">
        <v>0</v>
      </c>
      <c r="IR21" s="13"/>
      <c r="IS21" s="12">
        <v>0</v>
      </c>
      <c r="IT21" s="12">
        <v>0</v>
      </c>
      <c r="IU21" s="12">
        <v>0</v>
      </c>
      <c r="IV21" s="12">
        <v>0</v>
      </c>
      <c r="IW21" s="13"/>
      <c r="IX21" s="12">
        <v>0</v>
      </c>
      <c r="IY21" s="12">
        <v>0</v>
      </c>
      <c r="IZ21" s="12">
        <v>0</v>
      </c>
      <c r="JA21" s="12">
        <v>0</v>
      </c>
      <c r="JB21" s="13"/>
      <c r="JC21" s="12">
        <v>0</v>
      </c>
      <c r="JD21" s="12">
        <v>0</v>
      </c>
      <c r="JE21" s="12">
        <v>0</v>
      </c>
      <c r="JF21" s="12">
        <v>0</v>
      </c>
      <c r="JG21" s="13"/>
      <c r="JH21" s="12">
        <v>0</v>
      </c>
      <c r="JI21" s="12">
        <v>2076767.058797</v>
      </c>
      <c r="JJ21" s="12">
        <v>0</v>
      </c>
      <c r="JK21" s="72">
        <v>2076767.058797</v>
      </c>
      <c r="JL21" s="13"/>
    </row>
    <row r="22" spans="1:272" hidden="1">
      <c r="A22" s="10">
        <v>16</v>
      </c>
      <c r="B22" s="11" t="s">
        <v>18</v>
      </c>
      <c r="C22" s="12">
        <v>0</v>
      </c>
      <c r="D22" s="12">
        <v>0</v>
      </c>
      <c r="E22" s="12">
        <v>0</v>
      </c>
      <c r="F22" s="12">
        <v>0</v>
      </c>
      <c r="G22" s="13"/>
      <c r="H22" s="12">
        <v>0</v>
      </c>
      <c r="I22" s="12">
        <v>0</v>
      </c>
      <c r="J22" s="12">
        <v>0</v>
      </c>
      <c r="K22" s="12">
        <v>0</v>
      </c>
      <c r="L22" s="13"/>
      <c r="M22" s="12">
        <v>0</v>
      </c>
      <c r="N22" s="12">
        <v>0</v>
      </c>
      <c r="O22" s="12">
        <v>0</v>
      </c>
      <c r="P22" s="12">
        <v>0</v>
      </c>
      <c r="Q22" s="13"/>
      <c r="R22" s="12">
        <v>0</v>
      </c>
      <c r="S22" s="12">
        <v>0</v>
      </c>
      <c r="T22" s="12">
        <v>0</v>
      </c>
      <c r="U22" s="12">
        <v>0</v>
      </c>
      <c r="V22" s="13"/>
      <c r="W22" s="12">
        <v>0</v>
      </c>
      <c r="X22" s="12">
        <v>0</v>
      </c>
      <c r="Y22" s="12">
        <v>0</v>
      </c>
      <c r="Z22" s="12">
        <v>0</v>
      </c>
      <c r="AA22" s="13"/>
      <c r="AB22" s="12">
        <v>0</v>
      </c>
      <c r="AC22" s="12">
        <v>0</v>
      </c>
      <c r="AD22" s="12">
        <v>0</v>
      </c>
      <c r="AE22" s="12">
        <v>0</v>
      </c>
      <c r="AF22" s="13"/>
      <c r="AG22" s="12">
        <v>0</v>
      </c>
      <c r="AH22" s="12">
        <v>101000</v>
      </c>
      <c r="AI22" s="12">
        <v>0</v>
      </c>
      <c r="AJ22" s="12">
        <v>101000</v>
      </c>
      <c r="AK22" s="13"/>
      <c r="AL22" s="12">
        <v>51</v>
      </c>
      <c r="AM22" s="12">
        <v>35700</v>
      </c>
      <c r="AN22" s="12">
        <v>0</v>
      </c>
      <c r="AO22" s="12">
        <v>35700</v>
      </c>
      <c r="AP22" s="13"/>
      <c r="AQ22" s="12">
        <v>0</v>
      </c>
      <c r="AR22" s="12">
        <v>0</v>
      </c>
      <c r="AS22" s="12">
        <v>0</v>
      </c>
      <c r="AT22" s="12">
        <v>0</v>
      </c>
      <c r="AU22" s="13"/>
      <c r="AV22" s="12">
        <v>0</v>
      </c>
      <c r="AW22" s="12">
        <v>0</v>
      </c>
      <c r="AX22" s="12">
        <v>0</v>
      </c>
      <c r="AY22" s="12">
        <v>0</v>
      </c>
      <c r="AZ22" s="13"/>
      <c r="BA22" s="12">
        <v>0</v>
      </c>
      <c r="BB22" s="12">
        <v>0</v>
      </c>
      <c r="BC22" s="12">
        <v>0</v>
      </c>
      <c r="BD22" s="12">
        <v>0</v>
      </c>
      <c r="BE22" s="13"/>
      <c r="BF22" s="12">
        <v>17</v>
      </c>
      <c r="BG22" s="12">
        <v>42000</v>
      </c>
      <c r="BH22" s="12">
        <v>0</v>
      </c>
      <c r="BI22" s="12">
        <v>42000</v>
      </c>
      <c r="BJ22" s="13"/>
      <c r="BK22" s="12">
        <v>17</v>
      </c>
      <c r="BL22" s="12">
        <v>42000</v>
      </c>
      <c r="BM22" s="12">
        <v>0</v>
      </c>
      <c r="BN22" s="12">
        <v>42000</v>
      </c>
      <c r="BO22" s="13"/>
      <c r="BP22" s="12">
        <v>64</v>
      </c>
      <c r="BQ22" s="12">
        <v>136000</v>
      </c>
      <c r="BR22" s="12">
        <v>0</v>
      </c>
      <c r="BS22" s="12">
        <v>136000</v>
      </c>
      <c r="BT22" s="13"/>
      <c r="BU22" s="12">
        <v>0</v>
      </c>
      <c r="BV22" s="12">
        <v>0</v>
      </c>
      <c r="BW22" s="12">
        <v>0</v>
      </c>
      <c r="BX22" s="12">
        <v>0</v>
      </c>
      <c r="BY22" s="13"/>
      <c r="BZ22" s="12">
        <v>0</v>
      </c>
      <c r="CA22" s="12">
        <v>0</v>
      </c>
      <c r="CB22" s="12">
        <v>0</v>
      </c>
      <c r="CC22" s="12">
        <v>0</v>
      </c>
      <c r="CD22" s="13"/>
      <c r="CE22" s="12">
        <v>0</v>
      </c>
      <c r="CF22" s="12">
        <v>0</v>
      </c>
      <c r="CG22" s="12">
        <v>0</v>
      </c>
      <c r="CH22" s="12">
        <v>0</v>
      </c>
      <c r="CI22" s="13"/>
      <c r="CJ22" s="12">
        <v>0</v>
      </c>
      <c r="CK22" s="12">
        <v>0</v>
      </c>
      <c r="CL22" s="12">
        <v>0</v>
      </c>
      <c r="CM22" s="12">
        <v>0</v>
      </c>
      <c r="CN22" s="13"/>
      <c r="CO22" s="12">
        <v>0</v>
      </c>
      <c r="CP22" s="12">
        <v>0</v>
      </c>
      <c r="CQ22" s="12">
        <v>0</v>
      </c>
      <c r="CR22" s="12">
        <v>0</v>
      </c>
      <c r="CS22" s="13"/>
      <c r="CT22" s="12">
        <v>0</v>
      </c>
      <c r="CU22" s="12">
        <v>0</v>
      </c>
      <c r="CV22" s="12">
        <v>0</v>
      </c>
      <c r="CW22" s="12">
        <v>0</v>
      </c>
      <c r="CX22" s="13"/>
      <c r="CY22" s="12"/>
      <c r="CZ22" s="12">
        <v>0</v>
      </c>
      <c r="DA22" s="12">
        <v>0</v>
      </c>
      <c r="DB22" s="12">
        <v>0</v>
      </c>
      <c r="DC22" s="13"/>
      <c r="DD22" s="12"/>
      <c r="DE22" s="12">
        <v>0</v>
      </c>
      <c r="DF22" s="12">
        <v>0</v>
      </c>
      <c r="DG22" s="12">
        <v>0</v>
      </c>
      <c r="DH22" s="13"/>
      <c r="DI22" s="12">
        <v>0</v>
      </c>
      <c r="DJ22" s="12">
        <v>25000</v>
      </c>
      <c r="DK22" s="12">
        <v>0</v>
      </c>
      <c r="DL22" s="12">
        <v>25000</v>
      </c>
      <c r="DM22" s="13"/>
      <c r="DN22" s="12">
        <v>0</v>
      </c>
      <c r="DO22" s="12">
        <v>0</v>
      </c>
      <c r="DP22" s="12">
        <v>0</v>
      </c>
      <c r="DQ22" s="12">
        <v>0</v>
      </c>
      <c r="DR22" s="13"/>
      <c r="DS22" s="12">
        <v>1</v>
      </c>
      <c r="DT22" s="12">
        <v>80000</v>
      </c>
      <c r="DU22" s="12">
        <v>0</v>
      </c>
      <c r="DV22" s="12">
        <v>80000</v>
      </c>
      <c r="DW22" s="13"/>
      <c r="DX22" s="12">
        <v>0</v>
      </c>
      <c r="DY22" s="12">
        <v>0</v>
      </c>
      <c r="DZ22" s="12">
        <v>0</v>
      </c>
      <c r="EA22" s="12">
        <v>0</v>
      </c>
      <c r="EB22" s="13"/>
      <c r="EC22" s="12">
        <v>0</v>
      </c>
      <c r="ED22" s="12">
        <v>0</v>
      </c>
      <c r="EE22" s="12">
        <v>0</v>
      </c>
      <c r="EF22" s="12">
        <v>0</v>
      </c>
      <c r="EG22" s="13"/>
      <c r="EH22" s="12">
        <v>0</v>
      </c>
      <c r="EI22" s="12">
        <v>100000</v>
      </c>
      <c r="EJ22" s="12">
        <v>0</v>
      </c>
      <c r="EK22" s="12">
        <v>100000</v>
      </c>
      <c r="EL22" s="13"/>
      <c r="EM22" s="12">
        <v>15</v>
      </c>
      <c r="EN22" s="12">
        <v>555500</v>
      </c>
      <c r="EO22" s="12">
        <v>0</v>
      </c>
      <c r="EP22" s="12">
        <v>555500</v>
      </c>
      <c r="EQ22" s="13"/>
      <c r="ER22" s="12">
        <v>0</v>
      </c>
      <c r="ES22" s="12">
        <v>78000</v>
      </c>
      <c r="ET22" s="12">
        <v>0</v>
      </c>
      <c r="EU22" s="12">
        <v>78000</v>
      </c>
      <c r="EV22" s="13"/>
      <c r="EW22" s="12">
        <v>0</v>
      </c>
      <c r="EX22" s="12">
        <v>0</v>
      </c>
      <c r="EY22" s="12">
        <v>0</v>
      </c>
      <c r="EZ22" s="12">
        <v>0</v>
      </c>
      <c r="FA22" s="13"/>
      <c r="FB22" s="12">
        <v>10</v>
      </c>
      <c r="FC22" s="12">
        <v>80000</v>
      </c>
      <c r="FD22" s="12">
        <v>0</v>
      </c>
      <c r="FE22" s="12">
        <v>80000</v>
      </c>
      <c r="FF22" s="13"/>
      <c r="FG22" s="12">
        <v>16</v>
      </c>
      <c r="FH22" s="12">
        <v>16000</v>
      </c>
      <c r="FI22" s="12">
        <v>0</v>
      </c>
      <c r="FJ22" s="12">
        <v>16000</v>
      </c>
      <c r="FK22" s="13"/>
      <c r="FL22" s="12">
        <v>3</v>
      </c>
      <c r="FM22" s="12">
        <v>25000</v>
      </c>
      <c r="FN22" s="12">
        <v>0</v>
      </c>
      <c r="FO22" s="12">
        <v>25000</v>
      </c>
      <c r="FP22" s="13"/>
      <c r="FQ22" s="12">
        <v>0</v>
      </c>
      <c r="FR22" s="12">
        <v>0</v>
      </c>
      <c r="FS22" s="12">
        <v>0</v>
      </c>
      <c r="FT22" s="12">
        <v>0</v>
      </c>
      <c r="FU22" s="13"/>
      <c r="FV22" s="12">
        <v>0</v>
      </c>
      <c r="FW22" s="12">
        <v>0</v>
      </c>
      <c r="FX22" s="12">
        <v>0</v>
      </c>
      <c r="FY22" s="12">
        <v>0</v>
      </c>
      <c r="FZ22" s="13"/>
      <c r="GA22" s="12">
        <v>1</v>
      </c>
      <c r="GB22" s="12">
        <v>20000</v>
      </c>
      <c r="GC22" s="12">
        <v>0</v>
      </c>
      <c r="GD22" s="12">
        <v>20000</v>
      </c>
      <c r="GE22" s="13"/>
      <c r="GF22" s="12">
        <v>1</v>
      </c>
      <c r="GG22" s="12">
        <v>50000</v>
      </c>
      <c r="GH22" s="12">
        <v>0</v>
      </c>
      <c r="GI22" s="12">
        <v>50000</v>
      </c>
      <c r="GJ22" s="13"/>
      <c r="GK22" s="12">
        <v>0</v>
      </c>
      <c r="GL22" s="12">
        <v>0</v>
      </c>
      <c r="GM22" s="12">
        <v>0</v>
      </c>
      <c r="GN22" s="12">
        <v>0</v>
      </c>
      <c r="GO22" s="13"/>
      <c r="GP22" s="12">
        <v>0</v>
      </c>
      <c r="GQ22" s="12">
        <v>0</v>
      </c>
      <c r="GR22" s="12">
        <v>0</v>
      </c>
      <c r="GS22" s="12">
        <v>0</v>
      </c>
      <c r="GT22" s="13"/>
      <c r="GU22" s="12">
        <v>1</v>
      </c>
      <c r="GV22" s="12">
        <v>100000</v>
      </c>
      <c r="GW22" s="12">
        <v>0</v>
      </c>
      <c r="GX22" s="12">
        <v>100000</v>
      </c>
      <c r="GY22" s="13"/>
      <c r="GZ22" s="12">
        <v>80</v>
      </c>
      <c r="HA22" s="12">
        <v>348423.52936000004</v>
      </c>
      <c r="HB22" s="12">
        <v>0</v>
      </c>
      <c r="HC22" s="12">
        <v>348423.52936000004</v>
      </c>
      <c r="HD22" s="13"/>
      <c r="HE22" s="12">
        <v>164</v>
      </c>
      <c r="HF22" s="12">
        <v>1968000</v>
      </c>
      <c r="HG22" s="12">
        <v>0</v>
      </c>
      <c r="HH22" s="12">
        <v>1968000</v>
      </c>
      <c r="HI22" s="13"/>
      <c r="HJ22" s="12">
        <v>0</v>
      </c>
      <c r="HK22" s="12">
        <v>0</v>
      </c>
      <c r="HL22" s="12">
        <v>0</v>
      </c>
      <c r="HM22" s="12">
        <v>0</v>
      </c>
      <c r="HN22" s="13"/>
      <c r="HO22" s="12">
        <v>0</v>
      </c>
      <c r="HP22" s="12">
        <v>0</v>
      </c>
      <c r="HQ22" s="12">
        <v>0</v>
      </c>
      <c r="HR22" s="12">
        <v>0</v>
      </c>
      <c r="HS22" s="13"/>
      <c r="HT22" s="12">
        <v>0</v>
      </c>
      <c r="HU22" s="12">
        <v>0</v>
      </c>
      <c r="HV22" s="12">
        <v>0</v>
      </c>
      <c r="HW22" s="12">
        <v>0</v>
      </c>
      <c r="HX22" s="13"/>
      <c r="HY22" s="12">
        <v>0</v>
      </c>
      <c r="HZ22" s="12">
        <v>0</v>
      </c>
      <c r="IA22" s="12">
        <v>0</v>
      </c>
      <c r="IB22" s="12">
        <v>0</v>
      </c>
      <c r="IC22" s="13"/>
      <c r="ID22" s="12">
        <v>0</v>
      </c>
      <c r="IE22" s="12">
        <v>0</v>
      </c>
      <c r="IF22" s="12">
        <v>0</v>
      </c>
      <c r="IG22" s="12">
        <v>0</v>
      </c>
      <c r="IH22" s="13"/>
      <c r="II22" s="12">
        <v>0</v>
      </c>
      <c r="IJ22" s="12">
        <v>0</v>
      </c>
      <c r="IK22" s="12">
        <v>0</v>
      </c>
      <c r="IL22" s="12">
        <v>0</v>
      </c>
      <c r="IM22" s="13"/>
      <c r="IN22" s="12">
        <v>0</v>
      </c>
      <c r="IO22" s="12">
        <v>0</v>
      </c>
      <c r="IP22" s="12">
        <v>0</v>
      </c>
      <c r="IQ22" s="12">
        <v>0</v>
      </c>
      <c r="IR22" s="13"/>
      <c r="IS22" s="12">
        <v>0</v>
      </c>
      <c r="IT22" s="12">
        <v>0</v>
      </c>
      <c r="IU22" s="12">
        <v>0</v>
      </c>
      <c r="IV22" s="12">
        <v>0</v>
      </c>
      <c r="IW22" s="13"/>
      <c r="IX22" s="12">
        <v>0</v>
      </c>
      <c r="IY22" s="12">
        <v>0</v>
      </c>
      <c r="IZ22" s="12">
        <v>0</v>
      </c>
      <c r="JA22" s="12">
        <v>0</v>
      </c>
      <c r="JB22" s="13"/>
      <c r="JC22" s="12">
        <v>0</v>
      </c>
      <c r="JD22" s="12">
        <v>0</v>
      </c>
      <c r="JE22" s="12">
        <v>0</v>
      </c>
      <c r="JF22" s="12">
        <v>0</v>
      </c>
      <c r="JG22" s="13"/>
      <c r="JH22" s="12">
        <v>0</v>
      </c>
      <c r="JI22" s="12">
        <v>3802623.52936</v>
      </c>
      <c r="JJ22" s="12">
        <v>0</v>
      </c>
      <c r="JK22" s="72">
        <v>3802623.52936</v>
      </c>
      <c r="JL22" s="13"/>
    </row>
    <row r="23" spans="1:272" hidden="1">
      <c r="A23" s="10">
        <v>17</v>
      </c>
      <c r="B23" s="11" t="s">
        <v>19</v>
      </c>
      <c r="C23" s="12">
        <v>0</v>
      </c>
      <c r="D23" s="12">
        <v>0</v>
      </c>
      <c r="E23" s="12">
        <v>0</v>
      </c>
      <c r="F23" s="12">
        <v>0</v>
      </c>
      <c r="G23" s="13"/>
      <c r="H23" s="12">
        <v>0</v>
      </c>
      <c r="I23" s="12">
        <v>0</v>
      </c>
      <c r="J23" s="12">
        <v>0</v>
      </c>
      <c r="K23" s="12">
        <v>0</v>
      </c>
      <c r="L23" s="13"/>
      <c r="M23" s="12">
        <v>0</v>
      </c>
      <c r="N23" s="12">
        <v>0</v>
      </c>
      <c r="O23" s="12">
        <v>0</v>
      </c>
      <c r="P23" s="12">
        <v>0</v>
      </c>
      <c r="Q23" s="13"/>
      <c r="R23" s="12">
        <v>0</v>
      </c>
      <c r="S23" s="12">
        <v>0</v>
      </c>
      <c r="T23" s="12">
        <v>0</v>
      </c>
      <c r="U23" s="12">
        <v>0</v>
      </c>
      <c r="V23" s="13"/>
      <c r="W23" s="12">
        <v>0</v>
      </c>
      <c r="X23" s="12">
        <v>0</v>
      </c>
      <c r="Y23" s="12">
        <v>0</v>
      </c>
      <c r="Z23" s="12">
        <v>0</v>
      </c>
      <c r="AA23" s="13"/>
      <c r="AB23" s="12">
        <v>0</v>
      </c>
      <c r="AC23" s="12">
        <v>0</v>
      </c>
      <c r="AD23" s="12">
        <v>0</v>
      </c>
      <c r="AE23" s="12">
        <v>0</v>
      </c>
      <c r="AF23" s="13"/>
      <c r="AG23" s="12">
        <v>0</v>
      </c>
      <c r="AH23" s="12">
        <v>83000</v>
      </c>
      <c r="AI23" s="12">
        <v>0</v>
      </c>
      <c r="AJ23" s="12">
        <v>83000</v>
      </c>
      <c r="AK23" s="13"/>
      <c r="AL23" s="12">
        <v>24</v>
      </c>
      <c r="AM23" s="12">
        <v>16800</v>
      </c>
      <c r="AN23" s="12">
        <v>0</v>
      </c>
      <c r="AO23" s="12">
        <v>16800</v>
      </c>
      <c r="AP23" s="13"/>
      <c r="AQ23" s="12">
        <v>0</v>
      </c>
      <c r="AR23" s="12">
        <v>0</v>
      </c>
      <c r="AS23" s="12">
        <v>0</v>
      </c>
      <c r="AT23" s="12">
        <v>0</v>
      </c>
      <c r="AU23" s="13"/>
      <c r="AV23" s="12">
        <v>0</v>
      </c>
      <c r="AW23" s="12">
        <v>0</v>
      </c>
      <c r="AX23" s="12">
        <v>0</v>
      </c>
      <c r="AY23" s="12">
        <v>0</v>
      </c>
      <c r="AZ23" s="13"/>
      <c r="BA23" s="12">
        <v>0</v>
      </c>
      <c r="BB23" s="12">
        <v>0</v>
      </c>
      <c r="BC23" s="12">
        <v>0</v>
      </c>
      <c r="BD23" s="12">
        <v>0</v>
      </c>
      <c r="BE23" s="13"/>
      <c r="BF23" s="12">
        <v>8</v>
      </c>
      <c r="BG23" s="12">
        <v>24000</v>
      </c>
      <c r="BH23" s="12">
        <v>0</v>
      </c>
      <c r="BI23" s="12">
        <v>24000</v>
      </c>
      <c r="BJ23" s="13"/>
      <c r="BK23" s="12">
        <v>8</v>
      </c>
      <c r="BL23" s="12">
        <v>24000</v>
      </c>
      <c r="BM23" s="12">
        <v>0</v>
      </c>
      <c r="BN23" s="12">
        <v>24000</v>
      </c>
      <c r="BO23" s="13"/>
      <c r="BP23" s="12">
        <v>33</v>
      </c>
      <c r="BQ23" s="12">
        <v>74000</v>
      </c>
      <c r="BR23" s="12">
        <v>0</v>
      </c>
      <c r="BS23" s="12">
        <v>74000</v>
      </c>
      <c r="BT23" s="13"/>
      <c r="BU23" s="12">
        <v>0</v>
      </c>
      <c r="BV23" s="12">
        <v>0</v>
      </c>
      <c r="BW23" s="12">
        <v>0</v>
      </c>
      <c r="BX23" s="12">
        <v>0</v>
      </c>
      <c r="BY23" s="13"/>
      <c r="BZ23" s="12">
        <v>0</v>
      </c>
      <c r="CA23" s="12">
        <v>0</v>
      </c>
      <c r="CB23" s="12">
        <v>0</v>
      </c>
      <c r="CC23" s="12">
        <v>0</v>
      </c>
      <c r="CD23" s="13"/>
      <c r="CE23" s="12">
        <v>0</v>
      </c>
      <c r="CF23" s="12">
        <v>0</v>
      </c>
      <c r="CG23" s="12">
        <v>0</v>
      </c>
      <c r="CH23" s="12">
        <v>0</v>
      </c>
      <c r="CI23" s="13"/>
      <c r="CJ23" s="12">
        <v>0</v>
      </c>
      <c r="CK23" s="12">
        <v>0</v>
      </c>
      <c r="CL23" s="12">
        <v>0</v>
      </c>
      <c r="CM23" s="12">
        <v>0</v>
      </c>
      <c r="CN23" s="13"/>
      <c r="CO23" s="12">
        <v>0</v>
      </c>
      <c r="CP23" s="12">
        <v>0</v>
      </c>
      <c r="CQ23" s="12">
        <v>0</v>
      </c>
      <c r="CR23" s="12">
        <v>0</v>
      </c>
      <c r="CS23" s="13"/>
      <c r="CT23" s="12">
        <v>0</v>
      </c>
      <c r="CU23" s="12">
        <v>0</v>
      </c>
      <c r="CV23" s="12">
        <v>0</v>
      </c>
      <c r="CW23" s="12">
        <v>0</v>
      </c>
      <c r="CX23" s="13"/>
      <c r="CY23" s="12"/>
      <c r="CZ23" s="12">
        <v>0</v>
      </c>
      <c r="DA23" s="12">
        <v>0</v>
      </c>
      <c r="DB23" s="12">
        <v>0</v>
      </c>
      <c r="DC23" s="13"/>
      <c r="DD23" s="12"/>
      <c r="DE23" s="12">
        <v>0</v>
      </c>
      <c r="DF23" s="12">
        <v>0</v>
      </c>
      <c r="DG23" s="12">
        <v>0</v>
      </c>
      <c r="DH23" s="13"/>
      <c r="DI23" s="12">
        <v>0</v>
      </c>
      <c r="DJ23" s="12">
        <v>25000</v>
      </c>
      <c r="DK23" s="12">
        <v>0</v>
      </c>
      <c r="DL23" s="12">
        <v>25000</v>
      </c>
      <c r="DM23" s="13"/>
      <c r="DN23" s="12">
        <v>0</v>
      </c>
      <c r="DO23" s="12">
        <v>0</v>
      </c>
      <c r="DP23" s="12">
        <v>0</v>
      </c>
      <c r="DQ23" s="12">
        <v>0</v>
      </c>
      <c r="DR23" s="13"/>
      <c r="DS23" s="12">
        <v>1</v>
      </c>
      <c r="DT23" s="12">
        <v>52250</v>
      </c>
      <c r="DU23" s="12">
        <v>0</v>
      </c>
      <c r="DV23" s="12">
        <v>52250</v>
      </c>
      <c r="DW23" s="13"/>
      <c r="DX23" s="12">
        <v>0</v>
      </c>
      <c r="DY23" s="12">
        <v>0</v>
      </c>
      <c r="DZ23" s="12">
        <v>0</v>
      </c>
      <c r="EA23" s="12">
        <v>0</v>
      </c>
      <c r="EB23" s="13"/>
      <c r="EC23" s="12">
        <v>0</v>
      </c>
      <c r="ED23" s="12">
        <v>0</v>
      </c>
      <c r="EE23" s="12">
        <v>0</v>
      </c>
      <c r="EF23" s="12">
        <v>0</v>
      </c>
      <c r="EG23" s="13"/>
      <c r="EH23" s="12">
        <v>0</v>
      </c>
      <c r="EI23" s="12">
        <v>100000</v>
      </c>
      <c r="EJ23" s="12">
        <v>0</v>
      </c>
      <c r="EK23" s="12">
        <v>100000</v>
      </c>
      <c r="EL23" s="13"/>
      <c r="EM23" s="12">
        <v>7</v>
      </c>
      <c r="EN23" s="12">
        <v>280000</v>
      </c>
      <c r="EO23" s="12">
        <v>0</v>
      </c>
      <c r="EP23" s="12">
        <v>280000</v>
      </c>
      <c r="EQ23" s="13"/>
      <c r="ER23" s="12">
        <v>0</v>
      </c>
      <c r="ES23" s="12">
        <v>38000</v>
      </c>
      <c r="ET23" s="12">
        <v>0</v>
      </c>
      <c r="EU23" s="12">
        <v>38000</v>
      </c>
      <c r="EV23" s="13"/>
      <c r="EW23" s="12">
        <v>0</v>
      </c>
      <c r="EX23" s="12">
        <v>0</v>
      </c>
      <c r="EY23" s="12">
        <v>0</v>
      </c>
      <c r="EZ23" s="12">
        <v>0</v>
      </c>
      <c r="FA23" s="13"/>
      <c r="FB23" s="12">
        <v>7</v>
      </c>
      <c r="FC23" s="12">
        <v>35000</v>
      </c>
      <c r="FD23" s="12">
        <v>0</v>
      </c>
      <c r="FE23" s="12">
        <v>35000</v>
      </c>
      <c r="FF23" s="13"/>
      <c r="FG23" s="12">
        <v>7</v>
      </c>
      <c r="FH23" s="12">
        <v>7000</v>
      </c>
      <c r="FI23" s="12">
        <v>0</v>
      </c>
      <c r="FJ23" s="12">
        <v>7000</v>
      </c>
      <c r="FK23" s="13"/>
      <c r="FL23" s="12">
        <v>3</v>
      </c>
      <c r="FM23" s="12">
        <v>25000</v>
      </c>
      <c r="FN23" s="12">
        <v>0</v>
      </c>
      <c r="FO23" s="12">
        <v>25000</v>
      </c>
      <c r="FP23" s="13"/>
      <c r="FQ23" s="12">
        <v>0</v>
      </c>
      <c r="FR23" s="12">
        <v>0</v>
      </c>
      <c r="FS23" s="12">
        <v>0</v>
      </c>
      <c r="FT23" s="12">
        <v>0</v>
      </c>
      <c r="FU23" s="13"/>
      <c r="FV23" s="12">
        <v>0</v>
      </c>
      <c r="FW23" s="12">
        <v>0</v>
      </c>
      <c r="FX23" s="12">
        <v>0</v>
      </c>
      <c r="FY23" s="12">
        <v>0</v>
      </c>
      <c r="FZ23" s="13"/>
      <c r="GA23" s="12">
        <v>1</v>
      </c>
      <c r="GB23" s="12">
        <v>20000</v>
      </c>
      <c r="GC23" s="12">
        <v>0</v>
      </c>
      <c r="GD23" s="12">
        <v>20000</v>
      </c>
      <c r="GE23" s="13"/>
      <c r="GF23" s="12">
        <v>1</v>
      </c>
      <c r="GG23" s="12">
        <v>50000</v>
      </c>
      <c r="GH23" s="12">
        <v>0</v>
      </c>
      <c r="GI23" s="12">
        <v>50000</v>
      </c>
      <c r="GJ23" s="13"/>
      <c r="GK23" s="12">
        <v>0</v>
      </c>
      <c r="GL23" s="12">
        <v>0</v>
      </c>
      <c r="GM23" s="12">
        <v>0</v>
      </c>
      <c r="GN23" s="12">
        <v>0</v>
      </c>
      <c r="GO23" s="13"/>
      <c r="GP23" s="12">
        <v>0</v>
      </c>
      <c r="GQ23" s="12">
        <v>0</v>
      </c>
      <c r="GR23" s="12">
        <v>0</v>
      </c>
      <c r="GS23" s="12">
        <v>0</v>
      </c>
      <c r="GT23" s="13"/>
      <c r="GU23" s="12">
        <v>1</v>
      </c>
      <c r="GV23" s="12">
        <v>100000</v>
      </c>
      <c r="GW23" s="12">
        <v>0</v>
      </c>
      <c r="GX23" s="12">
        <v>100000</v>
      </c>
      <c r="GY23" s="13"/>
      <c r="GZ23" s="12">
        <v>44</v>
      </c>
      <c r="HA23" s="12">
        <v>191632.94114800001</v>
      </c>
      <c r="HB23" s="12">
        <v>0</v>
      </c>
      <c r="HC23" s="12">
        <v>191632.94114800001</v>
      </c>
      <c r="HD23" s="13"/>
      <c r="HE23" s="12">
        <v>95</v>
      </c>
      <c r="HF23" s="12">
        <v>1140000</v>
      </c>
      <c r="HG23" s="12">
        <v>0</v>
      </c>
      <c r="HH23" s="12">
        <v>1140000</v>
      </c>
      <c r="HI23" s="13"/>
      <c r="HJ23" s="12">
        <v>0</v>
      </c>
      <c r="HK23" s="12">
        <v>0</v>
      </c>
      <c r="HL23" s="12">
        <v>0</v>
      </c>
      <c r="HM23" s="12">
        <v>0</v>
      </c>
      <c r="HN23" s="13"/>
      <c r="HO23" s="12">
        <v>0</v>
      </c>
      <c r="HP23" s="12">
        <v>0</v>
      </c>
      <c r="HQ23" s="12">
        <v>0</v>
      </c>
      <c r="HR23" s="12">
        <v>0</v>
      </c>
      <c r="HS23" s="13"/>
      <c r="HT23" s="12">
        <v>0</v>
      </c>
      <c r="HU23" s="12">
        <v>0</v>
      </c>
      <c r="HV23" s="12">
        <v>0</v>
      </c>
      <c r="HW23" s="12">
        <v>0</v>
      </c>
      <c r="HX23" s="13"/>
      <c r="HY23" s="12">
        <v>0</v>
      </c>
      <c r="HZ23" s="12">
        <v>0</v>
      </c>
      <c r="IA23" s="12">
        <v>0</v>
      </c>
      <c r="IB23" s="12">
        <v>0</v>
      </c>
      <c r="IC23" s="13"/>
      <c r="ID23" s="12">
        <v>0</v>
      </c>
      <c r="IE23" s="12">
        <v>0</v>
      </c>
      <c r="IF23" s="12">
        <v>0</v>
      </c>
      <c r="IG23" s="12">
        <v>0</v>
      </c>
      <c r="IH23" s="13"/>
      <c r="II23" s="12">
        <v>0</v>
      </c>
      <c r="IJ23" s="12">
        <v>0</v>
      </c>
      <c r="IK23" s="12">
        <v>0</v>
      </c>
      <c r="IL23" s="12">
        <v>0</v>
      </c>
      <c r="IM23" s="13"/>
      <c r="IN23" s="12">
        <v>0</v>
      </c>
      <c r="IO23" s="12">
        <v>0</v>
      </c>
      <c r="IP23" s="12">
        <v>0</v>
      </c>
      <c r="IQ23" s="12">
        <v>0</v>
      </c>
      <c r="IR23" s="13"/>
      <c r="IS23" s="12">
        <v>0</v>
      </c>
      <c r="IT23" s="12">
        <v>0</v>
      </c>
      <c r="IU23" s="12">
        <v>0</v>
      </c>
      <c r="IV23" s="12">
        <v>0</v>
      </c>
      <c r="IW23" s="13"/>
      <c r="IX23" s="12">
        <v>0</v>
      </c>
      <c r="IY23" s="12">
        <v>0</v>
      </c>
      <c r="IZ23" s="12">
        <v>0</v>
      </c>
      <c r="JA23" s="12">
        <v>0</v>
      </c>
      <c r="JB23" s="13"/>
      <c r="JC23" s="12">
        <v>0</v>
      </c>
      <c r="JD23" s="12">
        <v>0</v>
      </c>
      <c r="JE23" s="12">
        <v>0</v>
      </c>
      <c r="JF23" s="12">
        <v>0</v>
      </c>
      <c r="JG23" s="13"/>
      <c r="JH23" s="12">
        <v>0</v>
      </c>
      <c r="JI23" s="12">
        <v>2285682.9411479998</v>
      </c>
      <c r="JJ23" s="12">
        <v>0</v>
      </c>
      <c r="JK23" s="72">
        <v>2285682.9411479998</v>
      </c>
      <c r="JL23" s="13"/>
    </row>
    <row r="24" spans="1:272" hidden="1">
      <c r="A24" s="10">
        <v>18</v>
      </c>
      <c r="B24" s="11" t="s">
        <v>20</v>
      </c>
      <c r="C24" s="12">
        <v>0</v>
      </c>
      <c r="D24" s="12">
        <v>0</v>
      </c>
      <c r="E24" s="12">
        <v>0</v>
      </c>
      <c r="F24" s="12">
        <v>0</v>
      </c>
      <c r="G24" s="13"/>
      <c r="H24" s="12">
        <v>0</v>
      </c>
      <c r="I24" s="12">
        <v>0</v>
      </c>
      <c r="J24" s="12">
        <v>0</v>
      </c>
      <c r="K24" s="12">
        <v>0</v>
      </c>
      <c r="L24" s="13"/>
      <c r="M24" s="12">
        <v>0</v>
      </c>
      <c r="N24" s="12">
        <v>0</v>
      </c>
      <c r="O24" s="12">
        <v>0</v>
      </c>
      <c r="P24" s="12">
        <v>0</v>
      </c>
      <c r="Q24" s="13"/>
      <c r="R24" s="12">
        <v>0</v>
      </c>
      <c r="S24" s="12">
        <v>0</v>
      </c>
      <c r="T24" s="12">
        <v>0</v>
      </c>
      <c r="U24" s="12">
        <v>0</v>
      </c>
      <c r="V24" s="13"/>
      <c r="W24" s="12">
        <v>0</v>
      </c>
      <c r="X24" s="12">
        <v>0</v>
      </c>
      <c r="Y24" s="12">
        <v>0</v>
      </c>
      <c r="Z24" s="12">
        <v>0</v>
      </c>
      <c r="AA24" s="13"/>
      <c r="AB24" s="12">
        <v>0</v>
      </c>
      <c r="AC24" s="12">
        <v>0</v>
      </c>
      <c r="AD24" s="12">
        <v>0</v>
      </c>
      <c r="AE24" s="12">
        <v>0</v>
      </c>
      <c r="AF24" s="13"/>
      <c r="AG24" s="12">
        <v>0</v>
      </c>
      <c r="AH24" s="12">
        <v>83000</v>
      </c>
      <c r="AI24" s="12">
        <v>0</v>
      </c>
      <c r="AJ24" s="12">
        <v>83000</v>
      </c>
      <c r="AK24" s="13"/>
      <c r="AL24" s="12">
        <v>24</v>
      </c>
      <c r="AM24" s="12">
        <v>16800</v>
      </c>
      <c r="AN24" s="12">
        <v>0</v>
      </c>
      <c r="AO24" s="12">
        <v>16800</v>
      </c>
      <c r="AP24" s="13"/>
      <c r="AQ24" s="12">
        <v>0</v>
      </c>
      <c r="AR24" s="12">
        <v>0</v>
      </c>
      <c r="AS24" s="12">
        <v>0</v>
      </c>
      <c r="AT24" s="12">
        <v>0</v>
      </c>
      <c r="AU24" s="13"/>
      <c r="AV24" s="12">
        <v>0</v>
      </c>
      <c r="AW24" s="12">
        <v>0</v>
      </c>
      <c r="AX24" s="12">
        <v>0</v>
      </c>
      <c r="AY24" s="12">
        <v>0</v>
      </c>
      <c r="AZ24" s="13"/>
      <c r="BA24" s="12">
        <v>0</v>
      </c>
      <c r="BB24" s="12">
        <v>0</v>
      </c>
      <c r="BC24" s="12">
        <v>0</v>
      </c>
      <c r="BD24" s="12">
        <v>0</v>
      </c>
      <c r="BE24" s="13"/>
      <c r="BF24" s="12">
        <v>8</v>
      </c>
      <c r="BG24" s="12">
        <v>24000</v>
      </c>
      <c r="BH24" s="12">
        <v>0</v>
      </c>
      <c r="BI24" s="12">
        <v>24000</v>
      </c>
      <c r="BJ24" s="13"/>
      <c r="BK24" s="12">
        <v>8</v>
      </c>
      <c r="BL24" s="12">
        <v>24000</v>
      </c>
      <c r="BM24" s="12">
        <v>0</v>
      </c>
      <c r="BN24" s="12">
        <v>24000</v>
      </c>
      <c r="BO24" s="13"/>
      <c r="BP24" s="12">
        <v>20</v>
      </c>
      <c r="BQ24" s="12">
        <v>48000</v>
      </c>
      <c r="BR24" s="12">
        <v>0</v>
      </c>
      <c r="BS24" s="12">
        <v>48000</v>
      </c>
      <c r="BT24" s="13"/>
      <c r="BU24" s="12">
        <v>0</v>
      </c>
      <c r="BV24" s="12">
        <v>0</v>
      </c>
      <c r="BW24" s="12">
        <v>0</v>
      </c>
      <c r="BX24" s="12">
        <v>0</v>
      </c>
      <c r="BY24" s="13"/>
      <c r="BZ24" s="12">
        <v>0</v>
      </c>
      <c r="CA24" s="12">
        <v>0</v>
      </c>
      <c r="CB24" s="12">
        <v>0</v>
      </c>
      <c r="CC24" s="12">
        <v>0</v>
      </c>
      <c r="CD24" s="13"/>
      <c r="CE24" s="12">
        <v>0</v>
      </c>
      <c r="CF24" s="12">
        <v>0</v>
      </c>
      <c r="CG24" s="12">
        <v>0</v>
      </c>
      <c r="CH24" s="12">
        <v>0</v>
      </c>
      <c r="CI24" s="13"/>
      <c r="CJ24" s="12">
        <v>0</v>
      </c>
      <c r="CK24" s="12">
        <v>0</v>
      </c>
      <c r="CL24" s="12">
        <v>0</v>
      </c>
      <c r="CM24" s="12">
        <v>0</v>
      </c>
      <c r="CN24" s="13"/>
      <c r="CO24" s="12">
        <v>0</v>
      </c>
      <c r="CP24" s="12">
        <v>0</v>
      </c>
      <c r="CQ24" s="12">
        <v>0</v>
      </c>
      <c r="CR24" s="12">
        <v>0</v>
      </c>
      <c r="CS24" s="13"/>
      <c r="CT24" s="12">
        <v>0</v>
      </c>
      <c r="CU24" s="12">
        <v>0</v>
      </c>
      <c r="CV24" s="12">
        <v>0</v>
      </c>
      <c r="CW24" s="12">
        <v>0</v>
      </c>
      <c r="CX24" s="13"/>
      <c r="CY24" s="12"/>
      <c r="CZ24" s="12">
        <v>0</v>
      </c>
      <c r="DA24" s="12">
        <v>0</v>
      </c>
      <c r="DB24" s="12">
        <v>0</v>
      </c>
      <c r="DC24" s="13"/>
      <c r="DD24" s="12"/>
      <c r="DE24" s="12">
        <v>0</v>
      </c>
      <c r="DF24" s="12">
        <v>0</v>
      </c>
      <c r="DG24" s="12">
        <v>0</v>
      </c>
      <c r="DH24" s="13"/>
      <c r="DI24" s="12">
        <v>0</v>
      </c>
      <c r="DJ24" s="12">
        <v>25000</v>
      </c>
      <c r="DK24" s="12">
        <v>0</v>
      </c>
      <c r="DL24" s="12">
        <v>25000</v>
      </c>
      <c r="DM24" s="13"/>
      <c r="DN24" s="12">
        <v>0</v>
      </c>
      <c r="DO24" s="12">
        <v>0</v>
      </c>
      <c r="DP24" s="12">
        <v>0</v>
      </c>
      <c r="DQ24" s="12">
        <v>0</v>
      </c>
      <c r="DR24" s="13"/>
      <c r="DS24" s="12">
        <v>1</v>
      </c>
      <c r="DT24" s="12">
        <v>80000</v>
      </c>
      <c r="DU24" s="12">
        <v>0</v>
      </c>
      <c r="DV24" s="12">
        <v>80000</v>
      </c>
      <c r="DW24" s="13"/>
      <c r="DX24" s="12">
        <v>0</v>
      </c>
      <c r="DY24" s="12">
        <v>0</v>
      </c>
      <c r="DZ24" s="12">
        <v>0</v>
      </c>
      <c r="EA24" s="12">
        <v>0</v>
      </c>
      <c r="EB24" s="13"/>
      <c r="EC24" s="12">
        <v>0</v>
      </c>
      <c r="ED24" s="12">
        <v>0</v>
      </c>
      <c r="EE24" s="12">
        <v>0</v>
      </c>
      <c r="EF24" s="12">
        <v>0</v>
      </c>
      <c r="EG24" s="13"/>
      <c r="EH24" s="12">
        <v>0</v>
      </c>
      <c r="EI24" s="12">
        <v>100000</v>
      </c>
      <c r="EJ24" s="12">
        <v>0</v>
      </c>
      <c r="EK24" s="12">
        <v>100000</v>
      </c>
      <c r="EL24" s="13"/>
      <c r="EM24" s="12">
        <v>7</v>
      </c>
      <c r="EN24" s="12">
        <v>239500</v>
      </c>
      <c r="EO24" s="12">
        <v>0</v>
      </c>
      <c r="EP24" s="12">
        <v>239500</v>
      </c>
      <c r="EQ24" s="13"/>
      <c r="ER24" s="12">
        <v>0</v>
      </c>
      <c r="ES24" s="12">
        <v>42000</v>
      </c>
      <c r="ET24" s="12">
        <v>0</v>
      </c>
      <c r="EU24" s="12">
        <v>42000</v>
      </c>
      <c r="EV24" s="13"/>
      <c r="EW24" s="12">
        <v>0</v>
      </c>
      <c r="EX24" s="12">
        <v>0</v>
      </c>
      <c r="EY24" s="12">
        <v>0</v>
      </c>
      <c r="EZ24" s="12">
        <v>0</v>
      </c>
      <c r="FA24" s="13"/>
      <c r="FB24" s="12">
        <v>11</v>
      </c>
      <c r="FC24" s="12">
        <v>35000</v>
      </c>
      <c r="FD24" s="12">
        <v>0</v>
      </c>
      <c r="FE24" s="12">
        <v>35000</v>
      </c>
      <c r="FF24" s="13"/>
      <c r="FG24" s="12">
        <v>7</v>
      </c>
      <c r="FH24" s="12">
        <v>7000</v>
      </c>
      <c r="FI24" s="12">
        <v>0</v>
      </c>
      <c r="FJ24" s="12">
        <v>7000</v>
      </c>
      <c r="FK24" s="13"/>
      <c r="FL24" s="12">
        <v>3</v>
      </c>
      <c r="FM24" s="12">
        <v>25000</v>
      </c>
      <c r="FN24" s="12">
        <v>0</v>
      </c>
      <c r="FO24" s="12">
        <v>25000</v>
      </c>
      <c r="FP24" s="13"/>
      <c r="FQ24" s="12">
        <v>0</v>
      </c>
      <c r="FR24" s="12">
        <v>0</v>
      </c>
      <c r="FS24" s="12">
        <v>0</v>
      </c>
      <c r="FT24" s="12">
        <v>0</v>
      </c>
      <c r="FU24" s="13"/>
      <c r="FV24" s="12">
        <v>0</v>
      </c>
      <c r="FW24" s="12">
        <v>0</v>
      </c>
      <c r="FX24" s="12">
        <v>0</v>
      </c>
      <c r="FY24" s="12">
        <v>0</v>
      </c>
      <c r="FZ24" s="13"/>
      <c r="GA24" s="12">
        <v>1</v>
      </c>
      <c r="GB24" s="12">
        <v>20000</v>
      </c>
      <c r="GC24" s="12">
        <v>0</v>
      </c>
      <c r="GD24" s="12">
        <v>20000</v>
      </c>
      <c r="GE24" s="13"/>
      <c r="GF24" s="12">
        <v>1</v>
      </c>
      <c r="GG24" s="12">
        <v>50000</v>
      </c>
      <c r="GH24" s="12">
        <v>0</v>
      </c>
      <c r="GI24" s="12">
        <v>50000</v>
      </c>
      <c r="GJ24" s="13"/>
      <c r="GK24" s="12">
        <v>0</v>
      </c>
      <c r="GL24" s="12">
        <v>0</v>
      </c>
      <c r="GM24" s="12">
        <v>0</v>
      </c>
      <c r="GN24" s="12">
        <v>0</v>
      </c>
      <c r="GO24" s="13"/>
      <c r="GP24" s="12">
        <v>0</v>
      </c>
      <c r="GQ24" s="12">
        <v>0</v>
      </c>
      <c r="GR24" s="12">
        <v>0</v>
      </c>
      <c r="GS24" s="12">
        <v>0</v>
      </c>
      <c r="GT24" s="13"/>
      <c r="GU24" s="12">
        <v>1</v>
      </c>
      <c r="GV24" s="12">
        <v>100000</v>
      </c>
      <c r="GW24" s="12">
        <v>0</v>
      </c>
      <c r="GX24" s="12">
        <v>100000</v>
      </c>
      <c r="GY24" s="13"/>
      <c r="GZ24" s="12">
        <v>38</v>
      </c>
      <c r="HA24" s="12">
        <v>165501.17644600003</v>
      </c>
      <c r="HB24" s="12">
        <v>0</v>
      </c>
      <c r="HC24" s="12">
        <v>165501.17644600003</v>
      </c>
      <c r="HD24" s="13"/>
      <c r="HE24" s="12">
        <v>68</v>
      </c>
      <c r="HF24" s="12">
        <v>816000</v>
      </c>
      <c r="HG24" s="12">
        <v>0</v>
      </c>
      <c r="HH24" s="12">
        <v>816000</v>
      </c>
      <c r="HI24" s="13"/>
      <c r="HJ24" s="12">
        <v>0</v>
      </c>
      <c r="HK24" s="12">
        <v>0</v>
      </c>
      <c r="HL24" s="12">
        <v>0</v>
      </c>
      <c r="HM24" s="12">
        <v>0</v>
      </c>
      <c r="HN24" s="13"/>
      <c r="HO24" s="12">
        <v>0</v>
      </c>
      <c r="HP24" s="12">
        <v>0</v>
      </c>
      <c r="HQ24" s="12">
        <v>0</v>
      </c>
      <c r="HR24" s="12">
        <v>0</v>
      </c>
      <c r="HS24" s="13"/>
      <c r="HT24" s="12">
        <v>0</v>
      </c>
      <c r="HU24" s="12">
        <v>0</v>
      </c>
      <c r="HV24" s="12">
        <v>0</v>
      </c>
      <c r="HW24" s="12">
        <v>0</v>
      </c>
      <c r="HX24" s="13"/>
      <c r="HY24" s="12">
        <v>0</v>
      </c>
      <c r="HZ24" s="12">
        <v>0</v>
      </c>
      <c r="IA24" s="12">
        <v>0</v>
      </c>
      <c r="IB24" s="12">
        <v>0</v>
      </c>
      <c r="IC24" s="13"/>
      <c r="ID24" s="12">
        <v>0</v>
      </c>
      <c r="IE24" s="12">
        <v>0</v>
      </c>
      <c r="IF24" s="12">
        <v>0</v>
      </c>
      <c r="IG24" s="12">
        <v>0</v>
      </c>
      <c r="IH24" s="13"/>
      <c r="II24" s="12">
        <v>0</v>
      </c>
      <c r="IJ24" s="12">
        <v>0</v>
      </c>
      <c r="IK24" s="12">
        <v>0</v>
      </c>
      <c r="IL24" s="12">
        <v>0</v>
      </c>
      <c r="IM24" s="13"/>
      <c r="IN24" s="12">
        <v>0</v>
      </c>
      <c r="IO24" s="12">
        <v>0</v>
      </c>
      <c r="IP24" s="12">
        <v>0</v>
      </c>
      <c r="IQ24" s="12">
        <v>0</v>
      </c>
      <c r="IR24" s="13"/>
      <c r="IS24" s="12">
        <v>0</v>
      </c>
      <c r="IT24" s="12">
        <v>0</v>
      </c>
      <c r="IU24" s="12">
        <v>0</v>
      </c>
      <c r="IV24" s="12">
        <v>0</v>
      </c>
      <c r="IW24" s="13"/>
      <c r="IX24" s="12">
        <v>0</v>
      </c>
      <c r="IY24" s="12">
        <v>0</v>
      </c>
      <c r="IZ24" s="12">
        <v>0</v>
      </c>
      <c r="JA24" s="12">
        <v>0</v>
      </c>
      <c r="JB24" s="13"/>
      <c r="JC24" s="12">
        <v>0</v>
      </c>
      <c r="JD24" s="12">
        <v>0</v>
      </c>
      <c r="JE24" s="12">
        <v>0</v>
      </c>
      <c r="JF24" s="12">
        <v>0</v>
      </c>
      <c r="JG24" s="13"/>
      <c r="JH24" s="12">
        <v>0</v>
      </c>
      <c r="JI24" s="12">
        <v>1900801.1764460001</v>
      </c>
      <c r="JJ24" s="12">
        <v>0</v>
      </c>
      <c r="JK24" s="72">
        <v>1900801.1764460001</v>
      </c>
      <c r="JL24" s="13"/>
    </row>
    <row r="25" spans="1:272" hidden="1">
      <c r="A25" s="10">
        <v>19</v>
      </c>
      <c r="B25" s="11" t="s">
        <v>21</v>
      </c>
      <c r="C25" s="12">
        <v>0</v>
      </c>
      <c r="D25" s="12">
        <v>0</v>
      </c>
      <c r="E25" s="12">
        <v>0</v>
      </c>
      <c r="F25" s="12">
        <v>0</v>
      </c>
      <c r="G25" s="13"/>
      <c r="H25" s="12">
        <v>0</v>
      </c>
      <c r="I25" s="12">
        <v>0</v>
      </c>
      <c r="J25" s="12">
        <v>0</v>
      </c>
      <c r="K25" s="12">
        <v>0</v>
      </c>
      <c r="L25" s="13"/>
      <c r="M25" s="12">
        <v>0</v>
      </c>
      <c r="N25" s="12">
        <v>0</v>
      </c>
      <c r="O25" s="12">
        <v>0</v>
      </c>
      <c r="P25" s="12">
        <v>0</v>
      </c>
      <c r="Q25" s="13"/>
      <c r="R25" s="12">
        <v>0</v>
      </c>
      <c r="S25" s="12">
        <v>0</v>
      </c>
      <c r="T25" s="12">
        <v>0</v>
      </c>
      <c r="U25" s="12">
        <v>0</v>
      </c>
      <c r="V25" s="13"/>
      <c r="W25" s="12">
        <v>0</v>
      </c>
      <c r="X25" s="12">
        <v>0</v>
      </c>
      <c r="Y25" s="12">
        <v>0</v>
      </c>
      <c r="Z25" s="12">
        <v>0</v>
      </c>
      <c r="AA25" s="13"/>
      <c r="AB25" s="12">
        <v>0</v>
      </c>
      <c r="AC25" s="12">
        <v>0</v>
      </c>
      <c r="AD25" s="12">
        <v>0</v>
      </c>
      <c r="AE25" s="12">
        <v>0</v>
      </c>
      <c r="AF25" s="13"/>
      <c r="AG25" s="12">
        <v>0</v>
      </c>
      <c r="AH25" s="12">
        <v>83000</v>
      </c>
      <c r="AI25" s="12">
        <v>0</v>
      </c>
      <c r="AJ25" s="12">
        <v>83000</v>
      </c>
      <c r="AK25" s="13"/>
      <c r="AL25" s="12">
        <v>24</v>
      </c>
      <c r="AM25" s="12">
        <v>16800</v>
      </c>
      <c r="AN25" s="12">
        <v>0</v>
      </c>
      <c r="AO25" s="12">
        <v>16800</v>
      </c>
      <c r="AP25" s="13"/>
      <c r="AQ25" s="12">
        <v>0</v>
      </c>
      <c r="AR25" s="12">
        <v>0</v>
      </c>
      <c r="AS25" s="12">
        <v>0</v>
      </c>
      <c r="AT25" s="12">
        <v>0</v>
      </c>
      <c r="AU25" s="13"/>
      <c r="AV25" s="12">
        <v>0</v>
      </c>
      <c r="AW25" s="12">
        <v>0</v>
      </c>
      <c r="AX25" s="12">
        <v>0</v>
      </c>
      <c r="AY25" s="12">
        <v>0</v>
      </c>
      <c r="AZ25" s="13"/>
      <c r="BA25" s="12">
        <v>0</v>
      </c>
      <c r="BB25" s="12">
        <v>0</v>
      </c>
      <c r="BC25" s="12">
        <v>0</v>
      </c>
      <c r="BD25" s="12">
        <v>0</v>
      </c>
      <c r="BE25" s="13"/>
      <c r="BF25" s="12">
        <v>8</v>
      </c>
      <c r="BG25" s="12">
        <v>24000</v>
      </c>
      <c r="BH25" s="12">
        <v>0</v>
      </c>
      <c r="BI25" s="12">
        <v>24000</v>
      </c>
      <c r="BJ25" s="13"/>
      <c r="BK25" s="12">
        <v>8</v>
      </c>
      <c r="BL25" s="12">
        <v>24000</v>
      </c>
      <c r="BM25" s="12">
        <v>0</v>
      </c>
      <c r="BN25" s="12">
        <v>24000</v>
      </c>
      <c r="BO25" s="13"/>
      <c r="BP25" s="12">
        <v>23</v>
      </c>
      <c r="BQ25" s="12">
        <v>54000</v>
      </c>
      <c r="BR25" s="12">
        <v>0</v>
      </c>
      <c r="BS25" s="12">
        <v>54000</v>
      </c>
      <c r="BT25" s="13"/>
      <c r="BU25" s="12">
        <v>0</v>
      </c>
      <c r="BV25" s="12">
        <v>0</v>
      </c>
      <c r="BW25" s="12">
        <v>0</v>
      </c>
      <c r="BX25" s="12">
        <v>0</v>
      </c>
      <c r="BY25" s="13"/>
      <c r="BZ25" s="12">
        <v>0</v>
      </c>
      <c r="CA25" s="12">
        <v>0</v>
      </c>
      <c r="CB25" s="12">
        <v>0</v>
      </c>
      <c r="CC25" s="12">
        <v>0</v>
      </c>
      <c r="CD25" s="13"/>
      <c r="CE25" s="12">
        <v>0</v>
      </c>
      <c r="CF25" s="12">
        <v>0</v>
      </c>
      <c r="CG25" s="12">
        <v>0</v>
      </c>
      <c r="CH25" s="12">
        <v>0</v>
      </c>
      <c r="CI25" s="13"/>
      <c r="CJ25" s="12">
        <v>0</v>
      </c>
      <c r="CK25" s="12">
        <v>0</v>
      </c>
      <c r="CL25" s="12">
        <v>0</v>
      </c>
      <c r="CM25" s="12">
        <v>0</v>
      </c>
      <c r="CN25" s="13"/>
      <c r="CO25" s="12">
        <v>0</v>
      </c>
      <c r="CP25" s="12">
        <v>0</v>
      </c>
      <c r="CQ25" s="12">
        <v>0</v>
      </c>
      <c r="CR25" s="12">
        <v>0</v>
      </c>
      <c r="CS25" s="13"/>
      <c r="CT25" s="12">
        <v>0</v>
      </c>
      <c r="CU25" s="12">
        <v>0</v>
      </c>
      <c r="CV25" s="12">
        <v>0</v>
      </c>
      <c r="CW25" s="12">
        <v>0</v>
      </c>
      <c r="CX25" s="13"/>
      <c r="CY25" s="12"/>
      <c r="CZ25" s="12">
        <v>0</v>
      </c>
      <c r="DA25" s="12">
        <v>0</v>
      </c>
      <c r="DB25" s="12">
        <v>0</v>
      </c>
      <c r="DC25" s="13"/>
      <c r="DD25" s="12"/>
      <c r="DE25" s="12">
        <v>0</v>
      </c>
      <c r="DF25" s="12">
        <v>0</v>
      </c>
      <c r="DG25" s="12">
        <v>0</v>
      </c>
      <c r="DH25" s="13"/>
      <c r="DI25" s="12">
        <v>0</v>
      </c>
      <c r="DJ25" s="12">
        <v>25000</v>
      </c>
      <c r="DK25" s="12">
        <v>0</v>
      </c>
      <c r="DL25" s="12">
        <v>25000</v>
      </c>
      <c r="DM25" s="13"/>
      <c r="DN25" s="12">
        <v>0</v>
      </c>
      <c r="DO25" s="12">
        <v>0</v>
      </c>
      <c r="DP25" s="12">
        <v>0</v>
      </c>
      <c r="DQ25" s="12">
        <v>0</v>
      </c>
      <c r="DR25" s="13"/>
      <c r="DS25" s="12">
        <v>1</v>
      </c>
      <c r="DT25" s="12">
        <v>80000</v>
      </c>
      <c r="DU25" s="12">
        <v>0</v>
      </c>
      <c r="DV25" s="12">
        <v>80000</v>
      </c>
      <c r="DW25" s="13"/>
      <c r="DX25" s="12">
        <v>0</v>
      </c>
      <c r="DY25" s="12">
        <v>0</v>
      </c>
      <c r="DZ25" s="12">
        <v>0</v>
      </c>
      <c r="EA25" s="12">
        <v>0</v>
      </c>
      <c r="EB25" s="13"/>
      <c r="EC25" s="12">
        <v>0</v>
      </c>
      <c r="ED25" s="12">
        <v>0</v>
      </c>
      <c r="EE25" s="12">
        <v>0</v>
      </c>
      <c r="EF25" s="12">
        <v>0</v>
      </c>
      <c r="EG25" s="13"/>
      <c r="EH25" s="12">
        <v>0</v>
      </c>
      <c r="EI25" s="12">
        <v>50000</v>
      </c>
      <c r="EJ25" s="12">
        <v>0</v>
      </c>
      <c r="EK25" s="12">
        <v>50000</v>
      </c>
      <c r="EL25" s="13"/>
      <c r="EM25" s="12">
        <v>3</v>
      </c>
      <c r="EN25" s="12">
        <v>78500</v>
      </c>
      <c r="EO25" s="12">
        <v>0</v>
      </c>
      <c r="EP25" s="12">
        <v>78500</v>
      </c>
      <c r="EQ25" s="13"/>
      <c r="ER25" s="12">
        <v>0</v>
      </c>
      <c r="ES25" s="12">
        <v>34000</v>
      </c>
      <c r="ET25" s="12">
        <v>0</v>
      </c>
      <c r="EU25" s="12">
        <v>34000</v>
      </c>
      <c r="EV25" s="13"/>
      <c r="EW25" s="12">
        <v>0</v>
      </c>
      <c r="EX25" s="12">
        <v>0</v>
      </c>
      <c r="EY25" s="12">
        <v>0</v>
      </c>
      <c r="EZ25" s="12">
        <v>0</v>
      </c>
      <c r="FA25" s="13"/>
      <c r="FB25" s="12">
        <v>16</v>
      </c>
      <c r="FC25" s="12">
        <v>35000</v>
      </c>
      <c r="FD25" s="12">
        <v>0</v>
      </c>
      <c r="FE25" s="12">
        <v>35000</v>
      </c>
      <c r="FF25" s="13"/>
      <c r="FG25" s="12">
        <v>7</v>
      </c>
      <c r="FH25" s="12">
        <v>7000</v>
      </c>
      <c r="FI25" s="12">
        <v>0</v>
      </c>
      <c r="FJ25" s="12">
        <v>7000</v>
      </c>
      <c r="FK25" s="13"/>
      <c r="FL25" s="12">
        <v>3</v>
      </c>
      <c r="FM25" s="12">
        <v>25000</v>
      </c>
      <c r="FN25" s="12">
        <v>0</v>
      </c>
      <c r="FO25" s="12">
        <v>25000</v>
      </c>
      <c r="FP25" s="13"/>
      <c r="FQ25" s="12">
        <v>0</v>
      </c>
      <c r="FR25" s="12">
        <v>0</v>
      </c>
      <c r="FS25" s="12">
        <v>0</v>
      </c>
      <c r="FT25" s="12">
        <v>0</v>
      </c>
      <c r="FU25" s="13"/>
      <c r="FV25" s="12">
        <v>0</v>
      </c>
      <c r="FW25" s="12">
        <v>0</v>
      </c>
      <c r="FX25" s="12">
        <v>0</v>
      </c>
      <c r="FY25" s="12">
        <v>0</v>
      </c>
      <c r="FZ25" s="13"/>
      <c r="GA25" s="12">
        <v>1</v>
      </c>
      <c r="GB25" s="12">
        <v>20000</v>
      </c>
      <c r="GC25" s="12">
        <v>0</v>
      </c>
      <c r="GD25" s="12">
        <v>20000</v>
      </c>
      <c r="GE25" s="13"/>
      <c r="GF25" s="12">
        <v>1</v>
      </c>
      <c r="GG25" s="12">
        <v>50000</v>
      </c>
      <c r="GH25" s="12">
        <v>0</v>
      </c>
      <c r="GI25" s="12">
        <v>50000</v>
      </c>
      <c r="GJ25" s="13"/>
      <c r="GK25" s="12">
        <v>0</v>
      </c>
      <c r="GL25" s="12">
        <v>0</v>
      </c>
      <c r="GM25" s="12">
        <v>0</v>
      </c>
      <c r="GN25" s="12">
        <v>0</v>
      </c>
      <c r="GO25" s="13"/>
      <c r="GP25" s="12">
        <v>0</v>
      </c>
      <c r="GQ25" s="12">
        <v>0</v>
      </c>
      <c r="GR25" s="12">
        <v>0</v>
      </c>
      <c r="GS25" s="12">
        <v>0</v>
      </c>
      <c r="GT25" s="13"/>
      <c r="GU25" s="12">
        <v>1</v>
      </c>
      <c r="GV25" s="12">
        <v>100000</v>
      </c>
      <c r="GW25" s="12">
        <v>0</v>
      </c>
      <c r="GX25" s="12">
        <v>100000</v>
      </c>
      <c r="GY25" s="13"/>
      <c r="GZ25" s="12">
        <v>25</v>
      </c>
      <c r="HA25" s="12">
        <v>108882.35292500001</v>
      </c>
      <c r="HB25" s="12">
        <v>0</v>
      </c>
      <c r="HC25" s="12">
        <v>108882.35292500001</v>
      </c>
      <c r="HD25" s="13"/>
      <c r="HE25" s="12">
        <v>50</v>
      </c>
      <c r="HF25" s="12">
        <v>600000</v>
      </c>
      <c r="HG25" s="12">
        <v>0</v>
      </c>
      <c r="HH25" s="12">
        <v>600000</v>
      </c>
      <c r="HI25" s="13"/>
      <c r="HJ25" s="12">
        <v>0</v>
      </c>
      <c r="HK25" s="12">
        <v>0</v>
      </c>
      <c r="HL25" s="12">
        <v>0</v>
      </c>
      <c r="HM25" s="12">
        <v>0</v>
      </c>
      <c r="HN25" s="13"/>
      <c r="HO25" s="12">
        <v>0</v>
      </c>
      <c r="HP25" s="12">
        <v>0</v>
      </c>
      <c r="HQ25" s="12">
        <v>0</v>
      </c>
      <c r="HR25" s="12">
        <v>0</v>
      </c>
      <c r="HS25" s="13"/>
      <c r="HT25" s="12">
        <v>0</v>
      </c>
      <c r="HU25" s="12">
        <v>0</v>
      </c>
      <c r="HV25" s="12">
        <v>0</v>
      </c>
      <c r="HW25" s="12">
        <v>0</v>
      </c>
      <c r="HX25" s="13"/>
      <c r="HY25" s="12">
        <v>0</v>
      </c>
      <c r="HZ25" s="12">
        <v>0</v>
      </c>
      <c r="IA25" s="12">
        <v>0</v>
      </c>
      <c r="IB25" s="12">
        <v>0</v>
      </c>
      <c r="IC25" s="13"/>
      <c r="ID25" s="12">
        <v>0</v>
      </c>
      <c r="IE25" s="12">
        <v>0</v>
      </c>
      <c r="IF25" s="12">
        <v>0</v>
      </c>
      <c r="IG25" s="12">
        <v>0</v>
      </c>
      <c r="IH25" s="13"/>
      <c r="II25" s="12">
        <v>0</v>
      </c>
      <c r="IJ25" s="12">
        <v>0</v>
      </c>
      <c r="IK25" s="12">
        <v>0</v>
      </c>
      <c r="IL25" s="12">
        <v>0</v>
      </c>
      <c r="IM25" s="13"/>
      <c r="IN25" s="12">
        <v>0</v>
      </c>
      <c r="IO25" s="12">
        <v>0</v>
      </c>
      <c r="IP25" s="12">
        <v>0</v>
      </c>
      <c r="IQ25" s="12">
        <v>0</v>
      </c>
      <c r="IR25" s="13"/>
      <c r="IS25" s="12">
        <v>0</v>
      </c>
      <c r="IT25" s="12">
        <v>0</v>
      </c>
      <c r="IU25" s="12">
        <v>0</v>
      </c>
      <c r="IV25" s="12">
        <v>0</v>
      </c>
      <c r="IW25" s="13"/>
      <c r="IX25" s="12">
        <v>0</v>
      </c>
      <c r="IY25" s="12">
        <v>0</v>
      </c>
      <c r="IZ25" s="12">
        <v>0</v>
      </c>
      <c r="JA25" s="12">
        <v>0</v>
      </c>
      <c r="JB25" s="13"/>
      <c r="JC25" s="12">
        <v>0</v>
      </c>
      <c r="JD25" s="12">
        <v>0</v>
      </c>
      <c r="JE25" s="12">
        <v>0</v>
      </c>
      <c r="JF25" s="12">
        <v>0</v>
      </c>
      <c r="JG25" s="13"/>
      <c r="JH25" s="12">
        <v>0</v>
      </c>
      <c r="JI25" s="12">
        <v>1415182.352925</v>
      </c>
      <c r="JJ25" s="12">
        <v>0</v>
      </c>
      <c r="JK25" s="72">
        <v>1415182.352925</v>
      </c>
      <c r="JL25" s="13"/>
    </row>
    <row r="26" spans="1:272" hidden="1">
      <c r="A26" s="10">
        <v>20</v>
      </c>
      <c r="B26" s="11" t="s">
        <v>22</v>
      </c>
      <c r="C26" s="12">
        <v>0</v>
      </c>
      <c r="D26" s="12">
        <v>0</v>
      </c>
      <c r="E26" s="12">
        <v>0</v>
      </c>
      <c r="F26" s="12">
        <v>0</v>
      </c>
      <c r="G26" s="13"/>
      <c r="H26" s="12">
        <v>0</v>
      </c>
      <c r="I26" s="12">
        <v>0</v>
      </c>
      <c r="J26" s="12">
        <v>0</v>
      </c>
      <c r="K26" s="12">
        <v>0</v>
      </c>
      <c r="L26" s="13"/>
      <c r="M26" s="12">
        <v>0</v>
      </c>
      <c r="N26" s="12">
        <v>0</v>
      </c>
      <c r="O26" s="12">
        <v>0</v>
      </c>
      <c r="P26" s="12">
        <v>0</v>
      </c>
      <c r="Q26" s="13"/>
      <c r="R26" s="12">
        <v>0</v>
      </c>
      <c r="S26" s="12">
        <v>0</v>
      </c>
      <c r="T26" s="12">
        <v>0</v>
      </c>
      <c r="U26" s="12">
        <v>0</v>
      </c>
      <c r="V26" s="13"/>
      <c r="W26" s="12">
        <v>0</v>
      </c>
      <c r="X26" s="12">
        <v>0</v>
      </c>
      <c r="Y26" s="12">
        <v>0</v>
      </c>
      <c r="Z26" s="12">
        <v>0</v>
      </c>
      <c r="AA26" s="13"/>
      <c r="AB26" s="12">
        <v>0</v>
      </c>
      <c r="AC26" s="12">
        <v>0</v>
      </c>
      <c r="AD26" s="12">
        <v>0</v>
      </c>
      <c r="AE26" s="12">
        <v>0</v>
      </c>
      <c r="AF26" s="13"/>
      <c r="AG26" s="12">
        <v>0</v>
      </c>
      <c r="AH26" s="12">
        <v>95000</v>
      </c>
      <c r="AI26" s="12">
        <v>0</v>
      </c>
      <c r="AJ26" s="12">
        <v>95000</v>
      </c>
      <c r="AK26" s="13"/>
      <c r="AL26" s="12">
        <v>42</v>
      </c>
      <c r="AM26" s="12">
        <v>29400</v>
      </c>
      <c r="AN26" s="12">
        <v>0</v>
      </c>
      <c r="AO26" s="12">
        <v>29400</v>
      </c>
      <c r="AP26" s="13"/>
      <c r="AQ26" s="12">
        <v>0</v>
      </c>
      <c r="AR26" s="12">
        <v>0</v>
      </c>
      <c r="AS26" s="12">
        <v>0</v>
      </c>
      <c r="AT26" s="12">
        <v>0</v>
      </c>
      <c r="AU26" s="13"/>
      <c r="AV26" s="12">
        <v>0</v>
      </c>
      <c r="AW26" s="12">
        <v>0</v>
      </c>
      <c r="AX26" s="12">
        <v>0</v>
      </c>
      <c r="AY26" s="12">
        <v>0</v>
      </c>
      <c r="AZ26" s="13"/>
      <c r="BA26" s="12">
        <v>0</v>
      </c>
      <c r="BB26" s="12">
        <v>0</v>
      </c>
      <c r="BC26" s="12">
        <v>0</v>
      </c>
      <c r="BD26" s="12">
        <v>0</v>
      </c>
      <c r="BE26" s="13"/>
      <c r="BF26" s="12">
        <v>14</v>
      </c>
      <c r="BG26" s="12">
        <v>36000</v>
      </c>
      <c r="BH26" s="12">
        <v>0</v>
      </c>
      <c r="BI26" s="12">
        <v>36000</v>
      </c>
      <c r="BJ26" s="13"/>
      <c r="BK26" s="12">
        <v>14</v>
      </c>
      <c r="BL26" s="12">
        <v>36000</v>
      </c>
      <c r="BM26" s="12">
        <v>0</v>
      </c>
      <c r="BN26" s="12">
        <v>36000</v>
      </c>
      <c r="BO26" s="13"/>
      <c r="BP26" s="12">
        <v>38</v>
      </c>
      <c r="BQ26" s="12">
        <v>84000</v>
      </c>
      <c r="BR26" s="12">
        <v>0</v>
      </c>
      <c r="BS26" s="12">
        <v>84000</v>
      </c>
      <c r="BT26" s="13"/>
      <c r="BU26" s="12">
        <v>0</v>
      </c>
      <c r="BV26" s="12">
        <v>0</v>
      </c>
      <c r="BW26" s="12">
        <v>0</v>
      </c>
      <c r="BX26" s="12">
        <v>0</v>
      </c>
      <c r="BY26" s="13"/>
      <c r="BZ26" s="12">
        <v>0</v>
      </c>
      <c r="CA26" s="12">
        <v>0</v>
      </c>
      <c r="CB26" s="12">
        <v>0</v>
      </c>
      <c r="CC26" s="12">
        <v>0</v>
      </c>
      <c r="CD26" s="13"/>
      <c r="CE26" s="12">
        <v>0</v>
      </c>
      <c r="CF26" s="12">
        <v>0</v>
      </c>
      <c r="CG26" s="12">
        <v>0</v>
      </c>
      <c r="CH26" s="12">
        <v>0</v>
      </c>
      <c r="CI26" s="13"/>
      <c r="CJ26" s="12">
        <v>0</v>
      </c>
      <c r="CK26" s="12">
        <v>0</v>
      </c>
      <c r="CL26" s="12">
        <v>0</v>
      </c>
      <c r="CM26" s="12">
        <v>0</v>
      </c>
      <c r="CN26" s="13"/>
      <c r="CO26" s="12">
        <v>0</v>
      </c>
      <c r="CP26" s="12">
        <v>0</v>
      </c>
      <c r="CQ26" s="12">
        <v>0</v>
      </c>
      <c r="CR26" s="12">
        <v>0</v>
      </c>
      <c r="CS26" s="13"/>
      <c r="CT26" s="12">
        <v>0</v>
      </c>
      <c r="CU26" s="12">
        <v>0</v>
      </c>
      <c r="CV26" s="12">
        <v>0</v>
      </c>
      <c r="CW26" s="12">
        <v>0</v>
      </c>
      <c r="CX26" s="13"/>
      <c r="CY26" s="12"/>
      <c r="CZ26" s="12">
        <v>0</v>
      </c>
      <c r="DA26" s="12">
        <v>0</v>
      </c>
      <c r="DB26" s="12">
        <v>0</v>
      </c>
      <c r="DC26" s="13"/>
      <c r="DD26" s="12"/>
      <c r="DE26" s="12">
        <v>0</v>
      </c>
      <c r="DF26" s="12">
        <v>0</v>
      </c>
      <c r="DG26" s="12">
        <v>0</v>
      </c>
      <c r="DH26" s="13"/>
      <c r="DI26" s="12">
        <v>0</v>
      </c>
      <c r="DJ26" s="12">
        <v>25000</v>
      </c>
      <c r="DK26" s="12">
        <v>0</v>
      </c>
      <c r="DL26" s="12">
        <v>25000</v>
      </c>
      <c r="DM26" s="13"/>
      <c r="DN26" s="12">
        <v>0</v>
      </c>
      <c r="DO26" s="12">
        <v>0</v>
      </c>
      <c r="DP26" s="12">
        <v>0</v>
      </c>
      <c r="DQ26" s="12">
        <v>0</v>
      </c>
      <c r="DR26" s="13"/>
      <c r="DS26" s="12">
        <v>1</v>
      </c>
      <c r="DT26" s="12">
        <v>80000</v>
      </c>
      <c r="DU26" s="12">
        <v>0</v>
      </c>
      <c r="DV26" s="12">
        <v>80000</v>
      </c>
      <c r="DW26" s="13"/>
      <c r="DX26" s="12">
        <v>0</v>
      </c>
      <c r="DY26" s="12">
        <v>0</v>
      </c>
      <c r="DZ26" s="12">
        <v>0</v>
      </c>
      <c r="EA26" s="12">
        <v>0</v>
      </c>
      <c r="EB26" s="13"/>
      <c r="EC26" s="12">
        <v>0</v>
      </c>
      <c r="ED26" s="12">
        <v>0</v>
      </c>
      <c r="EE26" s="12">
        <v>0</v>
      </c>
      <c r="EF26" s="12">
        <v>0</v>
      </c>
      <c r="EG26" s="13"/>
      <c r="EH26" s="12">
        <v>0</v>
      </c>
      <c r="EI26" s="12">
        <v>100000</v>
      </c>
      <c r="EJ26" s="12">
        <v>0</v>
      </c>
      <c r="EK26" s="12">
        <v>100000</v>
      </c>
      <c r="EL26" s="13"/>
      <c r="EM26" s="12">
        <v>13</v>
      </c>
      <c r="EN26" s="12">
        <v>451000</v>
      </c>
      <c r="EO26" s="12">
        <v>0</v>
      </c>
      <c r="EP26" s="12">
        <v>451000</v>
      </c>
      <c r="EQ26" s="13"/>
      <c r="ER26" s="12">
        <v>0</v>
      </c>
      <c r="ES26" s="12">
        <v>70000</v>
      </c>
      <c r="ET26" s="12">
        <v>0</v>
      </c>
      <c r="EU26" s="12">
        <v>70000</v>
      </c>
      <c r="EV26" s="13"/>
      <c r="EW26" s="12">
        <v>0</v>
      </c>
      <c r="EX26" s="12">
        <v>0</v>
      </c>
      <c r="EY26" s="12">
        <v>0</v>
      </c>
      <c r="EZ26" s="12">
        <v>0</v>
      </c>
      <c r="FA26" s="13"/>
      <c r="FB26" s="12">
        <v>7</v>
      </c>
      <c r="FC26" s="12">
        <v>65000</v>
      </c>
      <c r="FD26" s="12">
        <v>0</v>
      </c>
      <c r="FE26" s="12">
        <v>65000</v>
      </c>
      <c r="FF26" s="13"/>
      <c r="FG26" s="12">
        <v>13</v>
      </c>
      <c r="FH26" s="12">
        <v>13000</v>
      </c>
      <c r="FI26" s="12">
        <v>0</v>
      </c>
      <c r="FJ26" s="12">
        <v>13000</v>
      </c>
      <c r="FK26" s="13"/>
      <c r="FL26" s="12">
        <v>3</v>
      </c>
      <c r="FM26" s="12">
        <v>25000</v>
      </c>
      <c r="FN26" s="12">
        <v>0</v>
      </c>
      <c r="FO26" s="12">
        <v>25000</v>
      </c>
      <c r="FP26" s="13"/>
      <c r="FQ26" s="12">
        <v>0</v>
      </c>
      <c r="FR26" s="12">
        <v>0</v>
      </c>
      <c r="FS26" s="12">
        <v>0</v>
      </c>
      <c r="FT26" s="12">
        <v>0</v>
      </c>
      <c r="FU26" s="13"/>
      <c r="FV26" s="12">
        <v>0</v>
      </c>
      <c r="FW26" s="12">
        <v>0</v>
      </c>
      <c r="FX26" s="12">
        <v>0</v>
      </c>
      <c r="FY26" s="12">
        <v>0</v>
      </c>
      <c r="FZ26" s="13"/>
      <c r="GA26" s="12">
        <v>1</v>
      </c>
      <c r="GB26" s="12">
        <v>20000</v>
      </c>
      <c r="GC26" s="12">
        <v>0</v>
      </c>
      <c r="GD26" s="12">
        <v>20000</v>
      </c>
      <c r="GE26" s="13"/>
      <c r="GF26" s="12">
        <v>1</v>
      </c>
      <c r="GG26" s="12">
        <v>50000</v>
      </c>
      <c r="GH26" s="12">
        <v>0</v>
      </c>
      <c r="GI26" s="12">
        <v>50000</v>
      </c>
      <c r="GJ26" s="13"/>
      <c r="GK26" s="12">
        <v>0</v>
      </c>
      <c r="GL26" s="12">
        <v>0</v>
      </c>
      <c r="GM26" s="12">
        <v>0</v>
      </c>
      <c r="GN26" s="12">
        <v>0</v>
      </c>
      <c r="GO26" s="13"/>
      <c r="GP26" s="12">
        <v>0</v>
      </c>
      <c r="GQ26" s="12">
        <v>0</v>
      </c>
      <c r="GR26" s="12">
        <v>0</v>
      </c>
      <c r="GS26" s="12">
        <v>0</v>
      </c>
      <c r="GT26" s="13"/>
      <c r="GU26" s="12">
        <v>1</v>
      </c>
      <c r="GV26" s="12">
        <v>100000</v>
      </c>
      <c r="GW26" s="12">
        <v>0</v>
      </c>
      <c r="GX26" s="12">
        <v>100000</v>
      </c>
      <c r="GY26" s="13"/>
      <c r="GZ26" s="12">
        <v>66</v>
      </c>
      <c r="HA26" s="12">
        <v>287449.41172200005</v>
      </c>
      <c r="HB26" s="12">
        <v>0</v>
      </c>
      <c r="HC26" s="12">
        <v>287449.41172200005</v>
      </c>
      <c r="HD26" s="13"/>
      <c r="HE26" s="12">
        <v>123</v>
      </c>
      <c r="HF26" s="12">
        <v>1476000</v>
      </c>
      <c r="HG26" s="12">
        <v>0</v>
      </c>
      <c r="HH26" s="12">
        <v>1476000</v>
      </c>
      <c r="HI26" s="13"/>
      <c r="HJ26" s="12">
        <v>0</v>
      </c>
      <c r="HK26" s="12">
        <v>0</v>
      </c>
      <c r="HL26" s="12">
        <v>0</v>
      </c>
      <c r="HM26" s="12">
        <v>0</v>
      </c>
      <c r="HN26" s="13"/>
      <c r="HO26" s="12">
        <v>0</v>
      </c>
      <c r="HP26" s="12">
        <v>0</v>
      </c>
      <c r="HQ26" s="12">
        <v>0</v>
      </c>
      <c r="HR26" s="12">
        <v>0</v>
      </c>
      <c r="HS26" s="13"/>
      <c r="HT26" s="12">
        <v>0</v>
      </c>
      <c r="HU26" s="12">
        <v>0</v>
      </c>
      <c r="HV26" s="12">
        <v>0</v>
      </c>
      <c r="HW26" s="12">
        <v>0</v>
      </c>
      <c r="HX26" s="13"/>
      <c r="HY26" s="12">
        <v>0</v>
      </c>
      <c r="HZ26" s="12">
        <v>0</v>
      </c>
      <c r="IA26" s="12">
        <v>0</v>
      </c>
      <c r="IB26" s="12">
        <v>0</v>
      </c>
      <c r="IC26" s="13"/>
      <c r="ID26" s="12">
        <v>0</v>
      </c>
      <c r="IE26" s="12">
        <v>0</v>
      </c>
      <c r="IF26" s="12">
        <v>0</v>
      </c>
      <c r="IG26" s="12">
        <v>0</v>
      </c>
      <c r="IH26" s="13"/>
      <c r="II26" s="12">
        <v>0</v>
      </c>
      <c r="IJ26" s="12">
        <v>0</v>
      </c>
      <c r="IK26" s="12">
        <v>0</v>
      </c>
      <c r="IL26" s="12">
        <v>0</v>
      </c>
      <c r="IM26" s="13"/>
      <c r="IN26" s="12">
        <v>0</v>
      </c>
      <c r="IO26" s="12">
        <v>0</v>
      </c>
      <c r="IP26" s="12">
        <v>0</v>
      </c>
      <c r="IQ26" s="12">
        <v>0</v>
      </c>
      <c r="IR26" s="13"/>
      <c r="IS26" s="12">
        <v>0</v>
      </c>
      <c r="IT26" s="12">
        <v>0</v>
      </c>
      <c r="IU26" s="12">
        <v>0</v>
      </c>
      <c r="IV26" s="12">
        <v>0</v>
      </c>
      <c r="IW26" s="13"/>
      <c r="IX26" s="12">
        <v>0</v>
      </c>
      <c r="IY26" s="12">
        <v>0</v>
      </c>
      <c r="IZ26" s="12">
        <v>0</v>
      </c>
      <c r="JA26" s="12">
        <v>0</v>
      </c>
      <c r="JB26" s="13"/>
      <c r="JC26" s="12">
        <v>0</v>
      </c>
      <c r="JD26" s="12">
        <v>0</v>
      </c>
      <c r="JE26" s="12">
        <v>0</v>
      </c>
      <c r="JF26" s="12">
        <v>0</v>
      </c>
      <c r="JG26" s="13"/>
      <c r="JH26" s="12">
        <v>0</v>
      </c>
      <c r="JI26" s="12">
        <v>3042849.4117219998</v>
      </c>
      <c r="JJ26" s="12">
        <v>0</v>
      </c>
      <c r="JK26" s="72">
        <v>3042849.4117219998</v>
      </c>
      <c r="JL26" s="13"/>
    </row>
    <row r="27" spans="1:272" hidden="1">
      <c r="A27" s="10">
        <v>21</v>
      </c>
      <c r="B27" s="11" t="s">
        <v>23</v>
      </c>
      <c r="C27" s="12">
        <v>0</v>
      </c>
      <c r="D27" s="12">
        <v>0</v>
      </c>
      <c r="E27" s="12">
        <v>0</v>
      </c>
      <c r="F27" s="12">
        <v>0</v>
      </c>
      <c r="G27" s="13"/>
      <c r="H27" s="12">
        <v>0</v>
      </c>
      <c r="I27" s="12">
        <v>0</v>
      </c>
      <c r="J27" s="12">
        <v>0</v>
      </c>
      <c r="K27" s="12">
        <v>0</v>
      </c>
      <c r="L27" s="13"/>
      <c r="M27" s="12">
        <v>0</v>
      </c>
      <c r="N27" s="12">
        <v>0</v>
      </c>
      <c r="O27" s="12">
        <v>0</v>
      </c>
      <c r="P27" s="12">
        <v>0</v>
      </c>
      <c r="Q27" s="13"/>
      <c r="R27" s="12">
        <v>0</v>
      </c>
      <c r="S27" s="12">
        <v>0</v>
      </c>
      <c r="T27" s="12">
        <v>0</v>
      </c>
      <c r="U27" s="12">
        <v>0</v>
      </c>
      <c r="V27" s="13"/>
      <c r="W27" s="12">
        <v>0</v>
      </c>
      <c r="X27" s="12">
        <v>0</v>
      </c>
      <c r="Y27" s="12">
        <v>0</v>
      </c>
      <c r="Z27" s="12">
        <v>0</v>
      </c>
      <c r="AA27" s="13"/>
      <c r="AB27" s="12">
        <v>0</v>
      </c>
      <c r="AC27" s="12">
        <v>0</v>
      </c>
      <c r="AD27" s="12">
        <v>0</v>
      </c>
      <c r="AE27" s="12">
        <v>0</v>
      </c>
      <c r="AF27" s="13"/>
      <c r="AG27" s="12">
        <v>0</v>
      </c>
      <c r="AH27" s="12">
        <v>111000</v>
      </c>
      <c r="AI27" s="12">
        <v>0</v>
      </c>
      <c r="AJ27" s="12">
        <v>111000</v>
      </c>
      <c r="AK27" s="13"/>
      <c r="AL27" s="12">
        <v>66</v>
      </c>
      <c r="AM27" s="12">
        <v>46200</v>
      </c>
      <c r="AN27" s="12">
        <v>0</v>
      </c>
      <c r="AO27" s="12">
        <v>46200</v>
      </c>
      <c r="AP27" s="13"/>
      <c r="AQ27" s="12">
        <v>0</v>
      </c>
      <c r="AR27" s="12">
        <v>0</v>
      </c>
      <c r="AS27" s="12">
        <v>0</v>
      </c>
      <c r="AT27" s="12">
        <v>0</v>
      </c>
      <c r="AU27" s="13"/>
      <c r="AV27" s="12">
        <v>0</v>
      </c>
      <c r="AW27" s="12">
        <v>0</v>
      </c>
      <c r="AX27" s="12">
        <v>0</v>
      </c>
      <c r="AY27" s="12">
        <v>0</v>
      </c>
      <c r="AZ27" s="13"/>
      <c r="BA27" s="12">
        <v>0</v>
      </c>
      <c r="BB27" s="12">
        <v>0</v>
      </c>
      <c r="BC27" s="12">
        <v>0</v>
      </c>
      <c r="BD27" s="12">
        <v>0</v>
      </c>
      <c r="BE27" s="13"/>
      <c r="BF27" s="12">
        <v>22</v>
      </c>
      <c r="BG27" s="12">
        <v>52000</v>
      </c>
      <c r="BH27" s="12">
        <v>0</v>
      </c>
      <c r="BI27" s="12">
        <v>52000</v>
      </c>
      <c r="BJ27" s="13"/>
      <c r="BK27" s="12">
        <v>22</v>
      </c>
      <c r="BL27" s="12">
        <v>52000</v>
      </c>
      <c r="BM27" s="12">
        <v>0</v>
      </c>
      <c r="BN27" s="12">
        <v>52000</v>
      </c>
      <c r="BO27" s="13"/>
      <c r="BP27" s="12">
        <v>97</v>
      </c>
      <c r="BQ27" s="12">
        <v>202000</v>
      </c>
      <c r="BR27" s="12">
        <v>0</v>
      </c>
      <c r="BS27" s="12">
        <v>202000</v>
      </c>
      <c r="BT27" s="13"/>
      <c r="BU27" s="12">
        <v>0</v>
      </c>
      <c r="BV27" s="12">
        <v>0</v>
      </c>
      <c r="BW27" s="12">
        <v>0</v>
      </c>
      <c r="BX27" s="12">
        <v>0</v>
      </c>
      <c r="BY27" s="13"/>
      <c r="BZ27" s="12">
        <v>0</v>
      </c>
      <c r="CA27" s="12">
        <v>0</v>
      </c>
      <c r="CB27" s="12">
        <v>0</v>
      </c>
      <c r="CC27" s="12">
        <v>0</v>
      </c>
      <c r="CD27" s="13"/>
      <c r="CE27" s="12">
        <v>0</v>
      </c>
      <c r="CF27" s="12">
        <v>0</v>
      </c>
      <c r="CG27" s="12">
        <v>0</v>
      </c>
      <c r="CH27" s="12">
        <v>0</v>
      </c>
      <c r="CI27" s="13"/>
      <c r="CJ27" s="12">
        <v>0</v>
      </c>
      <c r="CK27" s="12">
        <v>0</v>
      </c>
      <c r="CL27" s="12">
        <v>0</v>
      </c>
      <c r="CM27" s="12">
        <v>0</v>
      </c>
      <c r="CN27" s="13"/>
      <c r="CO27" s="12">
        <v>0</v>
      </c>
      <c r="CP27" s="12">
        <v>0</v>
      </c>
      <c r="CQ27" s="12">
        <v>0</v>
      </c>
      <c r="CR27" s="12">
        <v>0</v>
      </c>
      <c r="CS27" s="13"/>
      <c r="CT27" s="12">
        <v>0</v>
      </c>
      <c r="CU27" s="12">
        <v>0</v>
      </c>
      <c r="CV27" s="12">
        <v>0</v>
      </c>
      <c r="CW27" s="12">
        <v>0</v>
      </c>
      <c r="CX27" s="13"/>
      <c r="CY27" s="12"/>
      <c r="CZ27" s="12">
        <v>0</v>
      </c>
      <c r="DA27" s="12">
        <v>0</v>
      </c>
      <c r="DB27" s="12">
        <v>0</v>
      </c>
      <c r="DC27" s="13"/>
      <c r="DD27" s="12"/>
      <c r="DE27" s="12">
        <v>0</v>
      </c>
      <c r="DF27" s="12">
        <v>0</v>
      </c>
      <c r="DG27" s="12">
        <v>0</v>
      </c>
      <c r="DH27" s="13"/>
      <c r="DI27" s="12">
        <v>0</v>
      </c>
      <c r="DJ27" s="12">
        <v>25000</v>
      </c>
      <c r="DK27" s="12">
        <v>0</v>
      </c>
      <c r="DL27" s="12">
        <v>25000</v>
      </c>
      <c r="DM27" s="13"/>
      <c r="DN27" s="12">
        <v>0</v>
      </c>
      <c r="DO27" s="12">
        <v>0</v>
      </c>
      <c r="DP27" s="12">
        <v>0</v>
      </c>
      <c r="DQ27" s="12">
        <v>0</v>
      </c>
      <c r="DR27" s="13"/>
      <c r="DS27" s="12">
        <v>1</v>
      </c>
      <c r="DT27" s="12">
        <v>80000</v>
      </c>
      <c r="DU27" s="12">
        <v>0</v>
      </c>
      <c r="DV27" s="12">
        <v>80000</v>
      </c>
      <c r="DW27" s="13"/>
      <c r="DX27" s="12">
        <v>0</v>
      </c>
      <c r="DY27" s="12">
        <v>0</v>
      </c>
      <c r="DZ27" s="12">
        <v>0</v>
      </c>
      <c r="EA27" s="12">
        <v>0</v>
      </c>
      <c r="EB27" s="13"/>
      <c r="EC27" s="12">
        <v>0</v>
      </c>
      <c r="ED27" s="12">
        <v>0</v>
      </c>
      <c r="EE27" s="12">
        <v>0</v>
      </c>
      <c r="EF27" s="12">
        <v>0</v>
      </c>
      <c r="EG27" s="13"/>
      <c r="EH27" s="12">
        <v>0</v>
      </c>
      <c r="EI27" s="12">
        <v>100000</v>
      </c>
      <c r="EJ27" s="12">
        <v>0</v>
      </c>
      <c r="EK27" s="12">
        <v>100000</v>
      </c>
      <c r="EL27" s="13"/>
      <c r="EM27" s="12">
        <v>21</v>
      </c>
      <c r="EN27" s="12">
        <v>587000</v>
      </c>
      <c r="EO27" s="12">
        <v>0</v>
      </c>
      <c r="EP27" s="12">
        <v>587000</v>
      </c>
      <c r="EQ27" s="13"/>
      <c r="ER27" s="12">
        <v>0</v>
      </c>
      <c r="ES27" s="12">
        <v>102000</v>
      </c>
      <c r="ET27" s="12">
        <v>0</v>
      </c>
      <c r="EU27" s="12">
        <v>102000</v>
      </c>
      <c r="EV27" s="13"/>
      <c r="EW27" s="12">
        <v>0</v>
      </c>
      <c r="EX27" s="12">
        <v>0</v>
      </c>
      <c r="EY27" s="12">
        <v>0</v>
      </c>
      <c r="EZ27" s="12">
        <v>0</v>
      </c>
      <c r="FA27" s="13"/>
      <c r="FB27" s="12">
        <v>7</v>
      </c>
      <c r="FC27" s="12">
        <v>105000</v>
      </c>
      <c r="FD27" s="12">
        <v>0</v>
      </c>
      <c r="FE27" s="12">
        <v>105000</v>
      </c>
      <c r="FF27" s="13"/>
      <c r="FG27" s="12">
        <v>21</v>
      </c>
      <c r="FH27" s="12">
        <v>21000</v>
      </c>
      <c r="FI27" s="12">
        <v>0</v>
      </c>
      <c r="FJ27" s="12">
        <v>21000</v>
      </c>
      <c r="FK27" s="13"/>
      <c r="FL27" s="12">
        <v>3</v>
      </c>
      <c r="FM27" s="12">
        <v>25000</v>
      </c>
      <c r="FN27" s="12">
        <v>0</v>
      </c>
      <c r="FO27" s="12">
        <v>25000</v>
      </c>
      <c r="FP27" s="13"/>
      <c r="FQ27" s="12">
        <v>0</v>
      </c>
      <c r="FR27" s="12">
        <v>0</v>
      </c>
      <c r="FS27" s="12">
        <v>0</v>
      </c>
      <c r="FT27" s="12">
        <v>0</v>
      </c>
      <c r="FU27" s="13"/>
      <c r="FV27" s="12">
        <v>0</v>
      </c>
      <c r="FW27" s="12">
        <v>0</v>
      </c>
      <c r="FX27" s="12">
        <v>0</v>
      </c>
      <c r="FY27" s="12">
        <v>0</v>
      </c>
      <c r="FZ27" s="13"/>
      <c r="GA27" s="12">
        <v>1</v>
      </c>
      <c r="GB27" s="12">
        <v>20000</v>
      </c>
      <c r="GC27" s="12">
        <v>0</v>
      </c>
      <c r="GD27" s="12">
        <v>20000</v>
      </c>
      <c r="GE27" s="13"/>
      <c r="GF27" s="12">
        <v>1</v>
      </c>
      <c r="GG27" s="12">
        <v>50000</v>
      </c>
      <c r="GH27" s="12">
        <v>0</v>
      </c>
      <c r="GI27" s="12">
        <v>50000</v>
      </c>
      <c r="GJ27" s="13"/>
      <c r="GK27" s="12">
        <v>0</v>
      </c>
      <c r="GL27" s="12">
        <v>0</v>
      </c>
      <c r="GM27" s="12">
        <v>0</v>
      </c>
      <c r="GN27" s="12">
        <v>0</v>
      </c>
      <c r="GO27" s="13"/>
      <c r="GP27" s="12">
        <v>0</v>
      </c>
      <c r="GQ27" s="12">
        <v>0</v>
      </c>
      <c r="GR27" s="12">
        <v>0</v>
      </c>
      <c r="GS27" s="12">
        <v>0</v>
      </c>
      <c r="GT27" s="13"/>
      <c r="GU27" s="12">
        <v>1</v>
      </c>
      <c r="GV27" s="12">
        <v>100000</v>
      </c>
      <c r="GW27" s="12">
        <v>0</v>
      </c>
      <c r="GX27" s="12">
        <v>100000</v>
      </c>
      <c r="GY27" s="13"/>
      <c r="GZ27" s="12">
        <v>92</v>
      </c>
      <c r="HA27" s="12">
        <v>400687.05876400002</v>
      </c>
      <c r="HB27" s="12">
        <v>0</v>
      </c>
      <c r="HC27" s="12">
        <v>400687.05876400002</v>
      </c>
      <c r="HD27" s="13"/>
      <c r="HE27" s="12">
        <v>200</v>
      </c>
      <c r="HF27" s="12">
        <v>2400000</v>
      </c>
      <c r="HG27" s="12">
        <v>0</v>
      </c>
      <c r="HH27" s="12">
        <v>2400000</v>
      </c>
      <c r="HI27" s="13"/>
      <c r="HJ27" s="12">
        <v>0</v>
      </c>
      <c r="HK27" s="12">
        <v>0</v>
      </c>
      <c r="HL27" s="12">
        <v>0</v>
      </c>
      <c r="HM27" s="12">
        <v>0</v>
      </c>
      <c r="HN27" s="13"/>
      <c r="HO27" s="12">
        <v>0</v>
      </c>
      <c r="HP27" s="12">
        <v>0</v>
      </c>
      <c r="HQ27" s="12">
        <v>0</v>
      </c>
      <c r="HR27" s="12">
        <v>0</v>
      </c>
      <c r="HS27" s="13"/>
      <c r="HT27" s="12">
        <v>0</v>
      </c>
      <c r="HU27" s="12">
        <v>0</v>
      </c>
      <c r="HV27" s="12">
        <v>0</v>
      </c>
      <c r="HW27" s="12">
        <v>0</v>
      </c>
      <c r="HX27" s="13"/>
      <c r="HY27" s="12">
        <v>0</v>
      </c>
      <c r="HZ27" s="12">
        <v>0</v>
      </c>
      <c r="IA27" s="12">
        <v>0</v>
      </c>
      <c r="IB27" s="12">
        <v>0</v>
      </c>
      <c r="IC27" s="13"/>
      <c r="ID27" s="12">
        <v>0</v>
      </c>
      <c r="IE27" s="12">
        <v>0</v>
      </c>
      <c r="IF27" s="12">
        <v>0</v>
      </c>
      <c r="IG27" s="12">
        <v>0</v>
      </c>
      <c r="IH27" s="13"/>
      <c r="II27" s="12">
        <v>0</v>
      </c>
      <c r="IJ27" s="12">
        <v>0</v>
      </c>
      <c r="IK27" s="12">
        <v>0</v>
      </c>
      <c r="IL27" s="12">
        <v>0</v>
      </c>
      <c r="IM27" s="13"/>
      <c r="IN27" s="12">
        <v>0</v>
      </c>
      <c r="IO27" s="12">
        <v>0</v>
      </c>
      <c r="IP27" s="12">
        <v>0</v>
      </c>
      <c r="IQ27" s="12">
        <v>0</v>
      </c>
      <c r="IR27" s="13"/>
      <c r="IS27" s="12">
        <v>0</v>
      </c>
      <c r="IT27" s="12">
        <v>0</v>
      </c>
      <c r="IU27" s="12">
        <v>0</v>
      </c>
      <c r="IV27" s="12">
        <v>0</v>
      </c>
      <c r="IW27" s="13"/>
      <c r="IX27" s="12">
        <v>0</v>
      </c>
      <c r="IY27" s="12">
        <v>0</v>
      </c>
      <c r="IZ27" s="12">
        <v>0</v>
      </c>
      <c r="JA27" s="12">
        <v>0</v>
      </c>
      <c r="JB27" s="13"/>
      <c r="JC27" s="12">
        <v>0</v>
      </c>
      <c r="JD27" s="12">
        <v>0</v>
      </c>
      <c r="JE27" s="12">
        <v>0</v>
      </c>
      <c r="JF27" s="12">
        <v>0</v>
      </c>
      <c r="JG27" s="13"/>
      <c r="JH27" s="12">
        <v>0</v>
      </c>
      <c r="JI27" s="12">
        <v>4478887.0587639995</v>
      </c>
      <c r="JJ27" s="12">
        <v>0</v>
      </c>
      <c r="JK27" s="72">
        <v>4478887.0587639995</v>
      </c>
      <c r="JL27" s="13"/>
    </row>
    <row r="28" spans="1:272" hidden="1">
      <c r="A28" s="10">
        <v>22</v>
      </c>
      <c r="B28" s="11" t="s">
        <v>24</v>
      </c>
      <c r="C28" s="12">
        <v>0</v>
      </c>
      <c r="D28" s="12">
        <v>0</v>
      </c>
      <c r="E28" s="12">
        <v>0</v>
      </c>
      <c r="F28" s="12">
        <v>0</v>
      </c>
      <c r="G28" s="13"/>
      <c r="H28" s="12">
        <v>0</v>
      </c>
      <c r="I28" s="12">
        <v>0</v>
      </c>
      <c r="J28" s="12">
        <v>0</v>
      </c>
      <c r="K28" s="12">
        <v>0</v>
      </c>
      <c r="L28" s="13"/>
      <c r="M28" s="12">
        <v>0</v>
      </c>
      <c r="N28" s="12">
        <v>0</v>
      </c>
      <c r="O28" s="12">
        <v>0</v>
      </c>
      <c r="P28" s="12">
        <v>0</v>
      </c>
      <c r="Q28" s="13"/>
      <c r="R28" s="12">
        <v>0</v>
      </c>
      <c r="S28" s="12">
        <v>0</v>
      </c>
      <c r="T28" s="12">
        <v>0</v>
      </c>
      <c r="U28" s="12">
        <v>0</v>
      </c>
      <c r="V28" s="13"/>
      <c r="W28" s="12">
        <v>0</v>
      </c>
      <c r="X28" s="12">
        <v>0</v>
      </c>
      <c r="Y28" s="12">
        <v>0</v>
      </c>
      <c r="Z28" s="12">
        <v>0</v>
      </c>
      <c r="AA28" s="13"/>
      <c r="AB28" s="12">
        <v>0</v>
      </c>
      <c r="AC28" s="12">
        <v>0</v>
      </c>
      <c r="AD28" s="12">
        <v>0</v>
      </c>
      <c r="AE28" s="12">
        <v>0</v>
      </c>
      <c r="AF28" s="13"/>
      <c r="AG28" s="12">
        <v>0</v>
      </c>
      <c r="AH28" s="12">
        <v>87000</v>
      </c>
      <c r="AI28" s="12">
        <v>0</v>
      </c>
      <c r="AJ28" s="12">
        <v>87000</v>
      </c>
      <c r="AK28" s="13"/>
      <c r="AL28" s="12">
        <v>30</v>
      </c>
      <c r="AM28" s="12">
        <v>21000</v>
      </c>
      <c r="AN28" s="12">
        <v>0</v>
      </c>
      <c r="AO28" s="12">
        <v>21000</v>
      </c>
      <c r="AP28" s="13"/>
      <c r="AQ28" s="12">
        <v>0</v>
      </c>
      <c r="AR28" s="12">
        <v>0</v>
      </c>
      <c r="AS28" s="12">
        <v>0</v>
      </c>
      <c r="AT28" s="12">
        <v>0</v>
      </c>
      <c r="AU28" s="13"/>
      <c r="AV28" s="12">
        <v>0</v>
      </c>
      <c r="AW28" s="12">
        <v>0</v>
      </c>
      <c r="AX28" s="12">
        <v>0</v>
      </c>
      <c r="AY28" s="12">
        <v>0</v>
      </c>
      <c r="AZ28" s="13"/>
      <c r="BA28" s="12">
        <v>0</v>
      </c>
      <c r="BB28" s="12">
        <v>0</v>
      </c>
      <c r="BC28" s="12">
        <v>0</v>
      </c>
      <c r="BD28" s="12">
        <v>0</v>
      </c>
      <c r="BE28" s="13"/>
      <c r="BF28" s="12">
        <v>10</v>
      </c>
      <c r="BG28" s="12">
        <v>28000</v>
      </c>
      <c r="BH28" s="12">
        <v>0</v>
      </c>
      <c r="BI28" s="12">
        <v>28000</v>
      </c>
      <c r="BJ28" s="13"/>
      <c r="BK28" s="12">
        <v>10</v>
      </c>
      <c r="BL28" s="12">
        <v>28000</v>
      </c>
      <c r="BM28" s="12">
        <v>0</v>
      </c>
      <c r="BN28" s="12">
        <v>28000</v>
      </c>
      <c r="BO28" s="13"/>
      <c r="BP28" s="12">
        <v>35</v>
      </c>
      <c r="BQ28" s="12">
        <v>78000</v>
      </c>
      <c r="BR28" s="12">
        <v>0</v>
      </c>
      <c r="BS28" s="12">
        <v>78000</v>
      </c>
      <c r="BT28" s="13"/>
      <c r="BU28" s="12">
        <v>0</v>
      </c>
      <c r="BV28" s="12">
        <v>0</v>
      </c>
      <c r="BW28" s="12">
        <v>0</v>
      </c>
      <c r="BX28" s="12">
        <v>0</v>
      </c>
      <c r="BY28" s="13"/>
      <c r="BZ28" s="12">
        <v>0</v>
      </c>
      <c r="CA28" s="12">
        <v>0</v>
      </c>
      <c r="CB28" s="12">
        <v>0</v>
      </c>
      <c r="CC28" s="12">
        <v>0</v>
      </c>
      <c r="CD28" s="13"/>
      <c r="CE28" s="12">
        <v>0</v>
      </c>
      <c r="CF28" s="12">
        <v>0</v>
      </c>
      <c r="CG28" s="12">
        <v>0</v>
      </c>
      <c r="CH28" s="12">
        <v>0</v>
      </c>
      <c r="CI28" s="13"/>
      <c r="CJ28" s="12">
        <v>0</v>
      </c>
      <c r="CK28" s="12">
        <v>0</v>
      </c>
      <c r="CL28" s="12">
        <v>0</v>
      </c>
      <c r="CM28" s="12">
        <v>0</v>
      </c>
      <c r="CN28" s="13"/>
      <c r="CO28" s="12">
        <v>0</v>
      </c>
      <c r="CP28" s="12">
        <v>0</v>
      </c>
      <c r="CQ28" s="12">
        <v>0</v>
      </c>
      <c r="CR28" s="12">
        <v>0</v>
      </c>
      <c r="CS28" s="13"/>
      <c r="CT28" s="12">
        <v>0</v>
      </c>
      <c r="CU28" s="12">
        <v>0</v>
      </c>
      <c r="CV28" s="12">
        <v>0</v>
      </c>
      <c r="CW28" s="12">
        <v>0</v>
      </c>
      <c r="CX28" s="13"/>
      <c r="CY28" s="12"/>
      <c r="CZ28" s="12">
        <v>0</v>
      </c>
      <c r="DA28" s="12">
        <v>0</v>
      </c>
      <c r="DB28" s="12">
        <v>0</v>
      </c>
      <c r="DC28" s="13"/>
      <c r="DD28" s="12">
        <v>1</v>
      </c>
      <c r="DE28" s="12">
        <v>40000</v>
      </c>
      <c r="DF28" s="12">
        <v>0</v>
      </c>
      <c r="DG28" s="12">
        <v>40000</v>
      </c>
      <c r="DH28" s="13"/>
      <c r="DI28" s="12">
        <v>0</v>
      </c>
      <c r="DJ28" s="12">
        <v>25000</v>
      </c>
      <c r="DK28" s="12">
        <v>0</v>
      </c>
      <c r="DL28" s="12">
        <v>25000</v>
      </c>
      <c r="DM28" s="13"/>
      <c r="DN28" s="12">
        <v>0</v>
      </c>
      <c r="DO28" s="12">
        <v>0</v>
      </c>
      <c r="DP28" s="12">
        <v>0</v>
      </c>
      <c r="DQ28" s="12">
        <v>0</v>
      </c>
      <c r="DR28" s="13"/>
      <c r="DS28" s="12">
        <v>1</v>
      </c>
      <c r="DT28" s="12">
        <v>125000</v>
      </c>
      <c r="DU28" s="12">
        <v>0</v>
      </c>
      <c r="DV28" s="12">
        <v>125000</v>
      </c>
      <c r="DW28" s="13"/>
      <c r="DX28" s="12">
        <v>0</v>
      </c>
      <c r="DY28" s="12">
        <v>0</v>
      </c>
      <c r="DZ28" s="12">
        <v>0</v>
      </c>
      <c r="EA28" s="12">
        <v>0</v>
      </c>
      <c r="EB28" s="13"/>
      <c r="EC28" s="12">
        <v>0</v>
      </c>
      <c r="ED28" s="12">
        <v>0</v>
      </c>
      <c r="EE28" s="12">
        <v>0</v>
      </c>
      <c r="EF28" s="12">
        <v>0</v>
      </c>
      <c r="EG28" s="13"/>
      <c r="EH28" s="12">
        <v>0</v>
      </c>
      <c r="EI28" s="12">
        <v>100000</v>
      </c>
      <c r="EJ28" s="12">
        <v>0</v>
      </c>
      <c r="EK28" s="12">
        <v>100000</v>
      </c>
      <c r="EL28" s="13"/>
      <c r="EM28" s="12">
        <v>7</v>
      </c>
      <c r="EN28" s="12">
        <v>191500</v>
      </c>
      <c r="EO28" s="12">
        <v>0</v>
      </c>
      <c r="EP28" s="12">
        <v>191500</v>
      </c>
      <c r="EQ28" s="13"/>
      <c r="ER28" s="12">
        <v>0</v>
      </c>
      <c r="ES28" s="12">
        <v>50000</v>
      </c>
      <c r="ET28" s="12">
        <v>0</v>
      </c>
      <c r="EU28" s="12">
        <v>50000</v>
      </c>
      <c r="EV28" s="13"/>
      <c r="EW28" s="12">
        <v>0</v>
      </c>
      <c r="EX28" s="12">
        <v>0</v>
      </c>
      <c r="EY28" s="12">
        <v>0</v>
      </c>
      <c r="EZ28" s="12">
        <v>0</v>
      </c>
      <c r="FA28" s="13"/>
      <c r="FB28" s="12">
        <v>7</v>
      </c>
      <c r="FC28" s="12">
        <v>45000</v>
      </c>
      <c r="FD28" s="12">
        <v>0</v>
      </c>
      <c r="FE28" s="12">
        <v>45000</v>
      </c>
      <c r="FF28" s="13"/>
      <c r="FG28" s="12">
        <v>9</v>
      </c>
      <c r="FH28" s="12">
        <v>9000</v>
      </c>
      <c r="FI28" s="12">
        <v>0</v>
      </c>
      <c r="FJ28" s="12">
        <v>9000</v>
      </c>
      <c r="FK28" s="13"/>
      <c r="FL28" s="12">
        <v>3</v>
      </c>
      <c r="FM28" s="12">
        <v>25000</v>
      </c>
      <c r="FN28" s="12">
        <v>0</v>
      </c>
      <c r="FO28" s="12">
        <v>25000</v>
      </c>
      <c r="FP28" s="13"/>
      <c r="FQ28" s="12">
        <v>0</v>
      </c>
      <c r="FR28" s="12">
        <v>0</v>
      </c>
      <c r="FS28" s="12">
        <v>0</v>
      </c>
      <c r="FT28" s="12">
        <v>0</v>
      </c>
      <c r="FU28" s="13"/>
      <c r="FV28" s="12">
        <v>0</v>
      </c>
      <c r="FW28" s="12">
        <v>0</v>
      </c>
      <c r="FX28" s="12">
        <v>0</v>
      </c>
      <c r="FY28" s="12">
        <v>0</v>
      </c>
      <c r="FZ28" s="13"/>
      <c r="GA28" s="12">
        <v>1</v>
      </c>
      <c r="GB28" s="12">
        <v>20000</v>
      </c>
      <c r="GC28" s="12">
        <v>0</v>
      </c>
      <c r="GD28" s="12">
        <v>20000</v>
      </c>
      <c r="GE28" s="13"/>
      <c r="GF28" s="12">
        <v>1</v>
      </c>
      <c r="GG28" s="12">
        <v>50000</v>
      </c>
      <c r="GH28" s="12">
        <v>0</v>
      </c>
      <c r="GI28" s="12">
        <v>50000</v>
      </c>
      <c r="GJ28" s="13"/>
      <c r="GK28" s="12">
        <v>0</v>
      </c>
      <c r="GL28" s="12">
        <v>0</v>
      </c>
      <c r="GM28" s="12">
        <v>0</v>
      </c>
      <c r="GN28" s="12">
        <v>0</v>
      </c>
      <c r="GO28" s="13"/>
      <c r="GP28" s="12">
        <v>0</v>
      </c>
      <c r="GQ28" s="12">
        <v>0</v>
      </c>
      <c r="GR28" s="12">
        <v>0</v>
      </c>
      <c r="GS28" s="12">
        <v>0</v>
      </c>
      <c r="GT28" s="13"/>
      <c r="GU28" s="12">
        <v>1</v>
      </c>
      <c r="GV28" s="12">
        <v>100000</v>
      </c>
      <c r="GW28" s="12">
        <v>0</v>
      </c>
      <c r="GX28" s="12">
        <v>100000</v>
      </c>
      <c r="GY28" s="13"/>
      <c r="GZ28" s="12">
        <v>37</v>
      </c>
      <c r="HA28" s="12">
        <v>161145.88232900001</v>
      </c>
      <c r="HB28" s="12">
        <v>0</v>
      </c>
      <c r="HC28" s="12">
        <v>161145.88232900001</v>
      </c>
      <c r="HD28" s="13"/>
      <c r="HE28" s="12">
        <v>77</v>
      </c>
      <c r="HF28" s="12">
        <v>924000</v>
      </c>
      <c r="HG28" s="12">
        <v>0</v>
      </c>
      <c r="HH28" s="12">
        <v>924000</v>
      </c>
      <c r="HI28" s="13"/>
      <c r="HJ28" s="12">
        <v>0</v>
      </c>
      <c r="HK28" s="12">
        <v>0</v>
      </c>
      <c r="HL28" s="12">
        <v>0</v>
      </c>
      <c r="HM28" s="12">
        <v>0</v>
      </c>
      <c r="HN28" s="13"/>
      <c r="HO28" s="12">
        <v>0</v>
      </c>
      <c r="HP28" s="12">
        <v>0</v>
      </c>
      <c r="HQ28" s="12">
        <v>0</v>
      </c>
      <c r="HR28" s="12">
        <v>0</v>
      </c>
      <c r="HS28" s="13"/>
      <c r="HT28" s="12">
        <v>0</v>
      </c>
      <c r="HU28" s="12">
        <v>0</v>
      </c>
      <c r="HV28" s="12">
        <v>0</v>
      </c>
      <c r="HW28" s="12">
        <v>0</v>
      </c>
      <c r="HX28" s="13"/>
      <c r="HY28" s="12">
        <v>0</v>
      </c>
      <c r="HZ28" s="12">
        <v>0</v>
      </c>
      <c r="IA28" s="12">
        <v>0</v>
      </c>
      <c r="IB28" s="12">
        <v>0</v>
      </c>
      <c r="IC28" s="13"/>
      <c r="ID28" s="12">
        <v>0</v>
      </c>
      <c r="IE28" s="12">
        <v>0</v>
      </c>
      <c r="IF28" s="12">
        <v>0</v>
      </c>
      <c r="IG28" s="12">
        <v>0</v>
      </c>
      <c r="IH28" s="13"/>
      <c r="II28" s="12">
        <v>0</v>
      </c>
      <c r="IJ28" s="12">
        <v>0</v>
      </c>
      <c r="IK28" s="12">
        <v>0</v>
      </c>
      <c r="IL28" s="12">
        <v>0</v>
      </c>
      <c r="IM28" s="13"/>
      <c r="IN28" s="12">
        <v>0</v>
      </c>
      <c r="IO28" s="12">
        <v>0</v>
      </c>
      <c r="IP28" s="12">
        <v>0</v>
      </c>
      <c r="IQ28" s="12">
        <v>0</v>
      </c>
      <c r="IR28" s="13"/>
      <c r="IS28" s="12">
        <v>0</v>
      </c>
      <c r="IT28" s="12">
        <v>0</v>
      </c>
      <c r="IU28" s="12">
        <v>0</v>
      </c>
      <c r="IV28" s="12">
        <v>0</v>
      </c>
      <c r="IW28" s="13"/>
      <c r="IX28" s="12">
        <v>0</v>
      </c>
      <c r="IY28" s="12">
        <v>0</v>
      </c>
      <c r="IZ28" s="12">
        <v>0</v>
      </c>
      <c r="JA28" s="12">
        <v>0</v>
      </c>
      <c r="JB28" s="13"/>
      <c r="JC28" s="12">
        <v>0</v>
      </c>
      <c r="JD28" s="12">
        <v>0</v>
      </c>
      <c r="JE28" s="12">
        <v>0</v>
      </c>
      <c r="JF28" s="12">
        <v>0</v>
      </c>
      <c r="JG28" s="13"/>
      <c r="JH28" s="12">
        <v>0</v>
      </c>
      <c r="JI28" s="12">
        <v>2107645.8823290002</v>
      </c>
      <c r="JJ28" s="12">
        <v>0</v>
      </c>
      <c r="JK28" s="72">
        <v>2107645.8823290002</v>
      </c>
      <c r="JL28" s="13"/>
    </row>
    <row r="29" spans="1:272" hidden="1">
      <c r="A29" s="10">
        <v>23</v>
      </c>
      <c r="B29" s="11" t="s">
        <v>25</v>
      </c>
      <c r="C29" s="12">
        <v>0</v>
      </c>
      <c r="D29" s="12">
        <v>0</v>
      </c>
      <c r="E29" s="12">
        <v>0</v>
      </c>
      <c r="F29" s="12">
        <v>0</v>
      </c>
      <c r="G29" s="13"/>
      <c r="H29" s="12">
        <v>0</v>
      </c>
      <c r="I29" s="12">
        <v>0</v>
      </c>
      <c r="J29" s="12">
        <v>0</v>
      </c>
      <c r="K29" s="12">
        <v>0</v>
      </c>
      <c r="L29" s="13"/>
      <c r="M29" s="12">
        <v>0</v>
      </c>
      <c r="N29" s="12">
        <v>0</v>
      </c>
      <c r="O29" s="12">
        <v>0</v>
      </c>
      <c r="P29" s="12">
        <v>0</v>
      </c>
      <c r="Q29" s="13"/>
      <c r="R29" s="12">
        <v>0</v>
      </c>
      <c r="S29" s="12">
        <v>0</v>
      </c>
      <c r="T29" s="12">
        <v>0</v>
      </c>
      <c r="U29" s="12">
        <v>0</v>
      </c>
      <c r="V29" s="13"/>
      <c r="W29" s="12">
        <v>0</v>
      </c>
      <c r="X29" s="12">
        <v>0</v>
      </c>
      <c r="Y29" s="12">
        <v>0</v>
      </c>
      <c r="Z29" s="12">
        <v>0</v>
      </c>
      <c r="AA29" s="13"/>
      <c r="AB29" s="12">
        <v>0</v>
      </c>
      <c r="AC29" s="12">
        <v>0</v>
      </c>
      <c r="AD29" s="12">
        <v>0</v>
      </c>
      <c r="AE29" s="12">
        <v>0</v>
      </c>
      <c r="AF29" s="13"/>
      <c r="AG29" s="12">
        <v>0</v>
      </c>
      <c r="AH29" s="12">
        <v>101000</v>
      </c>
      <c r="AI29" s="12">
        <v>0</v>
      </c>
      <c r="AJ29" s="12">
        <v>101000</v>
      </c>
      <c r="AK29" s="13"/>
      <c r="AL29" s="12">
        <v>51</v>
      </c>
      <c r="AM29" s="12">
        <v>35700</v>
      </c>
      <c r="AN29" s="12">
        <v>0</v>
      </c>
      <c r="AO29" s="12">
        <v>35700</v>
      </c>
      <c r="AP29" s="13"/>
      <c r="AQ29" s="12">
        <v>0</v>
      </c>
      <c r="AR29" s="12">
        <v>18200</v>
      </c>
      <c r="AS29" s="12">
        <v>0</v>
      </c>
      <c r="AT29" s="12">
        <v>18200</v>
      </c>
      <c r="AU29" s="13"/>
      <c r="AV29" s="12">
        <v>0</v>
      </c>
      <c r="AW29" s="12">
        <v>0</v>
      </c>
      <c r="AX29" s="12">
        <v>0</v>
      </c>
      <c r="AY29" s="12">
        <v>0</v>
      </c>
      <c r="AZ29" s="13"/>
      <c r="BA29" s="12">
        <v>0</v>
      </c>
      <c r="BB29" s="12">
        <v>0</v>
      </c>
      <c r="BC29" s="12">
        <v>0</v>
      </c>
      <c r="BD29" s="12">
        <v>0</v>
      </c>
      <c r="BE29" s="13"/>
      <c r="BF29" s="12">
        <v>17</v>
      </c>
      <c r="BG29" s="12">
        <v>42000</v>
      </c>
      <c r="BH29" s="12">
        <v>0</v>
      </c>
      <c r="BI29" s="12">
        <v>42000</v>
      </c>
      <c r="BJ29" s="13"/>
      <c r="BK29" s="12">
        <v>17</v>
      </c>
      <c r="BL29" s="12">
        <v>42000</v>
      </c>
      <c r="BM29" s="12">
        <v>0</v>
      </c>
      <c r="BN29" s="12">
        <v>42000</v>
      </c>
      <c r="BO29" s="13"/>
      <c r="BP29" s="12">
        <v>104</v>
      </c>
      <c r="BQ29" s="12">
        <v>216000</v>
      </c>
      <c r="BR29" s="12">
        <v>0</v>
      </c>
      <c r="BS29" s="12">
        <v>216000</v>
      </c>
      <c r="BT29" s="13"/>
      <c r="BU29" s="12">
        <v>0</v>
      </c>
      <c r="BV29" s="12">
        <v>0</v>
      </c>
      <c r="BW29" s="12">
        <v>0</v>
      </c>
      <c r="BX29" s="12">
        <v>0</v>
      </c>
      <c r="BY29" s="13"/>
      <c r="BZ29" s="12">
        <v>0</v>
      </c>
      <c r="CA29" s="12">
        <v>0</v>
      </c>
      <c r="CB29" s="12">
        <v>0</v>
      </c>
      <c r="CC29" s="12">
        <v>0</v>
      </c>
      <c r="CD29" s="13"/>
      <c r="CE29" s="12">
        <v>0</v>
      </c>
      <c r="CF29" s="12">
        <v>0</v>
      </c>
      <c r="CG29" s="12">
        <v>0</v>
      </c>
      <c r="CH29" s="12">
        <v>0</v>
      </c>
      <c r="CI29" s="13"/>
      <c r="CJ29" s="12">
        <v>0</v>
      </c>
      <c r="CK29" s="12">
        <v>0</v>
      </c>
      <c r="CL29" s="12">
        <v>0</v>
      </c>
      <c r="CM29" s="12">
        <v>0</v>
      </c>
      <c r="CN29" s="13"/>
      <c r="CO29" s="12">
        <v>0</v>
      </c>
      <c r="CP29" s="12">
        <v>0</v>
      </c>
      <c r="CQ29" s="12">
        <v>0</v>
      </c>
      <c r="CR29" s="12">
        <v>0</v>
      </c>
      <c r="CS29" s="13"/>
      <c r="CT29" s="12">
        <v>0</v>
      </c>
      <c r="CU29" s="12">
        <v>0</v>
      </c>
      <c r="CV29" s="12">
        <v>0</v>
      </c>
      <c r="CW29" s="12">
        <v>0</v>
      </c>
      <c r="CX29" s="13"/>
      <c r="CY29" s="12">
        <v>1</v>
      </c>
      <c r="CZ29" s="12">
        <v>75000</v>
      </c>
      <c r="DA29" s="12">
        <v>0</v>
      </c>
      <c r="DB29" s="12">
        <v>75000</v>
      </c>
      <c r="DC29" s="13"/>
      <c r="DD29" s="12"/>
      <c r="DE29" s="12">
        <v>0</v>
      </c>
      <c r="DF29" s="12">
        <v>0</v>
      </c>
      <c r="DG29" s="12">
        <v>0</v>
      </c>
      <c r="DH29" s="13"/>
      <c r="DI29" s="12">
        <v>0</v>
      </c>
      <c r="DJ29" s="12">
        <v>25000</v>
      </c>
      <c r="DK29" s="12">
        <v>0</v>
      </c>
      <c r="DL29" s="12">
        <v>25000</v>
      </c>
      <c r="DM29" s="13"/>
      <c r="DN29" s="12">
        <v>0</v>
      </c>
      <c r="DO29" s="12">
        <v>0</v>
      </c>
      <c r="DP29" s="12">
        <v>0</v>
      </c>
      <c r="DQ29" s="12">
        <v>0</v>
      </c>
      <c r="DR29" s="13"/>
      <c r="DS29" s="12">
        <v>1</v>
      </c>
      <c r="DT29" s="12">
        <v>52250</v>
      </c>
      <c r="DU29" s="12">
        <v>0</v>
      </c>
      <c r="DV29" s="12">
        <v>52250</v>
      </c>
      <c r="DW29" s="13"/>
      <c r="DX29" s="12">
        <v>0</v>
      </c>
      <c r="DY29" s="12">
        <v>0</v>
      </c>
      <c r="DZ29" s="12">
        <v>0</v>
      </c>
      <c r="EA29" s="12">
        <v>0</v>
      </c>
      <c r="EB29" s="13"/>
      <c r="EC29" s="12">
        <v>0</v>
      </c>
      <c r="ED29" s="12">
        <v>1500000</v>
      </c>
      <c r="EE29" s="12">
        <v>0</v>
      </c>
      <c r="EF29" s="12">
        <v>1500000</v>
      </c>
      <c r="EG29" s="13"/>
      <c r="EH29" s="12">
        <v>0</v>
      </c>
      <c r="EI29" s="12">
        <v>100000</v>
      </c>
      <c r="EJ29" s="12">
        <v>0</v>
      </c>
      <c r="EK29" s="12">
        <v>100000</v>
      </c>
      <c r="EL29" s="13"/>
      <c r="EM29" s="12">
        <v>16</v>
      </c>
      <c r="EN29" s="12">
        <v>1061500</v>
      </c>
      <c r="EO29" s="12">
        <v>0</v>
      </c>
      <c r="EP29" s="12">
        <v>1061500</v>
      </c>
      <c r="EQ29" s="13"/>
      <c r="ER29" s="12">
        <v>0</v>
      </c>
      <c r="ES29" s="12">
        <v>78000</v>
      </c>
      <c r="ET29" s="12">
        <v>0</v>
      </c>
      <c r="EU29" s="12">
        <v>78000</v>
      </c>
      <c r="EV29" s="13"/>
      <c r="EW29" s="12">
        <v>0</v>
      </c>
      <c r="EX29" s="12">
        <v>0</v>
      </c>
      <c r="EY29" s="12">
        <v>0</v>
      </c>
      <c r="EZ29" s="12">
        <v>0</v>
      </c>
      <c r="FA29" s="13"/>
      <c r="FB29" s="12">
        <v>13</v>
      </c>
      <c r="FC29" s="12">
        <v>80000</v>
      </c>
      <c r="FD29" s="12">
        <v>0</v>
      </c>
      <c r="FE29" s="12">
        <v>80000</v>
      </c>
      <c r="FF29" s="13"/>
      <c r="FG29" s="12">
        <v>16</v>
      </c>
      <c r="FH29" s="12">
        <v>16000</v>
      </c>
      <c r="FI29" s="12">
        <v>0</v>
      </c>
      <c r="FJ29" s="12">
        <v>16000</v>
      </c>
      <c r="FK29" s="13"/>
      <c r="FL29" s="12">
        <v>3</v>
      </c>
      <c r="FM29" s="12">
        <v>25000</v>
      </c>
      <c r="FN29" s="12">
        <v>0</v>
      </c>
      <c r="FO29" s="12">
        <v>25000</v>
      </c>
      <c r="FP29" s="13"/>
      <c r="FQ29" s="12">
        <v>0</v>
      </c>
      <c r="FR29" s="12">
        <v>0</v>
      </c>
      <c r="FS29" s="12">
        <v>0</v>
      </c>
      <c r="FT29" s="12">
        <v>0</v>
      </c>
      <c r="FU29" s="13"/>
      <c r="FV29" s="12">
        <v>0</v>
      </c>
      <c r="FW29" s="12">
        <v>0</v>
      </c>
      <c r="FX29" s="12">
        <v>0</v>
      </c>
      <c r="FY29" s="12">
        <v>0</v>
      </c>
      <c r="FZ29" s="13"/>
      <c r="GA29" s="12">
        <v>1</v>
      </c>
      <c r="GB29" s="12">
        <v>20000</v>
      </c>
      <c r="GC29" s="12">
        <v>0</v>
      </c>
      <c r="GD29" s="12">
        <v>20000</v>
      </c>
      <c r="GE29" s="13"/>
      <c r="GF29" s="12">
        <v>1</v>
      </c>
      <c r="GG29" s="12">
        <v>50000</v>
      </c>
      <c r="GH29" s="12">
        <v>0</v>
      </c>
      <c r="GI29" s="12">
        <v>50000</v>
      </c>
      <c r="GJ29" s="13"/>
      <c r="GK29" s="12">
        <v>0</v>
      </c>
      <c r="GL29" s="12">
        <v>0</v>
      </c>
      <c r="GM29" s="12">
        <v>0</v>
      </c>
      <c r="GN29" s="12">
        <v>0</v>
      </c>
      <c r="GO29" s="13"/>
      <c r="GP29" s="12">
        <v>0</v>
      </c>
      <c r="GQ29" s="12">
        <v>0</v>
      </c>
      <c r="GR29" s="12">
        <v>0</v>
      </c>
      <c r="GS29" s="12">
        <v>0</v>
      </c>
      <c r="GT29" s="13"/>
      <c r="GU29" s="12">
        <v>1</v>
      </c>
      <c r="GV29" s="12">
        <v>100000</v>
      </c>
      <c r="GW29" s="12">
        <v>0</v>
      </c>
      <c r="GX29" s="12">
        <v>100000</v>
      </c>
      <c r="GY29" s="13"/>
      <c r="GZ29" s="12">
        <v>122</v>
      </c>
      <c r="HA29" s="12">
        <v>531345.88227400009</v>
      </c>
      <c r="HB29" s="12">
        <v>0</v>
      </c>
      <c r="HC29" s="12">
        <v>531345.88227400009</v>
      </c>
      <c r="HD29" s="13"/>
      <c r="HE29" s="12">
        <v>259</v>
      </c>
      <c r="HF29" s="12">
        <v>3108000</v>
      </c>
      <c r="HG29" s="12">
        <v>0</v>
      </c>
      <c r="HH29" s="12">
        <v>3108000</v>
      </c>
      <c r="HI29" s="13"/>
      <c r="HJ29" s="12">
        <v>0</v>
      </c>
      <c r="HK29" s="12">
        <v>0</v>
      </c>
      <c r="HL29" s="12">
        <v>0</v>
      </c>
      <c r="HM29" s="12">
        <v>0</v>
      </c>
      <c r="HN29" s="13"/>
      <c r="HO29" s="12">
        <v>0</v>
      </c>
      <c r="HP29" s="12">
        <v>0</v>
      </c>
      <c r="HQ29" s="12">
        <v>0</v>
      </c>
      <c r="HR29" s="12">
        <v>0</v>
      </c>
      <c r="HS29" s="13"/>
      <c r="HT29" s="12">
        <v>0</v>
      </c>
      <c r="HU29" s="12">
        <v>0</v>
      </c>
      <c r="HV29" s="12">
        <v>0</v>
      </c>
      <c r="HW29" s="12">
        <v>0</v>
      </c>
      <c r="HX29" s="13"/>
      <c r="HY29" s="12">
        <v>0</v>
      </c>
      <c r="HZ29" s="12">
        <v>0</v>
      </c>
      <c r="IA29" s="12">
        <v>0</v>
      </c>
      <c r="IB29" s="12">
        <v>0</v>
      </c>
      <c r="IC29" s="13"/>
      <c r="ID29" s="12">
        <v>0</v>
      </c>
      <c r="IE29" s="12">
        <v>0</v>
      </c>
      <c r="IF29" s="12">
        <v>0</v>
      </c>
      <c r="IG29" s="12">
        <v>0</v>
      </c>
      <c r="IH29" s="13"/>
      <c r="II29" s="12">
        <v>0</v>
      </c>
      <c r="IJ29" s="12">
        <v>0</v>
      </c>
      <c r="IK29" s="12">
        <v>0</v>
      </c>
      <c r="IL29" s="12">
        <v>0</v>
      </c>
      <c r="IM29" s="13"/>
      <c r="IN29" s="12">
        <v>0</v>
      </c>
      <c r="IO29" s="12">
        <v>0</v>
      </c>
      <c r="IP29" s="12">
        <v>0</v>
      </c>
      <c r="IQ29" s="12">
        <v>0</v>
      </c>
      <c r="IR29" s="13"/>
      <c r="IS29" s="12">
        <v>0</v>
      </c>
      <c r="IT29" s="12">
        <v>0</v>
      </c>
      <c r="IU29" s="12">
        <v>0</v>
      </c>
      <c r="IV29" s="12">
        <v>0</v>
      </c>
      <c r="IW29" s="13"/>
      <c r="IX29" s="12">
        <v>0</v>
      </c>
      <c r="IY29" s="12">
        <v>0</v>
      </c>
      <c r="IZ29" s="12">
        <v>0</v>
      </c>
      <c r="JA29" s="12">
        <v>0</v>
      </c>
      <c r="JB29" s="13"/>
      <c r="JC29" s="12">
        <v>0</v>
      </c>
      <c r="JD29" s="12">
        <v>0</v>
      </c>
      <c r="JE29" s="12">
        <v>0</v>
      </c>
      <c r="JF29" s="12">
        <v>0</v>
      </c>
      <c r="JG29" s="13"/>
      <c r="JH29" s="12">
        <v>0</v>
      </c>
      <c r="JI29" s="12">
        <v>7276995.882274</v>
      </c>
      <c r="JJ29" s="12">
        <v>0</v>
      </c>
      <c r="JK29" s="72">
        <v>7276995.882274</v>
      </c>
      <c r="JL29" s="13"/>
    </row>
    <row r="30" spans="1:272" hidden="1">
      <c r="A30" s="10">
        <v>24</v>
      </c>
      <c r="B30" s="11" t="s">
        <v>26</v>
      </c>
      <c r="C30" s="12">
        <v>0</v>
      </c>
      <c r="D30" s="12">
        <v>0</v>
      </c>
      <c r="E30" s="12">
        <v>0</v>
      </c>
      <c r="F30" s="12">
        <v>0</v>
      </c>
      <c r="G30" s="13"/>
      <c r="H30" s="12">
        <v>0</v>
      </c>
      <c r="I30" s="12">
        <v>0</v>
      </c>
      <c r="J30" s="12">
        <v>0</v>
      </c>
      <c r="K30" s="12">
        <v>0</v>
      </c>
      <c r="L30" s="13"/>
      <c r="M30" s="12">
        <v>0</v>
      </c>
      <c r="N30" s="12">
        <v>0</v>
      </c>
      <c r="O30" s="12">
        <v>0</v>
      </c>
      <c r="P30" s="12">
        <v>0</v>
      </c>
      <c r="Q30" s="13"/>
      <c r="R30" s="12">
        <v>0</v>
      </c>
      <c r="S30" s="12">
        <v>0</v>
      </c>
      <c r="T30" s="12">
        <v>0</v>
      </c>
      <c r="U30" s="12">
        <v>0</v>
      </c>
      <c r="V30" s="13"/>
      <c r="W30" s="12">
        <v>0</v>
      </c>
      <c r="X30" s="12">
        <v>0</v>
      </c>
      <c r="Y30" s="12">
        <v>0</v>
      </c>
      <c r="Z30" s="12">
        <v>0</v>
      </c>
      <c r="AA30" s="13"/>
      <c r="AB30" s="12">
        <v>0</v>
      </c>
      <c r="AC30" s="12">
        <v>0</v>
      </c>
      <c r="AD30" s="12">
        <v>0</v>
      </c>
      <c r="AE30" s="12">
        <v>0</v>
      </c>
      <c r="AF30" s="13"/>
      <c r="AG30" s="12">
        <v>0</v>
      </c>
      <c r="AH30" s="12">
        <v>109000</v>
      </c>
      <c r="AI30" s="12">
        <v>0</v>
      </c>
      <c r="AJ30" s="12">
        <v>109000</v>
      </c>
      <c r="AK30" s="13"/>
      <c r="AL30" s="12">
        <v>63</v>
      </c>
      <c r="AM30" s="12">
        <v>44100</v>
      </c>
      <c r="AN30" s="12">
        <v>0</v>
      </c>
      <c r="AO30" s="12">
        <v>44100</v>
      </c>
      <c r="AP30" s="13"/>
      <c r="AQ30" s="12">
        <v>0</v>
      </c>
      <c r="AR30" s="12">
        <v>18900</v>
      </c>
      <c r="AS30" s="12">
        <v>0</v>
      </c>
      <c r="AT30" s="12">
        <v>18900</v>
      </c>
      <c r="AU30" s="13"/>
      <c r="AV30" s="12">
        <v>0</v>
      </c>
      <c r="AW30" s="12">
        <v>0</v>
      </c>
      <c r="AX30" s="12">
        <v>0</v>
      </c>
      <c r="AY30" s="12">
        <v>0</v>
      </c>
      <c r="AZ30" s="13"/>
      <c r="BA30" s="12">
        <v>0</v>
      </c>
      <c r="BB30" s="12">
        <v>0</v>
      </c>
      <c r="BC30" s="12">
        <v>0</v>
      </c>
      <c r="BD30" s="12">
        <v>0</v>
      </c>
      <c r="BE30" s="13"/>
      <c r="BF30" s="12">
        <v>21</v>
      </c>
      <c r="BG30" s="12">
        <v>50000</v>
      </c>
      <c r="BH30" s="12">
        <v>0</v>
      </c>
      <c r="BI30" s="12">
        <v>50000</v>
      </c>
      <c r="BJ30" s="13"/>
      <c r="BK30" s="12">
        <v>21</v>
      </c>
      <c r="BL30" s="12">
        <v>50000</v>
      </c>
      <c r="BM30" s="12">
        <v>0</v>
      </c>
      <c r="BN30" s="12">
        <v>50000</v>
      </c>
      <c r="BO30" s="13"/>
      <c r="BP30" s="12">
        <v>71</v>
      </c>
      <c r="BQ30" s="12">
        <v>150000</v>
      </c>
      <c r="BR30" s="12">
        <v>0</v>
      </c>
      <c r="BS30" s="12">
        <v>150000</v>
      </c>
      <c r="BT30" s="13"/>
      <c r="BU30" s="12">
        <v>0</v>
      </c>
      <c r="BV30" s="12">
        <v>0</v>
      </c>
      <c r="BW30" s="12">
        <v>0</v>
      </c>
      <c r="BX30" s="12">
        <v>0</v>
      </c>
      <c r="BY30" s="13"/>
      <c r="BZ30" s="12">
        <v>0</v>
      </c>
      <c r="CA30" s="12">
        <v>0</v>
      </c>
      <c r="CB30" s="12">
        <v>0</v>
      </c>
      <c r="CC30" s="12">
        <v>0</v>
      </c>
      <c r="CD30" s="13"/>
      <c r="CE30" s="12">
        <v>0</v>
      </c>
      <c r="CF30" s="12">
        <v>0</v>
      </c>
      <c r="CG30" s="12">
        <v>0</v>
      </c>
      <c r="CH30" s="12">
        <v>0</v>
      </c>
      <c r="CI30" s="13"/>
      <c r="CJ30" s="12">
        <v>0</v>
      </c>
      <c r="CK30" s="12">
        <v>0</v>
      </c>
      <c r="CL30" s="12">
        <v>0</v>
      </c>
      <c r="CM30" s="12">
        <v>0</v>
      </c>
      <c r="CN30" s="13"/>
      <c r="CO30" s="12">
        <v>0</v>
      </c>
      <c r="CP30" s="12">
        <v>0</v>
      </c>
      <c r="CQ30" s="12">
        <v>0</v>
      </c>
      <c r="CR30" s="12">
        <v>0</v>
      </c>
      <c r="CS30" s="13"/>
      <c r="CT30" s="12">
        <v>0</v>
      </c>
      <c r="CU30" s="12">
        <v>0</v>
      </c>
      <c r="CV30" s="12">
        <v>0</v>
      </c>
      <c r="CW30" s="12">
        <v>0</v>
      </c>
      <c r="CX30" s="13"/>
      <c r="CY30" s="12"/>
      <c r="CZ30" s="12">
        <v>0</v>
      </c>
      <c r="DA30" s="12">
        <v>0</v>
      </c>
      <c r="DB30" s="12">
        <v>0</v>
      </c>
      <c r="DC30" s="13"/>
      <c r="DD30" s="12">
        <v>1</v>
      </c>
      <c r="DE30" s="12">
        <v>40000</v>
      </c>
      <c r="DF30" s="12">
        <v>0</v>
      </c>
      <c r="DG30" s="12">
        <v>40000</v>
      </c>
      <c r="DH30" s="13"/>
      <c r="DI30" s="12">
        <v>0</v>
      </c>
      <c r="DJ30" s="12">
        <v>25000</v>
      </c>
      <c r="DK30" s="12">
        <v>0</v>
      </c>
      <c r="DL30" s="12">
        <v>25000</v>
      </c>
      <c r="DM30" s="13"/>
      <c r="DN30" s="12">
        <v>0</v>
      </c>
      <c r="DO30" s="12">
        <v>0</v>
      </c>
      <c r="DP30" s="12">
        <v>0</v>
      </c>
      <c r="DQ30" s="12">
        <v>0</v>
      </c>
      <c r="DR30" s="13"/>
      <c r="DS30" s="12">
        <v>1</v>
      </c>
      <c r="DT30" s="12">
        <v>52250</v>
      </c>
      <c r="DU30" s="12">
        <v>0</v>
      </c>
      <c r="DV30" s="12">
        <v>52250</v>
      </c>
      <c r="DW30" s="13"/>
      <c r="DX30" s="12">
        <v>0</v>
      </c>
      <c r="DY30" s="12">
        <v>0</v>
      </c>
      <c r="DZ30" s="12">
        <v>0</v>
      </c>
      <c r="EA30" s="12">
        <v>0</v>
      </c>
      <c r="EB30" s="13"/>
      <c r="EC30" s="12">
        <v>0</v>
      </c>
      <c r="ED30" s="12">
        <v>100000</v>
      </c>
      <c r="EE30" s="12">
        <v>0</v>
      </c>
      <c r="EF30" s="12">
        <v>100000</v>
      </c>
      <c r="EG30" s="13"/>
      <c r="EH30" s="12">
        <v>0</v>
      </c>
      <c r="EI30" s="12">
        <v>100000</v>
      </c>
      <c r="EJ30" s="12">
        <v>0</v>
      </c>
      <c r="EK30" s="12">
        <v>100000</v>
      </c>
      <c r="EL30" s="13"/>
      <c r="EM30" s="12">
        <v>13</v>
      </c>
      <c r="EN30" s="12">
        <v>310000</v>
      </c>
      <c r="EO30" s="12">
        <v>0</v>
      </c>
      <c r="EP30" s="12">
        <v>310000</v>
      </c>
      <c r="EQ30" s="13"/>
      <c r="ER30" s="12">
        <v>0</v>
      </c>
      <c r="ES30" s="12">
        <v>98000</v>
      </c>
      <c r="ET30" s="12">
        <v>0</v>
      </c>
      <c r="EU30" s="12">
        <v>98000</v>
      </c>
      <c r="EV30" s="13"/>
      <c r="EW30" s="12">
        <v>0</v>
      </c>
      <c r="EX30" s="12">
        <v>0</v>
      </c>
      <c r="EY30" s="12">
        <v>0</v>
      </c>
      <c r="EZ30" s="12">
        <v>0</v>
      </c>
      <c r="FA30" s="13"/>
      <c r="FB30" s="12">
        <v>21</v>
      </c>
      <c r="FC30" s="12">
        <v>100000</v>
      </c>
      <c r="FD30" s="12">
        <v>0</v>
      </c>
      <c r="FE30" s="12">
        <v>100000</v>
      </c>
      <c r="FF30" s="13"/>
      <c r="FG30" s="12">
        <v>20</v>
      </c>
      <c r="FH30" s="12">
        <v>20000</v>
      </c>
      <c r="FI30" s="12">
        <v>0</v>
      </c>
      <c r="FJ30" s="12">
        <v>20000</v>
      </c>
      <c r="FK30" s="13"/>
      <c r="FL30" s="12">
        <v>3</v>
      </c>
      <c r="FM30" s="12">
        <v>25000</v>
      </c>
      <c r="FN30" s="12">
        <v>0</v>
      </c>
      <c r="FO30" s="12">
        <v>25000</v>
      </c>
      <c r="FP30" s="13"/>
      <c r="FQ30" s="12">
        <v>0</v>
      </c>
      <c r="FR30" s="12">
        <v>0</v>
      </c>
      <c r="FS30" s="12">
        <v>0</v>
      </c>
      <c r="FT30" s="12">
        <v>0</v>
      </c>
      <c r="FU30" s="13"/>
      <c r="FV30" s="12">
        <v>0</v>
      </c>
      <c r="FW30" s="12">
        <v>0</v>
      </c>
      <c r="FX30" s="12">
        <v>0</v>
      </c>
      <c r="FY30" s="12">
        <v>0</v>
      </c>
      <c r="FZ30" s="13"/>
      <c r="GA30" s="12">
        <v>1</v>
      </c>
      <c r="GB30" s="12">
        <v>20000</v>
      </c>
      <c r="GC30" s="12">
        <v>0</v>
      </c>
      <c r="GD30" s="12">
        <v>20000</v>
      </c>
      <c r="GE30" s="13"/>
      <c r="GF30" s="12">
        <v>1</v>
      </c>
      <c r="GG30" s="12">
        <v>50000</v>
      </c>
      <c r="GH30" s="12">
        <v>0</v>
      </c>
      <c r="GI30" s="12">
        <v>50000</v>
      </c>
      <c r="GJ30" s="13"/>
      <c r="GK30" s="12">
        <v>0</v>
      </c>
      <c r="GL30" s="12">
        <v>0</v>
      </c>
      <c r="GM30" s="12">
        <v>0</v>
      </c>
      <c r="GN30" s="12">
        <v>0</v>
      </c>
      <c r="GO30" s="13"/>
      <c r="GP30" s="12">
        <v>0</v>
      </c>
      <c r="GQ30" s="12">
        <v>0</v>
      </c>
      <c r="GR30" s="12">
        <v>0</v>
      </c>
      <c r="GS30" s="12">
        <v>0</v>
      </c>
      <c r="GT30" s="13"/>
      <c r="GU30" s="12">
        <v>1</v>
      </c>
      <c r="GV30" s="12">
        <v>100000</v>
      </c>
      <c r="GW30" s="12">
        <v>0</v>
      </c>
      <c r="GX30" s="12">
        <v>100000</v>
      </c>
      <c r="GY30" s="13"/>
      <c r="GZ30" s="12">
        <v>89</v>
      </c>
      <c r="HA30" s="12">
        <v>387621.17641300004</v>
      </c>
      <c r="HB30" s="12">
        <v>0</v>
      </c>
      <c r="HC30" s="12">
        <v>387621.17641300004</v>
      </c>
      <c r="HD30" s="13"/>
      <c r="HE30" s="12">
        <v>188</v>
      </c>
      <c r="HF30" s="12">
        <v>2256000</v>
      </c>
      <c r="HG30" s="12">
        <v>0</v>
      </c>
      <c r="HH30" s="12">
        <v>2256000</v>
      </c>
      <c r="HI30" s="13"/>
      <c r="HJ30" s="12">
        <v>0</v>
      </c>
      <c r="HK30" s="12">
        <v>0</v>
      </c>
      <c r="HL30" s="12">
        <v>0</v>
      </c>
      <c r="HM30" s="12">
        <v>0</v>
      </c>
      <c r="HN30" s="13"/>
      <c r="HO30" s="12">
        <v>0</v>
      </c>
      <c r="HP30" s="12">
        <v>0</v>
      </c>
      <c r="HQ30" s="12">
        <v>0</v>
      </c>
      <c r="HR30" s="12">
        <v>0</v>
      </c>
      <c r="HS30" s="13"/>
      <c r="HT30" s="12">
        <v>0</v>
      </c>
      <c r="HU30" s="12">
        <v>0</v>
      </c>
      <c r="HV30" s="12">
        <v>0</v>
      </c>
      <c r="HW30" s="12">
        <v>0</v>
      </c>
      <c r="HX30" s="13"/>
      <c r="HY30" s="12">
        <v>0</v>
      </c>
      <c r="HZ30" s="12">
        <v>0</v>
      </c>
      <c r="IA30" s="12">
        <v>0</v>
      </c>
      <c r="IB30" s="12">
        <v>0</v>
      </c>
      <c r="IC30" s="13"/>
      <c r="ID30" s="12">
        <v>0</v>
      </c>
      <c r="IE30" s="12">
        <v>0</v>
      </c>
      <c r="IF30" s="12">
        <v>0</v>
      </c>
      <c r="IG30" s="12">
        <v>0</v>
      </c>
      <c r="IH30" s="13"/>
      <c r="II30" s="12">
        <v>0</v>
      </c>
      <c r="IJ30" s="12">
        <v>0</v>
      </c>
      <c r="IK30" s="12">
        <v>0</v>
      </c>
      <c r="IL30" s="12">
        <v>0</v>
      </c>
      <c r="IM30" s="13"/>
      <c r="IN30" s="12">
        <v>0</v>
      </c>
      <c r="IO30" s="12">
        <v>0</v>
      </c>
      <c r="IP30" s="12">
        <v>0</v>
      </c>
      <c r="IQ30" s="12">
        <v>0</v>
      </c>
      <c r="IR30" s="13"/>
      <c r="IS30" s="12">
        <v>0</v>
      </c>
      <c r="IT30" s="12">
        <v>0</v>
      </c>
      <c r="IU30" s="12">
        <v>0</v>
      </c>
      <c r="IV30" s="12">
        <v>0</v>
      </c>
      <c r="IW30" s="13"/>
      <c r="IX30" s="12">
        <v>0</v>
      </c>
      <c r="IY30" s="12">
        <v>0</v>
      </c>
      <c r="IZ30" s="12">
        <v>0</v>
      </c>
      <c r="JA30" s="12">
        <v>0</v>
      </c>
      <c r="JB30" s="13"/>
      <c r="JC30" s="12">
        <v>0</v>
      </c>
      <c r="JD30" s="12">
        <v>0</v>
      </c>
      <c r="JE30" s="12">
        <v>0</v>
      </c>
      <c r="JF30" s="12">
        <v>0</v>
      </c>
      <c r="JG30" s="13"/>
      <c r="JH30" s="12">
        <v>0</v>
      </c>
      <c r="JI30" s="12">
        <v>4105871.1764130001</v>
      </c>
      <c r="JJ30" s="12">
        <v>0</v>
      </c>
      <c r="JK30" s="72">
        <v>4105871.1764130001</v>
      </c>
      <c r="JL30" s="13"/>
    </row>
    <row r="31" spans="1:272" hidden="1">
      <c r="A31" s="10">
        <v>25</v>
      </c>
      <c r="B31" s="11" t="s">
        <v>27</v>
      </c>
      <c r="C31" s="12">
        <v>0</v>
      </c>
      <c r="D31" s="12">
        <v>0</v>
      </c>
      <c r="E31" s="12">
        <v>0</v>
      </c>
      <c r="F31" s="12">
        <v>0</v>
      </c>
      <c r="G31" s="13"/>
      <c r="H31" s="12">
        <v>0</v>
      </c>
      <c r="I31" s="12">
        <v>0</v>
      </c>
      <c r="J31" s="12">
        <v>0</v>
      </c>
      <c r="K31" s="12">
        <v>0</v>
      </c>
      <c r="L31" s="13"/>
      <c r="M31" s="12">
        <v>0</v>
      </c>
      <c r="N31" s="12">
        <v>0</v>
      </c>
      <c r="O31" s="12">
        <v>0</v>
      </c>
      <c r="P31" s="12">
        <v>0</v>
      </c>
      <c r="Q31" s="13"/>
      <c r="R31" s="12">
        <v>0</v>
      </c>
      <c r="S31" s="12">
        <v>0</v>
      </c>
      <c r="T31" s="12">
        <v>0</v>
      </c>
      <c r="U31" s="12">
        <v>0</v>
      </c>
      <c r="V31" s="13"/>
      <c r="W31" s="12">
        <v>0</v>
      </c>
      <c r="X31" s="12">
        <v>0</v>
      </c>
      <c r="Y31" s="12">
        <v>0</v>
      </c>
      <c r="Z31" s="12">
        <v>0</v>
      </c>
      <c r="AA31" s="13"/>
      <c r="AB31" s="12">
        <v>0</v>
      </c>
      <c r="AC31" s="12">
        <v>0</v>
      </c>
      <c r="AD31" s="12">
        <v>0</v>
      </c>
      <c r="AE31" s="12">
        <v>0</v>
      </c>
      <c r="AF31" s="13"/>
      <c r="AG31" s="12">
        <v>0</v>
      </c>
      <c r="AH31" s="12">
        <v>97000</v>
      </c>
      <c r="AI31" s="12">
        <v>0</v>
      </c>
      <c r="AJ31" s="12">
        <v>97000</v>
      </c>
      <c r="AK31" s="13"/>
      <c r="AL31" s="12">
        <v>45</v>
      </c>
      <c r="AM31" s="12">
        <v>31500</v>
      </c>
      <c r="AN31" s="12">
        <v>0</v>
      </c>
      <c r="AO31" s="12">
        <v>31500</v>
      </c>
      <c r="AP31" s="13"/>
      <c r="AQ31" s="12">
        <v>0</v>
      </c>
      <c r="AR31" s="12">
        <v>0</v>
      </c>
      <c r="AS31" s="12">
        <v>0</v>
      </c>
      <c r="AT31" s="12">
        <v>0</v>
      </c>
      <c r="AU31" s="13"/>
      <c r="AV31" s="12">
        <v>0</v>
      </c>
      <c r="AW31" s="12">
        <v>0</v>
      </c>
      <c r="AX31" s="12">
        <v>0</v>
      </c>
      <c r="AY31" s="12">
        <v>0</v>
      </c>
      <c r="AZ31" s="13"/>
      <c r="BA31" s="12">
        <v>0</v>
      </c>
      <c r="BB31" s="12">
        <v>0</v>
      </c>
      <c r="BC31" s="12">
        <v>0</v>
      </c>
      <c r="BD31" s="12">
        <v>0</v>
      </c>
      <c r="BE31" s="13"/>
      <c r="BF31" s="12">
        <v>15</v>
      </c>
      <c r="BG31" s="12">
        <v>38000</v>
      </c>
      <c r="BH31" s="12">
        <v>0</v>
      </c>
      <c r="BI31" s="12">
        <v>38000</v>
      </c>
      <c r="BJ31" s="13"/>
      <c r="BK31" s="12">
        <v>15</v>
      </c>
      <c r="BL31" s="12">
        <v>38000</v>
      </c>
      <c r="BM31" s="12">
        <v>0</v>
      </c>
      <c r="BN31" s="12">
        <v>38000</v>
      </c>
      <c r="BO31" s="13"/>
      <c r="BP31" s="12">
        <v>53</v>
      </c>
      <c r="BQ31" s="12">
        <v>114000</v>
      </c>
      <c r="BR31" s="12">
        <v>0</v>
      </c>
      <c r="BS31" s="12">
        <v>114000</v>
      </c>
      <c r="BT31" s="13"/>
      <c r="BU31" s="12">
        <v>0</v>
      </c>
      <c r="BV31" s="12">
        <v>0</v>
      </c>
      <c r="BW31" s="12">
        <v>0</v>
      </c>
      <c r="BX31" s="12">
        <v>0</v>
      </c>
      <c r="BY31" s="13"/>
      <c r="BZ31" s="12">
        <v>0</v>
      </c>
      <c r="CA31" s="12">
        <v>0</v>
      </c>
      <c r="CB31" s="12">
        <v>0</v>
      </c>
      <c r="CC31" s="12">
        <v>0</v>
      </c>
      <c r="CD31" s="13"/>
      <c r="CE31" s="12">
        <v>0</v>
      </c>
      <c r="CF31" s="12">
        <v>0</v>
      </c>
      <c r="CG31" s="12">
        <v>0</v>
      </c>
      <c r="CH31" s="12">
        <v>0</v>
      </c>
      <c r="CI31" s="13"/>
      <c r="CJ31" s="12">
        <v>0</v>
      </c>
      <c r="CK31" s="12">
        <v>0</v>
      </c>
      <c r="CL31" s="12">
        <v>0</v>
      </c>
      <c r="CM31" s="12">
        <v>0</v>
      </c>
      <c r="CN31" s="13"/>
      <c r="CO31" s="12">
        <v>0</v>
      </c>
      <c r="CP31" s="12">
        <v>0</v>
      </c>
      <c r="CQ31" s="12">
        <v>0</v>
      </c>
      <c r="CR31" s="12">
        <v>0</v>
      </c>
      <c r="CS31" s="13"/>
      <c r="CT31" s="12">
        <v>0</v>
      </c>
      <c r="CU31" s="12">
        <v>0</v>
      </c>
      <c r="CV31" s="12">
        <v>0</v>
      </c>
      <c r="CW31" s="12">
        <v>0</v>
      </c>
      <c r="CX31" s="13"/>
      <c r="CY31" s="12"/>
      <c r="CZ31" s="12">
        <v>0</v>
      </c>
      <c r="DA31" s="12">
        <v>0</v>
      </c>
      <c r="DB31" s="12">
        <v>0</v>
      </c>
      <c r="DC31" s="13"/>
      <c r="DD31" s="12">
        <v>1</v>
      </c>
      <c r="DE31" s="12">
        <v>40000</v>
      </c>
      <c r="DF31" s="12">
        <v>0</v>
      </c>
      <c r="DG31" s="12">
        <v>40000</v>
      </c>
      <c r="DH31" s="13"/>
      <c r="DI31" s="12">
        <v>0</v>
      </c>
      <c r="DJ31" s="12">
        <v>25000</v>
      </c>
      <c r="DK31" s="12">
        <v>0</v>
      </c>
      <c r="DL31" s="12">
        <v>25000</v>
      </c>
      <c r="DM31" s="13"/>
      <c r="DN31" s="12">
        <v>0</v>
      </c>
      <c r="DO31" s="12">
        <v>0</v>
      </c>
      <c r="DP31" s="12">
        <v>0</v>
      </c>
      <c r="DQ31" s="12">
        <v>0</v>
      </c>
      <c r="DR31" s="13"/>
      <c r="DS31" s="12">
        <v>1</v>
      </c>
      <c r="DT31" s="12">
        <v>125000</v>
      </c>
      <c r="DU31" s="12">
        <v>0</v>
      </c>
      <c r="DV31" s="12">
        <v>125000</v>
      </c>
      <c r="DW31" s="13"/>
      <c r="DX31" s="12">
        <v>0</v>
      </c>
      <c r="DY31" s="12">
        <v>0</v>
      </c>
      <c r="DZ31" s="12">
        <v>0</v>
      </c>
      <c r="EA31" s="12">
        <v>0</v>
      </c>
      <c r="EB31" s="13"/>
      <c r="EC31" s="12">
        <v>0</v>
      </c>
      <c r="ED31" s="12">
        <v>100000</v>
      </c>
      <c r="EE31" s="12">
        <v>0</v>
      </c>
      <c r="EF31" s="12">
        <v>100000</v>
      </c>
      <c r="EG31" s="13"/>
      <c r="EH31" s="12">
        <v>0</v>
      </c>
      <c r="EI31" s="12">
        <v>100000</v>
      </c>
      <c r="EJ31" s="12">
        <v>0</v>
      </c>
      <c r="EK31" s="12">
        <v>100000</v>
      </c>
      <c r="EL31" s="13"/>
      <c r="EM31" s="12">
        <v>6</v>
      </c>
      <c r="EN31" s="12">
        <v>141500</v>
      </c>
      <c r="EO31" s="12">
        <v>0</v>
      </c>
      <c r="EP31" s="12">
        <v>141500</v>
      </c>
      <c r="EQ31" s="13"/>
      <c r="ER31" s="12">
        <v>0</v>
      </c>
      <c r="ES31" s="12">
        <v>70000</v>
      </c>
      <c r="ET31" s="12">
        <v>0</v>
      </c>
      <c r="EU31" s="12">
        <v>70000</v>
      </c>
      <c r="EV31" s="13"/>
      <c r="EW31" s="12">
        <v>0</v>
      </c>
      <c r="EX31" s="12">
        <v>0</v>
      </c>
      <c r="EY31" s="12">
        <v>0</v>
      </c>
      <c r="EZ31" s="12">
        <v>0</v>
      </c>
      <c r="FA31" s="13"/>
      <c r="FB31" s="12">
        <v>9</v>
      </c>
      <c r="FC31" s="12">
        <v>70000</v>
      </c>
      <c r="FD31" s="12">
        <v>0</v>
      </c>
      <c r="FE31" s="12">
        <v>70000</v>
      </c>
      <c r="FF31" s="13"/>
      <c r="FG31" s="12">
        <v>14</v>
      </c>
      <c r="FH31" s="12">
        <v>14000</v>
      </c>
      <c r="FI31" s="12">
        <v>0</v>
      </c>
      <c r="FJ31" s="12">
        <v>14000</v>
      </c>
      <c r="FK31" s="13"/>
      <c r="FL31" s="12">
        <v>3</v>
      </c>
      <c r="FM31" s="12">
        <v>25000</v>
      </c>
      <c r="FN31" s="12">
        <v>0</v>
      </c>
      <c r="FO31" s="12">
        <v>25000</v>
      </c>
      <c r="FP31" s="13"/>
      <c r="FQ31" s="12">
        <v>0</v>
      </c>
      <c r="FR31" s="12">
        <v>0</v>
      </c>
      <c r="FS31" s="12">
        <v>0</v>
      </c>
      <c r="FT31" s="12">
        <v>0</v>
      </c>
      <c r="FU31" s="13"/>
      <c r="FV31" s="12">
        <v>0</v>
      </c>
      <c r="FW31" s="12">
        <v>0</v>
      </c>
      <c r="FX31" s="12">
        <v>0</v>
      </c>
      <c r="FY31" s="12">
        <v>0</v>
      </c>
      <c r="FZ31" s="13"/>
      <c r="GA31" s="12">
        <v>1</v>
      </c>
      <c r="GB31" s="12">
        <v>20000</v>
      </c>
      <c r="GC31" s="12">
        <v>0</v>
      </c>
      <c r="GD31" s="12">
        <v>20000</v>
      </c>
      <c r="GE31" s="13"/>
      <c r="GF31" s="12">
        <v>1</v>
      </c>
      <c r="GG31" s="12">
        <v>50000</v>
      </c>
      <c r="GH31" s="12">
        <v>0</v>
      </c>
      <c r="GI31" s="12">
        <v>50000</v>
      </c>
      <c r="GJ31" s="13"/>
      <c r="GK31" s="12">
        <v>0</v>
      </c>
      <c r="GL31" s="12">
        <v>0</v>
      </c>
      <c r="GM31" s="12">
        <v>0</v>
      </c>
      <c r="GN31" s="12">
        <v>0</v>
      </c>
      <c r="GO31" s="13"/>
      <c r="GP31" s="12">
        <v>0</v>
      </c>
      <c r="GQ31" s="12">
        <v>0</v>
      </c>
      <c r="GR31" s="12">
        <v>0</v>
      </c>
      <c r="GS31" s="12">
        <v>0</v>
      </c>
      <c r="GT31" s="13"/>
      <c r="GU31" s="12">
        <v>1</v>
      </c>
      <c r="GV31" s="12">
        <v>100000</v>
      </c>
      <c r="GW31" s="12">
        <v>0</v>
      </c>
      <c r="GX31" s="12">
        <v>100000</v>
      </c>
      <c r="GY31" s="13"/>
      <c r="GZ31" s="12">
        <v>42</v>
      </c>
      <c r="HA31" s="12">
        <v>182922.35291400002</v>
      </c>
      <c r="HB31" s="12">
        <v>0</v>
      </c>
      <c r="HC31" s="12">
        <v>182922.35291400002</v>
      </c>
      <c r="HD31" s="13"/>
      <c r="HE31" s="12">
        <v>100</v>
      </c>
      <c r="HF31" s="12">
        <v>1200000</v>
      </c>
      <c r="HG31" s="12">
        <v>0</v>
      </c>
      <c r="HH31" s="12">
        <v>1200000</v>
      </c>
      <c r="HI31" s="13"/>
      <c r="HJ31" s="12">
        <v>0</v>
      </c>
      <c r="HK31" s="12">
        <v>0</v>
      </c>
      <c r="HL31" s="12">
        <v>0</v>
      </c>
      <c r="HM31" s="12">
        <v>0</v>
      </c>
      <c r="HN31" s="13"/>
      <c r="HO31" s="12">
        <v>0</v>
      </c>
      <c r="HP31" s="12">
        <v>0</v>
      </c>
      <c r="HQ31" s="12">
        <v>0</v>
      </c>
      <c r="HR31" s="12">
        <v>0</v>
      </c>
      <c r="HS31" s="13"/>
      <c r="HT31" s="12">
        <v>0</v>
      </c>
      <c r="HU31" s="12">
        <v>0</v>
      </c>
      <c r="HV31" s="12">
        <v>0</v>
      </c>
      <c r="HW31" s="12">
        <v>0</v>
      </c>
      <c r="HX31" s="13"/>
      <c r="HY31" s="12">
        <v>0</v>
      </c>
      <c r="HZ31" s="12">
        <v>0</v>
      </c>
      <c r="IA31" s="12">
        <v>0</v>
      </c>
      <c r="IB31" s="12">
        <v>0</v>
      </c>
      <c r="IC31" s="13"/>
      <c r="ID31" s="12">
        <v>0</v>
      </c>
      <c r="IE31" s="12">
        <v>0</v>
      </c>
      <c r="IF31" s="12">
        <v>0</v>
      </c>
      <c r="IG31" s="12">
        <v>0</v>
      </c>
      <c r="IH31" s="13"/>
      <c r="II31" s="12">
        <v>0</v>
      </c>
      <c r="IJ31" s="12">
        <v>0</v>
      </c>
      <c r="IK31" s="12">
        <v>0</v>
      </c>
      <c r="IL31" s="12">
        <v>0</v>
      </c>
      <c r="IM31" s="13"/>
      <c r="IN31" s="12">
        <v>0</v>
      </c>
      <c r="IO31" s="12">
        <v>0</v>
      </c>
      <c r="IP31" s="12">
        <v>0</v>
      </c>
      <c r="IQ31" s="12">
        <v>0</v>
      </c>
      <c r="IR31" s="13"/>
      <c r="IS31" s="12">
        <v>0</v>
      </c>
      <c r="IT31" s="12">
        <v>0</v>
      </c>
      <c r="IU31" s="12">
        <v>0</v>
      </c>
      <c r="IV31" s="12">
        <v>0</v>
      </c>
      <c r="IW31" s="13"/>
      <c r="IX31" s="12">
        <v>0</v>
      </c>
      <c r="IY31" s="12">
        <v>0</v>
      </c>
      <c r="IZ31" s="12">
        <v>0</v>
      </c>
      <c r="JA31" s="12">
        <v>0</v>
      </c>
      <c r="JB31" s="13"/>
      <c r="JC31" s="12">
        <v>0</v>
      </c>
      <c r="JD31" s="12">
        <v>0</v>
      </c>
      <c r="JE31" s="12">
        <v>0</v>
      </c>
      <c r="JF31" s="12">
        <v>0</v>
      </c>
      <c r="JG31" s="13"/>
      <c r="JH31" s="12">
        <v>0</v>
      </c>
      <c r="JI31" s="12">
        <v>2581922.3529139999</v>
      </c>
      <c r="JJ31" s="12">
        <v>0</v>
      </c>
      <c r="JK31" s="72">
        <v>2581922.3529139999</v>
      </c>
      <c r="JL31" s="13"/>
    </row>
    <row r="32" spans="1:272" hidden="1">
      <c r="A32" s="10">
        <v>26</v>
      </c>
      <c r="B32" s="11" t="s">
        <v>28</v>
      </c>
      <c r="C32" s="12">
        <v>0</v>
      </c>
      <c r="D32" s="12">
        <v>0</v>
      </c>
      <c r="E32" s="12">
        <v>0</v>
      </c>
      <c r="F32" s="12">
        <v>0</v>
      </c>
      <c r="G32" s="13"/>
      <c r="H32" s="12">
        <v>0</v>
      </c>
      <c r="I32" s="12">
        <v>0</v>
      </c>
      <c r="J32" s="12">
        <v>0</v>
      </c>
      <c r="K32" s="12">
        <v>0</v>
      </c>
      <c r="L32" s="13"/>
      <c r="M32" s="12">
        <v>0</v>
      </c>
      <c r="N32" s="12">
        <v>0</v>
      </c>
      <c r="O32" s="12">
        <v>0</v>
      </c>
      <c r="P32" s="12">
        <v>0</v>
      </c>
      <c r="Q32" s="13"/>
      <c r="R32" s="12">
        <v>0</v>
      </c>
      <c r="S32" s="12">
        <v>0</v>
      </c>
      <c r="T32" s="12">
        <v>0</v>
      </c>
      <c r="U32" s="12">
        <v>0</v>
      </c>
      <c r="V32" s="13"/>
      <c r="W32" s="12">
        <v>0</v>
      </c>
      <c r="X32" s="12">
        <v>0</v>
      </c>
      <c r="Y32" s="12">
        <v>0</v>
      </c>
      <c r="Z32" s="12">
        <v>0</v>
      </c>
      <c r="AA32" s="13"/>
      <c r="AB32" s="12">
        <v>0</v>
      </c>
      <c r="AC32" s="12">
        <v>0</v>
      </c>
      <c r="AD32" s="12">
        <v>0</v>
      </c>
      <c r="AE32" s="12">
        <v>0</v>
      </c>
      <c r="AF32" s="13"/>
      <c r="AG32" s="12">
        <v>0</v>
      </c>
      <c r="AH32" s="12">
        <v>115000</v>
      </c>
      <c r="AI32" s="12">
        <v>0</v>
      </c>
      <c r="AJ32" s="12">
        <v>115000</v>
      </c>
      <c r="AK32" s="13"/>
      <c r="AL32" s="12">
        <v>72</v>
      </c>
      <c r="AM32" s="12">
        <v>50400</v>
      </c>
      <c r="AN32" s="12">
        <v>0</v>
      </c>
      <c r="AO32" s="12">
        <v>50400</v>
      </c>
      <c r="AP32" s="13"/>
      <c r="AQ32" s="12">
        <v>0</v>
      </c>
      <c r="AR32" s="12">
        <v>0</v>
      </c>
      <c r="AS32" s="12">
        <v>0</v>
      </c>
      <c r="AT32" s="12">
        <v>0</v>
      </c>
      <c r="AU32" s="13"/>
      <c r="AV32" s="12">
        <v>0</v>
      </c>
      <c r="AW32" s="12">
        <v>0</v>
      </c>
      <c r="AX32" s="12">
        <v>0</v>
      </c>
      <c r="AY32" s="12">
        <v>0</v>
      </c>
      <c r="AZ32" s="13"/>
      <c r="BA32" s="12">
        <v>0</v>
      </c>
      <c r="BB32" s="12">
        <v>0</v>
      </c>
      <c r="BC32" s="12">
        <v>0</v>
      </c>
      <c r="BD32" s="12">
        <v>0</v>
      </c>
      <c r="BE32" s="13"/>
      <c r="BF32" s="12">
        <v>24</v>
      </c>
      <c r="BG32" s="12">
        <v>56000</v>
      </c>
      <c r="BH32" s="12">
        <v>0</v>
      </c>
      <c r="BI32" s="12">
        <v>56000</v>
      </c>
      <c r="BJ32" s="13"/>
      <c r="BK32" s="12">
        <v>24</v>
      </c>
      <c r="BL32" s="12">
        <v>56000</v>
      </c>
      <c r="BM32" s="12">
        <v>0</v>
      </c>
      <c r="BN32" s="12">
        <v>56000</v>
      </c>
      <c r="BO32" s="13"/>
      <c r="BP32" s="12">
        <v>105</v>
      </c>
      <c r="BQ32" s="12">
        <v>218000</v>
      </c>
      <c r="BR32" s="12">
        <v>0</v>
      </c>
      <c r="BS32" s="12">
        <v>218000</v>
      </c>
      <c r="BT32" s="13"/>
      <c r="BU32" s="12">
        <v>0</v>
      </c>
      <c r="BV32" s="12">
        <v>0</v>
      </c>
      <c r="BW32" s="12">
        <v>0</v>
      </c>
      <c r="BX32" s="12">
        <v>0</v>
      </c>
      <c r="BY32" s="13"/>
      <c r="BZ32" s="12">
        <v>0</v>
      </c>
      <c r="CA32" s="12">
        <v>0</v>
      </c>
      <c r="CB32" s="12">
        <v>0</v>
      </c>
      <c r="CC32" s="12">
        <v>0</v>
      </c>
      <c r="CD32" s="13"/>
      <c r="CE32" s="12">
        <v>0</v>
      </c>
      <c r="CF32" s="12">
        <v>0</v>
      </c>
      <c r="CG32" s="12">
        <v>0</v>
      </c>
      <c r="CH32" s="12">
        <v>0</v>
      </c>
      <c r="CI32" s="13"/>
      <c r="CJ32" s="12">
        <v>0</v>
      </c>
      <c r="CK32" s="12">
        <v>0</v>
      </c>
      <c r="CL32" s="12">
        <v>0</v>
      </c>
      <c r="CM32" s="12">
        <v>0</v>
      </c>
      <c r="CN32" s="13"/>
      <c r="CO32" s="12">
        <v>0</v>
      </c>
      <c r="CP32" s="12">
        <v>0</v>
      </c>
      <c r="CQ32" s="12">
        <v>0</v>
      </c>
      <c r="CR32" s="12">
        <v>0</v>
      </c>
      <c r="CS32" s="13"/>
      <c r="CT32" s="12">
        <v>0</v>
      </c>
      <c r="CU32" s="12">
        <v>0</v>
      </c>
      <c r="CV32" s="12">
        <v>0</v>
      </c>
      <c r="CW32" s="12">
        <v>0</v>
      </c>
      <c r="CX32" s="13"/>
      <c r="CY32" s="12"/>
      <c r="CZ32" s="12">
        <v>0</v>
      </c>
      <c r="DA32" s="12">
        <v>0</v>
      </c>
      <c r="DB32" s="12">
        <v>0</v>
      </c>
      <c r="DC32" s="13"/>
      <c r="DD32" s="12"/>
      <c r="DE32" s="12">
        <v>0</v>
      </c>
      <c r="DF32" s="12">
        <v>0</v>
      </c>
      <c r="DG32" s="12">
        <v>0</v>
      </c>
      <c r="DH32" s="13"/>
      <c r="DI32" s="12">
        <v>0</v>
      </c>
      <c r="DJ32" s="12">
        <v>25000</v>
      </c>
      <c r="DK32" s="12">
        <v>0</v>
      </c>
      <c r="DL32" s="12">
        <v>25000</v>
      </c>
      <c r="DM32" s="13"/>
      <c r="DN32" s="12">
        <v>0</v>
      </c>
      <c r="DO32" s="12">
        <v>0</v>
      </c>
      <c r="DP32" s="12">
        <v>0</v>
      </c>
      <c r="DQ32" s="12">
        <v>0</v>
      </c>
      <c r="DR32" s="13"/>
      <c r="DS32" s="12">
        <v>1</v>
      </c>
      <c r="DT32" s="12">
        <v>52250</v>
      </c>
      <c r="DU32" s="12">
        <v>0</v>
      </c>
      <c r="DV32" s="12">
        <v>52250</v>
      </c>
      <c r="DW32" s="13"/>
      <c r="DX32" s="12">
        <v>0</v>
      </c>
      <c r="DY32" s="12">
        <v>0</v>
      </c>
      <c r="DZ32" s="12">
        <v>0</v>
      </c>
      <c r="EA32" s="12">
        <v>0</v>
      </c>
      <c r="EB32" s="13"/>
      <c r="EC32" s="12">
        <v>0</v>
      </c>
      <c r="ED32" s="12">
        <v>100000</v>
      </c>
      <c r="EE32" s="12">
        <v>0</v>
      </c>
      <c r="EF32" s="12">
        <v>100000</v>
      </c>
      <c r="EG32" s="13"/>
      <c r="EH32" s="12">
        <v>0</v>
      </c>
      <c r="EI32" s="12">
        <v>100000</v>
      </c>
      <c r="EJ32" s="12">
        <v>0</v>
      </c>
      <c r="EK32" s="12">
        <v>100000</v>
      </c>
      <c r="EL32" s="13"/>
      <c r="EM32" s="12">
        <v>20</v>
      </c>
      <c r="EN32" s="12">
        <v>519000</v>
      </c>
      <c r="EO32" s="12">
        <v>0</v>
      </c>
      <c r="EP32" s="12">
        <v>519000</v>
      </c>
      <c r="EQ32" s="13"/>
      <c r="ER32" s="12">
        <v>0</v>
      </c>
      <c r="ES32" s="12">
        <v>114000</v>
      </c>
      <c r="ET32" s="12">
        <v>0</v>
      </c>
      <c r="EU32" s="12">
        <v>114000</v>
      </c>
      <c r="EV32" s="13"/>
      <c r="EW32" s="12">
        <v>0</v>
      </c>
      <c r="EX32" s="12">
        <v>0</v>
      </c>
      <c r="EY32" s="12">
        <v>0</v>
      </c>
      <c r="EZ32" s="12">
        <v>0</v>
      </c>
      <c r="FA32" s="13"/>
      <c r="FB32" s="12">
        <v>16</v>
      </c>
      <c r="FC32" s="12">
        <v>160000</v>
      </c>
      <c r="FD32" s="12">
        <v>0</v>
      </c>
      <c r="FE32" s="12">
        <v>160000</v>
      </c>
      <c r="FF32" s="13"/>
      <c r="FG32" s="12">
        <v>32</v>
      </c>
      <c r="FH32" s="12">
        <v>32000</v>
      </c>
      <c r="FI32" s="12">
        <v>0</v>
      </c>
      <c r="FJ32" s="12">
        <v>32000</v>
      </c>
      <c r="FK32" s="13"/>
      <c r="FL32" s="12">
        <v>3</v>
      </c>
      <c r="FM32" s="12">
        <v>65000</v>
      </c>
      <c r="FN32" s="12">
        <v>0</v>
      </c>
      <c r="FO32" s="12">
        <v>65000</v>
      </c>
      <c r="FP32" s="13"/>
      <c r="FQ32" s="12">
        <v>0</v>
      </c>
      <c r="FR32" s="12">
        <v>0</v>
      </c>
      <c r="FS32" s="12">
        <v>0</v>
      </c>
      <c r="FT32" s="12">
        <v>0</v>
      </c>
      <c r="FU32" s="13"/>
      <c r="FV32" s="12">
        <v>0</v>
      </c>
      <c r="FW32" s="12">
        <v>0</v>
      </c>
      <c r="FX32" s="12">
        <v>0</v>
      </c>
      <c r="FY32" s="12">
        <v>0</v>
      </c>
      <c r="FZ32" s="13"/>
      <c r="GA32" s="12">
        <v>1</v>
      </c>
      <c r="GB32" s="12">
        <v>20000</v>
      </c>
      <c r="GC32" s="12">
        <v>0</v>
      </c>
      <c r="GD32" s="12">
        <v>20000</v>
      </c>
      <c r="GE32" s="13"/>
      <c r="GF32" s="12">
        <v>1</v>
      </c>
      <c r="GG32" s="12">
        <v>50000</v>
      </c>
      <c r="GH32" s="12">
        <v>0</v>
      </c>
      <c r="GI32" s="12">
        <v>50000</v>
      </c>
      <c r="GJ32" s="13"/>
      <c r="GK32" s="12">
        <v>0</v>
      </c>
      <c r="GL32" s="12">
        <v>0</v>
      </c>
      <c r="GM32" s="12">
        <v>0</v>
      </c>
      <c r="GN32" s="12">
        <v>0</v>
      </c>
      <c r="GO32" s="13"/>
      <c r="GP32" s="12">
        <v>0</v>
      </c>
      <c r="GQ32" s="12">
        <v>0</v>
      </c>
      <c r="GR32" s="12">
        <v>0</v>
      </c>
      <c r="GS32" s="12">
        <v>0</v>
      </c>
      <c r="GT32" s="13"/>
      <c r="GU32" s="12">
        <v>1</v>
      </c>
      <c r="GV32" s="12">
        <v>100000</v>
      </c>
      <c r="GW32" s="12">
        <v>0</v>
      </c>
      <c r="GX32" s="12">
        <v>100000</v>
      </c>
      <c r="GY32" s="13"/>
      <c r="GZ32" s="12">
        <v>55</v>
      </c>
      <c r="HA32" s="12">
        <v>239541.17643500003</v>
      </c>
      <c r="HB32" s="12">
        <v>0</v>
      </c>
      <c r="HC32" s="12">
        <v>239541.17643500003</v>
      </c>
      <c r="HD32" s="13"/>
      <c r="HE32" s="12">
        <v>175</v>
      </c>
      <c r="HF32" s="12">
        <v>2100000</v>
      </c>
      <c r="HG32" s="12">
        <v>0</v>
      </c>
      <c r="HH32" s="12">
        <v>2100000</v>
      </c>
      <c r="HI32" s="13"/>
      <c r="HJ32" s="12">
        <v>0</v>
      </c>
      <c r="HK32" s="12">
        <v>0</v>
      </c>
      <c r="HL32" s="12">
        <v>0</v>
      </c>
      <c r="HM32" s="12">
        <v>0</v>
      </c>
      <c r="HN32" s="13"/>
      <c r="HO32" s="12">
        <v>0</v>
      </c>
      <c r="HP32" s="12">
        <v>0</v>
      </c>
      <c r="HQ32" s="12">
        <v>0</v>
      </c>
      <c r="HR32" s="12">
        <v>0</v>
      </c>
      <c r="HS32" s="13"/>
      <c r="HT32" s="12">
        <v>0</v>
      </c>
      <c r="HU32" s="12">
        <v>0</v>
      </c>
      <c r="HV32" s="12">
        <v>0</v>
      </c>
      <c r="HW32" s="12">
        <v>0</v>
      </c>
      <c r="HX32" s="13"/>
      <c r="HY32" s="12">
        <v>0</v>
      </c>
      <c r="HZ32" s="12">
        <v>0</v>
      </c>
      <c r="IA32" s="12">
        <v>0</v>
      </c>
      <c r="IB32" s="12">
        <v>0</v>
      </c>
      <c r="IC32" s="13"/>
      <c r="ID32" s="12">
        <v>0</v>
      </c>
      <c r="IE32" s="12">
        <v>0</v>
      </c>
      <c r="IF32" s="12">
        <v>0</v>
      </c>
      <c r="IG32" s="12">
        <v>0</v>
      </c>
      <c r="IH32" s="13"/>
      <c r="II32" s="12">
        <v>0</v>
      </c>
      <c r="IJ32" s="12">
        <v>0</v>
      </c>
      <c r="IK32" s="12">
        <v>0</v>
      </c>
      <c r="IL32" s="12">
        <v>0</v>
      </c>
      <c r="IM32" s="13"/>
      <c r="IN32" s="12">
        <v>0</v>
      </c>
      <c r="IO32" s="12">
        <v>0</v>
      </c>
      <c r="IP32" s="12">
        <v>0</v>
      </c>
      <c r="IQ32" s="12">
        <v>0</v>
      </c>
      <c r="IR32" s="13"/>
      <c r="IS32" s="12">
        <v>0</v>
      </c>
      <c r="IT32" s="12">
        <v>0</v>
      </c>
      <c r="IU32" s="12">
        <v>0</v>
      </c>
      <c r="IV32" s="12">
        <v>0</v>
      </c>
      <c r="IW32" s="13"/>
      <c r="IX32" s="12">
        <v>0</v>
      </c>
      <c r="IY32" s="12">
        <v>0</v>
      </c>
      <c r="IZ32" s="12">
        <v>0</v>
      </c>
      <c r="JA32" s="12">
        <v>0</v>
      </c>
      <c r="JB32" s="13"/>
      <c r="JC32" s="12">
        <v>0</v>
      </c>
      <c r="JD32" s="12">
        <v>0</v>
      </c>
      <c r="JE32" s="12">
        <v>0</v>
      </c>
      <c r="JF32" s="12">
        <v>0</v>
      </c>
      <c r="JG32" s="13"/>
      <c r="JH32" s="12">
        <v>0</v>
      </c>
      <c r="JI32" s="12">
        <v>4172191.1764350003</v>
      </c>
      <c r="JJ32" s="12">
        <v>0</v>
      </c>
      <c r="JK32" s="72">
        <v>4172191.1764350003</v>
      </c>
      <c r="JL32" s="13"/>
    </row>
    <row r="33" spans="1:274" hidden="1">
      <c r="A33" s="10">
        <v>27</v>
      </c>
      <c r="B33" s="11" t="s">
        <v>29</v>
      </c>
      <c r="C33" s="12">
        <v>0</v>
      </c>
      <c r="D33" s="12">
        <v>0</v>
      </c>
      <c r="E33" s="12">
        <v>0</v>
      </c>
      <c r="F33" s="12">
        <v>0</v>
      </c>
      <c r="G33" s="13"/>
      <c r="H33" s="12">
        <v>0</v>
      </c>
      <c r="I33" s="12">
        <v>0</v>
      </c>
      <c r="J33" s="12">
        <v>0</v>
      </c>
      <c r="K33" s="12">
        <v>0</v>
      </c>
      <c r="L33" s="13"/>
      <c r="M33" s="12">
        <v>0</v>
      </c>
      <c r="N33" s="12">
        <v>0</v>
      </c>
      <c r="O33" s="12">
        <v>0</v>
      </c>
      <c r="P33" s="12">
        <v>0</v>
      </c>
      <c r="Q33" s="13"/>
      <c r="R33" s="12">
        <v>0</v>
      </c>
      <c r="S33" s="12">
        <v>0</v>
      </c>
      <c r="T33" s="12">
        <v>0</v>
      </c>
      <c r="U33" s="12">
        <v>0</v>
      </c>
      <c r="V33" s="13"/>
      <c r="W33" s="12">
        <v>0</v>
      </c>
      <c r="X33" s="12">
        <v>0</v>
      </c>
      <c r="Y33" s="12">
        <v>0</v>
      </c>
      <c r="Z33" s="12">
        <v>0</v>
      </c>
      <c r="AA33" s="13"/>
      <c r="AB33" s="12">
        <v>0</v>
      </c>
      <c r="AC33" s="12">
        <v>0</v>
      </c>
      <c r="AD33" s="12">
        <v>0</v>
      </c>
      <c r="AE33" s="12">
        <v>0</v>
      </c>
      <c r="AF33" s="13"/>
      <c r="AG33" s="12">
        <v>0</v>
      </c>
      <c r="AH33" s="12">
        <v>97000</v>
      </c>
      <c r="AI33" s="12">
        <v>0</v>
      </c>
      <c r="AJ33" s="12">
        <v>97000</v>
      </c>
      <c r="AK33" s="13"/>
      <c r="AL33" s="12">
        <v>45</v>
      </c>
      <c r="AM33" s="12">
        <v>31500</v>
      </c>
      <c r="AN33" s="12">
        <v>0</v>
      </c>
      <c r="AO33" s="12">
        <v>31500</v>
      </c>
      <c r="AP33" s="13"/>
      <c r="AQ33" s="12">
        <v>0</v>
      </c>
      <c r="AR33" s="12">
        <v>0</v>
      </c>
      <c r="AS33" s="12">
        <v>0</v>
      </c>
      <c r="AT33" s="12">
        <v>0</v>
      </c>
      <c r="AU33" s="13"/>
      <c r="AV33" s="12">
        <v>0</v>
      </c>
      <c r="AW33" s="12">
        <v>0</v>
      </c>
      <c r="AX33" s="12">
        <v>0</v>
      </c>
      <c r="AY33" s="12">
        <v>0</v>
      </c>
      <c r="AZ33" s="13"/>
      <c r="BA33" s="12">
        <v>0</v>
      </c>
      <c r="BB33" s="12">
        <v>0</v>
      </c>
      <c r="BC33" s="12">
        <v>0</v>
      </c>
      <c r="BD33" s="12">
        <v>0</v>
      </c>
      <c r="BE33" s="13"/>
      <c r="BF33" s="12">
        <v>15</v>
      </c>
      <c r="BG33" s="12">
        <v>38000</v>
      </c>
      <c r="BH33" s="12">
        <v>0</v>
      </c>
      <c r="BI33" s="12">
        <v>38000</v>
      </c>
      <c r="BJ33" s="13"/>
      <c r="BK33" s="12">
        <v>15</v>
      </c>
      <c r="BL33" s="12">
        <v>38000</v>
      </c>
      <c r="BM33" s="12">
        <v>0</v>
      </c>
      <c r="BN33" s="12">
        <v>38000</v>
      </c>
      <c r="BO33" s="13"/>
      <c r="BP33" s="12">
        <v>57</v>
      </c>
      <c r="BQ33" s="12">
        <v>122000</v>
      </c>
      <c r="BR33" s="12">
        <v>0</v>
      </c>
      <c r="BS33" s="12">
        <v>122000</v>
      </c>
      <c r="BT33" s="13"/>
      <c r="BU33" s="12">
        <v>0</v>
      </c>
      <c r="BV33" s="12">
        <v>0</v>
      </c>
      <c r="BW33" s="12">
        <v>0</v>
      </c>
      <c r="BX33" s="12">
        <v>0</v>
      </c>
      <c r="BY33" s="13"/>
      <c r="BZ33" s="12">
        <v>0</v>
      </c>
      <c r="CA33" s="12">
        <v>0</v>
      </c>
      <c r="CB33" s="12">
        <v>0</v>
      </c>
      <c r="CC33" s="12">
        <v>0</v>
      </c>
      <c r="CD33" s="13"/>
      <c r="CE33" s="12">
        <v>0</v>
      </c>
      <c r="CF33" s="12">
        <v>0</v>
      </c>
      <c r="CG33" s="12">
        <v>0</v>
      </c>
      <c r="CH33" s="12">
        <v>0</v>
      </c>
      <c r="CI33" s="13"/>
      <c r="CJ33" s="12">
        <v>0</v>
      </c>
      <c r="CK33" s="12">
        <v>0</v>
      </c>
      <c r="CL33" s="12">
        <v>0</v>
      </c>
      <c r="CM33" s="12">
        <v>0</v>
      </c>
      <c r="CN33" s="13"/>
      <c r="CO33" s="12">
        <v>0</v>
      </c>
      <c r="CP33" s="12">
        <v>0</v>
      </c>
      <c r="CQ33" s="12">
        <v>0</v>
      </c>
      <c r="CR33" s="12">
        <v>0</v>
      </c>
      <c r="CS33" s="13"/>
      <c r="CT33" s="12">
        <v>0</v>
      </c>
      <c r="CU33" s="12">
        <v>0</v>
      </c>
      <c r="CV33" s="12">
        <v>0</v>
      </c>
      <c r="CW33" s="12">
        <v>0</v>
      </c>
      <c r="CX33" s="13"/>
      <c r="CY33" s="12">
        <v>1</v>
      </c>
      <c r="CZ33" s="12">
        <v>75000</v>
      </c>
      <c r="DA33" s="12">
        <v>0</v>
      </c>
      <c r="DB33" s="12">
        <v>75000</v>
      </c>
      <c r="DC33" s="13"/>
      <c r="DD33" s="12"/>
      <c r="DE33" s="12">
        <v>0</v>
      </c>
      <c r="DF33" s="12">
        <v>0</v>
      </c>
      <c r="DG33" s="12">
        <v>0</v>
      </c>
      <c r="DH33" s="13"/>
      <c r="DI33" s="12">
        <v>0</v>
      </c>
      <c r="DJ33" s="12">
        <v>25000</v>
      </c>
      <c r="DK33" s="12">
        <v>0</v>
      </c>
      <c r="DL33" s="12">
        <v>25000</v>
      </c>
      <c r="DM33" s="13"/>
      <c r="DN33" s="12">
        <v>0</v>
      </c>
      <c r="DO33" s="12">
        <v>0</v>
      </c>
      <c r="DP33" s="12">
        <v>0</v>
      </c>
      <c r="DQ33" s="12">
        <v>0</v>
      </c>
      <c r="DR33" s="13"/>
      <c r="DS33" s="12">
        <v>1</v>
      </c>
      <c r="DT33" s="12">
        <v>80000</v>
      </c>
      <c r="DU33" s="12">
        <v>0</v>
      </c>
      <c r="DV33" s="12">
        <v>80000</v>
      </c>
      <c r="DW33" s="13"/>
      <c r="DX33" s="12">
        <v>0</v>
      </c>
      <c r="DY33" s="12">
        <v>0</v>
      </c>
      <c r="DZ33" s="12">
        <v>0</v>
      </c>
      <c r="EA33" s="12">
        <v>0</v>
      </c>
      <c r="EB33" s="13"/>
      <c r="EC33" s="12">
        <v>0</v>
      </c>
      <c r="ED33" s="12">
        <v>0</v>
      </c>
      <c r="EE33" s="12">
        <v>0</v>
      </c>
      <c r="EF33" s="12">
        <v>0</v>
      </c>
      <c r="EG33" s="13"/>
      <c r="EH33" s="12">
        <v>0</v>
      </c>
      <c r="EI33" s="12">
        <v>100000</v>
      </c>
      <c r="EJ33" s="12">
        <v>0</v>
      </c>
      <c r="EK33" s="12">
        <v>100000</v>
      </c>
      <c r="EL33" s="13"/>
      <c r="EM33" s="12">
        <v>14</v>
      </c>
      <c r="EN33" s="12">
        <v>861000</v>
      </c>
      <c r="EO33" s="12">
        <v>0</v>
      </c>
      <c r="EP33" s="12">
        <v>861000</v>
      </c>
      <c r="EQ33" s="13"/>
      <c r="ER33" s="12">
        <v>0</v>
      </c>
      <c r="ES33" s="12">
        <v>70000</v>
      </c>
      <c r="ET33" s="12">
        <v>0</v>
      </c>
      <c r="EU33" s="12">
        <v>70000</v>
      </c>
      <c r="EV33" s="13"/>
      <c r="EW33" s="12">
        <v>0</v>
      </c>
      <c r="EX33" s="12">
        <v>0</v>
      </c>
      <c r="EY33" s="12">
        <v>0</v>
      </c>
      <c r="EZ33" s="12">
        <v>0</v>
      </c>
      <c r="FA33" s="13"/>
      <c r="FB33" s="12">
        <v>20</v>
      </c>
      <c r="FC33" s="12">
        <v>70000</v>
      </c>
      <c r="FD33" s="12">
        <v>0</v>
      </c>
      <c r="FE33" s="12">
        <v>70000</v>
      </c>
      <c r="FF33" s="13"/>
      <c r="FG33" s="12">
        <v>14</v>
      </c>
      <c r="FH33" s="12">
        <v>14000</v>
      </c>
      <c r="FI33" s="12">
        <v>0</v>
      </c>
      <c r="FJ33" s="12">
        <v>14000</v>
      </c>
      <c r="FK33" s="13"/>
      <c r="FL33" s="12">
        <v>3</v>
      </c>
      <c r="FM33" s="12">
        <v>25000</v>
      </c>
      <c r="FN33" s="12">
        <v>0</v>
      </c>
      <c r="FO33" s="12">
        <v>25000</v>
      </c>
      <c r="FP33" s="13"/>
      <c r="FQ33" s="12">
        <v>0</v>
      </c>
      <c r="FR33" s="12">
        <v>0</v>
      </c>
      <c r="FS33" s="12">
        <v>0</v>
      </c>
      <c r="FT33" s="12">
        <v>0</v>
      </c>
      <c r="FU33" s="13"/>
      <c r="FV33" s="12">
        <v>0</v>
      </c>
      <c r="FW33" s="12">
        <v>0</v>
      </c>
      <c r="FX33" s="12">
        <v>0</v>
      </c>
      <c r="FY33" s="12">
        <v>0</v>
      </c>
      <c r="FZ33" s="13"/>
      <c r="GA33" s="12">
        <v>1</v>
      </c>
      <c r="GB33" s="12">
        <v>20000</v>
      </c>
      <c r="GC33" s="12">
        <v>0</v>
      </c>
      <c r="GD33" s="12">
        <v>20000</v>
      </c>
      <c r="GE33" s="13"/>
      <c r="GF33" s="12">
        <v>1</v>
      </c>
      <c r="GG33" s="12">
        <v>50000</v>
      </c>
      <c r="GH33" s="12">
        <v>0</v>
      </c>
      <c r="GI33" s="12">
        <v>50000</v>
      </c>
      <c r="GJ33" s="13"/>
      <c r="GK33" s="12">
        <v>0</v>
      </c>
      <c r="GL33" s="12">
        <v>0</v>
      </c>
      <c r="GM33" s="12">
        <v>0</v>
      </c>
      <c r="GN33" s="12">
        <v>0</v>
      </c>
      <c r="GO33" s="13"/>
      <c r="GP33" s="12">
        <v>0</v>
      </c>
      <c r="GQ33" s="12">
        <v>0</v>
      </c>
      <c r="GR33" s="12">
        <v>0</v>
      </c>
      <c r="GS33" s="12">
        <v>0</v>
      </c>
      <c r="GT33" s="13"/>
      <c r="GU33" s="12">
        <v>1</v>
      </c>
      <c r="GV33" s="12">
        <v>100000</v>
      </c>
      <c r="GW33" s="12">
        <v>0</v>
      </c>
      <c r="GX33" s="12">
        <v>100000</v>
      </c>
      <c r="GY33" s="13"/>
      <c r="GZ33" s="12">
        <v>76</v>
      </c>
      <c r="HA33" s="12">
        <v>331002.35289200005</v>
      </c>
      <c r="HB33" s="12">
        <v>0</v>
      </c>
      <c r="HC33" s="12">
        <v>331002.35289200005</v>
      </c>
      <c r="HD33" s="13"/>
      <c r="HE33" s="12">
        <v>144</v>
      </c>
      <c r="HF33" s="12">
        <v>1728000</v>
      </c>
      <c r="HG33" s="12">
        <v>0</v>
      </c>
      <c r="HH33" s="12">
        <v>1728000</v>
      </c>
      <c r="HI33" s="13"/>
      <c r="HJ33" s="12">
        <v>0</v>
      </c>
      <c r="HK33" s="12">
        <v>0</v>
      </c>
      <c r="HL33" s="12">
        <v>0</v>
      </c>
      <c r="HM33" s="12">
        <v>0</v>
      </c>
      <c r="HN33" s="13"/>
      <c r="HO33" s="12">
        <v>0</v>
      </c>
      <c r="HP33" s="12">
        <v>0</v>
      </c>
      <c r="HQ33" s="12">
        <v>0</v>
      </c>
      <c r="HR33" s="12">
        <v>0</v>
      </c>
      <c r="HS33" s="13"/>
      <c r="HT33" s="12">
        <v>0</v>
      </c>
      <c r="HU33" s="12">
        <v>0</v>
      </c>
      <c r="HV33" s="12">
        <v>0</v>
      </c>
      <c r="HW33" s="12">
        <v>0</v>
      </c>
      <c r="HX33" s="13"/>
      <c r="HY33" s="12">
        <v>0</v>
      </c>
      <c r="HZ33" s="12">
        <v>0</v>
      </c>
      <c r="IA33" s="12">
        <v>0</v>
      </c>
      <c r="IB33" s="12">
        <v>0</v>
      </c>
      <c r="IC33" s="13"/>
      <c r="ID33" s="12">
        <v>0</v>
      </c>
      <c r="IE33" s="12">
        <v>0</v>
      </c>
      <c r="IF33" s="12">
        <v>0</v>
      </c>
      <c r="IG33" s="12">
        <v>0</v>
      </c>
      <c r="IH33" s="13"/>
      <c r="II33" s="12">
        <v>0</v>
      </c>
      <c r="IJ33" s="12">
        <v>0</v>
      </c>
      <c r="IK33" s="12">
        <v>0</v>
      </c>
      <c r="IL33" s="12">
        <v>0</v>
      </c>
      <c r="IM33" s="13"/>
      <c r="IN33" s="12">
        <v>0</v>
      </c>
      <c r="IO33" s="12">
        <v>0</v>
      </c>
      <c r="IP33" s="12">
        <v>0</v>
      </c>
      <c r="IQ33" s="12">
        <v>0</v>
      </c>
      <c r="IR33" s="13"/>
      <c r="IS33" s="12">
        <v>0</v>
      </c>
      <c r="IT33" s="12">
        <v>0</v>
      </c>
      <c r="IU33" s="12">
        <v>0</v>
      </c>
      <c r="IV33" s="12">
        <v>0</v>
      </c>
      <c r="IW33" s="13"/>
      <c r="IX33" s="12">
        <v>0</v>
      </c>
      <c r="IY33" s="12">
        <v>0</v>
      </c>
      <c r="IZ33" s="12">
        <v>0</v>
      </c>
      <c r="JA33" s="12">
        <v>0</v>
      </c>
      <c r="JB33" s="13"/>
      <c r="JC33" s="12">
        <v>0</v>
      </c>
      <c r="JD33" s="12">
        <v>0</v>
      </c>
      <c r="JE33" s="12">
        <v>0</v>
      </c>
      <c r="JF33" s="12">
        <v>0</v>
      </c>
      <c r="JG33" s="13"/>
      <c r="JH33" s="12">
        <v>0</v>
      </c>
      <c r="JI33" s="12">
        <v>3875502.3528920002</v>
      </c>
      <c r="JJ33" s="12">
        <v>0</v>
      </c>
      <c r="JK33" s="72">
        <v>3875502.3528920002</v>
      </c>
      <c r="JL33" s="13"/>
    </row>
    <row r="34" spans="1:274" hidden="1">
      <c r="A34" s="10">
        <v>28</v>
      </c>
      <c r="B34" s="11" t="s">
        <v>30</v>
      </c>
      <c r="C34" s="12">
        <v>0</v>
      </c>
      <c r="D34" s="12">
        <v>0</v>
      </c>
      <c r="E34" s="12">
        <v>0</v>
      </c>
      <c r="F34" s="12">
        <v>0</v>
      </c>
      <c r="G34" s="13"/>
      <c r="H34" s="12">
        <v>0</v>
      </c>
      <c r="I34" s="12">
        <v>0</v>
      </c>
      <c r="J34" s="12">
        <v>0</v>
      </c>
      <c r="K34" s="12">
        <v>0</v>
      </c>
      <c r="L34" s="13"/>
      <c r="M34" s="12">
        <v>0</v>
      </c>
      <c r="N34" s="12">
        <v>0</v>
      </c>
      <c r="O34" s="12">
        <v>0</v>
      </c>
      <c r="P34" s="12">
        <v>0</v>
      </c>
      <c r="Q34" s="13"/>
      <c r="R34" s="12">
        <v>0</v>
      </c>
      <c r="S34" s="12">
        <v>0</v>
      </c>
      <c r="T34" s="12">
        <v>0</v>
      </c>
      <c r="U34" s="12">
        <v>0</v>
      </c>
      <c r="V34" s="13"/>
      <c r="W34" s="12">
        <v>0</v>
      </c>
      <c r="X34" s="12">
        <v>0</v>
      </c>
      <c r="Y34" s="12">
        <v>0</v>
      </c>
      <c r="Z34" s="12">
        <v>0</v>
      </c>
      <c r="AA34" s="13"/>
      <c r="AB34" s="12">
        <v>0</v>
      </c>
      <c r="AC34" s="12">
        <v>0</v>
      </c>
      <c r="AD34" s="12">
        <v>0</v>
      </c>
      <c r="AE34" s="12">
        <v>0</v>
      </c>
      <c r="AF34" s="13"/>
      <c r="AG34" s="12">
        <v>0</v>
      </c>
      <c r="AH34" s="12">
        <v>107000</v>
      </c>
      <c r="AI34" s="12">
        <v>0</v>
      </c>
      <c r="AJ34" s="12">
        <v>107000</v>
      </c>
      <c r="AK34" s="13"/>
      <c r="AL34" s="12">
        <v>60</v>
      </c>
      <c r="AM34" s="12">
        <v>42000</v>
      </c>
      <c r="AN34" s="12">
        <v>0</v>
      </c>
      <c r="AO34" s="12">
        <v>42000</v>
      </c>
      <c r="AP34" s="13"/>
      <c r="AQ34" s="12">
        <v>0</v>
      </c>
      <c r="AR34" s="12">
        <v>0</v>
      </c>
      <c r="AS34" s="12">
        <v>0</v>
      </c>
      <c r="AT34" s="12">
        <v>0</v>
      </c>
      <c r="AU34" s="13"/>
      <c r="AV34" s="12">
        <v>0</v>
      </c>
      <c r="AW34" s="12">
        <v>0</v>
      </c>
      <c r="AX34" s="12">
        <v>0</v>
      </c>
      <c r="AY34" s="12">
        <v>0</v>
      </c>
      <c r="AZ34" s="13"/>
      <c r="BA34" s="12">
        <v>0</v>
      </c>
      <c r="BB34" s="12">
        <v>0</v>
      </c>
      <c r="BC34" s="12">
        <v>0</v>
      </c>
      <c r="BD34" s="12">
        <v>0</v>
      </c>
      <c r="BE34" s="13"/>
      <c r="BF34" s="12">
        <v>20</v>
      </c>
      <c r="BG34" s="12">
        <v>48000</v>
      </c>
      <c r="BH34" s="12">
        <v>0</v>
      </c>
      <c r="BI34" s="12">
        <v>48000</v>
      </c>
      <c r="BJ34" s="13"/>
      <c r="BK34" s="12">
        <v>20</v>
      </c>
      <c r="BL34" s="12">
        <v>48000</v>
      </c>
      <c r="BM34" s="12">
        <v>0</v>
      </c>
      <c r="BN34" s="12">
        <v>48000</v>
      </c>
      <c r="BO34" s="13"/>
      <c r="BP34" s="12">
        <v>57</v>
      </c>
      <c r="BQ34" s="12">
        <v>122000</v>
      </c>
      <c r="BR34" s="12">
        <v>0</v>
      </c>
      <c r="BS34" s="12">
        <v>122000</v>
      </c>
      <c r="BT34" s="13"/>
      <c r="BU34" s="12">
        <v>0</v>
      </c>
      <c r="BV34" s="12">
        <v>0</v>
      </c>
      <c r="BW34" s="12">
        <v>0</v>
      </c>
      <c r="BX34" s="12">
        <v>0</v>
      </c>
      <c r="BY34" s="13"/>
      <c r="BZ34" s="12">
        <v>0</v>
      </c>
      <c r="CA34" s="12">
        <v>0</v>
      </c>
      <c r="CB34" s="12">
        <v>0</v>
      </c>
      <c r="CC34" s="12">
        <v>0</v>
      </c>
      <c r="CD34" s="13"/>
      <c r="CE34" s="12">
        <v>0</v>
      </c>
      <c r="CF34" s="12">
        <v>0</v>
      </c>
      <c r="CG34" s="12">
        <v>0</v>
      </c>
      <c r="CH34" s="12">
        <v>0</v>
      </c>
      <c r="CI34" s="13"/>
      <c r="CJ34" s="12">
        <v>0</v>
      </c>
      <c r="CK34" s="12">
        <v>0</v>
      </c>
      <c r="CL34" s="12">
        <v>0</v>
      </c>
      <c r="CM34" s="12">
        <v>0</v>
      </c>
      <c r="CN34" s="13"/>
      <c r="CO34" s="12">
        <v>0</v>
      </c>
      <c r="CP34" s="12">
        <v>0</v>
      </c>
      <c r="CQ34" s="12">
        <v>0</v>
      </c>
      <c r="CR34" s="12">
        <v>0</v>
      </c>
      <c r="CS34" s="13"/>
      <c r="CT34" s="12">
        <v>0</v>
      </c>
      <c r="CU34" s="12">
        <v>0</v>
      </c>
      <c r="CV34" s="12">
        <v>0</v>
      </c>
      <c r="CW34" s="12">
        <v>0</v>
      </c>
      <c r="CX34" s="13"/>
      <c r="CY34" s="12">
        <v>1</v>
      </c>
      <c r="CZ34" s="12">
        <v>75000</v>
      </c>
      <c r="DA34" s="12">
        <v>0</v>
      </c>
      <c r="DB34" s="12">
        <v>75000</v>
      </c>
      <c r="DC34" s="13"/>
      <c r="DD34" s="12">
        <v>1</v>
      </c>
      <c r="DE34" s="12">
        <v>40000</v>
      </c>
      <c r="DF34" s="12">
        <v>0</v>
      </c>
      <c r="DG34" s="12">
        <v>40000</v>
      </c>
      <c r="DH34" s="13"/>
      <c r="DI34" s="12">
        <v>0</v>
      </c>
      <c r="DJ34" s="12">
        <v>25000</v>
      </c>
      <c r="DK34" s="12">
        <v>0</v>
      </c>
      <c r="DL34" s="12">
        <v>25000</v>
      </c>
      <c r="DM34" s="13"/>
      <c r="DN34" s="12">
        <v>0</v>
      </c>
      <c r="DO34" s="12">
        <v>0</v>
      </c>
      <c r="DP34" s="12">
        <v>0</v>
      </c>
      <c r="DQ34" s="12">
        <v>0</v>
      </c>
      <c r="DR34" s="13"/>
      <c r="DS34" s="12">
        <v>1</v>
      </c>
      <c r="DT34" s="12">
        <v>125000</v>
      </c>
      <c r="DU34" s="12">
        <v>0</v>
      </c>
      <c r="DV34" s="12">
        <v>125000</v>
      </c>
      <c r="DW34" s="13"/>
      <c r="DX34" s="12">
        <v>0</v>
      </c>
      <c r="DY34" s="12">
        <v>0</v>
      </c>
      <c r="DZ34" s="12">
        <v>0</v>
      </c>
      <c r="EA34" s="12">
        <v>0</v>
      </c>
      <c r="EB34" s="13"/>
      <c r="EC34" s="12">
        <v>0</v>
      </c>
      <c r="ED34" s="12">
        <v>0</v>
      </c>
      <c r="EE34" s="12">
        <v>0</v>
      </c>
      <c r="EF34" s="12">
        <v>0</v>
      </c>
      <c r="EG34" s="13"/>
      <c r="EH34" s="12">
        <v>0</v>
      </c>
      <c r="EI34" s="12">
        <v>100000</v>
      </c>
      <c r="EJ34" s="12">
        <v>0</v>
      </c>
      <c r="EK34" s="12">
        <v>100000</v>
      </c>
      <c r="EL34" s="13"/>
      <c r="EM34" s="12">
        <v>0</v>
      </c>
      <c r="EN34" s="12">
        <v>0</v>
      </c>
      <c r="EO34" s="12">
        <v>0</v>
      </c>
      <c r="EP34" s="12">
        <v>0</v>
      </c>
      <c r="EQ34" s="13"/>
      <c r="ER34" s="12">
        <v>0</v>
      </c>
      <c r="ES34" s="12">
        <v>94000</v>
      </c>
      <c r="ET34" s="12">
        <v>0</v>
      </c>
      <c r="EU34" s="12">
        <v>94000</v>
      </c>
      <c r="EV34" s="13"/>
      <c r="EW34" s="12">
        <v>0</v>
      </c>
      <c r="EX34" s="12">
        <v>0</v>
      </c>
      <c r="EY34" s="12">
        <v>0</v>
      </c>
      <c r="EZ34" s="12">
        <v>0</v>
      </c>
      <c r="FA34" s="13"/>
      <c r="FB34" s="12">
        <v>14</v>
      </c>
      <c r="FC34" s="12">
        <v>95000</v>
      </c>
      <c r="FD34" s="12">
        <v>0</v>
      </c>
      <c r="FE34" s="12">
        <v>95000</v>
      </c>
      <c r="FF34" s="13"/>
      <c r="FG34" s="12">
        <v>19</v>
      </c>
      <c r="FH34" s="12">
        <v>19000</v>
      </c>
      <c r="FI34" s="12">
        <v>0</v>
      </c>
      <c r="FJ34" s="12">
        <v>19000</v>
      </c>
      <c r="FK34" s="13"/>
      <c r="FL34" s="12">
        <v>3</v>
      </c>
      <c r="FM34" s="12">
        <v>25000</v>
      </c>
      <c r="FN34" s="12">
        <v>0</v>
      </c>
      <c r="FO34" s="12">
        <v>25000</v>
      </c>
      <c r="FP34" s="13"/>
      <c r="FQ34" s="12">
        <v>0</v>
      </c>
      <c r="FR34" s="12">
        <v>0</v>
      </c>
      <c r="FS34" s="12">
        <v>0</v>
      </c>
      <c r="FT34" s="12">
        <v>0</v>
      </c>
      <c r="FU34" s="13"/>
      <c r="FV34" s="12">
        <v>0</v>
      </c>
      <c r="FW34" s="12">
        <v>0</v>
      </c>
      <c r="FX34" s="12">
        <v>0</v>
      </c>
      <c r="FY34" s="12">
        <v>0</v>
      </c>
      <c r="FZ34" s="13"/>
      <c r="GA34" s="12">
        <v>1</v>
      </c>
      <c r="GB34" s="12">
        <v>20000</v>
      </c>
      <c r="GC34" s="12">
        <v>0</v>
      </c>
      <c r="GD34" s="12">
        <v>20000</v>
      </c>
      <c r="GE34" s="13"/>
      <c r="GF34" s="12">
        <v>1</v>
      </c>
      <c r="GG34" s="12">
        <v>50000</v>
      </c>
      <c r="GH34" s="12">
        <v>0</v>
      </c>
      <c r="GI34" s="12">
        <v>50000</v>
      </c>
      <c r="GJ34" s="13"/>
      <c r="GK34" s="12">
        <v>0</v>
      </c>
      <c r="GL34" s="12">
        <v>0</v>
      </c>
      <c r="GM34" s="12">
        <v>0</v>
      </c>
      <c r="GN34" s="12">
        <v>0</v>
      </c>
      <c r="GO34" s="13"/>
      <c r="GP34" s="12">
        <v>0</v>
      </c>
      <c r="GQ34" s="12">
        <v>0</v>
      </c>
      <c r="GR34" s="12">
        <v>0</v>
      </c>
      <c r="GS34" s="12">
        <v>0</v>
      </c>
      <c r="GT34" s="13"/>
      <c r="GU34" s="12">
        <v>1</v>
      </c>
      <c r="GV34" s="12">
        <v>100000</v>
      </c>
      <c r="GW34" s="12">
        <v>0</v>
      </c>
      <c r="GX34" s="12">
        <v>100000</v>
      </c>
      <c r="GY34" s="13"/>
      <c r="GZ34" s="12">
        <v>60</v>
      </c>
      <c r="HA34" s="12">
        <v>261317.64702000003</v>
      </c>
      <c r="HB34" s="12">
        <v>0</v>
      </c>
      <c r="HC34" s="12">
        <v>261317.64702000003</v>
      </c>
      <c r="HD34" s="13"/>
      <c r="HE34" s="12">
        <v>171</v>
      </c>
      <c r="HF34" s="12">
        <v>2052000</v>
      </c>
      <c r="HG34" s="12">
        <v>0</v>
      </c>
      <c r="HH34" s="12">
        <v>2052000</v>
      </c>
      <c r="HI34" s="13"/>
      <c r="HJ34" s="12">
        <v>0</v>
      </c>
      <c r="HK34" s="12">
        <v>0</v>
      </c>
      <c r="HL34" s="12">
        <v>0</v>
      </c>
      <c r="HM34" s="12">
        <v>0</v>
      </c>
      <c r="HN34" s="13"/>
      <c r="HO34" s="12">
        <v>0</v>
      </c>
      <c r="HP34" s="12">
        <v>0</v>
      </c>
      <c r="HQ34" s="12">
        <v>0</v>
      </c>
      <c r="HR34" s="12">
        <v>0</v>
      </c>
      <c r="HS34" s="13"/>
      <c r="HT34" s="12">
        <v>0</v>
      </c>
      <c r="HU34" s="12">
        <v>0</v>
      </c>
      <c r="HV34" s="12">
        <v>0</v>
      </c>
      <c r="HW34" s="12">
        <v>0</v>
      </c>
      <c r="HX34" s="13"/>
      <c r="HY34" s="12">
        <v>0</v>
      </c>
      <c r="HZ34" s="12">
        <v>0</v>
      </c>
      <c r="IA34" s="12">
        <v>0</v>
      </c>
      <c r="IB34" s="12">
        <v>0</v>
      </c>
      <c r="IC34" s="13"/>
      <c r="ID34" s="12">
        <v>0</v>
      </c>
      <c r="IE34" s="12">
        <v>0</v>
      </c>
      <c r="IF34" s="12">
        <v>0</v>
      </c>
      <c r="IG34" s="12">
        <v>0</v>
      </c>
      <c r="IH34" s="13"/>
      <c r="II34" s="12">
        <v>0</v>
      </c>
      <c r="IJ34" s="12">
        <v>0</v>
      </c>
      <c r="IK34" s="12">
        <v>0</v>
      </c>
      <c r="IL34" s="12">
        <v>0</v>
      </c>
      <c r="IM34" s="13"/>
      <c r="IN34" s="12">
        <v>0</v>
      </c>
      <c r="IO34" s="12">
        <v>0</v>
      </c>
      <c r="IP34" s="12">
        <v>0</v>
      </c>
      <c r="IQ34" s="12">
        <v>0</v>
      </c>
      <c r="IR34" s="13"/>
      <c r="IS34" s="12">
        <v>0</v>
      </c>
      <c r="IT34" s="12">
        <v>0</v>
      </c>
      <c r="IU34" s="12">
        <v>0</v>
      </c>
      <c r="IV34" s="12">
        <v>0</v>
      </c>
      <c r="IW34" s="13"/>
      <c r="IX34" s="12">
        <v>0</v>
      </c>
      <c r="IY34" s="12">
        <v>0</v>
      </c>
      <c r="IZ34" s="12">
        <v>0</v>
      </c>
      <c r="JA34" s="12">
        <v>0</v>
      </c>
      <c r="JB34" s="13"/>
      <c r="JC34" s="12">
        <v>0</v>
      </c>
      <c r="JD34" s="12">
        <v>0</v>
      </c>
      <c r="JE34" s="12">
        <v>0</v>
      </c>
      <c r="JF34" s="12">
        <v>0</v>
      </c>
      <c r="JG34" s="13"/>
      <c r="JH34" s="12">
        <v>0</v>
      </c>
      <c r="JI34" s="12">
        <v>3448317.64702</v>
      </c>
      <c r="JJ34" s="12">
        <v>0</v>
      </c>
      <c r="JK34" s="72">
        <v>3448317.64702</v>
      </c>
      <c r="JL34" s="13"/>
    </row>
    <row r="35" spans="1:274" hidden="1">
      <c r="A35" s="10">
        <v>29</v>
      </c>
      <c r="B35" s="11" t="s">
        <v>31</v>
      </c>
      <c r="C35" s="12">
        <v>0</v>
      </c>
      <c r="D35" s="12">
        <v>0</v>
      </c>
      <c r="E35" s="12">
        <v>0</v>
      </c>
      <c r="F35" s="12">
        <v>0</v>
      </c>
      <c r="G35" s="13"/>
      <c r="H35" s="12">
        <v>0</v>
      </c>
      <c r="I35" s="12">
        <v>0</v>
      </c>
      <c r="J35" s="12">
        <v>0</v>
      </c>
      <c r="K35" s="12">
        <v>0</v>
      </c>
      <c r="L35" s="13"/>
      <c r="M35" s="12">
        <v>0</v>
      </c>
      <c r="N35" s="12">
        <v>0</v>
      </c>
      <c r="O35" s="12">
        <v>0</v>
      </c>
      <c r="P35" s="12">
        <v>0</v>
      </c>
      <c r="Q35" s="13"/>
      <c r="R35" s="12">
        <v>0</v>
      </c>
      <c r="S35" s="12">
        <v>0</v>
      </c>
      <c r="T35" s="12">
        <v>0</v>
      </c>
      <c r="U35" s="12">
        <v>0</v>
      </c>
      <c r="V35" s="13"/>
      <c r="W35" s="12">
        <v>0</v>
      </c>
      <c r="X35" s="12">
        <v>0</v>
      </c>
      <c r="Y35" s="12">
        <v>0</v>
      </c>
      <c r="Z35" s="12">
        <v>0</v>
      </c>
      <c r="AA35" s="13"/>
      <c r="AB35" s="12">
        <v>0</v>
      </c>
      <c r="AC35" s="12">
        <v>0</v>
      </c>
      <c r="AD35" s="12">
        <v>0</v>
      </c>
      <c r="AE35" s="12">
        <v>0</v>
      </c>
      <c r="AF35" s="13"/>
      <c r="AG35" s="12">
        <v>0</v>
      </c>
      <c r="AH35" s="12">
        <v>89000</v>
      </c>
      <c r="AI35" s="12">
        <v>0</v>
      </c>
      <c r="AJ35" s="12">
        <v>89000</v>
      </c>
      <c r="AK35" s="13"/>
      <c r="AL35" s="12">
        <v>33</v>
      </c>
      <c r="AM35" s="12">
        <v>23100</v>
      </c>
      <c r="AN35" s="12">
        <v>0</v>
      </c>
      <c r="AO35" s="12">
        <v>23100</v>
      </c>
      <c r="AP35" s="13"/>
      <c r="AQ35" s="12">
        <v>0</v>
      </c>
      <c r="AR35" s="12">
        <v>0</v>
      </c>
      <c r="AS35" s="12">
        <v>0</v>
      </c>
      <c r="AT35" s="12">
        <v>0</v>
      </c>
      <c r="AU35" s="13"/>
      <c r="AV35" s="12">
        <v>0</v>
      </c>
      <c r="AW35" s="12">
        <v>0</v>
      </c>
      <c r="AX35" s="12">
        <v>0</v>
      </c>
      <c r="AY35" s="12">
        <v>0</v>
      </c>
      <c r="AZ35" s="13"/>
      <c r="BA35" s="12">
        <v>0</v>
      </c>
      <c r="BB35" s="12">
        <v>0</v>
      </c>
      <c r="BC35" s="12">
        <v>0</v>
      </c>
      <c r="BD35" s="12">
        <v>0</v>
      </c>
      <c r="BE35" s="13"/>
      <c r="BF35" s="12">
        <v>11</v>
      </c>
      <c r="BG35" s="12">
        <v>30000</v>
      </c>
      <c r="BH35" s="12">
        <v>0</v>
      </c>
      <c r="BI35" s="12">
        <v>30000</v>
      </c>
      <c r="BJ35" s="13"/>
      <c r="BK35" s="12">
        <v>11</v>
      </c>
      <c r="BL35" s="12">
        <v>30000</v>
      </c>
      <c r="BM35" s="12">
        <v>0</v>
      </c>
      <c r="BN35" s="12">
        <v>30000</v>
      </c>
      <c r="BO35" s="13"/>
      <c r="BP35" s="12">
        <v>44</v>
      </c>
      <c r="BQ35" s="12">
        <v>96000</v>
      </c>
      <c r="BR35" s="12">
        <v>0</v>
      </c>
      <c r="BS35" s="12">
        <v>96000</v>
      </c>
      <c r="BT35" s="13"/>
      <c r="BU35" s="12">
        <v>0</v>
      </c>
      <c r="BV35" s="12">
        <v>0</v>
      </c>
      <c r="BW35" s="12">
        <v>0</v>
      </c>
      <c r="BX35" s="12">
        <v>0</v>
      </c>
      <c r="BY35" s="13"/>
      <c r="BZ35" s="12">
        <v>0</v>
      </c>
      <c r="CA35" s="12">
        <v>0</v>
      </c>
      <c r="CB35" s="12">
        <v>0</v>
      </c>
      <c r="CC35" s="12">
        <v>0</v>
      </c>
      <c r="CD35" s="13"/>
      <c r="CE35" s="12">
        <v>0</v>
      </c>
      <c r="CF35" s="12">
        <v>0</v>
      </c>
      <c r="CG35" s="12">
        <v>0</v>
      </c>
      <c r="CH35" s="12">
        <v>0</v>
      </c>
      <c r="CI35" s="13"/>
      <c r="CJ35" s="12">
        <v>0</v>
      </c>
      <c r="CK35" s="12">
        <v>0</v>
      </c>
      <c r="CL35" s="12">
        <v>0</v>
      </c>
      <c r="CM35" s="12">
        <v>0</v>
      </c>
      <c r="CN35" s="13"/>
      <c r="CO35" s="12">
        <v>0</v>
      </c>
      <c r="CP35" s="12">
        <v>0</v>
      </c>
      <c r="CQ35" s="12">
        <v>0</v>
      </c>
      <c r="CR35" s="12">
        <v>0</v>
      </c>
      <c r="CS35" s="13"/>
      <c r="CT35" s="12">
        <v>0</v>
      </c>
      <c r="CU35" s="12">
        <v>0</v>
      </c>
      <c r="CV35" s="12">
        <v>0</v>
      </c>
      <c r="CW35" s="12">
        <v>0</v>
      </c>
      <c r="CX35" s="13"/>
      <c r="CY35" s="12"/>
      <c r="CZ35" s="12">
        <v>0</v>
      </c>
      <c r="DA35" s="12">
        <v>0</v>
      </c>
      <c r="DB35" s="12">
        <v>0</v>
      </c>
      <c r="DC35" s="13"/>
      <c r="DD35" s="12"/>
      <c r="DE35" s="12">
        <v>0</v>
      </c>
      <c r="DF35" s="12">
        <v>0</v>
      </c>
      <c r="DG35" s="12">
        <v>0</v>
      </c>
      <c r="DH35" s="13"/>
      <c r="DI35" s="12">
        <v>0</v>
      </c>
      <c r="DJ35" s="12">
        <v>25000</v>
      </c>
      <c r="DK35" s="12">
        <v>0</v>
      </c>
      <c r="DL35" s="12">
        <v>25000</v>
      </c>
      <c r="DM35" s="13"/>
      <c r="DN35" s="12">
        <v>0</v>
      </c>
      <c r="DO35" s="12">
        <v>0</v>
      </c>
      <c r="DP35" s="12">
        <v>0</v>
      </c>
      <c r="DQ35" s="12">
        <v>0</v>
      </c>
      <c r="DR35" s="13"/>
      <c r="DS35" s="12">
        <v>1</v>
      </c>
      <c r="DT35" s="12">
        <v>52250</v>
      </c>
      <c r="DU35" s="12">
        <v>0</v>
      </c>
      <c r="DV35" s="12">
        <v>52250</v>
      </c>
      <c r="DW35" s="13"/>
      <c r="DX35" s="12">
        <v>0</v>
      </c>
      <c r="DY35" s="12">
        <v>0</v>
      </c>
      <c r="DZ35" s="12">
        <v>0</v>
      </c>
      <c r="EA35" s="12">
        <v>0</v>
      </c>
      <c r="EB35" s="13"/>
      <c r="EC35" s="12">
        <v>0</v>
      </c>
      <c r="ED35" s="12">
        <v>0</v>
      </c>
      <c r="EE35" s="12">
        <v>0</v>
      </c>
      <c r="EF35" s="12">
        <v>0</v>
      </c>
      <c r="EG35" s="13"/>
      <c r="EH35" s="12">
        <v>0</v>
      </c>
      <c r="EI35" s="12">
        <v>100000</v>
      </c>
      <c r="EJ35" s="12">
        <v>0</v>
      </c>
      <c r="EK35" s="12">
        <v>100000</v>
      </c>
      <c r="EL35" s="13"/>
      <c r="EM35" s="12">
        <v>10</v>
      </c>
      <c r="EN35" s="12">
        <v>445000</v>
      </c>
      <c r="EO35" s="12">
        <v>0</v>
      </c>
      <c r="EP35" s="12">
        <v>445000</v>
      </c>
      <c r="EQ35" s="13"/>
      <c r="ER35" s="12">
        <v>0</v>
      </c>
      <c r="ES35" s="12">
        <v>54000</v>
      </c>
      <c r="ET35" s="12">
        <v>0</v>
      </c>
      <c r="EU35" s="12">
        <v>54000</v>
      </c>
      <c r="EV35" s="13"/>
      <c r="EW35" s="12">
        <v>0</v>
      </c>
      <c r="EX35" s="12">
        <v>0</v>
      </c>
      <c r="EY35" s="12">
        <v>0</v>
      </c>
      <c r="EZ35" s="12">
        <v>0</v>
      </c>
      <c r="FA35" s="13"/>
      <c r="FB35" s="12">
        <v>32</v>
      </c>
      <c r="FC35" s="12">
        <v>50000</v>
      </c>
      <c r="FD35" s="12">
        <v>0</v>
      </c>
      <c r="FE35" s="12">
        <v>50000</v>
      </c>
      <c r="FF35" s="13"/>
      <c r="FG35" s="12">
        <v>10</v>
      </c>
      <c r="FH35" s="12">
        <v>10000</v>
      </c>
      <c r="FI35" s="12">
        <v>0</v>
      </c>
      <c r="FJ35" s="12">
        <v>10000</v>
      </c>
      <c r="FK35" s="13"/>
      <c r="FL35" s="12">
        <v>3</v>
      </c>
      <c r="FM35" s="12">
        <v>25000</v>
      </c>
      <c r="FN35" s="12">
        <v>0</v>
      </c>
      <c r="FO35" s="12">
        <v>25000</v>
      </c>
      <c r="FP35" s="13"/>
      <c r="FQ35" s="12">
        <v>0</v>
      </c>
      <c r="FR35" s="12">
        <v>0</v>
      </c>
      <c r="FS35" s="12">
        <v>0</v>
      </c>
      <c r="FT35" s="12">
        <v>0</v>
      </c>
      <c r="FU35" s="13"/>
      <c r="FV35" s="12">
        <v>0</v>
      </c>
      <c r="FW35" s="12">
        <v>0</v>
      </c>
      <c r="FX35" s="12">
        <v>0</v>
      </c>
      <c r="FY35" s="12">
        <v>0</v>
      </c>
      <c r="FZ35" s="13"/>
      <c r="GA35" s="12">
        <v>1</v>
      </c>
      <c r="GB35" s="12">
        <v>20000</v>
      </c>
      <c r="GC35" s="12">
        <v>0</v>
      </c>
      <c r="GD35" s="12">
        <v>20000</v>
      </c>
      <c r="GE35" s="13"/>
      <c r="GF35" s="12">
        <v>1</v>
      </c>
      <c r="GG35" s="12">
        <v>50000</v>
      </c>
      <c r="GH35" s="12">
        <v>0</v>
      </c>
      <c r="GI35" s="12">
        <v>50000</v>
      </c>
      <c r="GJ35" s="13"/>
      <c r="GK35" s="12">
        <v>0</v>
      </c>
      <c r="GL35" s="12">
        <v>0</v>
      </c>
      <c r="GM35" s="12">
        <v>0</v>
      </c>
      <c r="GN35" s="12">
        <v>0</v>
      </c>
      <c r="GO35" s="13"/>
      <c r="GP35" s="12">
        <v>0</v>
      </c>
      <c r="GQ35" s="12">
        <v>0</v>
      </c>
      <c r="GR35" s="12">
        <v>0</v>
      </c>
      <c r="GS35" s="12">
        <v>0</v>
      </c>
      <c r="GT35" s="13"/>
      <c r="GU35" s="12">
        <v>1</v>
      </c>
      <c r="GV35" s="12">
        <v>100000</v>
      </c>
      <c r="GW35" s="12">
        <v>0</v>
      </c>
      <c r="GX35" s="12">
        <v>100000</v>
      </c>
      <c r="GY35" s="13"/>
      <c r="GZ35" s="12">
        <v>42</v>
      </c>
      <c r="HA35" s="12">
        <v>182922.35291400002</v>
      </c>
      <c r="HB35" s="12">
        <v>0</v>
      </c>
      <c r="HC35" s="12">
        <v>182922.35291400002</v>
      </c>
      <c r="HD35" s="13"/>
      <c r="HE35" s="12">
        <v>93</v>
      </c>
      <c r="HF35" s="12">
        <v>1116000</v>
      </c>
      <c r="HG35" s="12">
        <v>0</v>
      </c>
      <c r="HH35" s="12">
        <v>1116000</v>
      </c>
      <c r="HI35" s="13"/>
      <c r="HJ35" s="12">
        <v>0</v>
      </c>
      <c r="HK35" s="12">
        <v>0</v>
      </c>
      <c r="HL35" s="12">
        <v>0</v>
      </c>
      <c r="HM35" s="12">
        <v>0</v>
      </c>
      <c r="HN35" s="13"/>
      <c r="HO35" s="12">
        <v>0</v>
      </c>
      <c r="HP35" s="12">
        <v>0</v>
      </c>
      <c r="HQ35" s="12">
        <v>0</v>
      </c>
      <c r="HR35" s="12">
        <v>0</v>
      </c>
      <c r="HS35" s="13"/>
      <c r="HT35" s="12">
        <v>0</v>
      </c>
      <c r="HU35" s="12">
        <v>0</v>
      </c>
      <c r="HV35" s="12">
        <v>0</v>
      </c>
      <c r="HW35" s="12">
        <v>0</v>
      </c>
      <c r="HX35" s="13"/>
      <c r="HY35" s="12">
        <v>0</v>
      </c>
      <c r="HZ35" s="12">
        <v>0</v>
      </c>
      <c r="IA35" s="12">
        <v>0</v>
      </c>
      <c r="IB35" s="12">
        <v>0</v>
      </c>
      <c r="IC35" s="13"/>
      <c r="ID35" s="12">
        <v>0</v>
      </c>
      <c r="IE35" s="12">
        <v>0</v>
      </c>
      <c r="IF35" s="12">
        <v>0</v>
      </c>
      <c r="IG35" s="12">
        <v>0</v>
      </c>
      <c r="IH35" s="13"/>
      <c r="II35" s="12">
        <v>0</v>
      </c>
      <c r="IJ35" s="12">
        <v>0</v>
      </c>
      <c r="IK35" s="12">
        <v>0</v>
      </c>
      <c r="IL35" s="12">
        <v>0</v>
      </c>
      <c r="IM35" s="13"/>
      <c r="IN35" s="12">
        <v>0</v>
      </c>
      <c r="IO35" s="12">
        <v>0</v>
      </c>
      <c r="IP35" s="12">
        <v>0</v>
      </c>
      <c r="IQ35" s="12">
        <v>0</v>
      </c>
      <c r="IR35" s="13"/>
      <c r="IS35" s="12">
        <v>0</v>
      </c>
      <c r="IT35" s="12">
        <v>0</v>
      </c>
      <c r="IU35" s="12">
        <v>0</v>
      </c>
      <c r="IV35" s="12">
        <v>0</v>
      </c>
      <c r="IW35" s="13"/>
      <c r="IX35" s="12">
        <v>0</v>
      </c>
      <c r="IY35" s="12">
        <v>0</v>
      </c>
      <c r="IZ35" s="12">
        <v>0</v>
      </c>
      <c r="JA35" s="12">
        <v>0</v>
      </c>
      <c r="JB35" s="13"/>
      <c r="JC35" s="12">
        <v>0</v>
      </c>
      <c r="JD35" s="12">
        <v>0</v>
      </c>
      <c r="JE35" s="12">
        <v>0</v>
      </c>
      <c r="JF35" s="12">
        <v>0</v>
      </c>
      <c r="JG35" s="13"/>
      <c r="JH35" s="12">
        <v>0</v>
      </c>
      <c r="JI35" s="12">
        <v>2498272.3529139999</v>
      </c>
      <c r="JJ35" s="12">
        <v>0</v>
      </c>
      <c r="JK35" s="72">
        <v>2498272.3529139999</v>
      </c>
      <c r="JL35" s="13"/>
    </row>
    <row r="36" spans="1:274" hidden="1">
      <c r="A36" s="10">
        <v>30</v>
      </c>
      <c r="B36" s="11" t="s">
        <v>32</v>
      </c>
      <c r="C36" s="12">
        <v>0</v>
      </c>
      <c r="D36" s="12">
        <v>0</v>
      </c>
      <c r="E36" s="12">
        <v>0</v>
      </c>
      <c r="F36" s="12">
        <v>0</v>
      </c>
      <c r="G36" s="13"/>
      <c r="H36" s="12">
        <v>0</v>
      </c>
      <c r="I36" s="12">
        <v>0</v>
      </c>
      <c r="J36" s="12">
        <v>0</v>
      </c>
      <c r="K36" s="12">
        <v>0</v>
      </c>
      <c r="L36" s="13"/>
      <c r="M36" s="12">
        <v>0</v>
      </c>
      <c r="N36" s="12">
        <v>0</v>
      </c>
      <c r="O36" s="12">
        <v>0</v>
      </c>
      <c r="P36" s="12">
        <v>0</v>
      </c>
      <c r="Q36" s="13"/>
      <c r="R36" s="12">
        <v>0</v>
      </c>
      <c r="S36" s="12">
        <v>0</v>
      </c>
      <c r="T36" s="12">
        <v>0</v>
      </c>
      <c r="U36" s="12">
        <v>0</v>
      </c>
      <c r="V36" s="13"/>
      <c r="W36" s="12">
        <v>0</v>
      </c>
      <c r="X36" s="12">
        <v>0</v>
      </c>
      <c r="Y36" s="12">
        <v>0</v>
      </c>
      <c r="Z36" s="12">
        <v>0</v>
      </c>
      <c r="AA36" s="13"/>
      <c r="AB36" s="12">
        <v>0</v>
      </c>
      <c r="AC36" s="12">
        <v>0</v>
      </c>
      <c r="AD36" s="12">
        <v>0</v>
      </c>
      <c r="AE36" s="12">
        <v>0</v>
      </c>
      <c r="AF36" s="13"/>
      <c r="AG36" s="12">
        <v>0</v>
      </c>
      <c r="AH36" s="12">
        <v>109000</v>
      </c>
      <c r="AI36" s="12">
        <v>0</v>
      </c>
      <c r="AJ36" s="12">
        <v>109000</v>
      </c>
      <c r="AK36" s="13"/>
      <c r="AL36" s="12">
        <v>63</v>
      </c>
      <c r="AM36" s="12">
        <v>44100</v>
      </c>
      <c r="AN36" s="12">
        <v>0</v>
      </c>
      <c r="AO36" s="12">
        <v>44100</v>
      </c>
      <c r="AP36" s="13"/>
      <c r="AQ36" s="12">
        <v>0</v>
      </c>
      <c r="AR36" s="12">
        <v>0</v>
      </c>
      <c r="AS36" s="12">
        <v>0</v>
      </c>
      <c r="AT36" s="12">
        <v>0</v>
      </c>
      <c r="AU36" s="13"/>
      <c r="AV36" s="12">
        <v>0</v>
      </c>
      <c r="AW36" s="12">
        <v>0</v>
      </c>
      <c r="AX36" s="12">
        <v>0</v>
      </c>
      <c r="AY36" s="12">
        <v>0</v>
      </c>
      <c r="AZ36" s="13"/>
      <c r="BA36" s="12">
        <v>0</v>
      </c>
      <c r="BB36" s="12">
        <v>0</v>
      </c>
      <c r="BC36" s="12">
        <v>0</v>
      </c>
      <c r="BD36" s="12">
        <v>0</v>
      </c>
      <c r="BE36" s="13"/>
      <c r="BF36" s="12">
        <v>21</v>
      </c>
      <c r="BG36" s="12">
        <v>50000</v>
      </c>
      <c r="BH36" s="12">
        <v>0</v>
      </c>
      <c r="BI36" s="12">
        <v>50000</v>
      </c>
      <c r="BJ36" s="13"/>
      <c r="BK36" s="12">
        <v>21</v>
      </c>
      <c r="BL36" s="12">
        <v>50000</v>
      </c>
      <c r="BM36" s="12">
        <v>0</v>
      </c>
      <c r="BN36" s="12">
        <v>50000</v>
      </c>
      <c r="BO36" s="13"/>
      <c r="BP36" s="12">
        <v>71</v>
      </c>
      <c r="BQ36" s="12">
        <v>150000</v>
      </c>
      <c r="BR36" s="12">
        <v>0</v>
      </c>
      <c r="BS36" s="12">
        <v>150000</v>
      </c>
      <c r="BT36" s="13"/>
      <c r="BU36" s="12">
        <v>0</v>
      </c>
      <c r="BV36" s="12">
        <v>0</v>
      </c>
      <c r="BW36" s="12">
        <v>0</v>
      </c>
      <c r="BX36" s="12">
        <v>0</v>
      </c>
      <c r="BY36" s="13"/>
      <c r="BZ36" s="12">
        <v>0</v>
      </c>
      <c r="CA36" s="12">
        <v>0</v>
      </c>
      <c r="CB36" s="12">
        <v>0</v>
      </c>
      <c r="CC36" s="12">
        <v>0</v>
      </c>
      <c r="CD36" s="13"/>
      <c r="CE36" s="12">
        <v>0</v>
      </c>
      <c r="CF36" s="12">
        <v>0</v>
      </c>
      <c r="CG36" s="12">
        <v>0</v>
      </c>
      <c r="CH36" s="12">
        <v>0</v>
      </c>
      <c r="CI36" s="13"/>
      <c r="CJ36" s="12">
        <v>0</v>
      </c>
      <c r="CK36" s="12">
        <v>0</v>
      </c>
      <c r="CL36" s="12">
        <v>0</v>
      </c>
      <c r="CM36" s="12">
        <v>0</v>
      </c>
      <c r="CN36" s="13"/>
      <c r="CO36" s="12">
        <v>0</v>
      </c>
      <c r="CP36" s="12">
        <v>0</v>
      </c>
      <c r="CQ36" s="12">
        <v>0</v>
      </c>
      <c r="CR36" s="12">
        <v>0</v>
      </c>
      <c r="CS36" s="13"/>
      <c r="CT36" s="12">
        <v>0</v>
      </c>
      <c r="CU36" s="12">
        <v>0</v>
      </c>
      <c r="CV36" s="12">
        <v>0</v>
      </c>
      <c r="CW36" s="12">
        <v>0</v>
      </c>
      <c r="CX36" s="13"/>
      <c r="CY36" s="12"/>
      <c r="CZ36" s="12">
        <v>0</v>
      </c>
      <c r="DA36" s="12">
        <v>0</v>
      </c>
      <c r="DB36" s="12">
        <v>0</v>
      </c>
      <c r="DC36" s="13"/>
      <c r="DD36" s="12"/>
      <c r="DE36" s="12">
        <v>0</v>
      </c>
      <c r="DF36" s="12">
        <v>0</v>
      </c>
      <c r="DG36" s="12">
        <v>0</v>
      </c>
      <c r="DH36" s="13"/>
      <c r="DI36" s="12">
        <v>0</v>
      </c>
      <c r="DJ36" s="12">
        <v>25000</v>
      </c>
      <c r="DK36" s="12">
        <v>0</v>
      </c>
      <c r="DL36" s="12">
        <v>25000</v>
      </c>
      <c r="DM36" s="13"/>
      <c r="DN36" s="12">
        <v>0</v>
      </c>
      <c r="DO36" s="12">
        <v>0</v>
      </c>
      <c r="DP36" s="12">
        <v>0</v>
      </c>
      <c r="DQ36" s="12">
        <v>0</v>
      </c>
      <c r="DR36" s="13"/>
      <c r="DS36" s="12">
        <v>1</v>
      </c>
      <c r="DT36" s="12">
        <v>80000</v>
      </c>
      <c r="DU36" s="12">
        <v>0</v>
      </c>
      <c r="DV36" s="12">
        <v>80000</v>
      </c>
      <c r="DW36" s="13"/>
      <c r="DX36" s="12">
        <v>0</v>
      </c>
      <c r="DY36" s="12">
        <v>0</v>
      </c>
      <c r="DZ36" s="12">
        <v>0</v>
      </c>
      <c r="EA36" s="12">
        <v>0</v>
      </c>
      <c r="EB36" s="13"/>
      <c r="EC36" s="12">
        <v>0</v>
      </c>
      <c r="ED36" s="12">
        <v>100000</v>
      </c>
      <c r="EE36" s="12">
        <v>0</v>
      </c>
      <c r="EF36" s="12">
        <v>100000</v>
      </c>
      <c r="EG36" s="13"/>
      <c r="EH36" s="12">
        <v>0</v>
      </c>
      <c r="EI36" s="12">
        <v>100000</v>
      </c>
      <c r="EJ36" s="12">
        <v>0</v>
      </c>
      <c r="EK36" s="12">
        <v>100000</v>
      </c>
      <c r="EL36" s="13"/>
      <c r="EM36" s="12">
        <v>20</v>
      </c>
      <c r="EN36" s="12">
        <v>763500</v>
      </c>
      <c r="EO36" s="12">
        <v>0</v>
      </c>
      <c r="EP36" s="12">
        <v>763500</v>
      </c>
      <c r="EQ36" s="13"/>
      <c r="ER36" s="12">
        <v>0</v>
      </c>
      <c r="ES36" s="12">
        <v>94000</v>
      </c>
      <c r="ET36" s="12">
        <v>0</v>
      </c>
      <c r="EU36" s="12">
        <v>94000</v>
      </c>
      <c r="EV36" s="13"/>
      <c r="EW36" s="12">
        <v>0</v>
      </c>
      <c r="EX36" s="12">
        <v>0</v>
      </c>
      <c r="EY36" s="12">
        <v>0</v>
      </c>
      <c r="EZ36" s="12">
        <v>0</v>
      </c>
      <c r="FA36" s="13"/>
      <c r="FB36" s="12">
        <v>14</v>
      </c>
      <c r="FC36" s="12">
        <v>100000</v>
      </c>
      <c r="FD36" s="12">
        <v>0</v>
      </c>
      <c r="FE36" s="12">
        <v>100000</v>
      </c>
      <c r="FF36" s="13"/>
      <c r="FG36" s="12">
        <v>20</v>
      </c>
      <c r="FH36" s="12">
        <v>20000</v>
      </c>
      <c r="FI36" s="12">
        <v>0</v>
      </c>
      <c r="FJ36" s="12">
        <v>20000</v>
      </c>
      <c r="FK36" s="13"/>
      <c r="FL36" s="12">
        <v>3</v>
      </c>
      <c r="FM36" s="12">
        <v>25000</v>
      </c>
      <c r="FN36" s="12">
        <v>0</v>
      </c>
      <c r="FO36" s="12">
        <v>25000</v>
      </c>
      <c r="FP36" s="13"/>
      <c r="FQ36" s="12">
        <v>0</v>
      </c>
      <c r="FR36" s="12">
        <v>0</v>
      </c>
      <c r="FS36" s="12">
        <v>0</v>
      </c>
      <c r="FT36" s="12">
        <v>0</v>
      </c>
      <c r="FU36" s="13"/>
      <c r="FV36" s="12">
        <v>0</v>
      </c>
      <c r="FW36" s="12">
        <v>0</v>
      </c>
      <c r="FX36" s="12">
        <v>0</v>
      </c>
      <c r="FY36" s="12">
        <v>0</v>
      </c>
      <c r="FZ36" s="13"/>
      <c r="GA36" s="12">
        <v>1</v>
      </c>
      <c r="GB36" s="12">
        <v>20000</v>
      </c>
      <c r="GC36" s="12">
        <v>0</v>
      </c>
      <c r="GD36" s="12">
        <v>20000</v>
      </c>
      <c r="GE36" s="13"/>
      <c r="GF36" s="12">
        <v>1</v>
      </c>
      <c r="GG36" s="12">
        <v>50000</v>
      </c>
      <c r="GH36" s="12">
        <v>0</v>
      </c>
      <c r="GI36" s="12">
        <v>50000</v>
      </c>
      <c r="GJ36" s="13"/>
      <c r="GK36" s="12">
        <v>0</v>
      </c>
      <c r="GL36" s="12">
        <v>0</v>
      </c>
      <c r="GM36" s="12">
        <v>0</v>
      </c>
      <c r="GN36" s="12">
        <v>0</v>
      </c>
      <c r="GO36" s="13"/>
      <c r="GP36" s="12">
        <v>0</v>
      </c>
      <c r="GQ36" s="12">
        <v>0</v>
      </c>
      <c r="GR36" s="12">
        <v>0</v>
      </c>
      <c r="GS36" s="12">
        <v>0</v>
      </c>
      <c r="GT36" s="13"/>
      <c r="GU36" s="12">
        <v>1</v>
      </c>
      <c r="GV36" s="12">
        <v>100000</v>
      </c>
      <c r="GW36" s="12">
        <v>0</v>
      </c>
      <c r="GX36" s="12">
        <v>100000</v>
      </c>
      <c r="GY36" s="13"/>
      <c r="GZ36" s="12">
        <v>87</v>
      </c>
      <c r="HA36" s="12">
        <v>378910.58817900001</v>
      </c>
      <c r="HB36" s="12">
        <v>0</v>
      </c>
      <c r="HC36" s="12">
        <v>378910.58817900001</v>
      </c>
      <c r="HD36" s="13"/>
      <c r="HE36" s="12">
        <v>185</v>
      </c>
      <c r="HF36" s="12">
        <v>2220000</v>
      </c>
      <c r="HG36" s="12">
        <v>0</v>
      </c>
      <c r="HH36" s="12">
        <v>2220000</v>
      </c>
      <c r="HI36" s="13"/>
      <c r="HJ36" s="12">
        <v>0</v>
      </c>
      <c r="HK36" s="12">
        <v>0</v>
      </c>
      <c r="HL36" s="12">
        <v>0</v>
      </c>
      <c r="HM36" s="12">
        <v>0</v>
      </c>
      <c r="HN36" s="13"/>
      <c r="HO36" s="12">
        <v>0</v>
      </c>
      <c r="HP36" s="12">
        <v>0</v>
      </c>
      <c r="HQ36" s="12">
        <v>0</v>
      </c>
      <c r="HR36" s="12">
        <v>0</v>
      </c>
      <c r="HS36" s="13"/>
      <c r="HT36" s="12">
        <v>0</v>
      </c>
      <c r="HU36" s="12">
        <v>0</v>
      </c>
      <c r="HV36" s="12">
        <v>0</v>
      </c>
      <c r="HW36" s="12">
        <v>0</v>
      </c>
      <c r="HX36" s="13"/>
      <c r="HY36" s="12">
        <v>0</v>
      </c>
      <c r="HZ36" s="12">
        <v>0</v>
      </c>
      <c r="IA36" s="12">
        <v>0</v>
      </c>
      <c r="IB36" s="12">
        <v>0</v>
      </c>
      <c r="IC36" s="13"/>
      <c r="ID36" s="12">
        <v>0</v>
      </c>
      <c r="IE36" s="12">
        <v>0</v>
      </c>
      <c r="IF36" s="12">
        <v>0</v>
      </c>
      <c r="IG36" s="12">
        <v>0</v>
      </c>
      <c r="IH36" s="13"/>
      <c r="II36" s="12">
        <v>0</v>
      </c>
      <c r="IJ36" s="12">
        <v>0</v>
      </c>
      <c r="IK36" s="12">
        <v>0</v>
      </c>
      <c r="IL36" s="12">
        <v>0</v>
      </c>
      <c r="IM36" s="13"/>
      <c r="IN36" s="12">
        <v>0</v>
      </c>
      <c r="IO36" s="12">
        <v>0</v>
      </c>
      <c r="IP36" s="12">
        <v>0</v>
      </c>
      <c r="IQ36" s="12">
        <v>0</v>
      </c>
      <c r="IR36" s="13"/>
      <c r="IS36" s="12">
        <v>0</v>
      </c>
      <c r="IT36" s="12">
        <v>0</v>
      </c>
      <c r="IU36" s="12">
        <v>0</v>
      </c>
      <c r="IV36" s="12">
        <v>0</v>
      </c>
      <c r="IW36" s="13"/>
      <c r="IX36" s="12">
        <v>0</v>
      </c>
      <c r="IY36" s="12">
        <v>0</v>
      </c>
      <c r="IZ36" s="12">
        <v>0</v>
      </c>
      <c r="JA36" s="12">
        <v>0</v>
      </c>
      <c r="JB36" s="13"/>
      <c r="JC36" s="12">
        <v>0</v>
      </c>
      <c r="JD36" s="12">
        <v>0</v>
      </c>
      <c r="JE36" s="12">
        <v>0</v>
      </c>
      <c r="JF36" s="12">
        <v>0</v>
      </c>
      <c r="JG36" s="13"/>
      <c r="JH36" s="12">
        <v>0</v>
      </c>
      <c r="JI36" s="12">
        <v>4479510.5881789997</v>
      </c>
      <c r="JJ36" s="12">
        <v>0</v>
      </c>
      <c r="JK36" s="72">
        <v>4479510.5881789997</v>
      </c>
      <c r="JL36" s="13"/>
    </row>
    <row r="37" spans="1:274" s="154" customFormat="1">
      <c r="A37" s="148">
        <v>31</v>
      </c>
      <c r="B37" s="149" t="s">
        <v>33</v>
      </c>
      <c r="C37" s="150">
        <v>0</v>
      </c>
      <c r="D37" s="150">
        <v>0</v>
      </c>
      <c r="E37" s="150">
        <v>0</v>
      </c>
      <c r="F37" s="150">
        <v>0</v>
      </c>
      <c r="G37" s="151"/>
      <c r="H37" s="150">
        <v>0</v>
      </c>
      <c r="I37" s="150">
        <v>0</v>
      </c>
      <c r="J37" s="150">
        <v>0</v>
      </c>
      <c r="K37" s="150">
        <v>0</v>
      </c>
      <c r="L37" s="151"/>
      <c r="M37" s="150">
        <v>0</v>
      </c>
      <c r="N37" s="150">
        <v>0</v>
      </c>
      <c r="O37" s="150">
        <v>0</v>
      </c>
      <c r="P37" s="150">
        <v>0</v>
      </c>
      <c r="Q37" s="151"/>
      <c r="R37" s="150">
        <v>0</v>
      </c>
      <c r="S37" s="150">
        <v>0</v>
      </c>
      <c r="T37" s="150">
        <v>0</v>
      </c>
      <c r="U37" s="150">
        <v>0</v>
      </c>
      <c r="V37" s="151"/>
      <c r="W37" s="150">
        <v>0</v>
      </c>
      <c r="X37" s="150">
        <v>0</v>
      </c>
      <c r="Y37" s="150">
        <v>0</v>
      </c>
      <c r="Z37" s="150">
        <v>0</v>
      </c>
      <c r="AA37" s="151"/>
      <c r="AB37" s="150">
        <v>0</v>
      </c>
      <c r="AC37" s="150">
        <v>0</v>
      </c>
      <c r="AD37" s="150">
        <v>0</v>
      </c>
      <c r="AE37" s="150">
        <v>0</v>
      </c>
      <c r="AF37" s="151"/>
      <c r="AG37" s="150">
        <v>0</v>
      </c>
      <c r="AH37" s="150">
        <v>109000</v>
      </c>
      <c r="AI37" s="150">
        <v>0</v>
      </c>
      <c r="AJ37" s="150">
        <v>109000</v>
      </c>
      <c r="AK37" s="151"/>
      <c r="AL37" s="150">
        <v>63</v>
      </c>
      <c r="AM37" s="150">
        <v>44100</v>
      </c>
      <c r="AN37" s="150">
        <v>0</v>
      </c>
      <c r="AO37" s="150">
        <v>44100</v>
      </c>
      <c r="AP37" s="151"/>
      <c r="AQ37" s="150">
        <v>0</v>
      </c>
      <c r="AR37" s="150">
        <v>0</v>
      </c>
      <c r="AS37" s="150">
        <v>0</v>
      </c>
      <c r="AT37" s="150">
        <v>0</v>
      </c>
      <c r="AU37" s="151"/>
      <c r="AV37" s="150">
        <v>0</v>
      </c>
      <c r="AW37" s="150">
        <v>0</v>
      </c>
      <c r="AX37" s="150">
        <v>0</v>
      </c>
      <c r="AY37" s="150">
        <v>0</v>
      </c>
      <c r="AZ37" s="151"/>
      <c r="BA37" s="150">
        <v>0</v>
      </c>
      <c r="BB37" s="150">
        <v>0</v>
      </c>
      <c r="BC37" s="150">
        <v>0</v>
      </c>
      <c r="BD37" s="150">
        <v>0</v>
      </c>
      <c r="BE37" s="151"/>
      <c r="BF37" s="150">
        <v>21</v>
      </c>
      <c r="BG37" s="150">
        <v>50000</v>
      </c>
      <c r="BH37" s="150">
        <v>0</v>
      </c>
      <c r="BI37" s="150">
        <v>50000</v>
      </c>
      <c r="BJ37" s="151"/>
      <c r="BK37" s="150">
        <v>21</v>
      </c>
      <c r="BL37" s="150">
        <v>50000</v>
      </c>
      <c r="BM37" s="150">
        <v>0</v>
      </c>
      <c r="BN37" s="150">
        <v>50000</v>
      </c>
      <c r="BO37" s="151"/>
      <c r="BP37" s="150">
        <v>64</v>
      </c>
      <c r="BQ37" s="150">
        <v>136000</v>
      </c>
      <c r="BR37" s="150">
        <v>0</v>
      </c>
      <c r="BS37" s="150">
        <v>136000</v>
      </c>
      <c r="BT37" s="151"/>
      <c r="BU37" s="150">
        <v>0</v>
      </c>
      <c r="BV37" s="150">
        <v>0</v>
      </c>
      <c r="BW37" s="150">
        <v>0</v>
      </c>
      <c r="BX37" s="150">
        <v>0</v>
      </c>
      <c r="BY37" s="151"/>
      <c r="BZ37" s="150">
        <v>0</v>
      </c>
      <c r="CA37" s="150">
        <v>0</v>
      </c>
      <c r="CB37" s="150">
        <v>0</v>
      </c>
      <c r="CC37" s="150">
        <v>0</v>
      </c>
      <c r="CD37" s="151"/>
      <c r="CE37" s="150">
        <v>0</v>
      </c>
      <c r="CF37" s="150">
        <v>0</v>
      </c>
      <c r="CG37" s="150">
        <v>0</v>
      </c>
      <c r="CH37" s="150">
        <v>0</v>
      </c>
      <c r="CI37" s="151"/>
      <c r="CJ37" s="150">
        <v>0</v>
      </c>
      <c r="CK37" s="150">
        <v>0</v>
      </c>
      <c r="CL37" s="150">
        <v>0</v>
      </c>
      <c r="CM37" s="150">
        <v>0</v>
      </c>
      <c r="CN37" s="151"/>
      <c r="CO37" s="150">
        <v>0</v>
      </c>
      <c r="CP37" s="150">
        <v>0</v>
      </c>
      <c r="CQ37" s="150">
        <v>0</v>
      </c>
      <c r="CR37" s="150">
        <v>0</v>
      </c>
      <c r="CS37" s="151"/>
      <c r="CT37" s="150">
        <v>0</v>
      </c>
      <c r="CU37" s="150">
        <v>0</v>
      </c>
      <c r="CV37" s="150">
        <v>0</v>
      </c>
      <c r="CW37" s="150">
        <v>0</v>
      </c>
      <c r="CX37" s="151"/>
      <c r="CY37" s="150"/>
      <c r="CZ37" s="150">
        <v>0</v>
      </c>
      <c r="DA37" s="150">
        <v>0</v>
      </c>
      <c r="DB37" s="150">
        <v>0</v>
      </c>
      <c r="DC37" s="151"/>
      <c r="DD37" s="150"/>
      <c r="DE37" s="150">
        <v>0</v>
      </c>
      <c r="DF37" s="150">
        <v>0</v>
      </c>
      <c r="DG37" s="150">
        <v>0</v>
      </c>
      <c r="DH37" s="151"/>
      <c r="DI37" s="150">
        <v>0</v>
      </c>
      <c r="DJ37" s="150">
        <v>25000</v>
      </c>
      <c r="DK37" s="150">
        <v>0</v>
      </c>
      <c r="DL37" s="150">
        <v>25000</v>
      </c>
      <c r="DM37" s="151"/>
      <c r="DN37" s="150">
        <v>0</v>
      </c>
      <c r="DO37" s="150">
        <v>0</v>
      </c>
      <c r="DP37" s="150">
        <v>0</v>
      </c>
      <c r="DQ37" s="150">
        <v>0</v>
      </c>
      <c r="DR37" s="151"/>
      <c r="DS37" s="150">
        <v>1</v>
      </c>
      <c r="DT37" s="150">
        <v>52250</v>
      </c>
      <c r="DU37" s="150">
        <v>0</v>
      </c>
      <c r="DV37" s="150">
        <v>52250</v>
      </c>
      <c r="DW37" s="151"/>
      <c r="DX37" s="150">
        <v>0</v>
      </c>
      <c r="DY37" s="150">
        <v>0</v>
      </c>
      <c r="DZ37" s="150">
        <v>0</v>
      </c>
      <c r="EA37" s="150">
        <v>0</v>
      </c>
      <c r="EB37" s="151"/>
      <c r="EC37" s="150">
        <v>0</v>
      </c>
      <c r="ED37" s="150">
        <v>100000</v>
      </c>
      <c r="EE37" s="150">
        <v>0</v>
      </c>
      <c r="EF37" s="150">
        <v>100000</v>
      </c>
      <c r="EG37" s="151"/>
      <c r="EH37" s="150">
        <v>0</v>
      </c>
      <c r="EI37" s="150">
        <v>100000</v>
      </c>
      <c r="EJ37" s="150">
        <v>0</v>
      </c>
      <c r="EK37" s="150">
        <v>100000</v>
      </c>
      <c r="EL37" s="151"/>
      <c r="EM37" s="150">
        <v>20</v>
      </c>
      <c r="EN37" s="150">
        <v>2368500</v>
      </c>
      <c r="EO37" s="150">
        <v>0</v>
      </c>
      <c r="EP37" s="150">
        <v>2368500</v>
      </c>
      <c r="EQ37" s="151"/>
      <c r="ER37" s="150">
        <v>0</v>
      </c>
      <c r="ES37" s="150">
        <v>94000</v>
      </c>
      <c r="ET37" s="150">
        <v>0</v>
      </c>
      <c r="EU37" s="150">
        <v>94000</v>
      </c>
      <c r="EV37" s="151"/>
      <c r="EW37" s="150">
        <v>0</v>
      </c>
      <c r="EX37" s="150">
        <v>0</v>
      </c>
      <c r="EY37" s="150">
        <v>0</v>
      </c>
      <c r="EZ37" s="150">
        <v>0</v>
      </c>
      <c r="FA37" s="151"/>
      <c r="FB37" s="150">
        <v>19</v>
      </c>
      <c r="FC37" s="150">
        <v>100000</v>
      </c>
      <c r="FD37" s="150">
        <v>0</v>
      </c>
      <c r="FE37" s="150">
        <v>100000</v>
      </c>
      <c r="FF37" s="151"/>
      <c r="FG37" s="150">
        <v>20</v>
      </c>
      <c r="FH37" s="150">
        <v>20000</v>
      </c>
      <c r="FI37" s="150">
        <v>0</v>
      </c>
      <c r="FJ37" s="150">
        <v>20000</v>
      </c>
      <c r="FK37" s="151"/>
      <c r="FL37" s="150">
        <v>3</v>
      </c>
      <c r="FM37" s="150">
        <v>25000</v>
      </c>
      <c r="FN37" s="150">
        <v>0</v>
      </c>
      <c r="FO37" s="150">
        <v>25000</v>
      </c>
      <c r="FP37" s="151"/>
      <c r="FQ37" s="150">
        <v>0</v>
      </c>
      <c r="FR37" s="150">
        <v>0</v>
      </c>
      <c r="FS37" s="150">
        <v>0</v>
      </c>
      <c r="FT37" s="150">
        <v>0</v>
      </c>
      <c r="FU37" s="151"/>
      <c r="FV37" s="150">
        <v>0</v>
      </c>
      <c r="FW37" s="150">
        <v>0</v>
      </c>
      <c r="FX37" s="150">
        <v>0</v>
      </c>
      <c r="FY37" s="150">
        <v>0</v>
      </c>
      <c r="FZ37" s="151"/>
      <c r="GA37" s="150">
        <v>1</v>
      </c>
      <c r="GB37" s="150">
        <v>20000</v>
      </c>
      <c r="GC37" s="150">
        <v>0</v>
      </c>
      <c r="GD37" s="150">
        <v>20000</v>
      </c>
      <c r="GE37" s="151"/>
      <c r="GF37" s="150">
        <v>1</v>
      </c>
      <c r="GG37" s="150">
        <v>50000</v>
      </c>
      <c r="GH37" s="150">
        <v>0</v>
      </c>
      <c r="GI37" s="150">
        <v>50000</v>
      </c>
      <c r="GJ37" s="151"/>
      <c r="GK37" s="150">
        <v>0</v>
      </c>
      <c r="GL37" s="150">
        <v>0</v>
      </c>
      <c r="GM37" s="150">
        <v>0</v>
      </c>
      <c r="GN37" s="150">
        <v>0</v>
      </c>
      <c r="GO37" s="151"/>
      <c r="GP37" s="150">
        <v>0</v>
      </c>
      <c r="GQ37" s="150">
        <v>0</v>
      </c>
      <c r="GR37" s="150">
        <v>0</v>
      </c>
      <c r="GS37" s="150">
        <v>0</v>
      </c>
      <c r="GT37" s="151"/>
      <c r="GU37" s="150">
        <v>1</v>
      </c>
      <c r="GV37" s="150">
        <v>100000</v>
      </c>
      <c r="GW37" s="150">
        <v>0</v>
      </c>
      <c r="GX37" s="150">
        <v>100000</v>
      </c>
      <c r="GY37" s="151"/>
      <c r="GZ37" s="150">
        <v>99</v>
      </c>
      <c r="HA37" s="150">
        <v>431174.11758300004</v>
      </c>
      <c r="HB37" s="150">
        <v>0</v>
      </c>
      <c r="HC37" s="150">
        <v>431174.11758300004</v>
      </c>
      <c r="HD37" s="151"/>
      <c r="HE37" s="150">
        <v>190</v>
      </c>
      <c r="HF37" s="150">
        <v>2280000</v>
      </c>
      <c r="HG37" s="150">
        <v>0</v>
      </c>
      <c r="HH37" s="150">
        <v>2280000</v>
      </c>
      <c r="HI37" s="151"/>
      <c r="HJ37" s="150">
        <v>0</v>
      </c>
      <c r="HK37" s="150">
        <v>0</v>
      </c>
      <c r="HL37" s="150">
        <v>0</v>
      </c>
      <c r="HM37" s="150">
        <v>0</v>
      </c>
      <c r="HN37" s="151"/>
      <c r="HO37" s="150">
        <v>0</v>
      </c>
      <c r="HP37" s="150">
        <v>0</v>
      </c>
      <c r="HQ37" s="150">
        <v>0</v>
      </c>
      <c r="HR37" s="150">
        <v>0</v>
      </c>
      <c r="HS37" s="151"/>
      <c r="HT37" s="150">
        <v>0</v>
      </c>
      <c r="HU37" s="150">
        <v>0</v>
      </c>
      <c r="HV37" s="150">
        <v>0</v>
      </c>
      <c r="HW37" s="150">
        <v>0</v>
      </c>
      <c r="HX37" s="151"/>
      <c r="HY37" s="150">
        <v>0</v>
      </c>
      <c r="HZ37" s="150">
        <v>0</v>
      </c>
      <c r="IA37" s="150">
        <v>0</v>
      </c>
      <c r="IB37" s="150">
        <v>0</v>
      </c>
      <c r="IC37" s="151"/>
      <c r="ID37" s="150">
        <v>0</v>
      </c>
      <c r="IE37" s="150">
        <v>0</v>
      </c>
      <c r="IF37" s="150">
        <v>0</v>
      </c>
      <c r="IG37" s="150">
        <v>0</v>
      </c>
      <c r="IH37" s="151"/>
      <c r="II37" s="150">
        <v>0</v>
      </c>
      <c r="IJ37" s="150">
        <v>0</v>
      </c>
      <c r="IK37" s="150">
        <v>0</v>
      </c>
      <c r="IL37" s="150">
        <v>0</v>
      </c>
      <c r="IM37" s="151"/>
      <c r="IN37" s="150">
        <v>0</v>
      </c>
      <c r="IO37" s="150">
        <v>0</v>
      </c>
      <c r="IP37" s="150">
        <v>0</v>
      </c>
      <c r="IQ37" s="150">
        <v>0</v>
      </c>
      <c r="IR37" s="151"/>
      <c r="IS37" s="150">
        <v>0</v>
      </c>
      <c r="IT37" s="150">
        <v>0</v>
      </c>
      <c r="IU37" s="150">
        <v>0</v>
      </c>
      <c r="IV37" s="150">
        <v>0</v>
      </c>
      <c r="IW37" s="151"/>
      <c r="IX37" s="150">
        <v>0</v>
      </c>
      <c r="IY37" s="150">
        <v>0</v>
      </c>
      <c r="IZ37" s="150">
        <v>0</v>
      </c>
      <c r="JA37" s="150">
        <v>0</v>
      </c>
      <c r="JB37" s="151"/>
      <c r="JC37" s="150">
        <v>0</v>
      </c>
      <c r="JD37" s="150">
        <v>0</v>
      </c>
      <c r="JE37" s="150">
        <v>0</v>
      </c>
      <c r="JF37" s="150">
        <v>0</v>
      </c>
      <c r="JG37" s="151"/>
      <c r="JH37" s="150">
        <f>AG37+AL37+BF37+BK37+BP37+DI37+DS37+EC37+EH37+EM37+ER37+FB37+FG37+FL37+GA37+GF37+GU37+GZ37+HE37+IX37</f>
        <v>524</v>
      </c>
      <c r="JI37" s="150">
        <f t="shared" ref="JI37:JK37" si="0">AH37+AM37+BG37+BL37+BQ37+DJ37+DT37+ED37+EI37+EN37+ES37+FC37+FH37+FM37+GB37+GG37+GV37+HA37+HF37+IY37</f>
        <v>6155024.1175830001</v>
      </c>
      <c r="JJ37" s="150">
        <f t="shared" si="0"/>
        <v>0</v>
      </c>
      <c r="JK37" s="150">
        <f t="shared" si="0"/>
        <v>6155024.1175830001</v>
      </c>
      <c r="JL37" s="151"/>
      <c r="JM37" s="152">
        <v>6155024.1175830001</v>
      </c>
      <c r="JN37" s="159">
        <f>JM37-JK37</f>
        <v>0</v>
      </c>
    </row>
    <row r="38" spans="1:274" hidden="1">
      <c r="A38" s="10">
        <v>32</v>
      </c>
      <c r="B38" s="11" t="s">
        <v>34</v>
      </c>
      <c r="C38" s="12">
        <v>0</v>
      </c>
      <c r="D38" s="12">
        <v>0</v>
      </c>
      <c r="E38" s="12">
        <v>0</v>
      </c>
      <c r="F38" s="12">
        <v>0</v>
      </c>
      <c r="G38" s="13"/>
      <c r="H38" s="12">
        <v>0</v>
      </c>
      <c r="I38" s="12">
        <v>0</v>
      </c>
      <c r="J38" s="12">
        <v>0</v>
      </c>
      <c r="K38" s="12">
        <v>0</v>
      </c>
      <c r="L38" s="13"/>
      <c r="M38" s="12">
        <v>0</v>
      </c>
      <c r="N38" s="12">
        <v>0</v>
      </c>
      <c r="O38" s="12">
        <v>0</v>
      </c>
      <c r="P38" s="12">
        <v>0</v>
      </c>
      <c r="Q38" s="13"/>
      <c r="R38" s="12">
        <v>0</v>
      </c>
      <c r="S38" s="12">
        <v>0</v>
      </c>
      <c r="T38" s="12">
        <v>0</v>
      </c>
      <c r="U38" s="12">
        <v>0</v>
      </c>
      <c r="V38" s="13"/>
      <c r="W38" s="12">
        <v>0</v>
      </c>
      <c r="X38" s="12">
        <v>0</v>
      </c>
      <c r="Y38" s="12">
        <v>0</v>
      </c>
      <c r="Z38" s="12">
        <v>0</v>
      </c>
      <c r="AA38" s="13"/>
      <c r="AB38" s="12">
        <v>0</v>
      </c>
      <c r="AC38" s="12">
        <v>0</v>
      </c>
      <c r="AD38" s="12">
        <v>0</v>
      </c>
      <c r="AE38" s="12">
        <v>0</v>
      </c>
      <c r="AF38" s="13"/>
      <c r="AG38" s="12">
        <v>0</v>
      </c>
      <c r="AH38" s="12">
        <v>81000</v>
      </c>
      <c r="AI38" s="12">
        <v>0</v>
      </c>
      <c r="AJ38" s="12">
        <v>81000</v>
      </c>
      <c r="AK38" s="13"/>
      <c r="AL38" s="12">
        <v>21</v>
      </c>
      <c r="AM38" s="12">
        <v>14700</v>
      </c>
      <c r="AN38" s="12">
        <v>0</v>
      </c>
      <c r="AO38" s="12">
        <v>14700</v>
      </c>
      <c r="AP38" s="13"/>
      <c r="AQ38" s="12">
        <v>0</v>
      </c>
      <c r="AR38" s="12">
        <v>0</v>
      </c>
      <c r="AS38" s="12">
        <v>0</v>
      </c>
      <c r="AT38" s="12">
        <v>0</v>
      </c>
      <c r="AU38" s="13"/>
      <c r="AV38" s="12">
        <v>0</v>
      </c>
      <c r="AW38" s="12">
        <v>0</v>
      </c>
      <c r="AX38" s="12">
        <v>0</v>
      </c>
      <c r="AY38" s="12">
        <v>0</v>
      </c>
      <c r="AZ38" s="13"/>
      <c r="BA38" s="12">
        <v>0</v>
      </c>
      <c r="BB38" s="12">
        <v>0</v>
      </c>
      <c r="BC38" s="12">
        <v>0</v>
      </c>
      <c r="BD38" s="12">
        <v>0</v>
      </c>
      <c r="BE38" s="13"/>
      <c r="BF38" s="12">
        <v>7</v>
      </c>
      <c r="BG38" s="12">
        <v>22000</v>
      </c>
      <c r="BH38" s="12">
        <v>0</v>
      </c>
      <c r="BI38" s="12">
        <v>22000</v>
      </c>
      <c r="BJ38" s="13"/>
      <c r="BK38" s="12">
        <v>7</v>
      </c>
      <c r="BL38" s="12">
        <v>22000</v>
      </c>
      <c r="BM38" s="12">
        <v>0</v>
      </c>
      <c r="BN38" s="12">
        <v>22000</v>
      </c>
      <c r="BO38" s="13"/>
      <c r="BP38" s="12">
        <v>24</v>
      </c>
      <c r="BQ38" s="12">
        <v>56000</v>
      </c>
      <c r="BR38" s="12">
        <v>0</v>
      </c>
      <c r="BS38" s="12">
        <v>56000</v>
      </c>
      <c r="BT38" s="13"/>
      <c r="BU38" s="12">
        <v>0</v>
      </c>
      <c r="BV38" s="12">
        <v>0</v>
      </c>
      <c r="BW38" s="12">
        <v>0</v>
      </c>
      <c r="BX38" s="12">
        <v>0</v>
      </c>
      <c r="BY38" s="13"/>
      <c r="BZ38" s="12">
        <v>0</v>
      </c>
      <c r="CA38" s="12">
        <v>0</v>
      </c>
      <c r="CB38" s="12">
        <v>0</v>
      </c>
      <c r="CC38" s="12">
        <v>0</v>
      </c>
      <c r="CD38" s="13"/>
      <c r="CE38" s="12">
        <v>0</v>
      </c>
      <c r="CF38" s="12">
        <v>0</v>
      </c>
      <c r="CG38" s="12">
        <v>0</v>
      </c>
      <c r="CH38" s="12">
        <v>0</v>
      </c>
      <c r="CI38" s="13"/>
      <c r="CJ38" s="12">
        <v>0</v>
      </c>
      <c r="CK38" s="12">
        <v>0</v>
      </c>
      <c r="CL38" s="12">
        <v>0</v>
      </c>
      <c r="CM38" s="12">
        <v>0</v>
      </c>
      <c r="CN38" s="13"/>
      <c r="CO38" s="12">
        <v>0</v>
      </c>
      <c r="CP38" s="12">
        <v>0</v>
      </c>
      <c r="CQ38" s="12">
        <v>0</v>
      </c>
      <c r="CR38" s="12">
        <v>0</v>
      </c>
      <c r="CS38" s="13"/>
      <c r="CT38" s="12">
        <v>0</v>
      </c>
      <c r="CU38" s="12">
        <v>0</v>
      </c>
      <c r="CV38" s="12">
        <v>0</v>
      </c>
      <c r="CW38" s="12">
        <v>0</v>
      </c>
      <c r="CX38" s="13"/>
      <c r="CY38" s="12"/>
      <c r="CZ38" s="12">
        <v>0</v>
      </c>
      <c r="DA38" s="12">
        <v>0</v>
      </c>
      <c r="DB38" s="12">
        <v>0</v>
      </c>
      <c r="DC38" s="13"/>
      <c r="DD38" s="12">
        <v>1</v>
      </c>
      <c r="DE38" s="12">
        <v>40000</v>
      </c>
      <c r="DF38" s="12">
        <v>0</v>
      </c>
      <c r="DG38" s="12">
        <v>40000</v>
      </c>
      <c r="DH38" s="13"/>
      <c r="DI38" s="12">
        <v>0</v>
      </c>
      <c r="DJ38" s="12">
        <v>25000</v>
      </c>
      <c r="DK38" s="12">
        <v>0</v>
      </c>
      <c r="DL38" s="12">
        <v>25000</v>
      </c>
      <c r="DM38" s="13"/>
      <c r="DN38" s="12">
        <v>0</v>
      </c>
      <c r="DO38" s="12">
        <v>0</v>
      </c>
      <c r="DP38" s="12">
        <v>0</v>
      </c>
      <c r="DQ38" s="12">
        <v>0</v>
      </c>
      <c r="DR38" s="13"/>
      <c r="DS38" s="12">
        <v>1</v>
      </c>
      <c r="DT38" s="12">
        <v>52250</v>
      </c>
      <c r="DU38" s="12">
        <v>0</v>
      </c>
      <c r="DV38" s="12">
        <v>52250</v>
      </c>
      <c r="DW38" s="13"/>
      <c r="DX38" s="12">
        <v>0</v>
      </c>
      <c r="DY38" s="12">
        <v>0</v>
      </c>
      <c r="DZ38" s="12">
        <v>0</v>
      </c>
      <c r="EA38" s="12">
        <v>0</v>
      </c>
      <c r="EB38" s="13"/>
      <c r="EC38" s="12">
        <v>0</v>
      </c>
      <c r="ED38" s="12">
        <v>0</v>
      </c>
      <c r="EE38" s="12">
        <v>0</v>
      </c>
      <c r="EF38" s="12">
        <v>0</v>
      </c>
      <c r="EG38" s="13"/>
      <c r="EH38" s="12">
        <v>0</v>
      </c>
      <c r="EI38" s="12">
        <v>100000</v>
      </c>
      <c r="EJ38" s="12">
        <v>0</v>
      </c>
      <c r="EK38" s="12">
        <v>100000</v>
      </c>
      <c r="EL38" s="13"/>
      <c r="EM38" s="12">
        <v>4</v>
      </c>
      <c r="EN38" s="12">
        <v>97000</v>
      </c>
      <c r="EO38" s="12">
        <v>0</v>
      </c>
      <c r="EP38" s="12">
        <v>97000</v>
      </c>
      <c r="EQ38" s="13"/>
      <c r="ER38" s="12">
        <v>0</v>
      </c>
      <c r="ES38" s="12">
        <v>34000</v>
      </c>
      <c r="ET38" s="12">
        <v>0</v>
      </c>
      <c r="EU38" s="12">
        <v>34000</v>
      </c>
      <c r="EV38" s="13"/>
      <c r="EW38" s="12">
        <v>0</v>
      </c>
      <c r="EX38" s="12">
        <v>0</v>
      </c>
      <c r="EY38" s="12">
        <v>0</v>
      </c>
      <c r="EZ38" s="12">
        <v>0</v>
      </c>
      <c r="FA38" s="13"/>
      <c r="FB38" s="12">
        <v>10</v>
      </c>
      <c r="FC38" s="12">
        <v>30000</v>
      </c>
      <c r="FD38" s="12">
        <v>0</v>
      </c>
      <c r="FE38" s="12">
        <v>30000</v>
      </c>
      <c r="FF38" s="13"/>
      <c r="FG38" s="12">
        <v>6</v>
      </c>
      <c r="FH38" s="12">
        <v>6000</v>
      </c>
      <c r="FI38" s="12">
        <v>0</v>
      </c>
      <c r="FJ38" s="12">
        <v>6000</v>
      </c>
      <c r="FK38" s="13"/>
      <c r="FL38" s="12">
        <v>3</v>
      </c>
      <c r="FM38" s="12">
        <v>25000</v>
      </c>
      <c r="FN38" s="12">
        <v>0</v>
      </c>
      <c r="FO38" s="12">
        <v>25000</v>
      </c>
      <c r="FP38" s="13"/>
      <c r="FQ38" s="12">
        <v>0</v>
      </c>
      <c r="FR38" s="12">
        <v>0</v>
      </c>
      <c r="FS38" s="12">
        <v>0</v>
      </c>
      <c r="FT38" s="12">
        <v>0</v>
      </c>
      <c r="FU38" s="13"/>
      <c r="FV38" s="12">
        <v>0</v>
      </c>
      <c r="FW38" s="12">
        <v>0</v>
      </c>
      <c r="FX38" s="12">
        <v>0</v>
      </c>
      <c r="FY38" s="12">
        <v>0</v>
      </c>
      <c r="FZ38" s="13"/>
      <c r="GA38" s="12">
        <v>1</v>
      </c>
      <c r="GB38" s="12">
        <v>20000</v>
      </c>
      <c r="GC38" s="12">
        <v>0</v>
      </c>
      <c r="GD38" s="12">
        <v>20000</v>
      </c>
      <c r="GE38" s="13"/>
      <c r="GF38" s="12">
        <v>1</v>
      </c>
      <c r="GG38" s="12">
        <v>50000</v>
      </c>
      <c r="GH38" s="12">
        <v>0</v>
      </c>
      <c r="GI38" s="12">
        <v>50000</v>
      </c>
      <c r="GJ38" s="13"/>
      <c r="GK38" s="12">
        <v>0</v>
      </c>
      <c r="GL38" s="12">
        <v>0</v>
      </c>
      <c r="GM38" s="12">
        <v>0</v>
      </c>
      <c r="GN38" s="12">
        <v>0</v>
      </c>
      <c r="GO38" s="13"/>
      <c r="GP38" s="12">
        <v>0</v>
      </c>
      <c r="GQ38" s="12">
        <v>0</v>
      </c>
      <c r="GR38" s="12">
        <v>0</v>
      </c>
      <c r="GS38" s="12">
        <v>0</v>
      </c>
      <c r="GT38" s="13"/>
      <c r="GU38" s="12">
        <v>1</v>
      </c>
      <c r="GV38" s="12">
        <v>100000</v>
      </c>
      <c r="GW38" s="12">
        <v>0</v>
      </c>
      <c r="GX38" s="12">
        <v>100000</v>
      </c>
      <c r="GY38" s="13"/>
      <c r="GZ38" s="12">
        <v>20</v>
      </c>
      <c r="HA38" s="12">
        <v>87105.882340000011</v>
      </c>
      <c r="HB38" s="12">
        <v>0</v>
      </c>
      <c r="HC38" s="12">
        <v>87105.882340000011</v>
      </c>
      <c r="HD38" s="13"/>
      <c r="HE38" s="12">
        <v>47</v>
      </c>
      <c r="HF38" s="12">
        <v>564000</v>
      </c>
      <c r="HG38" s="12">
        <v>0</v>
      </c>
      <c r="HH38" s="12">
        <v>564000</v>
      </c>
      <c r="HI38" s="13"/>
      <c r="HJ38" s="12">
        <v>0</v>
      </c>
      <c r="HK38" s="12">
        <v>0</v>
      </c>
      <c r="HL38" s="12">
        <v>0</v>
      </c>
      <c r="HM38" s="12">
        <v>0</v>
      </c>
      <c r="HN38" s="13"/>
      <c r="HO38" s="12">
        <v>0</v>
      </c>
      <c r="HP38" s="12">
        <v>0</v>
      </c>
      <c r="HQ38" s="12">
        <v>0</v>
      </c>
      <c r="HR38" s="12">
        <v>0</v>
      </c>
      <c r="HS38" s="13"/>
      <c r="HT38" s="12">
        <v>0</v>
      </c>
      <c r="HU38" s="12">
        <v>0</v>
      </c>
      <c r="HV38" s="12">
        <v>0</v>
      </c>
      <c r="HW38" s="12">
        <v>0</v>
      </c>
      <c r="HX38" s="13"/>
      <c r="HY38" s="12">
        <v>0</v>
      </c>
      <c r="HZ38" s="12">
        <v>0</v>
      </c>
      <c r="IA38" s="12">
        <v>0</v>
      </c>
      <c r="IB38" s="12">
        <v>0</v>
      </c>
      <c r="IC38" s="13"/>
      <c r="ID38" s="12">
        <v>0</v>
      </c>
      <c r="IE38" s="12">
        <v>0</v>
      </c>
      <c r="IF38" s="12">
        <v>0</v>
      </c>
      <c r="IG38" s="12">
        <v>0</v>
      </c>
      <c r="IH38" s="13"/>
      <c r="II38" s="12">
        <v>0</v>
      </c>
      <c r="IJ38" s="12">
        <v>0</v>
      </c>
      <c r="IK38" s="12">
        <v>0</v>
      </c>
      <c r="IL38" s="12">
        <v>0</v>
      </c>
      <c r="IM38" s="13"/>
      <c r="IN38" s="12">
        <v>0</v>
      </c>
      <c r="IO38" s="12">
        <v>0</v>
      </c>
      <c r="IP38" s="12">
        <v>0</v>
      </c>
      <c r="IQ38" s="12">
        <v>0</v>
      </c>
      <c r="IR38" s="13"/>
      <c r="IS38" s="12">
        <v>0</v>
      </c>
      <c r="IT38" s="12">
        <v>0</v>
      </c>
      <c r="IU38" s="12">
        <v>0</v>
      </c>
      <c r="IV38" s="12">
        <v>0</v>
      </c>
      <c r="IW38" s="13"/>
      <c r="IX38" s="12">
        <v>0</v>
      </c>
      <c r="IY38" s="12">
        <v>0</v>
      </c>
      <c r="IZ38" s="12">
        <v>0</v>
      </c>
      <c r="JA38" s="12">
        <v>0</v>
      </c>
      <c r="JB38" s="13"/>
      <c r="JC38" s="12">
        <v>0</v>
      </c>
      <c r="JD38" s="12">
        <v>0</v>
      </c>
      <c r="JE38" s="12">
        <v>0</v>
      </c>
      <c r="JF38" s="12">
        <v>0</v>
      </c>
      <c r="JG38" s="13"/>
      <c r="JH38" s="12">
        <v>0</v>
      </c>
      <c r="JI38" s="12">
        <v>1426055.88234</v>
      </c>
      <c r="JJ38" s="12">
        <v>0</v>
      </c>
      <c r="JK38" s="72">
        <v>1426055.88234</v>
      </c>
      <c r="JL38" s="13"/>
    </row>
    <row r="39" spans="1:274" hidden="1">
      <c r="A39" s="10">
        <v>33</v>
      </c>
      <c r="B39" s="11" t="s">
        <v>35</v>
      </c>
      <c r="C39" s="12">
        <v>0</v>
      </c>
      <c r="D39" s="12">
        <v>0</v>
      </c>
      <c r="E39" s="12">
        <v>0</v>
      </c>
      <c r="F39" s="12">
        <v>0</v>
      </c>
      <c r="G39" s="13"/>
      <c r="H39" s="12">
        <v>0</v>
      </c>
      <c r="I39" s="12">
        <v>0</v>
      </c>
      <c r="J39" s="12">
        <v>0</v>
      </c>
      <c r="K39" s="12">
        <v>0</v>
      </c>
      <c r="L39" s="13"/>
      <c r="M39" s="12">
        <v>0</v>
      </c>
      <c r="N39" s="12">
        <v>0</v>
      </c>
      <c r="O39" s="12">
        <v>0</v>
      </c>
      <c r="P39" s="12">
        <v>0</v>
      </c>
      <c r="Q39" s="13"/>
      <c r="R39" s="12">
        <v>0</v>
      </c>
      <c r="S39" s="12">
        <v>0</v>
      </c>
      <c r="T39" s="12">
        <v>0</v>
      </c>
      <c r="U39" s="12">
        <v>0</v>
      </c>
      <c r="V39" s="13"/>
      <c r="W39" s="12">
        <v>0</v>
      </c>
      <c r="X39" s="12">
        <v>0</v>
      </c>
      <c r="Y39" s="12">
        <v>0</v>
      </c>
      <c r="Z39" s="12">
        <v>0</v>
      </c>
      <c r="AA39" s="13"/>
      <c r="AB39" s="12">
        <v>0</v>
      </c>
      <c r="AC39" s="12">
        <v>0</v>
      </c>
      <c r="AD39" s="12">
        <v>0</v>
      </c>
      <c r="AE39" s="12">
        <v>0</v>
      </c>
      <c r="AF39" s="13"/>
      <c r="AG39" s="12">
        <v>0</v>
      </c>
      <c r="AH39" s="12">
        <v>79000</v>
      </c>
      <c r="AI39" s="12">
        <v>0</v>
      </c>
      <c r="AJ39" s="12">
        <v>79000</v>
      </c>
      <c r="AK39" s="13"/>
      <c r="AL39" s="12">
        <v>18</v>
      </c>
      <c r="AM39" s="12">
        <v>12600</v>
      </c>
      <c r="AN39" s="12">
        <v>0</v>
      </c>
      <c r="AO39" s="12">
        <v>12600</v>
      </c>
      <c r="AP39" s="13"/>
      <c r="AQ39" s="12">
        <v>0</v>
      </c>
      <c r="AR39" s="12">
        <v>0</v>
      </c>
      <c r="AS39" s="12">
        <v>0</v>
      </c>
      <c r="AT39" s="12">
        <v>0</v>
      </c>
      <c r="AU39" s="13"/>
      <c r="AV39" s="12">
        <v>0</v>
      </c>
      <c r="AW39" s="12">
        <v>0</v>
      </c>
      <c r="AX39" s="12">
        <v>0</v>
      </c>
      <c r="AY39" s="12">
        <v>0</v>
      </c>
      <c r="AZ39" s="13"/>
      <c r="BA39" s="12">
        <v>0</v>
      </c>
      <c r="BB39" s="12">
        <v>0</v>
      </c>
      <c r="BC39" s="12">
        <v>0</v>
      </c>
      <c r="BD39" s="12">
        <v>0</v>
      </c>
      <c r="BE39" s="13"/>
      <c r="BF39" s="12">
        <v>6</v>
      </c>
      <c r="BG39" s="12">
        <v>20000</v>
      </c>
      <c r="BH39" s="12">
        <v>0</v>
      </c>
      <c r="BI39" s="12">
        <v>20000</v>
      </c>
      <c r="BJ39" s="13"/>
      <c r="BK39" s="12">
        <v>6</v>
      </c>
      <c r="BL39" s="12">
        <v>20000</v>
      </c>
      <c r="BM39" s="12">
        <v>0</v>
      </c>
      <c r="BN39" s="12">
        <v>20000</v>
      </c>
      <c r="BO39" s="13"/>
      <c r="BP39" s="12">
        <v>15</v>
      </c>
      <c r="BQ39" s="12">
        <v>38000</v>
      </c>
      <c r="BR39" s="12">
        <v>0</v>
      </c>
      <c r="BS39" s="12">
        <v>38000</v>
      </c>
      <c r="BT39" s="13"/>
      <c r="BU39" s="12">
        <v>0</v>
      </c>
      <c r="BV39" s="12">
        <v>0</v>
      </c>
      <c r="BW39" s="12">
        <v>0</v>
      </c>
      <c r="BX39" s="12">
        <v>0</v>
      </c>
      <c r="BY39" s="13"/>
      <c r="BZ39" s="12">
        <v>0</v>
      </c>
      <c r="CA39" s="12">
        <v>0</v>
      </c>
      <c r="CB39" s="12">
        <v>0</v>
      </c>
      <c r="CC39" s="12">
        <v>0</v>
      </c>
      <c r="CD39" s="13"/>
      <c r="CE39" s="12">
        <v>0</v>
      </c>
      <c r="CF39" s="12">
        <v>0</v>
      </c>
      <c r="CG39" s="12">
        <v>0</v>
      </c>
      <c r="CH39" s="12">
        <v>0</v>
      </c>
      <c r="CI39" s="13"/>
      <c r="CJ39" s="12">
        <v>0</v>
      </c>
      <c r="CK39" s="12">
        <v>0</v>
      </c>
      <c r="CL39" s="12">
        <v>0</v>
      </c>
      <c r="CM39" s="12">
        <v>0</v>
      </c>
      <c r="CN39" s="13"/>
      <c r="CO39" s="12">
        <v>0</v>
      </c>
      <c r="CP39" s="12">
        <v>0</v>
      </c>
      <c r="CQ39" s="12">
        <v>0</v>
      </c>
      <c r="CR39" s="12">
        <v>0</v>
      </c>
      <c r="CS39" s="13"/>
      <c r="CT39" s="12">
        <v>0</v>
      </c>
      <c r="CU39" s="12">
        <v>0</v>
      </c>
      <c r="CV39" s="12">
        <v>0</v>
      </c>
      <c r="CW39" s="12">
        <v>0</v>
      </c>
      <c r="CX39" s="13"/>
      <c r="CY39" s="12"/>
      <c r="CZ39" s="12">
        <v>0</v>
      </c>
      <c r="DA39" s="12">
        <v>0</v>
      </c>
      <c r="DB39" s="12">
        <v>0</v>
      </c>
      <c r="DC39" s="13"/>
      <c r="DD39" s="12"/>
      <c r="DE39" s="12">
        <v>0</v>
      </c>
      <c r="DF39" s="12">
        <v>0</v>
      </c>
      <c r="DG39" s="12">
        <v>0</v>
      </c>
      <c r="DH39" s="13"/>
      <c r="DI39" s="12">
        <v>0</v>
      </c>
      <c r="DJ39" s="12">
        <v>25000</v>
      </c>
      <c r="DK39" s="12">
        <v>0</v>
      </c>
      <c r="DL39" s="12">
        <v>25000</v>
      </c>
      <c r="DM39" s="13"/>
      <c r="DN39" s="12">
        <v>0</v>
      </c>
      <c r="DO39" s="12">
        <v>0</v>
      </c>
      <c r="DP39" s="12">
        <v>0</v>
      </c>
      <c r="DQ39" s="12">
        <v>0</v>
      </c>
      <c r="DR39" s="13"/>
      <c r="DS39" s="12">
        <v>1</v>
      </c>
      <c r="DT39" s="12">
        <v>52250</v>
      </c>
      <c r="DU39" s="12">
        <v>0</v>
      </c>
      <c r="DV39" s="12">
        <v>52250</v>
      </c>
      <c r="DW39" s="13"/>
      <c r="DX39" s="12">
        <v>0</v>
      </c>
      <c r="DY39" s="12">
        <v>0</v>
      </c>
      <c r="DZ39" s="12">
        <v>0</v>
      </c>
      <c r="EA39" s="12">
        <v>0</v>
      </c>
      <c r="EB39" s="13"/>
      <c r="EC39" s="12">
        <v>0</v>
      </c>
      <c r="ED39" s="12">
        <v>100000</v>
      </c>
      <c r="EE39" s="12">
        <v>0</v>
      </c>
      <c r="EF39" s="12">
        <v>100000</v>
      </c>
      <c r="EG39" s="13"/>
      <c r="EH39" s="12">
        <v>0</v>
      </c>
      <c r="EI39" s="12">
        <v>50000</v>
      </c>
      <c r="EJ39" s="12">
        <v>0</v>
      </c>
      <c r="EK39" s="12">
        <v>50000</v>
      </c>
      <c r="EL39" s="13"/>
      <c r="EM39" s="12">
        <v>5</v>
      </c>
      <c r="EN39" s="12">
        <v>163500</v>
      </c>
      <c r="EO39" s="12">
        <v>0</v>
      </c>
      <c r="EP39" s="12">
        <v>163500</v>
      </c>
      <c r="EQ39" s="13"/>
      <c r="ER39" s="12">
        <v>0</v>
      </c>
      <c r="ES39" s="12">
        <v>30000</v>
      </c>
      <c r="ET39" s="12">
        <v>0</v>
      </c>
      <c r="EU39" s="12">
        <v>30000</v>
      </c>
      <c r="EV39" s="13"/>
      <c r="EW39" s="12">
        <v>0</v>
      </c>
      <c r="EX39" s="12">
        <v>0</v>
      </c>
      <c r="EY39" s="12">
        <v>0</v>
      </c>
      <c r="EZ39" s="12">
        <v>0</v>
      </c>
      <c r="FA39" s="13"/>
      <c r="FB39" s="12">
        <v>20</v>
      </c>
      <c r="FC39" s="12">
        <v>25000</v>
      </c>
      <c r="FD39" s="12">
        <v>0</v>
      </c>
      <c r="FE39" s="12">
        <v>25000</v>
      </c>
      <c r="FF39" s="13"/>
      <c r="FG39" s="12">
        <v>5</v>
      </c>
      <c r="FH39" s="12">
        <v>5000</v>
      </c>
      <c r="FI39" s="12">
        <v>0</v>
      </c>
      <c r="FJ39" s="12">
        <v>5000</v>
      </c>
      <c r="FK39" s="13"/>
      <c r="FL39" s="12">
        <v>3</v>
      </c>
      <c r="FM39" s="12">
        <v>25000</v>
      </c>
      <c r="FN39" s="12">
        <v>0</v>
      </c>
      <c r="FO39" s="12">
        <v>25000</v>
      </c>
      <c r="FP39" s="13"/>
      <c r="FQ39" s="12">
        <v>0</v>
      </c>
      <c r="FR39" s="12">
        <v>0</v>
      </c>
      <c r="FS39" s="12">
        <v>0</v>
      </c>
      <c r="FT39" s="12">
        <v>0</v>
      </c>
      <c r="FU39" s="13"/>
      <c r="FV39" s="12">
        <v>0</v>
      </c>
      <c r="FW39" s="12">
        <v>0</v>
      </c>
      <c r="FX39" s="12">
        <v>0</v>
      </c>
      <c r="FY39" s="12">
        <v>0</v>
      </c>
      <c r="FZ39" s="13"/>
      <c r="GA39" s="12">
        <v>1</v>
      </c>
      <c r="GB39" s="12">
        <v>20000</v>
      </c>
      <c r="GC39" s="12">
        <v>0</v>
      </c>
      <c r="GD39" s="12">
        <v>20000</v>
      </c>
      <c r="GE39" s="13"/>
      <c r="GF39" s="12">
        <v>1</v>
      </c>
      <c r="GG39" s="12">
        <v>50000</v>
      </c>
      <c r="GH39" s="12">
        <v>0</v>
      </c>
      <c r="GI39" s="12">
        <v>50000</v>
      </c>
      <c r="GJ39" s="13"/>
      <c r="GK39" s="12">
        <v>0</v>
      </c>
      <c r="GL39" s="12">
        <v>0</v>
      </c>
      <c r="GM39" s="12">
        <v>0</v>
      </c>
      <c r="GN39" s="12">
        <v>0</v>
      </c>
      <c r="GO39" s="13"/>
      <c r="GP39" s="12">
        <v>0</v>
      </c>
      <c r="GQ39" s="12">
        <v>0</v>
      </c>
      <c r="GR39" s="12">
        <v>0</v>
      </c>
      <c r="GS39" s="12">
        <v>0</v>
      </c>
      <c r="GT39" s="13"/>
      <c r="GU39" s="12">
        <v>1</v>
      </c>
      <c r="GV39" s="12">
        <v>100000</v>
      </c>
      <c r="GW39" s="12">
        <v>0</v>
      </c>
      <c r="GX39" s="12">
        <v>100000</v>
      </c>
      <c r="GY39" s="13"/>
      <c r="GZ39" s="12">
        <v>22</v>
      </c>
      <c r="HA39" s="12">
        <v>95816.470574000006</v>
      </c>
      <c r="HB39" s="12">
        <v>0</v>
      </c>
      <c r="HC39" s="12">
        <v>95816.470574000006</v>
      </c>
      <c r="HD39" s="13"/>
      <c r="HE39" s="12">
        <v>46</v>
      </c>
      <c r="HF39" s="12">
        <v>552000</v>
      </c>
      <c r="HG39" s="12">
        <v>0</v>
      </c>
      <c r="HH39" s="12">
        <v>552000</v>
      </c>
      <c r="HI39" s="13"/>
      <c r="HJ39" s="12">
        <v>0</v>
      </c>
      <c r="HK39" s="12">
        <v>0</v>
      </c>
      <c r="HL39" s="12">
        <v>0</v>
      </c>
      <c r="HM39" s="12">
        <v>0</v>
      </c>
      <c r="HN39" s="13"/>
      <c r="HO39" s="12">
        <v>0</v>
      </c>
      <c r="HP39" s="12">
        <v>0</v>
      </c>
      <c r="HQ39" s="12">
        <v>0</v>
      </c>
      <c r="HR39" s="12">
        <v>0</v>
      </c>
      <c r="HS39" s="13"/>
      <c r="HT39" s="12">
        <v>0</v>
      </c>
      <c r="HU39" s="12">
        <v>0</v>
      </c>
      <c r="HV39" s="12">
        <v>0</v>
      </c>
      <c r="HW39" s="12">
        <v>0</v>
      </c>
      <c r="HX39" s="13"/>
      <c r="HY39" s="12">
        <v>0</v>
      </c>
      <c r="HZ39" s="12">
        <v>0</v>
      </c>
      <c r="IA39" s="12">
        <v>0</v>
      </c>
      <c r="IB39" s="12">
        <v>0</v>
      </c>
      <c r="IC39" s="13"/>
      <c r="ID39" s="12">
        <v>0</v>
      </c>
      <c r="IE39" s="12">
        <v>0</v>
      </c>
      <c r="IF39" s="12">
        <v>0</v>
      </c>
      <c r="IG39" s="12">
        <v>0</v>
      </c>
      <c r="IH39" s="13"/>
      <c r="II39" s="12">
        <v>0</v>
      </c>
      <c r="IJ39" s="12">
        <v>0</v>
      </c>
      <c r="IK39" s="12">
        <v>0</v>
      </c>
      <c r="IL39" s="12">
        <v>0</v>
      </c>
      <c r="IM39" s="13"/>
      <c r="IN39" s="12">
        <v>0</v>
      </c>
      <c r="IO39" s="12">
        <v>0</v>
      </c>
      <c r="IP39" s="12">
        <v>0</v>
      </c>
      <c r="IQ39" s="12">
        <v>0</v>
      </c>
      <c r="IR39" s="13"/>
      <c r="IS39" s="12">
        <v>0</v>
      </c>
      <c r="IT39" s="12">
        <v>0</v>
      </c>
      <c r="IU39" s="12">
        <v>0</v>
      </c>
      <c r="IV39" s="12">
        <v>0</v>
      </c>
      <c r="IW39" s="13"/>
      <c r="IX39" s="12">
        <v>0</v>
      </c>
      <c r="IY39" s="12">
        <v>0</v>
      </c>
      <c r="IZ39" s="12">
        <v>0</v>
      </c>
      <c r="JA39" s="12">
        <v>0</v>
      </c>
      <c r="JB39" s="13"/>
      <c r="JC39" s="12">
        <v>0</v>
      </c>
      <c r="JD39" s="12">
        <v>0</v>
      </c>
      <c r="JE39" s="12">
        <v>0</v>
      </c>
      <c r="JF39" s="12">
        <v>0</v>
      </c>
      <c r="JG39" s="13"/>
      <c r="JH39" s="12">
        <v>0</v>
      </c>
      <c r="JI39" s="12">
        <v>1463166.4705739999</v>
      </c>
      <c r="JJ39" s="12">
        <v>0</v>
      </c>
      <c r="JK39" s="72">
        <v>1463166.4705739999</v>
      </c>
      <c r="JL39" s="13"/>
    </row>
    <row r="40" spans="1:274" hidden="1">
      <c r="A40" s="10">
        <v>34</v>
      </c>
      <c r="B40" s="11" t="s">
        <v>36</v>
      </c>
      <c r="C40" s="12">
        <v>0</v>
      </c>
      <c r="D40" s="12">
        <v>0</v>
      </c>
      <c r="E40" s="12">
        <v>0</v>
      </c>
      <c r="F40" s="12">
        <v>0</v>
      </c>
      <c r="G40" s="13"/>
      <c r="H40" s="12">
        <v>0</v>
      </c>
      <c r="I40" s="12">
        <v>0</v>
      </c>
      <c r="J40" s="12">
        <v>0</v>
      </c>
      <c r="K40" s="12">
        <v>0</v>
      </c>
      <c r="L40" s="13"/>
      <c r="M40" s="12">
        <v>0</v>
      </c>
      <c r="N40" s="12">
        <v>0</v>
      </c>
      <c r="O40" s="12">
        <v>0</v>
      </c>
      <c r="P40" s="12">
        <v>0</v>
      </c>
      <c r="Q40" s="13"/>
      <c r="R40" s="12">
        <v>0</v>
      </c>
      <c r="S40" s="12">
        <v>0</v>
      </c>
      <c r="T40" s="12">
        <v>0</v>
      </c>
      <c r="U40" s="12">
        <v>0</v>
      </c>
      <c r="V40" s="13"/>
      <c r="W40" s="12">
        <v>0</v>
      </c>
      <c r="X40" s="12">
        <v>0</v>
      </c>
      <c r="Y40" s="12">
        <v>0</v>
      </c>
      <c r="Z40" s="12">
        <v>0</v>
      </c>
      <c r="AA40" s="13"/>
      <c r="AB40" s="12">
        <v>0</v>
      </c>
      <c r="AC40" s="12">
        <v>0</v>
      </c>
      <c r="AD40" s="12">
        <v>0</v>
      </c>
      <c r="AE40" s="12">
        <v>0</v>
      </c>
      <c r="AF40" s="13"/>
      <c r="AG40" s="12">
        <v>0</v>
      </c>
      <c r="AH40" s="12">
        <v>103000</v>
      </c>
      <c r="AI40" s="12">
        <v>0</v>
      </c>
      <c r="AJ40" s="12">
        <v>103000</v>
      </c>
      <c r="AK40" s="13"/>
      <c r="AL40" s="12">
        <v>54</v>
      </c>
      <c r="AM40" s="12">
        <v>37800</v>
      </c>
      <c r="AN40" s="12">
        <v>0</v>
      </c>
      <c r="AO40" s="12">
        <v>37800</v>
      </c>
      <c r="AP40" s="13"/>
      <c r="AQ40" s="12">
        <v>0</v>
      </c>
      <c r="AR40" s="12">
        <v>0</v>
      </c>
      <c r="AS40" s="12">
        <v>0</v>
      </c>
      <c r="AT40" s="12">
        <v>0</v>
      </c>
      <c r="AU40" s="13"/>
      <c r="AV40" s="12">
        <v>0</v>
      </c>
      <c r="AW40" s="12">
        <v>0</v>
      </c>
      <c r="AX40" s="12">
        <v>0</v>
      </c>
      <c r="AY40" s="12">
        <v>0</v>
      </c>
      <c r="AZ40" s="13"/>
      <c r="BA40" s="12">
        <v>0</v>
      </c>
      <c r="BB40" s="12">
        <v>0</v>
      </c>
      <c r="BC40" s="12">
        <v>0</v>
      </c>
      <c r="BD40" s="12">
        <v>0</v>
      </c>
      <c r="BE40" s="13"/>
      <c r="BF40" s="12">
        <v>18</v>
      </c>
      <c r="BG40" s="12">
        <v>44000</v>
      </c>
      <c r="BH40" s="12">
        <v>0</v>
      </c>
      <c r="BI40" s="12">
        <v>44000</v>
      </c>
      <c r="BJ40" s="13"/>
      <c r="BK40" s="12">
        <v>18</v>
      </c>
      <c r="BL40" s="12">
        <v>44000</v>
      </c>
      <c r="BM40" s="12">
        <v>0</v>
      </c>
      <c r="BN40" s="12">
        <v>44000</v>
      </c>
      <c r="BO40" s="13"/>
      <c r="BP40" s="12">
        <v>58</v>
      </c>
      <c r="BQ40" s="12">
        <v>124000</v>
      </c>
      <c r="BR40" s="12">
        <v>0</v>
      </c>
      <c r="BS40" s="12">
        <v>124000</v>
      </c>
      <c r="BT40" s="13"/>
      <c r="BU40" s="12">
        <v>0</v>
      </c>
      <c r="BV40" s="12">
        <v>0</v>
      </c>
      <c r="BW40" s="12">
        <v>0</v>
      </c>
      <c r="BX40" s="12">
        <v>0</v>
      </c>
      <c r="BY40" s="13"/>
      <c r="BZ40" s="12">
        <v>0</v>
      </c>
      <c r="CA40" s="12">
        <v>0</v>
      </c>
      <c r="CB40" s="12">
        <v>0</v>
      </c>
      <c r="CC40" s="12">
        <v>0</v>
      </c>
      <c r="CD40" s="13"/>
      <c r="CE40" s="12">
        <v>0</v>
      </c>
      <c r="CF40" s="12">
        <v>0</v>
      </c>
      <c r="CG40" s="12">
        <v>0</v>
      </c>
      <c r="CH40" s="12">
        <v>0</v>
      </c>
      <c r="CI40" s="13"/>
      <c r="CJ40" s="12">
        <v>0</v>
      </c>
      <c r="CK40" s="12">
        <v>0</v>
      </c>
      <c r="CL40" s="12">
        <v>0</v>
      </c>
      <c r="CM40" s="12">
        <v>0</v>
      </c>
      <c r="CN40" s="13"/>
      <c r="CO40" s="12">
        <v>0</v>
      </c>
      <c r="CP40" s="12">
        <v>0</v>
      </c>
      <c r="CQ40" s="12">
        <v>0</v>
      </c>
      <c r="CR40" s="12">
        <v>0</v>
      </c>
      <c r="CS40" s="13"/>
      <c r="CT40" s="12">
        <v>0</v>
      </c>
      <c r="CU40" s="12">
        <v>0</v>
      </c>
      <c r="CV40" s="12">
        <v>0</v>
      </c>
      <c r="CW40" s="12">
        <v>0</v>
      </c>
      <c r="CX40" s="13"/>
      <c r="CY40" s="12"/>
      <c r="CZ40" s="12">
        <v>0</v>
      </c>
      <c r="DA40" s="12">
        <v>0</v>
      </c>
      <c r="DB40" s="12">
        <v>0</v>
      </c>
      <c r="DC40" s="13"/>
      <c r="DD40" s="12"/>
      <c r="DE40" s="12">
        <v>0</v>
      </c>
      <c r="DF40" s="12">
        <v>0</v>
      </c>
      <c r="DG40" s="12">
        <v>0</v>
      </c>
      <c r="DH40" s="13"/>
      <c r="DI40" s="12">
        <v>0</v>
      </c>
      <c r="DJ40" s="12">
        <v>25000</v>
      </c>
      <c r="DK40" s="12">
        <v>0</v>
      </c>
      <c r="DL40" s="12">
        <v>25000</v>
      </c>
      <c r="DM40" s="13"/>
      <c r="DN40" s="12">
        <v>0</v>
      </c>
      <c r="DO40" s="12">
        <v>0</v>
      </c>
      <c r="DP40" s="12">
        <v>0</v>
      </c>
      <c r="DQ40" s="12">
        <v>0</v>
      </c>
      <c r="DR40" s="13"/>
      <c r="DS40" s="12">
        <v>1</v>
      </c>
      <c r="DT40" s="12">
        <v>52250</v>
      </c>
      <c r="DU40" s="12">
        <v>0</v>
      </c>
      <c r="DV40" s="12">
        <v>52250</v>
      </c>
      <c r="DW40" s="13"/>
      <c r="DX40" s="12">
        <v>0</v>
      </c>
      <c r="DY40" s="12">
        <v>0</v>
      </c>
      <c r="DZ40" s="12">
        <v>0</v>
      </c>
      <c r="EA40" s="12">
        <v>0</v>
      </c>
      <c r="EB40" s="13"/>
      <c r="EC40" s="12">
        <v>0</v>
      </c>
      <c r="ED40" s="12">
        <v>100000</v>
      </c>
      <c r="EE40" s="12">
        <v>0</v>
      </c>
      <c r="EF40" s="12">
        <v>100000</v>
      </c>
      <c r="EG40" s="13"/>
      <c r="EH40" s="12">
        <v>0</v>
      </c>
      <c r="EI40" s="12">
        <v>100000</v>
      </c>
      <c r="EJ40" s="12">
        <v>0</v>
      </c>
      <c r="EK40" s="12">
        <v>100000</v>
      </c>
      <c r="EL40" s="13"/>
      <c r="EM40" s="12">
        <v>16</v>
      </c>
      <c r="EN40" s="12">
        <v>613000</v>
      </c>
      <c r="EO40" s="12">
        <v>0</v>
      </c>
      <c r="EP40" s="12">
        <v>613000</v>
      </c>
      <c r="EQ40" s="13"/>
      <c r="ER40" s="12">
        <v>0</v>
      </c>
      <c r="ES40" s="12">
        <v>82000</v>
      </c>
      <c r="ET40" s="12">
        <v>0</v>
      </c>
      <c r="EU40" s="12">
        <v>82000</v>
      </c>
      <c r="EV40" s="13"/>
      <c r="EW40" s="12">
        <v>0</v>
      </c>
      <c r="EX40" s="12">
        <v>0</v>
      </c>
      <c r="EY40" s="12">
        <v>0</v>
      </c>
      <c r="EZ40" s="12">
        <v>0</v>
      </c>
      <c r="FA40" s="13"/>
      <c r="FB40" s="12">
        <v>20</v>
      </c>
      <c r="FC40" s="12">
        <v>35000</v>
      </c>
      <c r="FD40" s="12">
        <v>0</v>
      </c>
      <c r="FE40" s="12">
        <v>35000</v>
      </c>
      <c r="FF40" s="13"/>
      <c r="FG40" s="12">
        <v>7</v>
      </c>
      <c r="FH40" s="12">
        <v>7000</v>
      </c>
      <c r="FI40" s="12">
        <v>0</v>
      </c>
      <c r="FJ40" s="12">
        <v>7000</v>
      </c>
      <c r="FK40" s="13"/>
      <c r="FL40" s="12">
        <v>3</v>
      </c>
      <c r="FM40" s="12">
        <v>25000</v>
      </c>
      <c r="FN40" s="12">
        <v>0</v>
      </c>
      <c r="FO40" s="12">
        <v>25000</v>
      </c>
      <c r="FP40" s="13"/>
      <c r="FQ40" s="12">
        <v>0</v>
      </c>
      <c r="FR40" s="12">
        <v>0</v>
      </c>
      <c r="FS40" s="12">
        <v>0</v>
      </c>
      <c r="FT40" s="12">
        <v>0</v>
      </c>
      <c r="FU40" s="13"/>
      <c r="FV40" s="12">
        <v>0</v>
      </c>
      <c r="FW40" s="12">
        <v>0</v>
      </c>
      <c r="FX40" s="12">
        <v>0</v>
      </c>
      <c r="FY40" s="12">
        <v>0</v>
      </c>
      <c r="FZ40" s="13"/>
      <c r="GA40" s="12">
        <v>1</v>
      </c>
      <c r="GB40" s="12">
        <v>20000</v>
      </c>
      <c r="GC40" s="12">
        <v>0</v>
      </c>
      <c r="GD40" s="12">
        <v>20000</v>
      </c>
      <c r="GE40" s="13"/>
      <c r="GF40" s="12">
        <v>1</v>
      </c>
      <c r="GG40" s="12">
        <v>50000</v>
      </c>
      <c r="GH40" s="12">
        <v>0</v>
      </c>
      <c r="GI40" s="12">
        <v>50000</v>
      </c>
      <c r="GJ40" s="13"/>
      <c r="GK40" s="12">
        <v>0</v>
      </c>
      <c r="GL40" s="12">
        <v>0</v>
      </c>
      <c r="GM40" s="12">
        <v>0</v>
      </c>
      <c r="GN40" s="12">
        <v>0</v>
      </c>
      <c r="GO40" s="13"/>
      <c r="GP40" s="12">
        <v>0</v>
      </c>
      <c r="GQ40" s="12">
        <v>0</v>
      </c>
      <c r="GR40" s="12">
        <v>0</v>
      </c>
      <c r="GS40" s="12">
        <v>0</v>
      </c>
      <c r="GT40" s="13"/>
      <c r="GU40" s="12">
        <v>1</v>
      </c>
      <c r="GV40" s="12">
        <v>100000</v>
      </c>
      <c r="GW40" s="12">
        <v>0</v>
      </c>
      <c r="GX40" s="12">
        <v>100000</v>
      </c>
      <c r="GY40" s="13"/>
      <c r="GZ40" s="12">
        <v>51</v>
      </c>
      <c r="HA40" s="12">
        <v>222119.99996700001</v>
      </c>
      <c r="HB40" s="12">
        <v>0</v>
      </c>
      <c r="HC40" s="12">
        <v>222119.99996700001</v>
      </c>
      <c r="HD40" s="13"/>
      <c r="HE40" s="12">
        <v>114</v>
      </c>
      <c r="HF40" s="12">
        <v>1368000</v>
      </c>
      <c r="HG40" s="12">
        <v>0</v>
      </c>
      <c r="HH40" s="12">
        <v>1368000</v>
      </c>
      <c r="HI40" s="13"/>
      <c r="HJ40" s="12">
        <v>0</v>
      </c>
      <c r="HK40" s="12">
        <v>0</v>
      </c>
      <c r="HL40" s="12">
        <v>0</v>
      </c>
      <c r="HM40" s="12">
        <v>0</v>
      </c>
      <c r="HN40" s="13"/>
      <c r="HO40" s="12">
        <v>0</v>
      </c>
      <c r="HP40" s="12">
        <v>0</v>
      </c>
      <c r="HQ40" s="12">
        <v>0</v>
      </c>
      <c r="HR40" s="12">
        <v>0</v>
      </c>
      <c r="HS40" s="13"/>
      <c r="HT40" s="12">
        <v>0</v>
      </c>
      <c r="HU40" s="12">
        <v>0</v>
      </c>
      <c r="HV40" s="12">
        <v>0</v>
      </c>
      <c r="HW40" s="12">
        <v>0</v>
      </c>
      <c r="HX40" s="13"/>
      <c r="HY40" s="12">
        <v>0</v>
      </c>
      <c r="HZ40" s="12">
        <v>0</v>
      </c>
      <c r="IA40" s="12">
        <v>0</v>
      </c>
      <c r="IB40" s="12">
        <v>0</v>
      </c>
      <c r="IC40" s="13"/>
      <c r="ID40" s="12">
        <v>0</v>
      </c>
      <c r="IE40" s="12">
        <v>0</v>
      </c>
      <c r="IF40" s="12">
        <v>0</v>
      </c>
      <c r="IG40" s="12">
        <v>0</v>
      </c>
      <c r="IH40" s="13"/>
      <c r="II40" s="12">
        <v>0</v>
      </c>
      <c r="IJ40" s="12">
        <v>0</v>
      </c>
      <c r="IK40" s="12">
        <v>0</v>
      </c>
      <c r="IL40" s="12">
        <v>0</v>
      </c>
      <c r="IM40" s="13"/>
      <c r="IN40" s="12">
        <v>0</v>
      </c>
      <c r="IO40" s="12">
        <v>0</v>
      </c>
      <c r="IP40" s="12">
        <v>0</v>
      </c>
      <c r="IQ40" s="12">
        <v>0</v>
      </c>
      <c r="IR40" s="13"/>
      <c r="IS40" s="12">
        <v>0</v>
      </c>
      <c r="IT40" s="12">
        <v>0</v>
      </c>
      <c r="IU40" s="12">
        <v>0</v>
      </c>
      <c r="IV40" s="12">
        <v>0</v>
      </c>
      <c r="IW40" s="13"/>
      <c r="IX40" s="12">
        <v>0</v>
      </c>
      <c r="IY40" s="12">
        <v>0</v>
      </c>
      <c r="IZ40" s="12">
        <v>0</v>
      </c>
      <c r="JA40" s="12">
        <v>0</v>
      </c>
      <c r="JB40" s="13"/>
      <c r="JC40" s="12">
        <v>0</v>
      </c>
      <c r="JD40" s="12">
        <v>0</v>
      </c>
      <c r="JE40" s="12">
        <v>0</v>
      </c>
      <c r="JF40" s="12">
        <v>0</v>
      </c>
      <c r="JG40" s="13"/>
      <c r="JH40" s="12">
        <v>0</v>
      </c>
      <c r="JI40" s="12">
        <v>3152169.999967</v>
      </c>
      <c r="JJ40" s="12">
        <v>0</v>
      </c>
      <c r="JK40" s="72">
        <v>3152169.999967</v>
      </c>
      <c r="JL40" s="13"/>
    </row>
    <row r="41" spans="1:274" hidden="1">
      <c r="A41" s="10">
        <v>35</v>
      </c>
      <c r="B41" s="11" t="s">
        <v>37</v>
      </c>
      <c r="C41" s="12">
        <v>0</v>
      </c>
      <c r="D41" s="12">
        <v>0</v>
      </c>
      <c r="E41" s="12">
        <v>0</v>
      </c>
      <c r="F41" s="12">
        <v>0</v>
      </c>
      <c r="G41" s="13"/>
      <c r="H41" s="12">
        <v>0</v>
      </c>
      <c r="I41" s="12">
        <v>0</v>
      </c>
      <c r="J41" s="12">
        <v>0</v>
      </c>
      <c r="K41" s="12">
        <v>0</v>
      </c>
      <c r="L41" s="13"/>
      <c r="M41" s="12">
        <v>0</v>
      </c>
      <c r="N41" s="12">
        <v>0</v>
      </c>
      <c r="O41" s="12">
        <v>0</v>
      </c>
      <c r="P41" s="12">
        <v>0</v>
      </c>
      <c r="Q41" s="13"/>
      <c r="R41" s="12">
        <v>0</v>
      </c>
      <c r="S41" s="12">
        <v>0</v>
      </c>
      <c r="T41" s="12">
        <v>0</v>
      </c>
      <c r="U41" s="12">
        <v>0</v>
      </c>
      <c r="V41" s="13"/>
      <c r="W41" s="12">
        <v>0</v>
      </c>
      <c r="X41" s="12">
        <v>0</v>
      </c>
      <c r="Y41" s="12">
        <v>0</v>
      </c>
      <c r="Z41" s="12">
        <v>0</v>
      </c>
      <c r="AA41" s="13"/>
      <c r="AB41" s="12">
        <v>0</v>
      </c>
      <c r="AC41" s="12">
        <v>0</v>
      </c>
      <c r="AD41" s="12">
        <v>0</v>
      </c>
      <c r="AE41" s="12">
        <v>0</v>
      </c>
      <c r="AF41" s="13"/>
      <c r="AG41" s="12">
        <v>0</v>
      </c>
      <c r="AH41" s="12">
        <v>107000</v>
      </c>
      <c r="AI41" s="12">
        <v>0</v>
      </c>
      <c r="AJ41" s="12">
        <v>107000</v>
      </c>
      <c r="AK41" s="13"/>
      <c r="AL41" s="12">
        <v>60</v>
      </c>
      <c r="AM41" s="12">
        <v>42000</v>
      </c>
      <c r="AN41" s="12">
        <v>0</v>
      </c>
      <c r="AO41" s="12">
        <v>42000</v>
      </c>
      <c r="AP41" s="13"/>
      <c r="AQ41" s="12">
        <v>0</v>
      </c>
      <c r="AR41" s="12">
        <v>0</v>
      </c>
      <c r="AS41" s="12">
        <v>0</v>
      </c>
      <c r="AT41" s="12">
        <v>0</v>
      </c>
      <c r="AU41" s="13"/>
      <c r="AV41" s="12">
        <v>0</v>
      </c>
      <c r="AW41" s="12">
        <v>0</v>
      </c>
      <c r="AX41" s="12">
        <v>0</v>
      </c>
      <c r="AY41" s="12">
        <v>0</v>
      </c>
      <c r="AZ41" s="13"/>
      <c r="BA41" s="12">
        <v>0</v>
      </c>
      <c r="BB41" s="12">
        <v>0</v>
      </c>
      <c r="BC41" s="12">
        <v>0</v>
      </c>
      <c r="BD41" s="12">
        <v>0</v>
      </c>
      <c r="BE41" s="13"/>
      <c r="BF41" s="12">
        <v>20</v>
      </c>
      <c r="BG41" s="12">
        <v>48000</v>
      </c>
      <c r="BH41" s="12">
        <v>0</v>
      </c>
      <c r="BI41" s="12">
        <v>48000</v>
      </c>
      <c r="BJ41" s="13"/>
      <c r="BK41" s="12">
        <v>20</v>
      </c>
      <c r="BL41" s="12">
        <v>48000</v>
      </c>
      <c r="BM41" s="12">
        <v>0</v>
      </c>
      <c r="BN41" s="12">
        <v>48000</v>
      </c>
      <c r="BO41" s="13"/>
      <c r="BP41" s="12">
        <v>69</v>
      </c>
      <c r="BQ41" s="12">
        <v>146000</v>
      </c>
      <c r="BR41" s="12">
        <v>0</v>
      </c>
      <c r="BS41" s="12">
        <v>146000</v>
      </c>
      <c r="BT41" s="13"/>
      <c r="BU41" s="12">
        <v>0</v>
      </c>
      <c r="BV41" s="12">
        <v>0</v>
      </c>
      <c r="BW41" s="12">
        <v>0</v>
      </c>
      <c r="BX41" s="12">
        <v>0</v>
      </c>
      <c r="BY41" s="13"/>
      <c r="BZ41" s="12">
        <v>0</v>
      </c>
      <c r="CA41" s="12">
        <v>0</v>
      </c>
      <c r="CB41" s="12">
        <v>0</v>
      </c>
      <c r="CC41" s="12">
        <v>0</v>
      </c>
      <c r="CD41" s="13"/>
      <c r="CE41" s="12">
        <v>0</v>
      </c>
      <c r="CF41" s="12">
        <v>0</v>
      </c>
      <c r="CG41" s="12">
        <v>0</v>
      </c>
      <c r="CH41" s="12">
        <v>0</v>
      </c>
      <c r="CI41" s="13"/>
      <c r="CJ41" s="12">
        <v>0</v>
      </c>
      <c r="CK41" s="12">
        <v>0</v>
      </c>
      <c r="CL41" s="12">
        <v>0</v>
      </c>
      <c r="CM41" s="12">
        <v>0</v>
      </c>
      <c r="CN41" s="13"/>
      <c r="CO41" s="12">
        <v>0</v>
      </c>
      <c r="CP41" s="12">
        <v>0</v>
      </c>
      <c r="CQ41" s="12">
        <v>0</v>
      </c>
      <c r="CR41" s="12">
        <v>0</v>
      </c>
      <c r="CS41" s="13"/>
      <c r="CT41" s="12">
        <v>0</v>
      </c>
      <c r="CU41" s="12">
        <v>0</v>
      </c>
      <c r="CV41" s="12">
        <v>0</v>
      </c>
      <c r="CW41" s="12">
        <v>0</v>
      </c>
      <c r="CX41" s="13"/>
      <c r="CY41" s="12"/>
      <c r="CZ41" s="12">
        <v>0</v>
      </c>
      <c r="DA41" s="12">
        <v>0</v>
      </c>
      <c r="DB41" s="12">
        <v>0</v>
      </c>
      <c r="DC41" s="13"/>
      <c r="DD41" s="12"/>
      <c r="DE41" s="12">
        <v>0</v>
      </c>
      <c r="DF41" s="12">
        <v>0</v>
      </c>
      <c r="DG41" s="12">
        <v>0</v>
      </c>
      <c r="DH41" s="13"/>
      <c r="DI41" s="12">
        <v>0</v>
      </c>
      <c r="DJ41" s="12">
        <v>25000</v>
      </c>
      <c r="DK41" s="12">
        <v>0</v>
      </c>
      <c r="DL41" s="12">
        <v>25000</v>
      </c>
      <c r="DM41" s="13"/>
      <c r="DN41" s="12">
        <v>0</v>
      </c>
      <c r="DO41" s="12">
        <v>0</v>
      </c>
      <c r="DP41" s="12">
        <v>0</v>
      </c>
      <c r="DQ41" s="12">
        <v>0</v>
      </c>
      <c r="DR41" s="13"/>
      <c r="DS41" s="12">
        <v>1</v>
      </c>
      <c r="DT41" s="12">
        <v>52250</v>
      </c>
      <c r="DU41" s="12">
        <v>0</v>
      </c>
      <c r="DV41" s="12">
        <v>52250</v>
      </c>
      <c r="DW41" s="13"/>
      <c r="DX41" s="12">
        <v>0</v>
      </c>
      <c r="DY41" s="12">
        <v>0</v>
      </c>
      <c r="DZ41" s="12">
        <v>0</v>
      </c>
      <c r="EA41" s="12">
        <v>0</v>
      </c>
      <c r="EB41" s="13"/>
      <c r="EC41" s="12">
        <v>0</v>
      </c>
      <c r="ED41" s="12">
        <v>100000</v>
      </c>
      <c r="EE41" s="12">
        <v>0</v>
      </c>
      <c r="EF41" s="12">
        <v>100000</v>
      </c>
      <c r="EG41" s="13"/>
      <c r="EH41" s="12">
        <v>0</v>
      </c>
      <c r="EI41" s="12">
        <v>100000</v>
      </c>
      <c r="EJ41" s="12">
        <v>0</v>
      </c>
      <c r="EK41" s="12">
        <v>100000</v>
      </c>
      <c r="EL41" s="13"/>
      <c r="EM41" s="12">
        <v>19</v>
      </c>
      <c r="EN41" s="12">
        <v>1316500</v>
      </c>
      <c r="EO41" s="12">
        <v>0</v>
      </c>
      <c r="EP41" s="12">
        <v>1316500</v>
      </c>
      <c r="EQ41" s="13"/>
      <c r="ER41" s="12">
        <v>0</v>
      </c>
      <c r="ES41" s="12">
        <v>90000</v>
      </c>
      <c r="ET41" s="12">
        <v>0</v>
      </c>
      <c r="EU41" s="12">
        <v>90000</v>
      </c>
      <c r="EV41" s="13"/>
      <c r="EW41" s="12">
        <v>0</v>
      </c>
      <c r="EX41" s="12">
        <v>0</v>
      </c>
      <c r="EY41" s="12">
        <v>0</v>
      </c>
      <c r="EZ41" s="12">
        <v>0</v>
      </c>
      <c r="FA41" s="13"/>
      <c r="FB41" s="12">
        <v>6</v>
      </c>
      <c r="FC41" s="12">
        <v>95000</v>
      </c>
      <c r="FD41" s="12">
        <v>0</v>
      </c>
      <c r="FE41" s="12">
        <v>95000</v>
      </c>
      <c r="FF41" s="13"/>
      <c r="FG41" s="12">
        <v>19</v>
      </c>
      <c r="FH41" s="12">
        <v>19000</v>
      </c>
      <c r="FI41" s="12">
        <v>0</v>
      </c>
      <c r="FJ41" s="12">
        <v>19000</v>
      </c>
      <c r="FK41" s="13"/>
      <c r="FL41" s="12">
        <v>3</v>
      </c>
      <c r="FM41" s="12">
        <v>25000</v>
      </c>
      <c r="FN41" s="12">
        <v>0</v>
      </c>
      <c r="FO41" s="12">
        <v>25000</v>
      </c>
      <c r="FP41" s="13"/>
      <c r="FQ41" s="12">
        <v>0</v>
      </c>
      <c r="FR41" s="12">
        <v>0</v>
      </c>
      <c r="FS41" s="12">
        <v>0</v>
      </c>
      <c r="FT41" s="12">
        <v>0</v>
      </c>
      <c r="FU41" s="13"/>
      <c r="FV41" s="12">
        <v>0</v>
      </c>
      <c r="FW41" s="12">
        <v>0</v>
      </c>
      <c r="FX41" s="12">
        <v>0</v>
      </c>
      <c r="FY41" s="12">
        <v>0</v>
      </c>
      <c r="FZ41" s="13"/>
      <c r="GA41" s="12">
        <v>1</v>
      </c>
      <c r="GB41" s="12">
        <v>20000</v>
      </c>
      <c r="GC41" s="12">
        <v>0</v>
      </c>
      <c r="GD41" s="12">
        <v>20000</v>
      </c>
      <c r="GE41" s="13"/>
      <c r="GF41" s="12">
        <v>1</v>
      </c>
      <c r="GG41" s="12">
        <v>50000</v>
      </c>
      <c r="GH41" s="12">
        <v>0</v>
      </c>
      <c r="GI41" s="12">
        <v>50000</v>
      </c>
      <c r="GJ41" s="13"/>
      <c r="GK41" s="12">
        <v>0</v>
      </c>
      <c r="GL41" s="12">
        <v>0</v>
      </c>
      <c r="GM41" s="12">
        <v>0</v>
      </c>
      <c r="GN41" s="12">
        <v>0</v>
      </c>
      <c r="GO41" s="13"/>
      <c r="GP41" s="12">
        <v>0</v>
      </c>
      <c r="GQ41" s="12">
        <v>0</v>
      </c>
      <c r="GR41" s="12">
        <v>0</v>
      </c>
      <c r="GS41" s="12">
        <v>0</v>
      </c>
      <c r="GT41" s="13"/>
      <c r="GU41" s="12">
        <v>1</v>
      </c>
      <c r="GV41" s="12">
        <v>100000</v>
      </c>
      <c r="GW41" s="12">
        <v>0</v>
      </c>
      <c r="GX41" s="12">
        <v>100000</v>
      </c>
      <c r="GY41" s="13"/>
      <c r="GZ41" s="12">
        <v>92</v>
      </c>
      <c r="HA41" s="12">
        <v>400687.05876400002</v>
      </c>
      <c r="HB41" s="12">
        <v>0</v>
      </c>
      <c r="HC41" s="12">
        <v>400687.05876400002</v>
      </c>
      <c r="HD41" s="13"/>
      <c r="HE41" s="12">
        <v>183</v>
      </c>
      <c r="HF41" s="12">
        <v>2196000</v>
      </c>
      <c r="HG41" s="12">
        <v>0</v>
      </c>
      <c r="HH41" s="12">
        <v>2196000</v>
      </c>
      <c r="HI41" s="13"/>
      <c r="HJ41" s="12">
        <v>0</v>
      </c>
      <c r="HK41" s="12">
        <v>0</v>
      </c>
      <c r="HL41" s="12">
        <v>0</v>
      </c>
      <c r="HM41" s="12">
        <v>0</v>
      </c>
      <c r="HN41" s="13"/>
      <c r="HO41" s="12">
        <v>0</v>
      </c>
      <c r="HP41" s="12">
        <v>0</v>
      </c>
      <c r="HQ41" s="12">
        <v>0</v>
      </c>
      <c r="HR41" s="12">
        <v>0</v>
      </c>
      <c r="HS41" s="13"/>
      <c r="HT41" s="12">
        <v>0</v>
      </c>
      <c r="HU41" s="12">
        <v>0</v>
      </c>
      <c r="HV41" s="12">
        <v>0</v>
      </c>
      <c r="HW41" s="12">
        <v>0</v>
      </c>
      <c r="HX41" s="13"/>
      <c r="HY41" s="12">
        <v>0</v>
      </c>
      <c r="HZ41" s="12">
        <v>0</v>
      </c>
      <c r="IA41" s="12">
        <v>0</v>
      </c>
      <c r="IB41" s="12">
        <v>0</v>
      </c>
      <c r="IC41" s="13"/>
      <c r="ID41" s="12">
        <v>0</v>
      </c>
      <c r="IE41" s="12">
        <v>0</v>
      </c>
      <c r="IF41" s="12">
        <v>0</v>
      </c>
      <c r="IG41" s="12">
        <v>0</v>
      </c>
      <c r="IH41" s="13"/>
      <c r="II41" s="12">
        <v>0</v>
      </c>
      <c r="IJ41" s="12">
        <v>0</v>
      </c>
      <c r="IK41" s="12">
        <v>0</v>
      </c>
      <c r="IL41" s="12">
        <v>0</v>
      </c>
      <c r="IM41" s="13"/>
      <c r="IN41" s="12">
        <v>0</v>
      </c>
      <c r="IO41" s="12">
        <v>0</v>
      </c>
      <c r="IP41" s="12">
        <v>0</v>
      </c>
      <c r="IQ41" s="12">
        <v>0</v>
      </c>
      <c r="IR41" s="13"/>
      <c r="IS41" s="12">
        <v>0</v>
      </c>
      <c r="IT41" s="12">
        <v>0</v>
      </c>
      <c r="IU41" s="12">
        <v>0</v>
      </c>
      <c r="IV41" s="12">
        <v>0</v>
      </c>
      <c r="IW41" s="13"/>
      <c r="IX41" s="12">
        <v>0</v>
      </c>
      <c r="IY41" s="12">
        <v>0</v>
      </c>
      <c r="IZ41" s="12">
        <v>0</v>
      </c>
      <c r="JA41" s="12">
        <v>0</v>
      </c>
      <c r="JB41" s="13"/>
      <c r="JC41" s="12">
        <v>0</v>
      </c>
      <c r="JD41" s="12">
        <v>0</v>
      </c>
      <c r="JE41" s="12">
        <v>0</v>
      </c>
      <c r="JF41" s="12">
        <v>0</v>
      </c>
      <c r="JG41" s="13"/>
      <c r="JH41" s="12">
        <v>0</v>
      </c>
      <c r="JI41" s="12">
        <v>4980437.0587639995</v>
      </c>
      <c r="JJ41" s="12">
        <v>0</v>
      </c>
      <c r="JK41" s="72">
        <v>4980437.0587639995</v>
      </c>
      <c r="JL41" s="13"/>
    </row>
    <row r="42" spans="1:274" hidden="1">
      <c r="A42" s="10">
        <v>36</v>
      </c>
      <c r="B42" s="11" t="s">
        <v>38</v>
      </c>
      <c r="C42" s="12">
        <v>0</v>
      </c>
      <c r="D42" s="12">
        <v>0</v>
      </c>
      <c r="E42" s="12">
        <v>0</v>
      </c>
      <c r="F42" s="12">
        <v>0</v>
      </c>
      <c r="G42" s="13"/>
      <c r="H42" s="12">
        <v>0</v>
      </c>
      <c r="I42" s="12">
        <v>0</v>
      </c>
      <c r="J42" s="12">
        <v>0</v>
      </c>
      <c r="K42" s="12">
        <v>0</v>
      </c>
      <c r="L42" s="13"/>
      <c r="M42" s="12">
        <v>0</v>
      </c>
      <c r="N42" s="12">
        <v>0</v>
      </c>
      <c r="O42" s="12">
        <v>0</v>
      </c>
      <c r="P42" s="12">
        <v>0</v>
      </c>
      <c r="Q42" s="13"/>
      <c r="R42" s="12">
        <v>0</v>
      </c>
      <c r="S42" s="12">
        <v>0</v>
      </c>
      <c r="T42" s="12">
        <v>0</v>
      </c>
      <c r="U42" s="12">
        <v>0</v>
      </c>
      <c r="V42" s="13"/>
      <c r="W42" s="12">
        <v>0</v>
      </c>
      <c r="X42" s="12">
        <v>0</v>
      </c>
      <c r="Y42" s="12">
        <v>0</v>
      </c>
      <c r="Z42" s="12">
        <v>0</v>
      </c>
      <c r="AA42" s="13"/>
      <c r="AB42" s="12">
        <v>0</v>
      </c>
      <c r="AC42" s="12">
        <v>0</v>
      </c>
      <c r="AD42" s="12">
        <v>0</v>
      </c>
      <c r="AE42" s="12">
        <v>0</v>
      </c>
      <c r="AF42" s="13"/>
      <c r="AG42" s="12">
        <v>0</v>
      </c>
      <c r="AH42" s="12">
        <v>91000</v>
      </c>
      <c r="AI42" s="12">
        <v>0</v>
      </c>
      <c r="AJ42" s="12">
        <v>91000</v>
      </c>
      <c r="AK42" s="13"/>
      <c r="AL42" s="12">
        <v>36</v>
      </c>
      <c r="AM42" s="12">
        <v>25200</v>
      </c>
      <c r="AN42" s="12">
        <v>0</v>
      </c>
      <c r="AO42" s="12">
        <v>25200</v>
      </c>
      <c r="AP42" s="13"/>
      <c r="AQ42" s="12">
        <v>0</v>
      </c>
      <c r="AR42" s="12">
        <v>0</v>
      </c>
      <c r="AS42" s="12">
        <v>0</v>
      </c>
      <c r="AT42" s="12">
        <v>0</v>
      </c>
      <c r="AU42" s="13"/>
      <c r="AV42" s="12">
        <v>0</v>
      </c>
      <c r="AW42" s="12">
        <v>0</v>
      </c>
      <c r="AX42" s="12">
        <v>0</v>
      </c>
      <c r="AY42" s="12">
        <v>0</v>
      </c>
      <c r="AZ42" s="13"/>
      <c r="BA42" s="12">
        <v>0</v>
      </c>
      <c r="BB42" s="12">
        <v>0</v>
      </c>
      <c r="BC42" s="12">
        <v>0</v>
      </c>
      <c r="BD42" s="12">
        <v>0</v>
      </c>
      <c r="BE42" s="13"/>
      <c r="BF42" s="12">
        <v>12</v>
      </c>
      <c r="BG42" s="12">
        <v>32000</v>
      </c>
      <c r="BH42" s="12">
        <v>0</v>
      </c>
      <c r="BI42" s="12">
        <v>32000</v>
      </c>
      <c r="BJ42" s="13"/>
      <c r="BK42" s="12">
        <v>12</v>
      </c>
      <c r="BL42" s="12">
        <v>32000</v>
      </c>
      <c r="BM42" s="12">
        <v>0</v>
      </c>
      <c r="BN42" s="12">
        <v>32000</v>
      </c>
      <c r="BO42" s="13"/>
      <c r="BP42" s="12">
        <v>34</v>
      </c>
      <c r="BQ42" s="12">
        <v>76000</v>
      </c>
      <c r="BR42" s="12">
        <v>0</v>
      </c>
      <c r="BS42" s="12">
        <v>76000</v>
      </c>
      <c r="BT42" s="13"/>
      <c r="BU42" s="12">
        <v>0</v>
      </c>
      <c r="BV42" s="12">
        <v>0</v>
      </c>
      <c r="BW42" s="12">
        <v>0</v>
      </c>
      <c r="BX42" s="12">
        <v>0</v>
      </c>
      <c r="BY42" s="13"/>
      <c r="BZ42" s="12">
        <v>0</v>
      </c>
      <c r="CA42" s="12">
        <v>0</v>
      </c>
      <c r="CB42" s="12">
        <v>0</v>
      </c>
      <c r="CC42" s="12">
        <v>0</v>
      </c>
      <c r="CD42" s="13"/>
      <c r="CE42" s="12">
        <v>0</v>
      </c>
      <c r="CF42" s="12">
        <v>0</v>
      </c>
      <c r="CG42" s="12">
        <v>0</v>
      </c>
      <c r="CH42" s="12">
        <v>0</v>
      </c>
      <c r="CI42" s="13"/>
      <c r="CJ42" s="12">
        <v>0</v>
      </c>
      <c r="CK42" s="12">
        <v>0</v>
      </c>
      <c r="CL42" s="12">
        <v>0</v>
      </c>
      <c r="CM42" s="12">
        <v>0</v>
      </c>
      <c r="CN42" s="13"/>
      <c r="CO42" s="12">
        <v>0</v>
      </c>
      <c r="CP42" s="12">
        <v>0</v>
      </c>
      <c r="CQ42" s="12">
        <v>0</v>
      </c>
      <c r="CR42" s="12">
        <v>0</v>
      </c>
      <c r="CS42" s="13"/>
      <c r="CT42" s="12">
        <v>0</v>
      </c>
      <c r="CU42" s="12">
        <v>0</v>
      </c>
      <c r="CV42" s="12">
        <v>0</v>
      </c>
      <c r="CW42" s="12">
        <v>0</v>
      </c>
      <c r="CX42" s="13"/>
      <c r="CY42" s="12"/>
      <c r="CZ42" s="12">
        <v>0</v>
      </c>
      <c r="DA42" s="12">
        <v>0</v>
      </c>
      <c r="DB42" s="12">
        <v>0</v>
      </c>
      <c r="DC42" s="13"/>
      <c r="DD42" s="12"/>
      <c r="DE42" s="12">
        <v>0</v>
      </c>
      <c r="DF42" s="12">
        <v>0</v>
      </c>
      <c r="DG42" s="12">
        <v>0</v>
      </c>
      <c r="DH42" s="13"/>
      <c r="DI42" s="12">
        <v>0</v>
      </c>
      <c r="DJ42" s="12">
        <v>25000</v>
      </c>
      <c r="DK42" s="12">
        <v>0</v>
      </c>
      <c r="DL42" s="12">
        <v>25000</v>
      </c>
      <c r="DM42" s="13"/>
      <c r="DN42" s="12">
        <v>0</v>
      </c>
      <c r="DO42" s="12">
        <v>0</v>
      </c>
      <c r="DP42" s="12">
        <v>0</v>
      </c>
      <c r="DQ42" s="12">
        <v>0</v>
      </c>
      <c r="DR42" s="13"/>
      <c r="DS42" s="12">
        <v>1</v>
      </c>
      <c r="DT42" s="12">
        <v>52250</v>
      </c>
      <c r="DU42" s="12">
        <v>0</v>
      </c>
      <c r="DV42" s="12">
        <v>52250</v>
      </c>
      <c r="DW42" s="13"/>
      <c r="DX42" s="12">
        <v>0</v>
      </c>
      <c r="DY42" s="12">
        <v>0</v>
      </c>
      <c r="DZ42" s="12">
        <v>0</v>
      </c>
      <c r="EA42" s="12">
        <v>0</v>
      </c>
      <c r="EB42" s="13"/>
      <c r="EC42" s="12">
        <v>0</v>
      </c>
      <c r="ED42" s="12">
        <v>0</v>
      </c>
      <c r="EE42" s="12">
        <v>0</v>
      </c>
      <c r="EF42" s="12">
        <v>0</v>
      </c>
      <c r="EG42" s="13"/>
      <c r="EH42" s="12">
        <v>0</v>
      </c>
      <c r="EI42" s="12">
        <v>100000</v>
      </c>
      <c r="EJ42" s="12">
        <v>0</v>
      </c>
      <c r="EK42" s="12">
        <v>100000</v>
      </c>
      <c r="EL42" s="13"/>
      <c r="EM42" s="12">
        <v>9</v>
      </c>
      <c r="EN42" s="12">
        <v>284000</v>
      </c>
      <c r="EO42" s="12">
        <v>0</v>
      </c>
      <c r="EP42" s="12">
        <v>284000</v>
      </c>
      <c r="EQ42" s="13"/>
      <c r="ER42" s="12">
        <v>0</v>
      </c>
      <c r="ES42" s="12">
        <v>58000</v>
      </c>
      <c r="ET42" s="12">
        <v>0</v>
      </c>
      <c r="EU42" s="12">
        <v>58000</v>
      </c>
      <c r="EV42" s="13"/>
      <c r="EW42" s="12">
        <v>0</v>
      </c>
      <c r="EX42" s="12">
        <v>0</v>
      </c>
      <c r="EY42" s="12">
        <v>0</v>
      </c>
      <c r="EZ42" s="12">
        <v>0</v>
      </c>
      <c r="FA42" s="13"/>
      <c r="FB42" s="12">
        <v>5</v>
      </c>
      <c r="FC42" s="12">
        <v>55000</v>
      </c>
      <c r="FD42" s="12">
        <v>0</v>
      </c>
      <c r="FE42" s="12">
        <v>55000</v>
      </c>
      <c r="FF42" s="13"/>
      <c r="FG42" s="12">
        <v>11</v>
      </c>
      <c r="FH42" s="12">
        <v>11000</v>
      </c>
      <c r="FI42" s="12">
        <v>0</v>
      </c>
      <c r="FJ42" s="12">
        <v>11000</v>
      </c>
      <c r="FK42" s="13"/>
      <c r="FL42" s="12">
        <v>3</v>
      </c>
      <c r="FM42" s="12">
        <v>25000</v>
      </c>
      <c r="FN42" s="12">
        <v>0</v>
      </c>
      <c r="FO42" s="12">
        <v>25000</v>
      </c>
      <c r="FP42" s="13"/>
      <c r="FQ42" s="12">
        <v>0</v>
      </c>
      <c r="FR42" s="12">
        <v>0</v>
      </c>
      <c r="FS42" s="12">
        <v>0</v>
      </c>
      <c r="FT42" s="12">
        <v>0</v>
      </c>
      <c r="FU42" s="13"/>
      <c r="FV42" s="12">
        <v>0</v>
      </c>
      <c r="FW42" s="12">
        <v>0</v>
      </c>
      <c r="FX42" s="12">
        <v>0</v>
      </c>
      <c r="FY42" s="12">
        <v>0</v>
      </c>
      <c r="FZ42" s="13"/>
      <c r="GA42" s="12">
        <v>1</v>
      </c>
      <c r="GB42" s="12">
        <v>20000</v>
      </c>
      <c r="GC42" s="12">
        <v>0</v>
      </c>
      <c r="GD42" s="12">
        <v>20000</v>
      </c>
      <c r="GE42" s="13"/>
      <c r="GF42" s="12">
        <v>1</v>
      </c>
      <c r="GG42" s="12">
        <v>50000</v>
      </c>
      <c r="GH42" s="12">
        <v>0</v>
      </c>
      <c r="GI42" s="12">
        <v>50000</v>
      </c>
      <c r="GJ42" s="13"/>
      <c r="GK42" s="12">
        <v>0</v>
      </c>
      <c r="GL42" s="12">
        <v>0</v>
      </c>
      <c r="GM42" s="12">
        <v>0</v>
      </c>
      <c r="GN42" s="12">
        <v>0</v>
      </c>
      <c r="GO42" s="13"/>
      <c r="GP42" s="12">
        <v>0</v>
      </c>
      <c r="GQ42" s="12">
        <v>0</v>
      </c>
      <c r="GR42" s="12">
        <v>0</v>
      </c>
      <c r="GS42" s="12">
        <v>0</v>
      </c>
      <c r="GT42" s="13"/>
      <c r="GU42" s="12">
        <v>1</v>
      </c>
      <c r="GV42" s="12">
        <v>100000</v>
      </c>
      <c r="GW42" s="12">
        <v>0</v>
      </c>
      <c r="GX42" s="12">
        <v>100000</v>
      </c>
      <c r="GY42" s="13"/>
      <c r="GZ42" s="12">
        <v>44</v>
      </c>
      <c r="HA42" s="12">
        <v>191632.94114800001</v>
      </c>
      <c r="HB42" s="12">
        <v>0</v>
      </c>
      <c r="HC42" s="12">
        <v>191632.94114800001</v>
      </c>
      <c r="HD42" s="13"/>
      <c r="HE42" s="12">
        <v>91</v>
      </c>
      <c r="HF42" s="12">
        <v>1092000</v>
      </c>
      <c r="HG42" s="12">
        <v>0</v>
      </c>
      <c r="HH42" s="12">
        <v>1092000</v>
      </c>
      <c r="HI42" s="13"/>
      <c r="HJ42" s="12">
        <v>0</v>
      </c>
      <c r="HK42" s="12">
        <v>0</v>
      </c>
      <c r="HL42" s="12">
        <v>0</v>
      </c>
      <c r="HM42" s="12">
        <v>0</v>
      </c>
      <c r="HN42" s="13"/>
      <c r="HO42" s="12">
        <v>0</v>
      </c>
      <c r="HP42" s="12">
        <v>0</v>
      </c>
      <c r="HQ42" s="12">
        <v>0</v>
      </c>
      <c r="HR42" s="12">
        <v>0</v>
      </c>
      <c r="HS42" s="13"/>
      <c r="HT42" s="12">
        <v>0</v>
      </c>
      <c r="HU42" s="12">
        <v>0</v>
      </c>
      <c r="HV42" s="12">
        <v>0</v>
      </c>
      <c r="HW42" s="12">
        <v>0</v>
      </c>
      <c r="HX42" s="13"/>
      <c r="HY42" s="12">
        <v>0</v>
      </c>
      <c r="HZ42" s="12">
        <v>0</v>
      </c>
      <c r="IA42" s="12">
        <v>0</v>
      </c>
      <c r="IB42" s="12">
        <v>0</v>
      </c>
      <c r="IC42" s="13"/>
      <c r="ID42" s="12">
        <v>0</v>
      </c>
      <c r="IE42" s="12">
        <v>0</v>
      </c>
      <c r="IF42" s="12">
        <v>0</v>
      </c>
      <c r="IG42" s="12">
        <v>0</v>
      </c>
      <c r="IH42" s="13"/>
      <c r="II42" s="12">
        <v>0</v>
      </c>
      <c r="IJ42" s="12">
        <v>0</v>
      </c>
      <c r="IK42" s="12">
        <v>0</v>
      </c>
      <c r="IL42" s="12">
        <v>0</v>
      </c>
      <c r="IM42" s="13"/>
      <c r="IN42" s="12">
        <v>0</v>
      </c>
      <c r="IO42" s="12">
        <v>0</v>
      </c>
      <c r="IP42" s="12">
        <v>0</v>
      </c>
      <c r="IQ42" s="12">
        <v>0</v>
      </c>
      <c r="IR42" s="13"/>
      <c r="IS42" s="12">
        <v>0</v>
      </c>
      <c r="IT42" s="12">
        <v>0</v>
      </c>
      <c r="IU42" s="12">
        <v>0</v>
      </c>
      <c r="IV42" s="12">
        <v>0</v>
      </c>
      <c r="IW42" s="13"/>
      <c r="IX42" s="12">
        <v>0</v>
      </c>
      <c r="IY42" s="12">
        <v>0</v>
      </c>
      <c r="IZ42" s="12">
        <v>0</v>
      </c>
      <c r="JA42" s="12">
        <v>0</v>
      </c>
      <c r="JB42" s="13"/>
      <c r="JC42" s="12">
        <v>0</v>
      </c>
      <c r="JD42" s="12">
        <v>0</v>
      </c>
      <c r="JE42" s="12">
        <v>0</v>
      </c>
      <c r="JF42" s="12">
        <v>0</v>
      </c>
      <c r="JG42" s="13"/>
      <c r="JH42" s="12">
        <v>0</v>
      </c>
      <c r="JI42" s="12">
        <v>2320082.9411479998</v>
      </c>
      <c r="JJ42" s="12">
        <v>0</v>
      </c>
      <c r="JK42" s="72">
        <v>2320082.9411479998</v>
      </c>
      <c r="JL42" s="13"/>
    </row>
    <row r="43" spans="1:274" hidden="1">
      <c r="A43" s="10">
        <v>37</v>
      </c>
      <c r="B43" s="11" t="s">
        <v>39</v>
      </c>
      <c r="C43" s="12">
        <v>0</v>
      </c>
      <c r="D43" s="12">
        <v>0</v>
      </c>
      <c r="E43" s="12">
        <v>0</v>
      </c>
      <c r="F43" s="12">
        <v>0</v>
      </c>
      <c r="G43" s="13"/>
      <c r="H43" s="12">
        <v>0</v>
      </c>
      <c r="I43" s="12">
        <v>0</v>
      </c>
      <c r="J43" s="12">
        <v>0</v>
      </c>
      <c r="K43" s="12">
        <v>0</v>
      </c>
      <c r="L43" s="13"/>
      <c r="M43" s="12">
        <v>0</v>
      </c>
      <c r="N43" s="12">
        <v>0</v>
      </c>
      <c r="O43" s="12">
        <v>0</v>
      </c>
      <c r="P43" s="12">
        <v>0</v>
      </c>
      <c r="Q43" s="13"/>
      <c r="R43" s="12">
        <v>0</v>
      </c>
      <c r="S43" s="12">
        <v>0</v>
      </c>
      <c r="T43" s="12">
        <v>0</v>
      </c>
      <c r="U43" s="12">
        <v>0</v>
      </c>
      <c r="V43" s="13"/>
      <c r="W43" s="12">
        <v>0</v>
      </c>
      <c r="X43" s="12">
        <v>0</v>
      </c>
      <c r="Y43" s="12">
        <v>0</v>
      </c>
      <c r="Z43" s="12">
        <v>0</v>
      </c>
      <c r="AA43" s="13"/>
      <c r="AB43" s="12">
        <v>0</v>
      </c>
      <c r="AC43" s="12">
        <v>0</v>
      </c>
      <c r="AD43" s="12">
        <v>0</v>
      </c>
      <c r="AE43" s="12">
        <v>0</v>
      </c>
      <c r="AF43" s="13"/>
      <c r="AG43" s="12">
        <v>0</v>
      </c>
      <c r="AH43" s="12">
        <v>101000</v>
      </c>
      <c r="AI43" s="12">
        <v>0</v>
      </c>
      <c r="AJ43" s="12">
        <v>101000</v>
      </c>
      <c r="AK43" s="13"/>
      <c r="AL43" s="12">
        <v>51</v>
      </c>
      <c r="AM43" s="12">
        <v>35700</v>
      </c>
      <c r="AN43" s="12">
        <v>0</v>
      </c>
      <c r="AO43" s="12">
        <v>35700</v>
      </c>
      <c r="AP43" s="13"/>
      <c r="AQ43" s="12">
        <v>0</v>
      </c>
      <c r="AR43" s="12">
        <v>0</v>
      </c>
      <c r="AS43" s="12">
        <v>0</v>
      </c>
      <c r="AT43" s="12">
        <v>0</v>
      </c>
      <c r="AU43" s="13"/>
      <c r="AV43" s="12">
        <v>0</v>
      </c>
      <c r="AW43" s="12">
        <v>0</v>
      </c>
      <c r="AX43" s="12">
        <v>0</v>
      </c>
      <c r="AY43" s="12">
        <v>0</v>
      </c>
      <c r="AZ43" s="13"/>
      <c r="BA43" s="12">
        <v>0</v>
      </c>
      <c r="BB43" s="12">
        <v>0</v>
      </c>
      <c r="BC43" s="12">
        <v>0</v>
      </c>
      <c r="BD43" s="12">
        <v>0</v>
      </c>
      <c r="BE43" s="13"/>
      <c r="BF43" s="12">
        <v>17</v>
      </c>
      <c r="BG43" s="12">
        <v>42000</v>
      </c>
      <c r="BH43" s="12">
        <v>0</v>
      </c>
      <c r="BI43" s="12">
        <v>42000</v>
      </c>
      <c r="BJ43" s="13"/>
      <c r="BK43" s="12">
        <v>17</v>
      </c>
      <c r="BL43" s="12">
        <v>42000</v>
      </c>
      <c r="BM43" s="12">
        <v>0</v>
      </c>
      <c r="BN43" s="12">
        <v>42000</v>
      </c>
      <c r="BO43" s="13"/>
      <c r="BP43" s="12">
        <v>53</v>
      </c>
      <c r="BQ43" s="12">
        <v>114000</v>
      </c>
      <c r="BR43" s="12">
        <v>0</v>
      </c>
      <c r="BS43" s="12">
        <v>114000</v>
      </c>
      <c r="BT43" s="13"/>
      <c r="BU43" s="12">
        <v>0</v>
      </c>
      <c r="BV43" s="12">
        <v>0</v>
      </c>
      <c r="BW43" s="12">
        <v>0</v>
      </c>
      <c r="BX43" s="12">
        <v>0</v>
      </c>
      <c r="BY43" s="13"/>
      <c r="BZ43" s="12">
        <v>0</v>
      </c>
      <c r="CA43" s="12">
        <v>0</v>
      </c>
      <c r="CB43" s="12">
        <v>0</v>
      </c>
      <c r="CC43" s="12">
        <v>0</v>
      </c>
      <c r="CD43" s="13"/>
      <c r="CE43" s="12">
        <v>0</v>
      </c>
      <c r="CF43" s="12">
        <v>0</v>
      </c>
      <c r="CG43" s="12">
        <v>0</v>
      </c>
      <c r="CH43" s="12">
        <v>0</v>
      </c>
      <c r="CI43" s="13"/>
      <c r="CJ43" s="12">
        <v>0</v>
      </c>
      <c r="CK43" s="12">
        <v>0</v>
      </c>
      <c r="CL43" s="12">
        <v>0</v>
      </c>
      <c r="CM43" s="12">
        <v>0</v>
      </c>
      <c r="CN43" s="13"/>
      <c r="CO43" s="12">
        <v>0</v>
      </c>
      <c r="CP43" s="12">
        <v>0</v>
      </c>
      <c r="CQ43" s="12">
        <v>0</v>
      </c>
      <c r="CR43" s="12">
        <v>0</v>
      </c>
      <c r="CS43" s="13"/>
      <c r="CT43" s="12">
        <v>0</v>
      </c>
      <c r="CU43" s="12">
        <v>0</v>
      </c>
      <c r="CV43" s="12">
        <v>0</v>
      </c>
      <c r="CW43" s="12">
        <v>0</v>
      </c>
      <c r="CX43" s="13"/>
      <c r="CY43" s="12">
        <v>1</v>
      </c>
      <c r="CZ43" s="12">
        <v>75000</v>
      </c>
      <c r="DA43" s="12">
        <v>0</v>
      </c>
      <c r="DB43" s="12">
        <v>75000</v>
      </c>
      <c r="DC43" s="13"/>
      <c r="DD43" s="12"/>
      <c r="DE43" s="12">
        <v>0</v>
      </c>
      <c r="DF43" s="12">
        <v>0</v>
      </c>
      <c r="DG43" s="12">
        <v>0</v>
      </c>
      <c r="DH43" s="13"/>
      <c r="DI43" s="12">
        <v>0</v>
      </c>
      <c r="DJ43" s="12">
        <v>25000</v>
      </c>
      <c r="DK43" s="12">
        <v>0</v>
      </c>
      <c r="DL43" s="12">
        <v>25000</v>
      </c>
      <c r="DM43" s="13"/>
      <c r="DN43" s="12">
        <v>0</v>
      </c>
      <c r="DO43" s="12">
        <v>0</v>
      </c>
      <c r="DP43" s="12">
        <v>0</v>
      </c>
      <c r="DQ43" s="12">
        <v>0</v>
      </c>
      <c r="DR43" s="13"/>
      <c r="DS43" s="12">
        <v>1</v>
      </c>
      <c r="DT43" s="12">
        <v>80000</v>
      </c>
      <c r="DU43" s="12">
        <v>0</v>
      </c>
      <c r="DV43" s="12">
        <v>80000</v>
      </c>
      <c r="DW43" s="13"/>
      <c r="DX43" s="12">
        <v>0</v>
      </c>
      <c r="DY43" s="12">
        <v>0</v>
      </c>
      <c r="DZ43" s="12">
        <v>0</v>
      </c>
      <c r="EA43" s="12">
        <v>0</v>
      </c>
      <c r="EB43" s="13"/>
      <c r="EC43" s="12">
        <v>0</v>
      </c>
      <c r="ED43" s="12">
        <v>100000</v>
      </c>
      <c r="EE43" s="12">
        <v>0</v>
      </c>
      <c r="EF43" s="12">
        <v>100000</v>
      </c>
      <c r="EG43" s="13"/>
      <c r="EH43" s="12">
        <v>0</v>
      </c>
      <c r="EI43" s="12">
        <v>100000</v>
      </c>
      <c r="EJ43" s="12">
        <v>0</v>
      </c>
      <c r="EK43" s="12">
        <v>100000</v>
      </c>
      <c r="EL43" s="13"/>
      <c r="EM43" s="12">
        <v>16</v>
      </c>
      <c r="EN43" s="12">
        <v>694000</v>
      </c>
      <c r="EO43" s="12">
        <v>0</v>
      </c>
      <c r="EP43" s="12">
        <v>694000</v>
      </c>
      <c r="EQ43" s="13"/>
      <c r="ER43" s="12">
        <v>0</v>
      </c>
      <c r="ES43" s="12">
        <v>78000</v>
      </c>
      <c r="ET43" s="12">
        <v>0</v>
      </c>
      <c r="EU43" s="12">
        <v>78000</v>
      </c>
      <c r="EV43" s="13"/>
      <c r="EW43" s="12">
        <v>0</v>
      </c>
      <c r="EX43" s="12">
        <v>0</v>
      </c>
      <c r="EY43" s="12">
        <v>0</v>
      </c>
      <c r="EZ43" s="12">
        <v>0</v>
      </c>
      <c r="FA43" s="13"/>
      <c r="FB43" s="12">
        <v>7</v>
      </c>
      <c r="FC43" s="12">
        <v>80000</v>
      </c>
      <c r="FD43" s="12">
        <v>0</v>
      </c>
      <c r="FE43" s="12">
        <v>80000</v>
      </c>
      <c r="FF43" s="13"/>
      <c r="FG43" s="12">
        <v>16</v>
      </c>
      <c r="FH43" s="12">
        <v>16000</v>
      </c>
      <c r="FI43" s="12">
        <v>0</v>
      </c>
      <c r="FJ43" s="12">
        <v>16000</v>
      </c>
      <c r="FK43" s="13"/>
      <c r="FL43" s="12">
        <v>3</v>
      </c>
      <c r="FM43" s="12">
        <v>25000</v>
      </c>
      <c r="FN43" s="12">
        <v>0</v>
      </c>
      <c r="FO43" s="12">
        <v>25000</v>
      </c>
      <c r="FP43" s="13"/>
      <c r="FQ43" s="12">
        <v>0</v>
      </c>
      <c r="FR43" s="12">
        <v>0</v>
      </c>
      <c r="FS43" s="12">
        <v>0</v>
      </c>
      <c r="FT43" s="12">
        <v>0</v>
      </c>
      <c r="FU43" s="13"/>
      <c r="FV43" s="12">
        <v>0</v>
      </c>
      <c r="FW43" s="12">
        <v>0</v>
      </c>
      <c r="FX43" s="12">
        <v>0</v>
      </c>
      <c r="FY43" s="12">
        <v>0</v>
      </c>
      <c r="FZ43" s="13"/>
      <c r="GA43" s="12">
        <v>1</v>
      </c>
      <c r="GB43" s="12">
        <v>20000</v>
      </c>
      <c r="GC43" s="12">
        <v>0</v>
      </c>
      <c r="GD43" s="12">
        <v>20000</v>
      </c>
      <c r="GE43" s="13"/>
      <c r="GF43" s="12">
        <v>1</v>
      </c>
      <c r="GG43" s="12">
        <v>50000</v>
      </c>
      <c r="GH43" s="12">
        <v>0</v>
      </c>
      <c r="GI43" s="12">
        <v>50000</v>
      </c>
      <c r="GJ43" s="13"/>
      <c r="GK43" s="12">
        <v>0</v>
      </c>
      <c r="GL43" s="12">
        <v>0</v>
      </c>
      <c r="GM43" s="12">
        <v>0</v>
      </c>
      <c r="GN43" s="12">
        <v>0</v>
      </c>
      <c r="GO43" s="13"/>
      <c r="GP43" s="12">
        <v>0</v>
      </c>
      <c r="GQ43" s="12">
        <v>0</v>
      </c>
      <c r="GR43" s="12">
        <v>0</v>
      </c>
      <c r="GS43" s="12">
        <v>0</v>
      </c>
      <c r="GT43" s="13"/>
      <c r="GU43" s="12">
        <v>1</v>
      </c>
      <c r="GV43" s="12">
        <v>100000</v>
      </c>
      <c r="GW43" s="12">
        <v>0</v>
      </c>
      <c r="GX43" s="12">
        <v>100000</v>
      </c>
      <c r="GY43" s="13"/>
      <c r="GZ43" s="12">
        <v>81</v>
      </c>
      <c r="HA43" s="12">
        <v>352778.82347700006</v>
      </c>
      <c r="HB43" s="12">
        <v>0</v>
      </c>
      <c r="HC43" s="12">
        <v>352778.82347700006</v>
      </c>
      <c r="HD43" s="13"/>
      <c r="HE43" s="12">
        <v>160</v>
      </c>
      <c r="HF43" s="12">
        <v>1920000</v>
      </c>
      <c r="HG43" s="12">
        <v>0</v>
      </c>
      <c r="HH43" s="12">
        <v>1920000</v>
      </c>
      <c r="HI43" s="13"/>
      <c r="HJ43" s="12">
        <v>0</v>
      </c>
      <c r="HK43" s="12">
        <v>0</v>
      </c>
      <c r="HL43" s="12">
        <v>0</v>
      </c>
      <c r="HM43" s="12">
        <v>0</v>
      </c>
      <c r="HN43" s="13"/>
      <c r="HO43" s="12">
        <v>0</v>
      </c>
      <c r="HP43" s="12">
        <v>0</v>
      </c>
      <c r="HQ43" s="12">
        <v>0</v>
      </c>
      <c r="HR43" s="12">
        <v>0</v>
      </c>
      <c r="HS43" s="13"/>
      <c r="HT43" s="12">
        <v>0</v>
      </c>
      <c r="HU43" s="12">
        <v>0</v>
      </c>
      <c r="HV43" s="12">
        <v>0</v>
      </c>
      <c r="HW43" s="12">
        <v>0</v>
      </c>
      <c r="HX43" s="13"/>
      <c r="HY43" s="12">
        <v>0</v>
      </c>
      <c r="HZ43" s="12">
        <v>0</v>
      </c>
      <c r="IA43" s="12">
        <v>0</v>
      </c>
      <c r="IB43" s="12">
        <v>0</v>
      </c>
      <c r="IC43" s="13"/>
      <c r="ID43" s="12">
        <v>0</v>
      </c>
      <c r="IE43" s="12">
        <v>0</v>
      </c>
      <c r="IF43" s="12">
        <v>0</v>
      </c>
      <c r="IG43" s="12">
        <v>0</v>
      </c>
      <c r="IH43" s="13"/>
      <c r="II43" s="12">
        <v>0</v>
      </c>
      <c r="IJ43" s="12">
        <v>0</v>
      </c>
      <c r="IK43" s="12">
        <v>0</v>
      </c>
      <c r="IL43" s="12">
        <v>0</v>
      </c>
      <c r="IM43" s="13"/>
      <c r="IN43" s="12">
        <v>0</v>
      </c>
      <c r="IO43" s="12">
        <v>0</v>
      </c>
      <c r="IP43" s="12">
        <v>0</v>
      </c>
      <c r="IQ43" s="12">
        <v>0</v>
      </c>
      <c r="IR43" s="13"/>
      <c r="IS43" s="12">
        <v>0</v>
      </c>
      <c r="IT43" s="12">
        <v>0</v>
      </c>
      <c r="IU43" s="12">
        <v>0</v>
      </c>
      <c r="IV43" s="12">
        <v>0</v>
      </c>
      <c r="IW43" s="13"/>
      <c r="IX43" s="12">
        <v>0</v>
      </c>
      <c r="IY43" s="12">
        <v>0</v>
      </c>
      <c r="IZ43" s="12">
        <v>0</v>
      </c>
      <c r="JA43" s="12">
        <v>0</v>
      </c>
      <c r="JB43" s="13"/>
      <c r="JC43" s="12">
        <v>0</v>
      </c>
      <c r="JD43" s="12">
        <v>0</v>
      </c>
      <c r="JE43" s="12">
        <v>0</v>
      </c>
      <c r="JF43" s="12">
        <v>0</v>
      </c>
      <c r="JG43" s="13"/>
      <c r="JH43" s="12">
        <v>0</v>
      </c>
      <c r="JI43" s="12">
        <v>4050478.823477</v>
      </c>
      <c r="JJ43" s="12">
        <v>0</v>
      </c>
      <c r="JK43" s="72">
        <v>4050478.823477</v>
      </c>
      <c r="JL43" s="13"/>
    </row>
    <row r="44" spans="1:274" hidden="1">
      <c r="A44" s="10">
        <v>38</v>
      </c>
      <c r="B44" s="11" t="s">
        <v>40</v>
      </c>
      <c r="C44" s="12">
        <v>0</v>
      </c>
      <c r="D44" s="12">
        <v>0</v>
      </c>
      <c r="E44" s="12">
        <v>0</v>
      </c>
      <c r="F44" s="12">
        <v>0</v>
      </c>
      <c r="G44" s="13"/>
      <c r="H44" s="12">
        <v>0</v>
      </c>
      <c r="I44" s="12">
        <v>0</v>
      </c>
      <c r="J44" s="12">
        <v>0</v>
      </c>
      <c r="K44" s="12">
        <v>0</v>
      </c>
      <c r="L44" s="13"/>
      <c r="M44" s="12">
        <v>0</v>
      </c>
      <c r="N44" s="12">
        <v>0</v>
      </c>
      <c r="O44" s="12">
        <v>0</v>
      </c>
      <c r="P44" s="12">
        <v>0</v>
      </c>
      <c r="Q44" s="13"/>
      <c r="R44" s="12">
        <v>0</v>
      </c>
      <c r="S44" s="12">
        <v>0</v>
      </c>
      <c r="T44" s="12">
        <v>0</v>
      </c>
      <c r="U44" s="12">
        <v>0</v>
      </c>
      <c r="V44" s="13"/>
      <c r="W44" s="12">
        <v>0</v>
      </c>
      <c r="X44" s="12">
        <v>0</v>
      </c>
      <c r="Y44" s="12">
        <v>0</v>
      </c>
      <c r="Z44" s="12">
        <v>0</v>
      </c>
      <c r="AA44" s="13"/>
      <c r="AB44" s="12">
        <v>0</v>
      </c>
      <c r="AC44" s="12">
        <v>0</v>
      </c>
      <c r="AD44" s="12">
        <v>0</v>
      </c>
      <c r="AE44" s="12">
        <v>0</v>
      </c>
      <c r="AF44" s="13"/>
      <c r="AG44" s="12">
        <v>0</v>
      </c>
      <c r="AH44" s="12">
        <v>105000</v>
      </c>
      <c r="AI44" s="12">
        <v>0</v>
      </c>
      <c r="AJ44" s="12">
        <v>105000</v>
      </c>
      <c r="AK44" s="13"/>
      <c r="AL44" s="12">
        <v>57</v>
      </c>
      <c r="AM44" s="12">
        <v>39900</v>
      </c>
      <c r="AN44" s="12">
        <v>0</v>
      </c>
      <c r="AO44" s="12">
        <v>39900</v>
      </c>
      <c r="AP44" s="13"/>
      <c r="AQ44" s="12">
        <v>0</v>
      </c>
      <c r="AR44" s="12">
        <v>0</v>
      </c>
      <c r="AS44" s="12">
        <v>0</v>
      </c>
      <c r="AT44" s="12">
        <v>0</v>
      </c>
      <c r="AU44" s="13"/>
      <c r="AV44" s="12">
        <v>0</v>
      </c>
      <c r="AW44" s="12">
        <v>0</v>
      </c>
      <c r="AX44" s="12">
        <v>0</v>
      </c>
      <c r="AY44" s="12">
        <v>0</v>
      </c>
      <c r="AZ44" s="13"/>
      <c r="BA44" s="12">
        <v>0</v>
      </c>
      <c r="BB44" s="12">
        <v>0</v>
      </c>
      <c r="BC44" s="12">
        <v>0</v>
      </c>
      <c r="BD44" s="12">
        <v>0</v>
      </c>
      <c r="BE44" s="13"/>
      <c r="BF44" s="12">
        <v>19</v>
      </c>
      <c r="BG44" s="12">
        <v>46000</v>
      </c>
      <c r="BH44" s="12">
        <v>0</v>
      </c>
      <c r="BI44" s="12">
        <v>46000</v>
      </c>
      <c r="BJ44" s="13"/>
      <c r="BK44" s="12">
        <v>19</v>
      </c>
      <c r="BL44" s="12">
        <v>46000</v>
      </c>
      <c r="BM44" s="12">
        <v>0</v>
      </c>
      <c r="BN44" s="12">
        <v>46000</v>
      </c>
      <c r="BO44" s="13"/>
      <c r="BP44" s="12">
        <v>56</v>
      </c>
      <c r="BQ44" s="12">
        <v>120000</v>
      </c>
      <c r="BR44" s="12">
        <v>0</v>
      </c>
      <c r="BS44" s="12">
        <v>120000</v>
      </c>
      <c r="BT44" s="13"/>
      <c r="BU44" s="12">
        <v>0</v>
      </c>
      <c r="BV44" s="12">
        <v>0</v>
      </c>
      <c r="BW44" s="12">
        <v>0</v>
      </c>
      <c r="BX44" s="12">
        <v>0</v>
      </c>
      <c r="BY44" s="13"/>
      <c r="BZ44" s="12">
        <v>0</v>
      </c>
      <c r="CA44" s="12">
        <v>0</v>
      </c>
      <c r="CB44" s="12">
        <v>0</v>
      </c>
      <c r="CC44" s="12">
        <v>0</v>
      </c>
      <c r="CD44" s="13"/>
      <c r="CE44" s="12">
        <v>0</v>
      </c>
      <c r="CF44" s="12">
        <v>0</v>
      </c>
      <c r="CG44" s="12">
        <v>0</v>
      </c>
      <c r="CH44" s="12">
        <v>0</v>
      </c>
      <c r="CI44" s="13"/>
      <c r="CJ44" s="12">
        <v>0</v>
      </c>
      <c r="CK44" s="12">
        <v>0</v>
      </c>
      <c r="CL44" s="12">
        <v>0</v>
      </c>
      <c r="CM44" s="12">
        <v>0</v>
      </c>
      <c r="CN44" s="13"/>
      <c r="CO44" s="12">
        <v>0</v>
      </c>
      <c r="CP44" s="12">
        <v>0</v>
      </c>
      <c r="CQ44" s="12">
        <v>0</v>
      </c>
      <c r="CR44" s="12">
        <v>0</v>
      </c>
      <c r="CS44" s="13"/>
      <c r="CT44" s="12">
        <v>0</v>
      </c>
      <c r="CU44" s="12">
        <v>0</v>
      </c>
      <c r="CV44" s="12">
        <v>0</v>
      </c>
      <c r="CW44" s="12">
        <v>0</v>
      </c>
      <c r="CX44" s="13"/>
      <c r="CY44" s="12">
        <v>1</v>
      </c>
      <c r="CZ44" s="12">
        <v>75000</v>
      </c>
      <c r="DA44" s="12">
        <v>0</v>
      </c>
      <c r="DB44" s="12">
        <v>75000</v>
      </c>
      <c r="DC44" s="13"/>
      <c r="DD44" s="12"/>
      <c r="DE44" s="12">
        <v>0</v>
      </c>
      <c r="DF44" s="12">
        <v>0</v>
      </c>
      <c r="DG44" s="12">
        <v>0</v>
      </c>
      <c r="DH44" s="13"/>
      <c r="DI44" s="12">
        <v>0</v>
      </c>
      <c r="DJ44" s="12">
        <v>25000</v>
      </c>
      <c r="DK44" s="12">
        <v>0</v>
      </c>
      <c r="DL44" s="12">
        <v>25000</v>
      </c>
      <c r="DM44" s="13"/>
      <c r="DN44" s="12">
        <v>0</v>
      </c>
      <c r="DO44" s="12">
        <v>0</v>
      </c>
      <c r="DP44" s="12">
        <v>0</v>
      </c>
      <c r="DQ44" s="12">
        <v>0</v>
      </c>
      <c r="DR44" s="13"/>
      <c r="DS44" s="12">
        <v>1</v>
      </c>
      <c r="DT44" s="12">
        <v>52250</v>
      </c>
      <c r="DU44" s="12">
        <v>0</v>
      </c>
      <c r="DV44" s="12">
        <v>52250</v>
      </c>
      <c r="DW44" s="13"/>
      <c r="DX44" s="12">
        <v>0</v>
      </c>
      <c r="DY44" s="12">
        <v>0</v>
      </c>
      <c r="DZ44" s="12">
        <v>0</v>
      </c>
      <c r="EA44" s="12">
        <v>0</v>
      </c>
      <c r="EB44" s="13"/>
      <c r="EC44" s="12">
        <v>0</v>
      </c>
      <c r="ED44" s="12">
        <v>100000</v>
      </c>
      <c r="EE44" s="12">
        <v>0</v>
      </c>
      <c r="EF44" s="12">
        <v>100000</v>
      </c>
      <c r="EG44" s="13"/>
      <c r="EH44" s="12">
        <v>0</v>
      </c>
      <c r="EI44" s="12">
        <v>100000</v>
      </c>
      <c r="EJ44" s="12">
        <v>0</v>
      </c>
      <c r="EK44" s="12">
        <v>100000</v>
      </c>
      <c r="EL44" s="13"/>
      <c r="EM44" s="12">
        <v>14</v>
      </c>
      <c r="EN44" s="12">
        <v>354000</v>
      </c>
      <c r="EO44" s="12">
        <v>0</v>
      </c>
      <c r="EP44" s="12">
        <v>354000</v>
      </c>
      <c r="EQ44" s="13"/>
      <c r="ER44" s="12">
        <v>0</v>
      </c>
      <c r="ES44" s="12">
        <v>86000</v>
      </c>
      <c r="ET44" s="12">
        <v>0</v>
      </c>
      <c r="EU44" s="12">
        <v>86000</v>
      </c>
      <c r="EV44" s="13"/>
      <c r="EW44" s="12">
        <v>0</v>
      </c>
      <c r="EX44" s="12">
        <v>0</v>
      </c>
      <c r="EY44" s="12">
        <v>0</v>
      </c>
      <c r="EZ44" s="12">
        <v>0</v>
      </c>
      <c r="FA44" s="13"/>
      <c r="FB44" s="12">
        <v>19</v>
      </c>
      <c r="FC44" s="12">
        <v>135000</v>
      </c>
      <c r="FD44" s="12">
        <v>0</v>
      </c>
      <c r="FE44" s="12">
        <v>135000</v>
      </c>
      <c r="FF44" s="13"/>
      <c r="FG44" s="12">
        <v>18</v>
      </c>
      <c r="FH44" s="12">
        <v>18000</v>
      </c>
      <c r="FI44" s="12">
        <v>0</v>
      </c>
      <c r="FJ44" s="12">
        <v>18000</v>
      </c>
      <c r="FK44" s="13"/>
      <c r="FL44" s="12">
        <v>3</v>
      </c>
      <c r="FM44" s="12">
        <v>25000</v>
      </c>
      <c r="FN44" s="12">
        <v>0</v>
      </c>
      <c r="FO44" s="12">
        <v>25000</v>
      </c>
      <c r="FP44" s="13"/>
      <c r="FQ44" s="12">
        <v>0</v>
      </c>
      <c r="FR44" s="12">
        <v>0</v>
      </c>
      <c r="FS44" s="12">
        <v>0</v>
      </c>
      <c r="FT44" s="12">
        <v>0</v>
      </c>
      <c r="FU44" s="13"/>
      <c r="FV44" s="12">
        <v>0</v>
      </c>
      <c r="FW44" s="12">
        <v>0</v>
      </c>
      <c r="FX44" s="12">
        <v>0</v>
      </c>
      <c r="FY44" s="12">
        <v>0</v>
      </c>
      <c r="FZ44" s="13"/>
      <c r="GA44" s="12">
        <v>1</v>
      </c>
      <c r="GB44" s="12">
        <v>20000</v>
      </c>
      <c r="GC44" s="12">
        <v>0</v>
      </c>
      <c r="GD44" s="12">
        <v>20000</v>
      </c>
      <c r="GE44" s="13"/>
      <c r="GF44" s="12">
        <v>1</v>
      </c>
      <c r="GG44" s="12">
        <v>50000</v>
      </c>
      <c r="GH44" s="12">
        <v>0</v>
      </c>
      <c r="GI44" s="12">
        <v>50000</v>
      </c>
      <c r="GJ44" s="13"/>
      <c r="GK44" s="12">
        <v>0</v>
      </c>
      <c r="GL44" s="12">
        <v>0</v>
      </c>
      <c r="GM44" s="12">
        <v>0</v>
      </c>
      <c r="GN44" s="12">
        <v>0</v>
      </c>
      <c r="GO44" s="13"/>
      <c r="GP44" s="12">
        <v>0</v>
      </c>
      <c r="GQ44" s="12">
        <v>0</v>
      </c>
      <c r="GR44" s="12">
        <v>0</v>
      </c>
      <c r="GS44" s="12">
        <v>0</v>
      </c>
      <c r="GT44" s="13"/>
      <c r="GU44" s="12">
        <v>1</v>
      </c>
      <c r="GV44" s="12">
        <v>100000</v>
      </c>
      <c r="GW44" s="12">
        <v>0</v>
      </c>
      <c r="GX44" s="12">
        <v>100000</v>
      </c>
      <c r="GY44" s="13"/>
      <c r="GZ44" s="12">
        <v>130</v>
      </c>
      <c r="HA44" s="12">
        <v>566188.23521000007</v>
      </c>
      <c r="HB44" s="12">
        <v>0</v>
      </c>
      <c r="HC44" s="12">
        <v>566188.23521000007</v>
      </c>
      <c r="HD44" s="13"/>
      <c r="HE44" s="12">
        <v>227</v>
      </c>
      <c r="HF44" s="12">
        <v>2724000</v>
      </c>
      <c r="HG44" s="12">
        <v>0</v>
      </c>
      <c r="HH44" s="12">
        <v>2724000</v>
      </c>
      <c r="HI44" s="13"/>
      <c r="HJ44" s="12">
        <v>0</v>
      </c>
      <c r="HK44" s="12">
        <v>0</v>
      </c>
      <c r="HL44" s="12">
        <v>0</v>
      </c>
      <c r="HM44" s="12">
        <v>0</v>
      </c>
      <c r="HN44" s="13"/>
      <c r="HO44" s="12">
        <v>0</v>
      </c>
      <c r="HP44" s="12">
        <v>0</v>
      </c>
      <c r="HQ44" s="12">
        <v>0</v>
      </c>
      <c r="HR44" s="12">
        <v>0</v>
      </c>
      <c r="HS44" s="13"/>
      <c r="HT44" s="12">
        <v>0</v>
      </c>
      <c r="HU44" s="12">
        <v>0</v>
      </c>
      <c r="HV44" s="12">
        <v>0</v>
      </c>
      <c r="HW44" s="12">
        <v>0</v>
      </c>
      <c r="HX44" s="13"/>
      <c r="HY44" s="12">
        <v>0</v>
      </c>
      <c r="HZ44" s="12">
        <v>0</v>
      </c>
      <c r="IA44" s="12">
        <v>0</v>
      </c>
      <c r="IB44" s="12">
        <v>0</v>
      </c>
      <c r="IC44" s="13"/>
      <c r="ID44" s="12">
        <v>0</v>
      </c>
      <c r="IE44" s="12">
        <v>0</v>
      </c>
      <c r="IF44" s="12">
        <v>0</v>
      </c>
      <c r="IG44" s="12">
        <v>0</v>
      </c>
      <c r="IH44" s="13"/>
      <c r="II44" s="12">
        <v>0</v>
      </c>
      <c r="IJ44" s="12">
        <v>0</v>
      </c>
      <c r="IK44" s="12">
        <v>0</v>
      </c>
      <c r="IL44" s="12">
        <v>0</v>
      </c>
      <c r="IM44" s="13"/>
      <c r="IN44" s="12">
        <v>0</v>
      </c>
      <c r="IO44" s="12">
        <v>0</v>
      </c>
      <c r="IP44" s="12">
        <v>0</v>
      </c>
      <c r="IQ44" s="12">
        <v>0</v>
      </c>
      <c r="IR44" s="13"/>
      <c r="IS44" s="12">
        <v>0</v>
      </c>
      <c r="IT44" s="12">
        <v>0</v>
      </c>
      <c r="IU44" s="12">
        <v>0</v>
      </c>
      <c r="IV44" s="12">
        <v>0</v>
      </c>
      <c r="IW44" s="13"/>
      <c r="IX44" s="12">
        <v>0</v>
      </c>
      <c r="IY44" s="12">
        <v>0</v>
      </c>
      <c r="IZ44" s="12">
        <v>0</v>
      </c>
      <c r="JA44" s="12">
        <v>0</v>
      </c>
      <c r="JB44" s="13"/>
      <c r="JC44" s="12">
        <v>0</v>
      </c>
      <c r="JD44" s="12">
        <v>0</v>
      </c>
      <c r="JE44" s="12">
        <v>0</v>
      </c>
      <c r="JF44" s="12">
        <v>0</v>
      </c>
      <c r="JG44" s="13"/>
      <c r="JH44" s="12">
        <v>0</v>
      </c>
      <c r="JI44" s="12">
        <v>4787338.2352099996</v>
      </c>
      <c r="JJ44" s="12">
        <v>0</v>
      </c>
      <c r="JK44" s="72">
        <v>4787338.2352099996</v>
      </c>
      <c r="JL44" s="13"/>
    </row>
    <row r="45" spans="1:274" hidden="1">
      <c r="A45" s="10">
        <v>39</v>
      </c>
      <c r="B45" s="11" t="s">
        <v>55</v>
      </c>
      <c r="C45" s="12">
        <v>0</v>
      </c>
      <c r="D45" s="12">
        <v>0</v>
      </c>
      <c r="E45" s="12">
        <v>0</v>
      </c>
      <c r="F45" s="12">
        <v>0</v>
      </c>
      <c r="G45" s="13"/>
      <c r="H45" s="12">
        <v>0</v>
      </c>
      <c r="I45" s="12">
        <v>0</v>
      </c>
      <c r="J45" s="12">
        <v>0</v>
      </c>
      <c r="K45" s="12">
        <v>0</v>
      </c>
      <c r="L45" s="13"/>
      <c r="M45" s="12">
        <v>0</v>
      </c>
      <c r="N45" s="12">
        <v>0</v>
      </c>
      <c r="O45" s="12">
        <v>0</v>
      </c>
      <c r="P45" s="12">
        <v>0</v>
      </c>
      <c r="Q45" s="13"/>
      <c r="R45" s="12">
        <v>0</v>
      </c>
      <c r="S45" s="12">
        <v>0</v>
      </c>
      <c r="T45" s="12">
        <v>0</v>
      </c>
      <c r="U45" s="12">
        <v>0</v>
      </c>
      <c r="V45" s="13"/>
      <c r="W45" s="12">
        <v>0</v>
      </c>
      <c r="X45" s="12">
        <v>0</v>
      </c>
      <c r="Y45" s="12">
        <v>0</v>
      </c>
      <c r="Z45" s="12">
        <v>0</v>
      </c>
      <c r="AA45" s="13"/>
      <c r="AB45" s="12">
        <v>0</v>
      </c>
      <c r="AC45" s="12">
        <v>0</v>
      </c>
      <c r="AD45" s="12">
        <v>0</v>
      </c>
      <c r="AE45" s="12">
        <v>0</v>
      </c>
      <c r="AF45" s="13"/>
      <c r="AG45" s="12">
        <v>0</v>
      </c>
      <c r="AH45" s="12">
        <v>0</v>
      </c>
      <c r="AI45" s="12">
        <v>0</v>
      </c>
      <c r="AJ45" s="12">
        <v>0</v>
      </c>
      <c r="AK45" s="13"/>
      <c r="AL45" s="12">
        <v>0</v>
      </c>
      <c r="AM45" s="12">
        <v>0</v>
      </c>
      <c r="AN45" s="12">
        <v>0</v>
      </c>
      <c r="AO45" s="12">
        <v>0</v>
      </c>
      <c r="AP45" s="13"/>
      <c r="AQ45" s="12">
        <v>0</v>
      </c>
      <c r="AR45" s="12">
        <v>0</v>
      </c>
      <c r="AS45" s="12">
        <v>0</v>
      </c>
      <c r="AT45" s="12">
        <v>0</v>
      </c>
      <c r="AU45" s="13"/>
      <c r="AV45" s="12">
        <v>0</v>
      </c>
      <c r="AW45" s="12">
        <v>0</v>
      </c>
      <c r="AX45" s="12">
        <v>0</v>
      </c>
      <c r="AY45" s="12">
        <v>0</v>
      </c>
      <c r="AZ45" s="13"/>
      <c r="BA45" s="12">
        <v>0</v>
      </c>
      <c r="BB45" s="12">
        <v>0</v>
      </c>
      <c r="BC45" s="12">
        <v>0</v>
      </c>
      <c r="BD45" s="12">
        <v>0</v>
      </c>
      <c r="BE45" s="13"/>
      <c r="BF45" s="12">
        <v>0</v>
      </c>
      <c r="BG45" s="12">
        <v>0</v>
      </c>
      <c r="BH45" s="12">
        <v>0</v>
      </c>
      <c r="BI45" s="12">
        <v>0</v>
      </c>
      <c r="BJ45" s="13"/>
      <c r="BK45" s="12">
        <v>0</v>
      </c>
      <c r="BL45" s="12">
        <v>0</v>
      </c>
      <c r="BM45" s="12">
        <v>0</v>
      </c>
      <c r="BN45" s="12">
        <v>0</v>
      </c>
      <c r="BO45" s="13"/>
      <c r="BP45" s="12">
        <v>0</v>
      </c>
      <c r="BQ45" s="12">
        <v>0</v>
      </c>
      <c r="BR45" s="12">
        <v>0</v>
      </c>
      <c r="BS45" s="12">
        <v>0</v>
      </c>
      <c r="BT45" s="13"/>
      <c r="BU45" s="12">
        <v>0</v>
      </c>
      <c r="BV45" s="12">
        <v>0</v>
      </c>
      <c r="BW45" s="12">
        <v>0</v>
      </c>
      <c r="BX45" s="12">
        <v>0</v>
      </c>
      <c r="BY45" s="13"/>
      <c r="BZ45" s="12">
        <v>0</v>
      </c>
      <c r="CA45" s="12">
        <v>0</v>
      </c>
      <c r="CB45" s="12">
        <v>0</v>
      </c>
      <c r="CC45" s="12">
        <v>0</v>
      </c>
      <c r="CD45" s="13"/>
      <c r="CE45" s="12">
        <v>0</v>
      </c>
      <c r="CF45" s="12">
        <v>0</v>
      </c>
      <c r="CG45" s="12">
        <v>0</v>
      </c>
      <c r="CH45" s="12">
        <v>0</v>
      </c>
      <c r="CI45" s="13"/>
      <c r="CJ45" s="12">
        <v>0</v>
      </c>
      <c r="CK45" s="12">
        <v>0</v>
      </c>
      <c r="CL45" s="12">
        <v>0</v>
      </c>
      <c r="CM45" s="12">
        <v>0</v>
      </c>
      <c r="CN45" s="13"/>
      <c r="CO45" s="12">
        <v>0</v>
      </c>
      <c r="CP45" s="12">
        <v>0</v>
      </c>
      <c r="CQ45" s="12">
        <v>0</v>
      </c>
      <c r="CR45" s="12">
        <v>0</v>
      </c>
      <c r="CS45" s="13"/>
      <c r="CT45" s="12">
        <v>0</v>
      </c>
      <c r="CU45" s="12">
        <v>0</v>
      </c>
      <c r="CV45" s="12">
        <v>0</v>
      </c>
      <c r="CW45" s="12">
        <v>0</v>
      </c>
      <c r="CX45" s="13"/>
      <c r="CY45" s="12">
        <v>0</v>
      </c>
      <c r="CZ45" s="12">
        <v>0</v>
      </c>
      <c r="DA45" s="12">
        <v>0</v>
      </c>
      <c r="DB45" s="12">
        <v>0</v>
      </c>
      <c r="DC45" s="13"/>
      <c r="DD45" s="12">
        <v>0</v>
      </c>
      <c r="DE45" s="12">
        <v>0</v>
      </c>
      <c r="DF45" s="12">
        <v>0</v>
      </c>
      <c r="DG45" s="12">
        <v>0</v>
      </c>
      <c r="DH45" s="13"/>
      <c r="DI45" s="12">
        <v>0</v>
      </c>
      <c r="DJ45" s="12">
        <v>0</v>
      </c>
      <c r="DK45" s="12">
        <v>0</v>
      </c>
      <c r="DL45" s="12">
        <v>0</v>
      </c>
      <c r="DM45" s="13"/>
      <c r="DN45" s="12">
        <v>0</v>
      </c>
      <c r="DO45" s="12">
        <v>0</v>
      </c>
      <c r="DP45" s="12">
        <v>0</v>
      </c>
      <c r="DQ45" s="12">
        <v>0</v>
      </c>
      <c r="DR45" s="13"/>
      <c r="DS45" s="12">
        <v>0</v>
      </c>
      <c r="DT45" s="12">
        <v>0</v>
      </c>
      <c r="DU45" s="12">
        <v>0</v>
      </c>
      <c r="DV45" s="12">
        <v>0</v>
      </c>
      <c r="DW45" s="13"/>
      <c r="DX45" s="12">
        <v>0</v>
      </c>
      <c r="DY45" s="12">
        <v>0</v>
      </c>
      <c r="DZ45" s="12">
        <v>0</v>
      </c>
      <c r="EA45" s="12">
        <v>0</v>
      </c>
      <c r="EB45" s="13"/>
      <c r="EC45" s="12">
        <v>0</v>
      </c>
      <c r="ED45" s="12">
        <v>0</v>
      </c>
      <c r="EE45" s="12">
        <v>0</v>
      </c>
      <c r="EF45" s="12">
        <v>0</v>
      </c>
      <c r="EG45" s="13"/>
      <c r="EH45" s="12">
        <v>0</v>
      </c>
      <c r="EI45" s="12">
        <v>0</v>
      </c>
      <c r="EJ45" s="12">
        <v>0</v>
      </c>
      <c r="EK45" s="12">
        <v>0</v>
      </c>
      <c r="EL45" s="13"/>
      <c r="EM45" s="12">
        <v>0</v>
      </c>
      <c r="EN45" s="12">
        <v>0</v>
      </c>
      <c r="EO45" s="12">
        <v>0</v>
      </c>
      <c r="EP45" s="12">
        <v>0</v>
      </c>
      <c r="EQ45" s="13"/>
      <c r="ER45" s="12">
        <v>0</v>
      </c>
      <c r="ES45" s="12">
        <v>0</v>
      </c>
      <c r="ET45" s="12">
        <v>0</v>
      </c>
      <c r="EU45" s="12">
        <v>0</v>
      </c>
      <c r="EV45" s="13"/>
      <c r="EW45" s="12">
        <v>0</v>
      </c>
      <c r="EX45" s="12">
        <v>0</v>
      </c>
      <c r="EY45" s="12">
        <v>0</v>
      </c>
      <c r="EZ45" s="12">
        <v>0</v>
      </c>
      <c r="FA45" s="13"/>
      <c r="FB45" s="12">
        <v>11</v>
      </c>
      <c r="FC45" s="12">
        <v>0</v>
      </c>
      <c r="FD45" s="12">
        <v>0</v>
      </c>
      <c r="FE45" s="12">
        <v>0</v>
      </c>
      <c r="FF45" s="13"/>
      <c r="FG45" s="12">
        <v>0</v>
      </c>
      <c r="FH45" s="12">
        <v>0</v>
      </c>
      <c r="FI45" s="12">
        <v>0</v>
      </c>
      <c r="FJ45" s="12">
        <v>0</v>
      </c>
      <c r="FK45" s="13"/>
      <c r="FL45" s="12"/>
      <c r="FM45" s="12">
        <v>0</v>
      </c>
      <c r="FN45" s="12">
        <v>0</v>
      </c>
      <c r="FO45" s="12">
        <v>0</v>
      </c>
      <c r="FP45" s="13"/>
      <c r="FQ45" s="12">
        <v>0</v>
      </c>
      <c r="FR45" s="12">
        <v>0</v>
      </c>
      <c r="FS45" s="12">
        <v>0</v>
      </c>
      <c r="FT45" s="12">
        <v>0</v>
      </c>
      <c r="FU45" s="13"/>
      <c r="FV45" s="12">
        <v>0</v>
      </c>
      <c r="FW45" s="12">
        <v>0</v>
      </c>
      <c r="FX45" s="12">
        <v>0</v>
      </c>
      <c r="FY45" s="12">
        <v>0</v>
      </c>
      <c r="FZ45" s="13"/>
      <c r="GA45" s="12">
        <v>0</v>
      </c>
      <c r="GB45" s="12">
        <v>0</v>
      </c>
      <c r="GC45" s="12">
        <v>0</v>
      </c>
      <c r="GD45" s="12">
        <v>0</v>
      </c>
      <c r="GE45" s="13"/>
      <c r="GF45" s="12">
        <v>0</v>
      </c>
      <c r="GG45" s="12">
        <v>0</v>
      </c>
      <c r="GH45" s="12">
        <v>0</v>
      </c>
      <c r="GI45" s="12">
        <v>0</v>
      </c>
      <c r="GJ45" s="13"/>
      <c r="GK45" s="12">
        <v>0</v>
      </c>
      <c r="GL45" s="12">
        <v>0</v>
      </c>
      <c r="GM45" s="12">
        <v>0</v>
      </c>
      <c r="GN45" s="12">
        <v>0</v>
      </c>
      <c r="GO45" s="13"/>
      <c r="GP45" s="12">
        <v>0</v>
      </c>
      <c r="GQ45" s="12">
        <v>0</v>
      </c>
      <c r="GR45" s="12">
        <v>0</v>
      </c>
      <c r="GS45" s="12">
        <v>0</v>
      </c>
      <c r="GT45" s="13"/>
      <c r="GU45" s="12">
        <v>0</v>
      </c>
      <c r="GV45" s="12">
        <v>0</v>
      </c>
      <c r="GW45" s="12">
        <v>0</v>
      </c>
      <c r="GX45" s="12">
        <v>0</v>
      </c>
      <c r="GY45" s="13"/>
      <c r="GZ45" s="12">
        <v>0</v>
      </c>
      <c r="HA45" s="12">
        <v>0</v>
      </c>
      <c r="HB45" s="12">
        <v>0</v>
      </c>
      <c r="HC45" s="12">
        <v>0</v>
      </c>
      <c r="HD45" s="13"/>
      <c r="HE45" s="12">
        <v>0</v>
      </c>
      <c r="HF45" s="12">
        <v>0</v>
      </c>
      <c r="HG45" s="12">
        <v>0</v>
      </c>
      <c r="HH45" s="12">
        <v>0</v>
      </c>
      <c r="HI45" s="13"/>
      <c r="HJ45" s="12">
        <v>0</v>
      </c>
      <c r="HK45" s="12">
        <v>0</v>
      </c>
      <c r="HL45" s="12">
        <v>0</v>
      </c>
      <c r="HM45" s="12">
        <v>0</v>
      </c>
      <c r="HN45" s="13"/>
      <c r="HO45" s="12">
        <v>0</v>
      </c>
      <c r="HP45" s="12">
        <v>0</v>
      </c>
      <c r="HQ45" s="12">
        <v>0</v>
      </c>
      <c r="HR45" s="12">
        <v>0</v>
      </c>
      <c r="HS45" s="13"/>
      <c r="HT45" s="12">
        <v>0</v>
      </c>
      <c r="HU45" s="12">
        <v>0</v>
      </c>
      <c r="HV45" s="12">
        <v>0</v>
      </c>
      <c r="HW45" s="12">
        <v>0</v>
      </c>
      <c r="HX45" s="13"/>
      <c r="HY45" s="12">
        <v>0</v>
      </c>
      <c r="HZ45" s="12">
        <v>0</v>
      </c>
      <c r="IA45" s="12">
        <v>0</v>
      </c>
      <c r="IB45" s="12">
        <v>0</v>
      </c>
      <c r="IC45" s="13"/>
      <c r="ID45" s="12">
        <v>0</v>
      </c>
      <c r="IE45" s="12">
        <v>0</v>
      </c>
      <c r="IF45" s="12">
        <v>0</v>
      </c>
      <c r="IG45" s="12">
        <v>0</v>
      </c>
      <c r="IH45" s="13"/>
      <c r="II45" s="12">
        <v>0</v>
      </c>
      <c r="IJ45" s="12">
        <v>0</v>
      </c>
      <c r="IK45" s="12">
        <v>0</v>
      </c>
      <c r="IL45" s="12">
        <v>0</v>
      </c>
      <c r="IM45" s="13"/>
      <c r="IN45" s="12">
        <v>0</v>
      </c>
      <c r="IO45" s="12">
        <v>0</v>
      </c>
      <c r="IP45" s="12">
        <v>0</v>
      </c>
      <c r="IQ45" s="12">
        <v>0</v>
      </c>
      <c r="IR45" s="13"/>
      <c r="IS45" s="12">
        <v>0</v>
      </c>
      <c r="IT45" s="12">
        <v>0</v>
      </c>
      <c r="IU45" s="12">
        <v>0</v>
      </c>
      <c r="IV45" s="12">
        <v>0</v>
      </c>
      <c r="IW45" s="13"/>
      <c r="IX45" s="12">
        <v>0</v>
      </c>
      <c r="IY45" s="12">
        <v>0</v>
      </c>
      <c r="IZ45" s="12">
        <v>0</v>
      </c>
      <c r="JA45" s="12">
        <v>0</v>
      </c>
      <c r="JB45" s="13"/>
      <c r="JC45" s="12">
        <v>0</v>
      </c>
      <c r="JD45" s="12">
        <v>0</v>
      </c>
      <c r="JE45" s="12">
        <v>0</v>
      </c>
      <c r="JF45" s="12">
        <v>0</v>
      </c>
      <c r="JG45" s="13"/>
      <c r="JH45" s="12">
        <v>0</v>
      </c>
      <c r="JI45" s="12">
        <v>0</v>
      </c>
      <c r="JJ45" s="12">
        <v>0</v>
      </c>
      <c r="JK45" s="72">
        <v>0</v>
      </c>
      <c r="JL45" s="13"/>
    </row>
    <row r="46" spans="1:274" hidden="1">
      <c r="A46" s="10">
        <v>40</v>
      </c>
      <c r="B46" s="11" t="s">
        <v>56</v>
      </c>
      <c r="C46" s="12">
        <v>0</v>
      </c>
      <c r="D46" s="12">
        <v>0</v>
      </c>
      <c r="E46" s="12">
        <v>0</v>
      </c>
      <c r="F46" s="12">
        <v>0</v>
      </c>
      <c r="G46" s="13"/>
      <c r="H46" s="12">
        <v>0</v>
      </c>
      <c r="I46" s="12">
        <v>0</v>
      </c>
      <c r="J46" s="12">
        <v>0</v>
      </c>
      <c r="K46" s="12">
        <v>0</v>
      </c>
      <c r="L46" s="13"/>
      <c r="M46" s="12">
        <v>0</v>
      </c>
      <c r="N46" s="12">
        <v>0</v>
      </c>
      <c r="O46" s="12">
        <v>0</v>
      </c>
      <c r="P46" s="12">
        <v>0</v>
      </c>
      <c r="Q46" s="13"/>
      <c r="R46" s="12">
        <v>0</v>
      </c>
      <c r="S46" s="12">
        <v>0</v>
      </c>
      <c r="T46" s="12">
        <v>0</v>
      </c>
      <c r="U46" s="12">
        <v>0</v>
      </c>
      <c r="V46" s="13"/>
      <c r="W46" s="12">
        <v>0</v>
      </c>
      <c r="X46" s="12">
        <v>0</v>
      </c>
      <c r="Y46" s="12">
        <v>0</v>
      </c>
      <c r="Z46" s="12">
        <v>0</v>
      </c>
      <c r="AA46" s="13"/>
      <c r="AB46" s="12">
        <v>0</v>
      </c>
      <c r="AC46" s="12">
        <v>0</v>
      </c>
      <c r="AD46" s="12">
        <v>0</v>
      </c>
      <c r="AE46" s="12">
        <v>0</v>
      </c>
      <c r="AF46" s="13"/>
      <c r="AG46" s="12">
        <v>0</v>
      </c>
      <c r="AH46" s="12">
        <v>0</v>
      </c>
      <c r="AI46" s="12">
        <v>0</v>
      </c>
      <c r="AJ46" s="12">
        <v>0</v>
      </c>
      <c r="AK46" s="13"/>
      <c r="AL46" s="12">
        <v>0</v>
      </c>
      <c r="AM46" s="12">
        <v>0</v>
      </c>
      <c r="AN46" s="12">
        <v>0</v>
      </c>
      <c r="AO46" s="12">
        <v>0</v>
      </c>
      <c r="AP46" s="13"/>
      <c r="AQ46" s="12">
        <v>0</v>
      </c>
      <c r="AR46" s="12">
        <v>0</v>
      </c>
      <c r="AS46" s="12">
        <v>0</v>
      </c>
      <c r="AT46" s="12">
        <v>0</v>
      </c>
      <c r="AU46" s="13"/>
      <c r="AV46" s="12">
        <v>0</v>
      </c>
      <c r="AW46" s="12">
        <v>0</v>
      </c>
      <c r="AX46" s="12">
        <v>0</v>
      </c>
      <c r="AY46" s="12">
        <v>0</v>
      </c>
      <c r="AZ46" s="13"/>
      <c r="BA46" s="12">
        <v>0</v>
      </c>
      <c r="BB46" s="12">
        <v>0</v>
      </c>
      <c r="BC46" s="12">
        <v>0</v>
      </c>
      <c r="BD46" s="12">
        <v>0</v>
      </c>
      <c r="BE46" s="13"/>
      <c r="BF46" s="12">
        <v>0</v>
      </c>
      <c r="BG46" s="12">
        <v>0</v>
      </c>
      <c r="BH46" s="12">
        <v>0</v>
      </c>
      <c r="BI46" s="12">
        <v>0</v>
      </c>
      <c r="BJ46" s="13"/>
      <c r="BK46" s="12">
        <v>0</v>
      </c>
      <c r="BL46" s="12">
        <v>0</v>
      </c>
      <c r="BM46" s="12">
        <v>0</v>
      </c>
      <c r="BN46" s="12">
        <v>0</v>
      </c>
      <c r="BO46" s="13"/>
      <c r="BP46" s="12">
        <v>0</v>
      </c>
      <c r="BQ46" s="12">
        <v>0</v>
      </c>
      <c r="BR46" s="12">
        <v>0</v>
      </c>
      <c r="BS46" s="12">
        <v>0</v>
      </c>
      <c r="BT46" s="13"/>
      <c r="BU46" s="12">
        <v>0</v>
      </c>
      <c r="BV46" s="12">
        <v>0</v>
      </c>
      <c r="BW46" s="12">
        <v>0</v>
      </c>
      <c r="BX46" s="12">
        <v>0</v>
      </c>
      <c r="BY46" s="13"/>
      <c r="BZ46" s="12">
        <v>0</v>
      </c>
      <c r="CA46" s="12">
        <v>0</v>
      </c>
      <c r="CB46" s="12">
        <v>0</v>
      </c>
      <c r="CC46" s="12">
        <v>0</v>
      </c>
      <c r="CD46" s="13"/>
      <c r="CE46" s="12">
        <v>0</v>
      </c>
      <c r="CF46" s="12">
        <v>0</v>
      </c>
      <c r="CG46" s="12">
        <v>0</v>
      </c>
      <c r="CH46" s="12">
        <v>0</v>
      </c>
      <c r="CI46" s="13"/>
      <c r="CJ46" s="12">
        <v>0</v>
      </c>
      <c r="CK46" s="12">
        <v>0</v>
      </c>
      <c r="CL46" s="12">
        <v>0</v>
      </c>
      <c r="CM46" s="12">
        <v>0</v>
      </c>
      <c r="CN46" s="13"/>
      <c r="CO46" s="12">
        <v>0</v>
      </c>
      <c r="CP46" s="12">
        <v>0</v>
      </c>
      <c r="CQ46" s="12">
        <v>0</v>
      </c>
      <c r="CR46" s="12">
        <v>0</v>
      </c>
      <c r="CS46" s="13"/>
      <c r="CT46" s="12">
        <v>0</v>
      </c>
      <c r="CU46" s="12">
        <v>0</v>
      </c>
      <c r="CV46" s="12">
        <v>0</v>
      </c>
      <c r="CW46" s="12">
        <v>0</v>
      </c>
      <c r="CX46" s="13"/>
      <c r="CY46" s="12">
        <v>0</v>
      </c>
      <c r="CZ46" s="12">
        <v>0</v>
      </c>
      <c r="DA46" s="12">
        <v>0</v>
      </c>
      <c r="DB46" s="12">
        <v>0</v>
      </c>
      <c r="DC46" s="13"/>
      <c r="DD46" s="12">
        <v>0</v>
      </c>
      <c r="DE46" s="12">
        <v>0</v>
      </c>
      <c r="DF46" s="12">
        <v>0</v>
      </c>
      <c r="DG46" s="12">
        <v>0</v>
      </c>
      <c r="DH46" s="13"/>
      <c r="DI46" s="12">
        <v>0</v>
      </c>
      <c r="DJ46" s="12">
        <v>0</v>
      </c>
      <c r="DK46" s="12">
        <v>0</v>
      </c>
      <c r="DL46" s="12">
        <v>0</v>
      </c>
      <c r="DM46" s="13"/>
      <c r="DN46" s="12">
        <v>0</v>
      </c>
      <c r="DO46" s="12">
        <v>0</v>
      </c>
      <c r="DP46" s="12">
        <v>0</v>
      </c>
      <c r="DQ46" s="12">
        <v>0</v>
      </c>
      <c r="DR46" s="13"/>
      <c r="DS46" s="12">
        <v>0</v>
      </c>
      <c r="DT46" s="12">
        <v>0</v>
      </c>
      <c r="DU46" s="12">
        <v>0</v>
      </c>
      <c r="DV46" s="12">
        <v>0</v>
      </c>
      <c r="DW46" s="13"/>
      <c r="DX46" s="12">
        <v>0</v>
      </c>
      <c r="DY46" s="12">
        <v>0</v>
      </c>
      <c r="DZ46" s="12">
        <v>0</v>
      </c>
      <c r="EA46" s="12">
        <v>0</v>
      </c>
      <c r="EB46" s="13"/>
      <c r="EC46" s="12">
        <v>0</v>
      </c>
      <c r="ED46" s="12">
        <v>0</v>
      </c>
      <c r="EE46" s="12">
        <v>0</v>
      </c>
      <c r="EF46" s="12">
        <v>0</v>
      </c>
      <c r="EG46" s="13"/>
      <c r="EH46" s="12">
        <v>0</v>
      </c>
      <c r="EI46" s="12">
        <v>0</v>
      </c>
      <c r="EJ46" s="12">
        <v>0</v>
      </c>
      <c r="EK46" s="12">
        <v>0</v>
      </c>
      <c r="EL46" s="13"/>
      <c r="EM46" s="12">
        <v>0</v>
      </c>
      <c r="EN46" s="12">
        <v>0</v>
      </c>
      <c r="EO46" s="12">
        <v>0</v>
      </c>
      <c r="EP46" s="12">
        <v>0</v>
      </c>
      <c r="EQ46" s="13"/>
      <c r="ER46" s="12">
        <v>0</v>
      </c>
      <c r="ES46" s="12">
        <v>0</v>
      </c>
      <c r="ET46" s="12">
        <v>0</v>
      </c>
      <c r="EU46" s="12">
        <v>0</v>
      </c>
      <c r="EV46" s="13"/>
      <c r="EW46" s="12">
        <v>0</v>
      </c>
      <c r="EX46" s="12">
        <v>0</v>
      </c>
      <c r="EY46" s="12">
        <v>0</v>
      </c>
      <c r="EZ46" s="12">
        <v>0</v>
      </c>
      <c r="FA46" s="13"/>
      <c r="FB46" s="12">
        <v>16</v>
      </c>
      <c r="FC46" s="12">
        <v>0</v>
      </c>
      <c r="FD46" s="12">
        <v>0</v>
      </c>
      <c r="FE46" s="12">
        <v>0</v>
      </c>
      <c r="FF46" s="13"/>
      <c r="FG46" s="12">
        <v>0</v>
      </c>
      <c r="FH46" s="12">
        <v>0</v>
      </c>
      <c r="FI46" s="12">
        <v>0</v>
      </c>
      <c r="FJ46" s="12">
        <v>0</v>
      </c>
      <c r="FK46" s="13"/>
      <c r="FL46" s="12"/>
      <c r="FM46" s="12">
        <v>0</v>
      </c>
      <c r="FN46" s="12">
        <v>0</v>
      </c>
      <c r="FO46" s="12">
        <v>0</v>
      </c>
      <c r="FP46" s="13"/>
      <c r="FQ46" s="12">
        <v>0</v>
      </c>
      <c r="FR46" s="12">
        <v>0</v>
      </c>
      <c r="FS46" s="12">
        <v>0</v>
      </c>
      <c r="FT46" s="12">
        <v>0</v>
      </c>
      <c r="FU46" s="13"/>
      <c r="FV46" s="12">
        <v>0</v>
      </c>
      <c r="FW46" s="12">
        <v>0</v>
      </c>
      <c r="FX46" s="12">
        <v>0</v>
      </c>
      <c r="FY46" s="12">
        <v>0</v>
      </c>
      <c r="FZ46" s="13"/>
      <c r="GA46" s="12">
        <v>0</v>
      </c>
      <c r="GB46" s="12">
        <v>0</v>
      </c>
      <c r="GC46" s="12">
        <v>0</v>
      </c>
      <c r="GD46" s="12">
        <v>0</v>
      </c>
      <c r="GE46" s="13"/>
      <c r="GF46" s="12">
        <v>0</v>
      </c>
      <c r="GG46" s="12">
        <v>0</v>
      </c>
      <c r="GH46" s="12">
        <v>0</v>
      </c>
      <c r="GI46" s="12">
        <v>0</v>
      </c>
      <c r="GJ46" s="13"/>
      <c r="GK46" s="12">
        <v>0</v>
      </c>
      <c r="GL46" s="12">
        <v>0</v>
      </c>
      <c r="GM46" s="12">
        <v>0</v>
      </c>
      <c r="GN46" s="12">
        <v>0</v>
      </c>
      <c r="GO46" s="13"/>
      <c r="GP46" s="12">
        <v>0</v>
      </c>
      <c r="GQ46" s="12">
        <v>0</v>
      </c>
      <c r="GR46" s="12">
        <v>0</v>
      </c>
      <c r="GS46" s="12">
        <v>0</v>
      </c>
      <c r="GT46" s="13"/>
      <c r="GU46" s="12">
        <v>0</v>
      </c>
      <c r="GV46" s="12">
        <v>0</v>
      </c>
      <c r="GW46" s="12">
        <v>0</v>
      </c>
      <c r="GX46" s="12">
        <v>0</v>
      </c>
      <c r="GY46" s="13"/>
      <c r="GZ46" s="12">
        <v>0</v>
      </c>
      <c r="HA46" s="12">
        <v>0</v>
      </c>
      <c r="HB46" s="12">
        <v>0</v>
      </c>
      <c r="HC46" s="12">
        <v>0</v>
      </c>
      <c r="HD46" s="13"/>
      <c r="HE46" s="12">
        <v>0</v>
      </c>
      <c r="HF46" s="12">
        <v>0</v>
      </c>
      <c r="HG46" s="12">
        <v>0</v>
      </c>
      <c r="HH46" s="12">
        <v>0</v>
      </c>
      <c r="HI46" s="13"/>
      <c r="HJ46" s="12">
        <v>0</v>
      </c>
      <c r="HK46" s="12">
        <v>0</v>
      </c>
      <c r="HL46" s="12">
        <v>0</v>
      </c>
      <c r="HM46" s="12">
        <v>0</v>
      </c>
      <c r="HN46" s="13"/>
      <c r="HO46" s="12">
        <v>0</v>
      </c>
      <c r="HP46" s="12">
        <v>0</v>
      </c>
      <c r="HQ46" s="12">
        <v>0</v>
      </c>
      <c r="HR46" s="12">
        <v>0</v>
      </c>
      <c r="HS46" s="13"/>
      <c r="HT46" s="12">
        <v>0</v>
      </c>
      <c r="HU46" s="12">
        <v>0</v>
      </c>
      <c r="HV46" s="12">
        <v>0</v>
      </c>
      <c r="HW46" s="12">
        <v>0</v>
      </c>
      <c r="HX46" s="13"/>
      <c r="HY46" s="12">
        <v>0</v>
      </c>
      <c r="HZ46" s="12">
        <v>0</v>
      </c>
      <c r="IA46" s="12">
        <v>0</v>
      </c>
      <c r="IB46" s="12">
        <v>0</v>
      </c>
      <c r="IC46" s="13"/>
      <c r="ID46" s="12">
        <v>0</v>
      </c>
      <c r="IE46" s="12">
        <v>0</v>
      </c>
      <c r="IF46" s="12">
        <v>0</v>
      </c>
      <c r="IG46" s="12">
        <v>0</v>
      </c>
      <c r="IH46" s="13"/>
      <c r="II46" s="12">
        <v>0</v>
      </c>
      <c r="IJ46" s="12">
        <v>0</v>
      </c>
      <c r="IK46" s="12">
        <v>0</v>
      </c>
      <c r="IL46" s="12">
        <v>0</v>
      </c>
      <c r="IM46" s="13"/>
      <c r="IN46" s="12">
        <v>0</v>
      </c>
      <c r="IO46" s="12">
        <v>0</v>
      </c>
      <c r="IP46" s="12">
        <v>0</v>
      </c>
      <c r="IQ46" s="12">
        <v>0</v>
      </c>
      <c r="IR46" s="13"/>
      <c r="IS46" s="12">
        <v>0</v>
      </c>
      <c r="IT46" s="12">
        <v>0</v>
      </c>
      <c r="IU46" s="12">
        <v>0</v>
      </c>
      <c r="IV46" s="12">
        <v>0</v>
      </c>
      <c r="IW46" s="13"/>
      <c r="IX46" s="12">
        <v>0</v>
      </c>
      <c r="IY46" s="12">
        <v>0</v>
      </c>
      <c r="IZ46" s="12">
        <v>0</v>
      </c>
      <c r="JA46" s="12">
        <v>0</v>
      </c>
      <c r="JB46" s="13"/>
      <c r="JC46" s="12">
        <v>0</v>
      </c>
      <c r="JD46" s="12">
        <v>0</v>
      </c>
      <c r="JE46" s="12">
        <v>0</v>
      </c>
      <c r="JF46" s="12">
        <v>0</v>
      </c>
      <c r="JG46" s="13"/>
      <c r="JH46" s="12">
        <v>0</v>
      </c>
      <c r="JI46" s="12">
        <v>0</v>
      </c>
      <c r="JJ46" s="12">
        <v>0</v>
      </c>
      <c r="JK46" s="72">
        <v>0</v>
      </c>
      <c r="JL46" s="13"/>
    </row>
    <row r="47" spans="1:274" hidden="1">
      <c r="A47" s="10">
        <v>41</v>
      </c>
      <c r="B47" s="11" t="s">
        <v>57</v>
      </c>
      <c r="C47" s="12">
        <v>0</v>
      </c>
      <c r="D47" s="12">
        <v>0</v>
      </c>
      <c r="E47" s="12">
        <v>0</v>
      </c>
      <c r="F47" s="12">
        <v>0</v>
      </c>
      <c r="G47" s="13"/>
      <c r="H47" s="12">
        <v>0</v>
      </c>
      <c r="I47" s="12">
        <v>0</v>
      </c>
      <c r="J47" s="12">
        <v>0</v>
      </c>
      <c r="K47" s="12">
        <v>0</v>
      </c>
      <c r="L47" s="13"/>
      <c r="M47" s="12">
        <v>0</v>
      </c>
      <c r="N47" s="12">
        <v>0</v>
      </c>
      <c r="O47" s="12">
        <v>0</v>
      </c>
      <c r="P47" s="12">
        <v>0</v>
      </c>
      <c r="Q47" s="13"/>
      <c r="R47" s="12">
        <v>0</v>
      </c>
      <c r="S47" s="12">
        <v>0</v>
      </c>
      <c r="T47" s="12">
        <v>0</v>
      </c>
      <c r="U47" s="12">
        <v>0</v>
      </c>
      <c r="V47" s="13"/>
      <c r="W47" s="12">
        <v>0</v>
      </c>
      <c r="X47" s="12">
        <v>0</v>
      </c>
      <c r="Y47" s="12">
        <v>0</v>
      </c>
      <c r="Z47" s="12">
        <v>0</v>
      </c>
      <c r="AA47" s="13"/>
      <c r="AB47" s="12">
        <v>0</v>
      </c>
      <c r="AC47" s="12">
        <v>0</v>
      </c>
      <c r="AD47" s="12">
        <v>0</v>
      </c>
      <c r="AE47" s="12">
        <v>0</v>
      </c>
      <c r="AF47" s="13"/>
      <c r="AG47" s="12">
        <v>0</v>
      </c>
      <c r="AH47" s="12">
        <v>0</v>
      </c>
      <c r="AI47" s="12">
        <v>0</v>
      </c>
      <c r="AJ47" s="12">
        <v>0</v>
      </c>
      <c r="AK47" s="13"/>
      <c r="AL47" s="12">
        <v>0</v>
      </c>
      <c r="AM47" s="12">
        <v>0</v>
      </c>
      <c r="AN47" s="12">
        <v>0</v>
      </c>
      <c r="AO47" s="12">
        <v>0</v>
      </c>
      <c r="AP47" s="13"/>
      <c r="AQ47" s="12">
        <v>0</v>
      </c>
      <c r="AR47" s="12">
        <v>0</v>
      </c>
      <c r="AS47" s="12">
        <v>0</v>
      </c>
      <c r="AT47" s="12">
        <v>0</v>
      </c>
      <c r="AU47" s="13"/>
      <c r="AV47" s="12">
        <v>0</v>
      </c>
      <c r="AW47" s="12">
        <v>0</v>
      </c>
      <c r="AX47" s="12">
        <v>0</v>
      </c>
      <c r="AY47" s="12">
        <v>0</v>
      </c>
      <c r="AZ47" s="13"/>
      <c r="BA47" s="12">
        <v>0</v>
      </c>
      <c r="BB47" s="12">
        <v>0</v>
      </c>
      <c r="BC47" s="12">
        <v>0</v>
      </c>
      <c r="BD47" s="12">
        <v>0</v>
      </c>
      <c r="BE47" s="13"/>
      <c r="BF47" s="12">
        <v>0</v>
      </c>
      <c r="BG47" s="12">
        <v>0</v>
      </c>
      <c r="BH47" s="12">
        <v>0</v>
      </c>
      <c r="BI47" s="12">
        <v>0</v>
      </c>
      <c r="BJ47" s="13"/>
      <c r="BK47" s="12">
        <v>0</v>
      </c>
      <c r="BL47" s="12">
        <v>0</v>
      </c>
      <c r="BM47" s="12">
        <v>0</v>
      </c>
      <c r="BN47" s="12">
        <v>0</v>
      </c>
      <c r="BO47" s="13"/>
      <c r="BP47" s="12">
        <v>0</v>
      </c>
      <c r="BQ47" s="12">
        <v>0</v>
      </c>
      <c r="BR47" s="12">
        <v>0</v>
      </c>
      <c r="BS47" s="12">
        <v>0</v>
      </c>
      <c r="BT47" s="13"/>
      <c r="BU47" s="12">
        <v>0</v>
      </c>
      <c r="BV47" s="12">
        <v>0</v>
      </c>
      <c r="BW47" s="12">
        <v>0</v>
      </c>
      <c r="BX47" s="12">
        <v>0</v>
      </c>
      <c r="BY47" s="13"/>
      <c r="BZ47" s="12">
        <v>0</v>
      </c>
      <c r="CA47" s="12">
        <v>0</v>
      </c>
      <c r="CB47" s="12">
        <v>0</v>
      </c>
      <c r="CC47" s="12">
        <v>0</v>
      </c>
      <c r="CD47" s="13"/>
      <c r="CE47" s="12">
        <v>0</v>
      </c>
      <c r="CF47" s="12">
        <v>0</v>
      </c>
      <c r="CG47" s="12">
        <v>0</v>
      </c>
      <c r="CH47" s="12">
        <v>0</v>
      </c>
      <c r="CI47" s="13"/>
      <c r="CJ47" s="12">
        <v>0</v>
      </c>
      <c r="CK47" s="12">
        <v>0</v>
      </c>
      <c r="CL47" s="12">
        <v>0</v>
      </c>
      <c r="CM47" s="12">
        <v>0</v>
      </c>
      <c r="CN47" s="13"/>
      <c r="CO47" s="12">
        <v>0</v>
      </c>
      <c r="CP47" s="12">
        <v>0</v>
      </c>
      <c r="CQ47" s="12">
        <v>0</v>
      </c>
      <c r="CR47" s="12">
        <v>0</v>
      </c>
      <c r="CS47" s="13"/>
      <c r="CT47" s="12">
        <v>0</v>
      </c>
      <c r="CU47" s="12">
        <v>0</v>
      </c>
      <c r="CV47" s="12">
        <v>0</v>
      </c>
      <c r="CW47" s="12">
        <v>0</v>
      </c>
      <c r="CX47" s="13"/>
      <c r="CY47" s="12">
        <v>0</v>
      </c>
      <c r="CZ47" s="12">
        <v>0</v>
      </c>
      <c r="DA47" s="12">
        <v>0</v>
      </c>
      <c r="DB47" s="12">
        <v>0</v>
      </c>
      <c r="DC47" s="13"/>
      <c r="DD47" s="12">
        <v>0</v>
      </c>
      <c r="DE47" s="12">
        <v>0</v>
      </c>
      <c r="DF47" s="12">
        <v>0</v>
      </c>
      <c r="DG47" s="12">
        <v>0</v>
      </c>
      <c r="DH47" s="13"/>
      <c r="DI47" s="12">
        <v>0</v>
      </c>
      <c r="DJ47" s="12">
        <v>0</v>
      </c>
      <c r="DK47" s="12">
        <v>0</v>
      </c>
      <c r="DL47" s="12">
        <v>0</v>
      </c>
      <c r="DM47" s="13"/>
      <c r="DN47" s="12">
        <v>0</v>
      </c>
      <c r="DO47" s="12">
        <v>0</v>
      </c>
      <c r="DP47" s="12">
        <v>0</v>
      </c>
      <c r="DQ47" s="12">
        <v>0</v>
      </c>
      <c r="DR47" s="13"/>
      <c r="DS47" s="12">
        <v>0</v>
      </c>
      <c r="DT47" s="12">
        <v>0</v>
      </c>
      <c r="DU47" s="12">
        <v>0</v>
      </c>
      <c r="DV47" s="12">
        <v>0</v>
      </c>
      <c r="DW47" s="13"/>
      <c r="DX47" s="12">
        <v>0</v>
      </c>
      <c r="DY47" s="12">
        <v>0</v>
      </c>
      <c r="DZ47" s="12">
        <v>0</v>
      </c>
      <c r="EA47" s="12">
        <v>0</v>
      </c>
      <c r="EB47" s="13"/>
      <c r="EC47" s="12">
        <v>0</v>
      </c>
      <c r="ED47" s="12">
        <v>0</v>
      </c>
      <c r="EE47" s="12">
        <v>0</v>
      </c>
      <c r="EF47" s="12">
        <v>0</v>
      </c>
      <c r="EG47" s="13"/>
      <c r="EH47" s="12">
        <v>0</v>
      </c>
      <c r="EI47" s="12">
        <v>0</v>
      </c>
      <c r="EJ47" s="12">
        <v>0</v>
      </c>
      <c r="EK47" s="12">
        <v>0</v>
      </c>
      <c r="EL47" s="13"/>
      <c r="EM47" s="12">
        <v>0</v>
      </c>
      <c r="EN47" s="12">
        <v>0</v>
      </c>
      <c r="EO47" s="12">
        <v>0</v>
      </c>
      <c r="EP47" s="12">
        <v>0</v>
      </c>
      <c r="EQ47" s="13"/>
      <c r="ER47" s="12">
        <v>0</v>
      </c>
      <c r="ES47" s="12">
        <v>0</v>
      </c>
      <c r="ET47" s="12">
        <v>0</v>
      </c>
      <c r="EU47" s="12">
        <v>0</v>
      </c>
      <c r="EV47" s="13"/>
      <c r="EW47" s="12">
        <v>0</v>
      </c>
      <c r="EX47" s="12">
        <v>0</v>
      </c>
      <c r="EY47" s="12">
        <v>0</v>
      </c>
      <c r="EZ47" s="12">
        <v>0</v>
      </c>
      <c r="FA47" s="13"/>
      <c r="FB47" s="12">
        <v>27</v>
      </c>
      <c r="FC47" s="12">
        <v>0</v>
      </c>
      <c r="FD47" s="12">
        <v>0</v>
      </c>
      <c r="FE47" s="12">
        <v>0</v>
      </c>
      <c r="FF47" s="13"/>
      <c r="FG47" s="12">
        <v>0</v>
      </c>
      <c r="FH47" s="12">
        <v>0</v>
      </c>
      <c r="FI47" s="12">
        <v>0</v>
      </c>
      <c r="FJ47" s="12">
        <v>0</v>
      </c>
      <c r="FK47" s="13"/>
      <c r="FL47" s="12">
        <v>0</v>
      </c>
      <c r="FM47" s="12">
        <v>0</v>
      </c>
      <c r="FN47" s="12">
        <v>0</v>
      </c>
      <c r="FO47" s="12">
        <v>0</v>
      </c>
      <c r="FP47" s="13"/>
      <c r="FQ47" s="12">
        <v>0</v>
      </c>
      <c r="FR47" s="12">
        <v>0</v>
      </c>
      <c r="FS47" s="12">
        <v>0</v>
      </c>
      <c r="FT47" s="12">
        <v>0</v>
      </c>
      <c r="FU47" s="13"/>
      <c r="FV47" s="12">
        <v>0</v>
      </c>
      <c r="FW47" s="12">
        <v>0</v>
      </c>
      <c r="FX47" s="12">
        <v>0</v>
      </c>
      <c r="FY47" s="12">
        <v>0</v>
      </c>
      <c r="FZ47" s="13"/>
      <c r="GA47" s="12">
        <v>0</v>
      </c>
      <c r="GB47" s="12">
        <v>0</v>
      </c>
      <c r="GC47" s="12">
        <v>0</v>
      </c>
      <c r="GD47" s="12">
        <v>0</v>
      </c>
      <c r="GE47" s="13"/>
      <c r="GF47" s="12">
        <v>0</v>
      </c>
      <c r="GG47" s="12">
        <v>0</v>
      </c>
      <c r="GH47" s="12">
        <v>0</v>
      </c>
      <c r="GI47" s="12">
        <v>0</v>
      </c>
      <c r="GJ47" s="13"/>
      <c r="GK47" s="12">
        <v>0</v>
      </c>
      <c r="GL47" s="12">
        <v>0</v>
      </c>
      <c r="GM47" s="12">
        <v>0</v>
      </c>
      <c r="GN47" s="12">
        <v>0</v>
      </c>
      <c r="GO47" s="13"/>
      <c r="GP47" s="12">
        <v>0</v>
      </c>
      <c r="GQ47" s="12">
        <v>0</v>
      </c>
      <c r="GR47" s="12">
        <v>0</v>
      </c>
      <c r="GS47" s="12">
        <v>0</v>
      </c>
      <c r="GT47" s="13"/>
      <c r="GU47" s="12">
        <v>0</v>
      </c>
      <c r="GV47" s="12">
        <v>0</v>
      </c>
      <c r="GW47" s="12">
        <v>0</v>
      </c>
      <c r="GX47" s="12">
        <v>0</v>
      </c>
      <c r="GY47" s="13"/>
      <c r="GZ47" s="12">
        <v>0</v>
      </c>
      <c r="HA47" s="12">
        <v>0</v>
      </c>
      <c r="HB47" s="12">
        <v>0</v>
      </c>
      <c r="HC47" s="12">
        <v>0</v>
      </c>
      <c r="HD47" s="13"/>
      <c r="HE47" s="12">
        <v>0</v>
      </c>
      <c r="HF47" s="12">
        <v>0</v>
      </c>
      <c r="HG47" s="12">
        <v>0</v>
      </c>
      <c r="HH47" s="12">
        <v>0</v>
      </c>
      <c r="HI47" s="13"/>
      <c r="HJ47" s="12">
        <v>0</v>
      </c>
      <c r="HK47" s="12">
        <v>0</v>
      </c>
      <c r="HL47" s="12">
        <v>0</v>
      </c>
      <c r="HM47" s="12">
        <v>0</v>
      </c>
      <c r="HN47" s="13"/>
      <c r="HO47" s="12">
        <v>0</v>
      </c>
      <c r="HP47" s="12">
        <v>0</v>
      </c>
      <c r="HQ47" s="12">
        <v>0</v>
      </c>
      <c r="HR47" s="12">
        <v>0</v>
      </c>
      <c r="HS47" s="13"/>
      <c r="HT47" s="12">
        <v>0</v>
      </c>
      <c r="HU47" s="12">
        <v>0</v>
      </c>
      <c r="HV47" s="12">
        <v>0</v>
      </c>
      <c r="HW47" s="12">
        <v>0</v>
      </c>
      <c r="HX47" s="13"/>
      <c r="HY47" s="12">
        <v>0</v>
      </c>
      <c r="HZ47" s="12">
        <v>0</v>
      </c>
      <c r="IA47" s="12">
        <v>0</v>
      </c>
      <c r="IB47" s="12">
        <v>0</v>
      </c>
      <c r="IC47" s="13"/>
      <c r="ID47" s="12">
        <v>0</v>
      </c>
      <c r="IE47" s="12">
        <v>0</v>
      </c>
      <c r="IF47" s="12">
        <v>0</v>
      </c>
      <c r="IG47" s="12">
        <v>0</v>
      </c>
      <c r="IH47" s="13"/>
      <c r="II47" s="12">
        <v>0</v>
      </c>
      <c r="IJ47" s="12">
        <v>0</v>
      </c>
      <c r="IK47" s="12">
        <v>0</v>
      </c>
      <c r="IL47" s="12">
        <v>0</v>
      </c>
      <c r="IM47" s="13"/>
      <c r="IN47" s="12">
        <v>0</v>
      </c>
      <c r="IO47" s="12">
        <v>0</v>
      </c>
      <c r="IP47" s="12">
        <v>0</v>
      </c>
      <c r="IQ47" s="12">
        <v>0</v>
      </c>
      <c r="IR47" s="13"/>
      <c r="IS47" s="12">
        <v>0</v>
      </c>
      <c r="IT47" s="12">
        <v>0</v>
      </c>
      <c r="IU47" s="12">
        <v>0</v>
      </c>
      <c r="IV47" s="12">
        <v>0</v>
      </c>
      <c r="IW47" s="13"/>
      <c r="IX47" s="12">
        <v>0</v>
      </c>
      <c r="IY47" s="12">
        <v>0</v>
      </c>
      <c r="IZ47" s="12">
        <v>0</v>
      </c>
      <c r="JA47" s="12">
        <v>0</v>
      </c>
      <c r="JB47" s="13"/>
      <c r="JC47" s="12">
        <v>0</v>
      </c>
      <c r="JD47" s="12">
        <v>0</v>
      </c>
      <c r="JE47" s="12">
        <v>0</v>
      </c>
      <c r="JF47" s="12">
        <v>0</v>
      </c>
      <c r="JG47" s="13"/>
      <c r="JH47" s="12">
        <v>0</v>
      </c>
      <c r="JI47" s="12">
        <v>0</v>
      </c>
      <c r="JJ47" s="12">
        <v>0</v>
      </c>
      <c r="JK47" s="72">
        <v>0</v>
      </c>
      <c r="JL47" s="13"/>
    </row>
    <row r="48" spans="1:274" hidden="1">
      <c r="A48" s="10">
        <v>42</v>
      </c>
      <c r="B48" s="11" t="s">
        <v>58</v>
      </c>
      <c r="C48" s="12">
        <v>0</v>
      </c>
      <c r="D48" s="12">
        <v>0</v>
      </c>
      <c r="E48" s="12">
        <v>0</v>
      </c>
      <c r="F48" s="12">
        <v>0</v>
      </c>
      <c r="G48" s="13"/>
      <c r="H48" s="12">
        <v>0</v>
      </c>
      <c r="I48" s="12">
        <v>0</v>
      </c>
      <c r="J48" s="12">
        <v>0</v>
      </c>
      <c r="K48" s="12">
        <v>0</v>
      </c>
      <c r="L48" s="13"/>
      <c r="M48" s="12">
        <v>0</v>
      </c>
      <c r="N48" s="12">
        <v>0</v>
      </c>
      <c r="O48" s="12">
        <v>0</v>
      </c>
      <c r="P48" s="12">
        <v>0</v>
      </c>
      <c r="Q48" s="13"/>
      <c r="R48" s="12">
        <v>0</v>
      </c>
      <c r="S48" s="12">
        <v>0</v>
      </c>
      <c r="T48" s="12">
        <v>0</v>
      </c>
      <c r="U48" s="12">
        <v>0</v>
      </c>
      <c r="V48" s="13"/>
      <c r="W48" s="12">
        <v>0</v>
      </c>
      <c r="X48" s="12">
        <v>0</v>
      </c>
      <c r="Y48" s="12">
        <v>0</v>
      </c>
      <c r="Z48" s="12">
        <v>0</v>
      </c>
      <c r="AA48" s="13"/>
      <c r="AB48" s="12">
        <v>0</v>
      </c>
      <c r="AC48" s="12">
        <v>0</v>
      </c>
      <c r="AD48" s="12">
        <v>0</v>
      </c>
      <c r="AE48" s="12">
        <v>0</v>
      </c>
      <c r="AF48" s="13"/>
      <c r="AG48" s="12">
        <v>0</v>
      </c>
      <c r="AH48" s="12">
        <v>0</v>
      </c>
      <c r="AI48" s="12">
        <v>0</v>
      </c>
      <c r="AJ48" s="12">
        <v>0</v>
      </c>
      <c r="AK48" s="13"/>
      <c r="AL48" s="12">
        <v>0</v>
      </c>
      <c r="AM48" s="12">
        <v>0</v>
      </c>
      <c r="AN48" s="12">
        <v>0</v>
      </c>
      <c r="AO48" s="12">
        <v>0</v>
      </c>
      <c r="AP48" s="13"/>
      <c r="AQ48" s="12">
        <v>0</v>
      </c>
      <c r="AR48" s="12">
        <v>0</v>
      </c>
      <c r="AS48" s="12">
        <v>0</v>
      </c>
      <c r="AT48" s="12">
        <v>0</v>
      </c>
      <c r="AU48" s="13"/>
      <c r="AV48" s="12">
        <v>0</v>
      </c>
      <c r="AW48" s="12">
        <v>0</v>
      </c>
      <c r="AX48" s="12">
        <v>0</v>
      </c>
      <c r="AY48" s="12">
        <v>0</v>
      </c>
      <c r="AZ48" s="13"/>
      <c r="BA48" s="12">
        <v>0</v>
      </c>
      <c r="BB48" s="12">
        <v>0</v>
      </c>
      <c r="BC48" s="12">
        <v>0</v>
      </c>
      <c r="BD48" s="12">
        <v>0</v>
      </c>
      <c r="BE48" s="13"/>
      <c r="BF48" s="12">
        <v>0</v>
      </c>
      <c r="BG48" s="12">
        <v>0</v>
      </c>
      <c r="BH48" s="12">
        <v>0</v>
      </c>
      <c r="BI48" s="12">
        <v>0</v>
      </c>
      <c r="BJ48" s="13"/>
      <c r="BK48" s="12">
        <v>0</v>
      </c>
      <c r="BL48" s="12">
        <v>0</v>
      </c>
      <c r="BM48" s="12">
        <v>0</v>
      </c>
      <c r="BN48" s="12">
        <v>0</v>
      </c>
      <c r="BO48" s="13"/>
      <c r="BP48" s="12">
        <v>0</v>
      </c>
      <c r="BQ48" s="12">
        <v>0</v>
      </c>
      <c r="BR48" s="12">
        <v>0</v>
      </c>
      <c r="BS48" s="12">
        <v>0</v>
      </c>
      <c r="BT48" s="13"/>
      <c r="BU48" s="12">
        <v>0</v>
      </c>
      <c r="BV48" s="12">
        <v>0</v>
      </c>
      <c r="BW48" s="12">
        <v>0</v>
      </c>
      <c r="BX48" s="12">
        <v>0</v>
      </c>
      <c r="BY48" s="13"/>
      <c r="BZ48" s="12">
        <v>0</v>
      </c>
      <c r="CA48" s="12">
        <v>0</v>
      </c>
      <c r="CB48" s="12">
        <v>0</v>
      </c>
      <c r="CC48" s="12">
        <v>0</v>
      </c>
      <c r="CD48" s="13"/>
      <c r="CE48" s="12">
        <v>0</v>
      </c>
      <c r="CF48" s="12">
        <v>0</v>
      </c>
      <c r="CG48" s="12">
        <v>0</v>
      </c>
      <c r="CH48" s="12">
        <v>0</v>
      </c>
      <c r="CI48" s="13"/>
      <c r="CJ48" s="12">
        <v>0</v>
      </c>
      <c r="CK48" s="12">
        <v>0</v>
      </c>
      <c r="CL48" s="12">
        <v>0</v>
      </c>
      <c r="CM48" s="12">
        <v>0</v>
      </c>
      <c r="CN48" s="13"/>
      <c r="CO48" s="12">
        <v>0</v>
      </c>
      <c r="CP48" s="12">
        <v>0</v>
      </c>
      <c r="CQ48" s="12">
        <v>0</v>
      </c>
      <c r="CR48" s="12">
        <v>0</v>
      </c>
      <c r="CS48" s="13"/>
      <c r="CT48" s="12">
        <v>0</v>
      </c>
      <c r="CU48" s="12">
        <v>0</v>
      </c>
      <c r="CV48" s="12">
        <v>0</v>
      </c>
      <c r="CW48" s="12">
        <v>0</v>
      </c>
      <c r="CX48" s="13"/>
      <c r="CY48" s="12">
        <v>0</v>
      </c>
      <c r="CZ48" s="12">
        <v>0</v>
      </c>
      <c r="DA48" s="12">
        <v>0</v>
      </c>
      <c r="DB48" s="12">
        <v>0</v>
      </c>
      <c r="DC48" s="13"/>
      <c r="DD48" s="12">
        <v>0</v>
      </c>
      <c r="DE48" s="12">
        <v>0</v>
      </c>
      <c r="DF48" s="12">
        <v>0</v>
      </c>
      <c r="DG48" s="12">
        <v>0</v>
      </c>
      <c r="DH48" s="13"/>
      <c r="DI48" s="12">
        <v>0</v>
      </c>
      <c r="DJ48" s="12">
        <v>0</v>
      </c>
      <c r="DK48" s="12">
        <v>0</v>
      </c>
      <c r="DL48" s="12">
        <v>0</v>
      </c>
      <c r="DM48" s="13"/>
      <c r="DN48" s="12">
        <v>0</v>
      </c>
      <c r="DO48" s="12">
        <v>0</v>
      </c>
      <c r="DP48" s="12">
        <v>0</v>
      </c>
      <c r="DQ48" s="12">
        <v>0</v>
      </c>
      <c r="DR48" s="13"/>
      <c r="DS48" s="12">
        <v>0</v>
      </c>
      <c r="DT48" s="12">
        <v>0</v>
      </c>
      <c r="DU48" s="12">
        <v>0</v>
      </c>
      <c r="DV48" s="12">
        <v>0</v>
      </c>
      <c r="DW48" s="13"/>
      <c r="DX48" s="12">
        <v>0</v>
      </c>
      <c r="DY48" s="12">
        <v>0</v>
      </c>
      <c r="DZ48" s="12">
        <v>0</v>
      </c>
      <c r="EA48" s="12">
        <v>0</v>
      </c>
      <c r="EB48" s="13"/>
      <c r="EC48" s="12">
        <v>0</v>
      </c>
      <c r="ED48" s="12">
        <v>0</v>
      </c>
      <c r="EE48" s="12">
        <v>0</v>
      </c>
      <c r="EF48" s="12">
        <v>0</v>
      </c>
      <c r="EG48" s="13"/>
      <c r="EH48" s="12">
        <v>0</v>
      </c>
      <c r="EI48" s="12">
        <v>0</v>
      </c>
      <c r="EJ48" s="12">
        <v>0</v>
      </c>
      <c r="EK48" s="12">
        <v>0</v>
      </c>
      <c r="EL48" s="13"/>
      <c r="EM48" s="12">
        <v>0</v>
      </c>
      <c r="EN48" s="12">
        <v>0</v>
      </c>
      <c r="EO48" s="12">
        <v>0</v>
      </c>
      <c r="EP48" s="12">
        <v>0</v>
      </c>
      <c r="EQ48" s="13"/>
      <c r="ER48" s="12">
        <v>0</v>
      </c>
      <c r="ES48" s="12">
        <v>0</v>
      </c>
      <c r="ET48" s="12">
        <v>0</v>
      </c>
      <c r="EU48" s="12">
        <v>0</v>
      </c>
      <c r="EV48" s="13"/>
      <c r="EW48" s="12">
        <v>0</v>
      </c>
      <c r="EX48" s="12">
        <v>0</v>
      </c>
      <c r="EY48" s="12">
        <v>0</v>
      </c>
      <c r="EZ48" s="12">
        <v>0</v>
      </c>
      <c r="FA48" s="13"/>
      <c r="FB48" s="12">
        <v>0</v>
      </c>
      <c r="FC48" s="12">
        <v>0</v>
      </c>
      <c r="FD48" s="12">
        <v>0</v>
      </c>
      <c r="FE48" s="12">
        <v>0</v>
      </c>
      <c r="FF48" s="13"/>
      <c r="FG48" s="12">
        <v>0</v>
      </c>
      <c r="FH48" s="12">
        <v>0</v>
      </c>
      <c r="FI48" s="12">
        <v>0</v>
      </c>
      <c r="FJ48" s="12">
        <v>0</v>
      </c>
      <c r="FK48" s="13"/>
      <c r="FL48" s="12">
        <v>0</v>
      </c>
      <c r="FM48" s="12">
        <v>0</v>
      </c>
      <c r="FN48" s="12">
        <v>0</v>
      </c>
      <c r="FO48" s="12">
        <v>0</v>
      </c>
      <c r="FP48" s="13"/>
      <c r="FQ48" s="12">
        <v>0</v>
      </c>
      <c r="FR48" s="12">
        <v>0</v>
      </c>
      <c r="FS48" s="12">
        <v>0</v>
      </c>
      <c r="FT48" s="12">
        <v>0</v>
      </c>
      <c r="FU48" s="13"/>
      <c r="FV48" s="12">
        <v>0</v>
      </c>
      <c r="FW48" s="12">
        <v>0</v>
      </c>
      <c r="FX48" s="12">
        <v>0</v>
      </c>
      <c r="FY48" s="12">
        <v>0</v>
      </c>
      <c r="FZ48" s="13"/>
      <c r="GA48" s="12">
        <v>0</v>
      </c>
      <c r="GB48" s="12">
        <v>0</v>
      </c>
      <c r="GC48" s="12">
        <v>0</v>
      </c>
      <c r="GD48" s="12">
        <v>0</v>
      </c>
      <c r="GE48" s="13"/>
      <c r="GF48" s="12">
        <v>0</v>
      </c>
      <c r="GG48" s="12">
        <v>0</v>
      </c>
      <c r="GH48" s="12">
        <v>0</v>
      </c>
      <c r="GI48" s="12">
        <v>0</v>
      </c>
      <c r="GJ48" s="13"/>
      <c r="GK48" s="12">
        <v>0</v>
      </c>
      <c r="GL48" s="12">
        <v>0</v>
      </c>
      <c r="GM48" s="12">
        <v>0</v>
      </c>
      <c r="GN48" s="12">
        <v>0</v>
      </c>
      <c r="GO48" s="13"/>
      <c r="GP48" s="12">
        <v>0</v>
      </c>
      <c r="GQ48" s="12">
        <v>0</v>
      </c>
      <c r="GR48" s="12">
        <v>0</v>
      </c>
      <c r="GS48" s="12">
        <v>0</v>
      </c>
      <c r="GT48" s="13"/>
      <c r="GU48" s="12">
        <v>0</v>
      </c>
      <c r="GV48" s="12">
        <v>0</v>
      </c>
      <c r="GW48" s="12">
        <v>0</v>
      </c>
      <c r="GX48" s="12">
        <v>0</v>
      </c>
      <c r="GY48" s="13"/>
      <c r="GZ48" s="12">
        <v>0</v>
      </c>
      <c r="HA48" s="12">
        <v>0</v>
      </c>
      <c r="HB48" s="12">
        <v>0</v>
      </c>
      <c r="HC48" s="12">
        <v>0</v>
      </c>
      <c r="HD48" s="13"/>
      <c r="HE48" s="12">
        <v>0</v>
      </c>
      <c r="HF48" s="12">
        <v>0</v>
      </c>
      <c r="HG48" s="12">
        <v>0</v>
      </c>
      <c r="HH48" s="12">
        <v>0</v>
      </c>
      <c r="HI48" s="13"/>
      <c r="HJ48" s="12">
        <v>0</v>
      </c>
      <c r="HK48" s="12">
        <v>0</v>
      </c>
      <c r="HL48" s="12">
        <v>0</v>
      </c>
      <c r="HM48" s="12">
        <v>0</v>
      </c>
      <c r="HN48" s="13"/>
      <c r="HO48" s="12">
        <v>0</v>
      </c>
      <c r="HP48" s="12">
        <v>0</v>
      </c>
      <c r="HQ48" s="12">
        <v>0</v>
      </c>
      <c r="HR48" s="12">
        <v>0</v>
      </c>
      <c r="HS48" s="13"/>
      <c r="HT48" s="12">
        <v>0</v>
      </c>
      <c r="HU48" s="12">
        <v>0</v>
      </c>
      <c r="HV48" s="12">
        <v>0</v>
      </c>
      <c r="HW48" s="12">
        <v>0</v>
      </c>
      <c r="HX48" s="13"/>
      <c r="HY48" s="12">
        <v>0</v>
      </c>
      <c r="HZ48" s="12">
        <v>0</v>
      </c>
      <c r="IA48" s="12">
        <v>0</v>
      </c>
      <c r="IB48" s="12">
        <v>0</v>
      </c>
      <c r="IC48" s="13"/>
      <c r="ID48" s="12">
        <v>0</v>
      </c>
      <c r="IE48" s="12">
        <v>0</v>
      </c>
      <c r="IF48" s="12">
        <v>0</v>
      </c>
      <c r="IG48" s="12">
        <v>0</v>
      </c>
      <c r="IH48" s="13"/>
      <c r="II48" s="12">
        <v>0</v>
      </c>
      <c r="IJ48" s="12">
        <v>0</v>
      </c>
      <c r="IK48" s="12">
        <v>0</v>
      </c>
      <c r="IL48" s="12">
        <v>0</v>
      </c>
      <c r="IM48" s="13"/>
      <c r="IN48" s="12">
        <v>0</v>
      </c>
      <c r="IO48" s="12">
        <v>0</v>
      </c>
      <c r="IP48" s="12">
        <v>0</v>
      </c>
      <c r="IQ48" s="12">
        <v>0</v>
      </c>
      <c r="IR48" s="13"/>
      <c r="IS48" s="12">
        <v>0</v>
      </c>
      <c r="IT48" s="12">
        <v>0</v>
      </c>
      <c r="IU48" s="12">
        <v>0</v>
      </c>
      <c r="IV48" s="12">
        <v>0</v>
      </c>
      <c r="IW48" s="13"/>
      <c r="IX48" s="12">
        <v>0</v>
      </c>
      <c r="IY48" s="12">
        <v>0</v>
      </c>
      <c r="IZ48" s="12">
        <v>0</v>
      </c>
      <c r="JA48" s="12">
        <v>0</v>
      </c>
      <c r="JB48" s="13"/>
      <c r="JC48" s="12">
        <v>0</v>
      </c>
      <c r="JD48" s="12">
        <v>0</v>
      </c>
      <c r="JE48" s="12">
        <v>0</v>
      </c>
      <c r="JF48" s="12">
        <v>0</v>
      </c>
      <c r="JG48" s="13"/>
      <c r="JH48" s="12">
        <v>0</v>
      </c>
      <c r="JI48" s="12">
        <v>0</v>
      </c>
      <c r="JJ48" s="12">
        <v>0</v>
      </c>
      <c r="JK48" s="72">
        <v>0</v>
      </c>
      <c r="JL48" s="13"/>
    </row>
    <row r="49" spans="1:272" hidden="1">
      <c r="A49" s="10">
        <v>43</v>
      </c>
      <c r="B49" s="11" t="s">
        <v>59</v>
      </c>
      <c r="C49" s="12">
        <v>0</v>
      </c>
      <c r="D49" s="12">
        <v>0</v>
      </c>
      <c r="E49" s="12">
        <v>0</v>
      </c>
      <c r="F49" s="12">
        <v>0</v>
      </c>
      <c r="G49" s="13"/>
      <c r="H49" s="12">
        <v>0</v>
      </c>
      <c r="I49" s="12">
        <v>0</v>
      </c>
      <c r="J49" s="12">
        <v>0</v>
      </c>
      <c r="K49" s="12">
        <v>0</v>
      </c>
      <c r="L49" s="13"/>
      <c r="M49" s="12">
        <v>0</v>
      </c>
      <c r="N49" s="12">
        <v>0</v>
      </c>
      <c r="O49" s="12">
        <v>0</v>
      </c>
      <c r="P49" s="12">
        <v>0</v>
      </c>
      <c r="Q49" s="13"/>
      <c r="R49" s="12">
        <v>0</v>
      </c>
      <c r="S49" s="12">
        <v>0</v>
      </c>
      <c r="T49" s="12">
        <v>0</v>
      </c>
      <c r="U49" s="12">
        <v>0</v>
      </c>
      <c r="V49" s="13"/>
      <c r="W49" s="12">
        <v>0</v>
      </c>
      <c r="X49" s="12">
        <v>0</v>
      </c>
      <c r="Y49" s="12">
        <v>0</v>
      </c>
      <c r="Z49" s="12">
        <v>0</v>
      </c>
      <c r="AA49" s="13"/>
      <c r="AB49" s="12">
        <v>0</v>
      </c>
      <c r="AC49" s="12">
        <v>0</v>
      </c>
      <c r="AD49" s="12">
        <v>0</v>
      </c>
      <c r="AE49" s="12">
        <v>0</v>
      </c>
      <c r="AF49" s="13"/>
      <c r="AG49" s="12">
        <v>0</v>
      </c>
      <c r="AH49" s="12">
        <v>0</v>
      </c>
      <c r="AI49" s="12">
        <v>0</v>
      </c>
      <c r="AJ49" s="12">
        <v>0</v>
      </c>
      <c r="AK49" s="13"/>
      <c r="AL49" s="12">
        <v>0</v>
      </c>
      <c r="AM49" s="12">
        <v>0</v>
      </c>
      <c r="AN49" s="12">
        <v>0</v>
      </c>
      <c r="AO49" s="12">
        <v>0</v>
      </c>
      <c r="AP49" s="13"/>
      <c r="AQ49" s="12">
        <v>0</v>
      </c>
      <c r="AR49" s="12">
        <v>0</v>
      </c>
      <c r="AS49" s="12">
        <v>0</v>
      </c>
      <c r="AT49" s="12">
        <v>0</v>
      </c>
      <c r="AU49" s="13"/>
      <c r="AV49" s="12">
        <v>0</v>
      </c>
      <c r="AW49" s="12">
        <v>0</v>
      </c>
      <c r="AX49" s="12">
        <v>0</v>
      </c>
      <c r="AY49" s="12">
        <v>0</v>
      </c>
      <c r="AZ49" s="13"/>
      <c r="BA49" s="12">
        <v>0</v>
      </c>
      <c r="BB49" s="12">
        <v>0</v>
      </c>
      <c r="BC49" s="12">
        <v>0</v>
      </c>
      <c r="BD49" s="12">
        <v>0</v>
      </c>
      <c r="BE49" s="13"/>
      <c r="BF49" s="12">
        <v>0</v>
      </c>
      <c r="BG49" s="12">
        <v>0</v>
      </c>
      <c r="BH49" s="12">
        <v>0</v>
      </c>
      <c r="BI49" s="12">
        <v>0</v>
      </c>
      <c r="BJ49" s="13"/>
      <c r="BK49" s="12">
        <v>0</v>
      </c>
      <c r="BL49" s="12">
        <v>0</v>
      </c>
      <c r="BM49" s="12">
        <v>0</v>
      </c>
      <c r="BN49" s="12">
        <v>0</v>
      </c>
      <c r="BO49" s="13"/>
      <c r="BP49" s="12">
        <v>0</v>
      </c>
      <c r="BQ49" s="12">
        <v>0</v>
      </c>
      <c r="BR49" s="12">
        <v>0</v>
      </c>
      <c r="BS49" s="12">
        <v>0</v>
      </c>
      <c r="BT49" s="13"/>
      <c r="BU49" s="12">
        <v>0</v>
      </c>
      <c r="BV49" s="12">
        <v>0</v>
      </c>
      <c r="BW49" s="12">
        <v>0</v>
      </c>
      <c r="BX49" s="12">
        <v>0</v>
      </c>
      <c r="BY49" s="13"/>
      <c r="BZ49" s="12">
        <v>0</v>
      </c>
      <c r="CA49" s="12">
        <v>0</v>
      </c>
      <c r="CB49" s="12">
        <v>0</v>
      </c>
      <c r="CC49" s="12">
        <v>0</v>
      </c>
      <c r="CD49" s="13"/>
      <c r="CE49" s="12">
        <v>0</v>
      </c>
      <c r="CF49" s="12">
        <v>0</v>
      </c>
      <c r="CG49" s="12">
        <v>0</v>
      </c>
      <c r="CH49" s="12">
        <v>0</v>
      </c>
      <c r="CI49" s="13"/>
      <c r="CJ49" s="12">
        <v>0</v>
      </c>
      <c r="CK49" s="12">
        <v>0</v>
      </c>
      <c r="CL49" s="12">
        <v>0</v>
      </c>
      <c r="CM49" s="12">
        <v>0</v>
      </c>
      <c r="CN49" s="13"/>
      <c r="CO49" s="12">
        <v>0</v>
      </c>
      <c r="CP49" s="12">
        <v>0</v>
      </c>
      <c r="CQ49" s="12">
        <v>0</v>
      </c>
      <c r="CR49" s="12">
        <v>0</v>
      </c>
      <c r="CS49" s="13"/>
      <c r="CT49" s="12">
        <v>0</v>
      </c>
      <c r="CU49" s="12">
        <v>0</v>
      </c>
      <c r="CV49" s="12">
        <v>0</v>
      </c>
      <c r="CW49" s="12">
        <v>0</v>
      </c>
      <c r="CX49" s="13"/>
      <c r="CY49" s="12">
        <v>0</v>
      </c>
      <c r="CZ49" s="12">
        <v>0</v>
      </c>
      <c r="DA49" s="12">
        <v>0</v>
      </c>
      <c r="DB49" s="12">
        <v>0</v>
      </c>
      <c r="DC49" s="13"/>
      <c r="DD49" s="12">
        <v>0</v>
      </c>
      <c r="DE49" s="12">
        <v>0</v>
      </c>
      <c r="DF49" s="12">
        <v>0</v>
      </c>
      <c r="DG49" s="12">
        <v>0</v>
      </c>
      <c r="DH49" s="13"/>
      <c r="DI49" s="12">
        <v>0</v>
      </c>
      <c r="DJ49" s="12">
        <v>0</v>
      </c>
      <c r="DK49" s="12">
        <v>0</v>
      </c>
      <c r="DL49" s="12">
        <v>0</v>
      </c>
      <c r="DM49" s="13"/>
      <c r="DN49" s="12">
        <v>0</v>
      </c>
      <c r="DO49" s="12">
        <v>0</v>
      </c>
      <c r="DP49" s="12">
        <v>0</v>
      </c>
      <c r="DQ49" s="12">
        <v>0</v>
      </c>
      <c r="DR49" s="13"/>
      <c r="DS49" s="12">
        <v>0</v>
      </c>
      <c r="DT49" s="12">
        <v>0</v>
      </c>
      <c r="DU49" s="12">
        <v>0</v>
      </c>
      <c r="DV49" s="12">
        <v>0</v>
      </c>
      <c r="DW49" s="13"/>
      <c r="DX49" s="12">
        <v>0</v>
      </c>
      <c r="DY49" s="12">
        <v>0</v>
      </c>
      <c r="DZ49" s="12">
        <v>0</v>
      </c>
      <c r="EA49" s="12">
        <v>0</v>
      </c>
      <c r="EB49" s="13"/>
      <c r="EC49" s="12">
        <v>0</v>
      </c>
      <c r="ED49" s="12">
        <v>0</v>
      </c>
      <c r="EE49" s="12">
        <v>0</v>
      </c>
      <c r="EF49" s="12">
        <v>0</v>
      </c>
      <c r="EG49" s="13"/>
      <c r="EH49" s="12">
        <v>0</v>
      </c>
      <c r="EI49" s="12">
        <v>0</v>
      </c>
      <c r="EJ49" s="12">
        <v>0</v>
      </c>
      <c r="EK49" s="12">
        <v>0</v>
      </c>
      <c r="EL49" s="13"/>
      <c r="EM49" s="12">
        <v>0</v>
      </c>
      <c r="EN49" s="12">
        <v>0</v>
      </c>
      <c r="EO49" s="12">
        <v>0</v>
      </c>
      <c r="EP49" s="12">
        <v>0</v>
      </c>
      <c r="EQ49" s="13"/>
      <c r="ER49" s="12">
        <v>0</v>
      </c>
      <c r="ES49" s="12">
        <v>0</v>
      </c>
      <c r="ET49" s="12">
        <v>0</v>
      </c>
      <c r="EU49" s="12">
        <v>0</v>
      </c>
      <c r="EV49" s="13"/>
      <c r="EW49" s="12">
        <v>0</v>
      </c>
      <c r="EX49" s="12">
        <v>0</v>
      </c>
      <c r="EY49" s="12">
        <v>0</v>
      </c>
      <c r="EZ49" s="12">
        <v>0</v>
      </c>
      <c r="FA49" s="13"/>
      <c r="FB49" s="12">
        <v>0</v>
      </c>
      <c r="FC49" s="12">
        <v>0</v>
      </c>
      <c r="FD49" s="12">
        <v>0</v>
      </c>
      <c r="FE49" s="12">
        <v>0</v>
      </c>
      <c r="FF49" s="13"/>
      <c r="FG49" s="12">
        <v>0</v>
      </c>
      <c r="FH49" s="12">
        <v>0</v>
      </c>
      <c r="FI49" s="12">
        <v>0</v>
      </c>
      <c r="FJ49" s="12">
        <v>0</v>
      </c>
      <c r="FK49" s="13"/>
      <c r="FL49" s="12">
        <v>0</v>
      </c>
      <c r="FM49" s="12">
        <v>0</v>
      </c>
      <c r="FN49" s="12">
        <v>0</v>
      </c>
      <c r="FO49" s="12">
        <v>0</v>
      </c>
      <c r="FP49" s="13"/>
      <c r="FQ49" s="12">
        <v>0</v>
      </c>
      <c r="FR49" s="12">
        <v>0</v>
      </c>
      <c r="FS49" s="12">
        <v>0</v>
      </c>
      <c r="FT49" s="12">
        <v>0</v>
      </c>
      <c r="FU49" s="13"/>
      <c r="FV49" s="12">
        <v>0</v>
      </c>
      <c r="FW49" s="12">
        <v>0</v>
      </c>
      <c r="FX49" s="12">
        <v>0</v>
      </c>
      <c r="FY49" s="12">
        <v>0</v>
      </c>
      <c r="FZ49" s="13"/>
      <c r="GA49" s="12">
        <v>0</v>
      </c>
      <c r="GB49" s="12">
        <v>0</v>
      </c>
      <c r="GC49" s="12">
        <v>0</v>
      </c>
      <c r="GD49" s="12">
        <v>0</v>
      </c>
      <c r="GE49" s="13"/>
      <c r="GF49" s="12">
        <v>0</v>
      </c>
      <c r="GG49" s="12">
        <v>0</v>
      </c>
      <c r="GH49" s="12">
        <v>0</v>
      </c>
      <c r="GI49" s="12">
        <v>0</v>
      </c>
      <c r="GJ49" s="13"/>
      <c r="GK49" s="12">
        <v>0</v>
      </c>
      <c r="GL49" s="12">
        <v>0</v>
      </c>
      <c r="GM49" s="12">
        <v>0</v>
      </c>
      <c r="GN49" s="12">
        <v>0</v>
      </c>
      <c r="GO49" s="13"/>
      <c r="GP49" s="12">
        <v>0</v>
      </c>
      <c r="GQ49" s="12">
        <v>0</v>
      </c>
      <c r="GR49" s="12">
        <v>0</v>
      </c>
      <c r="GS49" s="12">
        <v>0</v>
      </c>
      <c r="GT49" s="13"/>
      <c r="GU49" s="12">
        <v>0</v>
      </c>
      <c r="GV49" s="12">
        <v>0</v>
      </c>
      <c r="GW49" s="12">
        <v>0</v>
      </c>
      <c r="GX49" s="12">
        <v>0</v>
      </c>
      <c r="GY49" s="13"/>
      <c r="GZ49" s="12">
        <v>0</v>
      </c>
      <c r="HA49" s="12">
        <v>0</v>
      </c>
      <c r="HB49" s="12">
        <v>0</v>
      </c>
      <c r="HC49" s="12">
        <v>0</v>
      </c>
      <c r="HD49" s="13"/>
      <c r="HE49" s="12">
        <v>0</v>
      </c>
      <c r="HF49" s="12">
        <v>0</v>
      </c>
      <c r="HG49" s="12">
        <v>0</v>
      </c>
      <c r="HH49" s="12">
        <v>0</v>
      </c>
      <c r="HI49" s="13"/>
      <c r="HJ49" s="12">
        <v>0</v>
      </c>
      <c r="HK49" s="12">
        <v>0</v>
      </c>
      <c r="HL49" s="12">
        <v>0</v>
      </c>
      <c r="HM49" s="12">
        <v>0</v>
      </c>
      <c r="HN49" s="13"/>
      <c r="HO49" s="12">
        <v>0</v>
      </c>
      <c r="HP49" s="12">
        <v>0</v>
      </c>
      <c r="HQ49" s="12">
        <v>0</v>
      </c>
      <c r="HR49" s="12">
        <v>0</v>
      </c>
      <c r="HS49" s="13"/>
      <c r="HT49" s="12">
        <v>0</v>
      </c>
      <c r="HU49" s="12">
        <v>0</v>
      </c>
      <c r="HV49" s="12">
        <v>0</v>
      </c>
      <c r="HW49" s="12">
        <v>0</v>
      </c>
      <c r="HX49" s="13"/>
      <c r="HY49" s="12">
        <v>0</v>
      </c>
      <c r="HZ49" s="12">
        <v>0</v>
      </c>
      <c r="IA49" s="12">
        <v>0</v>
      </c>
      <c r="IB49" s="12">
        <v>0</v>
      </c>
      <c r="IC49" s="13"/>
      <c r="ID49" s="12">
        <v>0</v>
      </c>
      <c r="IE49" s="12">
        <v>0</v>
      </c>
      <c r="IF49" s="12">
        <v>0</v>
      </c>
      <c r="IG49" s="12">
        <v>0</v>
      </c>
      <c r="IH49" s="13"/>
      <c r="II49" s="12">
        <v>0</v>
      </c>
      <c r="IJ49" s="12">
        <v>0</v>
      </c>
      <c r="IK49" s="12">
        <v>0</v>
      </c>
      <c r="IL49" s="12">
        <v>0</v>
      </c>
      <c r="IM49" s="13"/>
      <c r="IN49" s="12">
        <v>0</v>
      </c>
      <c r="IO49" s="12">
        <v>0</v>
      </c>
      <c r="IP49" s="12">
        <v>0</v>
      </c>
      <c r="IQ49" s="12">
        <v>0</v>
      </c>
      <c r="IR49" s="13"/>
      <c r="IS49" s="12">
        <v>0</v>
      </c>
      <c r="IT49" s="12">
        <v>0</v>
      </c>
      <c r="IU49" s="12">
        <v>0</v>
      </c>
      <c r="IV49" s="12">
        <v>0</v>
      </c>
      <c r="IW49" s="13"/>
      <c r="IX49" s="12">
        <v>0</v>
      </c>
      <c r="IY49" s="12">
        <v>0</v>
      </c>
      <c r="IZ49" s="12">
        <v>0</v>
      </c>
      <c r="JA49" s="12">
        <v>0</v>
      </c>
      <c r="JB49" s="13"/>
      <c r="JC49" s="12">
        <v>0</v>
      </c>
      <c r="JD49" s="12">
        <v>0</v>
      </c>
      <c r="JE49" s="12">
        <v>0</v>
      </c>
      <c r="JF49" s="12">
        <v>0</v>
      </c>
      <c r="JG49" s="13"/>
      <c r="JH49" s="12">
        <v>0</v>
      </c>
      <c r="JI49" s="12">
        <v>0</v>
      </c>
      <c r="JJ49" s="12">
        <v>0</v>
      </c>
      <c r="JK49" s="72">
        <v>0</v>
      </c>
      <c r="JL49" s="13"/>
    </row>
    <row r="50" spans="1:272" hidden="1">
      <c r="A50" s="10">
        <v>44</v>
      </c>
      <c r="B50" s="11" t="s">
        <v>60</v>
      </c>
      <c r="C50" s="12">
        <v>0</v>
      </c>
      <c r="D50" s="12">
        <v>0</v>
      </c>
      <c r="E50" s="12">
        <v>0</v>
      </c>
      <c r="F50" s="12">
        <v>0</v>
      </c>
      <c r="G50" s="13"/>
      <c r="H50" s="12">
        <v>0</v>
      </c>
      <c r="I50" s="12">
        <v>0</v>
      </c>
      <c r="J50" s="12">
        <v>0</v>
      </c>
      <c r="K50" s="12">
        <v>0</v>
      </c>
      <c r="L50" s="13"/>
      <c r="M50" s="12">
        <v>0</v>
      </c>
      <c r="N50" s="12">
        <v>0</v>
      </c>
      <c r="O50" s="12">
        <v>0</v>
      </c>
      <c r="P50" s="12">
        <v>0</v>
      </c>
      <c r="Q50" s="13"/>
      <c r="R50" s="12">
        <v>0</v>
      </c>
      <c r="S50" s="12">
        <v>0</v>
      </c>
      <c r="T50" s="12">
        <v>0</v>
      </c>
      <c r="U50" s="12">
        <v>0</v>
      </c>
      <c r="V50" s="13"/>
      <c r="W50" s="12">
        <v>0</v>
      </c>
      <c r="X50" s="12">
        <v>0</v>
      </c>
      <c r="Y50" s="12">
        <v>0</v>
      </c>
      <c r="Z50" s="12">
        <v>0</v>
      </c>
      <c r="AA50" s="13"/>
      <c r="AB50" s="12">
        <v>0</v>
      </c>
      <c r="AC50" s="12">
        <v>0</v>
      </c>
      <c r="AD50" s="12">
        <v>0</v>
      </c>
      <c r="AE50" s="12">
        <v>0</v>
      </c>
      <c r="AF50" s="13"/>
      <c r="AG50" s="12">
        <v>0</v>
      </c>
      <c r="AH50" s="12">
        <v>0</v>
      </c>
      <c r="AI50" s="12">
        <v>0</v>
      </c>
      <c r="AJ50" s="12">
        <v>0</v>
      </c>
      <c r="AK50" s="13"/>
      <c r="AL50" s="12">
        <v>0</v>
      </c>
      <c r="AM50" s="12">
        <v>0</v>
      </c>
      <c r="AN50" s="12">
        <v>0</v>
      </c>
      <c r="AO50" s="12">
        <v>0</v>
      </c>
      <c r="AP50" s="13"/>
      <c r="AQ50" s="12">
        <v>0</v>
      </c>
      <c r="AR50" s="12">
        <v>0</v>
      </c>
      <c r="AS50" s="12">
        <v>0</v>
      </c>
      <c r="AT50" s="12">
        <v>0</v>
      </c>
      <c r="AU50" s="13"/>
      <c r="AV50" s="12">
        <v>0</v>
      </c>
      <c r="AW50" s="12">
        <v>0</v>
      </c>
      <c r="AX50" s="12">
        <v>0</v>
      </c>
      <c r="AY50" s="12">
        <v>0</v>
      </c>
      <c r="AZ50" s="13"/>
      <c r="BA50" s="12">
        <v>0</v>
      </c>
      <c r="BB50" s="12">
        <v>0</v>
      </c>
      <c r="BC50" s="12">
        <v>0</v>
      </c>
      <c r="BD50" s="12">
        <v>0</v>
      </c>
      <c r="BE50" s="13"/>
      <c r="BF50" s="12">
        <v>0</v>
      </c>
      <c r="BG50" s="12">
        <v>0</v>
      </c>
      <c r="BH50" s="12">
        <v>0</v>
      </c>
      <c r="BI50" s="12">
        <v>0</v>
      </c>
      <c r="BJ50" s="13"/>
      <c r="BK50" s="12">
        <v>0</v>
      </c>
      <c r="BL50" s="12">
        <v>0</v>
      </c>
      <c r="BM50" s="12">
        <v>0</v>
      </c>
      <c r="BN50" s="12">
        <v>0</v>
      </c>
      <c r="BO50" s="13"/>
      <c r="BP50" s="12">
        <v>0</v>
      </c>
      <c r="BQ50" s="12">
        <v>0</v>
      </c>
      <c r="BR50" s="12">
        <v>0</v>
      </c>
      <c r="BS50" s="12">
        <v>0</v>
      </c>
      <c r="BT50" s="13"/>
      <c r="BU50" s="12">
        <v>0</v>
      </c>
      <c r="BV50" s="12">
        <v>0</v>
      </c>
      <c r="BW50" s="12">
        <v>0</v>
      </c>
      <c r="BX50" s="12">
        <v>0</v>
      </c>
      <c r="BY50" s="13"/>
      <c r="BZ50" s="12">
        <v>0</v>
      </c>
      <c r="CA50" s="12">
        <v>0</v>
      </c>
      <c r="CB50" s="12">
        <v>0</v>
      </c>
      <c r="CC50" s="12">
        <v>0</v>
      </c>
      <c r="CD50" s="13"/>
      <c r="CE50" s="12">
        <v>0</v>
      </c>
      <c r="CF50" s="12">
        <v>0</v>
      </c>
      <c r="CG50" s="12">
        <v>0</v>
      </c>
      <c r="CH50" s="12">
        <v>0</v>
      </c>
      <c r="CI50" s="13"/>
      <c r="CJ50" s="12">
        <v>0</v>
      </c>
      <c r="CK50" s="12">
        <v>0</v>
      </c>
      <c r="CL50" s="12">
        <v>0</v>
      </c>
      <c r="CM50" s="12">
        <v>0</v>
      </c>
      <c r="CN50" s="13"/>
      <c r="CO50" s="12">
        <v>0</v>
      </c>
      <c r="CP50" s="12">
        <v>0</v>
      </c>
      <c r="CQ50" s="12">
        <v>0</v>
      </c>
      <c r="CR50" s="12">
        <v>0</v>
      </c>
      <c r="CS50" s="13"/>
      <c r="CT50" s="12">
        <v>0</v>
      </c>
      <c r="CU50" s="12">
        <v>0</v>
      </c>
      <c r="CV50" s="12">
        <v>0</v>
      </c>
      <c r="CW50" s="12">
        <v>0</v>
      </c>
      <c r="CX50" s="13"/>
      <c r="CY50" s="12">
        <v>0</v>
      </c>
      <c r="CZ50" s="12">
        <v>0</v>
      </c>
      <c r="DA50" s="12">
        <v>0</v>
      </c>
      <c r="DB50" s="12">
        <v>0</v>
      </c>
      <c r="DC50" s="13"/>
      <c r="DD50" s="12">
        <v>0</v>
      </c>
      <c r="DE50" s="12">
        <v>0</v>
      </c>
      <c r="DF50" s="12">
        <v>0</v>
      </c>
      <c r="DG50" s="12">
        <v>0</v>
      </c>
      <c r="DH50" s="13"/>
      <c r="DI50" s="12">
        <v>0</v>
      </c>
      <c r="DJ50" s="12">
        <v>0</v>
      </c>
      <c r="DK50" s="12">
        <v>0</v>
      </c>
      <c r="DL50" s="12">
        <v>0</v>
      </c>
      <c r="DM50" s="13"/>
      <c r="DN50" s="12">
        <v>0</v>
      </c>
      <c r="DO50" s="12">
        <v>0</v>
      </c>
      <c r="DP50" s="12">
        <v>0</v>
      </c>
      <c r="DQ50" s="12">
        <v>0</v>
      </c>
      <c r="DR50" s="13"/>
      <c r="DS50" s="12">
        <v>0</v>
      </c>
      <c r="DT50" s="12">
        <v>0</v>
      </c>
      <c r="DU50" s="12">
        <v>0</v>
      </c>
      <c r="DV50" s="12">
        <v>0</v>
      </c>
      <c r="DW50" s="13"/>
      <c r="DX50" s="12">
        <v>0</v>
      </c>
      <c r="DY50" s="12">
        <v>0</v>
      </c>
      <c r="DZ50" s="12">
        <v>0</v>
      </c>
      <c r="EA50" s="12">
        <v>0</v>
      </c>
      <c r="EB50" s="13"/>
      <c r="EC50" s="12">
        <v>0</v>
      </c>
      <c r="ED50" s="12">
        <v>0</v>
      </c>
      <c r="EE50" s="12">
        <v>0</v>
      </c>
      <c r="EF50" s="12">
        <v>0</v>
      </c>
      <c r="EG50" s="13"/>
      <c r="EH50" s="12">
        <v>0</v>
      </c>
      <c r="EI50" s="12">
        <v>0</v>
      </c>
      <c r="EJ50" s="12">
        <v>0</v>
      </c>
      <c r="EK50" s="12">
        <v>0</v>
      </c>
      <c r="EL50" s="13"/>
      <c r="EM50" s="12">
        <v>0</v>
      </c>
      <c r="EN50" s="12">
        <v>0</v>
      </c>
      <c r="EO50" s="12">
        <v>0</v>
      </c>
      <c r="EP50" s="12">
        <v>0</v>
      </c>
      <c r="EQ50" s="13"/>
      <c r="ER50" s="12">
        <v>0</v>
      </c>
      <c r="ES50" s="12">
        <v>0</v>
      </c>
      <c r="ET50" s="12">
        <v>0</v>
      </c>
      <c r="EU50" s="12">
        <v>0</v>
      </c>
      <c r="EV50" s="13"/>
      <c r="EW50" s="12">
        <v>0</v>
      </c>
      <c r="EX50" s="12">
        <v>0</v>
      </c>
      <c r="EY50" s="12">
        <v>0</v>
      </c>
      <c r="EZ50" s="12">
        <v>0</v>
      </c>
      <c r="FA50" s="13"/>
      <c r="FB50" s="12">
        <v>0</v>
      </c>
      <c r="FC50" s="12">
        <v>0</v>
      </c>
      <c r="FD50" s="12">
        <v>0</v>
      </c>
      <c r="FE50" s="12">
        <v>0</v>
      </c>
      <c r="FF50" s="13"/>
      <c r="FG50" s="12">
        <v>0</v>
      </c>
      <c r="FH50" s="12">
        <v>0</v>
      </c>
      <c r="FI50" s="12">
        <v>0</v>
      </c>
      <c r="FJ50" s="12">
        <v>0</v>
      </c>
      <c r="FK50" s="13"/>
      <c r="FL50" s="12">
        <v>0</v>
      </c>
      <c r="FM50" s="12">
        <v>0</v>
      </c>
      <c r="FN50" s="12">
        <v>0</v>
      </c>
      <c r="FO50" s="12">
        <v>0</v>
      </c>
      <c r="FP50" s="13"/>
      <c r="FQ50" s="12">
        <v>0</v>
      </c>
      <c r="FR50" s="12">
        <v>0</v>
      </c>
      <c r="FS50" s="12">
        <v>0</v>
      </c>
      <c r="FT50" s="12">
        <v>0</v>
      </c>
      <c r="FU50" s="13"/>
      <c r="FV50" s="12">
        <v>0</v>
      </c>
      <c r="FW50" s="12">
        <v>0</v>
      </c>
      <c r="FX50" s="12">
        <v>0</v>
      </c>
      <c r="FY50" s="12">
        <v>0</v>
      </c>
      <c r="FZ50" s="13"/>
      <c r="GA50" s="12">
        <v>0</v>
      </c>
      <c r="GB50" s="12">
        <v>0</v>
      </c>
      <c r="GC50" s="12">
        <v>0</v>
      </c>
      <c r="GD50" s="12">
        <v>0</v>
      </c>
      <c r="GE50" s="13"/>
      <c r="GF50" s="12">
        <v>0</v>
      </c>
      <c r="GG50" s="12">
        <v>0</v>
      </c>
      <c r="GH50" s="12">
        <v>0</v>
      </c>
      <c r="GI50" s="12">
        <v>0</v>
      </c>
      <c r="GJ50" s="13"/>
      <c r="GK50" s="12">
        <v>0</v>
      </c>
      <c r="GL50" s="12">
        <v>0</v>
      </c>
      <c r="GM50" s="12">
        <v>0</v>
      </c>
      <c r="GN50" s="12">
        <v>0</v>
      </c>
      <c r="GO50" s="13"/>
      <c r="GP50" s="12">
        <v>0</v>
      </c>
      <c r="GQ50" s="12">
        <v>0</v>
      </c>
      <c r="GR50" s="12">
        <v>0</v>
      </c>
      <c r="GS50" s="12">
        <v>0</v>
      </c>
      <c r="GT50" s="13"/>
      <c r="GU50" s="12">
        <v>0</v>
      </c>
      <c r="GV50" s="12">
        <v>0</v>
      </c>
      <c r="GW50" s="12">
        <v>0</v>
      </c>
      <c r="GX50" s="12">
        <v>0</v>
      </c>
      <c r="GY50" s="13"/>
      <c r="GZ50" s="12">
        <v>0</v>
      </c>
      <c r="HA50" s="12">
        <v>0</v>
      </c>
      <c r="HB50" s="12">
        <v>0</v>
      </c>
      <c r="HC50" s="12">
        <v>0</v>
      </c>
      <c r="HD50" s="13"/>
      <c r="HE50" s="12">
        <v>0</v>
      </c>
      <c r="HF50" s="12">
        <v>0</v>
      </c>
      <c r="HG50" s="12">
        <v>0</v>
      </c>
      <c r="HH50" s="12">
        <v>0</v>
      </c>
      <c r="HI50" s="13"/>
      <c r="HJ50" s="12">
        <v>0</v>
      </c>
      <c r="HK50" s="12">
        <v>0</v>
      </c>
      <c r="HL50" s="12">
        <v>0</v>
      </c>
      <c r="HM50" s="12">
        <v>0</v>
      </c>
      <c r="HN50" s="13"/>
      <c r="HO50" s="12">
        <v>0</v>
      </c>
      <c r="HP50" s="12">
        <v>0</v>
      </c>
      <c r="HQ50" s="12">
        <v>0</v>
      </c>
      <c r="HR50" s="12">
        <v>0</v>
      </c>
      <c r="HS50" s="13"/>
      <c r="HT50" s="12">
        <v>0</v>
      </c>
      <c r="HU50" s="12">
        <v>0</v>
      </c>
      <c r="HV50" s="12">
        <v>0</v>
      </c>
      <c r="HW50" s="12">
        <v>0</v>
      </c>
      <c r="HX50" s="13"/>
      <c r="HY50" s="12">
        <v>0</v>
      </c>
      <c r="HZ50" s="12">
        <v>0</v>
      </c>
      <c r="IA50" s="12">
        <v>0</v>
      </c>
      <c r="IB50" s="12">
        <v>0</v>
      </c>
      <c r="IC50" s="13"/>
      <c r="ID50" s="12">
        <v>0</v>
      </c>
      <c r="IE50" s="12">
        <v>0</v>
      </c>
      <c r="IF50" s="12">
        <v>0</v>
      </c>
      <c r="IG50" s="12">
        <v>0</v>
      </c>
      <c r="IH50" s="13"/>
      <c r="II50" s="12">
        <v>0</v>
      </c>
      <c r="IJ50" s="12">
        <v>0</v>
      </c>
      <c r="IK50" s="12">
        <v>0</v>
      </c>
      <c r="IL50" s="12">
        <v>0</v>
      </c>
      <c r="IM50" s="13"/>
      <c r="IN50" s="12">
        <v>0</v>
      </c>
      <c r="IO50" s="12">
        <v>0</v>
      </c>
      <c r="IP50" s="12">
        <v>0</v>
      </c>
      <c r="IQ50" s="12">
        <v>0</v>
      </c>
      <c r="IR50" s="13"/>
      <c r="IS50" s="12">
        <v>0</v>
      </c>
      <c r="IT50" s="12">
        <v>0</v>
      </c>
      <c r="IU50" s="12">
        <v>0</v>
      </c>
      <c r="IV50" s="12">
        <v>0</v>
      </c>
      <c r="IW50" s="13"/>
      <c r="IX50" s="12">
        <v>0</v>
      </c>
      <c r="IY50" s="12">
        <v>0</v>
      </c>
      <c r="IZ50" s="12">
        <v>0</v>
      </c>
      <c r="JA50" s="12">
        <v>0</v>
      </c>
      <c r="JB50" s="13"/>
      <c r="JC50" s="12">
        <v>0</v>
      </c>
      <c r="JD50" s="12">
        <v>0</v>
      </c>
      <c r="JE50" s="12">
        <v>0</v>
      </c>
      <c r="JF50" s="12">
        <v>0</v>
      </c>
      <c r="JG50" s="13"/>
      <c r="JH50" s="12">
        <v>0</v>
      </c>
      <c r="JI50" s="12">
        <v>0</v>
      </c>
      <c r="JJ50" s="12">
        <v>0</v>
      </c>
      <c r="JK50" s="72">
        <v>0</v>
      </c>
      <c r="JL50" s="13"/>
    </row>
    <row r="51" spans="1:272" hidden="1">
      <c r="A51" s="10">
        <v>45</v>
      </c>
      <c r="B51" s="11" t="s">
        <v>61</v>
      </c>
      <c r="C51" s="12">
        <v>0</v>
      </c>
      <c r="D51" s="12">
        <v>0</v>
      </c>
      <c r="E51" s="12">
        <v>0</v>
      </c>
      <c r="F51" s="12">
        <v>0</v>
      </c>
      <c r="G51" s="13"/>
      <c r="H51" s="12">
        <v>0</v>
      </c>
      <c r="I51" s="12">
        <v>0</v>
      </c>
      <c r="J51" s="12">
        <v>0</v>
      </c>
      <c r="K51" s="12">
        <v>0</v>
      </c>
      <c r="L51" s="13"/>
      <c r="M51" s="12">
        <v>0</v>
      </c>
      <c r="N51" s="12">
        <v>0</v>
      </c>
      <c r="O51" s="12">
        <v>0</v>
      </c>
      <c r="P51" s="12">
        <v>0</v>
      </c>
      <c r="Q51" s="13"/>
      <c r="R51" s="12">
        <v>0</v>
      </c>
      <c r="S51" s="12">
        <v>0</v>
      </c>
      <c r="T51" s="12">
        <v>0</v>
      </c>
      <c r="U51" s="12">
        <v>0</v>
      </c>
      <c r="V51" s="13"/>
      <c r="W51" s="12">
        <v>0</v>
      </c>
      <c r="X51" s="12">
        <v>0</v>
      </c>
      <c r="Y51" s="12">
        <v>0</v>
      </c>
      <c r="Z51" s="12">
        <v>0</v>
      </c>
      <c r="AA51" s="13"/>
      <c r="AB51" s="12">
        <v>0</v>
      </c>
      <c r="AC51" s="12">
        <v>0</v>
      </c>
      <c r="AD51" s="12">
        <v>0</v>
      </c>
      <c r="AE51" s="12">
        <v>0</v>
      </c>
      <c r="AF51" s="13"/>
      <c r="AG51" s="12">
        <v>0</v>
      </c>
      <c r="AH51" s="12">
        <v>0</v>
      </c>
      <c r="AI51" s="12">
        <v>0</v>
      </c>
      <c r="AJ51" s="12">
        <v>0</v>
      </c>
      <c r="AK51" s="13"/>
      <c r="AL51" s="12">
        <v>0</v>
      </c>
      <c r="AM51" s="12">
        <v>0</v>
      </c>
      <c r="AN51" s="12">
        <v>0</v>
      </c>
      <c r="AO51" s="12">
        <v>0</v>
      </c>
      <c r="AP51" s="13"/>
      <c r="AQ51" s="12">
        <v>0</v>
      </c>
      <c r="AR51" s="12">
        <v>0</v>
      </c>
      <c r="AS51" s="12">
        <v>0</v>
      </c>
      <c r="AT51" s="12">
        <v>0</v>
      </c>
      <c r="AU51" s="13"/>
      <c r="AV51" s="12">
        <v>0</v>
      </c>
      <c r="AW51" s="12">
        <v>0</v>
      </c>
      <c r="AX51" s="12">
        <v>0</v>
      </c>
      <c r="AY51" s="12">
        <v>0</v>
      </c>
      <c r="AZ51" s="13"/>
      <c r="BA51" s="12">
        <v>0</v>
      </c>
      <c r="BB51" s="12">
        <v>0</v>
      </c>
      <c r="BC51" s="12">
        <v>0</v>
      </c>
      <c r="BD51" s="12">
        <v>0</v>
      </c>
      <c r="BE51" s="13"/>
      <c r="BF51" s="12">
        <v>0</v>
      </c>
      <c r="BG51" s="12">
        <v>0</v>
      </c>
      <c r="BH51" s="12">
        <v>0</v>
      </c>
      <c r="BI51" s="12">
        <v>0</v>
      </c>
      <c r="BJ51" s="13"/>
      <c r="BK51" s="12">
        <v>0</v>
      </c>
      <c r="BL51" s="12">
        <v>0</v>
      </c>
      <c r="BM51" s="12">
        <v>0</v>
      </c>
      <c r="BN51" s="12">
        <v>0</v>
      </c>
      <c r="BO51" s="13"/>
      <c r="BP51" s="12">
        <v>0</v>
      </c>
      <c r="BQ51" s="12">
        <v>0</v>
      </c>
      <c r="BR51" s="12">
        <v>0</v>
      </c>
      <c r="BS51" s="12">
        <v>0</v>
      </c>
      <c r="BT51" s="13"/>
      <c r="BU51" s="12">
        <v>0</v>
      </c>
      <c r="BV51" s="12">
        <v>0</v>
      </c>
      <c r="BW51" s="12">
        <v>0</v>
      </c>
      <c r="BX51" s="12">
        <v>0</v>
      </c>
      <c r="BY51" s="13"/>
      <c r="BZ51" s="12">
        <v>0</v>
      </c>
      <c r="CA51" s="12">
        <v>0</v>
      </c>
      <c r="CB51" s="12">
        <v>0</v>
      </c>
      <c r="CC51" s="12">
        <v>0</v>
      </c>
      <c r="CD51" s="13"/>
      <c r="CE51" s="12">
        <v>0</v>
      </c>
      <c r="CF51" s="12">
        <v>0</v>
      </c>
      <c r="CG51" s="12">
        <v>0</v>
      </c>
      <c r="CH51" s="12">
        <v>0</v>
      </c>
      <c r="CI51" s="13"/>
      <c r="CJ51" s="12">
        <v>0</v>
      </c>
      <c r="CK51" s="12">
        <v>0</v>
      </c>
      <c r="CL51" s="12">
        <v>0</v>
      </c>
      <c r="CM51" s="12">
        <v>0</v>
      </c>
      <c r="CN51" s="13"/>
      <c r="CO51" s="12">
        <v>0</v>
      </c>
      <c r="CP51" s="12">
        <v>0</v>
      </c>
      <c r="CQ51" s="12">
        <v>0</v>
      </c>
      <c r="CR51" s="12">
        <v>0</v>
      </c>
      <c r="CS51" s="13"/>
      <c r="CT51" s="12">
        <v>0</v>
      </c>
      <c r="CU51" s="12">
        <v>0</v>
      </c>
      <c r="CV51" s="12">
        <v>0</v>
      </c>
      <c r="CW51" s="12">
        <v>0</v>
      </c>
      <c r="CX51" s="13"/>
      <c r="CY51" s="12">
        <v>0</v>
      </c>
      <c r="CZ51" s="12">
        <v>0</v>
      </c>
      <c r="DA51" s="12">
        <v>0</v>
      </c>
      <c r="DB51" s="12">
        <v>0</v>
      </c>
      <c r="DC51" s="13"/>
      <c r="DD51" s="12">
        <v>0</v>
      </c>
      <c r="DE51" s="12">
        <v>0</v>
      </c>
      <c r="DF51" s="12">
        <v>0</v>
      </c>
      <c r="DG51" s="12">
        <v>0</v>
      </c>
      <c r="DH51" s="13"/>
      <c r="DI51" s="12">
        <v>0</v>
      </c>
      <c r="DJ51" s="12">
        <v>0</v>
      </c>
      <c r="DK51" s="12">
        <v>0</v>
      </c>
      <c r="DL51" s="12">
        <v>0</v>
      </c>
      <c r="DM51" s="13"/>
      <c r="DN51" s="12">
        <v>0</v>
      </c>
      <c r="DO51" s="12">
        <v>0</v>
      </c>
      <c r="DP51" s="12">
        <v>0</v>
      </c>
      <c r="DQ51" s="12">
        <v>0</v>
      </c>
      <c r="DR51" s="13"/>
      <c r="DS51" s="12">
        <v>0</v>
      </c>
      <c r="DT51" s="12">
        <v>0</v>
      </c>
      <c r="DU51" s="12">
        <v>0</v>
      </c>
      <c r="DV51" s="12">
        <v>0</v>
      </c>
      <c r="DW51" s="13"/>
      <c r="DX51" s="12">
        <v>0</v>
      </c>
      <c r="DY51" s="12">
        <v>0</v>
      </c>
      <c r="DZ51" s="12">
        <v>0</v>
      </c>
      <c r="EA51" s="12">
        <v>0</v>
      </c>
      <c r="EB51" s="13"/>
      <c r="EC51" s="12">
        <v>0</v>
      </c>
      <c r="ED51" s="12">
        <v>0</v>
      </c>
      <c r="EE51" s="12">
        <v>0</v>
      </c>
      <c r="EF51" s="12">
        <v>0</v>
      </c>
      <c r="EG51" s="13"/>
      <c r="EH51" s="12">
        <v>0</v>
      </c>
      <c r="EI51" s="12">
        <v>0</v>
      </c>
      <c r="EJ51" s="12">
        <v>0</v>
      </c>
      <c r="EK51" s="12">
        <v>0</v>
      </c>
      <c r="EL51" s="13"/>
      <c r="EM51" s="12">
        <v>0</v>
      </c>
      <c r="EN51" s="12">
        <v>0</v>
      </c>
      <c r="EO51" s="12">
        <v>0</v>
      </c>
      <c r="EP51" s="12">
        <v>0</v>
      </c>
      <c r="EQ51" s="13"/>
      <c r="ER51" s="12">
        <v>0</v>
      </c>
      <c r="ES51" s="12">
        <v>0</v>
      </c>
      <c r="ET51" s="12">
        <v>0</v>
      </c>
      <c r="EU51" s="12">
        <v>0</v>
      </c>
      <c r="EV51" s="13"/>
      <c r="EW51" s="12">
        <v>0</v>
      </c>
      <c r="EX51" s="12">
        <v>0</v>
      </c>
      <c r="EY51" s="12">
        <v>0</v>
      </c>
      <c r="EZ51" s="12">
        <v>0</v>
      </c>
      <c r="FA51" s="13"/>
      <c r="FB51" s="12">
        <v>0</v>
      </c>
      <c r="FC51" s="12">
        <v>0</v>
      </c>
      <c r="FD51" s="12">
        <v>0</v>
      </c>
      <c r="FE51" s="12">
        <v>0</v>
      </c>
      <c r="FF51" s="13"/>
      <c r="FG51" s="12">
        <v>0</v>
      </c>
      <c r="FH51" s="12">
        <v>0</v>
      </c>
      <c r="FI51" s="12">
        <v>0</v>
      </c>
      <c r="FJ51" s="12">
        <v>0</v>
      </c>
      <c r="FK51" s="13"/>
      <c r="FL51" s="12">
        <v>0</v>
      </c>
      <c r="FM51" s="12">
        <v>0</v>
      </c>
      <c r="FN51" s="12">
        <v>0</v>
      </c>
      <c r="FO51" s="12">
        <v>0</v>
      </c>
      <c r="FP51" s="13"/>
      <c r="FQ51" s="12">
        <v>0</v>
      </c>
      <c r="FR51" s="12">
        <v>0</v>
      </c>
      <c r="FS51" s="12">
        <v>0</v>
      </c>
      <c r="FT51" s="12">
        <v>0</v>
      </c>
      <c r="FU51" s="13"/>
      <c r="FV51" s="12">
        <v>0</v>
      </c>
      <c r="FW51" s="12">
        <v>0</v>
      </c>
      <c r="FX51" s="12">
        <v>0</v>
      </c>
      <c r="FY51" s="12">
        <v>0</v>
      </c>
      <c r="FZ51" s="13"/>
      <c r="GA51" s="12">
        <v>0</v>
      </c>
      <c r="GB51" s="12">
        <v>0</v>
      </c>
      <c r="GC51" s="12">
        <v>0</v>
      </c>
      <c r="GD51" s="12">
        <v>0</v>
      </c>
      <c r="GE51" s="13"/>
      <c r="GF51" s="12">
        <v>0</v>
      </c>
      <c r="GG51" s="12">
        <v>0</v>
      </c>
      <c r="GH51" s="12">
        <v>0</v>
      </c>
      <c r="GI51" s="12">
        <v>0</v>
      </c>
      <c r="GJ51" s="13"/>
      <c r="GK51" s="12">
        <v>0</v>
      </c>
      <c r="GL51" s="12">
        <v>0</v>
      </c>
      <c r="GM51" s="12">
        <v>0</v>
      </c>
      <c r="GN51" s="12">
        <v>0</v>
      </c>
      <c r="GO51" s="13"/>
      <c r="GP51" s="12">
        <v>0</v>
      </c>
      <c r="GQ51" s="12">
        <v>0</v>
      </c>
      <c r="GR51" s="12">
        <v>0</v>
      </c>
      <c r="GS51" s="12">
        <v>0</v>
      </c>
      <c r="GT51" s="13"/>
      <c r="GU51" s="12">
        <v>0</v>
      </c>
      <c r="GV51" s="12">
        <v>0</v>
      </c>
      <c r="GW51" s="12">
        <v>0</v>
      </c>
      <c r="GX51" s="12">
        <v>0</v>
      </c>
      <c r="GY51" s="13"/>
      <c r="GZ51" s="12">
        <v>0</v>
      </c>
      <c r="HA51" s="12">
        <v>0</v>
      </c>
      <c r="HB51" s="12">
        <v>0</v>
      </c>
      <c r="HC51" s="12">
        <v>0</v>
      </c>
      <c r="HD51" s="13"/>
      <c r="HE51" s="12">
        <v>0</v>
      </c>
      <c r="HF51" s="12">
        <v>0</v>
      </c>
      <c r="HG51" s="12">
        <v>0</v>
      </c>
      <c r="HH51" s="12">
        <v>0</v>
      </c>
      <c r="HI51" s="13"/>
      <c r="HJ51" s="12">
        <v>0</v>
      </c>
      <c r="HK51" s="12">
        <v>0</v>
      </c>
      <c r="HL51" s="12">
        <v>0</v>
      </c>
      <c r="HM51" s="12">
        <v>0</v>
      </c>
      <c r="HN51" s="13"/>
      <c r="HO51" s="12">
        <v>0</v>
      </c>
      <c r="HP51" s="12">
        <v>0</v>
      </c>
      <c r="HQ51" s="12">
        <v>0</v>
      </c>
      <c r="HR51" s="12">
        <v>0</v>
      </c>
      <c r="HS51" s="13"/>
      <c r="HT51" s="12">
        <v>0</v>
      </c>
      <c r="HU51" s="12">
        <v>0</v>
      </c>
      <c r="HV51" s="12">
        <v>0</v>
      </c>
      <c r="HW51" s="12">
        <v>0</v>
      </c>
      <c r="HX51" s="13"/>
      <c r="HY51" s="12">
        <v>0</v>
      </c>
      <c r="HZ51" s="12">
        <v>0</v>
      </c>
      <c r="IA51" s="12">
        <v>0</v>
      </c>
      <c r="IB51" s="12">
        <v>0</v>
      </c>
      <c r="IC51" s="13"/>
      <c r="ID51" s="12">
        <v>0</v>
      </c>
      <c r="IE51" s="12">
        <v>0</v>
      </c>
      <c r="IF51" s="12">
        <v>0</v>
      </c>
      <c r="IG51" s="12">
        <v>0</v>
      </c>
      <c r="IH51" s="13"/>
      <c r="II51" s="12">
        <v>0</v>
      </c>
      <c r="IJ51" s="12">
        <v>0</v>
      </c>
      <c r="IK51" s="12">
        <v>0</v>
      </c>
      <c r="IL51" s="12">
        <v>0</v>
      </c>
      <c r="IM51" s="13"/>
      <c r="IN51" s="12">
        <v>0</v>
      </c>
      <c r="IO51" s="12">
        <v>0</v>
      </c>
      <c r="IP51" s="12">
        <v>0</v>
      </c>
      <c r="IQ51" s="12">
        <v>0</v>
      </c>
      <c r="IR51" s="13"/>
      <c r="IS51" s="12">
        <v>0</v>
      </c>
      <c r="IT51" s="12">
        <v>0</v>
      </c>
      <c r="IU51" s="12">
        <v>0</v>
      </c>
      <c r="IV51" s="12">
        <v>0</v>
      </c>
      <c r="IW51" s="13"/>
      <c r="IX51" s="12">
        <v>0</v>
      </c>
      <c r="IY51" s="12">
        <v>0</v>
      </c>
      <c r="IZ51" s="12">
        <v>0</v>
      </c>
      <c r="JA51" s="12">
        <v>0</v>
      </c>
      <c r="JB51" s="13"/>
      <c r="JC51" s="12">
        <v>0</v>
      </c>
      <c r="JD51" s="12">
        <v>0</v>
      </c>
      <c r="JE51" s="12">
        <v>0</v>
      </c>
      <c r="JF51" s="12">
        <v>0</v>
      </c>
      <c r="JG51" s="13"/>
      <c r="JH51" s="12">
        <v>0</v>
      </c>
      <c r="JI51" s="12">
        <v>0</v>
      </c>
      <c r="JJ51" s="12">
        <v>0</v>
      </c>
      <c r="JK51" s="72">
        <v>0</v>
      </c>
      <c r="JL51" s="13"/>
    </row>
    <row r="52" spans="1:272" hidden="1">
      <c r="A52" s="10">
        <v>46</v>
      </c>
      <c r="B52" s="11" t="s">
        <v>62</v>
      </c>
      <c r="C52" s="12">
        <v>0</v>
      </c>
      <c r="D52" s="12">
        <v>0</v>
      </c>
      <c r="E52" s="12">
        <v>0</v>
      </c>
      <c r="F52" s="12">
        <v>0</v>
      </c>
      <c r="G52" s="13"/>
      <c r="H52" s="12">
        <v>0</v>
      </c>
      <c r="I52" s="12">
        <v>0</v>
      </c>
      <c r="J52" s="12">
        <v>0</v>
      </c>
      <c r="K52" s="12">
        <v>0</v>
      </c>
      <c r="L52" s="13"/>
      <c r="M52" s="12">
        <v>0</v>
      </c>
      <c r="N52" s="12">
        <v>0</v>
      </c>
      <c r="O52" s="12">
        <v>0</v>
      </c>
      <c r="P52" s="12">
        <v>0</v>
      </c>
      <c r="Q52" s="13"/>
      <c r="R52" s="12">
        <v>0</v>
      </c>
      <c r="S52" s="12">
        <v>0</v>
      </c>
      <c r="T52" s="12">
        <v>0</v>
      </c>
      <c r="U52" s="12">
        <v>0</v>
      </c>
      <c r="V52" s="13"/>
      <c r="W52" s="12">
        <v>0</v>
      </c>
      <c r="X52" s="12">
        <v>0</v>
      </c>
      <c r="Y52" s="12">
        <v>0</v>
      </c>
      <c r="Z52" s="12">
        <v>0</v>
      </c>
      <c r="AA52" s="13"/>
      <c r="AB52" s="12">
        <v>0</v>
      </c>
      <c r="AC52" s="12">
        <v>0</v>
      </c>
      <c r="AD52" s="12">
        <v>0</v>
      </c>
      <c r="AE52" s="12">
        <v>0</v>
      </c>
      <c r="AF52" s="13"/>
      <c r="AG52" s="12">
        <v>0</v>
      </c>
      <c r="AH52" s="12">
        <v>0</v>
      </c>
      <c r="AI52" s="12">
        <v>0</v>
      </c>
      <c r="AJ52" s="12">
        <v>0</v>
      </c>
      <c r="AK52" s="13"/>
      <c r="AL52" s="12">
        <v>0</v>
      </c>
      <c r="AM52" s="12">
        <v>0</v>
      </c>
      <c r="AN52" s="12">
        <v>0</v>
      </c>
      <c r="AO52" s="12">
        <v>0</v>
      </c>
      <c r="AP52" s="13"/>
      <c r="AQ52" s="12">
        <v>0</v>
      </c>
      <c r="AR52" s="12">
        <v>0</v>
      </c>
      <c r="AS52" s="12">
        <v>0</v>
      </c>
      <c r="AT52" s="12">
        <v>0</v>
      </c>
      <c r="AU52" s="13"/>
      <c r="AV52" s="12">
        <v>0</v>
      </c>
      <c r="AW52" s="12">
        <v>0</v>
      </c>
      <c r="AX52" s="12">
        <v>0</v>
      </c>
      <c r="AY52" s="12">
        <v>0</v>
      </c>
      <c r="AZ52" s="13"/>
      <c r="BA52" s="12">
        <v>0</v>
      </c>
      <c r="BB52" s="12">
        <v>0</v>
      </c>
      <c r="BC52" s="12">
        <v>0</v>
      </c>
      <c r="BD52" s="12">
        <v>0</v>
      </c>
      <c r="BE52" s="13"/>
      <c r="BF52" s="12">
        <v>0</v>
      </c>
      <c r="BG52" s="12">
        <v>0</v>
      </c>
      <c r="BH52" s="12">
        <v>0</v>
      </c>
      <c r="BI52" s="12">
        <v>0</v>
      </c>
      <c r="BJ52" s="13"/>
      <c r="BK52" s="12">
        <v>0</v>
      </c>
      <c r="BL52" s="12">
        <v>0</v>
      </c>
      <c r="BM52" s="12">
        <v>0</v>
      </c>
      <c r="BN52" s="12">
        <v>0</v>
      </c>
      <c r="BO52" s="13"/>
      <c r="BP52" s="12">
        <v>0</v>
      </c>
      <c r="BQ52" s="12">
        <v>0</v>
      </c>
      <c r="BR52" s="12">
        <v>0</v>
      </c>
      <c r="BS52" s="12">
        <v>0</v>
      </c>
      <c r="BT52" s="13"/>
      <c r="BU52" s="12">
        <v>0</v>
      </c>
      <c r="BV52" s="12">
        <v>0</v>
      </c>
      <c r="BW52" s="12">
        <v>0</v>
      </c>
      <c r="BX52" s="12">
        <v>0</v>
      </c>
      <c r="BY52" s="13"/>
      <c r="BZ52" s="12">
        <v>0</v>
      </c>
      <c r="CA52" s="12">
        <v>0</v>
      </c>
      <c r="CB52" s="12">
        <v>0</v>
      </c>
      <c r="CC52" s="12">
        <v>0</v>
      </c>
      <c r="CD52" s="13"/>
      <c r="CE52" s="12">
        <v>0</v>
      </c>
      <c r="CF52" s="12">
        <v>0</v>
      </c>
      <c r="CG52" s="12">
        <v>0</v>
      </c>
      <c r="CH52" s="12">
        <v>0</v>
      </c>
      <c r="CI52" s="13"/>
      <c r="CJ52" s="12">
        <v>0</v>
      </c>
      <c r="CK52" s="12">
        <v>0</v>
      </c>
      <c r="CL52" s="12">
        <v>0</v>
      </c>
      <c r="CM52" s="12">
        <v>0</v>
      </c>
      <c r="CN52" s="13"/>
      <c r="CO52" s="12">
        <v>0</v>
      </c>
      <c r="CP52" s="12">
        <v>0</v>
      </c>
      <c r="CQ52" s="12">
        <v>0</v>
      </c>
      <c r="CR52" s="12">
        <v>0</v>
      </c>
      <c r="CS52" s="13"/>
      <c r="CT52" s="12">
        <v>0</v>
      </c>
      <c r="CU52" s="12">
        <v>0</v>
      </c>
      <c r="CV52" s="12">
        <v>0</v>
      </c>
      <c r="CW52" s="12">
        <v>0</v>
      </c>
      <c r="CX52" s="13"/>
      <c r="CY52" s="12">
        <v>0</v>
      </c>
      <c r="CZ52" s="12">
        <v>0</v>
      </c>
      <c r="DA52" s="12">
        <v>0</v>
      </c>
      <c r="DB52" s="12">
        <v>0</v>
      </c>
      <c r="DC52" s="13"/>
      <c r="DD52" s="12">
        <v>0</v>
      </c>
      <c r="DE52" s="12">
        <v>0</v>
      </c>
      <c r="DF52" s="12">
        <v>0</v>
      </c>
      <c r="DG52" s="12">
        <v>0</v>
      </c>
      <c r="DH52" s="13"/>
      <c r="DI52" s="12">
        <v>0</v>
      </c>
      <c r="DJ52" s="12">
        <v>0</v>
      </c>
      <c r="DK52" s="12">
        <v>0</v>
      </c>
      <c r="DL52" s="12">
        <v>0</v>
      </c>
      <c r="DM52" s="13"/>
      <c r="DN52" s="12">
        <v>0</v>
      </c>
      <c r="DO52" s="12">
        <v>0</v>
      </c>
      <c r="DP52" s="12">
        <v>0</v>
      </c>
      <c r="DQ52" s="12">
        <v>0</v>
      </c>
      <c r="DR52" s="13"/>
      <c r="DS52" s="12">
        <v>0</v>
      </c>
      <c r="DT52" s="12">
        <v>0</v>
      </c>
      <c r="DU52" s="12">
        <v>0</v>
      </c>
      <c r="DV52" s="12">
        <v>0</v>
      </c>
      <c r="DW52" s="13"/>
      <c r="DX52" s="12">
        <v>0</v>
      </c>
      <c r="DY52" s="12">
        <v>0</v>
      </c>
      <c r="DZ52" s="12">
        <v>0</v>
      </c>
      <c r="EA52" s="12">
        <v>0</v>
      </c>
      <c r="EB52" s="13"/>
      <c r="EC52" s="12">
        <v>0</v>
      </c>
      <c r="ED52" s="12">
        <v>0</v>
      </c>
      <c r="EE52" s="12">
        <v>0</v>
      </c>
      <c r="EF52" s="12">
        <v>0</v>
      </c>
      <c r="EG52" s="13"/>
      <c r="EH52" s="12">
        <v>0</v>
      </c>
      <c r="EI52" s="12">
        <v>0</v>
      </c>
      <c r="EJ52" s="12">
        <v>0</v>
      </c>
      <c r="EK52" s="12">
        <v>0</v>
      </c>
      <c r="EL52" s="13"/>
      <c r="EM52" s="12">
        <v>0</v>
      </c>
      <c r="EN52" s="12">
        <v>0</v>
      </c>
      <c r="EO52" s="12">
        <v>0</v>
      </c>
      <c r="EP52" s="12">
        <v>0</v>
      </c>
      <c r="EQ52" s="13"/>
      <c r="ER52" s="12">
        <v>0</v>
      </c>
      <c r="ES52" s="12">
        <v>0</v>
      </c>
      <c r="ET52" s="12">
        <v>0</v>
      </c>
      <c r="EU52" s="12">
        <v>0</v>
      </c>
      <c r="EV52" s="13"/>
      <c r="EW52" s="12">
        <v>0</v>
      </c>
      <c r="EX52" s="12">
        <v>0</v>
      </c>
      <c r="EY52" s="12">
        <v>0</v>
      </c>
      <c r="EZ52" s="12">
        <v>0</v>
      </c>
      <c r="FA52" s="13"/>
      <c r="FB52" s="12">
        <v>0</v>
      </c>
      <c r="FC52" s="12">
        <v>0</v>
      </c>
      <c r="FD52" s="12">
        <v>0</v>
      </c>
      <c r="FE52" s="12">
        <v>0</v>
      </c>
      <c r="FF52" s="13"/>
      <c r="FG52" s="12">
        <v>0</v>
      </c>
      <c r="FH52" s="12">
        <v>0</v>
      </c>
      <c r="FI52" s="12">
        <v>0</v>
      </c>
      <c r="FJ52" s="12">
        <v>0</v>
      </c>
      <c r="FK52" s="13"/>
      <c r="FL52" s="12">
        <v>0</v>
      </c>
      <c r="FM52" s="12">
        <v>0</v>
      </c>
      <c r="FN52" s="12">
        <v>0</v>
      </c>
      <c r="FO52" s="12">
        <v>0</v>
      </c>
      <c r="FP52" s="13"/>
      <c r="FQ52" s="12">
        <v>0</v>
      </c>
      <c r="FR52" s="12">
        <v>0</v>
      </c>
      <c r="FS52" s="12">
        <v>0</v>
      </c>
      <c r="FT52" s="12">
        <v>0</v>
      </c>
      <c r="FU52" s="13"/>
      <c r="FV52" s="12">
        <v>0</v>
      </c>
      <c r="FW52" s="12">
        <v>0</v>
      </c>
      <c r="FX52" s="12">
        <v>0</v>
      </c>
      <c r="FY52" s="12">
        <v>0</v>
      </c>
      <c r="FZ52" s="13"/>
      <c r="GA52" s="12">
        <v>0</v>
      </c>
      <c r="GB52" s="12">
        <v>0</v>
      </c>
      <c r="GC52" s="12">
        <v>0</v>
      </c>
      <c r="GD52" s="12">
        <v>0</v>
      </c>
      <c r="GE52" s="13"/>
      <c r="GF52" s="12">
        <v>0</v>
      </c>
      <c r="GG52" s="12">
        <v>0</v>
      </c>
      <c r="GH52" s="12">
        <v>0</v>
      </c>
      <c r="GI52" s="12">
        <v>0</v>
      </c>
      <c r="GJ52" s="13"/>
      <c r="GK52" s="12">
        <v>0</v>
      </c>
      <c r="GL52" s="12">
        <v>0</v>
      </c>
      <c r="GM52" s="12">
        <v>0</v>
      </c>
      <c r="GN52" s="12">
        <v>0</v>
      </c>
      <c r="GO52" s="13"/>
      <c r="GP52" s="12">
        <v>0</v>
      </c>
      <c r="GQ52" s="12">
        <v>0</v>
      </c>
      <c r="GR52" s="12">
        <v>0</v>
      </c>
      <c r="GS52" s="12">
        <v>0</v>
      </c>
      <c r="GT52" s="13"/>
      <c r="GU52" s="12">
        <v>0</v>
      </c>
      <c r="GV52" s="12">
        <v>0</v>
      </c>
      <c r="GW52" s="12">
        <v>0</v>
      </c>
      <c r="GX52" s="12">
        <v>0</v>
      </c>
      <c r="GY52" s="13"/>
      <c r="GZ52" s="12">
        <v>0</v>
      </c>
      <c r="HA52" s="12">
        <v>0</v>
      </c>
      <c r="HB52" s="12">
        <v>0</v>
      </c>
      <c r="HC52" s="12">
        <v>0</v>
      </c>
      <c r="HD52" s="13"/>
      <c r="HE52" s="12">
        <v>0</v>
      </c>
      <c r="HF52" s="12">
        <v>0</v>
      </c>
      <c r="HG52" s="12">
        <v>0</v>
      </c>
      <c r="HH52" s="12">
        <v>0</v>
      </c>
      <c r="HI52" s="13"/>
      <c r="HJ52" s="12">
        <v>0</v>
      </c>
      <c r="HK52" s="12">
        <v>0</v>
      </c>
      <c r="HL52" s="12">
        <v>0</v>
      </c>
      <c r="HM52" s="12">
        <v>0</v>
      </c>
      <c r="HN52" s="13"/>
      <c r="HO52" s="12">
        <v>0</v>
      </c>
      <c r="HP52" s="12">
        <v>0</v>
      </c>
      <c r="HQ52" s="12">
        <v>0</v>
      </c>
      <c r="HR52" s="12">
        <v>0</v>
      </c>
      <c r="HS52" s="13"/>
      <c r="HT52" s="12">
        <v>0</v>
      </c>
      <c r="HU52" s="12">
        <v>0</v>
      </c>
      <c r="HV52" s="12">
        <v>0</v>
      </c>
      <c r="HW52" s="12">
        <v>0</v>
      </c>
      <c r="HX52" s="13"/>
      <c r="HY52" s="12">
        <v>0</v>
      </c>
      <c r="HZ52" s="12">
        <v>0</v>
      </c>
      <c r="IA52" s="12">
        <v>0</v>
      </c>
      <c r="IB52" s="12">
        <v>0</v>
      </c>
      <c r="IC52" s="13"/>
      <c r="ID52" s="12">
        <v>0</v>
      </c>
      <c r="IE52" s="12">
        <v>0</v>
      </c>
      <c r="IF52" s="12">
        <v>0</v>
      </c>
      <c r="IG52" s="12">
        <v>0</v>
      </c>
      <c r="IH52" s="13"/>
      <c r="II52" s="12">
        <v>0</v>
      </c>
      <c r="IJ52" s="12">
        <v>0</v>
      </c>
      <c r="IK52" s="12">
        <v>0</v>
      </c>
      <c r="IL52" s="12">
        <v>0</v>
      </c>
      <c r="IM52" s="13"/>
      <c r="IN52" s="12">
        <v>0</v>
      </c>
      <c r="IO52" s="12">
        <v>0</v>
      </c>
      <c r="IP52" s="12">
        <v>0</v>
      </c>
      <c r="IQ52" s="12">
        <v>0</v>
      </c>
      <c r="IR52" s="13"/>
      <c r="IS52" s="12">
        <v>0</v>
      </c>
      <c r="IT52" s="12">
        <v>0</v>
      </c>
      <c r="IU52" s="12">
        <v>0</v>
      </c>
      <c r="IV52" s="12">
        <v>0</v>
      </c>
      <c r="IW52" s="13"/>
      <c r="IX52" s="12">
        <v>0</v>
      </c>
      <c r="IY52" s="12">
        <v>0</v>
      </c>
      <c r="IZ52" s="12">
        <v>0</v>
      </c>
      <c r="JA52" s="12">
        <v>0</v>
      </c>
      <c r="JB52" s="13"/>
      <c r="JC52" s="12">
        <v>0</v>
      </c>
      <c r="JD52" s="12">
        <v>0</v>
      </c>
      <c r="JE52" s="12">
        <v>0</v>
      </c>
      <c r="JF52" s="12">
        <v>0</v>
      </c>
      <c r="JG52" s="13"/>
      <c r="JH52" s="12">
        <v>0</v>
      </c>
      <c r="JI52" s="12">
        <v>0</v>
      </c>
      <c r="JJ52" s="12">
        <v>0</v>
      </c>
      <c r="JK52" s="72">
        <v>0</v>
      </c>
      <c r="JL52" s="13"/>
    </row>
    <row r="53" spans="1:272" hidden="1">
      <c r="A53" s="10">
        <v>47</v>
      </c>
      <c r="B53" s="11" t="s">
        <v>63</v>
      </c>
      <c r="C53" s="12">
        <v>0</v>
      </c>
      <c r="D53" s="12">
        <v>0</v>
      </c>
      <c r="E53" s="12">
        <v>0</v>
      </c>
      <c r="F53" s="12">
        <v>0</v>
      </c>
      <c r="G53" s="13"/>
      <c r="H53" s="12">
        <v>0</v>
      </c>
      <c r="I53" s="12">
        <v>0</v>
      </c>
      <c r="J53" s="12">
        <v>0</v>
      </c>
      <c r="K53" s="12">
        <v>0</v>
      </c>
      <c r="L53" s="13"/>
      <c r="M53" s="12">
        <v>0</v>
      </c>
      <c r="N53" s="12">
        <v>0</v>
      </c>
      <c r="O53" s="12">
        <v>0</v>
      </c>
      <c r="P53" s="12">
        <v>0</v>
      </c>
      <c r="Q53" s="13"/>
      <c r="R53" s="12">
        <v>0</v>
      </c>
      <c r="S53" s="12">
        <v>0</v>
      </c>
      <c r="T53" s="12">
        <v>0</v>
      </c>
      <c r="U53" s="12">
        <v>0</v>
      </c>
      <c r="V53" s="13"/>
      <c r="W53" s="12">
        <v>0</v>
      </c>
      <c r="X53" s="12">
        <v>0</v>
      </c>
      <c r="Y53" s="12">
        <v>0</v>
      </c>
      <c r="Z53" s="12">
        <v>0</v>
      </c>
      <c r="AA53" s="13"/>
      <c r="AB53" s="12">
        <v>0</v>
      </c>
      <c r="AC53" s="12">
        <v>0</v>
      </c>
      <c r="AD53" s="12">
        <v>0</v>
      </c>
      <c r="AE53" s="12">
        <v>0</v>
      </c>
      <c r="AF53" s="13"/>
      <c r="AG53" s="12">
        <v>0</v>
      </c>
      <c r="AH53" s="12">
        <v>0</v>
      </c>
      <c r="AI53" s="12">
        <v>0</v>
      </c>
      <c r="AJ53" s="12">
        <v>0</v>
      </c>
      <c r="AK53" s="13"/>
      <c r="AL53" s="12">
        <v>0</v>
      </c>
      <c r="AM53" s="12">
        <v>0</v>
      </c>
      <c r="AN53" s="12">
        <v>0</v>
      </c>
      <c r="AO53" s="12">
        <v>0</v>
      </c>
      <c r="AP53" s="13"/>
      <c r="AQ53" s="12">
        <v>0</v>
      </c>
      <c r="AR53" s="12">
        <v>0</v>
      </c>
      <c r="AS53" s="12">
        <v>0</v>
      </c>
      <c r="AT53" s="12">
        <v>0</v>
      </c>
      <c r="AU53" s="13"/>
      <c r="AV53" s="12">
        <v>0</v>
      </c>
      <c r="AW53" s="12">
        <v>0</v>
      </c>
      <c r="AX53" s="12">
        <v>0</v>
      </c>
      <c r="AY53" s="12">
        <v>0</v>
      </c>
      <c r="AZ53" s="13"/>
      <c r="BA53" s="12">
        <v>0</v>
      </c>
      <c r="BB53" s="12">
        <v>0</v>
      </c>
      <c r="BC53" s="12">
        <v>0</v>
      </c>
      <c r="BD53" s="12">
        <v>0</v>
      </c>
      <c r="BE53" s="13"/>
      <c r="BF53" s="12">
        <v>0</v>
      </c>
      <c r="BG53" s="12">
        <v>0</v>
      </c>
      <c r="BH53" s="12">
        <v>0</v>
      </c>
      <c r="BI53" s="12">
        <v>0</v>
      </c>
      <c r="BJ53" s="13"/>
      <c r="BK53" s="12">
        <v>0</v>
      </c>
      <c r="BL53" s="12">
        <v>0</v>
      </c>
      <c r="BM53" s="12">
        <v>0</v>
      </c>
      <c r="BN53" s="12">
        <v>0</v>
      </c>
      <c r="BO53" s="13"/>
      <c r="BP53" s="12">
        <v>0</v>
      </c>
      <c r="BQ53" s="12">
        <v>0</v>
      </c>
      <c r="BR53" s="12">
        <v>0</v>
      </c>
      <c r="BS53" s="12">
        <v>0</v>
      </c>
      <c r="BT53" s="13"/>
      <c r="BU53" s="12">
        <v>0</v>
      </c>
      <c r="BV53" s="12">
        <v>0</v>
      </c>
      <c r="BW53" s="12">
        <v>0</v>
      </c>
      <c r="BX53" s="12">
        <v>0</v>
      </c>
      <c r="BY53" s="13"/>
      <c r="BZ53" s="12">
        <v>0</v>
      </c>
      <c r="CA53" s="12">
        <v>0</v>
      </c>
      <c r="CB53" s="12">
        <v>0</v>
      </c>
      <c r="CC53" s="12">
        <v>0</v>
      </c>
      <c r="CD53" s="13"/>
      <c r="CE53" s="12">
        <v>0</v>
      </c>
      <c r="CF53" s="12">
        <v>0</v>
      </c>
      <c r="CG53" s="12">
        <v>0</v>
      </c>
      <c r="CH53" s="12">
        <v>0</v>
      </c>
      <c r="CI53" s="13"/>
      <c r="CJ53" s="12">
        <v>0</v>
      </c>
      <c r="CK53" s="12">
        <v>0</v>
      </c>
      <c r="CL53" s="12">
        <v>0</v>
      </c>
      <c r="CM53" s="12">
        <v>0</v>
      </c>
      <c r="CN53" s="13"/>
      <c r="CO53" s="12">
        <v>0</v>
      </c>
      <c r="CP53" s="12">
        <v>0</v>
      </c>
      <c r="CQ53" s="12">
        <v>0</v>
      </c>
      <c r="CR53" s="12">
        <v>0</v>
      </c>
      <c r="CS53" s="13"/>
      <c r="CT53" s="12">
        <v>0</v>
      </c>
      <c r="CU53" s="12">
        <v>0</v>
      </c>
      <c r="CV53" s="12">
        <v>0</v>
      </c>
      <c r="CW53" s="12">
        <v>0</v>
      </c>
      <c r="CX53" s="13"/>
      <c r="CY53" s="12">
        <v>0</v>
      </c>
      <c r="CZ53" s="12">
        <v>0</v>
      </c>
      <c r="DA53" s="12">
        <v>0</v>
      </c>
      <c r="DB53" s="12">
        <v>0</v>
      </c>
      <c r="DC53" s="13"/>
      <c r="DD53" s="12">
        <v>0</v>
      </c>
      <c r="DE53" s="12">
        <v>0</v>
      </c>
      <c r="DF53" s="12">
        <v>0</v>
      </c>
      <c r="DG53" s="12">
        <v>0</v>
      </c>
      <c r="DH53" s="13"/>
      <c r="DI53" s="12">
        <v>0</v>
      </c>
      <c r="DJ53" s="12">
        <v>0</v>
      </c>
      <c r="DK53" s="12">
        <v>0</v>
      </c>
      <c r="DL53" s="12">
        <v>0</v>
      </c>
      <c r="DM53" s="13"/>
      <c r="DN53" s="12">
        <v>0</v>
      </c>
      <c r="DO53" s="12">
        <v>0</v>
      </c>
      <c r="DP53" s="12">
        <v>0</v>
      </c>
      <c r="DQ53" s="12">
        <v>0</v>
      </c>
      <c r="DR53" s="13"/>
      <c r="DS53" s="12">
        <v>0</v>
      </c>
      <c r="DT53" s="12">
        <v>0</v>
      </c>
      <c r="DU53" s="12">
        <v>0</v>
      </c>
      <c r="DV53" s="12">
        <v>0</v>
      </c>
      <c r="DW53" s="13"/>
      <c r="DX53" s="12">
        <v>0</v>
      </c>
      <c r="DY53" s="12">
        <v>0</v>
      </c>
      <c r="DZ53" s="12">
        <v>0</v>
      </c>
      <c r="EA53" s="12">
        <v>0</v>
      </c>
      <c r="EB53" s="13"/>
      <c r="EC53" s="12">
        <v>0</v>
      </c>
      <c r="ED53" s="12">
        <v>0</v>
      </c>
      <c r="EE53" s="12">
        <v>0</v>
      </c>
      <c r="EF53" s="12">
        <v>0</v>
      </c>
      <c r="EG53" s="13"/>
      <c r="EH53" s="12">
        <v>0</v>
      </c>
      <c r="EI53" s="12">
        <v>0</v>
      </c>
      <c r="EJ53" s="12">
        <v>0</v>
      </c>
      <c r="EK53" s="12">
        <v>0</v>
      </c>
      <c r="EL53" s="13"/>
      <c r="EM53" s="12">
        <v>0</v>
      </c>
      <c r="EN53" s="12">
        <v>0</v>
      </c>
      <c r="EO53" s="12">
        <v>0</v>
      </c>
      <c r="EP53" s="12">
        <v>0</v>
      </c>
      <c r="EQ53" s="13"/>
      <c r="ER53" s="12">
        <v>0</v>
      </c>
      <c r="ES53" s="12">
        <v>0</v>
      </c>
      <c r="ET53" s="12">
        <v>0</v>
      </c>
      <c r="EU53" s="12">
        <v>0</v>
      </c>
      <c r="EV53" s="13"/>
      <c r="EW53" s="12">
        <v>0</v>
      </c>
      <c r="EX53" s="12">
        <v>0</v>
      </c>
      <c r="EY53" s="12">
        <v>0</v>
      </c>
      <c r="EZ53" s="12">
        <v>0</v>
      </c>
      <c r="FA53" s="13"/>
      <c r="FB53" s="12">
        <v>0</v>
      </c>
      <c r="FC53" s="12">
        <v>0</v>
      </c>
      <c r="FD53" s="12">
        <v>0</v>
      </c>
      <c r="FE53" s="12">
        <v>0</v>
      </c>
      <c r="FF53" s="13"/>
      <c r="FG53" s="12">
        <v>0</v>
      </c>
      <c r="FH53" s="12">
        <v>0</v>
      </c>
      <c r="FI53" s="12">
        <v>0</v>
      </c>
      <c r="FJ53" s="12">
        <v>0</v>
      </c>
      <c r="FK53" s="13"/>
      <c r="FL53" s="12">
        <v>0</v>
      </c>
      <c r="FM53" s="12">
        <v>0</v>
      </c>
      <c r="FN53" s="12">
        <v>0</v>
      </c>
      <c r="FO53" s="12">
        <v>0</v>
      </c>
      <c r="FP53" s="13"/>
      <c r="FQ53" s="12">
        <v>0</v>
      </c>
      <c r="FR53" s="12">
        <v>0</v>
      </c>
      <c r="FS53" s="12">
        <v>0</v>
      </c>
      <c r="FT53" s="12">
        <v>0</v>
      </c>
      <c r="FU53" s="13"/>
      <c r="FV53" s="12">
        <v>0</v>
      </c>
      <c r="FW53" s="12">
        <v>0</v>
      </c>
      <c r="FX53" s="12">
        <v>0</v>
      </c>
      <c r="FY53" s="12">
        <v>0</v>
      </c>
      <c r="FZ53" s="13"/>
      <c r="GA53" s="12">
        <v>0</v>
      </c>
      <c r="GB53" s="12">
        <v>0</v>
      </c>
      <c r="GC53" s="12">
        <v>0</v>
      </c>
      <c r="GD53" s="12">
        <v>0</v>
      </c>
      <c r="GE53" s="13"/>
      <c r="GF53" s="12">
        <v>0</v>
      </c>
      <c r="GG53" s="12">
        <v>0</v>
      </c>
      <c r="GH53" s="12">
        <v>0</v>
      </c>
      <c r="GI53" s="12">
        <v>0</v>
      </c>
      <c r="GJ53" s="13"/>
      <c r="GK53" s="12">
        <v>0</v>
      </c>
      <c r="GL53" s="12">
        <v>0</v>
      </c>
      <c r="GM53" s="12">
        <v>0</v>
      </c>
      <c r="GN53" s="12">
        <v>0</v>
      </c>
      <c r="GO53" s="13"/>
      <c r="GP53" s="12">
        <v>0</v>
      </c>
      <c r="GQ53" s="12">
        <v>0</v>
      </c>
      <c r="GR53" s="12">
        <v>0</v>
      </c>
      <c r="GS53" s="12">
        <v>0</v>
      </c>
      <c r="GT53" s="13"/>
      <c r="GU53" s="12">
        <v>0</v>
      </c>
      <c r="GV53" s="12">
        <v>0</v>
      </c>
      <c r="GW53" s="12">
        <v>0</v>
      </c>
      <c r="GX53" s="12">
        <v>0</v>
      </c>
      <c r="GY53" s="13"/>
      <c r="GZ53" s="12">
        <v>0</v>
      </c>
      <c r="HA53" s="12">
        <v>0</v>
      </c>
      <c r="HB53" s="12">
        <v>0</v>
      </c>
      <c r="HC53" s="12">
        <v>0</v>
      </c>
      <c r="HD53" s="13"/>
      <c r="HE53" s="12">
        <v>0</v>
      </c>
      <c r="HF53" s="12">
        <v>0</v>
      </c>
      <c r="HG53" s="12">
        <v>0</v>
      </c>
      <c r="HH53" s="12">
        <v>0</v>
      </c>
      <c r="HI53" s="13"/>
      <c r="HJ53" s="12">
        <v>0</v>
      </c>
      <c r="HK53" s="12">
        <v>0</v>
      </c>
      <c r="HL53" s="12">
        <v>0</v>
      </c>
      <c r="HM53" s="12">
        <v>0</v>
      </c>
      <c r="HN53" s="13"/>
      <c r="HO53" s="12">
        <v>0</v>
      </c>
      <c r="HP53" s="12">
        <v>0</v>
      </c>
      <c r="HQ53" s="12">
        <v>0</v>
      </c>
      <c r="HR53" s="12">
        <v>0</v>
      </c>
      <c r="HS53" s="13"/>
      <c r="HT53" s="12">
        <v>0</v>
      </c>
      <c r="HU53" s="12">
        <v>0</v>
      </c>
      <c r="HV53" s="12">
        <v>0</v>
      </c>
      <c r="HW53" s="12">
        <v>0</v>
      </c>
      <c r="HX53" s="13"/>
      <c r="HY53" s="12">
        <v>0</v>
      </c>
      <c r="HZ53" s="12">
        <v>0</v>
      </c>
      <c r="IA53" s="12">
        <v>0</v>
      </c>
      <c r="IB53" s="12">
        <v>0</v>
      </c>
      <c r="IC53" s="13"/>
      <c r="ID53" s="12">
        <v>0</v>
      </c>
      <c r="IE53" s="12">
        <v>0</v>
      </c>
      <c r="IF53" s="12">
        <v>0</v>
      </c>
      <c r="IG53" s="12">
        <v>0</v>
      </c>
      <c r="IH53" s="13"/>
      <c r="II53" s="12">
        <v>0</v>
      </c>
      <c r="IJ53" s="12">
        <v>0</v>
      </c>
      <c r="IK53" s="12">
        <v>0</v>
      </c>
      <c r="IL53" s="12">
        <v>0</v>
      </c>
      <c r="IM53" s="13"/>
      <c r="IN53" s="12">
        <v>0</v>
      </c>
      <c r="IO53" s="12">
        <v>0</v>
      </c>
      <c r="IP53" s="12">
        <v>0</v>
      </c>
      <c r="IQ53" s="12">
        <v>0</v>
      </c>
      <c r="IR53" s="13"/>
      <c r="IS53" s="12">
        <v>0</v>
      </c>
      <c r="IT53" s="12">
        <v>0</v>
      </c>
      <c r="IU53" s="12">
        <v>0</v>
      </c>
      <c r="IV53" s="12">
        <v>0</v>
      </c>
      <c r="IW53" s="13"/>
      <c r="IX53" s="12">
        <v>0</v>
      </c>
      <c r="IY53" s="12">
        <v>0</v>
      </c>
      <c r="IZ53" s="12">
        <v>0</v>
      </c>
      <c r="JA53" s="12">
        <v>0</v>
      </c>
      <c r="JB53" s="13"/>
      <c r="JC53" s="12">
        <v>0</v>
      </c>
      <c r="JD53" s="12">
        <v>0</v>
      </c>
      <c r="JE53" s="12">
        <v>0</v>
      </c>
      <c r="JF53" s="12">
        <v>0</v>
      </c>
      <c r="JG53" s="13"/>
      <c r="JH53" s="12">
        <v>0</v>
      </c>
      <c r="JI53" s="12">
        <v>0</v>
      </c>
      <c r="JJ53" s="12">
        <v>0</v>
      </c>
      <c r="JK53" s="72">
        <v>0</v>
      </c>
      <c r="JL53" s="13"/>
    </row>
    <row r="54" spans="1:272" hidden="1">
      <c r="A54" s="10">
        <v>48</v>
      </c>
      <c r="B54" s="11" t="s">
        <v>41</v>
      </c>
      <c r="C54" s="12">
        <v>0</v>
      </c>
      <c r="D54" s="12">
        <v>0</v>
      </c>
      <c r="E54" s="12">
        <v>0</v>
      </c>
      <c r="F54" s="12">
        <v>0</v>
      </c>
      <c r="G54" s="13"/>
      <c r="H54" s="12">
        <v>0</v>
      </c>
      <c r="I54" s="12">
        <v>0</v>
      </c>
      <c r="J54" s="12">
        <v>0</v>
      </c>
      <c r="K54" s="12">
        <v>0</v>
      </c>
      <c r="L54" s="13"/>
      <c r="M54" s="12">
        <v>0</v>
      </c>
      <c r="N54" s="12">
        <v>0</v>
      </c>
      <c r="O54" s="12">
        <v>0</v>
      </c>
      <c r="P54" s="12">
        <v>0</v>
      </c>
      <c r="Q54" s="13"/>
      <c r="R54" s="12">
        <v>0</v>
      </c>
      <c r="S54" s="12">
        <v>0</v>
      </c>
      <c r="T54" s="12">
        <v>0</v>
      </c>
      <c r="U54" s="12">
        <v>0</v>
      </c>
      <c r="V54" s="13"/>
      <c r="W54" s="12">
        <v>0</v>
      </c>
      <c r="X54" s="12">
        <v>0</v>
      </c>
      <c r="Y54" s="12">
        <v>0</v>
      </c>
      <c r="Z54" s="12">
        <v>0</v>
      </c>
      <c r="AA54" s="13"/>
      <c r="AB54" s="12">
        <v>0</v>
      </c>
      <c r="AC54" s="12">
        <v>0</v>
      </c>
      <c r="AD54" s="12">
        <v>0</v>
      </c>
      <c r="AE54" s="12">
        <v>0</v>
      </c>
      <c r="AF54" s="13"/>
      <c r="AG54" s="12">
        <v>0</v>
      </c>
      <c r="AH54" s="12">
        <v>0</v>
      </c>
      <c r="AI54" s="12">
        <v>0</v>
      </c>
      <c r="AJ54" s="12">
        <v>0</v>
      </c>
      <c r="AK54" s="13"/>
      <c r="AL54" s="12">
        <v>0</v>
      </c>
      <c r="AM54" s="12">
        <v>0</v>
      </c>
      <c r="AN54" s="12">
        <v>0</v>
      </c>
      <c r="AO54" s="12">
        <v>0</v>
      </c>
      <c r="AP54" s="13"/>
      <c r="AQ54" s="12">
        <v>0</v>
      </c>
      <c r="AR54" s="12">
        <v>0</v>
      </c>
      <c r="AS54" s="12">
        <v>0</v>
      </c>
      <c r="AT54" s="12">
        <v>0</v>
      </c>
      <c r="AU54" s="13"/>
      <c r="AV54" s="12">
        <v>0</v>
      </c>
      <c r="AW54" s="12">
        <v>0</v>
      </c>
      <c r="AX54" s="12">
        <v>0</v>
      </c>
      <c r="AY54" s="12">
        <v>0</v>
      </c>
      <c r="AZ54" s="13"/>
      <c r="BA54" s="12">
        <v>0</v>
      </c>
      <c r="BB54" s="12">
        <v>0</v>
      </c>
      <c r="BC54" s="12">
        <v>0</v>
      </c>
      <c r="BD54" s="12">
        <v>0</v>
      </c>
      <c r="BE54" s="13"/>
      <c r="BF54" s="12">
        <v>0</v>
      </c>
      <c r="BG54" s="12">
        <v>0</v>
      </c>
      <c r="BH54" s="12">
        <v>0</v>
      </c>
      <c r="BI54" s="12">
        <v>0</v>
      </c>
      <c r="BJ54" s="13"/>
      <c r="BK54" s="12">
        <v>0</v>
      </c>
      <c r="BL54" s="12">
        <v>0</v>
      </c>
      <c r="BM54" s="12">
        <v>0</v>
      </c>
      <c r="BN54" s="12">
        <v>0</v>
      </c>
      <c r="BO54" s="13"/>
      <c r="BP54" s="12">
        <v>0</v>
      </c>
      <c r="BQ54" s="12">
        <v>0</v>
      </c>
      <c r="BR54" s="12">
        <v>0</v>
      </c>
      <c r="BS54" s="12">
        <v>0</v>
      </c>
      <c r="BT54" s="13"/>
      <c r="BU54" s="12">
        <v>0</v>
      </c>
      <c r="BV54" s="12">
        <v>0</v>
      </c>
      <c r="BW54" s="12">
        <v>0</v>
      </c>
      <c r="BX54" s="12">
        <v>0</v>
      </c>
      <c r="BY54" s="13"/>
      <c r="BZ54" s="12">
        <v>0</v>
      </c>
      <c r="CA54" s="12">
        <v>0</v>
      </c>
      <c r="CB54" s="12">
        <v>0</v>
      </c>
      <c r="CC54" s="12">
        <v>0</v>
      </c>
      <c r="CD54" s="13"/>
      <c r="CE54" s="12">
        <v>0</v>
      </c>
      <c r="CF54" s="12">
        <v>0</v>
      </c>
      <c r="CG54" s="12">
        <v>0</v>
      </c>
      <c r="CH54" s="12">
        <v>0</v>
      </c>
      <c r="CI54" s="13"/>
      <c r="CJ54" s="12">
        <v>0</v>
      </c>
      <c r="CK54" s="12">
        <v>0</v>
      </c>
      <c r="CL54" s="12">
        <v>0</v>
      </c>
      <c r="CM54" s="12">
        <v>0</v>
      </c>
      <c r="CN54" s="13"/>
      <c r="CO54" s="12">
        <v>0</v>
      </c>
      <c r="CP54" s="12">
        <v>0</v>
      </c>
      <c r="CQ54" s="12">
        <v>0</v>
      </c>
      <c r="CR54" s="12">
        <v>0</v>
      </c>
      <c r="CS54" s="13"/>
      <c r="CT54" s="12">
        <v>0</v>
      </c>
      <c r="CU54" s="12">
        <v>0</v>
      </c>
      <c r="CV54" s="12">
        <v>0</v>
      </c>
      <c r="CW54" s="12">
        <v>0</v>
      </c>
      <c r="CX54" s="13"/>
      <c r="CY54" s="12">
        <v>0</v>
      </c>
      <c r="CZ54" s="12">
        <v>0</v>
      </c>
      <c r="DA54" s="12">
        <v>0</v>
      </c>
      <c r="DB54" s="12">
        <v>0</v>
      </c>
      <c r="DC54" s="13"/>
      <c r="DD54" s="12">
        <v>0</v>
      </c>
      <c r="DE54" s="12">
        <v>0</v>
      </c>
      <c r="DF54" s="12">
        <v>0</v>
      </c>
      <c r="DG54" s="12">
        <v>0</v>
      </c>
      <c r="DH54" s="13"/>
      <c r="DI54" s="12">
        <v>0</v>
      </c>
      <c r="DJ54" s="12">
        <v>0</v>
      </c>
      <c r="DK54" s="12">
        <v>0</v>
      </c>
      <c r="DL54" s="12">
        <v>0</v>
      </c>
      <c r="DM54" s="13"/>
      <c r="DN54" s="12">
        <v>0</v>
      </c>
      <c r="DO54" s="12">
        <v>0</v>
      </c>
      <c r="DP54" s="12">
        <v>0</v>
      </c>
      <c r="DQ54" s="12">
        <v>0</v>
      </c>
      <c r="DR54" s="13"/>
      <c r="DS54" s="12">
        <v>0</v>
      </c>
      <c r="DT54" s="12">
        <v>0</v>
      </c>
      <c r="DU54" s="12">
        <v>0</v>
      </c>
      <c r="DV54" s="12">
        <v>0</v>
      </c>
      <c r="DW54" s="13"/>
      <c r="DX54" s="12">
        <v>0</v>
      </c>
      <c r="DY54" s="12">
        <v>0</v>
      </c>
      <c r="DZ54" s="12">
        <v>0</v>
      </c>
      <c r="EA54" s="12">
        <v>0</v>
      </c>
      <c r="EB54" s="13"/>
      <c r="EC54" s="12">
        <v>0</v>
      </c>
      <c r="ED54" s="12">
        <v>0</v>
      </c>
      <c r="EE54" s="12">
        <v>0</v>
      </c>
      <c r="EF54" s="12">
        <v>0</v>
      </c>
      <c r="EG54" s="13"/>
      <c r="EH54" s="12">
        <v>0</v>
      </c>
      <c r="EI54" s="12">
        <v>0</v>
      </c>
      <c r="EJ54" s="12">
        <v>0</v>
      </c>
      <c r="EK54" s="12">
        <v>0</v>
      </c>
      <c r="EL54" s="13"/>
      <c r="EM54" s="12">
        <v>0</v>
      </c>
      <c r="EN54" s="12">
        <v>0</v>
      </c>
      <c r="EO54" s="12">
        <v>0</v>
      </c>
      <c r="EP54" s="12">
        <v>0</v>
      </c>
      <c r="EQ54" s="13"/>
      <c r="ER54" s="12">
        <v>0</v>
      </c>
      <c r="ES54" s="12">
        <v>0</v>
      </c>
      <c r="ET54" s="12">
        <v>0</v>
      </c>
      <c r="EU54" s="12">
        <v>0</v>
      </c>
      <c r="EV54" s="13"/>
      <c r="EW54" s="12">
        <v>0</v>
      </c>
      <c r="EX54" s="12">
        <v>0</v>
      </c>
      <c r="EY54" s="12">
        <v>0</v>
      </c>
      <c r="EZ54" s="12">
        <v>0</v>
      </c>
      <c r="FA54" s="13"/>
      <c r="FB54" s="12">
        <v>0</v>
      </c>
      <c r="FC54" s="12">
        <v>0</v>
      </c>
      <c r="FD54" s="12">
        <v>0</v>
      </c>
      <c r="FE54" s="12">
        <v>0</v>
      </c>
      <c r="FF54" s="13"/>
      <c r="FG54" s="12">
        <v>0</v>
      </c>
      <c r="FH54" s="12">
        <v>0</v>
      </c>
      <c r="FI54" s="12">
        <v>0</v>
      </c>
      <c r="FJ54" s="12">
        <v>0</v>
      </c>
      <c r="FK54" s="13"/>
      <c r="FL54" s="12">
        <v>3</v>
      </c>
      <c r="FM54" s="12">
        <v>40000</v>
      </c>
      <c r="FN54" s="12">
        <v>0</v>
      </c>
      <c r="FO54" s="12">
        <v>40000</v>
      </c>
      <c r="FP54" s="13"/>
      <c r="FQ54" s="12">
        <v>0</v>
      </c>
      <c r="FR54" s="12">
        <v>0</v>
      </c>
      <c r="FS54" s="12">
        <v>0</v>
      </c>
      <c r="FT54" s="12">
        <v>0</v>
      </c>
      <c r="FU54" s="13"/>
      <c r="FV54" s="12">
        <v>0</v>
      </c>
      <c r="FW54" s="12">
        <v>0</v>
      </c>
      <c r="FX54" s="12">
        <v>0</v>
      </c>
      <c r="FY54" s="12">
        <v>0</v>
      </c>
      <c r="FZ54" s="13"/>
      <c r="GA54" s="12">
        <v>0</v>
      </c>
      <c r="GB54" s="12">
        <v>0</v>
      </c>
      <c r="GC54" s="12">
        <v>0</v>
      </c>
      <c r="GD54" s="12">
        <v>0</v>
      </c>
      <c r="GE54" s="13"/>
      <c r="GF54" s="12">
        <v>0</v>
      </c>
      <c r="GG54" s="12">
        <v>0</v>
      </c>
      <c r="GH54" s="12">
        <v>0</v>
      </c>
      <c r="GI54" s="12">
        <v>0</v>
      </c>
      <c r="GJ54" s="13"/>
      <c r="GK54" s="12">
        <v>0</v>
      </c>
      <c r="GL54" s="12">
        <v>0</v>
      </c>
      <c r="GM54" s="12">
        <v>0</v>
      </c>
      <c r="GN54" s="12">
        <v>0</v>
      </c>
      <c r="GO54" s="13"/>
      <c r="GP54" s="12">
        <v>0</v>
      </c>
      <c r="GQ54" s="12">
        <v>0</v>
      </c>
      <c r="GR54" s="12">
        <v>0</v>
      </c>
      <c r="GS54" s="12">
        <v>0</v>
      </c>
      <c r="GT54" s="13"/>
      <c r="GU54" s="12">
        <v>0</v>
      </c>
      <c r="GV54" s="12">
        <v>0</v>
      </c>
      <c r="GW54" s="12">
        <v>0</v>
      </c>
      <c r="GX54" s="12">
        <v>0</v>
      </c>
      <c r="GY54" s="13"/>
      <c r="GZ54" s="12">
        <v>0</v>
      </c>
      <c r="HA54" s="12">
        <v>0</v>
      </c>
      <c r="HB54" s="12">
        <v>0</v>
      </c>
      <c r="HC54" s="12">
        <v>0</v>
      </c>
      <c r="HD54" s="13"/>
      <c r="HE54" s="12">
        <v>0</v>
      </c>
      <c r="HF54" s="12">
        <v>0</v>
      </c>
      <c r="HG54" s="12">
        <v>0</v>
      </c>
      <c r="HH54" s="12">
        <v>0</v>
      </c>
      <c r="HI54" s="13"/>
      <c r="HJ54" s="12">
        <v>0</v>
      </c>
      <c r="HK54" s="12">
        <v>0</v>
      </c>
      <c r="HL54" s="12">
        <v>0</v>
      </c>
      <c r="HM54" s="12">
        <v>0</v>
      </c>
      <c r="HN54" s="13"/>
      <c r="HO54" s="12">
        <v>0</v>
      </c>
      <c r="HP54" s="12">
        <v>0</v>
      </c>
      <c r="HQ54" s="12">
        <v>0</v>
      </c>
      <c r="HR54" s="12">
        <v>0</v>
      </c>
      <c r="HS54" s="13"/>
      <c r="HT54" s="12">
        <v>0</v>
      </c>
      <c r="HU54" s="12">
        <v>0</v>
      </c>
      <c r="HV54" s="12">
        <v>0</v>
      </c>
      <c r="HW54" s="12">
        <v>0</v>
      </c>
      <c r="HX54" s="13"/>
      <c r="HY54" s="12">
        <v>0</v>
      </c>
      <c r="HZ54" s="12">
        <v>0</v>
      </c>
      <c r="IA54" s="12">
        <v>0</v>
      </c>
      <c r="IB54" s="12">
        <v>0</v>
      </c>
      <c r="IC54" s="13"/>
      <c r="ID54" s="12">
        <v>0</v>
      </c>
      <c r="IE54" s="12">
        <v>0</v>
      </c>
      <c r="IF54" s="12">
        <v>0</v>
      </c>
      <c r="IG54" s="12">
        <v>0</v>
      </c>
      <c r="IH54" s="13"/>
      <c r="II54" s="12">
        <v>0</v>
      </c>
      <c r="IJ54" s="12">
        <v>0</v>
      </c>
      <c r="IK54" s="12">
        <v>0</v>
      </c>
      <c r="IL54" s="12">
        <v>0</v>
      </c>
      <c r="IM54" s="13"/>
      <c r="IN54" s="12">
        <v>0</v>
      </c>
      <c r="IO54" s="12">
        <v>0</v>
      </c>
      <c r="IP54" s="12">
        <v>0</v>
      </c>
      <c r="IQ54" s="12">
        <v>0</v>
      </c>
      <c r="IR54" s="13"/>
      <c r="IS54" s="12">
        <v>0</v>
      </c>
      <c r="IT54" s="12">
        <v>0</v>
      </c>
      <c r="IU54" s="12">
        <v>0</v>
      </c>
      <c r="IV54" s="12">
        <v>0</v>
      </c>
      <c r="IW54" s="13"/>
      <c r="IX54" s="12">
        <v>0</v>
      </c>
      <c r="IY54" s="12">
        <v>0</v>
      </c>
      <c r="IZ54" s="12">
        <v>0</v>
      </c>
      <c r="JA54" s="12">
        <v>0</v>
      </c>
      <c r="JB54" s="13"/>
      <c r="JC54" s="12">
        <v>0</v>
      </c>
      <c r="JD54" s="12">
        <v>0</v>
      </c>
      <c r="JE54" s="12">
        <v>0</v>
      </c>
      <c r="JF54" s="12">
        <v>0</v>
      </c>
      <c r="JG54" s="13"/>
      <c r="JH54" s="12">
        <v>0</v>
      </c>
      <c r="JI54" s="12">
        <v>40000</v>
      </c>
      <c r="JJ54" s="12">
        <v>0</v>
      </c>
      <c r="JK54" s="72">
        <v>40000</v>
      </c>
      <c r="JL54" s="13"/>
    </row>
    <row r="55" spans="1:272" hidden="1">
      <c r="A55" s="10">
        <v>49</v>
      </c>
      <c r="B55" s="11" t="s">
        <v>42</v>
      </c>
      <c r="C55" s="12">
        <v>0</v>
      </c>
      <c r="D55" s="12">
        <v>0</v>
      </c>
      <c r="E55" s="12">
        <v>0</v>
      </c>
      <c r="F55" s="12">
        <v>0</v>
      </c>
      <c r="G55" s="13"/>
      <c r="H55" s="12">
        <v>0</v>
      </c>
      <c r="I55" s="12">
        <v>0</v>
      </c>
      <c r="J55" s="12">
        <v>0</v>
      </c>
      <c r="K55" s="12">
        <v>0</v>
      </c>
      <c r="L55" s="13"/>
      <c r="M55" s="12">
        <v>0</v>
      </c>
      <c r="N55" s="12">
        <v>0</v>
      </c>
      <c r="O55" s="12">
        <v>0</v>
      </c>
      <c r="P55" s="12">
        <v>0</v>
      </c>
      <c r="Q55" s="13"/>
      <c r="R55" s="12">
        <v>0</v>
      </c>
      <c r="S55" s="12">
        <v>0</v>
      </c>
      <c r="T55" s="12">
        <v>0</v>
      </c>
      <c r="U55" s="12">
        <v>0</v>
      </c>
      <c r="V55" s="13"/>
      <c r="W55" s="12">
        <v>0</v>
      </c>
      <c r="X55" s="12">
        <v>0</v>
      </c>
      <c r="Y55" s="12">
        <v>0</v>
      </c>
      <c r="Z55" s="12">
        <v>0</v>
      </c>
      <c r="AA55" s="13"/>
      <c r="AB55" s="12">
        <v>0</v>
      </c>
      <c r="AC55" s="12">
        <v>0</v>
      </c>
      <c r="AD55" s="12">
        <v>0</v>
      </c>
      <c r="AE55" s="12">
        <v>0</v>
      </c>
      <c r="AF55" s="13"/>
      <c r="AG55" s="12">
        <v>0</v>
      </c>
      <c r="AH55" s="12">
        <v>0</v>
      </c>
      <c r="AI55" s="12">
        <v>0</v>
      </c>
      <c r="AJ55" s="12">
        <v>0</v>
      </c>
      <c r="AK55" s="13"/>
      <c r="AL55" s="12">
        <v>0</v>
      </c>
      <c r="AM55" s="12">
        <v>0</v>
      </c>
      <c r="AN55" s="12">
        <v>0</v>
      </c>
      <c r="AO55" s="12">
        <v>0</v>
      </c>
      <c r="AP55" s="13"/>
      <c r="AQ55" s="12">
        <v>0</v>
      </c>
      <c r="AR55" s="12">
        <v>0</v>
      </c>
      <c r="AS55" s="12">
        <v>0</v>
      </c>
      <c r="AT55" s="12">
        <v>0</v>
      </c>
      <c r="AU55" s="13"/>
      <c r="AV55" s="12">
        <v>0</v>
      </c>
      <c r="AW55" s="12">
        <v>0</v>
      </c>
      <c r="AX55" s="12">
        <v>0</v>
      </c>
      <c r="AY55" s="12">
        <v>0</v>
      </c>
      <c r="AZ55" s="13"/>
      <c r="BA55" s="12">
        <v>0</v>
      </c>
      <c r="BB55" s="12">
        <v>0</v>
      </c>
      <c r="BC55" s="12">
        <v>0</v>
      </c>
      <c r="BD55" s="12">
        <v>0</v>
      </c>
      <c r="BE55" s="13"/>
      <c r="BF55" s="12">
        <v>0</v>
      </c>
      <c r="BG55" s="12">
        <v>0</v>
      </c>
      <c r="BH55" s="12">
        <v>0</v>
      </c>
      <c r="BI55" s="12">
        <v>0</v>
      </c>
      <c r="BJ55" s="13"/>
      <c r="BK55" s="12">
        <v>0</v>
      </c>
      <c r="BL55" s="12">
        <v>0</v>
      </c>
      <c r="BM55" s="12">
        <v>0</v>
      </c>
      <c r="BN55" s="12">
        <v>0</v>
      </c>
      <c r="BO55" s="13"/>
      <c r="BP55" s="12">
        <v>0</v>
      </c>
      <c r="BQ55" s="12">
        <v>0</v>
      </c>
      <c r="BR55" s="12">
        <v>0</v>
      </c>
      <c r="BS55" s="12">
        <v>0</v>
      </c>
      <c r="BT55" s="13"/>
      <c r="BU55" s="12">
        <v>0</v>
      </c>
      <c r="BV55" s="12">
        <v>0</v>
      </c>
      <c r="BW55" s="12">
        <v>0</v>
      </c>
      <c r="BX55" s="12">
        <v>0</v>
      </c>
      <c r="BY55" s="13"/>
      <c r="BZ55" s="12">
        <v>0</v>
      </c>
      <c r="CA55" s="12">
        <v>0</v>
      </c>
      <c r="CB55" s="12">
        <v>0</v>
      </c>
      <c r="CC55" s="12">
        <v>0</v>
      </c>
      <c r="CD55" s="13"/>
      <c r="CE55" s="12">
        <v>0</v>
      </c>
      <c r="CF55" s="12">
        <v>0</v>
      </c>
      <c r="CG55" s="12">
        <v>0</v>
      </c>
      <c r="CH55" s="12">
        <v>0</v>
      </c>
      <c r="CI55" s="13"/>
      <c r="CJ55" s="12">
        <v>0</v>
      </c>
      <c r="CK55" s="12">
        <v>0</v>
      </c>
      <c r="CL55" s="12">
        <v>0</v>
      </c>
      <c r="CM55" s="12">
        <v>0</v>
      </c>
      <c r="CN55" s="13"/>
      <c r="CO55" s="12">
        <v>0</v>
      </c>
      <c r="CP55" s="12">
        <v>0</v>
      </c>
      <c r="CQ55" s="12">
        <v>0</v>
      </c>
      <c r="CR55" s="12">
        <v>0</v>
      </c>
      <c r="CS55" s="13"/>
      <c r="CT55" s="12">
        <v>0</v>
      </c>
      <c r="CU55" s="12">
        <v>0</v>
      </c>
      <c r="CV55" s="12">
        <v>0</v>
      </c>
      <c r="CW55" s="12">
        <v>0</v>
      </c>
      <c r="CX55" s="13"/>
      <c r="CY55" s="12">
        <v>0</v>
      </c>
      <c r="CZ55" s="12">
        <v>0</v>
      </c>
      <c r="DA55" s="12">
        <v>0</v>
      </c>
      <c r="DB55" s="12">
        <v>0</v>
      </c>
      <c r="DC55" s="13"/>
      <c r="DD55" s="12">
        <v>0</v>
      </c>
      <c r="DE55" s="12">
        <v>0</v>
      </c>
      <c r="DF55" s="12">
        <v>0</v>
      </c>
      <c r="DG55" s="12">
        <v>0</v>
      </c>
      <c r="DH55" s="13"/>
      <c r="DI55" s="12">
        <v>0</v>
      </c>
      <c r="DJ55" s="12">
        <v>0</v>
      </c>
      <c r="DK55" s="12">
        <v>0</v>
      </c>
      <c r="DL55" s="12">
        <v>0</v>
      </c>
      <c r="DM55" s="13"/>
      <c r="DN55" s="12">
        <v>0</v>
      </c>
      <c r="DO55" s="12">
        <v>0</v>
      </c>
      <c r="DP55" s="12">
        <v>0</v>
      </c>
      <c r="DQ55" s="12">
        <v>0</v>
      </c>
      <c r="DR55" s="13"/>
      <c r="DS55" s="12">
        <v>0</v>
      </c>
      <c r="DT55" s="12">
        <v>0</v>
      </c>
      <c r="DU55" s="12">
        <v>0</v>
      </c>
      <c r="DV55" s="12">
        <v>0</v>
      </c>
      <c r="DW55" s="13"/>
      <c r="DX55" s="12">
        <v>0</v>
      </c>
      <c r="DY55" s="12">
        <v>0</v>
      </c>
      <c r="DZ55" s="12">
        <v>0</v>
      </c>
      <c r="EA55" s="12">
        <v>0</v>
      </c>
      <c r="EB55" s="13"/>
      <c r="EC55" s="12">
        <v>0</v>
      </c>
      <c r="ED55" s="12">
        <v>0</v>
      </c>
      <c r="EE55" s="12">
        <v>0</v>
      </c>
      <c r="EF55" s="12">
        <v>0</v>
      </c>
      <c r="EG55" s="13"/>
      <c r="EH55" s="12">
        <v>0</v>
      </c>
      <c r="EI55" s="12">
        <v>0</v>
      </c>
      <c r="EJ55" s="12">
        <v>0</v>
      </c>
      <c r="EK55" s="12">
        <v>0</v>
      </c>
      <c r="EL55" s="13"/>
      <c r="EM55" s="12">
        <v>0</v>
      </c>
      <c r="EN55" s="12">
        <v>0</v>
      </c>
      <c r="EO55" s="12">
        <v>0</v>
      </c>
      <c r="EP55" s="12">
        <v>0</v>
      </c>
      <c r="EQ55" s="13"/>
      <c r="ER55" s="12">
        <v>0</v>
      </c>
      <c r="ES55" s="12">
        <v>0</v>
      </c>
      <c r="ET55" s="12">
        <v>0</v>
      </c>
      <c r="EU55" s="12">
        <v>0</v>
      </c>
      <c r="EV55" s="13"/>
      <c r="EW55" s="12">
        <v>0</v>
      </c>
      <c r="EX55" s="12">
        <v>0</v>
      </c>
      <c r="EY55" s="12">
        <v>0</v>
      </c>
      <c r="EZ55" s="12">
        <v>0</v>
      </c>
      <c r="FA55" s="13"/>
      <c r="FB55" s="12">
        <v>0</v>
      </c>
      <c r="FC55" s="12">
        <v>0</v>
      </c>
      <c r="FD55" s="12">
        <v>0</v>
      </c>
      <c r="FE55" s="12">
        <v>0</v>
      </c>
      <c r="FF55" s="13"/>
      <c r="FG55" s="12">
        <v>0</v>
      </c>
      <c r="FH55" s="12">
        <v>0</v>
      </c>
      <c r="FI55" s="12">
        <v>0</v>
      </c>
      <c r="FJ55" s="12">
        <v>0</v>
      </c>
      <c r="FK55" s="13"/>
      <c r="FL55" s="12">
        <v>3</v>
      </c>
      <c r="FM55" s="12">
        <v>40000</v>
      </c>
      <c r="FN55" s="12">
        <v>0</v>
      </c>
      <c r="FO55" s="12">
        <v>40000</v>
      </c>
      <c r="FP55" s="13"/>
      <c r="FQ55" s="12">
        <v>0</v>
      </c>
      <c r="FR55" s="12">
        <v>0</v>
      </c>
      <c r="FS55" s="12">
        <v>0</v>
      </c>
      <c r="FT55" s="12">
        <v>0</v>
      </c>
      <c r="FU55" s="13"/>
      <c r="FV55" s="12">
        <v>0</v>
      </c>
      <c r="FW55" s="12">
        <v>0</v>
      </c>
      <c r="FX55" s="12">
        <v>0</v>
      </c>
      <c r="FY55" s="12">
        <v>0</v>
      </c>
      <c r="FZ55" s="13"/>
      <c r="GA55" s="12">
        <v>0</v>
      </c>
      <c r="GB55" s="12">
        <v>0</v>
      </c>
      <c r="GC55" s="12">
        <v>0</v>
      </c>
      <c r="GD55" s="12">
        <v>0</v>
      </c>
      <c r="GE55" s="13"/>
      <c r="GF55" s="12">
        <v>0</v>
      </c>
      <c r="GG55" s="12">
        <v>0</v>
      </c>
      <c r="GH55" s="12">
        <v>0</v>
      </c>
      <c r="GI55" s="12">
        <v>0</v>
      </c>
      <c r="GJ55" s="13"/>
      <c r="GK55" s="12">
        <v>0</v>
      </c>
      <c r="GL55" s="12">
        <v>0</v>
      </c>
      <c r="GM55" s="12">
        <v>0</v>
      </c>
      <c r="GN55" s="12">
        <v>0</v>
      </c>
      <c r="GO55" s="13"/>
      <c r="GP55" s="12">
        <v>0</v>
      </c>
      <c r="GQ55" s="12">
        <v>0</v>
      </c>
      <c r="GR55" s="12">
        <v>0</v>
      </c>
      <c r="GS55" s="12">
        <v>0</v>
      </c>
      <c r="GT55" s="13"/>
      <c r="GU55" s="12">
        <v>0</v>
      </c>
      <c r="GV55" s="12">
        <v>0</v>
      </c>
      <c r="GW55" s="12">
        <v>0</v>
      </c>
      <c r="GX55" s="12">
        <v>0</v>
      </c>
      <c r="GY55" s="13"/>
      <c r="GZ55" s="12">
        <v>0</v>
      </c>
      <c r="HA55" s="12">
        <v>0</v>
      </c>
      <c r="HB55" s="12">
        <v>0</v>
      </c>
      <c r="HC55" s="12">
        <v>0</v>
      </c>
      <c r="HD55" s="13"/>
      <c r="HE55" s="12">
        <v>0</v>
      </c>
      <c r="HF55" s="12">
        <v>0</v>
      </c>
      <c r="HG55" s="12">
        <v>0</v>
      </c>
      <c r="HH55" s="12">
        <v>0</v>
      </c>
      <c r="HI55" s="13"/>
      <c r="HJ55" s="12">
        <v>0</v>
      </c>
      <c r="HK55" s="12">
        <v>0</v>
      </c>
      <c r="HL55" s="12">
        <v>0</v>
      </c>
      <c r="HM55" s="12">
        <v>0</v>
      </c>
      <c r="HN55" s="13"/>
      <c r="HO55" s="12">
        <v>0</v>
      </c>
      <c r="HP55" s="12">
        <v>0</v>
      </c>
      <c r="HQ55" s="12">
        <v>0</v>
      </c>
      <c r="HR55" s="12">
        <v>0</v>
      </c>
      <c r="HS55" s="13"/>
      <c r="HT55" s="12">
        <v>0</v>
      </c>
      <c r="HU55" s="12">
        <v>0</v>
      </c>
      <c r="HV55" s="12">
        <v>0</v>
      </c>
      <c r="HW55" s="12">
        <v>0</v>
      </c>
      <c r="HX55" s="13"/>
      <c r="HY55" s="12">
        <v>0</v>
      </c>
      <c r="HZ55" s="12">
        <v>0</v>
      </c>
      <c r="IA55" s="12">
        <v>0</v>
      </c>
      <c r="IB55" s="12">
        <v>0</v>
      </c>
      <c r="IC55" s="13"/>
      <c r="ID55" s="12">
        <v>0</v>
      </c>
      <c r="IE55" s="12">
        <v>0</v>
      </c>
      <c r="IF55" s="12">
        <v>0</v>
      </c>
      <c r="IG55" s="12">
        <v>0</v>
      </c>
      <c r="IH55" s="13"/>
      <c r="II55" s="12">
        <v>0</v>
      </c>
      <c r="IJ55" s="12">
        <v>0</v>
      </c>
      <c r="IK55" s="12">
        <v>0</v>
      </c>
      <c r="IL55" s="12">
        <v>0</v>
      </c>
      <c r="IM55" s="13"/>
      <c r="IN55" s="12">
        <v>0</v>
      </c>
      <c r="IO55" s="12">
        <v>0</v>
      </c>
      <c r="IP55" s="12">
        <v>0</v>
      </c>
      <c r="IQ55" s="12">
        <v>0</v>
      </c>
      <c r="IR55" s="13"/>
      <c r="IS55" s="12">
        <v>0</v>
      </c>
      <c r="IT55" s="12">
        <v>0</v>
      </c>
      <c r="IU55" s="12">
        <v>0</v>
      </c>
      <c r="IV55" s="12">
        <v>0</v>
      </c>
      <c r="IW55" s="13"/>
      <c r="IX55" s="12">
        <v>0</v>
      </c>
      <c r="IY55" s="12">
        <v>0</v>
      </c>
      <c r="IZ55" s="12">
        <v>0</v>
      </c>
      <c r="JA55" s="12">
        <v>0</v>
      </c>
      <c r="JB55" s="13"/>
      <c r="JC55" s="12">
        <v>0</v>
      </c>
      <c r="JD55" s="12">
        <v>0</v>
      </c>
      <c r="JE55" s="12">
        <v>0</v>
      </c>
      <c r="JF55" s="12">
        <v>0</v>
      </c>
      <c r="JG55" s="13"/>
      <c r="JH55" s="12">
        <v>0</v>
      </c>
      <c r="JI55" s="12">
        <v>40000</v>
      </c>
      <c r="JJ55" s="12">
        <v>0</v>
      </c>
      <c r="JK55" s="72">
        <v>40000</v>
      </c>
      <c r="JL55" s="13"/>
    </row>
    <row r="56" spans="1:272" hidden="1">
      <c r="A56" s="10">
        <v>50</v>
      </c>
      <c r="B56" s="11" t="s">
        <v>43</v>
      </c>
      <c r="C56" s="12">
        <v>0</v>
      </c>
      <c r="D56" s="12">
        <v>0</v>
      </c>
      <c r="E56" s="12">
        <v>0</v>
      </c>
      <c r="F56" s="12">
        <v>0</v>
      </c>
      <c r="G56" s="13"/>
      <c r="H56" s="12">
        <v>0</v>
      </c>
      <c r="I56" s="12">
        <v>0</v>
      </c>
      <c r="J56" s="12">
        <v>0</v>
      </c>
      <c r="K56" s="12">
        <v>0</v>
      </c>
      <c r="L56" s="13"/>
      <c r="M56" s="12">
        <v>0</v>
      </c>
      <c r="N56" s="12">
        <v>0</v>
      </c>
      <c r="O56" s="12">
        <v>0</v>
      </c>
      <c r="P56" s="12">
        <v>0</v>
      </c>
      <c r="Q56" s="13"/>
      <c r="R56" s="12">
        <v>0</v>
      </c>
      <c r="S56" s="12">
        <v>0</v>
      </c>
      <c r="T56" s="12">
        <v>0</v>
      </c>
      <c r="U56" s="12">
        <v>0</v>
      </c>
      <c r="V56" s="13"/>
      <c r="W56" s="12">
        <v>0</v>
      </c>
      <c r="X56" s="12">
        <v>0</v>
      </c>
      <c r="Y56" s="12">
        <v>0</v>
      </c>
      <c r="Z56" s="12">
        <v>0</v>
      </c>
      <c r="AA56" s="13"/>
      <c r="AB56" s="12">
        <v>0</v>
      </c>
      <c r="AC56" s="12">
        <v>0</v>
      </c>
      <c r="AD56" s="12">
        <v>0</v>
      </c>
      <c r="AE56" s="12">
        <v>0</v>
      </c>
      <c r="AF56" s="13"/>
      <c r="AG56" s="12">
        <v>0</v>
      </c>
      <c r="AH56" s="12">
        <v>0</v>
      </c>
      <c r="AI56" s="12">
        <v>0</v>
      </c>
      <c r="AJ56" s="12">
        <v>0</v>
      </c>
      <c r="AK56" s="13"/>
      <c r="AL56" s="12">
        <v>0</v>
      </c>
      <c r="AM56" s="12">
        <v>0</v>
      </c>
      <c r="AN56" s="12">
        <v>0</v>
      </c>
      <c r="AO56" s="12">
        <v>0</v>
      </c>
      <c r="AP56" s="13"/>
      <c r="AQ56" s="12">
        <v>0</v>
      </c>
      <c r="AR56" s="12">
        <v>0</v>
      </c>
      <c r="AS56" s="12">
        <v>0</v>
      </c>
      <c r="AT56" s="12">
        <v>0</v>
      </c>
      <c r="AU56" s="13"/>
      <c r="AV56" s="12">
        <v>0</v>
      </c>
      <c r="AW56" s="12">
        <v>0</v>
      </c>
      <c r="AX56" s="12">
        <v>0</v>
      </c>
      <c r="AY56" s="12">
        <v>0</v>
      </c>
      <c r="AZ56" s="13"/>
      <c r="BA56" s="12">
        <v>0</v>
      </c>
      <c r="BB56" s="12">
        <v>0</v>
      </c>
      <c r="BC56" s="12">
        <v>0</v>
      </c>
      <c r="BD56" s="12">
        <v>0</v>
      </c>
      <c r="BE56" s="13"/>
      <c r="BF56" s="12">
        <v>0</v>
      </c>
      <c r="BG56" s="12">
        <v>0</v>
      </c>
      <c r="BH56" s="12">
        <v>0</v>
      </c>
      <c r="BI56" s="12">
        <v>0</v>
      </c>
      <c r="BJ56" s="13"/>
      <c r="BK56" s="12">
        <v>0</v>
      </c>
      <c r="BL56" s="12">
        <v>0</v>
      </c>
      <c r="BM56" s="12">
        <v>0</v>
      </c>
      <c r="BN56" s="12">
        <v>0</v>
      </c>
      <c r="BO56" s="13"/>
      <c r="BP56" s="12">
        <v>0</v>
      </c>
      <c r="BQ56" s="12">
        <v>0</v>
      </c>
      <c r="BR56" s="12">
        <v>0</v>
      </c>
      <c r="BS56" s="12">
        <v>0</v>
      </c>
      <c r="BT56" s="13"/>
      <c r="BU56" s="12">
        <v>0</v>
      </c>
      <c r="BV56" s="12">
        <v>0</v>
      </c>
      <c r="BW56" s="12">
        <v>0</v>
      </c>
      <c r="BX56" s="12">
        <v>0</v>
      </c>
      <c r="BY56" s="13"/>
      <c r="BZ56" s="12">
        <v>0</v>
      </c>
      <c r="CA56" s="12">
        <v>0</v>
      </c>
      <c r="CB56" s="12">
        <v>0</v>
      </c>
      <c r="CC56" s="12">
        <v>0</v>
      </c>
      <c r="CD56" s="13"/>
      <c r="CE56" s="12">
        <v>0</v>
      </c>
      <c r="CF56" s="12">
        <v>0</v>
      </c>
      <c r="CG56" s="12">
        <v>0</v>
      </c>
      <c r="CH56" s="12">
        <v>0</v>
      </c>
      <c r="CI56" s="13"/>
      <c r="CJ56" s="12">
        <v>0</v>
      </c>
      <c r="CK56" s="12">
        <v>0</v>
      </c>
      <c r="CL56" s="12">
        <v>0</v>
      </c>
      <c r="CM56" s="12">
        <v>0</v>
      </c>
      <c r="CN56" s="13"/>
      <c r="CO56" s="12">
        <v>0</v>
      </c>
      <c r="CP56" s="12">
        <v>0</v>
      </c>
      <c r="CQ56" s="12">
        <v>0</v>
      </c>
      <c r="CR56" s="12">
        <v>0</v>
      </c>
      <c r="CS56" s="13"/>
      <c r="CT56" s="12">
        <v>0</v>
      </c>
      <c r="CU56" s="12">
        <v>0</v>
      </c>
      <c r="CV56" s="12">
        <v>0</v>
      </c>
      <c r="CW56" s="12">
        <v>0</v>
      </c>
      <c r="CX56" s="13"/>
      <c r="CY56" s="12">
        <v>0</v>
      </c>
      <c r="CZ56" s="12">
        <v>0</v>
      </c>
      <c r="DA56" s="12">
        <v>0</v>
      </c>
      <c r="DB56" s="12">
        <v>0</v>
      </c>
      <c r="DC56" s="13"/>
      <c r="DD56" s="12">
        <v>0</v>
      </c>
      <c r="DE56" s="12">
        <v>0</v>
      </c>
      <c r="DF56" s="12">
        <v>0</v>
      </c>
      <c r="DG56" s="12">
        <v>0</v>
      </c>
      <c r="DH56" s="13"/>
      <c r="DI56" s="12">
        <v>0</v>
      </c>
      <c r="DJ56" s="12">
        <v>0</v>
      </c>
      <c r="DK56" s="12">
        <v>0</v>
      </c>
      <c r="DL56" s="12">
        <v>0</v>
      </c>
      <c r="DM56" s="13"/>
      <c r="DN56" s="12">
        <v>0</v>
      </c>
      <c r="DO56" s="12">
        <v>0</v>
      </c>
      <c r="DP56" s="12">
        <v>0</v>
      </c>
      <c r="DQ56" s="12">
        <v>0</v>
      </c>
      <c r="DR56" s="13"/>
      <c r="DS56" s="12">
        <v>0</v>
      </c>
      <c r="DT56" s="12">
        <v>0</v>
      </c>
      <c r="DU56" s="12">
        <v>0</v>
      </c>
      <c r="DV56" s="12">
        <v>0</v>
      </c>
      <c r="DW56" s="13"/>
      <c r="DX56" s="12">
        <v>0</v>
      </c>
      <c r="DY56" s="12">
        <v>0</v>
      </c>
      <c r="DZ56" s="12">
        <v>0</v>
      </c>
      <c r="EA56" s="12">
        <v>0</v>
      </c>
      <c r="EB56" s="13"/>
      <c r="EC56" s="12">
        <v>0</v>
      </c>
      <c r="ED56" s="12">
        <v>0</v>
      </c>
      <c r="EE56" s="12">
        <v>0</v>
      </c>
      <c r="EF56" s="12">
        <v>0</v>
      </c>
      <c r="EG56" s="13"/>
      <c r="EH56" s="12">
        <v>0</v>
      </c>
      <c r="EI56" s="12">
        <v>0</v>
      </c>
      <c r="EJ56" s="12">
        <v>0</v>
      </c>
      <c r="EK56" s="12">
        <v>0</v>
      </c>
      <c r="EL56" s="13"/>
      <c r="EM56" s="12">
        <v>0</v>
      </c>
      <c r="EN56" s="12">
        <v>0</v>
      </c>
      <c r="EO56" s="12">
        <v>0</v>
      </c>
      <c r="EP56" s="12">
        <v>0</v>
      </c>
      <c r="EQ56" s="13"/>
      <c r="ER56" s="12">
        <v>0</v>
      </c>
      <c r="ES56" s="12">
        <v>0</v>
      </c>
      <c r="ET56" s="12">
        <v>0</v>
      </c>
      <c r="EU56" s="12">
        <v>0</v>
      </c>
      <c r="EV56" s="13"/>
      <c r="EW56" s="12">
        <v>0</v>
      </c>
      <c r="EX56" s="12">
        <v>0</v>
      </c>
      <c r="EY56" s="12">
        <v>0</v>
      </c>
      <c r="EZ56" s="12">
        <v>0</v>
      </c>
      <c r="FA56" s="13"/>
      <c r="FB56" s="12">
        <v>0</v>
      </c>
      <c r="FC56" s="12">
        <v>0</v>
      </c>
      <c r="FD56" s="12">
        <v>0</v>
      </c>
      <c r="FE56" s="12">
        <v>0</v>
      </c>
      <c r="FF56" s="13"/>
      <c r="FG56" s="12">
        <v>0</v>
      </c>
      <c r="FH56" s="12">
        <v>0</v>
      </c>
      <c r="FI56" s="12">
        <v>0</v>
      </c>
      <c r="FJ56" s="12">
        <v>0</v>
      </c>
      <c r="FK56" s="13"/>
      <c r="FL56" s="12">
        <v>3</v>
      </c>
      <c r="FM56" s="12">
        <v>40000</v>
      </c>
      <c r="FN56" s="12">
        <v>0</v>
      </c>
      <c r="FO56" s="12">
        <v>40000</v>
      </c>
      <c r="FP56" s="13"/>
      <c r="FQ56" s="12">
        <v>0</v>
      </c>
      <c r="FR56" s="12">
        <v>0</v>
      </c>
      <c r="FS56" s="12">
        <v>0</v>
      </c>
      <c r="FT56" s="12">
        <v>0</v>
      </c>
      <c r="FU56" s="13"/>
      <c r="FV56" s="12">
        <v>0</v>
      </c>
      <c r="FW56" s="12">
        <v>0</v>
      </c>
      <c r="FX56" s="12">
        <v>0</v>
      </c>
      <c r="FY56" s="12">
        <v>0</v>
      </c>
      <c r="FZ56" s="13"/>
      <c r="GA56" s="12">
        <v>0</v>
      </c>
      <c r="GB56" s="12">
        <v>0</v>
      </c>
      <c r="GC56" s="12">
        <v>0</v>
      </c>
      <c r="GD56" s="12">
        <v>0</v>
      </c>
      <c r="GE56" s="13"/>
      <c r="GF56" s="12">
        <v>0</v>
      </c>
      <c r="GG56" s="12">
        <v>0</v>
      </c>
      <c r="GH56" s="12">
        <v>0</v>
      </c>
      <c r="GI56" s="12">
        <v>0</v>
      </c>
      <c r="GJ56" s="13"/>
      <c r="GK56" s="12">
        <v>0</v>
      </c>
      <c r="GL56" s="12">
        <v>0</v>
      </c>
      <c r="GM56" s="12">
        <v>0</v>
      </c>
      <c r="GN56" s="12">
        <v>0</v>
      </c>
      <c r="GO56" s="13"/>
      <c r="GP56" s="12">
        <v>0</v>
      </c>
      <c r="GQ56" s="12">
        <v>0</v>
      </c>
      <c r="GR56" s="12">
        <v>0</v>
      </c>
      <c r="GS56" s="12">
        <v>0</v>
      </c>
      <c r="GT56" s="13"/>
      <c r="GU56" s="12">
        <v>0</v>
      </c>
      <c r="GV56" s="12">
        <v>0</v>
      </c>
      <c r="GW56" s="12">
        <v>0</v>
      </c>
      <c r="GX56" s="12">
        <v>0</v>
      </c>
      <c r="GY56" s="13"/>
      <c r="GZ56" s="12">
        <v>0</v>
      </c>
      <c r="HA56" s="12">
        <v>0</v>
      </c>
      <c r="HB56" s="12">
        <v>0</v>
      </c>
      <c r="HC56" s="12">
        <v>0</v>
      </c>
      <c r="HD56" s="13"/>
      <c r="HE56" s="12">
        <v>0</v>
      </c>
      <c r="HF56" s="12">
        <v>0</v>
      </c>
      <c r="HG56" s="12">
        <v>0</v>
      </c>
      <c r="HH56" s="12">
        <v>0</v>
      </c>
      <c r="HI56" s="13"/>
      <c r="HJ56" s="12">
        <v>0</v>
      </c>
      <c r="HK56" s="12">
        <v>0</v>
      </c>
      <c r="HL56" s="12">
        <v>0</v>
      </c>
      <c r="HM56" s="12">
        <v>0</v>
      </c>
      <c r="HN56" s="13"/>
      <c r="HO56" s="12">
        <v>0</v>
      </c>
      <c r="HP56" s="12">
        <v>0</v>
      </c>
      <c r="HQ56" s="12">
        <v>0</v>
      </c>
      <c r="HR56" s="12">
        <v>0</v>
      </c>
      <c r="HS56" s="13"/>
      <c r="HT56" s="12">
        <v>0</v>
      </c>
      <c r="HU56" s="12">
        <v>0</v>
      </c>
      <c r="HV56" s="12">
        <v>0</v>
      </c>
      <c r="HW56" s="12">
        <v>0</v>
      </c>
      <c r="HX56" s="13"/>
      <c r="HY56" s="12">
        <v>0</v>
      </c>
      <c r="HZ56" s="12">
        <v>0</v>
      </c>
      <c r="IA56" s="12">
        <v>0</v>
      </c>
      <c r="IB56" s="12">
        <v>0</v>
      </c>
      <c r="IC56" s="13"/>
      <c r="ID56" s="12">
        <v>0</v>
      </c>
      <c r="IE56" s="12">
        <v>0</v>
      </c>
      <c r="IF56" s="12">
        <v>0</v>
      </c>
      <c r="IG56" s="12">
        <v>0</v>
      </c>
      <c r="IH56" s="13"/>
      <c r="II56" s="12">
        <v>0</v>
      </c>
      <c r="IJ56" s="12">
        <v>0</v>
      </c>
      <c r="IK56" s="12">
        <v>0</v>
      </c>
      <c r="IL56" s="12">
        <v>0</v>
      </c>
      <c r="IM56" s="13"/>
      <c r="IN56" s="12">
        <v>0</v>
      </c>
      <c r="IO56" s="12">
        <v>0</v>
      </c>
      <c r="IP56" s="12">
        <v>0</v>
      </c>
      <c r="IQ56" s="12">
        <v>0</v>
      </c>
      <c r="IR56" s="13"/>
      <c r="IS56" s="12">
        <v>0</v>
      </c>
      <c r="IT56" s="12">
        <v>0</v>
      </c>
      <c r="IU56" s="12">
        <v>0</v>
      </c>
      <c r="IV56" s="12">
        <v>0</v>
      </c>
      <c r="IW56" s="13"/>
      <c r="IX56" s="12">
        <v>0</v>
      </c>
      <c r="IY56" s="12">
        <v>0</v>
      </c>
      <c r="IZ56" s="12">
        <v>0</v>
      </c>
      <c r="JA56" s="12">
        <v>0</v>
      </c>
      <c r="JB56" s="13"/>
      <c r="JC56" s="12">
        <v>0</v>
      </c>
      <c r="JD56" s="12">
        <v>0</v>
      </c>
      <c r="JE56" s="12">
        <v>0</v>
      </c>
      <c r="JF56" s="12">
        <v>0</v>
      </c>
      <c r="JG56" s="13"/>
      <c r="JH56" s="12">
        <v>0</v>
      </c>
      <c r="JI56" s="12">
        <v>40000</v>
      </c>
      <c r="JJ56" s="12">
        <v>0</v>
      </c>
      <c r="JK56" s="72">
        <v>40000</v>
      </c>
      <c r="JL56" s="13"/>
    </row>
    <row r="57" spans="1:272" hidden="1">
      <c r="A57" s="10">
        <v>51</v>
      </c>
      <c r="B57" s="11" t="s">
        <v>44</v>
      </c>
      <c r="C57" s="12">
        <v>0</v>
      </c>
      <c r="D57" s="12">
        <v>0</v>
      </c>
      <c r="E57" s="12">
        <v>0</v>
      </c>
      <c r="F57" s="12">
        <v>0</v>
      </c>
      <c r="G57" s="13"/>
      <c r="H57" s="12">
        <v>0</v>
      </c>
      <c r="I57" s="12">
        <v>0</v>
      </c>
      <c r="J57" s="12">
        <v>0</v>
      </c>
      <c r="K57" s="12">
        <v>0</v>
      </c>
      <c r="L57" s="13"/>
      <c r="M57" s="12">
        <v>0</v>
      </c>
      <c r="N57" s="12">
        <v>0</v>
      </c>
      <c r="O57" s="12">
        <v>0</v>
      </c>
      <c r="P57" s="12">
        <v>0</v>
      </c>
      <c r="Q57" s="13"/>
      <c r="R57" s="12">
        <v>0</v>
      </c>
      <c r="S57" s="12">
        <v>0</v>
      </c>
      <c r="T57" s="12">
        <v>0</v>
      </c>
      <c r="U57" s="12">
        <v>0</v>
      </c>
      <c r="V57" s="13"/>
      <c r="W57" s="12">
        <v>0</v>
      </c>
      <c r="X57" s="12">
        <v>0</v>
      </c>
      <c r="Y57" s="12">
        <v>0</v>
      </c>
      <c r="Z57" s="12">
        <v>0</v>
      </c>
      <c r="AA57" s="13"/>
      <c r="AB57" s="12">
        <v>0</v>
      </c>
      <c r="AC57" s="12">
        <v>0</v>
      </c>
      <c r="AD57" s="12">
        <v>0</v>
      </c>
      <c r="AE57" s="12">
        <v>0</v>
      </c>
      <c r="AF57" s="13"/>
      <c r="AG57" s="12">
        <v>0</v>
      </c>
      <c r="AH57" s="12">
        <v>0</v>
      </c>
      <c r="AI57" s="12">
        <v>0</v>
      </c>
      <c r="AJ57" s="12">
        <v>0</v>
      </c>
      <c r="AK57" s="13"/>
      <c r="AL57" s="12">
        <v>0</v>
      </c>
      <c r="AM57" s="12">
        <v>0</v>
      </c>
      <c r="AN57" s="12">
        <v>0</v>
      </c>
      <c r="AO57" s="12">
        <v>0</v>
      </c>
      <c r="AP57" s="13"/>
      <c r="AQ57" s="12">
        <v>0</v>
      </c>
      <c r="AR57" s="12">
        <v>0</v>
      </c>
      <c r="AS57" s="12">
        <v>0</v>
      </c>
      <c r="AT57" s="12">
        <v>0</v>
      </c>
      <c r="AU57" s="13"/>
      <c r="AV57" s="12">
        <v>0</v>
      </c>
      <c r="AW57" s="12">
        <v>0</v>
      </c>
      <c r="AX57" s="12">
        <v>0</v>
      </c>
      <c r="AY57" s="12">
        <v>0</v>
      </c>
      <c r="AZ57" s="13"/>
      <c r="BA57" s="12">
        <v>0</v>
      </c>
      <c r="BB57" s="12">
        <v>0</v>
      </c>
      <c r="BC57" s="12">
        <v>0</v>
      </c>
      <c r="BD57" s="12">
        <v>0</v>
      </c>
      <c r="BE57" s="13"/>
      <c r="BF57" s="12">
        <v>0</v>
      </c>
      <c r="BG57" s="12">
        <v>0</v>
      </c>
      <c r="BH57" s="12">
        <v>0</v>
      </c>
      <c r="BI57" s="12">
        <v>0</v>
      </c>
      <c r="BJ57" s="13"/>
      <c r="BK57" s="12">
        <v>0</v>
      </c>
      <c r="BL57" s="12">
        <v>0</v>
      </c>
      <c r="BM57" s="12">
        <v>0</v>
      </c>
      <c r="BN57" s="12">
        <v>0</v>
      </c>
      <c r="BO57" s="13"/>
      <c r="BP57" s="12">
        <v>0</v>
      </c>
      <c r="BQ57" s="12">
        <v>0</v>
      </c>
      <c r="BR57" s="12">
        <v>0</v>
      </c>
      <c r="BS57" s="12">
        <v>0</v>
      </c>
      <c r="BT57" s="13"/>
      <c r="BU57" s="12">
        <v>0</v>
      </c>
      <c r="BV57" s="12">
        <v>0</v>
      </c>
      <c r="BW57" s="12">
        <v>0</v>
      </c>
      <c r="BX57" s="12">
        <v>0</v>
      </c>
      <c r="BY57" s="13"/>
      <c r="BZ57" s="12">
        <v>0</v>
      </c>
      <c r="CA57" s="12">
        <v>0</v>
      </c>
      <c r="CB57" s="12">
        <v>0</v>
      </c>
      <c r="CC57" s="12">
        <v>0</v>
      </c>
      <c r="CD57" s="13"/>
      <c r="CE57" s="12">
        <v>0</v>
      </c>
      <c r="CF57" s="12">
        <v>0</v>
      </c>
      <c r="CG57" s="12">
        <v>0</v>
      </c>
      <c r="CH57" s="12">
        <v>0</v>
      </c>
      <c r="CI57" s="13"/>
      <c r="CJ57" s="12">
        <v>0</v>
      </c>
      <c r="CK57" s="12">
        <v>0</v>
      </c>
      <c r="CL57" s="12">
        <v>0</v>
      </c>
      <c r="CM57" s="12">
        <v>0</v>
      </c>
      <c r="CN57" s="13"/>
      <c r="CO57" s="12">
        <v>0</v>
      </c>
      <c r="CP57" s="12">
        <v>0</v>
      </c>
      <c r="CQ57" s="12">
        <v>0</v>
      </c>
      <c r="CR57" s="12">
        <v>0</v>
      </c>
      <c r="CS57" s="13"/>
      <c r="CT57" s="12">
        <v>0</v>
      </c>
      <c r="CU57" s="12">
        <v>0</v>
      </c>
      <c r="CV57" s="12">
        <v>0</v>
      </c>
      <c r="CW57" s="12">
        <v>0</v>
      </c>
      <c r="CX57" s="13"/>
      <c r="CY57" s="12">
        <v>0</v>
      </c>
      <c r="CZ57" s="12">
        <v>0</v>
      </c>
      <c r="DA57" s="12">
        <v>0</v>
      </c>
      <c r="DB57" s="12">
        <v>0</v>
      </c>
      <c r="DC57" s="13"/>
      <c r="DD57" s="12">
        <v>0</v>
      </c>
      <c r="DE57" s="12">
        <v>0</v>
      </c>
      <c r="DF57" s="12">
        <v>0</v>
      </c>
      <c r="DG57" s="12">
        <v>0</v>
      </c>
      <c r="DH57" s="13"/>
      <c r="DI57" s="12">
        <v>0</v>
      </c>
      <c r="DJ57" s="12">
        <v>0</v>
      </c>
      <c r="DK57" s="12">
        <v>0</v>
      </c>
      <c r="DL57" s="12">
        <v>0</v>
      </c>
      <c r="DM57" s="13"/>
      <c r="DN57" s="12">
        <v>0</v>
      </c>
      <c r="DO57" s="12">
        <v>0</v>
      </c>
      <c r="DP57" s="12">
        <v>0</v>
      </c>
      <c r="DQ57" s="12">
        <v>0</v>
      </c>
      <c r="DR57" s="13"/>
      <c r="DS57" s="12">
        <v>0</v>
      </c>
      <c r="DT57" s="12">
        <v>0</v>
      </c>
      <c r="DU57" s="12">
        <v>0</v>
      </c>
      <c r="DV57" s="12">
        <v>0</v>
      </c>
      <c r="DW57" s="13"/>
      <c r="DX57" s="12">
        <v>0</v>
      </c>
      <c r="DY57" s="12">
        <v>0</v>
      </c>
      <c r="DZ57" s="12">
        <v>0</v>
      </c>
      <c r="EA57" s="12">
        <v>0</v>
      </c>
      <c r="EB57" s="13"/>
      <c r="EC57" s="12">
        <v>0</v>
      </c>
      <c r="ED57" s="12">
        <v>0</v>
      </c>
      <c r="EE57" s="12">
        <v>0</v>
      </c>
      <c r="EF57" s="12">
        <v>0</v>
      </c>
      <c r="EG57" s="13"/>
      <c r="EH57" s="12">
        <v>0</v>
      </c>
      <c r="EI57" s="12">
        <v>0</v>
      </c>
      <c r="EJ57" s="12">
        <v>0</v>
      </c>
      <c r="EK57" s="12">
        <v>0</v>
      </c>
      <c r="EL57" s="13"/>
      <c r="EM57" s="12">
        <v>0</v>
      </c>
      <c r="EN57" s="12">
        <v>0</v>
      </c>
      <c r="EO57" s="12">
        <v>0</v>
      </c>
      <c r="EP57" s="12">
        <v>0</v>
      </c>
      <c r="EQ57" s="13"/>
      <c r="ER57" s="12">
        <v>0</v>
      </c>
      <c r="ES57" s="12">
        <v>0</v>
      </c>
      <c r="ET57" s="12">
        <v>0</v>
      </c>
      <c r="EU57" s="12">
        <v>0</v>
      </c>
      <c r="EV57" s="13"/>
      <c r="EW57" s="12">
        <v>0</v>
      </c>
      <c r="EX57" s="12">
        <v>0</v>
      </c>
      <c r="EY57" s="12">
        <v>0</v>
      </c>
      <c r="EZ57" s="12">
        <v>0</v>
      </c>
      <c r="FA57" s="13"/>
      <c r="FB57" s="12">
        <v>0</v>
      </c>
      <c r="FC57" s="12">
        <v>0</v>
      </c>
      <c r="FD57" s="12">
        <v>0</v>
      </c>
      <c r="FE57" s="12">
        <v>0</v>
      </c>
      <c r="FF57" s="13"/>
      <c r="FG57" s="12">
        <v>0</v>
      </c>
      <c r="FH57" s="12">
        <v>0</v>
      </c>
      <c r="FI57" s="12">
        <v>0</v>
      </c>
      <c r="FJ57" s="12">
        <v>0</v>
      </c>
      <c r="FK57" s="13"/>
      <c r="FL57" s="12">
        <v>3</v>
      </c>
      <c r="FM57" s="12">
        <v>40000</v>
      </c>
      <c r="FN57" s="12">
        <v>0</v>
      </c>
      <c r="FO57" s="12">
        <v>40000</v>
      </c>
      <c r="FP57" s="13"/>
      <c r="FQ57" s="12">
        <v>0</v>
      </c>
      <c r="FR57" s="12">
        <v>0</v>
      </c>
      <c r="FS57" s="12">
        <v>0</v>
      </c>
      <c r="FT57" s="12">
        <v>0</v>
      </c>
      <c r="FU57" s="13"/>
      <c r="FV57" s="12">
        <v>0</v>
      </c>
      <c r="FW57" s="12">
        <v>0</v>
      </c>
      <c r="FX57" s="12">
        <v>0</v>
      </c>
      <c r="FY57" s="12">
        <v>0</v>
      </c>
      <c r="FZ57" s="13"/>
      <c r="GA57" s="12">
        <v>0</v>
      </c>
      <c r="GB57" s="12">
        <v>0</v>
      </c>
      <c r="GC57" s="12">
        <v>0</v>
      </c>
      <c r="GD57" s="12">
        <v>0</v>
      </c>
      <c r="GE57" s="13"/>
      <c r="GF57" s="12">
        <v>0</v>
      </c>
      <c r="GG57" s="12">
        <v>0</v>
      </c>
      <c r="GH57" s="12">
        <v>0</v>
      </c>
      <c r="GI57" s="12">
        <v>0</v>
      </c>
      <c r="GJ57" s="13"/>
      <c r="GK57" s="12">
        <v>0</v>
      </c>
      <c r="GL57" s="12">
        <v>0</v>
      </c>
      <c r="GM57" s="12">
        <v>0</v>
      </c>
      <c r="GN57" s="12">
        <v>0</v>
      </c>
      <c r="GO57" s="13"/>
      <c r="GP57" s="12">
        <v>0</v>
      </c>
      <c r="GQ57" s="12">
        <v>0</v>
      </c>
      <c r="GR57" s="12">
        <v>0</v>
      </c>
      <c r="GS57" s="12">
        <v>0</v>
      </c>
      <c r="GT57" s="13"/>
      <c r="GU57" s="12">
        <v>0</v>
      </c>
      <c r="GV57" s="12">
        <v>0</v>
      </c>
      <c r="GW57" s="12">
        <v>0</v>
      </c>
      <c r="GX57" s="12">
        <v>0</v>
      </c>
      <c r="GY57" s="13"/>
      <c r="GZ57" s="12">
        <v>0</v>
      </c>
      <c r="HA57" s="12">
        <v>0</v>
      </c>
      <c r="HB57" s="12">
        <v>0</v>
      </c>
      <c r="HC57" s="12">
        <v>0</v>
      </c>
      <c r="HD57" s="13"/>
      <c r="HE57" s="12">
        <v>0</v>
      </c>
      <c r="HF57" s="12">
        <v>0</v>
      </c>
      <c r="HG57" s="12">
        <v>0</v>
      </c>
      <c r="HH57" s="12">
        <v>0</v>
      </c>
      <c r="HI57" s="13"/>
      <c r="HJ57" s="12">
        <v>0</v>
      </c>
      <c r="HK57" s="12">
        <v>0</v>
      </c>
      <c r="HL57" s="12">
        <v>0</v>
      </c>
      <c r="HM57" s="12">
        <v>0</v>
      </c>
      <c r="HN57" s="13"/>
      <c r="HO57" s="12">
        <v>0</v>
      </c>
      <c r="HP57" s="12">
        <v>0</v>
      </c>
      <c r="HQ57" s="12">
        <v>0</v>
      </c>
      <c r="HR57" s="12">
        <v>0</v>
      </c>
      <c r="HS57" s="13"/>
      <c r="HT57" s="12">
        <v>0</v>
      </c>
      <c r="HU57" s="12">
        <v>0</v>
      </c>
      <c r="HV57" s="12">
        <v>0</v>
      </c>
      <c r="HW57" s="12">
        <v>0</v>
      </c>
      <c r="HX57" s="13"/>
      <c r="HY57" s="12">
        <v>0</v>
      </c>
      <c r="HZ57" s="12">
        <v>0</v>
      </c>
      <c r="IA57" s="12">
        <v>0</v>
      </c>
      <c r="IB57" s="12">
        <v>0</v>
      </c>
      <c r="IC57" s="13"/>
      <c r="ID57" s="12">
        <v>0</v>
      </c>
      <c r="IE57" s="12">
        <v>0</v>
      </c>
      <c r="IF57" s="12">
        <v>0</v>
      </c>
      <c r="IG57" s="12">
        <v>0</v>
      </c>
      <c r="IH57" s="13"/>
      <c r="II57" s="12">
        <v>0</v>
      </c>
      <c r="IJ57" s="12">
        <v>0</v>
      </c>
      <c r="IK57" s="12">
        <v>0</v>
      </c>
      <c r="IL57" s="12">
        <v>0</v>
      </c>
      <c r="IM57" s="13"/>
      <c r="IN57" s="12">
        <v>0</v>
      </c>
      <c r="IO57" s="12">
        <v>0</v>
      </c>
      <c r="IP57" s="12">
        <v>0</v>
      </c>
      <c r="IQ57" s="12">
        <v>0</v>
      </c>
      <c r="IR57" s="13"/>
      <c r="IS57" s="12">
        <v>0</v>
      </c>
      <c r="IT57" s="12">
        <v>0</v>
      </c>
      <c r="IU57" s="12">
        <v>0</v>
      </c>
      <c r="IV57" s="12">
        <v>0</v>
      </c>
      <c r="IW57" s="13"/>
      <c r="IX57" s="12">
        <v>0</v>
      </c>
      <c r="IY57" s="12">
        <v>0</v>
      </c>
      <c r="IZ57" s="12">
        <v>0</v>
      </c>
      <c r="JA57" s="12">
        <v>0</v>
      </c>
      <c r="JB57" s="13"/>
      <c r="JC57" s="12">
        <v>0</v>
      </c>
      <c r="JD57" s="12">
        <v>0</v>
      </c>
      <c r="JE57" s="12">
        <v>0</v>
      </c>
      <c r="JF57" s="12">
        <v>0</v>
      </c>
      <c r="JG57" s="13"/>
      <c r="JH57" s="12">
        <v>0</v>
      </c>
      <c r="JI57" s="12">
        <v>40000</v>
      </c>
      <c r="JJ57" s="12">
        <v>0</v>
      </c>
      <c r="JK57" s="72">
        <v>40000</v>
      </c>
      <c r="JL57" s="13"/>
    </row>
    <row r="58" spans="1:272" hidden="1">
      <c r="A58" s="10">
        <v>52</v>
      </c>
      <c r="B58" s="11" t="s">
        <v>45</v>
      </c>
      <c r="C58" s="12">
        <v>0</v>
      </c>
      <c r="D58" s="12">
        <v>0</v>
      </c>
      <c r="E58" s="12">
        <v>0</v>
      </c>
      <c r="F58" s="12">
        <v>0</v>
      </c>
      <c r="G58" s="13"/>
      <c r="H58" s="12">
        <v>0</v>
      </c>
      <c r="I58" s="12">
        <v>0</v>
      </c>
      <c r="J58" s="12">
        <v>0</v>
      </c>
      <c r="K58" s="12">
        <v>0</v>
      </c>
      <c r="L58" s="13"/>
      <c r="M58" s="12">
        <v>0</v>
      </c>
      <c r="N58" s="12">
        <v>0</v>
      </c>
      <c r="O58" s="12">
        <v>0</v>
      </c>
      <c r="P58" s="12">
        <v>0</v>
      </c>
      <c r="Q58" s="13"/>
      <c r="R58" s="12">
        <v>0</v>
      </c>
      <c r="S58" s="12">
        <v>0</v>
      </c>
      <c r="T58" s="12">
        <v>0</v>
      </c>
      <c r="U58" s="12">
        <v>0</v>
      </c>
      <c r="V58" s="13"/>
      <c r="W58" s="12">
        <v>0</v>
      </c>
      <c r="X58" s="12">
        <v>0</v>
      </c>
      <c r="Y58" s="12">
        <v>0</v>
      </c>
      <c r="Z58" s="12">
        <v>0</v>
      </c>
      <c r="AA58" s="13"/>
      <c r="AB58" s="12">
        <v>0</v>
      </c>
      <c r="AC58" s="12">
        <v>0</v>
      </c>
      <c r="AD58" s="12">
        <v>0</v>
      </c>
      <c r="AE58" s="12">
        <v>0</v>
      </c>
      <c r="AF58" s="13"/>
      <c r="AG58" s="12">
        <v>0</v>
      </c>
      <c r="AH58" s="12">
        <v>0</v>
      </c>
      <c r="AI58" s="12">
        <v>0</v>
      </c>
      <c r="AJ58" s="12">
        <v>0</v>
      </c>
      <c r="AK58" s="13"/>
      <c r="AL58" s="12">
        <v>0</v>
      </c>
      <c r="AM58" s="12">
        <v>0</v>
      </c>
      <c r="AN58" s="12">
        <v>0</v>
      </c>
      <c r="AO58" s="12">
        <v>0</v>
      </c>
      <c r="AP58" s="13"/>
      <c r="AQ58" s="12">
        <v>0</v>
      </c>
      <c r="AR58" s="12">
        <v>0</v>
      </c>
      <c r="AS58" s="12">
        <v>0</v>
      </c>
      <c r="AT58" s="12">
        <v>0</v>
      </c>
      <c r="AU58" s="13"/>
      <c r="AV58" s="12">
        <v>0</v>
      </c>
      <c r="AW58" s="12">
        <v>0</v>
      </c>
      <c r="AX58" s="12">
        <v>0</v>
      </c>
      <c r="AY58" s="12">
        <v>0</v>
      </c>
      <c r="AZ58" s="13"/>
      <c r="BA58" s="12">
        <v>0</v>
      </c>
      <c r="BB58" s="12">
        <v>0</v>
      </c>
      <c r="BC58" s="12">
        <v>0</v>
      </c>
      <c r="BD58" s="12">
        <v>0</v>
      </c>
      <c r="BE58" s="13"/>
      <c r="BF58" s="12">
        <v>0</v>
      </c>
      <c r="BG58" s="12">
        <v>0</v>
      </c>
      <c r="BH58" s="12">
        <v>0</v>
      </c>
      <c r="BI58" s="12">
        <v>0</v>
      </c>
      <c r="BJ58" s="13"/>
      <c r="BK58" s="12">
        <v>0</v>
      </c>
      <c r="BL58" s="12">
        <v>0</v>
      </c>
      <c r="BM58" s="12">
        <v>0</v>
      </c>
      <c r="BN58" s="12">
        <v>0</v>
      </c>
      <c r="BO58" s="13"/>
      <c r="BP58" s="12">
        <v>0</v>
      </c>
      <c r="BQ58" s="12">
        <v>0</v>
      </c>
      <c r="BR58" s="12">
        <v>0</v>
      </c>
      <c r="BS58" s="12">
        <v>0</v>
      </c>
      <c r="BT58" s="13"/>
      <c r="BU58" s="12">
        <v>0</v>
      </c>
      <c r="BV58" s="12">
        <v>0</v>
      </c>
      <c r="BW58" s="12">
        <v>0</v>
      </c>
      <c r="BX58" s="12">
        <v>0</v>
      </c>
      <c r="BY58" s="13"/>
      <c r="BZ58" s="12">
        <v>0</v>
      </c>
      <c r="CA58" s="12">
        <v>0</v>
      </c>
      <c r="CB58" s="12">
        <v>0</v>
      </c>
      <c r="CC58" s="12">
        <v>0</v>
      </c>
      <c r="CD58" s="13"/>
      <c r="CE58" s="12">
        <v>0</v>
      </c>
      <c r="CF58" s="12">
        <v>0</v>
      </c>
      <c r="CG58" s="12">
        <v>0</v>
      </c>
      <c r="CH58" s="12">
        <v>0</v>
      </c>
      <c r="CI58" s="13"/>
      <c r="CJ58" s="12">
        <v>0</v>
      </c>
      <c r="CK58" s="12">
        <v>0</v>
      </c>
      <c r="CL58" s="12">
        <v>0</v>
      </c>
      <c r="CM58" s="12">
        <v>0</v>
      </c>
      <c r="CN58" s="13"/>
      <c r="CO58" s="12">
        <v>0</v>
      </c>
      <c r="CP58" s="12">
        <v>0</v>
      </c>
      <c r="CQ58" s="12">
        <v>0</v>
      </c>
      <c r="CR58" s="12">
        <v>0</v>
      </c>
      <c r="CS58" s="13"/>
      <c r="CT58" s="12">
        <v>0</v>
      </c>
      <c r="CU58" s="12">
        <v>0</v>
      </c>
      <c r="CV58" s="12">
        <v>0</v>
      </c>
      <c r="CW58" s="12">
        <v>0</v>
      </c>
      <c r="CX58" s="13"/>
      <c r="CY58" s="12">
        <v>0</v>
      </c>
      <c r="CZ58" s="12">
        <v>0</v>
      </c>
      <c r="DA58" s="12">
        <v>0</v>
      </c>
      <c r="DB58" s="12">
        <v>0</v>
      </c>
      <c r="DC58" s="13"/>
      <c r="DD58" s="12">
        <v>0</v>
      </c>
      <c r="DE58" s="12">
        <v>0</v>
      </c>
      <c r="DF58" s="12">
        <v>0</v>
      </c>
      <c r="DG58" s="12">
        <v>0</v>
      </c>
      <c r="DH58" s="13"/>
      <c r="DI58" s="12">
        <v>0</v>
      </c>
      <c r="DJ58" s="12">
        <v>0</v>
      </c>
      <c r="DK58" s="12">
        <v>0</v>
      </c>
      <c r="DL58" s="12">
        <v>0</v>
      </c>
      <c r="DM58" s="13"/>
      <c r="DN58" s="12">
        <v>0</v>
      </c>
      <c r="DO58" s="12">
        <v>0</v>
      </c>
      <c r="DP58" s="12">
        <v>0</v>
      </c>
      <c r="DQ58" s="12">
        <v>0</v>
      </c>
      <c r="DR58" s="13"/>
      <c r="DS58" s="12">
        <v>0</v>
      </c>
      <c r="DT58" s="12">
        <v>0</v>
      </c>
      <c r="DU58" s="12">
        <v>0</v>
      </c>
      <c r="DV58" s="12">
        <v>0</v>
      </c>
      <c r="DW58" s="13"/>
      <c r="DX58" s="12">
        <v>0</v>
      </c>
      <c r="DY58" s="12">
        <v>0</v>
      </c>
      <c r="DZ58" s="12">
        <v>0</v>
      </c>
      <c r="EA58" s="12">
        <v>0</v>
      </c>
      <c r="EB58" s="13"/>
      <c r="EC58" s="12">
        <v>0</v>
      </c>
      <c r="ED58" s="12">
        <v>0</v>
      </c>
      <c r="EE58" s="12">
        <v>0</v>
      </c>
      <c r="EF58" s="12">
        <v>0</v>
      </c>
      <c r="EG58" s="13"/>
      <c r="EH58" s="12">
        <v>0</v>
      </c>
      <c r="EI58" s="12">
        <v>0</v>
      </c>
      <c r="EJ58" s="12">
        <v>0</v>
      </c>
      <c r="EK58" s="12">
        <v>0</v>
      </c>
      <c r="EL58" s="13"/>
      <c r="EM58" s="12">
        <v>0</v>
      </c>
      <c r="EN58" s="12">
        <v>0</v>
      </c>
      <c r="EO58" s="12">
        <v>0</v>
      </c>
      <c r="EP58" s="12">
        <v>0</v>
      </c>
      <c r="EQ58" s="13"/>
      <c r="ER58" s="12">
        <v>0</v>
      </c>
      <c r="ES58" s="12">
        <v>0</v>
      </c>
      <c r="ET58" s="12">
        <v>0</v>
      </c>
      <c r="EU58" s="12">
        <v>0</v>
      </c>
      <c r="EV58" s="13"/>
      <c r="EW58" s="12">
        <v>0</v>
      </c>
      <c r="EX58" s="12">
        <v>0</v>
      </c>
      <c r="EY58" s="12">
        <v>0</v>
      </c>
      <c r="EZ58" s="12">
        <v>0</v>
      </c>
      <c r="FA58" s="13"/>
      <c r="FB58" s="12">
        <v>0</v>
      </c>
      <c r="FC58" s="12">
        <v>0</v>
      </c>
      <c r="FD58" s="12">
        <v>0</v>
      </c>
      <c r="FE58" s="12">
        <v>0</v>
      </c>
      <c r="FF58" s="13"/>
      <c r="FG58" s="12">
        <v>0</v>
      </c>
      <c r="FH58" s="12">
        <v>0</v>
      </c>
      <c r="FI58" s="12">
        <v>0</v>
      </c>
      <c r="FJ58" s="12">
        <v>0</v>
      </c>
      <c r="FK58" s="13"/>
      <c r="FL58" s="12">
        <v>3</v>
      </c>
      <c r="FM58" s="12">
        <v>40000</v>
      </c>
      <c r="FN58" s="12">
        <v>0</v>
      </c>
      <c r="FO58" s="12">
        <v>40000</v>
      </c>
      <c r="FP58" s="13"/>
      <c r="FQ58" s="12">
        <v>0</v>
      </c>
      <c r="FR58" s="12">
        <v>0</v>
      </c>
      <c r="FS58" s="12">
        <v>0</v>
      </c>
      <c r="FT58" s="12">
        <v>0</v>
      </c>
      <c r="FU58" s="13"/>
      <c r="FV58" s="12">
        <v>0</v>
      </c>
      <c r="FW58" s="12">
        <v>0</v>
      </c>
      <c r="FX58" s="12">
        <v>0</v>
      </c>
      <c r="FY58" s="12">
        <v>0</v>
      </c>
      <c r="FZ58" s="13"/>
      <c r="GA58" s="12">
        <v>0</v>
      </c>
      <c r="GB58" s="12">
        <v>0</v>
      </c>
      <c r="GC58" s="12">
        <v>0</v>
      </c>
      <c r="GD58" s="12">
        <v>0</v>
      </c>
      <c r="GE58" s="13"/>
      <c r="GF58" s="12">
        <v>0</v>
      </c>
      <c r="GG58" s="12">
        <v>0</v>
      </c>
      <c r="GH58" s="12">
        <v>0</v>
      </c>
      <c r="GI58" s="12">
        <v>0</v>
      </c>
      <c r="GJ58" s="13"/>
      <c r="GK58" s="12">
        <v>0</v>
      </c>
      <c r="GL58" s="12">
        <v>0</v>
      </c>
      <c r="GM58" s="12">
        <v>0</v>
      </c>
      <c r="GN58" s="12">
        <v>0</v>
      </c>
      <c r="GO58" s="13"/>
      <c r="GP58" s="12">
        <v>0</v>
      </c>
      <c r="GQ58" s="12">
        <v>0</v>
      </c>
      <c r="GR58" s="12">
        <v>0</v>
      </c>
      <c r="GS58" s="12">
        <v>0</v>
      </c>
      <c r="GT58" s="13"/>
      <c r="GU58" s="12">
        <v>0</v>
      </c>
      <c r="GV58" s="12">
        <v>0</v>
      </c>
      <c r="GW58" s="12">
        <v>0</v>
      </c>
      <c r="GX58" s="12">
        <v>0</v>
      </c>
      <c r="GY58" s="13"/>
      <c r="GZ58" s="12">
        <v>0</v>
      </c>
      <c r="HA58" s="12">
        <v>0</v>
      </c>
      <c r="HB58" s="12">
        <v>0</v>
      </c>
      <c r="HC58" s="12">
        <v>0</v>
      </c>
      <c r="HD58" s="13"/>
      <c r="HE58" s="12">
        <v>0</v>
      </c>
      <c r="HF58" s="12">
        <v>0</v>
      </c>
      <c r="HG58" s="12">
        <v>0</v>
      </c>
      <c r="HH58" s="12">
        <v>0</v>
      </c>
      <c r="HI58" s="13"/>
      <c r="HJ58" s="12">
        <v>0</v>
      </c>
      <c r="HK58" s="12">
        <v>0</v>
      </c>
      <c r="HL58" s="12">
        <v>0</v>
      </c>
      <c r="HM58" s="12">
        <v>0</v>
      </c>
      <c r="HN58" s="13"/>
      <c r="HO58" s="12">
        <v>0</v>
      </c>
      <c r="HP58" s="12">
        <v>0</v>
      </c>
      <c r="HQ58" s="12">
        <v>0</v>
      </c>
      <c r="HR58" s="12">
        <v>0</v>
      </c>
      <c r="HS58" s="13"/>
      <c r="HT58" s="12">
        <v>0</v>
      </c>
      <c r="HU58" s="12">
        <v>0</v>
      </c>
      <c r="HV58" s="12">
        <v>0</v>
      </c>
      <c r="HW58" s="12">
        <v>0</v>
      </c>
      <c r="HX58" s="13"/>
      <c r="HY58" s="12">
        <v>0</v>
      </c>
      <c r="HZ58" s="12">
        <v>0</v>
      </c>
      <c r="IA58" s="12">
        <v>0</v>
      </c>
      <c r="IB58" s="12">
        <v>0</v>
      </c>
      <c r="IC58" s="13"/>
      <c r="ID58" s="12">
        <v>0</v>
      </c>
      <c r="IE58" s="12">
        <v>0</v>
      </c>
      <c r="IF58" s="12">
        <v>0</v>
      </c>
      <c r="IG58" s="12">
        <v>0</v>
      </c>
      <c r="IH58" s="13"/>
      <c r="II58" s="12">
        <v>0</v>
      </c>
      <c r="IJ58" s="12">
        <v>0</v>
      </c>
      <c r="IK58" s="12">
        <v>0</v>
      </c>
      <c r="IL58" s="12">
        <v>0</v>
      </c>
      <c r="IM58" s="13"/>
      <c r="IN58" s="12">
        <v>0</v>
      </c>
      <c r="IO58" s="12">
        <v>0</v>
      </c>
      <c r="IP58" s="12">
        <v>0</v>
      </c>
      <c r="IQ58" s="12">
        <v>0</v>
      </c>
      <c r="IR58" s="13"/>
      <c r="IS58" s="12">
        <v>0</v>
      </c>
      <c r="IT58" s="12">
        <v>0</v>
      </c>
      <c r="IU58" s="12">
        <v>0</v>
      </c>
      <c r="IV58" s="12">
        <v>0</v>
      </c>
      <c r="IW58" s="13"/>
      <c r="IX58" s="12">
        <v>0</v>
      </c>
      <c r="IY58" s="12">
        <v>0</v>
      </c>
      <c r="IZ58" s="12">
        <v>0</v>
      </c>
      <c r="JA58" s="12">
        <v>0</v>
      </c>
      <c r="JB58" s="13"/>
      <c r="JC58" s="12">
        <v>0</v>
      </c>
      <c r="JD58" s="12">
        <v>0</v>
      </c>
      <c r="JE58" s="12">
        <v>0</v>
      </c>
      <c r="JF58" s="12">
        <v>0</v>
      </c>
      <c r="JG58" s="13"/>
      <c r="JH58" s="12">
        <v>0</v>
      </c>
      <c r="JI58" s="12">
        <v>40000</v>
      </c>
      <c r="JJ58" s="12">
        <v>0</v>
      </c>
      <c r="JK58" s="72">
        <v>40000</v>
      </c>
      <c r="JL58" s="13"/>
    </row>
    <row r="59" spans="1:272" hidden="1">
      <c r="A59" s="10">
        <v>53</v>
      </c>
      <c r="B59" s="11" t="s">
        <v>46</v>
      </c>
      <c r="C59" s="12">
        <v>0</v>
      </c>
      <c r="D59" s="12">
        <v>0</v>
      </c>
      <c r="E59" s="12">
        <v>0</v>
      </c>
      <c r="F59" s="12">
        <v>0</v>
      </c>
      <c r="G59" s="13"/>
      <c r="H59" s="12">
        <v>0</v>
      </c>
      <c r="I59" s="12">
        <v>0</v>
      </c>
      <c r="J59" s="12">
        <v>0</v>
      </c>
      <c r="K59" s="12">
        <v>0</v>
      </c>
      <c r="L59" s="13"/>
      <c r="M59" s="12">
        <v>0</v>
      </c>
      <c r="N59" s="12">
        <v>0</v>
      </c>
      <c r="O59" s="12">
        <v>0</v>
      </c>
      <c r="P59" s="12">
        <v>0</v>
      </c>
      <c r="Q59" s="13"/>
      <c r="R59" s="12">
        <v>0</v>
      </c>
      <c r="S59" s="12">
        <v>0</v>
      </c>
      <c r="T59" s="12">
        <v>0</v>
      </c>
      <c r="U59" s="12">
        <v>0</v>
      </c>
      <c r="V59" s="13"/>
      <c r="W59" s="12">
        <v>0</v>
      </c>
      <c r="X59" s="12">
        <v>0</v>
      </c>
      <c r="Y59" s="12">
        <v>0</v>
      </c>
      <c r="Z59" s="12">
        <v>0</v>
      </c>
      <c r="AA59" s="13"/>
      <c r="AB59" s="12">
        <v>0</v>
      </c>
      <c r="AC59" s="12">
        <v>0</v>
      </c>
      <c r="AD59" s="12">
        <v>0</v>
      </c>
      <c r="AE59" s="12">
        <v>0</v>
      </c>
      <c r="AF59" s="13"/>
      <c r="AG59" s="12">
        <v>0</v>
      </c>
      <c r="AH59" s="12">
        <v>0</v>
      </c>
      <c r="AI59" s="12">
        <v>0</v>
      </c>
      <c r="AJ59" s="12">
        <v>0</v>
      </c>
      <c r="AK59" s="13"/>
      <c r="AL59" s="12">
        <v>0</v>
      </c>
      <c r="AM59" s="12">
        <v>0</v>
      </c>
      <c r="AN59" s="12">
        <v>0</v>
      </c>
      <c r="AO59" s="12">
        <v>0</v>
      </c>
      <c r="AP59" s="13"/>
      <c r="AQ59" s="12">
        <v>0</v>
      </c>
      <c r="AR59" s="12">
        <v>0</v>
      </c>
      <c r="AS59" s="12">
        <v>0</v>
      </c>
      <c r="AT59" s="12">
        <v>0</v>
      </c>
      <c r="AU59" s="13"/>
      <c r="AV59" s="12">
        <v>0</v>
      </c>
      <c r="AW59" s="12">
        <v>0</v>
      </c>
      <c r="AX59" s="12">
        <v>0</v>
      </c>
      <c r="AY59" s="12">
        <v>0</v>
      </c>
      <c r="AZ59" s="13"/>
      <c r="BA59" s="12">
        <v>0</v>
      </c>
      <c r="BB59" s="12">
        <v>0</v>
      </c>
      <c r="BC59" s="12">
        <v>0</v>
      </c>
      <c r="BD59" s="12">
        <v>0</v>
      </c>
      <c r="BE59" s="13"/>
      <c r="BF59" s="12">
        <v>0</v>
      </c>
      <c r="BG59" s="12">
        <v>0</v>
      </c>
      <c r="BH59" s="12">
        <v>0</v>
      </c>
      <c r="BI59" s="12">
        <v>0</v>
      </c>
      <c r="BJ59" s="13"/>
      <c r="BK59" s="12">
        <v>0</v>
      </c>
      <c r="BL59" s="12">
        <v>0</v>
      </c>
      <c r="BM59" s="12">
        <v>0</v>
      </c>
      <c r="BN59" s="12">
        <v>0</v>
      </c>
      <c r="BO59" s="13"/>
      <c r="BP59" s="12">
        <v>0</v>
      </c>
      <c r="BQ59" s="12">
        <v>0</v>
      </c>
      <c r="BR59" s="12">
        <v>0</v>
      </c>
      <c r="BS59" s="12">
        <v>0</v>
      </c>
      <c r="BT59" s="13"/>
      <c r="BU59" s="12">
        <v>0</v>
      </c>
      <c r="BV59" s="12">
        <v>0</v>
      </c>
      <c r="BW59" s="12">
        <v>0</v>
      </c>
      <c r="BX59" s="12">
        <v>0</v>
      </c>
      <c r="BY59" s="13"/>
      <c r="BZ59" s="12">
        <v>0</v>
      </c>
      <c r="CA59" s="12">
        <v>0</v>
      </c>
      <c r="CB59" s="12">
        <v>0</v>
      </c>
      <c r="CC59" s="12">
        <v>0</v>
      </c>
      <c r="CD59" s="13"/>
      <c r="CE59" s="12">
        <v>0</v>
      </c>
      <c r="CF59" s="12">
        <v>0</v>
      </c>
      <c r="CG59" s="12">
        <v>0</v>
      </c>
      <c r="CH59" s="12">
        <v>0</v>
      </c>
      <c r="CI59" s="13"/>
      <c r="CJ59" s="12">
        <v>0</v>
      </c>
      <c r="CK59" s="12">
        <v>0</v>
      </c>
      <c r="CL59" s="12">
        <v>0</v>
      </c>
      <c r="CM59" s="12">
        <v>0</v>
      </c>
      <c r="CN59" s="13"/>
      <c r="CO59" s="12">
        <v>0</v>
      </c>
      <c r="CP59" s="12">
        <v>0</v>
      </c>
      <c r="CQ59" s="12">
        <v>0</v>
      </c>
      <c r="CR59" s="12">
        <v>0</v>
      </c>
      <c r="CS59" s="13"/>
      <c r="CT59" s="12">
        <v>0</v>
      </c>
      <c r="CU59" s="12">
        <v>0</v>
      </c>
      <c r="CV59" s="12">
        <v>0</v>
      </c>
      <c r="CW59" s="12">
        <v>0</v>
      </c>
      <c r="CX59" s="13"/>
      <c r="CY59" s="12">
        <v>0</v>
      </c>
      <c r="CZ59" s="12">
        <v>0</v>
      </c>
      <c r="DA59" s="12">
        <v>0</v>
      </c>
      <c r="DB59" s="12">
        <v>0</v>
      </c>
      <c r="DC59" s="13"/>
      <c r="DD59" s="12">
        <v>0</v>
      </c>
      <c r="DE59" s="12">
        <v>0</v>
      </c>
      <c r="DF59" s="12">
        <v>0</v>
      </c>
      <c r="DG59" s="12">
        <v>0</v>
      </c>
      <c r="DH59" s="13"/>
      <c r="DI59" s="12">
        <v>0</v>
      </c>
      <c r="DJ59" s="12">
        <v>0</v>
      </c>
      <c r="DK59" s="12">
        <v>0</v>
      </c>
      <c r="DL59" s="12">
        <v>0</v>
      </c>
      <c r="DM59" s="13"/>
      <c r="DN59" s="12">
        <v>0</v>
      </c>
      <c r="DO59" s="12">
        <v>0</v>
      </c>
      <c r="DP59" s="12">
        <v>0</v>
      </c>
      <c r="DQ59" s="12">
        <v>0</v>
      </c>
      <c r="DR59" s="13"/>
      <c r="DS59" s="12">
        <v>0</v>
      </c>
      <c r="DT59" s="12">
        <v>0</v>
      </c>
      <c r="DU59" s="12">
        <v>0</v>
      </c>
      <c r="DV59" s="12">
        <v>0</v>
      </c>
      <c r="DW59" s="13"/>
      <c r="DX59" s="12">
        <v>0</v>
      </c>
      <c r="DY59" s="12">
        <v>0</v>
      </c>
      <c r="DZ59" s="12">
        <v>0</v>
      </c>
      <c r="EA59" s="12">
        <v>0</v>
      </c>
      <c r="EB59" s="13"/>
      <c r="EC59" s="12">
        <v>0</v>
      </c>
      <c r="ED59" s="12">
        <v>0</v>
      </c>
      <c r="EE59" s="12">
        <v>0</v>
      </c>
      <c r="EF59" s="12">
        <v>0</v>
      </c>
      <c r="EG59" s="13"/>
      <c r="EH59" s="12">
        <v>0</v>
      </c>
      <c r="EI59" s="12">
        <v>0</v>
      </c>
      <c r="EJ59" s="12">
        <v>0</v>
      </c>
      <c r="EK59" s="12">
        <v>0</v>
      </c>
      <c r="EL59" s="13"/>
      <c r="EM59" s="12">
        <v>0</v>
      </c>
      <c r="EN59" s="12">
        <v>0</v>
      </c>
      <c r="EO59" s="12">
        <v>0</v>
      </c>
      <c r="EP59" s="12">
        <v>0</v>
      </c>
      <c r="EQ59" s="13"/>
      <c r="ER59" s="12">
        <v>0</v>
      </c>
      <c r="ES59" s="12">
        <v>0</v>
      </c>
      <c r="ET59" s="12">
        <v>0</v>
      </c>
      <c r="EU59" s="12">
        <v>0</v>
      </c>
      <c r="EV59" s="13"/>
      <c r="EW59" s="12">
        <v>0</v>
      </c>
      <c r="EX59" s="12">
        <v>0</v>
      </c>
      <c r="EY59" s="12">
        <v>0</v>
      </c>
      <c r="EZ59" s="12">
        <v>0</v>
      </c>
      <c r="FA59" s="13"/>
      <c r="FB59" s="12">
        <v>0</v>
      </c>
      <c r="FC59" s="12">
        <v>0</v>
      </c>
      <c r="FD59" s="12">
        <v>0</v>
      </c>
      <c r="FE59" s="12">
        <v>0</v>
      </c>
      <c r="FF59" s="13"/>
      <c r="FG59" s="12">
        <v>0</v>
      </c>
      <c r="FH59" s="12">
        <v>0</v>
      </c>
      <c r="FI59" s="12">
        <v>0</v>
      </c>
      <c r="FJ59" s="12">
        <v>0</v>
      </c>
      <c r="FK59" s="13"/>
      <c r="FL59" s="12">
        <v>3</v>
      </c>
      <c r="FM59" s="12">
        <v>40000</v>
      </c>
      <c r="FN59" s="12">
        <v>0</v>
      </c>
      <c r="FO59" s="12">
        <v>40000</v>
      </c>
      <c r="FP59" s="13"/>
      <c r="FQ59" s="12">
        <v>0</v>
      </c>
      <c r="FR59" s="12">
        <v>0</v>
      </c>
      <c r="FS59" s="12">
        <v>0</v>
      </c>
      <c r="FT59" s="12">
        <v>0</v>
      </c>
      <c r="FU59" s="13"/>
      <c r="FV59" s="12">
        <v>0</v>
      </c>
      <c r="FW59" s="12">
        <v>0</v>
      </c>
      <c r="FX59" s="12">
        <v>0</v>
      </c>
      <c r="FY59" s="12">
        <v>0</v>
      </c>
      <c r="FZ59" s="13"/>
      <c r="GA59" s="12">
        <v>0</v>
      </c>
      <c r="GB59" s="12">
        <v>0</v>
      </c>
      <c r="GC59" s="12">
        <v>0</v>
      </c>
      <c r="GD59" s="12">
        <v>0</v>
      </c>
      <c r="GE59" s="13"/>
      <c r="GF59" s="12">
        <v>0</v>
      </c>
      <c r="GG59" s="12">
        <v>0</v>
      </c>
      <c r="GH59" s="12">
        <v>0</v>
      </c>
      <c r="GI59" s="12">
        <v>0</v>
      </c>
      <c r="GJ59" s="13"/>
      <c r="GK59" s="12">
        <v>0</v>
      </c>
      <c r="GL59" s="12">
        <v>0</v>
      </c>
      <c r="GM59" s="12">
        <v>0</v>
      </c>
      <c r="GN59" s="12">
        <v>0</v>
      </c>
      <c r="GO59" s="13"/>
      <c r="GP59" s="12">
        <v>0</v>
      </c>
      <c r="GQ59" s="12">
        <v>0</v>
      </c>
      <c r="GR59" s="12">
        <v>0</v>
      </c>
      <c r="GS59" s="12">
        <v>0</v>
      </c>
      <c r="GT59" s="13"/>
      <c r="GU59" s="12">
        <v>0</v>
      </c>
      <c r="GV59" s="12">
        <v>0</v>
      </c>
      <c r="GW59" s="12">
        <v>0</v>
      </c>
      <c r="GX59" s="12">
        <v>0</v>
      </c>
      <c r="GY59" s="13"/>
      <c r="GZ59" s="12">
        <v>0</v>
      </c>
      <c r="HA59" s="12">
        <v>0</v>
      </c>
      <c r="HB59" s="12">
        <v>0</v>
      </c>
      <c r="HC59" s="12">
        <v>0</v>
      </c>
      <c r="HD59" s="13"/>
      <c r="HE59" s="12">
        <v>0</v>
      </c>
      <c r="HF59" s="12">
        <v>0</v>
      </c>
      <c r="HG59" s="12">
        <v>0</v>
      </c>
      <c r="HH59" s="12">
        <v>0</v>
      </c>
      <c r="HI59" s="13"/>
      <c r="HJ59" s="12">
        <v>0</v>
      </c>
      <c r="HK59" s="12">
        <v>0</v>
      </c>
      <c r="HL59" s="12">
        <v>0</v>
      </c>
      <c r="HM59" s="12">
        <v>0</v>
      </c>
      <c r="HN59" s="13"/>
      <c r="HO59" s="12">
        <v>0</v>
      </c>
      <c r="HP59" s="12">
        <v>0</v>
      </c>
      <c r="HQ59" s="12">
        <v>0</v>
      </c>
      <c r="HR59" s="12">
        <v>0</v>
      </c>
      <c r="HS59" s="13"/>
      <c r="HT59" s="12">
        <v>0</v>
      </c>
      <c r="HU59" s="12">
        <v>0</v>
      </c>
      <c r="HV59" s="12">
        <v>0</v>
      </c>
      <c r="HW59" s="12">
        <v>0</v>
      </c>
      <c r="HX59" s="13"/>
      <c r="HY59" s="12">
        <v>0</v>
      </c>
      <c r="HZ59" s="12">
        <v>0</v>
      </c>
      <c r="IA59" s="12">
        <v>0</v>
      </c>
      <c r="IB59" s="12">
        <v>0</v>
      </c>
      <c r="IC59" s="13"/>
      <c r="ID59" s="12">
        <v>0</v>
      </c>
      <c r="IE59" s="12">
        <v>0</v>
      </c>
      <c r="IF59" s="12">
        <v>0</v>
      </c>
      <c r="IG59" s="12">
        <v>0</v>
      </c>
      <c r="IH59" s="13"/>
      <c r="II59" s="12">
        <v>0</v>
      </c>
      <c r="IJ59" s="12">
        <v>0</v>
      </c>
      <c r="IK59" s="12">
        <v>0</v>
      </c>
      <c r="IL59" s="12">
        <v>0</v>
      </c>
      <c r="IM59" s="13"/>
      <c r="IN59" s="12">
        <v>0</v>
      </c>
      <c r="IO59" s="12">
        <v>0</v>
      </c>
      <c r="IP59" s="12">
        <v>0</v>
      </c>
      <c r="IQ59" s="12">
        <v>0</v>
      </c>
      <c r="IR59" s="13"/>
      <c r="IS59" s="12">
        <v>0</v>
      </c>
      <c r="IT59" s="12">
        <v>0</v>
      </c>
      <c r="IU59" s="12">
        <v>0</v>
      </c>
      <c r="IV59" s="12">
        <v>0</v>
      </c>
      <c r="IW59" s="13"/>
      <c r="IX59" s="12">
        <v>0</v>
      </c>
      <c r="IY59" s="12">
        <v>0</v>
      </c>
      <c r="IZ59" s="12">
        <v>0</v>
      </c>
      <c r="JA59" s="12">
        <v>0</v>
      </c>
      <c r="JB59" s="13"/>
      <c r="JC59" s="12">
        <v>0</v>
      </c>
      <c r="JD59" s="12">
        <v>0</v>
      </c>
      <c r="JE59" s="12">
        <v>0</v>
      </c>
      <c r="JF59" s="12">
        <v>0</v>
      </c>
      <c r="JG59" s="13"/>
      <c r="JH59" s="12">
        <v>0</v>
      </c>
      <c r="JI59" s="12">
        <v>40000</v>
      </c>
      <c r="JJ59" s="12">
        <v>0</v>
      </c>
      <c r="JK59" s="72">
        <v>40000</v>
      </c>
      <c r="JL59" s="13"/>
    </row>
    <row r="60" spans="1:272" hidden="1">
      <c r="A60" s="10">
        <v>54</v>
      </c>
      <c r="B60" s="14" t="s">
        <v>77</v>
      </c>
      <c r="C60" s="12">
        <v>0</v>
      </c>
      <c r="D60" s="12">
        <v>0</v>
      </c>
      <c r="E60" s="12">
        <v>0</v>
      </c>
      <c r="F60" s="12">
        <v>0</v>
      </c>
      <c r="G60" s="13"/>
      <c r="H60" s="12">
        <v>0</v>
      </c>
      <c r="I60" s="12">
        <v>0</v>
      </c>
      <c r="J60" s="12">
        <v>0</v>
      </c>
      <c r="K60" s="12">
        <v>0</v>
      </c>
      <c r="L60" s="13"/>
      <c r="M60" s="12">
        <v>0</v>
      </c>
      <c r="N60" s="12">
        <v>0</v>
      </c>
      <c r="O60" s="12">
        <v>0</v>
      </c>
      <c r="P60" s="12">
        <v>0</v>
      </c>
      <c r="Q60" s="13"/>
      <c r="R60" s="12">
        <v>0</v>
      </c>
      <c r="S60" s="12">
        <v>0</v>
      </c>
      <c r="T60" s="12">
        <v>0</v>
      </c>
      <c r="U60" s="12">
        <v>0</v>
      </c>
      <c r="V60" s="13"/>
      <c r="W60" s="12">
        <v>0</v>
      </c>
      <c r="X60" s="12">
        <v>0</v>
      </c>
      <c r="Y60" s="12">
        <v>0</v>
      </c>
      <c r="Z60" s="12">
        <v>0</v>
      </c>
      <c r="AA60" s="13"/>
      <c r="AB60" s="12">
        <v>0</v>
      </c>
      <c r="AC60" s="12">
        <v>0</v>
      </c>
      <c r="AD60" s="12">
        <v>0</v>
      </c>
      <c r="AE60" s="12">
        <v>0</v>
      </c>
      <c r="AF60" s="13"/>
      <c r="AG60" s="12">
        <v>0</v>
      </c>
      <c r="AH60" s="12">
        <v>0</v>
      </c>
      <c r="AI60" s="12">
        <v>0</v>
      </c>
      <c r="AJ60" s="12">
        <v>0</v>
      </c>
      <c r="AK60" s="13"/>
      <c r="AL60" s="12">
        <v>0</v>
      </c>
      <c r="AM60" s="12">
        <v>0</v>
      </c>
      <c r="AN60" s="12">
        <v>0</v>
      </c>
      <c r="AO60" s="12">
        <v>0</v>
      </c>
      <c r="AP60" s="13"/>
      <c r="AQ60" s="12">
        <v>0</v>
      </c>
      <c r="AR60" s="12">
        <v>0</v>
      </c>
      <c r="AS60" s="12">
        <v>0</v>
      </c>
      <c r="AT60" s="12">
        <v>0</v>
      </c>
      <c r="AU60" s="13"/>
      <c r="AV60" s="12">
        <v>0</v>
      </c>
      <c r="AW60" s="12">
        <v>0</v>
      </c>
      <c r="AX60" s="12">
        <v>0</v>
      </c>
      <c r="AY60" s="12">
        <v>0</v>
      </c>
      <c r="AZ60" s="13"/>
      <c r="BA60" s="12">
        <v>0</v>
      </c>
      <c r="BB60" s="12">
        <v>0</v>
      </c>
      <c r="BC60" s="12">
        <v>0</v>
      </c>
      <c r="BD60" s="12">
        <v>0</v>
      </c>
      <c r="BE60" s="13"/>
      <c r="BF60" s="12">
        <v>0</v>
      </c>
      <c r="BG60" s="12">
        <v>0</v>
      </c>
      <c r="BH60" s="12">
        <v>0</v>
      </c>
      <c r="BI60" s="12">
        <v>0</v>
      </c>
      <c r="BJ60" s="13"/>
      <c r="BK60" s="12">
        <v>0</v>
      </c>
      <c r="BL60" s="12">
        <v>0</v>
      </c>
      <c r="BM60" s="12">
        <v>0</v>
      </c>
      <c r="BN60" s="12">
        <v>0</v>
      </c>
      <c r="BO60" s="13"/>
      <c r="BP60" s="12">
        <v>0</v>
      </c>
      <c r="BQ60" s="12">
        <v>0</v>
      </c>
      <c r="BR60" s="12">
        <v>0</v>
      </c>
      <c r="BS60" s="12">
        <v>0</v>
      </c>
      <c r="BT60" s="13"/>
      <c r="BU60" s="12">
        <v>0</v>
      </c>
      <c r="BV60" s="12">
        <v>0</v>
      </c>
      <c r="BW60" s="12">
        <v>0</v>
      </c>
      <c r="BX60" s="12">
        <v>0</v>
      </c>
      <c r="BY60" s="13"/>
      <c r="BZ60" s="12">
        <v>0</v>
      </c>
      <c r="CA60" s="12">
        <v>0</v>
      </c>
      <c r="CB60" s="12">
        <v>0</v>
      </c>
      <c r="CC60" s="12">
        <v>0</v>
      </c>
      <c r="CD60" s="13"/>
      <c r="CE60" s="12">
        <v>0</v>
      </c>
      <c r="CF60" s="12">
        <v>0</v>
      </c>
      <c r="CG60" s="12">
        <v>0</v>
      </c>
      <c r="CH60" s="12">
        <v>0</v>
      </c>
      <c r="CI60" s="13"/>
      <c r="CJ60" s="12">
        <v>0</v>
      </c>
      <c r="CK60" s="12">
        <v>0</v>
      </c>
      <c r="CL60" s="12">
        <v>0</v>
      </c>
      <c r="CM60" s="12">
        <v>0</v>
      </c>
      <c r="CN60" s="13"/>
      <c r="CO60" s="12">
        <v>0</v>
      </c>
      <c r="CP60" s="12">
        <v>0</v>
      </c>
      <c r="CQ60" s="12">
        <v>0</v>
      </c>
      <c r="CR60" s="12">
        <v>0</v>
      </c>
      <c r="CS60" s="13"/>
      <c r="CT60" s="12">
        <v>0</v>
      </c>
      <c r="CU60" s="12">
        <v>0</v>
      </c>
      <c r="CV60" s="12">
        <v>0</v>
      </c>
      <c r="CW60" s="12">
        <v>0</v>
      </c>
      <c r="CX60" s="13"/>
      <c r="CY60" s="12">
        <v>0</v>
      </c>
      <c r="CZ60" s="12">
        <v>0</v>
      </c>
      <c r="DA60" s="12">
        <v>0</v>
      </c>
      <c r="DB60" s="12">
        <v>0</v>
      </c>
      <c r="DC60" s="13"/>
      <c r="DD60" s="12">
        <v>0</v>
      </c>
      <c r="DE60" s="12">
        <v>0</v>
      </c>
      <c r="DF60" s="12">
        <v>0</v>
      </c>
      <c r="DG60" s="12">
        <v>0</v>
      </c>
      <c r="DH60" s="13"/>
      <c r="DI60" s="12">
        <v>0</v>
      </c>
      <c r="DJ60" s="12">
        <v>0</v>
      </c>
      <c r="DK60" s="12">
        <v>0</v>
      </c>
      <c r="DL60" s="12">
        <v>0</v>
      </c>
      <c r="DM60" s="13"/>
      <c r="DN60" s="12">
        <v>0</v>
      </c>
      <c r="DO60" s="12">
        <v>0</v>
      </c>
      <c r="DP60" s="12">
        <v>0</v>
      </c>
      <c r="DQ60" s="12">
        <v>0</v>
      </c>
      <c r="DR60" s="13"/>
      <c r="DS60" s="12">
        <v>0</v>
      </c>
      <c r="DT60" s="12">
        <v>0</v>
      </c>
      <c r="DU60" s="12">
        <v>0</v>
      </c>
      <c r="DV60" s="12">
        <v>0</v>
      </c>
      <c r="DW60" s="13"/>
      <c r="DX60" s="12">
        <v>0</v>
      </c>
      <c r="DY60" s="12">
        <v>0</v>
      </c>
      <c r="DZ60" s="12">
        <v>0</v>
      </c>
      <c r="EA60" s="12">
        <v>0</v>
      </c>
      <c r="EB60" s="13"/>
      <c r="EC60" s="12">
        <v>0</v>
      </c>
      <c r="ED60" s="12">
        <v>0</v>
      </c>
      <c r="EE60" s="12">
        <v>0</v>
      </c>
      <c r="EF60" s="12">
        <v>0</v>
      </c>
      <c r="EG60" s="13"/>
      <c r="EH60" s="12">
        <v>0</v>
      </c>
      <c r="EI60" s="12">
        <v>0</v>
      </c>
      <c r="EJ60" s="12">
        <v>0</v>
      </c>
      <c r="EK60" s="12">
        <v>0</v>
      </c>
      <c r="EL60" s="13"/>
      <c r="EM60" s="12">
        <v>0</v>
      </c>
      <c r="EN60" s="12">
        <v>0</v>
      </c>
      <c r="EO60" s="12">
        <v>0</v>
      </c>
      <c r="EP60" s="12">
        <v>0</v>
      </c>
      <c r="EQ60" s="13"/>
      <c r="ER60" s="12">
        <v>0</v>
      </c>
      <c r="ES60" s="12">
        <v>0</v>
      </c>
      <c r="ET60" s="12">
        <v>0</v>
      </c>
      <c r="EU60" s="12">
        <v>0</v>
      </c>
      <c r="EV60" s="13"/>
      <c r="EW60" s="12">
        <v>0</v>
      </c>
      <c r="EX60" s="12">
        <v>0</v>
      </c>
      <c r="EY60" s="12">
        <v>0</v>
      </c>
      <c r="EZ60" s="12">
        <v>0</v>
      </c>
      <c r="FA60" s="13"/>
      <c r="FB60" s="12">
        <v>0</v>
      </c>
      <c r="FC60" s="12">
        <v>0</v>
      </c>
      <c r="FD60" s="12">
        <v>0</v>
      </c>
      <c r="FE60" s="12">
        <v>0</v>
      </c>
      <c r="FF60" s="13"/>
      <c r="FG60" s="12">
        <v>0</v>
      </c>
      <c r="FH60" s="12">
        <v>0</v>
      </c>
      <c r="FI60" s="12">
        <v>0</v>
      </c>
      <c r="FJ60" s="12">
        <v>0</v>
      </c>
      <c r="FK60" s="13"/>
      <c r="FL60" s="12">
        <v>3</v>
      </c>
      <c r="FM60" s="12">
        <v>40000</v>
      </c>
      <c r="FN60" s="12">
        <v>0</v>
      </c>
      <c r="FO60" s="12">
        <v>40000</v>
      </c>
      <c r="FP60" s="13"/>
      <c r="FQ60" s="12">
        <v>0</v>
      </c>
      <c r="FR60" s="12">
        <v>0</v>
      </c>
      <c r="FS60" s="12">
        <v>0</v>
      </c>
      <c r="FT60" s="12">
        <v>0</v>
      </c>
      <c r="FU60" s="13"/>
      <c r="FV60" s="12">
        <v>0</v>
      </c>
      <c r="FW60" s="12">
        <v>0</v>
      </c>
      <c r="FX60" s="12">
        <v>0</v>
      </c>
      <c r="FY60" s="12">
        <v>0</v>
      </c>
      <c r="FZ60" s="13"/>
      <c r="GA60" s="12">
        <v>0</v>
      </c>
      <c r="GB60" s="12">
        <v>0</v>
      </c>
      <c r="GC60" s="12">
        <v>0</v>
      </c>
      <c r="GD60" s="12">
        <v>0</v>
      </c>
      <c r="GE60" s="13"/>
      <c r="GF60" s="12">
        <v>0</v>
      </c>
      <c r="GG60" s="12">
        <v>0</v>
      </c>
      <c r="GH60" s="12">
        <v>0</v>
      </c>
      <c r="GI60" s="12">
        <v>0</v>
      </c>
      <c r="GJ60" s="13"/>
      <c r="GK60" s="12">
        <v>0</v>
      </c>
      <c r="GL60" s="12">
        <v>0</v>
      </c>
      <c r="GM60" s="12">
        <v>0</v>
      </c>
      <c r="GN60" s="12">
        <v>0</v>
      </c>
      <c r="GO60" s="13"/>
      <c r="GP60" s="12">
        <v>0</v>
      </c>
      <c r="GQ60" s="12">
        <v>0</v>
      </c>
      <c r="GR60" s="12">
        <v>0</v>
      </c>
      <c r="GS60" s="12">
        <v>0</v>
      </c>
      <c r="GT60" s="13"/>
      <c r="GU60" s="12">
        <v>0</v>
      </c>
      <c r="GV60" s="12">
        <v>0</v>
      </c>
      <c r="GW60" s="12">
        <v>0</v>
      </c>
      <c r="GX60" s="12">
        <v>0</v>
      </c>
      <c r="GY60" s="13"/>
      <c r="GZ60" s="12">
        <v>0</v>
      </c>
      <c r="HA60" s="12">
        <v>0</v>
      </c>
      <c r="HB60" s="12">
        <v>0</v>
      </c>
      <c r="HC60" s="12">
        <v>0</v>
      </c>
      <c r="HD60" s="13"/>
      <c r="HE60" s="12">
        <v>0</v>
      </c>
      <c r="HF60" s="12">
        <v>0</v>
      </c>
      <c r="HG60" s="12">
        <v>0</v>
      </c>
      <c r="HH60" s="12">
        <v>0</v>
      </c>
      <c r="HI60" s="13"/>
      <c r="HJ60" s="12">
        <v>0</v>
      </c>
      <c r="HK60" s="12">
        <v>0</v>
      </c>
      <c r="HL60" s="12">
        <v>0</v>
      </c>
      <c r="HM60" s="12">
        <v>0</v>
      </c>
      <c r="HN60" s="13"/>
      <c r="HO60" s="12">
        <v>0</v>
      </c>
      <c r="HP60" s="12">
        <v>0</v>
      </c>
      <c r="HQ60" s="12">
        <v>0</v>
      </c>
      <c r="HR60" s="12">
        <v>0</v>
      </c>
      <c r="HS60" s="13"/>
      <c r="HT60" s="12">
        <v>0</v>
      </c>
      <c r="HU60" s="12">
        <v>0</v>
      </c>
      <c r="HV60" s="12">
        <v>0</v>
      </c>
      <c r="HW60" s="12">
        <v>0</v>
      </c>
      <c r="HX60" s="13"/>
      <c r="HY60" s="12">
        <v>0</v>
      </c>
      <c r="HZ60" s="12">
        <v>0</v>
      </c>
      <c r="IA60" s="12">
        <v>0</v>
      </c>
      <c r="IB60" s="12">
        <v>0</v>
      </c>
      <c r="IC60" s="13"/>
      <c r="ID60" s="12">
        <v>0</v>
      </c>
      <c r="IE60" s="12">
        <v>0</v>
      </c>
      <c r="IF60" s="12">
        <v>0</v>
      </c>
      <c r="IG60" s="12">
        <v>0</v>
      </c>
      <c r="IH60" s="13"/>
      <c r="II60" s="12">
        <v>0</v>
      </c>
      <c r="IJ60" s="12">
        <v>0</v>
      </c>
      <c r="IK60" s="12">
        <v>0</v>
      </c>
      <c r="IL60" s="12">
        <v>0</v>
      </c>
      <c r="IM60" s="13"/>
      <c r="IN60" s="12">
        <v>0</v>
      </c>
      <c r="IO60" s="12">
        <v>0</v>
      </c>
      <c r="IP60" s="12">
        <v>0</v>
      </c>
      <c r="IQ60" s="12">
        <v>0</v>
      </c>
      <c r="IR60" s="13"/>
      <c r="IS60" s="12">
        <v>0</v>
      </c>
      <c r="IT60" s="12">
        <v>0</v>
      </c>
      <c r="IU60" s="12">
        <v>0</v>
      </c>
      <c r="IV60" s="12">
        <v>0</v>
      </c>
      <c r="IW60" s="13"/>
      <c r="IX60" s="12">
        <v>0</v>
      </c>
      <c r="IY60" s="12">
        <v>0</v>
      </c>
      <c r="IZ60" s="12">
        <v>0</v>
      </c>
      <c r="JA60" s="12">
        <v>0</v>
      </c>
      <c r="JB60" s="13"/>
      <c r="JC60" s="12">
        <v>0</v>
      </c>
      <c r="JD60" s="12">
        <v>0</v>
      </c>
      <c r="JE60" s="12">
        <v>0</v>
      </c>
      <c r="JF60" s="12">
        <v>0</v>
      </c>
      <c r="JG60" s="13"/>
      <c r="JH60" s="12">
        <v>0</v>
      </c>
      <c r="JI60" s="12">
        <v>40000</v>
      </c>
      <c r="JJ60" s="12">
        <v>0</v>
      </c>
      <c r="JK60" s="72">
        <v>40000</v>
      </c>
      <c r="JL60" s="13"/>
    </row>
    <row r="61" spans="1:272" hidden="1">
      <c r="A61" s="10">
        <v>55</v>
      </c>
      <c r="B61" s="14" t="s">
        <v>1295</v>
      </c>
      <c r="C61" s="12">
        <v>0</v>
      </c>
      <c r="D61" s="12">
        <v>0</v>
      </c>
      <c r="E61" s="12">
        <v>0</v>
      </c>
      <c r="F61" s="12">
        <v>0</v>
      </c>
      <c r="G61" s="13"/>
      <c r="H61" s="12">
        <v>0</v>
      </c>
      <c r="I61" s="12">
        <v>0</v>
      </c>
      <c r="J61" s="12">
        <v>0</v>
      </c>
      <c r="K61" s="12">
        <v>0</v>
      </c>
      <c r="L61" s="13"/>
      <c r="M61" s="12">
        <v>0</v>
      </c>
      <c r="N61" s="12">
        <v>0</v>
      </c>
      <c r="O61" s="12">
        <v>0</v>
      </c>
      <c r="P61" s="12">
        <v>0</v>
      </c>
      <c r="Q61" s="13"/>
      <c r="R61" s="12">
        <v>0</v>
      </c>
      <c r="S61" s="12">
        <v>0</v>
      </c>
      <c r="T61" s="12">
        <v>0</v>
      </c>
      <c r="U61" s="12">
        <v>0</v>
      </c>
      <c r="V61" s="13"/>
      <c r="W61" s="12">
        <v>0</v>
      </c>
      <c r="X61" s="12">
        <v>0</v>
      </c>
      <c r="Y61" s="12">
        <v>0</v>
      </c>
      <c r="Z61" s="12">
        <v>0</v>
      </c>
      <c r="AA61" s="13"/>
      <c r="AB61" s="12">
        <v>0</v>
      </c>
      <c r="AC61" s="12">
        <v>0</v>
      </c>
      <c r="AD61" s="12">
        <v>0</v>
      </c>
      <c r="AE61" s="12">
        <v>0</v>
      </c>
      <c r="AF61" s="13"/>
      <c r="AG61" s="12">
        <v>0</v>
      </c>
      <c r="AH61" s="12">
        <v>0</v>
      </c>
      <c r="AI61" s="12">
        <v>0</v>
      </c>
      <c r="AJ61" s="12">
        <v>0</v>
      </c>
      <c r="AK61" s="13"/>
      <c r="AL61" s="12">
        <v>0</v>
      </c>
      <c r="AM61" s="12">
        <v>0</v>
      </c>
      <c r="AN61" s="12">
        <v>0</v>
      </c>
      <c r="AO61" s="12">
        <v>0</v>
      </c>
      <c r="AP61" s="13"/>
      <c r="AQ61" s="12">
        <v>0</v>
      </c>
      <c r="AR61" s="12">
        <v>0</v>
      </c>
      <c r="AS61" s="12">
        <v>0</v>
      </c>
      <c r="AT61" s="12">
        <v>0</v>
      </c>
      <c r="AU61" s="13"/>
      <c r="AV61" s="12">
        <v>0</v>
      </c>
      <c r="AW61" s="12">
        <v>0</v>
      </c>
      <c r="AX61" s="12">
        <v>0</v>
      </c>
      <c r="AY61" s="12">
        <v>0</v>
      </c>
      <c r="AZ61" s="13"/>
      <c r="BA61" s="12">
        <v>0</v>
      </c>
      <c r="BB61" s="12">
        <v>0</v>
      </c>
      <c r="BC61" s="12">
        <v>0</v>
      </c>
      <c r="BD61" s="12">
        <v>0</v>
      </c>
      <c r="BE61" s="13"/>
      <c r="BF61" s="12">
        <v>0</v>
      </c>
      <c r="BG61" s="12">
        <v>0</v>
      </c>
      <c r="BH61" s="12">
        <v>0</v>
      </c>
      <c r="BI61" s="12">
        <v>0</v>
      </c>
      <c r="BJ61" s="13"/>
      <c r="BK61" s="12">
        <v>0</v>
      </c>
      <c r="BL61" s="12">
        <v>0</v>
      </c>
      <c r="BM61" s="12">
        <v>0</v>
      </c>
      <c r="BN61" s="12">
        <v>0</v>
      </c>
      <c r="BO61" s="13"/>
      <c r="BP61" s="12">
        <v>0</v>
      </c>
      <c r="BQ61" s="12">
        <v>0</v>
      </c>
      <c r="BR61" s="12">
        <v>0</v>
      </c>
      <c r="BS61" s="12">
        <v>0</v>
      </c>
      <c r="BT61" s="13"/>
      <c r="BU61" s="12">
        <v>0</v>
      </c>
      <c r="BV61" s="12">
        <v>0</v>
      </c>
      <c r="BW61" s="12">
        <v>0</v>
      </c>
      <c r="BX61" s="12">
        <v>0</v>
      </c>
      <c r="BY61" s="13"/>
      <c r="BZ61" s="12">
        <v>0</v>
      </c>
      <c r="CA61" s="12">
        <v>0</v>
      </c>
      <c r="CB61" s="12">
        <v>0</v>
      </c>
      <c r="CC61" s="12">
        <v>0</v>
      </c>
      <c r="CD61" s="13"/>
      <c r="CE61" s="12">
        <v>0</v>
      </c>
      <c r="CF61" s="12">
        <v>0</v>
      </c>
      <c r="CG61" s="12">
        <v>0</v>
      </c>
      <c r="CH61" s="12">
        <v>0</v>
      </c>
      <c r="CI61" s="13"/>
      <c r="CJ61" s="12">
        <v>0</v>
      </c>
      <c r="CK61" s="12">
        <v>0</v>
      </c>
      <c r="CL61" s="12">
        <v>0</v>
      </c>
      <c r="CM61" s="12">
        <v>0</v>
      </c>
      <c r="CN61" s="13"/>
      <c r="CO61" s="12">
        <v>0</v>
      </c>
      <c r="CP61" s="12">
        <v>0</v>
      </c>
      <c r="CQ61" s="12">
        <v>0</v>
      </c>
      <c r="CR61" s="12">
        <v>0</v>
      </c>
      <c r="CS61" s="13"/>
      <c r="CT61" s="12">
        <v>0</v>
      </c>
      <c r="CU61" s="12">
        <v>0</v>
      </c>
      <c r="CV61" s="12">
        <v>0</v>
      </c>
      <c r="CW61" s="12">
        <v>0</v>
      </c>
      <c r="CX61" s="13"/>
      <c r="CY61" s="12">
        <v>0</v>
      </c>
      <c r="CZ61" s="12">
        <v>0</v>
      </c>
      <c r="DA61" s="12">
        <v>0</v>
      </c>
      <c r="DB61" s="12">
        <v>0</v>
      </c>
      <c r="DC61" s="13"/>
      <c r="DD61" s="12">
        <v>0</v>
      </c>
      <c r="DE61" s="12">
        <v>0</v>
      </c>
      <c r="DF61" s="12">
        <v>0</v>
      </c>
      <c r="DG61" s="12">
        <v>0</v>
      </c>
      <c r="DH61" s="13"/>
      <c r="DI61" s="12">
        <v>0</v>
      </c>
      <c r="DJ61" s="12">
        <v>0</v>
      </c>
      <c r="DK61" s="12">
        <v>0</v>
      </c>
      <c r="DL61" s="12">
        <v>0</v>
      </c>
      <c r="DM61" s="13"/>
      <c r="DN61" s="12">
        <v>0</v>
      </c>
      <c r="DO61" s="12">
        <v>0</v>
      </c>
      <c r="DP61" s="12">
        <v>0</v>
      </c>
      <c r="DQ61" s="12">
        <v>0</v>
      </c>
      <c r="DR61" s="13"/>
      <c r="DS61" s="12">
        <v>0</v>
      </c>
      <c r="DT61" s="12">
        <v>0</v>
      </c>
      <c r="DU61" s="12">
        <v>0</v>
      </c>
      <c r="DV61" s="12">
        <v>0</v>
      </c>
      <c r="DW61" s="13"/>
      <c r="DX61" s="12">
        <v>0</v>
      </c>
      <c r="DY61" s="12">
        <v>0</v>
      </c>
      <c r="DZ61" s="12">
        <v>0</v>
      </c>
      <c r="EA61" s="12">
        <v>0</v>
      </c>
      <c r="EB61" s="13"/>
      <c r="EC61" s="12">
        <v>0</v>
      </c>
      <c r="ED61" s="12">
        <v>0</v>
      </c>
      <c r="EE61" s="12">
        <v>0</v>
      </c>
      <c r="EF61" s="12">
        <v>0</v>
      </c>
      <c r="EG61" s="13"/>
      <c r="EH61" s="12">
        <v>0</v>
      </c>
      <c r="EI61" s="12">
        <v>0</v>
      </c>
      <c r="EJ61" s="12">
        <v>0</v>
      </c>
      <c r="EK61" s="12">
        <v>0</v>
      </c>
      <c r="EL61" s="13"/>
      <c r="EM61" s="12">
        <v>0</v>
      </c>
      <c r="EN61" s="12">
        <v>0</v>
      </c>
      <c r="EO61" s="12">
        <v>0</v>
      </c>
      <c r="EP61" s="12">
        <v>0</v>
      </c>
      <c r="EQ61" s="13"/>
      <c r="ER61" s="12">
        <v>0</v>
      </c>
      <c r="ES61" s="12">
        <v>0</v>
      </c>
      <c r="ET61" s="12">
        <v>0</v>
      </c>
      <c r="EU61" s="12">
        <v>0</v>
      </c>
      <c r="EV61" s="13"/>
      <c r="EW61" s="12">
        <v>0</v>
      </c>
      <c r="EX61" s="12">
        <v>0</v>
      </c>
      <c r="EY61" s="12">
        <v>0</v>
      </c>
      <c r="EZ61" s="12">
        <v>0</v>
      </c>
      <c r="FA61" s="13"/>
      <c r="FB61" s="12">
        <v>0</v>
      </c>
      <c r="FC61" s="12">
        <v>0</v>
      </c>
      <c r="FD61" s="12">
        <v>0</v>
      </c>
      <c r="FE61" s="12">
        <v>0</v>
      </c>
      <c r="FF61" s="13"/>
      <c r="FG61" s="12">
        <v>0</v>
      </c>
      <c r="FH61" s="12">
        <v>0</v>
      </c>
      <c r="FI61" s="12">
        <v>0</v>
      </c>
      <c r="FJ61" s="12">
        <v>0</v>
      </c>
      <c r="FK61" s="13"/>
      <c r="FL61" s="12">
        <v>3</v>
      </c>
      <c r="FM61" s="12">
        <v>40000</v>
      </c>
      <c r="FN61" s="12">
        <v>0</v>
      </c>
      <c r="FO61" s="12">
        <v>40000</v>
      </c>
      <c r="FP61" s="13"/>
      <c r="FQ61" s="12">
        <v>0</v>
      </c>
      <c r="FR61" s="12">
        <v>0</v>
      </c>
      <c r="FS61" s="12">
        <v>0</v>
      </c>
      <c r="FT61" s="12">
        <v>0</v>
      </c>
      <c r="FU61" s="13"/>
      <c r="FV61" s="12">
        <v>0</v>
      </c>
      <c r="FW61" s="12">
        <v>0</v>
      </c>
      <c r="FX61" s="12">
        <v>0</v>
      </c>
      <c r="FY61" s="12">
        <v>0</v>
      </c>
      <c r="FZ61" s="13"/>
      <c r="GA61" s="12">
        <v>0</v>
      </c>
      <c r="GB61" s="12">
        <v>0</v>
      </c>
      <c r="GC61" s="12">
        <v>0</v>
      </c>
      <c r="GD61" s="12">
        <v>0</v>
      </c>
      <c r="GE61" s="13"/>
      <c r="GF61" s="12">
        <v>0</v>
      </c>
      <c r="GG61" s="12">
        <v>0</v>
      </c>
      <c r="GH61" s="12">
        <v>0</v>
      </c>
      <c r="GI61" s="12">
        <v>0</v>
      </c>
      <c r="GJ61" s="13"/>
      <c r="GK61" s="12">
        <v>0</v>
      </c>
      <c r="GL61" s="12">
        <v>0</v>
      </c>
      <c r="GM61" s="12">
        <v>0</v>
      </c>
      <c r="GN61" s="12">
        <v>0</v>
      </c>
      <c r="GO61" s="13"/>
      <c r="GP61" s="12">
        <v>0</v>
      </c>
      <c r="GQ61" s="12">
        <v>0</v>
      </c>
      <c r="GR61" s="12">
        <v>0</v>
      </c>
      <c r="GS61" s="12">
        <v>0</v>
      </c>
      <c r="GT61" s="13"/>
      <c r="GU61" s="12">
        <v>0</v>
      </c>
      <c r="GV61" s="12">
        <v>0</v>
      </c>
      <c r="GW61" s="12">
        <v>0</v>
      </c>
      <c r="GX61" s="12">
        <v>0</v>
      </c>
      <c r="GY61" s="13"/>
      <c r="GZ61" s="12">
        <v>0</v>
      </c>
      <c r="HA61" s="12">
        <v>0</v>
      </c>
      <c r="HB61" s="12">
        <v>0</v>
      </c>
      <c r="HC61" s="12">
        <v>0</v>
      </c>
      <c r="HD61" s="13"/>
      <c r="HE61" s="12">
        <v>0</v>
      </c>
      <c r="HF61" s="12">
        <v>0</v>
      </c>
      <c r="HG61" s="12">
        <v>0</v>
      </c>
      <c r="HH61" s="12">
        <v>0</v>
      </c>
      <c r="HI61" s="13"/>
      <c r="HJ61" s="12">
        <v>0</v>
      </c>
      <c r="HK61" s="12">
        <v>0</v>
      </c>
      <c r="HL61" s="12">
        <v>0</v>
      </c>
      <c r="HM61" s="12">
        <v>0</v>
      </c>
      <c r="HN61" s="13"/>
      <c r="HO61" s="12">
        <v>0</v>
      </c>
      <c r="HP61" s="12">
        <v>0</v>
      </c>
      <c r="HQ61" s="12">
        <v>0</v>
      </c>
      <c r="HR61" s="12">
        <v>0</v>
      </c>
      <c r="HS61" s="13"/>
      <c r="HT61" s="12">
        <v>0</v>
      </c>
      <c r="HU61" s="12">
        <v>0</v>
      </c>
      <c r="HV61" s="12">
        <v>0</v>
      </c>
      <c r="HW61" s="12">
        <v>0</v>
      </c>
      <c r="HX61" s="13"/>
      <c r="HY61" s="12">
        <v>0</v>
      </c>
      <c r="HZ61" s="12">
        <v>0</v>
      </c>
      <c r="IA61" s="12">
        <v>0</v>
      </c>
      <c r="IB61" s="12">
        <v>0</v>
      </c>
      <c r="IC61" s="13"/>
      <c r="ID61" s="12">
        <v>0</v>
      </c>
      <c r="IE61" s="12">
        <v>0</v>
      </c>
      <c r="IF61" s="12">
        <v>0</v>
      </c>
      <c r="IG61" s="12">
        <v>0</v>
      </c>
      <c r="IH61" s="13"/>
      <c r="II61" s="12">
        <v>0</v>
      </c>
      <c r="IJ61" s="12">
        <v>0</v>
      </c>
      <c r="IK61" s="12">
        <v>0</v>
      </c>
      <c r="IL61" s="12">
        <v>0</v>
      </c>
      <c r="IM61" s="13"/>
      <c r="IN61" s="12">
        <v>0</v>
      </c>
      <c r="IO61" s="12">
        <v>0</v>
      </c>
      <c r="IP61" s="12">
        <v>0</v>
      </c>
      <c r="IQ61" s="12">
        <v>0</v>
      </c>
      <c r="IR61" s="13"/>
      <c r="IS61" s="12">
        <v>0</v>
      </c>
      <c r="IT61" s="12">
        <v>0</v>
      </c>
      <c r="IU61" s="12">
        <v>0</v>
      </c>
      <c r="IV61" s="12">
        <v>0</v>
      </c>
      <c r="IW61" s="13"/>
      <c r="IX61" s="12">
        <v>0</v>
      </c>
      <c r="IY61" s="12">
        <v>0</v>
      </c>
      <c r="IZ61" s="12">
        <v>0</v>
      </c>
      <c r="JA61" s="12">
        <v>0</v>
      </c>
      <c r="JB61" s="13"/>
      <c r="JC61" s="12">
        <v>0</v>
      </c>
      <c r="JD61" s="12">
        <v>0</v>
      </c>
      <c r="JE61" s="12">
        <v>0</v>
      </c>
      <c r="JF61" s="12">
        <v>0</v>
      </c>
      <c r="JG61" s="13"/>
      <c r="JH61" s="12">
        <v>0</v>
      </c>
      <c r="JI61" s="12">
        <v>40000</v>
      </c>
      <c r="JJ61" s="12">
        <v>0</v>
      </c>
      <c r="JK61" s="72">
        <v>40000</v>
      </c>
      <c r="JL61" s="13"/>
    </row>
    <row r="62" spans="1:272" hidden="1">
      <c r="A62" s="10">
        <v>56</v>
      </c>
      <c r="B62" s="11" t="s">
        <v>47</v>
      </c>
      <c r="C62" s="12">
        <v>0</v>
      </c>
      <c r="D62" s="12">
        <v>0</v>
      </c>
      <c r="E62" s="12">
        <v>0</v>
      </c>
      <c r="F62" s="12">
        <v>0</v>
      </c>
      <c r="G62" s="13"/>
      <c r="H62" s="12">
        <v>0</v>
      </c>
      <c r="I62" s="12">
        <v>0</v>
      </c>
      <c r="J62" s="12">
        <v>0</v>
      </c>
      <c r="K62" s="12">
        <v>0</v>
      </c>
      <c r="L62" s="13"/>
      <c r="M62" s="12">
        <v>0</v>
      </c>
      <c r="N62" s="12">
        <v>0</v>
      </c>
      <c r="O62" s="12">
        <v>0</v>
      </c>
      <c r="P62" s="12">
        <v>0</v>
      </c>
      <c r="Q62" s="13"/>
      <c r="R62" s="12">
        <v>0</v>
      </c>
      <c r="S62" s="12">
        <v>0</v>
      </c>
      <c r="T62" s="12">
        <v>0</v>
      </c>
      <c r="U62" s="12">
        <v>0</v>
      </c>
      <c r="V62" s="13"/>
      <c r="W62" s="12">
        <v>0</v>
      </c>
      <c r="X62" s="12">
        <v>0</v>
      </c>
      <c r="Y62" s="12">
        <v>0</v>
      </c>
      <c r="Z62" s="12">
        <v>0</v>
      </c>
      <c r="AA62" s="13"/>
      <c r="AB62" s="12">
        <v>0</v>
      </c>
      <c r="AC62" s="12">
        <v>0</v>
      </c>
      <c r="AD62" s="12">
        <v>0</v>
      </c>
      <c r="AE62" s="12">
        <v>0</v>
      </c>
      <c r="AF62" s="13"/>
      <c r="AG62" s="12">
        <v>0</v>
      </c>
      <c r="AH62" s="12">
        <v>0</v>
      </c>
      <c r="AI62" s="12">
        <v>0</v>
      </c>
      <c r="AJ62" s="12">
        <v>0</v>
      </c>
      <c r="AK62" s="13"/>
      <c r="AL62" s="12">
        <v>0</v>
      </c>
      <c r="AM62" s="12">
        <v>0</v>
      </c>
      <c r="AN62" s="12">
        <v>0</v>
      </c>
      <c r="AO62" s="12">
        <v>0</v>
      </c>
      <c r="AP62" s="13"/>
      <c r="AQ62" s="12">
        <v>0</v>
      </c>
      <c r="AR62" s="12">
        <v>0</v>
      </c>
      <c r="AS62" s="12">
        <v>0</v>
      </c>
      <c r="AT62" s="12">
        <v>0</v>
      </c>
      <c r="AU62" s="13"/>
      <c r="AV62" s="12">
        <v>0</v>
      </c>
      <c r="AW62" s="12">
        <v>0</v>
      </c>
      <c r="AX62" s="12">
        <v>0</v>
      </c>
      <c r="AY62" s="12">
        <v>0</v>
      </c>
      <c r="AZ62" s="13"/>
      <c r="BA62" s="12">
        <v>0</v>
      </c>
      <c r="BB62" s="12">
        <v>0</v>
      </c>
      <c r="BC62" s="12">
        <v>0</v>
      </c>
      <c r="BD62" s="12">
        <v>0</v>
      </c>
      <c r="BE62" s="13"/>
      <c r="BF62" s="12">
        <v>0</v>
      </c>
      <c r="BG62" s="12">
        <v>0</v>
      </c>
      <c r="BH62" s="12">
        <v>0</v>
      </c>
      <c r="BI62" s="12">
        <v>0</v>
      </c>
      <c r="BJ62" s="13"/>
      <c r="BK62" s="12">
        <v>0</v>
      </c>
      <c r="BL62" s="12">
        <v>0</v>
      </c>
      <c r="BM62" s="12">
        <v>0</v>
      </c>
      <c r="BN62" s="12">
        <v>0</v>
      </c>
      <c r="BO62" s="13"/>
      <c r="BP62" s="12">
        <v>0</v>
      </c>
      <c r="BQ62" s="12">
        <v>0</v>
      </c>
      <c r="BR62" s="12">
        <v>0</v>
      </c>
      <c r="BS62" s="12">
        <v>0</v>
      </c>
      <c r="BT62" s="13"/>
      <c r="BU62" s="12">
        <v>0</v>
      </c>
      <c r="BV62" s="12">
        <v>0</v>
      </c>
      <c r="BW62" s="12">
        <v>0</v>
      </c>
      <c r="BX62" s="12">
        <v>0</v>
      </c>
      <c r="BY62" s="13"/>
      <c r="BZ62" s="12">
        <v>0</v>
      </c>
      <c r="CA62" s="12">
        <v>0</v>
      </c>
      <c r="CB62" s="12">
        <v>0</v>
      </c>
      <c r="CC62" s="12">
        <v>0</v>
      </c>
      <c r="CD62" s="13"/>
      <c r="CE62" s="12">
        <v>0</v>
      </c>
      <c r="CF62" s="12">
        <v>0</v>
      </c>
      <c r="CG62" s="12">
        <v>0</v>
      </c>
      <c r="CH62" s="12">
        <v>0</v>
      </c>
      <c r="CI62" s="13"/>
      <c r="CJ62" s="12">
        <v>0</v>
      </c>
      <c r="CK62" s="12">
        <v>0</v>
      </c>
      <c r="CL62" s="12">
        <v>0</v>
      </c>
      <c r="CM62" s="12">
        <v>0</v>
      </c>
      <c r="CN62" s="13"/>
      <c r="CO62" s="12">
        <v>0</v>
      </c>
      <c r="CP62" s="12">
        <v>0</v>
      </c>
      <c r="CQ62" s="12">
        <v>0</v>
      </c>
      <c r="CR62" s="12">
        <v>0</v>
      </c>
      <c r="CS62" s="13"/>
      <c r="CT62" s="12">
        <v>0</v>
      </c>
      <c r="CU62" s="12">
        <v>0</v>
      </c>
      <c r="CV62" s="12">
        <v>0</v>
      </c>
      <c r="CW62" s="12">
        <v>0</v>
      </c>
      <c r="CX62" s="13"/>
      <c r="CY62" s="12">
        <v>0</v>
      </c>
      <c r="CZ62" s="12">
        <v>0</v>
      </c>
      <c r="DA62" s="12">
        <v>0</v>
      </c>
      <c r="DB62" s="12">
        <v>0</v>
      </c>
      <c r="DC62" s="13"/>
      <c r="DD62" s="12">
        <v>0</v>
      </c>
      <c r="DE62" s="12">
        <v>0</v>
      </c>
      <c r="DF62" s="12">
        <v>0</v>
      </c>
      <c r="DG62" s="12">
        <v>0</v>
      </c>
      <c r="DH62" s="13"/>
      <c r="DI62" s="12">
        <v>0</v>
      </c>
      <c r="DJ62" s="12">
        <v>0</v>
      </c>
      <c r="DK62" s="12">
        <v>0</v>
      </c>
      <c r="DL62" s="12">
        <v>0</v>
      </c>
      <c r="DM62" s="13"/>
      <c r="DN62" s="12">
        <v>0</v>
      </c>
      <c r="DO62" s="12">
        <v>0</v>
      </c>
      <c r="DP62" s="12">
        <v>0</v>
      </c>
      <c r="DQ62" s="12">
        <v>0</v>
      </c>
      <c r="DR62" s="13"/>
      <c r="DS62" s="12">
        <v>0</v>
      </c>
      <c r="DT62" s="12">
        <v>0</v>
      </c>
      <c r="DU62" s="12">
        <v>0</v>
      </c>
      <c r="DV62" s="12">
        <v>0</v>
      </c>
      <c r="DW62" s="13"/>
      <c r="DX62" s="12">
        <v>0</v>
      </c>
      <c r="DY62" s="12">
        <v>0</v>
      </c>
      <c r="DZ62" s="12">
        <v>0</v>
      </c>
      <c r="EA62" s="12">
        <v>0</v>
      </c>
      <c r="EB62" s="13"/>
      <c r="EC62" s="12">
        <v>0</v>
      </c>
      <c r="ED62" s="12">
        <v>0</v>
      </c>
      <c r="EE62" s="12">
        <v>0</v>
      </c>
      <c r="EF62" s="12">
        <v>0</v>
      </c>
      <c r="EG62" s="13"/>
      <c r="EH62" s="12">
        <v>0</v>
      </c>
      <c r="EI62" s="12">
        <v>0</v>
      </c>
      <c r="EJ62" s="12">
        <v>0</v>
      </c>
      <c r="EK62" s="12">
        <v>0</v>
      </c>
      <c r="EL62" s="13"/>
      <c r="EM62" s="12">
        <v>0</v>
      </c>
      <c r="EN62" s="12">
        <v>0</v>
      </c>
      <c r="EO62" s="12">
        <v>0</v>
      </c>
      <c r="EP62" s="12">
        <v>0</v>
      </c>
      <c r="EQ62" s="13"/>
      <c r="ER62" s="12">
        <v>0</v>
      </c>
      <c r="ES62" s="12">
        <v>0</v>
      </c>
      <c r="ET62" s="12">
        <v>0</v>
      </c>
      <c r="EU62" s="12">
        <v>0</v>
      </c>
      <c r="EV62" s="13"/>
      <c r="EW62" s="12">
        <v>0</v>
      </c>
      <c r="EX62" s="12">
        <v>0</v>
      </c>
      <c r="EY62" s="12">
        <v>0</v>
      </c>
      <c r="EZ62" s="12">
        <v>0</v>
      </c>
      <c r="FA62" s="13"/>
      <c r="FB62" s="12">
        <v>0</v>
      </c>
      <c r="FC62" s="12">
        <v>0</v>
      </c>
      <c r="FD62" s="12">
        <v>0</v>
      </c>
      <c r="FE62" s="12">
        <v>0</v>
      </c>
      <c r="FF62" s="13"/>
      <c r="FG62" s="12">
        <v>0</v>
      </c>
      <c r="FH62" s="12">
        <v>0</v>
      </c>
      <c r="FI62" s="12">
        <v>0</v>
      </c>
      <c r="FJ62" s="12">
        <v>0</v>
      </c>
      <c r="FK62" s="13"/>
      <c r="FL62" s="12">
        <v>3</v>
      </c>
      <c r="FM62" s="12">
        <v>40000</v>
      </c>
      <c r="FN62" s="12">
        <v>0</v>
      </c>
      <c r="FO62" s="12">
        <v>40000</v>
      </c>
      <c r="FP62" s="13"/>
      <c r="FQ62" s="12">
        <v>0</v>
      </c>
      <c r="FR62" s="12">
        <v>0</v>
      </c>
      <c r="FS62" s="12">
        <v>0</v>
      </c>
      <c r="FT62" s="12">
        <v>0</v>
      </c>
      <c r="FU62" s="13"/>
      <c r="FV62" s="12">
        <v>0</v>
      </c>
      <c r="FW62" s="12">
        <v>0</v>
      </c>
      <c r="FX62" s="12">
        <v>0</v>
      </c>
      <c r="FY62" s="12">
        <v>0</v>
      </c>
      <c r="FZ62" s="13"/>
      <c r="GA62" s="12">
        <v>0</v>
      </c>
      <c r="GB62" s="12">
        <v>0</v>
      </c>
      <c r="GC62" s="12">
        <v>0</v>
      </c>
      <c r="GD62" s="12">
        <v>0</v>
      </c>
      <c r="GE62" s="13"/>
      <c r="GF62" s="12">
        <v>0</v>
      </c>
      <c r="GG62" s="12">
        <v>0</v>
      </c>
      <c r="GH62" s="12">
        <v>0</v>
      </c>
      <c r="GI62" s="12">
        <v>0</v>
      </c>
      <c r="GJ62" s="13"/>
      <c r="GK62" s="12">
        <v>0</v>
      </c>
      <c r="GL62" s="12">
        <v>0</v>
      </c>
      <c r="GM62" s="12">
        <v>0</v>
      </c>
      <c r="GN62" s="12">
        <v>0</v>
      </c>
      <c r="GO62" s="13"/>
      <c r="GP62" s="12">
        <v>0</v>
      </c>
      <c r="GQ62" s="12">
        <v>0</v>
      </c>
      <c r="GR62" s="12">
        <v>0</v>
      </c>
      <c r="GS62" s="12">
        <v>0</v>
      </c>
      <c r="GT62" s="13"/>
      <c r="GU62" s="12">
        <v>0</v>
      </c>
      <c r="GV62" s="12">
        <v>0</v>
      </c>
      <c r="GW62" s="12">
        <v>0</v>
      </c>
      <c r="GX62" s="12">
        <v>0</v>
      </c>
      <c r="GY62" s="13"/>
      <c r="GZ62" s="12">
        <v>0</v>
      </c>
      <c r="HA62" s="12">
        <v>0</v>
      </c>
      <c r="HB62" s="12">
        <v>0</v>
      </c>
      <c r="HC62" s="12">
        <v>0</v>
      </c>
      <c r="HD62" s="13"/>
      <c r="HE62" s="12">
        <v>0</v>
      </c>
      <c r="HF62" s="12">
        <v>0</v>
      </c>
      <c r="HG62" s="12">
        <v>0</v>
      </c>
      <c r="HH62" s="12">
        <v>0</v>
      </c>
      <c r="HI62" s="13"/>
      <c r="HJ62" s="12">
        <v>0</v>
      </c>
      <c r="HK62" s="12">
        <v>0</v>
      </c>
      <c r="HL62" s="12">
        <v>0</v>
      </c>
      <c r="HM62" s="12">
        <v>0</v>
      </c>
      <c r="HN62" s="13"/>
      <c r="HO62" s="12">
        <v>0</v>
      </c>
      <c r="HP62" s="12">
        <v>0</v>
      </c>
      <c r="HQ62" s="12">
        <v>0</v>
      </c>
      <c r="HR62" s="12">
        <v>0</v>
      </c>
      <c r="HS62" s="13"/>
      <c r="HT62" s="12">
        <v>0</v>
      </c>
      <c r="HU62" s="12">
        <v>0</v>
      </c>
      <c r="HV62" s="12">
        <v>0</v>
      </c>
      <c r="HW62" s="12">
        <v>0</v>
      </c>
      <c r="HX62" s="13"/>
      <c r="HY62" s="12">
        <v>0</v>
      </c>
      <c r="HZ62" s="12">
        <v>0</v>
      </c>
      <c r="IA62" s="12">
        <v>0</v>
      </c>
      <c r="IB62" s="12">
        <v>0</v>
      </c>
      <c r="IC62" s="13"/>
      <c r="ID62" s="12">
        <v>0</v>
      </c>
      <c r="IE62" s="12">
        <v>0</v>
      </c>
      <c r="IF62" s="12">
        <v>0</v>
      </c>
      <c r="IG62" s="12">
        <v>0</v>
      </c>
      <c r="IH62" s="13"/>
      <c r="II62" s="12">
        <v>0</v>
      </c>
      <c r="IJ62" s="12">
        <v>0</v>
      </c>
      <c r="IK62" s="12">
        <v>0</v>
      </c>
      <c r="IL62" s="12">
        <v>0</v>
      </c>
      <c r="IM62" s="13"/>
      <c r="IN62" s="12">
        <v>0</v>
      </c>
      <c r="IO62" s="12">
        <v>0</v>
      </c>
      <c r="IP62" s="12">
        <v>0</v>
      </c>
      <c r="IQ62" s="12">
        <v>0</v>
      </c>
      <c r="IR62" s="13"/>
      <c r="IS62" s="12">
        <v>0</v>
      </c>
      <c r="IT62" s="12">
        <v>0</v>
      </c>
      <c r="IU62" s="12">
        <v>0</v>
      </c>
      <c r="IV62" s="12">
        <v>0</v>
      </c>
      <c r="IW62" s="13"/>
      <c r="IX62" s="12">
        <v>0</v>
      </c>
      <c r="IY62" s="12">
        <v>0</v>
      </c>
      <c r="IZ62" s="12">
        <v>0</v>
      </c>
      <c r="JA62" s="12">
        <v>0</v>
      </c>
      <c r="JB62" s="13"/>
      <c r="JC62" s="12">
        <v>0</v>
      </c>
      <c r="JD62" s="12">
        <v>0</v>
      </c>
      <c r="JE62" s="12">
        <v>0</v>
      </c>
      <c r="JF62" s="12">
        <v>0</v>
      </c>
      <c r="JG62" s="13"/>
      <c r="JH62" s="12">
        <v>0</v>
      </c>
      <c r="JI62" s="12">
        <v>40000</v>
      </c>
      <c r="JJ62" s="12">
        <v>0</v>
      </c>
      <c r="JK62" s="72">
        <v>40000</v>
      </c>
      <c r="JL62" s="13"/>
    </row>
    <row r="63" spans="1:272" hidden="1">
      <c r="A63" s="10">
        <v>57</v>
      </c>
      <c r="B63" s="11" t="s">
        <v>64</v>
      </c>
      <c r="C63" s="12">
        <v>0</v>
      </c>
      <c r="D63" s="12">
        <v>0</v>
      </c>
      <c r="E63" s="12">
        <v>0</v>
      </c>
      <c r="F63" s="12">
        <v>0</v>
      </c>
      <c r="G63" s="13"/>
      <c r="H63" s="12">
        <v>0</v>
      </c>
      <c r="I63" s="12">
        <v>0</v>
      </c>
      <c r="J63" s="12">
        <v>0</v>
      </c>
      <c r="K63" s="12">
        <v>0</v>
      </c>
      <c r="L63" s="13"/>
      <c r="M63" s="12">
        <v>0</v>
      </c>
      <c r="N63" s="12">
        <v>0</v>
      </c>
      <c r="O63" s="12">
        <v>0</v>
      </c>
      <c r="P63" s="12">
        <v>0</v>
      </c>
      <c r="Q63" s="13"/>
      <c r="R63" s="12">
        <v>0</v>
      </c>
      <c r="S63" s="12">
        <v>0</v>
      </c>
      <c r="T63" s="12">
        <v>0</v>
      </c>
      <c r="U63" s="12">
        <v>0</v>
      </c>
      <c r="V63" s="13"/>
      <c r="W63" s="12">
        <v>0</v>
      </c>
      <c r="X63" s="12">
        <v>0</v>
      </c>
      <c r="Y63" s="12">
        <v>0</v>
      </c>
      <c r="Z63" s="12">
        <v>0</v>
      </c>
      <c r="AA63" s="13"/>
      <c r="AB63" s="12">
        <v>0</v>
      </c>
      <c r="AC63" s="12">
        <v>0</v>
      </c>
      <c r="AD63" s="12">
        <v>0</v>
      </c>
      <c r="AE63" s="12">
        <v>0</v>
      </c>
      <c r="AF63" s="13"/>
      <c r="AG63" s="12">
        <v>0</v>
      </c>
      <c r="AH63" s="12">
        <v>0</v>
      </c>
      <c r="AI63" s="12">
        <v>0</v>
      </c>
      <c r="AJ63" s="12">
        <v>0</v>
      </c>
      <c r="AK63" s="13"/>
      <c r="AL63" s="12">
        <v>0</v>
      </c>
      <c r="AM63" s="12">
        <v>0</v>
      </c>
      <c r="AN63" s="12">
        <v>0</v>
      </c>
      <c r="AO63" s="12">
        <v>0</v>
      </c>
      <c r="AP63" s="13"/>
      <c r="AQ63" s="12">
        <v>0</v>
      </c>
      <c r="AR63" s="12">
        <v>0</v>
      </c>
      <c r="AS63" s="12">
        <v>0</v>
      </c>
      <c r="AT63" s="12">
        <v>0</v>
      </c>
      <c r="AU63" s="13"/>
      <c r="AV63" s="12">
        <v>0</v>
      </c>
      <c r="AW63" s="12">
        <v>0</v>
      </c>
      <c r="AX63" s="12">
        <v>0</v>
      </c>
      <c r="AY63" s="12">
        <v>0</v>
      </c>
      <c r="AZ63" s="13"/>
      <c r="BA63" s="12">
        <v>0</v>
      </c>
      <c r="BB63" s="12">
        <v>0</v>
      </c>
      <c r="BC63" s="12">
        <v>0</v>
      </c>
      <c r="BD63" s="12">
        <v>0</v>
      </c>
      <c r="BE63" s="13"/>
      <c r="BF63" s="12">
        <v>0</v>
      </c>
      <c r="BG63" s="12">
        <v>0</v>
      </c>
      <c r="BH63" s="12">
        <v>0</v>
      </c>
      <c r="BI63" s="12">
        <v>0</v>
      </c>
      <c r="BJ63" s="13"/>
      <c r="BK63" s="12">
        <v>0</v>
      </c>
      <c r="BL63" s="12">
        <v>0</v>
      </c>
      <c r="BM63" s="12">
        <v>0</v>
      </c>
      <c r="BN63" s="12">
        <v>0</v>
      </c>
      <c r="BO63" s="13"/>
      <c r="BP63" s="12">
        <v>0</v>
      </c>
      <c r="BQ63" s="12">
        <v>0</v>
      </c>
      <c r="BR63" s="12">
        <v>0</v>
      </c>
      <c r="BS63" s="12">
        <v>0</v>
      </c>
      <c r="BT63" s="13"/>
      <c r="BU63" s="12">
        <v>0</v>
      </c>
      <c r="BV63" s="12">
        <v>0</v>
      </c>
      <c r="BW63" s="12">
        <v>0</v>
      </c>
      <c r="BX63" s="12">
        <v>0</v>
      </c>
      <c r="BY63" s="13"/>
      <c r="BZ63" s="12">
        <v>0</v>
      </c>
      <c r="CA63" s="12">
        <v>0</v>
      </c>
      <c r="CB63" s="12">
        <v>0</v>
      </c>
      <c r="CC63" s="12">
        <v>0</v>
      </c>
      <c r="CD63" s="13"/>
      <c r="CE63" s="12">
        <v>0</v>
      </c>
      <c r="CF63" s="12">
        <v>0</v>
      </c>
      <c r="CG63" s="12">
        <v>0</v>
      </c>
      <c r="CH63" s="12">
        <v>0</v>
      </c>
      <c r="CI63" s="13"/>
      <c r="CJ63" s="12">
        <v>0</v>
      </c>
      <c r="CK63" s="12">
        <v>0</v>
      </c>
      <c r="CL63" s="12">
        <v>0</v>
      </c>
      <c r="CM63" s="12">
        <v>0</v>
      </c>
      <c r="CN63" s="13"/>
      <c r="CO63" s="12">
        <v>0</v>
      </c>
      <c r="CP63" s="12">
        <v>0</v>
      </c>
      <c r="CQ63" s="12">
        <v>0</v>
      </c>
      <c r="CR63" s="12">
        <v>0</v>
      </c>
      <c r="CS63" s="13"/>
      <c r="CT63" s="12">
        <v>0</v>
      </c>
      <c r="CU63" s="12">
        <v>0</v>
      </c>
      <c r="CV63" s="12">
        <v>0</v>
      </c>
      <c r="CW63" s="12">
        <v>0</v>
      </c>
      <c r="CX63" s="13"/>
      <c r="CY63" s="12">
        <v>0</v>
      </c>
      <c r="CZ63" s="12">
        <v>0</v>
      </c>
      <c r="DA63" s="12">
        <v>0</v>
      </c>
      <c r="DB63" s="12">
        <v>0</v>
      </c>
      <c r="DC63" s="13"/>
      <c r="DD63" s="12">
        <v>0</v>
      </c>
      <c r="DE63" s="12">
        <v>0</v>
      </c>
      <c r="DF63" s="12">
        <v>0</v>
      </c>
      <c r="DG63" s="12">
        <v>0</v>
      </c>
      <c r="DH63" s="13"/>
      <c r="DI63" s="12">
        <v>0</v>
      </c>
      <c r="DJ63" s="12">
        <v>0</v>
      </c>
      <c r="DK63" s="12">
        <v>0</v>
      </c>
      <c r="DL63" s="12">
        <v>0</v>
      </c>
      <c r="DM63" s="13"/>
      <c r="DN63" s="12">
        <v>0</v>
      </c>
      <c r="DO63" s="12">
        <v>0</v>
      </c>
      <c r="DP63" s="12">
        <v>0</v>
      </c>
      <c r="DQ63" s="12">
        <v>0</v>
      </c>
      <c r="DR63" s="13"/>
      <c r="DS63" s="12">
        <v>0</v>
      </c>
      <c r="DT63" s="12">
        <v>0</v>
      </c>
      <c r="DU63" s="12">
        <v>0</v>
      </c>
      <c r="DV63" s="12">
        <v>0</v>
      </c>
      <c r="DW63" s="13"/>
      <c r="DX63" s="12">
        <v>0</v>
      </c>
      <c r="DY63" s="12">
        <v>0</v>
      </c>
      <c r="DZ63" s="12">
        <v>0</v>
      </c>
      <c r="EA63" s="12">
        <v>0</v>
      </c>
      <c r="EB63" s="13"/>
      <c r="EC63" s="12">
        <v>0</v>
      </c>
      <c r="ED63" s="12">
        <v>0</v>
      </c>
      <c r="EE63" s="12">
        <v>0</v>
      </c>
      <c r="EF63" s="12">
        <v>0</v>
      </c>
      <c r="EG63" s="13"/>
      <c r="EH63" s="12">
        <v>0</v>
      </c>
      <c r="EI63" s="12">
        <v>0</v>
      </c>
      <c r="EJ63" s="12">
        <v>0</v>
      </c>
      <c r="EK63" s="12">
        <v>0</v>
      </c>
      <c r="EL63" s="13"/>
      <c r="EM63" s="12">
        <v>0</v>
      </c>
      <c r="EN63" s="12">
        <v>0</v>
      </c>
      <c r="EO63" s="12">
        <v>0</v>
      </c>
      <c r="EP63" s="12">
        <v>0</v>
      </c>
      <c r="EQ63" s="13"/>
      <c r="ER63" s="12">
        <v>0</v>
      </c>
      <c r="ES63" s="12">
        <v>0</v>
      </c>
      <c r="ET63" s="12">
        <v>0</v>
      </c>
      <c r="EU63" s="12">
        <v>0</v>
      </c>
      <c r="EV63" s="13"/>
      <c r="EW63" s="12">
        <v>0</v>
      </c>
      <c r="EX63" s="12">
        <v>0</v>
      </c>
      <c r="EY63" s="12">
        <v>0</v>
      </c>
      <c r="EZ63" s="12">
        <v>0</v>
      </c>
      <c r="FA63" s="13"/>
      <c r="FB63" s="12">
        <v>0</v>
      </c>
      <c r="FC63" s="12">
        <v>0</v>
      </c>
      <c r="FD63" s="12">
        <v>0</v>
      </c>
      <c r="FE63" s="12">
        <v>0</v>
      </c>
      <c r="FF63" s="13"/>
      <c r="FG63" s="12">
        <v>0</v>
      </c>
      <c r="FH63" s="12">
        <v>0</v>
      </c>
      <c r="FI63" s="12">
        <v>0</v>
      </c>
      <c r="FJ63" s="12">
        <v>0</v>
      </c>
      <c r="FK63" s="13"/>
      <c r="FL63" s="12">
        <v>0</v>
      </c>
      <c r="FM63" s="12">
        <v>0</v>
      </c>
      <c r="FN63" s="12">
        <v>0</v>
      </c>
      <c r="FO63" s="12">
        <v>0</v>
      </c>
      <c r="FP63" s="13"/>
      <c r="FQ63" s="12">
        <v>0</v>
      </c>
      <c r="FR63" s="12">
        <v>0</v>
      </c>
      <c r="FS63" s="12">
        <v>0</v>
      </c>
      <c r="FT63" s="12">
        <v>0</v>
      </c>
      <c r="FU63" s="13"/>
      <c r="FV63" s="12">
        <v>0</v>
      </c>
      <c r="FW63" s="12">
        <v>0</v>
      </c>
      <c r="FX63" s="12">
        <v>0</v>
      </c>
      <c r="FY63" s="12">
        <v>0</v>
      </c>
      <c r="FZ63" s="13"/>
      <c r="GA63" s="12">
        <v>0</v>
      </c>
      <c r="GB63" s="12">
        <v>0</v>
      </c>
      <c r="GC63" s="12">
        <v>0</v>
      </c>
      <c r="GD63" s="12">
        <v>0</v>
      </c>
      <c r="GE63" s="13"/>
      <c r="GF63" s="12">
        <v>0</v>
      </c>
      <c r="GG63" s="12">
        <v>0</v>
      </c>
      <c r="GH63" s="12">
        <v>0</v>
      </c>
      <c r="GI63" s="12">
        <v>0</v>
      </c>
      <c r="GJ63" s="13"/>
      <c r="GK63" s="12">
        <v>0</v>
      </c>
      <c r="GL63" s="12">
        <v>0</v>
      </c>
      <c r="GM63" s="12">
        <v>0</v>
      </c>
      <c r="GN63" s="12">
        <v>0</v>
      </c>
      <c r="GO63" s="13"/>
      <c r="GP63" s="12">
        <v>0</v>
      </c>
      <c r="GQ63" s="12">
        <v>0</v>
      </c>
      <c r="GR63" s="12">
        <v>0</v>
      </c>
      <c r="GS63" s="12">
        <v>0</v>
      </c>
      <c r="GT63" s="13"/>
      <c r="GU63" s="12">
        <v>0</v>
      </c>
      <c r="GV63" s="12">
        <v>0</v>
      </c>
      <c r="GW63" s="12">
        <v>0</v>
      </c>
      <c r="GX63" s="12">
        <v>0</v>
      </c>
      <c r="GY63" s="13"/>
      <c r="GZ63" s="12">
        <v>0</v>
      </c>
      <c r="HA63" s="12">
        <v>0</v>
      </c>
      <c r="HB63" s="12">
        <v>0</v>
      </c>
      <c r="HC63" s="12">
        <v>0</v>
      </c>
      <c r="HD63" s="13"/>
      <c r="HE63" s="12">
        <v>0</v>
      </c>
      <c r="HF63" s="12">
        <v>0</v>
      </c>
      <c r="HG63" s="12">
        <v>0</v>
      </c>
      <c r="HH63" s="12">
        <v>0</v>
      </c>
      <c r="HI63" s="13"/>
      <c r="HJ63" s="12">
        <v>0</v>
      </c>
      <c r="HK63" s="12">
        <v>0</v>
      </c>
      <c r="HL63" s="12">
        <v>0</v>
      </c>
      <c r="HM63" s="12">
        <v>0</v>
      </c>
      <c r="HN63" s="13"/>
      <c r="HO63" s="12">
        <v>0</v>
      </c>
      <c r="HP63" s="12">
        <v>0</v>
      </c>
      <c r="HQ63" s="12">
        <v>0</v>
      </c>
      <c r="HR63" s="12">
        <v>0</v>
      </c>
      <c r="HS63" s="13"/>
      <c r="HT63" s="12">
        <v>0</v>
      </c>
      <c r="HU63" s="12">
        <v>0</v>
      </c>
      <c r="HV63" s="12">
        <v>0</v>
      </c>
      <c r="HW63" s="12">
        <v>0</v>
      </c>
      <c r="HX63" s="13"/>
      <c r="HY63" s="12">
        <v>0</v>
      </c>
      <c r="HZ63" s="12">
        <v>0</v>
      </c>
      <c r="IA63" s="12">
        <v>0</v>
      </c>
      <c r="IB63" s="12">
        <v>0</v>
      </c>
      <c r="IC63" s="13"/>
      <c r="ID63" s="12">
        <v>0</v>
      </c>
      <c r="IE63" s="12">
        <v>0</v>
      </c>
      <c r="IF63" s="12">
        <v>0</v>
      </c>
      <c r="IG63" s="12">
        <v>0</v>
      </c>
      <c r="IH63" s="13"/>
      <c r="II63" s="12">
        <v>0</v>
      </c>
      <c r="IJ63" s="12">
        <v>0</v>
      </c>
      <c r="IK63" s="12">
        <v>0</v>
      </c>
      <c r="IL63" s="12">
        <v>0</v>
      </c>
      <c r="IM63" s="13"/>
      <c r="IN63" s="12">
        <v>0</v>
      </c>
      <c r="IO63" s="12">
        <v>0</v>
      </c>
      <c r="IP63" s="12">
        <v>0</v>
      </c>
      <c r="IQ63" s="12">
        <v>0</v>
      </c>
      <c r="IR63" s="13"/>
      <c r="IS63" s="12">
        <v>0</v>
      </c>
      <c r="IT63" s="12">
        <v>0</v>
      </c>
      <c r="IU63" s="12">
        <v>0</v>
      </c>
      <c r="IV63" s="12">
        <v>0</v>
      </c>
      <c r="IW63" s="13"/>
      <c r="IX63" s="12">
        <v>0</v>
      </c>
      <c r="IY63" s="12">
        <v>0</v>
      </c>
      <c r="IZ63" s="12">
        <v>0</v>
      </c>
      <c r="JA63" s="12">
        <v>0</v>
      </c>
      <c r="JB63" s="13"/>
      <c r="JC63" s="12">
        <v>0</v>
      </c>
      <c r="JD63" s="12">
        <v>0</v>
      </c>
      <c r="JE63" s="12">
        <v>0</v>
      </c>
      <c r="JF63" s="12">
        <v>0</v>
      </c>
      <c r="JG63" s="13"/>
      <c r="JH63" s="12">
        <v>0</v>
      </c>
      <c r="JI63" s="12">
        <v>0</v>
      </c>
      <c r="JJ63" s="12">
        <v>0</v>
      </c>
      <c r="JK63" s="72">
        <v>0</v>
      </c>
      <c r="JL63" s="13"/>
    </row>
    <row r="64" spans="1:272" hidden="1">
      <c r="A64" s="10">
        <v>58</v>
      </c>
      <c r="B64" s="11" t="s">
        <v>48</v>
      </c>
      <c r="C64" s="12">
        <v>0</v>
      </c>
      <c r="D64" s="12">
        <v>0</v>
      </c>
      <c r="E64" s="12">
        <v>0</v>
      </c>
      <c r="F64" s="12">
        <v>0</v>
      </c>
      <c r="G64" s="13"/>
      <c r="H64" s="12">
        <v>0</v>
      </c>
      <c r="I64" s="12">
        <v>0</v>
      </c>
      <c r="J64" s="12">
        <v>0</v>
      </c>
      <c r="K64" s="12">
        <v>0</v>
      </c>
      <c r="L64" s="13"/>
      <c r="M64" s="12">
        <v>0</v>
      </c>
      <c r="N64" s="12">
        <v>0</v>
      </c>
      <c r="O64" s="12">
        <v>0</v>
      </c>
      <c r="P64" s="12">
        <v>0</v>
      </c>
      <c r="Q64" s="13"/>
      <c r="R64" s="12">
        <v>0</v>
      </c>
      <c r="S64" s="12">
        <v>0</v>
      </c>
      <c r="T64" s="12">
        <v>0</v>
      </c>
      <c r="U64" s="12">
        <v>0</v>
      </c>
      <c r="V64" s="13"/>
      <c r="W64" s="12">
        <v>0</v>
      </c>
      <c r="X64" s="12">
        <v>0</v>
      </c>
      <c r="Y64" s="12">
        <v>0</v>
      </c>
      <c r="Z64" s="12">
        <v>0</v>
      </c>
      <c r="AA64" s="13"/>
      <c r="AB64" s="12">
        <v>0</v>
      </c>
      <c r="AC64" s="12">
        <v>0</v>
      </c>
      <c r="AD64" s="12">
        <v>0</v>
      </c>
      <c r="AE64" s="12">
        <v>0</v>
      </c>
      <c r="AF64" s="13"/>
      <c r="AG64" s="12">
        <v>0</v>
      </c>
      <c r="AH64" s="12">
        <v>0</v>
      </c>
      <c r="AI64" s="12">
        <v>0</v>
      </c>
      <c r="AJ64" s="12">
        <v>0</v>
      </c>
      <c r="AK64" s="13"/>
      <c r="AL64" s="12">
        <v>0</v>
      </c>
      <c r="AM64" s="12">
        <v>0</v>
      </c>
      <c r="AN64" s="12">
        <v>0</v>
      </c>
      <c r="AO64" s="12">
        <v>0</v>
      </c>
      <c r="AP64" s="13"/>
      <c r="AQ64" s="12">
        <v>0</v>
      </c>
      <c r="AR64" s="12">
        <v>0</v>
      </c>
      <c r="AS64" s="12">
        <v>0</v>
      </c>
      <c r="AT64" s="12">
        <v>0</v>
      </c>
      <c r="AU64" s="13"/>
      <c r="AV64" s="12">
        <v>0</v>
      </c>
      <c r="AW64" s="12">
        <v>0</v>
      </c>
      <c r="AX64" s="12">
        <v>0</v>
      </c>
      <c r="AY64" s="12">
        <v>0</v>
      </c>
      <c r="AZ64" s="13"/>
      <c r="BA64" s="12">
        <v>0</v>
      </c>
      <c r="BB64" s="12">
        <v>0</v>
      </c>
      <c r="BC64" s="12">
        <v>0</v>
      </c>
      <c r="BD64" s="12">
        <v>0</v>
      </c>
      <c r="BE64" s="13"/>
      <c r="BF64" s="12">
        <v>0</v>
      </c>
      <c r="BG64" s="12">
        <v>0</v>
      </c>
      <c r="BH64" s="12">
        <v>0</v>
      </c>
      <c r="BI64" s="12">
        <v>0</v>
      </c>
      <c r="BJ64" s="13"/>
      <c r="BK64" s="12">
        <v>0</v>
      </c>
      <c r="BL64" s="12">
        <v>0</v>
      </c>
      <c r="BM64" s="12">
        <v>0</v>
      </c>
      <c r="BN64" s="12">
        <v>0</v>
      </c>
      <c r="BO64" s="13"/>
      <c r="BP64" s="12">
        <v>0</v>
      </c>
      <c r="BQ64" s="12">
        <v>0</v>
      </c>
      <c r="BR64" s="12">
        <v>0</v>
      </c>
      <c r="BS64" s="12">
        <v>0</v>
      </c>
      <c r="BT64" s="13"/>
      <c r="BU64" s="12">
        <v>0</v>
      </c>
      <c r="BV64" s="12">
        <v>0</v>
      </c>
      <c r="BW64" s="12">
        <v>0</v>
      </c>
      <c r="BX64" s="12">
        <v>0</v>
      </c>
      <c r="BY64" s="13"/>
      <c r="BZ64" s="12">
        <v>0</v>
      </c>
      <c r="CA64" s="12">
        <v>0</v>
      </c>
      <c r="CB64" s="12">
        <v>0</v>
      </c>
      <c r="CC64" s="12">
        <v>0</v>
      </c>
      <c r="CD64" s="13"/>
      <c r="CE64" s="12">
        <v>0</v>
      </c>
      <c r="CF64" s="12">
        <v>0</v>
      </c>
      <c r="CG64" s="12">
        <v>0</v>
      </c>
      <c r="CH64" s="12">
        <v>0</v>
      </c>
      <c r="CI64" s="13"/>
      <c r="CJ64" s="12">
        <v>0</v>
      </c>
      <c r="CK64" s="12">
        <v>0</v>
      </c>
      <c r="CL64" s="12">
        <v>0</v>
      </c>
      <c r="CM64" s="12">
        <v>0</v>
      </c>
      <c r="CN64" s="13"/>
      <c r="CO64" s="12">
        <v>0</v>
      </c>
      <c r="CP64" s="12">
        <v>0</v>
      </c>
      <c r="CQ64" s="12">
        <v>0</v>
      </c>
      <c r="CR64" s="12">
        <v>0</v>
      </c>
      <c r="CS64" s="13"/>
      <c r="CT64" s="12">
        <v>0</v>
      </c>
      <c r="CU64" s="12">
        <v>0</v>
      </c>
      <c r="CV64" s="12">
        <v>0</v>
      </c>
      <c r="CW64" s="12">
        <v>0</v>
      </c>
      <c r="CX64" s="13"/>
      <c r="CY64" s="12">
        <v>0</v>
      </c>
      <c r="CZ64" s="12">
        <v>0</v>
      </c>
      <c r="DA64" s="12">
        <v>0</v>
      </c>
      <c r="DB64" s="12">
        <v>0</v>
      </c>
      <c r="DC64" s="13"/>
      <c r="DD64" s="12">
        <v>0</v>
      </c>
      <c r="DE64" s="12">
        <v>0</v>
      </c>
      <c r="DF64" s="12">
        <v>0</v>
      </c>
      <c r="DG64" s="12">
        <v>0</v>
      </c>
      <c r="DH64" s="13"/>
      <c r="DI64" s="12">
        <v>0</v>
      </c>
      <c r="DJ64" s="12">
        <v>0</v>
      </c>
      <c r="DK64" s="12">
        <v>0</v>
      </c>
      <c r="DL64" s="12">
        <v>0</v>
      </c>
      <c r="DM64" s="13"/>
      <c r="DN64" s="12">
        <v>0</v>
      </c>
      <c r="DO64" s="12">
        <v>0</v>
      </c>
      <c r="DP64" s="12">
        <v>0</v>
      </c>
      <c r="DQ64" s="12">
        <v>0</v>
      </c>
      <c r="DR64" s="13"/>
      <c r="DS64" s="12">
        <v>0</v>
      </c>
      <c r="DT64" s="12">
        <v>0</v>
      </c>
      <c r="DU64" s="12">
        <v>0</v>
      </c>
      <c r="DV64" s="12">
        <v>0</v>
      </c>
      <c r="DW64" s="13"/>
      <c r="DX64" s="12">
        <v>0</v>
      </c>
      <c r="DY64" s="12">
        <v>0</v>
      </c>
      <c r="DZ64" s="12">
        <v>0</v>
      </c>
      <c r="EA64" s="12">
        <v>0</v>
      </c>
      <c r="EB64" s="13"/>
      <c r="EC64" s="12">
        <v>0</v>
      </c>
      <c r="ED64" s="12">
        <v>0</v>
      </c>
      <c r="EE64" s="12">
        <v>0</v>
      </c>
      <c r="EF64" s="12">
        <v>0</v>
      </c>
      <c r="EG64" s="13"/>
      <c r="EH64" s="12">
        <v>0</v>
      </c>
      <c r="EI64" s="12">
        <v>0</v>
      </c>
      <c r="EJ64" s="12">
        <v>0</v>
      </c>
      <c r="EK64" s="12">
        <v>0</v>
      </c>
      <c r="EL64" s="13"/>
      <c r="EM64" s="12">
        <v>0</v>
      </c>
      <c r="EN64" s="12">
        <v>0</v>
      </c>
      <c r="EO64" s="12">
        <v>0</v>
      </c>
      <c r="EP64" s="12">
        <v>0</v>
      </c>
      <c r="EQ64" s="13"/>
      <c r="ER64" s="12">
        <v>0</v>
      </c>
      <c r="ES64" s="12">
        <v>0</v>
      </c>
      <c r="ET64" s="12">
        <v>0</v>
      </c>
      <c r="EU64" s="12">
        <v>0</v>
      </c>
      <c r="EV64" s="13"/>
      <c r="EW64" s="12">
        <v>0</v>
      </c>
      <c r="EX64" s="12">
        <v>0</v>
      </c>
      <c r="EY64" s="12">
        <v>0</v>
      </c>
      <c r="EZ64" s="12">
        <v>0</v>
      </c>
      <c r="FA64" s="13"/>
      <c r="FB64" s="12">
        <v>0</v>
      </c>
      <c r="FC64" s="12">
        <v>0</v>
      </c>
      <c r="FD64" s="12">
        <v>0</v>
      </c>
      <c r="FE64" s="12">
        <v>0</v>
      </c>
      <c r="FF64" s="13"/>
      <c r="FG64" s="12">
        <v>0</v>
      </c>
      <c r="FH64" s="12">
        <v>0</v>
      </c>
      <c r="FI64" s="12">
        <v>0</v>
      </c>
      <c r="FJ64" s="12">
        <v>0</v>
      </c>
      <c r="FK64" s="13"/>
      <c r="FL64" s="12">
        <v>0</v>
      </c>
      <c r="FM64" s="12">
        <v>0</v>
      </c>
      <c r="FN64" s="12">
        <v>0</v>
      </c>
      <c r="FO64" s="12">
        <v>0</v>
      </c>
      <c r="FP64" s="13"/>
      <c r="FQ64" s="12">
        <v>0</v>
      </c>
      <c r="FR64" s="12">
        <v>0</v>
      </c>
      <c r="FS64" s="12">
        <v>0</v>
      </c>
      <c r="FT64" s="12">
        <v>0</v>
      </c>
      <c r="FU64" s="13"/>
      <c r="FV64" s="12">
        <v>0</v>
      </c>
      <c r="FW64" s="12">
        <v>0</v>
      </c>
      <c r="FX64" s="12">
        <v>0</v>
      </c>
      <c r="FY64" s="12">
        <v>0</v>
      </c>
      <c r="FZ64" s="13"/>
      <c r="GA64" s="12">
        <v>0</v>
      </c>
      <c r="GB64" s="12">
        <v>0</v>
      </c>
      <c r="GC64" s="12">
        <v>0</v>
      </c>
      <c r="GD64" s="12">
        <v>0</v>
      </c>
      <c r="GE64" s="13"/>
      <c r="GF64" s="12">
        <v>0</v>
      </c>
      <c r="GG64" s="12">
        <v>0</v>
      </c>
      <c r="GH64" s="12">
        <v>0</v>
      </c>
      <c r="GI64" s="12">
        <v>0</v>
      </c>
      <c r="GJ64" s="13"/>
      <c r="GK64" s="12">
        <v>0</v>
      </c>
      <c r="GL64" s="12">
        <v>0</v>
      </c>
      <c r="GM64" s="12">
        <v>0</v>
      </c>
      <c r="GN64" s="12">
        <v>0</v>
      </c>
      <c r="GO64" s="13"/>
      <c r="GP64" s="12">
        <v>0</v>
      </c>
      <c r="GQ64" s="12">
        <v>0</v>
      </c>
      <c r="GR64" s="12">
        <v>0</v>
      </c>
      <c r="GS64" s="12">
        <v>0</v>
      </c>
      <c r="GT64" s="13"/>
      <c r="GU64" s="12">
        <v>0</v>
      </c>
      <c r="GV64" s="12">
        <v>0</v>
      </c>
      <c r="GW64" s="12">
        <v>0</v>
      </c>
      <c r="GX64" s="12">
        <v>0</v>
      </c>
      <c r="GY64" s="13"/>
      <c r="GZ64" s="12">
        <v>0</v>
      </c>
      <c r="HA64" s="12">
        <v>0</v>
      </c>
      <c r="HB64" s="12">
        <v>0</v>
      </c>
      <c r="HC64" s="12">
        <v>0</v>
      </c>
      <c r="HD64" s="13"/>
      <c r="HE64" s="12">
        <v>0</v>
      </c>
      <c r="HF64" s="12">
        <v>0</v>
      </c>
      <c r="HG64" s="12">
        <v>0</v>
      </c>
      <c r="HH64" s="12">
        <v>0</v>
      </c>
      <c r="HI64" s="13"/>
      <c r="HJ64" s="12">
        <v>0</v>
      </c>
      <c r="HK64" s="12">
        <v>0</v>
      </c>
      <c r="HL64" s="12">
        <v>0</v>
      </c>
      <c r="HM64" s="12">
        <v>0</v>
      </c>
      <c r="HN64" s="13"/>
      <c r="HO64" s="12">
        <v>0</v>
      </c>
      <c r="HP64" s="12">
        <v>0</v>
      </c>
      <c r="HQ64" s="12">
        <v>0</v>
      </c>
      <c r="HR64" s="12">
        <v>0</v>
      </c>
      <c r="HS64" s="13"/>
      <c r="HT64" s="12">
        <v>0</v>
      </c>
      <c r="HU64" s="12">
        <v>0</v>
      </c>
      <c r="HV64" s="12">
        <v>0</v>
      </c>
      <c r="HW64" s="12">
        <v>0</v>
      </c>
      <c r="HX64" s="13"/>
      <c r="HY64" s="12">
        <v>0</v>
      </c>
      <c r="HZ64" s="12">
        <v>0</v>
      </c>
      <c r="IA64" s="12">
        <v>0</v>
      </c>
      <c r="IB64" s="12">
        <v>0</v>
      </c>
      <c r="IC64" s="13"/>
      <c r="ID64" s="12">
        <v>0</v>
      </c>
      <c r="IE64" s="12">
        <v>0</v>
      </c>
      <c r="IF64" s="12">
        <v>0</v>
      </c>
      <c r="IG64" s="12">
        <v>0</v>
      </c>
      <c r="IH64" s="13"/>
      <c r="II64" s="12">
        <v>0</v>
      </c>
      <c r="IJ64" s="12">
        <v>0</v>
      </c>
      <c r="IK64" s="12">
        <v>0</v>
      </c>
      <c r="IL64" s="12">
        <v>0</v>
      </c>
      <c r="IM64" s="13"/>
      <c r="IN64" s="12">
        <v>0</v>
      </c>
      <c r="IO64" s="12">
        <v>0</v>
      </c>
      <c r="IP64" s="12">
        <v>0</v>
      </c>
      <c r="IQ64" s="12">
        <v>0</v>
      </c>
      <c r="IR64" s="13"/>
      <c r="IS64" s="12">
        <v>0</v>
      </c>
      <c r="IT64" s="12">
        <v>0</v>
      </c>
      <c r="IU64" s="12">
        <v>0</v>
      </c>
      <c r="IV64" s="12">
        <v>0</v>
      </c>
      <c r="IW64" s="13"/>
      <c r="IX64" s="12">
        <v>0</v>
      </c>
      <c r="IY64" s="12">
        <v>0</v>
      </c>
      <c r="IZ64" s="12">
        <v>0</v>
      </c>
      <c r="JA64" s="12">
        <v>0</v>
      </c>
      <c r="JB64" s="13"/>
      <c r="JC64" s="12">
        <v>0</v>
      </c>
      <c r="JD64" s="12">
        <v>0</v>
      </c>
      <c r="JE64" s="12">
        <v>0</v>
      </c>
      <c r="JF64" s="12">
        <v>0</v>
      </c>
      <c r="JG64" s="13"/>
      <c r="JH64" s="12">
        <v>0</v>
      </c>
      <c r="JI64" s="12">
        <v>0</v>
      </c>
      <c r="JJ64" s="12">
        <v>0</v>
      </c>
      <c r="JK64" s="72">
        <v>0</v>
      </c>
      <c r="JL64" s="13"/>
    </row>
    <row r="65" spans="1:272" hidden="1">
      <c r="A65" s="10">
        <v>59</v>
      </c>
      <c r="B65" s="11" t="s">
        <v>65</v>
      </c>
      <c r="C65" s="12">
        <v>0</v>
      </c>
      <c r="D65" s="12">
        <v>0</v>
      </c>
      <c r="E65" s="12">
        <v>0</v>
      </c>
      <c r="F65" s="12">
        <v>0</v>
      </c>
      <c r="G65" s="13"/>
      <c r="H65" s="12">
        <v>0</v>
      </c>
      <c r="I65" s="12">
        <v>0</v>
      </c>
      <c r="J65" s="12">
        <v>0</v>
      </c>
      <c r="K65" s="12">
        <v>0</v>
      </c>
      <c r="L65" s="13"/>
      <c r="M65" s="12">
        <v>0</v>
      </c>
      <c r="N65" s="12">
        <v>0</v>
      </c>
      <c r="O65" s="12">
        <v>0</v>
      </c>
      <c r="P65" s="12">
        <v>0</v>
      </c>
      <c r="Q65" s="13"/>
      <c r="R65" s="12">
        <v>0</v>
      </c>
      <c r="S65" s="12">
        <v>0</v>
      </c>
      <c r="T65" s="12">
        <v>0</v>
      </c>
      <c r="U65" s="12">
        <v>0</v>
      </c>
      <c r="V65" s="13"/>
      <c r="W65" s="12">
        <v>0</v>
      </c>
      <c r="X65" s="12">
        <v>0</v>
      </c>
      <c r="Y65" s="12">
        <v>0</v>
      </c>
      <c r="Z65" s="12">
        <v>0</v>
      </c>
      <c r="AA65" s="13"/>
      <c r="AB65" s="12">
        <v>0</v>
      </c>
      <c r="AC65" s="12">
        <v>0</v>
      </c>
      <c r="AD65" s="12">
        <v>0</v>
      </c>
      <c r="AE65" s="12">
        <v>0</v>
      </c>
      <c r="AF65" s="13"/>
      <c r="AG65" s="12">
        <v>0</v>
      </c>
      <c r="AH65" s="12">
        <v>0</v>
      </c>
      <c r="AI65" s="12">
        <v>0</v>
      </c>
      <c r="AJ65" s="12">
        <v>0</v>
      </c>
      <c r="AK65" s="13"/>
      <c r="AL65" s="12">
        <v>0</v>
      </c>
      <c r="AM65" s="12">
        <v>0</v>
      </c>
      <c r="AN65" s="12">
        <v>0</v>
      </c>
      <c r="AO65" s="12">
        <v>0</v>
      </c>
      <c r="AP65" s="13"/>
      <c r="AQ65" s="12">
        <v>0</v>
      </c>
      <c r="AR65" s="12">
        <v>0</v>
      </c>
      <c r="AS65" s="12">
        <v>0</v>
      </c>
      <c r="AT65" s="12">
        <v>0</v>
      </c>
      <c r="AU65" s="13"/>
      <c r="AV65" s="12">
        <v>0</v>
      </c>
      <c r="AW65" s="12">
        <v>0</v>
      </c>
      <c r="AX65" s="12">
        <v>0</v>
      </c>
      <c r="AY65" s="12">
        <v>0</v>
      </c>
      <c r="AZ65" s="13"/>
      <c r="BA65" s="12">
        <v>0</v>
      </c>
      <c r="BB65" s="12">
        <v>0</v>
      </c>
      <c r="BC65" s="12">
        <v>0</v>
      </c>
      <c r="BD65" s="12">
        <v>0</v>
      </c>
      <c r="BE65" s="13"/>
      <c r="BF65" s="12">
        <v>0</v>
      </c>
      <c r="BG65" s="12">
        <v>0</v>
      </c>
      <c r="BH65" s="12">
        <v>0</v>
      </c>
      <c r="BI65" s="12">
        <v>0</v>
      </c>
      <c r="BJ65" s="13"/>
      <c r="BK65" s="12">
        <v>0</v>
      </c>
      <c r="BL65" s="12">
        <v>0</v>
      </c>
      <c r="BM65" s="12">
        <v>0</v>
      </c>
      <c r="BN65" s="12">
        <v>0</v>
      </c>
      <c r="BO65" s="13"/>
      <c r="BP65" s="12">
        <v>0</v>
      </c>
      <c r="BQ65" s="12">
        <v>0</v>
      </c>
      <c r="BR65" s="12">
        <v>0</v>
      </c>
      <c r="BS65" s="12">
        <v>0</v>
      </c>
      <c r="BT65" s="13"/>
      <c r="BU65" s="12">
        <v>0</v>
      </c>
      <c r="BV65" s="12">
        <v>0</v>
      </c>
      <c r="BW65" s="12">
        <v>0</v>
      </c>
      <c r="BX65" s="12">
        <v>0</v>
      </c>
      <c r="BY65" s="13"/>
      <c r="BZ65" s="12">
        <v>0</v>
      </c>
      <c r="CA65" s="12">
        <v>0</v>
      </c>
      <c r="CB65" s="12">
        <v>0</v>
      </c>
      <c r="CC65" s="12">
        <v>0</v>
      </c>
      <c r="CD65" s="13"/>
      <c r="CE65" s="12">
        <v>0</v>
      </c>
      <c r="CF65" s="12">
        <v>0</v>
      </c>
      <c r="CG65" s="12">
        <v>0</v>
      </c>
      <c r="CH65" s="12">
        <v>0</v>
      </c>
      <c r="CI65" s="13"/>
      <c r="CJ65" s="12">
        <v>0</v>
      </c>
      <c r="CK65" s="12">
        <v>0</v>
      </c>
      <c r="CL65" s="12">
        <v>0</v>
      </c>
      <c r="CM65" s="12">
        <v>0</v>
      </c>
      <c r="CN65" s="13"/>
      <c r="CO65" s="12">
        <v>0</v>
      </c>
      <c r="CP65" s="12">
        <v>0</v>
      </c>
      <c r="CQ65" s="12">
        <v>0</v>
      </c>
      <c r="CR65" s="12">
        <v>0</v>
      </c>
      <c r="CS65" s="13"/>
      <c r="CT65" s="12">
        <v>0</v>
      </c>
      <c r="CU65" s="12">
        <v>0</v>
      </c>
      <c r="CV65" s="12">
        <v>0</v>
      </c>
      <c r="CW65" s="12">
        <v>0</v>
      </c>
      <c r="CX65" s="13"/>
      <c r="CY65" s="12">
        <v>0</v>
      </c>
      <c r="CZ65" s="12">
        <v>0</v>
      </c>
      <c r="DA65" s="12">
        <v>0</v>
      </c>
      <c r="DB65" s="12">
        <v>0</v>
      </c>
      <c r="DC65" s="13"/>
      <c r="DD65" s="12">
        <v>0</v>
      </c>
      <c r="DE65" s="12">
        <v>0</v>
      </c>
      <c r="DF65" s="12">
        <v>0</v>
      </c>
      <c r="DG65" s="12">
        <v>0</v>
      </c>
      <c r="DH65" s="13"/>
      <c r="DI65" s="12">
        <v>0</v>
      </c>
      <c r="DJ65" s="12">
        <v>0</v>
      </c>
      <c r="DK65" s="12">
        <v>0</v>
      </c>
      <c r="DL65" s="12">
        <v>0</v>
      </c>
      <c r="DM65" s="13"/>
      <c r="DN65" s="12">
        <v>0</v>
      </c>
      <c r="DO65" s="12">
        <v>0</v>
      </c>
      <c r="DP65" s="12">
        <v>0</v>
      </c>
      <c r="DQ65" s="12">
        <v>0</v>
      </c>
      <c r="DR65" s="13"/>
      <c r="DS65" s="12">
        <v>0</v>
      </c>
      <c r="DT65" s="12">
        <v>0</v>
      </c>
      <c r="DU65" s="12">
        <v>0</v>
      </c>
      <c r="DV65" s="12">
        <v>0</v>
      </c>
      <c r="DW65" s="13"/>
      <c r="DX65" s="12">
        <v>0</v>
      </c>
      <c r="DY65" s="12">
        <v>0</v>
      </c>
      <c r="DZ65" s="12">
        <v>0</v>
      </c>
      <c r="EA65" s="12">
        <v>0</v>
      </c>
      <c r="EB65" s="13"/>
      <c r="EC65" s="12">
        <v>0</v>
      </c>
      <c r="ED65" s="12">
        <v>0</v>
      </c>
      <c r="EE65" s="12">
        <v>0</v>
      </c>
      <c r="EF65" s="12">
        <v>0</v>
      </c>
      <c r="EG65" s="13"/>
      <c r="EH65" s="12">
        <v>0</v>
      </c>
      <c r="EI65" s="12">
        <v>0</v>
      </c>
      <c r="EJ65" s="12">
        <v>0</v>
      </c>
      <c r="EK65" s="12">
        <v>0</v>
      </c>
      <c r="EL65" s="13"/>
      <c r="EM65" s="12">
        <v>0</v>
      </c>
      <c r="EN65" s="12">
        <v>0</v>
      </c>
      <c r="EO65" s="12">
        <v>0</v>
      </c>
      <c r="EP65" s="12">
        <v>0</v>
      </c>
      <c r="EQ65" s="13"/>
      <c r="ER65" s="12">
        <v>0</v>
      </c>
      <c r="ES65" s="12">
        <v>0</v>
      </c>
      <c r="ET65" s="12">
        <v>0</v>
      </c>
      <c r="EU65" s="12">
        <v>0</v>
      </c>
      <c r="EV65" s="13"/>
      <c r="EW65" s="12">
        <v>0</v>
      </c>
      <c r="EX65" s="12">
        <v>0</v>
      </c>
      <c r="EY65" s="12">
        <v>0</v>
      </c>
      <c r="EZ65" s="12">
        <v>0</v>
      </c>
      <c r="FA65" s="13"/>
      <c r="FB65" s="12">
        <v>0</v>
      </c>
      <c r="FC65" s="12">
        <v>0</v>
      </c>
      <c r="FD65" s="12">
        <v>0</v>
      </c>
      <c r="FE65" s="12">
        <v>0</v>
      </c>
      <c r="FF65" s="13"/>
      <c r="FG65" s="12">
        <v>0</v>
      </c>
      <c r="FH65" s="12">
        <v>0</v>
      </c>
      <c r="FI65" s="12">
        <v>0</v>
      </c>
      <c r="FJ65" s="12">
        <v>0</v>
      </c>
      <c r="FK65" s="13"/>
      <c r="FL65" s="12">
        <v>0</v>
      </c>
      <c r="FM65" s="12">
        <v>0</v>
      </c>
      <c r="FN65" s="12">
        <v>0</v>
      </c>
      <c r="FO65" s="12">
        <v>0</v>
      </c>
      <c r="FP65" s="13"/>
      <c r="FQ65" s="12">
        <v>0</v>
      </c>
      <c r="FR65" s="12">
        <v>0</v>
      </c>
      <c r="FS65" s="12">
        <v>0</v>
      </c>
      <c r="FT65" s="12">
        <v>0</v>
      </c>
      <c r="FU65" s="13"/>
      <c r="FV65" s="12">
        <v>0</v>
      </c>
      <c r="FW65" s="12">
        <v>0</v>
      </c>
      <c r="FX65" s="12">
        <v>0</v>
      </c>
      <c r="FY65" s="12">
        <v>0</v>
      </c>
      <c r="FZ65" s="13"/>
      <c r="GA65" s="12">
        <v>0</v>
      </c>
      <c r="GB65" s="12">
        <v>0</v>
      </c>
      <c r="GC65" s="12">
        <v>0</v>
      </c>
      <c r="GD65" s="12">
        <v>0</v>
      </c>
      <c r="GE65" s="13"/>
      <c r="GF65" s="12">
        <v>0</v>
      </c>
      <c r="GG65" s="12">
        <v>0</v>
      </c>
      <c r="GH65" s="12">
        <v>0</v>
      </c>
      <c r="GI65" s="12">
        <v>0</v>
      </c>
      <c r="GJ65" s="13"/>
      <c r="GK65" s="12">
        <v>0</v>
      </c>
      <c r="GL65" s="12">
        <v>0</v>
      </c>
      <c r="GM65" s="12">
        <v>0</v>
      </c>
      <c r="GN65" s="12">
        <v>0</v>
      </c>
      <c r="GO65" s="13"/>
      <c r="GP65" s="12">
        <v>0</v>
      </c>
      <c r="GQ65" s="12">
        <v>0</v>
      </c>
      <c r="GR65" s="12">
        <v>0</v>
      </c>
      <c r="GS65" s="12">
        <v>0</v>
      </c>
      <c r="GT65" s="13"/>
      <c r="GU65" s="12">
        <v>0</v>
      </c>
      <c r="GV65" s="12">
        <v>0</v>
      </c>
      <c r="GW65" s="12">
        <v>0</v>
      </c>
      <c r="GX65" s="12">
        <v>0</v>
      </c>
      <c r="GY65" s="13"/>
      <c r="GZ65" s="12">
        <v>0</v>
      </c>
      <c r="HA65" s="12">
        <v>0</v>
      </c>
      <c r="HB65" s="12">
        <v>0</v>
      </c>
      <c r="HC65" s="12">
        <v>0</v>
      </c>
      <c r="HD65" s="13"/>
      <c r="HE65" s="12">
        <v>0</v>
      </c>
      <c r="HF65" s="12">
        <v>0</v>
      </c>
      <c r="HG65" s="12">
        <v>0</v>
      </c>
      <c r="HH65" s="12">
        <v>0</v>
      </c>
      <c r="HI65" s="13"/>
      <c r="HJ65" s="12">
        <v>0</v>
      </c>
      <c r="HK65" s="12">
        <v>0</v>
      </c>
      <c r="HL65" s="12">
        <v>0</v>
      </c>
      <c r="HM65" s="12">
        <v>0</v>
      </c>
      <c r="HN65" s="13"/>
      <c r="HO65" s="12">
        <v>0</v>
      </c>
      <c r="HP65" s="12">
        <v>0</v>
      </c>
      <c r="HQ65" s="12">
        <v>0</v>
      </c>
      <c r="HR65" s="12">
        <v>0</v>
      </c>
      <c r="HS65" s="13"/>
      <c r="HT65" s="12">
        <v>0</v>
      </c>
      <c r="HU65" s="12">
        <v>0</v>
      </c>
      <c r="HV65" s="12">
        <v>0</v>
      </c>
      <c r="HW65" s="12">
        <v>0</v>
      </c>
      <c r="HX65" s="13"/>
      <c r="HY65" s="12">
        <v>0</v>
      </c>
      <c r="HZ65" s="12">
        <v>0</v>
      </c>
      <c r="IA65" s="12">
        <v>0</v>
      </c>
      <c r="IB65" s="12">
        <v>0</v>
      </c>
      <c r="IC65" s="13"/>
      <c r="ID65" s="12">
        <v>0</v>
      </c>
      <c r="IE65" s="12">
        <v>0</v>
      </c>
      <c r="IF65" s="12">
        <v>0</v>
      </c>
      <c r="IG65" s="12">
        <v>0</v>
      </c>
      <c r="IH65" s="13"/>
      <c r="II65" s="12">
        <v>0</v>
      </c>
      <c r="IJ65" s="12">
        <v>0</v>
      </c>
      <c r="IK65" s="12">
        <v>0</v>
      </c>
      <c r="IL65" s="12">
        <v>0</v>
      </c>
      <c r="IM65" s="13"/>
      <c r="IN65" s="12">
        <v>0</v>
      </c>
      <c r="IO65" s="12">
        <v>0</v>
      </c>
      <c r="IP65" s="12">
        <v>0</v>
      </c>
      <c r="IQ65" s="12">
        <v>0</v>
      </c>
      <c r="IR65" s="13"/>
      <c r="IS65" s="12">
        <v>0</v>
      </c>
      <c r="IT65" s="12">
        <v>0</v>
      </c>
      <c r="IU65" s="12">
        <v>0</v>
      </c>
      <c r="IV65" s="12">
        <v>0</v>
      </c>
      <c r="IW65" s="13"/>
      <c r="IX65" s="12">
        <v>0</v>
      </c>
      <c r="IY65" s="12">
        <v>0</v>
      </c>
      <c r="IZ65" s="12">
        <v>0</v>
      </c>
      <c r="JA65" s="12">
        <v>0</v>
      </c>
      <c r="JB65" s="13"/>
      <c r="JC65" s="12">
        <v>0</v>
      </c>
      <c r="JD65" s="12">
        <v>0</v>
      </c>
      <c r="JE65" s="12">
        <v>0</v>
      </c>
      <c r="JF65" s="12">
        <v>0</v>
      </c>
      <c r="JG65" s="13"/>
      <c r="JH65" s="12">
        <v>0</v>
      </c>
      <c r="JI65" s="12">
        <v>0</v>
      </c>
      <c r="JJ65" s="12">
        <v>0</v>
      </c>
      <c r="JK65" s="72">
        <v>0</v>
      </c>
      <c r="JL65" s="13"/>
    </row>
    <row r="66" spans="1:272" hidden="1">
      <c r="A66" s="10">
        <v>60</v>
      </c>
      <c r="B66" s="11" t="s">
        <v>49</v>
      </c>
      <c r="C66" s="12">
        <v>0</v>
      </c>
      <c r="D66" s="12">
        <v>0</v>
      </c>
      <c r="E66" s="12">
        <v>0</v>
      </c>
      <c r="F66" s="12">
        <v>0</v>
      </c>
      <c r="G66" s="13"/>
      <c r="H66" s="12">
        <v>0</v>
      </c>
      <c r="I66" s="12">
        <v>0</v>
      </c>
      <c r="J66" s="12">
        <v>0</v>
      </c>
      <c r="K66" s="12">
        <v>0</v>
      </c>
      <c r="L66" s="13"/>
      <c r="M66" s="12">
        <v>0</v>
      </c>
      <c r="N66" s="12">
        <v>0</v>
      </c>
      <c r="O66" s="12">
        <v>0</v>
      </c>
      <c r="P66" s="12">
        <v>0</v>
      </c>
      <c r="Q66" s="13"/>
      <c r="R66" s="12">
        <v>0</v>
      </c>
      <c r="S66" s="12">
        <v>0</v>
      </c>
      <c r="T66" s="12">
        <v>0</v>
      </c>
      <c r="U66" s="12">
        <v>0</v>
      </c>
      <c r="V66" s="13"/>
      <c r="W66" s="12">
        <v>0</v>
      </c>
      <c r="X66" s="12">
        <v>0</v>
      </c>
      <c r="Y66" s="12">
        <v>0</v>
      </c>
      <c r="Z66" s="12">
        <v>0</v>
      </c>
      <c r="AA66" s="13"/>
      <c r="AB66" s="12">
        <v>0</v>
      </c>
      <c r="AC66" s="12">
        <v>0</v>
      </c>
      <c r="AD66" s="12">
        <v>0</v>
      </c>
      <c r="AE66" s="12">
        <v>0</v>
      </c>
      <c r="AF66" s="13"/>
      <c r="AG66" s="12">
        <v>0</v>
      </c>
      <c r="AH66" s="12">
        <v>0</v>
      </c>
      <c r="AI66" s="12">
        <v>0</v>
      </c>
      <c r="AJ66" s="12">
        <v>0</v>
      </c>
      <c r="AK66" s="13"/>
      <c r="AL66" s="12">
        <v>0</v>
      </c>
      <c r="AM66" s="12">
        <v>0</v>
      </c>
      <c r="AN66" s="12">
        <v>0</v>
      </c>
      <c r="AO66" s="12">
        <v>0</v>
      </c>
      <c r="AP66" s="13"/>
      <c r="AQ66" s="12">
        <v>0</v>
      </c>
      <c r="AR66" s="12">
        <v>0</v>
      </c>
      <c r="AS66" s="12">
        <v>0</v>
      </c>
      <c r="AT66" s="12">
        <v>0</v>
      </c>
      <c r="AU66" s="13"/>
      <c r="AV66" s="12">
        <v>0</v>
      </c>
      <c r="AW66" s="12">
        <v>0</v>
      </c>
      <c r="AX66" s="12">
        <v>0</v>
      </c>
      <c r="AY66" s="12">
        <v>0</v>
      </c>
      <c r="AZ66" s="13"/>
      <c r="BA66" s="12">
        <v>0</v>
      </c>
      <c r="BB66" s="12">
        <v>0</v>
      </c>
      <c r="BC66" s="12">
        <v>0</v>
      </c>
      <c r="BD66" s="12">
        <v>0</v>
      </c>
      <c r="BE66" s="13"/>
      <c r="BF66" s="12">
        <v>0</v>
      </c>
      <c r="BG66" s="12">
        <v>0</v>
      </c>
      <c r="BH66" s="12">
        <v>0</v>
      </c>
      <c r="BI66" s="12">
        <v>0</v>
      </c>
      <c r="BJ66" s="13"/>
      <c r="BK66" s="12">
        <v>0</v>
      </c>
      <c r="BL66" s="12">
        <v>0</v>
      </c>
      <c r="BM66" s="12">
        <v>0</v>
      </c>
      <c r="BN66" s="12">
        <v>0</v>
      </c>
      <c r="BO66" s="13"/>
      <c r="BP66" s="12">
        <v>0</v>
      </c>
      <c r="BQ66" s="12">
        <v>0</v>
      </c>
      <c r="BR66" s="12">
        <v>0</v>
      </c>
      <c r="BS66" s="12">
        <v>0</v>
      </c>
      <c r="BT66" s="13"/>
      <c r="BU66" s="12">
        <v>0</v>
      </c>
      <c r="BV66" s="12">
        <v>0</v>
      </c>
      <c r="BW66" s="12">
        <v>0</v>
      </c>
      <c r="BX66" s="12">
        <v>0</v>
      </c>
      <c r="BY66" s="13"/>
      <c r="BZ66" s="12">
        <v>0</v>
      </c>
      <c r="CA66" s="12">
        <v>0</v>
      </c>
      <c r="CB66" s="12">
        <v>0</v>
      </c>
      <c r="CC66" s="12">
        <v>0</v>
      </c>
      <c r="CD66" s="13"/>
      <c r="CE66" s="12">
        <v>0</v>
      </c>
      <c r="CF66" s="12">
        <v>0</v>
      </c>
      <c r="CG66" s="12">
        <v>0</v>
      </c>
      <c r="CH66" s="12">
        <v>0</v>
      </c>
      <c r="CI66" s="13"/>
      <c r="CJ66" s="12">
        <v>0</v>
      </c>
      <c r="CK66" s="12">
        <v>0</v>
      </c>
      <c r="CL66" s="12">
        <v>0</v>
      </c>
      <c r="CM66" s="12">
        <v>0</v>
      </c>
      <c r="CN66" s="13"/>
      <c r="CO66" s="12">
        <v>0</v>
      </c>
      <c r="CP66" s="12">
        <v>0</v>
      </c>
      <c r="CQ66" s="12">
        <v>0</v>
      </c>
      <c r="CR66" s="12">
        <v>0</v>
      </c>
      <c r="CS66" s="13"/>
      <c r="CT66" s="12">
        <v>0</v>
      </c>
      <c r="CU66" s="12">
        <v>0</v>
      </c>
      <c r="CV66" s="12">
        <v>0</v>
      </c>
      <c r="CW66" s="12">
        <v>0</v>
      </c>
      <c r="CX66" s="13"/>
      <c r="CY66" s="12">
        <v>0</v>
      </c>
      <c r="CZ66" s="12">
        <v>0</v>
      </c>
      <c r="DA66" s="12">
        <v>0</v>
      </c>
      <c r="DB66" s="12">
        <v>0</v>
      </c>
      <c r="DC66" s="13"/>
      <c r="DD66" s="12">
        <v>0</v>
      </c>
      <c r="DE66" s="12">
        <v>0</v>
      </c>
      <c r="DF66" s="12">
        <v>0</v>
      </c>
      <c r="DG66" s="12">
        <v>0</v>
      </c>
      <c r="DH66" s="13"/>
      <c r="DI66" s="12">
        <v>0</v>
      </c>
      <c r="DJ66" s="12">
        <v>0</v>
      </c>
      <c r="DK66" s="12">
        <v>0</v>
      </c>
      <c r="DL66" s="12">
        <v>0</v>
      </c>
      <c r="DM66" s="13"/>
      <c r="DN66" s="12">
        <v>0</v>
      </c>
      <c r="DO66" s="12">
        <v>0</v>
      </c>
      <c r="DP66" s="12">
        <v>0</v>
      </c>
      <c r="DQ66" s="12">
        <v>0</v>
      </c>
      <c r="DR66" s="13"/>
      <c r="DS66" s="12">
        <v>0</v>
      </c>
      <c r="DT66" s="12">
        <v>0</v>
      </c>
      <c r="DU66" s="12">
        <v>0</v>
      </c>
      <c r="DV66" s="12">
        <v>0</v>
      </c>
      <c r="DW66" s="13"/>
      <c r="DX66" s="12">
        <v>0</v>
      </c>
      <c r="DY66" s="12">
        <v>0</v>
      </c>
      <c r="DZ66" s="12">
        <v>0</v>
      </c>
      <c r="EA66" s="12">
        <v>0</v>
      </c>
      <c r="EB66" s="13"/>
      <c r="EC66" s="12">
        <v>0</v>
      </c>
      <c r="ED66" s="12">
        <v>0</v>
      </c>
      <c r="EE66" s="12">
        <v>0</v>
      </c>
      <c r="EF66" s="12">
        <v>0</v>
      </c>
      <c r="EG66" s="13"/>
      <c r="EH66" s="12">
        <v>0</v>
      </c>
      <c r="EI66" s="12">
        <v>0</v>
      </c>
      <c r="EJ66" s="12">
        <v>0</v>
      </c>
      <c r="EK66" s="12">
        <v>0</v>
      </c>
      <c r="EL66" s="13"/>
      <c r="EM66" s="12">
        <v>0</v>
      </c>
      <c r="EN66" s="12">
        <v>0</v>
      </c>
      <c r="EO66" s="12">
        <v>0</v>
      </c>
      <c r="EP66" s="12">
        <v>0</v>
      </c>
      <c r="EQ66" s="13"/>
      <c r="ER66" s="12">
        <v>0</v>
      </c>
      <c r="ES66" s="12">
        <v>0</v>
      </c>
      <c r="ET66" s="12">
        <v>0</v>
      </c>
      <c r="EU66" s="12">
        <v>0</v>
      </c>
      <c r="EV66" s="13"/>
      <c r="EW66" s="12">
        <v>0</v>
      </c>
      <c r="EX66" s="12">
        <v>0</v>
      </c>
      <c r="EY66" s="12">
        <v>0</v>
      </c>
      <c r="EZ66" s="12">
        <v>0</v>
      </c>
      <c r="FA66" s="13"/>
      <c r="FB66" s="12">
        <v>0</v>
      </c>
      <c r="FC66" s="12">
        <v>0</v>
      </c>
      <c r="FD66" s="12">
        <v>0</v>
      </c>
      <c r="FE66" s="12">
        <v>0</v>
      </c>
      <c r="FF66" s="13"/>
      <c r="FG66" s="12">
        <v>0</v>
      </c>
      <c r="FH66" s="12">
        <v>0</v>
      </c>
      <c r="FI66" s="12">
        <v>0</v>
      </c>
      <c r="FJ66" s="12">
        <v>0</v>
      </c>
      <c r="FK66" s="13"/>
      <c r="FL66" s="12">
        <v>0</v>
      </c>
      <c r="FM66" s="12">
        <v>0</v>
      </c>
      <c r="FN66" s="12">
        <v>0</v>
      </c>
      <c r="FO66" s="12">
        <v>0</v>
      </c>
      <c r="FP66" s="13"/>
      <c r="FQ66" s="12">
        <v>0</v>
      </c>
      <c r="FR66" s="12">
        <v>0</v>
      </c>
      <c r="FS66" s="12">
        <v>0</v>
      </c>
      <c r="FT66" s="12">
        <v>0</v>
      </c>
      <c r="FU66" s="13"/>
      <c r="FV66" s="12">
        <v>0</v>
      </c>
      <c r="FW66" s="12">
        <v>0</v>
      </c>
      <c r="FX66" s="12">
        <v>0</v>
      </c>
      <c r="FY66" s="12">
        <v>0</v>
      </c>
      <c r="FZ66" s="13"/>
      <c r="GA66" s="12">
        <v>0</v>
      </c>
      <c r="GB66" s="12">
        <v>0</v>
      </c>
      <c r="GC66" s="12">
        <v>0</v>
      </c>
      <c r="GD66" s="12">
        <v>0</v>
      </c>
      <c r="GE66" s="13"/>
      <c r="GF66" s="12">
        <v>0</v>
      </c>
      <c r="GG66" s="12">
        <v>0</v>
      </c>
      <c r="GH66" s="12">
        <v>0</v>
      </c>
      <c r="GI66" s="12">
        <v>0</v>
      </c>
      <c r="GJ66" s="13"/>
      <c r="GK66" s="12">
        <v>0</v>
      </c>
      <c r="GL66" s="12">
        <v>0</v>
      </c>
      <c r="GM66" s="12">
        <v>0</v>
      </c>
      <c r="GN66" s="12">
        <v>0</v>
      </c>
      <c r="GO66" s="13"/>
      <c r="GP66" s="12">
        <v>0</v>
      </c>
      <c r="GQ66" s="12">
        <v>0</v>
      </c>
      <c r="GR66" s="12">
        <v>0</v>
      </c>
      <c r="GS66" s="12">
        <v>0</v>
      </c>
      <c r="GT66" s="13"/>
      <c r="GU66" s="12">
        <v>0</v>
      </c>
      <c r="GV66" s="12">
        <v>0</v>
      </c>
      <c r="GW66" s="12">
        <v>0</v>
      </c>
      <c r="GX66" s="12">
        <v>0</v>
      </c>
      <c r="GY66" s="13"/>
      <c r="GZ66" s="12">
        <v>0</v>
      </c>
      <c r="HA66" s="12">
        <v>0</v>
      </c>
      <c r="HB66" s="12">
        <v>0</v>
      </c>
      <c r="HC66" s="12">
        <v>0</v>
      </c>
      <c r="HD66" s="13"/>
      <c r="HE66" s="12">
        <v>0</v>
      </c>
      <c r="HF66" s="12">
        <v>0</v>
      </c>
      <c r="HG66" s="12">
        <v>0</v>
      </c>
      <c r="HH66" s="12">
        <v>0</v>
      </c>
      <c r="HI66" s="13"/>
      <c r="HJ66" s="12">
        <v>0</v>
      </c>
      <c r="HK66" s="12">
        <v>0</v>
      </c>
      <c r="HL66" s="12">
        <v>0</v>
      </c>
      <c r="HM66" s="12">
        <v>0</v>
      </c>
      <c r="HN66" s="13"/>
      <c r="HO66" s="12">
        <v>0</v>
      </c>
      <c r="HP66" s="12">
        <v>0</v>
      </c>
      <c r="HQ66" s="12">
        <v>0</v>
      </c>
      <c r="HR66" s="12">
        <v>0</v>
      </c>
      <c r="HS66" s="13"/>
      <c r="HT66" s="12">
        <v>0</v>
      </c>
      <c r="HU66" s="12">
        <v>0</v>
      </c>
      <c r="HV66" s="12">
        <v>0</v>
      </c>
      <c r="HW66" s="12">
        <v>0</v>
      </c>
      <c r="HX66" s="13"/>
      <c r="HY66" s="12">
        <v>0</v>
      </c>
      <c r="HZ66" s="12">
        <v>0</v>
      </c>
      <c r="IA66" s="12">
        <v>0</v>
      </c>
      <c r="IB66" s="12">
        <v>0</v>
      </c>
      <c r="IC66" s="13"/>
      <c r="ID66" s="12">
        <v>0</v>
      </c>
      <c r="IE66" s="12">
        <v>0</v>
      </c>
      <c r="IF66" s="12">
        <v>0</v>
      </c>
      <c r="IG66" s="12">
        <v>0</v>
      </c>
      <c r="IH66" s="13"/>
      <c r="II66" s="12">
        <v>0</v>
      </c>
      <c r="IJ66" s="12">
        <v>0</v>
      </c>
      <c r="IK66" s="12">
        <v>0</v>
      </c>
      <c r="IL66" s="12">
        <v>0</v>
      </c>
      <c r="IM66" s="13"/>
      <c r="IN66" s="12">
        <v>0</v>
      </c>
      <c r="IO66" s="12">
        <v>0</v>
      </c>
      <c r="IP66" s="12">
        <v>0</v>
      </c>
      <c r="IQ66" s="12">
        <v>0</v>
      </c>
      <c r="IR66" s="13"/>
      <c r="IS66" s="12">
        <v>0</v>
      </c>
      <c r="IT66" s="12">
        <v>0</v>
      </c>
      <c r="IU66" s="12">
        <v>0</v>
      </c>
      <c r="IV66" s="12">
        <v>0</v>
      </c>
      <c r="IW66" s="13"/>
      <c r="IX66" s="12">
        <v>0</v>
      </c>
      <c r="IY66" s="12">
        <v>0</v>
      </c>
      <c r="IZ66" s="12">
        <v>0</v>
      </c>
      <c r="JA66" s="12">
        <v>0</v>
      </c>
      <c r="JB66" s="13"/>
      <c r="JC66" s="12">
        <v>0</v>
      </c>
      <c r="JD66" s="12">
        <v>0</v>
      </c>
      <c r="JE66" s="12">
        <v>0</v>
      </c>
      <c r="JF66" s="12">
        <v>0</v>
      </c>
      <c r="JG66" s="13"/>
      <c r="JH66" s="12">
        <v>0</v>
      </c>
      <c r="JI66" s="12">
        <v>0</v>
      </c>
      <c r="JJ66" s="12">
        <v>0</v>
      </c>
      <c r="JK66" s="72">
        <v>0</v>
      </c>
      <c r="JL66" s="13"/>
    </row>
    <row r="67" spans="1:272" hidden="1">
      <c r="A67" s="10">
        <v>61</v>
      </c>
      <c r="B67" s="11" t="s">
        <v>50</v>
      </c>
      <c r="C67" s="12">
        <v>0</v>
      </c>
      <c r="D67" s="12">
        <v>0</v>
      </c>
      <c r="E67" s="12">
        <v>0</v>
      </c>
      <c r="F67" s="12">
        <v>0</v>
      </c>
      <c r="G67" s="13"/>
      <c r="H67" s="12">
        <v>0</v>
      </c>
      <c r="I67" s="12">
        <v>0</v>
      </c>
      <c r="J67" s="12">
        <v>0</v>
      </c>
      <c r="K67" s="12">
        <v>0</v>
      </c>
      <c r="L67" s="13"/>
      <c r="M67" s="12">
        <v>0</v>
      </c>
      <c r="N67" s="12">
        <v>0</v>
      </c>
      <c r="O67" s="12">
        <v>0</v>
      </c>
      <c r="P67" s="12">
        <v>0</v>
      </c>
      <c r="Q67" s="13"/>
      <c r="R67" s="12">
        <v>0</v>
      </c>
      <c r="S67" s="12">
        <v>0</v>
      </c>
      <c r="T67" s="12">
        <v>0</v>
      </c>
      <c r="U67" s="12">
        <v>0</v>
      </c>
      <c r="V67" s="13"/>
      <c r="W67" s="12">
        <v>0</v>
      </c>
      <c r="X67" s="12">
        <v>0</v>
      </c>
      <c r="Y67" s="12">
        <v>0</v>
      </c>
      <c r="Z67" s="12">
        <v>0</v>
      </c>
      <c r="AA67" s="13"/>
      <c r="AB67" s="12">
        <v>0</v>
      </c>
      <c r="AC67" s="12">
        <v>0</v>
      </c>
      <c r="AD67" s="12">
        <v>0</v>
      </c>
      <c r="AE67" s="12">
        <v>0</v>
      </c>
      <c r="AF67" s="13"/>
      <c r="AG67" s="12">
        <v>0</v>
      </c>
      <c r="AH67" s="12">
        <v>0</v>
      </c>
      <c r="AI67" s="12">
        <v>0</v>
      </c>
      <c r="AJ67" s="12">
        <v>0</v>
      </c>
      <c r="AK67" s="13"/>
      <c r="AL67" s="12">
        <v>0</v>
      </c>
      <c r="AM67" s="12">
        <v>0</v>
      </c>
      <c r="AN67" s="12">
        <v>0</v>
      </c>
      <c r="AO67" s="12">
        <v>0</v>
      </c>
      <c r="AP67" s="13"/>
      <c r="AQ67" s="12">
        <v>0</v>
      </c>
      <c r="AR67" s="12">
        <v>0</v>
      </c>
      <c r="AS67" s="12">
        <v>0</v>
      </c>
      <c r="AT67" s="12">
        <v>0</v>
      </c>
      <c r="AU67" s="13"/>
      <c r="AV67" s="12">
        <v>0</v>
      </c>
      <c r="AW67" s="12">
        <v>0</v>
      </c>
      <c r="AX67" s="12">
        <v>0</v>
      </c>
      <c r="AY67" s="12">
        <v>0</v>
      </c>
      <c r="AZ67" s="13"/>
      <c r="BA67" s="12">
        <v>0</v>
      </c>
      <c r="BB67" s="12">
        <v>0</v>
      </c>
      <c r="BC67" s="12">
        <v>0</v>
      </c>
      <c r="BD67" s="12">
        <v>0</v>
      </c>
      <c r="BE67" s="13"/>
      <c r="BF67" s="12">
        <v>0</v>
      </c>
      <c r="BG67" s="12">
        <v>0</v>
      </c>
      <c r="BH67" s="12">
        <v>0</v>
      </c>
      <c r="BI67" s="12">
        <v>0</v>
      </c>
      <c r="BJ67" s="13"/>
      <c r="BK67" s="12">
        <v>0</v>
      </c>
      <c r="BL67" s="12">
        <v>0</v>
      </c>
      <c r="BM67" s="12">
        <v>0</v>
      </c>
      <c r="BN67" s="12">
        <v>0</v>
      </c>
      <c r="BO67" s="13"/>
      <c r="BP67" s="12">
        <v>0</v>
      </c>
      <c r="BQ67" s="12">
        <v>0</v>
      </c>
      <c r="BR67" s="12">
        <v>0</v>
      </c>
      <c r="BS67" s="12">
        <v>0</v>
      </c>
      <c r="BT67" s="13"/>
      <c r="BU67" s="12">
        <v>0</v>
      </c>
      <c r="BV67" s="12">
        <v>0</v>
      </c>
      <c r="BW67" s="12">
        <v>0</v>
      </c>
      <c r="BX67" s="12">
        <v>0</v>
      </c>
      <c r="BY67" s="13"/>
      <c r="BZ67" s="12">
        <v>0</v>
      </c>
      <c r="CA67" s="12">
        <v>0</v>
      </c>
      <c r="CB67" s="12">
        <v>0</v>
      </c>
      <c r="CC67" s="12">
        <v>0</v>
      </c>
      <c r="CD67" s="13"/>
      <c r="CE67" s="12">
        <v>0</v>
      </c>
      <c r="CF67" s="12">
        <v>0</v>
      </c>
      <c r="CG67" s="12">
        <v>0</v>
      </c>
      <c r="CH67" s="12">
        <v>0</v>
      </c>
      <c r="CI67" s="13"/>
      <c r="CJ67" s="12">
        <v>0</v>
      </c>
      <c r="CK67" s="12">
        <v>0</v>
      </c>
      <c r="CL67" s="12">
        <v>0</v>
      </c>
      <c r="CM67" s="12">
        <v>0</v>
      </c>
      <c r="CN67" s="13"/>
      <c r="CO67" s="12">
        <v>0</v>
      </c>
      <c r="CP67" s="12">
        <v>0</v>
      </c>
      <c r="CQ67" s="12">
        <v>0</v>
      </c>
      <c r="CR67" s="12">
        <v>0</v>
      </c>
      <c r="CS67" s="13"/>
      <c r="CT67" s="12">
        <v>0</v>
      </c>
      <c r="CU67" s="12">
        <v>0</v>
      </c>
      <c r="CV67" s="12">
        <v>0</v>
      </c>
      <c r="CW67" s="12">
        <v>0</v>
      </c>
      <c r="CX67" s="13"/>
      <c r="CY67" s="12">
        <v>0</v>
      </c>
      <c r="CZ67" s="12">
        <v>0</v>
      </c>
      <c r="DA67" s="12">
        <v>0</v>
      </c>
      <c r="DB67" s="12">
        <v>0</v>
      </c>
      <c r="DC67" s="13"/>
      <c r="DD67" s="12">
        <v>0</v>
      </c>
      <c r="DE67" s="12">
        <v>0</v>
      </c>
      <c r="DF67" s="12">
        <v>0</v>
      </c>
      <c r="DG67" s="12">
        <v>0</v>
      </c>
      <c r="DH67" s="13"/>
      <c r="DI67" s="12">
        <v>0</v>
      </c>
      <c r="DJ67" s="12">
        <v>0</v>
      </c>
      <c r="DK67" s="12">
        <v>0</v>
      </c>
      <c r="DL67" s="12">
        <v>0</v>
      </c>
      <c r="DM67" s="13"/>
      <c r="DN67" s="12">
        <v>0</v>
      </c>
      <c r="DO67" s="12">
        <v>0</v>
      </c>
      <c r="DP67" s="12">
        <v>0</v>
      </c>
      <c r="DQ67" s="12">
        <v>0</v>
      </c>
      <c r="DR67" s="13"/>
      <c r="DS67" s="12">
        <v>0</v>
      </c>
      <c r="DT67" s="12">
        <v>0</v>
      </c>
      <c r="DU67" s="12">
        <v>0</v>
      </c>
      <c r="DV67" s="12">
        <v>0</v>
      </c>
      <c r="DW67" s="13"/>
      <c r="DX67" s="12">
        <v>0</v>
      </c>
      <c r="DY67" s="12">
        <v>0</v>
      </c>
      <c r="DZ67" s="12">
        <v>0</v>
      </c>
      <c r="EA67" s="12">
        <v>0</v>
      </c>
      <c r="EB67" s="13"/>
      <c r="EC67" s="12">
        <v>0</v>
      </c>
      <c r="ED67" s="12">
        <v>0</v>
      </c>
      <c r="EE67" s="12">
        <v>0</v>
      </c>
      <c r="EF67" s="12">
        <v>0</v>
      </c>
      <c r="EG67" s="13"/>
      <c r="EH67" s="12">
        <v>0</v>
      </c>
      <c r="EI67" s="12">
        <v>0</v>
      </c>
      <c r="EJ67" s="12">
        <v>0</v>
      </c>
      <c r="EK67" s="12">
        <v>0</v>
      </c>
      <c r="EL67" s="13"/>
      <c r="EM67" s="12">
        <v>0</v>
      </c>
      <c r="EN67" s="12">
        <v>0</v>
      </c>
      <c r="EO67" s="12">
        <v>0</v>
      </c>
      <c r="EP67" s="12">
        <v>0</v>
      </c>
      <c r="EQ67" s="13"/>
      <c r="ER67" s="12">
        <v>0</v>
      </c>
      <c r="ES67" s="12">
        <v>0</v>
      </c>
      <c r="ET67" s="12">
        <v>0</v>
      </c>
      <c r="EU67" s="12">
        <v>0</v>
      </c>
      <c r="EV67" s="13"/>
      <c r="EW67" s="12">
        <v>0</v>
      </c>
      <c r="EX67" s="12">
        <v>0</v>
      </c>
      <c r="EY67" s="12">
        <v>0</v>
      </c>
      <c r="EZ67" s="12">
        <v>0</v>
      </c>
      <c r="FA67" s="13"/>
      <c r="FB67" s="12">
        <v>0</v>
      </c>
      <c r="FC67" s="12">
        <v>0</v>
      </c>
      <c r="FD67" s="12">
        <v>0</v>
      </c>
      <c r="FE67" s="12">
        <v>0</v>
      </c>
      <c r="FF67" s="13"/>
      <c r="FG67" s="12">
        <v>0</v>
      </c>
      <c r="FH67" s="12">
        <v>0</v>
      </c>
      <c r="FI67" s="12">
        <v>0</v>
      </c>
      <c r="FJ67" s="12">
        <v>0</v>
      </c>
      <c r="FK67" s="13"/>
      <c r="FL67" s="12">
        <v>0</v>
      </c>
      <c r="FM67" s="12">
        <v>0</v>
      </c>
      <c r="FN67" s="12">
        <v>0</v>
      </c>
      <c r="FO67" s="12">
        <v>0</v>
      </c>
      <c r="FP67" s="13"/>
      <c r="FQ67" s="12">
        <v>0</v>
      </c>
      <c r="FR67" s="12">
        <v>0</v>
      </c>
      <c r="FS67" s="12">
        <v>0</v>
      </c>
      <c r="FT67" s="12">
        <v>0</v>
      </c>
      <c r="FU67" s="13"/>
      <c r="FV67" s="12">
        <v>0</v>
      </c>
      <c r="FW67" s="12">
        <v>0</v>
      </c>
      <c r="FX67" s="12">
        <v>0</v>
      </c>
      <c r="FY67" s="12">
        <v>0</v>
      </c>
      <c r="FZ67" s="13"/>
      <c r="GA67" s="12">
        <v>0</v>
      </c>
      <c r="GB67" s="12">
        <v>0</v>
      </c>
      <c r="GC67" s="12">
        <v>0</v>
      </c>
      <c r="GD67" s="12">
        <v>0</v>
      </c>
      <c r="GE67" s="13"/>
      <c r="GF67" s="12">
        <v>0</v>
      </c>
      <c r="GG67" s="12">
        <v>0</v>
      </c>
      <c r="GH67" s="12">
        <v>0</v>
      </c>
      <c r="GI67" s="12">
        <v>0</v>
      </c>
      <c r="GJ67" s="13"/>
      <c r="GK67" s="12">
        <v>0</v>
      </c>
      <c r="GL67" s="12">
        <v>0</v>
      </c>
      <c r="GM67" s="12">
        <v>0</v>
      </c>
      <c r="GN67" s="12">
        <v>0</v>
      </c>
      <c r="GO67" s="13"/>
      <c r="GP67" s="12">
        <v>0</v>
      </c>
      <c r="GQ67" s="12">
        <v>0</v>
      </c>
      <c r="GR67" s="12">
        <v>0</v>
      </c>
      <c r="GS67" s="12">
        <v>0</v>
      </c>
      <c r="GT67" s="13"/>
      <c r="GU67" s="12">
        <v>0</v>
      </c>
      <c r="GV67" s="12">
        <v>0</v>
      </c>
      <c r="GW67" s="12">
        <v>0</v>
      </c>
      <c r="GX67" s="12">
        <v>0</v>
      </c>
      <c r="GY67" s="13"/>
      <c r="GZ67" s="12">
        <v>0</v>
      </c>
      <c r="HA67" s="12">
        <v>0</v>
      </c>
      <c r="HB67" s="12">
        <v>0</v>
      </c>
      <c r="HC67" s="12">
        <v>0</v>
      </c>
      <c r="HD67" s="13"/>
      <c r="HE67" s="12">
        <v>0</v>
      </c>
      <c r="HF67" s="12">
        <v>0</v>
      </c>
      <c r="HG67" s="12">
        <v>0</v>
      </c>
      <c r="HH67" s="12">
        <v>0</v>
      </c>
      <c r="HI67" s="13"/>
      <c r="HJ67" s="12">
        <v>0</v>
      </c>
      <c r="HK67" s="12">
        <v>0</v>
      </c>
      <c r="HL67" s="12">
        <v>0</v>
      </c>
      <c r="HM67" s="12">
        <v>0</v>
      </c>
      <c r="HN67" s="13"/>
      <c r="HO67" s="12">
        <v>0</v>
      </c>
      <c r="HP67" s="12">
        <v>0</v>
      </c>
      <c r="HQ67" s="12">
        <v>0</v>
      </c>
      <c r="HR67" s="12">
        <v>0</v>
      </c>
      <c r="HS67" s="13"/>
      <c r="HT67" s="12">
        <v>0</v>
      </c>
      <c r="HU67" s="12">
        <v>0</v>
      </c>
      <c r="HV67" s="12">
        <v>0</v>
      </c>
      <c r="HW67" s="12">
        <v>0</v>
      </c>
      <c r="HX67" s="13"/>
      <c r="HY67" s="12">
        <v>0</v>
      </c>
      <c r="HZ67" s="12">
        <v>0</v>
      </c>
      <c r="IA67" s="12">
        <v>0</v>
      </c>
      <c r="IB67" s="12">
        <v>0</v>
      </c>
      <c r="IC67" s="13"/>
      <c r="ID67" s="12">
        <v>0</v>
      </c>
      <c r="IE67" s="12">
        <v>0</v>
      </c>
      <c r="IF67" s="12">
        <v>0</v>
      </c>
      <c r="IG67" s="12">
        <v>0</v>
      </c>
      <c r="IH67" s="13"/>
      <c r="II67" s="12">
        <v>0</v>
      </c>
      <c r="IJ67" s="12">
        <v>0</v>
      </c>
      <c r="IK67" s="12">
        <v>0</v>
      </c>
      <c r="IL67" s="12">
        <v>0</v>
      </c>
      <c r="IM67" s="13"/>
      <c r="IN67" s="12">
        <v>0</v>
      </c>
      <c r="IO67" s="12">
        <v>0</v>
      </c>
      <c r="IP67" s="12">
        <v>0</v>
      </c>
      <c r="IQ67" s="12">
        <v>0</v>
      </c>
      <c r="IR67" s="13"/>
      <c r="IS67" s="12">
        <v>0</v>
      </c>
      <c r="IT67" s="12">
        <v>0</v>
      </c>
      <c r="IU67" s="12">
        <v>0</v>
      </c>
      <c r="IV67" s="12">
        <v>0</v>
      </c>
      <c r="IW67" s="13"/>
      <c r="IX67" s="12">
        <v>0</v>
      </c>
      <c r="IY67" s="12">
        <v>0</v>
      </c>
      <c r="IZ67" s="12">
        <v>0</v>
      </c>
      <c r="JA67" s="12">
        <v>0</v>
      </c>
      <c r="JB67" s="13"/>
      <c r="JC67" s="12">
        <v>0</v>
      </c>
      <c r="JD67" s="12">
        <v>0</v>
      </c>
      <c r="JE67" s="12">
        <v>0</v>
      </c>
      <c r="JF67" s="12">
        <v>0</v>
      </c>
      <c r="JG67" s="13"/>
      <c r="JH67" s="12">
        <v>0</v>
      </c>
      <c r="JI67" s="12">
        <v>0</v>
      </c>
      <c r="JJ67" s="12">
        <v>0</v>
      </c>
      <c r="JK67" s="72">
        <v>0</v>
      </c>
      <c r="JL67" s="13"/>
    </row>
    <row r="68" spans="1:272" ht="16.5" hidden="1">
      <c r="A68" s="10">
        <v>62</v>
      </c>
      <c r="B68" s="79" t="s">
        <v>51</v>
      </c>
      <c r="C68" s="12">
        <v>0</v>
      </c>
      <c r="D68" s="12">
        <v>0</v>
      </c>
      <c r="E68" s="12">
        <v>0</v>
      </c>
      <c r="F68" s="12">
        <v>0</v>
      </c>
      <c r="G68" s="13"/>
      <c r="H68" s="12">
        <v>0</v>
      </c>
      <c r="I68" s="12">
        <v>0</v>
      </c>
      <c r="J68" s="12">
        <v>0</v>
      </c>
      <c r="K68" s="12">
        <v>0</v>
      </c>
      <c r="L68" s="13"/>
      <c r="M68" s="12">
        <v>0</v>
      </c>
      <c r="N68" s="12">
        <v>0</v>
      </c>
      <c r="O68" s="12">
        <v>0</v>
      </c>
      <c r="P68" s="12">
        <v>0</v>
      </c>
      <c r="Q68" s="13"/>
      <c r="R68" s="12">
        <v>0</v>
      </c>
      <c r="S68" s="12">
        <v>0</v>
      </c>
      <c r="T68" s="12">
        <v>0</v>
      </c>
      <c r="U68" s="12">
        <v>0</v>
      </c>
      <c r="V68" s="13"/>
      <c r="W68" s="12">
        <v>0</v>
      </c>
      <c r="X68" s="12">
        <v>0</v>
      </c>
      <c r="Y68" s="12">
        <v>0</v>
      </c>
      <c r="Z68" s="12">
        <v>0</v>
      </c>
      <c r="AA68" s="13"/>
      <c r="AB68" s="12">
        <v>0</v>
      </c>
      <c r="AC68" s="12">
        <v>0</v>
      </c>
      <c r="AD68" s="12">
        <v>0</v>
      </c>
      <c r="AE68" s="12">
        <v>0</v>
      </c>
      <c r="AF68" s="13"/>
      <c r="AG68" s="12">
        <v>0</v>
      </c>
      <c r="AH68" s="12">
        <v>0</v>
      </c>
      <c r="AI68" s="12">
        <v>0</v>
      </c>
      <c r="AJ68" s="12">
        <v>0</v>
      </c>
      <c r="AK68" s="13"/>
      <c r="AL68" s="12">
        <v>0</v>
      </c>
      <c r="AM68" s="12">
        <v>0</v>
      </c>
      <c r="AN68" s="12">
        <v>0</v>
      </c>
      <c r="AO68" s="12">
        <v>0</v>
      </c>
      <c r="AP68" s="13"/>
      <c r="AQ68" s="12">
        <v>0</v>
      </c>
      <c r="AR68" s="12">
        <v>0</v>
      </c>
      <c r="AS68" s="12">
        <v>0</v>
      </c>
      <c r="AT68" s="12">
        <v>0</v>
      </c>
      <c r="AU68" s="13"/>
      <c r="AV68" s="12">
        <v>0</v>
      </c>
      <c r="AW68" s="12">
        <v>0</v>
      </c>
      <c r="AX68" s="12">
        <v>0</v>
      </c>
      <c r="AY68" s="12">
        <v>0</v>
      </c>
      <c r="AZ68" s="13"/>
      <c r="BA68" s="12">
        <v>0</v>
      </c>
      <c r="BB68" s="12">
        <v>0</v>
      </c>
      <c r="BC68" s="12">
        <v>0</v>
      </c>
      <c r="BD68" s="12">
        <v>0</v>
      </c>
      <c r="BE68" s="13"/>
      <c r="BF68" s="12">
        <v>0</v>
      </c>
      <c r="BG68" s="12">
        <v>0</v>
      </c>
      <c r="BH68" s="12">
        <v>0</v>
      </c>
      <c r="BI68" s="12">
        <v>0</v>
      </c>
      <c r="BJ68" s="13"/>
      <c r="BK68" s="12">
        <v>0</v>
      </c>
      <c r="BL68" s="12">
        <v>0</v>
      </c>
      <c r="BM68" s="12">
        <v>0</v>
      </c>
      <c r="BN68" s="12">
        <v>0</v>
      </c>
      <c r="BO68" s="13"/>
      <c r="BP68" s="12">
        <v>0</v>
      </c>
      <c r="BQ68" s="12">
        <v>0</v>
      </c>
      <c r="BR68" s="12">
        <v>0</v>
      </c>
      <c r="BS68" s="12">
        <v>0</v>
      </c>
      <c r="BT68" s="13"/>
      <c r="BU68" s="12">
        <v>0</v>
      </c>
      <c r="BV68" s="12">
        <v>0</v>
      </c>
      <c r="BW68" s="12">
        <v>0</v>
      </c>
      <c r="BX68" s="12">
        <v>0</v>
      </c>
      <c r="BY68" s="13"/>
      <c r="BZ68" s="12">
        <v>0</v>
      </c>
      <c r="CA68" s="12">
        <v>0</v>
      </c>
      <c r="CB68" s="12">
        <v>0</v>
      </c>
      <c r="CC68" s="12">
        <v>0</v>
      </c>
      <c r="CD68" s="13"/>
      <c r="CE68" s="12">
        <v>0</v>
      </c>
      <c r="CF68" s="12">
        <v>0</v>
      </c>
      <c r="CG68" s="12">
        <v>0</v>
      </c>
      <c r="CH68" s="12">
        <v>0</v>
      </c>
      <c r="CI68" s="13"/>
      <c r="CJ68" s="12">
        <v>0</v>
      </c>
      <c r="CK68" s="12">
        <v>0</v>
      </c>
      <c r="CL68" s="12">
        <v>0</v>
      </c>
      <c r="CM68" s="12">
        <v>0</v>
      </c>
      <c r="CN68" s="13"/>
      <c r="CO68" s="12">
        <v>0</v>
      </c>
      <c r="CP68" s="12">
        <v>0</v>
      </c>
      <c r="CQ68" s="12">
        <v>0</v>
      </c>
      <c r="CR68" s="12">
        <v>0</v>
      </c>
      <c r="CS68" s="13"/>
      <c r="CT68" s="12">
        <v>0</v>
      </c>
      <c r="CU68" s="12">
        <v>0</v>
      </c>
      <c r="CV68" s="12">
        <v>0</v>
      </c>
      <c r="CW68" s="12">
        <v>0</v>
      </c>
      <c r="CX68" s="13"/>
      <c r="CY68" s="12">
        <v>0</v>
      </c>
      <c r="CZ68" s="12">
        <v>0</v>
      </c>
      <c r="DA68" s="12">
        <v>0</v>
      </c>
      <c r="DB68" s="12">
        <v>0</v>
      </c>
      <c r="DC68" s="13"/>
      <c r="DD68" s="12">
        <v>0</v>
      </c>
      <c r="DE68" s="12">
        <v>0</v>
      </c>
      <c r="DF68" s="12">
        <v>0</v>
      </c>
      <c r="DG68" s="12">
        <v>0</v>
      </c>
      <c r="DH68" s="13"/>
      <c r="DI68" s="12">
        <v>0</v>
      </c>
      <c r="DJ68" s="12">
        <v>0</v>
      </c>
      <c r="DK68" s="12">
        <v>0</v>
      </c>
      <c r="DL68" s="12">
        <v>0</v>
      </c>
      <c r="DM68" s="13"/>
      <c r="DN68" s="12">
        <v>0</v>
      </c>
      <c r="DO68" s="12">
        <v>0</v>
      </c>
      <c r="DP68" s="12">
        <v>0</v>
      </c>
      <c r="DQ68" s="12">
        <v>0</v>
      </c>
      <c r="DR68" s="13"/>
      <c r="DS68" s="12">
        <v>0</v>
      </c>
      <c r="DT68" s="12">
        <v>0</v>
      </c>
      <c r="DU68" s="12">
        <v>0</v>
      </c>
      <c r="DV68" s="12">
        <v>0</v>
      </c>
      <c r="DW68" s="13"/>
      <c r="DX68" s="12">
        <v>0</v>
      </c>
      <c r="DY68" s="12">
        <v>0</v>
      </c>
      <c r="DZ68" s="12">
        <v>0</v>
      </c>
      <c r="EA68" s="12">
        <v>0</v>
      </c>
      <c r="EB68" s="13"/>
      <c r="EC68" s="12">
        <v>0</v>
      </c>
      <c r="ED68" s="12">
        <v>0</v>
      </c>
      <c r="EE68" s="12">
        <v>0</v>
      </c>
      <c r="EF68" s="12">
        <v>0</v>
      </c>
      <c r="EG68" s="13"/>
      <c r="EH68" s="12">
        <v>0</v>
      </c>
      <c r="EI68" s="12">
        <v>0</v>
      </c>
      <c r="EJ68" s="12">
        <v>0</v>
      </c>
      <c r="EK68" s="12">
        <v>0</v>
      </c>
      <c r="EL68" s="13"/>
      <c r="EM68" s="12">
        <v>0</v>
      </c>
      <c r="EN68" s="12">
        <v>0</v>
      </c>
      <c r="EO68" s="12">
        <v>0</v>
      </c>
      <c r="EP68" s="12">
        <v>0</v>
      </c>
      <c r="EQ68" s="13"/>
      <c r="ER68" s="12">
        <v>0</v>
      </c>
      <c r="ES68" s="12">
        <v>0</v>
      </c>
      <c r="ET68" s="12">
        <v>0</v>
      </c>
      <c r="EU68" s="12">
        <v>0</v>
      </c>
      <c r="EV68" s="13"/>
      <c r="EW68" s="12">
        <v>0</v>
      </c>
      <c r="EX68" s="12">
        <v>0</v>
      </c>
      <c r="EY68" s="12">
        <v>0</v>
      </c>
      <c r="EZ68" s="12">
        <v>0</v>
      </c>
      <c r="FA68" s="13"/>
      <c r="FB68" s="12">
        <v>0</v>
      </c>
      <c r="FC68" s="12">
        <v>0</v>
      </c>
      <c r="FD68" s="12">
        <v>0</v>
      </c>
      <c r="FE68" s="12">
        <v>0</v>
      </c>
      <c r="FF68" s="13"/>
      <c r="FG68" s="12">
        <v>0</v>
      </c>
      <c r="FH68" s="12">
        <v>0</v>
      </c>
      <c r="FI68" s="12">
        <v>0</v>
      </c>
      <c r="FJ68" s="12">
        <v>0</v>
      </c>
      <c r="FK68" s="13"/>
      <c r="FL68" s="12">
        <v>0</v>
      </c>
      <c r="FM68" s="12">
        <v>0</v>
      </c>
      <c r="FN68" s="12">
        <v>0</v>
      </c>
      <c r="FO68" s="12">
        <v>0</v>
      </c>
      <c r="FP68" s="13"/>
      <c r="FQ68" s="12">
        <v>0</v>
      </c>
      <c r="FR68" s="12">
        <v>0</v>
      </c>
      <c r="FS68" s="12">
        <v>0</v>
      </c>
      <c r="FT68" s="12">
        <v>0</v>
      </c>
      <c r="FU68" s="13"/>
      <c r="FV68" s="12">
        <v>0</v>
      </c>
      <c r="FW68" s="12">
        <v>0</v>
      </c>
      <c r="FX68" s="12">
        <v>0</v>
      </c>
      <c r="FY68" s="12">
        <v>0</v>
      </c>
      <c r="FZ68" s="13"/>
      <c r="GA68" s="12">
        <v>0</v>
      </c>
      <c r="GB68" s="12">
        <v>0</v>
      </c>
      <c r="GC68" s="12">
        <v>0</v>
      </c>
      <c r="GD68" s="12">
        <v>0</v>
      </c>
      <c r="GE68" s="13"/>
      <c r="GF68" s="12">
        <v>0</v>
      </c>
      <c r="GG68" s="12">
        <v>0</v>
      </c>
      <c r="GH68" s="12">
        <v>0</v>
      </c>
      <c r="GI68" s="12">
        <v>0</v>
      </c>
      <c r="GJ68" s="13"/>
      <c r="GK68" s="12">
        <v>0</v>
      </c>
      <c r="GL68" s="12">
        <v>0</v>
      </c>
      <c r="GM68" s="12">
        <v>0</v>
      </c>
      <c r="GN68" s="12">
        <v>0</v>
      </c>
      <c r="GO68" s="13"/>
      <c r="GP68" s="12">
        <v>0</v>
      </c>
      <c r="GQ68" s="12">
        <v>0</v>
      </c>
      <c r="GR68" s="12">
        <v>0</v>
      </c>
      <c r="GS68" s="12">
        <v>0</v>
      </c>
      <c r="GT68" s="13"/>
      <c r="GU68" s="12">
        <v>0</v>
      </c>
      <c r="GV68" s="12">
        <v>0</v>
      </c>
      <c r="GW68" s="12">
        <v>0</v>
      </c>
      <c r="GX68" s="12">
        <v>0</v>
      </c>
      <c r="GY68" s="13"/>
      <c r="GZ68" s="12">
        <v>0</v>
      </c>
      <c r="HA68" s="12">
        <v>0</v>
      </c>
      <c r="HB68" s="12">
        <v>0</v>
      </c>
      <c r="HC68" s="12">
        <v>0</v>
      </c>
      <c r="HD68" s="13"/>
      <c r="HE68" s="12">
        <v>0</v>
      </c>
      <c r="HF68" s="12">
        <v>0</v>
      </c>
      <c r="HG68" s="12">
        <v>0</v>
      </c>
      <c r="HH68" s="12">
        <v>0</v>
      </c>
      <c r="HI68" s="13"/>
      <c r="HJ68" s="12">
        <v>0</v>
      </c>
      <c r="HK68" s="12">
        <v>0</v>
      </c>
      <c r="HL68" s="12">
        <v>0</v>
      </c>
      <c r="HM68" s="12">
        <v>0</v>
      </c>
      <c r="HN68" s="13"/>
      <c r="HO68" s="12">
        <v>0</v>
      </c>
      <c r="HP68" s="12">
        <v>0</v>
      </c>
      <c r="HQ68" s="12">
        <v>0</v>
      </c>
      <c r="HR68" s="12">
        <v>0</v>
      </c>
      <c r="HS68" s="13"/>
      <c r="HT68" s="12">
        <v>0</v>
      </c>
      <c r="HU68" s="12">
        <v>0</v>
      </c>
      <c r="HV68" s="12">
        <v>0</v>
      </c>
      <c r="HW68" s="12">
        <v>0</v>
      </c>
      <c r="HX68" s="13"/>
      <c r="HY68" s="12">
        <v>0</v>
      </c>
      <c r="HZ68" s="12">
        <v>0</v>
      </c>
      <c r="IA68" s="12">
        <v>0</v>
      </c>
      <c r="IB68" s="12">
        <v>0</v>
      </c>
      <c r="IC68" s="13"/>
      <c r="ID68" s="12">
        <v>0</v>
      </c>
      <c r="IE68" s="12">
        <v>0</v>
      </c>
      <c r="IF68" s="12">
        <v>0</v>
      </c>
      <c r="IG68" s="12">
        <v>0</v>
      </c>
      <c r="IH68" s="13"/>
      <c r="II68" s="12">
        <v>0</v>
      </c>
      <c r="IJ68" s="12">
        <v>0</v>
      </c>
      <c r="IK68" s="12">
        <v>0</v>
      </c>
      <c r="IL68" s="12">
        <v>0</v>
      </c>
      <c r="IM68" s="13"/>
      <c r="IN68" s="12">
        <v>0</v>
      </c>
      <c r="IO68" s="12">
        <v>0</v>
      </c>
      <c r="IP68" s="12">
        <v>0</v>
      </c>
      <c r="IQ68" s="12">
        <v>0</v>
      </c>
      <c r="IR68" s="13"/>
      <c r="IS68" s="12">
        <v>0</v>
      </c>
      <c r="IT68" s="12">
        <v>0</v>
      </c>
      <c r="IU68" s="12">
        <v>0</v>
      </c>
      <c r="IV68" s="12">
        <v>0</v>
      </c>
      <c r="IW68" s="13"/>
      <c r="IX68" s="12">
        <v>0</v>
      </c>
      <c r="IY68" s="12">
        <v>0</v>
      </c>
      <c r="IZ68" s="12">
        <v>0</v>
      </c>
      <c r="JA68" s="12">
        <v>0</v>
      </c>
      <c r="JB68" s="13"/>
      <c r="JC68" s="12">
        <v>0</v>
      </c>
      <c r="JD68" s="12">
        <v>0</v>
      </c>
      <c r="JE68" s="12">
        <v>0</v>
      </c>
      <c r="JF68" s="12">
        <v>0</v>
      </c>
      <c r="JG68" s="13"/>
      <c r="JH68" s="12">
        <v>0</v>
      </c>
      <c r="JI68" s="12">
        <v>0</v>
      </c>
      <c r="JJ68" s="12">
        <v>0</v>
      </c>
      <c r="JK68" s="72">
        <v>0</v>
      </c>
      <c r="JL68" s="13"/>
    </row>
    <row r="69" spans="1:272" hidden="1">
      <c r="A69" s="205" t="s">
        <v>52</v>
      </c>
      <c r="B69" s="205"/>
      <c r="C69" s="15">
        <v>0</v>
      </c>
      <c r="D69" s="15">
        <v>0</v>
      </c>
      <c r="E69" s="15">
        <v>0</v>
      </c>
      <c r="F69" s="15">
        <v>0</v>
      </c>
      <c r="G69" s="13"/>
      <c r="H69" s="15">
        <v>0</v>
      </c>
      <c r="I69" s="15">
        <v>0</v>
      </c>
      <c r="J69" s="15">
        <v>0</v>
      </c>
      <c r="K69" s="15">
        <v>0</v>
      </c>
      <c r="L69" s="13"/>
      <c r="M69" s="15">
        <v>0</v>
      </c>
      <c r="N69" s="15">
        <v>0</v>
      </c>
      <c r="O69" s="15">
        <v>0</v>
      </c>
      <c r="P69" s="15">
        <v>0</v>
      </c>
      <c r="Q69" s="13"/>
      <c r="R69" s="15">
        <v>0</v>
      </c>
      <c r="S69" s="15">
        <v>0</v>
      </c>
      <c r="T69" s="15">
        <v>0</v>
      </c>
      <c r="U69" s="15">
        <v>0</v>
      </c>
      <c r="V69" s="13"/>
      <c r="W69" s="15">
        <v>0</v>
      </c>
      <c r="X69" s="15">
        <v>0</v>
      </c>
      <c r="Y69" s="15">
        <v>0</v>
      </c>
      <c r="Z69" s="15">
        <v>0</v>
      </c>
      <c r="AA69" s="13"/>
      <c r="AB69" s="15">
        <v>0</v>
      </c>
      <c r="AC69" s="15">
        <v>0</v>
      </c>
      <c r="AD69" s="15">
        <v>0</v>
      </c>
      <c r="AE69" s="15">
        <v>0</v>
      </c>
      <c r="AF69" s="13"/>
      <c r="AG69" s="15">
        <v>0</v>
      </c>
      <c r="AH69" s="15">
        <v>3690000</v>
      </c>
      <c r="AI69" s="15">
        <v>0</v>
      </c>
      <c r="AJ69" s="15">
        <v>3690000</v>
      </c>
      <c r="AK69" s="13"/>
      <c r="AL69" s="15">
        <v>1716</v>
      </c>
      <c r="AM69" s="15">
        <v>1201200</v>
      </c>
      <c r="AN69" s="15">
        <v>0</v>
      </c>
      <c r="AO69" s="15">
        <v>1201200</v>
      </c>
      <c r="AP69" s="13"/>
      <c r="AQ69" s="15">
        <v>0</v>
      </c>
      <c r="AR69" s="15">
        <v>37100</v>
      </c>
      <c r="AS69" s="15">
        <v>0</v>
      </c>
      <c r="AT69" s="15">
        <v>37100</v>
      </c>
      <c r="AU69" s="13"/>
      <c r="AV69" s="15">
        <v>0</v>
      </c>
      <c r="AW69" s="15">
        <v>0</v>
      </c>
      <c r="AX69" s="15">
        <v>0</v>
      </c>
      <c r="AY69" s="15">
        <v>0</v>
      </c>
      <c r="AZ69" s="13"/>
      <c r="BA69" s="15">
        <v>0</v>
      </c>
      <c r="BB69" s="15">
        <v>0</v>
      </c>
      <c r="BC69" s="15">
        <v>0</v>
      </c>
      <c r="BD69" s="15">
        <v>0</v>
      </c>
      <c r="BE69" s="13"/>
      <c r="BF69" s="15">
        <v>572</v>
      </c>
      <c r="BG69" s="15">
        <v>1448000</v>
      </c>
      <c r="BH69" s="15">
        <v>0</v>
      </c>
      <c r="BI69" s="15">
        <v>1448000</v>
      </c>
      <c r="BJ69" s="13"/>
      <c r="BK69" s="15">
        <v>572</v>
      </c>
      <c r="BL69" s="15">
        <v>1448000</v>
      </c>
      <c r="BM69" s="15">
        <v>0</v>
      </c>
      <c r="BN69" s="15">
        <v>1448000</v>
      </c>
      <c r="BO69" s="13"/>
      <c r="BP69" s="15">
        <v>2059</v>
      </c>
      <c r="BQ69" s="15">
        <v>4422000</v>
      </c>
      <c r="BR69" s="15">
        <v>0</v>
      </c>
      <c r="BS69" s="15">
        <v>4422000</v>
      </c>
      <c r="BT69" s="13"/>
      <c r="BU69" s="15">
        <v>0</v>
      </c>
      <c r="BV69" s="15">
        <v>0</v>
      </c>
      <c r="BW69" s="15">
        <v>0</v>
      </c>
      <c r="BX69" s="15">
        <v>0</v>
      </c>
      <c r="BY69" s="13"/>
      <c r="BZ69" s="15">
        <v>0</v>
      </c>
      <c r="CA69" s="15">
        <v>0</v>
      </c>
      <c r="CB69" s="15">
        <v>0</v>
      </c>
      <c r="CC69" s="15">
        <v>0</v>
      </c>
      <c r="CD69" s="13"/>
      <c r="CE69" s="15">
        <v>0</v>
      </c>
      <c r="CF69" s="15">
        <v>0</v>
      </c>
      <c r="CG69" s="15">
        <v>0</v>
      </c>
      <c r="CH69" s="15">
        <v>0</v>
      </c>
      <c r="CI69" s="13"/>
      <c r="CJ69" s="15">
        <v>0</v>
      </c>
      <c r="CK69" s="15">
        <v>0</v>
      </c>
      <c r="CL69" s="15">
        <v>0</v>
      </c>
      <c r="CM69" s="15">
        <v>0</v>
      </c>
      <c r="CN69" s="13"/>
      <c r="CO69" s="15">
        <v>0</v>
      </c>
      <c r="CP69" s="15">
        <v>0</v>
      </c>
      <c r="CQ69" s="15">
        <v>0</v>
      </c>
      <c r="CR69" s="15">
        <v>0</v>
      </c>
      <c r="CS69" s="13"/>
      <c r="CT69" s="15">
        <v>0</v>
      </c>
      <c r="CU69" s="15">
        <v>0</v>
      </c>
      <c r="CV69" s="15">
        <v>0</v>
      </c>
      <c r="CW69" s="15">
        <v>0</v>
      </c>
      <c r="CX69" s="13"/>
      <c r="CY69" s="15">
        <v>12</v>
      </c>
      <c r="CZ69" s="15">
        <v>900000</v>
      </c>
      <c r="DA69" s="15">
        <v>0</v>
      </c>
      <c r="DB69" s="15">
        <v>900000</v>
      </c>
      <c r="DC69" s="13"/>
      <c r="DD69" s="15">
        <v>11</v>
      </c>
      <c r="DE69" s="15">
        <v>440000</v>
      </c>
      <c r="DF69" s="15">
        <v>0</v>
      </c>
      <c r="DG69" s="15">
        <v>440000</v>
      </c>
      <c r="DH69" s="13"/>
      <c r="DI69" s="15">
        <v>0</v>
      </c>
      <c r="DJ69" s="15">
        <v>950000</v>
      </c>
      <c r="DK69" s="15">
        <v>0</v>
      </c>
      <c r="DL69" s="15">
        <v>950000</v>
      </c>
      <c r="DM69" s="13"/>
      <c r="DN69" s="15">
        <v>0</v>
      </c>
      <c r="DO69" s="15">
        <v>0</v>
      </c>
      <c r="DP69" s="15">
        <v>0</v>
      </c>
      <c r="DQ69" s="15">
        <v>0</v>
      </c>
      <c r="DR69" s="13"/>
      <c r="DS69" s="15">
        <v>38</v>
      </c>
      <c r="DT69" s="15">
        <v>2800000</v>
      </c>
      <c r="DU69" s="15">
        <v>0</v>
      </c>
      <c r="DV69" s="15">
        <v>2800000</v>
      </c>
      <c r="DW69" s="13"/>
      <c r="DX69" s="15">
        <v>0</v>
      </c>
      <c r="DY69" s="15">
        <v>0</v>
      </c>
      <c r="DZ69" s="15">
        <v>0</v>
      </c>
      <c r="EA69" s="15">
        <v>0</v>
      </c>
      <c r="EB69" s="13"/>
      <c r="EC69" s="15">
        <v>0</v>
      </c>
      <c r="ED69" s="15">
        <v>3600000</v>
      </c>
      <c r="EE69" s="15">
        <v>0</v>
      </c>
      <c r="EF69" s="15">
        <v>3600000</v>
      </c>
      <c r="EG69" s="13"/>
      <c r="EH69" s="15">
        <v>0</v>
      </c>
      <c r="EI69" s="15">
        <v>3600000</v>
      </c>
      <c r="EJ69" s="15">
        <v>0</v>
      </c>
      <c r="EK69" s="15">
        <v>3600000</v>
      </c>
      <c r="EL69" s="13"/>
      <c r="EM69" s="15">
        <v>392</v>
      </c>
      <c r="EN69" s="15">
        <v>16799500</v>
      </c>
      <c r="EO69" s="15">
        <v>0</v>
      </c>
      <c r="EP69" s="15">
        <v>16799500</v>
      </c>
      <c r="EQ69" s="13"/>
      <c r="ER69" s="15">
        <v>0</v>
      </c>
      <c r="ES69" s="15">
        <v>2660000</v>
      </c>
      <c r="ET69" s="15">
        <v>0</v>
      </c>
      <c r="EU69" s="15">
        <v>2660000</v>
      </c>
      <c r="EV69" s="13"/>
      <c r="EW69" s="15">
        <v>0</v>
      </c>
      <c r="EX69" s="15">
        <v>0</v>
      </c>
      <c r="EY69" s="15">
        <v>0</v>
      </c>
      <c r="EZ69" s="15">
        <v>0</v>
      </c>
      <c r="FA69" s="13"/>
      <c r="FB69" s="15">
        <v>534</v>
      </c>
      <c r="FC69" s="15">
        <v>2670000</v>
      </c>
      <c r="FD69" s="15">
        <v>0</v>
      </c>
      <c r="FE69" s="15">
        <v>2670000</v>
      </c>
      <c r="FF69" s="13"/>
      <c r="FG69" s="15">
        <v>534</v>
      </c>
      <c r="FH69" s="15">
        <v>534000</v>
      </c>
      <c r="FI69" s="15">
        <v>0</v>
      </c>
      <c r="FJ69" s="15">
        <v>534000</v>
      </c>
      <c r="FK69" s="13"/>
      <c r="FL69" s="15">
        <v>141</v>
      </c>
      <c r="FM69" s="15">
        <v>1350000</v>
      </c>
      <c r="FN69" s="15">
        <v>0</v>
      </c>
      <c r="FO69" s="15">
        <v>1350000</v>
      </c>
      <c r="FP69" s="13"/>
      <c r="FQ69" s="15">
        <v>0</v>
      </c>
      <c r="FR69" s="15">
        <v>0</v>
      </c>
      <c r="FS69" s="15">
        <v>0</v>
      </c>
      <c r="FT69" s="15">
        <v>0</v>
      </c>
      <c r="FU69" s="13"/>
      <c r="FV69" s="15">
        <v>0</v>
      </c>
      <c r="FW69" s="15">
        <v>0</v>
      </c>
      <c r="FX69" s="15">
        <v>0</v>
      </c>
      <c r="FY69" s="15">
        <v>0</v>
      </c>
      <c r="FZ69" s="13"/>
      <c r="GA69" s="15">
        <v>38</v>
      </c>
      <c r="GB69" s="15">
        <v>760000</v>
      </c>
      <c r="GC69" s="15">
        <v>0</v>
      </c>
      <c r="GD69" s="15">
        <v>760000</v>
      </c>
      <c r="GE69" s="13"/>
      <c r="GF69" s="15">
        <v>38</v>
      </c>
      <c r="GG69" s="15">
        <v>1900000</v>
      </c>
      <c r="GH69" s="15">
        <v>0</v>
      </c>
      <c r="GI69" s="15">
        <v>1900000</v>
      </c>
      <c r="GJ69" s="13"/>
      <c r="GK69" s="15">
        <v>0</v>
      </c>
      <c r="GL69" s="15">
        <v>0</v>
      </c>
      <c r="GM69" s="15">
        <v>0</v>
      </c>
      <c r="GN69" s="15">
        <v>0</v>
      </c>
      <c r="GO69" s="13"/>
      <c r="GP69" s="15">
        <v>0</v>
      </c>
      <c r="GQ69" s="15">
        <v>0</v>
      </c>
      <c r="GR69" s="15">
        <v>0</v>
      </c>
      <c r="GS69" s="15">
        <v>0</v>
      </c>
      <c r="GT69" s="13"/>
      <c r="GU69" s="15">
        <v>38</v>
      </c>
      <c r="GV69" s="15">
        <v>3800000</v>
      </c>
      <c r="GW69" s="15">
        <v>0</v>
      </c>
      <c r="GX69" s="15">
        <v>3800000</v>
      </c>
      <c r="GY69" s="13"/>
      <c r="GZ69" s="15">
        <v>2408</v>
      </c>
      <c r="HA69" s="15">
        <v>10487548.233735997</v>
      </c>
      <c r="HB69" s="15">
        <v>0</v>
      </c>
      <c r="HC69" s="15">
        <v>10487548.233735997</v>
      </c>
      <c r="HD69" s="13"/>
      <c r="HE69" s="15">
        <v>5093</v>
      </c>
      <c r="HF69" s="15">
        <v>61116000</v>
      </c>
      <c r="HG69" s="15">
        <v>0</v>
      </c>
      <c r="HH69" s="15">
        <v>61116000</v>
      </c>
      <c r="HI69" s="13"/>
      <c r="HJ69" s="15">
        <v>0</v>
      </c>
      <c r="HK69" s="15">
        <v>0</v>
      </c>
      <c r="HL69" s="15">
        <v>0</v>
      </c>
      <c r="HM69" s="15">
        <v>0</v>
      </c>
      <c r="HN69" s="13"/>
      <c r="HO69" s="15">
        <v>0</v>
      </c>
      <c r="HP69" s="15">
        <v>0</v>
      </c>
      <c r="HQ69" s="15">
        <v>0</v>
      </c>
      <c r="HR69" s="15">
        <v>0</v>
      </c>
      <c r="HS69" s="13"/>
      <c r="HT69" s="15">
        <v>0</v>
      </c>
      <c r="HU69" s="15">
        <v>0</v>
      </c>
      <c r="HV69" s="15">
        <v>0</v>
      </c>
      <c r="HW69" s="15">
        <v>0</v>
      </c>
      <c r="HX69" s="13"/>
      <c r="HY69" s="15">
        <v>0</v>
      </c>
      <c r="HZ69" s="15">
        <v>0</v>
      </c>
      <c r="IA69" s="15">
        <v>0</v>
      </c>
      <c r="IB69" s="15">
        <v>0</v>
      </c>
      <c r="IC69" s="13"/>
      <c r="ID69" s="15">
        <v>0</v>
      </c>
      <c r="IE69" s="15">
        <v>0</v>
      </c>
      <c r="IF69" s="15">
        <v>0</v>
      </c>
      <c r="IG69" s="15">
        <v>0</v>
      </c>
      <c r="IH69" s="13"/>
      <c r="II69" s="15">
        <v>0</v>
      </c>
      <c r="IJ69" s="15">
        <v>0</v>
      </c>
      <c r="IK69" s="15">
        <v>0</v>
      </c>
      <c r="IL69" s="15">
        <v>0</v>
      </c>
      <c r="IM69" s="13"/>
      <c r="IN69" s="15">
        <v>0</v>
      </c>
      <c r="IO69" s="15">
        <v>0</v>
      </c>
      <c r="IP69" s="15">
        <v>0</v>
      </c>
      <c r="IQ69" s="15">
        <v>0</v>
      </c>
      <c r="IR69" s="13"/>
      <c r="IS69" s="15">
        <v>0</v>
      </c>
      <c r="IT69" s="15">
        <v>0</v>
      </c>
      <c r="IU69" s="15">
        <v>0</v>
      </c>
      <c r="IV69" s="15">
        <v>0</v>
      </c>
      <c r="IW69" s="13"/>
      <c r="IX69" s="15">
        <v>0</v>
      </c>
      <c r="IY69" s="15">
        <v>0</v>
      </c>
      <c r="IZ69" s="15">
        <v>0</v>
      </c>
      <c r="JA69" s="15">
        <v>0</v>
      </c>
      <c r="JB69" s="13"/>
      <c r="JC69" s="15">
        <v>0</v>
      </c>
      <c r="JD69" s="15">
        <v>0</v>
      </c>
      <c r="JE69" s="15">
        <v>0</v>
      </c>
      <c r="JF69" s="15">
        <v>0</v>
      </c>
      <c r="JG69" s="13"/>
      <c r="JH69" s="15">
        <v>0</v>
      </c>
      <c r="JI69" s="15">
        <v>126613348.23373599</v>
      </c>
      <c r="JJ69" s="15">
        <v>0</v>
      </c>
      <c r="JK69" s="73">
        <v>126613348.23373599</v>
      </c>
      <c r="JL69" s="13"/>
    </row>
    <row r="70" spans="1:272" hidden="1">
      <c r="A70" s="206" t="s">
        <v>53</v>
      </c>
      <c r="B70" s="206"/>
      <c r="C70" s="16">
        <v>0</v>
      </c>
      <c r="D70" s="16">
        <v>2000000</v>
      </c>
      <c r="E70" s="16">
        <v>0</v>
      </c>
      <c r="F70" s="16">
        <v>2000000</v>
      </c>
      <c r="G70" s="13"/>
      <c r="H70" s="16">
        <v>0</v>
      </c>
      <c r="I70" s="16">
        <v>13250000</v>
      </c>
      <c r="J70" s="16">
        <v>0</v>
      </c>
      <c r="K70" s="16">
        <v>13250000</v>
      </c>
      <c r="L70" s="13"/>
      <c r="M70" s="16">
        <v>0</v>
      </c>
      <c r="N70" s="16">
        <v>3800000</v>
      </c>
      <c r="O70" s="16">
        <v>0</v>
      </c>
      <c r="P70" s="16">
        <v>3800000</v>
      </c>
      <c r="Q70" s="13"/>
      <c r="R70" s="16">
        <v>0</v>
      </c>
      <c r="S70" s="16">
        <v>2500000</v>
      </c>
      <c r="T70" s="16">
        <v>0</v>
      </c>
      <c r="U70" s="16">
        <v>2500000</v>
      </c>
      <c r="V70" s="13"/>
      <c r="W70" s="16">
        <v>0</v>
      </c>
      <c r="X70" s="16">
        <v>2775000</v>
      </c>
      <c r="Y70" s="16">
        <v>0</v>
      </c>
      <c r="Z70" s="16">
        <v>2775000</v>
      </c>
      <c r="AA70" s="13"/>
      <c r="AB70" s="16">
        <v>0</v>
      </c>
      <c r="AC70" s="16">
        <v>18840000</v>
      </c>
      <c r="AD70" s="16">
        <v>0</v>
      </c>
      <c r="AE70" s="16">
        <v>18840000</v>
      </c>
      <c r="AF70" s="13"/>
      <c r="AG70" s="16">
        <v>0</v>
      </c>
      <c r="AH70" s="16">
        <v>6310000</v>
      </c>
      <c r="AI70" s="16">
        <v>0</v>
      </c>
      <c r="AJ70" s="16">
        <v>6310000</v>
      </c>
      <c r="AK70" s="13"/>
      <c r="AL70" s="16">
        <v>0</v>
      </c>
      <c r="AM70" s="16">
        <v>1557800</v>
      </c>
      <c r="AN70" s="16">
        <v>0</v>
      </c>
      <c r="AO70" s="16">
        <v>1557800</v>
      </c>
      <c r="AP70" s="13"/>
      <c r="AQ70" s="16">
        <v>0</v>
      </c>
      <c r="AR70" s="16">
        <v>2522900</v>
      </c>
      <c r="AS70" s="16">
        <v>0</v>
      </c>
      <c r="AT70" s="16">
        <v>2522900</v>
      </c>
      <c r="AU70" s="13"/>
      <c r="AV70" s="16">
        <v>0</v>
      </c>
      <c r="AW70" s="16">
        <v>6000000</v>
      </c>
      <c r="AX70" s="16">
        <v>0</v>
      </c>
      <c r="AY70" s="16">
        <v>6000000</v>
      </c>
      <c r="AZ70" s="13"/>
      <c r="BA70" s="16">
        <v>0</v>
      </c>
      <c r="BB70" s="16">
        <v>500000</v>
      </c>
      <c r="BC70" s="16">
        <v>0</v>
      </c>
      <c r="BD70" s="16">
        <v>500000</v>
      </c>
      <c r="BE70" s="13"/>
      <c r="BF70" s="16">
        <v>1</v>
      </c>
      <c r="BG70" s="16">
        <v>300000</v>
      </c>
      <c r="BH70" s="16">
        <v>0</v>
      </c>
      <c r="BI70" s="16">
        <v>300000</v>
      </c>
      <c r="BJ70" s="13"/>
      <c r="BK70" s="16">
        <v>1</v>
      </c>
      <c r="BL70" s="16">
        <v>200000</v>
      </c>
      <c r="BM70" s="16">
        <v>0</v>
      </c>
      <c r="BN70" s="16">
        <v>200000</v>
      </c>
      <c r="BO70" s="13"/>
      <c r="BP70" s="16">
        <v>1</v>
      </c>
      <c r="BQ70" s="16">
        <v>200000</v>
      </c>
      <c r="BR70" s="16">
        <v>0</v>
      </c>
      <c r="BS70" s="16">
        <v>200000</v>
      </c>
      <c r="BT70" s="13"/>
      <c r="BU70" s="16">
        <v>0</v>
      </c>
      <c r="BV70" s="16">
        <v>26639999.999999996</v>
      </c>
      <c r="BW70" s="16">
        <v>0</v>
      </c>
      <c r="BX70" s="16">
        <v>26639999.999999996</v>
      </c>
      <c r="BY70" s="13"/>
      <c r="BZ70" s="16">
        <v>0</v>
      </c>
      <c r="CA70" s="16">
        <v>3235000</v>
      </c>
      <c r="CB70" s="16">
        <v>0</v>
      </c>
      <c r="CC70" s="16">
        <v>3235000</v>
      </c>
      <c r="CD70" s="13"/>
      <c r="CE70" s="16">
        <v>0</v>
      </c>
      <c r="CF70" s="16">
        <v>24808000</v>
      </c>
      <c r="CG70" s="16">
        <v>0</v>
      </c>
      <c r="CH70" s="16">
        <v>24808000</v>
      </c>
      <c r="CI70" s="13"/>
      <c r="CJ70" s="16">
        <v>0</v>
      </c>
      <c r="CK70" s="16">
        <v>2800000</v>
      </c>
      <c r="CL70" s="16">
        <v>0</v>
      </c>
      <c r="CM70" s="16">
        <v>2800000</v>
      </c>
      <c r="CN70" s="13"/>
      <c r="CO70" s="16">
        <v>0</v>
      </c>
      <c r="CP70" s="16">
        <v>0</v>
      </c>
      <c r="CQ70" s="16">
        <v>0</v>
      </c>
      <c r="CR70" s="16">
        <v>0</v>
      </c>
      <c r="CS70" s="13"/>
      <c r="CT70" s="16">
        <v>0</v>
      </c>
      <c r="CU70" s="16">
        <v>500000</v>
      </c>
      <c r="CV70" s="16">
        <v>0</v>
      </c>
      <c r="CW70" s="16">
        <v>500000</v>
      </c>
      <c r="CX70" s="13"/>
      <c r="CY70" s="16">
        <v>0</v>
      </c>
      <c r="CZ70" s="16">
        <v>500000</v>
      </c>
      <c r="DA70" s="16">
        <v>0</v>
      </c>
      <c r="DB70" s="16">
        <v>500000</v>
      </c>
      <c r="DC70" s="13"/>
      <c r="DD70" s="16">
        <v>0</v>
      </c>
      <c r="DE70" s="16">
        <v>0</v>
      </c>
      <c r="DF70" s="16">
        <v>0</v>
      </c>
      <c r="DG70" s="16">
        <v>0</v>
      </c>
      <c r="DH70" s="13"/>
      <c r="DI70" s="16">
        <v>0</v>
      </c>
      <c r="DJ70" s="16">
        <v>190000</v>
      </c>
      <c r="DK70" s="16">
        <v>0</v>
      </c>
      <c r="DL70" s="16">
        <v>190000</v>
      </c>
      <c r="DM70" s="13"/>
      <c r="DN70" s="16">
        <v>0</v>
      </c>
      <c r="DO70" s="16">
        <v>200000</v>
      </c>
      <c r="DP70" s="16">
        <v>0</v>
      </c>
      <c r="DQ70" s="16">
        <v>200000</v>
      </c>
      <c r="DR70" s="13"/>
      <c r="DS70" s="16">
        <v>0</v>
      </c>
      <c r="DT70" s="16">
        <v>0</v>
      </c>
      <c r="DU70" s="16">
        <v>0</v>
      </c>
      <c r="DV70" s="16">
        <v>0</v>
      </c>
      <c r="DW70" s="13"/>
      <c r="DX70" s="16">
        <v>0</v>
      </c>
      <c r="DY70" s="16">
        <v>2500000</v>
      </c>
      <c r="DZ70" s="16">
        <v>0</v>
      </c>
      <c r="EA70" s="16">
        <v>2500000</v>
      </c>
      <c r="EB70" s="13"/>
      <c r="EC70" s="16">
        <v>0</v>
      </c>
      <c r="ED70" s="16">
        <v>1400000</v>
      </c>
      <c r="EE70" s="16">
        <v>0</v>
      </c>
      <c r="EF70" s="16">
        <v>1400000</v>
      </c>
      <c r="EG70" s="13"/>
      <c r="EH70" s="16">
        <v>0</v>
      </c>
      <c r="EI70" s="16">
        <v>200000</v>
      </c>
      <c r="EJ70" s="16">
        <v>0</v>
      </c>
      <c r="EK70" s="16">
        <v>200000</v>
      </c>
      <c r="EL70" s="13"/>
      <c r="EM70" s="16">
        <v>156</v>
      </c>
      <c r="EN70" s="16">
        <v>748500</v>
      </c>
      <c r="EO70" s="16">
        <v>0</v>
      </c>
      <c r="EP70" s="16">
        <v>748500</v>
      </c>
      <c r="EQ70" s="13"/>
      <c r="ER70" s="16">
        <v>0</v>
      </c>
      <c r="ES70" s="16">
        <v>1064000</v>
      </c>
      <c r="ET70" s="16">
        <v>0</v>
      </c>
      <c r="EU70" s="16">
        <v>1064000</v>
      </c>
      <c r="EV70" s="13"/>
      <c r="EW70" s="16">
        <v>0</v>
      </c>
      <c r="EX70" s="16">
        <v>1000000</v>
      </c>
      <c r="EY70" s="16">
        <v>0</v>
      </c>
      <c r="EZ70" s="16">
        <v>1000000</v>
      </c>
      <c r="FA70" s="13"/>
      <c r="FB70" s="16">
        <v>0</v>
      </c>
      <c r="FC70" s="16">
        <v>1730000</v>
      </c>
      <c r="FD70" s="16">
        <v>0</v>
      </c>
      <c r="FE70" s="16">
        <v>1730000</v>
      </c>
      <c r="FF70" s="13"/>
      <c r="FG70" s="16">
        <v>0</v>
      </c>
      <c r="FH70" s="16">
        <v>406000</v>
      </c>
      <c r="FI70" s="16">
        <v>0</v>
      </c>
      <c r="FJ70" s="16">
        <v>406000</v>
      </c>
      <c r="FK70" s="13"/>
      <c r="FL70" s="16">
        <v>6</v>
      </c>
      <c r="FM70" s="16">
        <v>650000</v>
      </c>
      <c r="FN70" s="16">
        <v>0</v>
      </c>
      <c r="FO70" s="16">
        <v>650000</v>
      </c>
      <c r="FP70" s="13"/>
      <c r="FQ70" s="16">
        <v>0</v>
      </c>
      <c r="FR70" s="16">
        <v>1550000</v>
      </c>
      <c r="FS70" s="16">
        <v>0</v>
      </c>
      <c r="FT70" s="16">
        <v>1550000</v>
      </c>
      <c r="FU70" s="13"/>
      <c r="FV70" s="16">
        <v>0</v>
      </c>
      <c r="FW70" s="16">
        <v>2500000</v>
      </c>
      <c r="FX70" s="16">
        <v>0</v>
      </c>
      <c r="FY70" s="16">
        <v>2500000</v>
      </c>
      <c r="FZ70" s="13"/>
      <c r="GA70" s="16">
        <v>0</v>
      </c>
      <c r="GB70" s="16">
        <v>240000</v>
      </c>
      <c r="GC70" s="16">
        <v>0</v>
      </c>
      <c r="GD70" s="16">
        <v>240000</v>
      </c>
      <c r="GE70" s="13"/>
      <c r="GF70" s="16">
        <v>1</v>
      </c>
      <c r="GG70" s="16">
        <v>100000</v>
      </c>
      <c r="GH70" s="16">
        <v>0</v>
      </c>
      <c r="GI70" s="16">
        <v>100000</v>
      </c>
      <c r="GJ70" s="13"/>
      <c r="GK70" s="16">
        <v>0</v>
      </c>
      <c r="GL70" s="16">
        <v>3300000</v>
      </c>
      <c r="GM70" s="16">
        <v>0</v>
      </c>
      <c r="GN70" s="16">
        <v>3300000</v>
      </c>
      <c r="GO70" s="13"/>
      <c r="GP70" s="16">
        <v>0</v>
      </c>
      <c r="GQ70" s="16">
        <v>2500000</v>
      </c>
      <c r="GR70" s="16">
        <v>0</v>
      </c>
      <c r="GS70" s="16">
        <v>2500000</v>
      </c>
      <c r="GT70" s="13"/>
      <c r="GU70" s="16">
        <v>0</v>
      </c>
      <c r="GV70" s="16">
        <v>0</v>
      </c>
      <c r="GW70" s="16">
        <v>0</v>
      </c>
      <c r="GX70" s="16">
        <v>0</v>
      </c>
      <c r="GY70" s="13"/>
      <c r="GZ70" s="16">
        <v>142</v>
      </c>
      <c r="HA70" s="16">
        <v>618451.76626400277</v>
      </c>
      <c r="HB70" s="16">
        <v>0</v>
      </c>
      <c r="HC70" s="16">
        <v>618451.76626400277</v>
      </c>
      <c r="HD70" s="13"/>
      <c r="HE70" s="16">
        <v>0</v>
      </c>
      <c r="HF70" s="16">
        <v>18884000</v>
      </c>
      <c r="HG70" s="16">
        <v>0</v>
      </c>
      <c r="HH70" s="16">
        <v>18884000</v>
      </c>
      <c r="HI70" s="13"/>
      <c r="HJ70" s="16">
        <v>0</v>
      </c>
      <c r="HK70" s="16">
        <v>500000</v>
      </c>
      <c r="HL70" s="16">
        <v>0</v>
      </c>
      <c r="HM70" s="16">
        <v>500000</v>
      </c>
      <c r="HN70" s="13"/>
      <c r="HO70" s="16">
        <v>0</v>
      </c>
      <c r="HP70" s="16">
        <v>3000000</v>
      </c>
      <c r="HQ70" s="16">
        <v>0</v>
      </c>
      <c r="HR70" s="16">
        <v>3000000</v>
      </c>
      <c r="HS70" s="13"/>
      <c r="HT70" s="16">
        <v>0</v>
      </c>
      <c r="HU70" s="16">
        <v>4125000</v>
      </c>
      <c r="HV70" s="16">
        <v>0</v>
      </c>
      <c r="HW70" s="16">
        <v>4125000</v>
      </c>
      <c r="HX70" s="13"/>
      <c r="HY70" s="16">
        <v>0</v>
      </c>
      <c r="HZ70" s="16">
        <v>0</v>
      </c>
      <c r="IA70" s="16">
        <v>0</v>
      </c>
      <c r="IB70" s="16">
        <v>0</v>
      </c>
      <c r="IC70" s="13"/>
      <c r="ID70" s="16">
        <v>0</v>
      </c>
      <c r="IE70" s="16">
        <v>500000</v>
      </c>
      <c r="IF70" s="16">
        <v>0</v>
      </c>
      <c r="IG70" s="16">
        <v>500000</v>
      </c>
      <c r="IH70" s="13"/>
      <c r="II70" s="16">
        <v>0</v>
      </c>
      <c r="IJ70" s="16">
        <v>500000</v>
      </c>
      <c r="IK70" s="16">
        <v>0</v>
      </c>
      <c r="IL70" s="16">
        <v>500000</v>
      </c>
      <c r="IM70" s="13"/>
      <c r="IN70" s="16">
        <v>0</v>
      </c>
      <c r="IO70" s="16">
        <v>500000</v>
      </c>
      <c r="IP70" s="16">
        <v>0</v>
      </c>
      <c r="IQ70" s="16">
        <v>500000</v>
      </c>
      <c r="IR70" s="13"/>
      <c r="IS70" s="16">
        <v>0</v>
      </c>
      <c r="IT70" s="16">
        <v>1000000</v>
      </c>
      <c r="IU70" s="16">
        <v>0</v>
      </c>
      <c r="IV70" s="16">
        <v>1000000</v>
      </c>
      <c r="IW70" s="13"/>
      <c r="IX70" s="16">
        <v>0</v>
      </c>
      <c r="IY70" s="16">
        <v>522000</v>
      </c>
      <c r="IZ70" s="16">
        <v>0</v>
      </c>
      <c r="JA70" s="16">
        <v>522000</v>
      </c>
      <c r="JB70" s="13"/>
      <c r="JC70" s="16">
        <v>0</v>
      </c>
      <c r="JD70" s="16">
        <v>11000000</v>
      </c>
      <c r="JE70" s="16">
        <v>0</v>
      </c>
      <c r="JF70" s="16">
        <v>11000000</v>
      </c>
      <c r="JG70" s="13"/>
      <c r="JH70" s="16">
        <v>0</v>
      </c>
      <c r="JI70" s="16">
        <v>180666651.76626399</v>
      </c>
      <c r="JJ70" s="16">
        <v>0</v>
      </c>
      <c r="JK70" s="74">
        <v>180666651.76626399</v>
      </c>
      <c r="JL70" s="13"/>
    </row>
    <row r="71" spans="1:272" hidden="1">
      <c r="A71" s="204" t="s">
        <v>54</v>
      </c>
      <c r="B71" s="204"/>
      <c r="C71" s="17">
        <v>0</v>
      </c>
      <c r="D71" s="17">
        <v>2000000</v>
      </c>
      <c r="E71" s="17">
        <v>0</v>
      </c>
      <c r="F71" s="17">
        <v>2000000</v>
      </c>
      <c r="G71" s="13"/>
      <c r="H71" s="17">
        <v>0</v>
      </c>
      <c r="I71" s="17">
        <v>13250000</v>
      </c>
      <c r="J71" s="17">
        <v>0</v>
      </c>
      <c r="K71" s="17">
        <v>13250000</v>
      </c>
      <c r="L71" s="13"/>
      <c r="M71" s="17">
        <v>0</v>
      </c>
      <c r="N71" s="17">
        <v>3800000</v>
      </c>
      <c r="O71" s="17">
        <v>0</v>
      </c>
      <c r="P71" s="17">
        <v>3800000</v>
      </c>
      <c r="Q71" s="13"/>
      <c r="R71" s="17">
        <v>0</v>
      </c>
      <c r="S71" s="17">
        <v>2500000</v>
      </c>
      <c r="T71" s="17">
        <v>0</v>
      </c>
      <c r="U71" s="17">
        <v>2500000</v>
      </c>
      <c r="V71" s="13"/>
      <c r="W71" s="17">
        <v>0</v>
      </c>
      <c r="X71" s="17">
        <v>2775000</v>
      </c>
      <c r="Y71" s="17">
        <v>0</v>
      </c>
      <c r="Z71" s="17">
        <v>2775000</v>
      </c>
      <c r="AA71" s="13"/>
      <c r="AB71" s="17">
        <v>0</v>
      </c>
      <c r="AC71" s="17">
        <v>18840000</v>
      </c>
      <c r="AD71" s="17">
        <v>0</v>
      </c>
      <c r="AE71" s="17">
        <v>18840000</v>
      </c>
      <c r="AF71" s="13"/>
      <c r="AG71" s="17">
        <v>0</v>
      </c>
      <c r="AH71" s="17">
        <v>10000000</v>
      </c>
      <c r="AI71" s="17">
        <v>0</v>
      </c>
      <c r="AJ71" s="17">
        <v>10000000</v>
      </c>
      <c r="AK71" s="13"/>
      <c r="AL71" s="17">
        <v>1716</v>
      </c>
      <c r="AM71" s="17">
        <v>2759000</v>
      </c>
      <c r="AN71" s="17">
        <v>0</v>
      </c>
      <c r="AO71" s="17">
        <v>2759000</v>
      </c>
      <c r="AP71" s="13"/>
      <c r="AQ71" s="17">
        <v>0</v>
      </c>
      <c r="AR71" s="17">
        <v>2560000</v>
      </c>
      <c r="AS71" s="17">
        <v>0</v>
      </c>
      <c r="AT71" s="17">
        <v>2560000</v>
      </c>
      <c r="AU71" s="13"/>
      <c r="AV71" s="17">
        <v>0</v>
      </c>
      <c r="AW71" s="17">
        <v>6000000</v>
      </c>
      <c r="AX71" s="17">
        <v>0</v>
      </c>
      <c r="AY71" s="17">
        <v>6000000</v>
      </c>
      <c r="AZ71" s="13"/>
      <c r="BA71" s="17">
        <v>0</v>
      </c>
      <c r="BB71" s="17">
        <v>500000</v>
      </c>
      <c r="BC71" s="17">
        <v>0</v>
      </c>
      <c r="BD71" s="17">
        <v>500000</v>
      </c>
      <c r="BE71" s="13"/>
      <c r="BF71" s="17">
        <v>573</v>
      </c>
      <c r="BG71" s="17">
        <v>1748000</v>
      </c>
      <c r="BH71" s="17">
        <v>0</v>
      </c>
      <c r="BI71" s="17">
        <v>1748000</v>
      </c>
      <c r="BJ71" s="13"/>
      <c r="BK71" s="17">
        <v>573</v>
      </c>
      <c r="BL71" s="17">
        <v>1648000</v>
      </c>
      <c r="BM71" s="17">
        <v>0</v>
      </c>
      <c r="BN71" s="17">
        <v>1648000</v>
      </c>
      <c r="BO71" s="13"/>
      <c r="BP71" s="17">
        <v>2060</v>
      </c>
      <c r="BQ71" s="17">
        <v>4622000</v>
      </c>
      <c r="BR71" s="17">
        <v>0</v>
      </c>
      <c r="BS71" s="17">
        <v>4622000</v>
      </c>
      <c r="BT71" s="13"/>
      <c r="BU71" s="17">
        <v>0</v>
      </c>
      <c r="BV71" s="17">
        <v>26639999.999999996</v>
      </c>
      <c r="BW71" s="17">
        <v>0</v>
      </c>
      <c r="BX71" s="17">
        <v>26639999.999999996</v>
      </c>
      <c r="BY71" s="13"/>
      <c r="BZ71" s="17">
        <v>0</v>
      </c>
      <c r="CA71" s="17">
        <v>3235000</v>
      </c>
      <c r="CB71" s="17">
        <v>0</v>
      </c>
      <c r="CC71" s="17">
        <v>3235000</v>
      </c>
      <c r="CD71" s="13"/>
      <c r="CE71" s="17">
        <v>0</v>
      </c>
      <c r="CF71" s="17">
        <v>24808000</v>
      </c>
      <c r="CG71" s="17">
        <v>0</v>
      </c>
      <c r="CH71" s="17">
        <v>24808000</v>
      </c>
      <c r="CI71" s="13"/>
      <c r="CJ71" s="17">
        <v>0</v>
      </c>
      <c r="CK71" s="17">
        <v>2800000</v>
      </c>
      <c r="CL71" s="17">
        <v>0</v>
      </c>
      <c r="CM71" s="17">
        <v>2800000</v>
      </c>
      <c r="CN71" s="13"/>
      <c r="CO71" s="17">
        <v>0</v>
      </c>
      <c r="CP71" s="17">
        <v>0</v>
      </c>
      <c r="CQ71" s="17">
        <v>0</v>
      </c>
      <c r="CR71" s="17">
        <v>0</v>
      </c>
      <c r="CS71" s="13"/>
      <c r="CT71" s="17">
        <v>0</v>
      </c>
      <c r="CU71" s="17">
        <v>500000</v>
      </c>
      <c r="CV71" s="17">
        <v>0</v>
      </c>
      <c r="CW71" s="17">
        <v>500000</v>
      </c>
      <c r="CX71" s="13"/>
      <c r="CY71" s="17">
        <v>12</v>
      </c>
      <c r="CZ71" s="17">
        <v>1400000</v>
      </c>
      <c r="DA71" s="17">
        <v>0</v>
      </c>
      <c r="DB71" s="17">
        <v>1400000</v>
      </c>
      <c r="DC71" s="13"/>
      <c r="DD71" s="17">
        <v>11</v>
      </c>
      <c r="DE71" s="17">
        <v>440000.00000000006</v>
      </c>
      <c r="DF71" s="17">
        <v>0</v>
      </c>
      <c r="DG71" s="17">
        <v>440000.00000000006</v>
      </c>
      <c r="DH71" s="13"/>
      <c r="DI71" s="17">
        <v>0</v>
      </c>
      <c r="DJ71" s="17">
        <v>1140000</v>
      </c>
      <c r="DK71" s="17">
        <v>0</v>
      </c>
      <c r="DL71" s="17">
        <v>1140000</v>
      </c>
      <c r="DM71" s="13"/>
      <c r="DN71" s="17">
        <v>0</v>
      </c>
      <c r="DO71" s="17">
        <v>200000</v>
      </c>
      <c r="DP71" s="17">
        <v>0</v>
      </c>
      <c r="DQ71" s="17">
        <v>200000</v>
      </c>
      <c r="DR71" s="13"/>
      <c r="DS71" s="17">
        <v>38</v>
      </c>
      <c r="DT71" s="17">
        <v>2800000</v>
      </c>
      <c r="DU71" s="17">
        <v>0</v>
      </c>
      <c r="DV71" s="17">
        <v>2800000</v>
      </c>
      <c r="DW71" s="13"/>
      <c r="DX71" s="17">
        <v>0</v>
      </c>
      <c r="DY71" s="17">
        <v>2500000</v>
      </c>
      <c r="DZ71" s="17">
        <v>0</v>
      </c>
      <c r="EA71" s="17">
        <v>2500000</v>
      </c>
      <c r="EB71" s="13"/>
      <c r="EC71" s="17">
        <v>0</v>
      </c>
      <c r="ED71" s="17">
        <v>5000000</v>
      </c>
      <c r="EE71" s="17">
        <v>0</v>
      </c>
      <c r="EF71" s="17">
        <v>5000000</v>
      </c>
      <c r="EG71" s="13"/>
      <c r="EH71" s="17">
        <v>0</v>
      </c>
      <c r="EI71" s="17">
        <v>3800000</v>
      </c>
      <c r="EJ71" s="17">
        <v>0</v>
      </c>
      <c r="EK71" s="17">
        <v>3800000</v>
      </c>
      <c r="EL71" s="13"/>
      <c r="EM71" s="17">
        <v>548</v>
      </c>
      <c r="EN71" s="17">
        <v>17548000</v>
      </c>
      <c r="EO71" s="17">
        <v>0</v>
      </c>
      <c r="EP71" s="17">
        <v>17548000</v>
      </c>
      <c r="EQ71" s="13"/>
      <c r="ER71" s="17">
        <v>0</v>
      </c>
      <c r="ES71" s="17">
        <v>3724000</v>
      </c>
      <c r="ET71" s="17">
        <v>0</v>
      </c>
      <c r="EU71" s="17">
        <v>3724000</v>
      </c>
      <c r="EV71" s="13"/>
      <c r="EW71" s="17">
        <v>0</v>
      </c>
      <c r="EX71" s="17">
        <v>1000000</v>
      </c>
      <c r="EY71" s="17">
        <v>0</v>
      </c>
      <c r="EZ71" s="17">
        <v>1000000</v>
      </c>
      <c r="FA71" s="13"/>
      <c r="FB71" s="17">
        <v>534</v>
      </c>
      <c r="FC71" s="17">
        <v>4400000</v>
      </c>
      <c r="FD71" s="17">
        <v>0</v>
      </c>
      <c r="FE71" s="17">
        <v>4400000</v>
      </c>
      <c r="FF71" s="13"/>
      <c r="FG71" s="17">
        <v>534</v>
      </c>
      <c r="FH71" s="17">
        <v>940000</v>
      </c>
      <c r="FI71" s="17">
        <v>0</v>
      </c>
      <c r="FJ71" s="17">
        <v>940000</v>
      </c>
      <c r="FK71" s="13"/>
      <c r="FL71" s="17">
        <v>147</v>
      </c>
      <c r="FM71" s="17">
        <v>2000000</v>
      </c>
      <c r="FN71" s="17">
        <v>0</v>
      </c>
      <c r="FO71" s="17">
        <v>2000000</v>
      </c>
      <c r="FP71" s="13"/>
      <c r="FQ71" s="17">
        <v>0</v>
      </c>
      <c r="FR71" s="17">
        <v>1550000</v>
      </c>
      <c r="FS71" s="17">
        <v>0</v>
      </c>
      <c r="FT71" s="17">
        <v>1550000</v>
      </c>
      <c r="FU71" s="13"/>
      <c r="FV71" s="17">
        <v>0</v>
      </c>
      <c r="FW71" s="17">
        <v>2500000</v>
      </c>
      <c r="FX71" s="17">
        <v>0</v>
      </c>
      <c r="FY71" s="17">
        <v>2500000</v>
      </c>
      <c r="FZ71" s="13"/>
      <c r="GA71" s="17">
        <v>38</v>
      </c>
      <c r="GB71" s="17">
        <v>1000000</v>
      </c>
      <c r="GC71" s="17">
        <v>0</v>
      </c>
      <c r="GD71" s="17">
        <v>1000000</v>
      </c>
      <c r="GE71" s="13"/>
      <c r="GF71" s="17">
        <v>39</v>
      </c>
      <c r="GG71" s="17">
        <v>2000000</v>
      </c>
      <c r="GH71" s="17">
        <v>0</v>
      </c>
      <c r="GI71" s="17">
        <v>2000000</v>
      </c>
      <c r="GJ71" s="13"/>
      <c r="GK71" s="17">
        <v>0</v>
      </c>
      <c r="GL71" s="17">
        <v>3300000</v>
      </c>
      <c r="GM71" s="17">
        <v>0</v>
      </c>
      <c r="GN71" s="17">
        <v>3300000</v>
      </c>
      <c r="GO71" s="13"/>
      <c r="GP71" s="17">
        <v>0</v>
      </c>
      <c r="GQ71" s="17">
        <v>2500000</v>
      </c>
      <c r="GR71" s="17">
        <v>0</v>
      </c>
      <c r="GS71" s="17">
        <v>2500000</v>
      </c>
      <c r="GT71" s="13"/>
      <c r="GU71" s="17">
        <v>38</v>
      </c>
      <c r="GV71" s="17">
        <v>3800000</v>
      </c>
      <c r="GW71" s="17">
        <v>0</v>
      </c>
      <c r="GX71" s="17">
        <v>3800000</v>
      </c>
      <c r="GY71" s="13"/>
      <c r="GZ71" s="17">
        <v>2550</v>
      </c>
      <c r="HA71" s="17">
        <v>11106000</v>
      </c>
      <c r="HB71" s="17">
        <v>0</v>
      </c>
      <c r="HC71" s="17">
        <v>11106000</v>
      </c>
      <c r="HD71" s="13"/>
      <c r="HE71" s="17">
        <v>5093</v>
      </c>
      <c r="HF71" s="17">
        <v>80000000</v>
      </c>
      <c r="HG71" s="17">
        <v>0</v>
      </c>
      <c r="HH71" s="17">
        <v>80000000</v>
      </c>
      <c r="HI71" s="13"/>
      <c r="HJ71" s="17">
        <v>0</v>
      </c>
      <c r="HK71" s="17">
        <v>500000</v>
      </c>
      <c r="HL71" s="17">
        <v>0</v>
      </c>
      <c r="HM71" s="17">
        <v>500000</v>
      </c>
      <c r="HN71" s="13"/>
      <c r="HO71" s="17">
        <v>0</v>
      </c>
      <c r="HP71" s="17">
        <v>3000000</v>
      </c>
      <c r="HQ71" s="17">
        <v>0</v>
      </c>
      <c r="HR71" s="17">
        <v>3000000</v>
      </c>
      <c r="HS71" s="13"/>
      <c r="HT71" s="17">
        <v>0</v>
      </c>
      <c r="HU71" s="17">
        <v>4125000</v>
      </c>
      <c r="HV71" s="17">
        <v>0</v>
      </c>
      <c r="HW71" s="17">
        <v>4125000</v>
      </c>
      <c r="HX71" s="13"/>
      <c r="HY71" s="17">
        <v>0</v>
      </c>
      <c r="HZ71" s="17">
        <v>0</v>
      </c>
      <c r="IA71" s="17">
        <v>0</v>
      </c>
      <c r="IB71" s="17">
        <v>0</v>
      </c>
      <c r="IC71" s="13"/>
      <c r="ID71" s="17">
        <v>0</v>
      </c>
      <c r="IE71" s="17">
        <v>500000</v>
      </c>
      <c r="IF71" s="17">
        <v>0</v>
      </c>
      <c r="IG71" s="17">
        <v>500000</v>
      </c>
      <c r="IH71" s="13"/>
      <c r="II71" s="17">
        <v>0</v>
      </c>
      <c r="IJ71" s="17">
        <v>500000</v>
      </c>
      <c r="IK71" s="17">
        <v>0</v>
      </c>
      <c r="IL71" s="17">
        <v>500000</v>
      </c>
      <c r="IM71" s="13"/>
      <c r="IN71" s="17">
        <v>0</v>
      </c>
      <c r="IO71" s="17">
        <v>500000</v>
      </c>
      <c r="IP71" s="17">
        <v>0</v>
      </c>
      <c r="IQ71" s="17">
        <v>500000</v>
      </c>
      <c r="IR71" s="13"/>
      <c r="IS71" s="17">
        <v>0</v>
      </c>
      <c r="IT71" s="17">
        <v>1000000</v>
      </c>
      <c r="IU71" s="17">
        <v>0</v>
      </c>
      <c r="IV71" s="17">
        <v>1000000</v>
      </c>
      <c r="IW71" s="13"/>
      <c r="IX71" s="17">
        <v>0</v>
      </c>
      <c r="IY71" s="17">
        <v>522000</v>
      </c>
      <c r="IZ71" s="17">
        <v>0</v>
      </c>
      <c r="JA71" s="17">
        <v>522000</v>
      </c>
      <c r="JB71" s="13"/>
      <c r="JC71" s="17">
        <v>0</v>
      </c>
      <c r="JD71" s="17">
        <v>11000000</v>
      </c>
      <c r="JE71" s="17">
        <v>0</v>
      </c>
      <c r="JF71" s="17">
        <v>11000000</v>
      </c>
      <c r="JG71" s="13"/>
      <c r="JH71" s="17">
        <v>0</v>
      </c>
      <c r="JI71" s="17">
        <v>307280000</v>
      </c>
      <c r="JJ71" s="17">
        <v>0</v>
      </c>
      <c r="JK71" s="75">
        <v>307280000</v>
      </c>
      <c r="JL71" s="13"/>
    </row>
    <row r="72" spans="1:272">
      <c r="A72" s="142">
        <v>1</v>
      </c>
      <c r="B72" s="135" t="s">
        <v>1888</v>
      </c>
      <c r="K72" s="18"/>
      <c r="P72" s="18"/>
      <c r="U72" s="18"/>
      <c r="Z72" s="18"/>
      <c r="AE72" s="18"/>
      <c r="AJ72" s="18"/>
      <c r="AO72" s="18"/>
      <c r="AT72" s="18"/>
      <c r="AY72" s="18"/>
      <c r="BD72" s="18"/>
      <c r="BI72" s="18"/>
      <c r="BN72" s="18"/>
      <c r="BS72" s="18"/>
      <c r="BX72" s="18"/>
      <c r="CC72" s="18"/>
      <c r="CH72" s="18"/>
      <c r="CM72" s="18"/>
      <c r="CW72" s="18"/>
      <c r="DB72" s="18"/>
      <c r="DG72" s="18"/>
      <c r="DL72" s="18"/>
      <c r="DQ72" s="18"/>
      <c r="DV72" s="18"/>
      <c r="EA72" s="18"/>
      <c r="EF72" s="18"/>
      <c r="EK72" s="18"/>
      <c r="EP72" s="18"/>
      <c r="EU72" s="18"/>
      <c r="EZ72" s="18"/>
      <c r="FE72" s="18"/>
      <c r="FJ72" s="18"/>
      <c r="FO72" s="18"/>
      <c r="FT72" s="18"/>
      <c r="FY72" s="18"/>
      <c r="GD72" s="18"/>
      <c r="GI72" s="18"/>
      <c r="GN72" s="18"/>
      <c r="GS72" s="18"/>
      <c r="GX72" s="18"/>
      <c r="HC72" s="18"/>
      <c r="HH72" s="18"/>
      <c r="HM72" s="18"/>
      <c r="HR72" s="18"/>
      <c r="HW72" s="18"/>
      <c r="IG72" s="18"/>
      <c r="IL72" s="18"/>
      <c r="IQ72" s="18"/>
      <c r="IV72" s="18"/>
      <c r="JA72" s="18"/>
      <c r="JF72" s="18"/>
      <c r="JH72" s="12">
        <f t="shared" ref="JH72:JH102" si="1">AG72+AL72+BF72+BK72+BP72+DI72+DS72+EC72+EH72+EM72+ER72+FB72+FG72+FL72+GA72+GF72+GU72+GZ72+HE72+IX72</f>
        <v>0</v>
      </c>
      <c r="JI72" s="12">
        <f t="shared" ref="JI72:JI102" si="2">AH72+AM72+BG72+BL72+BQ72+DJ72+DT72+ED72+EI72+EN72+ES72+FC72+FH72+FM72+GB72+GG72+GV72+HA72+HF72+IY72</f>
        <v>0</v>
      </c>
      <c r="JJ72" s="12">
        <f t="shared" ref="JJ72:JJ102" si="3">AI72+AN72+BH72+BM72+BR72+DK72+DU72+EE72+EJ72+EO72+ET72+FD72+FI72+FN72+GC72+GH72+GW72+HB72+HG72+IZ72</f>
        <v>0</v>
      </c>
      <c r="JK72" s="12">
        <f t="shared" ref="JK72:JK102" si="4">AJ72+AO72+BI72+BN72+BS72+DL72+DV72+EF72+EK72+EP72+EU72+FE72+FJ72+FO72+GD72+GI72+GX72+HC72+HH72+JA72</f>
        <v>0</v>
      </c>
    </row>
    <row r="73" spans="1:272">
      <c r="A73" s="142">
        <v>2</v>
      </c>
      <c r="B73" s="135" t="s">
        <v>1889</v>
      </c>
      <c r="JH73" s="12">
        <f t="shared" si="1"/>
        <v>0</v>
      </c>
      <c r="JI73" s="12">
        <f t="shared" si="2"/>
        <v>0</v>
      </c>
      <c r="JJ73" s="12">
        <f t="shared" si="3"/>
        <v>0</v>
      </c>
      <c r="JK73" s="12">
        <f t="shared" si="4"/>
        <v>0</v>
      </c>
    </row>
    <row r="74" spans="1:272">
      <c r="A74" s="142">
        <v>3</v>
      </c>
      <c r="B74" s="135" t="s">
        <v>1890</v>
      </c>
      <c r="D74" s="19"/>
      <c r="E74" s="19"/>
      <c r="F74" s="19"/>
      <c r="JH74" s="12">
        <f t="shared" si="1"/>
        <v>0</v>
      </c>
      <c r="JI74" s="12">
        <f t="shared" si="2"/>
        <v>0</v>
      </c>
      <c r="JJ74" s="12">
        <f t="shared" si="3"/>
        <v>0</v>
      </c>
      <c r="JK74" s="12">
        <f t="shared" si="4"/>
        <v>0</v>
      </c>
    </row>
    <row r="75" spans="1:272">
      <c r="A75" s="142">
        <v>4</v>
      </c>
      <c r="B75" s="135" t="s">
        <v>1891</v>
      </c>
      <c r="JH75" s="12">
        <f t="shared" si="1"/>
        <v>0</v>
      </c>
      <c r="JI75" s="12">
        <f t="shared" si="2"/>
        <v>0</v>
      </c>
      <c r="JJ75" s="12">
        <f t="shared" si="3"/>
        <v>0</v>
      </c>
      <c r="JK75" s="12">
        <f t="shared" si="4"/>
        <v>0</v>
      </c>
    </row>
    <row r="76" spans="1:272">
      <c r="A76" s="142">
        <v>5</v>
      </c>
      <c r="B76" s="135" t="s">
        <v>1892</v>
      </c>
      <c r="JH76" s="12">
        <f t="shared" si="1"/>
        <v>0</v>
      </c>
      <c r="JI76" s="12">
        <f t="shared" si="2"/>
        <v>0</v>
      </c>
      <c r="JJ76" s="12">
        <f t="shared" si="3"/>
        <v>0</v>
      </c>
      <c r="JK76" s="12">
        <f t="shared" si="4"/>
        <v>0</v>
      </c>
    </row>
    <row r="77" spans="1:272">
      <c r="A77" s="142">
        <v>6</v>
      </c>
      <c r="B77" s="135" t="s">
        <v>1893</v>
      </c>
      <c r="JH77" s="12">
        <f t="shared" si="1"/>
        <v>0</v>
      </c>
      <c r="JI77" s="12">
        <f t="shared" si="2"/>
        <v>0</v>
      </c>
      <c r="JJ77" s="12">
        <f t="shared" si="3"/>
        <v>0</v>
      </c>
      <c r="JK77" s="12">
        <f t="shared" si="4"/>
        <v>0</v>
      </c>
    </row>
    <row r="78" spans="1:272">
      <c r="A78" s="142">
        <v>7</v>
      </c>
      <c r="B78" s="135" t="s">
        <v>1894</v>
      </c>
      <c r="JH78" s="12">
        <f t="shared" si="1"/>
        <v>0</v>
      </c>
      <c r="JI78" s="12">
        <f t="shared" si="2"/>
        <v>0</v>
      </c>
      <c r="JJ78" s="12">
        <f t="shared" si="3"/>
        <v>0</v>
      </c>
      <c r="JK78" s="12">
        <f t="shared" si="4"/>
        <v>0</v>
      </c>
    </row>
    <row r="79" spans="1:272">
      <c r="A79" s="142">
        <v>8</v>
      </c>
      <c r="B79" s="135" t="s">
        <v>1895</v>
      </c>
      <c r="JH79" s="12">
        <f t="shared" si="1"/>
        <v>0</v>
      </c>
      <c r="JI79" s="12">
        <f t="shared" si="2"/>
        <v>0</v>
      </c>
      <c r="JJ79" s="12">
        <f t="shared" si="3"/>
        <v>0</v>
      </c>
      <c r="JK79" s="12">
        <f t="shared" si="4"/>
        <v>0</v>
      </c>
    </row>
    <row r="80" spans="1:272">
      <c r="A80" s="142">
        <v>9</v>
      </c>
      <c r="B80" s="135" t="s">
        <v>1896</v>
      </c>
      <c r="JH80" s="12">
        <f t="shared" si="1"/>
        <v>0</v>
      </c>
      <c r="JI80" s="12">
        <f t="shared" si="2"/>
        <v>0</v>
      </c>
      <c r="JJ80" s="12">
        <f t="shared" si="3"/>
        <v>0</v>
      </c>
      <c r="JK80" s="12">
        <f t="shared" si="4"/>
        <v>0</v>
      </c>
    </row>
    <row r="81" spans="1:271">
      <c r="A81" s="142">
        <v>10</v>
      </c>
      <c r="B81" s="135" t="s">
        <v>1897</v>
      </c>
      <c r="JH81" s="12">
        <f t="shared" si="1"/>
        <v>0</v>
      </c>
      <c r="JI81" s="12">
        <f t="shared" si="2"/>
        <v>0</v>
      </c>
      <c r="JJ81" s="12">
        <f t="shared" si="3"/>
        <v>0</v>
      </c>
      <c r="JK81" s="12">
        <f t="shared" si="4"/>
        <v>0</v>
      </c>
    </row>
    <row r="82" spans="1:271">
      <c r="A82" s="142">
        <v>11</v>
      </c>
      <c r="B82" s="135" t="s">
        <v>1898</v>
      </c>
      <c r="JH82" s="12">
        <f t="shared" si="1"/>
        <v>0</v>
      </c>
      <c r="JI82" s="12">
        <f t="shared" si="2"/>
        <v>0</v>
      </c>
      <c r="JJ82" s="12">
        <f t="shared" si="3"/>
        <v>0</v>
      </c>
      <c r="JK82" s="12">
        <f t="shared" si="4"/>
        <v>0</v>
      </c>
    </row>
    <row r="83" spans="1:271">
      <c r="A83" s="142">
        <v>12</v>
      </c>
      <c r="B83" s="135" t="s">
        <v>1899</v>
      </c>
      <c r="JH83" s="12">
        <f t="shared" si="1"/>
        <v>0</v>
      </c>
      <c r="JI83" s="12">
        <f t="shared" si="2"/>
        <v>0</v>
      </c>
      <c r="JJ83" s="12">
        <f t="shared" si="3"/>
        <v>0</v>
      </c>
      <c r="JK83" s="12">
        <f t="shared" si="4"/>
        <v>0</v>
      </c>
    </row>
    <row r="84" spans="1:271">
      <c r="A84" s="142">
        <v>13</v>
      </c>
      <c r="B84" s="135" t="s">
        <v>1900</v>
      </c>
      <c r="JH84" s="12">
        <f t="shared" si="1"/>
        <v>0</v>
      </c>
      <c r="JI84" s="12">
        <f t="shared" si="2"/>
        <v>0</v>
      </c>
      <c r="JJ84" s="12">
        <f t="shared" si="3"/>
        <v>0</v>
      </c>
      <c r="JK84" s="12">
        <f t="shared" si="4"/>
        <v>0</v>
      </c>
    </row>
    <row r="85" spans="1:271">
      <c r="A85" s="142">
        <v>14</v>
      </c>
      <c r="B85" s="135" t="s">
        <v>1901</v>
      </c>
      <c r="JH85" s="12">
        <f t="shared" si="1"/>
        <v>0</v>
      </c>
      <c r="JI85" s="12">
        <f t="shared" si="2"/>
        <v>0</v>
      </c>
      <c r="JJ85" s="12">
        <f t="shared" si="3"/>
        <v>0</v>
      </c>
      <c r="JK85" s="12">
        <f t="shared" si="4"/>
        <v>0</v>
      </c>
    </row>
    <row r="86" spans="1:271">
      <c r="A86" s="142">
        <v>15</v>
      </c>
      <c r="B86" s="135" t="s">
        <v>1902</v>
      </c>
      <c r="JH86" s="12">
        <f t="shared" si="1"/>
        <v>0</v>
      </c>
      <c r="JI86" s="12">
        <f t="shared" si="2"/>
        <v>0</v>
      </c>
      <c r="JJ86" s="12">
        <f t="shared" si="3"/>
        <v>0</v>
      </c>
      <c r="JK86" s="12">
        <f t="shared" si="4"/>
        <v>0</v>
      </c>
    </row>
    <row r="87" spans="1:271">
      <c r="A87" s="142">
        <v>16</v>
      </c>
      <c r="B87" s="135" t="s">
        <v>1903</v>
      </c>
      <c r="JH87" s="12">
        <f t="shared" si="1"/>
        <v>0</v>
      </c>
      <c r="JI87" s="12">
        <f t="shared" si="2"/>
        <v>0</v>
      </c>
      <c r="JJ87" s="12">
        <f t="shared" si="3"/>
        <v>0</v>
      </c>
      <c r="JK87" s="12">
        <f t="shared" si="4"/>
        <v>0</v>
      </c>
    </row>
    <row r="88" spans="1:271">
      <c r="A88" s="142">
        <v>17</v>
      </c>
      <c r="B88" s="135" t="s">
        <v>1904</v>
      </c>
      <c r="JH88" s="12">
        <f t="shared" si="1"/>
        <v>0</v>
      </c>
      <c r="JI88" s="12">
        <f t="shared" si="2"/>
        <v>0</v>
      </c>
      <c r="JJ88" s="12">
        <f t="shared" si="3"/>
        <v>0</v>
      </c>
      <c r="JK88" s="12">
        <f t="shared" si="4"/>
        <v>0</v>
      </c>
    </row>
    <row r="89" spans="1:271">
      <c r="A89" s="142">
        <v>18</v>
      </c>
      <c r="B89" s="135" t="s">
        <v>1905</v>
      </c>
      <c r="JH89" s="12">
        <f t="shared" si="1"/>
        <v>0</v>
      </c>
      <c r="JI89" s="12">
        <f t="shared" si="2"/>
        <v>0</v>
      </c>
      <c r="JJ89" s="12">
        <f t="shared" si="3"/>
        <v>0</v>
      </c>
      <c r="JK89" s="12">
        <f t="shared" si="4"/>
        <v>0</v>
      </c>
    </row>
    <row r="90" spans="1:271">
      <c r="A90" s="142">
        <v>19</v>
      </c>
      <c r="B90" s="135" t="s">
        <v>1906</v>
      </c>
      <c r="JH90" s="12">
        <f t="shared" si="1"/>
        <v>0</v>
      </c>
      <c r="JI90" s="12">
        <f t="shared" si="2"/>
        <v>0</v>
      </c>
      <c r="JJ90" s="12">
        <f t="shared" si="3"/>
        <v>0</v>
      </c>
      <c r="JK90" s="12">
        <f t="shared" si="4"/>
        <v>0</v>
      </c>
    </row>
    <row r="91" spans="1:271">
      <c r="A91" s="142">
        <v>20</v>
      </c>
      <c r="B91" s="135" t="s">
        <v>1907</v>
      </c>
      <c r="JH91" s="12">
        <f t="shared" si="1"/>
        <v>0</v>
      </c>
      <c r="JI91" s="12">
        <f t="shared" si="2"/>
        <v>0</v>
      </c>
      <c r="JJ91" s="12">
        <f t="shared" si="3"/>
        <v>0</v>
      </c>
      <c r="JK91" s="12">
        <f t="shared" si="4"/>
        <v>0</v>
      </c>
    </row>
    <row r="92" spans="1:271">
      <c r="A92" s="142">
        <v>21</v>
      </c>
      <c r="B92" s="135" t="s">
        <v>1908</v>
      </c>
      <c r="JH92" s="12">
        <f t="shared" si="1"/>
        <v>0</v>
      </c>
      <c r="JI92" s="12">
        <f t="shared" si="2"/>
        <v>0</v>
      </c>
      <c r="JJ92" s="12">
        <f t="shared" si="3"/>
        <v>0</v>
      </c>
      <c r="JK92" s="12">
        <f t="shared" si="4"/>
        <v>0</v>
      </c>
    </row>
    <row r="93" spans="1:271">
      <c r="A93" s="142">
        <v>22</v>
      </c>
      <c r="B93" s="135" t="s">
        <v>1909</v>
      </c>
      <c r="JH93" s="12">
        <f t="shared" si="1"/>
        <v>0</v>
      </c>
      <c r="JI93" s="12">
        <f t="shared" si="2"/>
        <v>0</v>
      </c>
      <c r="JJ93" s="12">
        <f t="shared" si="3"/>
        <v>0</v>
      </c>
      <c r="JK93" s="12">
        <f t="shared" si="4"/>
        <v>0</v>
      </c>
    </row>
    <row r="94" spans="1:271">
      <c r="A94" s="142">
        <v>23</v>
      </c>
      <c r="B94" s="135" t="s">
        <v>1910</v>
      </c>
      <c r="JH94" s="12">
        <f t="shared" si="1"/>
        <v>0</v>
      </c>
      <c r="JI94" s="12">
        <f t="shared" si="2"/>
        <v>0</v>
      </c>
      <c r="JJ94" s="12">
        <f t="shared" si="3"/>
        <v>0</v>
      </c>
      <c r="JK94" s="12">
        <f t="shared" si="4"/>
        <v>0</v>
      </c>
    </row>
    <row r="95" spans="1:271">
      <c r="A95" s="142">
        <v>24</v>
      </c>
      <c r="B95" s="135" t="s">
        <v>1911</v>
      </c>
      <c r="JH95" s="12">
        <f t="shared" si="1"/>
        <v>0</v>
      </c>
      <c r="JI95" s="12">
        <f t="shared" si="2"/>
        <v>0</v>
      </c>
      <c r="JJ95" s="12">
        <f t="shared" si="3"/>
        <v>0</v>
      </c>
      <c r="JK95" s="12">
        <f t="shared" si="4"/>
        <v>0</v>
      </c>
    </row>
    <row r="96" spans="1:271">
      <c r="A96" s="142">
        <v>25</v>
      </c>
      <c r="B96" s="135" t="s">
        <v>1912</v>
      </c>
      <c r="JH96" s="12">
        <f t="shared" si="1"/>
        <v>0</v>
      </c>
      <c r="JI96" s="12">
        <f t="shared" si="2"/>
        <v>0</v>
      </c>
      <c r="JJ96" s="12">
        <f t="shared" si="3"/>
        <v>0</v>
      </c>
      <c r="JK96" s="12">
        <f t="shared" si="4"/>
        <v>0</v>
      </c>
    </row>
    <row r="97" spans="1:271">
      <c r="A97" s="142">
        <v>26</v>
      </c>
      <c r="B97" s="135" t="s">
        <v>1913</v>
      </c>
      <c r="FB97" s="1">
        <v>19</v>
      </c>
      <c r="FC97" s="1">
        <v>100000</v>
      </c>
      <c r="FD97" s="1">
        <v>0</v>
      </c>
      <c r="FE97" s="1">
        <f>FC97+FD97</f>
        <v>100000</v>
      </c>
      <c r="FG97" s="1">
        <v>20</v>
      </c>
      <c r="FH97" s="1">
        <v>20000</v>
      </c>
      <c r="FI97" s="1">
        <v>0</v>
      </c>
      <c r="FJ97" s="1">
        <f>FH97+FI97</f>
        <v>20000</v>
      </c>
      <c r="FL97" s="1">
        <v>0</v>
      </c>
      <c r="FM97" s="1">
        <v>0</v>
      </c>
      <c r="FN97" s="1">
        <v>0</v>
      </c>
      <c r="FO97" s="1">
        <f>FM97+FN97</f>
        <v>0</v>
      </c>
      <c r="GA97" s="1">
        <v>0</v>
      </c>
      <c r="GB97" s="1">
        <v>0</v>
      </c>
      <c r="GC97" s="1">
        <v>0</v>
      </c>
      <c r="JH97" s="12">
        <f t="shared" si="1"/>
        <v>39</v>
      </c>
      <c r="JI97" s="12">
        <f t="shared" si="2"/>
        <v>120000</v>
      </c>
      <c r="JJ97" s="12">
        <f t="shared" si="3"/>
        <v>0</v>
      </c>
      <c r="JK97" s="12">
        <f t="shared" si="4"/>
        <v>120000</v>
      </c>
    </row>
    <row r="98" spans="1:271">
      <c r="A98" s="142">
        <v>27</v>
      </c>
      <c r="B98" s="135" t="s">
        <v>1914</v>
      </c>
      <c r="FO98" s="1">
        <f t="shared" ref="FO98:FO102" si="5">FM98+FN98</f>
        <v>0</v>
      </c>
      <c r="JH98" s="12">
        <f t="shared" si="1"/>
        <v>0</v>
      </c>
      <c r="JI98" s="12">
        <f t="shared" si="2"/>
        <v>0</v>
      </c>
      <c r="JJ98" s="12">
        <f t="shared" si="3"/>
        <v>0</v>
      </c>
      <c r="JK98" s="12">
        <f t="shared" si="4"/>
        <v>0</v>
      </c>
    </row>
    <row r="99" spans="1:271">
      <c r="A99" s="142">
        <v>28</v>
      </c>
      <c r="B99" s="135" t="s">
        <v>1915</v>
      </c>
      <c r="FO99" s="1">
        <f t="shared" si="5"/>
        <v>0</v>
      </c>
      <c r="JH99" s="12">
        <f t="shared" si="1"/>
        <v>0</v>
      </c>
      <c r="JI99" s="12">
        <f t="shared" si="2"/>
        <v>0</v>
      </c>
      <c r="JJ99" s="12">
        <f t="shared" si="3"/>
        <v>0</v>
      </c>
      <c r="JK99" s="12">
        <f t="shared" si="4"/>
        <v>0</v>
      </c>
    </row>
    <row r="100" spans="1:271">
      <c r="A100" s="142">
        <v>29</v>
      </c>
      <c r="B100" s="135" t="s">
        <v>1916</v>
      </c>
      <c r="FO100" s="1">
        <f t="shared" si="5"/>
        <v>0</v>
      </c>
      <c r="JH100" s="12">
        <f t="shared" si="1"/>
        <v>0</v>
      </c>
      <c r="JI100" s="12">
        <f t="shared" si="2"/>
        <v>0</v>
      </c>
      <c r="JJ100" s="12">
        <f t="shared" si="3"/>
        <v>0</v>
      </c>
      <c r="JK100" s="12">
        <f t="shared" si="4"/>
        <v>0</v>
      </c>
    </row>
    <row r="101" spans="1:271">
      <c r="A101" s="142">
        <v>31</v>
      </c>
      <c r="B101" s="135" t="s">
        <v>1917</v>
      </c>
      <c r="FO101" s="1">
        <f t="shared" si="5"/>
        <v>0</v>
      </c>
      <c r="JH101" s="12">
        <f t="shared" si="1"/>
        <v>0</v>
      </c>
      <c r="JI101" s="12">
        <f t="shared" si="2"/>
        <v>0</v>
      </c>
      <c r="JJ101" s="12">
        <f t="shared" si="3"/>
        <v>0</v>
      </c>
      <c r="JK101" s="12">
        <f t="shared" si="4"/>
        <v>0</v>
      </c>
    </row>
    <row r="102" spans="1:271">
      <c r="A102" s="142">
        <v>31</v>
      </c>
      <c r="B102" s="135" t="s">
        <v>1918</v>
      </c>
      <c r="FL102" s="1">
        <v>3</v>
      </c>
      <c r="FM102" s="1">
        <v>25000</v>
      </c>
      <c r="FN102" s="1">
        <v>0</v>
      </c>
      <c r="FO102" s="1">
        <f t="shared" si="5"/>
        <v>25000</v>
      </c>
      <c r="JH102" s="12">
        <f t="shared" si="1"/>
        <v>3</v>
      </c>
      <c r="JI102" s="12">
        <f t="shared" si="2"/>
        <v>25000</v>
      </c>
      <c r="JJ102" s="12">
        <f t="shared" si="3"/>
        <v>0</v>
      </c>
      <c r="JK102" s="12">
        <f t="shared" si="4"/>
        <v>25000</v>
      </c>
    </row>
    <row r="103" spans="1:271" s="155" customFormat="1">
      <c r="A103" s="143">
        <v>32</v>
      </c>
      <c r="B103" s="137" t="s">
        <v>52</v>
      </c>
      <c r="C103" s="137">
        <f>SUM(C72:C102)</f>
        <v>0</v>
      </c>
      <c r="D103" s="137">
        <f>SUM(D72:D102)</f>
        <v>0</v>
      </c>
      <c r="E103" s="137">
        <f>SUM(E72:E102)</f>
        <v>0</v>
      </c>
      <c r="F103" s="137">
        <f>SUM(F72:F102)</f>
        <v>0</v>
      </c>
      <c r="H103" s="137">
        <f>SUM(H72:H102)</f>
        <v>0</v>
      </c>
      <c r="I103" s="137">
        <f>SUM(I72:I102)</f>
        <v>0</v>
      </c>
      <c r="J103" s="137">
        <f>SUM(J72:J102)</f>
        <v>0</v>
      </c>
      <c r="K103" s="137">
        <f>SUM(K72:K102)</f>
        <v>0</v>
      </c>
      <c r="M103" s="137">
        <f>SUM(M72:M102)</f>
        <v>0</v>
      </c>
      <c r="N103" s="137">
        <f>SUM(N72:N102)</f>
        <v>0</v>
      </c>
      <c r="O103" s="137">
        <f>SUM(O72:O102)</f>
        <v>0</v>
      </c>
      <c r="P103" s="137">
        <f>SUM(P72:P102)</f>
        <v>0</v>
      </c>
      <c r="R103" s="137">
        <f>SUM(R72:R102)</f>
        <v>0</v>
      </c>
      <c r="S103" s="137">
        <f>SUM(S72:S102)</f>
        <v>0</v>
      </c>
      <c r="T103" s="137">
        <f>SUM(T72:T102)</f>
        <v>0</v>
      </c>
      <c r="U103" s="137">
        <f>SUM(U72:U102)</f>
        <v>0</v>
      </c>
      <c r="W103" s="137">
        <f>SUM(W72:W102)</f>
        <v>0</v>
      </c>
      <c r="X103" s="137">
        <f>SUM(X72:X102)</f>
        <v>0</v>
      </c>
      <c r="Y103" s="137">
        <f>SUM(Y72:Y102)</f>
        <v>0</v>
      </c>
      <c r="Z103" s="137">
        <f>SUM(Z72:Z102)</f>
        <v>0</v>
      </c>
      <c r="AB103" s="137">
        <f>SUM(AB72:AB102)</f>
        <v>0</v>
      </c>
      <c r="AC103" s="137">
        <f>SUM(AC72:AC102)</f>
        <v>0</v>
      </c>
      <c r="AD103" s="137">
        <f>SUM(AD72:AD102)</f>
        <v>0</v>
      </c>
      <c r="AE103" s="137">
        <f>SUM(AE72:AE102)</f>
        <v>0</v>
      </c>
      <c r="AG103" s="137">
        <f>SUM(AG72:AG102)</f>
        <v>0</v>
      </c>
      <c r="AH103" s="137">
        <f>SUM(AH72:AH102)</f>
        <v>0</v>
      </c>
      <c r="AI103" s="137">
        <f>SUM(AI72:AI102)</f>
        <v>0</v>
      </c>
      <c r="AJ103" s="137">
        <f>SUM(AJ72:AJ102)</f>
        <v>0</v>
      </c>
      <c r="AL103" s="137">
        <f>SUM(AL72:AL102)</f>
        <v>0</v>
      </c>
      <c r="AM103" s="137">
        <f>SUM(AM72:AM102)</f>
        <v>0</v>
      </c>
      <c r="AN103" s="137">
        <f>SUM(AN72:AN102)</f>
        <v>0</v>
      </c>
      <c r="AO103" s="137">
        <f>SUM(AO72:AO102)</f>
        <v>0</v>
      </c>
      <c r="AQ103" s="137">
        <f>SUM(AQ72:AQ102)</f>
        <v>0</v>
      </c>
      <c r="AR103" s="137">
        <f>SUM(AR72:AR102)</f>
        <v>0</v>
      </c>
      <c r="AS103" s="137">
        <f>SUM(AS72:AS102)</f>
        <v>0</v>
      </c>
      <c r="AT103" s="137">
        <f>SUM(AT72:AT102)</f>
        <v>0</v>
      </c>
      <c r="AV103" s="137">
        <f>SUM(AV72:AV102)</f>
        <v>0</v>
      </c>
      <c r="AW103" s="137">
        <f>SUM(AW72:AW102)</f>
        <v>0</v>
      </c>
      <c r="AX103" s="137">
        <f>SUM(AX72:AX102)</f>
        <v>0</v>
      </c>
      <c r="AY103" s="137">
        <f>SUM(AY72:AY102)</f>
        <v>0</v>
      </c>
      <c r="BA103" s="137">
        <f>SUM(BA72:BA102)</f>
        <v>0</v>
      </c>
      <c r="BB103" s="137">
        <f>SUM(BB72:BB102)</f>
        <v>0</v>
      </c>
      <c r="BC103" s="137">
        <f>SUM(BC72:BC102)</f>
        <v>0</v>
      </c>
      <c r="BD103" s="137">
        <f>SUM(BD72:BD102)</f>
        <v>0</v>
      </c>
      <c r="BF103" s="137">
        <f>SUM(BF72:BF102)</f>
        <v>0</v>
      </c>
      <c r="BG103" s="137">
        <f>SUM(BG72:BG102)</f>
        <v>0</v>
      </c>
      <c r="BH103" s="137">
        <f>SUM(BH72:BH102)</f>
        <v>0</v>
      </c>
      <c r="BI103" s="137">
        <f>SUM(BI72:BI102)</f>
        <v>0</v>
      </c>
      <c r="BK103" s="137">
        <f>SUM(BK72:BK102)</f>
        <v>0</v>
      </c>
      <c r="BL103" s="137">
        <f>SUM(BL72:BL102)</f>
        <v>0</v>
      </c>
      <c r="BM103" s="137">
        <f>SUM(BM72:BM102)</f>
        <v>0</v>
      </c>
      <c r="BN103" s="137">
        <f>SUM(BN72:BN102)</f>
        <v>0</v>
      </c>
      <c r="BP103" s="137">
        <f>SUM(BP72:BP102)</f>
        <v>0</v>
      </c>
      <c r="BQ103" s="137">
        <f>SUM(BQ72:BQ102)</f>
        <v>0</v>
      </c>
      <c r="BR103" s="137">
        <f>SUM(BR72:BR102)</f>
        <v>0</v>
      </c>
      <c r="BS103" s="137">
        <f>SUM(BS72:BS102)</f>
        <v>0</v>
      </c>
      <c r="BU103" s="137">
        <f>SUM(BU72:BU102)</f>
        <v>0</v>
      </c>
      <c r="BV103" s="137">
        <f>SUM(BV72:BV102)</f>
        <v>0</v>
      </c>
      <c r="BW103" s="137">
        <f>SUM(BW72:BW102)</f>
        <v>0</v>
      </c>
      <c r="BX103" s="137">
        <f>SUM(BX72:BX102)</f>
        <v>0</v>
      </c>
      <c r="BZ103" s="137">
        <f>SUM(BZ72:BZ102)</f>
        <v>0</v>
      </c>
      <c r="CA103" s="137">
        <f>SUM(CA72:CA102)</f>
        <v>0</v>
      </c>
      <c r="CB103" s="137">
        <f>SUM(CB72:CB102)</f>
        <v>0</v>
      </c>
      <c r="CC103" s="137">
        <f>SUM(CC72:CC102)</f>
        <v>0</v>
      </c>
      <c r="CE103" s="137">
        <f>SUM(CE72:CE102)</f>
        <v>0</v>
      </c>
      <c r="CF103" s="137">
        <f>SUM(CF72:CF102)</f>
        <v>0</v>
      </c>
      <c r="CG103" s="137">
        <f>SUM(CG72:CG102)</f>
        <v>0</v>
      </c>
      <c r="CH103" s="137">
        <f>SUM(CH72:CH102)</f>
        <v>0</v>
      </c>
      <c r="CJ103" s="137">
        <f>SUM(CJ72:CJ102)</f>
        <v>0</v>
      </c>
      <c r="CK103" s="137">
        <f>SUM(CK72:CK102)</f>
        <v>0</v>
      </c>
      <c r="CL103" s="137">
        <f>SUM(CL72:CL102)</f>
        <v>0</v>
      </c>
      <c r="CM103" s="137">
        <f>SUM(CM72:CM102)</f>
        <v>0</v>
      </c>
      <c r="CO103" s="137">
        <f>SUM(CO72:CO102)</f>
        <v>0</v>
      </c>
      <c r="CP103" s="137">
        <f>SUM(CP72:CP102)</f>
        <v>0</v>
      </c>
      <c r="CQ103" s="137">
        <f>SUM(CQ72:CQ102)</f>
        <v>0</v>
      </c>
      <c r="CR103" s="137">
        <f>SUM(CR72:CR102)</f>
        <v>0</v>
      </c>
      <c r="CT103" s="137">
        <f>SUM(CT72:CT102)</f>
        <v>0</v>
      </c>
      <c r="CU103" s="137">
        <f>SUM(CU72:CU102)</f>
        <v>0</v>
      </c>
      <c r="CV103" s="137">
        <f>SUM(CV72:CV102)</f>
        <v>0</v>
      </c>
      <c r="CW103" s="137">
        <f>SUM(CW72:CW102)</f>
        <v>0</v>
      </c>
      <c r="CY103" s="137">
        <f>SUM(CY72:CY102)</f>
        <v>0</v>
      </c>
      <c r="CZ103" s="137">
        <f>SUM(CZ72:CZ102)</f>
        <v>0</v>
      </c>
      <c r="DA103" s="137">
        <f>SUM(DA72:DA102)</f>
        <v>0</v>
      </c>
      <c r="DB103" s="137">
        <f>SUM(DB72:DB102)</f>
        <v>0</v>
      </c>
      <c r="DD103" s="137">
        <f>SUM(DD72:DD102)</f>
        <v>0</v>
      </c>
      <c r="DE103" s="137">
        <f>SUM(DE72:DE102)</f>
        <v>0</v>
      </c>
      <c r="DF103" s="137">
        <f>SUM(DF72:DF102)</f>
        <v>0</v>
      </c>
      <c r="DG103" s="137">
        <f>SUM(DG72:DG102)</f>
        <v>0</v>
      </c>
      <c r="DI103" s="137">
        <f>SUM(DI72:DI102)</f>
        <v>0</v>
      </c>
      <c r="DJ103" s="137">
        <f>SUM(DJ72:DJ102)</f>
        <v>0</v>
      </c>
      <c r="DK103" s="137">
        <f>SUM(DK72:DK102)</f>
        <v>0</v>
      </c>
      <c r="DL103" s="137">
        <f>SUM(DL72:DL102)</f>
        <v>0</v>
      </c>
      <c r="DN103" s="137">
        <f>SUM(DN72:DN102)</f>
        <v>0</v>
      </c>
      <c r="DO103" s="137">
        <f>SUM(DO72:DO102)</f>
        <v>0</v>
      </c>
      <c r="DP103" s="137">
        <f>SUM(DP72:DP102)</f>
        <v>0</v>
      </c>
      <c r="DQ103" s="137">
        <f>SUM(DQ72:DQ102)</f>
        <v>0</v>
      </c>
      <c r="DS103" s="137">
        <f>SUM(DS72:DS102)</f>
        <v>0</v>
      </c>
      <c r="DT103" s="137">
        <f>SUM(DT72:DT102)</f>
        <v>0</v>
      </c>
      <c r="DU103" s="137">
        <f>SUM(DU72:DU102)</f>
        <v>0</v>
      </c>
      <c r="DV103" s="137">
        <f>SUM(DV72:DV102)</f>
        <v>0</v>
      </c>
      <c r="DX103" s="137">
        <f>SUM(DX72:DX102)</f>
        <v>0</v>
      </c>
      <c r="DY103" s="137">
        <f>SUM(DY72:DY102)</f>
        <v>0</v>
      </c>
      <c r="DZ103" s="137">
        <f>SUM(DZ72:DZ102)</f>
        <v>0</v>
      </c>
      <c r="EA103" s="137">
        <f>SUM(EA72:EA102)</f>
        <v>0</v>
      </c>
      <c r="EC103" s="137">
        <f>SUM(EC72:EC102)</f>
        <v>0</v>
      </c>
      <c r="ED103" s="137">
        <f>SUM(ED72:ED102)</f>
        <v>0</v>
      </c>
      <c r="EE103" s="137">
        <f>SUM(EE72:EE102)</f>
        <v>0</v>
      </c>
      <c r="EF103" s="137">
        <f>SUM(EF72:EF102)</f>
        <v>0</v>
      </c>
      <c r="EH103" s="137">
        <f>SUM(EH72:EH102)</f>
        <v>0</v>
      </c>
      <c r="EI103" s="137">
        <f>SUM(EI72:EI102)</f>
        <v>0</v>
      </c>
      <c r="EJ103" s="137">
        <f>SUM(EJ72:EJ102)</f>
        <v>0</v>
      </c>
      <c r="EK103" s="137">
        <f>SUM(EK72:EK102)</f>
        <v>0</v>
      </c>
      <c r="EM103" s="137">
        <f>SUM(EM72:EM102)</f>
        <v>0</v>
      </c>
      <c r="EN103" s="137">
        <f>SUM(EN72:EN102)</f>
        <v>0</v>
      </c>
      <c r="EO103" s="137">
        <f>SUM(EO72:EO102)</f>
        <v>0</v>
      </c>
      <c r="EP103" s="137">
        <f>SUM(EP72:EP102)</f>
        <v>0</v>
      </c>
      <c r="ER103" s="137">
        <f>SUM(ER72:ER102)</f>
        <v>0</v>
      </c>
      <c r="ES103" s="137">
        <f>SUM(ES72:ES102)</f>
        <v>0</v>
      </c>
      <c r="ET103" s="137">
        <f>SUM(ET72:ET102)</f>
        <v>0</v>
      </c>
      <c r="EU103" s="137">
        <f>SUM(EU72:EU102)</f>
        <v>0</v>
      </c>
      <c r="EW103" s="137">
        <f>SUM(EW72:EW102)</f>
        <v>0</v>
      </c>
      <c r="EX103" s="137">
        <f>SUM(EX72:EX102)</f>
        <v>0</v>
      </c>
      <c r="EY103" s="137">
        <f>SUM(EY72:EY102)</f>
        <v>0</v>
      </c>
      <c r="EZ103" s="137">
        <f>SUM(EZ72:EZ102)</f>
        <v>0</v>
      </c>
      <c r="FB103" s="137">
        <f>SUM(FB72:FB102)</f>
        <v>19</v>
      </c>
      <c r="FC103" s="137">
        <f>SUM(FC72:FC102)</f>
        <v>100000</v>
      </c>
      <c r="FD103" s="137">
        <f>SUM(FD72:FD102)</f>
        <v>0</v>
      </c>
      <c r="FE103" s="137">
        <f>SUM(FE72:FE102)</f>
        <v>100000</v>
      </c>
      <c r="FG103" s="137">
        <f>SUM(FG72:FG102)</f>
        <v>20</v>
      </c>
      <c r="FH103" s="137">
        <f>SUM(FH72:FH102)</f>
        <v>20000</v>
      </c>
      <c r="FI103" s="137">
        <f>SUM(FI72:FI102)</f>
        <v>0</v>
      </c>
      <c r="FJ103" s="137">
        <f>SUM(FJ72:FJ102)</f>
        <v>20000</v>
      </c>
      <c r="FL103" s="137">
        <f>SUM(FL72:FL102)</f>
        <v>3</v>
      </c>
      <c r="FM103" s="137">
        <f>SUM(FM72:FM102)</f>
        <v>25000</v>
      </c>
      <c r="FN103" s="137">
        <f>SUM(FN72:FN102)</f>
        <v>0</v>
      </c>
      <c r="FO103" s="137">
        <f>SUM(FO72:FO102)</f>
        <v>25000</v>
      </c>
      <c r="FQ103" s="137">
        <f>SUM(FQ72:FQ102)</f>
        <v>0</v>
      </c>
      <c r="FR103" s="137">
        <f>SUM(FR72:FR102)</f>
        <v>0</v>
      </c>
      <c r="FS103" s="137">
        <f>SUM(FS72:FS102)</f>
        <v>0</v>
      </c>
      <c r="FT103" s="137">
        <f>SUM(FT72:FT102)</f>
        <v>0</v>
      </c>
      <c r="FV103" s="137">
        <f>SUM(FV72:FV102)</f>
        <v>0</v>
      </c>
      <c r="FW103" s="137">
        <f>SUM(FW72:FW102)</f>
        <v>0</v>
      </c>
      <c r="FX103" s="137">
        <f>SUM(FX72:FX102)</f>
        <v>0</v>
      </c>
      <c r="FY103" s="137">
        <f>SUM(FY72:FY102)</f>
        <v>0</v>
      </c>
      <c r="GA103" s="137">
        <f>SUM(GA72:GA102)</f>
        <v>0</v>
      </c>
      <c r="GB103" s="137">
        <f>SUM(GB72:GB102)</f>
        <v>0</v>
      </c>
      <c r="GC103" s="137">
        <f>SUM(GC72:GC102)</f>
        <v>0</v>
      </c>
      <c r="GD103" s="137">
        <f>SUM(GD72:GD102)</f>
        <v>0</v>
      </c>
      <c r="GF103" s="137">
        <f>SUM(GF72:GF102)</f>
        <v>0</v>
      </c>
      <c r="GG103" s="137">
        <f>SUM(GG72:GG102)</f>
        <v>0</v>
      </c>
      <c r="GH103" s="137">
        <f>SUM(GH72:GH102)</f>
        <v>0</v>
      </c>
      <c r="GI103" s="137">
        <f>SUM(GI72:GI102)</f>
        <v>0</v>
      </c>
      <c r="GK103" s="137">
        <f>SUM(GK72:GK102)</f>
        <v>0</v>
      </c>
      <c r="GL103" s="137">
        <f>SUM(GL72:GL102)</f>
        <v>0</v>
      </c>
      <c r="GM103" s="137">
        <f>SUM(GM72:GM102)</f>
        <v>0</v>
      </c>
      <c r="GN103" s="137">
        <f>SUM(GN72:GN102)</f>
        <v>0</v>
      </c>
      <c r="GP103" s="137">
        <f>SUM(GP72:GP102)</f>
        <v>0</v>
      </c>
      <c r="GQ103" s="137">
        <f>SUM(GQ72:GQ102)</f>
        <v>0</v>
      </c>
      <c r="GR103" s="137">
        <f>SUM(GR72:GR102)</f>
        <v>0</v>
      </c>
      <c r="GS103" s="137">
        <f>SUM(GS72:GS102)</f>
        <v>0</v>
      </c>
      <c r="GU103" s="137">
        <f>SUM(GU72:GU102)</f>
        <v>0</v>
      </c>
      <c r="GV103" s="137">
        <f>SUM(GV72:GV102)</f>
        <v>0</v>
      </c>
      <c r="GW103" s="137">
        <f>SUM(GW72:GW102)</f>
        <v>0</v>
      </c>
      <c r="GX103" s="137">
        <f>SUM(GX72:GX102)</f>
        <v>0</v>
      </c>
      <c r="GZ103" s="137">
        <f>SUM(GZ72:GZ102)</f>
        <v>0</v>
      </c>
      <c r="HA103" s="137">
        <f>SUM(HA72:HA102)</f>
        <v>0</v>
      </c>
      <c r="HB103" s="137">
        <f>SUM(HB72:HB102)</f>
        <v>0</v>
      </c>
      <c r="HC103" s="137">
        <f>SUM(HC72:HC102)</f>
        <v>0</v>
      </c>
      <c r="HE103" s="137">
        <f>SUM(HE72:HE102)</f>
        <v>0</v>
      </c>
      <c r="HF103" s="137">
        <f>SUM(HF72:HF102)</f>
        <v>0</v>
      </c>
      <c r="HG103" s="137">
        <f>SUM(HG72:HG102)</f>
        <v>0</v>
      </c>
      <c r="HH103" s="137">
        <f>SUM(HH72:HH102)</f>
        <v>0</v>
      </c>
      <c r="HJ103" s="137">
        <f>SUM(HJ72:HJ102)</f>
        <v>0</v>
      </c>
      <c r="HK103" s="137">
        <f>SUM(HK72:HK102)</f>
        <v>0</v>
      </c>
      <c r="HL103" s="137">
        <f>SUM(HL72:HL102)</f>
        <v>0</v>
      </c>
      <c r="HM103" s="137">
        <f>SUM(HM72:HM102)</f>
        <v>0</v>
      </c>
      <c r="HO103" s="137">
        <f>SUM(HO72:HO102)</f>
        <v>0</v>
      </c>
      <c r="HP103" s="137">
        <f>SUM(HP72:HP102)</f>
        <v>0</v>
      </c>
      <c r="HQ103" s="137">
        <f>SUM(HQ72:HQ102)</f>
        <v>0</v>
      </c>
      <c r="HR103" s="137">
        <f>SUM(HR72:HR102)</f>
        <v>0</v>
      </c>
      <c r="HT103" s="137">
        <f>SUM(HT72:HT102)</f>
        <v>0</v>
      </c>
      <c r="HU103" s="137">
        <f>SUM(HU72:HU102)</f>
        <v>0</v>
      </c>
      <c r="HV103" s="137">
        <f>SUM(HV72:HV102)</f>
        <v>0</v>
      </c>
      <c r="HW103" s="137">
        <f>SUM(HW72:HW102)</f>
        <v>0</v>
      </c>
      <c r="HY103" s="137">
        <f>SUM(HY72:HY102)</f>
        <v>0</v>
      </c>
      <c r="HZ103" s="137">
        <f>SUM(HZ72:HZ102)</f>
        <v>0</v>
      </c>
      <c r="IA103" s="137">
        <f>SUM(IA72:IA102)</f>
        <v>0</v>
      </c>
      <c r="IB103" s="137">
        <f>SUM(IB72:IB102)</f>
        <v>0</v>
      </c>
      <c r="ID103" s="137">
        <f>SUM(ID72:ID102)</f>
        <v>0</v>
      </c>
      <c r="IE103" s="137">
        <f>SUM(IE72:IE102)</f>
        <v>0</v>
      </c>
      <c r="IF103" s="137">
        <f>SUM(IF72:IF102)</f>
        <v>0</v>
      </c>
      <c r="IG103" s="137">
        <f>SUM(IG72:IG102)</f>
        <v>0</v>
      </c>
      <c r="II103" s="137">
        <f>SUM(II72:II102)</f>
        <v>0</v>
      </c>
      <c r="IJ103" s="137">
        <f>SUM(IJ72:IJ102)</f>
        <v>0</v>
      </c>
      <c r="IK103" s="137">
        <f>SUM(IK72:IK102)</f>
        <v>0</v>
      </c>
      <c r="IL103" s="137">
        <f>SUM(IL72:IL102)</f>
        <v>0</v>
      </c>
      <c r="IN103" s="137">
        <f>SUM(IN72:IN102)</f>
        <v>0</v>
      </c>
      <c r="IO103" s="137">
        <f>SUM(IO72:IO102)</f>
        <v>0</v>
      </c>
      <c r="IP103" s="137">
        <f>SUM(IP72:IP102)</f>
        <v>0</v>
      </c>
      <c r="IQ103" s="137">
        <f>SUM(IQ72:IQ102)</f>
        <v>0</v>
      </c>
      <c r="IS103" s="137">
        <f>SUM(IS72:IS102)</f>
        <v>0</v>
      </c>
      <c r="IT103" s="137">
        <f>SUM(IT72:IT102)</f>
        <v>0</v>
      </c>
      <c r="IU103" s="137">
        <f>SUM(IU72:IU102)</f>
        <v>0</v>
      </c>
      <c r="IV103" s="137">
        <f>SUM(IV72:IV102)</f>
        <v>0</v>
      </c>
      <c r="IX103" s="137">
        <f>SUM(IX72:IX102)</f>
        <v>0</v>
      </c>
      <c r="IY103" s="137">
        <f>SUM(IY72:IY102)</f>
        <v>0</v>
      </c>
      <c r="IZ103" s="137">
        <f>SUM(IZ72:IZ102)</f>
        <v>0</v>
      </c>
      <c r="JA103" s="137">
        <f>SUM(JA72:JA102)</f>
        <v>0</v>
      </c>
      <c r="JC103" s="137">
        <f>SUM(JC72:JC102)</f>
        <v>0</v>
      </c>
      <c r="JD103" s="137">
        <f>SUM(JD72:JD102)</f>
        <v>0</v>
      </c>
      <c r="JE103" s="137">
        <f>SUM(JE72:JE102)</f>
        <v>0</v>
      </c>
      <c r="JF103" s="137">
        <f>SUM(JF72:JF102)</f>
        <v>0</v>
      </c>
      <c r="JH103" s="137">
        <f>SUM(JH72:JH102)</f>
        <v>42</v>
      </c>
      <c r="JI103" s="137">
        <f>SUM(JI72:JI102)</f>
        <v>145000</v>
      </c>
      <c r="JJ103" s="137">
        <f>SUM(JJ72:JJ102)</f>
        <v>0</v>
      </c>
      <c r="JK103" s="137">
        <f>SUM(JK72:JK102)</f>
        <v>145000</v>
      </c>
    </row>
    <row r="104" spans="1:271" s="154" customFormat="1">
      <c r="A104" s="144">
        <v>33</v>
      </c>
      <c r="B104" s="145" t="s">
        <v>1919</v>
      </c>
      <c r="C104" s="138">
        <v>0</v>
      </c>
      <c r="D104" s="138">
        <f>D105-D103</f>
        <v>0</v>
      </c>
      <c r="E104" s="138">
        <f>E105-E103</f>
        <v>0</v>
      </c>
      <c r="F104" s="138">
        <f>F105-F103</f>
        <v>0</v>
      </c>
      <c r="H104" s="138">
        <v>0</v>
      </c>
      <c r="I104" s="138">
        <f>I105-I103</f>
        <v>0</v>
      </c>
      <c r="J104" s="138">
        <f>J105-J103</f>
        <v>0</v>
      </c>
      <c r="K104" s="138">
        <f>K105-K103</f>
        <v>0</v>
      </c>
      <c r="M104" s="138">
        <v>0</v>
      </c>
      <c r="N104" s="138">
        <f>N105-N103</f>
        <v>0</v>
      </c>
      <c r="O104" s="138">
        <f>O105-O103</f>
        <v>0</v>
      </c>
      <c r="P104" s="138">
        <f>P105-P103</f>
        <v>0</v>
      </c>
      <c r="R104" s="138">
        <v>0</v>
      </c>
      <c r="S104" s="138">
        <f>S105-S103</f>
        <v>0</v>
      </c>
      <c r="T104" s="138">
        <f>T105-T103</f>
        <v>0</v>
      </c>
      <c r="U104" s="138">
        <f>U105-U103</f>
        <v>0</v>
      </c>
      <c r="W104" s="138">
        <v>0</v>
      </c>
      <c r="X104" s="138">
        <f>X105-X103</f>
        <v>0</v>
      </c>
      <c r="Y104" s="138">
        <f>Y105-Y103</f>
        <v>0</v>
      </c>
      <c r="Z104" s="138">
        <f>Z105-Z103</f>
        <v>0</v>
      </c>
      <c r="AB104" s="138">
        <v>0</v>
      </c>
      <c r="AC104" s="138">
        <f>AC105-AC103</f>
        <v>0</v>
      </c>
      <c r="AD104" s="138">
        <f>AD105-AD103</f>
        <v>0</v>
      </c>
      <c r="AE104" s="138">
        <f>AE105-AE103</f>
        <v>0</v>
      </c>
      <c r="AG104" s="138">
        <v>0</v>
      </c>
      <c r="AH104" s="138">
        <f>AH105-AH103</f>
        <v>109000</v>
      </c>
      <c r="AI104" s="138">
        <f>AI105-AI103</f>
        <v>0</v>
      </c>
      <c r="AJ104" s="138">
        <f>AJ105-AJ103</f>
        <v>109000</v>
      </c>
      <c r="AL104" s="138">
        <v>0</v>
      </c>
      <c r="AM104" s="138">
        <f>AM105-AM103</f>
        <v>44100</v>
      </c>
      <c r="AN104" s="138">
        <f>AN105-AN103</f>
        <v>0</v>
      </c>
      <c r="AO104" s="138">
        <f>AO105-AO103</f>
        <v>44100</v>
      </c>
      <c r="AQ104" s="138">
        <v>0</v>
      </c>
      <c r="AR104" s="138">
        <f>AR105-AR103</f>
        <v>0</v>
      </c>
      <c r="AS104" s="138">
        <f>AS105-AS103</f>
        <v>0</v>
      </c>
      <c r="AT104" s="138">
        <f>AT105-AT103</f>
        <v>0</v>
      </c>
      <c r="AV104" s="138">
        <v>0</v>
      </c>
      <c r="AW104" s="138">
        <f>AW105-AW103</f>
        <v>0</v>
      </c>
      <c r="AX104" s="138">
        <f>AX105-AX103</f>
        <v>0</v>
      </c>
      <c r="AY104" s="138">
        <f>AY105-AY103</f>
        <v>0</v>
      </c>
      <c r="BA104" s="138">
        <v>0</v>
      </c>
      <c r="BB104" s="138">
        <f>BB105-BB103</f>
        <v>0</v>
      </c>
      <c r="BC104" s="138">
        <f>BC105-BC103</f>
        <v>0</v>
      </c>
      <c r="BD104" s="138">
        <f>BD105-BD103</f>
        <v>0</v>
      </c>
      <c r="BF104" s="138">
        <v>0</v>
      </c>
      <c r="BG104" s="138">
        <f>BG105-BG103</f>
        <v>50000</v>
      </c>
      <c r="BH104" s="138">
        <f>BH105-BH103</f>
        <v>0</v>
      </c>
      <c r="BI104" s="138">
        <f>BI105-BI103</f>
        <v>50000</v>
      </c>
      <c r="BK104" s="138">
        <v>0</v>
      </c>
      <c r="BL104" s="138">
        <f>BL105-BL103</f>
        <v>50000</v>
      </c>
      <c r="BM104" s="138">
        <f>BM105-BM103</f>
        <v>0</v>
      </c>
      <c r="BN104" s="138">
        <f>BN105-BN103</f>
        <v>50000</v>
      </c>
      <c r="BP104" s="138">
        <v>0</v>
      </c>
      <c r="BQ104" s="138">
        <f>BQ105-BQ103</f>
        <v>136000</v>
      </c>
      <c r="BR104" s="138">
        <f>BR105-BR103</f>
        <v>0</v>
      </c>
      <c r="BS104" s="138">
        <f>BS105-BS103</f>
        <v>136000</v>
      </c>
      <c r="BU104" s="138">
        <v>0</v>
      </c>
      <c r="BV104" s="138">
        <f>BV105-BV103</f>
        <v>0</v>
      </c>
      <c r="BW104" s="138">
        <f>BW105-BW103</f>
        <v>0</v>
      </c>
      <c r="BX104" s="138">
        <f>BX105-BX103</f>
        <v>0</v>
      </c>
      <c r="BZ104" s="138">
        <v>0</v>
      </c>
      <c r="CA104" s="138">
        <f>CA105-CA103</f>
        <v>0</v>
      </c>
      <c r="CB104" s="138">
        <f>CB105-CB103</f>
        <v>0</v>
      </c>
      <c r="CC104" s="138">
        <f>CC105-CC103</f>
        <v>0</v>
      </c>
      <c r="CE104" s="138">
        <v>0</v>
      </c>
      <c r="CF104" s="138">
        <f>CF105-CF103</f>
        <v>0</v>
      </c>
      <c r="CG104" s="138">
        <f>CG105-CG103</f>
        <v>0</v>
      </c>
      <c r="CH104" s="138">
        <f>CH105-CH103</f>
        <v>0</v>
      </c>
      <c r="CJ104" s="138">
        <v>0</v>
      </c>
      <c r="CK104" s="138">
        <f>CK105-CK103</f>
        <v>0</v>
      </c>
      <c r="CL104" s="138">
        <f>CL105-CL103</f>
        <v>0</v>
      </c>
      <c r="CM104" s="138">
        <f>CM105-CM103</f>
        <v>0</v>
      </c>
      <c r="CO104" s="138">
        <v>0</v>
      </c>
      <c r="CP104" s="138">
        <f>CP105-CP103</f>
        <v>0</v>
      </c>
      <c r="CQ104" s="138">
        <f>CQ105-CQ103</f>
        <v>0</v>
      </c>
      <c r="CR104" s="138">
        <f>CR105-CR103</f>
        <v>0</v>
      </c>
      <c r="CT104" s="138">
        <v>0</v>
      </c>
      <c r="CU104" s="138">
        <f>CU105-CU103</f>
        <v>0</v>
      </c>
      <c r="CV104" s="138">
        <f>CV105-CV103</f>
        <v>0</v>
      </c>
      <c r="CW104" s="138">
        <f>CW105-CW103</f>
        <v>0</v>
      </c>
      <c r="CY104" s="138">
        <v>0</v>
      </c>
      <c r="CZ104" s="138">
        <f>CZ105-CZ103</f>
        <v>0</v>
      </c>
      <c r="DA104" s="138">
        <f>DA105-DA103</f>
        <v>0</v>
      </c>
      <c r="DB104" s="138">
        <f>DB105-DB103</f>
        <v>0</v>
      </c>
      <c r="DD104" s="138">
        <v>0</v>
      </c>
      <c r="DE104" s="138">
        <f>DE105-DE103</f>
        <v>0</v>
      </c>
      <c r="DF104" s="138">
        <f>DF105-DF103</f>
        <v>0</v>
      </c>
      <c r="DG104" s="138">
        <f>DG105-DG103</f>
        <v>0</v>
      </c>
      <c r="DI104" s="138">
        <v>0</v>
      </c>
      <c r="DJ104" s="138">
        <f>DJ105-DJ103</f>
        <v>25000</v>
      </c>
      <c r="DK104" s="138">
        <f>DK105-DK103</f>
        <v>0</v>
      </c>
      <c r="DL104" s="138">
        <f>DL105-DL103</f>
        <v>25000</v>
      </c>
      <c r="DN104" s="138">
        <v>0</v>
      </c>
      <c r="DO104" s="138">
        <f>DO105-DO103</f>
        <v>0</v>
      </c>
      <c r="DP104" s="138">
        <f>DP105-DP103</f>
        <v>0</v>
      </c>
      <c r="DQ104" s="138">
        <f>DQ105-DQ103</f>
        <v>0</v>
      </c>
      <c r="DS104" s="138">
        <v>0</v>
      </c>
      <c r="DT104" s="138">
        <f>DT105-DT103</f>
        <v>52250</v>
      </c>
      <c r="DU104" s="138">
        <f>DU105-DU103</f>
        <v>0</v>
      </c>
      <c r="DV104" s="138">
        <f>DV105-DV103</f>
        <v>52250</v>
      </c>
      <c r="DX104" s="138">
        <v>0</v>
      </c>
      <c r="DY104" s="138">
        <f>DY105-DY103</f>
        <v>0</v>
      </c>
      <c r="DZ104" s="138">
        <f>DZ105-DZ103</f>
        <v>0</v>
      </c>
      <c r="EA104" s="138">
        <f>EA105-EA103</f>
        <v>0</v>
      </c>
      <c r="EC104" s="138">
        <v>0</v>
      </c>
      <c r="ED104" s="138">
        <f>ED105-ED103</f>
        <v>100000</v>
      </c>
      <c r="EE104" s="138">
        <f>EE105-EE103</f>
        <v>0</v>
      </c>
      <c r="EF104" s="138">
        <f>EF105-EF103</f>
        <v>100000</v>
      </c>
      <c r="EH104" s="138">
        <v>0</v>
      </c>
      <c r="EI104" s="138">
        <f>EI105-EI103</f>
        <v>100000</v>
      </c>
      <c r="EJ104" s="138">
        <f>EJ105-EJ103</f>
        <v>0</v>
      </c>
      <c r="EK104" s="138">
        <f>EK105-EK103</f>
        <v>100000</v>
      </c>
      <c r="EM104" s="138">
        <v>0</v>
      </c>
      <c r="EN104" s="138">
        <f>EN105-EN103</f>
        <v>2368500</v>
      </c>
      <c r="EO104" s="138">
        <f>EO105-EO103</f>
        <v>0</v>
      </c>
      <c r="EP104" s="138">
        <f>EP105-EP103</f>
        <v>2368500</v>
      </c>
      <c r="ER104" s="138">
        <v>0</v>
      </c>
      <c r="ES104" s="138">
        <f>ES105-ES103</f>
        <v>94000</v>
      </c>
      <c r="ET104" s="138">
        <f>ET105-ET103</f>
        <v>0</v>
      </c>
      <c r="EU104" s="138">
        <f>EU105-EU103</f>
        <v>94000</v>
      </c>
      <c r="EW104" s="138">
        <v>0</v>
      </c>
      <c r="EX104" s="138">
        <f>EX105-EX103</f>
        <v>0</v>
      </c>
      <c r="EY104" s="138">
        <f>EY105-EY103</f>
        <v>0</v>
      </c>
      <c r="EZ104" s="138">
        <f>EZ105-EZ103</f>
        <v>0</v>
      </c>
      <c r="FB104" s="138">
        <v>0</v>
      </c>
      <c r="FC104" s="138">
        <f>FC105-FC103</f>
        <v>0</v>
      </c>
      <c r="FD104" s="138">
        <f>FD105-FD103</f>
        <v>0</v>
      </c>
      <c r="FE104" s="138">
        <f>FE105-FE103</f>
        <v>0</v>
      </c>
      <c r="FG104" s="138">
        <v>0</v>
      </c>
      <c r="FH104" s="138">
        <f>FH105-FH103</f>
        <v>0</v>
      </c>
      <c r="FI104" s="138">
        <f>FI105-FI103</f>
        <v>0</v>
      </c>
      <c r="FJ104" s="138">
        <f>FJ105-FJ103</f>
        <v>0</v>
      </c>
      <c r="FL104" s="138">
        <v>0</v>
      </c>
      <c r="FM104" s="138">
        <f>FM105-FM103</f>
        <v>0</v>
      </c>
      <c r="FN104" s="138">
        <f>FN105-FN103</f>
        <v>0</v>
      </c>
      <c r="FO104" s="138">
        <f>FO105-FO103</f>
        <v>0</v>
      </c>
      <c r="FQ104" s="138">
        <v>0</v>
      </c>
      <c r="FR104" s="138">
        <f>FR105-FR103</f>
        <v>0</v>
      </c>
      <c r="FS104" s="138">
        <f>FS105-FS103</f>
        <v>0</v>
      </c>
      <c r="FT104" s="138">
        <f>FT105-FT103</f>
        <v>0</v>
      </c>
      <c r="FV104" s="138">
        <v>0</v>
      </c>
      <c r="FW104" s="138">
        <f>FW105-FW103</f>
        <v>0</v>
      </c>
      <c r="FX104" s="138">
        <f>FX105-FX103</f>
        <v>0</v>
      </c>
      <c r="FY104" s="138">
        <f>FY105-FY103</f>
        <v>0</v>
      </c>
      <c r="GA104" s="138">
        <v>0</v>
      </c>
      <c r="GB104" s="138">
        <f>GB105-GB103</f>
        <v>20000</v>
      </c>
      <c r="GC104" s="138">
        <f>GC105-GC103</f>
        <v>0</v>
      </c>
      <c r="GD104" s="138">
        <f>GD105-GD103</f>
        <v>20000</v>
      </c>
      <c r="GF104" s="138">
        <v>0</v>
      </c>
      <c r="GG104" s="138">
        <f>GG105-GG103</f>
        <v>50000</v>
      </c>
      <c r="GH104" s="138">
        <f>GH105-GH103</f>
        <v>0</v>
      </c>
      <c r="GI104" s="138">
        <f>GI105-GI103</f>
        <v>50000</v>
      </c>
      <c r="GK104" s="138">
        <v>0</v>
      </c>
      <c r="GL104" s="138">
        <f>GL105-GL103</f>
        <v>0</v>
      </c>
      <c r="GM104" s="138">
        <f>GM105-GM103</f>
        <v>0</v>
      </c>
      <c r="GN104" s="138">
        <f>GN105-GN103</f>
        <v>0</v>
      </c>
      <c r="GP104" s="138">
        <v>0</v>
      </c>
      <c r="GQ104" s="138">
        <f>GQ105-GQ103</f>
        <v>0</v>
      </c>
      <c r="GR104" s="138">
        <f>GR105-GR103</f>
        <v>0</v>
      </c>
      <c r="GS104" s="138">
        <f>GS105-GS103</f>
        <v>0</v>
      </c>
      <c r="GU104" s="138">
        <v>0</v>
      </c>
      <c r="GV104" s="138">
        <f>GV105-GV103</f>
        <v>100000</v>
      </c>
      <c r="GW104" s="138">
        <f>GW105-GW103</f>
        <v>0</v>
      </c>
      <c r="GX104" s="138">
        <f>GX105-GX103</f>
        <v>100000</v>
      </c>
      <c r="GZ104" s="138">
        <v>0</v>
      </c>
      <c r="HA104" s="138">
        <f>HA105-HA103</f>
        <v>431174.11758300004</v>
      </c>
      <c r="HB104" s="138">
        <f>HB105-HB103</f>
        <v>0</v>
      </c>
      <c r="HC104" s="138">
        <f>HC105-HC103</f>
        <v>431174.11758300004</v>
      </c>
      <c r="HE104" s="138">
        <v>0</v>
      </c>
      <c r="HF104" s="138">
        <f>HF105-HF103</f>
        <v>2280000</v>
      </c>
      <c r="HG104" s="138">
        <f>HG105-HG103</f>
        <v>0</v>
      </c>
      <c r="HH104" s="138">
        <f>HH105-HH103</f>
        <v>2280000</v>
      </c>
      <c r="HJ104" s="138">
        <v>0</v>
      </c>
      <c r="HK104" s="138">
        <f>HK105-HK103</f>
        <v>0</v>
      </c>
      <c r="HL104" s="138">
        <f>HL105-HL103</f>
        <v>0</v>
      </c>
      <c r="HM104" s="138">
        <f>HM105-HM103</f>
        <v>0</v>
      </c>
      <c r="HO104" s="138">
        <v>0</v>
      </c>
      <c r="HP104" s="138">
        <f>HP105-HP103</f>
        <v>0</v>
      </c>
      <c r="HQ104" s="138">
        <f>HQ105-HQ103</f>
        <v>0</v>
      </c>
      <c r="HR104" s="138">
        <f>HR105-HR103</f>
        <v>0</v>
      </c>
      <c r="HT104" s="138">
        <v>0</v>
      </c>
      <c r="HU104" s="138">
        <f>HU105-HU103</f>
        <v>0</v>
      </c>
      <c r="HV104" s="138">
        <f>HV105-HV103</f>
        <v>0</v>
      </c>
      <c r="HW104" s="138">
        <f>HW105-HW103</f>
        <v>0</v>
      </c>
      <c r="HY104" s="138">
        <v>0</v>
      </c>
      <c r="HZ104" s="138">
        <f>HZ105-HZ103</f>
        <v>0</v>
      </c>
      <c r="IA104" s="138">
        <f>IA105-IA103</f>
        <v>0</v>
      </c>
      <c r="IB104" s="138">
        <f>IB105-IB103</f>
        <v>0</v>
      </c>
      <c r="ID104" s="138">
        <v>0</v>
      </c>
      <c r="IE104" s="138">
        <f>IE105-IE103</f>
        <v>0</v>
      </c>
      <c r="IF104" s="138">
        <f>IF105-IF103</f>
        <v>0</v>
      </c>
      <c r="IG104" s="138">
        <f>IG105-IG103</f>
        <v>0</v>
      </c>
      <c r="II104" s="138">
        <v>0</v>
      </c>
      <c r="IJ104" s="138">
        <f>IJ105-IJ103</f>
        <v>0</v>
      </c>
      <c r="IK104" s="138">
        <f>IK105-IK103</f>
        <v>0</v>
      </c>
      <c r="IL104" s="138">
        <f>IL105-IL103</f>
        <v>0</v>
      </c>
      <c r="IN104" s="138">
        <v>0</v>
      </c>
      <c r="IO104" s="138">
        <f>IO105-IO103</f>
        <v>0</v>
      </c>
      <c r="IP104" s="138">
        <f>IP105-IP103</f>
        <v>0</v>
      </c>
      <c r="IQ104" s="138">
        <f>IQ105-IQ103</f>
        <v>0</v>
      </c>
      <c r="IS104" s="138">
        <v>0</v>
      </c>
      <c r="IT104" s="138">
        <f>IT105-IT103</f>
        <v>0</v>
      </c>
      <c r="IU104" s="138">
        <f>IU105-IU103</f>
        <v>0</v>
      </c>
      <c r="IV104" s="138">
        <f>IV105-IV103</f>
        <v>0</v>
      </c>
      <c r="IX104" s="138">
        <v>0</v>
      </c>
      <c r="IY104" s="138">
        <f>IY105-IY103</f>
        <v>0</v>
      </c>
      <c r="IZ104" s="138">
        <f>IZ105-IZ103</f>
        <v>0</v>
      </c>
      <c r="JA104" s="138">
        <f>JA105-JA103</f>
        <v>0</v>
      </c>
      <c r="JC104" s="138">
        <v>0</v>
      </c>
      <c r="JD104" s="138">
        <f>JD105-JD103</f>
        <v>0</v>
      </c>
      <c r="JE104" s="138">
        <f>JE105-JE103</f>
        <v>0</v>
      </c>
      <c r="JF104" s="138">
        <f>JF105-JF103</f>
        <v>0</v>
      </c>
      <c r="JH104" s="138">
        <v>0</v>
      </c>
      <c r="JI104" s="138">
        <f>JI105-JI103</f>
        <v>6010024.1175830001</v>
      </c>
      <c r="JJ104" s="138">
        <f>JJ105-JJ103</f>
        <v>0</v>
      </c>
      <c r="JK104" s="138">
        <f>JK105-JK103</f>
        <v>6010024.1175830001</v>
      </c>
    </row>
    <row r="105" spans="1:271" s="156" customFormat="1">
      <c r="A105" s="146">
        <v>34</v>
      </c>
      <c r="B105" s="147" t="s">
        <v>54</v>
      </c>
      <c r="C105" s="157">
        <f>C37</f>
        <v>0</v>
      </c>
      <c r="D105" s="157">
        <f>D37</f>
        <v>0</v>
      </c>
      <c r="E105" s="157">
        <f>E37</f>
        <v>0</v>
      </c>
      <c r="F105" s="157">
        <f>F37</f>
        <v>0</v>
      </c>
      <c r="H105" s="157">
        <f>H37</f>
        <v>0</v>
      </c>
      <c r="I105" s="157">
        <f>I37</f>
        <v>0</v>
      </c>
      <c r="J105" s="157">
        <f>J37</f>
        <v>0</v>
      </c>
      <c r="K105" s="157">
        <f>K37</f>
        <v>0</v>
      </c>
      <c r="M105" s="157">
        <f>M37</f>
        <v>0</v>
      </c>
      <c r="N105" s="157">
        <f>N37</f>
        <v>0</v>
      </c>
      <c r="O105" s="157">
        <f>O37</f>
        <v>0</v>
      </c>
      <c r="P105" s="157">
        <f>P37</f>
        <v>0</v>
      </c>
      <c r="R105" s="157">
        <f>R37</f>
        <v>0</v>
      </c>
      <c r="S105" s="157">
        <f>S37</f>
        <v>0</v>
      </c>
      <c r="T105" s="157">
        <f>T37</f>
        <v>0</v>
      </c>
      <c r="U105" s="157">
        <f>U37</f>
        <v>0</v>
      </c>
      <c r="W105" s="157">
        <f>W37</f>
        <v>0</v>
      </c>
      <c r="X105" s="157">
        <f>X37</f>
        <v>0</v>
      </c>
      <c r="Y105" s="157">
        <f>Y37</f>
        <v>0</v>
      </c>
      <c r="Z105" s="157">
        <f>Z37</f>
        <v>0</v>
      </c>
      <c r="AB105" s="157">
        <f>AB37</f>
        <v>0</v>
      </c>
      <c r="AC105" s="157">
        <f>AC37</f>
        <v>0</v>
      </c>
      <c r="AD105" s="157">
        <f>AD37</f>
        <v>0</v>
      </c>
      <c r="AE105" s="157">
        <f>AE37</f>
        <v>0</v>
      </c>
      <c r="AG105" s="157">
        <f>AG37</f>
        <v>0</v>
      </c>
      <c r="AH105" s="157">
        <f>AH37</f>
        <v>109000</v>
      </c>
      <c r="AI105" s="157">
        <f>AI37</f>
        <v>0</v>
      </c>
      <c r="AJ105" s="157">
        <f>AJ37</f>
        <v>109000</v>
      </c>
      <c r="AL105" s="157">
        <f>AL37</f>
        <v>63</v>
      </c>
      <c r="AM105" s="157">
        <f>AM37</f>
        <v>44100</v>
      </c>
      <c r="AN105" s="157">
        <f>AN37</f>
        <v>0</v>
      </c>
      <c r="AO105" s="157">
        <f>AO37</f>
        <v>44100</v>
      </c>
      <c r="AQ105" s="157">
        <f>AQ37</f>
        <v>0</v>
      </c>
      <c r="AR105" s="157">
        <f>AR37</f>
        <v>0</v>
      </c>
      <c r="AS105" s="157">
        <f>AS37</f>
        <v>0</v>
      </c>
      <c r="AT105" s="157">
        <f>AT37</f>
        <v>0</v>
      </c>
      <c r="AV105" s="157">
        <f>AV37</f>
        <v>0</v>
      </c>
      <c r="AW105" s="157">
        <f>AW37</f>
        <v>0</v>
      </c>
      <c r="AX105" s="157">
        <f>AX37</f>
        <v>0</v>
      </c>
      <c r="AY105" s="157">
        <f>AY37</f>
        <v>0</v>
      </c>
      <c r="BA105" s="157">
        <f>BA37</f>
        <v>0</v>
      </c>
      <c r="BB105" s="157">
        <f>BB37</f>
        <v>0</v>
      </c>
      <c r="BC105" s="157">
        <f>BC37</f>
        <v>0</v>
      </c>
      <c r="BD105" s="157">
        <f>BD37</f>
        <v>0</v>
      </c>
      <c r="BF105" s="157">
        <f>BF37</f>
        <v>21</v>
      </c>
      <c r="BG105" s="157">
        <f>BG37</f>
        <v>50000</v>
      </c>
      <c r="BH105" s="157">
        <f>BH37</f>
        <v>0</v>
      </c>
      <c r="BI105" s="157">
        <f>BI37</f>
        <v>50000</v>
      </c>
      <c r="BK105" s="157">
        <f>BK37</f>
        <v>21</v>
      </c>
      <c r="BL105" s="157">
        <f>BL37</f>
        <v>50000</v>
      </c>
      <c r="BM105" s="157">
        <f>BM37</f>
        <v>0</v>
      </c>
      <c r="BN105" s="157">
        <f>BN37</f>
        <v>50000</v>
      </c>
      <c r="BP105" s="157">
        <f>BP37</f>
        <v>64</v>
      </c>
      <c r="BQ105" s="157">
        <f>BQ37</f>
        <v>136000</v>
      </c>
      <c r="BR105" s="157">
        <f>BR37</f>
        <v>0</v>
      </c>
      <c r="BS105" s="157">
        <f>BS37</f>
        <v>136000</v>
      </c>
      <c r="BU105" s="157">
        <f>BU37</f>
        <v>0</v>
      </c>
      <c r="BV105" s="157">
        <f>BV37</f>
        <v>0</v>
      </c>
      <c r="BW105" s="157">
        <f>BW37</f>
        <v>0</v>
      </c>
      <c r="BX105" s="157">
        <f>BX37</f>
        <v>0</v>
      </c>
      <c r="BZ105" s="157">
        <f>BZ37</f>
        <v>0</v>
      </c>
      <c r="CA105" s="157">
        <f>CA37</f>
        <v>0</v>
      </c>
      <c r="CB105" s="157">
        <f>CB37</f>
        <v>0</v>
      </c>
      <c r="CC105" s="157">
        <f>CC37</f>
        <v>0</v>
      </c>
      <c r="CE105" s="157">
        <f>CE37</f>
        <v>0</v>
      </c>
      <c r="CF105" s="157">
        <f>CF37</f>
        <v>0</v>
      </c>
      <c r="CG105" s="157">
        <f>CG37</f>
        <v>0</v>
      </c>
      <c r="CH105" s="157">
        <f>CH37</f>
        <v>0</v>
      </c>
      <c r="CJ105" s="157">
        <f>CJ37</f>
        <v>0</v>
      </c>
      <c r="CK105" s="157">
        <f>CK37</f>
        <v>0</v>
      </c>
      <c r="CL105" s="157">
        <f>CL37</f>
        <v>0</v>
      </c>
      <c r="CM105" s="157">
        <f>CM37</f>
        <v>0</v>
      </c>
      <c r="CO105" s="157">
        <f>CO37</f>
        <v>0</v>
      </c>
      <c r="CP105" s="157">
        <f>CP37</f>
        <v>0</v>
      </c>
      <c r="CQ105" s="157">
        <f>CQ37</f>
        <v>0</v>
      </c>
      <c r="CR105" s="157">
        <f>CR37</f>
        <v>0</v>
      </c>
      <c r="CT105" s="157">
        <f>CT37</f>
        <v>0</v>
      </c>
      <c r="CU105" s="157">
        <f>CU37</f>
        <v>0</v>
      </c>
      <c r="CV105" s="157">
        <f>CV37</f>
        <v>0</v>
      </c>
      <c r="CW105" s="157">
        <f>CW37</f>
        <v>0</v>
      </c>
      <c r="CY105" s="157">
        <f>CY37</f>
        <v>0</v>
      </c>
      <c r="CZ105" s="157">
        <f>CZ37</f>
        <v>0</v>
      </c>
      <c r="DA105" s="157">
        <f>DA37</f>
        <v>0</v>
      </c>
      <c r="DB105" s="157">
        <f>DB37</f>
        <v>0</v>
      </c>
      <c r="DD105" s="157">
        <f>DD37</f>
        <v>0</v>
      </c>
      <c r="DE105" s="157">
        <f>DE37</f>
        <v>0</v>
      </c>
      <c r="DF105" s="157">
        <f>DF37</f>
        <v>0</v>
      </c>
      <c r="DG105" s="157">
        <f>DG37</f>
        <v>0</v>
      </c>
      <c r="DI105" s="157">
        <f>DI37</f>
        <v>0</v>
      </c>
      <c r="DJ105" s="157">
        <f>DJ37</f>
        <v>25000</v>
      </c>
      <c r="DK105" s="157">
        <f>DK37</f>
        <v>0</v>
      </c>
      <c r="DL105" s="157">
        <f>DL37</f>
        <v>25000</v>
      </c>
      <c r="DN105" s="157">
        <f>DN37</f>
        <v>0</v>
      </c>
      <c r="DO105" s="157">
        <f>DO37</f>
        <v>0</v>
      </c>
      <c r="DP105" s="157">
        <f>DP37</f>
        <v>0</v>
      </c>
      <c r="DQ105" s="157">
        <f>DQ37</f>
        <v>0</v>
      </c>
      <c r="DS105" s="157">
        <f>DS37</f>
        <v>1</v>
      </c>
      <c r="DT105" s="157">
        <f>DT37</f>
        <v>52250</v>
      </c>
      <c r="DU105" s="157">
        <f>DU37</f>
        <v>0</v>
      </c>
      <c r="DV105" s="157">
        <f>DV37</f>
        <v>52250</v>
      </c>
      <c r="DX105" s="157">
        <f>DX37</f>
        <v>0</v>
      </c>
      <c r="DY105" s="157">
        <f>DY37</f>
        <v>0</v>
      </c>
      <c r="DZ105" s="157">
        <f>DZ37</f>
        <v>0</v>
      </c>
      <c r="EA105" s="157">
        <f>EA37</f>
        <v>0</v>
      </c>
      <c r="EC105" s="157">
        <f>EC37</f>
        <v>0</v>
      </c>
      <c r="ED105" s="157">
        <f>ED37</f>
        <v>100000</v>
      </c>
      <c r="EE105" s="157">
        <f>EE37</f>
        <v>0</v>
      </c>
      <c r="EF105" s="157">
        <f>EF37</f>
        <v>100000</v>
      </c>
      <c r="EH105" s="157">
        <f>EH37</f>
        <v>0</v>
      </c>
      <c r="EI105" s="157">
        <f>EI37</f>
        <v>100000</v>
      </c>
      <c r="EJ105" s="157">
        <f>EJ37</f>
        <v>0</v>
      </c>
      <c r="EK105" s="157">
        <f>EK37</f>
        <v>100000</v>
      </c>
      <c r="EM105" s="157">
        <f>EM37</f>
        <v>20</v>
      </c>
      <c r="EN105" s="157">
        <f>EN37</f>
        <v>2368500</v>
      </c>
      <c r="EO105" s="157">
        <f>EO37</f>
        <v>0</v>
      </c>
      <c r="EP105" s="157">
        <f>EP37</f>
        <v>2368500</v>
      </c>
      <c r="ER105" s="157">
        <f>ER37</f>
        <v>0</v>
      </c>
      <c r="ES105" s="157">
        <f>ES37</f>
        <v>94000</v>
      </c>
      <c r="ET105" s="157">
        <f>ET37</f>
        <v>0</v>
      </c>
      <c r="EU105" s="157">
        <f>EU37</f>
        <v>94000</v>
      </c>
      <c r="EW105" s="157">
        <f>EW37</f>
        <v>0</v>
      </c>
      <c r="EX105" s="157">
        <f>EX37</f>
        <v>0</v>
      </c>
      <c r="EY105" s="157">
        <f>EY37</f>
        <v>0</v>
      </c>
      <c r="EZ105" s="157">
        <f>EZ37</f>
        <v>0</v>
      </c>
      <c r="FB105" s="157">
        <f>FB37</f>
        <v>19</v>
      </c>
      <c r="FC105" s="157">
        <f>FC37</f>
        <v>100000</v>
      </c>
      <c r="FD105" s="157">
        <f>FD37</f>
        <v>0</v>
      </c>
      <c r="FE105" s="157">
        <f>FE37</f>
        <v>100000</v>
      </c>
      <c r="FG105" s="157">
        <f>FG37</f>
        <v>20</v>
      </c>
      <c r="FH105" s="157">
        <f>FH37</f>
        <v>20000</v>
      </c>
      <c r="FI105" s="157">
        <f>FI37</f>
        <v>0</v>
      </c>
      <c r="FJ105" s="157">
        <f>FJ37</f>
        <v>20000</v>
      </c>
      <c r="FL105" s="157">
        <f>FL37</f>
        <v>3</v>
      </c>
      <c r="FM105" s="157">
        <f>FM37</f>
        <v>25000</v>
      </c>
      <c r="FN105" s="157">
        <f>FN37</f>
        <v>0</v>
      </c>
      <c r="FO105" s="157">
        <f>FO37</f>
        <v>25000</v>
      </c>
      <c r="FQ105" s="157">
        <f>FQ37</f>
        <v>0</v>
      </c>
      <c r="FR105" s="157">
        <f>FR37</f>
        <v>0</v>
      </c>
      <c r="FS105" s="157">
        <f>FS37</f>
        <v>0</v>
      </c>
      <c r="FT105" s="157">
        <f>FT37</f>
        <v>0</v>
      </c>
      <c r="FV105" s="157">
        <f>FV37</f>
        <v>0</v>
      </c>
      <c r="FW105" s="157">
        <f>FW37</f>
        <v>0</v>
      </c>
      <c r="FX105" s="157">
        <f>FX37</f>
        <v>0</v>
      </c>
      <c r="FY105" s="157">
        <f>FY37</f>
        <v>0</v>
      </c>
      <c r="GA105" s="157">
        <f>GA37</f>
        <v>1</v>
      </c>
      <c r="GB105" s="157">
        <f>GB37</f>
        <v>20000</v>
      </c>
      <c r="GC105" s="157">
        <f>GC37</f>
        <v>0</v>
      </c>
      <c r="GD105" s="157">
        <f>GD37</f>
        <v>20000</v>
      </c>
      <c r="GF105" s="157">
        <f>GF37</f>
        <v>1</v>
      </c>
      <c r="GG105" s="157">
        <f>GG37</f>
        <v>50000</v>
      </c>
      <c r="GH105" s="157">
        <f>GH37</f>
        <v>0</v>
      </c>
      <c r="GI105" s="157">
        <f>GI37</f>
        <v>50000</v>
      </c>
      <c r="GK105" s="157">
        <f>GK37</f>
        <v>0</v>
      </c>
      <c r="GL105" s="157">
        <f>GL37</f>
        <v>0</v>
      </c>
      <c r="GM105" s="157">
        <f>GM37</f>
        <v>0</v>
      </c>
      <c r="GN105" s="157">
        <f>GN37</f>
        <v>0</v>
      </c>
      <c r="GP105" s="157">
        <f>GP37</f>
        <v>0</v>
      </c>
      <c r="GQ105" s="157">
        <f>GQ37</f>
        <v>0</v>
      </c>
      <c r="GR105" s="157">
        <f>GR37</f>
        <v>0</v>
      </c>
      <c r="GS105" s="157">
        <f>GS37</f>
        <v>0</v>
      </c>
      <c r="GU105" s="157">
        <f>GU37</f>
        <v>1</v>
      </c>
      <c r="GV105" s="157">
        <f>GV37</f>
        <v>100000</v>
      </c>
      <c r="GW105" s="157">
        <f>GW37</f>
        <v>0</v>
      </c>
      <c r="GX105" s="157">
        <f>GX37</f>
        <v>100000</v>
      </c>
      <c r="GZ105" s="157">
        <f>GZ37</f>
        <v>99</v>
      </c>
      <c r="HA105" s="157">
        <f>HA37</f>
        <v>431174.11758300004</v>
      </c>
      <c r="HB105" s="157">
        <f>HB37</f>
        <v>0</v>
      </c>
      <c r="HC105" s="157">
        <f>HC37</f>
        <v>431174.11758300004</v>
      </c>
      <c r="HE105" s="157">
        <f>HE37</f>
        <v>190</v>
      </c>
      <c r="HF105" s="157">
        <f>HF37</f>
        <v>2280000</v>
      </c>
      <c r="HG105" s="157">
        <f>HG37</f>
        <v>0</v>
      </c>
      <c r="HH105" s="157">
        <f>HH37</f>
        <v>2280000</v>
      </c>
      <c r="HJ105" s="157">
        <f>HJ37</f>
        <v>0</v>
      </c>
      <c r="HK105" s="157">
        <f>HK37</f>
        <v>0</v>
      </c>
      <c r="HL105" s="157">
        <f>HL37</f>
        <v>0</v>
      </c>
      <c r="HM105" s="157">
        <f>HM37</f>
        <v>0</v>
      </c>
      <c r="HO105" s="157">
        <f>HO37</f>
        <v>0</v>
      </c>
      <c r="HP105" s="157">
        <f>HP37</f>
        <v>0</v>
      </c>
      <c r="HQ105" s="157">
        <f>HQ37</f>
        <v>0</v>
      </c>
      <c r="HR105" s="157">
        <f>HR37</f>
        <v>0</v>
      </c>
      <c r="HT105" s="157">
        <f>HT37</f>
        <v>0</v>
      </c>
      <c r="HU105" s="157">
        <f>HU37</f>
        <v>0</v>
      </c>
      <c r="HV105" s="157">
        <f>HV37</f>
        <v>0</v>
      </c>
      <c r="HW105" s="157">
        <f>HW37</f>
        <v>0</v>
      </c>
      <c r="HY105" s="157">
        <f>HY37</f>
        <v>0</v>
      </c>
      <c r="HZ105" s="157">
        <f>HZ37</f>
        <v>0</v>
      </c>
      <c r="IA105" s="157">
        <f>IA37</f>
        <v>0</v>
      </c>
      <c r="IB105" s="157">
        <f>IB37</f>
        <v>0</v>
      </c>
      <c r="ID105" s="157">
        <f>ID37</f>
        <v>0</v>
      </c>
      <c r="IE105" s="157">
        <f>IE37</f>
        <v>0</v>
      </c>
      <c r="IF105" s="157">
        <f>IF37</f>
        <v>0</v>
      </c>
      <c r="IG105" s="157">
        <f>IG37</f>
        <v>0</v>
      </c>
      <c r="II105" s="157">
        <f>II37</f>
        <v>0</v>
      </c>
      <c r="IJ105" s="157">
        <f>IJ37</f>
        <v>0</v>
      </c>
      <c r="IK105" s="157">
        <f>IK37</f>
        <v>0</v>
      </c>
      <c r="IL105" s="157">
        <f>IL37</f>
        <v>0</v>
      </c>
      <c r="IN105" s="157">
        <f>IN37</f>
        <v>0</v>
      </c>
      <c r="IO105" s="157">
        <f>IO37</f>
        <v>0</v>
      </c>
      <c r="IP105" s="157">
        <f>IP37</f>
        <v>0</v>
      </c>
      <c r="IQ105" s="157">
        <f>IQ37</f>
        <v>0</v>
      </c>
      <c r="IS105" s="157">
        <f>IS37</f>
        <v>0</v>
      </c>
      <c r="IT105" s="157">
        <f>IT37</f>
        <v>0</v>
      </c>
      <c r="IU105" s="157">
        <f>IU37</f>
        <v>0</v>
      </c>
      <c r="IV105" s="157">
        <f>IV37</f>
        <v>0</v>
      </c>
      <c r="IX105" s="157">
        <f>IX37</f>
        <v>0</v>
      </c>
      <c r="IY105" s="157">
        <f>IY37</f>
        <v>0</v>
      </c>
      <c r="IZ105" s="157">
        <f>IZ37</f>
        <v>0</v>
      </c>
      <c r="JA105" s="157">
        <f>JA37</f>
        <v>0</v>
      </c>
      <c r="JC105" s="157">
        <f>JC37</f>
        <v>0</v>
      </c>
      <c r="JD105" s="157">
        <f>JD37</f>
        <v>0</v>
      </c>
      <c r="JE105" s="157">
        <f>JE37</f>
        <v>0</v>
      </c>
      <c r="JF105" s="157">
        <f>JF37</f>
        <v>0</v>
      </c>
      <c r="JH105" s="157">
        <f>JH37</f>
        <v>524</v>
      </c>
      <c r="JI105" s="157">
        <f>JI37</f>
        <v>6155024.1175830001</v>
      </c>
      <c r="JJ105" s="157">
        <f>JJ37</f>
        <v>0</v>
      </c>
      <c r="JK105" s="157">
        <f>JK37</f>
        <v>6155024.1175830001</v>
      </c>
    </row>
  </sheetData>
  <mergeCells count="215">
    <mergeCell ref="A1:G1"/>
    <mergeCell ref="H1:L1"/>
    <mergeCell ref="M1:Q1"/>
    <mergeCell ref="R1:V1"/>
    <mergeCell ref="W1:AA1"/>
    <mergeCell ref="AB1:AF1"/>
    <mergeCell ref="BZ1:CD1"/>
    <mergeCell ref="CE1:CI1"/>
    <mergeCell ref="CJ1:CN1"/>
    <mergeCell ref="AG1:AK1"/>
    <mergeCell ref="AL1:AP1"/>
    <mergeCell ref="AQ1:AU1"/>
    <mergeCell ref="AV1:AZ1"/>
    <mergeCell ref="BA1:BE1"/>
    <mergeCell ref="BF1:BJ1"/>
    <mergeCell ref="D3:G3"/>
    <mergeCell ref="I3:L3"/>
    <mergeCell ref="N3:Q3"/>
    <mergeCell ref="S3:V3"/>
    <mergeCell ref="X3:AA3"/>
    <mergeCell ref="AC3:AF3"/>
    <mergeCell ref="HJ1:HN1"/>
    <mergeCell ref="HO1:HS1"/>
    <mergeCell ref="HT1:HX1"/>
    <mergeCell ref="GF1:GJ1"/>
    <mergeCell ref="GK1:GO1"/>
    <mergeCell ref="GP1:GT1"/>
    <mergeCell ref="GU1:GY1"/>
    <mergeCell ref="GZ1:HD1"/>
    <mergeCell ref="HE1:HI1"/>
    <mergeCell ref="FB1:FF1"/>
    <mergeCell ref="FG1:FK1"/>
    <mergeCell ref="FL1:FP1"/>
    <mergeCell ref="FQ1:FU1"/>
    <mergeCell ref="FV1:FZ1"/>
    <mergeCell ref="GA1:GE1"/>
    <mergeCell ref="DX1:EB1"/>
    <mergeCell ref="EC1:EG1"/>
    <mergeCell ref="EH1:EL1"/>
    <mergeCell ref="CO1:CS1"/>
    <mergeCell ref="CT1:CX1"/>
    <mergeCell ref="DD1:DH1"/>
    <mergeCell ref="DI1:DM1"/>
    <mergeCell ref="DN1:DR1"/>
    <mergeCell ref="DS1:DW1"/>
    <mergeCell ref="BK1:BO1"/>
    <mergeCell ref="BP1:BT1"/>
    <mergeCell ref="BU1:BY1"/>
    <mergeCell ref="CY1:DC1"/>
    <mergeCell ref="IN1:IR1"/>
    <mergeCell ref="IS1:IW1"/>
    <mergeCell ref="JC1:JG1"/>
    <mergeCell ref="HY1:IC1"/>
    <mergeCell ref="ID1:IH1"/>
    <mergeCell ref="II1:IM1"/>
    <mergeCell ref="EM1:EQ1"/>
    <mergeCell ref="ER1:EV1"/>
    <mergeCell ref="EW1:FA1"/>
    <mergeCell ref="IX1:JB1"/>
    <mergeCell ref="CA3:CD3"/>
    <mergeCell ref="CF3:CI3"/>
    <mergeCell ref="CK3:CN3"/>
    <mergeCell ref="AH3:AK3"/>
    <mergeCell ref="AM3:AP3"/>
    <mergeCell ref="AR3:AU3"/>
    <mergeCell ref="AW3:AZ3"/>
    <mergeCell ref="BB3:BE3"/>
    <mergeCell ref="BG3:BJ3"/>
    <mergeCell ref="D4:G4"/>
    <mergeCell ref="I4:L4"/>
    <mergeCell ref="N4:Q4"/>
    <mergeCell ref="S4:V4"/>
    <mergeCell ref="X4:AA4"/>
    <mergeCell ref="AC4:AF4"/>
    <mergeCell ref="HK3:HN3"/>
    <mergeCell ref="HP3:HS3"/>
    <mergeCell ref="HU3:HX3"/>
    <mergeCell ref="GG3:GJ3"/>
    <mergeCell ref="GL3:GO3"/>
    <mergeCell ref="GQ3:GT3"/>
    <mergeCell ref="GV3:GY3"/>
    <mergeCell ref="HA3:HD3"/>
    <mergeCell ref="HF3:HI3"/>
    <mergeCell ref="FC3:FF3"/>
    <mergeCell ref="FH3:FK3"/>
    <mergeCell ref="FM3:FP3"/>
    <mergeCell ref="FR3:FU3"/>
    <mergeCell ref="FW3:FZ3"/>
    <mergeCell ref="GB3:GE3"/>
    <mergeCell ref="DY3:EB3"/>
    <mergeCell ref="ED3:EG3"/>
    <mergeCell ref="EI3:EL3"/>
    <mergeCell ref="AH4:AK4"/>
    <mergeCell ref="AM4:AP4"/>
    <mergeCell ref="AR4:AU4"/>
    <mergeCell ref="AW4:AZ4"/>
    <mergeCell ref="BB4:BE4"/>
    <mergeCell ref="BG4:BJ4"/>
    <mergeCell ref="IO3:IR3"/>
    <mergeCell ref="IT3:IW3"/>
    <mergeCell ref="JD3:JG3"/>
    <mergeCell ref="HZ3:IC3"/>
    <mergeCell ref="IE3:IH3"/>
    <mergeCell ref="IJ3:IM3"/>
    <mergeCell ref="EN3:EQ3"/>
    <mergeCell ref="ES3:EV3"/>
    <mergeCell ref="EX3:FA3"/>
    <mergeCell ref="CP3:CS3"/>
    <mergeCell ref="CU3:CX3"/>
    <mergeCell ref="DE3:DH3"/>
    <mergeCell ref="DJ3:DM3"/>
    <mergeCell ref="DO3:DR3"/>
    <mergeCell ref="DT3:DW3"/>
    <mergeCell ref="BL3:BO3"/>
    <mergeCell ref="BQ3:BT3"/>
    <mergeCell ref="BV3:BY3"/>
    <mergeCell ref="CP4:CS4"/>
    <mergeCell ref="CU4:CX4"/>
    <mergeCell ref="DE4:DH4"/>
    <mergeCell ref="DJ4:DM4"/>
    <mergeCell ref="DO4:DR4"/>
    <mergeCell ref="DT4:DW4"/>
    <mergeCell ref="BL4:BO4"/>
    <mergeCell ref="BQ4:BT4"/>
    <mergeCell ref="BV4:BY4"/>
    <mergeCell ref="CA4:CD4"/>
    <mergeCell ref="CF4:CI4"/>
    <mergeCell ref="CK4:CN4"/>
    <mergeCell ref="FC4:FF4"/>
    <mergeCell ref="FH4:FK4"/>
    <mergeCell ref="FM4:FP4"/>
    <mergeCell ref="FR4:FU4"/>
    <mergeCell ref="FW4:FZ4"/>
    <mergeCell ref="GB4:GE4"/>
    <mergeCell ref="DY4:EB4"/>
    <mergeCell ref="ED4:EG4"/>
    <mergeCell ref="EI4:EL4"/>
    <mergeCell ref="EN4:EQ4"/>
    <mergeCell ref="ES4:EV4"/>
    <mergeCell ref="EX4:FA4"/>
    <mergeCell ref="CZ3:DC3"/>
    <mergeCell ref="CZ4:DC4"/>
    <mergeCell ref="IY3:JB3"/>
    <mergeCell ref="IY4:JB4"/>
    <mergeCell ref="A71:B71"/>
    <mergeCell ref="JH1:JL4"/>
    <mergeCell ref="A3:B4"/>
    <mergeCell ref="IO4:IR4"/>
    <mergeCell ref="IT4:IW4"/>
    <mergeCell ref="JD4:JG4"/>
    <mergeCell ref="A69:B69"/>
    <mergeCell ref="A70:B70"/>
    <mergeCell ref="HK4:HN4"/>
    <mergeCell ref="HP4:HS4"/>
    <mergeCell ref="HU4:HX4"/>
    <mergeCell ref="HZ4:IC4"/>
    <mergeCell ref="IE4:IH4"/>
    <mergeCell ref="IJ4:IM4"/>
    <mergeCell ref="GG4:GJ4"/>
    <mergeCell ref="GL4:GO4"/>
    <mergeCell ref="GQ4:GT4"/>
    <mergeCell ref="GV4:GY4"/>
    <mergeCell ref="HA4:HD4"/>
    <mergeCell ref="HF4:HI4"/>
    <mergeCell ref="D2:G2"/>
    <mergeCell ref="I2:L2"/>
    <mergeCell ref="N2:Q2"/>
    <mergeCell ref="S2:V2"/>
    <mergeCell ref="X2:AA2"/>
    <mergeCell ref="AC2:AF2"/>
    <mergeCell ref="AH2:AK2"/>
    <mergeCell ref="AM2:AP2"/>
    <mergeCell ref="AR2:AU2"/>
    <mergeCell ref="AW2:AZ2"/>
    <mergeCell ref="BB2:BE2"/>
    <mergeCell ref="BG2:BJ2"/>
    <mergeCell ref="BL2:BO2"/>
    <mergeCell ref="BQ2:BT2"/>
    <mergeCell ref="BV2:BY2"/>
    <mergeCell ref="CA2:CD2"/>
    <mergeCell ref="CF2:CI2"/>
    <mergeCell ref="CK2:CN2"/>
    <mergeCell ref="CU2:CX2"/>
    <mergeCell ref="CZ2:DC2"/>
    <mergeCell ref="DE2:DH2"/>
    <mergeCell ref="DJ2:DM2"/>
    <mergeCell ref="DO2:DR2"/>
    <mergeCell ref="DT2:DW2"/>
    <mergeCell ref="DY2:EB2"/>
    <mergeCell ref="ED2:EG2"/>
    <mergeCell ref="EI2:EL2"/>
    <mergeCell ref="EN2:EQ2"/>
    <mergeCell ref="ES2:EV2"/>
    <mergeCell ref="EX2:FA2"/>
    <mergeCell ref="FC2:FF2"/>
    <mergeCell ref="FH2:FK2"/>
    <mergeCell ref="FM2:FP2"/>
    <mergeCell ref="FR2:FU2"/>
    <mergeCell ref="FW2:FZ2"/>
    <mergeCell ref="GB2:GE2"/>
    <mergeCell ref="IE2:IH2"/>
    <mergeCell ref="IJ2:IM2"/>
    <mergeCell ref="IO2:IR2"/>
    <mergeCell ref="IT2:IW2"/>
    <mergeCell ref="IY2:JB2"/>
    <mergeCell ref="JD2:JG2"/>
    <mergeCell ref="GG2:GJ2"/>
    <mergeCell ref="GL2:GO2"/>
    <mergeCell ref="GQ2:GT2"/>
    <mergeCell ref="GV2:GY2"/>
    <mergeCell ref="HA2:HD2"/>
    <mergeCell ref="HF2:HI2"/>
    <mergeCell ref="HK2:HN2"/>
    <mergeCell ref="HP2:HS2"/>
    <mergeCell ref="HU2:HX2"/>
  </mergeCells>
  <printOptions horizontalCentered="1" gridLines="1"/>
  <pageMargins left="1" right="0.19" top="1.05" bottom="0" header="0.3" footer="0.16"/>
  <pageSetup paperSize="9" scale="68" orientation="portrait" horizontalDpi="4294967292" verticalDpi="0" r:id="rId1"/>
  <headerFooter>
    <oddFooter>&amp;RExecutive Director</oddFooter>
  </headerFooter>
</worksheet>
</file>

<file path=xl/worksheets/sheet13.xml><?xml version="1.0" encoding="utf-8"?>
<worksheet xmlns="http://schemas.openxmlformats.org/spreadsheetml/2006/main" xmlns:r="http://schemas.openxmlformats.org/officeDocument/2006/relationships">
  <dimension ref="A1:JD105"/>
  <sheetViews>
    <sheetView view="pageBreakPreview" zoomScale="60" zoomScaleNormal="80" workbookViewId="0">
      <pane xSplit="2" ySplit="71" topLeftCell="II74" activePane="bottomRight" state="frozen"/>
      <selection pane="topRight" activeCell="C1" sqref="C1"/>
      <selection pane="bottomLeft" activeCell="A72" sqref="A72"/>
      <selection pane="bottomRight" activeCell="JP82" sqref="JP82"/>
    </sheetView>
  </sheetViews>
  <sheetFormatPr defaultRowHeight="15.75"/>
  <cols>
    <col min="1" max="1" width="9.7109375" style="18" customWidth="1"/>
    <col min="2" max="2" width="29.42578125" style="18" customWidth="1"/>
    <col min="3" max="6" width="16.7109375" style="18" hidden="1" customWidth="1"/>
    <col min="7" max="132" width="16.7109375" style="1" hidden="1" customWidth="1"/>
    <col min="133" max="142" width="16.7109375" style="1" customWidth="1"/>
    <col min="143" max="147" width="16.7109375" style="1" hidden="1" customWidth="1"/>
    <col min="148" max="152" width="16.7109375" style="1" customWidth="1"/>
    <col min="153" max="157" width="16.7109375" style="1" hidden="1" customWidth="1"/>
    <col min="158" max="162" width="16.7109375" style="1" customWidth="1"/>
    <col min="163" max="167" width="16.7109375" style="1" hidden="1" customWidth="1"/>
    <col min="168" max="172" width="16.7109375" style="1" customWidth="1"/>
    <col min="173" max="187" width="16.7109375" style="1" hidden="1" customWidth="1"/>
    <col min="188" max="197" width="16.7109375" style="1" customWidth="1"/>
    <col min="198" max="257" width="16.7109375" style="1" hidden="1" customWidth="1"/>
    <col min="258" max="261" width="16.7109375" style="1" customWidth="1"/>
    <col min="262" max="262" width="9.5703125" style="1" hidden="1" customWidth="1"/>
    <col min="263" max="263" width="12.42578125" style="1" customWidth="1"/>
    <col min="264" max="16384" width="9.140625" style="1"/>
  </cols>
  <sheetData>
    <row r="1" spans="1:262" ht="22.5" customHeight="1">
      <c r="A1" s="188" t="s">
        <v>66</v>
      </c>
      <c r="B1" s="188"/>
      <c r="C1" s="188"/>
      <c r="D1" s="188"/>
      <c r="E1" s="188"/>
      <c r="F1" s="188"/>
      <c r="G1" s="188"/>
      <c r="H1" s="188" t="s">
        <v>66</v>
      </c>
      <c r="I1" s="188"/>
      <c r="J1" s="188"/>
      <c r="K1" s="188"/>
      <c r="L1" s="188"/>
      <c r="M1" s="188" t="s">
        <v>66</v>
      </c>
      <c r="N1" s="188"/>
      <c r="O1" s="188"/>
      <c r="P1" s="188"/>
      <c r="Q1" s="188"/>
      <c r="R1" s="188" t="s">
        <v>66</v>
      </c>
      <c r="S1" s="188"/>
      <c r="T1" s="188"/>
      <c r="U1" s="188"/>
      <c r="V1" s="188"/>
      <c r="W1" s="188" t="s">
        <v>66</v>
      </c>
      <c r="X1" s="188"/>
      <c r="Y1" s="188"/>
      <c r="Z1" s="188"/>
      <c r="AA1" s="188"/>
      <c r="AB1" s="188" t="s">
        <v>66</v>
      </c>
      <c r="AC1" s="188"/>
      <c r="AD1" s="188"/>
      <c r="AE1" s="188"/>
      <c r="AF1" s="188"/>
      <c r="AG1" s="188" t="s">
        <v>66</v>
      </c>
      <c r="AH1" s="188"/>
      <c r="AI1" s="188"/>
      <c r="AJ1" s="188"/>
      <c r="AK1" s="188"/>
      <c r="AL1" s="188" t="s">
        <v>66</v>
      </c>
      <c r="AM1" s="188"/>
      <c r="AN1" s="188"/>
      <c r="AO1" s="188"/>
      <c r="AP1" s="188"/>
      <c r="AQ1" s="188" t="s">
        <v>66</v>
      </c>
      <c r="AR1" s="188"/>
      <c r="AS1" s="188"/>
      <c r="AT1" s="188"/>
      <c r="AU1" s="188"/>
      <c r="AV1" s="188" t="s">
        <v>66</v>
      </c>
      <c r="AW1" s="188"/>
      <c r="AX1" s="188"/>
      <c r="AY1" s="188"/>
      <c r="AZ1" s="188"/>
      <c r="BA1" s="188" t="s">
        <v>66</v>
      </c>
      <c r="BB1" s="188"/>
      <c r="BC1" s="188"/>
      <c r="BD1" s="188"/>
      <c r="BE1" s="188"/>
      <c r="BF1" s="188" t="s">
        <v>66</v>
      </c>
      <c r="BG1" s="188"/>
      <c r="BH1" s="188"/>
      <c r="BI1" s="188"/>
      <c r="BJ1" s="188"/>
      <c r="BK1" s="188" t="s">
        <v>66</v>
      </c>
      <c r="BL1" s="188"/>
      <c r="BM1" s="188"/>
      <c r="BN1" s="188"/>
      <c r="BO1" s="188"/>
      <c r="BP1" s="188" t="s">
        <v>66</v>
      </c>
      <c r="BQ1" s="188"/>
      <c r="BR1" s="188"/>
      <c r="BS1" s="188"/>
      <c r="BT1" s="188"/>
      <c r="BU1" s="188" t="s">
        <v>66</v>
      </c>
      <c r="BV1" s="188"/>
      <c r="BW1" s="188"/>
      <c r="BX1" s="188"/>
      <c r="BY1" s="188"/>
      <c r="BZ1" s="188" t="s">
        <v>66</v>
      </c>
      <c r="CA1" s="188"/>
      <c r="CB1" s="188"/>
      <c r="CC1" s="188"/>
      <c r="CD1" s="188"/>
      <c r="CE1" s="188" t="s">
        <v>66</v>
      </c>
      <c r="CF1" s="188"/>
      <c r="CG1" s="188"/>
      <c r="CH1" s="188"/>
      <c r="CI1" s="188"/>
      <c r="CJ1" s="188" t="s">
        <v>66</v>
      </c>
      <c r="CK1" s="188"/>
      <c r="CL1" s="188"/>
      <c r="CM1" s="188"/>
      <c r="CN1" s="188"/>
      <c r="CO1" s="188" t="s">
        <v>66</v>
      </c>
      <c r="CP1" s="188"/>
      <c r="CQ1" s="188"/>
      <c r="CR1" s="188"/>
      <c r="CS1" s="188"/>
      <c r="CT1" s="188" t="s">
        <v>66</v>
      </c>
      <c r="CU1" s="188"/>
      <c r="CV1" s="188"/>
      <c r="CW1" s="188"/>
      <c r="CX1" s="188"/>
      <c r="CY1" s="188" t="s">
        <v>66</v>
      </c>
      <c r="CZ1" s="188"/>
      <c r="DA1" s="188"/>
      <c r="DB1" s="188"/>
      <c r="DC1" s="188"/>
      <c r="DD1" s="188" t="s">
        <v>66</v>
      </c>
      <c r="DE1" s="188"/>
      <c r="DF1" s="188"/>
      <c r="DG1" s="188"/>
      <c r="DH1" s="188"/>
      <c r="DI1" s="188" t="s">
        <v>66</v>
      </c>
      <c r="DJ1" s="188"/>
      <c r="DK1" s="188"/>
      <c r="DL1" s="188"/>
      <c r="DM1" s="188"/>
      <c r="DN1" s="188" t="s">
        <v>66</v>
      </c>
      <c r="DO1" s="188"/>
      <c r="DP1" s="188"/>
      <c r="DQ1" s="188"/>
      <c r="DR1" s="188"/>
      <c r="DS1" s="188" t="s">
        <v>66</v>
      </c>
      <c r="DT1" s="188"/>
      <c r="DU1" s="188"/>
      <c r="DV1" s="188"/>
      <c r="DW1" s="188"/>
      <c r="DX1" s="188" t="s">
        <v>66</v>
      </c>
      <c r="DY1" s="188"/>
      <c r="DZ1" s="188"/>
      <c r="EA1" s="188"/>
      <c r="EB1" s="188"/>
      <c r="EC1" s="188" t="s">
        <v>66</v>
      </c>
      <c r="ED1" s="188"/>
      <c r="EE1" s="188"/>
      <c r="EF1" s="188"/>
      <c r="EG1" s="188"/>
      <c r="EH1" s="188" t="s">
        <v>66</v>
      </c>
      <c r="EI1" s="188"/>
      <c r="EJ1" s="188"/>
      <c r="EK1" s="188"/>
      <c r="EL1" s="188"/>
      <c r="EM1" s="188" t="s">
        <v>66</v>
      </c>
      <c r="EN1" s="188"/>
      <c r="EO1" s="188"/>
      <c r="EP1" s="188"/>
      <c r="EQ1" s="188"/>
      <c r="ER1" s="188" t="s">
        <v>66</v>
      </c>
      <c r="ES1" s="188"/>
      <c r="ET1" s="188"/>
      <c r="EU1" s="188"/>
      <c r="EV1" s="188"/>
      <c r="EW1" s="188" t="s">
        <v>66</v>
      </c>
      <c r="EX1" s="188"/>
      <c r="EY1" s="188"/>
      <c r="EZ1" s="188"/>
      <c r="FA1" s="188"/>
      <c r="FB1" s="188" t="s">
        <v>66</v>
      </c>
      <c r="FC1" s="188"/>
      <c r="FD1" s="188"/>
      <c r="FE1" s="188"/>
      <c r="FF1" s="188"/>
      <c r="FG1" s="188" t="s">
        <v>66</v>
      </c>
      <c r="FH1" s="188"/>
      <c r="FI1" s="188"/>
      <c r="FJ1" s="188"/>
      <c r="FK1" s="188"/>
      <c r="FL1" s="188" t="s">
        <v>66</v>
      </c>
      <c r="FM1" s="188"/>
      <c r="FN1" s="188"/>
      <c r="FO1" s="188"/>
      <c r="FP1" s="188"/>
      <c r="FQ1" s="188" t="s">
        <v>66</v>
      </c>
      <c r="FR1" s="188"/>
      <c r="FS1" s="188"/>
      <c r="FT1" s="188"/>
      <c r="FU1" s="188"/>
      <c r="FV1" s="188" t="s">
        <v>66</v>
      </c>
      <c r="FW1" s="188"/>
      <c r="FX1" s="188"/>
      <c r="FY1" s="188"/>
      <c r="FZ1" s="188"/>
      <c r="GA1" s="188" t="s">
        <v>66</v>
      </c>
      <c r="GB1" s="188"/>
      <c r="GC1" s="188"/>
      <c r="GD1" s="188"/>
      <c r="GE1" s="188"/>
      <c r="GF1" s="188" t="s">
        <v>66</v>
      </c>
      <c r="GG1" s="188"/>
      <c r="GH1" s="188"/>
      <c r="GI1" s="188"/>
      <c r="GJ1" s="188"/>
      <c r="GK1" s="188" t="s">
        <v>66</v>
      </c>
      <c r="GL1" s="188"/>
      <c r="GM1" s="188"/>
      <c r="GN1" s="188"/>
      <c r="GO1" s="188"/>
      <c r="GP1" s="188" t="s">
        <v>66</v>
      </c>
      <c r="GQ1" s="188"/>
      <c r="GR1" s="188"/>
      <c r="GS1" s="188"/>
      <c r="GT1" s="188"/>
      <c r="GU1" s="188" t="s">
        <v>66</v>
      </c>
      <c r="GV1" s="188"/>
      <c r="GW1" s="188"/>
      <c r="GX1" s="188"/>
      <c r="GY1" s="188"/>
      <c r="GZ1" s="188" t="s">
        <v>66</v>
      </c>
      <c r="HA1" s="188"/>
      <c r="HB1" s="188"/>
      <c r="HC1" s="188"/>
      <c r="HD1" s="188"/>
      <c r="HE1" s="188" t="s">
        <v>66</v>
      </c>
      <c r="HF1" s="188"/>
      <c r="HG1" s="188"/>
      <c r="HH1" s="188"/>
      <c r="HI1" s="188"/>
      <c r="HJ1" s="188" t="s">
        <v>66</v>
      </c>
      <c r="HK1" s="188"/>
      <c r="HL1" s="188"/>
      <c r="HM1" s="188"/>
      <c r="HN1" s="188"/>
      <c r="HO1" s="188" t="s">
        <v>66</v>
      </c>
      <c r="HP1" s="188"/>
      <c r="HQ1" s="188"/>
      <c r="HR1" s="188"/>
      <c r="HS1" s="188"/>
      <c r="HT1" s="188" t="s">
        <v>66</v>
      </c>
      <c r="HU1" s="188"/>
      <c r="HV1" s="188"/>
      <c r="HW1" s="188"/>
      <c r="HX1" s="188"/>
      <c r="HY1" s="188" t="s">
        <v>66</v>
      </c>
      <c r="HZ1" s="188"/>
      <c r="IA1" s="188"/>
      <c r="IB1" s="188"/>
      <c r="IC1" s="188"/>
      <c r="ID1" s="188" t="s">
        <v>66</v>
      </c>
      <c r="IE1" s="188"/>
      <c r="IF1" s="188"/>
      <c r="IG1" s="188"/>
      <c r="IH1" s="188"/>
      <c r="II1" s="188" t="s">
        <v>66</v>
      </c>
      <c r="IJ1" s="188"/>
      <c r="IK1" s="188"/>
      <c r="IL1" s="188"/>
      <c r="IM1" s="188"/>
      <c r="IN1" s="188" t="s">
        <v>66</v>
      </c>
      <c r="IO1" s="188"/>
      <c r="IP1" s="188"/>
      <c r="IQ1" s="188"/>
      <c r="IR1" s="188"/>
      <c r="IS1" s="188" t="s">
        <v>66</v>
      </c>
      <c r="IT1" s="188"/>
      <c r="IU1" s="188"/>
      <c r="IV1" s="188"/>
      <c r="IW1" s="188"/>
      <c r="IX1" s="292" t="s">
        <v>94</v>
      </c>
      <c r="IY1" s="293"/>
      <c r="IZ1" s="293"/>
      <c r="JA1" s="293"/>
      <c r="JB1" s="294"/>
    </row>
    <row r="2" spans="1:262" ht="43.5" customHeight="1">
      <c r="A2" s="60"/>
      <c r="B2" s="61"/>
      <c r="C2" s="65" t="s">
        <v>426</v>
      </c>
      <c r="D2" s="373" t="s">
        <v>1516</v>
      </c>
      <c r="E2" s="374"/>
      <c r="F2" s="374"/>
      <c r="G2" s="375"/>
      <c r="H2" s="65" t="s">
        <v>426</v>
      </c>
      <c r="I2" s="373" t="s">
        <v>1598</v>
      </c>
      <c r="J2" s="374"/>
      <c r="K2" s="374"/>
      <c r="L2" s="375"/>
      <c r="M2" s="65" t="s">
        <v>426</v>
      </c>
      <c r="N2" s="373" t="s">
        <v>1598</v>
      </c>
      <c r="O2" s="374"/>
      <c r="P2" s="374"/>
      <c r="Q2" s="375"/>
      <c r="R2" s="65" t="s">
        <v>426</v>
      </c>
      <c r="S2" s="373" t="s">
        <v>1599</v>
      </c>
      <c r="T2" s="374"/>
      <c r="U2" s="374"/>
      <c r="V2" s="375"/>
      <c r="W2" s="65" t="s">
        <v>426</v>
      </c>
      <c r="X2" s="373" t="s">
        <v>1600</v>
      </c>
      <c r="Y2" s="374"/>
      <c r="Z2" s="374"/>
      <c r="AA2" s="375"/>
      <c r="AB2" s="65" t="s">
        <v>426</v>
      </c>
      <c r="AC2" s="373" t="s">
        <v>1599</v>
      </c>
      <c r="AD2" s="374"/>
      <c r="AE2" s="374"/>
      <c r="AF2" s="375"/>
      <c r="AG2" s="65" t="s">
        <v>426</v>
      </c>
      <c r="AH2" s="373" t="s">
        <v>1601</v>
      </c>
      <c r="AI2" s="374"/>
      <c r="AJ2" s="374"/>
      <c r="AK2" s="375"/>
      <c r="AL2" s="65" t="s">
        <v>426</v>
      </c>
      <c r="AM2" s="373" t="s">
        <v>1599</v>
      </c>
      <c r="AN2" s="374"/>
      <c r="AO2" s="374"/>
      <c r="AP2" s="375"/>
      <c r="AQ2" s="65" t="s">
        <v>426</v>
      </c>
      <c r="AR2" s="373" t="s">
        <v>1602</v>
      </c>
      <c r="AS2" s="374"/>
      <c r="AT2" s="374"/>
      <c r="AU2" s="375"/>
      <c r="AV2" s="65" t="s">
        <v>426</v>
      </c>
      <c r="AW2" s="373" t="s">
        <v>1599</v>
      </c>
      <c r="AX2" s="374"/>
      <c r="AY2" s="374"/>
      <c r="AZ2" s="375"/>
      <c r="BA2" s="65" t="s">
        <v>426</v>
      </c>
      <c r="BB2" s="373" t="s">
        <v>1599</v>
      </c>
      <c r="BC2" s="374"/>
      <c r="BD2" s="374"/>
      <c r="BE2" s="375"/>
      <c r="BF2" s="65" t="s">
        <v>426</v>
      </c>
      <c r="BG2" s="373" t="s">
        <v>1599</v>
      </c>
      <c r="BH2" s="374"/>
      <c r="BI2" s="374"/>
      <c r="BJ2" s="375"/>
      <c r="BK2" s="65" t="s">
        <v>426</v>
      </c>
      <c r="BL2" s="373" t="s">
        <v>1599</v>
      </c>
      <c r="BM2" s="374"/>
      <c r="BN2" s="374"/>
      <c r="BO2" s="375"/>
      <c r="BP2" s="65" t="s">
        <v>426</v>
      </c>
      <c r="BQ2" s="373" t="s">
        <v>1599</v>
      </c>
      <c r="BR2" s="374"/>
      <c r="BS2" s="374"/>
      <c r="BT2" s="375"/>
      <c r="BU2" s="65" t="s">
        <v>426</v>
      </c>
      <c r="BV2" s="373" t="s">
        <v>1599</v>
      </c>
      <c r="BW2" s="374"/>
      <c r="BX2" s="374"/>
      <c r="BY2" s="375"/>
      <c r="BZ2" s="65" t="s">
        <v>426</v>
      </c>
      <c r="CA2" s="373" t="s">
        <v>1599</v>
      </c>
      <c r="CB2" s="374"/>
      <c r="CC2" s="374"/>
      <c r="CD2" s="375"/>
      <c r="CE2" s="65" t="s">
        <v>426</v>
      </c>
      <c r="CF2" s="373" t="s">
        <v>1603</v>
      </c>
      <c r="CG2" s="374"/>
      <c r="CH2" s="374"/>
      <c r="CI2" s="375"/>
      <c r="CJ2" s="65" t="s">
        <v>426</v>
      </c>
      <c r="CK2" s="373" t="s">
        <v>1603</v>
      </c>
      <c r="CL2" s="374"/>
      <c r="CM2" s="374"/>
      <c r="CN2" s="375"/>
      <c r="CO2" s="65" t="s">
        <v>426</v>
      </c>
      <c r="CP2" s="373" t="s">
        <v>1603</v>
      </c>
      <c r="CQ2" s="374"/>
      <c r="CR2" s="374"/>
      <c r="CS2" s="375"/>
      <c r="CT2" s="65" t="s">
        <v>426</v>
      </c>
      <c r="CU2" s="373" t="s">
        <v>1604</v>
      </c>
      <c r="CV2" s="374"/>
      <c r="CW2" s="374"/>
      <c r="CX2" s="375"/>
      <c r="CY2" s="65" t="s">
        <v>426</v>
      </c>
      <c r="CZ2" s="373" t="s">
        <v>1604</v>
      </c>
      <c r="DA2" s="374"/>
      <c r="DB2" s="374"/>
      <c r="DC2" s="375"/>
      <c r="DD2" s="93" t="s">
        <v>426</v>
      </c>
      <c r="DE2" s="373" t="s">
        <v>1741</v>
      </c>
      <c r="DF2" s="374"/>
      <c r="DG2" s="374"/>
      <c r="DH2" s="375"/>
      <c r="DI2" s="93" t="s">
        <v>426</v>
      </c>
      <c r="DJ2" s="373" t="s">
        <v>1742</v>
      </c>
      <c r="DK2" s="374"/>
      <c r="DL2" s="374"/>
      <c r="DM2" s="375"/>
      <c r="DN2" s="93" t="s">
        <v>426</v>
      </c>
      <c r="DO2" s="373" t="s">
        <v>1741</v>
      </c>
      <c r="DP2" s="374"/>
      <c r="DQ2" s="374"/>
      <c r="DR2" s="375"/>
      <c r="DS2" s="93" t="s">
        <v>426</v>
      </c>
      <c r="DT2" s="373" t="s">
        <v>1605</v>
      </c>
      <c r="DU2" s="374"/>
      <c r="DV2" s="374"/>
      <c r="DW2" s="375"/>
      <c r="DX2" s="93" t="s">
        <v>426</v>
      </c>
      <c r="DY2" s="373" t="s">
        <v>1605</v>
      </c>
      <c r="DZ2" s="374"/>
      <c r="EA2" s="374"/>
      <c r="EB2" s="375"/>
      <c r="EC2" s="93" t="s">
        <v>426</v>
      </c>
      <c r="ED2" s="373" t="s">
        <v>1605</v>
      </c>
      <c r="EE2" s="374"/>
      <c r="EF2" s="374"/>
      <c r="EG2" s="375"/>
      <c r="EH2" s="65" t="s">
        <v>426</v>
      </c>
      <c r="EI2" s="198" t="s">
        <v>1433</v>
      </c>
      <c r="EJ2" s="199"/>
      <c r="EK2" s="199"/>
      <c r="EL2" s="200"/>
      <c r="EM2" s="93" t="s">
        <v>426</v>
      </c>
      <c r="EN2" s="373" t="s">
        <v>1606</v>
      </c>
      <c r="EO2" s="374"/>
      <c r="EP2" s="374"/>
      <c r="EQ2" s="375"/>
      <c r="ER2" s="65" t="s">
        <v>426</v>
      </c>
      <c r="ES2" s="373" t="s">
        <v>1607</v>
      </c>
      <c r="ET2" s="374"/>
      <c r="EU2" s="374"/>
      <c r="EV2" s="375"/>
      <c r="EW2" s="65" t="s">
        <v>426</v>
      </c>
      <c r="EX2" s="377" t="s">
        <v>1593</v>
      </c>
      <c r="EY2" s="378"/>
      <c r="EZ2" s="378"/>
      <c r="FA2" s="379"/>
      <c r="FB2" s="65" t="s">
        <v>426</v>
      </c>
      <c r="FC2" s="373" t="s">
        <v>1554</v>
      </c>
      <c r="FD2" s="374"/>
      <c r="FE2" s="374"/>
      <c r="FF2" s="375"/>
      <c r="FG2" s="65" t="s">
        <v>426</v>
      </c>
      <c r="FH2" s="373" t="s">
        <v>1657</v>
      </c>
      <c r="FI2" s="374"/>
      <c r="FJ2" s="374"/>
      <c r="FK2" s="375"/>
      <c r="FL2" s="65" t="s">
        <v>426</v>
      </c>
      <c r="FM2" s="373" t="s">
        <v>1657</v>
      </c>
      <c r="FN2" s="374"/>
      <c r="FO2" s="374"/>
      <c r="FP2" s="375"/>
      <c r="FQ2" s="65" t="s">
        <v>426</v>
      </c>
      <c r="FR2" s="373" t="s">
        <v>1609</v>
      </c>
      <c r="FS2" s="374"/>
      <c r="FT2" s="374"/>
      <c r="FU2" s="375"/>
      <c r="FV2" s="65" t="s">
        <v>426</v>
      </c>
      <c r="FW2" s="377" t="s">
        <v>1609</v>
      </c>
      <c r="FX2" s="378"/>
      <c r="FY2" s="378"/>
      <c r="FZ2" s="379"/>
      <c r="GA2" s="65" t="s">
        <v>426</v>
      </c>
      <c r="GB2" s="377" t="s">
        <v>1609</v>
      </c>
      <c r="GC2" s="378"/>
      <c r="GD2" s="378"/>
      <c r="GE2" s="379"/>
      <c r="GF2" s="65" t="s">
        <v>426</v>
      </c>
      <c r="GG2" s="373" t="s">
        <v>1610</v>
      </c>
      <c r="GH2" s="374"/>
      <c r="GI2" s="374"/>
      <c r="GJ2" s="375"/>
      <c r="GK2" s="65" t="s">
        <v>426</v>
      </c>
      <c r="GL2" s="373" t="s">
        <v>1611</v>
      </c>
      <c r="GM2" s="374"/>
      <c r="GN2" s="374"/>
      <c r="GO2" s="375"/>
      <c r="GP2" s="65" t="s">
        <v>426</v>
      </c>
      <c r="GQ2" s="373" t="s">
        <v>1745</v>
      </c>
      <c r="GR2" s="374"/>
      <c r="GS2" s="374"/>
      <c r="GT2" s="375"/>
      <c r="GU2" s="65" t="s">
        <v>426</v>
      </c>
      <c r="GV2" s="373" t="s">
        <v>1611</v>
      </c>
      <c r="GW2" s="374"/>
      <c r="GX2" s="374"/>
      <c r="GY2" s="375"/>
      <c r="GZ2" s="65" t="s">
        <v>426</v>
      </c>
      <c r="HA2" s="31"/>
      <c r="HB2" s="32"/>
      <c r="HC2" s="32"/>
      <c r="HD2" s="33"/>
      <c r="HE2" s="65" t="s">
        <v>426</v>
      </c>
      <c r="HF2" s="31"/>
      <c r="HG2" s="32"/>
      <c r="HH2" s="32"/>
      <c r="HI2" s="33"/>
      <c r="HJ2" s="65" t="s">
        <v>426</v>
      </c>
      <c r="HK2" s="31"/>
      <c r="HL2" s="32"/>
      <c r="HM2" s="32"/>
      <c r="HN2" s="33"/>
      <c r="HO2" s="65" t="s">
        <v>426</v>
      </c>
      <c r="HP2" s="31"/>
      <c r="HQ2" s="32"/>
      <c r="HR2" s="32"/>
      <c r="HS2" s="33"/>
      <c r="HT2" s="65" t="s">
        <v>426</v>
      </c>
      <c r="HU2" s="31"/>
      <c r="HV2" s="32"/>
      <c r="HW2" s="32"/>
      <c r="HX2" s="33"/>
      <c r="HY2" s="65" t="s">
        <v>426</v>
      </c>
      <c r="HZ2" s="31"/>
      <c r="IA2" s="32"/>
      <c r="IB2" s="32"/>
      <c r="IC2" s="33"/>
      <c r="ID2" s="65" t="s">
        <v>426</v>
      </c>
      <c r="IE2" s="31"/>
      <c r="IF2" s="32"/>
      <c r="IG2" s="32"/>
      <c r="IH2" s="33"/>
      <c r="II2" s="65" t="s">
        <v>426</v>
      </c>
      <c r="IJ2" s="31"/>
      <c r="IK2" s="32"/>
      <c r="IL2" s="32"/>
      <c r="IM2" s="33"/>
      <c r="IN2" s="65" t="s">
        <v>426</v>
      </c>
      <c r="IO2" s="31"/>
      <c r="IP2" s="32"/>
      <c r="IQ2" s="32"/>
      <c r="IR2" s="33"/>
      <c r="IS2" s="65" t="s">
        <v>426</v>
      </c>
      <c r="IT2" s="31"/>
      <c r="IU2" s="32"/>
      <c r="IV2" s="32"/>
      <c r="IW2" s="33"/>
      <c r="IX2" s="295"/>
      <c r="IY2" s="296"/>
      <c r="IZ2" s="296"/>
      <c r="JA2" s="296"/>
      <c r="JB2" s="297"/>
    </row>
    <row r="3" spans="1:262" ht="35.25" customHeight="1">
      <c r="A3" s="282" t="s">
        <v>94</v>
      </c>
      <c r="B3" s="283"/>
      <c r="C3" s="97" t="s">
        <v>1475</v>
      </c>
      <c r="D3" s="191" t="s">
        <v>1099</v>
      </c>
      <c r="E3" s="192"/>
      <c r="F3" s="192"/>
      <c r="G3" s="193"/>
      <c r="H3" s="97" t="s">
        <v>1632</v>
      </c>
      <c r="I3" s="191" t="s">
        <v>1101</v>
      </c>
      <c r="J3" s="192"/>
      <c r="K3" s="192"/>
      <c r="L3" s="193"/>
      <c r="M3" s="97" t="s">
        <v>1632</v>
      </c>
      <c r="N3" s="191" t="s">
        <v>1103</v>
      </c>
      <c r="O3" s="192"/>
      <c r="P3" s="192"/>
      <c r="Q3" s="193"/>
      <c r="R3" s="97" t="s">
        <v>1632</v>
      </c>
      <c r="S3" s="191" t="s">
        <v>1105</v>
      </c>
      <c r="T3" s="192"/>
      <c r="U3" s="192"/>
      <c r="V3" s="193"/>
      <c r="W3" s="97" t="s">
        <v>1632</v>
      </c>
      <c r="X3" s="191" t="s">
        <v>1107</v>
      </c>
      <c r="Y3" s="192"/>
      <c r="Z3" s="192"/>
      <c r="AA3" s="193"/>
      <c r="AB3" s="97" t="s">
        <v>1632</v>
      </c>
      <c r="AC3" s="191" t="s">
        <v>1109</v>
      </c>
      <c r="AD3" s="192"/>
      <c r="AE3" s="192"/>
      <c r="AF3" s="193"/>
      <c r="AG3" s="97" t="s">
        <v>1632</v>
      </c>
      <c r="AH3" s="191" t="s">
        <v>1111</v>
      </c>
      <c r="AI3" s="192"/>
      <c r="AJ3" s="192"/>
      <c r="AK3" s="193"/>
      <c r="AL3" s="97" t="s">
        <v>1632</v>
      </c>
      <c r="AM3" s="191" t="s">
        <v>1113</v>
      </c>
      <c r="AN3" s="192"/>
      <c r="AO3" s="192"/>
      <c r="AP3" s="193"/>
      <c r="AQ3" s="97" t="s">
        <v>1632</v>
      </c>
      <c r="AR3" s="191" t="s">
        <v>1115</v>
      </c>
      <c r="AS3" s="192"/>
      <c r="AT3" s="192"/>
      <c r="AU3" s="193"/>
      <c r="AV3" s="97" t="s">
        <v>1632</v>
      </c>
      <c r="AW3" s="191" t="s">
        <v>1117</v>
      </c>
      <c r="AX3" s="192"/>
      <c r="AY3" s="192"/>
      <c r="AZ3" s="193"/>
      <c r="BA3" s="97" t="s">
        <v>1632</v>
      </c>
      <c r="BB3" s="191" t="s">
        <v>1119</v>
      </c>
      <c r="BC3" s="192"/>
      <c r="BD3" s="192"/>
      <c r="BE3" s="193"/>
      <c r="BF3" s="97" t="s">
        <v>1632</v>
      </c>
      <c r="BG3" s="191" t="s">
        <v>1121</v>
      </c>
      <c r="BH3" s="192"/>
      <c r="BI3" s="192"/>
      <c r="BJ3" s="193"/>
      <c r="BK3" s="97" t="s">
        <v>1632</v>
      </c>
      <c r="BL3" s="191" t="s">
        <v>1123</v>
      </c>
      <c r="BM3" s="192"/>
      <c r="BN3" s="192"/>
      <c r="BO3" s="193"/>
      <c r="BP3" s="97" t="s">
        <v>1632</v>
      </c>
      <c r="BQ3" s="191" t="s">
        <v>1125</v>
      </c>
      <c r="BR3" s="192"/>
      <c r="BS3" s="192"/>
      <c r="BT3" s="193"/>
      <c r="BU3" s="97" t="s">
        <v>1632</v>
      </c>
      <c r="BV3" s="191" t="s">
        <v>1127</v>
      </c>
      <c r="BW3" s="192"/>
      <c r="BX3" s="192"/>
      <c r="BY3" s="193"/>
      <c r="BZ3" s="97" t="s">
        <v>1632</v>
      </c>
      <c r="CA3" s="191" t="s">
        <v>1129</v>
      </c>
      <c r="CB3" s="192"/>
      <c r="CC3" s="192"/>
      <c r="CD3" s="193"/>
      <c r="CE3" s="97" t="s">
        <v>1632</v>
      </c>
      <c r="CF3" s="191" t="s">
        <v>1130</v>
      </c>
      <c r="CG3" s="192"/>
      <c r="CH3" s="192"/>
      <c r="CI3" s="193"/>
      <c r="CJ3" s="97" t="s">
        <v>1632</v>
      </c>
      <c r="CK3" s="191" t="s">
        <v>1132</v>
      </c>
      <c r="CL3" s="192"/>
      <c r="CM3" s="192"/>
      <c r="CN3" s="193"/>
      <c r="CO3" s="97" t="s">
        <v>1632</v>
      </c>
      <c r="CP3" s="191" t="s">
        <v>1134</v>
      </c>
      <c r="CQ3" s="192"/>
      <c r="CR3" s="192"/>
      <c r="CS3" s="193"/>
      <c r="CT3" s="97" t="s">
        <v>1632</v>
      </c>
      <c r="CU3" s="191" t="s">
        <v>1136</v>
      </c>
      <c r="CV3" s="192"/>
      <c r="CW3" s="192"/>
      <c r="CX3" s="193"/>
      <c r="CY3" s="97" t="s">
        <v>1632</v>
      </c>
      <c r="CZ3" s="191" t="s">
        <v>1138</v>
      </c>
      <c r="DA3" s="192"/>
      <c r="DB3" s="192"/>
      <c r="DC3" s="193"/>
      <c r="DD3" s="97" t="s">
        <v>1632</v>
      </c>
      <c r="DE3" s="191" t="s">
        <v>1298</v>
      </c>
      <c r="DF3" s="192"/>
      <c r="DG3" s="192"/>
      <c r="DH3" s="193"/>
      <c r="DI3" s="97" t="s">
        <v>1632</v>
      </c>
      <c r="DJ3" s="191" t="s">
        <v>1301</v>
      </c>
      <c r="DK3" s="192"/>
      <c r="DL3" s="192"/>
      <c r="DM3" s="193"/>
      <c r="DN3" s="97" t="s">
        <v>1632</v>
      </c>
      <c r="DO3" s="191" t="s">
        <v>1302</v>
      </c>
      <c r="DP3" s="192"/>
      <c r="DQ3" s="192"/>
      <c r="DR3" s="193"/>
      <c r="DS3" s="97" t="s">
        <v>1632</v>
      </c>
      <c r="DT3" s="191" t="s">
        <v>1139</v>
      </c>
      <c r="DU3" s="192"/>
      <c r="DV3" s="192"/>
      <c r="DW3" s="193"/>
      <c r="DX3" s="97" t="s">
        <v>1632</v>
      </c>
      <c r="DY3" s="191" t="s">
        <v>1140</v>
      </c>
      <c r="DZ3" s="192"/>
      <c r="EA3" s="192"/>
      <c r="EB3" s="193"/>
      <c r="EC3" s="97" t="s">
        <v>1632</v>
      </c>
      <c r="ED3" s="191" t="s">
        <v>1143</v>
      </c>
      <c r="EE3" s="192"/>
      <c r="EF3" s="192"/>
      <c r="EG3" s="193"/>
      <c r="EH3" s="97" t="s">
        <v>1632</v>
      </c>
      <c r="EI3" s="191" t="s">
        <v>1145</v>
      </c>
      <c r="EJ3" s="192"/>
      <c r="EK3" s="192"/>
      <c r="EL3" s="193"/>
      <c r="EM3" s="97" t="s">
        <v>1632</v>
      </c>
      <c r="EN3" s="191" t="s">
        <v>1146</v>
      </c>
      <c r="EO3" s="192"/>
      <c r="EP3" s="192"/>
      <c r="EQ3" s="193"/>
      <c r="ER3" s="97" t="s">
        <v>1632</v>
      </c>
      <c r="ES3" s="191" t="s">
        <v>1148</v>
      </c>
      <c r="ET3" s="192"/>
      <c r="EU3" s="192"/>
      <c r="EV3" s="193"/>
      <c r="EW3" s="97" t="s">
        <v>1632</v>
      </c>
      <c r="EX3" s="191" t="s">
        <v>1150</v>
      </c>
      <c r="EY3" s="192"/>
      <c r="EZ3" s="192"/>
      <c r="FA3" s="193"/>
      <c r="FB3" s="97" t="s">
        <v>1632</v>
      </c>
      <c r="FC3" s="191" t="s">
        <v>1151</v>
      </c>
      <c r="FD3" s="192"/>
      <c r="FE3" s="192"/>
      <c r="FF3" s="193"/>
      <c r="FG3" s="97" t="s">
        <v>1632</v>
      </c>
      <c r="FH3" s="191" t="s">
        <v>1153</v>
      </c>
      <c r="FI3" s="192"/>
      <c r="FJ3" s="192"/>
      <c r="FK3" s="193"/>
      <c r="FL3" s="97" t="s">
        <v>1632</v>
      </c>
      <c r="FM3" s="191" t="s">
        <v>1155</v>
      </c>
      <c r="FN3" s="192"/>
      <c r="FO3" s="192"/>
      <c r="FP3" s="193"/>
      <c r="FQ3" s="97" t="s">
        <v>1632</v>
      </c>
      <c r="FR3" s="191" t="s">
        <v>1157</v>
      </c>
      <c r="FS3" s="192"/>
      <c r="FT3" s="192"/>
      <c r="FU3" s="193"/>
      <c r="FV3" s="97" t="s">
        <v>1632</v>
      </c>
      <c r="FW3" s="191" t="s">
        <v>1159</v>
      </c>
      <c r="FX3" s="192"/>
      <c r="FY3" s="192"/>
      <c r="FZ3" s="193"/>
      <c r="GA3" s="97" t="s">
        <v>1632</v>
      </c>
      <c r="GB3" s="191" t="s">
        <v>1161</v>
      </c>
      <c r="GC3" s="192"/>
      <c r="GD3" s="192"/>
      <c r="GE3" s="193"/>
      <c r="GF3" s="97" t="s">
        <v>1632</v>
      </c>
      <c r="GG3" s="191" t="s">
        <v>1162</v>
      </c>
      <c r="GH3" s="192"/>
      <c r="GI3" s="192"/>
      <c r="GJ3" s="193"/>
      <c r="GK3" s="97" t="s">
        <v>1632</v>
      </c>
      <c r="GL3" s="191" t="s">
        <v>1164</v>
      </c>
      <c r="GM3" s="192"/>
      <c r="GN3" s="192"/>
      <c r="GO3" s="193"/>
      <c r="GP3" s="97" t="s">
        <v>1632</v>
      </c>
      <c r="GQ3" s="191" t="s">
        <v>1166</v>
      </c>
      <c r="GR3" s="192"/>
      <c r="GS3" s="192"/>
      <c r="GT3" s="193"/>
      <c r="GU3" s="97" t="s">
        <v>1632</v>
      </c>
      <c r="GV3" s="191" t="s">
        <v>1168</v>
      </c>
      <c r="GW3" s="192"/>
      <c r="GX3" s="192"/>
      <c r="GY3" s="193"/>
      <c r="GZ3" s="97" t="s">
        <v>1632</v>
      </c>
      <c r="HA3" s="191" t="s">
        <v>1169</v>
      </c>
      <c r="HB3" s="192"/>
      <c r="HC3" s="192"/>
      <c r="HD3" s="193"/>
      <c r="HE3" s="97" t="s">
        <v>1632</v>
      </c>
      <c r="HF3" s="191"/>
      <c r="HG3" s="192"/>
      <c r="HH3" s="192"/>
      <c r="HI3" s="193"/>
      <c r="HJ3" s="97" t="s">
        <v>1632</v>
      </c>
      <c r="HK3" s="191"/>
      <c r="HL3" s="192"/>
      <c r="HM3" s="192"/>
      <c r="HN3" s="193"/>
      <c r="HO3" s="97" t="s">
        <v>1632</v>
      </c>
      <c r="HP3" s="191"/>
      <c r="HQ3" s="192"/>
      <c r="HR3" s="192"/>
      <c r="HS3" s="193"/>
      <c r="HT3" s="97" t="s">
        <v>1632</v>
      </c>
      <c r="HU3" s="191"/>
      <c r="HV3" s="192"/>
      <c r="HW3" s="192"/>
      <c r="HX3" s="193"/>
      <c r="HY3" s="97" t="s">
        <v>1632</v>
      </c>
      <c r="HZ3" s="191"/>
      <c r="IA3" s="192"/>
      <c r="IB3" s="192"/>
      <c r="IC3" s="193"/>
      <c r="ID3" s="97" t="s">
        <v>1632</v>
      </c>
      <c r="IE3" s="191"/>
      <c r="IF3" s="192"/>
      <c r="IG3" s="192"/>
      <c r="IH3" s="193"/>
      <c r="II3" s="97" t="s">
        <v>1632</v>
      </c>
      <c r="IJ3" s="191"/>
      <c r="IK3" s="192"/>
      <c r="IL3" s="192"/>
      <c r="IM3" s="193"/>
      <c r="IN3" s="97" t="s">
        <v>1632</v>
      </c>
      <c r="IO3" s="191"/>
      <c r="IP3" s="192"/>
      <c r="IQ3" s="192"/>
      <c r="IR3" s="193"/>
      <c r="IS3" s="97" t="s">
        <v>1632</v>
      </c>
      <c r="IT3" s="191"/>
      <c r="IU3" s="192"/>
      <c r="IV3" s="192"/>
      <c r="IW3" s="193"/>
      <c r="IX3" s="295"/>
      <c r="IY3" s="296"/>
      <c r="IZ3" s="296"/>
      <c r="JA3" s="296"/>
      <c r="JB3" s="297"/>
    </row>
    <row r="4" spans="1:262" ht="31.5">
      <c r="A4" s="284"/>
      <c r="B4" s="285"/>
      <c r="C4" s="5" t="s">
        <v>78</v>
      </c>
      <c r="D4" s="380" t="s">
        <v>1100</v>
      </c>
      <c r="E4" s="381"/>
      <c r="F4" s="381"/>
      <c r="G4" s="382"/>
      <c r="H4" s="5" t="s">
        <v>72</v>
      </c>
      <c r="I4" s="264" t="s">
        <v>1102</v>
      </c>
      <c r="J4" s="265"/>
      <c r="K4" s="265"/>
      <c r="L4" s="266"/>
      <c r="M4" s="5" t="s">
        <v>72</v>
      </c>
      <c r="N4" s="264" t="s">
        <v>1104</v>
      </c>
      <c r="O4" s="265"/>
      <c r="P4" s="265"/>
      <c r="Q4" s="266"/>
      <c r="R4" s="5" t="s">
        <v>72</v>
      </c>
      <c r="S4" s="193" t="s">
        <v>1106</v>
      </c>
      <c r="T4" s="263"/>
      <c r="U4" s="263"/>
      <c r="V4" s="263"/>
      <c r="W4" s="5" t="s">
        <v>72</v>
      </c>
      <c r="X4" s="264" t="s">
        <v>1108</v>
      </c>
      <c r="Y4" s="265"/>
      <c r="Z4" s="265"/>
      <c r="AA4" s="266"/>
      <c r="AB4" s="5" t="s">
        <v>72</v>
      </c>
      <c r="AC4" s="264" t="s">
        <v>1110</v>
      </c>
      <c r="AD4" s="265"/>
      <c r="AE4" s="265"/>
      <c r="AF4" s="266"/>
      <c r="AG4" s="5" t="s">
        <v>72</v>
      </c>
      <c r="AH4" s="264" t="s">
        <v>1112</v>
      </c>
      <c r="AI4" s="265"/>
      <c r="AJ4" s="265"/>
      <c r="AK4" s="266"/>
      <c r="AL4" s="5" t="s">
        <v>72</v>
      </c>
      <c r="AM4" s="264" t="s">
        <v>1114</v>
      </c>
      <c r="AN4" s="265"/>
      <c r="AO4" s="265"/>
      <c r="AP4" s="266"/>
      <c r="AQ4" s="5" t="s">
        <v>72</v>
      </c>
      <c r="AR4" s="264" t="s">
        <v>1116</v>
      </c>
      <c r="AS4" s="265"/>
      <c r="AT4" s="265"/>
      <c r="AU4" s="266"/>
      <c r="AV4" s="5" t="s">
        <v>72</v>
      </c>
      <c r="AW4" s="264" t="s">
        <v>1118</v>
      </c>
      <c r="AX4" s="265"/>
      <c r="AY4" s="265"/>
      <c r="AZ4" s="266"/>
      <c r="BA4" s="5" t="s">
        <v>72</v>
      </c>
      <c r="BB4" s="264" t="s">
        <v>1120</v>
      </c>
      <c r="BC4" s="265"/>
      <c r="BD4" s="265"/>
      <c r="BE4" s="266"/>
      <c r="BF4" s="5" t="s">
        <v>72</v>
      </c>
      <c r="BG4" s="264" t="s">
        <v>1122</v>
      </c>
      <c r="BH4" s="265"/>
      <c r="BI4" s="265"/>
      <c r="BJ4" s="266"/>
      <c r="BK4" s="5" t="s">
        <v>72</v>
      </c>
      <c r="BL4" s="193" t="s">
        <v>1124</v>
      </c>
      <c r="BM4" s="263"/>
      <c r="BN4" s="263"/>
      <c r="BO4" s="263"/>
      <c r="BP4" s="5" t="s">
        <v>72</v>
      </c>
      <c r="BQ4" s="193" t="s">
        <v>1126</v>
      </c>
      <c r="BR4" s="263"/>
      <c r="BS4" s="263"/>
      <c r="BT4" s="263"/>
      <c r="BU4" s="5" t="s">
        <v>72</v>
      </c>
      <c r="BV4" s="193" t="s">
        <v>1128</v>
      </c>
      <c r="BW4" s="263"/>
      <c r="BX4" s="263"/>
      <c r="BY4" s="263"/>
      <c r="BZ4" s="5" t="s">
        <v>72</v>
      </c>
      <c r="CA4" s="193" t="s">
        <v>122</v>
      </c>
      <c r="CB4" s="263"/>
      <c r="CC4" s="263"/>
      <c r="CD4" s="263"/>
      <c r="CE4" s="5" t="s">
        <v>72</v>
      </c>
      <c r="CF4" s="193" t="s">
        <v>1131</v>
      </c>
      <c r="CG4" s="263"/>
      <c r="CH4" s="263"/>
      <c r="CI4" s="263"/>
      <c r="CJ4" s="5" t="s">
        <v>72</v>
      </c>
      <c r="CK4" s="193" t="s">
        <v>1133</v>
      </c>
      <c r="CL4" s="263"/>
      <c r="CM4" s="263"/>
      <c r="CN4" s="263"/>
      <c r="CO4" s="5" t="s">
        <v>72</v>
      </c>
      <c r="CP4" s="193" t="s">
        <v>1135</v>
      </c>
      <c r="CQ4" s="263"/>
      <c r="CR4" s="263"/>
      <c r="CS4" s="263"/>
      <c r="CT4" s="5" t="s">
        <v>72</v>
      </c>
      <c r="CU4" s="193" t="s">
        <v>1137</v>
      </c>
      <c r="CV4" s="263"/>
      <c r="CW4" s="263"/>
      <c r="CX4" s="263"/>
      <c r="CY4" s="5" t="s">
        <v>72</v>
      </c>
      <c r="CZ4" s="193" t="s">
        <v>122</v>
      </c>
      <c r="DA4" s="263"/>
      <c r="DB4" s="263"/>
      <c r="DC4" s="263"/>
      <c r="DD4" s="49" t="s">
        <v>72</v>
      </c>
      <c r="DE4" s="193" t="s">
        <v>1299</v>
      </c>
      <c r="DF4" s="263"/>
      <c r="DG4" s="263"/>
      <c r="DH4" s="263"/>
      <c r="DI4" s="49" t="s">
        <v>72</v>
      </c>
      <c r="DJ4" s="193" t="s">
        <v>1300</v>
      </c>
      <c r="DK4" s="263"/>
      <c r="DL4" s="263"/>
      <c r="DM4" s="263"/>
      <c r="DN4" s="49" t="s">
        <v>72</v>
      </c>
      <c r="DO4" s="193" t="s">
        <v>122</v>
      </c>
      <c r="DP4" s="263"/>
      <c r="DQ4" s="263"/>
      <c r="DR4" s="263"/>
      <c r="DS4" s="5" t="s">
        <v>72</v>
      </c>
      <c r="DT4" s="193" t="s">
        <v>1141</v>
      </c>
      <c r="DU4" s="263"/>
      <c r="DV4" s="263"/>
      <c r="DW4" s="263"/>
      <c r="DX4" s="5" t="s">
        <v>72</v>
      </c>
      <c r="DY4" s="193" t="s">
        <v>1142</v>
      </c>
      <c r="DZ4" s="263"/>
      <c r="EA4" s="263"/>
      <c r="EB4" s="263"/>
      <c r="EC4" s="5" t="s">
        <v>72</v>
      </c>
      <c r="ED4" s="193" t="s">
        <v>122</v>
      </c>
      <c r="EE4" s="263"/>
      <c r="EF4" s="263"/>
      <c r="EG4" s="263"/>
      <c r="EH4" s="5" t="s">
        <v>72</v>
      </c>
      <c r="EI4" s="264" t="s">
        <v>1144</v>
      </c>
      <c r="EJ4" s="265"/>
      <c r="EK4" s="265"/>
      <c r="EL4" s="266"/>
      <c r="EM4" s="5" t="s">
        <v>72</v>
      </c>
      <c r="EN4" s="264" t="s">
        <v>1147</v>
      </c>
      <c r="EO4" s="265"/>
      <c r="EP4" s="265"/>
      <c r="EQ4" s="266"/>
      <c r="ER4" s="5" t="s">
        <v>72</v>
      </c>
      <c r="ES4" s="264" t="s">
        <v>1149</v>
      </c>
      <c r="ET4" s="265"/>
      <c r="EU4" s="265"/>
      <c r="EV4" s="266"/>
      <c r="EW4" s="5" t="s">
        <v>72</v>
      </c>
      <c r="EX4" s="193" t="s">
        <v>1744</v>
      </c>
      <c r="EY4" s="263"/>
      <c r="EZ4" s="263"/>
      <c r="FA4" s="263"/>
      <c r="FB4" s="5" t="s">
        <v>72</v>
      </c>
      <c r="FC4" s="193" t="s">
        <v>1152</v>
      </c>
      <c r="FD4" s="263"/>
      <c r="FE4" s="263"/>
      <c r="FF4" s="263"/>
      <c r="FG4" s="5" t="s">
        <v>72</v>
      </c>
      <c r="FH4" s="193" t="s">
        <v>1154</v>
      </c>
      <c r="FI4" s="263"/>
      <c r="FJ4" s="263"/>
      <c r="FK4" s="263"/>
      <c r="FL4" s="5" t="s">
        <v>72</v>
      </c>
      <c r="FM4" s="193" t="s">
        <v>1156</v>
      </c>
      <c r="FN4" s="263"/>
      <c r="FO4" s="263"/>
      <c r="FP4" s="263"/>
      <c r="FQ4" s="5" t="s">
        <v>72</v>
      </c>
      <c r="FR4" s="193" t="s">
        <v>1158</v>
      </c>
      <c r="FS4" s="263"/>
      <c r="FT4" s="263"/>
      <c r="FU4" s="263"/>
      <c r="FV4" s="5" t="s">
        <v>72</v>
      </c>
      <c r="FW4" s="264" t="s">
        <v>1160</v>
      </c>
      <c r="FX4" s="265"/>
      <c r="FY4" s="265"/>
      <c r="FZ4" s="266"/>
      <c r="GA4" s="5" t="s">
        <v>72</v>
      </c>
      <c r="GB4" s="193" t="s">
        <v>1744</v>
      </c>
      <c r="GC4" s="263"/>
      <c r="GD4" s="263"/>
      <c r="GE4" s="263"/>
      <c r="GF4" s="5" t="s">
        <v>72</v>
      </c>
      <c r="GG4" s="264" t="s">
        <v>1163</v>
      </c>
      <c r="GH4" s="265"/>
      <c r="GI4" s="265"/>
      <c r="GJ4" s="266"/>
      <c r="GK4" s="5" t="s">
        <v>72</v>
      </c>
      <c r="GL4" s="264" t="s">
        <v>1165</v>
      </c>
      <c r="GM4" s="265"/>
      <c r="GN4" s="265"/>
      <c r="GO4" s="266"/>
      <c r="GP4" s="5" t="s">
        <v>72</v>
      </c>
      <c r="GQ4" s="267" t="s">
        <v>1167</v>
      </c>
      <c r="GR4" s="268"/>
      <c r="GS4" s="268"/>
      <c r="GT4" s="269"/>
      <c r="GU4" s="5" t="s">
        <v>72</v>
      </c>
      <c r="GV4" s="193" t="s">
        <v>1744</v>
      </c>
      <c r="GW4" s="263"/>
      <c r="GX4" s="263"/>
      <c r="GY4" s="263"/>
      <c r="GZ4" s="5" t="s">
        <v>72</v>
      </c>
      <c r="HA4" s="193" t="s">
        <v>1170</v>
      </c>
      <c r="HB4" s="263"/>
      <c r="HC4" s="263"/>
      <c r="HD4" s="263"/>
      <c r="HE4" s="5" t="s">
        <v>72</v>
      </c>
      <c r="HF4" s="193"/>
      <c r="HG4" s="263"/>
      <c r="HH4" s="263"/>
      <c r="HI4" s="263"/>
      <c r="HJ4" s="5" t="s">
        <v>72</v>
      </c>
      <c r="HK4" s="193"/>
      <c r="HL4" s="263"/>
      <c r="HM4" s="263"/>
      <c r="HN4" s="263"/>
      <c r="HO4" s="5" t="s">
        <v>72</v>
      </c>
      <c r="HP4" s="193"/>
      <c r="HQ4" s="263"/>
      <c r="HR4" s="263"/>
      <c r="HS4" s="263"/>
      <c r="HT4" s="5" t="s">
        <v>72</v>
      </c>
      <c r="HU4" s="193"/>
      <c r="HV4" s="263"/>
      <c r="HW4" s="263"/>
      <c r="HX4" s="263"/>
      <c r="HY4" s="5" t="s">
        <v>72</v>
      </c>
      <c r="HZ4" s="193"/>
      <c r="IA4" s="263"/>
      <c r="IB4" s="263"/>
      <c r="IC4" s="263"/>
      <c r="ID4" s="5" t="s">
        <v>72</v>
      </c>
      <c r="IE4" s="193"/>
      <c r="IF4" s="263"/>
      <c r="IG4" s="263"/>
      <c r="IH4" s="263"/>
      <c r="II4" s="5" t="s">
        <v>72</v>
      </c>
      <c r="IJ4" s="193"/>
      <c r="IK4" s="263"/>
      <c r="IL4" s="263"/>
      <c r="IM4" s="263"/>
      <c r="IN4" s="5" t="s">
        <v>72</v>
      </c>
      <c r="IO4" s="193"/>
      <c r="IP4" s="263"/>
      <c r="IQ4" s="263"/>
      <c r="IR4" s="263"/>
      <c r="IS4" s="5" t="s">
        <v>72</v>
      </c>
      <c r="IT4" s="193"/>
      <c r="IU4" s="263"/>
      <c r="IV4" s="263"/>
      <c r="IW4" s="263"/>
      <c r="IX4" s="298"/>
      <c r="IY4" s="299"/>
      <c r="IZ4" s="299"/>
      <c r="JA4" s="299"/>
      <c r="JB4" s="300"/>
    </row>
    <row r="5" spans="1:262" s="23" customFormat="1" ht="51.75" customHeight="1">
      <c r="A5" s="141" t="s">
        <v>0</v>
      </c>
      <c r="B5" s="141" t="s">
        <v>1887</v>
      </c>
      <c r="C5" s="22" t="s">
        <v>73</v>
      </c>
      <c r="D5" s="22" t="s">
        <v>74</v>
      </c>
      <c r="E5" s="22" t="s">
        <v>75</v>
      </c>
      <c r="F5" s="22" t="s">
        <v>76</v>
      </c>
      <c r="G5" s="22" t="s">
        <v>67</v>
      </c>
      <c r="H5" s="22" t="s">
        <v>73</v>
      </c>
      <c r="I5" s="22" t="s">
        <v>74</v>
      </c>
      <c r="J5" s="22" t="s">
        <v>75</v>
      </c>
      <c r="K5" s="22" t="s">
        <v>76</v>
      </c>
      <c r="L5" s="22" t="s">
        <v>67</v>
      </c>
      <c r="M5" s="22" t="s">
        <v>73</v>
      </c>
      <c r="N5" s="22" t="s">
        <v>74</v>
      </c>
      <c r="O5" s="22" t="s">
        <v>75</v>
      </c>
      <c r="P5" s="22" t="s">
        <v>76</v>
      </c>
      <c r="Q5" s="22" t="s">
        <v>67</v>
      </c>
      <c r="R5" s="22" t="s">
        <v>73</v>
      </c>
      <c r="S5" s="22" t="s">
        <v>74</v>
      </c>
      <c r="T5" s="22" t="s">
        <v>75</v>
      </c>
      <c r="U5" s="22" t="s">
        <v>76</v>
      </c>
      <c r="V5" s="22" t="s">
        <v>67</v>
      </c>
      <c r="W5" s="22" t="s">
        <v>73</v>
      </c>
      <c r="X5" s="22" t="s">
        <v>74</v>
      </c>
      <c r="Y5" s="22" t="s">
        <v>75</v>
      </c>
      <c r="Z5" s="22" t="s">
        <v>76</v>
      </c>
      <c r="AA5" s="22" t="s">
        <v>67</v>
      </c>
      <c r="AB5" s="22" t="s">
        <v>73</v>
      </c>
      <c r="AC5" s="22" t="s">
        <v>74</v>
      </c>
      <c r="AD5" s="22" t="s">
        <v>75</v>
      </c>
      <c r="AE5" s="22" t="s">
        <v>76</v>
      </c>
      <c r="AF5" s="22" t="s">
        <v>67</v>
      </c>
      <c r="AG5" s="22" t="s">
        <v>73</v>
      </c>
      <c r="AH5" s="22" t="s">
        <v>74</v>
      </c>
      <c r="AI5" s="22" t="s">
        <v>75</v>
      </c>
      <c r="AJ5" s="22" t="s">
        <v>76</v>
      </c>
      <c r="AK5" s="22" t="s">
        <v>67</v>
      </c>
      <c r="AL5" s="22" t="s">
        <v>73</v>
      </c>
      <c r="AM5" s="22" t="s">
        <v>74</v>
      </c>
      <c r="AN5" s="22" t="s">
        <v>75</v>
      </c>
      <c r="AO5" s="22" t="s">
        <v>76</v>
      </c>
      <c r="AP5" s="22" t="s">
        <v>67</v>
      </c>
      <c r="AQ5" s="22" t="s">
        <v>73</v>
      </c>
      <c r="AR5" s="22" t="s">
        <v>74</v>
      </c>
      <c r="AS5" s="22" t="s">
        <v>75</v>
      </c>
      <c r="AT5" s="22" t="s">
        <v>76</v>
      </c>
      <c r="AU5" s="22" t="s">
        <v>67</v>
      </c>
      <c r="AV5" s="22" t="s">
        <v>73</v>
      </c>
      <c r="AW5" s="22" t="s">
        <v>74</v>
      </c>
      <c r="AX5" s="22" t="s">
        <v>75</v>
      </c>
      <c r="AY5" s="22" t="s">
        <v>76</v>
      </c>
      <c r="AZ5" s="22" t="s">
        <v>67</v>
      </c>
      <c r="BA5" s="22" t="s">
        <v>73</v>
      </c>
      <c r="BB5" s="22" t="s">
        <v>74</v>
      </c>
      <c r="BC5" s="22" t="s">
        <v>75</v>
      </c>
      <c r="BD5" s="22" t="s">
        <v>76</v>
      </c>
      <c r="BE5" s="22" t="s">
        <v>67</v>
      </c>
      <c r="BF5" s="22" t="s">
        <v>73</v>
      </c>
      <c r="BG5" s="22" t="s">
        <v>74</v>
      </c>
      <c r="BH5" s="22" t="s">
        <v>75</v>
      </c>
      <c r="BI5" s="22" t="s">
        <v>76</v>
      </c>
      <c r="BJ5" s="22" t="s">
        <v>67</v>
      </c>
      <c r="BK5" s="22" t="s">
        <v>73</v>
      </c>
      <c r="BL5" s="22" t="s">
        <v>74</v>
      </c>
      <c r="BM5" s="22" t="s">
        <v>75</v>
      </c>
      <c r="BN5" s="22" t="s">
        <v>76</v>
      </c>
      <c r="BO5" s="22" t="s">
        <v>67</v>
      </c>
      <c r="BP5" s="22" t="s">
        <v>73</v>
      </c>
      <c r="BQ5" s="22" t="s">
        <v>74</v>
      </c>
      <c r="BR5" s="22" t="s">
        <v>75</v>
      </c>
      <c r="BS5" s="22" t="s">
        <v>76</v>
      </c>
      <c r="BT5" s="22" t="s">
        <v>67</v>
      </c>
      <c r="BU5" s="22" t="s">
        <v>73</v>
      </c>
      <c r="BV5" s="22" t="s">
        <v>74</v>
      </c>
      <c r="BW5" s="22" t="s">
        <v>75</v>
      </c>
      <c r="BX5" s="22" t="s">
        <v>76</v>
      </c>
      <c r="BY5" s="22" t="s">
        <v>67</v>
      </c>
      <c r="BZ5" s="22" t="s">
        <v>73</v>
      </c>
      <c r="CA5" s="22" t="s">
        <v>74</v>
      </c>
      <c r="CB5" s="22" t="s">
        <v>75</v>
      </c>
      <c r="CC5" s="22" t="s">
        <v>76</v>
      </c>
      <c r="CD5" s="22" t="s">
        <v>67</v>
      </c>
      <c r="CE5" s="22" t="s">
        <v>73</v>
      </c>
      <c r="CF5" s="22" t="s">
        <v>74</v>
      </c>
      <c r="CG5" s="22" t="s">
        <v>75</v>
      </c>
      <c r="CH5" s="22" t="s">
        <v>76</v>
      </c>
      <c r="CI5" s="22" t="s">
        <v>67</v>
      </c>
      <c r="CJ5" s="22" t="s">
        <v>73</v>
      </c>
      <c r="CK5" s="22" t="s">
        <v>74</v>
      </c>
      <c r="CL5" s="22" t="s">
        <v>75</v>
      </c>
      <c r="CM5" s="22" t="s">
        <v>76</v>
      </c>
      <c r="CN5" s="22" t="s">
        <v>67</v>
      </c>
      <c r="CO5" s="22" t="s">
        <v>73</v>
      </c>
      <c r="CP5" s="22" t="s">
        <v>74</v>
      </c>
      <c r="CQ5" s="22" t="s">
        <v>75</v>
      </c>
      <c r="CR5" s="22" t="s">
        <v>76</v>
      </c>
      <c r="CS5" s="22" t="s">
        <v>67</v>
      </c>
      <c r="CT5" s="22" t="s">
        <v>73</v>
      </c>
      <c r="CU5" s="22" t="s">
        <v>74</v>
      </c>
      <c r="CV5" s="22" t="s">
        <v>75</v>
      </c>
      <c r="CW5" s="22" t="s">
        <v>76</v>
      </c>
      <c r="CX5" s="22" t="s">
        <v>67</v>
      </c>
      <c r="CY5" s="22" t="s">
        <v>73</v>
      </c>
      <c r="CZ5" s="22" t="s">
        <v>74</v>
      </c>
      <c r="DA5" s="22" t="s">
        <v>75</v>
      </c>
      <c r="DB5" s="22" t="s">
        <v>76</v>
      </c>
      <c r="DC5" s="22" t="s">
        <v>67</v>
      </c>
      <c r="DD5" s="22" t="s">
        <v>73</v>
      </c>
      <c r="DE5" s="22" t="s">
        <v>74</v>
      </c>
      <c r="DF5" s="22" t="s">
        <v>75</v>
      </c>
      <c r="DG5" s="22" t="s">
        <v>76</v>
      </c>
      <c r="DH5" s="22" t="s">
        <v>67</v>
      </c>
      <c r="DI5" s="22" t="s">
        <v>73</v>
      </c>
      <c r="DJ5" s="22" t="s">
        <v>74</v>
      </c>
      <c r="DK5" s="22" t="s">
        <v>75</v>
      </c>
      <c r="DL5" s="22" t="s">
        <v>76</v>
      </c>
      <c r="DM5" s="22" t="s">
        <v>67</v>
      </c>
      <c r="DN5" s="22" t="s">
        <v>73</v>
      </c>
      <c r="DO5" s="22" t="s">
        <v>74</v>
      </c>
      <c r="DP5" s="22" t="s">
        <v>75</v>
      </c>
      <c r="DQ5" s="22" t="s">
        <v>76</v>
      </c>
      <c r="DR5" s="22" t="s">
        <v>67</v>
      </c>
      <c r="DS5" s="22" t="s">
        <v>73</v>
      </c>
      <c r="DT5" s="22" t="s">
        <v>74</v>
      </c>
      <c r="DU5" s="22" t="s">
        <v>75</v>
      </c>
      <c r="DV5" s="22" t="s">
        <v>76</v>
      </c>
      <c r="DW5" s="22" t="s">
        <v>67</v>
      </c>
      <c r="DX5" s="22" t="s">
        <v>73</v>
      </c>
      <c r="DY5" s="22" t="s">
        <v>74</v>
      </c>
      <c r="DZ5" s="22" t="s">
        <v>75</v>
      </c>
      <c r="EA5" s="22" t="s">
        <v>76</v>
      </c>
      <c r="EB5" s="22" t="s">
        <v>67</v>
      </c>
      <c r="EC5" s="22" t="s">
        <v>73</v>
      </c>
      <c r="ED5" s="22" t="s">
        <v>74</v>
      </c>
      <c r="EE5" s="22" t="s">
        <v>75</v>
      </c>
      <c r="EF5" s="22" t="s">
        <v>76</v>
      </c>
      <c r="EG5" s="22" t="s">
        <v>67</v>
      </c>
      <c r="EH5" s="67" t="s">
        <v>1743</v>
      </c>
      <c r="EI5" s="22" t="s">
        <v>74</v>
      </c>
      <c r="EJ5" s="22" t="s">
        <v>75</v>
      </c>
      <c r="EK5" s="22" t="s">
        <v>76</v>
      </c>
      <c r="EL5" s="22" t="s">
        <v>67</v>
      </c>
      <c r="EM5" s="22" t="s">
        <v>73</v>
      </c>
      <c r="EN5" s="22" t="s">
        <v>74</v>
      </c>
      <c r="EO5" s="22" t="s">
        <v>75</v>
      </c>
      <c r="EP5" s="22" t="s">
        <v>76</v>
      </c>
      <c r="EQ5" s="22" t="s">
        <v>67</v>
      </c>
      <c r="ER5" s="22" t="s">
        <v>73</v>
      </c>
      <c r="ES5" s="22" t="s">
        <v>74</v>
      </c>
      <c r="ET5" s="22" t="s">
        <v>75</v>
      </c>
      <c r="EU5" s="22" t="s">
        <v>76</v>
      </c>
      <c r="EV5" s="22" t="s">
        <v>67</v>
      </c>
      <c r="EW5" s="22" t="s">
        <v>73</v>
      </c>
      <c r="EX5" s="22" t="s">
        <v>74</v>
      </c>
      <c r="EY5" s="22" t="s">
        <v>75</v>
      </c>
      <c r="EZ5" s="22" t="s">
        <v>76</v>
      </c>
      <c r="FA5" s="22" t="s">
        <v>67</v>
      </c>
      <c r="FB5" s="22" t="s">
        <v>73</v>
      </c>
      <c r="FC5" s="22" t="s">
        <v>74</v>
      </c>
      <c r="FD5" s="22" t="s">
        <v>75</v>
      </c>
      <c r="FE5" s="22" t="s">
        <v>76</v>
      </c>
      <c r="FF5" s="22" t="s">
        <v>67</v>
      </c>
      <c r="FG5" s="22" t="s">
        <v>73</v>
      </c>
      <c r="FH5" s="22" t="s">
        <v>74</v>
      </c>
      <c r="FI5" s="22" t="s">
        <v>75</v>
      </c>
      <c r="FJ5" s="22" t="s">
        <v>76</v>
      </c>
      <c r="FK5" s="22" t="s">
        <v>67</v>
      </c>
      <c r="FL5" s="22" t="s">
        <v>73</v>
      </c>
      <c r="FM5" s="22" t="s">
        <v>74</v>
      </c>
      <c r="FN5" s="22" t="s">
        <v>75</v>
      </c>
      <c r="FO5" s="22" t="s">
        <v>76</v>
      </c>
      <c r="FP5" s="22" t="s">
        <v>67</v>
      </c>
      <c r="FQ5" s="22" t="s">
        <v>73</v>
      </c>
      <c r="FR5" s="22" t="s">
        <v>74</v>
      </c>
      <c r="FS5" s="22" t="s">
        <v>75</v>
      </c>
      <c r="FT5" s="22" t="s">
        <v>76</v>
      </c>
      <c r="FU5" s="22" t="s">
        <v>67</v>
      </c>
      <c r="FV5" s="22" t="s">
        <v>73</v>
      </c>
      <c r="FW5" s="22" t="s">
        <v>74</v>
      </c>
      <c r="FX5" s="22" t="s">
        <v>75</v>
      </c>
      <c r="FY5" s="22" t="s">
        <v>76</v>
      </c>
      <c r="FZ5" s="22" t="s">
        <v>67</v>
      </c>
      <c r="GA5" s="22" t="s">
        <v>73</v>
      </c>
      <c r="GB5" s="22" t="s">
        <v>74</v>
      </c>
      <c r="GC5" s="22" t="s">
        <v>75</v>
      </c>
      <c r="GD5" s="22" t="s">
        <v>76</v>
      </c>
      <c r="GE5" s="22" t="s">
        <v>67</v>
      </c>
      <c r="GF5" s="22" t="s">
        <v>73</v>
      </c>
      <c r="GG5" s="22" t="s">
        <v>74</v>
      </c>
      <c r="GH5" s="22" t="s">
        <v>75</v>
      </c>
      <c r="GI5" s="22" t="s">
        <v>76</v>
      </c>
      <c r="GJ5" s="22" t="s">
        <v>67</v>
      </c>
      <c r="GK5" s="22" t="s">
        <v>73</v>
      </c>
      <c r="GL5" s="22" t="s">
        <v>74</v>
      </c>
      <c r="GM5" s="22" t="s">
        <v>75</v>
      </c>
      <c r="GN5" s="22" t="s">
        <v>76</v>
      </c>
      <c r="GO5" s="22" t="s">
        <v>67</v>
      </c>
      <c r="GP5" s="22" t="s">
        <v>73</v>
      </c>
      <c r="GQ5" s="22" t="s">
        <v>74</v>
      </c>
      <c r="GR5" s="22" t="s">
        <v>75</v>
      </c>
      <c r="GS5" s="22" t="s">
        <v>76</v>
      </c>
      <c r="GT5" s="22" t="s">
        <v>67</v>
      </c>
      <c r="GU5" s="22" t="s">
        <v>73</v>
      </c>
      <c r="GV5" s="22" t="s">
        <v>74</v>
      </c>
      <c r="GW5" s="22" t="s">
        <v>75</v>
      </c>
      <c r="GX5" s="22" t="s">
        <v>76</v>
      </c>
      <c r="GY5" s="22" t="s">
        <v>67</v>
      </c>
      <c r="GZ5" s="22" t="s">
        <v>73</v>
      </c>
      <c r="HA5" s="22" t="s">
        <v>74</v>
      </c>
      <c r="HB5" s="22" t="s">
        <v>75</v>
      </c>
      <c r="HC5" s="22" t="s">
        <v>76</v>
      </c>
      <c r="HD5" s="22" t="s">
        <v>67</v>
      </c>
      <c r="HE5" s="22" t="s">
        <v>73</v>
      </c>
      <c r="HF5" s="22" t="s">
        <v>74</v>
      </c>
      <c r="HG5" s="22" t="s">
        <v>75</v>
      </c>
      <c r="HH5" s="22" t="s">
        <v>76</v>
      </c>
      <c r="HI5" s="22" t="s">
        <v>67</v>
      </c>
      <c r="HJ5" s="22" t="s">
        <v>73</v>
      </c>
      <c r="HK5" s="22" t="s">
        <v>74</v>
      </c>
      <c r="HL5" s="22" t="s">
        <v>75</v>
      </c>
      <c r="HM5" s="22" t="s">
        <v>76</v>
      </c>
      <c r="HN5" s="22" t="s">
        <v>67</v>
      </c>
      <c r="HO5" s="22" t="s">
        <v>73</v>
      </c>
      <c r="HP5" s="22" t="s">
        <v>74</v>
      </c>
      <c r="HQ5" s="22" t="s">
        <v>75</v>
      </c>
      <c r="HR5" s="22" t="s">
        <v>76</v>
      </c>
      <c r="HS5" s="22" t="s">
        <v>67</v>
      </c>
      <c r="HT5" s="22" t="s">
        <v>73</v>
      </c>
      <c r="HU5" s="22" t="s">
        <v>74</v>
      </c>
      <c r="HV5" s="22" t="s">
        <v>75</v>
      </c>
      <c r="HW5" s="22" t="s">
        <v>76</v>
      </c>
      <c r="HX5" s="22" t="s">
        <v>67</v>
      </c>
      <c r="HY5" s="22" t="s">
        <v>73</v>
      </c>
      <c r="HZ5" s="22" t="s">
        <v>74</v>
      </c>
      <c r="IA5" s="22" t="s">
        <v>75</v>
      </c>
      <c r="IB5" s="22" t="s">
        <v>76</v>
      </c>
      <c r="IC5" s="22" t="s">
        <v>67</v>
      </c>
      <c r="ID5" s="22" t="s">
        <v>73</v>
      </c>
      <c r="IE5" s="22" t="s">
        <v>74</v>
      </c>
      <c r="IF5" s="22" t="s">
        <v>75</v>
      </c>
      <c r="IG5" s="22" t="s">
        <v>76</v>
      </c>
      <c r="IH5" s="22" t="s">
        <v>67</v>
      </c>
      <c r="II5" s="22" t="s">
        <v>73</v>
      </c>
      <c r="IJ5" s="22" t="s">
        <v>74</v>
      </c>
      <c r="IK5" s="22" t="s">
        <v>75</v>
      </c>
      <c r="IL5" s="22" t="s">
        <v>76</v>
      </c>
      <c r="IM5" s="22" t="s">
        <v>67</v>
      </c>
      <c r="IN5" s="22" t="s">
        <v>73</v>
      </c>
      <c r="IO5" s="22" t="s">
        <v>74</v>
      </c>
      <c r="IP5" s="22" t="s">
        <v>75</v>
      </c>
      <c r="IQ5" s="22" t="s">
        <v>76</v>
      </c>
      <c r="IR5" s="22" t="s">
        <v>67</v>
      </c>
      <c r="IS5" s="22" t="s">
        <v>73</v>
      </c>
      <c r="IT5" s="22" t="s">
        <v>74</v>
      </c>
      <c r="IU5" s="22" t="s">
        <v>75</v>
      </c>
      <c r="IV5" s="22" t="s">
        <v>76</v>
      </c>
      <c r="IW5" s="22" t="s">
        <v>67</v>
      </c>
      <c r="IX5" s="22" t="s">
        <v>73</v>
      </c>
      <c r="IY5" s="22" t="s">
        <v>74</v>
      </c>
      <c r="IZ5" s="22" t="s">
        <v>75</v>
      </c>
      <c r="JA5" s="22" t="s">
        <v>76</v>
      </c>
      <c r="JB5" s="22" t="s">
        <v>67</v>
      </c>
    </row>
    <row r="6" spans="1:262" s="9" customFormat="1" hidden="1">
      <c r="A6" s="6" t="s">
        <v>1</v>
      </c>
      <c r="B6" s="6" t="s">
        <v>2</v>
      </c>
      <c r="C6" s="7" t="s">
        <v>68</v>
      </c>
      <c r="D6" s="7" t="s">
        <v>69</v>
      </c>
      <c r="E6" s="7" t="s">
        <v>70</v>
      </c>
      <c r="F6" s="7" t="s">
        <v>71</v>
      </c>
      <c r="G6" s="8"/>
      <c r="H6" s="7" t="s">
        <v>68</v>
      </c>
      <c r="I6" s="7" t="s">
        <v>69</v>
      </c>
      <c r="J6" s="7" t="s">
        <v>70</v>
      </c>
      <c r="K6" s="7" t="s">
        <v>71</v>
      </c>
      <c r="L6" s="8"/>
      <c r="M6" s="7" t="s">
        <v>68</v>
      </c>
      <c r="N6" s="7" t="s">
        <v>69</v>
      </c>
      <c r="O6" s="7" t="s">
        <v>70</v>
      </c>
      <c r="P6" s="7" t="s">
        <v>71</v>
      </c>
      <c r="Q6" s="8"/>
      <c r="R6" s="7" t="s">
        <v>68</v>
      </c>
      <c r="S6" s="7" t="s">
        <v>69</v>
      </c>
      <c r="T6" s="7" t="s">
        <v>70</v>
      </c>
      <c r="U6" s="7" t="s">
        <v>71</v>
      </c>
      <c r="V6" s="8"/>
      <c r="W6" s="7" t="s">
        <v>68</v>
      </c>
      <c r="X6" s="7" t="s">
        <v>69</v>
      </c>
      <c r="Y6" s="7" t="s">
        <v>70</v>
      </c>
      <c r="Z6" s="7" t="s">
        <v>71</v>
      </c>
      <c r="AA6" s="8"/>
      <c r="AB6" s="7" t="s">
        <v>68</v>
      </c>
      <c r="AC6" s="7" t="s">
        <v>69</v>
      </c>
      <c r="AD6" s="7" t="s">
        <v>70</v>
      </c>
      <c r="AE6" s="7" t="s">
        <v>71</v>
      </c>
      <c r="AF6" s="8"/>
      <c r="AG6" s="7" t="s">
        <v>68</v>
      </c>
      <c r="AH6" s="7" t="s">
        <v>69</v>
      </c>
      <c r="AI6" s="7" t="s">
        <v>70</v>
      </c>
      <c r="AJ6" s="7" t="s">
        <v>71</v>
      </c>
      <c r="AK6" s="8"/>
      <c r="AL6" s="7" t="s">
        <v>68</v>
      </c>
      <c r="AM6" s="7" t="s">
        <v>69</v>
      </c>
      <c r="AN6" s="7" t="s">
        <v>70</v>
      </c>
      <c r="AO6" s="7" t="s">
        <v>71</v>
      </c>
      <c r="AP6" s="8"/>
      <c r="AQ6" s="7" t="s">
        <v>68</v>
      </c>
      <c r="AR6" s="7" t="s">
        <v>69</v>
      </c>
      <c r="AS6" s="7" t="s">
        <v>70</v>
      </c>
      <c r="AT6" s="7" t="s">
        <v>71</v>
      </c>
      <c r="AU6" s="8"/>
      <c r="AV6" s="7" t="s">
        <v>68</v>
      </c>
      <c r="AW6" s="7" t="s">
        <v>69</v>
      </c>
      <c r="AX6" s="7" t="s">
        <v>70</v>
      </c>
      <c r="AY6" s="7" t="s">
        <v>71</v>
      </c>
      <c r="AZ6" s="8"/>
      <c r="BA6" s="7" t="s">
        <v>68</v>
      </c>
      <c r="BB6" s="7" t="s">
        <v>69</v>
      </c>
      <c r="BC6" s="7" t="s">
        <v>70</v>
      </c>
      <c r="BD6" s="7" t="s">
        <v>71</v>
      </c>
      <c r="BE6" s="8"/>
      <c r="BF6" s="7" t="s">
        <v>68</v>
      </c>
      <c r="BG6" s="7" t="s">
        <v>69</v>
      </c>
      <c r="BH6" s="7" t="s">
        <v>70</v>
      </c>
      <c r="BI6" s="7" t="s">
        <v>71</v>
      </c>
      <c r="BJ6" s="8"/>
      <c r="BK6" s="7" t="s">
        <v>68</v>
      </c>
      <c r="BL6" s="7" t="s">
        <v>69</v>
      </c>
      <c r="BM6" s="7" t="s">
        <v>70</v>
      </c>
      <c r="BN6" s="7" t="s">
        <v>71</v>
      </c>
      <c r="BO6" s="8"/>
      <c r="BP6" s="7" t="s">
        <v>68</v>
      </c>
      <c r="BQ6" s="7" t="s">
        <v>69</v>
      </c>
      <c r="BR6" s="7" t="s">
        <v>70</v>
      </c>
      <c r="BS6" s="7" t="s">
        <v>71</v>
      </c>
      <c r="BT6" s="8"/>
      <c r="BU6" s="7" t="s">
        <v>68</v>
      </c>
      <c r="BV6" s="7" t="s">
        <v>69</v>
      </c>
      <c r="BW6" s="7" t="s">
        <v>70</v>
      </c>
      <c r="BX6" s="7" t="s">
        <v>71</v>
      </c>
      <c r="BY6" s="8"/>
      <c r="BZ6" s="7" t="s">
        <v>68</v>
      </c>
      <c r="CA6" s="7" t="s">
        <v>69</v>
      </c>
      <c r="CB6" s="7" t="s">
        <v>70</v>
      </c>
      <c r="CC6" s="7" t="s">
        <v>71</v>
      </c>
      <c r="CD6" s="8"/>
      <c r="CE6" s="7" t="s">
        <v>68</v>
      </c>
      <c r="CF6" s="7" t="s">
        <v>69</v>
      </c>
      <c r="CG6" s="7" t="s">
        <v>70</v>
      </c>
      <c r="CH6" s="7" t="s">
        <v>71</v>
      </c>
      <c r="CI6" s="8"/>
      <c r="CJ6" s="7" t="s">
        <v>68</v>
      </c>
      <c r="CK6" s="7" t="s">
        <v>69</v>
      </c>
      <c r="CL6" s="7" t="s">
        <v>70</v>
      </c>
      <c r="CM6" s="7" t="s">
        <v>71</v>
      </c>
      <c r="CN6" s="8"/>
      <c r="CO6" s="7" t="s">
        <v>68</v>
      </c>
      <c r="CP6" s="7" t="s">
        <v>69</v>
      </c>
      <c r="CQ6" s="7" t="s">
        <v>70</v>
      </c>
      <c r="CR6" s="7" t="s">
        <v>71</v>
      </c>
      <c r="CS6" s="8"/>
      <c r="CT6" s="7" t="s">
        <v>68</v>
      </c>
      <c r="CU6" s="7" t="s">
        <v>69</v>
      </c>
      <c r="CV6" s="7" t="s">
        <v>70</v>
      </c>
      <c r="CW6" s="7" t="s">
        <v>71</v>
      </c>
      <c r="CX6" s="8"/>
      <c r="CY6" s="7" t="s">
        <v>68</v>
      </c>
      <c r="CZ6" s="7" t="s">
        <v>69</v>
      </c>
      <c r="DA6" s="7" t="s">
        <v>70</v>
      </c>
      <c r="DB6" s="7" t="s">
        <v>71</v>
      </c>
      <c r="DC6" s="8"/>
      <c r="DD6" s="7" t="s">
        <v>68</v>
      </c>
      <c r="DE6" s="7" t="s">
        <v>69</v>
      </c>
      <c r="DF6" s="7" t="s">
        <v>70</v>
      </c>
      <c r="DG6" s="7" t="s">
        <v>71</v>
      </c>
      <c r="DH6" s="8"/>
      <c r="DI6" s="7" t="s">
        <v>68</v>
      </c>
      <c r="DJ6" s="7" t="s">
        <v>69</v>
      </c>
      <c r="DK6" s="7" t="s">
        <v>70</v>
      </c>
      <c r="DL6" s="7" t="s">
        <v>71</v>
      </c>
      <c r="DM6" s="8"/>
      <c r="DN6" s="7" t="s">
        <v>68</v>
      </c>
      <c r="DO6" s="7" t="s">
        <v>69</v>
      </c>
      <c r="DP6" s="7" t="s">
        <v>70</v>
      </c>
      <c r="DQ6" s="7" t="s">
        <v>71</v>
      </c>
      <c r="DR6" s="8"/>
      <c r="DS6" s="7" t="s">
        <v>68</v>
      </c>
      <c r="DT6" s="7" t="s">
        <v>69</v>
      </c>
      <c r="DU6" s="7" t="s">
        <v>70</v>
      </c>
      <c r="DV6" s="7" t="s">
        <v>71</v>
      </c>
      <c r="DW6" s="8"/>
      <c r="DX6" s="7" t="s">
        <v>68</v>
      </c>
      <c r="DY6" s="7" t="s">
        <v>69</v>
      </c>
      <c r="DZ6" s="7" t="s">
        <v>70</v>
      </c>
      <c r="EA6" s="7" t="s">
        <v>71</v>
      </c>
      <c r="EB6" s="8"/>
      <c r="EC6" s="7" t="s">
        <v>68</v>
      </c>
      <c r="ED6" s="7" t="s">
        <v>69</v>
      </c>
      <c r="EE6" s="7" t="s">
        <v>70</v>
      </c>
      <c r="EF6" s="7" t="s">
        <v>71</v>
      </c>
      <c r="EG6" s="8"/>
      <c r="EH6" s="7" t="s">
        <v>68</v>
      </c>
      <c r="EI6" s="7" t="s">
        <v>69</v>
      </c>
      <c r="EJ6" s="7" t="s">
        <v>70</v>
      </c>
      <c r="EK6" s="7" t="s">
        <v>71</v>
      </c>
      <c r="EL6" s="8"/>
      <c r="EM6" s="7" t="s">
        <v>68</v>
      </c>
      <c r="EN6" s="7" t="s">
        <v>69</v>
      </c>
      <c r="EO6" s="7" t="s">
        <v>70</v>
      </c>
      <c r="EP6" s="7" t="s">
        <v>71</v>
      </c>
      <c r="EQ6" s="8"/>
      <c r="ER6" s="7" t="s">
        <v>68</v>
      </c>
      <c r="ES6" s="7" t="s">
        <v>69</v>
      </c>
      <c r="ET6" s="7" t="s">
        <v>70</v>
      </c>
      <c r="EU6" s="7" t="s">
        <v>71</v>
      </c>
      <c r="EV6" s="8"/>
      <c r="EW6" s="7" t="s">
        <v>68</v>
      </c>
      <c r="EX6" s="7" t="s">
        <v>69</v>
      </c>
      <c r="EY6" s="7" t="s">
        <v>70</v>
      </c>
      <c r="EZ6" s="7" t="s">
        <v>71</v>
      </c>
      <c r="FA6" s="8"/>
      <c r="FB6" s="7" t="s">
        <v>68</v>
      </c>
      <c r="FC6" s="7" t="s">
        <v>69</v>
      </c>
      <c r="FD6" s="7" t="s">
        <v>70</v>
      </c>
      <c r="FE6" s="7" t="s">
        <v>71</v>
      </c>
      <c r="FF6" s="8"/>
      <c r="FG6" s="7" t="s">
        <v>68</v>
      </c>
      <c r="FH6" s="7" t="s">
        <v>69</v>
      </c>
      <c r="FI6" s="7" t="s">
        <v>70</v>
      </c>
      <c r="FJ6" s="7" t="s">
        <v>71</v>
      </c>
      <c r="FK6" s="8"/>
      <c r="FL6" s="7" t="s">
        <v>68</v>
      </c>
      <c r="FM6" s="7" t="s">
        <v>69</v>
      </c>
      <c r="FN6" s="7" t="s">
        <v>70</v>
      </c>
      <c r="FO6" s="7" t="s">
        <v>71</v>
      </c>
      <c r="FP6" s="8"/>
      <c r="FQ6" s="7" t="s">
        <v>68</v>
      </c>
      <c r="FR6" s="7" t="s">
        <v>69</v>
      </c>
      <c r="FS6" s="7" t="s">
        <v>70</v>
      </c>
      <c r="FT6" s="7" t="s">
        <v>71</v>
      </c>
      <c r="FU6" s="8"/>
      <c r="FV6" s="7" t="s">
        <v>68</v>
      </c>
      <c r="FW6" s="7" t="s">
        <v>69</v>
      </c>
      <c r="FX6" s="7" t="s">
        <v>70</v>
      </c>
      <c r="FY6" s="7" t="s">
        <v>71</v>
      </c>
      <c r="FZ6" s="8"/>
      <c r="GA6" s="7" t="s">
        <v>68</v>
      </c>
      <c r="GB6" s="7" t="s">
        <v>69</v>
      </c>
      <c r="GC6" s="7" t="s">
        <v>70</v>
      </c>
      <c r="GD6" s="7" t="s">
        <v>71</v>
      </c>
      <c r="GE6" s="8"/>
      <c r="GF6" s="7" t="s">
        <v>68</v>
      </c>
      <c r="GG6" s="7" t="s">
        <v>69</v>
      </c>
      <c r="GH6" s="7" t="s">
        <v>70</v>
      </c>
      <c r="GI6" s="7" t="s">
        <v>71</v>
      </c>
      <c r="GJ6" s="8"/>
      <c r="GK6" s="7" t="s">
        <v>68</v>
      </c>
      <c r="GL6" s="7" t="s">
        <v>69</v>
      </c>
      <c r="GM6" s="7" t="s">
        <v>70</v>
      </c>
      <c r="GN6" s="7" t="s">
        <v>71</v>
      </c>
      <c r="GO6" s="8"/>
      <c r="GP6" s="7" t="s">
        <v>68</v>
      </c>
      <c r="GQ6" s="7" t="s">
        <v>69</v>
      </c>
      <c r="GR6" s="7" t="s">
        <v>70</v>
      </c>
      <c r="GS6" s="7" t="s">
        <v>71</v>
      </c>
      <c r="GT6" s="8"/>
      <c r="GU6" s="7" t="s">
        <v>68</v>
      </c>
      <c r="GV6" s="7" t="s">
        <v>69</v>
      </c>
      <c r="GW6" s="7" t="s">
        <v>70</v>
      </c>
      <c r="GX6" s="7" t="s">
        <v>71</v>
      </c>
      <c r="GY6" s="8"/>
      <c r="GZ6" s="7" t="s">
        <v>68</v>
      </c>
      <c r="HA6" s="7" t="s">
        <v>69</v>
      </c>
      <c r="HB6" s="7" t="s">
        <v>70</v>
      </c>
      <c r="HC6" s="7" t="s">
        <v>71</v>
      </c>
      <c r="HD6" s="8"/>
      <c r="HE6" s="7" t="s">
        <v>68</v>
      </c>
      <c r="HF6" s="7" t="s">
        <v>69</v>
      </c>
      <c r="HG6" s="7" t="s">
        <v>70</v>
      </c>
      <c r="HH6" s="7" t="s">
        <v>71</v>
      </c>
      <c r="HI6" s="8"/>
      <c r="HJ6" s="7" t="s">
        <v>68</v>
      </c>
      <c r="HK6" s="7" t="s">
        <v>69</v>
      </c>
      <c r="HL6" s="7" t="s">
        <v>70</v>
      </c>
      <c r="HM6" s="7" t="s">
        <v>71</v>
      </c>
      <c r="HN6" s="8"/>
      <c r="HO6" s="7" t="s">
        <v>68</v>
      </c>
      <c r="HP6" s="7" t="s">
        <v>69</v>
      </c>
      <c r="HQ6" s="7" t="s">
        <v>70</v>
      </c>
      <c r="HR6" s="7" t="s">
        <v>71</v>
      </c>
      <c r="HS6" s="8"/>
      <c r="HT6" s="7" t="s">
        <v>68</v>
      </c>
      <c r="HU6" s="7" t="s">
        <v>69</v>
      </c>
      <c r="HV6" s="7" t="s">
        <v>70</v>
      </c>
      <c r="HW6" s="7" t="s">
        <v>71</v>
      </c>
      <c r="HX6" s="8"/>
      <c r="HY6" s="7" t="s">
        <v>68</v>
      </c>
      <c r="HZ6" s="7" t="s">
        <v>69</v>
      </c>
      <c r="IA6" s="7" t="s">
        <v>70</v>
      </c>
      <c r="IB6" s="7" t="s">
        <v>71</v>
      </c>
      <c r="IC6" s="8"/>
      <c r="ID6" s="7" t="s">
        <v>68</v>
      </c>
      <c r="IE6" s="7" t="s">
        <v>69</v>
      </c>
      <c r="IF6" s="7" t="s">
        <v>70</v>
      </c>
      <c r="IG6" s="7" t="s">
        <v>71</v>
      </c>
      <c r="IH6" s="8"/>
      <c r="II6" s="7" t="s">
        <v>68</v>
      </c>
      <c r="IJ6" s="7" t="s">
        <v>69</v>
      </c>
      <c r="IK6" s="7" t="s">
        <v>70</v>
      </c>
      <c r="IL6" s="7" t="s">
        <v>71</v>
      </c>
      <c r="IM6" s="8"/>
      <c r="IN6" s="7" t="s">
        <v>68</v>
      </c>
      <c r="IO6" s="7" t="s">
        <v>69</v>
      </c>
      <c r="IP6" s="7" t="s">
        <v>70</v>
      </c>
      <c r="IQ6" s="7" t="s">
        <v>71</v>
      </c>
      <c r="IR6" s="8"/>
      <c r="IS6" s="7" t="s">
        <v>68</v>
      </c>
      <c r="IT6" s="7" t="s">
        <v>69</v>
      </c>
      <c r="IU6" s="7" t="s">
        <v>70</v>
      </c>
      <c r="IV6" s="7" t="s">
        <v>71</v>
      </c>
      <c r="IW6" s="8"/>
      <c r="IX6" s="7" t="s">
        <v>68</v>
      </c>
      <c r="IY6" s="7" t="s">
        <v>69</v>
      </c>
      <c r="IZ6" s="7" t="s">
        <v>70</v>
      </c>
      <c r="JA6" s="7" t="s">
        <v>71</v>
      </c>
      <c r="JB6" s="8"/>
    </row>
    <row r="7" spans="1:262" hidden="1">
      <c r="A7" s="10">
        <v>1</v>
      </c>
      <c r="B7" s="11" t="s">
        <v>3</v>
      </c>
      <c r="C7" s="12">
        <v>0</v>
      </c>
      <c r="D7" s="12">
        <v>0</v>
      </c>
      <c r="E7" s="12">
        <v>0</v>
      </c>
      <c r="F7" s="12">
        <v>0</v>
      </c>
      <c r="G7" s="13"/>
      <c r="H7" s="12">
        <v>0</v>
      </c>
      <c r="I7" s="12">
        <v>0</v>
      </c>
      <c r="J7" s="12">
        <v>0</v>
      </c>
      <c r="K7" s="12">
        <v>0</v>
      </c>
      <c r="L7" s="13"/>
      <c r="M7" s="12">
        <v>0</v>
      </c>
      <c r="N7" s="12">
        <v>0</v>
      </c>
      <c r="O7" s="12">
        <v>0</v>
      </c>
      <c r="P7" s="12">
        <v>0</v>
      </c>
      <c r="Q7" s="13"/>
      <c r="R7" s="12">
        <v>0</v>
      </c>
      <c r="S7" s="12">
        <v>0</v>
      </c>
      <c r="T7" s="12">
        <v>0</v>
      </c>
      <c r="U7" s="12">
        <v>0</v>
      </c>
      <c r="V7" s="13"/>
      <c r="W7" s="12">
        <v>0</v>
      </c>
      <c r="X7" s="12">
        <v>0</v>
      </c>
      <c r="Y7" s="12">
        <v>0</v>
      </c>
      <c r="Z7" s="12">
        <v>0</v>
      </c>
      <c r="AA7" s="13"/>
      <c r="AB7" s="12">
        <v>0</v>
      </c>
      <c r="AC7" s="12">
        <v>0</v>
      </c>
      <c r="AD7" s="12">
        <v>0</v>
      </c>
      <c r="AE7" s="12">
        <v>0</v>
      </c>
      <c r="AF7" s="13"/>
      <c r="AG7" s="12">
        <v>0</v>
      </c>
      <c r="AH7" s="12">
        <v>0</v>
      </c>
      <c r="AI7" s="12">
        <v>0</v>
      </c>
      <c r="AJ7" s="12">
        <v>0</v>
      </c>
      <c r="AK7" s="13"/>
      <c r="AL7" s="12">
        <v>0</v>
      </c>
      <c r="AM7" s="12">
        <v>0</v>
      </c>
      <c r="AN7" s="12">
        <v>0</v>
      </c>
      <c r="AO7" s="12">
        <v>0</v>
      </c>
      <c r="AP7" s="13"/>
      <c r="AQ7" s="12">
        <v>0</v>
      </c>
      <c r="AR7" s="12">
        <v>0</v>
      </c>
      <c r="AS7" s="12">
        <v>0</v>
      </c>
      <c r="AT7" s="12">
        <v>0</v>
      </c>
      <c r="AU7" s="13"/>
      <c r="AV7" s="12">
        <v>0</v>
      </c>
      <c r="AW7" s="12">
        <v>0</v>
      </c>
      <c r="AX7" s="12">
        <v>0</v>
      </c>
      <c r="AY7" s="12">
        <v>0</v>
      </c>
      <c r="AZ7" s="13"/>
      <c r="BA7" s="12">
        <v>0</v>
      </c>
      <c r="BB7" s="12">
        <v>0</v>
      </c>
      <c r="BC7" s="12">
        <v>0</v>
      </c>
      <c r="BD7" s="12">
        <v>0</v>
      </c>
      <c r="BE7" s="13"/>
      <c r="BF7" s="12">
        <v>0</v>
      </c>
      <c r="BG7" s="12">
        <v>0</v>
      </c>
      <c r="BH7" s="12">
        <v>0</v>
      </c>
      <c r="BI7" s="12">
        <v>0</v>
      </c>
      <c r="BJ7" s="13"/>
      <c r="BK7" s="12">
        <v>0</v>
      </c>
      <c r="BL7" s="12">
        <v>0</v>
      </c>
      <c r="BM7" s="12">
        <v>0</v>
      </c>
      <c r="BN7" s="12">
        <v>0</v>
      </c>
      <c r="BO7" s="13"/>
      <c r="BP7" s="12">
        <v>0</v>
      </c>
      <c r="BQ7" s="12">
        <v>0</v>
      </c>
      <c r="BR7" s="12">
        <v>0</v>
      </c>
      <c r="BS7" s="12">
        <v>0</v>
      </c>
      <c r="BT7" s="13"/>
      <c r="BU7" s="12">
        <v>0</v>
      </c>
      <c r="BV7" s="12">
        <v>0</v>
      </c>
      <c r="BW7" s="12">
        <v>0</v>
      </c>
      <c r="BX7" s="12">
        <v>0</v>
      </c>
      <c r="BY7" s="13"/>
      <c r="BZ7" s="12">
        <v>0</v>
      </c>
      <c r="CA7" s="12">
        <v>0</v>
      </c>
      <c r="CB7" s="12">
        <v>0</v>
      </c>
      <c r="CC7" s="12">
        <v>0</v>
      </c>
      <c r="CD7" s="13"/>
      <c r="CE7" s="12">
        <v>0</v>
      </c>
      <c r="CF7" s="12">
        <v>0</v>
      </c>
      <c r="CG7" s="12">
        <v>0</v>
      </c>
      <c r="CH7" s="12">
        <v>0</v>
      </c>
      <c r="CI7" s="13"/>
      <c r="CJ7" s="12">
        <v>0</v>
      </c>
      <c r="CK7" s="12">
        <v>0</v>
      </c>
      <c r="CL7" s="12">
        <v>0</v>
      </c>
      <c r="CM7" s="12">
        <v>0</v>
      </c>
      <c r="CN7" s="13"/>
      <c r="CO7" s="12">
        <v>0</v>
      </c>
      <c r="CP7" s="12">
        <v>0</v>
      </c>
      <c r="CQ7" s="12">
        <v>0</v>
      </c>
      <c r="CR7" s="12">
        <v>0</v>
      </c>
      <c r="CS7" s="13"/>
      <c r="CT7" s="12">
        <v>0</v>
      </c>
      <c r="CU7" s="12">
        <v>0</v>
      </c>
      <c r="CV7" s="12">
        <v>0</v>
      </c>
      <c r="CW7" s="12">
        <v>0</v>
      </c>
      <c r="CX7" s="13"/>
      <c r="CY7" s="12">
        <v>0</v>
      </c>
      <c r="CZ7" s="12">
        <v>0</v>
      </c>
      <c r="DA7" s="12">
        <v>0</v>
      </c>
      <c r="DB7" s="12">
        <v>0</v>
      </c>
      <c r="DC7" s="13"/>
      <c r="DD7" s="12">
        <v>0</v>
      </c>
      <c r="DE7" s="12">
        <v>0</v>
      </c>
      <c r="DF7" s="12">
        <v>0</v>
      </c>
      <c r="DG7" s="12">
        <v>0</v>
      </c>
      <c r="DH7" s="13"/>
      <c r="DI7" s="12">
        <v>0</v>
      </c>
      <c r="DJ7" s="12">
        <v>0</v>
      </c>
      <c r="DK7" s="12">
        <v>0</v>
      </c>
      <c r="DL7" s="12">
        <v>0</v>
      </c>
      <c r="DM7" s="13"/>
      <c r="DN7" s="12">
        <v>0</v>
      </c>
      <c r="DO7" s="12">
        <v>0</v>
      </c>
      <c r="DP7" s="12">
        <v>0</v>
      </c>
      <c r="DQ7" s="12">
        <v>0</v>
      </c>
      <c r="DR7" s="13"/>
      <c r="DS7" s="12">
        <v>0</v>
      </c>
      <c r="DT7" s="12">
        <v>0</v>
      </c>
      <c r="DU7" s="12">
        <v>0</v>
      </c>
      <c r="DV7" s="12">
        <v>0</v>
      </c>
      <c r="DW7" s="13"/>
      <c r="DX7" s="12">
        <v>0</v>
      </c>
      <c r="DY7" s="12">
        <v>0</v>
      </c>
      <c r="DZ7" s="12">
        <v>0</v>
      </c>
      <c r="EA7" s="12">
        <v>0</v>
      </c>
      <c r="EB7" s="13"/>
      <c r="EC7" s="12">
        <v>64</v>
      </c>
      <c r="ED7" s="12">
        <v>3200</v>
      </c>
      <c r="EE7" s="12">
        <v>0</v>
      </c>
      <c r="EF7" s="12">
        <v>3200</v>
      </c>
      <c r="EG7" s="13"/>
      <c r="EH7" s="12">
        <v>28380</v>
      </c>
      <c r="EI7" s="12">
        <v>85140</v>
      </c>
      <c r="EJ7" s="12">
        <v>0</v>
      </c>
      <c r="EK7" s="12">
        <v>85140</v>
      </c>
      <c r="EL7" s="13"/>
      <c r="EM7" s="12">
        <v>0</v>
      </c>
      <c r="EN7" s="12">
        <v>0</v>
      </c>
      <c r="EO7" s="12">
        <v>0</v>
      </c>
      <c r="EP7" s="12">
        <v>0</v>
      </c>
      <c r="EQ7" s="13"/>
      <c r="ER7" s="12">
        <v>3554810</v>
      </c>
      <c r="ES7" s="12">
        <v>60000</v>
      </c>
      <c r="ET7" s="12">
        <v>0</v>
      </c>
      <c r="EU7" s="12">
        <v>60000</v>
      </c>
      <c r="EV7" s="13"/>
      <c r="EW7" s="12">
        <v>0</v>
      </c>
      <c r="EX7" s="12">
        <v>0</v>
      </c>
      <c r="EY7" s="12">
        <v>0</v>
      </c>
      <c r="EZ7" s="12">
        <v>0</v>
      </c>
      <c r="FA7" s="13"/>
      <c r="FB7" s="12">
        <v>0</v>
      </c>
      <c r="FC7" s="12">
        <v>9000</v>
      </c>
      <c r="FD7" s="12">
        <v>0</v>
      </c>
      <c r="FE7" s="12">
        <v>9000</v>
      </c>
      <c r="FF7" s="13"/>
      <c r="FG7" s="12">
        <v>0</v>
      </c>
      <c r="FH7" s="12">
        <v>0</v>
      </c>
      <c r="FI7" s="12">
        <v>0</v>
      </c>
      <c r="FJ7" s="12">
        <v>0</v>
      </c>
      <c r="FK7" s="13"/>
      <c r="FL7" s="12">
        <v>9</v>
      </c>
      <c r="FM7" s="12">
        <v>36000</v>
      </c>
      <c r="FN7" s="12">
        <v>0</v>
      </c>
      <c r="FO7" s="12">
        <v>36000</v>
      </c>
      <c r="FP7" s="13"/>
      <c r="FQ7" s="12">
        <v>0</v>
      </c>
      <c r="FR7" s="12">
        <v>0</v>
      </c>
      <c r="FS7" s="12">
        <v>0</v>
      </c>
      <c r="FT7" s="12">
        <v>0</v>
      </c>
      <c r="FU7" s="13"/>
      <c r="FV7" s="12">
        <v>0</v>
      </c>
      <c r="FW7" s="12">
        <v>0</v>
      </c>
      <c r="FX7" s="12">
        <v>0</v>
      </c>
      <c r="FY7" s="12">
        <v>0</v>
      </c>
      <c r="FZ7" s="13"/>
      <c r="GA7" s="12">
        <v>0</v>
      </c>
      <c r="GB7" s="12">
        <v>0</v>
      </c>
      <c r="GC7" s="12">
        <v>0</v>
      </c>
      <c r="GD7" s="12">
        <v>0</v>
      </c>
      <c r="GE7" s="13"/>
      <c r="GF7" s="12">
        <v>119</v>
      </c>
      <c r="GG7" s="12">
        <v>119000</v>
      </c>
      <c r="GH7" s="12">
        <v>0</v>
      </c>
      <c r="GI7" s="12">
        <v>119000</v>
      </c>
      <c r="GJ7" s="13"/>
      <c r="GK7" s="12">
        <v>1</v>
      </c>
      <c r="GL7" s="12">
        <v>13157.8</v>
      </c>
      <c r="GM7" s="12">
        <v>0</v>
      </c>
      <c r="GN7" s="12">
        <v>13157.8</v>
      </c>
      <c r="GO7" s="13"/>
      <c r="GP7" s="12">
        <v>0</v>
      </c>
      <c r="GQ7" s="12">
        <v>0</v>
      </c>
      <c r="GR7" s="12">
        <v>0</v>
      </c>
      <c r="GS7" s="12">
        <v>0</v>
      </c>
      <c r="GT7" s="13"/>
      <c r="GU7" s="12">
        <v>0</v>
      </c>
      <c r="GV7" s="12">
        <v>0</v>
      </c>
      <c r="GW7" s="12">
        <v>0</v>
      </c>
      <c r="GX7" s="12">
        <v>0</v>
      </c>
      <c r="GY7" s="13"/>
      <c r="GZ7" s="12">
        <v>0</v>
      </c>
      <c r="HA7" s="12">
        <v>0</v>
      </c>
      <c r="HB7" s="12">
        <v>0</v>
      </c>
      <c r="HC7" s="12">
        <v>0</v>
      </c>
      <c r="HD7" s="13"/>
      <c r="HE7" s="12">
        <v>0</v>
      </c>
      <c r="HF7" s="12">
        <v>0</v>
      </c>
      <c r="HG7" s="12">
        <v>0</v>
      </c>
      <c r="HH7" s="12">
        <v>0</v>
      </c>
      <c r="HI7" s="13"/>
      <c r="HJ7" s="12">
        <v>0</v>
      </c>
      <c r="HK7" s="12">
        <v>0</v>
      </c>
      <c r="HL7" s="12">
        <v>0</v>
      </c>
      <c r="HM7" s="12">
        <v>0</v>
      </c>
      <c r="HN7" s="13"/>
      <c r="HO7" s="12">
        <v>0</v>
      </c>
      <c r="HP7" s="12">
        <v>0</v>
      </c>
      <c r="HQ7" s="12">
        <v>0</v>
      </c>
      <c r="HR7" s="12">
        <v>0</v>
      </c>
      <c r="HS7" s="13"/>
      <c r="HT7" s="12">
        <v>0</v>
      </c>
      <c r="HU7" s="12">
        <v>0</v>
      </c>
      <c r="HV7" s="12">
        <v>0</v>
      </c>
      <c r="HW7" s="12">
        <v>0</v>
      </c>
      <c r="HX7" s="13"/>
      <c r="HY7" s="12">
        <v>0</v>
      </c>
      <c r="HZ7" s="12">
        <v>0</v>
      </c>
      <c r="IA7" s="12">
        <v>0</v>
      </c>
      <c r="IB7" s="12">
        <v>0</v>
      </c>
      <c r="IC7" s="13"/>
      <c r="ID7" s="12">
        <v>0</v>
      </c>
      <c r="IE7" s="12">
        <v>0</v>
      </c>
      <c r="IF7" s="12">
        <v>0</v>
      </c>
      <c r="IG7" s="12">
        <v>0</v>
      </c>
      <c r="IH7" s="13"/>
      <c r="II7" s="12">
        <v>0</v>
      </c>
      <c r="IJ7" s="12">
        <v>0</v>
      </c>
      <c r="IK7" s="12">
        <v>0</v>
      </c>
      <c r="IL7" s="12">
        <v>0</v>
      </c>
      <c r="IM7" s="13"/>
      <c r="IN7" s="12">
        <v>0</v>
      </c>
      <c r="IO7" s="12">
        <v>0</v>
      </c>
      <c r="IP7" s="12">
        <v>0</v>
      </c>
      <c r="IQ7" s="12">
        <v>0</v>
      </c>
      <c r="IR7" s="13"/>
      <c r="IS7" s="12">
        <v>0</v>
      </c>
      <c r="IT7" s="12">
        <v>0</v>
      </c>
      <c r="IU7" s="12">
        <v>0</v>
      </c>
      <c r="IV7" s="12">
        <v>0</v>
      </c>
      <c r="IW7" s="13"/>
      <c r="IX7" s="12">
        <v>0</v>
      </c>
      <c r="IY7" s="12">
        <v>325497.8</v>
      </c>
      <c r="IZ7" s="12">
        <v>0</v>
      </c>
      <c r="JA7" s="12">
        <v>325497.8</v>
      </c>
      <c r="JB7" s="13"/>
    </row>
    <row r="8" spans="1:262" ht="16.5" hidden="1">
      <c r="A8" s="10">
        <v>2</v>
      </c>
      <c r="B8" s="11" t="s">
        <v>4</v>
      </c>
      <c r="C8" s="12">
        <v>0</v>
      </c>
      <c r="D8" s="12">
        <v>0</v>
      </c>
      <c r="E8" s="12">
        <v>0</v>
      </c>
      <c r="F8" s="12">
        <v>0</v>
      </c>
      <c r="G8" s="13"/>
      <c r="H8" s="12">
        <v>0</v>
      </c>
      <c r="I8" s="12">
        <v>0</v>
      </c>
      <c r="J8" s="12">
        <v>0</v>
      </c>
      <c r="K8" s="12">
        <v>0</v>
      </c>
      <c r="L8" s="13"/>
      <c r="M8" s="12">
        <v>0</v>
      </c>
      <c r="N8" s="12">
        <v>0</v>
      </c>
      <c r="O8" s="12">
        <v>0</v>
      </c>
      <c r="P8" s="12">
        <v>0</v>
      </c>
      <c r="Q8" s="13"/>
      <c r="R8" s="12">
        <v>0</v>
      </c>
      <c r="S8" s="12">
        <v>0</v>
      </c>
      <c r="T8" s="12">
        <v>0</v>
      </c>
      <c r="U8" s="12">
        <v>0</v>
      </c>
      <c r="V8" s="13"/>
      <c r="W8" s="12">
        <v>0</v>
      </c>
      <c r="X8" s="12">
        <v>0</v>
      </c>
      <c r="Y8" s="12">
        <v>0</v>
      </c>
      <c r="Z8" s="12">
        <v>0</v>
      </c>
      <c r="AA8" s="13"/>
      <c r="AB8" s="12">
        <v>0</v>
      </c>
      <c r="AC8" s="12">
        <v>0</v>
      </c>
      <c r="AD8" s="12">
        <v>0</v>
      </c>
      <c r="AE8" s="12">
        <v>0</v>
      </c>
      <c r="AF8" s="13"/>
      <c r="AG8" s="12">
        <v>0</v>
      </c>
      <c r="AH8" s="12">
        <v>0</v>
      </c>
      <c r="AI8" s="12">
        <v>0</v>
      </c>
      <c r="AJ8" s="12">
        <v>0</v>
      </c>
      <c r="AK8" s="13"/>
      <c r="AL8" s="12">
        <v>0</v>
      </c>
      <c r="AM8" s="12">
        <v>0</v>
      </c>
      <c r="AN8" s="12">
        <v>0</v>
      </c>
      <c r="AO8" s="12">
        <v>0</v>
      </c>
      <c r="AP8" s="13"/>
      <c r="AQ8" s="12">
        <v>0</v>
      </c>
      <c r="AR8" s="12">
        <v>0</v>
      </c>
      <c r="AS8" s="12">
        <v>0</v>
      </c>
      <c r="AT8" s="12">
        <v>0</v>
      </c>
      <c r="AU8" s="13"/>
      <c r="AV8" s="12">
        <v>0</v>
      </c>
      <c r="AW8" s="12">
        <v>0</v>
      </c>
      <c r="AX8" s="12">
        <v>0</v>
      </c>
      <c r="AY8" s="12">
        <v>0</v>
      </c>
      <c r="AZ8" s="13"/>
      <c r="BA8" s="12">
        <v>0</v>
      </c>
      <c r="BB8" s="12">
        <v>0</v>
      </c>
      <c r="BC8" s="12">
        <v>0</v>
      </c>
      <c r="BD8" s="12">
        <v>0</v>
      </c>
      <c r="BE8" s="13"/>
      <c r="BF8" s="12">
        <v>0</v>
      </c>
      <c r="BG8" s="12">
        <v>0</v>
      </c>
      <c r="BH8" s="12">
        <v>0</v>
      </c>
      <c r="BI8" s="12">
        <v>0</v>
      </c>
      <c r="BJ8" s="13"/>
      <c r="BK8" s="12">
        <v>0</v>
      </c>
      <c r="BL8" s="12">
        <v>0</v>
      </c>
      <c r="BM8" s="12">
        <v>0</v>
      </c>
      <c r="BN8" s="12">
        <v>0</v>
      </c>
      <c r="BO8" s="13"/>
      <c r="BP8" s="12">
        <v>0</v>
      </c>
      <c r="BQ8" s="12">
        <v>0</v>
      </c>
      <c r="BR8" s="12">
        <v>0</v>
      </c>
      <c r="BS8" s="12">
        <v>0</v>
      </c>
      <c r="BT8" s="13"/>
      <c r="BU8" s="12">
        <v>0</v>
      </c>
      <c r="BV8" s="12">
        <v>0</v>
      </c>
      <c r="BW8" s="12">
        <v>0</v>
      </c>
      <c r="BX8" s="12">
        <v>0</v>
      </c>
      <c r="BY8" s="13"/>
      <c r="BZ8" s="12">
        <v>0</v>
      </c>
      <c r="CA8" s="12">
        <v>0</v>
      </c>
      <c r="CB8" s="12">
        <v>0</v>
      </c>
      <c r="CC8" s="12">
        <v>0</v>
      </c>
      <c r="CD8" s="13"/>
      <c r="CE8" s="12">
        <v>0</v>
      </c>
      <c r="CF8" s="12">
        <v>0</v>
      </c>
      <c r="CG8" s="12">
        <v>0</v>
      </c>
      <c r="CH8" s="12">
        <v>0</v>
      </c>
      <c r="CI8" s="13"/>
      <c r="CJ8" s="12">
        <v>0</v>
      </c>
      <c r="CK8" s="12">
        <v>0</v>
      </c>
      <c r="CL8" s="12">
        <v>0</v>
      </c>
      <c r="CM8" s="12">
        <v>0</v>
      </c>
      <c r="CN8" s="13"/>
      <c r="CO8" s="12">
        <v>0</v>
      </c>
      <c r="CP8" s="12">
        <v>0</v>
      </c>
      <c r="CQ8" s="12">
        <v>0</v>
      </c>
      <c r="CR8" s="12">
        <v>0</v>
      </c>
      <c r="CS8" s="13"/>
      <c r="CT8" s="12">
        <v>0</v>
      </c>
      <c r="CU8" s="12">
        <v>0</v>
      </c>
      <c r="CV8" s="12">
        <v>0</v>
      </c>
      <c r="CW8" s="12">
        <v>0</v>
      </c>
      <c r="CX8" s="13"/>
      <c r="CY8" s="12">
        <v>0</v>
      </c>
      <c r="CZ8" s="12">
        <v>0</v>
      </c>
      <c r="DA8" s="12">
        <v>0</v>
      </c>
      <c r="DB8" s="12">
        <v>0</v>
      </c>
      <c r="DC8" s="13"/>
      <c r="DD8" s="12">
        <v>0</v>
      </c>
      <c r="DE8" s="12">
        <v>0</v>
      </c>
      <c r="DF8" s="12">
        <v>0</v>
      </c>
      <c r="DG8" s="12">
        <v>0</v>
      </c>
      <c r="DH8" s="13"/>
      <c r="DI8" s="12">
        <v>0</v>
      </c>
      <c r="DJ8" s="12">
        <v>0</v>
      </c>
      <c r="DK8" s="12">
        <v>0</v>
      </c>
      <c r="DL8" s="12">
        <v>0</v>
      </c>
      <c r="DM8" s="13"/>
      <c r="DN8" s="12">
        <v>0</v>
      </c>
      <c r="DO8" s="12">
        <v>0</v>
      </c>
      <c r="DP8" s="12">
        <v>0</v>
      </c>
      <c r="DQ8" s="12">
        <v>0</v>
      </c>
      <c r="DR8" s="13"/>
      <c r="DS8" s="12">
        <v>0</v>
      </c>
      <c r="DT8" s="12">
        <v>0</v>
      </c>
      <c r="DU8" s="12">
        <v>0</v>
      </c>
      <c r="DV8" s="12">
        <v>0</v>
      </c>
      <c r="DW8" s="13"/>
      <c r="DX8" s="12">
        <v>0</v>
      </c>
      <c r="DY8" s="12">
        <v>0</v>
      </c>
      <c r="DZ8" s="12">
        <v>0</v>
      </c>
      <c r="EA8" s="12">
        <v>0</v>
      </c>
      <c r="EB8" s="13"/>
      <c r="EC8" s="12">
        <v>32</v>
      </c>
      <c r="ED8" s="12">
        <v>1600</v>
      </c>
      <c r="EE8" s="12">
        <v>0</v>
      </c>
      <c r="EF8" s="12">
        <v>1600</v>
      </c>
      <c r="EG8" s="13"/>
      <c r="EH8" s="12">
        <v>8988</v>
      </c>
      <c r="EI8" s="12">
        <v>26964</v>
      </c>
      <c r="EJ8" s="12">
        <v>0</v>
      </c>
      <c r="EK8" s="12">
        <v>26964</v>
      </c>
      <c r="EL8" s="13"/>
      <c r="EM8" s="12">
        <v>0</v>
      </c>
      <c r="EN8" s="12">
        <v>0</v>
      </c>
      <c r="EO8" s="12">
        <v>0</v>
      </c>
      <c r="EP8" s="12">
        <v>0</v>
      </c>
      <c r="EQ8" s="13"/>
      <c r="ER8" s="12">
        <v>813243</v>
      </c>
      <c r="ES8" s="12">
        <v>30000</v>
      </c>
      <c r="ET8" s="12">
        <v>0</v>
      </c>
      <c r="EU8" s="12">
        <v>30000</v>
      </c>
      <c r="EV8" s="13"/>
      <c r="EW8" s="12">
        <v>0</v>
      </c>
      <c r="EX8" s="12">
        <v>0</v>
      </c>
      <c r="EY8" s="12">
        <v>0</v>
      </c>
      <c r="EZ8" s="12">
        <v>0</v>
      </c>
      <c r="FA8" s="13"/>
      <c r="FB8" s="12">
        <v>0</v>
      </c>
      <c r="FC8" s="12">
        <v>5000</v>
      </c>
      <c r="FD8" s="12">
        <v>0</v>
      </c>
      <c r="FE8" s="12">
        <v>5000</v>
      </c>
      <c r="FF8" s="13"/>
      <c r="FG8" s="12">
        <v>0</v>
      </c>
      <c r="FH8" s="12">
        <v>0</v>
      </c>
      <c r="FI8" s="12">
        <v>0</v>
      </c>
      <c r="FJ8" s="12">
        <v>0</v>
      </c>
      <c r="FK8" s="13"/>
      <c r="FL8" s="12">
        <v>5</v>
      </c>
      <c r="FM8" s="12">
        <v>20000</v>
      </c>
      <c r="FN8" s="12">
        <v>0</v>
      </c>
      <c r="FO8" s="12">
        <v>20000</v>
      </c>
      <c r="FP8" s="13"/>
      <c r="FQ8" s="12">
        <v>0</v>
      </c>
      <c r="FR8" s="12">
        <v>0</v>
      </c>
      <c r="FS8" s="12">
        <v>0</v>
      </c>
      <c r="FT8" s="12">
        <v>0</v>
      </c>
      <c r="FU8" s="13"/>
      <c r="FV8" s="12">
        <v>0</v>
      </c>
      <c r="FW8" s="12">
        <v>0</v>
      </c>
      <c r="FX8" s="12">
        <v>0</v>
      </c>
      <c r="FY8" s="12">
        <v>0</v>
      </c>
      <c r="FZ8" s="13"/>
      <c r="GA8" s="12">
        <v>0</v>
      </c>
      <c r="GB8" s="12">
        <v>0</v>
      </c>
      <c r="GC8" s="12">
        <v>0</v>
      </c>
      <c r="GD8" s="12">
        <v>0</v>
      </c>
      <c r="GE8" s="13"/>
      <c r="GF8" s="12">
        <v>50</v>
      </c>
      <c r="GG8" s="12">
        <v>50000</v>
      </c>
      <c r="GH8" s="12">
        <v>0</v>
      </c>
      <c r="GI8" s="12">
        <v>50000</v>
      </c>
      <c r="GJ8" s="13"/>
      <c r="GK8" s="12">
        <v>1</v>
      </c>
      <c r="GL8" s="12">
        <v>13156</v>
      </c>
      <c r="GM8" s="12">
        <v>0</v>
      </c>
      <c r="GN8" s="12">
        <v>13156</v>
      </c>
      <c r="GO8" s="13"/>
      <c r="GP8" s="89">
        <v>0</v>
      </c>
      <c r="GQ8" s="12">
        <v>0</v>
      </c>
      <c r="GR8" s="12">
        <v>0</v>
      </c>
      <c r="GS8" s="12">
        <v>0</v>
      </c>
      <c r="GT8" s="13"/>
      <c r="GU8" s="12">
        <v>0</v>
      </c>
      <c r="GV8" s="12">
        <v>0</v>
      </c>
      <c r="GW8" s="12">
        <v>0</v>
      </c>
      <c r="GX8" s="12">
        <v>0</v>
      </c>
      <c r="GY8" s="13"/>
      <c r="GZ8" s="12">
        <v>0</v>
      </c>
      <c r="HA8" s="12">
        <v>0</v>
      </c>
      <c r="HB8" s="12">
        <v>0</v>
      </c>
      <c r="HC8" s="12">
        <v>0</v>
      </c>
      <c r="HD8" s="13"/>
      <c r="HE8" s="12">
        <v>0</v>
      </c>
      <c r="HF8" s="12">
        <v>0</v>
      </c>
      <c r="HG8" s="12">
        <v>0</v>
      </c>
      <c r="HH8" s="12">
        <v>0</v>
      </c>
      <c r="HI8" s="13"/>
      <c r="HJ8" s="12">
        <v>0</v>
      </c>
      <c r="HK8" s="12">
        <v>0</v>
      </c>
      <c r="HL8" s="12">
        <v>0</v>
      </c>
      <c r="HM8" s="12">
        <v>0</v>
      </c>
      <c r="HN8" s="13"/>
      <c r="HO8" s="12">
        <v>0</v>
      </c>
      <c r="HP8" s="12">
        <v>0</v>
      </c>
      <c r="HQ8" s="12">
        <v>0</v>
      </c>
      <c r="HR8" s="12">
        <v>0</v>
      </c>
      <c r="HS8" s="13"/>
      <c r="HT8" s="12">
        <v>0</v>
      </c>
      <c r="HU8" s="12">
        <v>0</v>
      </c>
      <c r="HV8" s="12">
        <v>0</v>
      </c>
      <c r="HW8" s="12">
        <v>0</v>
      </c>
      <c r="HX8" s="13"/>
      <c r="HY8" s="12">
        <v>0</v>
      </c>
      <c r="HZ8" s="12">
        <v>0</v>
      </c>
      <c r="IA8" s="12">
        <v>0</v>
      </c>
      <c r="IB8" s="12">
        <v>0</v>
      </c>
      <c r="IC8" s="13"/>
      <c r="ID8" s="12">
        <v>0</v>
      </c>
      <c r="IE8" s="12">
        <v>0</v>
      </c>
      <c r="IF8" s="12">
        <v>0</v>
      </c>
      <c r="IG8" s="12">
        <v>0</v>
      </c>
      <c r="IH8" s="13"/>
      <c r="II8" s="12">
        <v>0</v>
      </c>
      <c r="IJ8" s="12">
        <v>0</v>
      </c>
      <c r="IK8" s="12">
        <v>0</v>
      </c>
      <c r="IL8" s="12">
        <v>0</v>
      </c>
      <c r="IM8" s="13"/>
      <c r="IN8" s="12">
        <v>0</v>
      </c>
      <c r="IO8" s="12">
        <v>0</v>
      </c>
      <c r="IP8" s="12">
        <v>0</v>
      </c>
      <c r="IQ8" s="12">
        <v>0</v>
      </c>
      <c r="IR8" s="13"/>
      <c r="IS8" s="12">
        <v>0</v>
      </c>
      <c r="IT8" s="12">
        <v>0</v>
      </c>
      <c r="IU8" s="12">
        <v>0</v>
      </c>
      <c r="IV8" s="12">
        <v>0</v>
      </c>
      <c r="IW8" s="13"/>
      <c r="IX8" s="12">
        <v>0</v>
      </c>
      <c r="IY8" s="12">
        <v>146720</v>
      </c>
      <c r="IZ8" s="12">
        <v>0</v>
      </c>
      <c r="JA8" s="12">
        <v>146720</v>
      </c>
      <c r="JB8" s="13"/>
    </row>
    <row r="9" spans="1:262" hidden="1">
      <c r="A9" s="10">
        <v>3</v>
      </c>
      <c r="B9" s="11" t="s">
        <v>5</v>
      </c>
      <c r="C9" s="12">
        <v>0</v>
      </c>
      <c r="D9" s="12">
        <v>0</v>
      </c>
      <c r="E9" s="12">
        <v>0</v>
      </c>
      <c r="F9" s="12">
        <v>0</v>
      </c>
      <c r="G9" s="13"/>
      <c r="H9" s="12">
        <v>0</v>
      </c>
      <c r="I9" s="12">
        <v>0</v>
      </c>
      <c r="J9" s="12">
        <v>0</v>
      </c>
      <c r="K9" s="12">
        <v>0</v>
      </c>
      <c r="L9" s="13"/>
      <c r="M9" s="12">
        <v>0</v>
      </c>
      <c r="N9" s="12">
        <v>0</v>
      </c>
      <c r="O9" s="12">
        <v>0</v>
      </c>
      <c r="P9" s="12">
        <v>0</v>
      </c>
      <c r="Q9" s="13"/>
      <c r="R9" s="12">
        <v>0</v>
      </c>
      <c r="S9" s="12">
        <v>0</v>
      </c>
      <c r="T9" s="12">
        <v>0</v>
      </c>
      <c r="U9" s="12">
        <v>0</v>
      </c>
      <c r="V9" s="13"/>
      <c r="W9" s="12">
        <v>0</v>
      </c>
      <c r="X9" s="12">
        <v>0</v>
      </c>
      <c r="Y9" s="12">
        <v>0</v>
      </c>
      <c r="Z9" s="12">
        <v>0</v>
      </c>
      <c r="AA9" s="13"/>
      <c r="AB9" s="12">
        <v>0</v>
      </c>
      <c r="AC9" s="12">
        <v>0</v>
      </c>
      <c r="AD9" s="12">
        <v>0</v>
      </c>
      <c r="AE9" s="12">
        <v>0</v>
      </c>
      <c r="AF9" s="13"/>
      <c r="AG9" s="12">
        <v>0</v>
      </c>
      <c r="AH9" s="12">
        <v>0</v>
      </c>
      <c r="AI9" s="12">
        <v>0</v>
      </c>
      <c r="AJ9" s="12">
        <v>0</v>
      </c>
      <c r="AK9" s="13"/>
      <c r="AL9" s="12">
        <v>0</v>
      </c>
      <c r="AM9" s="12">
        <v>0</v>
      </c>
      <c r="AN9" s="12">
        <v>0</v>
      </c>
      <c r="AO9" s="12">
        <v>0</v>
      </c>
      <c r="AP9" s="13"/>
      <c r="AQ9" s="12">
        <v>0</v>
      </c>
      <c r="AR9" s="12">
        <v>0</v>
      </c>
      <c r="AS9" s="12">
        <v>0</v>
      </c>
      <c r="AT9" s="12">
        <v>0</v>
      </c>
      <c r="AU9" s="13"/>
      <c r="AV9" s="12">
        <v>0</v>
      </c>
      <c r="AW9" s="12">
        <v>0</v>
      </c>
      <c r="AX9" s="12">
        <v>0</v>
      </c>
      <c r="AY9" s="12">
        <v>0</v>
      </c>
      <c r="AZ9" s="13"/>
      <c r="BA9" s="12">
        <v>0</v>
      </c>
      <c r="BB9" s="12">
        <v>0</v>
      </c>
      <c r="BC9" s="12">
        <v>0</v>
      </c>
      <c r="BD9" s="12">
        <v>0</v>
      </c>
      <c r="BE9" s="13"/>
      <c r="BF9" s="12">
        <v>0</v>
      </c>
      <c r="BG9" s="12">
        <v>0</v>
      </c>
      <c r="BH9" s="12">
        <v>0</v>
      </c>
      <c r="BI9" s="12">
        <v>0</v>
      </c>
      <c r="BJ9" s="13"/>
      <c r="BK9" s="12">
        <v>0</v>
      </c>
      <c r="BL9" s="12">
        <v>0</v>
      </c>
      <c r="BM9" s="12">
        <v>0</v>
      </c>
      <c r="BN9" s="12">
        <v>0</v>
      </c>
      <c r="BO9" s="13"/>
      <c r="BP9" s="12">
        <v>0</v>
      </c>
      <c r="BQ9" s="12">
        <v>0</v>
      </c>
      <c r="BR9" s="12">
        <v>0</v>
      </c>
      <c r="BS9" s="12">
        <v>0</v>
      </c>
      <c r="BT9" s="13"/>
      <c r="BU9" s="12">
        <v>0</v>
      </c>
      <c r="BV9" s="12">
        <v>0</v>
      </c>
      <c r="BW9" s="12">
        <v>0</v>
      </c>
      <c r="BX9" s="12">
        <v>0</v>
      </c>
      <c r="BY9" s="13"/>
      <c r="BZ9" s="12">
        <v>0</v>
      </c>
      <c r="CA9" s="12">
        <v>0</v>
      </c>
      <c r="CB9" s="12">
        <v>0</v>
      </c>
      <c r="CC9" s="12">
        <v>0</v>
      </c>
      <c r="CD9" s="13"/>
      <c r="CE9" s="12">
        <v>0</v>
      </c>
      <c r="CF9" s="12">
        <v>0</v>
      </c>
      <c r="CG9" s="12">
        <v>0</v>
      </c>
      <c r="CH9" s="12">
        <v>0</v>
      </c>
      <c r="CI9" s="13"/>
      <c r="CJ9" s="12">
        <v>0</v>
      </c>
      <c r="CK9" s="12">
        <v>0</v>
      </c>
      <c r="CL9" s="12">
        <v>0</v>
      </c>
      <c r="CM9" s="12">
        <v>0</v>
      </c>
      <c r="CN9" s="13"/>
      <c r="CO9" s="12">
        <v>0</v>
      </c>
      <c r="CP9" s="12">
        <v>0</v>
      </c>
      <c r="CQ9" s="12">
        <v>0</v>
      </c>
      <c r="CR9" s="12">
        <v>0</v>
      </c>
      <c r="CS9" s="13"/>
      <c r="CT9" s="12">
        <v>0</v>
      </c>
      <c r="CU9" s="12">
        <v>0</v>
      </c>
      <c r="CV9" s="12">
        <v>0</v>
      </c>
      <c r="CW9" s="12">
        <v>0</v>
      </c>
      <c r="CX9" s="13"/>
      <c r="CY9" s="12">
        <v>0</v>
      </c>
      <c r="CZ9" s="12">
        <v>0</v>
      </c>
      <c r="DA9" s="12">
        <v>0</v>
      </c>
      <c r="DB9" s="12">
        <v>0</v>
      </c>
      <c r="DC9" s="13"/>
      <c r="DD9" s="12">
        <v>0</v>
      </c>
      <c r="DE9" s="12">
        <v>0</v>
      </c>
      <c r="DF9" s="12">
        <v>0</v>
      </c>
      <c r="DG9" s="12">
        <v>0</v>
      </c>
      <c r="DH9" s="13"/>
      <c r="DI9" s="12">
        <v>0</v>
      </c>
      <c r="DJ9" s="12">
        <v>0</v>
      </c>
      <c r="DK9" s="12">
        <v>0</v>
      </c>
      <c r="DL9" s="12">
        <v>0</v>
      </c>
      <c r="DM9" s="13"/>
      <c r="DN9" s="12">
        <v>0</v>
      </c>
      <c r="DO9" s="12">
        <v>0</v>
      </c>
      <c r="DP9" s="12">
        <v>0</v>
      </c>
      <c r="DQ9" s="12">
        <v>0</v>
      </c>
      <c r="DR9" s="13"/>
      <c r="DS9" s="12">
        <v>0</v>
      </c>
      <c r="DT9" s="12">
        <v>0</v>
      </c>
      <c r="DU9" s="12">
        <v>0</v>
      </c>
      <c r="DV9" s="12">
        <v>0</v>
      </c>
      <c r="DW9" s="13"/>
      <c r="DX9" s="12">
        <v>0</v>
      </c>
      <c r="DY9" s="12">
        <v>0</v>
      </c>
      <c r="DZ9" s="12">
        <v>0</v>
      </c>
      <c r="EA9" s="12">
        <v>0</v>
      </c>
      <c r="EB9" s="13"/>
      <c r="EC9" s="12">
        <v>160</v>
      </c>
      <c r="ED9" s="12">
        <v>8000</v>
      </c>
      <c r="EE9" s="12">
        <v>0</v>
      </c>
      <c r="EF9" s="12">
        <v>8000</v>
      </c>
      <c r="EG9" s="13"/>
      <c r="EH9" s="12">
        <v>25704</v>
      </c>
      <c r="EI9" s="12">
        <v>77112</v>
      </c>
      <c r="EJ9" s="12">
        <v>0</v>
      </c>
      <c r="EK9" s="12">
        <v>77112</v>
      </c>
      <c r="EL9" s="13"/>
      <c r="EM9" s="12">
        <v>0</v>
      </c>
      <c r="EN9" s="12">
        <v>0</v>
      </c>
      <c r="EO9" s="12">
        <v>0</v>
      </c>
      <c r="EP9" s="12">
        <v>0</v>
      </c>
      <c r="EQ9" s="13"/>
      <c r="ER9" s="12">
        <v>3054933</v>
      </c>
      <c r="ES9" s="12">
        <v>60000</v>
      </c>
      <c r="ET9" s="12">
        <v>0</v>
      </c>
      <c r="EU9" s="12">
        <v>60000</v>
      </c>
      <c r="EV9" s="13"/>
      <c r="EW9" s="12">
        <v>0</v>
      </c>
      <c r="EX9" s="12">
        <v>0</v>
      </c>
      <c r="EY9" s="12">
        <v>0</v>
      </c>
      <c r="EZ9" s="12">
        <v>0</v>
      </c>
      <c r="FA9" s="13"/>
      <c r="FB9" s="12">
        <v>0</v>
      </c>
      <c r="FC9" s="12">
        <v>12000</v>
      </c>
      <c r="FD9" s="12">
        <v>0</v>
      </c>
      <c r="FE9" s="12">
        <v>12000</v>
      </c>
      <c r="FF9" s="13"/>
      <c r="FG9" s="12">
        <v>0</v>
      </c>
      <c r="FH9" s="12">
        <v>0</v>
      </c>
      <c r="FI9" s="12">
        <v>0</v>
      </c>
      <c r="FJ9" s="12">
        <v>0</v>
      </c>
      <c r="FK9" s="13"/>
      <c r="FL9" s="12">
        <v>11</v>
      </c>
      <c r="FM9" s="12">
        <v>44000</v>
      </c>
      <c r="FN9" s="12">
        <v>0</v>
      </c>
      <c r="FO9" s="12">
        <v>44000</v>
      </c>
      <c r="FP9" s="13"/>
      <c r="FQ9" s="12">
        <v>0</v>
      </c>
      <c r="FR9" s="12">
        <v>0</v>
      </c>
      <c r="FS9" s="12">
        <v>0</v>
      </c>
      <c r="FT9" s="12">
        <v>0</v>
      </c>
      <c r="FU9" s="13"/>
      <c r="FV9" s="12">
        <v>0</v>
      </c>
      <c r="FW9" s="12">
        <v>0</v>
      </c>
      <c r="FX9" s="12">
        <v>0</v>
      </c>
      <c r="FY9" s="12">
        <v>0</v>
      </c>
      <c r="FZ9" s="13"/>
      <c r="GA9" s="12">
        <v>0</v>
      </c>
      <c r="GB9" s="12">
        <v>0</v>
      </c>
      <c r="GC9" s="12">
        <v>0</v>
      </c>
      <c r="GD9" s="12">
        <v>0</v>
      </c>
      <c r="GE9" s="13"/>
      <c r="GF9" s="12">
        <v>152</v>
      </c>
      <c r="GG9" s="12">
        <v>152000</v>
      </c>
      <c r="GH9" s="12">
        <v>0</v>
      </c>
      <c r="GI9" s="12">
        <v>152000</v>
      </c>
      <c r="GJ9" s="13"/>
      <c r="GK9" s="12">
        <v>1</v>
      </c>
      <c r="GL9" s="12">
        <v>13158</v>
      </c>
      <c r="GM9" s="12">
        <v>0</v>
      </c>
      <c r="GN9" s="12">
        <v>13158</v>
      </c>
      <c r="GO9" s="13"/>
      <c r="GP9" s="12">
        <v>0</v>
      </c>
      <c r="GQ9" s="12">
        <v>0</v>
      </c>
      <c r="GR9" s="12">
        <v>0</v>
      </c>
      <c r="GS9" s="12">
        <v>0</v>
      </c>
      <c r="GT9" s="13"/>
      <c r="GU9" s="12">
        <v>0</v>
      </c>
      <c r="GV9" s="12">
        <v>0</v>
      </c>
      <c r="GW9" s="12">
        <v>0</v>
      </c>
      <c r="GX9" s="12">
        <v>0</v>
      </c>
      <c r="GY9" s="13"/>
      <c r="GZ9" s="12">
        <v>0</v>
      </c>
      <c r="HA9" s="12">
        <v>0</v>
      </c>
      <c r="HB9" s="12">
        <v>0</v>
      </c>
      <c r="HC9" s="12">
        <v>0</v>
      </c>
      <c r="HD9" s="13"/>
      <c r="HE9" s="12">
        <v>0</v>
      </c>
      <c r="HF9" s="12">
        <v>0</v>
      </c>
      <c r="HG9" s="12">
        <v>0</v>
      </c>
      <c r="HH9" s="12">
        <v>0</v>
      </c>
      <c r="HI9" s="13"/>
      <c r="HJ9" s="12">
        <v>0</v>
      </c>
      <c r="HK9" s="12">
        <v>0</v>
      </c>
      <c r="HL9" s="12">
        <v>0</v>
      </c>
      <c r="HM9" s="12">
        <v>0</v>
      </c>
      <c r="HN9" s="13"/>
      <c r="HO9" s="12">
        <v>0</v>
      </c>
      <c r="HP9" s="12">
        <v>0</v>
      </c>
      <c r="HQ9" s="12">
        <v>0</v>
      </c>
      <c r="HR9" s="12">
        <v>0</v>
      </c>
      <c r="HS9" s="13"/>
      <c r="HT9" s="12">
        <v>0</v>
      </c>
      <c r="HU9" s="12">
        <v>0</v>
      </c>
      <c r="HV9" s="12">
        <v>0</v>
      </c>
      <c r="HW9" s="12">
        <v>0</v>
      </c>
      <c r="HX9" s="13"/>
      <c r="HY9" s="12">
        <v>0</v>
      </c>
      <c r="HZ9" s="12">
        <v>0</v>
      </c>
      <c r="IA9" s="12">
        <v>0</v>
      </c>
      <c r="IB9" s="12">
        <v>0</v>
      </c>
      <c r="IC9" s="13"/>
      <c r="ID9" s="12">
        <v>0</v>
      </c>
      <c r="IE9" s="12">
        <v>0</v>
      </c>
      <c r="IF9" s="12">
        <v>0</v>
      </c>
      <c r="IG9" s="12">
        <v>0</v>
      </c>
      <c r="IH9" s="13"/>
      <c r="II9" s="12">
        <v>0</v>
      </c>
      <c r="IJ9" s="12">
        <v>0</v>
      </c>
      <c r="IK9" s="12">
        <v>0</v>
      </c>
      <c r="IL9" s="12">
        <v>0</v>
      </c>
      <c r="IM9" s="13"/>
      <c r="IN9" s="12">
        <v>0</v>
      </c>
      <c r="IO9" s="12">
        <v>0</v>
      </c>
      <c r="IP9" s="12">
        <v>0</v>
      </c>
      <c r="IQ9" s="12">
        <v>0</v>
      </c>
      <c r="IR9" s="13"/>
      <c r="IS9" s="12">
        <v>0</v>
      </c>
      <c r="IT9" s="12">
        <v>0</v>
      </c>
      <c r="IU9" s="12">
        <v>0</v>
      </c>
      <c r="IV9" s="12">
        <v>0</v>
      </c>
      <c r="IW9" s="13"/>
      <c r="IX9" s="12">
        <v>0</v>
      </c>
      <c r="IY9" s="12">
        <v>366270</v>
      </c>
      <c r="IZ9" s="12">
        <v>0</v>
      </c>
      <c r="JA9" s="12">
        <v>366270</v>
      </c>
      <c r="JB9" s="13"/>
    </row>
    <row r="10" spans="1:262" hidden="1">
      <c r="A10" s="10">
        <v>4</v>
      </c>
      <c r="B10" s="11" t="s">
        <v>6</v>
      </c>
      <c r="C10" s="12">
        <v>0</v>
      </c>
      <c r="D10" s="12">
        <v>0</v>
      </c>
      <c r="E10" s="12">
        <v>0</v>
      </c>
      <c r="F10" s="12">
        <v>0</v>
      </c>
      <c r="G10" s="13"/>
      <c r="H10" s="12">
        <v>0</v>
      </c>
      <c r="I10" s="12">
        <v>0</v>
      </c>
      <c r="J10" s="12">
        <v>0</v>
      </c>
      <c r="K10" s="12">
        <v>0</v>
      </c>
      <c r="L10" s="13"/>
      <c r="M10" s="12">
        <v>0</v>
      </c>
      <c r="N10" s="12">
        <v>0</v>
      </c>
      <c r="O10" s="12">
        <v>0</v>
      </c>
      <c r="P10" s="12">
        <v>0</v>
      </c>
      <c r="Q10" s="13"/>
      <c r="R10" s="12">
        <v>0</v>
      </c>
      <c r="S10" s="12">
        <v>0</v>
      </c>
      <c r="T10" s="12">
        <v>0</v>
      </c>
      <c r="U10" s="12">
        <v>0</v>
      </c>
      <c r="V10" s="13"/>
      <c r="W10" s="12">
        <v>0</v>
      </c>
      <c r="X10" s="12">
        <v>0</v>
      </c>
      <c r="Y10" s="12">
        <v>0</v>
      </c>
      <c r="Z10" s="12">
        <v>0</v>
      </c>
      <c r="AA10" s="13"/>
      <c r="AB10" s="12">
        <v>0</v>
      </c>
      <c r="AC10" s="12">
        <v>0</v>
      </c>
      <c r="AD10" s="12">
        <v>0</v>
      </c>
      <c r="AE10" s="12">
        <v>0</v>
      </c>
      <c r="AF10" s="13"/>
      <c r="AG10" s="12">
        <v>0</v>
      </c>
      <c r="AH10" s="12">
        <v>0</v>
      </c>
      <c r="AI10" s="12">
        <v>0</v>
      </c>
      <c r="AJ10" s="12">
        <v>0</v>
      </c>
      <c r="AK10" s="13"/>
      <c r="AL10" s="12">
        <v>0</v>
      </c>
      <c r="AM10" s="12">
        <v>0</v>
      </c>
      <c r="AN10" s="12">
        <v>0</v>
      </c>
      <c r="AO10" s="12">
        <v>0</v>
      </c>
      <c r="AP10" s="13"/>
      <c r="AQ10" s="12">
        <v>0</v>
      </c>
      <c r="AR10" s="12">
        <v>0</v>
      </c>
      <c r="AS10" s="12">
        <v>0</v>
      </c>
      <c r="AT10" s="12">
        <v>0</v>
      </c>
      <c r="AU10" s="13"/>
      <c r="AV10" s="12">
        <v>0</v>
      </c>
      <c r="AW10" s="12">
        <v>0</v>
      </c>
      <c r="AX10" s="12">
        <v>0</v>
      </c>
      <c r="AY10" s="12">
        <v>0</v>
      </c>
      <c r="AZ10" s="13"/>
      <c r="BA10" s="12">
        <v>0</v>
      </c>
      <c r="BB10" s="12">
        <v>0</v>
      </c>
      <c r="BC10" s="12">
        <v>0</v>
      </c>
      <c r="BD10" s="12">
        <v>0</v>
      </c>
      <c r="BE10" s="13"/>
      <c r="BF10" s="12">
        <v>0</v>
      </c>
      <c r="BG10" s="12">
        <v>0</v>
      </c>
      <c r="BH10" s="12">
        <v>0</v>
      </c>
      <c r="BI10" s="12">
        <v>0</v>
      </c>
      <c r="BJ10" s="13"/>
      <c r="BK10" s="12">
        <v>0</v>
      </c>
      <c r="BL10" s="12">
        <v>0</v>
      </c>
      <c r="BM10" s="12">
        <v>0</v>
      </c>
      <c r="BN10" s="12">
        <v>0</v>
      </c>
      <c r="BO10" s="13"/>
      <c r="BP10" s="12">
        <v>0</v>
      </c>
      <c r="BQ10" s="12">
        <v>0</v>
      </c>
      <c r="BR10" s="12">
        <v>0</v>
      </c>
      <c r="BS10" s="12">
        <v>0</v>
      </c>
      <c r="BT10" s="13"/>
      <c r="BU10" s="12">
        <v>0</v>
      </c>
      <c r="BV10" s="12">
        <v>0</v>
      </c>
      <c r="BW10" s="12">
        <v>0</v>
      </c>
      <c r="BX10" s="12">
        <v>0</v>
      </c>
      <c r="BY10" s="13"/>
      <c r="BZ10" s="12">
        <v>0</v>
      </c>
      <c r="CA10" s="12">
        <v>0</v>
      </c>
      <c r="CB10" s="12">
        <v>0</v>
      </c>
      <c r="CC10" s="12">
        <v>0</v>
      </c>
      <c r="CD10" s="13"/>
      <c r="CE10" s="12">
        <v>0</v>
      </c>
      <c r="CF10" s="12">
        <v>0</v>
      </c>
      <c r="CG10" s="12">
        <v>0</v>
      </c>
      <c r="CH10" s="12">
        <v>0</v>
      </c>
      <c r="CI10" s="13"/>
      <c r="CJ10" s="12">
        <v>0</v>
      </c>
      <c r="CK10" s="12">
        <v>0</v>
      </c>
      <c r="CL10" s="12">
        <v>0</v>
      </c>
      <c r="CM10" s="12">
        <v>0</v>
      </c>
      <c r="CN10" s="13"/>
      <c r="CO10" s="12">
        <v>0</v>
      </c>
      <c r="CP10" s="12">
        <v>0</v>
      </c>
      <c r="CQ10" s="12">
        <v>0</v>
      </c>
      <c r="CR10" s="12">
        <v>0</v>
      </c>
      <c r="CS10" s="13"/>
      <c r="CT10" s="12">
        <v>0</v>
      </c>
      <c r="CU10" s="12">
        <v>0</v>
      </c>
      <c r="CV10" s="12">
        <v>0</v>
      </c>
      <c r="CW10" s="12">
        <v>0</v>
      </c>
      <c r="CX10" s="13"/>
      <c r="CY10" s="12">
        <v>0</v>
      </c>
      <c r="CZ10" s="12">
        <v>0</v>
      </c>
      <c r="DA10" s="12">
        <v>0</v>
      </c>
      <c r="DB10" s="12">
        <v>0</v>
      </c>
      <c r="DC10" s="13"/>
      <c r="DD10" s="12">
        <v>0</v>
      </c>
      <c r="DE10" s="12">
        <v>0</v>
      </c>
      <c r="DF10" s="12">
        <v>0</v>
      </c>
      <c r="DG10" s="12">
        <v>0</v>
      </c>
      <c r="DH10" s="13"/>
      <c r="DI10" s="12">
        <v>0</v>
      </c>
      <c r="DJ10" s="12">
        <v>0</v>
      </c>
      <c r="DK10" s="12">
        <v>0</v>
      </c>
      <c r="DL10" s="12">
        <v>0</v>
      </c>
      <c r="DM10" s="13"/>
      <c r="DN10" s="12">
        <v>0</v>
      </c>
      <c r="DO10" s="12">
        <v>0</v>
      </c>
      <c r="DP10" s="12">
        <v>0</v>
      </c>
      <c r="DQ10" s="12">
        <v>0</v>
      </c>
      <c r="DR10" s="13"/>
      <c r="DS10" s="12">
        <v>0</v>
      </c>
      <c r="DT10" s="12">
        <v>0</v>
      </c>
      <c r="DU10" s="12">
        <v>0</v>
      </c>
      <c r="DV10" s="12">
        <v>0</v>
      </c>
      <c r="DW10" s="13"/>
      <c r="DX10" s="12">
        <v>0</v>
      </c>
      <c r="DY10" s="12">
        <v>0</v>
      </c>
      <c r="DZ10" s="12">
        <v>0</v>
      </c>
      <c r="EA10" s="12">
        <v>0</v>
      </c>
      <c r="EB10" s="13"/>
      <c r="EC10" s="12">
        <v>128</v>
      </c>
      <c r="ED10" s="12">
        <v>6400</v>
      </c>
      <c r="EE10" s="12">
        <v>0</v>
      </c>
      <c r="EF10" s="12">
        <v>6400</v>
      </c>
      <c r="EG10" s="13"/>
      <c r="EH10" s="12">
        <v>21396</v>
      </c>
      <c r="EI10" s="12">
        <v>64188</v>
      </c>
      <c r="EJ10" s="12">
        <v>0</v>
      </c>
      <c r="EK10" s="12">
        <v>64188</v>
      </c>
      <c r="EL10" s="13"/>
      <c r="EM10" s="12">
        <v>0</v>
      </c>
      <c r="EN10" s="12">
        <v>0</v>
      </c>
      <c r="EO10" s="12">
        <v>0</v>
      </c>
      <c r="EP10" s="12">
        <v>0</v>
      </c>
      <c r="EQ10" s="13"/>
      <c r="ER10" s="12">
        <v>2493860</v>
      </c>
      <c r="ES10" s="12">
        <v>50000</v>
      </c>
      <c r="ET10" s="12">
        <v>0</v>
      </c>
      <c r="EU10" s="12">
        <v>50000</v>
      </c>
      <c r="EV10" s="13"/>
      <c r="EW10" s="12">
        <v>0</v>
      </c>
      <c r="EX10" s="12">
        <v>0</v>
      </c>
      <c r="EY10" s="12">
        <v>0</v>
      </c>
      <c r="EZ10" s="12">
        <v>0</v>
      </c>
      <c r="FA10" s="13"/>
      <c r="FB10" s="12">
        <v>0</v>
      </c>
      <c r="FC10" s="12">
        <v>12000</v>
      </c>
      <c r="FD10" s="12">
        <v>0</v>
      </c>
      <c r="FE10" s="12">
        <v>12000</v>
      </c>
      <c r="FF10" s="13"/>
      <c r="FG10" s="12">
        <v>0</v>
      </c>
      <c r="FH10" s="12">
        <v>0</v>
      </c>
      <c r="FI10" s="12">
        <v>0</v>
      </c>
      <c r="FJ10" s="12">
        <v>0</v>
      </c>
      <c r="FK10" s="13"/>
      <c r="FL10" s="12">
        <v>11</v>
      </c>
      <c r="FM10" s="12">
        <v>44000</v>
      </c>
      <c r="FN10" s="12">
        <v>0</v>
      </c>
      <c r="FO10" s="12">
        <v>44000</v>
      </c>
      <c r="FP10" s="13"/>
      <c r="FQ10" s="12">
        <v>0</v>
      </c>
      <c r="FR10" s="12">
        <v>0</v>
      </c>
      <c r="FS10" s="12">
        <v>0</v>
      </c>
      <c r="FT10" s="12">
        <v>0</v>
      </c>
      <c r="FU10" s="13"/>
      <c r="FV10" s="12">
        <v>0</v>
      </c>
      <c r="FW10" s="12">
        <v>0</v>
      </c>
      <c r="FX10" s="12">
        <v>0</v>
      </c>
      <c r="FY10" s="12">
        <v>0</v>
      </c>
      <c r="FZ10" s="13"/>
      <c r="GA10" s="12">
        <v>0</v>
      </c>
      <c r="GB10" s="12">
        <v>0</v>
      </c>
      <c r="GC10" s="12">
        <v>0</v>
      </c>
      <c r="GD10" s="12">
        <v>0</v>
      </c>
      <c r="GE10" s="13"/>
      <c r="GF10" s="12">
        <v>121</v>
      </c>
      <c r="GG10" s="12">
        <v>121000</v>
      </c>
      <c r="GH10" s="12">
        <v>0</v>
      </c>
      <c r="GI10" s="12">
        <v>121000</v>
      </c>
      <c r="GJ10" s="13"/>
      <c r="GK10" s="12">
        <v>1</v>
      </c>
      <c r="GL10" s="12">
        <v>13158</v>
      </c>
      <c r="GM10" s="12">
        <v>0</v>
      </c>
      <c r="GN10" s="12">
        <v>13158</v>
      </c>
      <c r="GO10" s="13"/>
      <c r="GP10" s="12">
        <v>0</v>
      </c>
      <c r="GQ10" s="12">
        <v>0</v>
      </c>
      <c r="GR10" s="12">
        <v>0</v>
      </c>
      <c r="GS10" s="12">
        <v>0</v>
      </c>
      <c r="GT10" s="13"/>
      <c r="GU10" s="12">
        <v>0</v>
      </c>
      <c r="GV10" s="12">
        <v>0</v>
      </c>
      <c r="GW10" s="12">
        <v>0</v>
      </c>
      <c r="GX10" s="12">
        <v>0</v>
      </c>
      <c r="GY10" s="13"/>
      <c r="GZ10" s="12">
        <v>0</v>
      </c>
      <c r="HA10" s="12">
        <v>0</v>
      </c>
      <c r="HB10" s="12">
        <v>0</v>
      </c>
      <c r="HC10" s="12">
        <v>0</v>
      </c>
      <c r="HD10" s="13"/>
      <c r="HE10" s="12">
        <v>0</v>
      </c>
      <c r="HF10" s="12">
        <v>0</v>
      </c>
      <c r="HG10" s="12">
        <v>0</v>
      </c>
      <c r="HH10" s="12">
        <v>0</v>
      </c>
      <c r="HI10" s="13"/>
      <c r="HJ10" s="12">
        <v>0</v>
      </c>
      <c r="HK10" s="12">
        <v>0</v>
      </c>
      <c r="HL10" s="12">
        <v>0</v>
      </c>
      <c r="HM10" s="12">
        <v>0</v>
      </c>
      <c r="HN10" s="13"/>
      <c r="HO10" s="12">
        <v>0</v>
      </c>
      <c r="HP10" s="12">
        <v>0</v>
      </c>
      <c r="HQ10" s="12">
        <v>0</v>
      </c>
      <c r="HR10" s="12">
        <v>0</v>
      </c>
      <c r="HS10" s="13"/>
      <c r="HT10" s="12">
        <v>0</v>
      </c>
      <c r="HU10" s="12">
        <v>0</v>
      </c>
      <c r="HV10" s="12">
        <v>0</v>
      </c>
      <c r="HW10" s="12">
        <v>0</v>
      </c>
      <c r="HX10" s="13"/>
      <c r="HY10" s="12">
        <v>0</v>
      </c>
      <c r="HZ10" s="12">
        <v>0</v>
      </c>
      <c r="IA10" s="12">
        <v>0</v>
      </c>
      <c r="IB10" s="12">
        <v>0</v>
      </c>
      <c r="IC10" s="13"/>
      <c r="ID10" s="12">
        <v>0</v>
      </c>
      <c r="IE10" s="12">
        <v>0</v>
      </c>
      <c r="IF10" s="12">
        <v>0</v>
      </c>
      <c r="IG10" s="12">
        <v>0</v>
      </c>
      <c r="IH10" s="13"/>
      <c r="II10" s="12">
        <v>0</v>
      </c>
      <c r="IJ10" s="12">
        <v>0</v>
      </c>
      <c r="IK10" s="12">
        <v>0</v>
      </c>
      <c r="IL10" s="12">
        <v>0</v>
      </c>
      <c r="IM10" s="13"/>
      <c r="IN10" s="12">
        <v>0</v>
      </c>
      <c r="IO10" s="12">
        <v>0</v>
      </c>
      <c r="IP10" s="12">
        <v>0</v>
      </c>
      <c r="IQ10" s="12">
        <v>0</v>
      </c>
      <c r="IR10" s="13"/>
      <c r="IS10" s="12">
        <v>0</v>
      </c>
      <c r="IT10" s="12">
        <v>0</v>
      </c>
      <c r="IU10" s="12">
        <v>0</v>
      </c>
      <c r="IV10" s="12">
        <v>0</v>
      </c>
      <c r="IW10" s="13"/>
      <c r="IX10" s="12">
        <v>0</v>
      </c>
      <c r="IY10" s="12">
        <v>310746</v>
      </c>
      <c r="IZ10" s="12">
        <v>0</v>
      </c>
      <c r="JA10" s="12">
        <v>310746</v>
      </c>
      <c r="JB10" s="13"/>
    </row>
    <row r="11" spans="1:262" hidden="1">
      <c r="A11" s="10">
        <v>5</v>
      </c>
      <c r="B11" s="11" t="s">
        <v>7</v>
      </c>
      <c r="C11" s="12">
        <v>0</v>
      </c>
      <c r="D11" s="12">
        <v>0</v>
      </c>
      <c r="E11" s="12">
        <v>0</v>
      </c>
      <c r="F11" s="12">
        <v>0</v>
      </c>
      <c r="G11" s="13"/>
      <c r="H11" s="12">
        <v>0</v>
      </c>
      <c r="I11" s="12">
        <v>0</v>
      </c>
      <c r="J11" s="12">
        <v>0</v>
      </c>
      <c r="K11" s="12">
        <v>0</v>
      </c>
      <c r="L11" s="13"/>
      <c r="M11" s="12">
        <v>0</v>
      </c>
      <c r="N11" s="12">
        <v>0</v>
      </c>
      <c r="O11" s="12">
        <v>0</v>
      </c>
      <c r="P11" s="12">
        <v>0</v>
      </c>
      <c r="Q11" s="13"/>
      <c r="R11" s="12">
        <v>0</v>
      </c>
      <c r="S11" s="12">
        <v>0</v>
      </c>
      <c r="T11" s="12">
        <v>0</v>
      </c>
      <c r="U11" s="12">
        <v>0</v>
      </c>
      <c r="V11" s="13"/>
      <c r="W11" s="12">
        <v>0</v>
      </c>
      <c r="X11" s="12">
        <v>0</v>
      </c>
      <c r="Y11" s="12">
        <v>0</v>
      </c>
      <c r="Z11" s="12">
        <v>0</v>
      </c>
      <c r="AA11" s="13"/>
      <c r="AB11" s="12">
        <v>0</v>
      </c>
      <c r="AC11" s="12">
        <v>0</v>
      </c>
      <c r="AD11" s="12">
        <v>0</v>
      </c>
      <c r="AE11" s="12">
        <v>0</v>
      </c>
      <c r="AF11" s="13"/>
      <c r="AG11" s="12">
        <v>0</v>
      </c>
      <c r="AH11" s="12">
        <v>0</v>
      </c>
      <c r="AI11" s="12">
        <v>0</v>
      </c>
      <c r="AJ11" s="12">
        <v>0</v>
      </c>
      <c r="AK11" s="13"/>
      <c r="AL11" s="12">
        <v>0</v>
      </c>
      <c r="AM11" s="12">
        <v>0</v>
      </c>
      <c r="AN11" s="12">
        <v>0</v>
      </c>
      <c r="AO11" s="12">
        <v>0</v>
      </c>
      <c r="AP11" s="13"/>
      <c r="AQ11" s="12">
        <v>0</v>
      </c>
      <c r="AR11" s="12">
        <v>0</v>
      </c>
      <c r="AS11" s="12">
        <v>0</v>
      </c>
      <c r="AT11" s="12">
        <v>0</v>
      </c>
      <c r="AU11" s="13"/>
      <c r="AV11" s="12">
        <v>0</v>
      </c>
      <c r="AW11" s="12">
        <v>0</v>
      </c>
      <c r="AX11" s="12">
        <v>0</v>
      </c>
      <c r="AY11" s="12">
        <v>0</v>
      </c>
      <c r="AZ11" s="13"/>
      <c r="BA11" s="12">
        <v>0</v>
      </c>
      <c r="BB11" s="12">
        <v>0</v>
      </c>
      <c r="BC11" s="12">
        <v>0</v>
      </c>
      <c r="BD11" s="12">
        <v>0</v>
      </c>
      <c r="BE11" s="13"/>
      <c r="BF11" s="12">
        <v>0</v>
      </c>
      <c r="BG11" s="12">
        <v>0</v>
      </c>
      <c r="BH11" s="12">
        <v>0</v>
      </c>
      <c r="BI11" s="12">
        <v>0</v>
      </c>
      <c r="BJ11" s="13"/>
      <c r="BK11" s="12">
        <v>0</v>
      </c>
      <c r="BL11" s="12">
        <v>0</v>
      </c>
      <c r="BM11" s="12">
        <v>0</v>
      </c>
      <c r="BN11" s="12">
        <v>0</v>
      </c>
      <c r="BO11" s="13"/>
      <c r="BP11" s="12">
        <v>0</v>
      </c>
      <c r="BQ11" s="12">
        <v>0</v>
      </c>
      <c r="BR11" s="12">
        <v>0</v>
      </c>
      <c r="BS11" s="12">
        <v>0</v>
      </c>
      <c r="BT11" s="13"/>
      <c r="BU11" s="12">
        <v>0</v>
      </c>
      <c r="BV11" s="12">
        <v>0</v>
      </c>
      <c r="BW11" s="12">
        <v>0</v>
      </c>
      <c r="BX11" s="12">
        <v>0</v>
      </c>
      <c r="BY11" s="13"/>
      <c r="BZ11" s="12">
        <v>0</v>
      </c>
      <c r="CA11" s="12">
        <v>0</v>
      </c>
      <c r="CB11" s="12">
        <v>0</v>
      </c>
      <c r="CC11" s="12">
        <v>0</v>
      </c>
      <c r="CD11" s="13"/>
      <c r="CE11" s="12">
        <v>0</v>
      </c>
      <c r="CF11" s="12">
        <v>0</v>
      </c>
      <c r="CG11" s="12">
        <v>0</v>
      </c>
      <c r="CH11" s="12">
        <v>0</v>
      </c>
      <c r="CI11" s="13"/>
      <c r="CJ11" s="12">
        <v>0</v>
      </c>
      <c r="CK11" s="12">
        <v>0</v>
      </c>
      <c r="CL11" s="12">
        <v>0</v>
      </c>
      <c r="CM11" s="12">
        <v>0</v>
      </c>
      <c r="CN11" s="13"/>
      <c r="CO11" s="12">
        <v>0</v>
      </c>
      <c r="CP11" s="12">
        <v>0</v>
      </c>
      <c r="CQ11" s="12">
        <v>0</v>
      </c>
      <c r="CR11" s="12">
        <v>0</v>
      </c>
      <c r="CS11" s="13"/>
      <c r="CT11" s="12">
        <v>0</v>
      </c>
      <c r="CU11" s="12">
        <v>0</v>
      </c>
      <c r="CV11" s="12">
        <v>0</v>
      </c>
      <c r="CW11" s="12">
        <v>0</v>
      </c>
      <c r="CX11" s="13"/>
      <c r="CY11" s="12">
        <v>0</v>
      </c>
      <c r="CZ11" s="12">
        <v>0</v>
      </c>
      <c r="DA11" s="12">
        <v>0</v>
      </c>
      <c r="DB11" s="12">
        <v>0</v>
      </c>
      <c r="DC11" s="13"/>
      <c r="DD11" s="12">
        <v>0</v>
      </c>
      <c r="DE11" s="12">
        <v>0</v>
      </c>
      <c r="DF11" s="12">
        <v>0</v>
      </c>
      <c r="DG11" s="12">
        <v>0</v>
      </c>
      <c r="DH11" s="13"/>
      <c r="DI11" s="12">
        <v>0</v>
      </c>
      <c r="DJ11" s="12">
        <v>0</v>
      </c>
      <c r="DK11" s="12">
        <v>0</v>
      </c>
      <c r="DL11" s="12">
        <v>0</v>
      </c>
      <c r="DM11" s="13"/>
      <c r="DN11" s="12">
        <v>0</v>
      </c>
      <c r="DO11" s="12">
        <v>0</v>
      </c>
      <c r="DP11" s="12">
        <v>0</v>
      </c>
      <c r="DQ11" s="12">
        <v>0</v>
      </c>
      <c r="DR11" s="13"/>
      <c r="DS11" s="12">
        <v>0</v>
      </c>
      <c r="DT11" s="12">
        <v>0</v>
      </c>
      <c r="DU11" s="12">
        <v>0</v>
      </c>
      <c r="DV11" s="12">
        <v>0</v>
      </c>
      <c r="DW11" s="13"/>
      <c r="DX11" s="12">
        <v>0</v>
      </c>
      <c r="DY11" s="12">
        <v>0</v>
      </c>
      <c r="DZ11" s="12">
        <v>0</v>
      </c>
      <c r="EA11" s="12">
        <v>0</v>
      </c>
      <c r="EB11" s="13"/>
      <c r="EC11" s="12">
        <v>96</v>
      </c>
      <c r="ED11" s="12">
        <v>4800</v>
      </c>
      <c r="EE11" s="12">
        <v>0</v>
      </c>
      <c r="EF11" s="12">
        <v>4800</v>
      </c>
      <c r="EG11" s="13"/>
      <c r="EH11" s="12">
        <v>28980</v>
      </c>
      <c r="EI11" s="12">
        <v>86940</v>
      </c>
      <c r="EJ11" s="12">
        <v>0</v>
      </c>
      <c r="EK11" s="12">
        <v>86940</v>
      </c>
      <c r="EL11" s="13"/>
      <c r="EM11" s="12">
        <v>0</v>
      </c>
      <c r="EN11" s="12">
        <v>0</v>
      </c>
      <c r="EO11" s="12">
        <v>0</v>
      </c>
      <c r="EP11" s="12">
        <v>0</v>
      </c>
      <c r="EQ11" s="13"/>
      <c r="ER11" s="12">
        <v>3622146</v>
      </c>
      <c r="ES11" s="12">
        <v>60000</v>
      </c>
      <c r="ET11" s="12">
        <v>0</v>
      </c>
      <c r="EU11" s="12">
        <v>60000</v>
      </c>
      <c r="EV11" s="13"/>
      <c r="EW11" s="12">
        <v>0</v>
      </c>
      <c r="EX11" s="12">
        <v>0</v>
      </c>
      <c r="EY11" s="12">
        <v>0</v>
      </c>
      <c r="EZ11" s="12">
        <v>0</v>
      </c>
      <c r="FA11" s="13"/>
      <c r="FB11" s="12">
        <v>0</v>
      </c>
      <c r="FC11" s="12">
        <v>19000</v>
      </c>
      <c r="FD11" s="12">
        <v>0</v>
      </c>
      <c r="FE11" s="12">
        <v>19000</v>
      </c>
      <c r="FF11" s="13"/>
      <c r="FG11" s="12">
        <v>0</v>
      </c>
      <c r="FH11" s="12">
        <v>0</v>
      </c>
      <c r="FI11" s="12">
        <v>0</v>
      </c>
      <c r="FJ11" s="12">
        <v>0</v>
      </c>
      <c r="FK11" s="13"/>
      <c r="FL11" s="12">
        <v>18</v>
      </c>
      <c r="FM11" s="12">
        <v>72000</v>
      </c>
      <c r="FN11" s="12">
        <v>0</v>
      </c>
      <c r="FO11" s="12">
        <v>72000</v>
      </c>
      <c r="FP11" s="13"/>
      <c r="FQ11" s="12">
        <v>0</v>
      </c>
      <c r="FR11" s="12">
        <v>0</v>
      </c>
      <c r="FS11" s="12">
        <v>0</v>
      </c>
      <c r="FT11" s="12">
        <v>0</v>
      </c>
      <c r="FU11" s="13"/>
      <c r="FV11" s="12">
        <v>0</v>
      </c>
      <c r="FW11" s="12">
        <v>0</v>
      </c>
      <c r="FX11" s="12">
        <v>0</v>
      </c>
      <c r="FY11" s="12">
        <v>0</v>
      </c>
      <c r="FZ11" s="13"/>
      <c r="GA11" s="12">
        <v>0</v>
      </c>
      <c r="GB11" s="12">
        <v>0</v>
      </c>
      <c r="GC11" s="12">
        <v>0</v>
      </c>
      <c r="GD11" s="12">
        <v>0</v>
      </c>
      <c r="GE11" s="13"/>
      <c r="GF11" s="12">
        <v>136</v>
      </c>
      <c r="GG11" s="12">
        <v>136000</v>
      </c>
      <c r="GH11" s="12">
        <v>0</v>
      </c>
      <c r="GI11" s="12">
        <v>136000</v>
      </c>
      <c r="GJ11" s="13"/>
      <c r="GK11" s="12">
        <v>1</v>
      </c>
      <c r="GL11" s="12">
        <v>13158</v>
      </c>
      <c r="GM11" s="12">
        <v>0</v>
      </c>
      <c r="GN11" s="12">
        <v>13158</v>
      </c>
      <c r="GO11" s="13"/>
      <c r="GP11" s="12">
        <v>0</v>
      </c>
      <c r="GQ11" s="12">
        <v>0</v>
      </c>
      <c r="GR11" s="12">
        <v>0</v>
      </c>
      <c r="GS11" s="12">
        <v>0</v>
      </c>
      <c r="GT11" s="13"/>
      <c r="GU11" s="12">
        <v>0</v>
      </c>
      <c r="GV11" s="12">
        <v>0</v>
      </c>
      <c r="GW11" s="12">
        <v>0</v>
      </c>
      <c r="GX11" s="12">
        <v>0</v>
      </c>
      <c r="GY11" s="13"/>
      <c r="GZ11" s="12">
        <v>0</v>
      </c>
      <c r="HA11" s="12">
        <v>0</v>
      </c>
      <c r="HB11" s="12">
        <v>0</v>
      </c>
      <c r="HC11" s="12">
        <v>0</v>
      </c>
      <c r="HD11" s="13"/>
      <c r="HE11" s="12">
        <v>0</v>
      </c>
      <c r="HF11" s="12">
        <v>0</v>
      </c>
      <c r="HG11" s="12">
        <v>0</v>
      </c>
      <c r="HH11" s="12">
        <v>0</v>
      </c>
      <c r="HI11" s="13"/>
      <c r="HJ11" s="12">
        <v>0</v>
      </c>
      <c r="HK11" s="12">
        <v>0</v>
      </c>
      <c r="HL11" s="12">
        <v>0</v>
      </c>
      <c r="HM11" s="12">
        <v>0</v>
      </c>
      <c r="HN11" s="13"/>
      <c r="HO11" s="12">
        <v>0</v>
      </c>
      <c r="HP11" s="12">
        <v>0</v>
      </c>
      <c r="HQ11" s="12">
        <v>0</v>
      </c>
      <c r="HR11" s="12">
        <v>0</v>
      </c>
      <c r="HS11" s="13"/>
      <c r="HT11" s="12">
        <v>0</v>
      </c>
      <c r="HU11" s="12">
        <v>0</v>
      </c>
      <c r="HV11" s="12">
        <v>0</v>
      </c>
      <c r="HW11" s="12">
        <v>0</v>
      </c>
      <c r="HX11" s="13"/>
      <c r="HY11" s="12">
        <v>0</v>
      </c>
      <c r="HZ11" s="12">
        <v>0</v>
      </c>
      <c r="IA11" s="12">
        <v>0</v>
      </c>
      <c r="IB11" s="12">
        <v>0</v>
      </c>
      <c r="IC11" s="13"/>
      <c r="ID11" s="12">
        <v>0</v>
      </c>
      <c r="IE11" s="12">
        <v>0</v>
      </c>
      <c r="IF11" s="12">
        <v>0</v>
      </c>
      <c r="IG11" s="12">
        <v>0</v>
      </c>
      <c r="IH11" s="13"/>
      <c r="II11" s="12">
        <v>0</v>
      </c>
      <c r="IJ11" s="12">
        <v>0</v>
      </c>
      <c r="IK11" s="12">
        <v>0</v>
      </c>
      <c r="IL11" s="12">
        <v>0</v>
      </c>
      <c r="IM11" s="13"/>
      <c r="IN11" s="12">
        <v>0</v>
      </c>
      <c r="IO11" s="12">
        <v>0</v>
      </c>
      <c r="IP11" s="12">
        <v>0</v>
      </c>
      <c r="IQ11" s="12">
        <v>0</v>
      </c>
      <c r="IR11" s="13"/>
      <c r="IS11" s="12">
        <v>0</v>
      </c>
      <c r="IT11" s="12">
        <v>0</v>
      </c>
      <c r="IU11" s="12">
        <v>0</v>
      </c>
      <c r="IV11" s="12">
        <v>0</v>
      </c>
      <c r="IW11" s="13"/>
      <c r="IX11" s="12">
        <v>0</v>
      </c>
      <c r="IY11" s="12">
        <v>391898</v>
      </c>
      <c r="IZ11" s="12">
        <v>0</v>
      </c>
      <c r="JA11" s="12">
        <v>391898</v>
      </c>
      <c r="JB11" s="13"/>
    </row>
    <row r="12" spans="1:262" hidden="1">
      <c r="A12" s="10">
        <v>6</v>
      </c>
      <c r="B12" s="11" t="s">
        <v>8</v>
      </c>
      <c r="C12" s="12">
        <v>0</v>
      </c>
      <c r="D12" s="12">
        <v>0</v>
      </c>
      <c r="E12" s="12">
        <v>0</v>
      </c>
      <c r="F12" s="12">
        <v>0</v>
      </c>
      <c r="G12" s="13"/>
      <c r="H12" s="12">
        <v>0</v>
      </c>
      <c r="I12" s="12">
        <v>0</v>
      </c>
      <c r="J12" s="12">
        <v>0</v>
      </c>
      <c r="K12" s="12">
        <v>0</v>
      </c>
      <c r="L12" s="13"/>
      <c r="M12" s="12">
        <v>0</v>
      </c>
      <c r="N12" s="12">
        <v>0</v>
      </c>
      <c r="O12" s="12">
        <v>0</v>
      </c>
      <c r="P12" s="12">
        <v>0</v>
      </c>
      <c r="Q12" s="13"/>
      <c r="R12" s="12">
        <v>0</v>
      </c>
      <c r="S12" s="12">
        <v>0</v>
      </c>
      <c r="T12" s="12">
        <v>0</v>
      </c>
      <c r="U12" s="12">
        <v>0</v>
      </c>
      <c r="V12" s="13"/>
      <c r="W12" s="12">
        <v>0</v>
      </c>
      <c r="X12" s="12">
        <v>0</v>
      </c>
      <c r="Y12" s="12">
        <v>0</v>
      </c>
      <c r="Z12" s="12">
        <v>0</v>
      </c>
      <c r="AA12" s="13"/>
      <c r="AB12" s="12">
        <v>0</v>
      </c>
      <c r="AC12" s="12">
        <v>0</v>
      </c>
      <c r="AD12" s="12">
        <v>0</v>
      </c>
      <c r="AE12" s="12">
        <v>0</v>
      </c>
      <c r="AF12" s="13"/>
      <c r="AG12" s="12">
        <v>0</v>
      </c>
      <c r="AH12" s="12">
        <v>0</v>
      </c>
      <c r="AI12" s="12">
        <v>0</v>
      </c>
      <c r="AJ12" s="12">
        <v>0</v>
      </c>
      <c r="AK12" s="13"/>
      <c r="AL12" s="12">
        <v>0</v>
      </c>
      <c r="AM12" s="12">
        <v>0</v>
      </c>
      <c r="AN12" s="12">
        <v>0</v>
      </c>
      <c r="AO12" s="12">
        <v>0</v>
      </c>
      <c r="AP12" s="13"/>
      <c r="AQ12" s="12">
        <v>0</v>
      </c>
      <c r="AR12" s="12">
        <v>0</v>
      </c>
      <c r="AS12" s="12">
        <v>0</v>
      </c>
      <c r="AT12" s="12">
        <v>0</v>
      </c>
      <c r="AU12" s="13"/>
      <c r="AV12" s="12">
        <v>0</v>
      </c>
      <c r="AW12" s="12">
        <v>0</v>
      </c>
      <c r="AX12" s="12">
        <v>0</v>
      </c>
      <c r="AY12" s="12">
        <v>0</v>
      </c>
      <c r="AZ12" s="13"/>
      <c r="BA12" s="12">
        <v>0</v>
      </c>
      <c r="BB12" s="12">
        <v>0</v>
      </c>
      <c r="BC12" s="12">
        <v>0</v>
      </c>
      <c r="BD12" s="12">
        <v>0</v>
      </c>
      <c r="BE12" s="13"/>
      <c r="BF12" s="12">
        <v>0</v>
      </c>
      <c r="BG12" s="12">
        <v>0</v>
      </c>
      <c r="BH12" s="12">
        <v>0</v>
      </c>
      <c r="BI12" s="12">
        <v>0</v>
      </c>
      <c r="BJ12" s="13"/>
      <c r="BK12" s="12">
        <v>0</v>
      </c>
      <c r="BL12" s="12">
        <v>0</v>
      </c>
      <c r="BM12" s="12">
        <v>0</v>
      </c>
      <c r="BN12" s="12">
        <v>0</v>
      </c>
      <c r="BO12" s="13"/>
      <c r="BP12" s="12">
        <v>0</v>
      </c>
      <c r="BQ12" s="12">
        <v>0</v>
      </c>
      <c r="BR12" s="12">
        <v>0</v>
      </c>
      <c r="BS12" s="12">
        <v>0</v>
      </c>
      <c r="BT12" s="13"/>
      <c r="BU12" s="12">
        <v>0</v>
      </c>
      <c r="BV12" s="12">
        <v>0</v>
      </c>
      <c r="BW12" s="12">
        <v>0</v>
      </c>
      <c r="BX12" s="12">
        <v>0</v>
      </c>
      <c r="BY12" s="13"/>
      <c r="BZ12" s="12">
        <v>0</v>
      </c>
      <c r="CA12" s="12">
        <v>0</v>
      </c>
      <c r="CB12" s="12">
        <v>0</v>
      </c>
      <c r="CC12" s="12">
        <v>0</v>
      </c>
      <c r="CD12" s="13"/>
      <c r="CE12" s="12">
        <v>0</v>
      </c>
      <c r="CF12" s="12">
        <v>0</v>
      </c>
      <c r="CG12" s="12">
        <v>0</v>
      </c>
      <c r="CH12" s="12">
        <v>0</v>
      </c>
      <c r="CI12" s="13"/>
      <c r="CJ12" s="12">
        <v>0</v>
      </c>
      <c r="CK12" s="12">
        <v>0</v>
      </c>
      <c r="CL12" s="12">
        <v>0</v>
      </c>
      <c r="CM12" s="12">
        <v>0</v>
      </c>
      <c r="CN12" s="13"/>
      <c r="CO12" s="12">
        <v>0</v>
      </c>
      <c r="CP12" s="12">
        <v>0</v>
      </c>
      <c r="CQ12" s="12">
        <v>0</v>
      </c>
      <c r="CR12" s="12">
        <v>0</v>
      </c>
      <c r="CS12" s="13"/>
      <c r="CT12" s="12">
        <v>0</v>
      </c>
      <c r="CU12" s="12">
        <v>0</v>
      </c>
      <c r="CV12" s="12">
        <v>0</v>
      </c>
      <c r="CW12" s="12">
        <v>0</v>
      </c>
      <c r="CX12" s="13"/>
      <c r="CY12" s="12">
        <v>0</v>
      </c>
      <c r="CZ12" s="12">
        <v>0</v>
      </c>
      <c r="DA12" s="12">
        <v>0</v>
      </c>
      <c r="DB12" s="12">
        <v>0</v>
      </c>
      <c r="DC12" s="13"/>
      <c r="DD12" s="12">
        <v>0</v>
      </c>
      <c r="DE12" s="12">
        <v>0</v>
      </c>
      <c r="DF12" s="12">
        <v>0</v>
      </c>
      <c r="DG12" s="12">
        <v>0</v>
      </c>
      <c r="DH12" s="13"/>
      <c r="DI12" s="12">
        <v>0</v>
      </c>
      <c r="DJ12" s="12">
        <v>0</v>
      </c>
      <c r="DK12" s="12">
        <v>0</v>
      </c>
      <c r="DL12" s="12">
        <v>0</v>
      </c>
      <c r="DM12" s="13"/>
      <c r="DN12" s="12">
        <v>0</v>
      </c>
      <c r="DO12" s="12">
        <v>0</v>
      </c>
      <c r="DP12" s="12">
        <v>0</v>
      </c>
      <c r="DQ12" s="12">
        <v>0</v>
      </c>
      <c r="DR12" s="13"/>
      <c r="DS12" s="12">
        <v>0</v>
      </c>
      <c r="DT12" s="12">
        <v>0</v>
      </c>
      <c r="DU12" s="12">
        <v>0</v>
      </c>
      <c r="DV12" s="12">
        <v>0</v>
      </c>
      <c r="DW12" s="13"/>
      <c r="DX12" s="12">
        <v>0</v>
      </c>
      <c r="DY12" s="12">
        <v>0</v>
      </c>
      <c r="DZ12" s="12">
        <v>0</v>
      </c>
      <c r="EA12" s="12">
        <v>0</v>
      </c>
      <c r="EB12" s="13"/>
      <c r="EC12" s="12">
        <v>192</v>
      </c>
      <c r="ED12" s="12">
        <v>9600</v>
      </c>
      <c r="EE12" s="12">
        <v>0</v>
      </c>
      <c r="EF12" s="12">
        <v>9600</v>
      </c>
      <c r="EG12" s="13"/>
      <c r="EH12" s="12">
        <v>26724</v>
      </c>
      <c r="EI12" s="12">
        <v>80172</v>
      </c>
      <c r="EJ12" s="12">
        <v>0</v>
      </c>
      <c r="EK12" s="12">
        <v>80172</v>
      </c>
      <c r="EL12" s="13"/>
      <c r="EM12" s="12">
        <v>0</v>
      </c>
      <c r="EN12" s="12">
        <v>0</v>
      </c>
      <c r="EO12" s="12">
        <v>0</v>
      </c>
      <c r="EP12" s="12">
        <v>0</v>
      </c>
      <c r="EQ12" s="13"/>
      <c r="ER12" s="12">
        <v>3697357</v>
      </c>
      <c r="ES12" s="12">
        <v>60000</v>
      </c>
      <c r="ET12" s="12">
        <v>0</v>
      </c>
      <c r="EU12" s="12">
        <v>60000</v>
      </c>
      <c r="EV12" s="13"/>
      <c r="EW12" s="12">
        <v>0</v>
      </c>
      <c r="EX12" s="12">
        <v>0</v>
      </c>
      <c r="EY12" s="12">
        <v>0</v>
      </c>
      <c r="EZ12" s="12">
        <v>0</v>
      </c>
      <c r="FA12" s="13"/>
      <c r="FB12" s="12">
        <v>0</v>
      </c>
      <c r="FC12" s="12">
        <v>17000</v>
      </c>
      <c r="FD12" s="12">
        <v>0</v>
      </c>
      <c r="FE12" s="12">
        <v>17000</v>
      </c>
      <c r="FF12" s="13"/>
      <c r="FG12" s="12">
        <v>0</v>
      </c>
      <c r="FH12" s="12">
        <v>0</v>
      </c>
      <c r="FI12" s="12">
        <v>0</v>
      </c>
      <c r="FJ12" s="12">
        <v>0</v>
      </c>
      <c r="FK12" s="13"/>
      <c r="FL12" s="12">
        <v>16</v>
      </c>
      <c r="FM12" s="12">
        <v>64000</v>
      </c>
      <c r="FN12" s="12">
        <v>0</v>
      </c>
      <c r="FO12" s="12">
        <v>64000</v>
      </c>
      <c r="FP12" s="13"/>
      <c r="FQ12" s="12">
        <v>0</v>
      </c>
      <c r="FR12" s="12">
        <v>0</v>
      </c>
      <c r="FS12" s="12">
        <v>0</v>
      </c>
      <c r="FT12" s="12">
        <v>0</v>
      </c>
      <c r="FU12" s="13"/>
      <c r="FV12" s="12">
        <v>0</v>
      </c>
      <c r="FW12" s="12">
        <v>0</v>
      </c>
      <c r="FX12" s="12">
        <v>0</v>
      </c>
      <c r="FY12" s="12">
        <v>0</v>
      </c>
      <c r="FZ12" s="13"/>
      <c r="GA12" s="12">
        <v>0</v>
      </c>
      <c r="GB12" s="12">
        <v>0</v>
      </c>
      <c r="GC12" s="12">
        <v>0</v>
      </c>
      <c r="GD12" s="12">
        <v>0</v>
      </c>
      <c r="GE12" s="13"/>
      <c r="GF12" s="12">
        <v>194</v>
      </c>
      <c r="GG12" s="12">
        <v>194000</v>
      </c>
      <c r="GH12" s="12">
        <v>0</v>
      </c>
      <c r="GI12" s="12">
        <v>194000</v>
      </c>
      <c r="GJ12" s="13"/>
      <c r="GK12" s="12">
        <v>1</v>
      </c>
      <c r="GL12" s="12">
        <v>13158</v>
      </c>
      <c r="GM12" s="12">
        <v>0</v>
      </c>
      <c r="GN12" s="12">
        <v>13158</v>
      </c>
      <c r="GO12" s="13"/>
      <c r="GP12" s="12">
        <v>0</v>
      </c>
      <c r="GQ12" s="12">
        <v>0</v>
      </c>
      <c r="GR12" s="12">
        <v>0</v>
      </c>
      <c r="GS12" s="12">
        <v>0</v>
      </c>
      <c r="GT12" s="13"/>
      <c r="GU12" s="12">
        <v>0</v>
      </c>
      <c r="GV12" s="12">
        <v>0</v>
      </c>
      <c r="GW12" s="12">
        <v>0</v>
      </c>
      <c r="GX12" s="12">
        <v>0</v>
      </c>
      <c r="GY12" s="13"/>
      <c r="GZ12" s="12">
        <v>0</v>
      </c>
      <c r="HA12" s="12">
        <v>0</v>
      </c>
      <c r="HB12" s="12">
        <v>0</v>
      </c>
      <c r="HC12" s="12">
        <v>0</v>
      </c>
      <c r="HD12" s="13"/>
      <c r="HE12" s="12">
        <v>0</v>
      </c>
      <c r="HF12" s="12">
        <v>0</v>
      </c>
      <c r="HG12" s="12">
        <v>0</v>
      </c>
      <c r="HH12" s="12">
        <v>0</v>
      </c>
      <c r="HI12" s="13"/>
      <c r="HJ12" s="12">
        <v>0</v>
      </c>
      <c r="HK12" s="12">
        <v>0</v>
      </c>
      <c r="HL12" s="12">
        <v>0</v>
      </c>
      <c r="HM12" s="12">
        <v>0</v>
      </c>
      <c r="HN12" s="13"/>
      <c r="HO12" s="12">
        <v>0</v>
      </c>
      <c r="HP12" s="12">
        <v>0</v>
      </c>
      <c r="HQ12" s="12">
        <v>0</v>
      </c>
      <c r="HR12" s="12">
        <v>0</v>
      </c>
      <c r="HS12" s="13"/>
      <c r="HT12" s="12">
        <v>0</v>
      </c>
      <c r="HU12" s="12">
        <v>0</v>
      </c>
      <c r="HV12" s="12">
        <v>0</v>
      </c>
      <c r="HW12" s="12">
        <v>0</v>
      </c>
      <c r="HX12" s="13"/>
      <c r="HY12" s="12">
        <v>0</v>
      </c>
      <c r="HZ12" s="12">
        <v>0</v>
      </c>
      <c r="IA12" s="12">
        <v>0</v>
      </c>
      <c r="IB12" s="12">
        <v>0</v>
      </c>
      <c r="IC12" s="13"/>
      <c r="ID12" s="12">
        <v>0</v>
      </c>
      <c r="IE12" s="12">
        <v>0</v>
      </c>
      <c r="IF12" s="12">
        <v>0</v>
      </c>
      <c r="IG12" s="12">
        <v>0</v>
      </c>
      <c r="IH12" s="13"/>
      <c r="II12" s="12">
        <v>0</v>
      </c>
      <c r="IJ12" s="12">
        <v>0</v>
      </c>
      <c r="IK12" s="12">
        <v>0</v>
      </c>
      <c r="IL12" s="12">
        <v>0</v>
      </c>
      <c r="IM12" s="13"/>
      <c r="IN12" s="12">
        <v>0</v>
      </c>
      <c r="IO12" s="12">
        <v>0</v>
      </c>
      <c r="IP12" s="12">
        <v>0</v>
      </c>
      <c r="IQ12" s="12">
        <v>0</v>
      </c>
      <c r="IR12" s="13"/>
      <c r="IS12" s="12">
        <v>0</v>
      </c>
      <c r="IT12" s="12">
        <v>0</v>
      </c>
      <c r="IU12" s="12">
        <v>0</v>
      </c>
      <c r="IV12" s="12">
        <v>0</v>
      </c>
      <c r="IW12" s="13"/>
      <c r="IX12" s="12">
        <v>0</v>
      </c>
      <c r="IY12" s="12">
        <v>437930</v>
      </c>
      <c r="IZ12" s="12">
        <v>0</v>
      </c>
      <c r="JA12" s="12">
        <v>437930</v>
      </c>
      <c r="JB12" s="13"/>
    </row>
    <row r="13" spans="1:262" hidden="1">
      <c r="A13" s="10">
        <v>7</v>
      </c>
      <c r="B13" s="11" t="s">
        <v>9</v>
      </c>
      <c r="C13" s="12">
        <v>0</v>
      </c>
      <c r="D13" s="12">
        <v>0</v>
      </c>
      <c r="E13" s="12">
        <v>0</v>
      </c>
      <c r="F13" s="12">
        <v>0</v>
      </c>
      <c r="G13" s="13"/>
      <c r="H13" s="12">
        <v>0</v>
      </c>
      <c r="I13" s="12">
        <v>0</v>
      </c>
      <c r="J13" s="12">
        <v>0</v>
      </c>
      <c r="K13" s="12">
        <v>0</v>
      </c>
      <c r="L13" s="13"/>
      <c r="M13" s="12">
        <v>0</v>
      </c>
      <c r="N13" s="12">
        <v>0</v>
      </c>
      <c r="O13" s="12">
        <v>0</v>
      </c>
      <c r="P13" s="12">
        <v>0</v>
      </c>
      <c r="Q13" s="13"/>
      <c r="R13" s="12">
        <v>0</v>
      </c>
      <c r="S13" s="12">
        <v>0</v>
      </c>
      <c r="T13" s="12">
        <v>0</v>
      </c>
      <c r="U13" s="12">
        <v>0</v>
      </c>
      <c r="V13" s="13"/>
      <c r="W13" s="12">
        <v>0</v>
      </c>
      <c r="X13" s="12">
        <v>0</v>
      </c>
      <c r="Y13" s="12">
        <v>0</v>
      </c>
      <c r="Z13" s="12">
        <v>0</v>
      </c>
      <c r="AA13" s="13"/>
      <c r="AB13" s="12">
        <v>0</v>
      </c>
      <c r="AC13" s="12">
        <v>0</v>
      </c>
      <c r="AD13" s="12">
        <v>0</v>
      </c>
      <c r="AE13" s="12">
        <v>0</v>
      </c>
      <c r="AF13" s="13"/>
      <c r="AG13" s="12">
        <v>0</v>
      </c>
      <c r="AH13" s="12">
        <v>0</v>
      </c>
      <c r="AI13" s="12">
        <v>0</v>
      </c>
      <c r="AJ13" s="12">
        <v>0</v>
      </c>
      <c r="AK13" s="13"/>
      <c r="AL13" s="12">
        <v>0</v>
      </c>
      <c r="AM13" s="12">
        <v>0</v>
      </c>
      <c r="AN13" s="12">
        <v>0</v>
      </c>
      <c r="AO13" s="12">
        <v>0</v>
      </c>
      <c r="AP13" s="13"/>
      <c r="AQ13" s="12">
        <v>0</v>
      </c>
      <c r="AR13" s="12">
        <v>0</v>
      </c>
      <c r="AS13" s="12">
        <v>0</v>
      </c>
      <c r="AT13" s="12">
        <v>0</v>
      </c>
      <c r="AU13" s="13"/>
      <c r="AV13" s="12">
        <v>0</v>
      </c>
      <c r="AW13" s="12">
        <v>0</v>
      </c>
      <c r="AX13" s="12">
        <v>0</v>
      </c>
      <c r="AY13" s="12">
        <v>0</v>
      </c>
      <c r="AZ13" s="13"/>
      <c r="BA13" s="12">
        <v>0</v>
      </c>
      <c r="BB13" s="12">
        <v>0</v>
      </c>
      <c r="BC13" s="12">
        <v>0</v>
      </c>
      <c r="BD13" s="12">
        <v>0</v>
      </c>
      <c r="BE13" s="13"/>
      <c r="BF13" s="12">
        <v>0</v>
      </c>
      <c r="BG13" s="12">
        <v>0</v>
      </c>
      <c r="BH13" s="12">
        <v>0</v>
      </c>
      <c r="BI13" s="12">
        <v>0</v>
      </c>
      <c r="BJ13" s="13"/>
      <c r="BK13" s="12">
        <v>0</v>
      </c>
      <c r="BL13" s="12">
        <v>0</v>
      </c>
      <c r="BM13" s="12">
        <v>0</v>
      </c>
      <c r="BN13" s="12">
        <v>0</v>
      </c>
      <c r="BO13" s="13"/>
      <c r="BP13" s="12">
        <v>0</v>
      </c>
      <c r="BQ13" s="12">
        <v>0</v>
      </c>
      <c r="BR13" s="12">
        <v>0</v>
      </c>
      <c r="BS13" s="12">
        <v>0</v>
      </c>
      <c r="BT13" s="13"/>
      <c r="BU13" s="12">
        <v>0</v>
      </c>
      <c r="BV13" s="12">
        <v>0</v>
      </c>
      <c r="BW13" s="12">
        <v>0</v>
      </c>
      <c r="BX13" s="12">
        <v>0</v>
      </c>
      <c r="BY13" s="13"/>
      <c r="BZ13" s="12">
        <v>0</v>
      </c>
      <c r="CA13" s="12">
        <v>0</v>
      </c>
      <c r="CB13" s="12">
        <v>0</v>
      </c>
      <c r="CC13" s="12">
        <v>0</v>
      </c>
      <c r="CD13" s="13"/>
      <c r="CE13" s="12">
        <v>0</v>
      </c>
      <c r="CF13" s="12">
        <v>0</v>
      </c>
      <c r="CG13" s="12">
        <v>0</v>
      </c>
      <c r="CH13" s="12">
        <v>0</v>
      </c>
      <c r="CI13" s="13"/>
      <c r="CJ13" s="12">
        <v>0</v>
      </c>
      <c r="CK13" s="12">
        <v>0</v>
      </c>
      <c r="CL13" s="12">
        <v>0</v>
      </c>
      <c r="CM13" s="12">
        <v>0</v>
      </c>
      <c r="CN13" s="13"/>
      <c r="CO13" s="12">
        <v>0</v>
      </c>
      <c r="CP13" s="12">
        <v>0</v>
      </c>
      <c r="CQ13" s="12">
        <v>0</v>
      </c>
      <c r="CR13" s="12">
        <v>0</v>
      </c>
      <c r="CS13" s="13"/>
      <c r="CT13" s="12">
        <v>0</v>
      </c>
      <c r="CU13" s="12">
        <v>0</v>
      </c>
      <c r="CV13" s="12">
        <v>0</v>
      </c>
      <c r="CW13" s="12">
        <v>0</v>
      </c>
      <c r="CX13" s="13"/>
      <c r="CY13" s="12">
        <v>0</v>
      </c>
      <c r="CZ13" s="12">
        <v>0</v>
      </c>
      <c r="DA13" s="12">
        <v>0</v>
      </c>
      <c r="DB13" s="12">
        <v>0</v>
      </c>
      <c r="DC13" s="13"/>
      <c r="DD13" s="12">
        <v>0</v>
      </c>
      <c r="DE13" s="12">
        <v>0</v>
      </c>
      <c r="DF13" s="12">
        <v>0</v>
      </c>
      <c r="DG13" s="12">
        <v>0</v>
      </c>
      <c r="DH13" s="13"/>
      <c r="DI13" s="12">
        <v>0</v>
      </c>
      <c r="DJ13" s="12">
        <v>0</v>
      </c>
      <c r="DK13" s="12">
        <v>0</v>
      </c>
      <c r="DL13" s="12">
        <v>0</v>
      </c>
      <c r="DM13" s="13"/>
      <c r="DN13" s="12">
        <v>0</v>
      </c>
      <c r="DO13" s="12">
        <v>0</v>
      </c>
      <c r="DP13" s="12">
        <v>0</v>
      </c>
      <c r="DQ13" s="12">
        <v>0</v>
      </c>
      <c r="DR13" s="13"/>
      <c r="DS13" s="12">
        <v>0</v>
      </c>
      <c r="DT13" s="12">
        <v>0</v>
      </c>
      <c r="DU13" s="12">
        <v>0</v>
      </c>
      <c r="DV13" s="12">
        <v>0</v>
      </c>
      <c r="DW13" s="13"/>
      <c r="DX13" s="12">
        <v>0</v>
      </c>
      <c r="DY13" s="12">
        <v>0</v>
      </c>
      <c r="DZ13" s="12">
        <v>0</v>
      </c>
      <c r="EA13" s="12">
        <v>0</v>
      </c>
      <c r="EB13" s="13"/>
      <c r="EC13" s="12">
        <v>96</v>
      </c>
      <c r="ED13" s="12">
        <v>4800</v>
      </c>
      <c r="EE13" s="12">
        <v>0</v>
      </c>
      <c r="EF13" s="12">
        <v>4800</v>
      </c>
      <c r="EG13" s="13"/>
      <c r="EH13" s="12">
        <v>26388</v>
      </c>
      <c r="EI13" s="12">
        <v>79164</v>
      </c>
      <c r="EJ13" s="12">
        <v>0</v>
      </c>
      <c r="EK13" s="12">
        <v>79164</v>
      </c>
      <c r="EL13" s="13"/>
      <c r="EM13" s="12">
        <v>0</v>
      </c>
      <c r="EN13" s="12">
        <v>0</v>
      </c>
      <c r="EO13" s="12">
        <v>0</v>
      </c>
      <c r="EP13" s="12">
        <v>0</v>
      </c>
      <c r="EQ13" s="13"/>
      <c r="ER13" s="12">
        <v>3219736</v>
      </c>
      <c r="ES13" s="12">
        <v>60000</v>
      </c>
      <c r="ET13" s="12">
        <v>0</v>
      </c>
      <c r="EU13" s="12">
        <v>60000</v>
      </c>
      <c r="EV13" s="13"/>
      <c r="EW13" s="12">
        <v>0</v>
      </c>
      <c r="EX13" s="12">
        <v>0</v>
      </c>
      <c r="EY13" s="12">
        <v>0</v>
      </c>
      <c r="EZ13" s="12">
        <v>0</v>
      </c>
      <c r="FA13" s="13"/>
      <c r="FB13" s="12">
        <v>0</v>
      </c>
      <c r="FC13" s="12">
        <v>15000</v>
      </c>
      <c r="FD13" s="12">
        <v>0</v>
      </c>
      <c r="FE13" s="12">
        <v>15000</v>
      </c>
      <c r="FF13" s="13"/>
      <c r="FG13" s="12">
        <v>0</v>
      </c>
      <c r="FH13" s="12">
        <v>0</v>
      </c>
      <c r="FI13" s="12">
        <v>0</v>
      </c>
      <c r="FJ13" s="12">
        <v>0</v>
      </c>
      <c r="FK13" s="13"/>
      <c r="FL13" s="12">
        <v>14</v>
      </c>
      <c r="FM13" s="12">
        <v>56000</v>
      </c>
      <c r="FN13" s="12">
        <v>0</v>
      </c>
      <c r="FO13" s="12">
        <v>56000</v>
      </c>
      <c r="FP13" s="13"/>
      <c r="FQ13" s="12">
        <v>0</v>
      </c>
      <c r="FR13" s="12">
        <v>0</v>
      </c>
      <c r="FS13" s="12">
        <v>0</v>
      </c>
      <c r="FT13" s="12">
        <v>0</v>
      </c>
      <c r="FU13" s="13"/>
      <c r="FV13" s="12">
        <v>0</v>
      </c>
      <c r="FW13" s="12">
        <v>0</v>
      </c>
      <c r="FX13" s="12">
        <v>0</v>
      </c>
      <c r="FY13" s="12">
        <v>0</v>
      </c>
      <c r="FZ13" s="13"/>
      <c r="GA13" s="12">
        <v>0</v>
      </c>
      <c r="GB13" s="12">
        <v>0</v>
      </c>
      <c r="GC13" s="12">
        <v>0</v>
      </c>
      <c r="GD13" s="12">
        <v>0</v>
      </c>
      <c r="GE13" s="13"/>
      <c r="GF13" s="12">
        <v>138</v>
      </c>
      <c r="GG13" s="12">
        <v>138000</v>
      </c>
      <c r="GH13" s="12">
        <v>0</v>
      </c>
      <c r="GI13" s="12">
        <v>138000</v>
      </c>
      <c r="GJ13" s="13"/>
      <c r="GK13" s="12">
        <v>1</v>
      </c>
      <c r="GL13" s="12">
        <v>13158</v>
      </c>
      <c r="GM13" s="12">
        <v>0</v>
      </c>
      <c r="GN13" s="12">
        <v>13158</v>
      </c>
      <c r="GO13" s="13"/>
      <c r="GP13" s="12">
        <v>0</v>
      </c>
      <c r="GQ13" s="12">
        <v>0</v>
      </c>
      <c r="GR13" s="12">
        <v>0</v>
      </c>
      <c r="GS13" s="12">
        <v>0</v>
      </c>
      <c r="GT13" s="13"/>
      <c r="GU13" s="12">
        <v>0</v>
      </c>
      <c r="GV13" s="12">
        <v>0</v>
      </c>
      <c r="GW13" s="12">
        <v>0</v>
      </c>
      <c r="GX13" s="12">
        <v>0</v>
      </c>
      <c r="GY13" s="13"/>
      <c r="GZ13" s="12">
        <v>0</v>
      </c>
      <c r="HA13" s="12">
        <v>0</v>
      </c>
      <c r="HB13" s="12">
        <v>0</v>
      </c>
      <c r="HC13" s="12">
        <v>0</v>
      </c>
      <c r="HD13" s="13"/>
      <c r="HE13" s="12">
        <v>0</v>
      </c>
      <c r="HF13" s="12">
        <v>0</v>
      </c>
      <c r="HG13" s="12">
        <v>0</v>
      </c>
      <c r="HH13" s="12">
        <v>0</v>
      </c>
      <c r="HI13" s="13"/>
      <c r="HJ13" s="12">
        <v>0</v>
      </c>
      <c r="HK13" s="12">
        <v>0</v>
      </c>
      <c r="HL13" s="12">
        <v>0</v>
      </c>
      <c r="HM13" s="12">
        <v>0</v>
      </c>
      <c r="HN13" s="13"/>
      <c r="HO13" s="12">
        <v>0</v>
      </c>
      <c r="HP13" s="12">
        <v>0</v>
      </c>
      <c r="HQ13" s="12">
        <v>0</v>
      </c>
      <c r="HR13" s="12">
        <v>0</v>
      </c>
      <c r="HS13" s="13"/>
      <c r="HT13" s="12">
        <v>0</v>
      </c>
      <c r="HU13" s="12">
        <v>0</v>
      </c>
      <c r="HV13" s="12">
        <v>0</v>
      </c>
      <c r="HW13" s="12">
        <v>0</v>
      </c>
      <c r="HX13" s="13"/>
      <c r="HY13" s="12">
        <v>0</v>
      </c>
      <c r="HZ13" s="12">
        <v>0</v>
      </c>
      <c r="IA13" s="12">
        <v>0</v>
      </c>
      <c r="IB13" s="12">
        <v>0</v>
      </c>
      <c r="IC13" s="13"/>
      <c r="ID13" s="12">
        <v>0</v>
      </c>
      <c r="IE13" s="12">
        <v>0</v>
      </c>
      <c r="IF13" s="12">
        <v>0</v>
      </c>
      <c r="IG13" s="12">
        <v>0</v>
      </c>
      <c r="IH13" s="13"/>
      <c r="II13" s="12">
        <v>0</v>
      </c>
      <c r="IJ13" s="12">
        <v>0</v>
      </c>
      <c r="IK13" s="12">
        <v>0</v>
      </c>
      <c r="IL13" s="12">
        <v>0</v>
      </c>
      <c r="IM13" s="13"/>
      <c r="IN13" s="12">
        <v>0</v>
      </c>
      <c r="IO13" s="12">
        <v>0</v>
      </c>
      <c r="IP13" s="12">
        <v>0</v>
      </c>
      <c r="IQ13" s="12">
        <v>0</v>
      </c>
      <c r="IR13" s="13"/>
      <c r="IS13" s="12">
        <v>0</v>
      </c>
      <c r="IT13" s="12">
        <v>0</v>
      </c>
      <c r="IU13" s="12">
        <v>0</v>
      </c>
      <c r="IV13" s="12">
        <v>0</v>
      </c>
      <c r="IW13" s="13"/>
      <c r="IX13" s="12">
        <v>0</v>
      </c>
      <c r="IY13" s="12">
        <v>366122</v>
      </c>
      <c r="IZ13" s="12">
        <v>0</v>
      </c>
      <c r="JA13" s="12">
        <v>366122</v>
      </c>
      <c r="JB13" s="13"/>
    </row>
    <row r="14" spans="1:262" hidden="1">
      <c r="A14" s="10">
        <v>8</v>
      </c>
      <c r="B14" s="11" t="s">
        <v>10</v>
      </c>
      <c r="C14" s="12">
        <v>0</v>
      </c>
      <c r="D14" s="12">
        <v>0</v>
      </c>
      <c r="E14" s="12">
        <v>0</v>
      </c>
      <c r="F14" s="12">
        <v>0</v>
      </c>
      <c r="G14" s="13"/>
      <c r="H14" s="12">
        <v>0</v>
      </c>
      <c r="I14" s="12">
        <v>0</v>
      </c>
      <c r="J14" s="12">
        <v>0</v>
      </c>
      <c r="K14" s="12">
        <v>0</v>
      </c>
      <c r="L14" s="13"/>
      <c r="M14" s="12">
        <v>0</v>
      </c>
      <c r="N14" s="12">
        <v>0</v>
      </c>
      <c r="O14" s="12">
        <v>0</v>
      </c>
      <c r="P14" s="12">
        <v>0</v>
      </c>
      <c r="Q14" s="13"/>
      <c r="R14" s="12">
        <v>0</v>
      </c>
      <c r="S14" s="12">
        <v>0</v>
      </c>
      <c r="T14" s="12">
        <v>0</v>
      </c>
      <c r="U14" s="12">
        <v>0</v>
      </c>
      <c r="V14" s="13"/>
      <c r="W14" s="12">
        <v>0</v>
      </c>
      <c r="X14" s="12">
        <v>0</v>
      </c>
      <c r="Y14" s="12">
        <v>0</v>
      </c>
      <c r="Z14" s="12">
        <v>0</v>
      </c>
      <c r="AA14" s="13"/>
      <c r="AB14" s="12">
        <v>0</v>
      </c>
      <c r="AC14" s="12">
        <v>0</v>
      </c>
      <c r="AD14" s="12">
        <v>0</v>
      </c>
      <c r="AE14" s="12">
        <v>0</v>
      </c>
      <c r="AF14" s="13"/>
      <c r="AG14" s="12">
        <v>0</v>
      </c>
      <c r="AH14" s="12">
        <v>0</v>
      </c>
      <c r="AI14" s="12">
        <v>0</v>
      </c>
      <c r="AJ14" s="12">
        <v>0</v>
      </c>
      <c r="AK14" s="13"/>
      <c r="AL14" s="12">
        <v>0</v>
      </c>
      <c r="AM14" s="12">
        <v>0</v>
      </c>
      <c r="AN14" s="12">
        <v>0</v>
      </c>
      <c r="AO14" s="12">
        <v>0</v>
      </c>
      <c r="AP14" s="13"/>
      <c r="AQ14" s="12">
        <v>0</v>
      </c>
      <c r="AR14" s="12">
        <v>0</v>
      </c>
      <c r="AS14" s="12">
        <v>0</v>
      </c>
      <c r="AT14" s="12">
        <v>0</v>
      </c>
      <c r="AU14" s="13"/>
      <c r="AV14" s="12">
        <v>0</v>
      </c>
      <c r="AW14" s="12">
        <v>0</v>
      </c>
      <c r="AX14" s="12">
        <v>0</v>
      </c>
      <c r="AY14" s="12">
        <v>0</v>
      </c>
      <c r="AZ14" s="13"/>
      <c r="BA14" s="12">
        <v>0</v>
      </c>
      <c r="BB14" s="12">
        <v>0</v>
      </c>
      <c r="BC14" s="12">
        <v>0</v>
      </c>
      <c r="BD14" s="12">
        <v>0</v>
      </c>
      <c r="BE14" s="13"/>
      <c r="BF14" s="12">
        <v>0</v>
      </c>
      <c r="BG14" s="12">
        <v>0</v>
      </c>
      <c r="BH14" s="12">
        <v>0</v>
      </c>
      <c r="BI14" s="12">
        <v>0</v>
      </c>
      <c r="BJ14" s="13"/>
      <c r="BK14" s="12">
        <v>0</v>
      </c>
      <c r="BL14" s="12">
        <v>0</v>
      </c>
      <c r="BM14" s="12">
        <v>0</v>
      </c>
      <c r="BN14" s="12">
        <v>0</v>
      </c>
      <c r="BO14" s="13"/>
      <c r="BP14" s="12">
        <v>0</v>
      </c>
      <c r="BQ14" s="12">
        <v>0</v>
      </c>
      <c r="BR14" s="12">
        <v>0</v>
      </c>
      <c r="BS14" s="12">
        <v>0</v>
      </c>
      <c r="BT14" s="13"/>
      <c r="BU14" s="12">
        <v>0</v>
      </c>
      <c r="BV14" s="12">
        <v>0</v>
      </c>
      <c r="BW14" s="12">
        <v>0</v>
      </c>
      <c r="BX14" s="12">
        <v>0</v>
      </c>
      <c r="BY14" s="13"/>
      <c r="BZ14" s="12">
        <v>0</v>
      </c>
      <c r="CA14" s="12">
        <v>0</v>
      </c>
      <c r="CB14" s="12">
        <v>0</v>
      </c>
      <c r="CC14" s="12">
        <v>0</v>
      </c>
      <c r="CD14" s="13"/>
      <c r="CE14" s="12">
        <v>0</v>
      </c>
      <c r="CF14" s="12">
        <v>0</v>
      </c>
      <c r="CG14" s="12">
        <v>0</v>
      </c>
      <c r="CH14" s="12">
        <v>0</v>
      </c>
      <c r="CI14" s="13"/>
      <c r="CJ14" s="12">
        <v>0</v>
      </c>
      <c r="CK14" s="12">
        <v>0</v>
      </c>
      <c r="CL14" s="12">
        <v>0</v>
      </c>
      <c r="CM14" s="12">
        <v>0</v>
      </c>
      <c r="CN14" s="13"/>
      <c r="CO14" s="12">
        <v>0</v>
      </c>
      <c r="CP14" s="12">
        <v>0</v>
      </c>
      <c r="CQ14" s="12">
        <v>0</v>
      </c>
      <c r="CR14" s="12">
        <v>0</v>
      </c>
      <c r="CS14" s="13"/>
      <c r="CT14" s="12">
        <v>0</v>
      </c>
      <c r="CU14" s="12">
        <v>0</v>
      </c>
      <c r="CV14" s="12">
        <v>0</v>
      </c>
      <c r="CW14" s="12">
        <v>0</v>
      </c>
      <c r="CX14" s="13"/>
      <c r="CY14" s="12">
        <v>0</v>
      </c>
      <c r="CZ14" s="12">
        <v>0</v>
      </c>
      <c r="DA14" s="12">
        <v>0</v>
      </c>
      <c r="DB14" s="12">
        <v>0</v>
      </c>
      <c r="DC14" s="13"/>
      <c r="DD14" s="12">
        <v>0</v>
      </c>
      <c r="DE14" s="12">
        <v>0</v>
      </c>
      <c r="DF14" s="12">
        <v>0</v>
      </c>
      <c r="DG14" s="12">
        <v>0</v>
      </c>
      <c r="DH14" s="13"/>
      <c r="DI14" s="12">
        <v>0</v>
      </c>
      <c r="DJ14" s="12">
        <v>0</v>
      </c>
      <c r="DK14" s="12">
        <v>0</v>
      </c>
      <c r="DL14" s="12">
        <v>0</v>
      </c>
      <c r="DM14" s="13"/>
      <c r="DN14" s="12">
        <v>0</v>
      </c>
      <c r="DO14" s="12">
        <v>0</v>
      </c>
      <c r="DP14" s="12">
        <v>0</v>
      </c>
      <c r="DQ14" s="12">
        <v>0</v>
      </c>
      <c r="DR14" s="13"/>
      <c r="DS14" s="12">
        <v>0</v>
      </c>
      <c r="DT14" s="12">
        <v>0</v>
      </c>
      <c r="DU14" s="12">
        <v>0</v>
      </c>
      <c r="DV14" s="12">
        <v>0</v>
      </c>
      <c r="DW14" s="13"/>
      <c r="DX14" s="12">
        <v>0</v>
      </c>
      <c r="DY14" s="12">
        <v>0</v>
      </c>
      <c r="DZ14" s="12">
        <v>0</v>
      </c>
      <c r="EA14" s="12">
        <v>0</v>
      </c>
      <c r="EB14" s="13"/>
      <c r="EC14" s="12">
        <v>96</v>
      </c>
      <c r="ED14" s="12">
        <v>4800</v>
      </c>
      <c r="EE14" s="12">
        <v>0</v>
      </c>
      <c r="EF14" s="12">
        <v>4800</v>
      </c>
      <c r="EG14" s="13"/>
      <c r="EH14" s="12">
        <v>17688</v>
      </c>
      <c r="EI14" s="12">
        <v>53064</v>
      </c>
      <c r="EJ14" s="12">
        <v>0</v>
      </c>
      <c r="EK14" s="12">
        <v>53064</v>
      </c>
      <c r="EL14" s="13"/>
      <c r="EM14" s="12">
        <v>0</v>
      </c>
      <c r="EN14" s="12">
        <v>0</v>
      </c>
      <c r="EO14" s="12">
        <v>0</v>
      </c>
      <c r="EP14" s="12">
        <v>0</v>
      </c>
      <c r="EQ14" s="13"/>
      <c r="ER14" s="12">
        <v>2029197</v>
      </c>
      <c r="ES14" s="12">
        <v>50000</v>
      </c>
      <c r="ET14" s="12">
        <v>0</v>
      </c>
      <c r="EU14" s="12">
        <v>50000</v>
      </c>
      <c r="EV14" s="13"/>
      <c r="EW14" s="12">
        <v>0</v>
      </c>
      <c r="EX14" s="12">
        <v>0</v>
      </c>
      <c r="EY14" s="12">
        <v>0</v>
      </c>
      <c r="EZ14" s="12">
        <v>0</v>
      </c>
      <c r="FA14" s="13"/>
      <c r="FB14" s="12">
        <v>0</v>
      </c>
      <c r="FC14" s="12">
        <v>12000</v>
      </c>
      <c r="FD14" s="12">
        <v>0</v>
      </c>
      <c r="FE14" s="12">
        <v>12000</v>
      </c>
      <c r="FF14" s="13"/>
      <c r="FG14" s="12">
        <v>0</v>
      </c>
      <c r="FH14" s="12">
        <v>0</v>
      </c>
      <c r="FI14" s="12">
        <v>0</v>
      </c>
      <c r="FJ14" s="12">
        <v>0</v>
      </c>
      <c r="FK14" s="13"/>
      <c r="FL14" s="12">
        <v>11</v>
      </c>
      <c r="FM14" s="12">
        <v>44000</v>
      </c>
      <c r="FN14" s="12">
        <v>0</v>
      </c>
      <c r="FO14" s="12">
        <v>44000</v>
      </c>
      <c r="FP14" s="13"/>
      <c r="FQ14" s="12">
        <v>0</v>
      </c>
      <c r="FR14" s="12">
        <v>0</v>
      </c>
      <c r="FS14" s="12">
        <v>0</v>
      </c>
      <c r="FT14" s="12">
        <v>0</v>
      </c>
      <c r="FU14" s="13"/>
      <c r="FV14" s="12">
        <v>0</v>
      </c>
      <c r="FW14" s="12">
        <v>0</v>
      </c>
      <c r="FX14" s="12">
        <v>0</v>
      </c>
      <c r="FY14" s="12">
        <v>0</v>
      </c>
      <c r="FZ14" s="13"/>
      <c r="GA14" s="12">
        <v>0</v>
      </c>
      <c r="GB14" s="12">
        <v>0</v>
      </c>
      <c r="GC14" s="12">
        <v>0</v>
      </c>
      <c r="GD14" s="12">
        <v>0</v>
      </c>
      <c r="GE14" s="13"/>
      <c r="GF14" s="12">
        <v>85</v>
      </c>
      <c r="GG14" s="12">
        <v>85000</v>
      </c>
      <c r="GH14" s="12">
        <v>0</v>
      </c>
      <c r="GI14" s="12">
        <v>85000</v>
      </c>
      <c r="GJ14" s="13"/>
      <c r="GK14" s="12">
        <v>1</v>
      </c>
      <c r="GL14" s="12">
        <v>13158</v>
      </c>
      <c r="GM14" s="12">
        <v>0</v>
      </c>
      <c r="GN14" s="12">
        <v>13158</v>
      </c>
      <c r="GO14" s="13"/>
      <c r="GP14" s="12">
        <v>0</v>
      </c>
      <c r="GQ14" s="12">
        <v>0</v>
      </c>
      <c r="GR14" s="12">
        <v>0</v>
      </c>
      <c r="GS14" s="12">
        <v>0</v>
      </c>
      <c r="GT14" s="13"/>
      <c r="GU14" s="12">
        <v>0</v>
      </c>
      <c r="GV14" s="12">
        <v>0</v>
      </c>
      <c r="GW14" s="12">
        <v>0</v>
      </c>
      <c r="GX14" s="12">
        <v>0</v>
      </c>
      <c r="GY14" s="13"/>
      <c r="GZ14" s="12">
        <v>0</v>
      </c>
      <c r="HA14" s="12">
        <v>0</v>
      </c>
      <c r="HB14" s="12">
        <v>0</v>
      </c>
      <c r="HC14" s="12">
        <v>0</v>
      </c>
      <c r="HD14" s="13"/>
      <c r="HE14" s="12">
        <v>0</v>
      </c>
      <c r="HF14" s="12">
        <v>0</v>
      </c>
      <c r="HG14" s="12">
        <v>0</v>
      </c>
      <c r="HH14" s="12">
        <v>0</v>
      </c>
      <c r="HI14" s="13"/>
      <c r="HJ14" s="12">
        <v>0</v>
      </c>
      <c r="HK14" s="12">
        <v>0</v>
      </c>
      <c r="HL14" s="12">
        <v>0</v>
      </c>
      <c r="HM14" s="12">
        <v>0</v>
      </c>
      <c r="HN14" s="13"/>
      <c r="HO14" s="12">
        <v>0</v>
      </c>
      <c r="HP14" s="12">
        <v>0</v>
      </c>
      <c r="HQ14" s="12">
        <v>0</v>
      </c>
      <c r="HR14" s="12">
        <v>0</v>
      </c>
      <c r="HS14" s="13"/>
      <c r="HT14" s="12">
        <v>0</v>
      </c>
      <c r="HU14" s="12">
        <v>0</v>
      </c>
      <c r="HV14" s="12">
        <v>0</v>
      </c>
      <c r="HW14" s="12">
        <v>0</v>
      </c>
      <c r="HX14" s="13"/>
      <c r="HY14" s="12">
        <v>0</v>
      </c>
      <c r="HZ14" s="12">
        <v>0</v>
      </c>
      <c r="IA14" s="12">
        <v>0</v>
      </c>
      <c r="IB14" s="12">
        <v>0</v>
      </c>
      <c r="IC14" s="13"/>
      <c r="ID14" s="12">
        <v>0</v>
      </c>
      <c r="IE14" s="12">
        <v>0</v>
      </c>
      <c r="IF14" s="12">
        <v>0</v>
      </c>
      <c r="IG14" s="12">
        <v>0</v>
      </c>
      <c r="IH14" s="13"/>
      <c r="II14" s="12">
        <v>0</v>
      </c>
      <c r="IJ14" s="12">
        <v>0</v>
      </c>
      <c r="IK14" s="12">
        <v>0</v>
      </c>
      <c r="IL14" s="12">
        <v>0</v>
      </c>
      <c r="IM14" s="13"/>
      <c r="IN14" s="12">
        <v>0</v>
      </c>
      <c r="IO14" s="12">
        <v>0</v>
      </c>
      <c r="IP14" s="12">
        <v>0</v>
      </c>
      <c r="IQ14" s="12">
        <v>0</v>
      </c>
      <c r="IR14" s="13"/>
      <c r="IS14" s="12">
        <v>0</v>
      </c>
      <c r="IT14" s="12">
        <v>0</v>
      </c>
      <c r="IU14" s="12">
        <v>0</v>
      </c>
      <c r="IV14" s="12">
        <v>0</v>
      </c>
      <c r="IW14" s="13"/>
      <c r="IX14" s="12">
        <v>0</v>
      </c>
      <c r="IY14" s="12">
        <v>262022</v>
      </c>
      <c r="IZ14" s="12">
        <v>0</v>
      </c>
      <c r="JA14" s="12">
        <v>262022</v>
      </c>
      <c r="JB14" s="13"/>
    </row>
    <row r="15" spans="1:262" hidden="1">
      <c r="A15" s="10">
        <v>9</v>
      </c>
      <c r="B15" s="11" t="s">
        <v>11</v>
      </c>
      <c r="C15" s="12">
        <v>0</v>
      </c>
      <c r="D15" s="12">
        <v>0</v>
      </c>
      <c r="E15" s="12">
        <v>0</v>
      </c>
      <c r="F15" s="12">
        <v>0</v>
      </c>
      <c r="G15" s="13"/>
      <c r="H15" s="12">
        <v>0</v>
      </c>
      <c r="I15" s="12">
        <v>0</v>
      </c>
      <c r="J15" s="12">
        <v>0</v>
      </c>
      <c r="K15" s="12">
        <v>0</v>
      </c>
      <c r="L15" s="13"/>
      <c r="M15" s="12">
        <v>0</v>
      </c>
      <c r="N15" s="12">
        <v>0</v>
      </c>
      <c r="O15" s="12">
        <v>0</v>
      </c>
      <c r="P15" s="12">
        <v>0</v>
      </c>
      <c r="Q15" s="13"/>
      <c r="R15" s="12">
        <v>0</v>
      </c>
      <c r="S15" s="12">
        <v>0</v>
      </c>
      <c r="T15" s="12">
        <v>0</v>
      </c>
      <c r="U15" s="12">
        <v>0</v>
      </c>
      <c r="V15" s="13"/>
      <c r="W15" s="12">
        <v>0</v>
      </c>
      <c r="X15" s="12">
        <v>0</v>
      </c>
      <c r="Y15" s="12">
        <v>0</v>
      </c>
      <c r="Z15" s="12">
        <v>0</v>
      </c>
      <c r="AA15" s="13"/>
      <c r="AB15" s="12">
        <v>0</v>
      </c>
      <c r="AC15" s="12">
        <v>0</v>
      </c>
      <c r="AD15" s="12">
        <v>0</v>
      </c>
      <c r="AE15" s="12">
        <v>0</v>
      </c>
      <c r="AF15" s="13"/>
      <c r="AG15" s="12">
        <v>0</v>
      </c>
      <c r="AH15" s="12">
        <v>0</v>
      </c>
      <c r="AI15" s="12">
        <v>0</v>
      </c>
      <c r="AJ15" s="12">
        <v>0</v>
      </c>
      <c r="AK15" s="13"/>
      <c r="AL15" s="12">
        <v>0</v>
      </c>
      <c r="AM15" s="12">
        <v>0</v>
      </c>
      <c r="AN15" s="12">
        <v>0</v>
      </c>
      <c r="AO15" s="12">
        <v>0</v>
      </c>
      <c r="AP15" s="13"/>
      <c r="AQ15" s="12">
        <v>0</v>
      </c>
      <c r="AR15" s="12">
        <v>0</v>
      </c>
      <c r="AS15" s="12">
        <v>0</v>
      </c>
      <c r="AT15" s="12">
        <v>0</v>
      </c>
      <c r="AU15" s="13"/>
      <c r="AV15" s="12">
        <v>0</v>
      </c>
      <c r="AW15" s="12">
        <v>0</v>
      </c>
      <c r="AX15" s="12">
        <v>0</v>
      </c>
      <c r="AY15" s="12">
        <v>0</v>
      </c>
      <c r="AZ15" s="13"/>
      <c r="BA15" s="12">
        <v>0</v>
      </c>
      <c r="BB15" s="12">
        <v>0</v>
      </c>
      <c r="BC15" s="12">
        <v>0</v>
      </c>
      <c r="BD15" s="12">
        <v>0</v>
      </c>
      <c r="BE15" s="13"/>
      <c r="BF15" s="12">
        <v>0</v>
      </c>
      <c r="BG15" s="12">
        <v>0</v>
      </c>
      <c r="BH15" s="12">
        <v>0</v>
      </c>
      <c r="BI15" s="12">
        <v>0</v>
      </c>
      <c r="BJ15" s="13"/>
      <c r="BK15" s="12">
        <v>0</v>
      </c>
      <c r="BL15" s="12">
        <v>0</v>
      </c>
      <c r="BM15" s="12">
        <v>0</v>
      </c>
      <c r="BN15" s="12">
        <v>0</v>
      </c>
      <c r="BO15" s="13"/>
      <c r="BP15" s="12">
        <v>0</v>
      </c>
      <c r="BQ15" s="12">
        <v>0</v>
      </c>
      <c r="BR15" s="12">
        <v>0</v>
      </c>
      <c r="BS15" s="12">
        <v>0</v>
      </c>
      <c r="BT15" s="13"/>
      <c r="BU15" s="12">
        <v>0</v>
      </c>
      <c r="BV15" s="12">
        <v>0</v>
      </c>
      <c r="BW15" s="12">
        <v>0</v>
      </c>
      <c r="BX15" s="12">
        <v>0</v>
      </c>
      <c r="BY15" s="13"/>
      <c r="BZ15" s="12">
        <v>0</v>
      </c>
      <c r="CA15" s="12">
        <v>0</v>
      </c>
      <c r="CB15" s="12">
        <v>0</v>
      </c>
      <c r="CC15" s="12">
        <v>0</v>
      </c>
      <c r="CD15" s="13"/>
      <c r="CE15" s="12">
        <v>0</v>
      </c>
      <c r="CF15" s="12">
        <v>0</v>
      </c>
      <c r="CG15" s="12">
        <v>0</v>
      </c>
      <c r="CH15" s="12">
        <v>0</v>
      </c>
      <c r="CI15" s="13"/>
      <c r="CJ15" s="12">
        <v>0</v>
      </c>
      <c r="CK15" s="12">
        <v>0</v>
      </c>
      <c r="CL15" s="12">
        <v>0</v>
      </c>
      <c r="CM15" s="12">
        <v>0</v>
      </c>
      <c r="CN15" s="13"/>
      <c r="CO15" s="12">
        <v>0</v>
      </c>
      <c r="CP15" s="12">
        <v>0</v>
      </c>
      <c r="CQ15" s="12">
        <v>0</v>
      </c>
      <c r="CR15" s="12">
        <v>0</v>
      </c>
      <c r="CS15" s="13"/>
      <c r="CT15" s="12">
        <v>0</v>
      </c>
      <c r="CU15" s="12">
        <v>0</v>
      </c>
      <c r="CV15" s="12">
        <v>0</v>
      </c>
      <c r="CW15" s="12">
        <v>0</v>
      </c>
      <c r="CX15" s="13"/>
      <c r="CY15" s="12">
        <v>0</v>
      </c>
      <c r="CZ15" s="12">
        <v>0</v>
      </c>
      <c r="DA15" s="12">
        <v>0</v>
      </c>
      <c r="DB15" s="12">
        <v>0</v>
      </c>
      <c r="DC15" s="13"/>
      <c r="DD15" s="12">
        <v>0</v>
      </c>
      <c r="DE15" s="12">
        <v>0</v>
      </c>
      <c r="DF15" s="12">
        <v>0</v>
      </c>
      <c r="DG15" s="12">
        <v>0</v>
      </c>
      <c r="DH15" s="13"/>
      <c r="DI15" s="12">
        <v>0</v>
      </c>
      <c r="DJ15" s="12">
        <v>0</v>
      </c>
      <c r="DK15" s="12">
        <v>0</v>
      </c>
      <c r="DL15" s="12">
        <v>0</v>
      </c>
      <c r="DM15" s="13"/>
      <c r="DN15" s="12">
        <v>0</v>
      </c>
      <c r="DO15" s="12">
        <v>0</v>
      </c>
      <c r="DP15" s="12">
        <v>0</v>
      </c>
      <c r="DQ15" s="12">
        <v>0</v>
      </c>
      <c r="DR15" s="13"/>
      <c r="DS15" s="12">
        <v>0</v>
      </c>
      <c r="DT15" s="12">
        <v>0</v>
      </c>
      <c r="DU15" s="12">
        <v>0</v>
      </c>
      <c r="DV15" s="12">
        <v>0</v>
      </c>
      <c r="DW15" s="13"/>
      <c r="DX15" s="12">
        <v>0</v>
      </c>
      <c r="DY15" s="12">
        <v>0</v>
      </c>
      <c r="DZ15" s="12">
        <v>0</v>
      </c>
      <c r="EA15" s="12">
        <v>0</v>
      </c>
      <c r="EB15" s="13"/>
      <c r="EC15" s="12">
        <v>160</v>
      </c>
      <c r="ED15" s="12">
        <v>8000</v>
      </c>
      <c r="EE15" s="12">
        <v>0</v>
      </c>
      <c r="EF15" s="12">
        <v>8000</v>
      </c>
      <c r="EG15" s="13"/>
      <c r="EH15" s="12">
        <v>37236</v>
      </c>
      <c r="EI15" s="12">
        <v>111708</v>
      </c>
      <c r="EJ15" s="12">
        <v>0</v>
      </c>
      <c r="EK15" s="12">
        <v>111708</v>
      </c>
      <c r="EL15" s="13"/>
      <c r="EM15" s="12">
        <v>0</v>
      </c>
      <c r="EN15" s="12">
        <v>0</v>
      </c>
      <c r="EO15" s="12">
        <v>0</v>
      </c>
      <c r="EP15" s="12">
        <v>0</v>
      </c>
      <c r="EQ15" s="13"/>
      <c r="ER15" s="12">
        <v>4559297</v>
      </c>
      <c r="ES15" s="12">
        <v>80000</v>
      </c>
      <c r="ET15" s="12">
        <v>0</v>
      </c>
      <c r="EU15" s="12">
        <v>80000</v>
      </c>
      <c r="EV15" s="13"/>
      <c r="EW15" s="12">
        <v>0</v>
      </c>
      <c r="EX15" s="12">
        <v>0</v>
      </c>
      <c r="EY15" s="12">
        <v>0</v>
      </c>
      <c r="EZ15" s="12">
        <v>0</v>
      </c>
      <c r="FA15" s="13"/>
      <c r="FB15" s="12">
        <v>0</v>
      </c>
      <c r="FC15" s="12">
        <v>19000</v>
      </c>
      <c r="FD15" s="12">
        <v>0</v>
      </c>
      <c r="FE15" s="12">
        <v>19000</v>
      </c>
      <c r="FF15" s="13"/>
      <c r="FG15" s="12">
        <v>0</v>
      </c>
      <c r="FH15" s="12">
        <v>0</v>
      </c>
      <c r="FI15" s="12">
        <v>0</v>
      </c>
      <c r="FJ15" s="12">
        <v>0</v>
      </c>
      <c r="FK15" s="13"/>
      <c r="FL15" s="12">
        <v>19</v>
      </c>
      <c r="FM15" s="12">
        <v>76000</v>
      </c>
      <c r="FN15" s="12">
        <v>0</v>
      </c>
      <c r="FO15" s="12">
        <v>76000</v>
      </c>
      <c r="FP15" s="13"/>
      <c r="FQ15" s="12">
        <v>0</v>
      </c>
      <c r="FR15" s="12">
        <v>0</v>
      </c>
      <c r="FS15" s="12">
        <v>0</v>
      </c>
      <c r="FT15" s="12">
        <v>0</v>
      </c>
      <c r="FU15" s="13"/>
      <c r="FV15" s="12">
        <v>0</v>
      </c>
      <c r="FW15" s="12">
        <v>0</v>
      </c>
      <c r="FX15" s="12">
        <v>0</v>
      </c>
      <c r="FY15" s="12">
        <v>0</v>
      </c>
      <c r="FZ15" s="13"/>
      <c r="GA15" s="12">
        <v>0</v>
      </c>
      <c r="GB15" s="12">
        <v>0</v>
      </c>
      <c r="GC15" s="12">
        <v>0</v>
      </c>
      <c r="GD15" s="12">
        <v>0</v>
      </c>
      <c r="GE15" s="13"/>
      <c r="GF15" s="12">
        <v>139</v>
      </c>
      <c r="GG15" s="12">
        <v>139000</v>
      </c>
      <c r="GH15" s="12">
        <v>0</v>
      </c>
      <c r="GI15" s="12">
        <v>139000</v>
      </c>
      <c r="GJ15" s="13"/>
      <c r="GK15" s="12">
        <v>1</v>
      </c>
      <c r="GL15" s="12">
        <v>13158</v>
      </c>
      <c r="GM15" s="12">
        <v>0</v>
      </c>
      <c r="GN15" s="12">
        <v>13158</v>
      </c>
      <c r="GO15" s="13"/>
      <c r="GP15" s="12">
        <v>0</v>
      </c>
      <c r="GQ15" s="12">
        <v>0</v>
      </c>
      <c r="GR15" s="12">
        <v>0</v>
      </c>
      <c r="GS15" s="12">
        <v>0</v>
      </c>
      <c r="GT15" s="13"/>
      <c r="GU15" s="12">
        <v>0</v>
      </c>
      <c r="GV15" s="12">
        <v>0</v>
      </c>
      <c r="GW15" s="12">
        <v>0</v>
      </c>
      <c r="GX15" s="12">
        <v>0</v>
      </c>
      <c r="GY15" s="13"/>
      <c r="GZ15" s="12">
        <v>0</v>
      </c>
      <c r="HA15" s="12">
        <v>0</v>
      </c>
      <c r="HB15" s="12">
        <v>0</v>
      </c>
      <c r="HC15" s="12">
        <v>0</v>
      </c>
      <c r="HD15" s="13"/>
      <c r="HE15" s="12">
        <v>0</v>
      </c>
      <c r="HF15" s="12">
        <v>0</v>
      </c>
      <c r="HG15" s="12">
        <v>0</v>
      </c>
      <c r="HH15" s="12">
        <v>0</v>
      </c>
      <c r="HI15" s="13"/>
      <c r="HJ15" s="12">
        <v>0</v>
      </c>
      <c r="HK15" s="12">
        <v>0</v>
      </c>
      <c r="HL15" s="12">
        <v>0</v>
      </c>
      <c r="HM15" s="12">
        <v>0</v>
      </c>
      <c r="HN15" s="13"/>
      <c r="HO15" s="12">
        <v>0</v>
      </c>
      <c r="HP15" s="12">
        <v>0</v>
      </c>
      <c r="HQ15" s="12">
        <v>0</v>
      </c>
      <c r="HR15" s="12">
        <v>0</v>
      </c>
      <c r="HS15" s="13"/>
      <c r="HT15" s="12">
        <v>0</v>
      </c>
      <c r="HU15" s="12">
        <v>0</v>
      </c>
      <c r="HV15" s="12">
        <v>0</v>
      </c>
      <c r="HW15" s="12">
        <v>0</v>
      </c>
      <c r="HX15" s="13"/>
      <c r="HY15" s="12">
        <v>0</v>
      </c>
      <c r="HZ15" s="12">
        <v>0</v>
      </c>
      <c r="IA15" s="12">
        <v>0</v>
      </c>
      <c r="IB15" s="12">
        <v>0</v>
      </c>
      <c r="IC15" s="13"/>
      <c r="ID15" s="12">
        <v>0</v>
      </c>
      <c r="IE15" s="12">
        <v>0</v>
      </c>
      <c r="IF15" s="12">
        <v>0</v>
      </c>
      <c r="IG15" s="12">
        <v>0</v>
      </c>
      <c r="IH15" s="13"/>
      <c r="II15" s="12">
        <v>0</v>
      </c>
      <c r="IJ15" s="12">
        <v>0</v>
      </c>
      <c r="IK15" s="12">
        <v>0</v>
      </c>
      <c r="IL15" s="12">
        <v>0</v>
      </c>
      <c r="IM15" s="13"/>
      <c r="IN15" s="12">
        <v>0</v>
      </c>
      <c r="IO15" s="12">
        <v>0</v>
      </c>
      <c r="IP15" s="12">
        <v>0</v>
      </c>
      <c r="IQ15" s="12">
        <v>0</v>
      </c>
      <c r="IR15" s="13"/>
      <c r="IS15" s="12">
        <v>0</v>
      </c>
      <c r="IT15" s="12">
        <v>0</v>
      </c>
      <c r="IU15" s="12">
        <v>0</v>
      </c>
      <c r="IV15" s="12">
        <v>0</v>
      </c>
      <c r="IW15" s="13"/>
      <c r="IX15" s="12">
        <v>0</v>
      </c>
      <c r="IY15" s="12">
        <v>446866</v>
      </c>
      <c r="IZ15" s="12">
        <v>0</v>
      </c>
      <c r="JA15" s="12">
        <v>446866</v>
      </c>
      <c r="JB15" s="13"/>
    </row>
    <row r="16" spans="1:262" hidden="1">
      <c r="A16" s="10">
        <v>10</v>
      </c>
      <c r="B16" s="11" t="s">
        <v>12</v>
      </c>
      <c r="C16" s="12">
        <v>0</v>
      </c>
      <c r="D16" s="12">
        <v>0</v>
      </c>
      <c r="E16" s="12">
        <v>0</v>
      </c>
      <c r="F16" s="12">
        <v>0</v>
      </c>
      <c r="G16" s="13"/>
      <c r="H16" s="12">
        <v>0</v>
      </c>
      <c r="I16" s="12">
        <v>0</v>
      </c>
      <c r="J16" s="12">
        <v>0</v>
      </c>
      <c r="K16" s="12">
        <v>0</v>
      </c>
      <c r="L16" s="13"/>
      <c r="M16" s="12">
        <v>0</v>
      </c>
      <c r="N16" s="12">
        <v>0</v>
      </c>
      <c r="O16" s="12">
        <v>0</v>
      </c>
      <c r="P16" s="12">
        <v>0</v>
      </c>
      <c r="Q16" s="13"/>
      <c r="R16" s="12">
        <v>0</v>
      </c>
      <c r="S16" s="12">
        <v>0</v>
      </c>
      <c r="T16" s="12">
        <v>0</v>
      </c>
      <c r="U16" s="12">
        <v>0</v>
      </c>
      <c r="V16" s="13"/>
      <c r="W16" s="12">
        <v>0</v>
      </c>
      <c r="X16" s="12">
        <v>0</v>
      </c>
      <c r="Y16" s="12">
        <v>0</v>
      </c>
      <c r="Z16" s="12">
        <v>0</v>
      </c>
      <c r="AA16" s="13"/>
      <c r="AB16" s="12">
        <v>0</v>
      </c>
      <c r="AC16" s="12">
        <v>0</v>
      </c>
      <c r="AD16" s="12">
        <v>0</v>
      </c>
      <c r="AE16" s="12">
        <v>0</v>
      </c>
      <c r="AF16" s="13"/>
      <c r="AG16" s="12">
        <v>0</v>
      </c>
      <c r="AH16" s="12">
        <v>0</v>
      </c>
      <c r="AI16" s="12">
        <v>0</v>
      </c>
      <c r="AJ16" s="12">
        <v>0</v>
      </c>
      <c r="AK16" s="13"/>
      <c r="AL16" s="12">
        <v>0</v>
      </c>
      <c r="AM16" s="12">
        <v>0</v>
      </c>
      <c r="AN16" s="12">
        <v>0</v>
      </c>
      <c r="AO16" s="12">
        <v>0</v>
      </c>
      <c r="AP16" s="13"/>
      <c r="AQ16" s="12">
        <v>0</v>
      </c>
      <c r="AR16" s="12">
        <v>0</v>
      </c>
      <c r="AS16" s="12">
        <v>0</v>
      </c>
      <c r="AT16" s="12">
        <v>0</v>
      </c>
      <c r="AU16" s="13"/>
      <c r="AV16" s="12">
        <v>0</v>
      </c>
      <c r="AW16" s="12">
        <v>0</v>
      </c>
      <c r="AX16" s="12">
        <v>0</v>
      </c>
      <c r="AY16" s="12">
        <v>0</v>
      </c>
      <c r="AZ16" s="13"/>
      <c r="BA16" s="12">
        <v>0</v>
      </c>
      <c r="BB16" s="12">
        <v>0</v>
      </c>
      <c r="BC16" s="12">
        <v>0</v>
      </c>
      <c r="BD16" s="12">
        <v>0</v>
      </c>
      <c r="BE16" s="13"/>
      <c r="BF16" s="12">
        <v>0</v>
      </c>
      <c r="BG16" s="12">
        <v>0</v>
      </c>
      <c r="BH16" s="12">
        <v>0</v>
      </c>
      <c r="BI16" s="12">
        <v>0</v>
      </c>
      <c r="BJ16" s="13"/>
      <c r="BK16" s="12">
        <v>0</v>
      </c>
      <c r="BL16" s="12">
        <v>0</v>
      </c>
      <c r="BM16" s="12">
        <v>0</v>
      </c>
      <c r="BN16" s="12">
        <v>0</v>
      </c>
      <c r="BO16" s="13"/>
      <c r="BP16" s="12">
        <v>0</v>
      </c>
      <c r="BQ16" s="12">
        <v>0</v>
      </c>
      <c r="BR16" s="12">
        <v>0</v>
      </c>
      <c r="BS16" s="12">
        <v>0</v>
      </c>
      <c r="BT16" s="13"/>
      <c r="BU16" s="12">
        <v>0</v>
      </c>
      <c r="BV16" s="12">
        <v>0</v>
      </c>
      <c r="BW16" s="12">
        <v>0</v>
      </c>
      <c r="BX16" s="12">
        <v>0</v>
      </c>
      <c r="BY16" s="13"/>
      <c r="BZ16" s="12">
        <v>0</v>
      </c>
      <c r="CA16" s="12">
        <v>0</v>
      </c>
      <c r="CB16" s="12">
        <v>0</v>
      </c>
      <c r="CC16" s="12">
        <v>0</v>
      </c>
      <c r="CD16" s="13"/>
      <c r="CE16" s="12">
        <v>0</v>
      </c>
      <c r="CF16" s="12">
        <v>0</v>
      </c>
      <c r="CG16" s="12">
        <v>0</v>
      </c>
      <c r="CH16" s="12">
        <v>0</v>
      </c>
      <c r="CI16" s="13"/>
      <c r="CJ16" s="12">
        <v>0</v>
      </c>
      <c r="CK16" s="12">
        <v>0</v>
      </c>
      <c r="CL16" s="12">
        <v>0</v>
      </c>
      <c r="CM16" s="12">
        <v>0</v>
      </c>
      <c r="CN16" s="13"/>
      <c r="CO16" s="12">
        <v>0</v>
      </c>
      <c r="CP16" s="12">
        <v>0</v>
      </c>
      <c r="CQ16" s="12">
        <v>0</v>
      </c>
      <c r="CR16" s="12">
        <v>0</v>
      </c>
      <c r="CS16" s="13"/>
      <c r="CT16" s="12">
        <v>0</v>
      </c>
      <c r="CU16" s="12">
        <v>0</v>
      </c>
      <c r="CV16" s="12">
        <v>0</v>
      </c>
      <c r="CW16" s="12">
        <v>0</v>
      </c>
      <c r="CX16" s="13"/>
      <c r="CY16" s="12">
        <v>0</v>
      </c>
      <c r="CZ16" s="12">
        <v>0</v>
      </c>
      <c r="DA16" s="12">
        <v>0</v>
      </c>
      <c r="DB16" s="12">
        <v>0</v>
      </c>
      <c r="DC16" s="13"/>
      <c r="DD16" s="12">
        <v>0</v>
      </c>
      <c r="DE16" s="12">
        <v>0</v>
      </c>
      <c r="DF16" s="12">
        <v>0</v>
      </c>
      <c r="DG16" s="12">
        <v>0</v>
      </c>
      <c r="DH16" s="13"/>
      <c r="DI16" s="12">
        <v>0</v>
      </c>
      <c r="DJ16" s="12">
        <v>0</v>
      </c>
      <c r="DK16" s="12">
        <v>0</v>
      </c>
      <c r="DL16" s="12">
        <v>0</v>
      </c>
      <c r="DM16" s="13"/>
      <c r="DN16" s="12">
        <v>0</v>
      </c>
      <c r="DO16" s="12">
        <v>0</v>
      </c>
      <c r="DP16" s="12">
        <v>0</v>
      </c>
      <c r="DQ16" s="12">
        <v>0</v>
      </c>
      <c r="DR16" s="13"/>
      <c r="DS16" s="12">
        <v>0</v>
      </c>
      <c r="DT16" s="12">
        <v>0</v>
      </c>
      <c r="DU16" s="12">
        <v>0</v>
      </c>
      <c r="DV16" s="12">
        <v>0</v>
      </c>
      <c r="DW16" s="13"/>
      <c r="DX16" s="12">
        <v>0</v>
      </c>
      <c r="DY16" s="12">
        <v>0</v>
      </c>
      <c r="DZ16" s="12">
        <v>0</v>
      </c>
      <c r="EA16" s="12">
        <v>0</v>
      </c>
      <c r="EB16" s="13"/>
      <c r="EC16" s="12">
        <v>352</v>
      </c>
      <c r="ED16" s="12">
        <v>17600</v>
      </c>
      <c r="EE16" s="12">
        <v>0</v>
      </c>
      <c r="EF16" s="12">
        <v>17600</v>
      </c>
      <c r="EG16" s="13"/>
      <c r="EH16" s="12">
        <v>48720</v>
      </c>
      <c r="EI16" s="12">
        <v>146160</v>
      </c>
      <c r="EJ16" s="12">
        <v>0</v>
      </c>
      <c r="EK16" s="12">
        <v>146160</v>
      </c>
      <c r="EL16" s="13"/>
      <c r="EM16" s="12">
        <v>0</v>
      </c>
      <c r="EN16" s="12">
        <v>0</v>
      </c>
      <c r="EO16" s="12">
        <v>0</v>
      </c>
      <c r="EP16" s="12">
        <v>0</v>
      </c>
      <c r="EQ16" s="13"/>
      <c r="ER16" s="12">
        <v>6388984</v>
      </c>
      <c r="ES16" s="12">
        <v>90000</v>
      </c>
      <c r="ET16" s="12">
        <v>0</v>
      </c>
      <c r="EU16" s="12">
        <v>90000</v>
      </c>
      <c r="EV16" s="13"/>
      <c r="EW16" s="12">
        <v>0</v>
      </c>
      <c r="EX16" s="12">
        <v>0</v>
      </c>
      <c r="EY16" s="12">
        <v>0</v>
      </c>
      <c r="EZ16" s="12">
        <v>0</v>
      </c>
      <c r="FA16" s="13"/>
      <c r="FB16" s="12">
        <v>0</v>
      </c>
      <c r="FC16" s="12">
        <v>28000</v>
      </c>
      <c r="FD16" s="12">
        <v>0</v>
      </c>
      <c r="FE16" s="12">
        <v>28000</v>
      </c>
      <c r="FF16" s="13"/>
      <c r="FG16" s="12">
        <v>0</v>
      </c>
      <c r="FH16" s="12">
        <v>0</v>
      </c>
      <c r="FI16" s="12">
        <v>0</v>
      </c>
      <c r="FJ16" s="12">
        <v>0</v>
      </c>
      <c r="FK16" s="13"/>
      <c r="FL16" s="12">
        <v>27</v>
      </c>
      <c r="FM16" s="12">
        <v>108000</v>
      </c>
      <c r="FN16" s="12">
        <v>0</v>
      </c>
      <c r="FO16" s="12">
        <v>108000</v>
      </c>
      <c r="FP16" s="13"/>
      <c r="FQ16" s="12">
        <v>0</v>
      </c>
      <c r="FR16" s="12">
        <v>0</v>
      </c>
      <c r="FS16" s="12">
        <v>0</v>
      </c>
      <c r="FT16" s="12">
        <v>0</v>
      </c>
      <c r="FU16" s="13"/>
      <c r="FV16" s="12">
        <v>0</v>
      </c>
      <c r="FW16" s="12">
        <v>0</v>
      </c>
      <c r="FX16" s="12">
        <v>0</v>
      </c>
      <c r="FY16" s="12">
        <v>0</v>
      </c>
      <c r="FZ16" s="13"/>
      <c r="GA16" s="12">
        <v>0</v>
      </c>
      <c r="GB16" s="12">
        <v>0</v>
      </c>
      <c r="GC16" s="12">
        <v>0</v>
      </c>
      <c r="GD16" s="12">
        <v>0</v>
      </c>
      <c r="GE16" s="13"/>
      <c r="GF16" s="12">
        <v>208</v>
      </c>
      <c r="GG16" s="12">
        <v>208000</v>
      </c>
      <c r="GH16" s="12">
        <v>0</v>
      </c>
      <c r="GI16" s="12">
        <v>208000</v>
      </c>
      <c r="GJ16" s="13"/>
      <c r="GK16" s="12">
        <v>1</v>
      </c>
      <c r="GL16" s="12">
        <v>13158</v>
      </c>
      <c r="GM16" s="12">
        <v>0</v>
      </c>
      <c r="GN16" s="12">
        <v>13158</v>
      </c>
      <c r="GO16" s="13"/>
      <c r="GP16" s="12">
        <v>0</v>
      </c>
      <c r="GQ16" s="12">
        <v>0</v>
      </c>
      <c r="GR16" s="12">
        <v>0</v>
      </c>
      <c r="GS16" s="12">
        <v>0</v>
      </c>
      <c r="GT16" s="13"/>
      <c r="GU16" s="12">
        <v>0</v>
      </c>
      <c r="GV16" s="12">
        <v>0</v>
      </c>
      <c r="GW16" s="12">
        <v>0</v>
      </c>
      <c r="GX16" s="12">
        <v>0</v>
      </c>
      <c r="GY16" s="13"/>
      <c r="GZ16" s="12">
        <v>0</v>
      </c>
      <c r="HA16" s="12">
        <v>0</v>
      </c>
      <c r="HB16" s="12">
        <v>0</v>
      </c>
      <c r="HC16" s="12">
        <v>0</v>
      </c>
      <c r="HD16" s="13"/>
      <c r="HE16" s="12">
        <v>0</v>
      </c>
      <c r="HF16" s="12">
        <v>0</v>
      </c>
      <c r="HG16" s="12">
        <v>0</v>
      </c>
      <c r="HH16" s="12">
        <v>0</v>
      </c>
      <c r="HI16" s="13"/>
      <c r="HJ16" s="12">
        <v>0</v>
      </c>
      <c r="HK16" s="12">
        <v>0</v>
      </c>
      <c r="HL16" s="12">
        <v>0</v>
      </c>
      <c r="HM16" s="12">
        <v>0</v>
      </c>
      <c r="HN16" s="13"/>
      <c r="HO16" s="12">
        <v>0</v>
      </c>
      <c r="HP16" s="12">
        <v>0</v>
      </c>
      <c r="HQ16" s="12">
        <v>0</v>
      </c>
      <c r="HR16" s="12">
        <v>0</v>
      </c>
      <c r="HS16" s="13"/>
      <c r="HT16" s="12">
        <v>0</v>
      </c>
      <c r="HU16" s="12">
        <v>0</v>
      </c>
      <c r="HV16" s="12">
        <v>0</v>
      </c>
      <c r="HW16" s="12">
        <v>0</v>
      </c>
      <c r="HX16" s="13"/>
      <c r="HY16" s="12">
        <v>0</v>
      </c>
      <c r="HZ16" s="12">
        <v>0</v>
      </c>
      <c r="IA16" s="12">
        <v>0</v>
      </c>
      <c r="IB16" s="12">
        <v>0</v>
      </c>
      <c r="IC16" s="13"/>
      <c r="ID16" s="12">
        <v>0</v>
      </c>
      <c r="IE16" s="12">
        <v>0</v>
      </c>
      <c r="IF16" s="12">
        <v>0</v>
      </c>
      <c r="IG16" s="12">
        <v>0</v>
      </c>
      <c r="IH16" s="13"/>
      <c r="II16" s="12">
        <v>0</v>
      </c>
      <c r="IJ16" s="12">
        <v>0</v>
      </c>
      <c r="IK16" s="12">
        <v>0</v>
      </c>
      <c r="IL16" s="12">
        <v>0</v>
      </c>
      <c r="IM16" s="13"/>
      <c r="IN16" s="12">
        <v>0</v>
      </c>
      <c r="IO16" s="12">
        <v>0</v>
      </c>
      <c r="IP16" s="12">
        <v>0</v>
      </c>
      <c r="IQ16" s="12">
        <v>0</v>
      </c>
      <c r="IR16" s="13"/>
      <c r="IS16" s="12">
        <v>0</v>
      </c>
      <c r="IT16" s="12">
        <v>0</v>
      </c>
      <c r="IU16" s="12">
        <v>0</v>
      </c>
      <c r="IV16" s="12">
        <v>0</v>
      </c>
      <c r="IW16" s="13"/>
      <c r="IX16" s="12">
        <v>0</v>
      </c>
      <c r="IY16" s="12">
        <v>610918</v>
      </c>
      <c r="IZ16" s="12">
        <v>0</v>
      </c>
      <c r="JA16" s="12">
        <v>610918</v>
      </c>
      <c r="JB16" s="13"/>
    </row>
    <row r="17" spans="1:262" hidden="1">
      <c r="A17" s="10">
        <v>11</v>
      </c>
      <c r="B17" s="11" t="s">
        <v>13</v>
      </c>
      <c r="C17" s="12">
        <v>0</v>
      </c>
      <c r="D17" s="12">
        <v>0</v>
      </c>
      <c r="E17" s="12">
        <v>0</v>
      </c>
      <c r="F17" s="12">
        <v>0</v>
      </c>
      <c r="G17" s="13"/>
      <c r="H17" s="12">
        <v>0</v>
      </c>
      <c r="I17" s="12">
        <v>0</v>
      </c>
      <c r="J17" s="12">
        <v>0</v>
      </c>
      <c r="K17" s="12">
        <v>0</v>
      </c>
      <c r="L17" s="13"/>
      <c r="M17" s="12">
        <v>0</v>
      </c>
      <c r="N17" s="12">
        <v>0</v>
      </c>
      <c r="O17" s="12">
        <v>0</v>
      </c>
      <c r="P17" s="12">
        <v>0</v>
      </c>
      <c r="Q17" s="13"/>
      <c r="R17" s="12">
        <v>0</v>
      </c>
      <c r="S17" s="12">
        <v>0</v>
      </c>
      <c r="T17" s="12">
        <v>0</v>
      </c>
      <c r="U17" s="12">
        <v>0</v>
      </c>
      <c r="V17" s="13"/>
      <c r="W17" s="12">
        <v>0</v>
      </c>
      <c r="X17" s="12">
        <v>0</v>
      </c>
      <c r="Y17" s="12">
        <v>0</v>
      </c>
      <c r="Z17" s="12">
        <v>0</v>
      </c>
      <c r="AA17" s="13"/>
      <c r="AB17" s="12">
        <v>0</v>
      </c>
      <c r="AC17" s="12">
        <v>0</v>
      </c>
      <c r="AD17" s="12">
        <v>0</v>
      </c>
      <c r="AE17" s="12">
        <v>0</v>
      </c>
      <c r="AF17" s="13"/>
      <c r="AG17" s="12">
        <v>0</v>
      </c>
      <c r="AH17" s="12">
        <v>0</v>
      </c>
      <c r="AI17" s="12">
        <v>0</v>
      </c>
      <c r="AJ17" s="12">
        <v>0</v>
      </c>
      <c r="AK17" s="13"/>
      <c r="AL17" s="12">
        <v>0</v>
      </c>
      <c r="AM17" s="12">
        <v>0</v>
      </c>
      <c r="AN17" s="12">
        <v>0</v>
      </c>
      <c r="AO17" s="12">
        <v>0</v>
      </c>
      <c r="AP17" s="13"/>
      <c r="AQ17" s="12">
        <v>0</v>
      </c>
      <c r="AR17" s="12">
        <v>0</v>
      </c>
      <c r="AS17" s="12">
        <v>0</v>
      </c>
      <c r="AT17" s="12">
        <v>0</v>
      </c>
      <c r="AU17" s="13"/>
      <c r="AV17" s="12">
        <v>0</v>
      </c>
      <c r="AW17" s="12">
        <v>0</v>
      </c>
      <c r="AX17" s="12">
        <v>0</v>
      </c>
      <c r="AY17" s="12">
        <v>0</v>
      </c>
      <c r="AZ17" s="13"/>
      <c r="BA17" s="12">
        <v>0</v>
      </c>
      <c r="BB17" s="12">
        <v>0</v>
      </c>
      <c r="BC17" s="12">
        <v>0</v>
      </c>
      <c r="BD17" s="12">
        <v>0</v>
      </c>
      <c r="BE17" s="13"/>
      <c r="BF17" s="12">
        <v>0</v>
      </c>
      <c r="BG17" s="12">
        <v>0</v>
      </c>
      <c r="BH17" s="12">
        <v>0</v>
      </c>
      <c r="BI17" s="12">
        <v>0</v>
      </c>
      <c r="BJ17" s="13"/>
      <c r="BK17" s="12">
        <v>0</v>
      </c>
      <c r="BL17" s="12">
        <v>0</v>
      </c>
      <c r="BM17" s="12">
        <v>0</v>
      </c>
      <c r="BN17" s="12">
        <v>0</v>
      </c>
      <c r="BO17" s="13"/>
      <c r="BP17" s="12">
        <v>0</v>
      </c>
      <c r="BQ17" s="12">
        <v>0</v>
      </c>
      <c r="BR17" s="12">
        <v>0</v>
      </c>
      <c r="BS17" s="12">
        <v>0</v>
      </c>
      <c r="BT17" s="13"/>
      <c r="BU17" s="12">
        <v>0</v>
      </c>
      <c r="BV17" s="12">
        <v>0</v>
      </c>
      <c r="BW17" s="12">
        <v>0</v>
      </c>
      <c r="BX17" s="12">
        <v>0</v>
      </c>
      <c r="BY17" s="13"/>
      <c r="BZ17" s="12">
        <v>0</v>
      </c>
      <c r="CA17" s="12">
        <v>0</v>
      </c>
      <c r="CB17" s="12">
        <v>0</v>
      </c>
      <c r="CC17" s="12">
        <v>0</v>
      </c>
      <c r="CD17" s="13"/>
      <c r="CE17" s="12">
        <v>0</v>
      </c>
      <c r="CF17" s="12">
        <v>0</v>
      </c>
      <c r="CG17" s="12">
        <v>0</v>
      </c>
      <c r="CH17" s="12">
        <v>0</v>
      </c>
      <c r="CI17" s="13"/>
      <c r="CJ17" s="12">
        <v>0</v>
      </c>
      <c r="CK17" s="12">
        <v>0</v>
      </c>
      <c r="CL17" s="12">
        <v>0</v>
      </c>
      <c r="CM17" s="12">
        <v>0</v>
      </c>
      <c r="CN17" s="13"/>
      <c r="CO17" s="12">
        <v>0</v>
      </c>
      <c r="CP17" s="12">
        <v>0</v>
      </c>
      <c r="CQ17" s="12">
        <v>0</v>
      </c>
      <c r="CR17" s="12">
        <v>0</v>
      </c>
      <c r="CS17" s="13"/>
      <c r="CT17" s="12">
        <v>0</v>
      </c>
      <c r="CU17" s="12">
        <v>0</v>
      </c>
      <c r="CV17" s="12">
        <v>0</v>
      </c>
      <c r="CW17" s="12">
        <v>0</v>
      </c>
      <c r="CX17" s="13"/>
      <c r="CY17" s="12">
        <v>0</v>
      </c>
      <c r="CZ17" s="12">
        <v>0</v>
      </c>
      <c r="DA17" s="12">
        <v>0</v>
      </c>
      <c r="DB17" s="12">
        <v>0</v>
      </c>
      <c r="DC17" s="13"/>
      <c r="DD17" s="12">
        <v>0</v>
      </c>
      <c r="DE17" s="12">
        <v>0</v>
      </c>
      <c r="DF17" s="12">
        <v>0</v>
      </c>
      <c r="DG17" s="12">
        <v>0</v>
      </c>
      <c r="DH17" s="13"/>
      <c r="DI17" s="12">
        <v>0</v>
      </c>
      <c r="DJ17" s="12">
        <v>0</v>
      </c>
      <c r="DK17" s="12">
        <v>0</v>
      </c>
      <c r="DL17" s="12">
        <v>0</v>
      </c>
      <c r="DM17" s="13"/>
      <c r="DN17" s="12">
        <v>0</v>
      </c>
      <c r="DO17" s="12">
        <v>0</v>
      </c>
      <c r="DP17" s="12">
        <v>0</v>
      </c>
      <c r="DQ17" s="12">
        <v>0</v>
      </c>
      <c r="DR17" s="13"/>
      <c r="DS17" s="12">
        <v>0</v>
      </c>
      <c r="DT17" s="12">
        <v>0</v>
      </c>
      <c r="DU17" s="12">
        <v>0</v>
      </c>
      <c r="DV17" s="12">
        <v>0</v>
      </c>
      <c r="DW17" s="13"/>
      <c r="DX17" s="12">
        <v>0</v>
      </c>
      <c r="DY17" s="12">
        <v>0</v>
      </c>
      <c r="DZ17" s="12">
        <v>0</v>
      </c>
      <c r="EA17" s="12">
        <v>0</v>
      </c>
      <c r="EB17" s="13"/>
      <c r="EC17" s="12">
        <v>256</v>
      </c>
      <c r="ED17" s="12">
        <v>12800</v>
      </c>
      <c r="EE17" s="12">
        <v>0</v>
      </c>
      <c r="EF17" s="12">
        <v>12800</v>
      </c>
      <c r="EG17" s="13"/>
      <c r="EH17" s="12">
        <v>41328</v>
      </c>
      <c r="EI17" s="12">
        <v>123984</v>
      </c>
      <c r="EJ17" s="12">
        <v>0</v>
      </c>
      <c r="EK17" s="12">
        <v>123984</v>
      </c>
      <c r="EL17" s="13"/>
      <c r="EM17" s="12">
        <v>0</v>
      </c>
      <c r="EN17" s="12">
        <v>0</v>
      </c>
      <c r="EO17" s="12">
        <v>0</v>
      </c>
      <c r="EP17" s="12">
        <v>0</v>
      </c>
      <c r="EQ17" s="13"/>
      <c r="ER17" s="12">
        <v>5381836</v>
      </c>
      <c r="ES17" s="12">
        <v>80000</v>
      </c>
      <c r="ET17" s="12">
        <v>0</v>
      </c>
      <c r="EU17" s="12">
        <v>80000</v>
      </c>
      <c r="EV17" s="13"/>
      <c r="EW17" s="12">
        <v>0</v>
      </c>
      <c r="EX17" s="12">
        <v>0</v>
      </c>
      <c r="EY17" s="12">
        <v>0</v>
      </c>
      <c r="EZ17" s="12">
        <v>0</v>
      </c>
      <c r="FA17" s="13"/>
      <c r="FB17" s="12">
        <v>0</v>
      </c>
      <c r="FC17" s="12">
        <v>25000</v>
      </c>
      <c r="FD17" s="12">
        <v>0</v>
      </c>
      <c r="FE17" s="12">
        <v>25000</v>
      </c>
      <c r="FF17" s="13"/>
      <c r="FG17" s="12">
        <v>0</v>
      </c>
      <c r="FH17" s="12">
        <v>0</v>
      </c>
      <c r="FI17" s="12">
        <v>0</v>
      </c>
      <c r="FJ17" s="12">
        <v>0</v>
      </c>
      <c r="FK17" s="13"/>
      <c r="FL17" s="12">
        <v>24</v>
      </c>
      <c r="FM17" s="12">
        <v>96000</v>
      </c>
      <c r="FN17" s="12">
        <v>0</v>
      </c>
      <c r="FO17" s="12">
        <v>96000</v>
      </c>
      <c r="FP17" s="13"/>
      <c r="FQ17" s="12">
        <v>0</v>
      </c>
      <c r="FR17" s="12">
        <v>0</v>
      </c>
      <c r="FS17" s="12">
        <v>0</v>
      </c>
      <c r="FT17" s="12">
        <v>0</v>
      </c>
      <c r="FU17" s="13"/>
      <c r="FV17" s="12">
        <v>0</v>
      </c>
      <c r="FW17" s="12">
        <v>0</v>
      </c>
      <c r="FX17" s="12">
        <v>0</v>
      </c>
      <c r="FY17" s="12">
        <v>0</v>
      </c>
      <c r="FZ17" s="13"/>
      <c r="GA17" s="12">
        <v>0</v>
      </c>
      <c r="GB17" s="12">
        <v>0</v>
      </c>
      <c r="GC17" s="12">
        <v>0</v>
      </c>
      <c r="GD17" s="12">
        <v>0</v>
      </c>
      <c r="GE17" s="13"/>
      <c r="GF17" s="12">
        <v>208</v>
      </c>
      <c r="GG17" s="12">
        <v>208000</v>
      </c>
      <c r="GH17" s="12">
        <v>0</v>
      </c>
      <c r="GI17" s="12">
        <v>208000</v>
      </c>
      <c r="GJ17" s="13"/>
      <c r="GK17" s="12">
        <v>1</v>
      </c>
      <c r="GL17" s="12">
        <v>13158</v>
      </c>
      <c r="GM17" s="12">
        <v>0</v>
      </c>
      <c r="GN17" s="12">
        <v>13158</v>
      </c>
      <c r="GO17" s="13"/>
      <c r="GP17" s="12">
        <v>0</v>
      </c>
      <c r="GQ17" s="12">
        <v>0</v>
      </c>
      <c r="GR17" s="12">
        <v>0</v>
      </c>
      <c r="GS17" s="12">
        <v>0</v>
      </c>
      <c r="GT17" s="13"/>
      <c r="GU17" s="12">
        <v>0</v>
      </c>
      <c r="GV17" s="12">
        <v>0</v>
      </c>
      <c r="GW17" s="12">
        <v>0</v>
      </c>
      <c r="GX17" s="12">
        <v>0</v>
      </c>
      <c r="GY17" s="13"/>
      <c r="GZ17" s="12">
        <v>0</v>
      </c>
      <c r="HA17" s="12">
        <v>0</v>
      </c>
      <c r="HB17" s="12">
        <v>0</v>
      </c>
      <c r="HC17" s="12">
        <v>0</v>
      </c>
      <c r="HD17" s="13"/>
      <c r="HE17" s="12">
        <v>0</v>
      </c>
      <c r="HF17" s="12">
        <v>0</v>
      </c>
      <c r="HG17" s="12">
        <v>0</v>
      </c>
      <c r="HH17" s="12">
        <v>0</v>
      </c>
      <c r="HI17" s="13"/>
      <c r="HJ17" s="12">
        <v>0</v>
      </c>
      <c r="HK17" s="12">
        <v>0</v>
      </c>
      <c r="HL17" s="12">
        <v>0</v>
      </c>
      <c r="HM17" s="12">
        <v>0</v>
      </c>
      <c r="HN17" s="13"/>
      <c r="HO17" s="12">
        <v>0</v>
      </c>
      <c r="HP17" s="12">
        <v>0</v>
      </c>
      <c r="HQ17" s="12">
        <v>0</v>
      </c>
      <c r="HR17" s="12">
        <v>0</v>
      </c>
      <c r="HS17" s="13"/>
      <c r="HT17" s="12">
        <v>0</v>
      </c>
      <c r="HU17" s="12">
        <v>0</v>
      </c>
      <c r="HV17" s="12">
        <v>0</v>
      </c>
      <c r="HW17" s="12">
        <v>0</v>
      </c>
      <c r="HX17" s="13"/>
      <c r="HY17" s="12">
        <v>0</v>
      </c>
      <c r="HZ17" s="12">
        <v>0</v>
      </c>
      <c r="IA17" s="12">
        <v>0</v>
      </c>
      <c r="IB17" s="12">
        <v>0</v>
      </c>
      <c r="IC17" s="13"/>
      <c r="ID17" s="12">
        <v>0</v>
      </c>
      <c r="IE17" s="12">
        <v>0</v>
      </c>
      <c r="IF17" s="12">
        <v>0</v>
      </c>
      <c r="IG17" s="12">
        <v>0</v>
      </c>
      <c r="IH17" s="13"/>
      <c r="II17" s="12">
        <v>0</v>
      </c>
      <c r="IJ17" s="12">
        <v>0</v>
      </c>
      <c r="IK17" s="12">
        <v>0</v>
      </c>
      <c r="IL17" s="12">
        <v>0</v>
      </c>
      <c r="IM17" s="13"/>
      <c r="IN17" s="12">
        <v>0</v>
      </c>
      <c r="IO17" s="12">
        <v>0</v>
      </c>
      <c r="IP17" s="12">
        <v>0</v>
      </c>
      <c r="IQ17" s="12">
        <v>0</v>
      </c>
      <c r="IR17" s="13"/>
      <c r="IS17" s="12">
        <v>0</v>
      </c>
      <c r="IT17" s="12">
        <v>0</v>
      </c>
      <c r="IU17" s="12">
        <v>0</v>
      </c>
      <c r="IV17" s="12">
        <v>0</v>
      </c>
      <c r="IW17" s="13"/>
      <c r="IX17" s="12">
        <v>0</v>
      </c>
      <c r="IY17" s="12">
        <v>558942</v>
      </c>
      <c r="IZ17" s="12">
        <v>0</v>
      </c>
      <c r="JA17" s="12">
        <v>558942</v>
      </c>
      <c r="JB17" s="13"/>
    </row>
    <row r="18" spans="1:262" hidden="1">
      <c r="A18" s="10">
        <v>12</v>
      </c>
      <c r="B18" s="11" t="s">
        <v>14</v>
      </c>
      <c r="C18" s="12">
        <v>0</v>
      </c>
      <c r="D18" s="12">
        <v>0</v>
      </c>
      <c r="E18" s="12">
        <v>0</v>
      </c>
      <c r="F18" s="12">
        <v>0</v>
      </c>
      <c r="G18" s="13"/>
      <c r="H18" s="12">
        <v>0</v>
      </c>
      <c r="I18" s="12">
        <v>0</v>
      </c>
      <c r="J18" s="12">
        <v>0</v>
      </c>
      <c r="K18" s="12">
        <v>0</v>
      </c>
      <c r="L18" s="13"/>
      <c r="M18" s="12">
        <v>0</v>
      </c>
      <c r="N18" s="12">
        <v>0</v>
      </c>
      <c r="O18" s="12">
        <v>0</v>
      </c>
      <c r="P18" s="12">
        <v>0</v>
      </c>
      <c r="Q18" s="13"/>
      <c r="R18" s="12">
        <v>0</v>
      </c>
      <c r="S18" s="12">
        <v>0</v>
      </c>
      <c r="T18" s="12">
        <v>0</v>
      </c>
      <c r="U18" s="12">
        <v>0</v>
      </c>
      <c r="V18" s="13"/>
      <c r="W18" s="12">
        <v>0</v>
      </c>
      <c r="X18" s="12">
        <v>0</v>
      </c>
      <c r="Y18" s="12">
        <v>0</v>
      </c>
      <c r="Z18" s="12">
        <v>0</v>
      </c>
      <c r="AA18" s="13"/>
      <c r="AB18" s="12">
        <v>0</v>
      </c>
      <c r="AC18" s="12">
        <v>0</v>
      </c>
      <c r="AD18" s="12">
        <v>0</v>
      </c>
      <c r="AE18" s="12">
        <v>0</v>
      </c>
      <c r="AF18" s="13"/>
      <c r="AG18" s="12">
        <v>0</v>
      </c>
      <c r="AH18" s="12">
        <v>0</v>
      </c>
      <c r="AI18" s="12">
        <v>0</v>
      </c>
      <c r="AJ18" s="12">
        <v>0</v>
      </c>
      <c r="AK18" s="13"/>
      <c r="AL18" s="12">
        <v>0</v>
      </c>
      <c r="AM18" s="12">
        <v>0</v>
      </c>
      <c r="AN18" s="12">
        <v>0</v>
      </c>
      <c r="AO18" s="12">
        <v>0</v>
      </c>
      <c r="AP18" s="13"/>
      <c r="AQ18" s="12">
        <v>0</v>
      </c>
      <c r="AR18" s="12">
        <v>0</v>
      </c>
      <c r="AS18" s="12">
        <v>0</v>
      </c>
      <c r="AT18" s="12">
        <v>0</v>
      </c>
      <c r="AU18" s="13"/>
      <c r="AV18" s="12">
        <v>0</v>
      </c>
      <c r="AW18" s="12">
        <v>0</v>
      </c>
      <c r="AX18" s="12">
        <v>0</v>
      </c>
      <c r="AY18" s="12">
        <v>0</v>
      </c>
      <c r="AZ18" s="13"/>
      <c r="BA18" s="12">
        <v>0</v>
      </c>
      <c r="BB18" s="12">
        <v>0</v>
      </c>
      <c r="BC18" s="12">
        <v>0</v>
      </c>
      <c r="BD18" s="12">
        <v>0</v>
      </c>
      <c r="BE18" s="13"/>
      <c r="BF18" s="12">
        <v>0</v>
      </c>
      <c r="BG18" s="12">
        <v>0</v>
      </c>
      <c r="BH18" s="12">
        <v>0</v>
      </c>
      <c r="BI18" s="12">
        <v>0</v>
      </c>
      <c r="BJ18" s="13"/>
      <c r="BK18" s="12">
        <v>0</v>
      </c>
      <c r="BL18" s="12">
        <v>0</v>
      </c>
      <c r="BM18" s="12">
        <v>0</v>
      </c>
      <c r="BN18" s="12">
        <v>0</v>
      </c>
      <c r="BO18" s="13"/>
      <c r="BP18" s="12">
        <v>0</v>
      </c>
      <c r="BQ18" s="12">
        <v>0</v>
      </c>
      <c r="BR18" s="12">
        <v>0</v>
      </c>
      <c r="BS18" s="12">
        <v>0</v>
      </c>
      <c r="BT18" s="13"/>
      <c r="BU18" s="12">
        <v>0</v>
      </c>
      <c r="BV18" s="12">
        <v>0</v>
      </c>
      <c r="BW18" s="12">
        <v>0</v>
      </c>
      <c r="BX18" s="12">
        <v>0</v>
      </c>
      <c r="BY18" s="13"/>
      <c r="BZ18" s="12">
        <v>0</v>
      </c>
      <c r="CA18" s="12">
        <v>0</v>
      </c>
      <c r="CB18" s="12">
        <v>0</v>
      </c>
      <c r="CC18" s="12">
        <v>0</v>
      </c>
      <c r="CD18" s="13"/>
      <c r="CE18" s="12">
        <v>0</v>
      </c>
      <c r="CF18" s="12">
        <v>0</v>
      </c>
      <c r="CG18" s="12">
        <v>0</v>
      </c>
      <c r="CH18" s="12">
        <v>0</v>
      </c>
      <c r="CI18" s="13"/>
      <c r="CJ18" s="12">
        <v>0</v>
      </c>
      <c r="CK18" s="12">
        <v>0</v>
      </c>
      <c r="CL18" s="12">
        <v>0</v>
      </c>
      <c r="CM18" s="12">
        <v>0</v>
      </c>
      <c r="CN18" s="13"/>
      <c r="CO18" s="12">
        <v>0</v>
      </c>
      <c r="CP18" s="12">
        <v>0</v>
      </c>
      <c r="CQ18" s="12">
        <v>0</v>
      </c>
      <c r="CR18" s="12">
        <v>0</v>
      </c>
      <c r="CS18" s="13"/>
      <c r="CT18" s="12">
        <v>0</v>
      </c>
      <c r="CU18" s="12">
        <v>0</v>
      </c>
      <c r="CV18" s="12">
        <v>0</v>
      </c>
      <c r="CW18" s="12">
        <v>0</v>
      </c>
      <c r="CX18" s="13"/>
      <c r="CY18" s="12">
        <v>0</v>
      </c>
      <c r="CZ18" s="12">
        <v>0</v>
      </c>
      <c r="DA18" s="12">
        <v>0</v>
      </c>
      <c r="DB18" s="12">
        <v>0</v>
      </c>
      <c r="DC18" s="13"/>
      <c r="DD18" s="12">
        <v>0</v>
      </c>
      <c r="DE18" s="12">
        <v>0</v>
      </c>
      <c r="DF18" s="12">
        <v>0</v>
      </c>
      <c r="DG18" s="12">
        <v>0</v>
      </c>
      <c r="DH18" s="13"/>
      <c r="DI18" s="12">
        <v>0</v>
      </c>
      <c r="DJ18" s="12">
        <v>0</v>
      </c>
      <c r="DK18" s="12">
        <v>0</v>
      </c>
      <c r="DL18" s="12">
        <v>0</v>
      </c>
      <c r="DM18" s="13"/>
      <c r="DN18" s="12">
        <v>0</v>
      </c>
      <c r="DO18" s="12">
        <v>0</v>
      </c>
      <c r="DP18" s="12">
        <v>0</v>
      </c>
      <c r="DQ18" s="12">
        <v>0</v>
      </c>
      <c r="DR18" s="13"/>
      <c r="DS18" s="12">
        <v>0</v>
      </c>
      <c r="DT18" s="12">
        <v>0</v>
      </c>
      <c r="DU18" s="12">
        <v>0</v>
      </c>
      <c r="DV18" s="12">
        <v>0</v>
      </c>
      <c r="DW18" s="13"/>
      <c r="DX18" s="12">
        <v>0</v>
      </c>
      <c r="DY18" s="12">
        <v>0</v>
      </c>
      <c r="DZ18" s="12">
        <v>0</v>
      </c>
      <c r="EA18" s="12">
        <v>0</v>
      </c>
      <c r="EB18" s="13"/>
      <c r="EC18" s="12">
        <v>96</v>
      </c>
      <c r="ED18" s="12">
        <v>4800</v>
      </c>
      <c r="EE18" s="12">
        <v>0</v>
      </c>
      <c r="EF18" s="12">
        <v>4800</v>
      </c>
      <c r="EG18" s="13"/>
      <c r="EH18" s="12">
        <v>27996</v>
      </c>
      <c r="EI18" s="12">
        <v>83988</v>
      </c>
      <c r="EJ18" s="12">
        <v>0</v>
      </c>
      <c r="EK18" s="12">
        <v>83988</v>
      </c>
      <c r="EL18" s="13"/>
      <c r="EM18" s="12">
        <v>0</v>
      </c>
      <c r="EN18" s="12">
        <v>0</v>
      </c>
      <c r="EO18" s="12">
        <v>0</v>
      </c>
      <c r="EP18" s="12">
        <v>0</v>
      </c>
      <c r="EQ18" s="13"/>
      <c r="ER18" s="12">
        <v>2915855</v>
      </c>
      <c r="ES18" s="12">
        <v>50000</v>
      </c>
      <c r="ET18" s="12">
        <v>0</v>
      </c>
      <c r="EU18" s="12">
        <v>50000</v>
      </c>
      <c r="EV18" s="13"/>
      <c r="EW18" s="12">
        <v>0</v>
      </c>
      <c r="EX18" s="12">
        <v>0</v>
      </c>
      <c r="EY18" s="12">
        <v>0</v>
      </c>
      <c r="EZ18" s="12">
        <v>0</v>
      </c>
      <c r="FA18" s="13"/>
      <c r="FB18" s="12">
        <v>0</v>
      </c>
      <c r="FC18" s="12">
        <v>16000</v>
      </c>
      <c r="FD18" s="12">
        <v>0</v>
      </c>
      <c r="FE18" s="12">
        <v>16000</v>
      </c>
      <c r="FF18" s="13"/>
      <c r="FG18" s="12">
        <v>0</v>
      </c>
      <c r="FH18" s="12">
        <v>0</v>
      </c>
      <c r="FI18" s="12">
        <v>0</v>
      </c>
      <c r="FJ18" s="12">
        <v>0</v>
      </c>
      <c r="FK18" s="13"/>
      <c r="FL18" s="12">
        <v>14</v>
      </c>
      <c r="FM18" s="12">
        <v>56000</v>
      </c>
      <c r="FN18" s="12">
        <v>0</v>
      </c>
      <c r="FO18" s="12">
        <v>56000</v>
      </c>
      <c r="FP18" s="13"/>
      <c r="FQ18" s="12">
        <v>0</v>
      </c>
      <c r="FR18" s="12">
        <v>0</v>
      </c>
      <c r="FS18" s="12">
        <v>0</v>
      </c>
      <c r="FT18" s="12">
        <v>0</v>
      </c>
      <c r="FU18" s="13"/>
      <c r="FV18" s="12">
        <v>0</v>
      </c>
      <c r="FW18" s="12">
        <v>0</v>
      </c>
      <c r="FX18" s="12">
        <v>0</v>
      </c>
      <c r="FY18" s="12">
        <v>0</v>
      </c>
      <c r="FZ18" s="13"/>
      <c r="GA18" s="12">
        <v>0</v>
      </c>
      <c r="GB18" s="12">
        <v>0</v>
      </c>
      <c r="GC18" s="12">
        <v>0</v>
      </c>
      <c r="GD18" s="12">
        <v>0</v>
      </c>
      <c r="GE18" s="13"/>
      <c r="GF18" s="12">
        <v>98</v>
      </c>
      <c r="GG18" s="12">
        <v>98000</v>
      </c>
      <c r="GH18" s="12">
        <v>0</v>
      </c>
      <c r="GI18" s="12">
        <v>98000</v>
      </c>
      <c r="GJ18" s="13"/>
      <c r="GK18" s="12">
        <v>1</v>
      </c>
      <c r="GL18" s="12">
        <v>13158</v>
      </c>
      <c r="GM18" s="12">
        <v>0</v>
      </c>
      <c r="GN18" s="12">
        <v>13158</v>
      </c>
      <c r="GO18" s="13"/>
      <c r="GP18" s="12">
        <v>0</v>
      </c>
      <c r="GQ18" s="12">
        <v>0</v>
      </c>
      <c r="GR18" s="12">
        <v>0</v>
      </c>
      <c r="GS18" s="12">
        <v>0</v>
      </c>
      <c r="GT18" s="13"/>
      <c r="GU18" s="12">
        <v>0</v>
      </c>
      <c r="GV18" s="12">
        <v>0</v>
      </c>
      <c r="GW18" s="12">
        <v>0</v>
      </c>
      <c r="GX18" s="12">
        <v>0</v>
      </c>
      <c r="GY18" s="13"/>
      <c r="GZ18" s="12">
        <v>0</v>
      </c>
      <c r="HA18" s="12">
        <v>0</v>
      </c>
      <c r="HB18" s="12">
        <v>0</v>
      </c>
      <c r="HC18" s="12">
        <v>0</v>
      </c>
      <c r="HD18" s="13"/>
      <c r="HE18" s="12">
        <v>0</v>
      </c>
      <c r="HF18" s="12">
        <v>0</v>
      </c>
      <c r="HG18" s="12">
        <v>0</v>
      </c>
      <c r="HH18" s="12">
        <v>0</v>
      </c>
      <c r="HI18" s="13"/>
      <c r="HJ18" s="12">
        <v>0</v>
      </c>
      <c r="HK18" s="12">
        <v>0</v>
      </c>
      <c r="HL18" s="12">
        <v>0</v>
      </c>
      <c r="HM18" s="12">
        <v>0</v>
      </c>
      <c r="HN18" s="13"/>
      <c r="HO18" s="12">
        <v>0</v>
      </c>
      <c r="HP18" s="12">
        <v>0</v>
      </c>
      <c r="HQ18" s="12">
        <v>0</v>
      </c>
      <c r="HR18" s="12">
        <v>0</v>
      </c>
      <c r="HS18" s="13"/>
      <c r="HT18" s="12">
        <v>0</v>
      </c>
      <c r="HU18" s="12">
        <v>0</v>
      </c>
      <c r="HV18" s="12">
        <v>0</v>
      </c>
      <c r="HW18" s="12">
        <v>0</v>
      </c>
      <c r="HX18" s="13"/>
      <c r="HY18" s="12">
        <v>0</v>
      </c>
      <c r="HZ18" s="12">
        <v>0</v>
      </c>
      <c r="IA18" s="12">
        <v>0</v>
      </c>
      <c r="IB18" s="12">
        <v>0</v>
      </c>
      <c r="IC18" s="13"/>
      <c r="ID18" s="12">
        <v>0</v>
      </c>
      <c r="IE18" s="12">
        <v>0</v>
      </c>
      <c r="IF18" s="12">
        <v>0</v>
      </c>
      <c r="IG18" s="12">
        <v>0</v>
      </c>
      <c r="IH18" s="13"/>
      <c r="II18" s="12">
        <v>0</v>
      </c>
      <c r="IJ18" s="12">
        <v>0</v>
      </c>
      <c r="IK18" s="12">
        <v>0</v>
      </c>
      <c r="IL18" s="12">
        <v>0</v>
      </c>
      <c r="IM18" s="13"/>
      <c r="IN18" s="12">
        <v>0</v>
      </c>
      <c r="IO18" s="12">
        <v>0</v>
      </c>
      <c r="IP18" s="12">
        <v>0</v>
      </c>
      <c r="IQ18" s="12">
        <v>0</v>
      </c>
      <c r="IR18" s="13"/>
      <c r="IS18" s="12">
        <v>0</v>
      </c>
      <c r="IT18" s="12">
        <v>0</v>
      </c>
      <c r="IU18" s="12">
        <v>0</v>
      </c>
      <c r="IV18" s="12">
        <v>0</v>
      </c>
      <c r="IW18" s="13"/>
      <c r="IX18" s="12">
        <v>0</v>
      </c>
      <c r="IY18" s="12">
        <v>321946</v>
      </c>
      <c r="IZ18" s="12">
        <v>0</v>
      </c>
      <c r="JA18" s="12">
        <v>321946</v>
      </c>
      <c r="JB18" s="13"/>
    </row>
    <row r="19" spans="1:262" hidden="1">
      <c r="A19" s="10">
        <v>13</v>
      </c>
      <c r="B19" s="11" t="s">
        <v>15</v>
      </c>
      <c r="C19" s="12">
        <v>0</v>
      </c>
      <c r="D19" s="12">
        <v>0</v>
      </c>
      <c r="E19" s="12">
        <v>0</v>
      </c>
      <c r="F19" s="12">
        <v>0</v>
      </c>
      <c r="G19" s="13"/>
      <c r="H19" s="12">
        <v>0</v>
      </c>
      <c r="I19" s="12">
        <v>0</v>
      </c>
      <c r="J19" s="12">
        <v>0</v>
      </c>
      <c r="K19" s="12">
        <v>0</v>
      </c>
      <c r="L19" s="13"/>
      <c r="M19" s="12">
        <v>0</v>
      </c>
      <c r="N19" s="12">
        <v>0</v>
      </c>
      <c r="O19" s="12">
        <v>0</v>
      </c>
      <c r="P19" s="12">
        <v>0</v>
      </c>
      <c r="Q19" s="13"/>
      <c r="R19" s="12">
        <v>0</v>
      </c>
      <c r="S19" s="12">
        <v>0</v>
      </c>
      <c r="T19" s="12">
        <v>0</v>
      </c>
      <c r="U19" s="12">
        <v>0</v>
      </c>
      <c r="V19" s="13"/>
      <c r="W19" s="12">
        <v>0</v>
      </c>
      <c r="X19" s="12">
        <v>0</v>
      </c>
      <c r="Y19" s="12">
        <v>0</v>
      </c>
      <c r="Z19" s="12">
        <v>0</v>
      </c>
      <c r="AA19" s="13"/>
      <c r="AB19" s="12">
        <v>0</v>
      </c>
      <c r="AC19" s="12">
        <v>0</v>
      </c>
      <c r="AD19" s="12">
        <v>0</v>
      </c>
      <c r="AE19" s="12">
        <v>0</v>
      </c>
      <c r="AF19" s="13"/>
      <c r="AG19" s="12">
        <v>0</v>
      </c>
      <c r="AH19" s="12">
        <v>0</v>
      </c>
      <c r="AI19" s="12">
        <v>0</v>
      </c>
      <c r="AJ19" s="12">
        <v>0</v>
      </c>
      <c r="AK19" s="13"/>
      <c r="AL19" s="12">
        <v>0</v>
      </c>
      <c r="AM19" s="12">
        <v>0</v>
      </c>
      <c r="AN19" s="12">
        <v>0</v>
      </c>
      <c r="AO19" s="12">
        <v>0</v>
      </c>
      <c r="AP19" s="13"/>
      <c r="AQ19" s="12">
        <v>0</v>
      </c>
      <c r="AR19" s="12">
        <v>0</v>
      </c>
      <c r="AS19" s="12">
        <v>0</v>
      </c>
      <c r="AT19" s="12">
        <v>0</v>
      </c>
      <c r="AU19" s="13"/>
      <c r="AV19" s="12">
        <v>0</v>
      </c>
      <c r="AW19" s="12">
        <v>0</v>
      </c>
      <c r="AX19" s="12">
        <v>0</v>
      </c>
      <c r="AY19" s="12">
        <v>0</v>
      </c>
      <c r="AZ19" s="13"/>
      <c r="BA19" s="12">
        <v>0</v>
      </c>
      <c r="BB19" s="12">
        <v>0</v>
      </c>
      <c r="BC19" s="12">
        <v>0</v>
      </c>
      <c r="BD19" s="12">
        <v>0</v>
      </c>
      <c r="BE19" s="13"/>
      <c r="BF19" s="12">
        <v>0</v>
      </c>
      <c r="BG19" s="12">
        <v>0</v>
      </c>
      <c r="BH19" s="12">
        <v>0</v>
      </c>
      <c r="BI19" s="12">
        <v>0</v>
      </c>
      <c r="BJ19" s="13"/>
      <c r="BK19" s="12">
        <v>0</v>
      </c>
      <c r="BL19" s="12">
        <v>0</v>
      </c>
      <c r="BM19" s="12">
        <v>0</v>
      </c>
      <c r="BN19" s="12">
        <v>0</v>
      </c>
      <c r="BO19" s="13"/>
      <c r="BP19" s="12">
        <v>0</v>
      </c>
      <c r="BQ19" s="12">
        <v>0</v>
      </c>
      <c r="BR19" s="12">
        <v>0</v>
      </c>
      <c r="BS19" s="12">
        <v>0</v>
      </c>
      <c r="BT19" s="13"/>
      <c r="BU19" s="12">
        <v>0</v>
      </c>
      <c r="BV19" s="12">
        <v>0</v>
      </c>
      <c r="BW19" s="12">
        <v>0</v>
      </c>
      <c r="BX19" s="12">
        <v>0</v>
      </c>
      <c r="BY19" s="13"/>
      <c r="BZ19" s="12">
        <v>0</v>
      </c>
      <c r="CA19" s="12">
        <v>0</v>
      </c>
      <c r="CB19" s="12">
        <v>0</v>
      </c>
      <c r="CC19" s="12">
        <v>0</v>
      </c>
      <c r="CD19" s="13"/>
      <c r="CE19" s="12">
        <v>0</v>
      </c>
      <c r="CF19" s="12">
        <v>0</v>
      </c>
      <c r="CG19" s="12">
        <v>0</v>
      </c>
      <c r="CH19" s="12">
        <v>0</v>
      </c>
      <c r="CI19" s="13"/>
      <c r="CJ19" s="12">
        <v>0</v>
      </c>
      <c r="CK19" s="12">
        <v>0</v>
      </c>
      <c r="CL19" s="12">
        <v>0</v>
      </c>
      <c r="CM19" s="12">
        <v>0</v>
      </c>
      <c r="CN19" s="13"/>
      <c r="CO19" s="12">
        <v>0</v>
      </c>
      <c r="CP19" s="12">
        <v>0</v>
      </c>
      <c r="CQ19" s="12">
        <v>0</v>
      </c>
      <c r="CR19" s="12">
        <v>0</v>
      </c>
      <c r="CS19" s="13"/>
      <c r="CT19" s="12">
        <v>0</v>
      </c>
      <c r="CU19" s="12">
        <v>0</v>
      </c>
      <c r="CV19" s="12">
        <v>0</v>
      </c>
      <c r="CW19" s="12">
        <v>0</v>
      </c>
      <c r="CX19" s="13"/>
      <c r="CY19" s="12">
        <v>0</v>
      </c>
      <c r="CZ19" s="12">
        <v>0</v>
      </c>
      <c r="DA19" s="12">
        <v>0</v>
      </c>
      <c r="DB19" s="12">
        <v>0</v>
      </c>
      <c r="DC19" s="13"/>
      <c r="DD19" s="12">
        <v>0</v>
      </c>
      <c r="DE19" s="12">
        <v>0</v>
      </c>
      <c r="DF19" s="12">
        <v>0</v>
      </c>
      <c r="DG19" s="12">
        <v>0</v>
      </c>
      <c r="DH19" s="13"/>
      <c r="DI19" s="12">
        <v>0</v>
      </c>
      <c r="DJ19" s="12">
        <v>0</v>
      </c>
      <c r="DK19" s="12">
        <v>0</v>
      </c>
      <c r="DL19" s="12">
        <v>0</v>
      </c>
      <c r="DM19" s="13"/>
      <c r="DN19" s="12">
        <v>0</v>
      </c>
      <c r="DO19" s="12">
        <v>0</v>
      </c>
      <c r="DP19" s="12">
        <v>0</v>
      </c>
      <c r="DQ19" s="12">
        <v>0</v>
      </c>
      <c r="DR19" s="13"/>
      <c r="DS19" s="12">
        <v>0</v>
      </c>
      <c r="DT19" s="12">
        <v>0</v>
      </c>
      <c r="DU19" s="12">
        <v>0</v>
      </c>
      <c r="DV19" s="12">
        <v>0</v>
      </c>
      <c r="DW19" s="13"/>
      <c r="DX19" s="12">
        <v>0</v>
      </c>
      <c r="DY19" s="12">
        <v>0</v>
      </c>
      <c r="DZ19" s="12">
        <v>0</v>
      </c>
      <c r="EA19" s="12">
        <v>0</v>
      </c>
      <c r="EB19" s="13"/>
      <c r="EC19" s="12">
        <v>96</v>
      </c>
      <c r="ED19" s="12">
        <v>4800</v>
      </c>
      <c r="EE19" s="12">
        <v>0</v>
      </c>
      <c r="EF19" s="12">
        <v>4800</v>
      </c>
      <c r="EG19" s="13"/>
      <c r="EH19" s="12">
        <v>18048</v>
      </c>
      <c r="EI19" s="12">
        <v>54144</v>
      </c>
      <c r="EJ19" s="12">
        <v>0</v>
      </c>
      <c r="EK19" s="12">
        <v>54144</v>
      </c>
      <c r="EL19" s="13"/>
      <c r="EM19" s="12">
        <v>0</v>
      </c>
      <c r="EN19" s="12">
        <v>0</v>
      </c>
      <c r="EO19" s="12">
        <v>0</v>
      </c>
      <c r="EP19" s="12">
        <v>0</v>
      </c>
      <c r="EQ19" s="13"/>
      <c r="ER19" s="12">
        <v>2147974</v>
      </c>
      <c r="ES19" s="12">
        <v>50000</v>
      </c>
      <c r="ET19" s="12">
        <v>0</v>
      </c>
      <c r="EU19" s="12">
        <v>50000</v>
      </c>
      <c r="EV19" s="13"/>
      <c r="EW19" s="12">
        <v>0</v>
      </c>
      <c r="EX19" s="12">
        <v>0</v>
      </c>
      <c r="EY19" s="12">
        <v>0</v>
      </c>
      <c r="EZ19" s="12">
        <v>0</v>
      </c>
      <c r="FA19" s="13"/>
      <c r="FB19" s="12">
        <v>0</v>
      </c>
      <c r="FC19" s="12">
        <v>10000</v>
      </c>
      <c r="FD19" s="12">
        <v>0</v>
      </c>
      <c r="FE19" s="12">
        <v>10000</v>
      </c>
      <c r="FF19" s="13"/>
      <c r="FG19" s="12">
        <v>0</v>
      </c>
      <c r="FH19" s="12">
        <v>0</v>
      </c>
      <c r="FI19" s="12">
        <v>0</v>
      </c>
      <c r="FJ19" s="12">
        <v>0</v>
      </c>
      <c r="FK19" s="13"/>
      <c r="FL19" s="12">
        <v>10</v>
      </c>
      <c r="FM19" s="12">
        <v>40000</v>
      </c>
      <c r="FN19" s="12">
        <v>0</v>
      </c>
      <c r="FO19" s="12">
        <v>40000</v>
      </c>
      <c r="FP19" s="13"/>
      <c r="FQ19" s="12">
        <v>0</v>
      </c>
      <c r="FR19" s="12">
        <v>0</v>
      </c>
      <c r="FS19" s="12">
        <v>0</v>
      </c>
      <c r="FT19" s="12">
        <v>0</v>
      </c>
      <c r="FU19" s="13"/>
      <c r="FV19" s="12">
        <v>0</v>
      </c>
      <c r="FW19" s="12">
        <v>0</v>
      </c>
      <c r="FX19" s="12">
        <v>0</v>
      </c>
      <c r="FY19" s="12">
        <v>0</v>
      </c>
      <c r="FZ19" s="13"/>
      <c r="GA19" s="12">
        <v>0</v>
      </c>
      <c r="GB19" s="12">
        <v>0</v>
      </c>
      <c r="GC19" s="12">
        <v>0</v>
      </c>
      <c r="GD19" s="12">
        <v>0</v>
      </c>
      <c r="GE19" s="13"/>
      <c r="GF19" s="12">
        <v>132</v>
      </c>
      <c r="GG19" s="12">
        <v>132000</v>
      </c>
      <c r="GH19" s="12">
        <v>0</v>
      </c>
      <c r="GI19" s="12">
        <v>132000</v>
      </c>
      <c r="GJ19" s="13"/>
      <c r="GK19" s="12">
        <v>1</v>
      </c>
      <c r="GL19" s="12">
        <v>13158</v>
      </c>
      <c r="GM19" s="12">
        <v>0</v>
      </c>
      <c r="GN19" s="12">
        <v>13158</v>
      </c>
      <c r="GO19" s="13"/>
      <c r="GP19" s="12">
        <v>0</v>
      </c>
      <c r="GQ19" s="12">
        <v>0</v>
      </c>
      <c r="GR19" s="12">
        <v>0</v>
      </c>
      <c r="GS19" s="12">
        <v>0</v>
      </c>
      <c r="GT19" s="13"/>
      <c r="GU19" s="12">
        <v>0</v>
      </c>
      <c r="GV19" s="12">
        <v>0</v>
      </c>
      <c r="GW19" s="12">
        <v>0</v>
      </c>
      <c r="GX19" s="12">
        <v>0</v>
      </c>
      <c r="GY19" s="13"/>
      <c r="GZ19" s="12">
        <v>0</v>
      </c>
      <c r="HA19" s="12">
        <v>0</v>
      </c>
      <c r="HB19" s="12">
        <v>0</v>
      </c>
      <c r="HC19" s="12">
        <v>0</v>
      </c>
      <c r="HD19" s="13"/>
      <c r="HE19" s="12">
        <v>0</v>
      </c>
      <c r="HF19" s="12">
        <v>0</v>
      </c>
      <c r="HG19" s="12">
        <v>0</v>
      </c>
      <c r="HH19" s="12">
        <v>0</v>
      </c>
      <c r="HI19" s="13"/>
      <c r="HJ19" s="12">
        <v>0</v>
      </c>
      <c r="HK19" s="12">
        <v>0</v>
      </c>
      <c r="HL19" s="12">
        <v>0</v>
      </c>
      <c r="HM19" s="12">
        <v>0</v>
      </c>
      <c r="HN19" s="13"/>
      <c r="HO19" s="12">
        <v>0</v>
      </c>
      <c r="HP19" s="12">
        <v>0</v>
      </c>
      <c r="HQ19" s="12">
        <v>0</v>
      </c>
      <c r="HR19" s="12">
        <v>0</v>
      </c>
      <c r="HS19" s="13"/>
      <c r="HT19" s="12">
        <v>0</v>
      </c>
      <c r="HU19" s="12">
        <v>0</v>
      </c>
      <c r="HV19" s="12">
        <v>0</v>
      </c>
      <c r="HW19" s="12">
        <v>0</v>
      </c>
      <c r="HX19" s="13"/>
      <c r="HY19" s="12">
        <v>0</v>
      </c>
      <c r="HZ19" s="12">
        <v>0</v>
      </c>
      <c r="IA19" s="12">
        <v>0</v>
      </c>
      <c r="IB19" s="12">
        <v>0</v>
      </c>
      <c r="IC19" s="13"/>
      <c r="ID19" s="12">
        <v>0</v>
      </c>
      <c r="IE19" s="12">
        <v>0</v>
      </c>
      <c r="IF19" s="12">
        <v>0</v>
      </c>
      <c r="IG19" s="12">
        <v>0</v>
      </c>
      <c r="IH19" s="13"/>
      <c r="II19" s="12">
        <v>0</v>
      </c>
      <c r="IJ19" s="12">
        <v>0</v>
      </c>
      <c r="IK19" s="12">
        <v>0</v>
      </c>
      <c r="IL19" s="12">
        <v>0</v>
      </c>
      <c r="IM19" s="13"/>
      <c r="IN19" s="12">
        <v>0</v>
      </c>
      <c r="IO19" s="12">
        <v>0</v>
      </c>
      <c r="IP19" s="12">
        <v>0</v>
      </c>
      <c r="IQ19" s="12">
        <v>0</v>
      </c>
      <c r="IR19" s="13"/>
      <c r="IS19" s="12">
        <v>0</v>
      </c>
      <c r="IT19" s="12">
        <v>0</v>
      </c>
      <c r="IU19" s="12">
        <v>0</v>
      </c>
      <c r="IV19" s="12">
        <v>0</v>
      </c>
      <c r="IW19" s="13"/>
      <c r="IX19" s="12">
        <v>0</v>
      </c>
      <c r="IY19" s="12">
        <v>304102</v>
      </c>
      <c r="IZ19" s="12">
        <v>0</v>
      </c>
      <c r="JA19" s="12">
        <v>304102</v>
      </c>
      <c r="JB19" s="13"/>
    </row>
    <row r="20" spans="1:262" hidden="1">
      <c r="A20" s="10">
        <v>14</v>
      </c>
      <c r="B20" s="11" t="s">
        <v>16</v>
      </c>
      <c r="C20" s="12">
        <v>0</v>
      </c>
      <c r="D20" s="12">
        <v>0</v>
      </c>
      <c r="E20" s="12">
        <v>0</v>
      </c>
      <c r="F20" s="12">
        <v>0</v>
      </c>
      <c r="G20" s="13"/>
      <c r="H20" s="12">
        <v>0</v>
      </c>
      <c r="I20" s="12">
        <v>0</v>
      </c>
      <c r="J20" s="12">
        <v>0</v>
      </c>
      <c r="K20" s="12">
        <v>0</v>
      </c>
      <c r="L20" s="13"/>
      <c r="M20" s="12">
        <v>0</v>
      </c>
      <c r="N20" s="12">
        <v>0</v>
      </c>
      <c r="O20" s="12">
        <v>0</v>
      </c>
      <c r="P20" s="12">
        <v>0</v>
      </c>
      <c r="Q20" s="13"/>
      <c r="R20" s="12">
        <v>0</v>
      </c>
      <c r="S20" s="12">
        <v>0</v>
      </c>
      <c r="T20" s="12">
        <v>0</v>
      </c>
      <c r="U20" s="12">
        <v>0</v>
      </c>
      <c r="V20" s="13"/>
      <c r="W20" s="12">
        <v>0</v>
      </c>
      <c r="X20" s="12">
        <v>0</v>
      </c>
      <c r="Y20" s="12">
        <v>0</v>
      </c>
      <c r="Z20" s="12">
        <v>0</v>
      </c>
      <c r="AA20" s="13"/>
      <c r="AB20" s="12">
        <v>0</v>
      </c>
      <c r="AC20" s="12">
        <v>0</v>
      </c>
      <c r="AD20" s="12">
        <v>0</v>
      </c>
      <c r="AE20" s="12">
        <v>0</v>
      </c>
      <c r="AF20" s="13"/>
      <c r="AG20" s="12">
        <v>0</v>
      </c>
      <c r="AH20" s="12">
        <v>0</v>
      </c>
      <c r="AI20" s="12">
        <v>0</v>
      </c>
      <c r="AJ20" s="12">
        <v>0</v>
      </c>
      <c r="AK20" s="13"/>
      <c r="AL20" s="12">
        <v>0</v>
      </c>
      <c r="AM20" s="12">
        <v>0</v>
      </c>
      <c r="AN20" s="12">
        <v>0</v>
      </c>
      <c r="AO20" s="12">
        <v>0</v>
      </c>
      <c r="AP20" s="13"/>
      <c r="AQ20" s="12">
        <v>0</v>
      </c>
      <c r="AR20" s="12">
        <v>0</v>
      </c>
      <c r="AS20" s="12">
        <v>0</v>
      </c>
      <c r="AT20" s="12">
        <v>0</v>
      </c>
      <c r="AU20" s="13"/>
      <c r="AV20" s="12">
        <v>0</v>
      </c>
      <c r="AW20" s="12">
        <v>0</v>
      </c>
      <c r="AX20" s="12">
        <v>0</v>
      </c>
      <c r="AY20" s="12">
        <v>0</v>
      </c>
      <c r="AZ20" s="13"/>
      <c r="BA20" s="12">
        <v>0</v>
      </c>
      <c r="BB20" s="12">
        <v>0</v>
      </c>
      <c r="BC20" s="12">
        <v>0</v>
      </c>
      <c r="BD20" s="12">
        <v>0</v>
      </c>
      <c r="BE20" s="13"/>
      <c r="BF20" s="12">
        <v>0</v>
      </c>
      <c r="BG20" s="12">
        <v>0</v>
      </c>
      <c r="BH20" s="12">
        <v>0</v>
      </c>
      <c r="BI20" s="12">
        <v>0</v>
      </c>
      <c r="BJ20" s="13"/>
      <c r="BK20" s="12">
        <v>0</v>
      </c>
      <c r="BL20" s="12">
        <v>0</v>
      </c>
      <c r="BM20" s="12">
        <v>0</v>
      </c>
      <c r="BN20" s="12">
        <v>0</v>
      </c>
      <c r="BO20" s="13"/>
      <c r="BP20" s="12">
        <v>0</v>
      </c>
      <c r="BQ20" s="12">
        <v>0</v>
      </c>
      <c r="BR20" s="12">
        <v>0</v>
      </c>
      <c r="BS20" s="12">
        <v>0</v>
      </c>
      <c r="BT20" s="13"/>
      <c r="BU20" s="12">
        <v>0</v>
      </c>
      <c r="BV20" s="12">
        <v>0</v>
      </c>
      <c r="BW20" s="12">
        <v>0</v>
      </c>
      <c r="BX20" s="12">
        <v>0</v>
      </c>
      <c r="BY20" s="13"/>
      <c r="BZ20" s="12">
        <v>0</v>
      </c>
      <c r="CA20" s="12">
        <v>0</v>
      </c>
      <c r="CB20" s="12">
        <v>0</v>
      </c>
      <c r="CC20" s="12">
        <v>0</v>
      </c>
      <c r="CD20" s="13"/>
      <c r="CE20" s="12">
        <v>0</v>
      </c>
      <c r="CF20" s="12">
        <v>0</v>
      </c>
      <c r="CG20" s="12">
        <v>0</v>
      </c>
      <c r="CH20" s="12">
        <v>0</v>
      </c>
      <c r="CI20" s="13"/>
      <c r="CJ20" s="12">
        <v>0</v>
      </c>
      <c r="CK20" s="12">
        <v>0</v>
      </c>
      <c r="CL20" s="12">
        <v>0</v>
      </c>
      <c r="CM20" s="12">
        <v>0</v>
      </c>
      <c r="CN20" s="13"/>
      <c r="CO20" s="12">
        <v>0</v>
      </c>
      <c r="CP20" s="12">
        <v>0</v>
      </c>
      <c r="CQ20" s="12">
        <v>0</v>
      </c>
      <c r="CR20" s="12">
        <v>0</v>
      </c>
      <c r="CS20" s="13"/>
      <c r="CT20" s="12">
        <v>0</v>
      </c>
      <c r="CU20" s="12">
        <v>0</v>
      </c>
      <c r="CV20" s="12">
        <v>0</v>
      </c>
      <c r="CW20" s="12">
        <v>0</v>
      </c>
      <c r="CX20" s="13"/>
      <c r="CY20" s="12">
        <v>0</v>
      </c>
      <c r="CZ20" s="12">
        <v>0</v>
      </c>
      <c r="DA20" s="12">
        <v>0</v>
      </c>
      <c r="DB20" s="12">
        <v>0</v>
      </c>
      <c r="DC20" s="13"/>
      <c r="DD20" s="12">
        <v>0</v>
      </c>
      <c r="DE20" s="12">
        <v>0</v>
      </c>
      <c r="DF20" s="12">
        <v>0</v>
      </c>
      <c r="DG20" s="12">
        <v>0</v>
      </c>
      <c r="DH20" s="13"/>
      <c r="DI20" s="12">
        <v>0</v>
      </c>
      <c r="DJ20" s="12">
        <v>0</v>
      </c>
      <c r="DK20" s="12">
        <v>0</v>
      </c>
      <c r="DL20" s="12">
        <v>0</v>
      </c>
      <c r="DM20" s="13"/>
      <c r="DN20" s="12">
        <v>0</v>
      </c>
      <c r="DO20" s="12">
        <v>0</v>
      </c>
      <c r="DP20" s="12">
        <v>0</v>
      </c>
      <c r="DQ20" s="12">
        <v>0</v>
      </c>
      <c r="DR20" s="13"/>
      <c r="DS20" s="12">
        <v>0</v>
      </c>
      <c r="DT20" s="12">
        <v>0</v>
      </c>
      <c r="DU20" s="12">
        <v>0</v>
      </c>
      <c r="DV20" s="12">
        <v>0</v>
      </c>
      <c r="DW20" s="13"/>
      <c r="DX20" s="12">
        <v>0</v>
      </c>
      <c r="DY20" s="12">
        <v>0</v>
      </c>
      <c r="DZ20" s="12">
        <v>0</v>
      </c>
      <c r="EA20" s="12">
        <v>0</v>
      </c>
      <c r="EB20" s="13"/>
      <c r="EC20" s="12">
        <v>96</v>
      </c>
      <c r="ED20" s="12">
        <v>4800</v>
      </c>
      <c r="EE20" s="12">
        <v>0</v>
      </c>
      <c r="EF20" s="12">
        <v>4800</v>
      </c>
      <c r="EG20" s="13"/>
      <c r="EH20" s="12">
        <v>10440</v>
      </c>
      <c r="EI20" s="12">
        <v>31320</v>
      </c>
      <c r="EJ20" s="12">
        <v>0</v>
      </c>
      <c r="EK20" s="12">
        <v>31320</v>
      </c>
      <c r="EL20" s="13"/>
      <c r="EM20" s="12">
        <v>0</v>
      </c>
      <c r="EN20" s="12">
        <v>0</v>
      </c>
      <c r="EO20" s="12">
        <v>0</v>
      </c>
      <c r="EP20" s="12">
        <v>0</v>
      </c>
      <c r="EQ20" s="13"/>
      <c r="ER20" s="12">
        <v>1330641</v>
      </c>
      <c r="ES20" s="12">
        <v>50000</v>
      </c>
      <c r="ET20" s="12">
        <v>0</v>
      </c>
      <c r="EU20" s="12">
        <v>50000</v>
      </c>
      <c r="EV20" s="13"/>
      <c r="EW20" s="12">
        <v>0</v>
      </c>
      <c r="EX20" s="12">
        <v>0</v>
      </c>
      <c r="EY20" s="12">
        <v>0</v>
      </c>
      <c r="EZ20" s="12">
        <v>0</v>
      </c>
      <c r="FA20" s="13"/>
      <c r="FB20" s="12">
        <v>0</v>
      </c>
      <c r="FC20" s="12">
        <v>8000</v>
      </c>
      <c r="FD20" s="12">
        <v>0</v>
      </c>
      <c r="FE20" s="12">
        <v>8000</v>
      </c>
      <c r="FF20" s="13"/>
      <c r="FG20" s="12">
        <v>0</v>
      </c>
      <c r="FH20" s="12">
        <v>0</v>
      </c>
      <c r="FI20" s="12">
        <v>0</v>
      </c>
      <c r="FJ20" s="12">
        <v>0</v>
      </c>
      <c r="FK20" s="13"/>
      <c r="FL20" s="12">
        <v>7</v>
      </c>
      <c r="FM20" s="12">
        <v>28000</v>
      </c>
      <c r="FN20" s="12">
        <v>0</v>
      </c>
      <c r="FO20" s="12">
        <v>28000</v>
      </c>
      <c r="FP20" s="13"/>
      <c r="FQ20" s="12">
        <v>0</v>
      </c>
      <c r="FR20" s="12">
        <v>0</v>
      </c>
      <c r="FS20" s="12">
        <v>0</v>
      </c>
      <c r="FT20" s="12">
        <v>0</v>
      </c>
      <c r="FU20" s="13"/>
      <c r="FV20" s="12">
        <v>0</v>
      </c>
      <c r="FW20" s="12">
        <v>0</v>
      </c>
      <c r="FX20" s="12">
        <v>0</v>
      </c>
      <c r="FY20" s="12">
        <v>0</v>
      </c>
      <c r="FZ20" s="13"/>
      <c r="GA20" s="12">
        <v>0</v>
      </c>
      <c r="GB20" s="12">
        <v>0</v>
      </c>
      <c r="GC20" s="12">
        <v>0</v>
      </c>
      <c r="GD20" s="12">
        <v>0</v>
      </c>
      <c r="GE20" s="13"/>
      <c r="GF20" s="12">
        <v>78</v>
      </c>
      <c r="GG20" s="12">
        <v>78000</v>
      </c>
      <c r="GH20" s="12">
        <v>0</v>
      </c>
      <c r="GI20" s="12">
        <v>78000</v>
      </c>
      <c r="GJ20" s="13"/>
      <c r="GK20" s="12">
        <v>1</v>
      </c>
      <c r="GL20" s="12">
        <v>13158</v>
      </c>
      <c r="GM20" s="12">
        <v>0</v>
      </c>
      <c r="GN20" s="12">
        <v>13158</v>
      </c>
      <c r="GO20" s="13"/>
      <c r="GP20" s="12">
        <v>0</v>
      </c>
      <c r="GQ20" s="12">
        <v>0</v>
      </c>
      <c r="GR20" s="12">
        <v>0</v>
      </c>
      <c r="GS20" s="12">
        <v>0</v>
      </c>
      <c r="GT20" s="13"/>
      <c r="GU20" s="12">
        <v>0</v>
      </c>
      <c r="GV20" s="12">
        <v>0</v>
      </c>
      <c r="GW20" s="12">
        <v>0</v>
      </c>
      <c r="GX20" s="12">
        <v>0</v>
      </c>
      <c r="GY20" s="13"/>
      <c r="GZ20" s="12">
        <v>0</v>
      </c>
      <c r="HA20" s="12">
        <v>0</v>
      </c>
      <c r="HB20" s="12">
        <v>0</v>
      </c>
      <c r="HC20" s="12">
        <v>0</v>
      </c>
      <c r="HD20" s="13"/>
      <c r="HE20" s="12">
        <v>0</v>
      </c>
      <c r="HF20" s="12">
        <v>0</v>
      </c>
      <c r="HG20" s="12">
        <v>0</v>
      </c>
      <c r="HH20" s="12">
        <v>0</v>
      </c>
      <c r="HI20" s="13"/>
      <c r="HJ20" s="12">
        <v>0</v>
      </c>
      <c r="HK20" s="12">
        <v>0</v>
      </c>
      <c r="HL20" s="12">
        <v>0</v>
      </c>
      <c r="HM20" s="12">
        <v>0</v>
      </c>
      <c r="HN20" s="13"/>
      <c r="HO20" s="12">
        <v>0</v>
      </c>
      <c r="HP20" s="12">
        <v>0</v>
      </c>
      <c r="HQ20" s="12">
        <v>0</v>
      </c>
      <c r="HR20" s="12">
        <v>0</v>
      </c>
      <c r="HS20" s="13"/>
      <c r="HT20" s="12">
        <v>0</v>
      </c>
      <c r="HU20" s="12">
        <v>0</v>
      </c>
      <c r="HV20" s="12">
        <v>0</v>
      </c>
      <c r="HW20" s="12">
        <v>0</v>
      </c>
      <c r="HX20" s="13"/>
      <c r="HY20" s="12">
        <v>0</v>
      </c>
      <c r="HZ20" s="12">
        <v>0</v>
      </c>
      <c r="IA20" s="12">
        <v>0</v>
      </c>
      <c r="IB20" s="12">
        <v>0</v>
      </c>
      <c r="IC20" s="13"/>
      <c r="ID20" s="12">
        <v>0</v>
      </c>
      <c r="IE20" s="12">
        <v>0</v>
      </c>
      <c r="IF20" s="12">
        <v>0</v>
      </c>
      <c r="IG20" s="12">
        <v>0</v>
      </c>
      <c r="IH20" s="13"/>
      <c r="II20" s="12">
        <v>0</v>
      </c>
      <c r="IJ20" s="12">
        <v>0</v>
      </c>
      <c r="IK20" s="12">
        <v>0</v>
      </c>
      <c r="IL20" s="12">
        <v>0</v>
      </c>
      <c r="IM20" s="13"/>
      <c r="IN20" s="12">
        <v>0</v>
      </c>
      <c r="IO20" s="12">
        <v>0</v>
      </c>
      <c r="IP20" s="12">
        <v>0</v>
      </c>
      <c r="IQ20" s="12">
        <v>0</v>
      </c>
      <c r="IR20" s="13"/>
      <c r="IS20" s="12">
        <v>0</v>
      </c>
      <c r="IT20" s="12">
        <v>0</v>
      </c>
      <c r="IU20" s="12">
        <v>0</v>
      </c>
      <c r="IV20" s="12">
        <v>0</v>
      </c>
      <c r="IW20" s="13"/>
      <c r="IX20" s="12">
        <v>0</v>
      </c>
      <c r="IY20" s="12">
        <v>213278</v>
      </c>
      <c r="IZ20" s="12">
        <v>0</v>
      </c>
      <c r="JA20" s="12">
        <v>213278</v>
      </c>
      <c r="JB20" s="13"/>
    </row>
    <row r="21" spans="1:262" hidden="1">
      <c r="A21" s="10">
        <v>15</v>
      </c>
      <c r="B21" s="11" t="s">
        <v>17</v>
      </c>
      <c r="C21" s="12">
        <v>0</v>
      </c>
      <c r="D21" s="12">
        <v>0</v>
      </c>
      <c r="E21" s="12">
        <v>0</v>
      </c>
      <c r="F21" s="12">
        <v>0</v>
      </c>
      <c r="G21" s="13"/>
      <c r="H21" s="12">
        <v>0</v>
      </c>
      <c r="I21" s="12">
        <v>0</v>
      </c>
      <c r="J21" s="12">
        <v>0</v>
      </c>
      <c r="K21" s="12">
        <v>0</v>
      </c>
      <c r="L21" s="13"/>
      <c r="M21" s="12">
        <v>0</v>
      </c>
      <c r="N21" s="12">
        <v>0</v>
      </c>
      <c r="O21" s="12">
        <v>0</v>
      </c>
      <c r="P21" s="12">
        <v>0</v>
      </c>
      <c r="Q21" s="13"/>
      <c r="R21" s="12">
        <v>0</v>
      </c>
      <c r="S21" s="12">
        <v>0</v>
      </c>
      <c r="T21" s="12">
        <v>0</v>
      </c>
      <c r="U21" s="12">
        <v>0</v>
      </c>
      <c r="V21" s="13"/>
      <c r="W21" s="12">
        <v>0</v>
      </c>
      <c r="X21" s="12">
        <v>0</v>
      </c>
      <c r="Y21" s="12">
        <v>0</v>
      </c>
      <c r="Z21" s="12">
        <v>0</v>
      </c>
      <c r="AA21" s="13"/>
      <c r="AB21" s="12">
        <v>0</v>
      </c>
      <c r="AC21" s="12">
        <v>0</v>
      </c>
      <c r="AD21" s="12">
        <v>0</v>
      </c>
      <c r="AE21" s="12">
        <v>0</v>
      </c>
      <c r="AF21" s="13"/>
      <c r="AG21" s="12">
        <v>0</v>
      </c>
      <c r="AH21" s="12">
        <v>0</v>
      </c>
      <c r="AI21" s="12">
        <v>0</v>
      </c>
      <c r="AJ21" s="12">
        <v>0</v>
      </c>
      <c r="AK21" s="13"/>
      <c r="AL21" s="12">
        <v>0</v>
      </c>
      <c r="AM21" s="12">
        <v>0</v>
      </c>
      <c r="AN21" s="12">
        <v>0</v>
      </c>
      <c r="AO21" s="12">
        <v>0</v>
      </c>
      <c r="AP21" s="13"/>
      <c r="AQ21" s="12">
        <v>0</v>
      </c>
      <c r="AR21" s="12">
        <v>0</v>
      </c>
      <c r="AS21" s="12">
        <v>0</v>
      </c>
      <c r="AT21" s="12">
        <v>0</v>
      </c>
      <c r="AU21" s="13"/>
      <c r="AV21" s="12">
        <v>0</v>
      </c>
      <c r="AW21" s="12">
        <v>0</v>
      </c>
      <c r="AX21" s="12">
        <v>0</v>
      </c>
      <c r="AY21" s="12">
        <v>0</v>
      </c>
      <c r="AZ21" s="13"/>
      <c r="BA21" s="12">
        <v>0</v>
      </c>
      <c r="BB21" s="12">
        <v>0</v>
      </c>
      <c r="BC21" s="12">
        <v>0</v>
      </c>
      <c r="BD21" s="12">
        <v>0</v>
      </c>
      <c r="BE21" s="13"/>
      <c r="BF21" s="12">
        <v>0</v>
      </c>
      <c r="BG21" s="12">
        <v>0</v>
      </c>
      <c r="BH21" s="12">
        <v>0</v>
      </c>
      <c r="BI21" s="12">
        <v>0</v>
      </c>
      <c r="BJ21" s="13"/>
      <c r="BK21" s="12">
        <v>0</v>
      </c>
      <c r="BL21" s="12">
        <v>0</v>
      </c>
      <c r="BM21" s="12">
        <v>0</v>
      </c>
      <c r="BN21" s="12">
        <v>0</v>
      </c>
      <c r="BO21" s="13"/>
      <c r="BP21" s="12">
        <v>0</v>
      </c>
      <c r="BQ21" s="12">
        <v>0</v>
      </c>
      <c r="BR21" s="12">
        <v>0</v>
      </c>
      <c r="BS21" s="12">
        <v>0</v>
      </c>
      <c r="BT21" s="13"/>
      <c r="BU21" s="12">
        <v>0</v>
      </c>
      <c r="BV21" s="12">
        <v>0</v>
      </c>
      <c r="BW21" s="12">
        <v>0</v>
      </c>
      <c r="BX21" s="12">
        <v>0</v>
      </c>
      <c r="BY21" s="13"/>
      <c r="BZ21" s="12">
        <v>0</v>
      </c>
      <c r="CA21" s="12">
        <v>0</v>
      </c>
      <c r="CB21" s="12">
        <v>0</v>
      </c>
      <c r="CC21" s="12">
        <v>0</v>
      </c>
      <c r="CD21" s="13"/>
      <c r="CE21" s="12">
        <v>0</v>
      </c>
      <c r="CF21" s="12">
        <v>0</v>
      </c>
      <c r="CG21" s="12">
        <v>0</v>
      </c>
      <c r="CH21" s="12">
        <v>0</v>
      </c>
      <c r="CI21" s="13"/>
      <c r="CJ21" s="12">
        <v>0</v>
      </c>
      <c r="CK21" s="12">
        <v>0</v>
      </c>
      <c r="CL21" s="12">
        <v>0</v>
      </c>
      <c r="CM21" s="12">
        <v>0</v>
      </c>
      <c r="CN21" s="13"/>
      <c r="CO21" s="12">
        <v>0</v>
      </c>
      <c r="CP21" s="12">
        <v>0</v>
      </c>
      <c r="CQ21" s="12">
        <v>0</v>
      </c>
      <c r="CR21" s="12">
        <v>0</v>
      </c>
      <c r="CS21" s="13"/>
      <c r="CT21" s="12">
        <v>0</v>
      </c>
      <c r="CU21" s="12">
        <v>0</v>
      </c>
      <c r="CV21" s="12">
        <v>0</v>
      </c>
      <c r="CW21" s="12">
        <v>0</v>
      </c>
      <c r="CX21" s="13"/>
      <c r="CY21" s="12">
        <v>0</v>
      </c>
      <c r="CZ21" s="12">
        <v>0</v>
      </c>
      <c r="DA21" s="12">
        <v>0</v>
      </c>
      <c r="DB21" s="12">
        <v>0</v>
      </c>
      <c r="DC21" s="13"/>
      <c r="DD21" s="12">
        <v>0</v>
      </c>
      <c r="DE21" s="12">
        <v>0</v>
      </c>
      <c r="DF21" s="12">
        <v>0</v>
      </c>
      <c r="DG21" s="12">
        <v>0</v>
      </c>
      <c r="DH21" s="13"/>
      <c r="DI21" s="12">
        <v>0</v>
      </c>
      <c r="DJ21" s="12">
        <v>0</v>
      </c>
      <c r="DK21" s="12">
        <v>0</v>
      </c>
      <c r="DL21" s="12">
        <v>0</v>
      </c>
      <c r="DM21" s="13"/>
      <c r="DN21" s="12">
        <v>0</v>
      </c>
      <c r="DO21" s="12">
        <v>0</v>
      </c>
      <c r="DP21" s="12">
        <v>0</v>
      </c>
      <c r="DQ21" s="12">
        <v>0</v>
      </c>
      <c r="DR21" s="13"/>
      <c r="DS21" s="12">
        <v>0</v>
      </c>
      <c r="DT21" s="12">
        <v>0</v>
      </c>
      <c r="DU21" s="12">
        <v>0</v>
      </c>
      <c r="DV21" s="12">
        <v>0</v>
      </c>
      <c r="DW21" s="13"/>
      <c r="DX21" s="12">
        <v>0</v>
      </c>
      <c r="DY21" s="12">
        <v>0</v>
      </c>
      <c r="DZ21" s="12">
        <v>0</v>
      </c>
      <c r="EA21" s="12">
        <v>0</v>
      </c>
      <c r="EB21" s="13"/>
      <c r="EC21" s="12">
        <v>128</v>
      </c>
      <c r="ED21" s="12">
        <v>6400</v>
      </c>
      <c r="EE21" s="12">
        <v>0</v>
      </c>
      <c r="EF21" s="12">
        <v>6400</v>
      </c>
      <c r="EG21" s="13"/>
      <c r="EH21" s="12">
        <v>17544</v>
      </c>
      <c r="EI21" s="12">
        <v>52632</v>
      </c>
      <c r="EJ21" s="12">
        <v>0</v>
      </c>
      <c r="EK21" s="12">
        <v>52632</v>
      </c>
      <c r="EL21" s="13"/>
      <c r="EM21" s="12">
        <v>0</v>
      </c>
      <c r="EN21" s="12">
        <v>0</v>
      </c>
      <c r="EO21" s="12">
        <v>0</v>
      </c>
      <c r="EP21" s="12">
        <v>0</v>
      </c>
      <c r="EQ21" s="13"/>
      <c r="ER21" s="12">
        <v>2021229</v>
      </c>
      <c r="ES21" s="12">
        <v>50000</v>
      </c>
      <c r="ET21" s="12">
        <v>0</v>
      </c>
      <c r="EU21" s="12">
        <v>50000</v>
      </c>
      <c r="EV21" s="13"/>
      <c r="EW21" s="12">
        <v>0</v>
      </c>
      <c r="EX21" s="12">
        <v>0</v>
      </c>
      <c r="EY21" s="12">
        <v>0</v>
      </c>
      <c r="EZ21" s="12">
        <v>0</v>
      </c>
      <c r="FA21" s="13"/>
      <c r="FB21" s="12">
        <v>0</v>
      </c>
      <c r="FC21" s="12">
        <v>11000</v>
      </c>
      <c r="FD21" s="12">
        <v>0</v>
      </c>
      <c r="FE21" s="12">
        <v>11000</v>
      </c>
      <c r="FF21" s="13"/>
      <c r="FG21" s="12">
        <v>0</v>
      </c>
      <c r="FH21" s="12">
        <v>0</v>
      </c>
      <c r="FI21" s="12">
        <v>0</v>
      </c>
      <c r="FJ21" s="12">
        <v>0</v>
      </c>
      <c r="FK21" s="13"/>
      <c r="FL21" s="12">
        <v>11</v>
      </c>
      <c r="FM21" s="12">
        <v>44000</v>
      </c>
      <c r="FN21" s="12">
        <v>0</v>
      </c>
      <c r="FO21" s="12">
        <v>44000</v>
      </c>
      <c r="FP21" s="13"/>
      <c r="FQ21" s="12">
        <v>0</v>
      </c>
      <c r="FR21" s="12">
        <v>0</v>
      </c>
      <c r="FS21" s="12">
        <v>0</v>
      </c>
      <c r="FT21" s="12">
        <v>0</v>
      </c>
      <c r="FU21" s="13"/>
      <c r="FV21" s="12">
        <v>0</v>
      </c>
      <c r="FW21" s="12">
        <v>0</v>
      </c>
      <c r="FX21" s="12">
        <v>0</v>
      </c>
      <c r="FY21" s="12">
        <v>0</v>
      </c>
      <c r="FZ21" s="13"/>
      <c r="GA21" s="12">
        <v>0</v>
      </c>
      <c r="GB21" s="12">
        <v>0</v>
      </c>
      <c r="GC21" s="12">
        <v>0</v>
      </c>
      <c r="GD21" s="12">
        <v>0</v>
      </c>
      <c r="GE21" s="13"/>
      <c r="GF21" s="12">
        <v>85</v>
      </c>
      <c r="GG21" s="12">
        <v>85000</v>
      </c>
      <c r="GH21" s="12">
        <v>0</v>
      </c>
      <c r="GI21" s="12">
        <v>85000</v>
      </c>
      <c r="GJ21" s="13"/>
      <c r="GK21" s="12">
        <v>1</v>
      </c>
      <c r="GL21" s="12">
        <v>13158</v>
      </c>
      <c r="GM21" s="12">
        <v>0</v>
      </c>
      <c r="GN21" s="12">
        <v>13158</v>
      </c>
      <c r="GO21" s="13"/>
      <c r="GP21" s="12">
        <v>0</v>
      </c>
      <c r="GQ21" s="12">
        <v>0</v>
      </c>
      <c r="GR21" s="12">
        <v>0</v>
      </c>
      <c r="GS21" s="12">
        <v>0</v>
      </c>
      <c r="GT21" s="13"/>
      <c r="GU21" s="12">
        <v>0</v>
      </c>
      <c r="GV21" s="12">
        <v>0</v>
      </c>
      <c r="GW21" s="12">
        <v>0</v>
      </c>
      <c r="GX21" s="12">
        <v>0</v>
      </c>
      <c r="GY21" s="13"/>
      <c r="GZ21" s="12">
        <v>0</v>
      </c>
      <c r="HA21" s="12">
        <v>0</v>
      </c>
      <c r="HB21" s="12">
        <v>0</v>
      </c>
      <c r="HC21" s="12">
        <v>0</v>
      </c>
      <c r="HD21" s="13"/>
      <c r="HE21" s="12">
        <v>0</v>
      </c>
      <c r="HF21" s="12">
        <v>0</v>
      </c>
      <c r="HG21" s="12">
        <v>0</v>
      </c>
      <c r="HH21" s="12">
        <v>0</v>
      </c>
      <c r="HI21" s="13"/>
      <c r="HJ21" s="12">
        <v>0</v>
      </c>
      <c r="HK21" s="12">
        <v>0</v>
      </c>
      <c r="HL21" s="12">
        <v>0</v>
      </c>
      <c r="HM21" s="12">
        <v>0</v>
      </c>
      <c r="HN21" s="13"/>
      <c r="HO21" s="12">
        <v>0</v>
      </c>
      <c r="HP21" s="12">
        <v>0</v>
      </c>
      <c r="HQ21" s="12">
        <v>0</v>
      </c>
      <c r="HR21" s="12">
        <v>0</v>
      </c>
      <c r="HS21" s="13"/>
      <c r="HT21" s="12">
        <v>0</v>
      </c>
      <c r="HU21" s="12">
        <v>0</v>
      </c>
      <c r="HV21" s="12">
        <v>0</v>
      </c>
      <c r="HW21" s="12">
        <v>0</v>
      </c>
      <c r="HX21" s="13"/>
      <c r="HY21" s="12">
        <v>0</v>
      </c>
      <c r="HZ21" s="12">
        <v>0</v>
      </c>
      <c r="IA21" s="12">
        <v>0</v>
      </c>
      <c r="IB21" s="12">
        <v>0</v>
      </c>
      <c r="IC21" s="13"/>
      <c r="ID21" s="12">
        <v>0</v>
      </c>
      <c r="IE21" s="12">
        <v>0</v>
      </c>
      <c r="IF21" s="12">
        <v>0</v>
      </c>
      <c r="IG21" s="12">
        <v>0</v>
      </c>
      <c r="IH21" s="13"/>
      <c r="II21" s="12">
        <v>0</v>
      </c>
      <c r="IJ21" s="12">
        <v>0</v>
      </c>
      <c r="IK21" s="12">
        <v>0</v>
      </c>
      <c r="IL21" s="12">
        <v>0</v>
      </c>
      <c r="IM21" s="13"/>
      <c r="IN21" s="12">
        <v>0</v>
      </c>
      <c r="IO21" s="12">
        <v>0</v>
      </c>
      <c r="IP21" s="12">
        <v>0</v>
      </c>
      <c r="IQ21" s="12">
        <v>0</v>
      </c>
      <c r="IR21" s="13"/>
      <c r="IS21" s="12">
        <v>0</v>
      </c>
      <c r="IT21" s="12">
        <v>0</v>
      </c>
      <c r="IU21" s="12">
        <v>0</v>
      </c>
      <c r="IV21" s="12">
        <v>0</v>
      </c>
      <c r="IW21" s="13"/>
      <c r="IX21" s="12">
        <v>0</v>
      </c>
      <c r="IY21" s="12">
        <v>262190</v>
      </c>
      <c r="IZ21" s="12">
        <v>0</v>
      </c>
      <c r="JA21" s="12">
        <v>262190</v>
      </c>
      <c r="JB21" s="13"/>
    </row>
    <row r="22" spans="1:262" hidden="1">
      <c r="A22" s="10">
        <v>16</v>
      </c>
      <c r="B22" s="11" t="s">
        <v>18</v>
      </c>
      <c r="C22" s="12">
        <v>0</v>
      </c>
      <c r="D22" s="12">
        <v>0</v>
      </c>
      <c r="E22" s="12">
        <v>0</v>
      </c>
      <c r="F22" s="12">
        <v>0</v>
      </c>
      <c r="G22" s="13"/>
      <c r="H22" s="12">
        <v>0</v>
      </c>
      <c r="I22" s="12">
        <v>0</v>
      </c>
      <c r="J22" s="12">
        <v>0</v>
      </c>
      <c r="K22" s="12">
        <v>0</v>
      </c>
      <c r="L22" s="13"/>
      <c r="M22" s="12">
        <v>0</v>
      </c>
      <c r="N22" s="12">
        <v>0</v>
      </c>
      <c r="O22" s="12">
        <v>0</v>
      </c>
      <c r="P22" s="12">
        <v>0</v>
      </c>
      <c r="Q22" s="13"/>
      <c r="R22" s="12">
        <v>0</v>
      </c>
      <c r="S22" s="12">
        <v>0</v>
      </c>
      <c r="T22" s="12">
        <v>0</v>
      </c>
      <c r="U22" s="12">
        <v>0</v>
      </c>
      <c r="V22" s="13"/>
      <c r="W22" s="12">
        <v>0</v>
      </c>
      <c r="X22" s="12">
        <v>0</v>
      </c>
      <c r="Y22" s="12">
        <v>0</v>
      </c>
      <c r="Z22" s="12">
        <v>0</v>
      </c>
      <c r="AA22" s="13"/>
      <c r="AB22" s="12">
        <v>0</v>
      </c>
      <c r="AC22" s="12">
        <v>0</v>
      </c>
      <c r="AD22" s="12">
        <v>0</v>
      </c>
      <c r="AE22" s="12">
        <v>0</v>
      </c>
      <c r="AF22" s="13"/>
      <c r="AG22" s="12">
        <v>0</v>
      </c>
      <c r="AH22" s="12">
        <v>0</v>
      </c>
      <c r="AI22" s="12">
        <v>0</v>
      </c>
      <c r="AJ22" s="12">
        <v>0</v>
      </c>
      <c r="AK22" s="13"/>
      <c r="AL22" s="12">
        <v>0</v>
      </c>
      <c r="AM22" s="12">
        <v>0</v>
      </c>
      <c r="AN22" s="12">
        <v>0</v>
      </c>
      <c r="AO22" s="12">
        <v>0</v>
      </c>
      <c r="AP22" s="13"/>
      <c r="AQ22" s="12">
        <v>0</v>
      </c>
      <c r="AR22" s="12">
        <v>0</v>
      </c>
      <c r="AS22" s="12">
        <v>0</v>
      </c>
      <c r="AT22" s="12">
        <v>0</v>
      </c>
      <c r="AU22" s="13"/>
      <c r="AV22" s="12">
        <v>0</v>
      </c>
      <c r="AW22" s="12">
        <v>0</v>
      </c>
      <c r="AX22" s="12">
        <v>0</v>
      </c>
      <c r="AY22" s="12">
        <v>0</v>
      </c>
      <c r="AZ22" s="13"/>
      <c r="BA22" s="12">
        <v>0</v>
      </c>
      <c r="BB22" s="12">
        <v>0</v>
      </c>
      <c r="BC22" s="12">
        <v>0</v>
      </c>
      <c r="BD22" s="12">
        <v>0</v>
      </c>
      <c r="BE22" s="13"/>
      <c r="BF22" s="12">
        <v>0</v>
      </c>
      <c r="BG22" s="12">
        <v>0</v>
      </c>
      <c r="BH22" s="12">
        <v>0</v>
      </c>
      <c r="BI22" s="12">
        <v>0</v>
      </c>
      <c r="BJ22" s="13"/>
      <c r="BK22" s="12">
        <v>0</v>
      </c>
      <c r="BL22" s="12">
        <v>0</v>
      </c>
      <c r="BM22" s="12">
        <v>0</v>
      </c>
      <c r="BN22" s="12">
        <v>0</v>
      </c>
      <c r="BO22" s="13"/>
      <c r="BP22" s="12">
        <v>0</v>
      </c>
      <c r="BQ22" s="12">
        <v>0</v>
      </c>
      <c r="BR22" s="12">
        <v>0</v>
      </c>
      <c r="BS22" s="12">
        <v>0</v>
      </c>
      <c r="BT22" s="13"/>
      <c r="BU22" s="12">
        <v>0</v>
      </c>
      <c r="BV22" s="12">
        <v>0</v>
      </c>
      <c r="BW22" s="12">
        <v>0</v>
      </c>
      <c r="BX22" s="12">
        <v>0</v>
      </c>
      <c r="BY22" s="13"/>
      <c r="BZ22" s="12">
        <v>0</v>
      </c>
      <c r="CA22" s="12">
        <v>0</v>
      </c>
      <c r="CB22" s="12">
        <v>0</v>
      </c>
      <c r="CC22" s="12">
        <v>0</v>
      </c>
      <c r="CD22" s="13"/>
      <c r="CE22" s="12">
        <v>0</v>
      </c>
      <c r="CF22" s="12">
        <v>0</v>
      </c>
      <c r="CG22" s="12">
        <v>0</v>
      </c>
      <c r="CH22" s="12">
        <v>0</v>
      </c>
      <c r="CI22" s="13"/>
      <c r="CJ22" s="12">
        <v>0</v>
      </c>
      <c r="CK22" s="12">
        <v>0</v>
      </c>
      <c r="CL22" s="12">
        <v>0</v>
      </c>
      <c r="CM22" s="12">
        <v>0</v>
      </c>
      <c r="CN22" s="13"/>
      <c r="CO22" s="12">
        <v>0</v>
      </c>
      <c r="CP22" s="12">
        <v>0</v>
      </c>
      <c r="CQ22" s="12">
        <v>0</v>
      </c>
      <c r="CR22" s="12">
        <v>0</v>
      </c>
      <c r="CS22" s="13"/>
      <c r="CT22" s="12">
        <v>0</v>
      </c>
      <c r="CU22" s="12">
        <v>0</v>
      </c>
      <c r="CV22" s="12">
        <v>0</v>
      </c>
      <c r="CW22" s="12">
        <v>0</v>
      </c>
      <c r="CX22" s="13"/>
      <c r="CY22" s="12">
        <v>0</v>
      </c>
      <c r="CZ22" s="12">
        <v>0</v>
      </c>
      <c r="DA22" s="12">
        <v>0</v>
      </c>
      <c r="DB22" s="12">
        <v>0</v>
      </c>
      <c r="DC22" s="13"/>
      <c r="DD22" s="12">
        <v>0</v>
      </c>
      <c r="DE22" s="12">
        <v>0</v>
      </c>
      <c r="DF22" s="12">
        <v>0</v>
      </c>
      <c r="DG22" s="12">
        <v>0</v>
      </c>
      <c r="DH22" s="13"/>
      <c r="DI22" s="12">
        <v>0</v>
      </c>
      <c r="DJ22" s="12">
        <v>0</v>
      </c>
      <c r="DK22" s="12">
        <v>0</v>
      </c>
      <c r="DL22" s="12">
        <v>0</v>
      </c>
      <c r="DM22" s="13"/>
      <c r="DN22" s="12">
        <v>0</v>
      </c>
      <c r="DO22" s="12">
        <v>0</v>
      </c>
      <c r="DP22" s="12">
        <v>0</v>
      </c>
      <c r="DQ22" s="12">
        <v>0</v>
      </c>
      <c r="DR22" s="13"/>
      <c r="DS22" s="12">
        <v>0</v>
      </c>
      <c r="DT22" s="12">
        <v>0</v>
      </c>
      <c r="DU22" s="12">
        <v>0</v>
      </c>
      <c r="DV22" s="12">
        <v>0</v>
      </c>
      <c r="DW22" s="13"/>
      <c r="DX22" s="12">
        <v>0</v>
      </c>
      <c r="DY22" s="12">
        <v>0</v>
      </c>
      <c r="DZ22" s="12">
        <v>0</v>
      </c>
      <c r="EA22" s="12">
        <v>0</v>
      </c>
      <c r="EB22" s="13"/>
      <c r="EC22" s="12">
        <v>96</v>
      </c>
      <c r="ED22" s="12">
        <v>4800</v>
      </c>
      <c r="EE22" s="12">
        <v>0</v>
      </c>
      <c r="EF22" s="12">
        <v>4800</v>
      </c>
      <c r="EG22" s="13"/>
      <c r="EH22" s="12">
        <v>30564</v>
      </c>
      <c r="EI22" s="12">
        <v>91692</v>
      </c>
      <c r="EJ22" s="12">
        <v>0</v>
      </c>
      <c r="EK22" s="12">
        <v>91692</v>
      </c>
      <c r="EL22" s="13"/>
      <c r="EM22" s="12">
        <v>0</v>
      </c>
      <c r="EN22" s="12">
        <v>0</v>
      </c>
      <c r="EO22" s="12">
        <v>0</v>
      </c>
      <c r="EP22" s="12">
        <v>0</v>
      </c>
      <c r="EQ22" s="13"/>
      <c r="ER22" s="12">
        <v>3832633</v>
      </c>
      <c r="ES22" s="12">
        <v>70000</v>
      </c>
      <c r="ET22" s="12">
        <v>0</v>
      </c>
      <c r="EU22" s="12">
        <v>70000</v>
      </c>
      <c r="EV22" s="13"/>
      <c r="EW22" s="12">
        <v>0</v>
      </c>
      <c r="EX22" s="12">
        <v>0</v>
      </c>
      <c r="EY22" s="12">
        <v>0</v>
      </c>
      <c r="EZ22" s="12">
        <v>0</v>
      </c>
      <c r="FA22" s="13"/>
      <c r="FB22" s="12">
        <v>0</v>
      </c>
      <c r="FC22" s="12">
        <v>17000</v>
      </c>
      <c r="FD22" s="12">
        <v>0</v>
      </c>
      <c r="FE22" s="12">
        <v>17000</v>
      </c>
      <c r="FF22" s="13"/>
      <c r="FG22" s="12">
        <v>0</v>
      </c>
      <c r="FH22" s="12">
        <v>0</v>
      </c>
      <c r="FI22" s="12">
        <v>0</v>
      </c>
      <c r="FJ22" s="12">
        <v>0</v>
      </c>
      <c r="FK22" s="13"/>
      <c r="FL22" s="12">
        <v>16</v>
      </c>
      <c r="FM22" s="12">
        <v>64000</v>
      </c>
      <c r="FN22" s="12">
        <v>0</v>
      </c>
      <c r="FO22" s="12">
        <v>64000</v>
      </c>
      <c r="FP22" s="13"/>
      <c r="FQ22" s="12">
        <v>0</v>
      </c>
      <c r="FR22" s="12">
        <v>0</v>
      </c>
      <c r="FS22" s="12">
        <v>0</v>
      </c>
      <c r="FT22" s="12">
        <v>0</v>
      </c>
      <c r="FU22" s="13"/>
      <c r="FV22" s="12">
        <v>0</v>
      </c>
      <c r="FW22" s="12">
        <v>0</v>
      </c>
      <c r="FX22" s="12">
        <v>0</v>
      </c>
      <c r="FY22" s="12">
        <v>0</v>
      </c>
      <c r="FZ22" s="13"/>
      <c r="GA22" s="12">
        <v>0</v>
      </c>
      <c r="GB22" s="12">
        <v>0</v>
      </c>
      <c r="GC22" s="12">
        <v>0</v>
      </c>
      <c r="GD22" s="12">
        <v>0</v>
      </c>
      <c r="GE22" s="13"/>
      <c r="GF22" s="12">
        <v>164</v>
      </c>
      <c r="GG22" s="12">
        <v>164000</v>
      </c>
      <c r="GH22" s="12">
        <v>0</v>
      </c>
      <c r="GI22" s="12">
        <v>164000</v>
      </c>
      <c r="GJ22" s="13"/>
      <c r="GK22" s="12">
        <v>1</v>
      </c>
      <c r="GL22" s="12">
        <v>13158</v>
      </c>
      <c r="GM22" s="12">
        <v>0</v>
      </c>
      <c r="GN22" s="12">
        <v>13158</v>
      </c>
      <c r="GO22" s="13"/>
      <c r="GP22" s="12">
        <v>0</v>
      </c>
      <c r="GQ22" s="12">
        <v>0</v>
      </c>
      <c r="GR22" s="12">
        <v>0</v>
      </c>
      <c r="GS22" s="12">
        <v>0</v>
      </c>
      <c r="GT22" s="13"/>
      <c r="GU22" s="12">
        <v>0</v>
      </c>
      <c r="GV22" s="12">
        <v>0</v>
      </c>
      <c r="GW22" s="12">
        <v>0</v>
      </c>
      <c r="GX22" s="12">
        <v>0</v>
      </c>
      <c r="GY22" s="13"/>
      <c r="GZ22" s="12">
        <v>0</v>
      </c>
      <c r="HA22" s="12">
        <v>0</v>
      </c>
      <c r="HB22" s="12">
        <v>0</v>
      </c>
      <c r="HC22" s="12">
        <v>0</v>
      </c>
      <c r="HD22" s="13"/>
      <c r="HE22" s="12">
        <v>0</v>
      </c>
      <c r="HF22" s="12">
        <v>0</v>
      </c>
      <c r="HG22" s="12">
        <v>0</v>
      </c>
      <c r="HH22" s="12">
        <v>0</v>
      </c>
      <c r="HI22" s="13"/>
      <c r="HJ22" s="12">
        <v>0</v>
      </c>
      <c r="HK22" s="12">
        <v>0</v>
      </c>
      <c r="HL22" s="12">
        <v>0</v>
      </c>
      <c r="HM22" s="12">
        <v>0</v>
      </c>
      <c r="HN22" s="13"/>
      <c r="HO22" s="12">
        <v>0</v>
      </c>
      <c r="HP22" s="12">
        <v>0</v>
      </c>
      <c r="HQ22" s="12">
        <v>0</v>
      </c>
      <c r="HR22" s="12">
        <v>0</v>
      </c>
      <c r="HS22" s="13"/>
      <c r="HT22" s="12">
        <v>0</v>
      </c>
      <c r="HU22" s="12">
        <v>0</v>
      </c>
      <c r="HV22" s="12">
        <v>0</v>
      </c>
      <c r="HW22" s="12">
        <v>0</v>
      </c>
      <c r="HX22" s="13"/>
      <c r="HY22" s="12">
        <v>0</v>
      </c>
      <c r="HZ22" s="12">
        <v>0</v>
      </c>
      <c r="IA22" s="12">
        <v>0</v>
      </c>
      <c r="IB22" s="12">
        <v>0</v>
      </c>
      <c r="IC22" s="13"/>
      <c r="ID22" s="12">
        <v>0</v>
      </c>
      <c r="IE22" s="12">
        <v>0</v>
      </c>
      <c r="IF22" s="12">
        <v>0</v>
      </c>
      <c r="IG22" s="12">
        <v>0</v>
      </c>
      <c r="IH22" s="13"/>
      <c r="II22" s="12">
        <v>0</v>
      </c>
      <c r="IJ22" s="12">
        <v>0</v>
      </c>
      <c r="IK22" s="12">
        <v>0</v>
      </c>
      <c r="IL22" s="12">
        <v>0</v>
      </c>
      <c r="IM22" s="13"/>
      <c r="IN22" s="12">
        <v>0</v>
      </c>
      <c r="IO22" s="12">
        <v>0</v>
      </c>
      <c r="IP22" s="12">
        <v>0</v>
      </c>
      <c r="IQ22" s="12">
        <v>0</v>
      </c>
      <c r="IR22" s="13"/>
      <c r="IS22" s="12">
        <v>0</v>
      </c>
      <c r="IT22" s="12">
        <v>0</v>
      </c>
      <c r="IU22" s="12">
        <v>0</v>
      </c>
      <c r="IV22" s="12">
        <v>0</v>
      </c>
      <c r="IW22" s="13"/>
      <c r="IX22" s="12">
        <v>0</v>
      </c>
      <c r="IY22" s="12">
        <v>424650</v>
      </c>
      <c r="IZ22" s="12">
        <v>0</v>
      </c>
      <c r="JA22" s="12">
        <v>424650</v>
      </c>
      <c r="JB22" s="13"/>
    </row>
    <row r="23" spans="1:262" hidden="1">
      <c r="A23" s="10">
        <v>17</v>
      </c>
      <c r="B23" s="11" t="s">
        <v>19</v>
      </c>
      <c r="C23" s="12">
        <v>0</v>
      </c>
      <c r="D23" s="12">
        <v>0</v>
      </c>
      <c r="E23" s="12">
        <v>0</v>
      </c>
      <c r="F23" s="12">
        <v>0</v>
      </c>
      <c r="G23" s="13"/>
      <c r="H23" s="12">
        <v>0</v>
      </c>
      <c r="I23" s="12">
        <v>0</v>
      </c>
      <c r="J23" s="12">
        <v>0</v>
      </c>
      <c r="K23" s="12">
        <v>0</v>
      </c>
      <c r="L23" s="13"/>
      <c r="M23" s="12">
        <v>0</v>
      </c>
      <c r="N23" s="12">
        <v>0</v>
      </c>
      <c r="O23" s="12">
        <v>0</v>
      </c>
      <c r="P23" s="12">
        <v>0</v>
      </c>
      <c r="Q23" s="13"/>
      <c r="R23" s="12">
        <v>0</v>
      </c>
      <c r="S23" s="12">
        <v>0</v>
      </c>
      <c r="T23" s="12">
        <v>0</v>
      </c>
      <c r="U23" s="12">
        <v>0</v>
      </c>
      <c r="V23" s="13"/>
      <c r="W23" s="12">
        <v>0</v>
      </c>
      <c r="X23" s="12">
        <v>0</v>
      </c>
      <c r="Y23" s="12">
        <v>0</v>
      </c>
      <c r="Z23" s="12">
        <v>0</v>
      </c>
      <c r="AA23" s="13"/>
      <c r="AB23" s="12">
        <v>0</v>
      </c>
      <c r="AC23" s="12">
        <v>0</v>
      </c>
      <c r="AD23" s="12">
        <v>0</v>
      </c>
      <c r="AE23" s="12">
        <v>0</v>
      </c>
      <c r="AF23" s="13"/>
      <c r="AG23" s="12">
        <v>0</v>
      </c>
      <c r="AH23" s="12">
        <v>0</v>
      </c>
      <c r="AI23" s="12">
        <v>0</v>
      </c>
      <c r="AJ23" s="12">
        <v>0</v>
      </c>
      <c r="AK23" s="13"/>
      <c r="AL23" s="12">
        <v>0</v>
      </c>
      <c r="AM23" s="12">
        <v>0</v>
      </c>
      <c r="AN23" s="12">
        <v>0</v>
      </c>
      <c r="AO23" s="12">
        <v>0</v>
      </c>
      <c r="AP23" s="13"/>
      <c r="AQ23" s="12">
        <v>0</v>
      </c>
      <c r="AR23" s="12">
        <v>0</v>
      </c>
      <c r="AS23" s="12">
        <v>0</v>
      </c>
      <c r="AT23" s="12">
        <v>0</v>
      </c>
      <c r="AU23" s="13"/>
      <c r="AV23" s="12">
        <v>0</v>
      </c>
      <c r="AW23" s="12">
        <v>0</v>
      </c>
      <c r="AX23" s="12">
        <v>0</v>
      </c>
      <c r="AY23" s="12">
        <v>0</v>
      </c>
      <c r="AZ23" s="13"/>
      <c r="BA23" s="12">
        <v>0</v>
      </c>
      <c r="BB23" s="12">
        <v>0</v>
      </c>
      <c r="BC23" s="12">
        <v>0</v>
      </c>
      <c r="BD23" s="12">
        <v>0</v>
      </c>
      <c r="BE23" s="13"/>
      <c r="BF23" s="12">
        <v>0</v>
      </c>
      <c r="BG23" s="12">
        <v>0</v>
      </c>
      <c r="BH23" s="12">
        <v>0</v>
      </c>
      <c r="BI23" s="12">
        <v>0</v>
      </c>
      <c r="BJ23" s="13"/>
      <c r="BK23" s="12">
        <v>0</v>
      </c>
      <c r="BL23" s="12">
        <v>0</v>
      </c>
      <c r="BM23" s="12">
        <v>0</v>
      </c>
      <c r="BN23" s="12">
        <v>0</v>
      </c>
      <c r="BO23" s="13"/>
      <c r="BP23" s="12">
        <v>0</v>
      </c>
      <c r="BQ23" s="12">
        <v>0</v>
      </c>
      <c r="BR23" s="12">
        <v>0</v>
      </c>
      <c r="BS23" s="12">
        <v>0</v>
      </c>
      <c r="BT23" s="13"/>
      <c r="BU23" s="12">
        <v>0</v>
      </c>
      <c r="BV23" s="12">
        <v>0</v>
      </c>
      <c r="BW23" s="12">
        <v>0</v>
      </c>
      <c r="BX23" s="12">
        <v>0</v>
      </c>
      <c r="BY23" s="13"/>
      <c r="BZ23" s="12">
        <v>0</v>
      </c>
      <c r="CA23" s="12">
        <v>0</v>
      </c>
      <c r="CB23" s="12">
        <v>0</v>
      </c>
      <c r="CC23" s="12">
        <v>0</v>
      </c>
      <c r="CD23" s="13"/>
      <c r="CE23" s="12">
        <v>0</v>
      </c>
      <c r="CF23" s="12">
        <v>0</v>
      </c>
      <c r="CG23" s="12">
        <v>0</v>
      </c>
      <c r="CH23" s="12">
        <v>0</v>
      </c>
      <c r="CI23" s="13"/>
      <c r="CJ23" s="12">
        <v>0</v>
      </c>
      <c r="CK23" s="12">
        <v>0</v>
      </c>
      <c r="CL23" s="12">
        <v>0</v>
      </c>
      <c r="CM23" s="12">
        <v>0</v>
      </c>
      <c r="CN23" s="13"/>
      <c r="CO23" s="12">
        <v>0</v>
      </c>
      <c r="CP23" s="12">
        <v>0</v>
      </c>
      <c r="CQ23" s="12">
        <v>0</v>
      </c>
      <c r="CR23" s="12">
        <v>0</v>
      </c>
      <c r="CS23" s="13"/>
      <c r="CT23" s="12">
        <v>0</v>
      </c>
      <c r="CU23" s="12">
        <v>0</v>
      </c>
      <c r="CV23" s="12">
        <v>0</v>
      </c>
      <c r="CW23" s="12">
        <v>0</v>
      </c>
      <c r="CX23" s="13"/>
      <c r="CY23" s="12">
        <v>0</v>
      </c>
      <c r="CZ23" s="12">
        <v>0</v>
      </c>
      <c r="DA23" s="12">
        <v>0</v>
      </c>
      <c r="DB23" s="12">
        <v>0</v>
      </c>
      <c r="DC23" s="13"/>
      <c r="DD23" s="12">
        <v>0</v>
      </c>
      <c r="DE23" s="12">
        <v>0</v>
      </c>
      <c r="DF23" s="12">
        <v>0</v>
      </c>
      <c r="DG23" s="12">
        <v>0</v>
      </c>
      <c r="DH23" s="13"/>
      <c r="DI23" s="12">
        <v>0</v>
      </c>
      <c r="DJ23" s="12">
        <v>0</v>
      </c>
      <c r="DK23" s="12">
        <v>0</v>
      </c>
      <c r="DL23" s="12">
        <v>0</v>
      </c>
      <c r="DM23" s="13"/>
      <c r="DN23" s="12">
        <v>0</v>
      </c>
      <c r="DO23" s="12">
        <v>0</v>
      </c>
      <c r="DP23" s="12">
        <v>0</v>
      </c>
      <c r="DQ23" s="12">
        <v>0</v>
      </c>
      <c r="DR23" s="13"/>
      <c r="DS23" s="12">
        <v>0</v>
      </c>
      <c r="DT23" s="12">
        <v>0</v>
      </c>
      <c r="DU23" s="12">
        <v>0</v>
      </c>
      <c r="DV23" s="12">
        <v>0</v>
      </c>
      <c r="DW23" s="13"/>
      <c r="DX23" s="12">
        <v>0</v>
      </c>
      <c r="DY23" s="12">
        <v>0</v>
      </c>
      <c r="DZ23" s="12">
        <v>0</v>
      </c>
      <c r="EA23" s="12">
        <v>0</v>
      </c>
      <c r="EB23" s="13"/>
      <c r="EC23" s="12">
        <v>96</v>
      </c>
      <c r="ED23" s="12">
        <v>4800</v>
      </c>
      <c r="EE23" s="12">
        <v>0</v>
      </c>
      <c r="EF23" s="12">
        <v>4800</v>
      </c>
      <c r="EG23" s="13"/>
      <c r="EH23" s="12">
        <v>16788</v>
      </c>
      <c r="EI23" s="12">
        <v>50364</v>
      </c>
      <c r="EJ23" s="12">
        <v>0</v>
      </c>
      <c r="EK23" s="12">
        <v>50364</v>
      </c>
      <c r="EL23" s="13"/>
      <c r="EM23" s="12">
        <v>0</v>
      </c>
      <c r="EN23" s="12">
        <v>0</v>
      </c>
      <c r="EO23" s="12">
        <v>0</v>
      </c>
      <c r="EP23" s="12">
        <v>0</v>
      </c>
      <c r="EQ23" s="13"/>
      <c r="ER23" s="12">
        <v>2091656</v>
      </c>
      <c r="ES23" s="12">
        <v>50000</v>
      </c>
      <c r="ET23" s="12">
        <v>0</v>
      </c>
      <c r="EU23" s="12">
        <v>50000</v>
      </c>
      <c r="EV23" s="13"/>
      <c r="EW23" s="12">
        <v>0</v>
      </c>
      <c r="EX23" s="12">
        <v>0</v>
      </c>
      <c r="EY23" s="12">
        <v>0</v>
      </c>
      <c r="EZ23" s="12">
        <v>0</v>
      </c>
      <c r="FA23" s="13"/>
      <c r="FB23" s="12">
        <v>0</v>
      </c>
      <c r="FC23" s="12">
        <v>7000</v>
      </c>
      <c r="FD23" s="12">
        <v>0</v>
      </c>
      <c r="FE23" s="12">
        <v>7000</v>
      </c>
      <c r="FF23" s="13"/>
      <c r="FG23" s="12">
        <v>0</v>
      </c>
      <c r="FH23" s="12">
        <v>0</v>
      </c>
      <c r="FI23" s="12">
        <v>0</v>
      </c>
      <c r="FJ23" s="12">
        <v>0</v>
      </c>
      <c r="FK23" s="13"/>
      <c r="FL23" s="12">
        <v>7</v>
      </c>
      <c r="FM23" s="12">
        <v>28000</v>
      </c>
      <c r="FN23" s="12">
        <v>0</v>
      </c>
      <c r="FO23" s="12">
        <v>28000</v>
      </c>
      <c r="FP23" s="13"/>
      <c r="FQ23" s="12">
        <v>0</v>
      </c>
      <c r="FR23" s="12">
        <v>0</v>
      </c>
      <c r="FS23" s="12">
        <v>0</v>
      </c>
      <c r="FT23" s="12">
        <v>0</v>
      </c>
      <c r="FU23" s="13"/>
      <c r="FV23" s="12">
        <v>0</v>
      </c>
      <c r="FW23" s="12">
        <v>0</v>
      </c>
      <c r="FX23" s="12">
        <v>0</v>
      </c>
      <c r="FY23" s="12">
        <v>0</v>
      </c>
      <c r="FZ23" s="13"/>
      <c r="GA23" s="12">
        <v>0</v>
      </c>
      <c r="GB23" s="12">
        <v>0</v>
      </c>
      <c r="GC23" s="12">
        <v>0</v>
      </c>
      <c r="GD23" s="12">
        <v>0</v>
      </c>
      <c r="GE23" s="13"/>
      <c r="GF23" s="12">
        <v>95</v>
      </c>
      <c r="GG23" s="12">
        <v>95000</v>
      </c>
      <c r="GH23" s="12">
        <v>0</v>
      </c>
      <c r="GI23" s="12">
        <v>95000</v>
      </c>
      <c r="GJ23" s="13"/>
      <c r="GK23" s="12">
        <v>1</v>
      </c>
      <c r="GL23" s="12">
        <v>13158</v>
      </c>
      <c r="GM23" s="12">
        <v>0</v>
      </c>
      <c r="GN23" s="12">
        <v>13158</v>
      </c>
      <c r="GO23" s="13"/>
      <c r="GP23" s="12">
        <v>0</v>
      </c>
      <c r="GQ23" s="12">
        <v>0</v>
      </c>
      <c r="GR23" s="12">
        <v>0</v>
      </c>
      <c r="GS23" s="12">
        <v>0</v>
      </c>
      <c r="GT23" s="13"/>
      <c r="GU23" s="12">
        <v>0</v>
      </c>
      <c r="GV23" s="12">
        <v>0</v>
      </c>
      <c r="GW23" s="12">
        <v>0</v>
      </c>
      <c r="GX23" s="12">
        <v>0</v>
      </c>
      <c r="GY23" s="13"/>
      <c r="GZ23" s="12">
        <v>0</v>
      </c>
      <c r="HA23" s="12">
        <v>0</v>
      </c>
      <c r="HB23" s="12">
        <v>0</v>
      </c>
      <c r="HC23" s="12">
        <v>0</v>
      </c>
      <c r="HD23" s="13"/>
      <c r="HE23" s="12">
        <v>0</v>
      </c>
      <c r="HF23" s="12">
        <v>0</v>
      </c>
      <c r="HG23" s="12">
        <v>0</v>
      </c>
      <c r="HH23" s="12">
        <v>0</v>
      </c>
      <c r="HI23" s="13"/>
      <c r="HJ23" s="12">
        <v>0</v>
      </c>
      <c r="HK23" s="12">
        <v>0</v>
      </c>
      <c r="HL23" s="12">
        <v>0</v>
      </c>
      <c r="HM23" s="12">
        <v>0</v>
      </c>
      <c r="HN23" s="13"/>
      <c r="HO23" s="12">
        <v>0</v>
      </c>
      <c r="HP23" s="12">
        <v>0</v>
      </c>
      <c r="HQ23" s="12">
        <v>0</v>
      </c>
      <c r="HR23" s="12">
        <v>0</v>
      </c>
      <c r="HS23" s="13"/>
      <c r="HT23" s="12">
        <v>0</v>
      </c>
      <c r="HU23" s="12">
        <v>0</v>
      </c>
      <c r="HV23" s="12">
        <v>0</v>
      </c>
      <c r="HW23" s="12">
        <v>0</v>
      </c>
      <c r="HX23" s="13"/>
      <c r="HY23" s="12">
        <v>0</v>
      </c>
      <c r="HZ23" s="12">
        <v>0</v>
      </c>
      <c r="IA23" s="12">
        <v>0</v>
      </c>
      <c r="IB23" s="12">
        <v>0</v>
      </c>
      <c r="IC23" s="13"/>
      <c r="ID23" s="12">
        <v>0</v>
      </c>
      <c r="IE23" s="12">
        <v>0</v>
      </c>
      <c r="IF23" s="12">
        <v>0</v>
      </c>
      <c r="IG23" s="12">
        <v>0</v>
      </c>
      <c r="IH23" s="13"/>
      <c r="II23" s="12">
        <v>0</v>
      </c>
      <c r="IJ23" s="12">
        <v>0</v>
      </c>
      <c r="IK23" s="12">
        <v>0</v>
      </c>
      <c r="IL23" s="12">
        <v>0</v>
      </c>
      <c r="IM23" s="13"/>
      <c r="IN23" s="12">
        <v>0</v>
      </c>
      <c r="IO23" s="12">
        <v>0</v>
      </c>
      <c r="IP23" s="12">
        <v>0</v>
      </c>
      <c r="IQ23" s="12">
        <v>0</v>
      </c>
      <c r="IR23" s="13"/>
      <c r="IS23" s="12">
        <v>0</v>
      </c>
      <c r="IT23" s="12">
        <v>0</v>
      </c>
      <c r="IU23" s="12">
        <v>0</v>
      </c>
      <c r="IV23" s="12">
        <v>0</v>
      </c>
      <c r="IW23" s="13"/>
      <c r="IX23" s="12">
        <v>0</v>
      </c>
      <c r="IY23" s="12">
        <v>248322</v>
      </c>
      <c r="IZ23" s="12">
        <v>0</v>
      </c>
      <c r="JA23" s="12">
        <v>248322</v>
      </c>
      <c r="JB23" s="13"/>
    </row>
    <row r="24" spans="1:262" hidden="1">
      <c r="A24" s="10">
        <v>18</v>
      </c>
      <c r="B24" s="11" t="s">
        <v>20</v>
      </c>
      <c r="C24" s="12">
        <v>0</v>
      </c>
      <c r="D24" s="12">
        <v>0</v>
      </c>
      <c r="E24" s="12">
        <v>0</v>
      </c>
      <c r="F24" s="12">
        <v>0</v>
      </c>
      <c r="G24" s="13"/>
      <c r="H24" s="12">
        <v>0</v>
      </c>
      <c r="I24" s="12">
        <v>0</v>
      </c>
      <c r="J24" s="12">
        <v>0</v>
      </c>
      <c r="K24" s="12">
        <v>0</v>
      </c>
      <c r="L24" s="13"/>
      <c r="M24" s="12">
        <v>0</v>
      </c>
      <c r="N24" s="12">
        <v>0</v>
      </c>
      <c r="O24" s="12">
        <v>0</v>
      </c>
      <c r="P24" s="12">
        <v>0</v>
      </c>
      <c r="Q24" s="13"/>
      <c r="R24" s="12">
        <v>0</v>
      </c>
      <c r="S24" s="12">
        <v>0</v>
      </c>
      <c r="T24" s="12">
        <v>0</v>
      </c>
      <c r="U24" s="12">
        <v>0</v>
      </c>
      <c r="V24" s="13"/>
      <c r="W24" s="12">
        <v>0</v>
      </c>
      <c r="X24" s="12">
        <v>0</v>
      </c>
      <c r="Y24" s="12">
        <v>0</v>
      </c>
      <c r="Z24" s="12">
        <v>0</v>
      </c>
      <c r="AA24" s="13"/>
      <c r="AB24" s="12">
        <v>0</v>
      </c>
      <c r="AC24" s="12">
        <v>0</v>
      </c>
      <c r="AD24" s="12">
        <v>0</v>
      </c>
      <c r="AE24" s="12">
        <v>0</v>
      </c>
      <c r="AF24" s="13"/>
      <c r="AG24" s="12">
        <v>0</v>
      </c>
      <c r="AH24" s="12">
        <v>0</v>
      </c>
      <c r="AI24" s="12">
        <v>0</v>
      </c>
      <c r="AJ24" s="12">
        <v>0</v>
      </c>
      <c r="AK24" s="13"/>
      <c r="AL24" s="12">
        <v>0</v>
      </c>
      <c r="AM24" s="12">
        <v>0</v>
      </c>
      <c r="AN24" s="12">
        <v>0</v>
      </c>
      <c r="AO24" s="12">
        <v>0</v>
      </c>
      <c r="AP24" s="13"/>
      <c r="AQ24" s="12">
        <v>0</v>
      </c>
      <c r="AR24" s="12">
        <v>0</v>
      </c>
      <c r="AS24" s="12">
        <v>0</v>
      </c>
      <c r="AT24" s="12">
        <v>0</v>
      </c>
      <c r="AU24" s="13"/>
      <c r="AV24" s="12">
        <v>0</v>
      </c>
      <c r="AW24" s="12">
        <v>0</v>
      </c>
      <c r="AX24" s="12">
        <v>0</v>
      </c>
      <c r="AY24" s="12">
        <v>0</v>
      </c>
      <c r="AZ24" s="13"/>
      <c r="BA24" s="12">
        <v>0</v>
      </c>
      <c r="BB24" s="12">
        <v>0</v>
      </c>
      <c r="BC24" s="12">
        <v>0</v>
      </c>
      <c r="BD24" s="12">
        <v>0</v>
      </c>
      <c r="BE24" s="13"/>
      <c r="BF24" s="12">
        <v>0</v>
      </c>
      <c r="BG24" s="12">
        <v>0</v>
      </c>
      <c r="BH24" s="12">
        <v>0</v>
      </c>
      <c r="BI24" s="12">
        <v>0</v>
      </c>
      <c r="BJ24" s="13"/>
      <c r="BK24" s="12">
        <v>0</v>
      </c>
      <c r="BL24" s="12">
        <v>0</v>
      </c>
      <c r="BM24" s="12">
        <v>0</v>
      </c>
      <c r="BN24" s="12">
        <v>0</v>
      </c>
      <c r="BO24" s="13"/>
      <c r="BP24" s="12">
        <v>0</v>
      </c>
      <c r="BQ24" s="12">
        <v>0</v>
      </c>
      <c r="BR24" s="12">
        <v>0</v>
      </c>
      <c r="BS24" s="12">
        <v>0</v>
      </c>
      <c r="BT24" s="13"/>
      <c r="BU24" s="12">
        <v>0</v>
      </c>
      <c r="BV24" s="12">
        <v>0</v>
      </c>
      <c r="BW24" s="12">
        <v>0</v>
      </c>
      <c r="BX24" s="12">
        <v>0</v>
      </c>
      <c r="BY24" s="13"/>
      <c r="BZ24" s="12">
        <v>0</v>
      </c>
      <c r="CA24" s="12">
        <v>0</v>
      </c>
      <c r="CB24" s="12">
        <v>0</v>
      </c>
      <c r="CC24" s="12">
        <v>0</v>
      </c>
      <c r="CD24" s="13"/>
      <c r="CE24" s="12">
        <v>0</v>
      </c>
      <c r="CF24" s="12">
        <v>0</v>
      </c>
      <c r="CG24" s="12">
        <v>0</v>
      </c>
      <c r="CH24" s="12">
        <v>0</v>
      </c>
      <c r="CI24" s="13"/>
      <c r="CJ24" s="12">
        <v>0</v>
      </c>
      <c r="CK24" s="12">
        <v>0</v>
      </c>
      <c r="CL24" s="12">
        <v>0</v>
      </c>
      <c r="CM24" s="12">
        <v>0</v>
      </c>
      <c r="CN24" s="13"/>
      <c r="CO24" s="12">
        <v>0</v>
      </c>
      <c r="CP24" s="12">
        <v>0</v>
      </c>
      <c r="CQ24" s="12">
        <v>0</v>
      </c>
      <c r="CR24" s="12">
        <v>0</v>
      </c>
      <c r="CS24" s="13"/>
      <c r="CT24" s="12">
        <v>0</v>
      </c>
      <c r="CU24" s="12">
        <v>0</v>
      </c>
      <c r="CV24" s="12">
        <v>0</v>
      </c>
      <c r="CW24" s="12">
        <v>0</v>
      </c>
      <c r="CX24" s="13"/>
      <c r="CY24" s="12">
        <v>0</v>
      </c>
      <c r="CZ24" s="12">
        <v>0</v>
      </c>
      <c r="DA24" s="12">
        <v>0</v>
      </c>
      <c r="DB24" s="12">
        <v>0</v>
      </c>
      <c r="DC24" s="13"/>
      <c r="DD24" s="12">
        <v>0</v>
      </c>
      <c r="DE24" s="12">
        <v>0</v>
      </c>
      <c r="DF24" s="12">
        <v>0</v>
      </c>
      <c r="DG24" s="12">
        <v>0</v>
      </c>
      <c r="DH24" s="13"/>
      <c r="DI24" s="12">
        <v>0</v>
      </c>
      <c r="DJ24" s="12">
        <v>0</v>
      </c>
      <c r="DK24" s="12">
        <v>0</v>
      </c>
      <c r="DL24" s="12">
        <v>0</v>
      </c>
      <c r="DM24" s="13"/>
      <c r="DN24" s="12">
        <v>0</v>
      </c>
      <c r="DO24" s="12">
        <v>0</v>
      </c>
      <c r="DP24" s="12">
        <v>0</v>
      </c>
      <c r="DQ24" s="12">
        <v>0</v>
      </c>
      <c r="DR24" s="13"/>
      <c r="DS24" s="12">
        <v>0</v>
      </c>
      <c r="DT24" s="12">
        <v>0</v>
      </c>
      <c r="DU24" s="12">
        <v>0</v>
      </c>
      <c r="DV24" s="12">
        <v>0</v>
      </c>
      <c r="DW24" s="13"/>
      <c r="DX24" s="12">
        <v>0</v>
      </c>
      <c r="DY24" s="12">
        <v>0</v>
      </c>
      <c r="DZ24" s="12">
        <v>0</v>
      </c>
      <c r="EA24" s="12">
        <v>0</v>
      </c>
      <c r="EB24" s="13"/>
      <c r="EC24" s="12">
        <v>96</v>
      </c>
      <c r="ED24" s="12">
        <v>4800</v>
      </c>
      <c r="EE24" s="12">
        <v>0</v>
      </c>
      <c r="EF24" s="12">
        <v>4800</v>
      </c>
      <c r="EG24" s="13"/>
      <c r="EH24" s="12">
        <v>15360</v>
      </c>
      <c r="EI24" s="12">
        <v>46080</v>
      </c>
      <c r="EJ24" s="12">
        <v>0</v>
      </c>
      <c r="EK24" s="12">
        <v>46080</v>
      </c>
      <c r="EL24" s="13"/>
      <c r="EM24" s="12">
        <v>0</v>
      </c>
      <c r="EN24" s="12">
        <v>0</v>
      </c>
      <c r="EO24" s="12">
        <v>0</v>
      </c>
      <c r="EP24" s="12">
        <v>0</v>
      </c>
      <c r="EQ24" s="13"/>
      <c r="ER24" s="12">
        <v>2148706</v>
      </c>
      <c r="ES24" s="12">
        <v>50000</v>
      </c>
      <c r="ET24" s="12">
        <v>0</v>
      </c>
      <c r="EU24" s="12">
        <v>50000</v>
      </c>
      <c r="EV24" s="13"/>
      <c r="EW24" s="12">
        <v>0</v>
      </c>
      <c r="EX24" s="12">
        <v>0</v>
      </c>
      <c r="EY24" s="12">
        <v>0</v>
      </c>
      <c r="EZ24" s="12">
        <v>0</v>
      </c>
      <c r="FA24" s="13"/>
      <c r="FB24" s="12">
        <v>0</v>
      </c>
      <c r="FC24" s="12">
        <v>8000</v>
      </c>
      <c r="FD24" s="12">
        <v>0</v>
      </c>
      <c r="FE24" s="12">
        <v>8000</v>
      </c>
      <c r="FF24" s="13"/>
      <c r="FG24" s="12">
        <v>0</v>
      </c>
      <c r="FH24" s="12">
        <v>0</v>
      </c>
      <c r="FI24" s="12">
        <v>0</v>
      </c>
      <c r="FJ24" s="12">
        <v>0</v>
      </c>
      <c r="FK24" s="13"/>
      <c r="FL24" s="12">
        <v>7</v>
      </c>
      <c r="FM24" s="12">
        <v>28000</v>
      </c>
      <c r="FN24" s="12">
        <v>0</v>
      </c>
      <c r="FO24" s="12">
        <v>28000</v>
      </c>
      <c r="FP24" s="13"/>
      <c r="FQ24" s="12">
        <v>0</v>
      </c>
      <c r="FR24" s="12">
        <v>0</v>
      </c>
      <c r="FS24" s="12">
        <v>0</v>
      </c>
      <c r="FT24" s="12">
        <v>0</v>
      </c>
      <c r="FU24" s="13"/>
      <c r="FV24" s="12">
        <v>0</v>
      </c>
      <c r="FW24" s="12">
        <v>0</v>
      </c>
      <c r="FX24" s="12">
        <v>0</v>
      </c>
      <c r="FY24" s="12">
        <v>0</v>
      </c>
      <c r="FZ24" s="13"/>
      <c r="GA24" s="12">
        <v>0</v>
      </c>
      <c r="GB24" s="12">
        <v>0</v>
      </c>
      <c r="GC24" s="12">
        <v>0</v>
      </c>
      <c r="GD24" s="12">
        <v>0</v>
      </c>
      <c r="GE24" s="13"/>
      <c r="GF24" s="12">
        <v>68</v>
      </c>
      <c r="GG24" s="12">
        <v>68000</v>
      </c>
      <c r="GH24" s="12">
        <v>0</v>
      </c>
      <c r="GI24" s="12">
        <v>68000</v>
      </c>
      <c r="GJ24" s="13"/>
      <c r="GK24" s="12">
        <v>1</v>
      </c>
      <c r="GL24" s="12">
        <v>13158</v>
      </c>
      <c r="GM24" s="12">
        <v>0</v>
      </c>
      <c r="GN24" s="12">
        <v>13158</v>
      </c>
      <c r="GO24" s="13"/>
      <c r="GP24" s="12">
        <v>0</v>
      </c>
      <c r="GQ24" s="12">
        <v>0</v>
      </c>
      <c r="GR24" s="12">
        <v>0</v>
      </c>
      <c r="GS24" s="12">
        <v>0</v>
      </c>
      <c r="GT24" s="13"/>
      <c r="GU24" s="12">
        <v>0</v>
      </c>
      <c r="GV24" s="12">
        <v>0</v>
      </c>
      <c r="GW24" s="12">
        <v>0</v>
      </c>
      <c r="GX24" s="12">
        <v>0</v>
      </c>
      <c r="GY24" s="13"/>
      <c r="GZ24" s="12">
        <v>0</v>
      </c>
      <c r="HA24" s="12">
        <v>0</v>
      </c>
      <c r="HB24" s="12">
        <v>0</v>
      </c>
      <c r="HC24" s="12">
        <v>0</v>
      </c>
      <c r="HD24" s="13"/>
      <c r="HE24" s="12">
        <v>0</v>
      </c>
      <c r="HF24" s="12">
        <v>0</v>
      </c>
      <c r="HG24" s="12">
        <v>0</v>
      </c>
      <c r="HH24" s="12">
        <v>0</v>
      </c>
      <c r="HI24" s="13"/>
      <c r="HJ24" s="12">
        <v>0</v>
      </c>
      <c r="HK24" s="12">
        <v>0</v>
      </c>
      <c r="HL24" s="12">
        <v>0</v>
      </c>
      <c r="HM24" s="12">
        <v>0</v>
      </c>
      <c r="HN24" s="13"/>
      <c r="HO24" s="12">
        <v>0</v>
      </c>
      <c r="HP24" s="12">
        <v>0</v>
      </c>
      <c r="HQ24" s="12">
        <v>0</v>
      </c>
      <c r="HR24" s="12">
        <v>0</v>
      </c>
      <c r="HS24" s="13"/>
      <c r="HT24" s="12">
        <v>0</v>
      </c>
      <c r="HU24" s="12">
        <v>0</v>
      </c>
      <c r="HV24" s="12">
        <v>0</v>
      </c>
      <c r="HW24" s="12">
        <v>0</v>
      </c>
      <c r="HX24" s="13"/>
      <c r="HY24" s="12">
        <v>0</v>
      </c>
      <c r="HZ24" s="12">
        <v>0</v>
      </c>
      <c r="IA24" s="12">
        <v>0</v>
      </c>
      <c r="IB24" s="12">
        <v>0</v>
      </c>
      <c r="IC24" s="13"/>
      <c r="ID24" s="12">
        <v>0</v>
      </c>
      <c r="IE24" s="12">
        <v>0</v>
      </c>
      <c r="IF24" s="12">
        <v>0</v>
      </c>
      <c r="IG24" s="12">
        <v>0</v>
      </c>
      <c r="IH24" s="13"/>
      <c r="II24" s="12">
        <v>0</v>
      </c>
      <c r="IJ24" s="12">
        <v>0</v>
      </c>
      <c r="IK24" s="12">
        <v>0</v>
      </c>
      <c r="IL24" s="12">
        <v>0</v>
      </c>
      <c r="IM24" s="13"/>
      <c r="IN24" s="12">
        <v>0</v>
      </c>
      <c r="IO24" s="12">
        <v>0</v>
      </c>
      <c r="IP24" s="12">
        <v>0</v>
      </c>
      <c r="IQ24" s="12">
        <v>0</v>
      </c>
      <c r="IR24" s="13"/>
      <c r="IS24" s="12">
        <v>0</v>
      </c>
      <c r="IT24" s="12">
        <v>0</v>
      </c>
      <c r="IU24" s="12">
        <v>0</v>
      </c>
      <c r="IV24" s="12">
        <v>0</v>
      </c>
      <c r="IW24" s="13"/>
      <c r="IX24" s="12">
        <v>0</v>
      </c>
      <c r="IY24" s="12">
        <v>218038</v>
      </c>
      <c r="IZ24" s="12">
        <v>0</v>
      </c>
      <c r="JA24" s="12">
        <v>218038</v>
      </c>
      <c r="JB24" s="13"/>
    </row>
    <row r="25" spans="1:262" hidden="1">
      <c r="A25" s="10">
        <v>19</v>
      </c>
      <c r="B25" s="11" t="s">
        <v>21</v>
      </c>
      <c r="C25" s="12">
        <v>0</v>
      </c>
      <c r="D25" s="12">
        <v>0</v>
      </c>
      <c r="E25" s="12">
        <v>0</v>
      </c>
      <c r="F25" s="12">
        <v>0</v>
      </c>
      <c r="G25" s="13"/>
      <c r="H25" s="12">
        <v>0</v>
      </c>
      <c r="I25" s="12">
        <v>0</v>
      </c>
      <c r="J25" s="12">
        <v>0</v>
      </c>
      <c r="K25" s="12">
        <v>0</v>
      </c>
      <c r="L25" s="13"/>
      <c r="M25" s="12">
        <v>0</v>
      </c>
      <c r="N25" s="12">
        <v>0</v>
      </c>
      <c r="O25" s="12">
        <v>0</v>
      </c>
      <c r="P25" s="12">
        <v>0</v>
      </c>
      <c r="Q25" s="13"/>
      <c r="R25" s="12">
        <v>0</v>
      </c>
      <c r="S25" s="12">
        <v>0</v>
      </c>
      <c r="T25" s="12">
        <v>0</v>
      </c>
      <c r="U25" s="12">
        <v>0</v>
      </c>
      <c r="V25" s="13"/>
      <c r="W25" s="12">
        <v>0</v>
      </c>
      <c r="X25" s="12">
        <v>0</v>
      </c>
      <c r="Y25" s="12">
        <v>0</v>
      </c>
      <c r="Z25" s="12">
        <v>0</v>
      </c>
      <c r="AA25" s="13"/>
      <c r="AB25" s="12">
        <v>0</v>
      </c>
      <c r="AC25" s="12">
        <v>0</v>
      </c>
      <c r="AD25" s="12">
        <v>0</v>
      </c>
      <c r="AE25" s="12">
        <v>0</v>
      </c>
      <c r="AF25" s="13"/>
      <c r="AG25" s="12">
        <v>0</v>
      </c>
      <c r="AH25" s="12">
        <v>0</v>
      </c>
      <c r="AI25" s="12">
        <v>0</v>
      </c>
      <c r="AJ25" s="12">
        <v>0</v>
      </c>
      <c r="AK25" s="13"/>
      <c r="AL25" s="12">
        <v>0</v>
      </c>
      <c r="AM25" s="12">
        <v>0</v>
      </c>
      <c r="AN25" s="12">
        <v>0</v>
      </c>
      <c r="AO25" s="12">
        <v>0</v>
      </c>
      <c r="AP25" s="13"/>
      <c r="AQ25" s="12">
        <v>0</v>
      </c>
      <c r="AR25" s="12">
        <v>0</v>
      </c>
      <c r="AS25" s="12">
        <v>0</v>
      </c>
      <c r="AT25" s="12">
        <v>0</v>
      </c>
      <c r="AU25" s="13"/>
      <c r="AV25" s="12">
        <v>0</v>
      </c>
      <c r="AW25" s="12">
        <v>0</v>
      </c>
      <c r="AX25" s="12">
        <v>0</v>
      </c>
      <c r="AY25" s="12">
        <v>0</v>
      </c>
      <c r="AZ25" s="13"/>
      <c r="BA25" s="12">
        <v>0</v>
      </c>
      <c r="BB25" s="12">
        <v>0</v>
      </c>
      <c r="BC25" s="12">
        <v>0</v>
      </c>
      <c r="BD25" s="12">
        <v>0</v>
      </c>
      <c r="BE25" s="13"/>
      <c r="BF25" s="12">
        <v>0</v>
      </c>
      <c r="BG25" s="12">
        <v>0</v>
      </c>
      <c r="BH25" s="12">
        <v>0</v>
      </c>
      <c r="BI25" s="12">
        <v>0</v>
      </c>
      <c r="BJ25" s="13"/>
      <c r="BK25" s="12">
        <v>0</v>
      </c>
      <c r="BL25" s="12">
        <v>0</v>
      </c>
      <c r="BM25" s="12">
        <v>0</v>
      </c>
      <c r="BN25" s="12">
        <v>0</v>
      </c>
      <c r="BO25" s="13"/>
      <c r="BP25" s="12">
        <v>0</v>
      </c>
      <c r="BQ25" s="12">
        <v>0</v>
      </c>
      <c r="BR25" s="12">
        <v>0</v>
      </c>
      <c r="BS25" s="12">
        <v>0</v>
      </c>
      <c r="BT25" s="13"/>
      <c r="BU25" s="12">
        <v>0</v>
      </c>
      <c r="BV25" s="12">
        <v>0</v>
      </c>
      <c r="BW25" s="12">
        <v>0</v>
      </c>
      <c r="BX25" s="12">
        <v>0</v>
      </c>
      <c r="BY25" s="13"/>
      <c r="BZ25" s="12">
        <v>0</v>
      </c>
      <c r="CA25" s="12">
        <v>0</v>
      </c>
      <c r="CB25" s="12">
        <v>0</v>
      </c>
      <c r="CC25" s="12">
        <v>0</v>
      </c>
      <c r="CD25" s="13"/>
      <c r="CE25" s="12">
        <v>0</v>
      </c>
      <c r="CF25" s="12">
        <v>0</v>
      </c>
      <c r="CG25" s="12">
        <v>0</v>
      </c>
      <c r="CH25" s="12">
        <v>0</v>
      </c>
      <c r="CI25" s="13"/>
      <c r="CJ25" s="12">
        <v>0</v>
      </c>
      <c r="CK25" s="12">
        <v>0</v>
      </c>
      <c r="CL25" s="12">
        <v>0</v>
      </c>
      <c r="CM25" s="12">
        <v>0</v>
      </c>
      <c r="CN25" s="13"/>
      <c r="CO25" s="12">
        <v>0</v>
      </c>
      <c r="CP25" s="12">
        <v>0</v>
      </c>
      <c r="CQ25" s="12">
        <v>0</v>
      </c>
      <c r="CR25" s="12">
        <v>0</v>
      </c>
      <c r="CS25" s="13"/>
      <c r="CT25" s="12">
        <v>0</v>
      </c>
      <c r="CU25" s="12">
        <v>0</v>
      </c>
      <c r="CV25" s="12">
        <v>0</v>
      </c>
      <c r="CW25" s="12">
        <v>0</v>
      </c>
      <c r="CX25" s="13"/>
      <c r="CY25" s="12">
        <v>0</v>
      </c>
      <c r="CZ25" s="12">
        <v>0</v>
      </c>
      <c r="DA25" s="12">
        <v>0</v>
      </c>
      <c r="DB25" s="12">
        <v>0</v>
      </c>
      <c r="DC25" s="13"/>
      <c r="DD25" s="12">
        <v>0</v>
      </c>
      <c r="DE25" s="12">
        <v>0</v>
      </c>
      <c r="DF25" s="12">
        <v>0</v>
      </c>
      <c r="DG25" s="12">
        <v>0</v>
      </c>
      <c r="DH25" s="13"/>
      <c r="DI25" s="12">
        <v>0</v>
      </c>
      <c r="DJ25" s="12">
        <v>0</v>
      </c>
      <c r="DK25" s="12">
        <v>0</v>
      </c>
      <c r="DL25" s="12">
        <v>0</v>
      </c>
      <c r="DM25" s="13"/>
      <c r="DN25" s="12">
        <v>0</v>
      </c>
      <c r="DO25" s="12">
        <v>0</v>
      </c>
      <c r="DP25" s="12">
        <v>0</v>
      </c>
      <c r="DQ25" s="12">
        <v>0</v>
      </c>
      <c r="DR25" s="13"/>
      <c r="DS25" s="12">
        <v>0</v>
      </c>
      <c r="DT25" s="12">
        <v>0</v>
      </c>
      <c r="DU25" s="12">
        <v>0</v>
      </c>
      <c r="DV25" s="12">
        <v>0</v>
      </c>
      <c r="DW25" s="13"/>
      <c r="DX25" s="12">
        <v>0</v>
      </c>
      <c r="DY25" s="12">
        <v>0</v>
      </c>
      <c r="DZ25" s="12">
        <v>0</v>
      </c>
      <c r="EA25" s="12">
        <v>0</v>
      </c>
      <c r="EB25" s="13"/>
      <c r="EC25" s="12">
        <v>64</v>
      </c>
      <c r="ED25" s="12">
        <v>3200</v>
      </c>
      <c r="EE25" s="12">
        <v>0</v>
      </c>
      <c r="EF25" s="12">
        <v>3200</v>
      </c>
      <c r="EG25" s="13"/>
      <c r="EH25" s="12">
        <v>9072</v>
      </c>
      <c r="EI25" s="12">
        <v>27216</v>
      </c>
      <c r="EJ25" s="12">
        <v>0</v>
      </c>
      <c r="EK25" s="12">
        <v>27216</v>
      </c>
      <c r="EL25" s="13"/>
      <c r="EM25" s="12">
        <v>0</v>
      </c>
      <c r="EN25" s="12">
        <v>0</v>
      </c>
      <c r="EO25" s="12">
        <v>0</v>
      </c>
      <c r="EP25" s="12">
        <v>0</v>
      </c>
      <c r="EQ25" s="13"/>
      <c r="ER25" s="12">
        <v>1216425</v>
      </c>
      <c r="ES25" s="12">
        <v>40000</v>
      </c>
      <c r="ET25" s="12">
        <v>0</v>
      </c>
      <c r="EU25" s="12">
        <v>40000</v>
      </c>
      <c r="EV25" s="13"/>
      <c r="EW25" s="12">
        <v>0</v>
      </c>
      <c r="EX25" s="12">
        <v>0</v>
      </c>
      <c r="EY25" s="12">
        <v>0</v>
      </c>
      <c r="EZ25" s="12">
        <v>0</v>
      </c>
      <c r="FA25" s="13"/>
      <c r="FB25" s="12">
        <v>0</v>
      </c>
      <c r="FC25" s="12">
        <v>6000</v>
      </c>
      <c r="FD25" s="12">
        <v>0</v>
      </c>
      <c r="FE25" s="12">
        <v>6000</v>
      </c>
      <c r="FF25" s="13"/>
      <c r="FG25" s="12">
        <v>0</v>
      </c>
      <c r="FH25" s="12">
        <v>0</v>
      </c>
      <c r="FI25" s="12">
        <v>0</v>
      </c>
      <c r="FJ25" s="12">
        <v>0</v>
      </c>
      <c r="FK25" s="13"/>
      <c r="FL25" s="12">
        <v>7</v>
      </c>
      <c r="FM25" s="12">
        <v>28000</v>
      </c>
      <c r="FN25" s="12">
        <v>0</v>
      </c>
      <c r="FO25" s="12">
        <v>28000</v>
      </c>
      <c r="FP25" s="13"/>
      <c r="FQ25" s="12">
        <v>0</v>
      </c>
      <c r="FR25" s="12">
        <v>0</v>
      </c>
      <c r="FS25" s="12">
        <v>0</v>
      </c>
      <c r="FT25" s="12">
        <v>0</v>
      </c>
      <c r="FU25" s="13"/>
      <c r="FV25" s="12">
        <v>0</v>
      </c>
      <c r="FW25" s="12">
        <v>0</v>
      </c>
      <c r="FX25" s="12">
        <v>0</v>
      </c>
      <c r="FY25" s="12">
        <v>0</v>
      </c>
      <c r="FZ25" s="13"/>
      <c r="GA25" s="12">
        <v>0</v>
      </c>
      <c r="GB25" s="12">
        <v>0</v>
      </c>
      <c r="GC25" s="12">
        <v>0</v>
      </c>
      <c r="GD25" s="12">
        <v>0</v>
      </c>
      <c r="GE25" s="13"/>
      <c r="GF25" s="12">
        <v>50</v>
      </c>
      <c r="GG25" s="12">
        <v>50000</v>
      </c>
      <c r="GH25" s="12">
        <v>0</v>
      </c>
      <c r="GI25" s="12">
        <v>50000</v>
      </c>
      <c r="GJ25" s="13"/>
      <c r="GK25" s="12">
        <v>1</v>
      </c>
      <c r="GL25" s="12">
        <v>13156</v>
      </c>
      <c r="GM25" s="12">
        <v>0</v>
      </c>
      <c r="GN25" s="12">
        <v>13156</v>
      </c>
      <c r="GO25" s="13"/>
      <c r="GP25" s="12">
        <v>0</v>
      </c>
      <c r="GQ25" s="12">
        <v>0</v>
      </c>
      <c r="GR25" s="12">
        <v>0</v>
      </c>
      <c r="GS25" s="12">
        <v>0</v>
      </c>
      <c r="GT25" s="13"/>
      <c r="GU25" s="12">
        <v>0</v>
      </c>
      <c r="GV25" s="12">
        <v>0</v>
      </c>
      <c r="GW25" s="12">
        <v>0</v>
      </c>
      <c r="GX25" s="12">
        <v>0</v>
      </c>
      <c r="GY25" s="13"/>
      <c r="GZ25" s="12">
        <v>0</v>
      </c>
      <c r="HA25" s="12">
        <v>0</v>
      </c>
      <c r="HB25" s="12">
        <v>0</v>
      </c>
      <c r="HC25" s="12">
        <v>0</v>
      </c>
      <c r="HD25" s="13"/>
      <c r="HE25" s="12">
        <v>0</v>
      </c>
      <c r="HF25" s="12">
        <v>0</v>
      </c>
      <c r="HG25" s="12">
        <v>0</v>
      </c>
      <c r="HH25" s="12">
        <v>0</v>
      </c>
      <c r="HI25" s="13"/>
      <c r="HJ25" s="12">
        <v>0</v>
      </c>
      <c r="HK25" s="12">
        <v>0</v>
      </c>
      <c r="HL25" s="12">
        <v>0</v>
      </c>
      <c r="HM25" s="12">
        <v>0</v>
      </c>
      <c r="HN25" s="13"/>
      <c r="HO25" s="12">
        <v>0</v>
      </c>
      <c r="HP25" s="12">
        <v>0</v>
      </c>
      <c r="HQ25" s="12">
        <v>0</v>
      </c>
      <c r="HR25" s="12">
        <v>0</v>
      </c>
      <c r="HS25" s="13"/>
      <c r="HT25" s="12">
        <v>0</v>
      </c>
      <c r="HU25" s="12">
        <v>0</v>
      </c>
      <c r="HV25" s="12">
        <v>0</v>
      </c>
      <c r="HW25" s="12">
        <v>0</v>
      </c>
      <c r="HX25" s="13"/>
      <c r="HY25" s="12">
        <v>0</v>
      </c>
      <c r="HZ25" s="12">
        <v>0</v>
      </c>
      <c r="IA25" s="12">
        <v>0</v>
      </c>
      <c r="IB25" s="12">
        <v>0</v>
      </c>
      <c r="IC25" s="13"/>
      <c r="ID25" s="12">
        <v>0</v>
      </c>
      <c r="IE25" s="12">
        <v>0</v>
      </c>
      <c r="IF25" s="12">
        <v>0</v>
      </c>
      <c r="IG25" s="12">
        <v>0</v>
      </c>
      <c r="IH25" s="13"/>
      <c r="II25" s="12">
        <v>0</v>
      </c>
      <c r="IJ25" s="12">
        <v>0</v>
      </c>
      <c r="IK25" s="12">
        <v>0</v>
      </c>
      <c r="IL25" s="12">
        <v>0</v>
      </c>
      <c r="IM25" s="13"/>
      <c r="IN25" s="12">
        <v>0</v>
      </c>
      <c r="IO25" s="12">
        <v>0</v>
      </c>
      <c r="IP25" s="12">
        <v>0</v>
      </c>
      <c r="IQ25" s="12">
        <v>0</v>
      </c>
      <c r="IR25" s="13"/>
      <c r="IS25" s="12">
        <v>0</v>
      </c>
      <c r="IT25" s="12">
        <v>0</v>
      </c>
      <c r="IU25" s="12">
        <v>0</v>
      </c>
      <c r="IV25" s="12">
        <v>0</v>
      </c>
      <c r="IW25" s="13"/>
      <c r="IX25" s="12">
        <v>0</v>
      </c>
      <c r="IY25" s="12">
        <v>167572</v>
      </c>
      <c r="IZ25" s="12">
        <v>0</v>
      </c>
      <c r="JA25" s="12">
        <v>167572</v>
      </c>
      <c r="JB25" s="13"/>
    </row>
    <row r="26" spans="1:262" hidden="1">
      <c r="A26" s="10">
        <v>20</v>
      </c>
      <c r="B26" s="11" t="s">
        <v>22</v>
      </c>
      <c r="C26" s="12">
        <v>0</v>
      </c>
      <c r="D26" s="12">
        <v>0</v>
      </c>
      <c r="E26" s="12">
        <v>0</v>
      </c>
      <c r="F26" s="12">
        <v>0</v>
      </c>
      <c r="G26" s="13"/>
      <c r="H26" s="12">
        <v>0</v>
      </c>
      <c r="I26" s="12">
        <v>0</v>
      </c>
      <c r="J26" s="12">
        <v>0</v>
      </c>
      <c r="K26" s="12">
        <v>0</v>
      </c>
      <c r="L26" s="13"/>
      <c r="M26" s="12">
        <v>0</v>
      </c>
      <c r="N26" s="12">
        <v>0</v>
      </c>
      <c r="O26" s="12">
        <v>0</v>
      </c>
      <c r="P26" s="12">
        <v>0</v>
      </c>
      <c r="Q26" s="13"/>
      <c r="R26" s="12">
        <v>0</v>
      </c>
      <c r="S26" s="12">
        <v>0</v>
      </c>
      <c r="T26" s="12">
        <v>0</v>
      </c>
      <c r="U26" s="12">
        <v>0</v>
      </c>
      <c r="V26" s="13"/>
      <c r="W26" s="12">
        <v>0</v>
      </c>
      <c r="X26" s="12">
        <v>0</v>
      </c>
      <c r="Y26" s="12">
        <v>0</v>
      </c>
      <c r="Z26" s="12">
        <v>0</v>
      </c>
      <c r="AA26" s="13"/>
      <c r="AB26" s="12">
        <v>0</v>
      </c>
      <c r="AC26" s="12">
        <v>0</v>
      </c>
      <c r="AD26" s="12">
        <v>0</v>
      </c>
      <c r="AE26" s="12">
        <v>0</v>
      </c>
      <c r="AF26" s="13"/>
      <c r="AG26" s="12">
        <v>0</v>
      </c>
      <c r="AH26" s="12">
        <v>0</v>
      </c>
      <c r="AI26" s="12">
        <v>0</v>
      </c>
      <c r="AJ26" s="12">
        <v>0</v>
      </c>
      <c r="AK26" s="13"/>
      <c r="AL26" s="12">
        <v>0</v>
      </c>
      <c r="AM26" s="12">
        <v>0</v>
      </c>
      <c r="AN26" s="12">
        <v>0</v>
      </c>
      <c r="AO26" s="12">
        <v>0</v>
      </c>
      <c r="AP26" s="13"/>
      <c r="AQ26" s="12">
        <v>0</v>
      </c>
      <c r="AR26" s="12">
        <v>0</v>
      </c>
      <c r="AS26" s="12">
        <v>0</v>
      </c>
      <c r="AT26" s="12">
        <v>0</v>
      </c>
      <c r="AU26" s="13"/>
      <c r="AV26" s="12">
        <v>0</v>
      </c>
      <c r="AW26" s="12">
        <v>0</v>
      </c>
      <c r="AX26" s="12">
        <v>0</v>
      </c>
      <c r="AY26" s="12">
        <v>0</v>
      </c>
      <c r="AZ26" s="13"/>
      <c r="BA26" s="12">
        <v>0</v>
      </c>
      <c r="BB26" s="12">
        <v>0</v>
      </c>
      <c r="BC26" s="12">
        <v>0</v>
      </c>
      <c r="BD26" s="12">
        <v>0</v>
      </c>
      <c r="BE26" s="13"/>
      <c r="BF26" s="12">
        <v>0</v>
      </c>
      <c r="BG26" s="12">
        <v>0</v>
      </c>
      <c r="BH26" s="12">
        <v>0</v>
      </c>
      <c r="BI26" s="12">
        <v>0</v>
      </c>
      <c r="BJ26" s="13"/>
      <c r="BK26" s="12">
        <v>0</v>
      </c>
      <c r="BL26" s="12">
        <v>0</v>
      </c>
      <c r="BM26" s="12">
        <v>0</v>
      </c>
      <c r="BN26" s="12">
        <v>0</v>
      </c>
      <c r="BO26" s="13"/>
      <c r="BP26" s="12">
        <v>0</v>
      </c>
      <c r="BQ26" s="12">
        <v>0</v>
      </c>
      <c r="BR26" s="12">
        <v>0</v>
      </c>
      <c r="BS26" s="12">
        <v>0</v>
      </c>
      <c r="BT26" s="13"/>
      <c r="BU26" s="12">
        <v>0</v>
      </c>
      <c r="BV26" s="12">
        <v>0</v>
      </c>
      <c r="BW26" s="12">
        <v>0</v>
      </c>
      <c r="BX26" s="12">
        <v>0</v>
      </c>
      <c r="BY26" s="13"/>
      <c r="BZ26" s="12">
        <v>0</v>
      </c>
      <c r="CA26" s="12">
        <v>0</v>
      </c>
      <c r="CB26" s="12">
        <v>0</v>
      </c>
      <c r="CC26" s="12">
        <v>0</v>
      </c>
      <c r="CD26" s="13"/>
      <c r="CE26" s="12">
        <v>0</v>
      </c>
      <c r="CF26" s="12">
        <v>0</v>
      </c>
      <c r="CG26" s="12">
        <v>0</v>
      </c>
      <c r="CH26" s="12">
        <v>0</v>
      </c>
      <c r="CI26" s="13"/>
      <c r="CJ26" s="12">
        <v>0</v>
      </c>
      <c r="CK26" s="12">
        <v>0</v>
      </c>
      <c r="CL26" s="12">
        <v>0</v>
      </c>
      <c r="CM26" s="12">
        <v>0</v>
      </c>
      <c r="CN26" s="13"/>
      <c r="CO26" s="12">
        <v>0</v>
      </c>
      <c r="CP26" s="12">
        <v>0</v>
      </c>
      <c r="CQ26" s="12">
        <v>0</v>
      </c>
      <c r="CR26" s="12">
        <v>0</v>
      </c>
      <c r="CS26" s="13"/>
      <c r="CT26" s="12">
        <v>0</v>
      </c>
      <c r="CU26" s="12">
        <v>0</v>
      </c>
      <c r="CV26" s="12">
        <v>0</v>
      </c>
      <c r="CW26" s="12">
        <v>0</v>
      </c>
      <c r="CX26" s="13"/>
      <c r="CY26" s="12">
        <v>0</v>
      </c>
      <c r="CZ26" s="12">
        <v>0</v>
      </c>
      <c r="DA26" s="12">
        <v>0</v>
      </c>
      <c r="DB26" s="12">
        <v>0</v>
      </c>
      <c r="DC26" s="13"/>
      <c r="DD26" s="12">
        <v>0</v>
      </c>
      <c r="DE26" s="12">
        <v>0</v>
      </c>
      <c r="DF26" s="12">
        <v>0</v>
      </c>
      <c r="DG26" s="12">
        <v>0</v>
      </c>
      <c r="DH26" s="13"/>
      <c r="DI26" s="12">
        <v>0</v>
      </c>
      <c r="DJ26" s="12">
        <v>0</v>
      </c>
      <c r="DK26" s="12">
        <v>0</v>
      </c>
      <c r="DL26" s="12">
        <v>0</v>
      </c>
      <c r="DM26" s="13"/>
      <c r="DN26" s="12">
        <v>0</v>
      </c>
      <c r="DO26" s="12">
        <v>0</v>
      </c>
      <c r="DP26" s="12">
        <v>0</v>
      </c>
      <c r="DQ26" s="12">
        <v>0</v>
      </c>
      <c r="DR26" s="13"/>
      <c r="DS26" s="12">
        <v>0</v>
      </c>
      <c r="DT26" s="12">
        <v>0</v>
      </c>
      <c r="DU26" s="12">
        <v>0</v>
      </c>
      <c r="DV26" s="12">
        <v>0</v>
      </c>
      <c r="DW26" s="13"/>
      <c r="DX26" s="12">
        <v>0</v>
      </c>
      <c r="DY26" s="12">
        <v>0</v>
      </c>
      <c r="DZ26" s="12">
        <v>0</v>
      </c>
      <c r="EA26" s="12">
        <v>0</v>
      </c>
      <c r="EB26" s="13"/>
      <c r="EC26" s="12">
        <v>96</v>
      </c>
      <c r="ED26" s="12">
        <v>4800</v>
      </c>
      <c r="EE26" s="12">
        <v>0</v>
      </c>
      <c r="EF26" s="12">
        <v>4800</v>
      </c>
      <c r="EG26" s="13"/>
      <c r="EH26" s="12">
        <v>19860</v>
      </c>
      <c r="EI26" s="12">
        <v>59580</v>
      </c>
      <c r="EJ26" s="12">
        <v>0</v>
      </c>
      <c r="EK26" s="12">
        <v>59580</v>
      </c>
      <c r="EL26" s="13"/>
      <c r="EM26" s="12">
        <v>0</v>
      </c>
      <c r="EN26" s="12">
        <v>0</v>
      </c>
      <c r="EO26" s="12">
        <v>0</v>
      </c>
      <c r="EP26" s="12">
        <v>0</v>
      </c>
      <c r="EQ26" s="13"/>
      <c r="ER26" s="12">
        <v>2540493</v>
      </c>
      <c r="ES26" s="12">
        <v>50000</v>
      </c>
      <c r="ET26" s="12">
        <v>0</v>
      </c>
      <c r="EU26" s="12">
        <v>50000</v>
      </c>
      <c r="EV26" s="13"/>
      <c r="EW26" s="12">
        <v>0</v>
      </c>
      <c r="EX26" s="12">
        <v>0</v>
      </c>
      <c r="EY26" s="12">
        <v>0</v>
      </c>
      <c r="EZ26" s="12">
        <v>0</v>
      </c>
      <c r="FA26" s="13"/>
      <c r="FB26" s="12">
        <v>0</v>
      </c>
      <c r="FC26" s="12">
        <v>15000</v>
      </c>
      <c r="FD26" s="12">
        <v>0</v>
      </c>
      <c r="FE26" s="12">
        <v>15000</v>
      </c>
      <c r="FF26" s="13"/>
      <c r="FG26" s="12">
        <v>0</v>
      </c>
      <c r="FH26" s="12">
        <v>0</v>
      </c>
      <c r="FI26" s="12">
        <v>0</v>
      </c>
      <c r="FJ26" s="12">
        <v>0</v>
      </c>
      <c r="FK26" s="13"/>
      <c r="FL26" s="12">
        <v>13</v>
      </c>
      <c r="FM26" s="12">
        <v>52000</v>
      </c>
      <c r="FN26" s="12">
        <v>0</v>
      </c>
      <c r="FO26" s="12">
        <v>52000</v>
      </c>
      <c r="FP26" s="13"/>
      <c r="FQ26" s="12">
        <v>0</v>
      </c>
      <c r="FR26" s="12">
        <v>0</v>
      </c>
      <c r="FS26" s="12">
        <v>0</v>
      </c>
      <c r="FT26" s="12">
        <v>0</v>
      </c>
      <c r="FU26" s="13"/>
      <c r="FV26" s="12">
        <v>0</v>
      </c>
      <c r="FW26" s="12">
        <v>0</v>
      </c>
      <c r="FX26" s="12">
        <v>0</v>
      </c>
      <c r="FY26" s="12">
        <v>0</v>
      </c>
      <c r="FZ26" s="13"/>
      <c r="GA26" s="12">
        <v>0</v>
      </c>
      <c r="GB26" s="12">
        <v>0</v>
      </c>
      <c r="GC26" s="12">
        <v>0</v>
      </c>
      <c r="GD26" s="12">
        <v>0</v>
      </c>
      <c r="GE26" s="13"/>
      <c r="GF26" s="12">
        <v>123</v>
      </c>
      <c r="GG26" s="12">
        <v>123000</v>
      </c>
      <c r="GH26" s="12">
        <v>0</v>
      </c>
      <c r="GI26" s="12">
        <v>123000</v>
      </c>
      <c r="GJ26" s="13"/>
      <c r="GK26" s="12">
        <v>1</v>
      </c>
      <c r="GL26" s="12">
        <v>13158</v>
      </c>
      <c r="GM26" s="12">
        <v>0</v>
      </c>
      <c r="GN26" s="12">
        <v>13158</v>
      </c>
      <c r="GO26" s="13"/>
      <c r="GP26" s="12">
        <v>0</v>
      </c>
      <c r="GQ26" s="12">
        <v>0</v>
      </c>
      <c r="GR26" s="12">
        <v>0</v>
      </c>
      <c r="GS26" s="12">
        <v>0</v>
      </c>
      <c r="GT26" s="13"/>
      <c r="GU26" s="12">
        <v>0</v>
      </c>
      <c r="GV26" s="12">
        <v>0</v>
      </c>
      <c r="GW26" s="12">
        <v>0</v>
      </c>
      <c r="GX26" s="12">
        <v>0</v>
      </c>
      <c r="GY26" s="13"/>
      <c r="GZ26" s="12">
        <v>0</v>
      </c>
      <c r="HA26" s="12">
        <v>0</v>
      </c>
      <c r="HB26" s="12">
        <v>0</v>
      </c>
      <c r="HC26" s="12">
        <v>0</v>
      </c>
      <c r="HD26" s="13"/>
      <c r="HE26" s="12">
        <v>0</v>
      </c>
      <c r="HF26" s="12">
        <v>0</v>
      </c>
      <c r="HG26" s="12">
        <v>0</v>
      </c>
      <c r="HH26" s="12">
        <v>0</v>
      </c>
      <c r="HI26" s="13"/>
      <c r="HJ26" s="12">
        <v>0</v>
      </c>
      <c r="HK26" s="12">
        <v>0</v>
      </c>
      <c r="HL26" s="12">
        <v>0</v>
      </c>
      <c r="HM26" s="12">
        <v>0</v>
      </c>
      <c r="HN26" s="13"/>
      <c r="HO26" s="12">
        <v>0</v>
      </c>
      <c r="HP26" s="12">
        <v>0</v>
      </c>
      <c r="HQ26" s="12">
        <v>0</v>
      </c>
      <c r="HR26" s="12">
        <v>0</v>
      </c>
      <c r="HS26" s="13"/>
      <c r="HT26" s="12">
        <v>0</v>
      </c>
      <c r="HU26" s="12">
        <v>0</v>
      </c>
      <c r="HV26" s="12">
        <v>0</v>
      </c>
      <c r="HW26" s="12">
        <v>0</v>
      </c>
      <c r="HX26" s="13"/>
      <c r="HY26" s="12">
        <v>0</v>
      </c>
      <c r="HZ26" s="12">
        <v>0</v>
      </c>
      <c r="IA26" s="12">
        <v>0</v>
      </c>
      <c r="IB26" s="12">
        <v>0</v>
      </c>
      <c r="IC26" s="13"/>
      <c r="ID26" s="12">
        <v>0</v>
      </c>
      <c r="IE26" s="12">
        <v>0</v>
      </c>
      <c r="IF26" s="12">
        <v>0</v>
      </c>
      <c r="IG26" s="12">
        <v>0</v>
      </c>
      <c r="IH26" s="13"/>
      <c r="II26" s="12">
        <v>0</v>
      </c>
      <c r="IJ26" s="12">
        <v>0</v>
      </c>
      <c r="IK26" s="12">
        <v>0</v>
      </c>
      <c r="IL26" s="12">
        <v>0</v>
      </c>
      <c r="IM26" s="13"/>
      <c r="IN26" s="12">
        <v>0</v>
      </c>
      <c r="IO26" s="12">
        <v>0</v>
      </c>
      <c r="IP26" s="12">
        <v>0</v>
      </c>
      <c r="IQ26" s="12">
        <v>0</v>
      </c>
      <c r="IR26" s="13"/>
      <c r="IS26" s="12">
        <v>0</v>
      </c>
      <c r="IT26" s="12">
        <v>0</v>
      </c>
      <c r="IU26" s="12">
        <v>0</v>
      </c>
      <c r="IV26" s="12">
        <v>0</v>
      </c>
      <c r="IW26" s="13"/>
      <c r="IX26" s="12">
        <v>0</v>
      </c>
      <c r="IY26" s="12">
        <v>317538</v>
      </c>
      <c r="IZ26" s="12">
        <v>0</v>
      </c>
      <c r="JA26" s="12">
        <v>317538</v>
      </c>
      <c r="JB26" s="13"/>
    </row>
    <row r="27" spans="1:262" hidden="1">
      <c r="A27" s="10">
        <v>21</v>
      </c>
      <c r="B27" s="11" t="s">
        <v>23</v>
      </c>
      <c r="C27" s="12">
        <v>0</v>
      </c>
      <c r="D27" s="12">
        <v>0</v>
      </c>
      <c r="E27" s="12">
        <v>0</v>
      </c>
      <c r="F27" s="12">
        <v>0</v>
      </c>
      <c r="G27" s="13"/>
      <c r="H27" s="12">
        <v>0</v>
      </c>
      <c r="I27" s="12">
        <v>0</v>
      </c>
      <c r="J27" s="12">
        <v>0</v>
      </c>
      <c r="K27" s="12">
        <v>0</v>
      </c>
      <c r="L27" s="13"/>
      <c r="M27" s="12">
        <v>0</v>
      </c>
      <c r="N27" s="12">
        <v>0</v>
      </c>
      <c r="O27" s="12">
        <v>0</v>
      </c>
      <c r="P27" s="12">
        <v>0</v>
      </c>
      <c r="Q27" s="13"/>
      <c r="R27" s="12">
        <v>0</v>
      </c>
      <c r="S27" s="12">
        <v>0</v>
      </c>
      <c r="T27" s="12">
        <v>0</v>
      </c>
      <c r="U27" s="12">
        <v>0</v>
      </c>
      <c r="V27" s="13"/>
      <c r="W27" s="12">
        <v>0</v>
      </c>
      <c r="X27" s="12">
        <v>0</v>
      </c>
      <c r="Y27" s="12">
        <v>0</v>
      </c>
      <c r="Z27" s="12">
        <v>0</v>
      </c>
      <c r="AA27" s="13"/>
      <c r="AB27" s="12">
        <v>0</v>
      </c>
      <c r="AC27" s="12">
        <v>0</v>
      </c>
      <c r="AD27" s="12">
        <v>0</v>
      </c>
      <c r="AE27" s="12">
        <v>0</v>
      </c>
      <c r="AF27" s="13"/>
      <c r="AG27" s="12">
        <v>0</v>
      </c>
      <c r="AH27" s="12">
        <v>0</v>
      </c>
      <c r="AI27" s="12">
        <v>0</v>
      </c>
      <c r="AJ27" s="12">
        <v>0</v>
      </c>
      <c r="AK27" s="13"/>
      <c r="AL27" s="12">
        <v>0</v>
      </c>
      <c r="AM27" s="12">
        <v>0</v>
      </c>
      <c r="AN27" s="12">
        <v>0</v>
      </c>
      <c r="AO27" s="12">
        <v>0</v>
      </c>
      <c r="AP27" s="13"/>
      <c r="AQ27" s="12">
        <v>0</v>
      </c>
      <c r="AR27" s="12">
        <v>0</v>
      </c>
      <c r="AS27" s="12">
        <v>0</v>
      </c>
      <c r="AT27" s="12">
        <v>0</v>
      </c>
      <c r="AU27" s="13"/>
      <c r="AV27" s="12">
        <v>0</v>
      </c>
      <c r="AW27" s="12">
        <v>0</v>
      </c>
      <c r="AX27" s="12">
        <v>0</v>
      </c>
      <c r="AY27" s="12">
        <v>0</v>
      </c>
      <c r="AZ27" s="13"/>
      <c r="BA27" s="12">
        <v>0</v>
      </c>
      <c r="BB27" s="12">
        <v>0</v>
      </c>
      <c r="BC27" s="12">
        <v>0</v>
      </c>
      <c r="BD27" s="12">
        <v>0</v>
      </c>
      <c r="BE27" s="13"/>
      <c r="BF27" s="12">
        <v>0</v>
      </c>
      <c r="BG27" s="12">
        <v>0</v>
      </c>
      <c r="BH27" s="12">
        <v>0</v>
      </c>
      <c r="BI27" s="12">
        <v>0</v>
      </c>
      <c r="BJ27" s="13"/>
      <c r="BK27" s="12">
        <v>0</v>
      </c>
      <c r="BL27" s="12">
        <v>0</v>
      </c>
      <c r="BM27" s="12">
        <v>0</v>
      </c>
      <c r="BN27" s="12">
        <v>0</v>
      </c>
      <c r="BO27" s="13"/>
      <c r="BP27" s="12">
        <v>0</v>
      </c>
      <c r="BQ27" s="12">
        <v>0</v>
      </c>
      <c r="BR27" s="12">
        <v>0</v>
      </c>
      <c r="BS27" s="12">
        <v>0</v>
      </c>
      <c r="BT27" s="13"/>
      <c r="BU27" s="12">
        <v>0</v>
      </c>
      <c r="BV27" s="12">
        <v>0</v>
      </c>
      <c r="BW27" s="12">
        <v>0</v>
      </c>
      <c r="BX27" s="12">
        <v>0</v>
      </c>
      <c r="BY27" s="13"/>
      <c r="BZ27" s="12">
        <v>0</v>
      </c>
      <c r="CA27" s="12">
        <v>0</v>
      </c>
      <c r="CB27" s="12">
        <v>0</v>
      </c>
      <c r="CC27" s="12">
        <v>0</v>
      </c>
      <c r="CD27" s="13"/>
      <c r="CE27" s="12">
        <v>0</v>
      </c>
      <c r="CF27" s="12">
        <v>0</v>
      </c>
      <c r="CG27" s="12">
        <v>0</v>
      </c>
      <c r="CH27" s="12">
        <v>0</v>
      </c>
      <c r="CI27" s="13"/>
      <c r="CJ27" s="12">
        <v>0</v>
      </c>
      <c r="CK27" s="12">
        <v>0</v>
      </c>
      <c r="CL27" s="12">
        <v>0</v>
      </c>
      <c r="CM27" s="12">
        <v>0</v>
      </c>
      <c r="CN27" s="13"/>
      <c r="CO27" s="12">
        <v>0</v>
      </c>
      <c r="CP27" s="12">
        <v>0</v>
      </c>
      <c r="CQ27" s="12">
        <v>0</v>
      </c>
      <c r="CR27" s="12">
        <v>0</v>
      </c>
      <c r="CS27" s="13"/>
      <c r="CT27" s="12">
        <v>0</v>
      </c>
      <c r="CU27" s="12">
        <v>0</v>
      </c>
      <c r="CV27" s="12">
        <v>0</v>
      </c>
      <c r="CW27" s="12">
        <v>0</v>
      </c>
      <c r="CX27" s="13"/>
      <c r="CY27" s="12">
        <v>0</v>
      </c>
      <c r="CZ27" s="12">
        <v>0</v>
      </c>
      <c r="DA27" s="12">
        <v>0</v>
      </c>
      <c r="DB27" s="12">
        <v>0</v>
      </c>
      <c r="DC27" s="13"/>
      <c r="DD27" s="12">
        <v>0</v>
      </c>
      <c r="DE27" s="12">
        <v>0</v>
      </c>
      <c r="DF27" s="12">
        <v>0</v>
      </c>
      <c r="DG27" s="12">
        <v>0</v>
      </c>
      <c r="DH27" s="13"/>
      <c r="DI27" s="12">
        <v>0</v>
      </c>
      <c r="DJ27" s="12">
        <v>0</v>
      </c>
      <c r="DK27" s="12">
        <v>0</v>
      </c>
      <c r="DL27" s="12">
        <v>0</v>
      </c>
      <c r="DM27" s="13"/>
      <c r="DN27" s="12">
        <v>0</v>
      </c>
      <c r="DO27" s="12">
        <v>0</v>
      </c>
      <c r="DP27" s="12">
        <v>0</v>
      </c>
      <c r="DQ27" s="12">
        <v>0</v>
      </c>
      <c r="DR27" s="13"/>
      <c r="DS27" s="12">
        <v>0</v>
      </c>
      <c r="DT27" s="12">
        <v>0</v>
      </c>
      <c r="DU27" s="12">
        <v>0</v>
      </c>
      <c r="DV27" s="12">
        <v>0</v>
      </c>
      <c r="DW27" s="13"/>
      <c r="DX27" s="12">
        <v>0</v>
      </c>
      <c r="DY27" s="12">
        <v>0</v>
      </c>
      <c r="DZ27" s="12">
        <v>0</v>
      </c>
      <c r="EA27" s="12">
        <v>0</v>
      </c>
      <c r="EB27" s="13"/>
      <c r="EC27" s="12">
        <v>128</v>
      </c>
      <c r="ED27" s="12">
        <v>6400</v>
      </c>
      <c r="EE27" s="12">
        <v>0</v>
      </c>
      <c r="EF27" s="12">
        <v>6400</v>
      </c>
      <c r="EG27" s="13"/>
      <c r="EH27" s="12">
        <v>44412</v>
      </c>
      <c r="EI27" s="12">
        <v>133236</v>
      </c>
      <c r="EJ27" s="12">
        <v>0</v>
      </c>
      <c r="EK27" s="12">
        <v>133236</v>
      </c>
      <c r="EL27" s="13"/>
      <c r="EM27" s="12">
        <v>0</v>
      </c>
      <c r="EN27" s="12">
        <v>0</v>
      </c>
      <c r="EO27" s="12">
        <v>0</v>
      </c>
      <c r="EP27" s="12">
        <v>0</v>
      </c>
      <c r="EQ27" s="13"/>
      <c r="ER27" s="12">
        <v>5462144</v>
      </c>
      <c r="ES27" s="12">
        <v>80000</v>
      </c>
      <c r="ET27" s="12">
        <v>0</v>
      </c>
      <c r="EU27" s="12">
        <v>80000</v>
      </c>
      <c r="EV27" s="13"/>
      <c r="EW27" s="12">
        <v>0</v>
      </c>
      <c r="EX27" s="12">
        <v>0</v>
      </c>
      <c r="EY27" s="12">
        <v>0</v>
      </c>
      <c r="EZ27" s="12">
        <v>0</v>
      </c>
      <c r="FA27" s="13"/>
      <c r="FB27" s="12">
        <v>0</v>
      </c>
      <c r="FC27" s="12">
        <v>23000</v>
      </c>
      <c r="FD27" s="12">
        <v>0</v>
      </c>
      <c r="FE27" s="12">
        <v>23000</v>
      </c>
      <c r="FF27" s="13"/>
      <c r="FG27" s="12">
        <v>0</v>
      </c>
      <c r="FH27" s="12">
        <v>0</v>
      </c>
      <c r="FI27" s="12">
        <v>0</v>
      </c>
      <c r="FJ27" s="12">
        <v>0</v>
      </c>
      <c r="FK27" s="13"/>
      <c r="FL27" s="12">
        <v>21</v>
      </c>
      <c r="FM27" s="12">
        <v>84000</v>
      </c>
      <c r="FN27" s="12">
        <v>0</v>
      </c>
      <c r="FO27" s="12">
        <v>84000</v>
      </c>
      <c r="FP27" s="13"/>
      <c r="FQ27" s="12">
        <v>0</v>
      </c>
      <c r="FR27" s="12">
        <v>0</v>
      </c>
      <c r="FS27" s="12">
        <v>0</v>
      </c>
      <c r="FT27" s="12">
        <v>0</v>
      </c>
      <c r="FU27" s="13"/>
      <c r="FV27" s="12">
        <v>0</v>
      </c>
      <c r="FW27" s="12">
        <v>0</v>
      </c>
      <c r="FX27" s="12">
        <v>0</v>
      </c>
      <c r="FY27" s="12">
        <v>0</v>
      </c>
      <c r="FZ27" s="13"/>
      <c r="GA27" s="12">
        <v>0</v>
      </c>
      <c r="GB27" s="12">
        <v>0</v>
      </c>
      <c r="GC27" s="12">
        <v>0</v>
      </c>
      <c r="GD27" s="12">
        <v>0</v>
      </c>
      <c r="GE27" s="13"/>
      <c r="GF27" s="12">
        <v>200</v>
      </c>
      <c r="GG27" s="12">
        <v>200000</v>
      </c>
      <c r="GH27" s="12">
        <v>0</v>
      </c>
      <c r="GI27" s="12">
        <v>200000</v>
      </c>
      <c r="GJ27" s="13"/>
      <c r="GK27" s="12">
        <v>1</v>
      </c>
      <c r="GL27" s="12">
        <v>13158</v>
      </c>
      <c r="GM27" s="12">
        <v>0</v>
      </c>
      <c r="GN27" s="12">
        <v>13158</v>
      </c>
      <c r="GO27" s="13"/>
      <c r="GP27" s="12">
        <v>0</v>
      </c>
      <c r="GQ27" s="12">
        <v>0</v>
      </c>
      <c r="GR27" s="12">
        <v>0</v>
      </c>
      <c r="GS27" s="12">
        <v>0</v>
      </c>
      <c r="GT27" s="13"/>
      <c r="GU27" s="12">
        <v>0</v>
      </c>
      <c r="GV27" s="12">
        <v>0</v>
      </c>
      <c r="GW27" s="12">
        <v>0</v>
      </c>
      <c r="GX27" s="12">
        <v>0</v>
      </c>
      <c r="GY27" s="13"/>
      <c r="GZ27" s="12">
        <v>0</v>
      </c>
      <c r="HA27" s="12">
        <v>0</v>
      </c>
      <c r="HB27" s="12">
        <v>0</v>
      </c>
      <c r="HC27" s="12">
        <v>0</v>
      </c>
      <c r="HD27" s="13"/>
      <c r="HE27" s="12">
        <v>0</v>
      </c>
      <c r="HF27" s="12">
        <v>0</v>
      </c>
      <c r="HG27" s="12">
        <v>0</v>
      </c>
      <c r="HH27" s="12">
        <v>0</v>
      </c>
      <c r="HI27" s="13"/>
      <c r="HJ27" s="12">
        <v>0</v>
      </c>
      <c r="HK27" s="12">
        <v>0</v>
      </c>
      <c r="HL27" s="12">
        <v>0</v>
      </c>
      <c r="HM27" s="12">
        <v>0</v>
      </c>
      <c r="HN27" s="13"/>
      <c r="HO27" s="12">
        <v>0</v>
      </c>
      <c r="HP27" s="12">
        <v>0</v>
      </c>
      <c r="HQ27" s="12">
        <v>0</v>
      </c>
      <c r="HR27" s="12">
        <v>0</v>
      </c>
      <c r="HS27" s="13"/>
      <c r="HT27" s="12">
        <v>0</v>
      </c>
      <c r="HU27" s="12">
        <v>0</v>
      </c>
      <c r="HV27" s="12">
        <v>0</v>
      </c>
      <c r="HW27" s="12">
        <v>0</v>
      </c>
      <c r="HX27" s="13"/>
      <c r="HY27" s="12">
        <v>0</v>
      </c>
      <c r="HZ27" s="12">
        <v>0</v>
      </c>
      <c r="IA27" s="12">
        <v>0</v>
      </c>
      <c r="IB27" s="12">
        <v>0</v>
      </c>
      <c r="IC27" s="13"/>
      <c r="ID27" s="12">
        <v>0</v>
      </c>
      <c r="IE27" s="12">
        <v>0</v>
      </c>
      <c r="IF27" s="12">
        <v>0</v>
      </c>
      <c r="IG27" s="12">
        <v>0</v>
      </c>
      <c r="IH27" s="13"/>
      <c r="II27" s="12">
        <v>0</v>
      </c>
      <c r="IJ27" s="12">
        <v>0</v>
      </c>
      <c r="IK27" s="12">
        <v>0</v>
      </c>
      <c r="IL27" s="12">
        <v>0</v>
      </c>
      <c r="IM27" s="13"/>
      <c r="IN27" s="12">
        <v>0</v>
      </c>
      <c r="IO27" s="12">
        <v>0</v>
      </c>
      <c r="IP27" s="12">
        <v>0</v>
      </c>
      <c r="IQ27" s="12">
        <v>0</v>
      </c>
      <c r="IR27" s="13"/>
      <c r="IS27" s="12">
        <v>0</v>
      </c>
      <c r="IT27" s="12">
        <v>0</v>
      </c>
      <c r="IU27" s="12">
        <v>0</v>
      </c>
      <c r="IV27" s="12">
        <v>0</v>
      </c>
      <c r="IW27" s="13"/>
      <c r="IX27" s="12">
        <v>0</v>
      </c>
      <c r="IY27" s="12">
        <v>539794</v>
      </c>
      <c r="IZ27" s="12">
        <v>0</v>
      </c>
      <c r="JA27" s="12">
        <v>539794</v>
      </c>
      <c r="JB27" s="13"/>
    </row>
    <row r="28" spans="1:262" hidden="1">
      <c r="A28" s="10">
        <v>22</v>
      </c>
      <c r="B28" s="11" t="s">
        <v>24</v>
      </c>
      <c r="C28" s="12">
        <v>0</v>
      </c>
      <c r="D28" s="12">
        <v>0</v>
      </c>
      <c r="E28" s="12">
        <v>0</v>
      </c>
      <c r="F28" s="12">
        <v>0</v>
      </c>
      <c r="G28" s="13"/>
      <c r="H28" s="12">
        <v>0</v>
      </c>
      <c r="I28" s="12">
        <v>0</v>
      </c>
      <c r="J28" s="12">
        <v>0</v>
      </c>
      <c r="K28" s="12">
        <v>0</v>
      </c>
      <c r="L28" s="13"/>
      <c r="M28" s="12">
        <v>0</v>
      </c>
      <c r="N28" s="12">
        <v>0</v>
      </c>
      <c r="O28" s="12">
        <v>0</v>
      </c>
      <c r="P28" s="12">
        <v>0</v>
      </c>
      <c r="Q28" s="13"/>
      <c r="R28" s="12">
        <v>0</v>
      </c>
      <c r="S28" s="12">
        <v>0</v>
      </c>
      <c r="T28" s="12">
        <v>0</v>
      </c>
      <c r="U28" s="12">
        <v>0</v>
      </c>
      <c r="V28" s="13"/>
      <c r="W28" s="12">
        <v>0</v>
      </c>
      <c r="X28" s="12">
        <v>0</v>
      </c>
      <c r="Y28" s="12">
        <v>0</v>
      </c>
      <c r="Z28" s="12">
        <v>0</v>
      </c>
      <c r="AA28" s="13"/>
      <c r="AB28" s="12">
        <v>0</v>
      </c>
      <c r="AC28" s="12">
        <v>0</v>
      </c>
      <c r="AD28" s="12">
        <v>0</v>
      </c>
      <c r="AE28" s="12">
        <v>0</v>
      </c>
      <c r="AF28" s="13"/>
      <c r="AG28" s="12">
        <v>0</v>
      </c>
      <c r="AH28" s="12">
        <v>0</v>
      </c>
      <c r="AI28" s="12">
        <v>0</v>
      </c>
      <c r="AJ28" s="12">
        <v>0</v>
      </c>
      <c r="AK28" s="13"/>
      <c r="AL28" s="12">
        <v>0</v>
      </c>
      <c r="AM28" s="12">
        <v>0</v>
      </c>
      <c r="AN28" s="12">
        <v>0</v>
      </c>
      <c r="AO28" s="12">
        <v>0</v>
      </c>
      <c r="AP28" s="13"/>
      <c r="AQ28" s="12">
        <v>0</v>
      </c>
      <c r="AR28" s="12">
        <v>0</v>
      </c>
      <c r="AS28" s="12">
        <v>0</v>
      </c>
      <c r="AT28" s="12">
        <v>0</v>
      </c>
      <c r="AU28" s="13"/>
      <c r="AV28" s="12">
        <v>0</v>
      </c>
      <c r="AW28" s="12">
        <v>0</v>
      </c>
      <c r="AX28" s="12">
        <v>0</v>
      </c>
      <c r="AY28" s="12">
        <v>0</v>
      </c>
      <c r="AZ28" s="13"/>
      <c r="BA28" s="12">
        <v>0</v>
      </c>
      <c r="BB28" s="12">
        <v>0</v>
      </c>
      <c r="BC28" s="12">
        <v>0</v>
      </c>
      <c r="BD28" s="12">
        <v>0</v>
      </c>
      <c r="BE28" s="13"/>
      <c r="BF28" s="12">
        <v>0</v>
      </c>
      <c r="BG28" s="12">
        <v>0</v>
      </c>
      <c r="BH28" s="12">
        <v>0</v>
      </c>
      <c r="BI28" s="12">
        <v>0</v>
      </c>
      <c r="BJ28" s="13"/>
      <c r="BK28" s="12">
        <v>0</v>
      </c>
      <c r="BL28" s="12">
        <v>0</v>
      </c>
      <c r="BM28" s="12">
        <v>0</v>
      </c>
      <c r="BN28" s="12">
        <v>0</v>
      </c>
      <c r="BO28" s="13"/>
      <c r="BP28" s="12">
        <v>0</v>
      </c>
      <c r="BQ28" s="12">
        <v>0</v>
      </c>
      <c r="BR28" s="12">
        <v>0</v>
      </c>
      <c r="BS28" s="12">
        <v>0</v>
      </c>
      <c r="BT28" s="13"/>
      <c r="BU28" s="12">
        <v>0</v>
      </c>
      <c r="BV28" s="12">
        <v>0</v>
      </c>
      <c r="BW28" s="12">
        <v>0</v>
      </c>
      <c r="BX28" s="12">
        <v>0</v>
      </c>
      <c r="BY28" s="13"/>
      <c r="BZ28" s="12">
        <v>0</v>
      </c>
      <c r="CA28" s="12">
        <v>0</v>
      </c>
      <c r="CB28" s="12">
        <v>0</v>
      </c>
      <c r="CC28" s="12">
        <v>0</v>
      </c>
      <c r="CD28" s="13"/>
      <c r="CE28" s="12">
        <v>0</v>
      </c>
      <c r="CF28" s="12">
        <v>0</v>
      </c>
      <c r="CG28" s="12">
        <v>0</v>
      </c>
      <c r="CH28" s="12">
        <v>0</v>
      </c>
      <c r="CI28" s="13"/>
      <c r="CJ28" s="12">
        <v>0</v>
      </c>
      <c r="CK28" s="12">
        <v>0</v>
      </c>
      <c r="CL28" s="12">
        <v>0</v>
      </c>
      <c r="CM28" s="12">
        <v>0</v>
      </c>
      <c r="CN28" s="13"/>
      <c r="CO28" s="12">
        <v>0</v>
      </c>
      <c r="CP28" s="12">
        <v>0</v>
      </c>
      <c r="CQ28" s="12">
        <v>0</v>
      </c>
      <c r="CR28" s="12">
        <v>0</v>
      </c>
      <c r="CS28" s="13"/>
      <c r="CT28" s="12">
        <v>0</v>
      </c>
      <c r="CU28" s="12">
        <v>0</v>
      </c>
      <c r="CV28" s="12">
        <v>0</v>
      </c>
      <c r="CW28" s="12">
        <v>0</v>
      </c>
      <c r="CX28" s="13"/>
      <c r="CY28" s="12">
        <v>0</v>
      </c>
      <c r="CZ28" s="12">
        <v>0</v>
      </c>
      <c r="DA28" s="12">
        <v>0</v>
      </c>
      <c r="DB28" s="12">
        <v>0</v>
      </c>
      <c r="DC28" s="13"/>
      <c r="DD28" s="12">
        <v>0</v>
      </c>
      <c r="DE28" s="12">
        <v>0</v>
      </c>
      <c r="DF28" s="12">
        <v>0</v>
      </c>
      <c r="DG28" s="12">
        <v>0</v>
      </c>
      <c r="DH28" s="13"/>
      <c r="DI28" s="12">
        <v>0</v>
      </c>
      <c r="DJ28" s="12">
        <v>0</v>
      </c>
      <c r="DK28" s="12">
        <v>0</v>
      </c>
      <c r="DL28" s="12">
        <v>0</v>
      </c>
      <c r="DM28" s="13"/>
      <c r="DN28" s="12">
        <v>0</v>
      </c>
      <c r="DO28" s="12">
        <v>0</v>
      </c>
      <c r="DP28" s="12">
        <v>0</v>
      </c>
      <c r="DQ28" s="12">
        <v>0</v>
      </c>
      <c r="DR28" s="13"/>
      <c r="DS28" s="12">
        <v>0</v>
      </c>
      <c r="DT28" s="12">
        <v>0</v>
      </c>
      <c r="DU28" s="12">
        <v>0</v>
      </c>
      <c r="DV28" s="12">
        <v>0</v>
      </c>
      <c r="DW28" s="13"/>
      <c r="DX28" s="12">
        <v>0</v>
      </c>
      <c r="DY28" s="12">
        <v>0</v>
      </c>
      <c r="DZ28" s="12">
        <v>0</v>
      </c>
      <c r="EA28" s="12">
        <v>0</v>
      </c>
      <c r="EB28" s="13"/>
      <c r="EC28" s="12">
        <v>64</v>
      </c>
      <c r="ED28" s="12">
        <v>3200</v>
      </c>
      <c r="EE28" s="12">
        <v>0</v>
      </c>
      <c r="EF28" s="12">
        <v>3200</v>
      </c>
      <c r="EG28" s="13"/>
      <c r="EH28" s="12">
        <v>11364</v>
      </c>
      <c r="EI28" s="12">
        <v>34092</v>
      </c>
      <c r="EJ28" s="12">
        <v>0</v>
      </c>
      <c r="EK28" s="12">
        <v>34092</v>
      </c>
      <c r="EL28" s="13"/>
      <c r="EM28" s="12">
        <v>0</v>
      </c>
      <c r="EN28" s="12">
        <v>0</v>
      </c>
      <c r="EO28" s="12">
        <v>0</v>
      </c>
      <c r="EP28" s="12">
        <v>0</v>
      </c>
      <c r="EQ28" s="13"/>
      <c r="ER28" s="12">
        <v>1586115</v>
      </c>
      <c r="ES28" s="12">
        <v>40000</v>
      </c>
      <c r="ET28" s="12">
        <v>0</v>
      </c>
      <c r="EU28" s="12">
        <v>40000</v>
      </c>
      <c r="EV28" s="13"/>
      <c r="EW28" s="12">
        <v>0</v>
      </c>
      <c r="EX28" s="12">
        <v>0</v>
      </c>
      <c r="EY28" s="12">
        <v>0</v>
      </c>
      <c r="EZ28" s="12">
        <v>0</v>
      </c>
      <c r="FA28" s="13"/>
      <c r="FB28" s="12">
        <v>0</v>
      </c>
      <c r="FC28" s="12">
        <v>10000</v>
      </c>
      <c r="FD28" s="12">
        <v>0</v>
      </c>
      <c r="FE28" s="12">
        <v>10000</v>
      </c>
      <c r="FF28" s="13"/>
      <c r="FG28" s="12">
        <v>0</v>
      </c>
      <c r="FH28" s="12">
        <v>0</v>
      </c>
      <c r="FI28" s="12">
        <v>0</v>
      </c>
      <c r="FJ28" s="12">
        <v>0</v>
      </c>
      <c r="FK28" s="13"/>
      <c r="FL28" s="12">
        <v>9</v>
      </c>
      <c r="FM28" s="12">
        <v>36000</v>
      </c>
      <c r="FN28" s="12">
        <v>0</v>
      </c>
      <c r="FO28" s="12">
        <v>36000</v>
      </c>
      <c r="FP28" s="13"/>
      <c r="FQ28" s="12">
        <v>0</v>
      </c>
      <c r="FR28" s="12">
        <v>0</v>
      </c>
      <c r="FS28" s="12">
        <v>0</v>
      </c>
      <c r="FT28" s="12">
        <v>0</v>
      </c>
      <c r="FU28" s="13"/>
      <c r="FV28" s="12">
        <v>0</v>
      </c>
      <c r="FW28" s="12">
        <v>0</v>
      </c>
      <c r="FX28" s="12">
        <v>0</v>
      </c>
      <c r="FY28" s="12">
        <v>0</v>
      </c>
      <c r="FZ28" s="13"/>
      <c r="GA28" s="12">
        <v>0</v>
      </c>
      <c r="GB28" s="12">
        <v>0</v>
      </c>
      <c r="GC28" s="12">
        <v>0</v>
      </c>
      <c r="GD28" s="12">
        <v>0</v>
      </c>
      <c r="GE28" s="13"/>
      <c r="GF28" s="12">
        <v>77</v>
      </c>
      <c r="GG28" s="12">
        <v>77000</v>
      </c>
      <c r="GH28" s="12">
        <v>0</v>
      </c>
      <c r="GI28" s="12">
        <v>77000</v>
      </c>
      <c r="GJ28" s="13"/>
      <c r="GK28" s="12">
        <v>1</v>
      </c>
      <c r="GL28" s="12">
        <v>13158</v>
      </c>
      <c r="GM28" s="12">
        <v>0</v>
      </c>
      <c r="GN28" s="12">
        <v>13158</v>
      </c>
      <c r="GO28" s="13"/>
      <c r="GP28" s="12">
        <v>0</v>
      </c>
      <c r="GQ28" s="12">
        <v>0</v>
      </c>
      <c r="GR28" s="12">
        <v>0</v>
      </c>
      <c r="GS28" s="12">
        <v>0</v>
      </c>
      <c r="GT28" s="13"/>
      <c r="GU28" s="12">
        <v>0</v>
      </c>
      <c r="GV28" s="12">
        <v>0</v>
      </c>
      <c r="GW28" s="12">
        <v>0</v>
      </c>
      <c r="GX28" s="12">
        <v>0</v>
      </c>
      <c r="GY28" s="13"/>
      <c r="GZ28" s="12">
        <v>0</v>
      </c>
      <c r="HA28" s="12">
        <v>0</v>
      </c>
      <c r="HB28" s="12">
        <v>0</v>
      </c>
      <c r="HC28" s="12">
        <v>0</v>
      </c>
      <c r="HD28" s="13"/>
      <c r="HE28" s="12">
        <v>0</v>
      </c>
      <c r="HF28" s="12">
        <v>0</v>
      </c>
      <c r="HG28" s="12">
        <v>0</v>
      </c>
      <c r="HH28" s="12">
        <v>0</v>
      </c>
      <c r="HI28" s="13"/>
      <c r="HJ28" s="12">
        <v>0</v>
      </c>
      <c r="HK28" s="12">
        <v>0</v>
      </c>
      <c r="HL28" s="12">
        <v>0</v>
      </c>
      <c r="HM28" s="12">
        <v>0</v>
      </c>
      <c r="HN28" s="13"/>
      <c r="HO28" s="12">
        <v>0</v>
      </c>
      <c r="HP28" s="12">
        <v>0</v>
      </c>
      <c r="HQ28" s="12">
        <v>0</v>
      </c>
      <c r="HR28" s="12">
        <v>0</v>
      </c>
      <c r="HS28" s="13"/>
      <c r="HT28" s="12">
        <v>0</v>
      </c>
      <c r="HU28" s="12">
        <v>0</v>
      </c>
      <c r="HV28" s="12">
        <v>0</v>
      </c>
      <c r="HW28" s="12">
        <v>0</v>
      </c>
      <c r="HX28" s="13"/>
      <c r="HY28" s="12">
        <v>0</v>
      </c>
      <c r="HZ28" s="12">
        <v>0</v>
      </c>
      <c r="IA28" s="12">
        <v>0</v>
      </c>
      <c r="IB28" s="12">
        <v>0</v>
      </c>
      <c r="IC28" s="13"/>
      <c r="ID28" s="12">
        <v>0</v>
      </c>
      <c r="IE28" s="12">
        <v>0</v>
      </c>
      <c r="IF28" s="12">
        <v>0</v>
      </c>
      <c r="IG28" s="12">
        <v>0</v>
      </c>
      <c r="IH28" s="13"/>
      <c r="II28" s="12">
        <v>0</v>
      </c>
      <c r="IJ28" s="12">
        <v>0</v>
      </c>
      <c r="IK28" s="12">
        <v>0</v>
      </c>
      <c r="IL28" s="12">
        <v>0</v>
      </c>
      <c r="IM28" s="13"/>
      <c r="IN28" s="12">
        <v>0</v>
      </c>
      <c r="IO28" s="12">
        <v>0</v>
      </c>
      <c r="IP28" s="12">
        <v>0</v>
      </c>
      <c r="IQ28" s="12">
        <v>0</v>
      </c>
      <c r="IR28" s="13"/>
      <c r="IS28" s="12">
        <v>0</v>
      </c>
      <c r="IT28" s="12">
        <v>0</v>
      </c>
      <c r="IU28" s="12">
        <v>0</v>
      </c>
      <c r="IV28" s="12">
        <v>0</v>
      </c>
      <c r="IW28" s="13"/>
      <c r="IX28" s="12">
        <v>0</v>
      </c>
      <c r="IY28" s="12">
        <v>213450</v>
      </c>
      <c r="IZ28" s="12">
        <v>0</v>
      </c>
      <c r="JA28" s="12">
        <v>213450</v>
      </c>
      <c r="JB28" s="13"/>
    </row>
    <row r="29" spans="1:262" hidden="1">
      <c r="A29" s="10">
        <v>23</v>
      </c>
      <c r="B29" s="11" t="s">
        <v>25</v>
      </c>
      <c r="C29" s="12">
        <v>0</v>
      </c>
      <c r="D29" s="12">
        <v>0</v>
      </c>
      <c r="E29" s="12">
        <v>0</v>
      </c>
      <c r="F29" s="12">
        <v>0</v>
      </c>
      <c r="G29" s="13"/>
      <c r="H29" s="12">
        <v>0</v>
      </c>
      <c r="I29" s="12">
        <v>0</v>
      </c>
      <c r="J29" s="12">
        <v>0</v>
      </c>
      <c r="K29" s="12">
        <v>0</v>
      </c>
      <c r="L29" s="13"/>
      <c r="M29" s="12">
        <v>0</v>
      </c>
      <c r="N29" s="12">
        <v>0</v>
      </c>
      <c r="O29" s="12">
        <v>0</v>
      </c>
      <c r="P29" s="12">
        <v>0</v>
      </c>
      <c r="Q29" s="13"/>
      <c r="R29" s="12">
        <v>0</v>
      </c>
      <c r="S29" s="12">
        <v>0</v>
      </c>
      <c r="T29" s="12">
        <v>0</v>
      </c>
      <c r="U29" s="12">
        <v>0</v>
      </c>
      <c r="V29" s="13"/>
      <c r="W29" s="12">
        <v>0</v>
      </c>
      <c r="X29" s="12">
        <v>0</v>
      </c>
      <c r="Y29" s="12">
        <v>0</v>
      </c>
      <c r="Z29" s="12">
        <v>0</v>
      </c>
      <c r="AA29" s="13"/>
      <c r="AB29" s="12">
        <v>0</v>
      </c>
      <c r="AC29" s="12">
        <v>0</v>
      </c>
      <c r="AD29" s="12">
        <v>0</v>
      </c>
      <c r="AE29" s="12">
        <v>0</v>
      </c>
      <c r="AF29" s="13"/>
      <c r="AG29" s="12">
        <v>0</v>
      </c>
      <c r="AH29" s="12">
        <v>0</v>
      </c>
      <c r="AI29" s="12">
        <v>0</v>
      </c>
      <c r="AJ29" s="12">
        <v>0</v>
      </c>
      <c r="AK29" s="13"/>
      <c r="AL29" s="12">
        <v>0</v>
      </c>
      <c r="AM29" s="12">
        <v>0</v>
      </c>
      <c r="AN29" s="12">
        <v>0</v>
      </c>
      <c r="AO29" s="12">
        <v>0</v>
      </c>
      <c r="AP29" s="13"/>
      <c r="AQ29" s="12">
        <v>0</v>
      </c>
      <c r="AR29" s="12">
        <v>0</v>
      </c>
      <c r="AS29" s="12">
        <v>0</v>
      </c>
      <c r="AT29" s="12">
        <v>0</v>
      </c>
      <c r="AU29" s="13"/>
      <c r="AV29" s="12">
        <v>0</v>
      </c>
      <c r="AW29" s="12">
        <v>0</v>
      </c>
      <c r="AX29" s="12">
        <v>0</v>
      </c>
      <c r="AY29" s="12">
        <v>0</v>
      </c>
      <c r="AZ29" s="13"/>
      <c r="BA29" s="12">
        <v>0</v>
      </c>
      <c r="BB29" s="12">
        <v>0</v>
      </c>
      <c r="BC29" s="12">
        <v>0</v>
      </c>
      <c r="BD29" s="12">
        <v>0</v>
      </c>
      <c r="BE29" s="13"/>
      <c r="BF29" s="12">
        <v>0</v>
      </c>
      <c r="BG29" s="12">
        <v>0</v>
      </c>
      <c r="BH29" s="12">
        <v>0</v>
      </c>
      <c r="BI29" s="12">
        <v>0</v>
      </c>
      <c r="BJ29" s="13"/>
      <c r="BK29" s="12">
        <v>0</v>
      </c>
      <c r="BL29" s="12">
        <v>0</v>
      </c>
      <c r="BM29" s="12">
        <v>0</v>
      </c>
      <c r="BN29" s="12">
        <v>0</v>
      </c>
      <c r="BO29" s="13"/>
      <c r="BP29" s="12">
        <v>0</v>
      </c>
      <c r="BQ29" s="12">
        <v>0</v>
      </c>
      <c r="BR29" s="12">
        <v>0</v>
      </c>
      <c r="BS29" s="12">
        <v>0</v>
      </c>
      <c r="BT29" s="13"/>
      <c r="BU29" s="12">
        <v>0</v>
      </c>
      <c r="BV29" s="12">
        <v>0</v>
      </c>
      <c r="BW29" s="12">
        <v>0</v>
      </c>
      <c r="BX29" s="12">
        <v>0</v>
      </c>
      <c r="BY29" s="13"/>
      <c r="BZ29" s="12">
        <v>0</v>
      </c>
      <c r="CA29" s="12">
        <v>0</v>
      </c>
      <c r="CB29" s="12">
        <v>0</v>
      </c>
      <c r="CC29" s="12">
        <v>0</v>
      </c>
      <c r="CD29" s="13"/>
      <c r="CE29" s="12">
        <v>0</v>
      </c>
      <c r="CF29" s="12">
        <v>0</v>
      </c>
      <c r="CG29" s="12">
        <v>0</v>
      </c>
      <c r="CH29" s="12">
        <v>0</v>
      </c>
      <c r="CI29" s="13"/>
      <c r="CJ29" s="12">
        <v>0</v>
      </c>
      <c r="CK29" s="12">
        <v>0</v>
      </c>
      <c r="CL29" s="12">
        <v>0</v>
      </c>
      <c r="CM29" s="12">
        <v>0</v>
      </c>
      <c r="CN29" s="13"/>
      <c r="CO29" s="12">
        <v>0</v>
      </c>
      <c r="CP29" s="12">
        <v>0</v>
      </c>
      <c r="CQ29" s="12">
        <v>0</v>
      </c>
      <c r="CR29" s="12">
        <v>0</v>
      </c>
      <c r="CS29" s="13"/>
      <c r="CT29" s="12">
        <v>0</v>
      </c>
      <c r="CU29" s="12">
        <v>0</v>
      </c>
      <c r="CV29" s="12">
        <v>0</v>
      </c>
      <c r="CW29" s="12">
        <v>0</v>
      </c>
      <c r="CX29" s="13"/>
      <c r="CY29" s="12">
        <v>0</v>
      </c>
      <c r="CZ29" s="12">
        <v>0</v>
      </c>
      <c r="DA29" s="12">
        <v>0</v>
      </c>
      <c r="DB29" s="12">
        <v>0</v>
      </c>
      <c r="DC29" s="13"/>
      <c r="DD29" s="12">
        <v>0</v>
      </c>
      <c r="DE29" s="12">
        <v>0</v>
      </c>
      <c r="DF29" s="12">
        <v>0</v>
      </c>
      <c r="DG29" s="12">
        <v>0</v>
      </c>
      <c r="DH29" s="13"/>
      <c r="DI29" s="12">
        <v>0</v>
      </c>
      <c r="DJ29" s="12">
        <v>0</v>
      </c>
      <c r="DK29" s="12">
        <v>0</v>
      </c>
      <c r="DL29" s="12">
        <v>0</v>
      </c>
      <c r="DM29" s="13"/>
      <c r="DN29" s="12">
        <v>0</v>
      </c>
      <c r="DO29" s="12">
        <v>0</v>
      </c>
      <c r="DP29" s="12">
        <v>0</v>
      </c>
      <c r="DQ29" s="12">
        <v>0</v>
      </c>
      <c r="DR29" s="13"/>
      <c r="DS29" s="12">
        <v>0</v>
      </c>
      <c r="DT29" s="12">
        <v>0</v>
      </c>
      <c r="DU29" s="12">
        <v>0</v>
      </c>
      <c r="DV29" s="12">
        <v>0</v>
      </c>
      <c r="DW29" s="13"/>
      <c r="DX29" s="12">
        <v>0</v>
      </c>
      <c r="DY29" s="12">
        <v>0</v>
      </c>
      <c r="DZ29" s="12">
        <v>0</v>
      </c>
      <c r="EA29" s="12">
        <v>0</v>
      </c>
      <c r="EB29" s="13"/>
      <c r="EC29" s="12">
        <v>96</v>
      </c>
      <c r="ED29" s="12">
        <v>4800</v>
      </c>
      <c r="EE29" s="12">
        <v>0</v>
      </c>
      <c r="EF29" s="12">
        <v>4800</v>
      </c>
      <c r="EG29" s="13"/>
      <c r="EH29" s="12">
        <v>46284</v>
      </c>
      <c r="EI29" s="12">
        <v>138852</v>
      </c>
      <c r="EJ29" s="12">
        <v>0</v>
      </c>
      <c r="EK29" s="12">
        <v>138852</v>
      </c>
      <c r="EL29" s="13"/>
      <c r="EM29" s="12">
        <v>0</v>
      </c>
      <c r="EN29" s="12">
        <v>0</v>
      </c>
      <c r="EO29" s="12">
        <v>0</v>
      </c>
      <c r="EP29" s="12">
        <v>0</v>
      </c>
      <c r="EQ29" s="13"/>
      <c r="ER29" s="12">
        <v>5936852</v>
      </c>
      <c r="ES29" s="12">
        <v>80000</v>
      </c>
      <c r="ET29" s="12">
        <v>0</v>
      </c>
      <c r="EU29" s="12">
        <v>80000</v>
      </c>
      <c r="EV29" s="13"/>
      <c r="EW29" s="12">
        <v>0</v>
      </c>
      <c r="EX29" s="12">
        <v>0</v>
      </c>
      <c r="EY29" s="12">
        <v>0</v>
      </c>
      <c r="EZ29" s="12">
        <v>0</v>
      </c>
      <c r="FA29" s="13"/>
      <c r="FB29" s="12">
        <v>0</v>
      </c>
      <c r="FC29" s="12">
        <v>17000</v>
      </c>
      <c r="FD29" s="12">
        <v>0</v>
      </c>
      <c r="FE29" s="12">
        <v>17000</v>
      </c>
      <c r="FF29" s="13"/>
      <c r="FG29" s="12">
        <v>0</v>
      </c>
      <c r="FH29" s="12">
        <v>0</v>
      </c>
      <c r="FI29" s="12">
        <v>0</v>
      </c>
      <c r="FJ29" s="12">
        <v>0</v>
      </c>
      <c r="FK29" s="13"/>
      <c r="FL29" s="12">
        <v>16</v>
      </c>
      <c r="FM29" s="12">
        <v>64000</v>
      </c>
      <c r="FN29" s="12">
        <v>0</v>
      </c>
      <c r="FO29" s="12">
        <v>64000</v>
      </c>
      <c r="FP29" s="13"/>
      <c r="FQ29" s="12">
        <v>0</v>
      </c>
      <c r="FR29" s="12">
        <v>0</v>
      </c>
      <c r="FS29" s="12">
        <v>0</v>
      </c>
      <c r="FT29" s="12">
        <v>0</v>
      </c>
      <c r="FU29" s="13"/>
      <c r="FV29" s="12">
        <v>0</v>
      </c>
      <c r="FW29" s="12">
        <v>0</v>
      </c>
      <c r="FX29" s="12">
        <v>0</v>
      </c>
      <c r="FY29" s="12">
        <v>0</v>
      </c>
      <c r="FZ29" s="13"/>
      <c r="GA29" s="12">
        <v>0</v>
      </c>
      <c r="GB29" s="12">
        <v>0</v>
      </c>
      <c r="GC29" s="12">
        <v>0</v>
      </c>
      <c r="GD29" s="12">
        <v>0</v>
      </c>
      <c r="GE29" s="13"/>
      <c r="GF29" s="12">
        <v>259</v>
      </c>
      <c r="GG29" s="12">
        <v>259000</v>
      </c>
      <c r="GH29" s="12">
        <v>0</v>
      </c>
      <c r="GI29" s="12">
        <v>259000</v>
      </c>
      <c r="GJ29" s="13"/>
      <c r="GK29" s="12">
        <v>1</v>
      </c>
      <c r="GL29" s="12">
        <v>13158</v>
      </c>
      <c r="GM29" s="12">
        <v>0</v>
      </c>
      <c r="GN29" s="12">
        <v>13158</v>
      </c>
      <c r="GO29" s="13"/>
      <c r="GP29" s="12">
        <v>0</v>
      </c>
      <c r="GQ29" s="12">
        <v>0</v>
      </c>
      <c r="GR29" s="12">
        <v>0</v>
      </c>
      <c r="GS29" s="12">
        <v>0</v>
      </c>
      <c r="GT29" s="13"/>
      <c r="GU29" s="12">
        <v>0</v>
      </c>
      <c r="GV29" s="12">
        <v>0</v>
      </c>
      <c r="GW29" s="12">
        <v>0</v>
      </c>
      <c r="GX29" s="12">
        <v>0</v>
      </c>
      <c r="GY29" s="13"/>
      <c r="GZ29" s="12">
        <v>0</v>
      </c>
      <c r="HA29" s="12">
        <v>0</v>
      </c>
      <c r="HB29" s="12">
        <v>0</v>
      </c>
      <c r="HC29" s="12">
        <v>0</v>
      </c>
      <c r="HD29" s="13"/>
      <c r="HE29" s="12">
        <v>0</v>
      </c>
      <c r="HF29" s="12">
        <v>0</v>
      </c>
      <c r="HG29" s="12">
        <v>0</v>
      </c>
      <c r="HH29" s="12">
        <v>0</v>
      </c>
      <c r="HI29" s="13"/>
      <c r="HJ29" s="12">
        <v>0</v>
      </c>
      <c r="HK29" s="12">
        <v>0</v>
      </c>
      <c r="HL29" s="12">
        <v>0</v>
      </c>
      <c r="HM29" s="12">
        <v>0</v>
      </c>
      <c r="HN29" s="13"/>
      <c r="HO29" s="12">
        <v>0</v>
      </c>
      <c r="HP29" s="12">
        <v>0</v>
      </c>
      <c r="HQ29" s="12">
        <v>0</v>
      </c>
      <c r="HR29" s="12">
        <v>0</v>
      </c>
      <c r="HS29" s="13"/>
      <c r="HT29" s="12">
        <v>0</v>
      </c>
      <c r="HU29" s="12">
        <v>0</v>
      </c>
      <c r="HV29" s="12">
        <v>0</v>
      </c>
      <c r="HW29" s="12">
        <v>0</v>
      </c>
      <c r="HX29" s="13"/>
      <c r="HY29" s="12">
        <v>0</v>
      </c>
      <c r="HZ29" s="12">
        <v>0</v>
      </c>
      <c r="IA29" s="12">
        <v>0</v>
      </c>
      <c r="IB29" s="12">
        <v>0</v>
      </c>
      <c r="IC29" s="13"/>
      <c r="ID29" s="12">
        <v>0</v>
      </c>
      <c r="IE29" s="12">
        <v>0</v>
      </c>
      <c r="IF29" s="12">
        <v>0</v>
      </c>
      <c r="IG29" s="12">
        <v>0</v>
      </c>
      <c r="IH29" s="13"/>
      <c r="II29" s="12">
        <v>0</v>
      </c>
      <c r="IJ29" s="12">
        <v>0</v>
      </c>
      <c r="IK29" s="12">
        <v>0</v>
      </c>
      <c r="IL29" s="12">
        <v>0</v>
      </c>
      <c r="IM29" s="13"/>
      <c r="IN29" s="12">
        <v>0</v>
      </c>
      <c r="IO29" s="12">
        <v>0</v>
      </c>
      <c r="IP29" s="12">
        <v>0</v>
      </c>
      <c r="IQ29" s="12">
        <v>0</v>
      </c>
      <c r="IR29" s="13"/>
      <c r="IS29" s="12">
        <v>0</v>
      </c>
      <c r="IT29" s="12">
        <v>0</v>
      </c>
      <c r="IU29" s="12">
        <v>0</v>
      </c>
      <c r="IV29" s="12">
        <v>0</v>
      </c>
      <c r="IW29" s="13"/>
      <c r="IX29" s="12">
        <v>0</v>
      </c>
      <c r="IY29" s="12">
        <v>576810</v>
      </c>
      <c r="IZ29" s="12">
        <v>0</v>
      </c>
      <c r="JA29" s="12">
        <v>576810</v>
      </c>
      <c r="JB29" s="13"/>
    </row>
    <row r="30" spans="1:262" hidden="1">
      <c r="A30" s="10">
        <v>24</v>
      </c>
      <c r="B30" s="11" t="s">
        <v>26</v>
      </c>
      <c r="C30" s="12">
        <v>0</v>
      </c>
      <c r="D30" s="12">
        <v>0</v>
      </c>
      <c r="E30" s="12">
        <v>0</v>
      </c>
      <c r="F30" s="12">
        <v>0</v>
      </c>
      <c r="G30" s="13"/>
      <c r="H30" s="12">
        <v>0</v>
      </c>
      <c r="I30" s="12">
        <v>0</v>
      </c>
      <c r="J30" s="12">
        <v>0</v>
      </c>
      <c r="K30" s="12">
        <v>0</v>
      </c>
      <c r="L30" s="13"/>
      <c r="M30" s="12">
        <v>0</v>
      </c>
      <c r="N30" s="12">
        <v>0</v>
      </c>
      <c r="O30" s="12">
        <v>0</v>
      </c>
      <c r="P30" s="12">
        <v>0</v>
      </c>
      <c r="Q30" s="13"/>
      <c r="R30" s="12">
        <v>0</v>
      </c>
      <c r="S30" s="12">
        <v>0</v>
      </c>
      <c r="T30" s="12">
        <v>0</v>
      </c>
      <c r="U30" s="12">
        <v>0</v>
      </c>
      <c r="V30" s="13"/>
      <c r="W30" s="12">
        <v>0</v>
      </c>
      <c r="X30" s="12">
        <v>0</v>
      </c>
      <c r="Y30" s="12">
        <v>0</v>
      </c>
      <c r="Z30" s="12">
        <v>0</v>
      </c>
      <c r="AA30" s="13"/>
      <c r="AB30" s="12">
        <v>0</v>
      </c>
      <c r="AC30" s="12">
        <v>0</v>
      </c>
      <c r="AD30" s="12">
        <v>0</v>
      </c>
      <c r="AE30" s="12">
        <v>0</v>
      </c>
      <c r="AF30" s="13"/>
      <c r="AG30" s="12">
        <v>0</v>
      </c>
      <c r="AH30" s="12">
        <v>0</v>
      </c>
      <c r="AI30" s="12">
        <v>0</v>
      </c>
      <c r="AJ30" s="12">
        <v>0</v>
      </c>
      <c r="AK30" s="13"/>
      <c r="AL30" s="12">
        <v>0</v>
      </c>
      <c r="AM30" s="12">
        <v>0</v>
      </c>
      <c r="AN30" s="12">
        <v>0</v>
      </c>
      <c r="AO30" s="12">
        <v>0</v>
      </c>
      <c r="AP30" s="13"/>
      <c r="AQ30" s="12">
        <v>0</v>
      </c>
      <c r="AR30" s="12">
        <v>0</v>
      </c>
      <c r="AS30" s="12">
        <v>0</v>
      </c>
      <c r="AT30" s="12">
        <v>0</v>
      </c>
      <c r="AU30" s="13"/>
      <c r="AV30" s="12">
        <v>0</v>
      </c>
      <c r="AW30" s="12">
        <v>0</v>
      </c>
      <c r="AX30" s="12">
        <v>0</v>
      </c>
      <c r="AY30" s="12">
        <v>0</v>
      </c>
      <c r="AZ30" s="13"/>
      <c r="BA30" s="12">
        <v>0</v>
      </c>
      <c r="BB30" s="12">
        <v>0</v>
      </c>
      <c r="BC30" s="12">
        <v>0</v>
      </c>
      <c r="BD30" s="12">
        <v>0</v>
      </c>
      <c r="BE30" s="13"/>
      <c r="BF30" s="12">
        <v>0</v>
      </c>
      <c r="BG30" s="12">
        <v>0</v>
      </c>
      <c r="BH30" s="12">
        <v>0</v>
      </c>
      <c r="BI30" s="12">
        <v>0</v>
      </c>
      <c r="BJ30" s="13"/>
      <c r="BK30" s="12">
        <v>0</v>
      </c>
      <c r="BL30" s="12">
        <v>0</v>
      </c>
      <c r="BM30" s="12">
        <v>0</v>
      </c>
      <c r="BN30" s="12">
        <v>0</v>
      </c>
      <c r="BO30" s="13"/>
      <c r="BP30" s="12">
        <v>0</v>
      </c>
      <c r="BQ30" s="12">
        <v>0</v>
      </c>
      <c r="BR30" s="12">
        <v>0</v>
      </c>
      <c r="BS30" s="12">
        <v>0</v>
      </c>
      <c r="BT30" s="13"/>
      <c r="BU30" s="12">
        <v>0</v>
      </c>
      <c r="BV30" s="12">
        <v>0</v>
      </c>
      <c r="BW30" s="12">
        <v>0</v>
      </c>
      <c r="BX30" s="12">
        <v>0</v>
      </c>
      <c r="BY30" s="13"/>
      <c r="BZ30" s="12">
        <v>0</v>
      </c>
      <c r="CA30" s="12">
        <v>0</v>
      </c>
      <c r="CB30" s="12">
        <v>0</v>
      </c>
      <c r="CC30" s="12">
        <v>0</v>
      </c>
      <c r="CD30" s="13"/>
      <c r="CE30" s="12">
        <v>0</v>
      </c>
      <c r="CF30" s="12">
        <v>0</v>
      </c>
      <c r="CG30" s="12">
        <v>0</v>
      </c>
      <c r="CH30" s="12">
        <v>0</v>
      </c>
      <c r="CI30" s="13"/>
      <c r="CJ30" s="12">
        <v>0</v>
      </c>
      <c r="CK30" s="12">
        <v>0</v>
      </c>
      <c r="CL30" s="12">
        <v>0</v>
      </c>
      <c r="CM30" s="12">
        <v>0</v>
      </c>
      <c r="CN30" s="13"/>
      <c r="CO30" s="12">
        <v>0</v>
      </c>
      <c r="CP30" s="12">
        <v>0</v>
      </c>
      <c r="CQ30" s="12">
        <v>0</v>
      </c>
      <c r="CR30" s="12">
        <v>0</v>
      </c>
      <c r="CS30" s="13"/>
      <c r="CT30" s="12">
        <v>0</v>
      </c>
      <c r="CU30" s="12">
        <v>0</v>
      </c>
      <c r="CV30" s="12">
        <v>0</v>
      </c>
      <c r="CW30" s="12">
        <v>0</v>
      </c>
      <c r="CX30" s="13"/>
      <c r="CY30" s="12">
        <v>0</v>
      </c>
      <c r="CZ30" s="12">
        <v>0</v>
      </c>
      <c r="DA30" s="12">
        <v>0</v>
      </c>
      <c r="DB30" s="12">
        <v>0</v>
      </c>
      <c r="DC30" s="13"/>
      <c r="DD30" s="12">
        <v>0</v>
      </c>
      <c r="DE30" s="12">
        <v>0</v>
      </c>
      <c r="DF30" s="12">
        <v>0</v>
      </c>
      <c r="DG30" s="12">
        <v>0</v>
      </c>
      <c r="DH30" s="13"/>
      <c r="DI30" s="12">
        <v>0</v>
      </c>
      <c r="DJ30" s="12">
        <v>0</v>
      </c>
      <c r="DK30" s="12">
        <v>0</v>
      </c>
      <c r="DL30" s="12">
        <v>0</v>
      </c>
      <c r="DM30" s="13"/>
      <c r="DN30" s="12">
        <v>0</v>
      </c>
      <c r="DO30" s="12">
        <v>0</v>
      </c>
      <c r="DP30" s="12">
        <v>0</v>
      </c>
      <c r="DQ30" s="12">
        <v>0</v>
      </c>
      <c r="DR30" s="13"/>
      <c r="DS30" s="12">
        <v>0</v>
      </c>
      <c r="DT30" s="12">
        <v>0</v>
      </c>
      <c r="DU30" s="12">
        <v>0</v>
      </c>
      <c r="DV30" s="12">
        <v>0</v>
      </c>
      <c r="DW30" s="13"/>
      <c r="DX30" s="12">
        <v>0</v>
      </c>
      <c r="DY30" s="12">
        <v>0</v>
      </c>
      <c r="DZ30" s="12">
        <v>0</v>
      </c>
      <c r="EA30" s="12">
        <v>0</v>
      </c>
      <c r="EB30" s="13"/>
      <c r="EC30" s="12">
        <v>96</v>
      </c>
      <c r="ED30" s="12">
        <v>4800</v>
      </c>
      <c r="EE30" s="12">
        <v>0</v>
      </c>
      <c r="EF30" s="12">
        <v>4800</v>
      </c>
      <c r="EG30" s="13"/>
      <c r="EH30" s="12">
        <v>27792</v>
      </c>
      <c r="EI30" s="12">
        <v>83376</v>
      </c>
      <c r="EJ30" s="12">
        <v>0</v>
      </c>
      <c r="EK30" s="12">
        <v>83376</v>
      </c>
      <c r="EL30" s="13"/>
      <c r="EM30" s="12">
        <v>0</v>
      </c>
      <c r="EN30" s="12">
        <v>0</v>
      </c>
      <c r="EO30" s="12">
        <v>0</v>
      </c>
      <c r="EP30" s="12">
        <v>0</v>
      </c>
      <c r="EQ30" s="13"/>
      <c r="ER30" s="12">
        <v>3397426</v>
      </c>
      <c r="ES30" s="12">
        <v>60000</v>
      </c>
      <c r="ET30" s="12">
        <v>0</v>
      </c>
      <c r="EU30" s="12">
        <v>60000</v>
      </c>
      <c r="EV30" s="13"/>
      <c r="EW30" s="12">
        <v>0</v>
      </c>
      <c r="EX30" s="12">
        <v>0</v>
      </c>
      <c r="EY30" s="12">
        <v>0</v>
      </c>
      <c r="EZ30" s="12">
        <v>0</v>
      </c>
      <c r="FA30" s="13"/>
      <c r="FB30" s="12">
        <v>0</v>
      </c>
      <c r="FC30" s="12">
        <v>22000</v>
      </c>
      <c r="FD30" s="12">
        <v>0</v>
      </c>
      <c r="FE30" s="12">
        <v>22000</v>
      </c>
      <c r="FF30" s="13"/>
      <c r="FG30" s="12">
        <v>0</v>
      </c>
      <c r="FH30" s="12">
        <v>0</v>
      </c>
      <c r="FI30" s="12">
        <v>0</v>
      </c>
      <c r="FJ30" s="12">
        <v>0</v>
      </c>
      <c r="FK30" s="13"/>
      <c r="FL30" s="12">
        <v>20</v>
      </c>
      <c r="FM30" s="12">
        <v>80000</v>
      </c>
      <c r="FN30" s="12">
        <v>0</v>
      </c>
      <c r="FO30" s="12">
        <v>80000</v>
      </c>
      <c r="FP30" s="13"/>
      <c r="FQ30" s="12">
        <v>0</v>
      </c>
      <c r="FR30" s="12">
        <v>0</v>
      </c>
      <c r="FS30" s="12">
        <v>0</v>
      </c>
      <c r="FT30" s="12">
        <v>0</v>
      </c>
      <c r="FU30" s="13"/>
      <c r="FV30" s="12">
        <v>0</v>
      </c>
      <c r="FW30" s="12">
        <v>0</v>
      </c>
      <c r="FX30" s="12">
        <v>0</v>
      </c>
      <c r="FY30" s="12">
        <v>0</v>
      </c>
      <c r="FZ30" s="13"/>
      <c r="GA30" s="12">
        <v>0</v>
      </c>
      <c r="GB30" s="12">
        <v>0</v>
      </c>
      <c r="GC30" s="12">
        <v>0</v>
      </c>
      <c r="GD30" s="12">
        <v>0</v>
      </c>
      <c r="GE30" s="13"/>
      <c r="GF30" s="12">
        <v>188</v>
      </c>
      <c r="GG30" s="12">
        <v>188000</v>
      </c>
      <c r="GH30" s="12">
        <v>0</v>
      </c>
      <c r="GI30" s="12">
        <v>188000</v>
      </c>
      <c r="GJ30" s="13"/>
      <c r="GK30" s="12">
        <v>1</v>
      </c>
      <c r="GL30" s="12">
        <v>13158</v>
      </c>
      <c r="GM30" s="12">
        <v>0</v>
      </c>
      <c r="GN30" s="12">
        <v>13158</v>
      </c>
      <c r="GO30" s="13"/>
      <c r="GP30" s="12">
        <v>0</v>
      </c>
      <c r="GQ30" s="12">
        <v>0</v>
      </c>
      <c r="GR30" s="12">
        <v>0</v>
      </c>
      <c r="GS30" s="12">
        <v>0</v>
      </c>
      <c r="GT30" s="13"/>
      <c r="GU30" s="12">
        <v>0</v>
      </c>
      <c r="GV30" s="12">
        <v>0</v>
      </c>
      <c r="GW30" s="12">
        <v>0</v>
      </c>
      <c r="GX30" s="12">
        <v>0</v>
      </c>
      <c r="GY30" s="13"/>
      <c r="GZ30" s="12">
        <v>0</v>
      </c>
      <c r="HA30" s="12">
        <v>0</v>
      </c>
      <c r="HB30" s="12">
        <v>0</v>
      </c>
      <c r="HC30" s="12">
        <v>0</v>
      </c>
      <c r="HD30" s="13"/>
      <c r="HE30" s="12">
        <v>0</v>
      </c>
      <c r="HF30" s="12">
        <v>0</v>
      </c>
      <c r="HG30" s="12">
        <v>0</v>
      </c>
      <c r="HH30" s="12">
        <v>0</v>
      </c>
      <c r="HI30" s="13"/>
      <c r="HJ30" s="12">
        <v>0</v>
      </c>
      <c r="HK30" s="12">
        <v>0</v>
      </c>
      <c r="HL30" s="12">
        <v>0</v>
      </c>
      <c r="HM30" s="12">
        <v>0</v>
      </c>
      <c r="HN30" s="13"/>
      <c r="HO30" s="12">
        <v>0</v>
      </c>
      <c r="HP30" s="12">
        <v>0</v>
      </c>
      <c r="HQ30" s="12">
        <v>0</v>
      </c>
      <c r="HR30" s="12">
        <v>0</v>
      </c>
      <c r="HS30" s="13"/>
      <c r="HT30" s="12">
        <v>0</v>
      </c>
      <c r="HU30" s="12">
        <v>0</v>
      </c>
      <c r="HV30" s="12">
        <v>0</v>
      </c>
      <c r="HW30" s="12">
        <v>0</v>
      </c>
      <c r="HX30" s="13"/>
      <c r="HY30" s="12">
        <v>0</v>
      </c>
      <c r="HZ30" s="12">
        <v>0</v>
      </c>
      <c r="IA30" s="12">
        <v>0</v>
      </c>
      <c r="IB30" s="12">
        <v>0</v>
      </c>
      <c r="IC30" s="13"/>
      <c r="ID30" s="12">
        <v>0</v>
      </c>
      <c r="IE30" s="12">
        <v>0</v>
      </c>
      <c r="IF30" s="12">
        <v>0</v>
      </c>
      <c r="IG30" s="12">
        <v>0</v>
      </c>
      <c r="IH30" s="13"/>
      <c r="II30" s="12">
        <v>0</v>
      </c>
      <c r="IJ30" s="12">
        <v>0</v>
      </c>
      <c r="IK30" s="12">
        <v>0</v>
      </c>
      <c r="IL30" s="12">
        <v>0</v>
      </c>
      <c r="IM30" s="13"/>
      <c r="IN30" s="12">
        <v>0</v>
      </c>
      <c r="IO30" s="12">
        <v>0</v>
      </c>
      <c r="IP30" s="12">
        <v>0</v>
      </c>
      <c r="IQ30" s="12">
        <v>0</v>
      </c>
      <c r="IR30" s="13"/>
      <c r="IS30" s="12">
        <v>0</v>
      </c>
      <c r="IT30" s="12">
        <v>0</v>
      </c>
      <c r="IU30" s="12">
        <v>0</v>
      </c>
      <c r="IV30" s="12">
        <v>0</v>
      </c>
      <c r="IW30" s="13"/>
      <c r="IX30" s="12">
        <v>0</v>
      </c>
      <c r="IY30" s="12">
        <v>451334</v>
      </c>
      <c r="IZ30" s="12">
        <v>0</v>
      </c>
      <c r="JA30" s="12">
        <v>451334</v>
      </c>
      <c r="JB30" s="13"/>
    </row>
    <row r="31" spans="1:262" hidden="1">
      <c r="A31" s="10">
        <v>25</v>
      </c>
      <c r="B31" s="11" t="s">
        <v>27</v>
      </c>
      <c r="C31" s="12">
        <v>0</v>
      </c>
      <c r="D31" s="12">
        <v>0</v>
      </c>
      <c r="E31" s="12">
        <v>0</v>
      </c>
      <c r="F31" s="12">
        <v>0</v>
      </c>
      <c r="G31" s="13"/>
      <c r="H31" s="12">
        <v>0</v>
      </c>
      <c r="I31" s="12">
        <v>0</v>
      </c>
      <c r="J31" s="12">
        <v>0</v>
      </c>
      <c r="K31" s="12">
        <v>0</v>
      </c>
      <c r="L31" s="13"/>
      <c r="M31" s="12">
        <v>0</v>
      </c>
      <c r="N31" s="12">
        <v>0</v>
      </c>
      <c r="O31" s="12">
        <v>0</v>
      </c>
      <c r="P31" s="12">
        <v>0</v>
      </c>
      <c r="Q31" s="13"/>
      <c r="R31" s="12">
        <v>0</v>
      </c>
      <c r="S31" s="12">
        <v>0</v>
      </c>
      <c r="T31" s="12">
        <v>0</v>
      </c>
      <c r="U31" s="12">
        <v>0</v>
      </c>
      <c r="V31" s="13"/>
      <c r="W31" s="12">
        <v>0</v>
      </c>
      <c r="X31" s="12">
        <v>0</v>
      </c>
      <c r="Y31" s="12">
        <v>0</v>
      </c>
      <c r="Z31" s="12">
        <v>0</v>
      </c>
      <c r="AA31" s="13"/>
      <c r="AB31" s="12">
        <v>0</v>
      </c>
      <c r="AC31" s="12">
        <v>0</v>
      </c>
      <c r="AD31" s="12">
        <v>0</v>
      </c>
      <c r="AE31" s="12">
        <v>0</v>
      </c>
      <c r="AF31" s="13"/>
      <c r="AG31" s="12">
        <v>0</v>
      </c>
      <c r="AH31" s="12">
        <v>0</v>
      </c>
      <c r="AI31" s="12">
        <v>0</v>
      </c>
      <c r="AJ31" s="12">
        <v>0</v>
      </c>
      <c r="AK31" s="13"/>
      <c r="AL31" s="12">
        <v>0</v>
      </c>
      <c r="AM31" s="12">
        <v>0</v>
      </c>
      <c r="AN31" s="12">
        <v>0</v>
      </c>
      <c r="AO31" s="12">
        <v>0</v>
      </c>
      <c r="AP31" s="13"/>
      <c r="AQ31" s="12">
        <v>0</v>
      </c>
      <c r="AR31" s="12">
        <v>0</v>
      </c>
      <c r="AS31" s="12">
        <v>0</v>
      </c>
      <c r="AT31" s="12">
        <v>0</v>
      </c>
      <c r="AU31" s="13"/>
      <c r="AV31" s="12">
        <v>0</v>
      </c>
      <c r="AW31" s="12">
        <v>0</v>
      </c>
      <c r="AX31" s="12">
        <v>0</v>
      </c>
      <c r="AY31" s="12">
        <v>0</v>
      </c>
      <c r="AZ31" s="13"/>
      <c r="BA31" s="12">
        <v>0</v>
      </c>
      <c r="BB31" s="12">
        <v>0</v>
      </c>
      <c r="BC31" s="12">
        <v>0</v>
      </c>
      <c r="BD31" s="12">
        <v>0</v>
      </c>
      <c r="BE31" s="13"/>
      <c r="BF31" s="12">
        <v>0</v>
      </c>
      <c r="BG31" s="12">
        <v>0</v>
      </c>
      <c r="BH31" s="12">
        <v>0</v>
      </c>
      <c r="BI31" s="12">
        <v>0</v>
      </c>
      <c r="BJ31" s="13"/>
      <c r="BK31" s="12">
        <v>0</v>
      </c>
      <c r="BL31" s="12">
        <v>0</v>
      </c>
      <c r="BM31" s="12">
        <v>0</v>
      </c>
      <c r="BN31" s="12">
        <v>0</v>
      </c>
      <c r="BO31" s="13"/>
      <c r="BP31" s="12">
        <v>0</v>
      </c>
      <c r="BQ31" s="12">
        <v>0</v>
      </c>
      <c r="BR31" s="12">
        <v>0</v>
      </c>
      <c r="BS31" s="12">
        <v>0</v>
      </c>
      <c r="BT31" s="13"/>
      <c r="BU31" s="12">
        <v>0</v>
      </c>
      <c r="BV31" s="12">
        <v>0</v>
      </c>
      <c r="BW31" s="12">
        <v>0</v>
      </c>
      <c r="BX31" s="12">
        <v>0</v>
      </c>
      <c r="BY31" s="13"/>
      <c r="BZ31" s="12">
        <v>0</v>
      </c>
      <c r="CA31" s="12">
        <v>0</v>
      </c>
      <c r="CB31" s="12">
        <v>0</v>
      </c>
      <c r="CC31" s="12">
        <v>0</v>
      </c>
      <c r="CD31" s="13"/>
      <c r="CE31" s="12">
        <v>0</v>
      </c>
      <c r="CF31" s="12">
        <v>0</v>
      </c>
      <c r="CG31" s="12">
        <v>0</v>
      </c>
      <c r="CH31" s="12">
        <v>0</v>
      </c>
      <c r="CI31" s="13"/>
      <c r="CJ31" s="12">
        <v>0</v>
      </c>
      <c r="CK31" s="12">
        <v>0</v>
      </c>
      <c r="CL31" s="12">
        <v>0</v>
      </c>
      <c r="CM31" s="12">
        <v>0</v>
      </c>
      <c r="CN31" s="13"/>
      <c r="CO31" s="12">
        <v>0</v>
      </c>
      <c r="CP31" s="12">
        <v>0</v>
      </c>
      <c r="CQ31" s="12">
        <v>0</v>
      </c>
      <c r="CR31" s="12">
        <v>0</v>
      </c>
      <c r="CS31" s="13"/>
      <c r="CT31" s="12">
        <v>0</v>
      </c>
      <c r="CU31" s="12">
        <v>0</v>
      </c>
      <c r="CV31" s="12">
        <v>0</v>
      </c>
      <c r="CW31" s="12">
        <v>0</v>
      </c>
      <c r="CX31" s="13"/>
      <c r="CY31" s="12">
        <v>0</v>
      </c>
      <c r="CZ31" s="12">
        <v>0</v>
      </c>
      <c r="DA31" s="12">
        <v>0</v>
      </c>
      <c r="DB31" s="12">
        <v>0</v>
      </c>
      <c r="DC31" s="13"/>
      <c r="DD31" s="12">
        <v>0</v>
      </c>
      <c r="DE31" s="12">
        <v>0</v>
      </c>
      <c r="DF31" s="12">
        <v>0</v>
      </c>
      <c r="DG31" s="12">
        <v>0</v>
      </c>
      <c r="DH31" s="13"/>
      <c r="DI31" s="12">
        <v>0</v>
      </c>
      <c r="DJ31" s="12">
        <v>0</v>
      </c>
      <c r="DK31" s="12">
        <v>0</v>
      </c>
      <c r="DL31" s="12">
        <v>0</v>
      </c>
      <c r="DM31" s="13"/>
      <c r="DN31" s="12">
        <v>0</v>
      </c>
      <c r="DO31" s="12">
        <v>0</v>
      </c>
      <c r="DP31" s="12">
        <v>0</v>
      </c>
      <c r="DQ31" s="12">
        <v>0</v>
      </c>
      <c r="DR31" s="13"/>
      <c r="DS31" s="12">
        <v>0</v>
      </c>
      <c r="DT31" s="12">
        <v>0</v>
      </c>
      <c r="DU31" s="12">
        <v>0</v>
      </c>
      <c r="DV31" s="12">
        <v>0</v>
      </c>
      <c r="DW31" s="13"/>
      <c r="DX31" s="12">
        <v>0</v>
      </c>
      <c r="DY31" s="12">
        <v>0</v>
      </c>
      <c r="DZ31" s="12">
        <v>0</v>
      </c>
      <c r="EA31" s="12">
        <v>0</v>
      </c>
      <c r="EB31" s="13"/>
      <c r="EC31" s="12">
        <v>96</v>
      </c>
      <c r="ED31" s="12">
        <v>4800</v>
      </c>
      <c r="EE31" s="12">
        <v>0</v>
      </c>
      <c r="EF31" s="12">
        <v>4800</v>
      </c>
      <c r="EG31" s="13"/>
      <c r="EH31" s="12">
        <v>23424</v>
      </c>
      <c r="EI31" s="12">
        <v>70272</v>
      </c>
      <c r="EJ31" s="12">
        <v>0</v>
      </c>
      <c r="EK31" s="12">
        <v>70272</v>
      </c>
      <c r="EL31" s="13"/>
      <c r="EM31" s="12">
        <v>0</v>
      </c>
      <c r="EN31" s="12">
        <v>0</v>
      </c>
      <c r="EO31" s="12">
        <v>0</v>
      </c>
      <c r="EP31" s="12">
        <v>0</v>
      </c>
      <c r="EQ31" s="13"/>
      <c r="ER31" s="12">
        <v>2648526</v>
      </c>
      <c r="ES31" s="12">
        <v>50000</v>
      </c>
      <c r="ET31" s="12">
        <v>0</v>
      </c>
      <c r="EU31" s="12">
        <v>50000</v>
      </c>
      <c r="EV31" s="13"/>
      <c r="EW31" s="12">
        <v>0</v>
      </c>
      <c r="EX31" s="12">
        <v>0</v>
      </c>
      <c r="EY31" s="12">
        <v>0</v>
      </c>
      <c r="EZ31" s="12">
        <v>0</v>
      </c>
      <c r="FA31" s="13"/>
      <c r="FB31" s="12">
        <v>0</v>
      </c>
      <c r="FC31" s="12">
        <v>15000</v>
      </c>
      <c r="FD31" s="12">
        <v>0</v>
      </c>
      <c r="FE31" s="12">
        <v>15000</v>
      </c>
      <c r="FF31" s="13"/>
      <c r="FG31" s="12">
        <v>0</v>
      </c>
      <c r="FH31" s="12">
        <v>0</v>
      </c>
      <c r="FI31" s="12">
        <v>0</v>
      </c>
      <c r="FJ31" s="12">
        <v>0</v>
      </c>
      <c r="FK31" s="13"/>
      <c r="FL31" s="12">
        <v>14</v>
      </c>
      <c r="FM31" s="12">
        <v>56000</v>
      </c>
      <c r="FN31" s="12">
        <v>0</v>
      </c>
      <c r="FO31" s="12">
        <v>56000</v>
      </c>
      <c r="FP31" s="13"/>
      <c r="FQ31" s="12">
        <v>0</v>
      </c>
      <c r="FR31" s="12">
        <v>0</v>
      </c>
      <c r="FS31" s="12">
        <v>0</v>
      </c>
      <c r="FT31" s="12">
        <v>0</v>
      </c>
      <c r="FU31" s="13"/>
      <c r="FV31" s="12">
        <v>0</v>
      </c>
      <c r="FW31" s="12">
        <v>0</v>
      </c>
      <c r="FX31" s="12">
        <v>0</v>
      </c>
      <c r="FY31" s="12">
        <v>0</v>
      </c>
      <c r="FZ31" s="13"/>
      <c r="GA31" s="12">
        <v>0</v>
      </c>
      <c r="GB31" s="12">
        <v>0</v>
      </c>
      <c r="GC31" s="12">
        <v>0</v>
      </c>
      <c r="GD31" s="12">
        <v>0</v>
      </c>
      <c r="GE31" s="13"/>
      <c r="GF31" s="12">
        <v>100</v>
      </c>
      <c r="GG31" s="12">
        <v>100000</v>
      </c>
      <c r="GH31" s="12">
        <v>0</v>
      </c>
      <c r="GI31" s="12">
        <v>100000</v>
      </c>
      <c r="GJ31" s="13"/>
      <c r="GK31" s="12">
        <v>1</v>
      </c>
      <c r="GL31" s="12">
        <v>13158</v>
      </c>
      <c r="GM31" s="12">
        <v>0</v>
      </c>
      <c r="GN31" s="12">
        <v>13158</v>
      </c>
      <c r="GO31" s="13"/>
      <c r="GP31" s="12">
        <v>0</v>
      </c>
      <c r="GQ31" s="12">
        <v>0</v>
      </c>
      <c r="GR31" s="12">
        <v>0</v>
      </c>
      <c r="GS31" s="12">
        <v>0</v>
      </c>
      <c r="GT31" s="13"/>
      <c r="GU31" s="12">
        <v>0</v>
      </c>
      <c r="GV31" s="12">
        <v>0</v>
      </c>
      <c r="GW31" s="12">
        <v>0</v>
      </c>
      <c r="GX31" s="12">
        <v>0</v>
      </c>
      <c r="GY31" s="13"/>
      <c r="GZ31" s="12">
        <v>0</v>
      </c>
      <c r="HA31" s="12">
        <v>0</v>
      </c>
      <c r="HB31" s="12">
        <v>0</v>
      </c>
      <c r="HC31" s="12">
        <v>0</v>
      </c>
      <c r="HD31" s="13"/>
      <c r="HE31" s="12">
        <v>0</v>
      </c>
      <c r="HF31" s="12">
        <v>0</v>
      </c>
      <c r="HG31" s="12">
        <v>0</v>
      </c>
      <c r="HH31" s="12">
        <v>0</v>
      </c>
      <c r="HI31" s="13"/>
      <c r="HJ31" s="12">
        <v>0</v>
      </c>
      <c r="HK31" s="12">
        <v>0</v>
      </c>
      <c r="HL31" s="12">
        <v>0</v>
      </c>
      <c r="HM31" s="12">
        <v>0</v>
      </c>
      <c r="HN31" s="13"/>
      <c r="HO31" s="12">
        <v>0</v>
      </c>
      <c r="HP31" s="12">
        <v>0</v>
      </c>
      <c r="HQ31" s="12">
        <v>0</v>
      </c>
      <c r="HR31" s="12">
        <v>0</v>
      </c>
      <c r="HS31" s="13"/>
      <c r="HT31" s="12">
        <v>0</v>
      </c>
      <c r="HU31" s="12">
        <v>0</v>
      </c>
      <c r="HV31" s="12">
        <v>0</v>
      </c>
      <c r="HW31" s="12">
        <v>0</v>
      </c>
      <c r="HX31" s="13"/>
      <c r="HY31" s="12">
        <v>0</v>
      </c>
      <c r="HZ31" s="12">
        <v>0</v>
      </c>
      <c r="IA31" s="12">
        <v>0</v>
      </c>
      <c r="IB31" s="12">
        <v>0</v>
      </c>
      <c r="IC31" s="13"/>
      <c r="ID31" s="12">
        <v>0</v>
      </c>
      <c r="IE31" s="12">
        <v>0</v>
      </c>
      <c r="IF31" s="12">
        <v>0</v>
      </c>
      <c r="IG31" s="12">
        <v>0</v>
      </c>
      <c r="IH31" s="13"/>
      <c r="II31" s="12">
        <v>0</v>
      </c>
      <c r="IJ31" s="12">
        <v>0</v>
      </c>
      <c r="IK31" s="12">
        <v>0</v>
      </c>
      <c r="IL31" s="12">
        <v>0</v>
      </c>
      <c r="IM31" s="13"/>
      <c r="IN31" s="12">
        <v>0</v>
      </c>
      <c r="IO31" s="12">
        <v>0</v>
      </c>
      <c r="IP31" s="12">
        <v>0</v>
      </c>
      <c r="IQ31" s="12">
        <v>0</v>
      </c>
      <c r="IR31" s="13"/>
      <c r="IS31" s="12">
        <v>0</v>
      </c>
      <c r="IT31" s="12">
        <v>0</v>
      </c>
      <c r="IU31" s="12">
        <v>0</v>
      </c>
      <c r="IV31" s="12">
        <v>0</v>
      </c>
      <c r="IW31" s="13"/>
      <c r="IX31" s="12">
        <v>0</v>
      </c>
      <c r="IY31" s="12">
        <v>309230</v>
      </c>
      <c r="IZ31" s="12">
        <v>0</v>
      </c>
      <c r="JA31" s="12">
        <v>309230</v>
      </c>
      <c r="JB31" s="13"/>
    </row>
    <row r="32" spans="1:262" hidden="1">
      <c r="A32" s="10">
        <v>26</v>
      </c>
      <c r="B32" s="11" t="s">
        <v>28</v>
      </c>
      <c r="C32" s="12">
        <v>0</v>
      </c>
      <c r="D32" s="12">
        <v>0</v>
      </c>
      <c r="E32" s="12">
        <v>0</v>
      </c>
      <c r="F32" s="12">
        <v>0</v>
      </c>
      <c r="G32" s="13"/>
      <c r="H32" s="12">
        <v>0</v>
      </c>
      <c r="I32" s="12">
        <v>0</v>
      </c>
      <c r="J32" s="12">
        <v>0</v>
      </c>
      <c r="K32" s="12">
        <v>0</v>
      </c>
      <c r="L32" s="13"/>
      <c r="M32" s="12">
        <v>0</v>
      </c>
      <c r="N32" s="12">
        <v>0</v>
      </c>
      <c r="O32" s="12">
        <v>0</v>
      </c>
      <c r="P32" s="12">
        <v>0</v>
      </c>
      <c r="Q32" s="13"/>
      <c r="R32" s="12">
        <v>0</v>
      </c>
      <c r="S32" s="12">
        <v>0</v>
      </c>
      <c r="T32" s="12">
        <v>0</v>
      </c>
      <c r="U32" s="12">
        <v>0</v>
      </c>
      <c r="V32" s="13"/>
      <c r="W32" s="12">
        <v>0</v>
      </c>
      <c r="X32" s="12">
        <v>0</v>
      </c>
      <c r="Y32" s="12">
        <v>0</v>
      </c>
      <c r="Z32" s="12">
        <v>0</v>
      </c>
      <c r="AA32" s="13"/>
      <c r="AB32" s="12">
        <v>0</v>
      </c>
      <c r="AC32" s="12">
        <v>0</v>
      </c>
      <c r="AD32" s="12">
        <v>0</v>
      </c>
      <c r="AE32" s="12">
        <v>0</v>
      </c>
      <c r="AF32" s="13"/>
      <c r="AG32" s="12">
        <v>0</v>
      </c>
      <c r="AH32" s="12">
        <v>0</v>
      </c>
      <c r="AI32" s="12">
        <v>0</v>
      </c>
      <c r="AJ32" s="12">
        <v>0</v>
      </c>
      <c r="AK32" s="13"/>
      <c r="AL32" s="12">
        <v>0</v>
      </c>
      <c r="AM32" s="12">
        <v>0</v>
      </c>
      <c r="AN32" s="12">
        <v>0</v>
      </c>
      <c r="AO32" s="12">
        <v>0</v>
      </c>
      <c r="AP32" s="13"/>
      <c r="AQ32" s="12">
        <v>0</v>
      </c>
      <c r="AR32" s="12">
        <v>0</v>
      </c>
      <c r="AS32" s="12">
        <v>0</v>
      </c>
      <c r="AT32" s="12">
        <v>0</v>
      </c>
      <c r="AU32" s="13"/>
      <c r="AV32" s="12">
        <v>0</v>
      </c>
      <c r="AW32" s="12">
        <v>0</v>
      </c>
      <c r="AX32" s="12">
        <v>0</v>
      </c>
      <c r="AY32" s="12">
        <v>0</v>
      </c>
      <c r="AZ32" s="13"/>
      <c r="BA32" s="12">
        <v>0</v>
      </c>
      <c r="BB32" s="12">
        <v>0</v>
      </c>
      <c r="BC32" s="12">
        <v>0</v>
      </c>
      <c r="BD32" s="12">
        <v>0</v>
      </c>
      <c r="BE32" s="13"/>
      <c r="BF32" s="12">
        <v>0</v>
      </c>
      <c r="BG32" s="12">
        <v>0</v>
      </c>
      <c r="BH32" s="12">
        <v>0</v>
      </c>
      <c r="BI32" s="12">
        <v>0</v>
      </c>
      <c r="BJ32" s="13"/>
      <c r="BK32" s="12">
        <v>0</v>
      </c>
      <c r="BL32" s="12">
        <v>0</v>
      </c>
      <c r="BM32" s="12">
        <v>0</v>
      </c>
      <c r="BN32" s="12">
        <v>0</v>
      </c>
      <c r="BO32" s="13"/>
      <c r="BP32" s="12">
        <v>0</v>
      </c>
      <c r="BQ32" s="12">
        <v>0</v>
      </c>
      <c r="BR32" s="12">
        <v>0</v>
      </c>
      <c r="BS32" s="12">
        <v>0</v>
      </c>
      <c r="BT32" s="13"/>
      <c r="BU32" s="12">
        <v>0</v>
      </c>
      <c r="BV32" s="12">
        <v>0</v>
      </c>
      <c r="BW32" s="12">
        <v>0</v>
      </c>
      <c r="BX32" s="12">
        <v>0</v>
      </c>
      <c r="BY32" s="13"/>
      <c r="BZ32" s="12">
        <v>0</v>
      </c>
      <c r="CA32" s="12">
        <v>0</v>
      </c>
      <c r="CB32" s="12">
        <v>0</v>
      </c>
      <c r="CC32" s="12">
        <v>0</v>
      </c>
      <c r="CD32" s="13"/>
      <c r="CE32" s="12">
        <v>0</v>
      </c>
      <c r="CF32" s="12">
        <v>0</v>
      </c>
      <c r="CG32" s="12">
        <v>0</v>
      </c>
      <c r="CH32" s="12">
        <v>0</v>
      </c>
      <c r="CI32" s="13"/>
      <c r="CJ32" s="12">
        <v>0</v>
      </c>
      <c r="CK32" s="12">
        <v>0</v>
      </c>
      <c r="CL32" s="12">
        <v>0</v>
      </c>
      <c r="CM32" s="12">
        <v>0</v>
      </c>
      <c r="CN32" s="13"/>
      <c r="CO32" s="12">
        <v>0</v>
      </c>
      <c r="CP32" s="12">
        <v>0</v>
      </c>
      <c r="CQ32" s="12">
        <v>0</v>
      </c>
      <c r="CR32" s="12">
        <v>0</v>
      </c>
      <c r="CS32" s="13"/>
      <c r="CT32" s="12">
        <v>0</v>
      </c>
      <c r="CU32" s="12">
        <v>0</v>
      </c>
      <c r="CV32" s="12">
        <v>0</v>
      </c>
      <c r="CW32" s="12">
        <v>0</v>
      </c>
      <c r="CX32" s="13"/>
      <c r="CY32" s="12">
        <v>0</v>
      </c>
      <c r="CZ32" s="12">
        <v>0</v>
      </c>
      <c r="DA32" s="12">
        <v>0</v>
      </c>
      <c r="DB32" s="12">
        <v>0</v>
      </c>
      <c r="DC32" s="13"/>
      <c r="DD32" s="12">
        <v>0</v>
      </c>
      <c r="DE32" s="12">
        <v>0</v>
      </c>
      <c r="DF32" s="12">
        <v>0</v>
      </c>
      <c r="DG32" s="12">
        <v>0</v>
      </c>
      <c r="DH32" s="13"/>
      <c r="DI32" s="12">
        <v>0</v>
      </c>
      <c r="DJ32" s="12">
        <v>0</v>
      </c>
      <c r="DK32" s="12">
        <v>0</v>
      </c>
      <c r="DL32" s="12">
        <v>0</v>
      </c>
      <c r="DM32" s="13"/>
      <c r="DN32" s="12">
        <v>0</v>
      </c>
      <c r="DO32" s="12">
        <v>0</v>
      </c>
      <c r="DP32" s="12">
        <v>0</v>
      </c>
      <c r="DQ32" s="12">
        <v>0</v>
      </c>
      <c r="DR32" s="13"/>
      <c r="DS32" s="12">
        <v>0</v>
      </c>
      <c r="DT32" s="12">
        <v>0</v>
      </c>
      <c r="DU32" s="12">
        <v>0</v>
      </c>
      <c r="DV32" s="12">
        <v>0</v>
      </c>
      <c r="DW32" s="13"/>
      <c r="DX32" s="12">
        <v>0</v>
      </c>
      <c r="DY32" s="12">
        <v>0</v>
      </c>
      <c r="DZ32" s="12">
        <v>0</v>
      </c>
      <c r="EA32" s="12">
        <v>0</v>
      </c>
      <c r="EB32" s="13"/>
      <c r="EC32" s="12">
        <v>96</v>
      </c>
      <c r="ED32" s="12">
        <v>4800</v>
      </c>
      <c r="EE32" s="12">
        <v>0</v>
      </c>
      <c r="EF32" s="12">
        <v>4800</v>
      </c>
      <c r="EG32" s="13"/>
      <c r="EH32" s="12">
        <v>36216</v>
      </c>
      <c r="EI32" s="12">
        <v>108648</v>
      </c>
      <c r="EJ32" s="12">
        <v>0</v>
      </c>
      <c r="EK32" s="12">
        <v>108648</v>
      </c>
      <c r="EL32" s="13"/>
      <c r="EM32" s="12">
        <v>0</v>
      </c>
      <c r="EN32" s="12">
        <v>0</v>
      </c>
      <c r="EO32" s="12">
        <v>0</v>
      </c>
      <c r="EP32" s="12">
        <v>0</v>
      </c>
      <c r="EQ32" s="13"/>
      <c r="ER32" s="12">
        <v>6886740</v>
      </c>
      <c r="ES32" s="12">
        <v>90000</v>
      </c>
      <c r="ET32" s="12">
        <v>0</v>
      </c>
      <c r="EU32" s="12">
        <v>90000</v>
      </c>
      <c r="EV32" s="13"/>
      <c r="EW32" s="12">
        <v>0</v>
      </c>
      <c r="EX32" s="12">
        <v>0</v>
      </c>
      <c r="EY32" s="12">
        <v>0</v>
      </c>
      <c r="EZ32" s="12">
        <v>0</v>
      </c>
      <c r="FA32" s="13"/>
      <c r="FB32" s="12">
        <v>0</v>
      </c>
      <c r="FC32" s="12">
        <v>26000</v>
      </c>
      <c r="FD32" s="12">
        <v>0</v>
      </c>
      <c r="FE32" s="12">
        <v>26000</v>
      </c>
      <c r="FF32" s="13"/>
      <c r="FG32" s="12">
        <v>0</v>
      </c>
      <c r="FH32" s="12">
        <v>0</v>
      </c>
      <c r="FI32" s="12">
        <v>0</v>
      </c>
      <c r="FJ32" s="12">
        <v>0</v>
      </c>
      <c r="FK32" s="13"/>
      <c r="FL32" s="12">
        <v>32</v>
      </c>
      <c r="FM32" s="12">
        <v>128000</v>
      </c>
      <c r="FN32" s="12">
        <v>0</v>
      </c>
      <c r="FO32" s="12">
        <v>128000</v>
      </c>
      <c r="FP32" s="13"/>
      <c r="FQ32" s="12">
        <v>0</v>
      </c>
      <c r="FR32" s="12">
        <v>0</v>
      </c>
      <c r="FS32" s="12">
        <v>0</v>
      </c>
      <c r="FT32" s="12">
        <v>0</v>
      </c>
      <c r="FU32" s="13"/>
      <c r="FV32" s="12">
        <v>0</v>
      </c>
      <c r="FW32" s="12">
        <v>0</v>
      </c>
      <c r="FX32" s="12">
        <v>0</v>
      </c>
      <c r="FY32" s="12">
        <v>0</v>
      </c>
      <c r="FZ32" s="13"/>
      <c r="GA32" s="12">
        <v>0</v>
      </c>
      <c r="GB32" s="12">
        <v>0</v>
      </c>
      <c r="GC32" s="12">
        <v>0</v>
      </c>
      <c r="GD32" s="12">
        <v>0</v>
      </c>
      <c r="GE32" s="13"/>
      <c r="GF32" s="12">
        <v>175</v>
      </c>
      <c r="GG32" s="12">
        <v>175000</v>
      </c>
      <c r="GH32" s="12">
        <v>0</v>
      </c>
      <c r="GI32" s="12">
        <v>175000</v>
      </c>
      <c r="GJ32" s="13"/>
      <c r="GK32" s="12">
        <v>1</v>
      </c>
      <c r="GL32" s="12">
        <v>13158</v>
      </c>
      <c r="GM32" s="12">
        <v>0</v>
      </c>
      <c r="GN32" s="12">
        <v>13158</v>
      </c>
      <c r="GO32" s="13"/>
      <c r="GP32" s="12">
        <v>0</v>
      </c>
      <c r="GQ32" s="12">
        <v>0</v>
      </c>
      <c r="GR32" s="12">
        <v>0</v>
      </c>
      <c r="GS32" s="12">
        <v>0</v>
      </c>
      <c r="GT32" s="13"/>
      <c r="GU32" s="12">
        <v>0</v>
      </c>
      <c r="GV32" s="12">
        <v>0</v>
      </c>
      <c r="GW32" s="12">
        <v>0</v>
      </c>
      <c r="GX32" s="12">
        <v>0</v>
      </c>
      <c r="GY32" s="13"/>
      <c r="GZ32" s="12">
        <v>0</v>
      </c>
      <c r="HA32" s="12">
        <v>0</v>
      </c>
      <c r="HB32" s="12">
        <v>0</v>
      </c>
      <c r="HC32" s="12">
        <v>0</v>
      </c>
      <c r="HD32" s="13"/>
      <c r="HE32" s="12">
        <v>0</v>
      </c>
      <c r="HF32" s="12">
        <v>0</v>
      </c>
      <c r="HG32" s="12">
        <v>0</v>
      </c>
      <c r="HH32" s="12">
        <v>0</v>
      </c>
      <c r="HI32" s="13"/>
      <c r="HJ32" s="12">
        <v>0</v>
      </c>
      <c r="HK32" s="12">
        <v>0</v>
      </c>
      <c r="HL32" s="12">
        <v>0</v>
      </c>
      <c r="HM32" s="12">
        <v>0</v>
      </c>
      <c r="HN32" s="13"/>
      <c r="HO32" s="12">
        <v>0</v>
      </c>
      <c r="HP32" s="12">
        <v>0</v>
      </c>
      <c r="HQ32" s="12">
        <v>0</v>
      </c>
      <c r="HR32" s="12">
        <v>0</v>
      </c>
      <c r="HS32" s="13"/>
      <c r="HT32" s="12">
        <v>0</v>
      </c>
      <c r="HU32" s="12">
        <v>0</v>
      </c>
      <c r="HV32" s="12">
        <v>0</v>
      </c>
      <c r="HW32" s="12">
        <v>0</v>
      </c>
      <c r="HX32" s="13"/>
      <c r="HY32" s="12">
        <v>0</v>
      </c>
      <c r="HZ32" s="12">
        <v>0</v>
      </c>
      <c r="IA32" s="12">
        <v>0</v>
      </c>
      <c r="IB32" s="12">
        <v>0</v>
      </c>
      <c r="IC32" s="13"/>
      <c r="ID32" s="12">
        <v>0</v>
      </c>
      <c r="IE32" s="12">
        <v>0</v>
      </c>
      <c r="IF32" s="12">
        <v>0</v>
      </c>
      <c r="IG32" s="12">
        <v>0</v>
      </c>
      <c r="IH32" s="13"/>
      <c r="II32" s="12">
        <v>0</v>
      </c>
      <c r="IJ32" s="12">
        <v>0</v>
      </c>
      <c r="IK32" s="12">
        <v>0</v>
      </c>
      <c r="IL32" s="12">
        <v>0</v>
      </c>
      <c r="IM32" s="13"/>
      <c r="IN32" s="12">
        <v>0</v>
      </c>
      <c r="IO32" s="12">
        <v>0</v>
      </c>
      <c r="IP32" s="12">
        <v>0</v>
      </c>
      <c r="IQ32" s="12">
        <v>0</v>
      </c>
      <c r="IR32" s="13"/>
      <c r="IS32" s="12">
        <v>0</v>
      </c>
      <c r="IT32" s="12">
        <v>0</v>
      </c>
      <c r="IU32" s="12">
        <v>0</v>
      </c>
      <c r="IV32" s="12">
        <v>0</v>
      </c>
      <c r="IW32" s="13"/>
      <c r="IX32" s="12">
        <v>0</v>
      </c>
      <c r="IY32" s="12">
        <v>545606</v>
      </c>
      <c r="IZ32" s="12">
        <v>0</v>
      </c>
      <c r="JA32" s="12">
        <v>545606</v>
      </c>
      <c r="JB32" s="13"/>
    </row>
    <row r="33" spans="1:264" hidden="1">
      <c r="A33" s="10">
        <v>27</v>
      </c>
      <c r="B33" s="11" t="s">
        <v>29</v>
      </c>
      <c r="C33" s="12">
        <v>0</v>
      </c>
      <c r="D33" s="12">
        <v>0</v>
      </c>
      <c r="E33" s="12">
        <v>0</v>
      </c>
      <c r="F33" s="12">
        <v>0</v>
      </c>
      <c r="G33" s="13"/>
      <c r="H33" s="12">
        <v>0</v>
      </c>
      <c r="I33" s="12">
        <v>0</v>
      </c>
      <c r="J33" s="12">
        <v>0</v>
      </c>
      <c r="K33" s="12">
        <v>0</v>
      </c>
      <c r="L33" s="13"/>
      <c r="M33" s="12">
        <v>0</v>
      </c>
      <c r="N33" s="12">
        <v>0</v>
      </c>
      <c r="O33" s="12">
        <v>0</v>
      </c>
      <c r="P33" s="12">
        <v>0</v>
      </c>
      <c r="Q33" s="13"/>
      <c r="R33" s="12">
        <v>0</v>
      </c>
      <c r="S33" s="12">
        <v>0</v>
      </c>
      <c r="T33" s="12">
        <v>0</v>
      </c>
      <c r="U33" s="12">
        <v>0</v>
      </c>
      <c r="V33" s="13"/>
      <c r="W33" s="12">
        <v>0</v>
      </c>
      <c r="X33" s="12">
        <v>0</v>
      </c>
      <c r="Y33" s="12">
        <v>0</v>
      </c>
      <c r="Z33" s="12">
        <v>0</v>
      </c>
      <c r="AA33" s="13"/>
      <c r="AB33" s="12">
        <v>0</v>
      </c>
      <c r="AC33" s="12">
        <v>0</v>
      </c>
      <c r="AD33" s="12">
        <v>0</v>
      </c>
      <c r="AE33" s="12">
        <v>0</v>
      </c>
      <c r="AF33" s="13"/>
      <c r="AG33" s="12">
        <v>0</v>
      </c>
      <c r="AH33" s="12">
        <v>0</v>
      </c>
      <c r="AI33" s="12">
        <v>0</v>
      </c>
      <c r="AJ33" s="12">
        <v>0</v>
      </c>
      <c r="AK33" s="13"/>
      <c r="AL33" s="12">
        <v>0</v>
      </c>
      <c r="AM33" s="12">
        <v>0</v>
      </c>
      <c r="AN33" s="12">
        <v>0</v>
      </c>
      <c r="AO33" s="12">
        <v>0</v>
      </c>
      <c r="AP33" s="13"/>
      <c r="AQ33" s="12">
        <v>0</v>
      </c>
      <c r="AR33" s="12">
        <v>0</v>
      </c>
      <c r="AS33" s="12">
        <v>0</v>
      </c>
      <c r="AT33" s="12">
        <v>0</v>
      </c>
      <c r="AU33" s="13"/>
      <c r="AV33" s="12">
        <v>0</v>
      </c>
      <c r="AW33" s="12">
        <v>0</v>
      </c>
      <c r="AX33" s="12">
        <v>0</v>
      </c>
      <c r="AY33" s="12">
        <v>0</v>
      </c>
      <c r="AZ33" s="13"/>
      <c r="BA33" s="12">
        <v>0</v>
      </c>
      <c r="BB33" s="12">
        <v>0</v>
      </c>
      <c r="BC33" s="12">
        <v>0</v>
      </c>
      <c r="BD33" s="12">
        <v>0</v>
      </c>
      <c r="BE33" s="13"/>
      <c r="BF33" s="12">
        <v>0</v>
      </c>
      <c r="BG33" s="12">
        <v>0</v>
      </c>
      <c r="BH33" s="12">
        <v>0</v>
      </c>
      <c r="BI33" s="12">
        <v>0</v>
      </c>
      <c r="BJ33" s="13"/>
      <c r="BK33" s="12">
        <v>0</v>
      </c>
      <c r="BL33" s="12">
        <v>0</v>
      </c>
      <c r="BM33" s="12">
        <v>0</v>
      </c>
      <c r="BN33" s="12">
        <v>0</v>
      </c>
      <c r="BO33" s="13"/>
      <c r="BP33" s="12">
        <v>0</v>
      </c>
      <c r="BQ33" s="12">
        <v>0</v>
      </c>
      <c r="BR33" s="12">
        <v>0</v>
      </c>
      <c r="BS33" s="12">
        <v>0</v>
      </c>
      <c r="BT33" s="13"/>
      <c r="BU33" s="12">
        <v>0</v>
      </c>
      <c r="BV33" s="12">
        <v>0</v>
      </c>
      <c r="BW33" s="12">
        <v>0</v>
      </c>
      <c r="BX33" s="12">
        <v>0</v>
      </c>
      <c r="BY33" s="13"/>
      <c r="BZ33" s="12">
        <v>0</v>
      </c>
      <c r="CA33" s="12">
        <v>0</v>
      </c>
      <c r="CB33" s="12">
        <v>0</v>
      </c>
      <c r="CC33" s="12">
        <v>0</v>
      </c>
      <c r="CD33" s="13"/>
      <c r="CE33" s="12">
        <v>0</v>
      </c>
      <c r="CF33" s="12">
        <v>0</v>
      </c>
      <c r="CG33" s="12">
        <v>0</v>
      </c>
      <c r="CH33" s="12">
        <v>0</v>
      </c>
      <c r="CI33" s="13"/>
      <c r="CJ33" s="12">
        <v>0</v>
      </c>
      <c r="CK33" s="12">
        <v>0</v>
      </c>
      <c r="CL33" s="12">
        <v>0</v>
      </c>
      <c r="CM33" s="12">
        <v>0</v>
      </c>
      <c r="CN33" s="13"/>
      <c r="CO33" s="12">
        <v>0</v>
      </c>
      <c r="CP33" s="12">
        <v>0</v>
      </c>
      <c r="CQ33" s="12">
        <v>0</v>
      </c>
      <c r="CR33" s="12">
        <v>0</v>
      </c>
      <c r="CS33" s="13"/>
      <c r="CT33" s="12">
        <v>0</v>
      </c>
      <c r="CU33" s="12">
        <v>0</v>
      </c>
      <c r="CV33" s="12">
        <v>0</v>
      </c>
      <c r="CW33" s="12">
        <v>0</v>
      </c>
      <c r="CX33" s="13"/>
      <c r="CY33" s="12">
        <v>0</v>
      </c>
      <c r="CZ33" s="12">
        <v>0</v>
      </c>
      <c r="DA33" s="12">
        <v>0</v>
      </c>
      <c r="DB33" s="12">
        <v>0</v>
      </c>
      <c r="DC33" s="13"/>
      <c r="DD33" s="12">
        <v>0</v>
      </c>
      <c r="DE33" s="12">
        <v>0</v>
      </c>
      <c r="DF33" s="12">
        <v>0</v>
      </c>
      <c r="DG33" s="12">
        <v>0</v>
      </c>
      <c r="DH33" s="13"/>
      <c r="DI33" s="12">
        <v>0</v>
      </c>
      <c r="DJ33" s="12">
        <v>0</v>
      </c>
      <c r="DK33" s="12">
        <v>0</v>
      </c>
      <c r="DL33" s="12">
        <v>0</v>
      </c>
      <c r="DM33" s="13"/>
      <c r="DN33" s="12">
        <v>0</v>
      </c>
      <c r="DO33" s="12">
        <v>0</v>
      </c>
      <c r="DP33" s="12">
        <v>0</v>
      </c>
      <c r="DQ33" s="12">
        <v>0</v>
      </c>
      <c r="DR33" s="13"/>
      <c r="DS33" s="12">
        <v>0</v>
      </c>
      <c r="DT33" s="12">
        <v>0</v>
      </c>
      <c r="DU33" s="12">
        <v>0</v>
      </c>
      <c r="DV33" s="12">
        <v>0</v>
      </c>
      <c r="DW33" s="13"/>
      <c r="DX33" s="12">
        <v>0</v>
      </c>
      <c r="DY33" s="12">
        <v>0</v>
      </c>
      <c r="DZ33" s="12">
        <v>0</v>
      </c>
      <c r="EA33" s="12">
        <v>0</v>
      </c>
      <c r="EB33" s="13"/>
      <c r="EC33" s="12">
        <v>212</v>
      </c>
      <c r="ED33" s="12">
        <v>10600</v>
      </c>
      <c r="EE33" s="12">
        <v>0</v>
      </c>
      <c r="EF33" s="12">
        <v>10600</v>
      </c>
      <c r="EG33" s="13"/>
      <c r="EH33" s="12">
        <v>31800</v>
      </c>
      <c r="EI33" s="12">
        <v>95400</v>
      </c>
      <c r="EJ33" s="12">
        <v>0</v>
      </c>
      <c r="EK33" s="12">
        <v>95400</v>
      </c>
      <c r="EL33" s="13"/>
      <c r="EM33" s="12">
        <v>0</v>
      </c>
      <c r="EN33" s="12">
        <v>0</v>
      </c>
      <c r="EO33" s="12">
        <v>0</v>
      </c>
      <c r="EP33" s="12">
        <v>0</v>
      </c>
      <c r="EQ33" s="13"/>
      <c r="ER33" s="12">
        <v>4104618</v>
      </c>
      <c r="ES33" s="12">
        <v>80000</v>
      </c>
      <c r="ET33" s="12">
        <v>0</v>
      </c>
      <c r="EU33" s="12">
        <v>80000</v>
      </c>
      <c r="EV33" s="13"/>
      <c r="EW33" s="12">
        <v>0</v>
      </c>
      <c r="EX33" s="12">
        <v>0</v>
      </c>
      <c r="EY33" s="12">
        <v>0</v>
      </c>
      <c r="EZ33" s="12">
        <v>0</v>
      </c>
      <c r="FA33" s="13"/>
      <c r="FB33" s="12">
        <v>0</v>
      </c>
      <c r="FC33" s="12">
        <v>15000</v>
      </c>
      <c r="FD33" s="12">
        <v>0</v>
      </c>
      <c r="FE33" s="12">
        <v>15000</v>
      </c>
      <c r="FF33" s="13"/>
      <c r="FG33" s="12">
        <v>0</v>
      </c>
      <c r="FH33" s="12">
        <v>0</v>
      </c>
      <c r="FI33" s="12">
        <v>0</v>
      </c>
      <c r="FJ33" s="12">
        <v>0</v>
      </c>
      <c r="FK33" s="13"/>
      <c r="FL33" s="12">
        <v>14</v>
      </c>
      <c r="FM33" s="12">
        <v>56000</v>
      </c>
      <c r="FN33" s="12">
        <v>0</v>
      </c>
      <c r="FO33" s="12">
        <v>56000</v>
      </c>
      <c r="FP33" s="13"/>
      <c r="FQ33" s="12">
        <v>0</v>
      </c>
      <c r="FR33" s="12">
        <v>0</v>
      </c>
      <c r="FS33" s="12">
        <v>0</v>
      </c>
      <c r="FT33" s="12">
        <v>0</v>
      </c>
      <c r="FU33" s="13"/>
      <c r="FV33" s="12">
        <v>0</v>
      </c>
      <c r="FW33" s="12">
        <v>0</v>
      </c>
      <c r="FX33" s="12">
        <v>0</v>
      </c>
      <c r="FY33" s="12">
        <v>0</v>
      </c>
      <c r="FZ33" s="13"/>
      <c r="GA33" s="12">
        <v>0</v>
      </c>
      <c r="GB33" s="12">
        <v>0</v>
      </c>
      <c r="GC33" s="12">
        <v>0</v>
      </c>
      <c r="GD33" s="12">
        <v>0</v>
      </c>
      <c r="GE33" s="13"/>
      <c r="GF33" s="12">
        <v>144</v>
      </c>
      <c r="GG33" s="12">
        <v>144000</v>
      </c>
      <c r="GH33" s="12">
        <v>0</v>
      </c>
      <c r="GI33" s="12">
        <v>144000</v>
      </c>
      <c r="GJ33" s="13"/>
      <c r="GK33" s="12">
        <v>1</v>
      </c>
      <c r="GL33" s="12">
        <v>13158</v>
      </c>
      <c r="GM33" s="12">
        <v>0</v>
      </c>
      <c r="GN33" s="12">
        <v>13158</v>
      </c>
      <c r="GO33" s="13"/>
      <c r="GP33" s="12">
        <v>0</v>
      </c>
      <c r="GQ33" s="12">
        <v>0</v>
      </c>
      <c r="GR33" s="12">
        <v>0</v>
      </c>
      <c r="GS33" s="12">
        <v>0</v>
      </c>
      <c r="GT33" s="13"/>
      <c r="GU33" s="12">
        <v>0</v>
      </c>
      <c r="GV33" s="12">
        <v>0</v>
      </c>
      <c r="GW33" s="12">
        <v>0</v>
      </c>
      <c r="GX33" s="12">
        <v>0</v>
      </c>
      <c r="GY33" s="13"/>
      <c r="GZ33" s="12">
        <v>0</v>
      </c>
      <c r="HA33" s="12">
        <v>0</v>
      </c>
      <c r="HB33" s="12">
        <v>0</v>
      </c>
      <c r="HC33" s="12">
        <v>0</v>
      </c>
      <c r="HD33" s="13"/>
      <c r="HE33" s="12">
        <v>0</v>
      </c>
      <c r="HF33" s="12">
        <v>0</v>
      </c>
      <c r="HG33" s="12">
        <v>0</v>
      </c>
      <c r="HH33" s="12">
        <v>0</v>
      </c>
      <c r="HI33" s="13"/>
      <c r="HJ33" s="12">
        <v>0</v>
      </c>
      <c r="HK33" s="12">
        <v>0</v>
      </c>
      <c r="HL33" s="12">
        <v>0</v>
      </c>
      <c r="HM33" s="12">
        <v>0</v>
      </c>
      <c r="HN33" s="13"/>
      <c r="HO33" s="12">
        <v>0</v>
      </c>
      <c r="HP33" s="12">
        <v>0</v>
      </c>
      <c r="HQ33" s="12">
        <v>0</v>
      </c>
      <c r="HR33" s="12">
        <v>0</v>
      </c>
      <c r="HS33" s="13"/>
      <c r="HT33" s="12">
        <v>0</v>
      </c>
      <c r="HU33" s="12">
        <v>0</v>
      </c>
      <c r="HV33" s="12">
        <v>0</v>
      </c>
      <c r="HW33" s="12">
        <v>0</v>
      </c>
      <c r="HX33" s="13"/>
      <c r="HY33" s="12">
        <v>0</v>
      </c>
      <c r="HZ33" s="12">
        <v>0</v>
      </c>
      <c r="IA33" s="12">
        <v>0</v>
      </c>
      <c r="IB33" s="12">
        <v>0</v>
      </c>
      <c r="IC33" s="13"/>
      <c r="ID33" s="12">
        <v>0</v>
      </c>
      <c r="IE33" s="12">
        <v>0</v>
      </c>
      <c r="IF33" s="12">
        <v>0</v>
      </c>
      <c r="IG33" s="12">
        <v>0</v>
      </c>
      <c r="IH33" s="13"/>
      <c r="II33" s="12">
        <v>0</v>
      </c>
      <c r="IJ33" s="12">
        <v>0</v>
      </c>
      <c r="IK33" s="12">
        <v>0</v>
      </c>
      <c r="IL33" s="12">
        <v>0</v>
      </c>
      <c r="IM33" s="13"/>
      <c r="IN33" s="12">
        <v>0</v>
      </c>
      <c r="IO33" s="12">
        <v>0</v>
      </c>
      <c r="IP33" s="12">
        <v>0</v>
      </c>
      <c r="IQ33" s="12">
        <v>0</v>
      </c>
      <c r="IR33" s="13"/>
      <c r="IS33" s="12">
        <v>0</v>
      </c>
      <c r="IT33" s="12">
        <v>0</v>
      </c>
      <c r="IU33" s="12">
        <v>0</v>
      </c>
      <c r="IV33" s="12">
        <v>0</v>
      </c>
      <c r="IW33" s="13"/>
      <c r="IX33" s="12">
        <v>0</v>
      </c>
      <c r="IY33" s="12">
        <v>414158</v>
      </c>
      <c r="IZ33" s="12">
        <v>0</v>
      </c>
      <c r="JA33" s="12">
        <v>414158</v>
      </c>
      <c r="JB33" s="13"/>
    </row>
    <row r="34" spans="1:264" hidden="1">
      <c r="A34" s="10">
        <v>28</v>
      </c>
      <c r="B34" s="11" t="s">
        <v>30</v>
      </c>
      <c r="C34" s="12">
        <v>0</v>
      </c>
      <c r="D34" s="12">
        <v>0</v>
      </c>
      <c r="E34" s="12">
        <v>0</v>
      </c>
      <c r="F34" s="12">
        <v>0</v>
      </c>
      <c r="G34" s="13"/>
      <c r="H34" s="12">
        <v>0</v>
      </c>
      <c r="I34" s="12">
        <v>0</v>
      </c>
      <c r="J34" s="12">
        <v>0</v>
      </c>
      <c r="K34" s="12">
        <v>0</v>
      </c>
      <c r="L34" s="13"/>
      <c r="M34" s="12">
        <v>0</v>
      </c>
      <c r="N34" s="12">
        <v>0</v>
      </c>
      <c r="O34" s="12">
        <v>0</v>
      </c>
      <c r="P34" s="12">
        <v>0</v>
      </c>
      <c r="Q34" s="13"/>
      <c r="R34" s="12">
        <v>0</v>
      </c>
      <c r="S34" s="12">
        <v>0</v>
      </c>
      <c r="T34" s="12">
        <v>0</v>
      </c>
      <c r="U34" s="12">
        <v>0</v>
      </c>
      <c r="V34" s="13"/>
      <c r="W34" s="12">
        <v>0</v>
      </c>
      <c r="X34" s="12">
        <v>0</v>
      </c>
      <c r="Y34" s="12">
        <v>0</v>
      </c>
      <c r="Z34" s="12">
        <v>0</v>
      </c>
      <c r="AA34" s="13"/>
      <c r="AB34" s="12">
        <v>0</v>
      </c>
      <c r="AC34" s="12">
        <v>0</v>
      </c>
      <c r="AD34" s="12">
        <v>0</v>
      </c>
      <c r="AE34" s="12">
        <v>0</v>
      </c>
      <c r="AF34" s="13"/>
      <c r="AG34" s="12">
        <v>0</v>
      </c>
      <c r="AH34" s="12">
        <v>0</v>
      </c>
      <c r="AI34" s="12">
        <v>0</v>
      </c>
      <c r="AJ34" s="12">
        <v>0</v>
      </c>
      <c r="AK34" s="13"/>
      <c r="AL34" s="12">
        <v>0</v>
      </c>
      <c r="AM34" s="12">
        <v>0</v>
      </c>
      <c r="AN34" s="12">
        <v>0</v>
      </c>
      <c r="AO34" s="12">
        <v>0</v>
      </c>
      <c r="AP34" s="13"/>
      <c r="AQ34" s="12">
        <v>0</v>
      </c>
      <c r="AR34" s="12">
        <v>0</v>
      </c>
      <c r="AS34" s="12">
        <v>0</v>
      </c>
      <c r="AT34" s="12">
        <v>0</v>
      </c>
      <c r="AU34" s="13"/>
      <c r="AV34" s="12">
        <v>0</v>
      </c>
      <c r="AW34" s="12">
        <v>0</v>
      </c>
      <c r="AX34" s="12">
        <v>0</v>
      </c>
      <c r="AY34" s="12">
        <v>0</v>
      </c>
      <c r="AZ34" s="13"/>
      <c r="BA34" s="12">
        <v>0</v>
      </c>
      <c r="BB34" s="12">
        <v>0</v>
      </c>
      <c r="BC34" s="12">
        <v>0</v>
      </c>
      <c r="BD34" s="12">
        <v>0</v>
      </c>
      <c r="BE34" s="13"/>
      <c r="BF34" s="12">
        <v>0</v>
      </c>
      <c r="BG34" s="12">
        <v>0</v>
      </c>
      <c r="BH34" s="12">
        <v>0</v>
      </c>
      <c r="BI34" s="12">
        <v>0</v>
      </c>
      <c r="BJ34" s="13"/>
      <c r="BK34" s="12">
        <v>0</v>
      </c>
      <c r="BL34" s="12">
        <v>0</v>
      </c>
      <c r="BM34" s="12">
        <v>0</v>
      </c>
      <c r="BN34" s="12">
        <v>0</v>
      </c>
      <c r="BO34" s="13"/>
      <c r="BP34" s="12">
        <v>0</v>
      </c>
      <c r="BQ34" s="12">
        <v>0</v>
      </c>
      <c r="BR34" s="12">
        <v>0</v>
      </c>
      <c r="BS34" s="12">
        <v>0</v>
      </c>
      <c r="BT34" s="13"/>
      <c r="BU34" s="12">
        <v>0</v>
      </c>
      <c r="BV34" s="12">
        <v>0</v>
      </c>
      <c r="BW34" s="12">
        <v>0</v>
      </c>
      <c r="BX34" s="12">
        <v>0</v>
      </c>
      <c r="BY34" s="13"/>
      <c r="BZ34" s="12">
        <v>0</v>
      </c>
      <c r="CA34" s="12">
        <v>0</v>
      </c>
      <c r="CB34" s="12">
        <v>0</v>
      </c>
      <c r="CC34" s="12">
        <v>0</v>
      </c>
      <c r="CD34" s="13"/>
      <c r="CE34" s="12">
        <v>0</v>
      </c>
      <c r="CF34" s="12">
        <v>0</v>
      </c>
      <c r="CG34" s="12">
        <v>0</v>
      </c>
      <c r="CH34" s="12">
        <v>0</v>
      </c>
      <c r="CI34" s="13"/>
      <c r="CJ34" s="12">
        <v>0</v>
      </c>
      <c r="CK34" s="12">
        <v>0</v>
      </c>
      <c r="CL34" s="12">
        <v>0</v>
      </c>
      <c r="CM34" s="12">
        <v>0</v>
      </c>
      <c r="CN34" s="13"/>
      <c r="CO34" s="12">
        <v>0</v>
      </c>
      <c r="CP34" s="12">
        <v>0</v>
      </c>
      <c r="CQ34" s="12">
        <v>0</v>
      </c>
      <c r="CR34" s="12">
        <v>0</v>
      </c>
      <c r="CS34" s="13"/>
      <c r="CT34" s="12">
        <v>0</v>
      </c>
      <c r="CU34" s="12">
        <v>0</v>
      </c>
      <c r="CV34" s="12">
        <v>0</v>
      </c>
      <c r="CW34" s="12">
        <v>0</v>
      </c>
      <c r="CX34" s="13"/>
      <c r="CY34" s="12">
        <v>0</v>
      </c>
      <c r="CZ34" s="12">
        <v>0</v>
      </c>
      <c r="DA34" s="12">
        <v>0</v>
      </c>
      <c r="DB34" s="12">
        <v>0</v>
      </c>
      <c r="DC34" s="13"/>
      <c r="DD34" s="12">
        <v>0</v>
      </c>
      <c r="DE34" s="12">
        <v>0</v>
      </c>
      <c r="DF34" s="12">
        <v>0</v>
      </c>
      <c r="DG34" s="12">
        <v>0</v>
      </c>
      <c r="DH34" s="13"/>
      <c r="DI34" s="12">
        <v>0</v>
      </c>
      <c r="DJ34" s="12">
        <v>0</v>
      </c>
      <c r="DK34" s="12">
        <v>0</v>
      </c>
      <c r="DL34" s="12">
        <v>0</v>
      </c>
      <c r="DM34" s="13"/>
      <c r="DN34" s="12">
        <v>0</v>
      </c>
      <c r="DO34" s="12">
        <v>0</v>
      </c>
      <c r="DP34" s="12">
        <v>0</v>
      </c>
      <c r="DQ34" s="12">
        <v>0</v>
      </c>
      <c r="DR34" s="13"/>
      <c r="DS34" s="12">
        <v>0</v>
      </c>
      <c r="DT34" s="12">
        <v>0</v>
      </c>
      <c r="DU34" s="12">
        <v>0</v>
      </c>
      <c r="DV34" s="12">
        <v>0</v>
      </c>
      <c r="DW34" s="13"/>
      <c r="DX34" s="12">
        <v>0</v>
      </c>
      <c r="DY34" s="12">
        <v>0</v>
      </c>
      <c r="DZ34" s="12">
        <v>0</v>
      </c>
      <c r="EA34" s="12">
        <v>0</v>
      </c>
      <c r="EB34" s="13"/>
      <c r="EC34" s="12">
        <v>96</v>
      </c>
      <c r="ED34" s="12">
        <v>4800</v>
      </c>
      <c r="EE34" s="12">
        <v>0</v>
      </c>
      <c r="EF34" s="12">
        <v>4800</v>
      </c>
      <c r="EG34" s="13"/>
      <c r="EH34" s="12">
        <v>29172</v>
      </c>
      <c r="EI34" s="12">
        <v>87516</v>
      </c>
      <c r="EJ34" s="12">
        <v>0</v>
      </c>
      <c r="EK34" s="12">
        <v>87516</v>
      </c>
      <c r="EL34" s="13"/>
      <c r="EM34" s="12">
        <v>0</v>
      </c>
      <c r="EN34" s="12">
        <v>0</v>
      </c>
      <c r="EO34" s="12">
        <v>0</v>
      </c>
      <c r="EP34" s="12">
        <v>0</v>
      </c>
      <c r="EQ34" s="13"/>
      <c r="ER34" s="12">
        <v>3476599</v>
      </c>
      <c r="ES34" s="12">
        <v>60000</v>
      </c>
      <c r="ET34" s="12">
        <v>0</v>
      </c>
      <c r="EU34" s="12">
        <v>60000</v>
      </c>
      <c r="EV34" s="13"/>
      <c r="EW34" s="12">
        <v>0</v>
      </c>
      <c r="EX34" s="12">
        <v>0</v>
      </c>
      <c r="EY34" s="12">
        <v>0</v>
      </c>
      <c r="EZ34" s="12">
        <v>0</v>
      </c>
      <c r="FA34" s="13"/>
      <c r="FB34" s="12">
        <v>0</v>
      </c>
      <c r="FC34" s="12">
        <v>21000</v>
      </c>
      <c r="FD34" s="12">
        <v>0</v>
      </c>
      <c r="FE34" s="12">
        <v>21000</v>
      </c>
      <c r="FF34" s="13"/>
      <c r="FG34" s="12">
        <v>0</v>
      </c>
      <c r="FH34" s="12">
        <v>0</v>
      </c>
      <c r="FI34" s="12">
        <v>0</v>
      </c>
      <c r="FJ34" s="12">
        <v>0</v>
      </c>
      <c r="FK34" s="13"/>
      <c r="FL34" s="12">
        <v>19</v>
      </c>
      <c r="FM34" s="12">
        <v>76000</v>
      </c>
      <c r="FN34" s="12">
        <v>0</v>
      </c>
      <c r="FO34" s="12">
        <v>76000</v>
      </c>
      <c r="FP34" s="13"/>
      <c r="FQ34" s="12">
        <v>0</v>
      </c>
      <c r="FR34" s="12">
        <v>0</v>
      </c>
      <c r="FS34" s="12">
        <v>0</v>
      </c>
      <c r="FT34" s="12">
        <v>0</v>
      </c>
      <c r="FU34" s="13"/>
      <c r="FV34" s="12">
        <v>0</v>
      </c>
      <c r="FW34" s="12">
        <v>0</v>
      </c>
      <c r="FX34" s="12">
        <v>0</v>
      </c>
      <c r="FY34" s="12">
        <v>0</v>
      </c>
      <c r="FZ34" s="13"/>
      <c r="GA34" s="12">
        <v>0</v>
      </c>
      <c r="GB34" s="12">
        <v>0</v>
      </c>
      <c r="GC34" s="12">
        <v>0</v>
      </c>
      <c r="GD34" s="12">
        <v>0</v>
      </c>
      <c r="GE34" s="13"/>
      <c r="GF34" s="12">
        <v>171</v>
      </c>
      <c r="GG34" s="12">
        <v>171000</v>
      </c>
      <c r="GH34" s="12">
        <v>0</v>
      </c>
      <c r="GI34" s="12">
        <v>171000</v>
      </c>
      <c r="GJ34" s="13"/>
      <c r="GK34" s="12">
        <v>1</v>
      </c>
      <c r="GL34" s="12">
        <v>13158</v>
      </c>
      <c r="GM34" s="12">
        <v>0</v>
      </c>
      <c r="GN34" s="12">
        <v>13158</v>
      </c>
      <c r="GO34" s="13"/>
      <c r="GP34" s="12">
        <v>0</v>
      </c>
      <c r="GQ34" s="12">
        <v>0</v>
      </c>
      <c r="GR34" s="12">
        <v>0</v>
      </c>
      <c r="GS34" s="12">
        <v>0</v>
      </c>
      <c r="GT34" s="13"/>
      <c r="GU34" s="12">
        <v>0</v>
      </c>
      <c r="GV34" s="12">
        <v>0</v>
      </c>
      <c r="GW34" s="12">
        <v>0</v>
      </c>
      <c r="GX34" s="12">
        <v>0</v>
      </c>
      <c r="GY34" s="13"/>
      <c r="GZ34" s="12">
        <v>0</v>
      </c>
      <c r="HA34" s="12">
        <v>0</v>
      </c>
      <c r="HB34" s="12">
        <v>0</v>
      </c>
      <c r="HC34" s="12">
        <v>0</v>
      </c>
      <c r="HD34" s="13"/>
      <c r="HE34" s="12">
        <v>0</v>
      </c>
      <c r="HF34" s="12">
        <v>0</v>
      </c>
      <c r="HG34" s="12">
        <v>0</v>
      </c>
      <c r="HH34" s="12">
        <v>0</v>
      </c>
      <c r="HI34" s="13"/>
      <c r="HJ34" s="12">
        <v>0</v>
      </c>
      <c r="HK34" s="12">
        <v>0</v>
      </c>
      <c r="HL34" s="12">
        <v>0</v>
      </c>
      <c r="HM34" s="12">
        <v>0</v>
      </c>
      <c r="HN34" s="13"/>
      <c r="HO34" s="12">
        <v>0</v>
      </c>
      <c r="HP34" s="12">
        <v>0</v>
      </c>
      <c r="HQ34" s="12">
        <v>0</v>
      </c>
      <c r="HR34" s="12">
        <v>0</v>
      </c>
      <c r="HS34" s="13"/>
      <c r="HT34" s="12">
        <v>0</v>
      </c>
      <c r="HU34" s="12">
        <v>0</v>
      </c>
      <c r="HV34" s="12">
        <v>0</v>
      </c>
      <c r="HW34" s="12">
        <v>0</v>
      </c>
      <c r="HX34" s="13"/>
      <c r="HY34" s="12">
        <v>0</v>
      </c>
      <c r="HZ34" s="12">
        <v>0</v>
      </c>
      <c r="IA34" s="12">
        <v>0</v>
      </c>
      <c r="IB34" s="12">
        <v>0</v>
      </c>
      <c r="IC34" s="13"/>
      <c r="ID34" s="12">
        <v>0</v>
      </c>
      <c r="IE34" s="12">
        <v>0</v>
      </c>
      <c r="IF34" s="12">
        <v>0</v>
      </c>
      <c r="IG34" s="12">
        <v>0</v>
      </c>
      <c r="IH34" s="13"/>
      <c r="II34" s="12">
        <v>0</v>
      </c>
      <c r="IJ34" s="12">
        <v>0</v>
      </c>
      <c r="IK34" s="12">
        <v>0</v>
      </c>
      <c r="IL34" s="12">
        <v>0</v>
      </c>
      <c r="IM34" s="13"/>
      <c r="IN34" s="12">
        <v>0</v>
      </c>
      <c r="IO34" s="12">
        <v>0</v>
      </c>
      <c r="IP34" s="12">
        <v>0</v>
      </c>
      <c r="IQ34" s="12">
        <v>0</v>
      </c>
      <c r="IR34" s="13"/>
      <c r="IS34" s="12">
        <v>0</v>
      </c>
      <c r="IT34" s="12">
        <v>0</v>
      </c>
      <c r="IU34" s="12">
        <v>0</v>
      </c>
      <c r="IV34" s="12">
        <v>0</v>
      </c>
      <c r="IW34" s="13"/>
      <c r="IX34" s="12">
        <v>0</v>
      </c>
      <c r="IY34" s="12">
        <v>433474</v>
      </c>
      <c r="IZ34" s="12">
        <v>0</v>
      </c>
      <c r="JA34" s="12">
        <v>433474</v>
      </c>
      <c r="JB34" s="13"/>
    </row>
    <row r="35" spans="1:264" hidden="1">
      <c r="A35" s="10">
        <v>29</v>
      </c>
      <c r="B35" s="11" t="s">
        <v>31</v>
      </c>
      <c r="C35" s="12">
        <v>0</v>
      </c>
      <c r="D35" s="12">
        <v>0</v>
      </c>
      <c r="E35" s="12">
        <v>0</v>
      </c>
      <c r="F35" s="12">
        <v>0</v>
      </c>
      <c r="G35" s="13"/>
      <c r="H35" s="12">
        <v>0</v>
      </c>
      <c r="I35" s="12">
        <v>0</v>
      </c>
      <c r="J35" s="12">
        <v>0</v>
      </c>
      <c r="K35" s="12">
        <v>0</v>
      </c>
      <c r="L35" s="13"/>
      <c r="M35" s="12">
        <v>0</v>
      </c>
      <c r="N35" s="12">
        <v>0</v>
      </c>
      <c r="O35" s="12">
        <v>0</v>
      </c>
      <c r="P35" s="12">
        <v>0</v>
      </c>
      <c r="Q35" s="13"/>
      <c r="R35" s="12">
        <v>0</v>
      </c>
      <c r="S35" s="12">
        <v>0</v>
      </c>
      <c r="T35" s="12">
        <v>0</v>
      </c>
      <c r="U35" s="12">
        <v>0</v>
      </c>
      <c r="V35" s="13"/>
      <c r="W35" s="12">
        <v>0</v>
      </c>
      <c r="X35" s="12">
        <v>0</v>
      </c>
      <c r="Y35" s="12">
        <v>0</v>
      </c>
      <c r="Z35" s="12">
        <v>0</v>
      </c>
      <c r="AA35" s="13"/>
      <c r="AB35" s="12">
        <v>0</v>
      </c>
      <c r="AC35" s="12">
        <v>0</v>
      </c>
      <c r="AD35" s="12">
        <v>0</v>
      </c>
      <c r="AE35" s="12">
        <v>0</v>
      </c>
      <c r="AF35" s="13"/>
      <c r="AG35" s="12">
        <v>0</v>
      </c>
      <c r="AH35" s="12">
        <v>0</v>
      </c>
      <c r="AI35" s="12">
        <v>0</v>
      </c>
      <c r="AJ35" s="12">
        <v>0</v>
      </c>
      <c r="AK35" s="13"/>
      <c r="AL35" s="12">
        <v>0</v>
      </c>
      <c r="AM35" s="12">
        <v>0</v>
      </c>
      <c r="AN35" s="12">
        <v>0</v>
      </c>
      <c r="AO35" s="12">
        <v>0</v>
      </c>
      <c r="AP35" s="13"/>
      <c r="AQ35" s="12">
        <v>0</v>
      </c>
      <c r="AR35" s="12">
        <v>0</v>
      </c>
      <c r="AS35" s="12">
        <v>0</v>
      </c>
      <c r="AT35" s="12">
        <v>0</v>
      </c>
      <c r="AU35" s="13"/>
      <c r="AV35" s="12">
        <v>0</v>
      </c>
      <c r="AW35" s="12">
        <v>0</v>
      </c>
      <c r="AX35" s="12">
        <v>0</v>
      </c>
      <c r="AY35" s="12">
        <v>0</v>
      </c>
      <c r="AZ35" s="13"/>
      <c r="BA35" s="12">
        <v>0</v>
      </c>
      <c r="BB35" s="12">
        <v>0</v>
      </c>
      <c r="BC35" s="12">
        <v>0</v>
      </c>
      <c r="BD35" s="12">
        <v>0</v>
      </c>
      <c r="BE35" s="13"/>
      <c r="BF35" s="12">
        <v>0</v>
      </c>
      <c r="BG35" s="12">
        <v>0</v>
      </c>
      <c r="BH35" s="12">
        <v>0</v>
      </c>
      <c r="BI35" s="12">
        <v>0</v>
      </c>
      <c r="BJ35" s="13"/>
      <c r="BK35" s="12">
        <v>0</v>
      </c>
      <c r="BL35" s="12">
        <v>0</v>
      </c>
      <c r="BM35" s="12">
        <v>0</v>
      </c>
      <c r="BN35" s="12">
        <v>0</v>
      </c>
      <c r="BO35" s="13"/>
      <c r="BP35" s="12">
        <v>0</v>
      </c>
      <c r="BQ35" s="12">
        <v>0</v>
      </c>
      <c r="BR35" s="12">
        <v>0</v>
      </c>
      <c r="BS35" s="12">
        <v>0</v>
      </c>
      <c r="BT35" s="13"/>
      <c r="BU35" s="12">
        <v>0</v>
      </c>
      <c r="BV35" s="12">
        <v>0</v>
      </c>
      <c r="BW35" s="12">
        <v>0</v>
      </c>
      <c r="BX35" s="12">
        <v>0</v>
      </c>
      <c r="BY35" s="13"/>
      <c r="BZ35" s="12">
        <v>0</v>
      </c>
      <c r="CA35" s="12">
        <v>0</v>
      </c>
      <c r="CB35" s="12">
        <v>0</v>
      </c>
      <c r="CC35" s="12">
        <v>0</v>
      </c>
      <c r="CD35" s="13"/>
      <c r="CE35" s="12">
        <v>0</v>
      </c>
      <c r="CF35" s="12">
        <v>0</v>
      </c>
      <c r="CG35" s="12">
        <v>0</v>
      </c>
      <c r="CH35" s="12">
        <v>0</v>
      </c>
      <c r="CI35" s="13"/>
      <c r="CJ35" s="12">
        <v>0</v>
      </c>
      <c r="CK35" s="12">
        <v>0</v>
      </c>
      <c r="CL35" s="12">
        <v>0</v>
      </c>
      <c r="CM35" s="12">
        <v>0</v>
      </c>
      <c r="CN35" s="13"/>
      <c r="CO35" s="12">
        <v>0</v>
      </c>
      <c r="CP35" s="12">
        <v>0</v>
      </c>
      <c r="CQ35" s="12">
        <v>0</v>
      </c>
      <c r="CR35" s="12">
        <v>0</v>
      </c>
      <c r="CS35" s="13"/>
      <c r="CT35" s="12">
        <v>0</v>
      </c>
      <c r="CU35" s="12">
        <v>0</v>
      </c>
      <c r="CV35" s="12">
        <v>0</v>
      </c>
      <c r="CW35" s="12">
        <v>0</v>
      </c>
      <c r="CX35" s="13"/>
      <c r="CY35" s="12">
        <v>0</v>
      </c>
      <c r="CZ35" s="12">
        <v>0</v>
      </c>
      <c r="DA35" s="12">
        <v>0</v>
      </c>
      <c r="DB35" s="12">
        <v>0</v>
      </c>
      <c r="DC35" s="13"/>
      <c r="DD35" s="12">
        <v>0</v>
      </c>
      <c r="DE35" s="12">
        <v>0</v>
      </c>
      <c r="DF35" s="12">
        <v>0</v>
      </c>
      <c r="DG35" s="12">
        <v>0</v>
      </c>
      <c r="DH35" s="13"/>
      <c r="DI35" s="12">
        <v>0</v>
      </c>
      <c r="DJ35" s="12">
        <v>0</v>
      </c>
      <c r="DK35" s="12">
        <v>0</v>
      </c>
      <c r="DL35" s="12">
        <v>0</v>
      </c>
      <c r="DM35" s="13"/>
      <c r="DN35" s="12">
        <v>0</v>
      </c>
      <c r="DO35" s="12">
        <v>0</v>
      </c>
      <c r="DP35" s="12">
        <v>0</v>
      </c>
      <c r="DQ35" s="12">
        <v>0</v>
      </c>
      <c r="DR35" s="13"/>
      <c r="DS35" s="12">
        <v>0</v>
      </c>
      <c r="DT35" s="12">
        <v>0</v>
      </c>
      <c r="DU35" s="12">
        <v>0</v>
      </c>
      <c r="DV35" s="12">
        <v>0</v>
      </c>
      <c r="DW35" s="13"/>
      <c r="DX35" s="12">
        <v>0</v>
      </c>
      <c r="DY35" s="12">
        <v>0</v>
      </c>
      <c r="DZ35" s="12">
        <v>0</v>
      </c>
      <c r="EA35" s="12">
        <v>0</v>
      </c>
      <c r="EB35" s="13"/>
      <c r="EC35" s="12">
        <v>64</v>
      </c>
      <c r="ED35" s="12">
        <v>3200</v>
      </c>
      <c r="EE35" s="12">
        <v>0</v>
      </c>
      <c r="EF35" s="12">
        <v>3200</v>
      </c>
      <c r="EG35" s="13"/>
      <c r="EH35" s="12">
        <v>17652</v>
      </c>
      <c r="EI35" s="12">
        <v>52956</v>
      </c>
      <c r="EJ35" s="12">
        <v>0</v>
      </c>
      <c r="EK35" s="12">
        <v>52956</v>
      </c>
      <c r="EL35" s="13"/>
      <c r="EM35" s="12">
        <v>0</v>
      </c>
      <c r="EN35" s="12">
        <v>0</v>
      </c>
      <c r="EO35" s="12">
        <v>0</v>
      </c>
      <c r="EP35" s="12">
        <v>0</v>
      </c>
      <c r="EQ35" s="13"/>
      <c r="ER35" s="12">
        <v>2325906</v>
      </c>
      <c r="ES35" s="12">
        <v>50000</v>
      </c>
      <c r="ET35" s="12">
        <v>0</v>
      </c>
      <c r="EU35" s="12">
        <v>50000</v>
      </c>
      <c r="EV35" s="13"/>
      <c r="EW35" s="12">
        <v>0</v>
      </c>
      <c r="EX35" s="12">
        <v>0</v>
      </c>
      <c r="EY35" s="12">
        <v>0</v>
      </c>
      <c r="EZ35" s="12">
        <v>0</v>
      </c>
      <c r="FA35" s="13"/>
      <c r="FB35" s="12">
        <v>0</v>
      </c>
      <c r="FC35" s="12">
        <v>11000</v>
      </c>
      <c r="FD35" s="12">
        <v>0</v>
      </c>
      <c r="FE35" s="12">
        <v>11000</v>
      </c>
      <c r="FF35" s="13"/>
      <c r="FG35" s="12">
        <v>0</v>
      </c>
      <c r="FH35" s="12">
        <v>0</v>
      </c>
      <c r="FI35" s="12">
        <v>0</v>
      </c>
      <c r="FJ35" s="12">
        <v>0</v>
      </c>
      <c r="FK35" s="13"/>
      <c r="FL35" s="12">
        <v>10</v>
      </c>
      <c r="FM35" s="12">
        <v>40000</v>
      </c>
      <c r="FN35" s="12">
        <v>0</v>
      </c>
      <c r="FO35" s="12">
        <v>40000</v>
      </c>
      <c r="FP35" s="13"/>
      <c r="FQ35" s="12">
        <v>0</v>
      </c>
      <c r="FR35" s="12">
        <v>0</v>
      </c>
      <c r="FS35" s="12">
        <v>0</v>
      </c>
      <c r="FT35" s="12">
        <v>0</v>
      </c>
      <c r="FU35" s="13"/>
      <c r="FV35" s="12">
        <v>0</v>
      </c>
      <c r="FW35" s="12">
        <v>0</v>
      </c>
      <c r="FX35" s="12">
        <v>0</v>
      </c>
      <c r="FY35" s="12">
        <v>0</v>
      </c>
      <c r="FZ35" s="13"/>
      <c r="GA35" s="12">
        <v>0</v>
      </c>
      <c r="GB35" s="12">
        <v>0</v>
      </c>
      <c r="GC35" s="12">
        <v>0</v>
      </c>
      <c r="GD35" s="12">
        <v>0</v>
      </c>
      <c r="GE35" s="13"/>
      <c r="GF35" s="12">
        <v>93</v>
      </c>
      <c r="GG35" s="12">
        <v>93000</v>
      </c>
      <c r="GH35" s="12">
        <v>0</v>
      </c>
      <c r="GI35" s="12">
        <v>93000</v>
      </c>
      <c r="GJ35" s="13"/>
      <c r="GK35" s="12">
        <v>1</v>
      </c>
      <c r="GL35" s="12">
        <v>13158</v>
      </c>
      <c r="GM35" s="12">
        <v>0</v>
      </c>
      <c r="GN35" s="12">
        <v>13158</v>
      </c>
      <c r="GO35" s="13"/>
      <c r="GP35" s="12">
        <v>0</v>
      </c>
      <c r="GQ35" s="12">
        <v>0</v>
      </c>
      <c r="GR35" s="12">
        <v>0</v>
      </c>
      <c r="GS35" s="12">
        <v>0</v>
      </c>
      <c r="GT35" s="13"/>
      <c r="GU35" s="12">
        <v>0</v>
      </c>
      <c r="GV35" s="12">
        <v>0</v>
      </c>
      <c r="GW35" s="12">
        <v>0</v>
      </c>
      <c r="GX35" s="12">
        <v>0</v>
      </c>
      <c r="GY35" s="13"/>
      <c r="GZ35" s="12">
        <v>0</v>
      </c>
      <c r="HA35" s="12">
        <v>0</v>
      </c>
      <c r="HB35" s="12">
        <v>0</v>
      </c>
      <c r="HC35" s="12">
        <v>0</v>
      </c>
      <c r="HD35" s="13"/>
      <c r="HE35" s="12">
        <v>0</v>
      </c>
      <c r="HF35" s="12">
        <v>0</v>
      </c>
      <c r="HG35" s="12">
        <v>0</v>
      </c>
      <c r="HH35" s="12">
        <v>0</v>
      </c>
      <c r="HI35" s="13"/>
      <c r="HJ35" s="12">
        <v>0</v>
      </c>
      <c r="HK35" s="12">
        <v>0</v>
      </c>
      <c r="HL35" s="12">
        <v>0</v>
      </c>
      <c r="HM35" s="12">
        <v>0</v>
      </c>
      <c r="HN35" s="13"/>
      <c r="HO35" s="12">
        <v>0</v>
      </c>
      <c r="HP35" s="12">
        <v>0</v>
      </c>
      <c r="HQ35" s="12">
        <v>0</v>
      </c>
      <c r="HR35" s="12">
        <v>0</v>
      </c>
      <c r="HS35" s="13"/>
      <c r="HT35" s="12">
        <v>0</v>
      </c>
      <c r="HU35" s="12">
        <v>0</v>
      </c>
      <c r="HV35" s="12">
        <v>0</v>
      </c>
      <c r="HW35" s="12">
        <v>0</v>
      </c>
      <c r="HX35" s="13"/>
      <c r="HY35" s="12">
        <v>0</v>
      </c>
      <c r="HZ35" s="12">
        <v>0</v>
      </c>
      <c r="IA35" s="12">
        <v>0</v>
      </c>
      <c r="IB35" s="12">
        <v>0</v>
      </c>
      <c r="IC35" s="13"/>
      <c r="ID35" s="12">
        <v>0</v>
      </c>
      <c r="IE35" s="12">
        <v>0</v>
      </c>
      <c r="IF35" s="12">
        <v>0</v>
      </c>
      <c r="IG35" s="12">
        <v>0</v>
      </c>
      <c r="IH35" s="13"/>
      <c r="II35" s="12">
        <v>0</v>
      </c>
      <c r="IJ35" s="12">
        <v>0</v>
      </c>
      <c r="IK35" s="12">
        <v>0</v>
      </c>
      <c r="IL35" s="12">
        <v>0</v>
      </c>
      <c r="IM35" s="13"/>
      <c r="IN35" s="12">
        <v>0</v>
      </c>
      <c r="IO35" s="12">
        <v>0</v>
      </c>
      <c r="IP35" s="12">
        <v>0</v>
      </c>
      <c r="IQ35" s="12">
        <v>0</v>
      </c>
      <c r="IR35" s="13"/>
      <c r="IS35" s="12">
        <v>0</v>
      </c>
      <c r="IT35" s="12">
        <v>0</v>
      </c>
      <c r="IU35" s="12">
        <v>0</v>
      </c>
      <c r="IV35" s="12">
        <v>0</v>
      </c>
      <c r="IW35" s="13"/>
      <c r="IX35" s="12">
        <v>0</v>
      </c>
      <c r="IY35" s="12">
        <v>263314</v>
      </c>
      <c r="IZ35" s="12">
        <v>0</v>
      </c>
      <c r="JA35" s="12">
        <v>263314</v>
      </c>
      <c r="JB35" s="13"/>
    </row>
    <row r="36" spans="1:264" hidden="1">
      <c r="A36" s="10">
        <v>30</v>
      </c>
      <c r="B36" s="11" t="s">
        <v>32</v>
      </c>
      <c r="C36" s="12">
        <v>0</v>
      </c>
      <c r="D36" s="12">
        <v>0</v>
      </c>
      <c r="E36" s="12">
        <v>0</v>
      </c>
      <c r="F36" s="12">
        <v>0</v>
      </c>
      <c r="G36" s="13"/>
      <c r="H36" s="12">
        <v>0</v>
      </c>
      <c r="I36" s="12">
        <v>0</v>
      </c>
      <c r="J36" s="12">
        <v>0</v>
      </c>
      <c r="K36" s="12">
        <v>0</v>
      </c>
      <c r="L36" s="13"/>
      <c r="M36" s="12">
        <v>0</v>
      </c>
      <c r="N36" s="12">
        <v>0</v>
      </c>
      <c r="O36" s="12">
        <v>0</v>
      </c>
      <c r="P36" s="12">
        <v>0</v>
      </c>
      <c r="Q36" s="13"/>
      <c r="R36" s="12">
        <v>0</v>
      </c>
      <c r="S36" s="12">
        <v>0</v>
      </c>
      <c r="T36" s="12">
        <v>0</v>
      </c>
      <c r="U36" s="12">
        <v>0</v>
      </c>
      <c r="V36" s="13"/>
      <c r="W36" s="12">
        <v>0</v>
      </c>
      <c r="X36" s="12">
        <v>0</v>
      </c>
      <c r="Y36" s="12">
        <v>0</v>
      </c>
      <c r="Z36" s="12">
        <v>0</v>
      </c>
      <c r="AA36" s="13"/>
      <c r="AB36" s="12">
        <v>0</v>
      </c>
      <c r="AC36" s="12">
        <v>0</v>
      </c>
      <c r="AD36" s="12">
        <v>0</v>
      </c>
      <c r="AE36" s="12">
        <v>0</v>
      </c>
      <c r="AF36" s="13"/>
      <c r="AG36" s="12">
        <v>0</v>
      </c>
      <c r="AH36" s="12">
        <v>0</v>
      </c>
      <c r="AI36" s="12">
        <v>0</v>
      </c>
      <c r="AJ36" s="12">
        <v>0</v>
      </c>
      <c r="AK36" s="13"/>
      <c r="AL36" s="12">
        <v>0</v>
      </c>
      <c r="AM36" s="12">
        <v>0</v>
      </c>
      <c r="AN36" s="12">
        <v>0</v>
      </c>
      <c r="AO36" s="12">
        <v>0</v>
      </c>
      <c r="AP36" s="13"/>
      <c r="AQ36" s="12">
        <v>0</v>
      </c>
      <c r="AR36" s="12">
        <v>0</v>
      </c>
      <c r="AS36" s="12">
        <v>0</v>
      </c>
      <c r="AT36" s="12">
        <v>0</v>
      </c>
      <c r="AU36" s="13"/>
      <c r="AV36" s="12">
        <v>0</v>
      </c>
      <c r="AW36" s="12">
        <v>0</v>
      </c>
      <c r="AX36" s="12">
        <v>0</v>
      </c>
      <c r="AY36" s="12">
        <v>0</v>
      </c>
      <c r="AZ36" s="13"/>
      <c r="BA36" s="12">
        <v>0</v>
      </c>
      <c r="BB36" s="12">
        <v>0</v>
      </c>
      <c r="BC36" s="12">
        <v>0</v>
      </c>
      <c r="BD36" s="12">
        <v>0</v>
      </c>
      <c r="BE36" s="13"/>
      <c r="BF36" s="12">
        <v>0</v>
      </c>
      <c r="BG36" s="12">
        <v>0</v>
      </c>
      <c r="BH36" s="12">
        <v>0</v>
      </c>
      <c r="BI36" s="12">
        <v>0</v>
      </c>
      <c r="BJ36" s="13"/>
      <c r="BK36" s="12">
        <v>0</v>
      </c>
      <c r="BL36" s="12">
        <v>0</v>
      </c>
      <c r="BM36" s="12">
        <v>0</v>
      </c>
      <c r="BN36" s="12">
        <v>0</v>
      </c>
      <c r="BO36" s="13"/>
      <c r="BP36" s="12">
        <v>0</v>
      </c>
      <c r="BQ36" s="12">
        <v>0</v>
      </c>
      <c r="BR36" s="12">
        <v>0</v>
      </c>
      <c r="BS36" s="12">
        <v>0</v>
      </c>
      <c r="BT36" s="13"/>
      <c r="BU36" s="12">
        <v>0</v>
      </c>
      <c r="BV36" s="12">
        <v>0</v>
      </c>
      <c r="BW36" s="12">
        <v>0</v>
      </c>
      <c r="BX36" s="12">
        <v>0</v>
      </c>
      <c r="BY36" s="13"/>
      <c r="BZ36" s="12">
        <v>0</v>
      </c>
      <c r="CA36" s="12">
        <v>0</v>
      </c>
      <c r="CB36" s="12">
        <v>0</v>
      </c>
      <c r="CC36" s="12">
        <v>0</v>
      </c>
      <c r="CD36" s="13"/>
      <c r="CE36" s="12">
        <v>0</v>
      </c>
      <c r="CF36" s="12">
        <v>0</v>
      </c>
      <c r="CG36" s="12">
        <v>0</v>
      </c>
      <c r="CH36" s="12">
        <v>0</v>
      </c>
      <c r="CI36" s="13"/>
      <c r="CJ36" s="12">
        <v>0</v>
      </c>
      <c r="CK36" s="12">
        <v>0</v>
      </c>
      <c r="CL36" s="12">
        <v>0</v>
      </c>
      <c r="CM36" s="12">
        <v>0</v>
      </c>
      <c r="CN36" s="13"/>
      <c r="CO36" s="12">
        <v>0</v>
      </c>
      <c r="CP36" s="12">
        <v>0</v>
      </c>
      <c r="CQ36" s="12">
        <v>0</v>
      </c>
      <c r="CR36" s="12">
        <v>0</v>
      </c>
      <c r="CS36" s="13"/>
      <c r="CT36" s="12">
        <v>0</v>
      </c>
      <c r="CU36" s="12">
        <v>0</v>
      </c>
      <c r="CV36" s="12">
        <v>0</v>
      </c>
      <c r="CW36" s="12">
        <v>0</v>
      </c>
      <c r="CX36" s="13"/>
      <c r="CY36" s="12">
        <v>0</v>
      </c>
      <c r="CZ36" s="12">
        <v>0</v>
      </c>
      <c r="DA36" s="12">
        <v>0</v>
      </c>
      <c r="DB36" s="12">
        <v>0</v>
      </c>
      <c r="DC36" s="13"/>
      <c r="DD36" s="12">
        <v>0</v>
      </c>
      <c r="DE36" s="12">
        <v>0</v>
      </c>
      <c r="DF36" s="12">
        <v>0</v>
      </c>
      <c r="DG36" s="12">
        <v>0</v>
      </c>
      <c r="DH36" s="13"/>
      <c r="DI36" s="12">
        <v>0</v>
      </c>
      <c r="DJ36" s="12">
        <v>0</v>
      </c>
      <c r="DK36" s="12">
        <v>0</v>
      </c>
      <c r="DL36" s="12">
        <v>0</v>
      </c>
      <c r="DM36" s="13"/>
      <c r="DN36" s="12">
        <v>0</v>
      </c>
      <c r="DO36" s="12">
        <v>0</v>
      </c>
      <c r="DP36" s="12">
        <v>0</v>
      </c>
      <c r="DQ36" s="12">
        <v>0</v>
      </c>
      <c r="DR36" s="13"/>
      <c r="DS36" s="12">
        <v>0</v>
      </c>
      <c r="DT36" s="12">
        <v>0</v>
      </c>
      <c r="DU36" s="12">
        <v>0</v>
      </c>
      <c r="DV36" s="12">
        <v>0</v>
      </c>
      <c r="DW36" s="13"/>
      <c r="DX36" s="12">
        <v>0</v>
      </c>
      <c r="DY36" s="12">
        <v>0</v>
      </c>
      <c r="DZ36" s="12">
        <v>0</v>
      </c>
      <c r="EA36" s="12">
        <v>0</v>
      </c>
      <c r="EB36" s="13"/>
      <c r="EC36" s="12">
        <v>160</v>
      </c>
      <c r="ED36" s="12">
        <v>8000</v>
      </c>
      <c r="EE36" s="12">
        <v>0</v>
      </c>
      <c r="EF36" s="12">
        <v>8000</v>
      </c>
      <c r="EG36" s="13"/>
      <c r="EH36" s="12">
        <v>45360</v>
      </c>
      <c r="EI36" s="12">
        <v>136080</v>
      </c>
      <c r="EJ36" s="12">
        <v>0</v>
      </c>
      <c r="EK36" s="12">
        <v>136080</v>
      </c>
      <c r="EL36" s="13"/>
      <c r="EM36" s="12">
        <v>0</v>
      </c>
      <c r="EN36" s="12">
        <v>0</v>
      </c>
      <c r="EO36" s="12">
        <v>0</v>
      </c>
      <c r="EP36" s="12">
        <v>0</v>
      </c>
      <c r="EQ36" s="13"/>
      <c r="ER36" s="12">
        <v>5196189</v>
      </c>
      <c r="ES36" s="12">
        <v>80000</v>
      </c>
      <c r="ET36" s="12">
        <v>0</v>
      </c>
      <c r="EU36" s="12">
        <v>80000</v>
      </c>
      <c r="EV36" s="13"/>
      <c r="EW36" s="12">
        <v>0</v>
      </c>
      <c r="EX36" s="12">
        <v>0</v>
      </c>
      <c r="EY36" s="12">
        <v>0</v>
      </c>
      <c r="EZ36" s="12">
        <v>0</v>
      </c>
      <c r="FA36" s="13"/>
      <c r="FB36" s="12">
        <v>0</v>
      </c>
      <c r="FC36" s="12">
        <v>21000</v>
      </c>
      <c r="FD36" s="12">
        <v>0</v>
      </c>
      <c r="FE36" s="12">
        <v>21000</v>
      </c>
      <c r="FF36" s="13"/>
      <c r="FG36" s="12">
        <v>0</v>
      </c>
      <c r="FH36" s="12">
        <v>0</v>
      </c>
      <c r="FI36" s="12">
        <v>0</v>
      </c>
      <c r="FJ36" s="12">
        <v>0</v>
      </c>
      <c r="FK36" s="13"/>
      <c r="FL36" s="12">
        <v>20</v>
      </c>
      <c r="FM36" s="12">
        <v>80000</v>
      </c>
      <c r="FN36" s="12">
        <v>0</v>
      </c>
      <c r="FO36" s="12">
        <v>80000</v>
      </c>
      <c r="FP36" s="13"/>
      <c r="FQ36" s="12">
        <v>0</v>
      </c>
      <c r="FR36" s="12">
        <v>0</v>
      </c>
      <c r="FS36" s="12">
        <v>0</v>
      </c>
      <c r="FT36" s="12">
        <v>0</v>
      </c>
      <c r="FU36" s="13"/>
      <c r="FV36" s="12">
        <v>0</v>
      </c>
      <c r="FW36" s="12">
        <v>0</v>
      </c>
      <c r="FX36" s="12">
        <v>0</v>
      </c>
      <c r="FY36" s="12">
        <v>0</v>
      </c>
      <c r="FZ36" s="13"/>
      <c r="GA36" s="12">
        <v>0</v>
      </c>
      <c r="GB36" s="12">
        <v>0</v>
      </c>
      <c r="GC36" s="12">
        <v>0</v>
      </c>
      <c r="GD36" s="12">
        <v>0</v>
      </c>
      <c r="GE36" s="13"/>
      <c r="GF36" s="12">
        <v>185</v>
      </c>
      <c r="GG36" s="12">
        <v>185000</v>
      </c>
      <c r="GH36" s="12">
        <v>0</v>
      </c>
      <c r="GI36" s="12">
        <v>185000</v>
      </c>
      <c r="GJ36" s="13"/>
      <c r="GK36" s="12">
        <v>1</v>
      </c>
      <c r="GL36" s="12">
        <v>13158</v>
      </c>
      <c r="GM36" s="12">
        <v>0</v>
      </c>
      <c r="GN36" s="12">
        <v>13158</v>
      </c>
      <c r="GO36" s="13"/>
      <c r="GP36" s="12">
        <v>0</v>
      </c>
      <c r="GQ36" s="12">
        <v>0</v>
      </c>
      <c r="GR36" s="12">
        <v>0</v>
      </c>
      <c r="GS36" s="12">
        <v>0</v>
      </c>
      <c r="GT36" s="13"/>
      <c r="GU36" s="12">
        <v>0</v>
      </c>
      <c r="GV36" s="12">
        <v>0</v>
      </c>
      <c r="GW36" s="12">
        <v>0</v>
      </c>
      <c r="GX36" s="12">
        <v>0</v>
      </c>
      <c r="GY36" s="13"/>
      <c r="GZ36" s="12">
        <v>0</v>
      </c>
      <c r="HA36" s="12">
        <v>0</v>
      </c>
      <c r="HB36" s="12">
        <v>0</v>
      </c>
      <c r="HC36" s="12">
        <v>0</v>
      </c>
      <c r="HD36" s="13"/>
      <c r="HE36" s="12">
        <v>0</v>
      </c>
      <c r="HF36" s="12">
        <v>0</v>
      </c>
      <c r="HG36" s="12">
        <v>0</v>
      </c>
      <c r="HH36" s="12">
        <v>0</v>
      </c>
      <c r="HI36" s="13"/>
      <c r="HJ36" s="12">
        <v>0</v>
      </c>
      <c r="HK36" s="12">
        <v>0</v>
      </c>
      <c r="HL36" s="12">
        <v>0</v>
      </c>
      <c r="HM36" s="12">
        <v>0</v>
      </c>
      <c r="HN36" s="13"/>
      <c r="HO36" s="12">
        <v>0</v>
      </c>
      <c r="HP36" s="12">
        <v>0</v>
      </c>
      <c r="HQ36" s="12">
        <v>0</v>
      </c>
      <c r="HR36" s="12">
        <v>0</v>
      </c>
      <c r="HS36" s="13"/>
      <c r="HT36" s="12">
        <v>0</v>
      </c>
      <c r="HU36" s="12">
        <v>0</v>
      </c>
      <c r="HV36" s="12">
        <v>0</v>
      </c>
      <c r="HW36" s="12">
        <v>0</v>
      </c>
      <c r="HX36" s="13"/>
      <c r="HY36" s="12">
        <v>0</v>
      </c>
      <c r="HZ36" s="12">
        <v>0</v>
      </c>
      <c r="IA36" s="12">
        <v>0</v>
      </c>
      <c r="IB36" s="12">
        <v>0</v>
      </c>
      <c r="IC36" s="13"/>
      <c r="ID36" s="12">
        <v>0</v>
      </c>
      <c r="IE36" s="12">
        <v>0</v>
      </c>
      <c r="IF36" s="12">
        <v>0</v>
      </c>
      <c r="IG36" s="12">
        <v>0</v>
      </c>
      <c r="IH36" s="13"/>
      <c r="II36" s="12">
        <v>0</v>
      </c>
      <c r="IJ36" s="12">
        <v>0</v>
      </c>
      <c r="IK36" s="12">
        <v>0</v>
      </c>
      <c r="IL36" s="12">
        <v>0</v>
      </c>
      <c r="IM36" s="13"/>
      <c r="IN36" s="12">
        <v>0</v>
      </c>
      <c r="IO36" s="12">
        <v>0</v>
      </c>
      <c r="IP36" s="12">
        <v>0</v>
      </c>
      <c r="IQ36" s="12">
        <v>0</v>
      </c>
      <c r="IR36" s="13"/>
      <c r="IS36" s="12">
        <v>0</v>
      </c>
      <c r="IT36" s="12">
        <v>0</v>
      </c>
      <c r="IU36" s="12">
        <v>0</v>
      </c>
      <c r="IV36" s="12">
        <v>0</v>
      </c>
      <c r="IW36" s="13"/>
      <c r="IX36" s="12">
        <v>0</v>
      </c>
      <c r="IY36" s="12">
        <v>523238</v>
      </c>
      <c r="IZ36" s="12">
        <v>0</v>
      </c>
      <c r="JA36" s="12">
        <v>523238</v>
      </c>
      <c r="JB36" s="13"/>
    </row>
    <row r="37" spans="1:264" s="154" customFormat="1">
      <c r="A37" s="148">
        <v>31</v>
      </c>
      <c r="B37" s="149" t="s">
        <v>33</v>
      </c>
      <c r="C37" s="150">
        <v>0</v>
      </c>
      <c r="D37" s="150">
        <v>0</v>
      </c>
      <c r="E37" s="150">
        <v>0</v>
      </c>
      <c r="F37" s="150">
        <v>0</v>
      </c>
      <c r="G37" s="151"/>
      <c r="H37" s="150">
        <v>0</v>
      </c>
      <c r="I37" s="150">
        <v>0</v>
      </c>
      <c r="J37" s="150">
        <v>0</v>
      </c>
      <c r="K37" s="150">
        <v>0</v>
      </c>
      <c r="L37" s="151"/>
      <c r="M37" s="150">
        <v>0</v>
      </c>
      <c r="N37" s="150">
        <v>0</v>
      </c>
      <c r="O37" s="150">
        <v>0</v>
      </c>
      <c r="P37" s="150">
        <v>0</v>
      </c>
      <c r="Q37" s="151"/>
      <c r="R37" s="150">
        <v>0</v>
      </c>
      <c r="S37" s="150">
        <v>0</v>
      </c>
      <c r="T37" s="150">
        <v>0</v>
      </c>
      <c r="U37" s="150">
        <v>0</v>
      </c>
      <c r="V37" s="151"/>
      <c r="W37" s="150">
        <v>0</v>
      </c>
      <c r="X37" s="150">
        <v>0</v>
      </c>
      <c r="Y37" s="150">
        <v>0</v>
      </c>
      <c r="Z37" s="150">
        <v>0</v>
      </c>
      <c r="AA37" s="151"/>
      <c r="AB37" s="150">
        <v>0</v>
      </c>
      <c r="AC37" s="150">
        <v>0</v>
      </c>
      <c r="AD37" s="150">
        <v>0</v>
      </c>
      <c r="AE37" s="150">
        <v>0</v>
      </c>
      <c r="AF37" s="151"/>
      <c r="AG37" s="150">
        <v>0</v>
      </c>
      <c r="AH37" s="150">
        <v>0</v>
      </c>
      <c r="AI37" s="150">
        <v>0</v>
      </c>
      <c r="AJ37" s="150">
        <v>0</v>
      </c>
      <c r="AK37" s="151"/>
      <c r="AL37" s="150">
        <v>0</v>
      </c>
      <c r="AM37" s="150">
        <v>0</v>
      </c>
      <c r="AN37" s="150">
        <v>0</v>
      </c>
      <c r="AO37" s="150">
        <v>0</v>
      </c>
      <c r="AP37" s="151"/>
      <c r="AQ37" s="150">
        <v>0</v>
      </c>
      <c r="AR37" s="150">
        <v>0</v>
      </c>
      <c r="AS37" s="150">
        <v>0</v>
      </c>
      <c r="AT37" s="150">
        <v>0</v>
      </c>
      <c r="AU37" s="151"/>
      <c r="AV37" s="150">
        <v>0</v>
      </c>
      <c r="AW37" s="150">
        <v>0</v>
      </c>
      <c r="AX37" s="150">
        <v>0</v>
      </c>
      <c r="AY37" s="150">
        <v>0</v>
      </c>
      <c r="AZ37" s="151"/>
      <c r="BA37" s="150">
        <v>0</v>
      </c>
      <c r="BB37" s="150">
        <v>0</v>
      </c>
      <c r="BC37" s="150">
        <v>0</v>
      </c>
      <c r="BD37" s="150">
        <v>0</v>
      </c>
      <c r="BE37" s="151"/>
      <c r="BF37" s="150">
        <v>0</v>
      </c>
      <c r="BG37" s="150">
        <v>0</v>
      </c>
      <c r="BH37" s="150">
        <v>0</v>
      </c>
      <c r="BI37" s="150">
        <v>0</v>
      </c>
      <c r="BJ37" s="151"/>
      <c r="BK37" s="150">
        <v>0</v>
      </c>
      <c r="BL37" s="150">
        <v>0</v>
      </c>
      <c r="BM37" s="150">
        <v>0</v>
      </c>
      <c r="BN37" s="150">
        <v>0</v>
      </c>
      <c r="BO37" s="151"/>
      <c r="BP37" s="150">
        <v>0</v>
      </c>
      <c r="BQ37" s="150">
        <v>0</v>
      </c>
      <c r="BR37" s="150">
        <v>0</v>
      </c>
      <c r="BS37" s="150">
        <v>0</v>
      </c>
      <c r="BT37" s="151"/>
      <c r="BU37" s="150">
        <v>0</v>
      </c>
      <c r="BV37" s="150">
        <v>0</v>
      </c>
      <c r="BW37" s="150">
        <v>0</v>
      </c>
      <c r="BX37" s="150">
        <v>0</v>
      </c>
      <c r="BY37" s="151"/>
      <c r="BZ37" s="150">
        <v>0</v>
      </c>
      <c r="CA37" s="150">
        <v>0</v>
      </c>
      <c r="CB37" s="150">
        <v>0</v>
      </c>
      <c r="CC37" s="150">
        <v>0</v>
      </c>
      <c r="CD37" s="151"/>
      <c r="CE37" s="150">
        <v>0</v>
      </c>
      <c r="CF37" s="150">
        <v>0</v>
      </c>
      <c r="CG37" s="150">
        <v>0</v>
      </c>
      <c r="CH37" s="150">
        <v>0</v>
      </c>
      <c r="CI37" s="151"/>
      <c r="CJ37" s="150">
        <v>0</v>
      </c>
      <c r="CK37" s="150">
        <v>0</v>
      </c>
      <c r="CL37" s="150">
        <v>0</v>
      </c>
      <c r="CM37" s="150">
        <v>0</v>
      </c>
      <c r="CN37" s="151"/>
      <c r="CO37" s="150">
        <v>0</v>
      </c>
      <c r="CP37" s="150">
        <v>0</v>
      </c>
      <c r="CQ37" s="150">
        <v>0</v>
      </c>
      <c r="CR37" s="150">
        <v>0</v>
      </c>
      <c r="CS37" s="151"/>
      <c r="CT37" s="150">
        <v>0</v>
      </c>
      <c r="CU37" s="150">
        <v>0</v>
      </c>
      <c r="CV37" s="150">
        <v>0</v>
      </c>
      <c r="CW37" s="150">
        <v>0</v>
      </c>
      <c r="CX37" s="151"/>
      <c r="CY37" s="150">
        <v>0</v>
      </c>
      <c r="CZ37" s="150">
        <v>0</v>
      </c>
      <c r="DA37" s="150">
        <v>0</v>
      </c>
      <c r="DB37" s="150">
        <v>0</v>
      </c>
      <c r="DC37" s="151"/>
      <c r="DD37" s="150">
        <v>0</v>
      </c>
      <c r="DE37" s="150">
        <v>0</v>
      </c>
      <c r="DF37" s="150">
        <v>0</v>
      </c>
      <c r="DG37" s="150">
        <v>0</v>
      </c>
      <c r="DH37" s="151"/>
      <c r="DI37" s="150">
        <v>0</v>
      </c>
      <c r="DJ37" s="150">
        <v>0</v>
      </c>
      <c r="DK37" s="150">
        <v>0</v>
      </c>
      <c r="DL37" s="150">
        <v>0</v>
      </c>
      <c r="DM37" s="151"/>
      <c r="DN37" s="150">
        <v>0</v>
      </c>
      <c r="DO37" s="150">
        <v>0</v>
      </c>
      <c r="DP37" s="150">
        <v>0</v>
      </c>
      <c r="DQ37" s="150">
        <v>0</v>
      </c>
      <c r="DR37" s="151"/>
      <c r="DS37" s="150">
        <v>0</v>
      </c>
      <c r="DT37" s="150">
        <v>0</v>
      </c>
      <c r="DU37" s="150">
        <v>0</v>
      </c>
      <c r="DV37" s="150">
        <v>0</v>
      </c>
      <c r="DW37" s="151"/>
      <c r="DX37" s="150">
        <v>0</v>
      </c>
      <c r="DY37" s="150">
        <v>0</v>
      </c>
      <c r="DZ37" s="150">
        <v>0</v>
      </c>
      <c r="EA37" s="150">
        <v>0</v>
      </c>
      <c r="EB37" s="151"/>
      <c r="EC37" s="150">
        <v>64</v>
      </c>
      <c r="ED37" s="150">
        <v>3200</v>
      </c>
      <c r="EE37" s="150">
        <v>0</v>
      </c>
      <c r="EF37" s="150">
        <v>3200</v>
      </c>
      <c r="EG37" s="151"/>
      <c r="EH37" s="150">
        <v>40824</v>
      </c>
      <c r="EI37" s="150">
        <v>122472</v>
      </c>
      <c r="EJ37" s="150">
        <v>0</v>
      </c>
      <c r="EK37" s="150">
        <v>122472</v>
      </c>
      <c r="EL37" s="151"/>
      <c r="EM37" s="150">
        <v>0</v>
      </c>
      <c r="EN37" s="150">
        <v>0</v>
      </c>
      <c r="EO37" s="150">
        <v>0</v>
      </c>
      <c r="EP37" s="150">
        <v>0</v>
      </c>
      <c r="EQ37" s="151"/>
      <c r="ER37" s="150">
        <v>4491122</v>
      </c>
      <c r="ES37" s="150">
        <v>80000</v>
      </c>
      <c r="ET37" s="150">
        <v>0</v>
      </c>
      <c r="EU37" s="150">
        <v>80000</v>
      </c>
      <c r="EV37" s="151"/>
      <c r="EW37" s="150">
        <v>0</v>
      </c>
      <c r="EX37" s="150">
        <v>0</v>
      </c>
      <c r="EY37" s="150">
        <v>0</v>
      </c>
      <c r="EZ37" s="150">
        <v>0</v>
      </c>
      <c r="FA37" s="151"/>
      <c r="FB37" s="150">
        <v>0</v>
      </c>
      <c r="FC37" s="150">
        <v>21000</v>
      </c>
      <c r="FD37" s="150">
        <v>0</v>
      </c>
      <c r="FE37" s="150">
        <v>21000</v>
      </c>
      <c r="FF37" s="151"/>
      <c r="FG37" s="150">
        <v>0</v>
      </c>
      <c r="FH37" s="150">
        <v>0</v>
      </c>
      <c r="FI37" s="150">
        <v>0</v>
      </c>
      <c r="FJ37" s="150">
        <v>0</v>
      </c>
      <c r="FK37" s="151"/>
      <c r="FL37" s="150">
        <v>20</v>
      </c>
      <c r="FM37" s="150">
        <v>80000</v>
      </c>
      <c r="FN37" s="150">
        <v>0</v>
      </c>
      <c r="FO37" s="150">
        <v>80000</v>
      </c>
      <c r="FP37" s="151"/>
      <c r="FQ37" s="150">
        <v>0</v>
      </c>
      <c r="FR37" s="150">
        <v>0</v>
      </c>
      <c r="FS37" s="150">
        <v>0</v>
      </c>
      <c r="FT37" s="150">
        <v>0</v>
      </c>
      <c r="FU37" s="151"/>
      <c r="FV37" s="150">
        <v>0</v>
      </c>
      <c r="FW37" s="150">
        <v>0</v>
      </c>
      <c r="FX37" s="150">
        <v>0</v>
      </c>
      <c r="FY37" s="150">
        <v>0</v>
      </c>
      <c r="FZ37" s="151"/>
      <c r="GA37" s="150">
        <v>0</v>
      </c>
      <c r="GB37" s="150">
        <v>0</v>
      </c>
      <c r="GC37" s="150">
        <v>0</v>
      </c>
      <c r="GD37" s="150">
        <v>0</v>
      </c>
      <c r="GE37" s="151"/>
      <c r="GF37" s="150">
        <v>190</v>
      </c>
      <c r="GG37" s="150">
        <v>190000</v>
      </c>
      <c r="GH37" s="150">
        <v>0</v>
      </c>
      <c r="GI37" s="150">
        <v>190000</v>
      </c>
      <c r="GJ37" s="151"/>
      <c r="GK37" s="150">
        <v>1</v>
      </c>
      <c r="GL37" s="150">
        <v>13158</v>
      </c>
      <c r="GM37" s="150">
        <v>0</v>
      </c>
      <c r="GN37" s="150">
        <v>13158</v>
      </c>
      <c r="GO37" s="151"/>
      <c r="GP37" s="150">
        <v>0</v>
      </c>
      <c r="GQ37" s="150">
        <v>0</v>
      </c>
      <c r="GR37" s="150">
        <v>0</v>
      </c>
      <c r="GS37" s="150">
        <v>0</v>
      </c>
      <c r="GT37" s="151"/>
      <c r="GU37" s="150">
        <v>0</v>
      </c>
      <c r="GV37" s="150">
        <v>0</v>
      </c>
      <c r="GW37" s="150">
        <v>0</v>
      </c>
      <c r="GX37" s="150">
        <v>0</v>
      </c>
      <c r="GY37" s="151"/>
      <c r="GZ37" s="150">
        <v>0</v>
      </c>
      <c r="HA37" s="150">
        <v>0</v>
      </c>
      <c r="HB37" s="150">
        <v>0</v>
      </c>
      <c r="HC37" s="150">
        <v>0</v>
      </c>
      <c r="HD37" s="151"/>
      <c r="HE37" s="150">
        <v>0</v>
      </c>
      <c r="HF37" s="150">
        <v>0</v>
      </c>
      <c r="HG37" s="150">
        <v>0</v>
      </c>
      <c r="HH37" s="150">
        <v>0</v>
      </c>
      <c r="HI37" s="151"/>
      <c r="HJ37" s="150">
        <v>0</v>
      </c>
      <c r="HK37" s="150">
        <v>0</v>
      </c>
      <c r="HL37" s="150">
        <v>0</v>
      </c>
      <c r="HM37" s="150">
        <v>0</v>
      </c>
      <c r="HN37" s="151"/>
      <c r="HO37" s="150">
        <v>0</v>
      </c>
      <c r="HP37" s="150">
        <v>0</v>
      </c>
      <c r="HQ37" s="150">
        <v>0</v>
      </c>
      <c r="HR37" s="150">
        <v>0</v>
      </c>
      <c r="HS37" s="151"/>
      <c r="HT37" s="150">
        <v>0</v>
      </c>
      <c r="HU37" s="150">
        <v>0</v>
      </c>
      <c r="HV37" s="150">
        <v>0</v>
      </c>
      <c r="HW37" s="150">
        <v>0</v>
      </c>
      <c r="HX37" s="151"/>
      <c r="HY37" s="150">
        <v>0</v>
      </c>
      <c r="HZ37" s="150">
        <v>0</v>
      </c>
      <c r="IA37" s="150">
        <v>0</v>
      </c>
      <c r="IB37" s="150">
        <v>0</v>
      </c>
      <c r="IC37" s="151"/>
      <c r="ID37" s="150">
        <v>0</v>
      </c>
      <c r="IE37" s="150">
        <v>0</v>
      </c>
      <c r="IF37" s="150">
        <v>0</v>
      </c>
      <c r="IG37" s="150">
        <v>0</v>
      </c>
      <c r="IH37" s="151"/>
      <c r="II37" s="150">
        <v>0</v>
      </c>
      <c r="IJ37" s="150">
        <v>0</v>
      </c>
      <c r="IK37" s="150">
        <v>0</v>
      </c>
      <c r="IL37" s="150">
        <v>0</v>
      </c>
      <c r="IM37" s="151"/>
      <c r="IN37" s="150">
        <v>0</v>
      </c>
      <c r="IO37" s="150">
        <v>0</v>
      </c>
      <c r="IP37" s="150">
        <v>0</v>
      </c>
      <c r="IQ37" s="150">
        <v>0</v>
      </c>
      <c r="IR37" s="151"/>
      <c r="IS37" s="150">
        <v>0</v>
      </c>
      <c r="IT37" s="150">
        <v>0</v>
      </c>
      <c r="IU37" s="150">
        <v>0</v>
      </c>
      <c r="IV37" s="150">
        <v>0</v>
      </c>
      <c r="IW37" s="151"/>
      <c r="IX37" s="150">
        <f>EC37+EH37+ER37+FB37+FL37+GF37+GK37</f>
        <v>4532221</v>
      </c>
      <c r="IY37" s="150">
        <f t="shared" ref="IY37:JA37" si="0">ED37+EI37+ES37+FC37+FM37+GG37+GL37</f>
        <v>509830</v>
      </c>
      <c r="IZ37" s="150">
        <f t="shared" si="0"/>
        <v>0</v>
      </c>
      <c r="JA37" s="150">
        <f t="shared" si="0"/>
        <v>509830</v>
      </c>
      <c r="JB37" s="151"/>
      <c r="JC37" s="150">
        <v>509830</v>
      </c>
      <c r="JD37" s="159">
        <f>JC37-JA37</f>
        <v>0</v>
      </c>
    </row>
    <row r="38" spans="1:264" hidden="1">
      <c r="A38" s="10">
        <v>32</v>
      </c>
      <c r="B38" s="11" t="s">
        <v>34</v>
      </c>
      <c r="C38" s="12">
        <v>0</v>
      </c>
      <c r="D38" s="12">
        <v>0</v>
      </c>
      <c r="E38" s="12">
        <v>0</v>
      </c>
      <c r="F38" s="12">
        <v>0</v>
      </c>
      <c r="G38" s="13"/>
      <c r="H38" s="12">
        <v>0</v>
      </c>
      <c r="I38" s="12">
        <v>0</v>
      </c>
      <c r="J38" s="12">
        <v>0</v>
      </c>
      <c r="K38" s="12">
        <v>0</v>
      </c>
      <c r="L38" s="13"/>
      <c r="M38" s="12">
        <v>0</v>
      </c>
      <c r="N38" s="12">
        <v>0</v>
      </c>
      <c r="O38" s="12">
        <v>0</v>
      </c>
      <c r="P38" s="12">
        <v>0</v>
      </c>
      <c r="Q38" s="13"/>
      <c r="R38" s="12">
        <v>0</v>
      </c>
      <c r="S38" s="12">
        <v>0</v>
      </c>
      <c r="T38" s="12">
        <v>0</v>
      </c>
      <c r="U38" s="12">
        <v>0</v>
      </c>
      <c r="V38" s="13"/>
      <c r="W38" s="12">
        <v>0</v>
      </c>
      <c r="X38" s="12">
        <v>0</v>
      </c>
      <c r="Y38" s="12">
        <v>0</v>
      </c>
      <c r="Z38" s="12">
        <v>0</v>
      </c>
      <c r="AA38" s="13"/>
      <c r="AB38" s="12">
        <v>0</v>
      </c>
      <c r="AC38" s="12">
        <v>0</v>
      </c>
      <c r="AD38" s="12">
        <v>0</v>
      </c>
      <c r="AE38" s="12">
        <v>0</v>
      </c>
      <c r="AF38" s="13"/>
      <c r="AG38" s="12">
        <v>0</v>
      </c>
      <c r="AH38" s="12">
        <v>0</v>
      </c>
      <c r="AI38" s="12">
        <v>0</v>
      </c>
      <c r="AJ38" s="12">
        <v>0</v>
      </c>
      <c r="AK38" s="13"/>
      <c r="AL38" s="12">
        <v>0</v>
      </c>
      <c r="AM38" s="12">
        <v>0</v>
      </c>
      <c r="AN38" s="12">
        <v>0</v>
      </c>
      <c r="AO38" s="12">
        <v>0</v>
      </c>
      <c r="AP38" s="13"/>
      <c r="AQ38" s="12">
        <v>0</v>
      </c>
      <c r="AR38" s="12">
        <v>0</v>
      </c>
      <c r="AS38" s="12">
        <v>0</v>
      </c>
      <c r="AT38" s="12">
        <v>0</v>
      </c>
      <c r="AU38" s="13"/>
      <c r="AV38" s="12">
        <v>0</v>
      </c>
      <c r="AW38" s="12">
        <v>0</v>
      </c>
      <c r="AX38" s="12">
        <v>0</v>
      </c>
      <c r="AY38" s="12">
        <v>0</v>
      </c>
      <c r="AZ38" s="13"/>
      <c r="BA38" s="12">
        <v>0</v>
      </c>
      <c r="BB38" s="12">
        <v>0</v>
      </c>
      <c r="BC38" s="12">
        <v>0</v>
      </c>
      <c r="BD38" s="12">
        <v>0</v>
      </c>
      <c r="BE38" s="13"/>
      <c r="BF38" s="12">
        <v>0</v>
      </c>
      <c r="BG38" s="12">
        <v>0</v>
      </c>
      <c r="BH38" s="12">
        <v>0</v>
      </c>
      <c r="BI38" s="12">
        <v>0</v>
      </c>
      <c r="BJ38" s="13"/>
      <c r="BK38" s="12">
        <v>0</v>
      </c>
      <c r="BL38" s="12">
        <v>0</v>
      </c>
      <c r="BM38" s="12">
        <v>0</v>
      </c>
      <c r="BN38" s="12">
        <v>0</v>
      </c>
      <c r="BO38" s="13"/>
      <c r="BP38" s="12">
        <v>0</v>
      </c>
      <c r="BQ38" s="12">
        <v>0</v>
      </c>
      <c r="BR38" s="12">
        <v>0</v>
      </c>
      <c r="BS38" s="12">
        <v>0</v>
      </c>
      <c r="BT38" s="13"/>
      <c r="BU38" s="12">
        <v>0</v>
      </c>
      <c r="BV38" s="12">
        <v>0</v>
      </c>
      <c r="BW38" s="12">
        <v>0</v>
      </c>
      <c r="BX38" s="12">
        <v>0</v>
      </c>
      <c r="BY38" s="13"/>
      <c r="BZ38" s="12">
        <v>0</v>
      </c>
      <c r="CA38" s="12">
        <v>0</v>
      </c>
      <c r="CB38" s="12">
        <v>0</v>
      </c>
      <c r="CC38" s="12">
        <v>0</v>
      </c>
      <c r="CD38" s="13"/>
      <c r="CE38" s="12">
        <v>0</v>
      </c>
      <c r="CF38" s="12">
        <v>0</v>
      </c>
      <c r="CG38" s="12">
        <v>0</v>
      </c>
      <c r="CH38" s="12">
        <v>0</v>
      </c>
      <c r="CI38" s="13"/>
      <c r="CJ38" s="12">
        <v>0</v>
      </c>
      <c r="CK38" s="12">
        <v>0</v>
      </c>
      <c r="CL38" s="12">
        <v>0</v>
      </c>
      <c r="CM38" s="12">
        <v>0</v>
      </c>
      <c r="CN38" s="13"/>
      <c r="CO38" s="12">
        <v>0</v>
      </c>
      <c r="CP38" s="12">
        <v>0</v>
      </c>
      <c r="CQ38" s="12">
        <v>0</v>
      </c>
      <c r="CR38" s="12">
        <v>0</v>
      </c>
      <c r="CS38" s="13"/>
      <c r="CT38" s="12">
        <v>0</v>
      </c>
      <c r="CU38" s="12">
        <v>0</v>
      </c>
      <c r="CV38" s="12">
        <v>0</v>
      </c>
      <c r="CW38" s="12">
        <v>0</v>
      </c>
      <c r="CX38" s="13"/>
      <c r="CY38" s="12">
        <v>0</v>
      </c>
      <c r="CZ38" s="12">
        <v>0</v>
      </c>
      <c r="DA38" s="12">
        <v>0</v>
      </c>
      <c r="DB38" s="12">
        <v>0</v>
      </c>
      <c r="DC38" s="13"/>
      <c r="DD38" s="12">
        <v>0</v>
      </c>
      <c r="DE38" s="12">
        <v>0</v>
      </c>
      <c r="DF38" s="12">
        <v>0</v>
      </c>
      <c r="DG38" s="12">
        <v>0</v>
      </c>
      <c r="DH38" s="13"/>
      <c r="DI38" s="12">
        <v>0</v>
      </c>
      <c r="DJ38" s="12">
        <v>0</v>
      </c>
      <c r="DK38" s="12">
        <v>0</v>
      </c>
      <c r="DL38" s="12">
        <v>0</v>
      </c>
      <c r="DM38" s="13"/>
      <c r="DN38" s="12">
        <v>0</v>
      </c>
      <c r="DO38" s="12">
        <v>0</v>
      </c>
      <c r="DP38" s="12">
        <v>0</v>
      </c>
      <c r="DQ38" s="12">
        <v>0</v>
      </c>
      <c r="DR38" s="13"/>
      <c r="DS38" s="12">
        <v>0</v>
      </c>
      <c r="DT38" s="12">
        <v>0</v>
      </c>
      <c r="DU38" s="12">
        <v>0</v>
      </c>
      <c r="DV38" s="12">
        <v>0</v>
      </c>
      <c r="DW38" s="13"/>
      <c r="DX38" s="12">
        <v>0</v>
      </c>
      <c r="DY38" s="12">
        <v>0</v>
      </c>
      <c r="DZ38" s="12">
        <v>0</v>
      </c>
      <c r="EA38" s="12">
        <v>0</v>
      </c>
      <c r="EB38" s="13"/>
      <c r="EC38" s="12">
        <v>64</v>
      </c>
      <c r="ED38" s="12">
        <v>3200</v>
      </c>
      <c r="EE38" s="12">
        <v>0</v>
      </c>
      <c r="EF38" s="12">
        <v>3200</v>
      </c>
      <c r="EG38" s="13"/>
      <c r="EH38" s="12">
        <v>5712</v>
      </c>
      <c r="EI38" s="12">
        <v>17136</v>
      </c>
      <c r="EJ38" s="12">
        <v>0</v>
      </c>
      <c r="EK38" s="12">
        <v>17136</v>
      </c>
      <c r="EL38" s="13"/>
      <c r="EM38" s="12">
        <v>0</v>
      </c>
      <c r="EN38" s="12">
        <v>0</v>
      </c>
      <c r="EO38" s="12">
        <v>0</v>
      </c>
      <c r="EP38" s="12">
        <v>0</v>
      </c>
      <c r="EQ38" s="13"/>
      <c r="ER38" s="12">
        <v>748599</v>
      </c>
      <c r="ES38" s="12">
        <v>30000</v>
      </c>
      <c r="ET38" s="12">
        <v>0</v>
      </c>
      <c r="EU38" s="12">
        <v>30000</v>
      </c>
      <c r="EV38" s="13"/>
      <c r="EW38" s="12">
        <v>0</v>
      </c>
      <c r="EX38" s="12">
        <v>0</v>
      </c>
      <c r="EY38" s="12">
        <v>0</v>
      </c>
      <c r="EZ38" s="12">
        <v>0</v>
      </c>
      <c r="FA38" s="13"/>
      <c r="FB38" s="12">
        <v>0</v>
      </c>
      <c r="FC38" s="12">
        <v>6000</v>
      </c>
      <c r="FD38" s="12">
        <v>0</v>
      </c>
      <c r="FE38" s="12">
        <v>6000</v>
      </c>
      <c r="FF38" s="13"/>
      <c r="FG38" s="12">
        <v>0</v>
      </c>
      <c r="FH38" s="12">
        <v>0</v>
      </c>
      <c r="FI38" s="12">
        <v>0</v>
      </c>
      <c r="FJ38" s="12">
        <v>0</v>
      </c>
      <c r="FK38" s="13"/>
      <c r="FL38" s="12">
        <v>6</v>
      </c>
      <c r="FM38" s="12">
        <v>24000</v>
      </c>
      <c r="FN38" s="12">
        <v>0</v>
      </c>
      <c r="FO38" s="12">
        <v>24000</v>
      </c>
      <c r="FP38" s="13"/>
      <c r="FQ38" s="12">
        <v>0</v>
      </c>
      <c r="FR38" s="12">
        <v>0</v>
      </c>
      <c r="FS38" s="12">
        <v>0</v>
      </c>
      <c r="FT38" s="12">
        <v>0</v>
      </c>
      <c r="FU38" s="13"/>
      <c r="FV38" s="12">
        <v>0</v>
      </c>
      <c r="FW38" s="12">
        <v>0</v>
      </c>
      <c r="FX38" s="12">
        <v>0</v>
      </c>
      <c r="FY38" s="12">
        <v>0</v>
      </c>
      <c r="FZ38" s="13"/>
      <c r="GA38" s="12">
        <v>0</v>
      </c>
      <c r="GB38" s="12">
        <v>0</v>
      </c>
      <c r="GC38" s="12">
        <v>0</v>
      </c>
      <c r="GD38" s="12">
        <v>0</v>
      </c>
      <c r="GE38" s="13"/>
      <c r="GF38" s="12">
        <v>47</v>
      </c>
      <c r="GG38" s="12">
        <v>47000</v>
      </c>
      <c r="GH38" s="12">
        <v>0</v>
      </c>
      <c r="GI38" s="12">
        <v>47000</v>
      </c>
      <c r="GJ38" s="13"/>
      <c r="GK38" s="12">
        <v>1</v>
      </c>
      <c r="GL38" s="12">
        <v>13158</v>
      </c>
      <c r="GM38" s="12">
        <v>0</v>
      </c>
      <c r="GN38" s="12">
        <v>13158</v>
      </c>
      <c r="GO38" s="13"/>
      <c r="GP38" s="12">
        <v>0</v>
      </c>
      <c r="GQ38" s="12">
        <v>0</v>
      </c>
      <c r="GR38" s="12">
        <v>0</v>
      </c>
      <c r="GS38" s="12">
        <v>0</v>
      </c>
      <c r="GT38" s="13"/>
      <c r="GU38" s="12">
        <v>0</v>
      </c>
      <c r="GV38" s="12">
        <v>0</v>
      </c>
      <c r="GW38" s="12">
        <v>0</v>
      </c>
      <c r="GX38" s="12">
        <v>0</v>
      </c>
      <c r="GY38" s="13"/>
      <c r="GZ38" s="12">
        <v>0</v>
      </c>
      <c r="HA38" s="12">
        <v>0</v>
      </c>
      <c r="HB38" s="12">
        <v>0</v>
      </c>
      <c r="HC38" s="12">
        <v>0</v>
      </c>
      <c r="HD38" s="13"/>
      <c r="HE38" s="12">
        <v>0</v>
      </c>
      <c r="HF38" s="12">
        <v>0</v>
      </c>
      <c r="HG38" s="12">
        <v>0</v>
      </c>
      <c r="HH38" s="12">
        <v>0</v>
      </c>
      <c r="HI38" s="13"/>
      <c r="HJ38" s="12">
        <v>0</v>
      </c>
      <c r="HK38" s="12">
        <v>0</v>
      </c>
      <c r="HL38" s="12">
        <v>0</v>
      </c>
      <c r="HM38" s="12">
        <v>0</v>
      </c>
      <c r="HN38" s="13"/>
      <c r="HO38" s="12">
        <v>0</v>
      </c>
      <c r="HP38" s="12">
        <v>0</v>
      </c>
      <c r="HQ38" s="12">
        <v>0</v>
      </c>
      <c r="HR38" s="12">
        <v>0</v>
      </c>
      <c r="HS38" s="13"/>
      <c r="HT38" s="12">
        <v>0</v>
      </c>
      <c r="HU38" s="12">
        <v>0</v>
      </c>
      <c r="HV38" s="12">
        <v>0</v>
      </c>
      <c r="HW38" s="12">
        <v>0</v>
      </c>
      <c r="HX38" s="13"/>
      <c r="HY38" s="12">
        <v>0</v>
      </c>
      <c r="HZ38" s="12">
        <v>0</v>
      </c>
      <c r="IA38" s="12">
        <v>0</v>
      </c>
      <c r="IB38" s="12">
        <v>0</v>
      </c>
      <c r="IC38" s="13"/>
      <c r="ID38" s="12">
        <v>0</v>
      </c>
      <c r="IE38" s="12">
        <v>0</v>
      </c>
      <c r="IF38" s="12">
        <v>0</v>
      </c>
      <c r="IG38" s="12">
        <v>0</v>
      </c>
      <c r="IH38" s="13"/>
      <c r="II38" s="12">
        <v>0</v>
      </c>
      <c r="IJ38" s="12">
        <v>0</v>
      </c>
      <c r="IK38" s="12">
        <v>0</v>
      </c>
      <c r="IL38" s="12">
        <v>0</v>
      </c>
      <c r="IM38" s="13"/>
      <c r="IN38" s="12">
        <v>0</v>
      </c>
      <c r="IO38" s="12">
        <v>0</v>
      </c>
      <c r="IP38" s="12">
        <v>0</v>
      </c>
      <c r="IQ38" s="12">
        <v>0</v>
      </c>
      <c r="IR38" s="13"/>
      <c r="IS38" s="12">
        <v>0</v>
      </c>
      <c r="IT38" s="12">
        <v>0</v>
      </c>
      <c r="IU38" s="12">
        <v>0</v>
      </c>
      <c r="IV38" s="12">
        <v>0</v>
      </c>
      <c r="IW38" s="13"/>
      <c r="IX38" s="12">
        <v>0</v>
      </c>
      <c r="IY38" s="12">
        <v>140494</v>
      </c>
      <c r="IZ38" s="12">
        <v>0</v>
      </c>
      <c r="JA38" s="12">
        <v>140494</v>
      </c>
      <c r="JB38" s="13"/>
    </row>
    <row r="39" spans="1:264" hidden="1">
      <c r="A39" s="10">
        <v>33</v>
      </c>
      <c r="B39" s="11" t="s">
        <v>35</v>
      </c>
      <c r="C39" s="12">
        <v>0</v>
      </c>
      <c r="D39" s="12">
        <v>0</v>
      </c>
      <c r="E39" s="12">
        <v>0</v>
      </c>
      <c r="F39" s="12">
        <v>0</v>
      </c>
      <c r="G39" s="13"/>
      <c r="H39" s="12">
        <v>0</v>
      </c>
      <c r="I39" s="12">
        <v>0</v>
      </c>
      <c r="J39" s="12">
        <v>0</v>
      </c>
      <c r="K39" s="12">
        <v>0</v>
      </c>
      <c r="L39" s="13"/>
      <c r="M39" s="12">
        <v>0</v>
      </c>
      <c r="N39" s="12">
        <v>0</v>
      </c>
      <c r="O39" s="12">
        <v>0</v>
      </c>
      <c r="P39" s="12">
        <v>0</v>
      </c>
      <c r="Q39" s="13"/>
      <c r="R39" s="12">
        <v>0</v>
      </c>
      <c r="S39" s="12">
        <v>0</v>
      </c>
      <c r="T39" s="12">
        <v>0</v>
      </c>
      <c r="U39" s="12">
        <v>0</v>
      </c>
      <c r="V39" s="13"/>
      <c r="W39" s="12">
        <v>0</v>
      </c>
      <c r="X39" s="12">
        <v>0</v>
      </c>
      <c r="Y39" s="12">
        <v>0</v>
      </c>
      <c r="Z39" s="12">
        <v>0</v>
      </c>
      <c r="AA39" s="13"/>
      <c r="AB39" s="12">
        <v>0</v>
      </c>
      <c r="AC39" s="12">
        <v>0</v>
      </c>
      <c r="AD39" s="12">
        <v>0</v>
      </c>
      <c r="AE39" s="12">
        <v>0</v>
      </c>
      <c r="AF39" s="13"/>
      <c r="AG39" s="12">
        <v>0</v>
      </c>
      <c r="AH39" s="12">
        <v>0</v>
      </c>
      <c r="AI39" s="12">
        <v>0</v>
      </c>
      <c r="AJ39" s="12">
        <v>0</v>
      </c>
      <c r="AK39" s="13"/>
      <c r="AL39" s="12">
        <v>0</v>
      </c>
      <c r="AM39" s="12">
        <v>0</v>
      </c>
      <c r="AN39" s="12">
        <v>0</v>
      </c>
      <c r="AO39" s="12">
        <v>0</v>
      </c>
      <c r="AP39" s="13"/>
      <c r="AQ39" s="12">
        <v>0</v>
      </c>
      <c r="AR39" s="12">
        <v>0</v>
      </c>
      <c r="AS39" s="12">
        <v>0</v>
      </c>
      <c r="AT39" s="12">
        <v>0</v>
      </c>
      <c r="AU39" s="13"/>
      <c r="AV39" s="12">
        <v>0</v>
      </c>
      <c r="AW39" s="12">
        <v>0</v>
      </c>
      <c r="AX39" s="12">
        <v>0</v>
      </c>
      <c r="AY39" s="12">
        <v>0</v>
      </c>
      <c r="AZ39" s="13"/>
      <c r="BA39" s="12">
        <v>0</v>
      </c>
      <c r="BB39" s="12">
        <v>0</v>
      </c>
      <c r="BC39" s="12">
        <v>0</v>
      </c>
      <c r="BD39" s="12">
        <v>0</v>
      </c>
      <c r="BE39" s="13"/>
      <c r="BF39" s="12">
        <v>0</v>
      </c>
      <c r="BG39" s="12">
        <v>0</v>
      </c>
      <c r="BH39" s="12">
        <v>0</v>
      </c>
      <c r="BI39" s="12">
        <v>0</v>
      </c>
      <c r="BJ39" s="13"/>
      <c r="BK39" s="12">
        <v>0</v>
      </c>
      <c r="BL39" s="12">
        <v>0</v>
      </c>
      <c r="BM39" s="12">
        <v>0</v>
      </c>
      <c r="BN39" s="12">
        <v>0</v>
      </c>
      <c r="BO39" s="13"/>
      <c r="BP39" s="12">
        <v>0</v>
      </c>
      <c r="BQ39" s="12">
        <v>0</v>
      </c>
      <c r="BR39" s="12">
        <v>0</v>
      </c>
      <c r="BS39" s="12">
        <v>0</v>
      </c>
      <c r="BT39" s="13"/>
      <c r="BU39" s="12">
        <v>0</v>
      </c>
      <c r="BV39" s="12">
        <v>0</v>
      </c>
      <c r="BW39" s="12">
        <v>0</v>
      </c>
      <c r="BX39" s="12">
        <v>0</v>
      </c>
      <c r="BY39" s="13"/>
      <c r="BZ39" s="12">
        <v>0</v>
      </c>
      <c r="CA39" s="12">
        <v>0</v>
      </c>
      <c r="CB39" s="12">
        <v>0</v>
      </c>
      <c r="CC39" s="12">
        <v>0</v>
      </c>
      <c r="CD39" s="13"/>
      <c r="CE39" s="12">
        <v>0</v>
      </c>
      <c r="CF39" s="12">
        <v>0</v>
      </c>
      <c r="CG39" s="12">
        <v>0</v>
      </c>
      <c r="CH39" s="12">
        <v>0</v>
      </c>
      <c r="CI39" s="13"/>
      <c r="CJ39" s="12">
        <v>0</v>
      </c>
      <c r="CK39" s="12">
        <v>0</v>
      </c>
      <c r="CL39" s="12">
        <v>0</v>
      </c>
      <c r="CM39" s="12">
        <v>0</v>
      </c>
      <c r="CN39" s="13"/>
      <c r="CO39" s="12">
        <v>0</v>
      </c>
      <c r="CP39" s="12">
        <v>0</v>
      </c>
      <c r="CQ39" s="12">
        <v>0</v>
      </c>
      <c r="CR39" s="12">
        <v>0</v>
      </c>
      <c r="CS39" s="13"/>
      <c r="CT39" s="12">
        <v>0</v>
      </c>
      <c r="CU39" s="12">
        <v>0</v>
      </c>
      <c r="CV39" s="12">
        <v>0</v>
      </c>
      <c r="CW39" s="12">
        <v>0</v>
      </c>
      <c r="CX39" s="13"/>
      <c r="CY39" s="12">
        <v>0</v>
      </c>
      <c r="CZ39" s="12">
        <v>0</v>
      </c>
      <c r="DA39" s="12">
        <v>0</v>
      </c>
      <c r="DB39" s="12">
        <v>0</v>
      </c>
      <c r="DC39" s="13"/>
      <c r="DD39" s="12">
        <v>0</v>
      </c>
      <c r="DE39" s="12">
        <v>0</v>
      </c>
      <c r="DF39" s="12">
        <v>0</v>
      </c>
      <c r="DG39" s="12">
        <v>0</v>
      </c>
      <c r="DH39" s="13"/>
      <c r="DI39" s="12">
        <v>0</v>
      </c>
      <c r="DJ39" s="12">
        <v>0</v>
      </c>
      <c r="DK39" s="12">
        <v>0</v>
      </c>
      <c r="DL39" s="12">
        <v>0</v>
      </c>
      <c r="DM39" s="13"/>
      <c r="DN39" s="12">
        <v>0</v>
      </c>
      <c r="DO39" s="12">
        <v>0</v>
      </c>
      <c r="DP39" s="12">
        <v>0</v>
      </c>
      <c r="DQ39" s="12">
        <v>0</v>
      </c>
      <c r="DR39" s="13"/>
      <c r="DS39" s="12">
        <v>0</v>
      </c>
      <c r="DT39" s="12">
        <v>0</v>
      </c>
      <c r="DU39" s="12">
        <v>0</v>
      </c>
      <c r="DV39" s="12">
        <v>0</v>
      </c>
      <c r="DW39" s="13"/>
      <c r="DX39" s="12">
        <v>0</v>
      </c>
      <c r="DY39" s="12">
        <v>0</v>
      </c>
      <c r="DZ39" s="12">
        <v>0</v>
      </c>
      <c r="EA39" s="12">
        <v>0</v>
      </c>
      <c r="EB39" s="13"/>
      <c r="EC39" s="12">
        <v>64</v>
      </c>
      <c r="ED39" s="12">
        <v>3200</v>
      </c>
      <c r="EE39" s="12">
        <v>0</v>
      </c>
      <c r="EF39" s="12">
        <v>3200</v>
      </c>
      <c r="EG39" s="13"/>
      <c r="EH39" s="12">
        <v>6864</v>
      </c>
      <c r="EI39" s="12">
        <v>20592</v>
      </c>
      <c r="EJ39" s="12">
        <v>0</v>
      </c>
      <c r="EK39" s="12">
        <v>20592</v>
      </c>
      <c r="EL39" s="13"/>
      <c r="EM39" s="12">
        <v>0</v>
      </c>
      <c r="EN39" s="12">
        <v>0</v>
      </c>
      <c r="EO39" s="12">
        <v>0</v>
      </c>
      <c r="EP39" s="12">
        <v>0</v>
      </c>
      <c r="EQ39" s="13"/>
      <c r="ER39" s="12">
        <v>814870</v>
      </c>
      <c r="ES39" s="12">
        <v>30000</v>
      </c>
      <c r="ET39" s="12">
        <v>0</v>
      </c>
      <c r="EU39" s="12">
        <v>30000</v>
      </c>
      <c r="EV39" s="13"/>
      <c r="EW39" s="12">
        <v>0</v>
      </c>
      <c r="EX39" s="12">
        <v>0</v>
      </c>
      <c r="EY39" s="12">
        <v>0</v>
      </c>
      <c r="EZ39" s="12">
        <v>0</v>
      </c>
      <c r="FA39" s="13"/>
      <c r="FB39" s="12">
        <v>0</v>
      </c>
      <c r="FC39" s="12">
        <v>5000</v>
      </c>
      <c r="FD39" s="12">
        <v>0</v>
      </c>
      <c r="FE39" s="12">
        <v>5000</v>
      </c>
      <c r="FF39" s="13"/>
      <c r="FG39" s="12">
        <v>0</v>
      </c>
      <c r="FH39" s="12">
        <v>0</v>
      </c>
      <c r="FI39" s="12">
        <v>0</v>
      </c>
      <c r="FJ39" s="12">
        <v>0</v>
      </c>
      <c r="FK39" s="13"/>
      <c r="FL39" s="12">
        <v>5</v>
      </c>
      <c r="FM39" s="12">
        <v>20000</v>
      </c>
      <c r="FN39" s="12">
        <v>0</v>
      </c>
      <c r="FO39" s="12">
        <v>20000</v>
      </c>
      <c r="FP39" s="13"/>
      <c r="FQ39" s="12">
        <v>0</v>
      </c>
      <c r="FR39" s="12">
        <v>0</v>
      </c>
      <c r="FS39" s="12">
        <v>0</v>
      </c>
      <c r="FT39" s="12">
        <v>0</v>
      </c>
      <c r="FU39" s="13"/>
      <c r="FV39" s="12">
        <v>0</v>
      </c>
      <c r="FW39" s="12">
        <v>0</v>
      </c>
      <c r="FX39" s="12">
        <v>0</v>
      </c>
      <c r="FY39" s="12">
        <v>0</v>
      </c>
      <c r="FZ39" s="13"/>
      <c r="GA39" s="12">
        <v>0</v>
      </c>
      <c r="GB39" s="12">
        <v>0</v>
      </c>
      <c r="GC39" s="12">
        <v>0</v>
      </c>
      <c r="GD39" s="12">
        <v>0</v>
      </c>
      <c r="GE39" s="13"/>
      <c r="GF39" s="12">
        <v>46</v>
      </c>
      <c r="GG39" s="12">
        <v>46000</v>
      </c>
      <c r="GH39" s="12">
        <v>0</v>
      </c>
      <c r="GI39" s="12">
        <v>46000</v>
      </c>
      <c r="GJ39" s="13"/>
      <c r="GK39" s="12">
        <v>1</v>
      </c>
      <c r="GL39" s="12">
        <v>13158</v>
      </c>
      <c r="GM39" s="12">
        <v>0</v>
      </c>
      <c r="GN39" s="12">
        <v>13158</v>
      </c>
      <c r="GO39" s="13"/>
      <c r="GP39" s="12">
        <v>0</v>
      </c>
      <c r="GQ39" s="12">
        <v>0</v>
      </c>
      <c r="GR39" s="12">
        <v>0</v>
      </c>
      <c r="GS39" s="12">
        <v>0</v>
      </c>
      <c r="GT39" s="13"/>
      <c r="GU39" s="12">
        <v>0</v>
      </c>
      <c r="GV39" s="12">
        <v>0</v>
      </c>
      <c r="GW39" s="12">
        <v>0</v>
      </c>
      <c r="GX39" s="12">
        <v>0</v>
      </c>
      <c r="GY39" s="13"/>
      <c r="GZ39" s="12">
        <v>0</v>
      </c>
      <c r="HA39" s="12">
        <v>0</v>
      </c>
      <c r="HB39" s="12">
        <v>0</v>
      </c>
      <c r="HC39" s="12">
        <v>0</v>
      </c>
      <c r="HD39" s="13"/>
      <c r="HE39" s="12">
        <v>0</v>
      </c>
      <c r="HF39" s="12">
        <v>0</v>
      </c>
      <c r="HG39" s="12">
        <v>0</v>
      </c>
      <c r="HH39" s="12">
        <v>0</v>
      </c>
      <c r="HI39" s="13"/>
      <c r="HJ39" s="12">
        <v>0</v>
      </c>
      <c r="HK39" s="12">
        <v>0</v>
      </c>
      <c r="HL39" s="12">
        <v>0</v>
      </c>
      <c r="HM39" s="12">
        <v>0</v>
      </c>
      <c r="HN39" s="13"/>
      <c r="HO39" s="12">
        <v>0</v>
      </c>
      <c r="HP39" s="12">
        <v>0</v>
      </c>
      <c r="HQ39" s="12">
        <v>0</v>
      </c>
      <c r="HR39" s="12">
        <v>0</v>
      </c>
      <c r="HS39" s="13"/>
      <c r="HT39" s="12">
        <v>0</v>
      </c>
      <c r="HU39" s="12">
        <v>0</v>
      </c>
      <c r="HV39" s="12">
        <v>0</v>
      </c>
      <c r="HW39" s="12">
        <v>0</v>
      </c>
      <c r="HX39" s="13"/>
      <c r="HY39" s="12">
        <v>0</v>
      </c>
      <c r="HZ39" s="12">
        <v>0</v>
      </c>
      <c r="IA39" s="12">
        <v>0</v>
      </c>
      <c r="IB39" s="12">
        <v>0</v>
      </c>
      <c r="IC39" s="13"/>
      <c r="ID39" s="12">
        <v>0</v>
      </c>
      <c r="IE39" s="12">
        <v>0</v>
      </c>
      <c r="IF39" s="12">
        <v>0</v>
      </c>
      <c r="IG39" s="12">
        <v>0</v>
      </c>
      <c r="IH39" s="13"/>
      <c r="II39" s="12">
        <v>0</v>
      </c>
      <c r="IJ39" s="12">
        <v>0</v>
      </c>
      <c r="IK39" s="12">
        <v>0</v>
      </c>
      <c r="IL39" s="12">
        <v>0</v>
      </c>
      <c r="IM39" s="13"/>
      <c r="IN39" s="12">
        <v>0</v>
      </c>
      <c r="IO39" s="12">
        <v>0</v>
      </c>
      <c r="IP39" s="12">
        <v>0</v>
      </c>
      <c r="IQ39" s="12">
        <v>0</v>
      </c>
      <c r="IR39" s="13"/>
      <c r="IS39" s="12">
        <v>0</v>
      </c>
      <c r="IT39" s="12">
        <v>0</v>
      </c>
      <c r="IU39" s="12">
        <v>0</v>
      </c>
      <c r="IV39" s="12">
        <v>0</v>
      </c>
      <c r="IW39" s="13"/>
      <c r="IX39" s="12">
        <v>0</v>
      </c>
      <c r="IY39" s="12">
        <v>137950</v>
      </c>
      <c r="IZ39" s="12">
        <v>0</v>
      </c>
      <c r="JA39" s="12">
        <v>137950</v>
      </c>
      <c r="JB39" s="13"/>
    </row>
    <row r="40" spans="1:264" hidden="1">
      <c r="A40" s="10">
        <v>34</v>
      </c>
      <c r="B40" s="11" t="s">
        <v>36</v>
      </c>
      <c r="C40" s="12">
        <v>0</v>
      </c>
      <c r="D40" s="12">
        <v>0</v>
      </c>
      <c r="E40" s="12">
        <v>0</v>
      </c>
      <c r="F40" s="12">
        <v>0</v>
      </c>
      <c r="G40" s="13"/>
      <c r="H40" s="12">
        <v>0</v>
      </c>
      <c r="I40" s="12">
        <v>0</v>
      </c>
      <c r="J40" s="12">
        <v>0</v>
      </c>
      <c r="K40" s="12">
        <v>0</v>
      </c>
      <c r="L40" s="13"/>
      <c r="M40" s="12">
        <v>0</v>
      </c>
      <c r="N40" s="12">
        <v>0</v>
      </c>
      <c r="O40" s="12">
        <v>0</v>
      </c>
      <c r="P40" s="12">
        <v>0</v>
      </c>
      <c r="Q40" s="13"/>
      <c r="R40" s="12">
        <v>0</v>
      </c>
      <c r="S40" s="12">
        <v>0</v>
      </c>
      <c r="T40" s="12">
        <v>0</v>
      </c>
      <c r="U40" s="12">
        <v>0</v>
      </c>
      <c r="V40" s="13"/>
      <c r="W40" s="12">
        <v>0</v>
      </c>
      <c r="X40" s="12">
        <v>0</v>
      </c>
      <c r="Y40" s="12">
        <v>0</v>
      </c>
      <c r="Z40" s="12">
        <v>0</v>
      </c>
      <c r="AA40" s="13"/>
      <c r="AB40" s="12">
        <v>0</v>
      </c>
      <c r="AC40" s="12">
        <v>0</v>
      </c>
      <c r="AD40" s="12">
        <v>0</v>
      </c>
      <c r="AE40" s="12">
        <v>0</v>
      </c>
      <c r="AF40" s="13"/>
      <c r="AG40" s="12">
        <v>0</v>
      </c>
      <c r="AH40" s="12">
        <v>0</v>
      </c>
      <c r="AI40" s="12">
        <v>0</v>
      </c>
      <c r="AJ40" s="12">
        <v>0</v>
      </c>
      <c r="AK40" s="13"/>
      <c r="AL40" s="12">
        <v>0</v>
      </c>
      <c r="AM40" s="12">
        <v>0</v>
      </c>
      <c r="AN40" s="12">
        <v>0</v>
      </c>
      <c r="AO40" s="12">
        <v>0</v>
      </c>
      <c r="AP40" s="13"/>
      <c r="AQ40" s="12">
        <v>0</v>
      </c>
      <c r="AR40" s="12">
        <v>0</v>
      </c>
      <c r="AS40" s="12">
        <v>0</v>
      </c>
      <c r="AT40" s="12">
        <v>0</v>
      </c>
      <c r="AU40" s="13"/>
      <c r="AV40" s="12">
        <v>0</v>
      </c>
      <c r="AW40" s="12">
        <v>0</v>
      </c>
      <c r="AX40" s="12">
        <v>0</v>
      </c>
      <c r="AY40" s="12">
        <v>0</v>
      </c>
      <c r="AZ40" s="13"/>
      <c r="BA40" s="12">
        <v>0</v>
      </c>
      <c r="BB40" s="12">
        <v>0</v>
      </c>
      <c r="BC40" s="12">
        <v>0</v>
      </c>
      <c r="BD40" s="12">
        <v>0</v>
      </c>
      <c r="BE40" s="13"/>
      <c r="BF40" s="12">
        <v>0</v>
      </c>
      <c r="BG40" s="12">
        <v>0</v>
      </c>
      <c r="BH40" s="12">
        <v>0</v>
      </c>
      <c r="BI40" s="12">
        <v>0</v>
      </c>
      <c r="BJ40" s="13"/>
      <c r="BK40" s="12">
        <v>0</v>
      </c>
      <c r="BL40" s="12">
        <v>0</v>
      </c>
      <c r="BM40" s="12">
        <v>0</v>
      </c>
      <c r="BN40" s="12">
        <v>0</v>
      </c>
      <c r="BO40" s="13"/>
      <c r="BP40" s="12">
        <v>0</v>
      </c>
      <c r="BQ40" s="12">
        <v>0</v>
      </c>
      <c r="BR40" s="12">
        <v>0</v>
      </c>
      <c r="BS40" s="12">
        <v>0</v>
      </c>
      <c r="BT40" s="13"/>
      <c r="BU40" s="12">
        <v>0</v>
      </c>
      <c r="BV40" s="12">
        <v>0</v>
      </c>
      <c r="BW40" s="12">
        <v>0</v>
      </c>
      <c r="BX40" s="12">
        <v>0</v>
      </c>
      <c r="BY40" s="13"/>
      <c r="BZ40" s="12">
        <v>0</v>
      </c>
      <c r="CA40" s="12">
        <v>0</v>
      </c>
      <c r="CB40" s="12">
        <v>0</v>
      </c>
      <c r="CC40" s="12">
        <v>0</v>
      </c>
      <c r="CD40" s="13"/>
      <c r="CE40" s="12">
        <v>0</v>
      </c>
      <c r="CF40" s="12">
        <v>0</v>
      </c>
      <c r="CG40" s="12">
        <v>0</v>
      </c>
      <c r="CH40" s="12">
        <v>0</v>
      </c>
      <c r="CI40" s="13"/>
      <c r="CJ40" s="12">
        <v>0</v>
      </c>
      <c r="CK40" s="12">
        <v>0</v>
      </c>
      <c r="CL40" s="12">
        <v>0</v>
      </c>
      <c r="CM40" s="12">
        <v>0</v>
      </c>
      <c r="CN40" s="13"/>
      <c r="CO40" s="12">
        <v>0</v>
      </c>
      <c r="CP40" s="12">
        <v>0</v>
      </c>
      <c r="CQ40" s="12">
        <v>0</v>
      </c>
      <c r="CR40" s="12">
        <v>0</v>
      </c>
      <c r="CS40" s="13"/>
      <c r="CT40" s="12">
        <v>0</v>
      </c>
      <c r="CU40" s="12">
        <v>0</v>
      </c>
      <c r="CV40" s="12">
        <v>0</v>
      </c>
      <c r="CW40" s="12">
        <v>0</v>
      </c>
      <c r="CX40" s="13"/>
      <c r="CY40" s="12">
        <v>0</v>
      </c>
      <c r="CZ40" s="12">
        <v>0</v>
      </c>
      <c r="DA40" s="12">
        <v>0</v>
      </c>
      <c r="DB40" s="12">
        <v>0</v>
      </c>
      <c r="DC40" s="13"/>
      <c r="DD40" s="12">
        <v>0</v>
      </c>
      <c r="DE40" s="12">
        <v>0</v>
      </c>
      <c r="DF40" s="12">
        <v>0</v>
      </c>
      <c r="DG40" s="12">
        <v>0</v>
      </c>
      <c r="DH40" s="13"/>
      <c r="DI40" s="12">
        <v>0</v>
      </c>
      <c r="DJ40" s="12">
        <v>0</v>
      </c>
      <c r="DK40" s="12">
        <v>0</v>
      </c>
      <c r="DL40" s="12">
        <v>0</v>
      </c>
      <c r="DM40" s="13"/>
      <c r="DN40" s="12">
        <v>0</v>
      </c>
      <c r="DO40" s="12">
        <v>0</v>
      </c>
      <c r="DP40" s="12">
        <v>0</v>
      </c>
      <c r="DQ40" s="12">
        <v>0</v>
      </c>
      <c r="DR40" s="13"/>
      <c r="DS40" s="12">
        <v>0</v>
      </c>
      <c r="DT40" s="12">
        <v>0</v>
      </c>
      <c r="DU40" s="12">
        <v>0</v>
      </c>
      <c r="DV40" s="12">
        <v>0</v>
      </c>
      <c r="DW40" s="13"/>
      <c r="DX40" s="12">
        <v>0</v>
      </c>
      <c r="DY40" s="12">
        <v>0</v>
      </c>
      <c r="DZ40" s="12">
        <v>0</v>
      </c>
      <c r="EA40" s="12">
        <v>0</v>
      </c>
      <c r="EB40" s="13"/>
      <c r="EC40" s="12">
        <v>64</v>
      </c>
      <c r="ED40" s="12">
        <v>3200</v>
      </c>
      <c r="EE40" s="12">
        <v>0</v>
      </c>
      <c r="EF40" s="12">
        <v>3200</v>
      </c>
      <c r="EG40" s="13"/>
      <c r="EH40" s="12">
        <v>34944</v>
      </c>
      <c r="EI40" s="12">
        <v>104832</v>
      </c>
      <c r="EJ40" s="12">
        <v>0</v>
      </c>
      <c r="EK40" s="12">
        <v>104832</v>
      </c>
      <c r="EL40" s="13"/>
      <c r="EM40" s="12">
        <v>0</v>
      </c>
      <c r="EN40" s="12">
        <v>0</v>
      </c>
      <c r="EO40" s="12">
        <v>0</v>
      </c>
      <c r="EP40" s="12">
        <v>0</v>
      </c>
      <c r="EQ40" s="13"/>
      <c r="ER40" s="12">
        <v>4248472</v>
      </c>
      <c r="ES40" s="12">
        <v>80000</v>
      </c>
      <c r="ET40" s="12">
        <v>0</v>
      </c>
      <c r="EU40" s="12">
        <v>80000</v>
      </c>
      <c r="EV40" s="13"/>
      <c r="EW40" s="12">
        <v>0</v>
      </c>
      <c r="EX40" s="12">
        <v>0</v>
      </c>
      <c r="EY40" s="12">
        <v>0</v>
      </c>
      <c r="EZ40" s="12">
        <v>0</v>
      </c>
      <c r="FA40" s="13"/>
      <c r="FB40" s="12">
        <v>0</v>
      </c>
      <c r="FC40" s="12">
        <v>18000</v>
      </c>
      <c r="FD40" s="12">
        <v>0</v>
      </c>
      <c r="FE40" s="12">
        <v>18000</v>
      </c>
      <c r="FF40" s="13"/>
      <c r="FG40" s="12">
        <v>0</v>
      </c>
      <c r="FH40" s="12">
        <v>0</v>
      </c>
      <c r="FI40" s="12">
        <v>0</v>
      </c>
      <c r="FJ40" s="12">
        <v>0</v>
      </c>
      <c r="FK40" s="13"/>
      <c r="FL40" s="12">
        <v>7</v>
      </c>
      <c r="FM40" s="12">
        <v>28000</v>
      </c>
      <c r="FN40" s="12">
        <v>0</v>
      </c>
      <c r="FO40" s="12">
        <v>28000</v>
      </c>
      <c r="FP40" s="13"/>
      <c r="FQ40" s="12">
        <v>0</v>
      </c>
      <c r="FR40" s="12">
        <v>0</v>
      </c>
      <c r="FS40" s="12">
        <v>0</v>
      </c>
      <c r="FT40" s="12">
        <v>0</v>
      </c>
      <c r="FU40" s="13"/>
      <c r="FV40" s="12">
        <v>0</v>
      </c>
      <c r="FW40" s="12">
        <v>0</v>
      </c>
      <c r="FX40" s="12">
        <v>0</v>
      </c>
      <c r="FY40" s="12">
        <v>0</v>
      </c>
      <c r="FZ40" s="13"/>
      <c r="GA40" s="12">
        <v>0</v>
      </c>
      <c r="GB40" s="12">
        <v>0</v>
      </c>
      <c r="GC40" s="12">
        <v>0</v>
      </c>
      <c r="GD40" s="12">
        <v>0</v>
      </c>
      <c r="GE40" s="13"/>
      <c r="GF40" s="12">
        <v>114</v>
      </c>
      <c r="GG40" s="12">
        <v>114000</v>
      </c>
      <c r="GH40" s="12">
        <v>0</v>
      </c>
      <c r="GI40" s="12">
        <v>114000</v>
      </c>
      <c r="GJ40" s="13"/>
      <c r="GK40" s="12">
        <v>1</v>
      </c>
      <c r="GL40" s="12">
        <v>13158</v>
      </c>
      <c r="GM40" s="12">
        <v>0</v>
      </c>
      <c r="GN40" s="12">
        <v>13158</v>
      </c>
      <c r="GO40" s="13"/>
      <c r="GP40" s="12">
        <v>0</v>
      </c>
      <c r="GQ40" s="12">
        <v>0</v>
      </c>
      <c r="GR40" s="12">
        <v>0</v>
      </c>
      <c r="GS40" s="12">
        <v>0</v>
      </c>
      <c r="GT40" s="13"/>
      <c r="GU40" s="12">
        <v>0</v>
      </c>
      <c r="GV40" s="12">
        <v>0</v>
      </c>
      <c r="GW40" s="12">
        <v>0</v>
      </c>
      <c r="GX40" s="12">
        <v>0</v>
      </c>
      <c r="GY40" s="13"/>
      <c r="GZ40" s="12">
        <v>0</v>
      </c>
      <c r="HA40" s="12">
        <v>0</v>
      </c>
      <c r="HB40" s="12">
        <v>0</v>
      </c>
      <c r="HC40" s="12">
        <v>0</v>
      </c>
      <c r="HD40" s="13"/>
      <c r="HE40" s="12">
        <v>0</v>
      </c>
      <c r="HF40" s="12">
        <v>0</v>
      </c>
      <c r="HG40" s="12">
        <v>0</v>
      </c>
      <c r="HH40" s="12">
        <v>0</v>
      </c>
      <c r="HI40" s="13"/>
      <c r="HJ40" s="12">
        <v>0</v>
      </c>
      <c r="HK40" s="12">
        <v>0</v>
      </c>
      <c r="HL40" s="12">
        <v>0</v>
      </c>
      <c r="HM40" s="12">
        <v>0</v>
      </c>
      <c r="HN40" s="13"/>
      <c r="HO40" s="12">
        <v>0</v>
      </c>
      <c r="HP40" s="12">
        <v>0</v>
      </c>
      <c r="HQ40" s="12">
        <v>0</v>
      </c>
      <c r="HR40" s="12">
        <v>0</v>
      </c>
      <c r="HS40" s="13"/>
      <c r="HT40" s="12">
        <v>0</v>
      </c>
      <c r="HU40" s="12">
        <v>0</v>
      </c>
      <c r="HV40" s="12">
        <v>0</v>
      </c>
      <c r="HW40" s="12">
        <v>0</v>
      </c>
      <c r="HX40" s="13"/>
      <c r="HY40" s="12">
        <v>0</v>
      </c>
      <c r="HZ40" s="12">
        <v>0</v>
      </c>
      <c r="IA40" s="12">
        <v>0</v>
      </c>
      <c r="IB40" s="12">
        <v>0</v>
      </c>
      <c r="IC40" s="13"/>
      <c r="ID40" s="12">
        <v>0</v>
      </c>
      <c r="IE40" s="12">
        <v>0</v>
      </c>
      <c r="IF40" s="12">
        <v>0</v>
      </c>
      <c r="IG40" s="12">
        <v>0</v>
      </c>
      <c r="IH40" s="13"/>
      <c r="II40" s="12">
        <v>0</v>
      </c>
      <c r="IJ40" s="12">
        <v>0</v>
      </c>
      <c r="IK40" s="12">
        <v>0</v>
      </c>
      <c r="IL40" s="12">
        <v>0</v>
      </c>
      <c r="IM40" s="13"/>
      <c r="IN40" s="12">
        <v>0</v>
      </c>
      <c r="IO40" s="12">
        <v>0</v>
      </c>
      <c r="IP40" s="12">
        <v>0</v>
      </c>
      <c r="IQ40" s="12">
        <v>0</v>
      </c>
      <c r="IR40" s="13"/>
      <c r="IS40" s="12">
        <v>0</v>
      </c>
      <c r="IT40" s="12">
        <v>0</v>
      </c>
      <c r="IU40" s="12">
        <v>0</v>
      </c>
      <c r="IV40" s="12">
        <v>0</v>
      </c>
      <c r="IW40" s="13"/>
      <c r="IX40" s="12">
        <v>0</v>
      </c>
      <c r="IY40" s="12">
        <v>361190</v>
      </c>
      <c r="IZ40" s="12">
        <v>0</v>
      </c>
      <c r="JA40" s="12">
        <v>361190</v>
      </c>
      <c r="JB40" s="13"/>
    </row>
    <row r="41" spans="1:264" hidden="1">
      <c r="A41" s="10">
        <v>35</v>
      </c>
      <c r="B41" s="11" t="s">
        <v>37</v>
      </c>
      <c r="C41" s="12">
        <v>0</v>
      </c>
      <c r="D41" s="12">
        <v>0</v>
      </c>
      <c r="E41" s="12">
        <v>0</v>
      </c>
      <c r="F41" s="12">
        <v>0</v>
      </c>
      <c r="G41" s="13"/>
      <c r="H41" s="12">
        <v>0</v>
      </c>
      <c r="I41" s="12">
        <v>0</v>
      </c>
      <c r="J41" s="12">
        <v>0</v>
      </c>
      <c r="K41" s="12">
        <v>0</v>
      </c>
      <c r="L41" s="13"/>
      <c r="M41" s="12">
        <v>0</v>
      </c>
      <c r="N41" s="12">
        <v>0</v>
      </c>
      <c r="O41" s="12">
        <v>0</v>
      </c>
      <c r="P41" s="12">
        <v>0</v>
      </c>
      <c r="Q41" s="13"/>
      <c r="R41" s="12">
        <v>0</v>
      </c>
      <c r="S41" s="12">
        <v>0</v>
      </c>
      <c r="T41" s="12">
        <v>0</v>
      </c>
      <c r="U41" s="12">
        <v>0</v>
      </c>
      <c r="V41" s="13"/>
      <c r="W41" s="12">
        <v>0</v>
      </c>
      <c r="X41" s="12">
        <v>0</v>
      </c>
      <c r="Y41" s="12">
        <v>0</v>
      </c>
      <c r="Z41" s="12">
        <v>0</v>
      </c>
      <c r="AA41" s="13"/>
      <c r="AB41" s="12">
        <v>0</v>
      </c>
      <c r="AC41" s="12">
        <v>0</v>
      </c>
      <c r="AD41" s="12">
        <v>0</v>
      </c>
      <c r="AE41" s="12">
        <v>0</v>
      </c>
      <c r="AF41" s="13"/>
      <c r="AG41" s="12">
        <v>0</v>
      </c>
      <c r="AH41" s="12">
        <v>0</v>
      </c>
      <c r="AI41" s="12">
        <v>0</v>
      </c>
      <c r="AJ41" s="12">
        <v>0</v>
      </c>
      <c r="AK41" s="13"/>
      <c r="AL41" s="12">
        <v>0</v>
      </c>
      <c r="AM41" s="12">
        <v>0</v>
      </c>
      <c r="AN41" s="12">
        <v>0</v>
      </c>
      <c r="AO41" s="12">
        <v>0</v>
      </c>
      <c r="AP41" s="13"/>
      <c r="AQ41" s="12">
        <v>0</v>
      </c>
      <c r="AR41" s="12">
        <v>0</v>
      </c>
      <c r="AS41" s="12">
        <v>0</v>
      </c>
      <c r="AT41" s="12">
        <v>0</v>
      </c>
      <c r="AU41" s="13"/>
      <c r="AV41" s="12">
        <v>0</v>
      </c>
      <c r="AW41" s="12">
        <v>0</v>
      </c>
      <c r="AX41" s="12">
        <v>0</v>
      </c>
      <c r="AY41" s="12">
        <v>0</v>
      </c>
      <c r="AZ41" s="13"/>
      <c r="BA41" s="12">
        <v>0</v>
      </c>
      <c r="BB41" s="12">
        <v>0</v>
      </c>
      <c r="BC41" s="12">
        <v>0</v>
      </c>
      <c r="BD41" s="12">
        <v>0</v>
      </c>
      <c r="BE41" s="13"/>
      <c r="BF41" s="12">
        <v>0</v>
      </c>
      <c r="BG41" s="12">
        <v>0</v>
      </c>
      <c r="BH41" s="12">
        <v>0</v>
      </c>
      <c r="BI41" s="12">
        <v>0</v>
      </c>
      <c r="BJ41" s="13"/>
      <c r="BK41" s="12">
        <v>0</v>
      </c>
      <c r="BL41" s="12">
        <v>0</v>
      </c>
      <c r="BM41" s="12">
        <v>0</v>
      </c>
      <c r="BN41" s="12">
        <v>0</v>
      </c>
      <c r="BO41" s="13"/>
      <c r="BP41" s="12">
        <v>0</v>
      </c>
      <c r="BQ41" s="12">
        <v>0</v>
      </c>
      <c r="BR41" s="12">
        <v>0</v>
      </c>
      <c r="BS41" s="12">
        <v>0</v>
      </c>
      <c r="BT41" s="13"/>
      <c r="BU41" s="12">
        <v>0</v>
      </c>
      <c r="BV41" s="12">
        <v>0</v>
      </c>
      <c r="BW41" s="12">
        <v>0</v>
      </c>
      <c r="BX41" s="12">
        <v>0</v>
      </c>
      <c r="BY41" s="13"/>
      <c r="BZ41" s="12">
        <v>0</v>
      </c>
      <c r="CA41" s="12">
        <v>0</v>
      </c>
      <c r="CB41" s="12">
        <v>0</v>
      </c>
      <c r="CC41" s="12">
        <v>0</v>
      </c>
      <c r="CD41" s="13"/>
      <c r="CE41" s="12">
        <v>0</v>
      </c>
      <c r="CF41" s="12">
        <v>0</v>
      </c>
      <c r="CG41" s="12">
        <v>0</v>
      </c>
      <c r="CH41" s="12">
        <v>0</v>
      </c>
      <c r="CI41" s="13"/>
      <c r="CJ41" s="12">
        <v>0</v>
      </c>
      <c r="CK41" s="12">
        <v>0</v>
      </c>
      <c r="CL41" s="12">
        <v>0</v>
      </c>
      <c r="CM41" s="12">
        <v>0</v>
      </c>
      <c r="CN41" s="13"/>
      <c r="CO41" s="12">
        <v>0</v>
      </c>
      <c r="CP41" s="12">
        <v>0</v>
      </c>
      <c r="CQ41" s="12">
        <v>0</v>
      </c>
      <c r="CR41" s="12">
        <v>0</v>
      </c>
      <c r="CS41" s="13"/>
      <c r="CT41" s="12">
        <v>0</v>
      </c>
      <c r="CU41" s="12">
        <v>0</v>
      </c>
      <c r="CV41" s="12">
        <v>0</v>
      </c>
      <c r="CW41" s="12">
        <v>0</v>
      </c>
      <c r="CX41" s="13"/>
      <c r="CY41" s="12">
        <v>0</v>
      </c>
      <c r="CZ41" s="12">
        <v>0</v>
      </c>
      <c r="DA41" s="12">
        <v>0</v>
      </c>
      <c r="DB41" s="12">
        <v>0</v>
      </c>
      <c r="DC41" s="13"/>
      <c r="DD41" s="12">
        <v>0</v>
      </c>
      <c r="DE41" s="12">
        <v>0</v>
      </c>
      <c r="DF41" s="12">
        <v>0</v>
      </c>
      <c r="DG41" s="12">
        <v>0</v>
      </c>
      <c r="DH41" s="13"/>
      <c r="DI41" s="12">
        <v>0</v>
      </c>
      <c r="DJ41" s="12">
        <v>0</v>
      </c>
      <c r="DK41" s="12">
        <v>0</v>
      </c>
      <c r="DL41" s="12">
        <v>0</v>
      </c>
      <c r="DM41" s="13"/>
      <c r="DN41" s="12">
        <v>0</v>
      </c>
      <c r="DO41" s="12">
        <v>0</v>
      </c>
      <c r="DP41" s="12">
        <v>0</v>
      </c>
      <c r="DQ41" s="12">
        <v>0</v>
      </c>
      <c r="DR41" s="13"/>
      <c r="DS41" s="12">
        <v>0</v>
      </c>
      <c r="DT41" s="12">
        <v>0</v>
      </c>
      <c r="DU41" s="12">
        <v>0</v>
      </c>
      <c r="DV41" s="12">
        <v>0</v>
      </c>
      <c r="DW41" s="13"/>
      <c r="DX41" s="12">
        <v>0</v>
      </c>
      <c r="DY41" s="12">
        <v>0</v>
      </c>
      <c r="DZ41" s="12">
        <v>0</v>
      </c>
      <c r="EA41" s="12">
        <v>0</v>
      </c>
      <c r="EB41" s="13"/>
      <c r="EC41" s="12">
        <v>64</v>
      </c>
      <c r="ED41" s="12">
        <v>3200</v>
      </c>
      <c r="EE41" s="12">
        <v>0</v>
      </c>
      <c r="EF41" s="12">
        <v>3200</v>
      </c>
      <c r="EG41" s="13"/>
      <c r="EH41" s="12">
        <v>33864</v>
      </c>
      <c r="EI41" s="12">
        <v>101592</v>
      </c>
      <c r="EJ41" s="12">
        <v>0</v>
      </c>
      <c r="EK41" s="12">
        <v>101592</v>
      </c>
      <c r="EL41" s="13"/>
      <c r="EM41" s="12">
        <v>0</v>
      </c>
      <c r="EN41" s="12">
        <v>0</v>
      </c>
      <c r="EO41" s="12">
        <v>0</v>
      </c>
      <c r="EP41" s="12">
        <v>0</v>
      </c>
      <c r="EQ41" s="13"/>
      <c r="ER41" s="12">
        <v>3755614</v>
      </c>
      <c r="ES41" s="12">
        <v>60000</v>
      </c>
      <c r="ET41" s="12">
        <v>0</v>
      </c>
      <c r="EU41" s="12">
        <v>60000</v>
      </c>
      <c r="EV41" s="13"/>
      <c r="EW41" s="12">
        <v>0</v>
      </c>
      <c r="EX41" s="12">
        <v>0</v>
      </c>
      <c r="EY41" s="12">
        <v>0</v>
      </c>
      <c r="EZ41" s="12">
        <v>0</v>
      </c>
      <c r="FA41" s="13"/>
      <c r="FB41" s="12">
        <v>0</v>
      </c>
      <c r="FC41" s="12">
        <v>20000</v>
      </c>
      <c r="FD41" s="12">
        <v>0</v>
      </c>
      <c r="FE41" s="12">
        <v>20000</v>
      </c>
      <c r="FF41" s="13"/>
      <c r="FG41" s="12">
        <v>0</v>
      </c>
      <c r="FH41" s="12">
        <v>0</v>
      </c>
      <c r="FI41" s="12">
        <v>0</v>
      </c>
      <c r="FJ41" s="12">
        <v>0</v>
      </c>
      <c r="FK41" s="13"/>
      <c r="FL41" s="12">
        <v>19</v>
      </c>
      <c r="FM41" s="12">
        <v>76000</v>
      </c>
      <c r="FN41" s="12">
        <v>0</v>
      </c>
      <c r="FO41" s="12">
        <v>76000</v>
      </c>
      <c r="FP41" s="13"/>
      <c r="FQ41" s="12">
        <v>0</v>
      </c>
      <c r="FR41" s="12">
        <v>0</v>
      </c>
      <c r="FS41" s="12">
        <v>0</v>
      </c>
      <c r="FT41" s="12">
        <v>0</v>
      </c>
      <c r="FU41" s="13"/>
      <c r="FV41" s="12">
        <v>0</v>
      </c>
      <c r="FW41" s="12">
        <v>0</v>
      </c>
      <c r="FX41" s="12">
        <v>0</v>
      </c>
      <c r="FY41" s="12">
        <v>0</v>
      </c>
      <c r="FZ41" s="13"/>
      <c r="GA41" s="12">
        <v>0</v>
      </c>
      <c r="GB41" s="12">
        <v>0</v>
      </c>
      <c r="GC41" s="12">
        <v>0</v>
      </c>
      <c r="GD41" s="12">
        <v>0</v>
      </c>
      <c r="GE41" s="13"/>
      <c r="GF41" s="12">
        <v>183</v>
      </c>
      <c r="GG41" s="12">
        <v>183000</v>
      </c>
      <c r="GH41" s="12">
        <v>0</v>
      </c>
      <c r="GI41" s="12">
        <v>183000</v>
      </c>
      <c r="GJ41" s="13"/>
      <c r="GK41" s="12">
        <v>1</v>
      </c>
      <c r="GL41" s="12">
        <v>13158</v>
      </c>
      <c r="GM41" s="12">
        <v>0</v>
      </c>
      <c r="GN41" s="12">
        <v>13158</v>
      </c>
      <c r="GO41" s="13"/>
      <c r="GP41" s="12">
        <v>0</v>
      </c>
      <c r="GQ41" s="12">
        <v>0</v>
      </c>
      <c r="GR41" s="12">
        <v>0</v>
      </c>
      <c r="GS41" s="12">
        <v>0</v>
      </c>
      <c r="GT41" s="13"/>
      <c r="GU41" s="12">
        <v>0</v>
      </c>
      <c r="GV41" s="12">
        <v>0</v>
      </c>
      <c r="GW41" s="12">
        <v>0</v>
      </c>
      <c r="GX41" s="12">
        <v>0</v>
      </c>
      <c r="GY41" s="13"/>
      <c r="GZ41" s="12">
        <v>0</v>
      </c>
      <c r="HA41" s="12">
        <v>0</v>
      </c>
      <c r="HB41" s="12">
        <v>0</v>
      </c>
      <c r="HC41" s="12">
        <v>0</v>
      </c>
      <c r="HD41" s="13"/>
      <c r="HE41" s="12">
        <v>0</v>
      </c>
      <c r="HF41" s="12">
        <v>0</v>
      </c>
      <c r="HG41" s="12">
        <v>0</v>
      </c>
      <c r="HH41" s="12">
        <v>0</v>
      </c>
      <c r="HI41" s="13"/>
      <c r="HJ41" s="12">
        <v>0</v>
      </c>
      <c r="HK41" s="12">
        <v>0</v>
      </c>
      <c r="HL41" s="12">
        <v>0</v>
      </c>
      <c r="HM41" s="12">
        <v>0</v>
      </c>
      <c r="HN41" s="13"/>
      <c r="HO41" s="12">
        <v>0</v>
      </c>
      <c r="HP41" s="12">
        <v>0</v>
      </c>
      <c r="HQ41" s="12">
        <v>0</v>
      </c>
      <c r="HR41" s="12">
        <v>0</v>
      </c>
      <c r="HS41" s="13"/>
      <c r="HT41" s="12">
        <v>0</v>
      </c>
      <c r="HU41" s="12">
        <v>0</v>
      </c>
      <c r="HV41" s="12">
        <v>0</v>
      </c>
      <c r="HW41" s="12">
        <v>0</v>
      </c>
      <c r="HX41" s="13"/>
      <c r="HY41" s="12">
        <v>0</v>
      </c>
      <c r="HZ41" s="12">
        <v>0</v>
      </c>
      <c r="IA41" s="12">
        <v>0</v>
      </c>
      <c r="IB41" s="12">
        <v>0</v>
      </c>
      <c r="IC41" s="13"/>
      <c r="ID41" s="12">
        <v>0</v>
      </c>
      <c r="IE41" s="12">
        <v>0</v>
      </c>
      <c r="IF41" s="12">
        <v>0</v>
      </c>
      <c r="IG41" s="12">
        <v>0</v>
      </c>
      <c r="IH41" s="13"/>
      <c r="II41" s="12">
        <v>0</v>
      </c>
      <c r="IJ41" s="12">
        <v>0</v>
      </c>
      <c r="IK41" s="12">
        <v>0</v>
      </c>
      <c r="IL41" s="12">
        <v>0</v>
      </c>
      <c r="IM41" s="13"/>
      <c r="IN41" s="12">
        <v>0</v>
      </c>
      <c r="IO41" s="12">
        <v>0</v>
      </c>
      <c r="IP41" s="12">
        <v>0</v>
      </c>
      <c r="IQ41" s="12">
        <v>0</v>
      </c>
      <c r="IR41" s="13"/>
      <c r="IS41" s="12">
        <v>0</v>
      </c>
      <c r="IT41" s="12">
        <v>0</v>
      </c>
      <c r="IU41" s="12">
        <v>0</v>
      </c>
      <c r="IV41" s="12">
        <v>0</v>
      </c>
      <c r="IW41" s="13"/>
      <c r="IX41" s="12">
        <v>0</v>
      </c>
      <c r="IY41" s="12">
        <v>456950</v>
      </c>
      <c r="IZ41" s="12">
        <v>0</v>
      </c>
      <c r="JA41" s="12">
        <v>456950</v>
      </c>
      <c r="JB41" s="13"/>
    </row>
    <row r="42" spans="1:264" hidden="1">
      <c r="A42" s="10">
        <v>36</v>
      </c>
      <c r="B42" s="11" t="s">
        <v>38</v>
      </c>
      <c r="C42" s="12">
        <v>0</v>
      </c>
      <c r="D42" s="12">
        <v>0</v>
      </c>
      <c r="E42" s="12">
        <v>0</v>
      </c>
      <c r="F42" s="12">
        <v>0</v>
      </c>
      <c r="G42" s="13"/>
      <c r="H42" s="12">
        <v>0</v>
      </c>
      <c r="I42" s="12">
        <v>0</v>
      </c>
      <c r="J42" s="12">
        <v>0</v>
      </c>
      <c r="K42" s="12">
        <v>0</v>
      </c>
      <c r="L42" s="13"/>
      <c r="M42" s="12">
        <v>0</v>
      </c>
      <c r="N42" s="12">
        <v>0</v>
      </c>
      <c r="O42" s="12">
        <v>0</v>
      </c>
      <c r="P42" s="12">
        <v>0</v>
      </c>
      <c r="Q42" s="13"/>
      <c r="R42" s="12">
        <v>0</v>
      </c>
      <c r="S42" s="12">
        <v>0</v>
      </c>
      <c r="T42" s="12">
        <v>0</v>
      </c>
      <c r="U42" s="12">
        <v>0</v>
      </c>
      <c r="V42" s="13"/>
      <c r="W42" s="12">
        <v>0</v>
      </c>
      <c r="X42" s="12">
        <v>0</v>
      </c>
      <c r="Y42" s="12">
        <v>0</v>
      </c>
      <c r="Z42" s="12">
        <v>0</v>
      </c>
      <c r="AA42" s="13"/>
      <c r="AB42" s="12">
        <v>0</v>
      </c>
      <c r="AC42" s="12">
        <v>0</v>
      </c>
      <c r="AD42" s="12">
        <v>0</v>
      </c>
      <c r="AE42" s="12">
        <v>0</v>
      </c>
      <c r="AF42" s="13"/>
      <c r="AG42" s="12">
        <v>0</v>
      </c>
      <c r="AH42" s="12">
        <v>0</v>
      </c>
      <c r="AI42" s="12">
        <v>0</v>
      </c>
      <c r="AJ42" s="12">
        <v>0</v>
      </c>
      <c r="AK42" s="13"/>
      <c r="AL42" s="12">
        <v>0</v>
      </c>
      <c r="AM42" s="12">
        <v>0</v>
      </c>
      <c r="AN42" s="12">
        <v>0</v>
      </c>
      <c r="AO42" s="12">
        <v>0</v>
      </c>
      <c r="AP42" s="13"/>
      <c r="AQ42" s="12">
        <v>0</v>
      </c>
      <c r="AR42" s="12">
        <v>0</v>
      </c>
      <c r="AS42" s="12">
        <v>0</v>
      </c>
      <c r="AT42" s="12">
        <v>0</v>
      </c>
      <c r="AU42" s="13"/>
      <c r="AV42" s="12">
        <v>0</v>
      </c>
      <c r="AW42" s="12">
        <v>0</v>
      </c>
      <c r="AX42" s="12">
        <v>0</v>
      </c>
      <c r="AY42" s="12">
        <v>0</v>
      </c>
      <c r="AZ42" s="13"/>
      <c r="BA42" s="12">
        <v>0</v>
      </c>
      <c r="BB42" s="12">
        <v>0</v>
      </c>
      <c r="BC42" s="12">
        <v>0</v>
      </c>
      <c r="BD42" s="12">
        <v>0</v>
      </c>
      <c r="BE42" s="13"/>
      <c r="BF42" s="12">
        <v>0</v>
      </c>
      <c r="BG42" s="12">
        <v>0</v>
      </c>
      <c r="BH42" s="12">
        <v>0</v>
      </c>
      <c r="BI42" s="12">
        <v>0</v>
      </c>
      <c r="BJ42" s="13"/>
      <c r="BK42" s="12">
        <v>0</v>
      </c>
      <c r="BL42" s="12">
        <v>0</v>
      </c>
      <c r="BM42" s="12">
        <v>0</v>
      </c>
      <c r="BN42" s="12">
        <v>0</v>
      </c>
      <c r="BO42" s="13"/>
      <c r="BP42" s="12">
        <v>0</v>
      </c>
      <c r="BQ42" s="12">
        <v>0</v>
      </c>
      <c r="BR42" s="12">
        <v>0</v>
      </c>
      <c r="BS42" s="12">
        <v>0</v>
      </c>
      <c r="BT42" s="13"/>
      <c r="BU42" s="12">
        <v>0</v>
      </c>
      <c r="BV42" s="12">
        <v>0</v>
      </c>
      <c r="BW42" s="12">
        <v>0</v>
      </c>
      <c r="BX42" s="12">
        <v>0</v>
      </c>
      <c r="BY42" s="13"/>
      <c r="BZ42" s="12">
        <v>0</v>
      </c>
      <c r="CA42" s="12">
        <v>0</v>
      </c>
      <c r="CB42" s="12">
        <v>0</v>
      </c>
      <c r="CC42" s="12">
        <v>0</v>
      </c>
      <c r="CD42" s="13"/>
      <c r="CE42" s="12">
        <v>0</v>
      </c>
      <c r="CF42" s="12">
        <v>0</v>
      </c>
      <c r="CG42" s="12">
        <v>0</v>
      </c>
      <c r="CH42" s="12">
        <v>0</v>
      </c>
      <c r="CI42" s="13"/>
      <c r="CJ42" s="12">
        <v>0</v>
      </c>
      <c r="CK42" s="12">
        <v>0</v>
      </c>
      <c r="CL42" s="12">
        <v>0</v>
      </c>
      <c r="CM42" s="12">
        <v>0</v>
      </c>
      <c r="CN42" s="13"/>
      <c r="CO42" s="12">
        <v>0</v>
      </c>
      <c r="CP42" s="12">
        <v>0</v>
      </c>
      <c r="CQ42" s="12">
        <v>0</v>
      </c>
      <c r="CR42" s="12">
        <v>0</v>
      </c>
      <c r="CS42" s="13"/>
      <c r="CT42" s="12">
        <v>0</v>
      </c>
      <c r="CU42" s="12">
        <v>0</v>
      </c>
      <c r="CV42" s="12">
        <v>0</v>
      </c>
      <c r="CW42" s="12">
        <v>0</v>
      </c>
      <c r="CX42" s="13"/>
      <c r="CY42" s="12">
        <v>0</v>
      </c>
      <c r="CZ42" s="12">
        <v>0</v>
      </c>
      <c r="DA42" s="12">
        <v>0</v>
      </c>
      <c r="DB42" s="12">
        <v>0</v>
      </c>
      <c r="DC42" s="13"/>
      <c r="DD42" s="12">
        <v>0</v>
      </c>
      <c r="DE42" s="12">
        <v>0</v>
      </c>
      <c r="DF42" s="12">
        <v>0</v>
      </c>
      <c r="DG42" s="12">
        <v>0</v>
      </c>
      <c r="DH42" s="13"/>
      <c r="DI42" s="12">
        <v>0</v>
      </c>
      <c r="DJ42" s="12">
        <v>0</v>
      </c>
      <c r="DK42" s="12">
        <v>0</v>
      </c>
      <c r="DL42" s="12">
        <v>0</v>
      </c>
      <c r="DM42" s="13"/>
      <c r="DN42" s="12">
        <v>0</v>
      </c>
      <c r="DO42" s="12">
        <v>0</v>
      </c>
      <c r="DP42" s="12">
        <v>0</v>
      </c>
      <c r="DQ42" s="12">
        <v>0</v>
      </c>
      <c r="DR42" s="13"/>
      <c r="DS42" s="12">
        <v>0</v>
      </c>
      <c r="DT42" s="12">
        <v>0</v>
      </c>
      <c r="DU42" s="12">
        <v>0</v>
      </c>
      <c r="DV42" s="12">
        <v>0</v>
      </c>
      <c r="DW42" s="13"/>
      <c r="DX42" s="12">
        <v>0</v>
      </c>
      <c r="DY42" s="12">
        <v>0</v>
      </c>
      <c r="DZ42" s="12">
        <v>0</v>
      </c>
      <c r="EA42" s="12">
        <v>0</v>
      </c>
      <c r="EB42" s="13"/>
      <c r="EC42" s="12">
        <v>64</v>
      </c>
      <c r="ED42" s="12">
        <v>3200</v>
      </c>
      <c r="EE42" s="12">
        <v>0</v>
      </c>
      <c r="EF42" s="12">
        <v>3200</v>
      </c>
      <c r="EG42" s="13"/>
      <c r="EH42" s="12">
        <v>22980</v>
      </c>
      <c r="EI42" s="12">
        <v>68940</v>
      </c>
      <c r="EJ42" s="12">
        <v>0</v>
      </c>
      <c r="EK42" s="12">
        <v>68940</v>
      </c>
      <c r="EL42" s="13"/>
      <c r="EM42" s="12">
        <v>0</v>
      </c>
      <c r="EN42" s="12">
        <v>0</v>
      </c>
      <c r="EO42" s="12">
        <v>0</v>
      </c>
      <c r="EP42" s="12">
        <v>0</v>
      </c>
      <c r="EQ42" s="13"/>
      <c r="ER42" s="12">
        <v>2792317</v>
      </c>
      <c r="ES42" s="12">
        <v>50000</v>
      </c>
      <c r="ET42" s="12">
        <v>0</v>
      </c>
      <c r="EU42" s="12">
        <v>50000</v>
      </c>
      <c r="EV42" s="13"/>
      <c r="EW42" s="12">
        <v>0</v>
      </c>
      <c r="EX42" s="12">
        <v>0</v>
      </c>
      <c r="EY42" s="12">
        <v>0</v>
      </c>
      <c r="EZ42" s="12">
        <v>0</v>
      </c>
      <c r="FA42" s="13"/>
      <c r="FB42" s="12">
        <v>0</v>
      </c>
      <c r="FC42" s="12">
        <v>12000</v>
      </c>
      <c r="FD42" s="12">
        <v>0</v>
      </c>
      <c r="FE42" s="12">
        <v>12000</v>
      </c>
      <c r="FF42" s="13"/>
      <c r="FG42" s="12">
        <v>0</v>
      </c>
      <c r="FH42" s="12">
        <v>0</v>
      </c>
      <c r="FI42" s="12">
        <v>0</v>
      </c>
      <c r="FJ42" s="12">
        <v>0</v>
      </c>
      <c r="FK42" s="13"/>
      <c r="FL42" s="12">
        <v>11</v>
      </c>
      <c r="FM42" s="12">
        <v>44000</v>
      </c>
      <c r="FN42" s="12">
        <v>0</v>
      </c>
      <c r="FO42" s="12">
        <v>44000</v>
      </c>
      <c r="FP42" s="13"/>
      <c r="FQ42" s="12">
        <v>0</v>
      </c>
      <c r="FR42" s="12">
        <v>0</v>
      </c>
      <c r="FS42" s="12">
        <v>0</v>
      </c>
      <c r="FT42" s="12">
        <v>0</v>
      </c>
      <c r="FU42" s="13"/>
      <c r="FV42" s="12">
        <v>0</v>
      </c>
      <c r="FW42" s="12">
        <v>0</v>
      </c>
      <c r="FX42" s="12">
        <v>0</v>
      </c>
      <c r="FY42" s="12">
        <v>0</v>
      </c>
      <c r="FZ42" s="13"/>
      <c r="GA42" s="12">
        <v>0</v>
      </c>
      <c r="GB42" s="12">
        <v>0</v>
      </c>
      <c r="GC42" s="12">
        <v>0</v>
      </c>
      <c r="GD42" s="12">
        <v>0</v>
      </c>
      <c r="GE42" s="13"/>
      <c r="GF42" s="12">
        <v>91</v>
      </c>
      <c r="GG42" s="12">
        <v>91000</v>
      </c>
      <c r="GH42" s="12">
        <v>0</v>
      </c>
      <c r="GI42" s="12">
        <v>91000</v>
      </c>
      <c r="GJ42" s="13"/>
      <c r="GK42" s="12">
        <v>1</v>
      </c>
      <c r="GL42" s="12">
        <v>13158</v>
      </c>
      <c r="GM42" s="12">
        <v>0</v>
      </c>
      <c r="GN42" s="12">
        <v>13158</v>
      </c>
      <c r="GO42" s="13"/>
      <c r="GP42" s="12">
        <v>0</v>
      </c>
      <c r="GQ42" s="12">
        <v>0</v>
      </c>
      <c r="GR42" s="12">
        <v>0</v>
      </c>
      <c r="GS42" s="12">
        <v>0</v>
      </c>
      <c r="GT42" s="13"/>
      <c r="GU42" s="12">
        <v>0</v>
      </c>
      <c r="GV42" s="12">
        <v>0</v>
      </c>
      <c r="GW42" s="12">
        <v>0</v>
      </c>
      <c r="GX42" s="12">
        <v>0</v>
      </c>
      <c r="GY42" s="13"/>
      <c r="GZ42" s="12">
        <v>0</v>
      </c>
      <c r="HA42" s="12">
        <v>0</v>
      </c>
      <c r="HB42" s="12">
        <v>0</v>
      </c>
      <c r="HC42" s="12">
        <v>0</v>
      </c>
      <c r="HD42" s="13"/>
      <c r="HE42" s="12">
        <v>0</v>
      </c>
      <c r="HF42" s="12">
        <v>0</v>
      </c>
      <c r="HG42" s="12">
        <v>0</v>
      </c>
      <c r="HH42" s="12">
        <v>0</v>
      </c>
      <c r="HI42" s="13"/>
      <c r="HJ42" s="12">
        <v>0</v>
      </c>
      <c r="HK42" s="12">
        <v>0</v>
      </c>
      <c r="HL42" s="12">
        <v>0</v>
      </c>
      <c r="HM42" s="12">
        <v>0</v>
      </c>
      <c r="HN42" s="13"/>
      <c r="HO42" s="12">
        <v>0</v>
      </c>
      <c r="HP42" s="12">
        <v>0</v>
      </c>
      <c r="HQ42" s="12">
        <v>0</v>
      </c>
      <c r="HR42" s="12">
        <v>0</v>
      </c>
      <c r="HS42" s="13"/>
      <c r="HT42" s="12">
        <v>0</v>
      </c>
      <c r="HU42" s="12">
        <v>0</v>
      </c>
      <c r="HV42" s="12">
        <v>0</v>
      </c>
      <c r="HW42" s="12">
        <v>0</v>
      </c>
      <c r="HX42" s="13"/>
      <c r="HY42" s="12">
        <v>0</v>
      </c>
      <c r="HZ42" s="12">
        <v>0</v>
      </c>
      <c r="IA42" s="12">
        <v>0</v>
      </c>
      <c r="IB42" s="12">
        <v>0</v>
      </c>
      <c r="IC42" s="13"/>
      <c r="ID42" s="12">
        <v>0</v>
      </c>
      <c r="IE42" s="12">
        <v>0</v>
      </c>
      <c r="IF42" s="12">
        <v>0</v>
      </c>
      <c r="IG42" s="12">
        <v>0</v>
      </c>
      <c r="IH42" s="13"/>
      <c r="II42" s="12">
        <v>0</v>
      </c>
      <c r="IJ42" s="12">
        <v>0</v>
      </c>
      <c r="IK42" s="12">
        <v>0</v>
      </c>
      <c r="IL42" s="12">
        <v>0</v>
      </c>
      <c r="IM42" s="13"/>
      <c r="IN42" s="12">
        <v>0</v>
      </c>
      <c r="IO42" s="12">
        <v>0</v>
      </c>
      <c r="IP42" s="12">
        <v>0</v>
      </c>
      <c r="IQ42" s="12">
        <v>0</v>
      </c>
      <c r="IR42" s="13"/>
      <c r="IS42" s="12">
        <v>0</v>
      </c>
      <c r="IT42" s="12">
        <v>0</v>
      </c>
      <c r="IU42" s="12">
        <v>0</v>
      </c>
      <c r="IV42" s="12">
        <v>0</v>
      </c>
      <c r="IW42" s="13"/>
      <c r="IX42" s="12">
        <v>0</v>
      </c>
      <c r="IY42" s="12">
        <v>282298</v>
      </c>
      <c r="IZ42" s="12">
        <v>0</v>
      </c>
      <c r="JA42" s="12">
        <v>282298</v>
      </c>
      <c r="JB42" s="13"/>
    </row>
    <row r="43" spans="1:264" hidden="1">
      <c r="A43" s="10">
        <v>37</v>
      </c>
      <c r="B43" s="11" t="s">
        <v>39</v>
      </c>
      <c r="C43" s="12">
        <v>0</v>
      </c>
      <c r="D43" s="12">
        <v>0</v>
      </c>
      <c r="E43" s="12">
        <v>0</v>
      </c>
      <c r="F43" s="12">
        <v>0</v>
      </c>
      <c r="G43" s="13"/>
      <c r="H43" s="12">
        <v>0</v>
      </c>
      <c r="I43" s="12">
        <v>0</v>
      </c>
      <c r="J43" s="12">
        <v>0</v>
      </c>
      <c r="K43" s="12">
        <v>0</v>
      </c>
      <c r="L43" s="13"/>
      <c r="M43" s="12">
        <v>0</v>
      </c>
      <c r="N43" s="12">
        <v>0</v>
      </c>
      <c r="O43" s="12">
        <v>0</v>
      </c>
      <c r="P43" s="12">
        <v>0</v>
      </c>
      <c r="Q43" s="13"/>
      <c r="R43" s="12">
        <v>0</v>
      </c>
      <c r="S43" s="12">
        <v>0</v>
      </c>
      <c r="T43" s="12">
        <v>0</v>
      </c>
      <c r="U43" s="12">
        <v>0</v>
      </c>
      <c r="V43" s="13"/>
      <c r="W43" s="12">
        <v>0</v>
      </c>
      <c r="X43" s="12">
        <v>0</v>
      </c>
      <c r="Y43" s="12">
        <v>0</v>
      </c>
      <c r="Z43" s="12">
        <v>0</v>
      </c>
      <c r="AA43" s="13"/>
      <c r="AB43" s="12">
        <v>0</v>
      </c>
      <c r="AC43" s="12">
        <v>0</v>
      </c>
      <c r="AD43" s="12">
        <v>0</v>
      </c>
      <c r="AE43" s="12">
        <v>0</v>
      </c>
      <c r="AF43" s="13"/>
      <c r="AG43" s="12">
        <v>0</v>
      </c>
      <c r="AH43" s="12">
        <v>0</v>
      </c>
      <c r="AI43" s="12">
        <v>0</v>
      </c>
      <c r="AJ43" s="12">
        <v>0</v>
      </c>
      <c r="AK43" s="13"/>
      <c r="AL43" s="12">
        <v>0</v>
      </c>
      <c r="AM43" s="12">
        <v>0</v>
      </c>
      <c r="AN43" s="12">
        <v>0</v>
      </c>
      <c r="AO43" s="12">
        <v>0</v>
      </c>
      <c r="AP43" s="13"/>
      <c r="AQ43" s="12">
        <v>0</v>
      </c>
      <c r="AR43" s="12">
        <v>0</v>
      </c>
      <c r="AS43" s="12">
        <v>0</v>
      </c>
      <c r="AT43" s="12">
        <v>0</v>
      </c>
      <c r="AU43" s="13"/>
      <c r="AV43" s="12">
        <v>0</v>
      </c>
      <c r="AW43" s="12">
        <v>0</v>
      </c>
      <c r="AX43" s="12">
        <v>0</v>
      </c>
      <c r="AY43" s="12">
        <v>0</v>
      </c>
      <c r="AZ43" s="13"/>
      <c r="BA43" s="12">
        <v>0</v>
      </c>
      <c r="BB43" s="12">
        <v>0</v>
      </c>
      <c r="BC43" s="12">
        <v>0</v>
      </c>
      <c r="BD43" s="12">
        <v>0</v>
      </c>
      <c r="BE43" s="13"/>
      <c r="BF43" s="12">
        <v>0</v>
      </c>
      <c r="BG43" s="12">
        <v>0</v>
      </c>
      <c r="BH43" s="12">
        <v>0</v>
      </c>
      <c r="BI43" s="12">
        <v>0</v>
      </c>
      <c r="BJ43" s="13"/>
      <c r="BK43" s="12">
        <v>0</v>
      </c>
      <c r="BL43" s="12">
        <v>0</v>
      </c>
      <c r="BM43" s="12">
        <v>0</v>
      </c>
      <c r="BN43" s="12">
        <v>0</v>
      </c>
      <c r="BO43" s="13"/>
      <c r="BP43" s="12">
        <v>0</v>
      </c>
      <c r="BQ43" s="12">
        <v>0</v>
      </c>
      <c r="BR43" s="12">
        <v>0</v>
      </c>
      <c r="BS43" s="12">
        <v>0</v>
      </c>
      <c r="BT43" s="13"/>
      <c r="BU43" s="12">
        <v>0</v>
      </c>
      <c r="BV43" s="12">
        <v>0</v>
      </c>
      <c r="BW43" s="12">
        <v>0</v>
      </c>
      <c r="BX43" s="12">
        <v>0</v>
      </c>
      <c r="BY43" s="13"/>
      <c r="BZ43" s="12">
        <v>0</v>
      </c>
      <c r="CA43" s="12">
        <v>0</v>
      </c>
      <c r="CB43" s="12">
        <v>0</v>
      </c>
      <c r="CC43" s="12">
        <v>0</v>
      </c>
      <c r="CD43" s="13"/>
      <c r="CE43" s="12">
        <v>0</v>
      </c>
      <c r="CF43" s="12">
        <v>0</v>
      </c>
      <c r="CG43" s="12">
        <v>0</v>
      </c>
      <c r="CH43" s="12">
        <v>0</v>
      </c>
      <c r="CI43" s="13"/>
      <c r="CJ43" s="12">
        <v>0</v>
      </c>
      <c r="CK43" s="12">
        <v>0</v>
      </c>
      <c r="CL43" s="12">
        <v>0</v>
      </c>
      <c r="CM43" s="12">
        <v>0</v>
      </c>
      <c r="CN43" s="13"/>
      <c r="CO43" s="12">
        <v>0</v>
      </c>
      <c r="CP43" s="12">
        <v>0</v>
      </c>
      <c r="CQ43" s="12">
        <v>0</v>
      </c>
      <c r="CR43" s="12">
        <v>0</v>
      </c>
      <c r="CS43" s="13"/>
      <c r="CT43" s="12">
        <v>0</v>
      </c>
      <c r="CU43" s="12">
        <v>0</v>
      </c>
      <c r="CV43" s="12">
        <v>0</v>
      </c>
      <c r="CW43" s="12">
        <v>0</v>
      </c>
      <c r="CX43" s="13"/>
      <c r="CY43" s="12">
        <v>0</v>
      </c>
      <c r="CZ43" s="12">
        <v>0</v>
      </c>
      <c r="DA43" s="12">
        <v>0</v>
      </c>
      <c r="DB43" s="12">
        <v>0</v>
      </c>
      <c r="DC43" s="13"/>
      <c r="DD43" s="12">
        <v>0</v>
      </c>
      <c r="DE43" s="12">
        <v>0</v>
      </c>
      <c r="DF43" s="12">
        <v>0</v>
      </c>
      <c r="DG43" s="12">
        <v>0</v>
      </c>
      <c r="DH43" s="13"/>
      <c r="DI43" s="12">
        <v>0</v>
      </c>
      <c r="DJ43" s="12">
        <v>0</v>
      </c>
      <c r="DK43" s="12">
        <v>0</v>
      </c>
      <c r="DL43" s="12">
        <v>0</v>
      </c>
      <c r="DM43" s="13"/>
      <c r="DN43" s="12">
        <v>0</v>
      </c>
      <c r="DO43" s="12">
        <v>0</v>
      </c>
      <c r="DP43" s="12">
        <v>0</v>
      </c>
      <c r="DQ43" s="12">
        <v>0</v>
      </c>
      <c r="DR43" s="13"/>
      <c r="DS43" s="12">
        <v>0</v>
      </c>
      <c r="DT43" s="12">
        <v>0</v>
      </c>
      <c r="DU43" s="12">
        <v>0</v>
      </c>
      <c r="DV43" s="12">
        <v>0</v>
      </c>
      <c r="DW43" s="13"/>
      <c r="DX43" s="12">
        <v>0</v>
      </c>
      <c r="DY43" s="12">
        <v>0</v>
      </c>
      <c r="DZ43" s="12">
        <v>0</v>
      </c>
      <c r="EA43" s="12">
        <v>0</v>
      </c>
      <c r="EB43" s="13"/>
      <c r="EC43" s="12">
        <v>160</v>
      </c>
      <c r="ED43" s="12">
        <v>8000</v>
      </c>
      <c r="EE43" s="12">
        <v>0</v>
      </c>
      <c r="EF43" s="12">
        <v>8000</v>
      </c>
      <c r="EG43" s="13"/>
      <c r="EH43" s="12">
        <v>35184</v>
      </c>
      <c r="EI43" s="12">
        <v>105552</v>
      </c>
      <c r="EJ43" s="12">
        <v>0</v>
      </c>
      <c r="EK43" s="12">
        <v>105552</v>
      </c>
      <c r="EL43" s="13"/>
      <c r="EM43" s="12">
        <v>0</v>
      </c>
      <c r="EN43" s="12">
        <v>0</v>
      </c>
      <c r="EO43" s="12">
        <v>0</v>
      </c>
      <c r="EP43" s="12">
        <v>0</v>
      </c>
      <c r="EQ43" s="13"/>
      <c r="ER43" s="12">
        <v>4379760</v>
      </c>
      <c r="ES43" s="12">
        <v>80000</v>
      </c>
      <c r="ET43" s="12">
        <v>0</v>
      </c>
      <c r="EU43" s="12">
        <v>80000</v>
      </c>
      <c r="EV43" s="13"/>
      <c r="EW43" s="12">
        <v>0</v>
      </c>
      <c r="EX43" s="12">
        <v>0</v>
      </c>
      <c r="EY43" s="12">
        <v>0</v>
      </c>
      <c r="EZ43" s="12">
        <v>0</v>
      </c>
      <c r="FA43" s="13"/>
      <c r="FB43" s="12">
        <v>0</v>
      </c>
      <c r="FC43" s="12">
        <v>17000</v>
      </c>
      <c r="FD43" s="12">
        <v>0</v>
      </c>
      <c r="FE43" s="12">
        <v>17000</v>
      </c>
      <c r="FF43" s="13"/>
      <c r="FG43" s="12">
        <v>0</v>
      </c>
      <c r="FH43" s="12">
        <v>0</v>
      </c>
      <c r="FI43" s="12">
        <v>0</v>
      </c>
      <c r="FJ43" s="12">
        <v>0</v>
      </c>
      <c r="FK43" s="13"/>
      <c r="FL43" s="12">
        <v>16</v>
      </c>
      <c r="FM43" s="12">
        <v>64000</v>
      </c>
      <c r="FN43" s="12">
        <v>0</v>
      </c>
      <c r="FO43" s="12">
        <v>64000</v>
      </c>
      <c r="FP43" s="13"/>
      <c r="FQ43" s="12">
        <v>0</v>
      </c>
      <c r="FR43" s="12">
        <v>0</v>
      </c>
      <c r="FS43" s="12">
        <v>0</v>
      </c>
      <c r="FT43" s="12">
        <v>0</v>
      </c>
      <c r="FU43" s="13"/>
      <c r="FV43" s="12">
        <v>0</v>
      </c>
      <c r="FW43" s="12">
        <v>0</v>
      </c>
      <c r="FX43" s="12">
        <v>0</v>
      </c>
      <c r="FY43" s="12">
        <v>0</v>
      </c>
      <c r="FZ43" s="13"/>
      <c r="GA43" s="12">
        <v>0</v>
      </c>
      <c r="GB43" s="12">
        <v>0</v>
      </c>
      <c r="GC43" s="12">
        <v>0</v>
      </c>
      <c r="GD43" s="12">
        <v>0</v>
      </c>
      <c r="GE43" s="13"/>
      <c r="GF43" s="12">
        <v>160</v>
      </c>
      <c r="GG43" s="12">
        <v>160000</v>
      </c>
      <c r="GH43" s="12">
        <v>0</v>
      </c>
      <c r="GI43" s="12">
        <v>160000</v>
      </c>
      <c r="GJ43" s="13"/>
      <c r="GK43" s="12">
        <v>1</v>
      </c>
      <c r="GL43" s="12">
        <v>13158</v>
      </c>
      <c r="GM43" s="12">
        <v>0</v>
      </c>
      <c r="GN43" s="12">
        <v>13158</v>
      </c>
      <c r="GO43" s="13"/>
      <c r="GP43" s="12">
        <v>0</v>
      </c>
      <c r="GQ43" s="12">
        <v>0</v>
      </c>
      <c r="GR43" s="12">
        <v>0</v>
      </c>
      <c r="GS43" s="12">
        <v>0</v>
      </c>
      <c r="GT43" s="13"/>
      <c r="GU43" s="12">
        <v>0</v>
      </c>
      <c r="GV43" s="12">
        <v>0</v>
      </c>
      <c r="GW43" s="12">
        <v>0</v>
      </c>
      <c r="GX43" s="12">
        <v>0</v>
      </c>
      <c r="GY43" s="13"/>
      <c r="GZ43" s="12">
        <v>0</v>
      </c>
      <c r="HA43" s="12">
        <v>0</v>
      </c>
      <c r="HB43" s="12">
        <v>0</v>
      </c>
      <c r="HC43" s="12">
        <v>0</v>
      </c>
      <c r="HD43" s="13"/>
      <c r="HE43" s="12">
        <v>0</v>
      </c>
      <c r="HF43" s="12">
        <v>0</v>
      </c>
      <c r="HG43" s="12">
        <v>0</v>
      </c>
      <c r="HH43" s="12">
        <v>0</v>
      </c>
      <c r="HI43" s="13"/>
      <c r="HJ43" s="12">
        <v>0</v>
      </c>
      <c r="HK43" s="12">
        <v>0</v>
      </c>
      <c r="HL43" s="12">
        <v>0</v>
      </c>
      <c r="HM43" s="12">
        <v>0</v>
      </c>
      <c r="HN43" s="13"/>
      <c r="HO43" s="12">
        <v>0</v>
      </c>
      <c r="HP43" s="12">
        <v>0</v>
      </c>
      <c r="HQ43" s="12">
        <v>0</v>
      </c>
      <c r="HR43" s="12">
        <v>0</v>
      </c>
      <c r="HS43" s="13"/>
      <c r="HT43" s="12">
        <v>0</v>
      </c>
      <c r="HU43" s="12">
        <v>0</v>
      </c>
      <c r="HV43" s="12">
        <v>0</v>
      </c>
      <c r="HW43" s="12">
        <v>0</v>
      </c>
      <c r="HX43" s="13"/>
      <c r="HY43" s="12">
        <v>0</v>
      </c>
      <c r="HZ43" s="12">
        <v>0</v>
      </c>
      <c r="IA43" s="12">
        <v>0</v>
      </c>
      <c r="IB43" s="12">
        <v>0</v>
      </c>
      <c r="IC43" s="13"/>
      <c r="ID43" s="12">
        <v>0</v>
      </c>
      <c r="IE43" s="12">
        <v>0</v>
      </c>
      <c r="IF43" s="12">
        <v>0</v>
      </c>
      <c r="IG43" s="12">
        <v>0</v>
      </c>
      <c r="IH43" s="13"/>
      <c r="II43" s="12">
        <v>0</v>
      </c>
      <c r="IJ43" s="12">
        <v>0</v>
      </c>
      <c r="IK43" s="12">
        <v>0</v>
      </c>
      <c r="IL43" s="12">
        <v>0</v>
      </c>
      <c r="IM43" s="13"/>
      <c r="IN43" s="12">
        <v>0</v>
      </c>
      <c r="IO43" s="12">
        <v>0</v>
      </c>
      <c r="IP43" s="12">
        <v>0</v>
      </c>
      <c r="IQ43" s="12">
        <v>0</v>
      </c>
      <c r="IR43" s="13"/>
      <c r="IS43" s="12">
        <v>0</v>
      </c>
      <c r="IT43" s="12">
        <v>0</v>
      </c>
      <c r="IU43" s="12">
        <v>0</v>
      </c>
      <c r="IV43" s="12">
        <v>0</v>
      </c>
      <c r="IW43" s="13"/>
      <c r="IX43" s="12">
        <v>0</v>
      </c>
      <c r="IY43" s="12">
        <v>447710</v>
      </c>
      <c r="IZ43" s="12">
        <v>0</v>
      </c>
      <c r="JA43" s="12">
        <v>447710</v>
      </c>
      <c r="JB43" s="13"/>
    </row>
    <row r="44" spans="1:264" hidden="1">
      <c r="A44" s="10">
        <v>38</v>
      </c>
      <c r="B44" s="11" t="s">
        <v>40</v>
      </c>
      <c r="C44" s="12">
        <v>0</v>
      </c>
      <c r="D44" s="12">
        <v>0</v>
      </c>
      <c r="E44" s="12">
        <v>0</v>
      </c>
      <c r="F44" s="12">
        <v>0</v>
      </c>
      <c r="G44" s="13"/>
      <c r="H44" s="12">
        <v>0</v>
      </c>
      <c r="I44" s="12">
        <v>0</v>
      </c>
      <c r="J44" s="12">
        <v>0</v>
      </c>
      <c r="K44" s="12">
        <v>0</v>
      </c>
      <c r="L44" s="13"/>
      <c r="M44" s="12">
        <v>0</v>
      </c>
      <c r="N44" s="12">
        <v>0</v>
      </c>
      <c r="O44" s="12">
        <v>0</v>
      </c>
      <c r="P44" s="12">
        <v>0</v>
      </c>
      <c r="Q44" s="13"/>
      <c r="R44" s="12">
        <v>0</v>
      </c>
      <c r="S44" s="12">
        <v>0</v>
      </c>
      <c r="T44" s="12">
        <v>0</v>
      </c>
      <c r="U44" s="12">
        <v>0</v>
      </c>
      <c r="V44" s="13"/>
      <c r="W44" s="12">
        <v>0</v>
      </c>
      <c r="X44" s="12">
        <v>0</v>
      </c>
      <c r="Y44" s="12">
        <v>0</v>
      </c>
      <c r="Z44" s="12">
        <v>0</v>
      </c>
      <c r="AA44" s="13"/>
      <c r="AB44" s="12">
        <v>0</v>
      </c>
      <c r="AC44" s="12">
        <v>0</v>
      </c>
      <c r="AD44" s="12">
        <v>0</v>
      </c>
      <c r="AE44" s="12">
        <v>0</v>
      </c>
      <c r="AF44" s="13"/>
      <c r="AG44" s="12">
        <v>0</v>
      </c>
      <c r="AH44" s="12">
        <v>0</v>
      </c>
      <c r="AI44" s="12">
        <v>0</v>
      </c>
      <c r="AJ44" s="12">
        <v>0</v>
      </c>
      <c r="AK44" s="13"/>
      <c r="AL44" s="12">
        <v>0</v>
      </c>
      <c r="AM44" s="12">
        <v>0</v>
      </c>
      <c r="AN44" s="12">
        <v>0</v>
      </c>
      <c r="AO44" s="12">
        <v>0</v>
      </c>
      <c r="AP44" s="13"/>
      <c r="AQ44" s="12">
        <v>0</v>
      </c>
      <c r="AR44" s="12">
        <v>0</v>
      </c>
      <c r="AS44" s="12">
        <v>0</v>
      </c>
      <c r="AT44" s="12">
        <v>0</v>
      </c>
      <c r="AU44" s="13"/>
      <c r="AV44" s="12">
        <v>0</v>
      </c>
      <c r="AW44" s="12">
        <v>0</v>
      </c>
      <c r="AX44" s="12">
        <v>0</v>
      </c>
      <c r="AY44" s="12">
        <v>0</v>
      </c>
      <c r="AZ44" s="13"/>
      <c r="BA44" s="12">
        <v>0</v>
      </c>
      <c r="BB44" s="12">
        <v>0</v>
      </c>
      <c r="BC44" s="12">
        <v>0</v>
      </c>
      <c r="BD44" s="12">
        <v>0</v>
      </c>
      <c r="BE44" s="13"/>
      <c r="BF44" s="12">
        <v>0</v>
      </c>
      <c r="BG44" s="12">
        <v>0</v>
      </c>
      <c r="BH44" s="12">
        <v>0</v>
      </c>
      <c r="BI44" s="12">
        <v>0</v>
      </c>
      <c r="BJ44" s="13"/>
      <c r="BK44" s="12">
        <v>0</v>
      </c>
      <c r="BL44" s="12">
        <v>0</v>
      </c>
      <c r="BM44" s="12">
        <v>0</v>
      </c>
      <c r="BN44" s="12">
        <v>0</v>
      </c>
      <c r="BO44" s="13"/>
      <c r="BP44" s="12">
        <v>0</v>
      </c>
      <c r="BQ44" s="12">
        <v>0</v>
      </c>
      <c r="BR44" s="12">
        <v>0</v>
      </c>
      <c r="BS44" s="12">
        <v>0</v>
      </c>
      <c r="BT44" s="13"/>
      <c r="BU44" s="12">
        <v>0</v>
      </c>
      <c r="BV44" s="12">
        <v>0</v>
      </c>
      <c r="BW44" s="12">
        <v>0</v>
      </c>
      <c r="BX44" s="12">
        <v>0</v>
      </c>
      <c r="BY44" s="13"/>
      <c r="BZ44" s="12">
        <v>0</v>
      </c>
      <c r="CA44" s="12">
        <v>0</v>
      </c>
      <c r="CB44" s="12">
        <v>0</v>
      </c>
      <c r="CC44" s="12">
        <v>0</v>
      </c>
      <c r="CD44" s="13"/>
      <c r="CE44" s="12">
        <v>0</v>
      </c>
      <c r="CF44" s="12">
        <v>0</v>
      </c>
      <c r="CG44" s="12">
        <v>0</v>
      </c>
      <c r="CH44" s="12">
        <v>0</v>
      </c>
      <c r="CI44" s="13"/>
      <c r="CJ44" s="12">
        <v>0</v>
      </c>
      <c r="CK44" s="12">
        <v>0</v>
      </c>
      <c r="CL44" s="12">
        <v>0</v>
      </c>
      <c r="CM44" s="12">
        <v>0</v>
      </c>
      <c r="CN44" s="13"/>
      <c r="CO44" s="12">
        <v>0</v>
      </c>
      <c r="CP44" s="12">
        <v>0</v>
      </c>
      <c r="CQ44" s="12">
        <v>0</v>
      </c>
      <c r="CR44" s="12">
        <v>0</v>
      </c>
      <c r="CS44" s="13"/>
      <c r="CT44" s="12">
        <v>0</v>
      </c>
      <c r="CU44" s="12">
        <v>0</v>
      </c>
      <c r="CV44" s="12">
        <v>0</v>
      </c>
      <c r="CW44" s="12">
        <v>0</v>
      </c>
      <c r="CX44" s="13"/>
      <c r="CY44" s="12">
        <v>0</v>
      </c>
      <c r="CZ44" s="12">
        <v>0</v>
      </c>
      <c r="DA44" s="12">
        <v>0</v>
      </c>
      <c r="DB44" s="12">
        <v>0</v>
      </c>
      <c r="DC44" s="13"/>
      <c r="DD44" s="12">
        <v>0</v>
      </c>
      <c r="DE44" s="12">
        <v>0</v>
      </c>
      <c r="DF44" s="12">
        <v>0</v>
      </c>
      <c r="DG44" s="12">
        <v>0</v>
      </c>
      <c r="DH44" s="13"/>
      <c r="DI44" s="12">
        <v>0</v>
      </c>
      <c r="DJ44" s="12">
        <v>0</v>
      </c>
      <c r="DK44" s="12">
        <v>0</v>
      </c>
      <c r="DL44" s="12">
        <v>0</v>
      </c>
      <c r="DM44" s="13"/>
      <c r="DN44" s="12">
        <v>0</v>
      </c>
      <c r="DO44" s="12">
        <v>0</v>
      </c>
      <c r="DP44" s="12">
        <v>0</v>
      </c>
      <c r="DQ44" s="12">
        <v>0</v>
      </c>
      <c r="DR44" s="13"/>
      <c r="DS44" s="12">
        <v>0</v>
      </c>
      <c r="DT44" s="12">
        <v>0</v>
      </c>
      <c r="DU44" s="12">
        <v>0</v>
      </c>
      <c r="DV44" s="12">
        <v>0</v>
      </c>
      <c r="DW44" s="13"/>
      <c r="DX44" s="12">
        <v>0</v>
      </c>
      <c r="DY44" s="12">
        <v>0</v>
      </c>
      <c r="DZ44" s="12">
        <v>0</v>
      </c>
      <c r="EA44" s="12">
        <v>0</v>
      </c>
      <c r="EB44" s="13"/>
      <c r="EC44" s="12">
        <v>352</v>
      </c>
      <c r="ED44" s="12">
        <v>17600</v>
      </c>
      <c r="EE44" s="12">
        <v>0</v>
      </c>
      <c r="EF44" s="12">
        <v>17600</v>
      </c>
      <c r="EG44" s="13"/>
      <c r="EH44" s="12">
        <v>36948</v>
      </c>
      <c r="EI44" s="12">
        <v>110844</v>
      </c>
      <c r="EJ44" s="12">
        <v>0</v>
      </c>
      <c r="EK44" s="12">
        <v>110844</v>
      </c>
      <c r="EL44" s="13"/>
      <c r="EM44" s="12">
        <v>0</v>
      </c>
      <c r="EN44" s="12">
        <v>0</v>
      </c>
      <c r="EO44" s="12">
        <v>0</v>
      </c>
      <c r="EP44" s="12">
        <v>0</v>
      </c>
      <c r="EQ44" s="13"/>
      <c r="ER44" s="12">
        <v>4926963</v>
      </c>
      <c r="ES44" s="12">
        <v>80000</v>
      </c>
      <c r="ET44" s="12">
        <v>0</v>
      </c>
      <c r="EU44" s="12">
        <v>80000</v>
      </c>
      <c r="EV44" s="13"/>
      <c r="EW44" s="12">
        <v>0</v>
      </c>
      <c r="EX44" s="12">
        <v>0</v>
      </c>
      <c r="EY44" s="12">
        <v>0</v>
      </c>
      <c r="EZ44" s="12">
        <v>0</v>
      </c>
      <c r="FA44" s="13"/>
      <c r="FB44" s="12">
        <v>0</v>
      </c>
      <c r="FC44" s="12">
        <v>19000</v>
      </c>
      <c r="FD44" s="12">
        <v>0</v>
      </c>
      <c r="FE44" s="12">
        <v>19000</v>
      </c>
      <c r="FF44" s="13"/>
      <c r="FG44" s="12">
        <v>0</v>
      </c>
      <c r="FH44" s="12">
        <v>0</v>
      </c>
      <c r="FI44" s="12">
        <v>0</v>
      </c>
      <c r="FJ44" s="12">
        <v>0</v>
      </c>
      <c r="FK44" s="13"/>
      <c r="FL44" s="12">
        <v>18</v>
      </c>
      <c r="FM44" s="12">
        <v>72000</v>
      </c>
      <c r="FN44" s="12">
        <v>0</v>
      </c>
      <c r="FO44" s="12">
        <v>72000</v>
      </c>
      <c r="FP44" s="13"/>
      <c r="FQ44" s="12">
        <v>0</v>
      </c>
      <c r="FR44" s="12">
        <v>0</v>
      </c>
      <c r="FS44" s="12">
        <v>0</v>
      </c>
      <c r="FT44" s="12">
        <v>0</v>
      </c>
      <c r="FU44" s="13"/>
      <c r="FV44" s="12">
        <v>0</v>
      </c>
      <c r="FW44" s="12">
        <v>0</v>
      </c>
      <c r="FX44" s="12">
        <v>0</v>
      </c>
      <c r="FY44" s="12">
        <v>0</v>
      </c>
      <c r="FZ44" s="13"/>
      <c r="GA44" s="12">
        <v>0</v>
      </c>
      <c r="GB44" s="12">
        <v>0</v>
      </c>
      <c r="GC44" s="12">
        <v>0</v>
      </c>
      <c r="GD44" s="12">
        <v>0</v>
      </c>
      <c r="GE44" s="13"/>
      <c r="GF44" s="12">
        <v>227</v>
      </c>
      <c r="GG44" s="12">
        <v>227000</v>
      </c>
      <c r="GH44" s="12">
        <v>0</v>
      </c>
      <c r="GI44" s="12">
        <v>227000</v>
      </c>
      <c r="GJ44" s="13"/>
      <c r="GK44" s="12">
        <v>1</v>
      </c>
      <c r="GL44" s="12">
        <v>13158</v>
      </c>
      <c r="GM44" s="12">
        <v>0</v>
      </c>
      <c r="GN44" s="12">
        <v>13158</v>
      </c>
      <c r="GO44" s="13"/>
      <c r="GP44" s="12">
        <v>0</v>
      </c>
      <c r="GQ44" s="12">
        <v>0</v>
      </c>
      <c r="GR44" s="12">
        <v>0</v>
      </c>
      <c r="GS44" s="12">
        <v>0</v>
      </c>
      <c r="GT44" s="13"/>
      <c r="GU44" s="12">
        <v>0</v>
      </c>
      <c r="GV44" s="12">
        <v>0</v>
      </c>
      <c r="GW44" s="12">
        <v>0</v>
      </c>
      <c r="GX44" s="12">
        <v>0</v>
      </c>
      <c r="GY44" s="13"/>
      <c r="GZ44" s="12">
        <v>0</v>
      </c>
      <c r="HA44" s="12">
        <v>0</v>
      </c>
      <c r="HB44" s="12">
        <v>0</v>
      </c>
      <c r="HC44" s="12">
        <v>0</v>
      </c>
      <c r="HD44" s="13"/>
      <c r="HE44" s="12">
        <v>0</v>
      </c>
      <c r="HF44" s="12">
        <v>0</v>
      </c>
      <c r="HG44" s="12">
        <v>0</v>
      </c>
      <c r="HH44" s="12">
        <v>0</v>
      </c>
      <c r="HI44" s="13"/>
      <c r="HJ44" s="12">
        <v>0</v>
      </c>
      <c r="HK44" s="12">
        <v>0</v>
      </c>
      <c r="HL44" s="12">
        <v>0</v>
      </c>
      <c r="HM44" s="12">
        <v>0</v>
      </c>
      <c r="HN44" s="13"/>
      <c r="HO44" s="12">
        <v>0</v>
      </c>
      <c r="HP44" s="12">
        <v>0</v>
      </c>
      <c r="HQ44" s="12">
        <v>0</v>
      </c>
      <c r="HR44" s="12">
        <v>0</v>
      </c>
      <c r="HS44" s="13"/>
      <c r="HT44" s="12">
        <v>0</v>
      </c>
      <c r="HU44" s="12">
        <v>0</v>
      </c>
      <c r="HV44" s="12">
        <v>0</v>
      </c>
      <c r="HW44" s="12">
        <v>0</v>
      </c>
      <c r="HX44" s="13"/>
      <c r="HY44" s="12">
        <v>0</v>
      </c>
      <c r="HZ44" s="12">
        <v>0</v>
      </c>
      <c r="IA44" s="12">
        <v>0</v>
      </c>
      <c r="IB44" s="12">
        <v>0</v>
      </c>
      <c r="IC44" s="13"/>
      <c r="ID44" s="12">
        <v>0</v>
      </c>
      <c r="IE44" s="12">
        <v>0</v>
      </c>
      <c r="IF44" s="12">
        <v>0</v>
      </c>
      <c r="IG44" s="12">
        <v>0</v>
      </c>
      <c r="IH44" s="13"/>
      <c r="II44" s="12">
        <v>0</v>
      </c>
      <c r="IJ44" s="12">
        <v>0</v>
      </c>
      <c r="IK44" s="12">
        <v>0</v>
      </c>
      <c r="IL44" s="12">
        <v>0</v>
      </c>
      <c r="IM44" s="13"/>
      <c r="IN44" s="12">
        <v>0</v>
      </c>
      <c r="IO44" s="12">
        <v>0</v>
      </c>
      <c r="IP44" s="12">
        <v>0</v>
      </c>
      <c r="IQ44" s="12">
        <v>0</v>
      </c>
      <c r="IR44" s="13"/>
      <c r="IS44" s="12">
        <v>0</v>
      </c>
      <c r="IT44" s="12">
        <v>0</v>
      </c>
      <c r="IU44" s="12">
        <v>0</v>
      </c>
      <c r="IV44" s="12">
        <v>0</v>
      </c>
      <c r="IW44" s="13"/>
      <c r="IX44" s="12">
        <v>0</v>
      </c>
      <c r="IY44" s="12">
        <v>539602</v>
      </c>
      <c r="IZ44" s="12">
        <v>0</v>
      </c>
      <c r="JA44" s="12">
        <v>539602</v>
      </c>
      <c r="JB44" s="13"/>
    </row>
    <row r="45" spans="1:264" hidden="1">
      <c r="A45" s="10">
        <v>39</v>
      </c>
      <c r="B45" s="11" t="s">
        <v>55</v>
      </c>
      <c r="C45" s="12">
        <v>0</v>
      </c>
      <c r="D45" s="12">
        <v>0</v>
      </c>
      <c r="E45" s="12">
        <v>0</v>
      </c>
      <c r="F45" s="12">
        <v>0</v>
      </c>
      <c r="G45" s="13"/>
      <c r="H45" s="12">
        <v>0</v>
      </c>
      <c r="I45" s="12">
        <v>0</v>
      </c>
      <c r="J45" s="12">
        <v>0</v>
      </c>
      <c r="K45" s="12">
        <v>0</v>
      </c>
      <c r="L45" s="13"/>
      <c r="M45" s="12">
        <v>0</v>
      </c>
      <c r="N45" s="12">
        <v>0</v>
      </c>
      <c r="O45" s="12">
        <v>0</v>
      </c>
      <c r="P45" s="12">
        <v>0</v>
      </c>
      <c r="Q45" s="13"/>
      <c r="R45" s="12">
        <v>0</v>
      </c>
      <c r="S45" s="12">
        <v>0</v>
      </c>
      <c r="T45" s="12">
        <v>0</v>
      </c>
      <c r="U45" s="12">
        <v>0</v>
      </c>
      <c r="V45" s="13"/>
      <c r="W45" s="12">
        <v>0</v>
      </c>
      <c r="X45" s="12">
        <v>0</v>
      </c>
      <c r="Y45" s="12">
        <v>0</v>
      </c>
      <c r="Z45" s="12">
        <v>0</v>
      </c>
      <c r="AA45" s="13"/>
      <c r="AB45" s="12">
        <v>0</v>
      </c>
      <c r="AC45" s="12">
        <v>0</v>
      </c>
      <c r="AD45" s="12">
        <v>0</v>
      </c>
      <c r="AE45" s="12">
        <v>0</v>
      </c>
      <c r="AF45" s="13"/>
      <c r="AG45" s="12">
        <v>0</v>
      </c>
      <c r="AH45" s="12">
        <v>0</v>
      </c>
      <c r="AI45" s="12">
        <v>0</v>
      </c>
      <c r="AJ45" s="12">
        <v>0</v>
      </c>
      <c r="AK45" s="13"/>
      <c r="AL45" s="12">
        <v>0</v>
      </c>
      <c r="AM45" s="12">
        <v>0</v>
      </c>
      <c r="AN45" s="12">
        <v>0</v>
      </c>
      <c r="AO45" s="12">
        <v>0</v>
      </c>
      <c r="AP45" s="13"/>
      <c r="AQ45" s="12">
        <v>0</v>
      </c>
      <c r="AR45" s="12">
        <v>0</v>
      </c>
      <c r="AS45" s="12">
        <v>0</v>
      </c>
      <c r="AT45" s="12">
        <v>0</v>
      </c>
      <c r="AU45" s="13"/>
      <c r="AV45" s="12">
        <v>0</v>
      </c>
      <c r="AW45" s="12">
        <v>0</v>
      </c>
      <c r="AX45" s="12">
        <v>0</v>
      </c>
      <c r="AY45" s="12">
        <v>0</v>
      </c>
      <c r="AZ45" s="13"/>
      <c r="BA45" s="12">
        <v>0</v>
      </c>
      <c r="BB45" s="12">
        <v>0</v>
      </c>
      <c r="BC45" s="12">
        <v>0</v>
      </c>
      <c r="BD45" s="12">
        <v>0</v>
      </c>
      <c r="BE45" s="13"/>
      <c r="BF45" s="12">
        <v>0</v>
      </c>
      <c r="BG45" s="12">
        <v>0</v>
      </c>
      <c r="BH45" s="12">
        <v>0</v>
      </c>
      <c r="BI45" s="12">
        <v>0</v>
      </c>
      <c r="BJ45" s="13"/>
      <c r="BK45" s="12">
        <v>0</v>
      </c>
      <c r="BL45" s="12">
        <v>0</v>
      </c>
      <c r="BM45" s="12">
        <v>0</v>
      </c>
      <c r="BN45" s="12">
        <v>0</v>
      </c>
      <c r="BO45" s="13"/>
      <c r="BP45" s="12">
        <v>0</v>
      </c>
      <c r="BQ45" s="12">
        <v>0</v>
      </c>
      <c r="BR45" s="12">
        <v>0</v>
      </c>
      <c r="BS45" s="12">
        <v>0</v>
      </c>
      <c r="BT45" s="13"/>
      <c r="BU45" s="12">
        <v>0</v>
      </c>
      <c r="BV45" s="12">
        <v>0</v>
      </c>
      <c r="BW45" s="12">
        <v>0</v>
      </c>
      <c r="BX45" s="12">
        <v>0</v>
      </c>
      <c r="BY45" s="13"/>
      <c r="BZ45" s="12">
        <v>0</v>
      </c>
      <c r="CA45" s="12">
        <v>0</v>
      </c>
      <c r="CB45" s="12">
        <v>0</v>
      </c>
      <c r="CC45" s="12">
        <v>0</v>
      </c>
      <c r="CD45" s="13"/>
      <c r="CE45" s="12">
        <v>0</v>
      </c>
      <c r="CF45" s="12">
        <v>0</v>
      </c>
      <c r="CG45" s="12">
        <v>0</v>
      </c>
      <c r="CH45" s="12">
        <v>0</v>
      </c>
      <c r="CI45" s="13"/>
      <c r="CJ45" s="12">
        <v>0</v>
      </c>
      <c r="CK45" s="12">
        <v>0</v>
      </c>
      <c r="CL45" s="12">
        <v>0</v>
      </c>
      <c r="CM45" s="12">
        <v>0</v>
      </c>
      <c r="CN45" s="13"/>
      <c r="CO45" s="12">
        <v>0</v>
      </c>
      <c r="CP45" s="12">
        <v>0</v>
      </c>
      <c r="CQ45" s="12">
        <v>0</v>
      </c>
      <c r="CR45" s="12">
        <v>0</v>
      </c>
      <c r="CS45" s="13"/>
      <c r="CT45" s="12">
        <v>0</v>
      </c>
      <c r="CU45" s="12">
        <v>0</v>
      </c>
      <c r="CV45" s="12">
        <v>0</v>
      </c>
      <c r="CW45" s="12">
        <v>0</v>
      </c>
      <c r="CX45" s="13"/>
      <c r="CY45" s="12">
        <v>0</v>
      </c>
      <c r="CZ45" s="12">
        <v>0</v>
      </c>
      <c r="DA45" s="12">
        <v>0</v>
      </c>
      <c r="DB45" s="12">
        <v>0</v>
      </c>
      <c r="DC45" s="13"/>
      <c r="DD45" s="12">
        <v>0</v>
      </c>
      <c r="DE45" s="12">
        <v>0</v>
      </c>
      <c r="DF45" s="12">
        <v>0</v>
      </c>
      <c r="DG45" s="12">
        <v>0</v>
      </c>
      <c r="DH45" s="13"/>
      <c r="DI45" s="12">
        <v>0</v>
      </c>
      <c r="DJ45" s="12">
        <v>0</v>
      </c>
      <c r="DK45" s="12">
        <v>0</v>
      </c>
      <c r="DL45" s="12">
        <v>0</v>
      </c>
      <c r="DM45" s="13"/>
      <c r="DN45" s="12">
        <v>0</v>
      </c>
      <c r="DO45" s="12">
        <v>0</v>
      </c>
      <c r="DP45" s="12">
        <v>0</v>
      </c>
      <c r="DQ45" s="12">
        <v>0</v>
      </c>
      <c r="DR45" s="13"/>
      <c r="DS45" s="12">
        <v>0</v>
      </c>
      <c r="DT45" s="12">
        <v>0</v>
      </c>
      <c r="DU45" s="12">
        <v>0</v>
      </c>
      <c r="DV45" s="12">
        <v>0</v>
      </c>
      <c r="DW45" s="13"/>
      <c r="DX45" s="12">
        <v>0</v>
      </c>
      <c r="DY45" s="12">
        <v>0</v>
      </c>
      <c r="DZ45" s="12">
        <v>0</v>
      </c>
      <c r="EA45" s="12">
        <v>0</v>
      </c>
      <c r="EB45" s="13"/>
      <c r="EC45" s="12">
        <v>0</v>
      </c>
      <c r="ED45" s="12">
        <v>0</v>
      </c>
      <c r="EE45" s="12">
        <v>0</v>
      </c>
      <c r="EF45" s="12">
        <v>0</v>
      </c>
      <c r="EG45" s="13"/>
      <c r="EH45" s="12">
        <v>0</v>
      </c>
      <c r="EI45" s="12">
        <v>0</v>
      </c>
      <c r="EJ45" s="12">
        <v>0</v>
      </c>
      <c r="EK45" s="12">
        <v>0</v>
      </c>
      <c r="EL45" s="13"/>
      <c r="EM45" s="12">
        <v>0</v>
      </c>
      <c r="EN45" s="12">
        <v>0</v>
      </c>
      <c r="EO45" s="12">
        <v>0</v>
      </c>
      <c r="EP45" s="12">
        <v>0</v>
      </c>
      <c r="EQ45" s="13"/>
      <c r="ER45" s="12">
        <v>0</v>
      </c>
      <c r="ES45" s="12">
        <v>0</v>
      </c>
      <c r="ET45" s="12">
        <v>0</v>
      </c>
      <c r="EU45" s="12">
        <v>0</v>
      </c>
      <c r="EV45" s="13"/>
      <c r="EW45" s="12">
        <v>0</v>
      </c>
      <c r="EX45" s="12">
        <v>0</v>
      </c>
      <c r="EY45" s="12">
        <v>0</v>
      </c>
      <c r="EZ45" s="12">
        <v>0</v>
      </c>
      <c r="FA45" s="13"/>
      <c r="FB45" s="12">
        <v>0</v>
      </c>
      <c r="FC45" s="12">
        <v>0</v>
      </c>
      <c r="FD45" s="12">
        <v>0</v>
      </c>
      <c r="FE45" s="12">
        <v>0</v>
      </c>
      <c r="FF45" s="13"/>
      <c r="FG45" s="12">
        <v>0</v>
      </c>
      <c r="FH45" s="12">
        <v>0</v>
      </c>
      <c r="FI45" s="12">
        <v>0</v>
      </c>
      <c r="FJ45" s="12">
        <v>0</v>
      </c>
      <c r="FK45" s="13"/>
      <c r="FL45" s="12">
        <v>0</v>
      </c>
      <c r="FM45" s="12">
        <v>0</v>
      </c>
      <c r="FN45" s="12">
        <v>0</v>
      </c>
      <c r="FO45" s="12">
        <v>0</v>
      </c>
      <c r="FP45" s="13"/>
      <c r="FQ45" s="12">
        <v>0</v>
      </c>
      <c r="FR45" s="12">
        <v>0</v>
      </c>
      <c r="FS45" s="12">
        <v>0</v>
      </c>
      <c r="FT45" s="12">
        <v>0</v>
      </c>
      <c r="FU45" s="13"/>
      <c r="FV45" s="12">
        <v>0</v>
      </c>
      <c r="FW45" s="12">
        <v>0</v>
      </c>
      <c r="FX45" s="12">
        <v>0</v>
      </c>
      <c r="FY45" s="12">
        <v>0</v>
      </c>
      <c r="FZ45" s="13"/>
      <c r="GA45" s="12">
        <v>0</v>
      </c>
      <c r="GB45" s="12">
        <v>0</v>
      </c>
      <c r="GC45" s="12">
        <v>0</v>
      </c>
      <c r="GD45" s="12">
        <v>0</v>
      </c>
      <c r="GE45" s="13"/>
      <c r="GF45" s="12">
        <v>0</v>
      </c>
      <c r="GG45" s="12">
        <v>0</v>
      </c>
      <c r="GH45" s="12">
        <v>0</v>
      </c>
      <c r="GI45" s="12">
        <v>0</v>
      </c>
      <c r="GJ45" s="13"/>
      <c r="GK45" s="12">
        <v>0</v>
      </c>
      <c r="GL45" s="12">
        <v>0</v>
      </c>
      <c r="GM45" s="12">
        <v>0</v>
      </c>
      <c r="GN45" s="12">
        <v>0</v>
      </c>
      <c r="GO45" s="13"/>
      <c r="GP45" s="12">
        <v>0</v>
      </c>
      <c r="GQ45" s="12">
        <v>0</v>
      </c>
      <c r="GR45" s="12">
        <v>0</v>
      </c>
      <c r="GS45" s="12">
        <v>0</v>
      </c>
      <c r="GT45" s="13"/>
      <c r="GU45" s="12">
        <v>0</v>
      </c>
      <c r="GV45" s="12">
        <v>0</v>
      </c>
      <c r="GW45" s="12">
        <v>0</v>
      </c>
      <c r="GX45" s="12">
        <v>0</v>
      </c>
      <c r="GY45" s="13"/>
      <c r="GZ45" s="12">
        <v>0</v>
      </c>
      <c r="HA45" s="12">
        <v>0</v>
      </c>
      <c r="HB45" s="12">
        <v>0</v>
      </c>
      <c r="HC45" s="12">
        <v>0</v>
      </c>
      <c r="HD45" s="13"/>
      <c r="HE45" s="12">
        <v>0</v>
      </c>
      <c r="HF45" s="12">
        <v>0</v>
      </c>
      <c r="HG45" s="12">
        <v>0</v>
      </c>
      <c r="HH45" s="12">
        <v>0</v>
      </c>
      <c r="HI45" s="13"/>
      <c r="HJ45" s="12">
        <v>0</v>
      </c>
      <c r="HK45" s="12">
        <v>0</v>
      </c>
      <c r="HL45" s="12">
        <v>0</v>
      </c>
      <c r="HM45" s="12">
        <v>0</v>
      </c>
      <c r="HN45" s="13"/>
      <c r="HO45" s="12">
        <v>0</v>
      </c>
      <c r="HP45" s="12">
        <v>0</v>
      </c>
      <c r="HQ45" s="12">
        <v>0</v>
      </c>
      <c r="HR45" s="12">
        <v>0</v>
      </c>
      <c r="HS45" s="13"/>
      <c r="HT45" s="12">
        <v>0</v>
      </c>
      <c r="HU45" s="12">
        <v>0</v>
      </c>
      <c r="HV45" s="12">
        <v>0</v>
      </c>
      <c r="HW45" s="12">
        <v>0</v>
      </c>
      <c r="HX45" s="13"/>
      <c r="HY45" s="12">
        <v>0</v>
      </c>
      <c r="HZ45" s="12">
        <v>0</v>
      </c>
      <c r="IA45" s="12">
        <v>0</v>
      </c>
      <c r="IB45" s="12">
        <v>0</v>
      </c>
      <c r="IC45" s="13"/>
      <c r="ID45" s="12">
        <v>0</v>
      </c>
      <c r="IE45" s="12">
        <v>0</v>
      </c>
      <c r="IF45" s="12">
        <v>0</v>
      </c>
      <c r="IG45" s="12">
        <v>0</v>
      </c>
      <c r="IH45" s="13"/>
      <c r="II45" s="12">
        <v>0</v>
      </c>
      <c r="IJ45" s="12">
        <v>0</v>
      </c>
      <c r="IK45" s="12">
        <v>0</v>
      </c>
      <c r="IL45" s="12">
        <v>0</v>
      </c>
      <c r="IM45" s="13"/>
      <c r="IN45" s="12">
        <v>0</v>
      </c>
      <c r="IO45" s="12">
        <v>0</v>
      </c>
      <c r="IP45" s="12">
        <v>0</v>
      </c>
      <c r="IQ45" s="12">
        <v>0</v>
      </c>
      <c r="IR45" s="13"/>
      <c r="IS45" s="12">
        <v>0</v>
      </c>
      <c r="IT45" s="12">
        <v>0</v>
      </c>
      <c r="IU45" s="12">
        <v>0</v>
      </c>
      <c r="IV45" s="12">
        <v>0</v>
      </c>
      <c r="IW45" s="13"/>
      <c r="IX45" s="12">
        <v>0</v>
      </c>
      <c r="IY45" s="12">
        <v>0</v>
      </c>
      <c r="IZ45" s="12">
        <v>0</v>
      </c>
      <c r="JA45" s="12">
        <v>0</v>
      </c>
      <c r="JB45" s="13"/>
    </row>
    <row r="46" spans="1:264" hidden="1">
      <c r="A46" s="10">
        <v>40</v>
      </c>
      <c r="B46" s="11" t="s">
        <v>56</v>
      </c>
      <c r="C46" s="12">
        <v>0</v>
      </c>
      <c r="D46" s="12">
        <v>0</v>
      </c>
      <c r="E46" s="12">
        <v>0</v>
      </c>
      <c r="F46" s="12">
        <v>0</v>
      </c>
      <c r="G46" s="13"/>
      <c r="H46" s="12">
        <v>0</v>
      </c>
      <c r="I46" s="12">
        <v>0</v>
      </c>
      <c r="J46" s="12">
        <v>0</v>
      </c>
      <c r="K46" s="12">
        <v>0</v>
      </c>
      <c r="L46" s="13"/>
      <c r="M46" s="12">
        <v>0</v>
      </c>
      <c r="N46" s="12">
        <v>0</v>
      </c>
      <c r="O46" s="12">
        <v>0</v>
      </c>
      <c r="P46" s="12">
        <v>0</v>
      </c>
      <c r="Q46" s="13"/>
      <c r="R46" s="12">
        <v>0</v>
      </c>
      <c r="S46" s="12">
        <v>0</v>
      </c>
      <c r="T46" s="12">
        <v>0</v>
      </c>
      <c r="U46" s="12">
        <v>0</v>
      </c>
      <c r="V46" s="13"/>
      <c r="W46" s="12">
        <v>0</v>
      </c>
      <c r="X46" s="12">
        <v>0</v>
      </c>
      <c r="Y46" s="12">
        <v>0</v>
      </c>
      <c r="Z46" s="12">
        <v>0</v>
      </c>
      <c r="AA46" s="13"/>
      <c r="AB46" s="12">
        <v>0</v>
      </c>
      <c r="AC46" s="12">
        <v>0</v>
      </c>
      <c r="AD46" s="12">
        <v>0</v>
      </c>
      <c r="AE46" s="12">
        <v>0</v>
      </c>
      <c r="AF46" s="13"/>
      <c r="AG46" s="12">
        <v>0</v>
      </c>
      <c r="AH46" s="12">
        <v>0</v>
      </c>
      <c r="AI46" s="12">
        <v>0</v>
      </c>
      <c r="AJ46" s="12">
        <v>0</v>
      </c>
      <c r="AK46" s="13"/>
      <c r="AL46" s="12">
        <v>0</v>
      </c>
      <c r="AM46" s="12">
        <v>0</v>
      </c>
      <c r="AN46" s="12">
        <v>0</v>
      </c>
      <c r="AO46" s="12">
        <v>0</v>
      </c>
      <c r="AP46" s="13"/>
      <c r="AQ46" s="12">
        <v>0</v>
      </c>
      <c r="AR46" s="12">
        <v>0</v>
      </c>
      <c r="AS46" s="12">
        <v>0</v>
      </c>
      <c r="AT46" s="12">
        <v>0</v>
      </c>
      <c r="AU46" s="13"/>
      <c r="AV46" s="12">
        <v>0</v>
      </c>
      <c r="AW46" s="12">
        <v>0</v>
      </c>
      <c r="AX46" s="12">
        <v>0</v>
      </c>
      <c r="AY46" s="12">
        <v>0</v>
      </c>
      <c r="AZ46" s="13"/>
      <c r="BA46" s="12">
        <v>0</v>
      </c>
      <c r="BB46" s="12">
        <v>0</v>
      </c>
      <c r="BC46" s="12">
        <v>0</v>
      </c>
      <c r="BD46" s="12">
        <v>0</v>
      </c>
      <c r="BE46" s="13"/>
      <c r="BF46" s="12">
        <v>0</v>
      </c>
      <c r="BG46" s="12">
        <v>0</v>
      </c>
      <c r="BH46" s="12">
        <v>0</v>
      </c>
      <c r="BI46" s="12">
        <v>0</v>
      </c>
      <c r="BJ46" s="13"/>
      <c r="BK46" s="12">
        <v>0</v>
      </c>
      <c r="BL46" s="12">
        <v>0</v>
      </c>
      <c r="BM46" s="12">
        <v>0</v>
      </c>
      <c r="BN46" s="12">
        <v>0</v>
      </c>
      <c r="BO46" s="13"/>
      <c r="BP46" s="12">
        <v>0</v>
      </c>
      <c r="BQ46" s="12">
        <v>0</v>
      </c>
      <c r="BR46" s="12">
        <v>0</v>
      </c>
      <c r="BS46" s="12">
        <v>0</v>
      </c>
      <c r="BT46" s="13"/>
      <c r="BU46" s="12">
        <v>0</v>
      </c>
      <c r="BV46" s="12">
        <v>0</v>
      </c>
      <c r="BW46" s="12">
        <v>0</v>
      </c>
      <c r="BX46" s="12">
        <v>0</v>
      </c>
      <c r="BY46" s="13"/>
      <c r="BZ46" s="12">
        <v>0</v>
      </c>
      <c r="CA46" s="12">
        <v>0</v>
      </c>
      <c r="CB46" s="12">
        <v>0</v>
      </c>
      <c r="CC46" s="12">
        <v>0</v>
      </c>
      <c r="CD46" s="13"/>
      <c r="CE46" s="12">
        <v>0</v>
      </c>
      <c r="CF46" s="12">
        <v>0</v>
      </c>
      <c r="CG46" s="12">
        <v>0</v>
      </c>
      <c r="CH46" s="12">
        <v>0</v>
      </c>
      <c r="CI46" s="13"/>
      <c r="CJ46" s="12">
        <v>0</v>
      </c>
      <c r="CK46" s="12">
        <v>0</v>
      </c>
      <c r="CL46" s="12">
        <v>0</v>
      </c>
      <c r="CM46" s="12">
        <v>0</v>
      </c>
      <c r="CN46" s="13"/>
      <c r="CO46" s="12">
        <v>0</v>
      </c>
      <c r="CP46" s="12">
        <v>0</v>
      </c>
      <c r="CQ46" s="12">
        <v>0</v>
      </c>
      <c r="CR46" s="12">
        <v>0</v>
      </c>
      <c r="CS46" s="13"/>
      <c r="CT46" s="12">
        <v>0</v>
      </c>
      <c r="CU46" s="12">
        <v>0</v>
      </c>
      <c r="CV46" s="12">
        <v>0</v>
      </c>
      <c r="CW46" s="12">
        <v>0</v>
      </c>
      <c r="CX46" s="13"/>
      <c r="CY46" s="12">
        <v>0</v>
      </c>
      <c r="CZ46" s="12">
        <v>0</v>
      </c>
      <c r="DA46" s="12">
        <v>0</v>
      </c>
      <c r="DB46" s="12">
        <v>0</v>
      </c>
      <c r="DC46" s="13"/>
      <c r="DD46" s="12">
        <v>0</v>
      </c>
      <c r="DE46" s="12">
        <v>0</v>
      </c>
      <c r="DF46" s="12">
        <v>0</v>
      </c>
      <c r="DG46" s="12">
        <v>0</v>
      </c>
      <c r="DH46" s="13"/>
      <c r="DI46" s="12">
        <v>0</v>
      </c>
      <c r="DJ46" s="12">
        <v>0</v>
      </c>
      <c r="DK46" s="12">
        <v>0</v>
      </c>
      <c r="DL46" s="12">
        <v>0</v>
      </c>
      <c r="DM46" s="13"/>
      <c r="DN46" s="12">
        <v>0</v>
      </c>
      <c r="DO46" s="12">
        <v>0</v>
      </c>
      <c r="DP46" s="12">
        <v>0</v>
      </c>
      <c r="DQ46" s="12">
        <v>0</v>
      </c>
      <c r="DR46" s="13"/>
      <c r="DS46" s="12">
        <v>0</v>
      </c>
      <c r="DT46" s="12">
        <v>0</v>
      </c>
      <c r="DU46" s="12">
        <v>0</v>
      </c>
      <c r="DV46" s="12">
        <v>0</v>
      </c>
      <c r="DW46" s="13"/>
      <c r="DX46" s="12">
        <v>0</v>
      </c>
      <c r="DY46" s="12">
        <v>0</v>
      </c>
      <c r="DZ46" s="12">
        <v>0</v>
      </c>
      <c r="EA46" s="12">
        <v>0</v>
      </c>
      <c r="EB46" s="13"/>
      <c r="EC46" s="12">
        <v>0</v>
      </c>
      <c r="ED46" s="12">
        <v>0</v>
      </c>
      <c r="EE46" s="12">
        <v>0</v>
      </c>
      <c r="EF46" s="12">
        <v>0</v>
      </c>
      <c r="EG46" s="13"/>
      <c r="EH46" s="12">
        <v>0</v>
      </c>
      <c r="EI46" s="12">
        <v>0</v>
      </c>
      <c r="EJ46" s="12">
        <v>0</v>
      </c>
      <c r="EK46" s="12">
        <v>0</v>
      </c>
      <c r="EL46" s="13"/>
      <c r="EM46" s="12">
        <v>0</v>
      </c>
      <c r="EN46" s="12">
        <v>0</v>
      </c>
      <c r="EO46" s="12">
        <v>0</v>
      </c>
      <c r="EP46" s="12">
        <v>0</v>
      </c>
      <c r="EQ46" s="13"/>
      <c r="ER46" s="12">
        <v>0</v>
      </c>
      <c r="ES46" s="12">
        <v>0</v>
      </c>
      <c r="ET46" s="12">
        <v>0</v>
      </c>
      <c r="EU46" s="12">
        <v>0</v>
      </c>
      <c r="EV46" s="13"/>
      <c r="EW46" s="12">
        <v>0</v>
      </c>
      <c r="EX46" s="12">
        <v>0</v>
      </c>
      <c r="EY46" s="12">
        <v>0</v>
      </c>
      <c r="EZ46" s="12">
        <v>0</v>
      </c>
      <c r="FA46" s="13"/>
      <c r="FB46" s="12">
        <v>0</v>
      </c>
      <c r="FC46" s="12">
        <v>0</v>
      </c>
      <c r="FD46" s="12">
        <v>0</v>
      </c>
      <c r="FE46" s="12">
        <v>0</v>
      </c>
      <c r="FF46" s="13"/>
      <c r="FG46" s="12">
        <v>0</v>
      </c>
      <c r="FH46" s="12">
        <v>0</v>
      </c>
      <c r="FI46" s="12">
        <v>0</v>
      </c>
      <c r="FJ46" s="12">
        <v>0</v>
      </c>
      <c r="FK46" s="13"/>
      <c r="FL46" s="12">
        <v>0</v>
      </c>
      <c r="FM46" s="12">
        <v>0</v>
      </c>
      <c r="FN46" s="12">
        <v>0</v>
      </c>
      <c r="FO46" s="12">
        <v>0</v>
      </c>
      <c r="FP46" s="13"/>
      <c r="FQ46" s="12">
        <v>0</v>
      </c>
      <c r="FR46" s="12">
        <v>0</v>
      </c>
      <c r="FS46" s="12">
        <v>0</v>
      </c>
      <c r="FT46" s="12">
        <v>0</v>
      </c>
      <c r="FU46" s="13"/>
      <c r="FV46" s="12">
        <v>0</v>
      </c>
      <c r="FW46" s="12">
        <v>0</v>
      </c>
      <c r="FX46" s="12">
        <v>0</v>
      </c>
      <c r="FY46" s="12">
        <v>0</v>
      </c>
      <c r="FZ46" s="13"/>
      <c r="GA46" s="12">
        <v>0</v>
      </c>
      <c r="GB46" s="12">
        <v>0</v>
      </c>
      <c r="GC46" s="12">
        <v>0</v>
      </c>
      <c r="GD46" s="12">
        <v>0</v>
      </c>
      <c r="GE46" s="13"/>
      <c r="GF46" s="12">
        <v>0</v>
      </c>
      <c r="GG46" s="12">
        <v>0</v>
      </c>
      <c r="GH46" s="12">
        <v>0</v>
      </c>
      <c r="GI46" s="12">
        <v>0</v>
      </c>
      <c r="GJ46" s="13"/>
      <c r="GK46" s="12">
        <v>0</v>
      </c>
      <c r="GL46" s="12">
        <v>0</v>
      </c>
      <c r="GM46" s="12">
        <v>0</v>
      </c>
      <c r="GN46" s="12">
        <v>0</v>
      </c>
      <c r="GO46" s="13"/>
      <c r="GP46" s="12">
        <v>0</v>
      </c>
      <c r="GQ46" s="12">
        <v>0</v>
      </c>
      <c r="GR46" s="12">
        <v>0</v>
      </c>
      <c r="GS46" s="12">
        <v>0</v>
      </c>
      <c r="GT46" s="13"/>
      <c r="GU46" s="12">
        <v>0</v>
      </c>
      <c r="GV46" s="12">
        <v>0</v>
      </c>
      <c r="GW46" s="12">
        <v>0</v>
      </c>
      <c r="GX46" s="12">
        <v>0</v>
      </c>
      <c r="GY46" s="13"/>
      <c r="GZ46" s="12">
        <v>0</v>
      </c>
      <c r="HA46" s="12">
        <v>0</v>
      </c>
      <c r="HB46" s="12">
        <v>0</v>
      </c>
      <c r="HC46" s="12">
        <v>0</v>
      </c>
      <c r="HD46" s="13"/>
      <c r="HE46" s="12">
        <v>0</v>
      </c>
      <c r="HF46" s="12">
        <v>0</v>
      </c>
      <c r="HG46" s="12">
        <v>0</v>
      </c>
      <c r="HH46" s="12">
        <v>0</v>
      </c>
      <c r="HI46" s="13"/>
      <c r="HJ46" s="12">
        <v>0</v>
      </c>
      <c r="HK46" s="12">
        <v>0</v>
      </c>
      <c r="HL46" s="12">
        <v>0</v>
      </c>
      <c r="HM46" s="12">
        <v>0</v>
      </c>
      <c r="HN46" s="13"/>
      <c r="HO46" s="12">
        <v>0</v>
      </c>
      <c r="HP46" s="12">
        <v>0</v>
      </c>
      <c r="HQ46" s="12">
        <v>0</v>
      </c>
      <c r="HR46" s="12">
        <v>0</v>
      </c>
      <c r="HS46" s="13"/>
      <c r="HT46" s="12">
        <v>0</v>
      </c>
      <c r="HU46" s="12">
        <v>0</v>
      </c>
      <c r="HV46" s="12">
        <v>0</v>
      </c>
      <c r="HW46" s="12">
        <v>0</v>
      </c>
      <c r="HX46" s="13"/>
      <c r="HY46" s="12">
        <v>0</v>
      </c>
      <c r="HZ46" s="12">
        <v>0</v>
      </c>
      <c r="IA46" s="12">
        <v>0</v>
      </c>
      <c r="IB46" s="12">
        <v>0</v>
      </c>
      <c r="IC46" s="13"/>
      <c r="ID46" s="12">
        <v>0</v>
      </c>
      <c r="IE46" s="12">
        <v>0</v>
      </c>
      <c r="IF46" s="12">
        <v>0</v>
      </c>
      <c r="IG46" s="12">
        <v>0</v>
      </c>
      <c r="IH46" s="13"/>
      <c r="II46" s="12">
        <v>0</v>
      </c>
      <c r="IJ46" s="12">
        <v>0</v>
      </c>
      <c r="IK46" s="12">
        <v>0</v>
      </c>
      <c r="IL46" s="12">
        <v>0</v>
      </c>
      <c r="IM46" s="13"/>
      <c r="IN46" s="12">
        <v>0</v>
      </c>
      <c r="IO46" s="12">
        <v>0</v>
      </c>
      <c r="IP46" s="12">
        <v>0</v>
      </c>
      <c r="IQ46" s="12">
        <v>0</v>
      </c>
      <c r="IR46" s="13"/>
      <c r="IS46" s="12">
        <v>0</v>
      </c>
      <c r="IT46" s="12">
        <v>0</v>
      </c>
      <c r="IU46" s="12">
        <v>0</v>
      </c>
      <c r="IV46" s="12">
        <v>0</v>
      </c>
      <c r="IW46" s="13"/>
      <c r="IX46" s="12">
        <v>0</v>
      </c>
      <c r="IY46" s="12">
        <v>0</v>
      </c>
      <c r="IZ46" s="12">
        <v>0</v>
      </c>
      <c r="JA46" s="12">
        <v>0</v>
      </c>
      <c r="JB46" s="13"/>
    </row>
    <row r="47" spans="1:264" hidden="1">
      <c r="A47" s="10">
        <v>41</v>
      </c>
      <c r="B47" s="11" t="s">
        <v>57</v>
      </c>
      <c r="C47" s="12">
        <v>0</v>
      </c>
      <c r="D47" s="12">
        <v>0</v>
      </c>
      <c r="E47" s="12">
        <v>0</v>
      </c>
      <c r="F47" s="12">
        <v>0</v>
      </c>
      <c r="G47" s="13"/>
      <c r="H47" s="12">
        <v>0</v>
      </c>
      <c r="I47" s="12">
        <v>0</v>
      </c>
      <c r="J47" s="12">
        <v>0</v>
      </c>
      <c r="K47" s="12">
        <v>0</v>
      </c>
      <c r="L47" s="13"/>
      <c r="M47" s="12">
        <v>0</v>
      </c>
      <c r="N47" s="12">
        <v>0</v>
      </c>
      <c r="O47" s="12">
        <v>0</v>
      </c>
      <c r="P47" s="12">
        <v>0</v>
      </c>
      <c r="Q47" s="13"/>
      <c r="R47" s="12">
        <v>0</v>
      </c>
      <c r="S47" s="12">
        <v>0</v>
      </c>
      <c r="T47" s="12">
        <v>0</v>
      </c>
      <c r="U47" s="12">
        <v>0</v>
      </c>
      <c r="V47" s="13"/>
      <c r="W47" s="12">
        <v>0</v>
      </c>
      <c r="X47" s="12">
        <v>0</v>
      </c>
      <c r="Y47" s="12">
        <v>0</v>
      </c>
      <c r="Z47" s="12">
        <v>0</v>
      </c>
      <c r="AA47" s="13"/>
      <c r="AB47" s="12">
        <v>0</v>
      </c>
      <c r="AC47" s="12">
        <v>0</v>
      </c>
      <c r="AD47" s="12">
        <v>0</v>
      </c>
      <c r="AE47" s="12">
        <v>0</v>
      </c>
      <c r="AF47" s="13"/>
      <c r="AG47" s="12">
        <v>0</v>
      </c>
      <c r="AH47" s="12">
        <v>0</v>
      </c>
      <c r="AI47" s="12">
        <v>0</v>
      </c>
      <c r="AJ47" s="12">
        <v>0</v>
      </c>
      <c r="AK47" s="13"/>
      <c r="AL47" s="12">
        <v>0</v>
      </c>
      <c r="AM47" s="12">
        <v>0</v>
      </c>
      <c r="AN47" s="12">
        <v>0</v>
      </c>
      <c r="AO47" s="12">
        <v>0</v>
      </c>
      <c r="AP47" s="13"/>
      <c r="AQ47" s="12">
        <v>0</v>
      </c>
      <c r="AR47" s="12">
        <v>0</v>
      </c>
      <c r="AS47" s="12">
        <v>0</v>
      </c>
      <c r="AT47" s="12">
        <v>0</v>
      </c>
      <c r="AU47" s="13"/>
      <c r="AV47" s="12">
        <v>0</v>
      </c>
      <c r="AW47" s="12">
        <v>0</v>
      </c>
      <c r="AX47" s="12">
        <v>0</v>
      </c>
      <c r="AY47" s="12">
        <v>0</v>
      </c>
      <c r="AZ47" s="13"/>
      <c r="BA47" s="12">
        <v>0</v>
      </c>
      <c r="BB47" s="12">
        <v>0</v>
      </c>
      <c r="BC47" s="12">
        <v>0</v>
      </c>
      <c r="BD47" s="12">
        <v>0</v>
      </c>
      <c r="BE47" s="13"/>
      <c r="BF47" s="12">
        <v>0</v>
      </c>
      <c r="BG47" s="12">
        <v>0</v>
      </c>
      <c r="BH47" s="12">
        <v>0</v>
      </c>
      <c r="BI47" s="12">
        <v>0</v>
      </c>
      <c r="BJ47" s="13"/>
      <c r="BK47" s="12">
        <v>0</v>
      </c>
      <c r="BL47" s="12">
        <v>0</v>
      </c>
      <c r="BM47" s="12">
        <v>0</v>
      </c>
      <c r="BN47" s="12">
        <v>0</v>
      </c>
      <c r="BO47" s="13"/>
      <c r="BP47" s="12">
        <v>0</v>
      </c>
      <c r="BQ47" s="12">
        <v>0</v>
      </c>
      <c r="BR47" s="12">
        <v>0</v>
      </c>
      <c r="BS47" s="12">
        <v>0</v>
      </c>
      <c r="BT47" s="13"/>
      <c r="BU47" s="12">
        <v>0</v>
      </c>
      <c r="BV47" s="12">
        <v>0</v>
      </c>
      <c r="BW47" s="12">
        <v>0</v>
      </c>
      <c r="BX47" s="12">
        <v>0</v>
      </c>
      <c r="BY47" s="13"/>
      <c r="BZ47" s="12">
        <v>0</v>
      </c>
      <c r="CA47" s="12">
        <v>0</v>
      </c>
      <c r="CB47" s="12">
        <v>0</v>
      </c>
      <c r="CC47" s="12">
        <v>0</v>
      </c>
      <c r="CD47" s="13"/>
      <c r="CE47" s="12">
        <v>0</v>
      </c>
      <c r="CF47" s="12">
        <v>0</v>
      </c>
      <c r="CG47" s="12">
        <v>0</v>
      </c>
      <c r="CH47" s="12">
        <v>0</v>
      </c>
      <c r="CI47" s="13"/>
      <c r="CJ47" s="12">
        <v>0</v>
      </c>
      <c r="CK47" s="12">
        <v>0</v>
      </c>
      <c r="CL47" s="12">
        <v>0</v>
      </c>
      <c r="CM47" s="12">
        <v>0</v>
      </c>
      <c r="CN47" s="13"/>
      <c r="CO47" s="12">
        <v>0</v>
      </c>
      <c r="CP47" s="12">
        <v>0</v>
      </c>
      <c r="CQ47" s="12">
        <v>0</v>
      </c>
      <c r="CR47" s="12">
        <v>0</v>
      </c>
      <c r="CS47" s="13"/>
      <c r="CT47" s="12">
        <v>0</v>
      </c>
      <c r="CU47" s="12">
        <v>0</v>
      </c>
      <c r="CV47" s="12">
        <v>0</v>
      </c>
      <c r="CW47" s="12">
        <v>0</v>
      </c>
      <c r="CX47" s="13"/>
      <c r="CY47" s="12">
        <v>0</v>
      </c>
      <c r="CZ47" s="12">
        <v>0</v>
      </c>
      <c r="DA47" s="12">
        <v>0</v>
      </c>
      <c r="DB47" s="12">
        <v>0</v>
      </c>
      <c r="DC47" s="13"/>
      <c r="DD47" s="12">
        <v>0</v>
      </c>
      <c r="DE47" s="12">
        <v>0</v>
      </c>
      <c r="DF47" s="12">
        <v>0</v>
      </c>
      <c r="DG47" s="12">
        <v>0</v>
      </c>
      <c r="DH47" s="13"/>
      <c r="DI47" s="12">
        <v>0</v>
      </c>
      <c r="DJ47" s="12">
        <v>0</v>
      </c>
      <c r="DK47" s="12">
        <v>0</v>
      </c>
      <c r="DL47" s="12">
        <v>0</v>
      </c>
      <c r="DM47" s="13"/>
      <c r="DN47" s="12">
        <v>0</v>
      </c>
      <c r="DO47" s="12">
        <v>0</v>
      </c>
      <c r="DP47" s="12">
        <v>0</v>
      </c>
      <c r="DQ47" s="12">
        <v>0</v>
      </c>
      <c r="DR47" s="13"/>
      <c r="DS47" s="12">
        <v>0</v>
      </c>
      <c r="DT47" s="12">
        <v>0</v>
      </c>
      <c r="DU47" s="12">
        <v>0</v>
      </c>
      <c r="DV47" s="12">
        <v>0</v>
      </c>
      <c r="DW47" s="13"/>
      <c r="DX47" s="12">
        <v>0</v>
      </c>
      <c r="DY47" s="12">
        <v>0</v>
      </c>
      <c r="DZ47" s="12">
        <v>0</v>
      </c>
      <c r="EA47" s="12">
        <v>0</v>
      </c>
      <c r="EB47" s="13"/>
      <c r="EC47" s="12">
        <v>0</v>
      </c>
      <c r="ED47" s="12">
        <v>0</v>
      </c>
      <c r="EE47" s="12">
        <v>0</v>
      </c>
      <c r="EF47" s="12">
        <v>0</v>
      </c>
      <c r="EG47" s="13"/>
      <c r="EH47" s="12">
        <v>0</v>
      </c>
      <c r="EI47" s="12">
        <v>0</v>
      </c>
      <c r="EJ47" s="12">
        <v>0</v>
      </c>
      <c r="EK47" s="12">
        <v>0</v>
      </c>
      <c r="EL47" s="13"/>
      <c r="EM47" s="12">
        <v>0</v>
      </c>
      <c r="EN47" s="12">
        <v>0</v>
      </c>
      <c r="EO47" s="12">
        <v>0</v>
      </c>
      <c r="EP47" s="12">
        <v>0</v>
      </c>
      <c r="EQ47" s="13"/>
      <c r="ER47" s="12">
        <v>0</v>
      </c>
      <c r="ES47" s="12">
        <v>0</v>
      </c>
      <c r="ET47" s="12">
        <v>0</v>
      </c>
      <c r="EU47" s="12">
        <v>0</v>
      </c>
      <c r="EV47" s="13"/>
      <c r="EW47" s="12">
        <v>0</v>
      </c>
      <c r="EX47" s="12">
        <v>0</v>
      </c>
      <c r="EY47" s="12">
        <v>0</v>
      </c>
      <c r="EZ47" s="12">
        <v>0</v>
      </c>
      <c r="FA47" s="13"/>
      <c r="FB47" s="12">
        <v>0</v>
      </c>
      <c r="FC47" s="12">
        <v>0</v>
      </c>
      <c r="FD47" s="12">
        <v>0</v>
      </c>
      <c r="FE47" s="12">
        <v>0</v>
      </c>
      <c r="FF47" s="13"/>
      <c r="FG47" s="12">
        <v>0</v>
      </c>
      <c r="FH47" s="12">
        <v>0</v>
      </c>
      <c r="FI47" s="12">
        <v>0</v>
      </c>
      <c r="FJ47" s="12">
        <v>0</v>
      </c>
      <c r="FK47" s="13"/>
      <c r="FL47" s="12">
        <v>0</v>
      </c>
      <c r="FM47" s="12">
        <v>0</v>
      </c>
      <c r="FN47" s="12">
        <v>0</v>
      </c>
      <c r="FO47" s="12">
        <v>0</v>
      </c>
      <c r="FP47" s="13"/>
      <c r="FQ47" s="12">
        <v>0</v>
      </c>
      <c r="FR47" s="12">
        <v>0</v>
      </c>
      <c r="FS47" s="12">
        <v>0</v>
      </c>
      <c r="FT47" s="12">
        <v>0</v>
      </c>
      <c r="FU47" s="13"/>
      <c r="FV47" s="12">
        <v>0</v>
      </c>
      <c r="FW47" s="12">
        <v>0</v>
      </c>
      <c r="FX47" s="12">
        <v>0</v>
      </c>
      <c r="FY47" s="12">
        <v>0</v>
      </c>
      <c r="FZ47" s="13"/>
      <c r="GA47" s="12">
        <v>0</v>
      </c>
      <c r="GB47" s="12">
        <v>0</v>
      </c>
      <c r="GC47" s="12">
        <v>0</v>
      </c>
      <c r="GD47" s="12">
        <v>0</v>
      </c>
      <c r="GE47" s="13"/>
      <c r="GF47" s="12">
        <v>0</v>
      </c>
      <c r="GG47" s="12">
        <v>0</v>
      </c>
      <c r="GH47" s="12">
        <v>0</v>
      </c>
      <c r="GI47" s="12">
        <v>0</v>
      </c>
      <c r="GJ47" s="13"/>
      <c r="GK47" s="12">
        <v>0</v>
      </c>
      <c r="GL47" s="12">
        <v>0</v>
      </c>
      <c r="GM47" s="12">
        <v>0</v>
      </c>
      <c r="GN47" s="12">
        <v>0</v>
      </c>
      <c r="GO47" s="13"/>
      <c r="GP47" s="12">
        <v>0</v>
      </c>
      <c r="GQ47" s="12">
        <v>0</v>
      </c>
      <c r="GR47" s="12">
        <v>0</v>
      </c>
      <c r="GS47" s="12">
        <v>0</v>
      </c>
      <c r="GT47" s="13"/>
      <c r="GU47" s="12">
        <v>0</v>
      </c>
      <c r="GV47" s="12">
        <v>0</v>
      </c>
      <c r="GW47" s="12">
        <v>0</v>
      </c>
      <c r="GX47" s="12">
        <v>0</v>
      </c>
      <c r="GY47" s="13"/>
      <c r="GZ47" s="12">
        <v>0</v>
      </c>
      <c r="HA47" s="12">
        <v>0</v>
      </c>
      <c r="HB47" s="12">
        <v>0</v>
      </c>
      <c r="HC47" s="12">
        <v>0</v>
      </c>
      <c r="HD47" s="13"/>
      <c r="HE47" s="12">
        <v>0</v>
      </c>
      <c r="HF47" s="12">
        <v>0</v>
      </c>
      <c r="HG47" s="12">
        <v>0</v>
      </c>
      <c r="HH47" s="12">
        <v>0</v>
      </c>
      <c r="HI47" s="13"/>
      <c r="HJ47" s="12">
        <v>0</v>
      </c>
      <c r="HK47" s="12">
        <v>0</v>
      </c>
      <c r="HL47" s="12">
        <v>0</v>
      </c>
      <c r="HM47" s="12">
        <v>0</v>
      </c>
      <c r="HN47" s="13"/>
      <c r="HO47" s="12">
        <v>0</v>
      </c>
      <c r="HP47" s="12">
        <v>0</v>
      </c>
      <c r="HQ47" s="12">
        <v>0</v>
      </c>
      <c r="HR47" s="12">
        <v>0</v>
      </c>
      <c r="HS47" s="13"/>
      <c r="HT47" s="12">
        <v>0</v>
      </c>
      <c r="HU47" s="12">
        <v>0</v>
      </c>
      <c r="HV47" s="12">
        <v>0</v>
      </c>
      <c r="HW47" s="12">
        <v>0</v>
      </c>
      <c r="HX47" s="13"/>
      <c r="HY47" s="12">
        <v>0</v>
      </c>
      <c r="HZ47" s="12">
        <v>0</v>
      </c>
      <c r="IA47" s="12">
        <v>0</v>
      </c>
      <c r="IB47" s="12">
        <v>0</v>
      </c>
      <c r="IC47" s="13"/>
      <c r="ID47" s="12">
        <v>0</v>
      </c>
      <c r="IE47" s="12">
        <v>0</v>
      </c>
      <c r="IF47" s="12">
        <v>0</v>
      </c>
      <c r="IG47" s="12">
        <v>0</v>
      </c>
      <c r="IH47" s="13"/>
      <c r="II47" s="12">
        <v>0</v>
      </c>
      <c r="IJ47" s="12">
        <v>0</v>
      </c>
      <c r="IK47" s="12">
        <v>0</v>
      </c>
      <c r="IL47" s="12">
        <v>0</v>
      </c>
      <c r="IM47" s="13"/>
      <c r="IN47" s="12">
        <v>0</v>
      </c>
      <c r="IO47" s="12">
        <v>0</v>
      </c>
      <c r="IP47" s="12">
        <v>0</v>
      </c>
      <c r="IQ47" s="12">
        <v>0</v>
      </c>
      <c r="IR47" s="13"/>
      <c r="IS47" s="12">
        <v>0</v>
      </c>
      <c r="IT47" s="12">
        <v>0</v>
      </c>
      <c r="IU47" s="12">
        <v>0</v>
      </c>
      <c r="IV47" s="12">
        <v>0</v>
      </c>
      <c r="IW47" s="13"/>
      <c r="IX47" s="12">
        <v>0</v>
      </c>
      <c r="IY47" s="12">
        <v>0</v>
      </c>
      <c r="IZ47" s="12">
        <v>0</v>
      </c>
      <c r="JA47" s="12">
        <v>0</v>
      </c>
      <c r="JB47" s="13"/>
    </row>
    <row r="48" spans="1:264" hidden="1">
      <c r="A48" s="10">
        <v>42</v>
      </c>
      <c r="B48" s="11" t="s">
        <v>58</v>
      </c>
      <c r="C48" s="12">
        <v>0</v>
      </c>
      <c r="D48" s="12">
        <v>0</v>
      </c>
      <c r="E48" s="12">
        <v>0</v>
      </c>
      <c r="F48" s="12">
        <v>0</v>
      </c>
      <c r="G48" s="13"/>
      <c r="H48" s="12">
        <v>0</v>
      </c>
      <c r="I48" s="12">
        <v>0</v>
      </c>
      <c r="J48" s="12">
        <v>0</v>
      </c>
      <c r="K48" s="12">
        <v>0</v>
      </c>
      <c r="L48" s="13"/>
      <c r="M48" s="12">
        <v>0</v>
      </c>
      <c r="N48" s="12">
        <v>0</v>
      </c>
      <c r="O48" s="12">
        <v>0</v>
      </c>
      <c r="P48" s="12">
        <v>0</v>
      </c>
      <c r="Q48" s="13"/>
      <c r="R48" s="12">
        <v>0</v>
      </c>
      <c r="S48" s="12">
        <v>0</v>
      </c>
      <c r="T48" s="12">
        <v>0</v>
      </c>
      <c r="U48" s="12">
        <v>0</v>
      </c>
      <c r="V48" s="13"/>
      <c r="W48" s="12">
        <v>0</v>
      </c>
      <c r="X48" s="12">
        <v>0</v>
      </c>
      <c r="Y48" s="12">
        <v>0</v>
      </c>
      <c r="Z48" s="12">
        <v>0</v>
      </c>
      <c r="AA48" s="13"/>
      <c r="AB48" s="12">
        <v>0</v>
      </c>
      <c r="AC48" s="12">
        <v>0</v>
      </c>
      <c r="AD48" s="12">
        <v>0</v>
      </c>
      <c r="AE48" s="12">
        <v>0</v>
      </c>
      <c r="AF48" s="13"/>
      <c r="AG48" s="12">
        <v>0</v>
      </c>
      <c r="AH48" s="12">
        <v>0</v>
      </c>
      <c r="AI48" s="12">
        <v>0</v>
      </c>
      <c r="AJ48" s="12">
        <v>0</v>
      </c>
      <c r="AK48" s="13"/>
      <c r="AL48" s="12">
        <v>0</v>
      </c>
      <c r="AM48" s="12">
        <v>0</v>
      </c>
      <c r="AN48" s="12">
        <v>0</v>
      </c>
      <c r="AO48" s="12">
        <v>0</v>
      </c>
      <c r="AP48" s="13"/>
      <c r="AQ48" s="12">
        <v>0</v>
      </c>
      <c r="AR48" s="12">
        <v>0</v>
      </c>
      <c r="AS48" s="12">
        <v>0</v>
      </c>
      <c r="AT48" s="12">
        <v>0</v>
      </c>
      <c r="AU48" s="13"/>
      <c r="AV48" s="12">
        <v>0</v>
      </c>
      <c r="AW48" s="12">
        <v>0</v>
      </c>
      <c r="AX48" s="12">
        <v>0</v>
      </c>
      <c r="AY48" s="12">
        <v>0</v>
      </c>
      <c r="AZ48" s="13"/>
      <c r="BA48" s="12">
        <v>0</v>
      </c>
      <c r="BB48" s="12">
        <v>0</v>
      </c>
      <c r="BC48" s="12">
        <v>0</v>
      </c>
      <c r="BD48" s="12">
        <v>0</v>
      </c>
      <c r="BE48" s="13"/>
      <c r="BF48" s="12">
        <v>0</v>
      </c>
      <c r="BG48" s="12">
        <v>0</v>
      </c>
      <c r="BH48" s="12">
        <v>0</v>
      </c>
      <c r="BI48" s="12">
        <v>0</v>
      </c>
      <c r="BJ48" s="13"/>
      <c r="BK48" s="12">
        <v>0</v>
      </c>
      <c r="BL48" s="12">
        <v>0</v>
      </c>
      <c r="BM48" s="12">
        <v>0</v>
      </c>
      <c r="BN48" s="12">
        <v>0</v>
      </c>
      <c r="BO48" s="13"/>
      <c r="BP48" s="12">
        <v>0</v>
      </c>
      <c r="BQ48" s="12">
        <v>0</v>
      </c>
      <c r="BR48" s="12">
        <v>0</v>
      </c>
      <c r="BS48" s="12">
        <v>0</v>
      </c>
      <c r="BT48" s="13"/>
      <c r="BU48" s="12">
        <v>0</v>
      </c>
      <c r="BV48" s="12">
        <v>0</v>
      </c>
      <c r="BW48" s="12">
        <v>0</v>
      </c>
      <c r="BX48" s="12">
        <v>0</v>
      </c>
      <c r="BY48" s="13"/>
      <c r="BZ48" s="12">
        <v>0</v>
      </c>
      <c r="CA48" s="12">
        <v>0</v>
      </c>
      <c r="CB48" s="12">
        <v>0</v>
      </c>
      <c r="CC48" s="12">
        <v>0</v>
      </c>
      <c r="CD48" s="13"/>
      <c r="CE48" s="12">
        <v>0</v>
      </c>
      <c r="CF48" s="12">
        <v>0</v>
      </c>
      <c r="CG48" s="12">
        <v>0</v>
      </c>
      <c r="CH48" s="12">
        <v>0</v>
      </c>
      <c r="CI48" s="13"/>
      <c r="CJ48" s="12">
        <v>0</v>
      </c>
      <c r="CK48" s="12">
        <v>0</v>
      </c>
      <c r="CL48" s="12">
        <v>0</v>
      </c>
      <c r="CM48" s="12">
        <v>0</v>
      </c>
      <c r="CN48" s="13"/>
      <c r="CO48" s="12">
        <v>0</v>
      </c>
      <c r="CP48" s="12">
        <v>0</v>
      </c>
      <c r="CQ48" s="12">
        <v>0</v>
      </c>
      <c r="CR48" s="12">
        <v>0</v>
      </c>
      <c r="CS48" s="13"/>
      <c r="CT48" s="12">
        <v>0</v>
      </c>
      <c r="CU48" s="12">
        <v>0</v>
      </c>
      <c r="CV48" s="12">
        <v>0</v>
      </c>
      <c r="CW48" s="12">
        <v>0</v>
      </c>
      <c r="CX48" s="13"/>
      <c r="CY48" s="12">
        <v>0</v>
      </c>
      <c r="CZ48" s="12">
        <v>0</v>
      </c>
      <c r="DA48" s="12">
        <v>0</v>
      </c>
      <c r="DB48" s="12">
        <v>0</v>
      </c>
      <c r="DC48" s="13"/>
      <c r="DD48" s="12">
        <v>0</v>
      </c>
      <c r="DE48" s="12">
        <v>0</v>
      </c>
      <c r="DF48" s="12">
        <v>0</v>
      </c>
      <c r="DG48" s="12">
        <v>0</v>
      </c>
      <c r="DH48" s="13"/>
      <c r="DI48" s="12">
        <v>0</v>
      </c>
      <c r="DJ48" s="12">
        <v>0</v>
      </c>
      <c r="DK48" s="12">
        <v>0</v>
      </c>
      <c r="DL48" s="12">
        <v>0</v>
      </c>
      <c r="DM48" s="13"/>
      <c r="DN48" s="12">
        <v>0</v>
      </c>
      <c r="DO48" s="12">
        <v>0</v>
      </c>
      <c r="DP48" s="12">
        <v>0</v>
      </c>
      <c r="DQ48" s="12">
        <v>0</v>
      </c>
      <c r="DR48" s="13"/>
      <c r="DS48" s="12">
        <v>0</v>
      </c>
      <c r="DT48" s="12">
        <v>0</v>
      </c>
      <c r="DU48" s="12">
        <v>0</v>
      </c>
      <c r="DV48" s="12">
        <v>0</v>
      </c>
      <c r="DW48" s="13"/>
      <c r="DX48" s="12">
        <v>0</v>
      </c>
      <c r="DY48" s="12">
        <v>0</v>
      </c>
      <c r="DZ48" s="12">
        <v>0</v>
      </c>
      <c r="EA48" s="12">
        <v>0</v>
      </c>
      <c r="EB48" s="13"/>
      <c r="EC48" s="12">
        <v>0</v>
      </c>
      <c r="ED48" s="12">
        <v>0</v>
      </c>
      <c r="EE48" s="12">
        <v>0</v>
      </c>
      <c r="EF48" s="12">
        <v>0</v>
      </c>
      <c r="EG48" s="13"/>
      <c r="EH48" s="12">
        <v>0</v>
      </c>
      <c r="EI48" s="12">
        <v>0</v>
      </c>
      <c r="EJ48" s="12">
        <v>0</v>
      </c>
      <c r="EK48" s="12">
        <v>0</v>
      </c>
      <c r="EL48" s="13"/>
      <c r="EM48" s="12">
        <v>0</v>
      </c>
      <c r="EN48" s="12">
        <v>0</v>
      </c>
      <c r="EO48" s="12">
        <v>0</v>
      </c>
      <c r="EP48" s="12">
        <v>0</v>
      </c>
      <c r="EQ48" s="13"/>
      <c r="ER48" s="12">
        <v>0</v>
      </c>
      <c r="ES48" s="12">
        <v>0</v>
      </c>
      <c r="ET48" s="12">
        <v>0</v>
      </c>
      <c r="EU48" s="12">
        <v>0</v>
      </c>
      <c r="EV48" s="13"/>
      <c r="EW48" s="12">
        <v>0</v>
      </c>
      <c r="EX48" s="12">
        <v>0</v>
      </c>
      <c r="EY48" s="12">
        <v>0</v>
      </c>
      <c r="EZ48" s="12">
        <v>0</v>
      </c>
      <c r="FA48" s="13"/>
      <c r="FB48" s="12">
        <v>0</v>
      </c>
      <c r="FC48" s="12">
        <v>0</v>
      </c>
      <c r="FD48" s="12">
        <v>0</v>
      </c>
      <c r="FE48" s="12">
        <v>0</v>
      </c>
      <c r="FF48" s="13"/>
      <c r="FG48" s="12">
        <v>0</v>
      </c>
      <c r="FH48" s="12">
        <v>0</v>
      </c>
      <c r="FI48" s="12">
        <v>0</v>
      </c>
      <c r="FJ48" s="12">
        <v>0</v>
      </c>
      <c r="FK48" s="13"/>
      <c r="FL48" s="12">
        <v>0</v>
      </c>
      <c r="FM48" s="12">
        <v>0</v>
      </c>
      <c r="FN48" s="12">
        <v>0</v>
      </c>
      <c r="FO48" s="12">
        <v>0</v>
      </c>
      <c r="FP48" s="13"/>
      <c r="FQ48" s="12">
        <v>0</v>
      </c>
      <c r="FR48" s="12">
        <v>0</v>
      </c>
      <c r="FS48" s="12">
        <v>0</v>
      </c>
      <c r="FT48" s="12">
        <v>0</v>
      </c>
      <c r="FU48" s="13"/>
      <c r="FV48" s="12">
        <v>0</v>
      </c>
      <c r="FW48" s="12">
        <v>0</v>
      </c>
      <c r="FX48" s="12">
        <v>0</v>
      </c>
      <c r="FY48" s="12">
        <v>0</v>
      </c>
      <c r="FZ48" s="13"/>
      <c r="GA48" s="12">
        <v>0</v>
      </c>
      <c r="GB48" s="12">
        <v>0</v>
      </c>
      <c r="GC48" s="12">
        <v>0</v>
      </c>
      <c r="GD48" s="12">
        <v>0</v>
      </c>
      <c r="GE48" s="13"/>
      <c r="GF48" s="12">
        <v>0</v>
      </c>
      <c r="GG48" s="12">
        <v>0</v>
      </c>
      <c r="GH48" s="12">
        <v>0</v>
      </c>
      <c r="GI48" s="12">
        <v>0</v>
      </c>
      <c r="GJ48" s="13"/>
      <c r="GK48" s="12">
        <v>0</v>
      </c>
      <c r="GL48" s="12">
        <v>0</v>
      </c>
      <c r="GM48" s="12">
        <v>0</v>
      </c>
      <c r="GN48" s="12">
        <v>0</v>
      </c>
      <c r="GO48" s="13"/>
      <c r="GP48" s="12">
        <v>0</v>
      </c>
      <c r="GQ48" s="12">
        <v>0</v>
      </c>
      <c r="GR48" s="12">
        <v>0</v>
      </c>
      <c r="GS48" s="12">
        <v>0</v>
      </c>
      <c r="GT48" s="13"/>
      <c r="GU48" s="12">
        <v>0</v>
      </c>
      <c r="GV48" s="12">
        <v>0</v>
      </c>
      <c r="GW48" s="12">
        <v>0</v>
      </c>
      <c r="GX48" s="12">
        <v>0</v>
      </c>
      <c r="GY48" s="13"/>
      <c r="GZ48" s="12">
        <v>0</v>
      </c>
      <c r="HA48" s="12">
        <v>0</v>
      </c>
      <c r="HB48" s="12">
        <v>0</v>
      </c>
      <c r="HC48" s="12">
        <v>0</v>
      </c>
      <c r="HD48" s="13"/>
      <c r="HE48" s="12">
        <v>0</v>
      </c>
      <c r="HF48" s="12">
        <v>0</v>
      </c>
      <c r="HG48" s="12">
        <v>0</v>
      </c>
      <c r="HH48" s="12">
        <v>0</v>
      </c>
      <c r="HI48" s="13"/>
      <c r="HJ48" s="12">
        <v>0</v>
      </c>
      <c r="HK48" s="12">
        <v>0</v>
      </c>
      <c r="HL48" s="12">
        <v>0</v>
      </c>
      <c r="HM48" s="12">
        <v>0</v>
      </c>
      <c r="HN48" s="13"/>
      <c r="HO48" s="12">
        <v>0</v>
      </c>
      <c r="HP48" s="12">
        <v>0</v>
      </c>
      <c r="HQ48" s="12">
        <v>0</v>
      </c>
      <c r="HR48" s="12">
        <v>0</v>
      </c>
      <c r="HS48" s="13"/>
      <c r="HT48" s="12">
        <v>0</v>
      </c>
      <c r="HU48" s="12">
        <v>0</v>
      </c>
      <c r="HV48" s="12">
        <v>0</v>
      </c>
      <c r="HW48" s="12">
        <v>0</v>
      </c>
      <c r="HX48" s="13"/>
      <c r="HY48" s="12">
        <v>0</v>
      </c>
      <c r="HZ48" s="12">
        <v>0</v>
      </c>
      <c r="IA48" s="12">
        <v>0</v>
      </c>
      <c r="IB48" s="12">
        <v>0</v>
      </c>
      <c r="IC48" s="13"/>
      <c r="ID48" s="12">
        <v>0</v>
      </c>
      <c r="IE48" s="12">
        <v>0</v>
      </c>
      <c r="IF48" s="12">
        <v>0</v>
      </c>
      <c r="IG48" s="12">
        <v>0</v>
      </c>
      <c r="IH48" s="13"/>
      <c r="II48" s="12">
        <v>0</v>
      </c>
      <c r="IJ48" s="12">
        <v>0</v>
      </c>
      <c r="IK48" s="12">
        <v>0</v>
      </c>
      <c r="IL48" s="12">
        <v>0</v>
      </c>
      <c r="IM48" s="13"/>
      <c r="IN48" s="12">
        <v>0</v>
      </c>
      <c r="IO48" s="12">
        <v>0</v>
      </c>
      <c r="IP48" s="12">
        <v>0</v>
      </c>
      <c r="IQ48" s="12">
        <v>0</v>
      </c>
      <c r="IR48" s="13"/>
      <c r="IS48" s="12">
        <v>0</v>
      </c>
      <c r="IT48" s="12">
        <v>0</v>
      </c>
      <c r="IU48" s="12">
        <v>0</v>
      </c>
      <c r="IV48" s="12">
        <v>0</v>
      </c>
      <c r="IW48" s="13"/>
      <c r="IX48" s="12">
        <v>0</v>
      </c>
      <c r="IY48" s="12">
        <v>0</v>
      </c>
      <c r="IZ48" s="12">
        <v>0</v>
      </c>
      <c r="JA48" s="12">
        <v>0</v>
      </c>
      <c r="JB48" s="13"/>
    </row>
    <row r="49" spans="1:262" hidden="1">
      <c r="A49" s="10">
        <v>43</v>
      </c>
      <c r="B49" s="11" t="s">
        <v>59</v>
      </c>
      <c r="C49" s="12">
        <v>0</v>
      </c>
      <c r="D49" s="12">
        <v>0</v>
      </c>
      <c r="E49" s="12">
        <v>0</v>
      </c>
      <c r="F49" s="12">
        <v>0</v>
      </c>
      <c r="G49" s="13"/>
      <c r="H49" s="12">
        <v>0</v>
      </c>
      <c r="I49" s="12">
        <v>0</v>
      </c>
      <c r="J49" s="12">
        <v>0</v>
      </c>
      <c r="K49" s="12">
        <v>0</v>
      </c>
      <c r="L49" s="13"/>
      <c r="M49" s="12">
        <v>0</v>
      </c>
      <c r="N49" s="12">
        <v>0</v>
      </c>
      <c r="O49" s="12">
        <v>0</v>
      </c>
      <c r="P49" s="12">
        <v>0</v>
      </c>
      <c r="Q49" s="13"/>
      <c r="R49" s="12">
        <v>0</v>
      </c>
      <c r="S49" s="12">
        <v>0</v>
      </c>
      <c r="T49" s="12">
        <v>0</v>
      </c>
      <c r="U49" s="12">
        <v>0</v>
      </c>
      <c r="V49" s="13"/>
      <c r="W49" s="12">
        <v>0</v>
      </c>
      <c r="X49" s="12">
        <v>0</v>
      </c>
      <c r="Y49" s="12">
        <v>0</v>
      </c>
      <c r="Z49" s="12">
        <v>0</v>
      </c>
      <c r="AA49" s="13"/>
      <c r="AB49" s="12">
        <v>0</v>
      </c>
      <c r="AC49" s="12">
        <v>0</v>
      </c>
      <c r="AD49" s="12">
        <v>0</v>
      </c>
      <c r="AE49" s="12">
        <v>0</v>
      </c>
      <c r="AF49" s="13"/>
      <c r="AG49" s="12">
        <v>0</v>
      </c>
      <c r="AH49" s="12">
        <v>0</v>
      </c>
      <c r="AI49" s="12">
        <v>0</v>
      </c>
      <c r="AJ49" s="12">
        <v>0</v>
      </c>
      <c r="AK49" s="13"/>
      <c r="AL49" s="12">
        <v>0</v>
      </c>
      <c r="AM49" s="12">
        <v>0</v>
      </c>
      <c r="AN49" s="12">
        <v>0</v>
      </c>
      <c r="AO49" s="12">
        <v>0</v>
      </c>
      <c r="AP49" s="13"/>
      <c r="AQ49" s="12">
        <v>0</v>
      </c>
      <c r="AR49" s="12">
        <v>0</v>
      </c>
      <c r="AS49" s="12">
        <v>0</v>
      </c>
      <c r="AT49" s="12">
        <v>0</v>
      </c>
      <c r="AU49" s="13"/>
      <c r="AV49" s="12">
        <v>0</v>
      </c>
      <c r="AW49" s="12">
        <v>0</v>
      </c>
      <c r="AX49" s="12">
        <v>0</v>
      </c>
      <c r="AY49" s="12">
        <v>0</v>
      </c>
      <c r="AZ49" s="13"/>
      <c r="BA49" s="12">
        <v>0</v>
      </c>
      <c r="BB49" s="12">
        <v>0</v>
      </c>
      <c r="BC49" s="12">
        <v>0</v>
      </c>
      <c r="BD49" s="12">
        <v>0</v>
      </c>
      <c r="BE49" s="13"/>
      <c r="BF49" s="12">
        <v>0</v>
      </c>
      <c r="BG49" s="12">
        <v>0</v>
      </c>
      <c r="BH49" s="12">
        <v>0</v>
      </c>
      <c r="BI49" s="12">
        <v>0</v>
      </c>
      <c r="BJ49" s="13"/>
      <c r="BK49" s="12">
        <v>0</v>
      </c>
      <c r="BL49" s="12">
        <v>0</v>
      </c>
      <c r="BM49" s="12">
        <v>0</v>
      </c>
      <c r="BN49" s="12">
        <v>0</v>
      </c>
      <c r="BO49" s="13"/>
      <c r="BP49" s="12">
        <v>0</v>
      </c>
      <c r="BQ49" s="12">
        <v>0</v>
      </c>
      <c r="BR49" s="12">
        <v>0</v>
      </c>
      <c r="BS49" s="12">
        <v>0</v>
      </c>
      <c r="BT49" s="13"/>
      <c r="BU49" s="12">
        <v>0</v>
      </c>
      <c r="BV49" s="12">
        <v>0</v>
      </c>
      <c r="BW49" s="12">
        <v>0</v>
      </c>
      <c r="BX49" s="12">
        <v>0</v>
      </c>
      <c r="BY49" s="13"/>
      <c r="BZ49" s="12">
        <v>0</v>
      </c>
      <c r="CA49" s="12">
        <v>0</v>
      </c>
      <c r="CB49" s="12">
        <v>0</v>
      </c>
      <c r="CC49" s="12">
        <v>0</v>
      </c>
      <c r="CD49" s="13"/>
      <c r="CE49" s="12">
        <v>0</v>
      </c>
      <c r="CF49" s="12">
        <v>0</v>
      </c>
      <c r="CG49" s="12">
        <v>0</v>
      </c>
      <c r="CH49" s="12">
        <v>0</v>
      </c>
      <c r="CI49" s="13"/>
      <c r="CJ49" s="12">
        <v>0</v>
      </c>
      <c r="CK49" s="12">
        <v>0</v>
      </c>
      <c r="CL49" s="12">
        <v>0</v>
      </c>
      <c r="CM49" s="12">
        <v>0</v>
      </c>
      <c r="CN49" s="13"/>
      <c r="CO49" s="12">
        <v>0</v>
      </c>
      <c r="CP49" s="12">
        <v>0</v>
      </c>
      <c r="CQ49" s="12">
        <v>0</v>
      </c>
      <c r="CR49" s="12">
        <v>0</v>
      </c>
      <c r="CS49" s="13"/>
      <c r="CT49" s="12">
        <v>0</v>
      </c>
      <c r="CU49" s="12">
        <v>0</v>
      </c>
      <c r="CV49" s="12">
        <v>0</v>
      </c>
      <c r="CW49" s="12">
        <v>0</v>
      </c>
      <c r="CX49" s="13"/>
      <c r="CY49" s="12">
        <v>0</v>
      </c>
      <c r="CZ49" s="12">
        <v>0</v>
      </c>
      <c r="DA49" s="12">
        <v>0</v>
      </c>
      <c r="DB49" s="12">
        <v>0</v>
      </c>
      <c r="DC49" s="13"/>
      <c r="DD49" s="12">
        <v>0</v>
      </c>
      <c r="DE49" s="12">
        <v>0</v>
      </c>
      <c r="DF49" s="12">
        <v>0</v>
      </c>
      <c r="DG49" s="12">
        <v>0</v>
      </c>
      <c r="DH49" s="13"/>
      <c r="DI49" s="12">
        <v>0</v>
      </c>
      <c r="DJ49" s="12">
        <v>0</v>
      </c>
      <c r="DK49" s="12">
        <v>0</v>
      </c>
      <c r="DL49" s="12">
        <v>0</v>
      </c>
      <c r="DM49" s="13"/>
      <c r="DN49" s="12">
        <v>0</v>
      </c>
      <c r="DO49" s="12">
        <v>0</v>
      </c>
      <c r="DP49" s="12">
        <v>0</v>
      </c>
      <c r="DQ49" s="12">
        <v>0</v>
      </c>
      <c r="DR49" s="13"/>
      <c r="DS49" s="12">
        <v>0</v>
      </c>
      <c r="DT49" s="12">
        <v>0</v>
      </c>
      <c r="DU49" s="12">
        <v>0</v>
      </c>
      <c r="DV49" s="12">
        <v>0</v>
      </c>
      <c r="DW49" s="13"/>
      <c r="DX49" s="12">
        <v>0</v>
      </c>
      <c r="DY49" s="12">
        <v>0</v>
      </c>
      <c r="DZ49" s="12">
        <v>0</v>
      </c>
      <c r="EA49" s="12">
        <v>0</v>
      </c>
      <c r="EB49" s="13"/>
      <c r="EC49" s="12">
        <v>0</v>
      </c>
      <c r="ED49" s="12">
        <v>0</v>
      </c>
      <c r="EE49" s="12">
        <v>0</v>
      </c>
      <c r="EF49" s="12">
        <v>0</v>
      </c>
      <c r="EG49" s="13"/>
      <c r="EH49" s="12">
        <v>0</v>
      </c>
      <c r="EI49" s="12">
        <v>0</v>
      </c>
      <c r="EJ49" s="12">
        <v>0</v>
      </c>
      <c r="EK49" s="12">
        <v>0</v>
      </c>
      <c r="EL49" s="13"/>
      <c r="EM49" s="12">
        <v>0</v>
      </c>
      <c r="EN49" s="12">
        <v>0</v>
      </c>
      <c r="EO49" s="12">
        <v>0</v>
      </c>
      <c r="EP49" s="12">
        <v>0</v>
      </c>
      <c r="EQ49" s="13"/>
      <c r="ER49" s="12">
        <v>0</v>
      </c>
      <c r="ES49" s="12">
        <v>0</v>
      </c>
      <c r="ET49" s="12">
        <v>0</v>
      </c>
      <c r="EU49" s="12">
        <v>0</v>
      </c>
      <c r="EV49" s="13"/>
      <c r="EW49" s="12">
        <v>0</v>
      </c>
      <c r="EX49" s="12">
        <v>0</v>
      </c>
      <c r="EY49" s="12">
        <v>0</v>
      </c>
      <c r="EZ49" s="12">
        <v>0</v>
      </c>
      <c r="FA49" s="13"/>
      <c r="FB49" s="12">
        <v>0</v>
      </c>
      <c r="FC49" s="12">
        <v>0</v>
      </c>
      <c r="FD49" s="12">
        <v>0</v>
      </c>
      <c r="FE49" s="12">
        <v>0</v>
      </c>
      <c r="FF49" s="13"/>
      <c r="FG49" s="12">
        <v>0</v>
      </c>
      <c r="FH49" s="12">
        <v>0</v>
      </c>
      <c r="FI49" s="12">
        <v>0</v>
      </c>
      <c r="FJ49" s="12">
        <v>0</v>
      </c>
      <c r="FK49" s="13"/>
      <c r="FL49" s="12">
        <v>0</v>
      </c>
      <c r="FM49" s="12">
        <v>0</v>
      </c>
      <c r="FN49" s="12">
        <v>0</v>
      </c>
      <c r="FO49" s="12">
        <v>0</v>
      </c>
      <c r="FP49" s="13"/>
      <c r="FQ49" s="12">
        <v>0</v>
      </c>
      <c r="FR49" s="12">
        <v>0</v>
      </c>
      <c r="FS49" s="12">
        <v>0</v>
      </c>
      <c r="FT49" s="12">
        <v>0</v>
      </c>
      <c r="FU49" s="13"/>
      <c r="FV49" s="12">
        <v>0</v>
      </c>
      <c r="FW49" s="12">
        <v>0</v>
      </c>
      <c r="FX49" s="12">
        <v>0</v>
      </c>
      <c r="FY49" s="12">
        <v>0</v>
      </c>
      <c r="FZ49" s="13"/>
      <c r="GA49" s="12">
        <v>0</v>
      </c>
      <c r="GB49" s="12">
        <v>0</v>
      </c>
      <c r="GC49" s="12">
        <v>0</v>
      </c>
      <c r="GD49" s="12">
        <v>0</v>
      </c>
      <c r="GE49" s="13"/>
      <c r="GF49" s="12">
        <v>0</v>
      </c>
      <c r="GG49" s="12">
        <v>0</v>
      </c>
      <c r="GH49" s="12">
        <v>0</v>
      </c>
      <c r="GI49" s="12">
        <v>0</v>
      </c>
      <c r="GJ49" s="13"/>
      <c r="GK49" s="12">
        <v>0</v>
      </c>
      <c r="GL49" s="12">
        <v>0</v>
      </c>
      <c r="GM49" s="12">
        <v>0</v>
      </c>
      <c r="GN49" s="12">
        <v>0</v>
      </c>
      <c r="GO49" s="13"/>
      <c r="GP49" s="12">
        <v>0</v>
      </c>
      <c r="GQ49" s="12">
        <v>0</v>
      </c>
      <c r="GR49" s="12">
        <v>0</v>
      </c>
      <c r="GS49" s="12">
        <v>0</v>
      </c>
      <c r="GT49" s="13"/>
      <c r="GU49" s="12">
        <v>0</v>
      </c>
      <c r="GV49" s="12">
        <v>0</v>
      </c>
      <c r="GW49" s="12">
        <v>0</v>
      </c>
      <c r="GX49" s="12">
        <v>0</v>
      </c>
      <c r="GY49" s="13"/>
      <c r="GZ49" s="12">
        <v>0</v>
      </c>
      <c r="HA49" s="12">
        <v>0</v>
      </c>
      <c r="HB49" s="12">
        <v>0</v>
      </c>
      <c r="HC49" s="12">
        <v>0</v>
      </c>
      <c r="HD49" s="13"/>
      <c r="HE49" s="12">
        <v>0</v>
      </c>
      <c r="HF49" s="12">
        <v>0</v>
      </c>
      <c r="HG49" s="12">
        <v>0</v>
      </c>
      <c r="HH49" s="12">
        <v>0</v>
      </c>
      <c r="HI49" s="13"/>
      <c r="HJ49" s="12">
        <v>0</v>
      </c>
      <c r="HK49" s="12">
        <v>0</v>
      </c>
      <c r="HL49" s="12">
        <v>0</v>
      </c>
      <c r="HM49" s="12">
        <v>0</v>
      </c>
      <c r="HN49" s="13"/>
      <c r="HO49" s="12">
        <v>0</v>
      </c>
      <c r="HP49" s="12">
        <v>0</v>
      </c>
      <c r="HQ49" s="12">
        <v>0</v>
      </c>
      <c r="HR49" s="12">
        <v>0</v>
      </c>
      <c r="HS49" s="13"/>
      <c r="HT49" s="12">
        <v>0</v>
      </c>
      <c r="HU49" s="12">
        <v>0</v>
      </c>
      <c r="HV49" s="12">
        <v>0</v>
      </c>
      <c r="HW49" s="12">
        <v>0</v>
      </c>
      <c r="HX49" s="13"/>
      <c r="HY49" s="12">
        <v>0</v>
      </c>
      <c r="HZ49" s="12">
        <v>0</v>
      </c>
      <c r="IA49" s="12">
        <v>0</v>
      </c>
      <c r="IB49" s="12">
        <v>0</v>
      </c>
      <c r="IC49" s="13"/>
      <c r="ID49" s="12">
        <v>0</v>
      </c>
      <c r="IE49" s="12">
        <v>0</v>
      </c>
      <c r="IF49" s="12">
        <v>0</v>
      </c>
      <c r="IG49" s="12">
        <v>0</v>
      </c>
      <c r="IH49" s="13"/>
      <c r="II49" s="12">
        <v>0</v>
      </c>
      <c r="IJ49" s="12">
        <v>0</v>
      </c>
      <c r="IK49" s="12">
        <v>0</v>
      </c>
      <c r="IL49" s="12">
        <v>0</v>
      </c>
      <c r="IM49" s="13"/>
      <c r="IN49" s="12">
        <v>0</v>
      </c>
      <c r="IO49" s="12">
        <v>0</v>
      </c>
      <c r="IP49" s="12">
        <v>0</v>
      </c>
      <c r="IQ49" s="12">
        <v>0</v>
      </c>
      <c r="IR49" s="13"/>
      <c r="IS49" s="12">
        <v>0</v>
      </c>
      <c r="IT49" s="12">
        <v>0</v>
      </c>
      <c r="IU49" s="12">
        <v>0</v>
      </c>
      <c r="IV49" s="12">
        <v>0</v>
      </c>
      <c r="IW49" s="13"/>
      <c r="IX49" s="12">
        <v>0</v>
      </c>
      <c r="IY49" s="12">
        <v>0</v>
      </c>
      <c r="IZ49" s="12">
        <v>0</v>
      </c>
      <c r="JA49" s="12">
        <v>0</v>
      </c>
      <c r="JB49" s="13"/>
    </row>
    <row r="50" spans="1:262" hidden="1">
      <c r="A50" s="10">
        <v>44</v>
      </c>
      <c r="B50" s="11" t="s">
        <v>60</v>
      </c>
      <c r="C50" s="12">
        <v>0</v>
      </c>
      <c r="D50" s="12">
        <v>0</v>
      </c>
      <c r="E50" s="12">
        <v>0</v>
      </c>
      <c r="F50" s="12">
        <v>0</v>
      </c>
      <c r="G50" s="13"/>
      <c r="H50" s="12">
        <v>0</v>
      </c>
      <c r="I50" s="12">
        <v>0</v>
      </c>
      <c r="J50" s="12">
        <v>0</v>
      </c>
      <c r="K50" s="12">
        <v>0</v>
      </c>
      <c r="L50" s="13"/>
      <c r="M50" s="12">
        <v>0</v>
      </c>
      <c r="N50" s="12">
        <v>0</v>
      </c>
      <c r="O50" s="12">
        <v>0</v>
      </c>
      <c r="P50" s="12">
        <v>0</v>
      </c>
      <c r="Q50" s="13"/>
      <c r="R50" s="12">
        <v>0</v>
      </c>
      <c r="S50" s="12">
        <v>0</v>
      </c>
      <c r="T50" s="12">
        <v>0</v>
      </c>
      <c r="U50" s="12">
        <v>0</v>
      </c>
      <c r="V50" s="13"/>
      <c r="W50" s="12">
        <v>0</v>
      </c>
      <c r="X50" s="12">
        <v>0</v>
      </c>
      <c r="Y50" s="12">
        <v>0</v>
      </c>
      <c r="Z50" s="12">
        <v>0</v>
      </c>
      <c r="AA50" s="13"/>
      <c r="AB50" s="12">
        <v>0</v>
      </c>
      <c r="AC50" s="12">
        <v>0</v>
      </c>
      <c r="AD50" s="12">
        <v>0</v>
      </c>
      <c r="AE50" s="12">
        <v>0</v>
      </c>
      <c r="AF50" s="13"/>
      <c r="AG50" s="12">
        <v>0</v>
      </c>
      <c r="AH50" s="12">
        <v>0</v>
      </c>
      <c r="AI50" s="12">
        <v>0</v>
      </c>
      <c r="AJ50" s="12">
        <v>0</v>
      </c>
      <c r="AK50" s="13"/>
      <c r="AL50" s="12">
        <v>0</v>
      </c>
      <c r="AM50" s="12">
        <v>0</v>
      </c>
      <c r="AN50" s="12">
        <v>0</v>
      </c>
      <c r="AO50" s="12">
        <v>0</v>
      </c>
      <c r="AP50" s="13"/>
      <c r="AQ50" s="12">
        <v>0</v>
      </c>
      <c r="AR50" s="12">
        <v>0</v>
      </c>
      <c r="AS50" s="12">
        <v>0</v>
      </c>
      <c r="AT50" s="12">
        <v>0</v>
      </c>
      <c r="AU50" s="13"/>
      <c r="AV50" s="12">
        <v>0</v>
      </c>
      <c r="AW50" s="12">
        <v>0</v>
      </c>
      <c r="AX50" s="12">
        <v>0</v>
      </c>
      <c r="AY50" s="12">
        <v>0</v>
      </c>
      <c r="AZ50" s="13"/>
      <c r="BA50" s="12">
        <v>0</v>
      </c>
      <c r="BB50" s="12">
        <v>0</v>
      </c>
      <c r="BC50" s="12">
        <v>0</v>
      </c>
      <c r="BD50" s="12">
        <v>0</v>
      </c>
      <c r="BE50" s="13"/>
      <c r="BF50" s="12">
        <v>0</v>
      </c>
      <c r="BG50" s="12">
        <v>0</v>
      </c>
      <c r="BH50" s="12">
        <v>0</v>
      </c>
      <c r="BI50" s="12">
        <v>0</v>
      </c>
      <c r="BJ50" s="13"/>
      <c r="BK50" s="12">
        <v>0</v>
      </c>
      <c r="BL50" s="12">
        <v>0</v>
      </c>
      <c r="BM50" s="12">
        <v>0</v>
      </c>
      <c r="BN50" s="12">
        <v>0</v>
      </c>
      <c r="BO50" s="13"/>
      <c r="BP50" s="12">
        <v>0</v>
      </c>
      <c r="BQ50" s="12">
        <v>0</v>
      </c>
      <c r="BR50" s="12">
        <v>0</v>
      </c>
      <c r="BS50" s="12">
        <v>0</v>
      </c>
      <c r="BT50" s="13"/>
      <c r="BU50" s="12">
        <v>0</v>
      </c>
      <c r="BV50" s="12">
        <v>0</v>
      </c>
      <c r="BW50" s="12">
        <v>0</v>
      </c>
      <c r="BX50" s="12">
        <v>0</v>
      </c>
      <c r="BY50" s="13"/>
      <c r="BZ50" s="12">
        <v>0</v>
      </c>
      <c r="CA50" s="12">
        <v>0</v>
      </c>
      <c r="CB50" s="12">
        <v>0</v>
      </c>
      <c r="CC50" s="12">
        <v>0</v>
      </c>
      <c r="CD50" s="13"/>
      <c r="CE50" s="12">
        <v>0</v>
      </c>
      <c r="CF50" s="12">
        <v>0</v>
      </c>
      <c r="CG50" s="12">
        <v>0</v>
      </c>
      <c r="CH50" s="12">
        <v>0</v>
      </c>
      <c r="CI50" s="13"/>
      <c r="CJ50" s="12">
        <v>0</v>
      </c>
      <c r="CK50" s="12">
        <v>0</v>
      </c>
      <c r="CL50" s="12">
        <v>0</v>
      </c>
      <c r="CM50" s="12">
        <v>0</v>
      </c>
      <c r="CN50" s="13"/>
      <c r="CO50" s="12">
        <v>0</v>
      </c>
      <c r="CP50" s="12">
        <v>0</v>
      </c>
      <c r="CQ50" s="12">
        <v>0</v>
      </c>
      <c r="CR50" s="12">
        <v>0</v>
      </c>
      <c r="CS50" s="13"/>
      <c r="CT50" s="12">
        <v>0</v>
      </c>
      <c r="CU50" s="12">
        <v>0</v>
      </c>
      <c r="CV50" s="12">
        <v>0</v>
      </c>
      <c r="CW50" s="12">
        <v>0</v>
      </c>
      <c r="CX50" s="13"/>
      <c r="CY50" s="12">
        <v>0</v>
      </c>
      <c r="CZ50" s="12">
        <v>0</v>
      </c>
      <c r="DA50" s="12">
        <v>0</v>
      </c>
      <c r="DB50" s="12">
        <v>0</v>
      </c>
      <c r="DC50" s="13"/>
      <c r="DD50" s="12">
        <v>0</v>
      </c>
      <c r="DE50" s="12">
        <v>0</v>
      </c>
      <c r="DF50" s="12">
        <v>0</v>
      </c>
      <c r="DG50" s="12">
        <v>0</v>
      </c>
      <c r="DH50" s="13"/>
      <c r="DI50" s="12">
        <v>0</v>
      </c>
      <c r="DJ50" s="12">
        <v>0</v>
      </c>
      <c r="DK50" s="12">
        <v>0</v>
      </c>
      <c r="DL50" s="12">
        <v>0</v>
      </c>
      <c r="DM50" s="13"/>
      <c r="DN50" s="12">
        <v>0</v>
      </c>
      <c r="DO50" s="12">
        <v>0</v>
      </c>
      <c r="DP50" s="12">
        <v>0</v>
      </c>
      <c r="DQ50" s="12">
        <v>0</v>
      </c>
      <c r="DR50" s="13"/>
      <c r="DS50" s="12">
        <v>0</v>
      </c>
      <c r="DT50" s="12">
        <v>0</v>
      </c>
      <c r="DU50" s="12">
        <v>0</v>
      </c>
      <c r="DV50" s="12">
        <v>0</v>
      </c>
      <c r="DW50" s="13"/>
      <c r="DX50" s="12">
        <v>0</v>
      </c>
      <c r="DY50" s="12">
        <v>0</v>
      </c>
      <c r="DZ50" s="12">
        <v>0</v>
      </c>
      <c r="EA50" s="12">
        <v>0</v>
      </c>
      <c r="EB50" s="13"/>
      <c r="EC50" s="12">
        <v>0</v>
      </c>
      <c r="ED50" s="12">
        <v>0</v>
      </c>
      <c r="EE50" s="12">
        <v>0</v>
      </c>
      <c r="EF50" s="12">
        <v>0</v>
      </c>
      <c r="EG50" s="13"/>
      <c r="EH50" s="12">
        <v>0</v>
      </c>
      <c r="EI50" s="12">
        <v>0</v>
      </c>
      <c r="EJ50" s="12">
        <v>0</v>
      </c>
      <c r="EK50" s="12">
        <v>0</v>
      </c>
      <c r="EL50" s="13"/>
      <c r="EM50" s="12">
        <v>0</v>
      </c>
      <c r="EN50" s="12">
        <v>0</v>
      </c>
      <c r="EO50" s="12">
        <v>0</v>
      </c>
      <c r="EP50" s="12">
        <v>0</v>
      </c>
      <c r="EQ50" s="13"/>
      <c r="ER50" s="12">
        <v>0</v>
      </c>
      <c r="ES50" s="12">
        <v>0</v>
      </c>
      <c r="ET50" s="12">
        <v>0</v>
      </c>
      <c r="EU50" s="12">
        <v>0</v>
      </c>
      <c r="EV50" s="13"/>
      <c r="EW50" s="12">
        <v>0</v>
      </c>
      <c r="EX50" s="12">
        <v>0</v>
      </c>
      <c r="EY50" s="12">
        <v>0</v>
      </c>
      <c r="EZ50" s="12">
        <v>0</v>
      </c>
      <c r="FA50" s="13"/>
      <c r="FB50" s="12">
        <v>0</v>
      </c>
      <c r="FC50" s="12">
        <v>0</v>
      </c>
      <c r="FD50" s="12">
        <v>0</v>
      </c>
      <c r="FE50" s="12">
        <v>0</v>
      </c>
      <c r="FF50" s="13"/>
      <c r="FG50" s="12">
        <v>0</v>
      </c>
      <c r="FH50" s="12">
        <v>0</v>
      </c>
      <c r="FI50" s="12">
        <v>0</v>
      </c>
      <c r="FJ50" s="12">
        <v>0</v>
      </c>
      <c r="FK50" s="13"/>
      <c r="FL50" s="12">
        <v>0</v>
      </c>
      <c r="FM50" s="12">
        <v>0</v>
      </c>
      <c r="FN50" s="12">
        <v>0</v>
      </c>
      <c r="FO50" s="12">
        <v>0</v>
      </c>
      <c r="FP50" s="13"/>
      <c r="FQ50" s="12">
        <v>0</v>
      </c>
      <c r="FR50" s="12">
        <v>0</v>
      </c>
      <c r="FS50" s="12">
        <v>0</v>
      </c>
      <c r="FT50" s="12">
        <v>0</v>
      </c>
      <c r="FU50" s="13"/>
      <c r="FV50" s="12">
        <v>0</v>
      </c>
      <c r="FW50" s="12">
        <v>0</v>
      </c>
      <c r="FX50" s="12">
        <v>0</v>
      </c>
      <c r="FY50" s="12">
        <v>0</v>
      </c>
      <c r="FZ50" s="13"/>
      <c r="GA50" s="12">
        <v>0</v>
      </c>
      <c r="GB50" s="12">
        <v>0</v>
      </c>
      <c r="GC50" s="12">
        <v>0</v>
      </c>
      <c r="GD50" s="12">
        <v>0</v>
      </c>
      <c r="GE50" s="13"/>
      <c r="GF50" s="12">
        <v>0</v>
      </c>
      <c r="GG50" s="12">
        <v>0</v>
      </c>
      <c r="GH50" s="12">
        <v>0</v>
      </c>
      <c r="GI50" s="12">
        <v>0</v>
      </c>
      <c r="GJ50" s="13"/>
      <c r="GK50" s="12">
        <v>0</v>
      </c>
      <c r="GL50" s="12">
        <v>0</v>
      </c>
      <c r="GM50" s="12">
        <v>0</v>
      </c>
      <c r="GN50" s="12">
        <v>0</v>
      </c>
      <c r="GO50" s="13"/>
      <c r="GP50" s="12">
        <v>0</v>
      </c>
      <c r="GQ50" s="12">
        <v>0</v>
      </c>
      <c r="GR50" s="12">
        <v>0</v>
      </c>
      <c r="GS50" s="12">
        <v>0</v>
      </c>
      <c r="GT50" s="13"/>
      <c r="GU50" s="12">
        <v>0</v>
      </c>
      <c r="GV50" s="12">
        <v>0</v>
      </c>
      <c r="GW50" s="12">
        <v>0</v>
      </c>
      <c r="GX50" s="12">
        <v>0</v>
      </c>
      <c r="GY50" s="13"/>
      <c r="GZ50" s="12">
        <v>0</v>
      </c>
      <c r="HA50" s="12">
        <v>0</v>
      </c>
      <c r="HB50" s="12">
        <v>0</v>
      </c>
      <c r="HC50" s="12">
        <v>0</v>
      </c>
      <c r="HD50" s="13"/>
      <c r="HE50" s="12">
        <v>0</v>
      </c>
      <c r="HF50" s="12">
        <v>0</v>
      </c>
      <c r="HG50" s="12">
        <v>0</v>
      </c>
      <c r="HH50" s="12">
        <v>0</v>
      </c>
      <c r="HI50" s="13"/>
      <c r="HJ50" s="12">
        <v>0</v>
      </c>
      <c r="HK50" s="12">
        <v>0</v>
      </c>
      <c r="HL50" s="12">
        <v>0</v>
      </c>
      <c r="HM50" s="12">
        <v>0</v>
      </c>
      <c r="HN50" s="13"/>
      <c r="HO50" s="12">
        <v>0</v>
      </c>
      <c r="HP50" s="12">
        <v>0</v>
      </c>
      <c r="HQ50" s="12">
        <v>0</v>
      </c>
      <c r="HR50" s="12">
        <v>0</v>
      </c>
      <c r="HS50" s="13"/>
      <c r="HT50" s="12">
        <v>0</v>
      </c>
      <c r="HU50" s="12">
        <v>0</v>
      </c>
      <c r="HV50" s="12">
        <v>0</v>
      </c>
      <c r="HW50" s="12">
        <v>0</v>
      </c>
      <c r="HX50" s="13"/>
      <c r="HY50" s="12">
        <v>0</v>
      </c>
      <c r="HZ50" s="12">
        <v>0</v>
      </c>
      <c r="IA50" s="12">
        <v>0</v>
      </c>
      <c r="IB50" s="12">
        <v>0</v>
      </c>
      <c r="IC50" s="13"/>
      <c r="ID50" s="12">
        <v>0</v>
      </c>
      <c r="IE50" s="12">
        <v>0</v>
      </c>
      <c r="IF50" s="12">
        <v>0</v>
      </c>
      <c r="IG50" s="12">
        <v>0</v>
      </c>
      <c r="IH50" s="13"/>
      <c r="II50" s="12">
        <v>0</v>
      </c>
      <c r="IJ50" s="12">
        <v>0</v>
      </c>
      <c r="IK50" s="12">
        <v>0</v>
      </c>
      <c r="IL50" s="12">
        <v>0</v>
      </c>
      <c r="IM50" s="13"/>
      <c r="IN50" s="12">
        <v>0</v>
      </c>
      <c r="IO50" s="12">
        <v>0</v>
      </c>
      <c r="IP50" s="12">
        <v>0</v>
      </c>
      <c r="IQ50" s="12">
        <v>0</v>
      </c>
      <c r="IR50" s="13"/>
      <c r="IS50" s="12">
        <v>0</v>
      </c>
      <c r="IT50" s="12">
        <v>0</v>
      </c>
      <c r="IU50" s="12">
        <v>0</v>
      </c>
      <c r="IV50" s="12">
        <v>0</v>
      </c>
      <c r="IW50" s="13"/>
      <c r="IX50" s="12">
        <v>0</v>
      </c>
      <c r="IY50" s="12">
        <v>0</v>
      </c>
      <c r="IZ50" s="12">
        <v>0</v>
      </c>
      <c r="JA50" s="12">
        <v>0</v>
      </c>
      <c r="JB50" s="13"/>
    </row>
    <row r="51" spans="1:262" hidden="1">
      <c r="A51" s="10">
        <v>45</v>
      </c>
      <c r="B51" s="11" t="s">
        <v>61</v>
      </c>
      <c r="C51" s="12">
        <v>0</v>
      </c>
      <c r="D51" s="12">
        <v>0</v>
      </c>
      <c r="E51" s="12">
        <v>0</v>
      </c>
      <c r="F51" s="12">
        <v>0</v>
      </c>
      <c r="G51" s="13"/>
      <c r="H51" s="12">
        <v>0</v>
      </c>
      <c r="I51" s="12">
        <v>0</v>
      </c>
      <c r="J51" s="12">
        <v>0</v>
      </c>
      <c r="K51" s="12">
        <v>0</v>
      </c>
      <c r="L51" s="13"/>
      <c r="M51" s="12">
        <v>0</v>
      </c>
      <c r="N51" s="12">
        <v>0</v>
      </c>
      <c r="O51" s="12">
        <v>0</v>
      </c>
      <c r="P51" s="12">
        <v>0</v>
      </c>
      <c r="Q51" s="13"/>
      <c r="R51" s="12">
        <v>0</v>
      </c>
      <c r="S51" s="12">
        <v>0</v>
      </c>
      <c r="T51" s="12">
        <v>0</v>
      </c>
      <c r="U51" s="12">
        <v>0</v>
      </c>
      <c r="V51" s="13"/>
      <c r="W51" s="12">
        <v>0</v>
      </c>
      <c r="X51" s="12">
        <v>0</v>
      </c>
      <c r="Y51" s="12">
        <v>0</v>
      </c>
      <c r="Z51" s="12">
        <v>0</v>
      </c>
      <c r="AA51" s="13"/>
      <c r="AB51" s="12">
        <v>0</v>
      </c>
      <c r="AC51" s="12">
        <v>0</v>
      </c>
      <c r="AD51" s="12">
        <v>0</v>
      </c>
      <c r="AE51" s="12">
        <v>0</v>
      </c>
      <c r="AF51" s="13"/>
      <c r="AG51" s="12">
        <v>0</v>
      </c>
      <c r="AH51" s="12">
        <v>0</v>
      </c>
      <c r="AI51" s="12">
        <v>0</v>
      </c>
      <c r="AJ51" s="12">
        <v>0</v>
      </c>
      <c r="AK51" s="13"/>
      <c r="AL51" s="12">
        <v>0</v>
      </c>
      <c r="AM51" s="12">
        <v>0</v>
      </c>
      <c r="AN51" s="12">
        <v>0</v>
      </c>
      <c r="AO51" s="12">
        <v>0</v>
      </c>
      <c r="AP51" s="13"/>
      <c r="AQ51" s="12">
        <v>0</v>
      </c>
      <c r="AR51" s="12">
        <v>0</v>
      </c>
      <c r="AS51" s="12">
        <v>0</v>
      </c>
      <c r="AT51" s="12">
        <v>0</v>
      </c>
      <c r="AU51" s="13"/>
      <c r="AV51" s="12">
        <v>0</v>
      </c>
      <c r="AW51" s="12">
        <v>0</v>
      </c>
      <c r="AX51" s="12">
        <v>0</v>
      </c>
      <c r="AY51" s="12">
        <v>0</v>
      </c>
      <c r="AZ51" s="13"/>
      <c r="BA51" s="12">
        <v>0</v>
      </c>
      <c r="BB51" s="12">
        <v>0</v>
      </c>
      <c r="BC51" s="12">
        <v>0</v>
      </c>
      <c r="BD51" s="12">
        <v>0</v>
      </c>
      <c r="BE51" s="13"/>
      <c r="BF51" s="12">
        <v>0</v>
      </c>
      <c r="BG51" s="12">
        <v>0</v>
      </c>
      <c r="BH51" s="12">
        <v>0</v>
      </c>
      <c r="BI51" s="12">
        <v>0</v>
      </c>
      <c r="BJ51" s="13"/>
      <c r="BK51" s="12">
        <v>0</v>
      </c>
      <c r="BL51" s="12">
        <v>0</v>
      </c>
      <c r="BM51" s="12">
        <v>0</v>
      </c>
      <c r="BN51" s="12">
        <v>0</v>
      </c>
      <c r="BO51" s="13"/>
      <c r="BP51" s="12">
        <v>0</v>
      </c>
      <c r="BQ51" s="12">
        <v>0</v>
      </c>
      <c r="BR51" s="12">
        <v>0</v>
      </c>
      <c r="BS51" s="12">
        <v>0</v>
      </c>
      <c r="BT51" s="13"/>
      <c r="BU51" s="12">
        <v>0</v>
      </c>
      <c r="BV51" s="12">
        <v>0</v>
      </c>
      <c r="BW51" s="12">
        <v>0</v>
      </c>
      <c r="BX51" s="12">
        <v>0</v>
      </c>
      <c r="BY51" s="13"/>
      <c r="BZ51" s="12">
        <v>0</v>
      </c>
      <c r="CA51" s="12">
        <v>0</v>
      </c>
      <c r="CB51" s="12">
        <v>0</v>
      </c>
      <c r="CC51" s="12">
        <v>0</v>
      </c>
      <c r="CD51" s="13"/>
      <c r="CE51" s="12">
        <v>0</v>
      </c>
      <c r="CF51" s="12">
        <v>0</v>
      </c>
      <c r="CG51" s="12">
        <v>0</v>
      </c>
      <c r="CH51" s="12">
        <v>0</v>
      </c>
      <c r="CI51" s="13"/>
      <c r="CJ51" s="12">
        <v>0</v>
      </c>
      <c r="CK51" s="12">
        <v>0</v>
      </c>
      <c r="CL51" s="12">
        <v>0</v>
      </c>
      <c r="CM51" s="12">
        <v>0</v>
      </c>
      <c r="CN51" s="13"/>
      <c r="CO51" s="12">
        <v>0</v>
      </c>
      <c r="CP51" s="12">
        <v>0</v>
      </c>
      <c r="CQ51" s="12">
        <v>0</v>
      </c>
      <c r="CR51" s="12">
        <v>0</v>
      </c>
      <c r="CS51" s="13"/>
      <c r="CT51" s="12">
        <v>0</v>
      </c>
      <c r="CU51" s="12">
        <v>0</v>
      </c>
      <c r="CV51" s="12">
        <v>0</v>
      </c>
      <c r="CW51" s="12">
        <v>0</v>
      </c>
      <c r="CX51" s="13"/>
      <c r="CY51" s="12">
        <v>0</v>
      </c>
      <c r="CZ51" s="12">
        <v>0</v>
      </c>
      <c r="DA51" s="12">
        <v>0</v>
      </c>
      <c r="DB51" s="12">
        <v>0</v>
      </c>
      <c r="DC51" s="13"/>
      <c r="DD51" s="12">
        <v>0</v>
      </c>
      <c r="DE51" s="12">
        <v>0</v>
      </c>
      <c r="DF51" s="12">
        <v>0</v>
      </c>
      <c r="DG51" s="12">
        <v>0</v>
      </c>
      <c r="DH51" s="13"/>
      <c r="DI51" s="12">
        <v>0</v>
      </c>
      <c r="DJ51" s="12">
        <v>0</v>
      </c>
      <c r="DK51" s="12">
        <v>0</v>
      </c>
      <c r="DL51" s="12">
        <v>0</v>
      </c>
      <c r="DM51" s="13"/>
      <c r="DN51" s="12">
        <v>0</v>
      </c>
      <c r="DO51" s="12">
        <v>0</v>
      </c>
      <c r="DP51" s="12">
        <v>0</v>
      </c>
      <c r="DQ51" s="12">
        <v>0</v>
      </c>
      <c r="DR51" s="13"/>
      <c r="DS51" s="12">
        <v>0</v>
      </c>
      <c r="DT51" s="12">
        <v>0</v>
      </c>
      <c r="DU51" s="12">
        <v>0</v>
      </c>
      <c r="DV51" s="12">
        <v>0</v>
      </c>
      <c r="DW51" s="13"/>
      <c r="DX51" s="12">
        <v>0</v>
      </c>
      <c r="DY51" s="12">
        <v>0</v>
      </c>
      <c r="DZ51" s="12">
        <v>0</v>
      </c>
      <c r="EA51" s="12">
        <v>0</v>
      </c>
      <c r="EB51" s="13"/>
      <c r="EC51" s="12">
        <v>0</v>
      </c>
      <c r="ED51" s="12">
        <v>0</v>
      </c>
      <c r="EE51" s="12">
        <v>0</v>
      </c>
      <c r="EF51" s="12">
        <v>0</v>
      </c>
      <c r="EG51" s="13"/>
      <c r="EH51" s="12">
        <v>0</v>
      </c>
      <c r="EI51" s="12">
        <v>0</v>
      </c>
      <c r="EJ51" s="12">
        <v>0</v>
      </c>
      <c r="EK51" s="12">
        <v>0</v>
      </c>
      <c r="EL51" s="13"/>
      <c r="EM51" s="12">
        <v>0</v>
      </c>
      <c r="EN51" s="12">
        <v>0</v>
      </c>
      <c r="EO51" s="12">
        <v>0</v>
      </c>
      <c r="EP51" s="12">
        <v>0</v>
      </c>
      <c r="EQ51" s="13"/>
      <c r="ER51" s="12">
        <v>0</v>
      </c>
      <c r="ES51" s="12">
        <v>0</v>
      </c>
      <c r="ET51" s="12">
        <v>0</v>
      </c>
      <c r="EU51" s="12">
        <v>0</v>
      </c>
      <c r="EV51" s="13"/>
      <c r="EW51" s="12">
        <v>0</v>
      </c>
      <c r="EX51" s="12">
        <v>0</v>
      </c>
      <c r="EY51" s="12">
        <v>0</v>
      </c>
      <c r="EZ51" s="12">
        <v>0</v>
      </c>
      <c r="FA51" s="13"/>
      <c r="FB51" s="12">
        <v>0</v>
      </c>
      <c r="FC51" s="12">
        <v>0</v>
      </c>
      <c r="FD51" s="12">
        <v>0</v>
      </c>
      <c r="FE51" s="12">
        <v>0</v>
      </c>
      <c r="FF51" s="13"/>
      <c r="FG51" s="12">
        <v>0</v>
      </c>
      <c r="FH51" s="12">
        <v>0</v>
      </c>
      <c r="FI51" s="12">
        <v>0</v>
      </c>
      <c r="FJ51" s="12">
        <v>0</v>
      </c>
      <c r="FK51" s="13"/>
      <c r="FL51" s="12">
        <v>0</v>
      </c>
      <c r="FM51" s="12">
        <v>0</v>
      </c>
      <c r="FN51" s="12">
        <v>0</v>
      </c>
      <c r="FO51" s="12">
        <v>0</v>
      </c>
      <c r="FP51" s="13"/>
      <c r="FQ51" s="12">
        <v>0</v>
      </c>
      <c r="FR51" s="12">
        <v>0</v>
      </c>
      <c r="FS51" s="12">
        <v>0</v>
      </c>
      <c r="FT51" s="12">
        <v>0</v>
      </c>
      <c r="FU51" s="13"/>
      <c r="FV51" s="12">
        <v>0</v>
      </c>
      <c r="FW51" s="12">
        <v>0</v>
      </c>
      <c r="FX51" s="12">
        <v>0</v>
      </c>
      <c r="FY51" s="12">
        <v>0</v>
      </c>
      <c r="FZ51" s="13"/>
      <c r="GA51" s="12">
        <v>0</v>
      </c>
      <c r="GB51" s="12">
        <v>0</v>
      </c>
      <c r="GC51" s="12">
        <v>0</v>
      </c>
      <c r="GD51" s="12">
        <v>0</v>
      </c>
      <c r="GE51" s="13"/>
      <c r="GF51" s="12">
        <v>0</v>
      </c>
      <c r="GG51" s="12">
        <v>0</v>
      </c>
      <c r="GH51" s="12">
        <v>0</v>
      </c>
      <c r="GI51" s="12">
        <v>0</v>
      </c>
      <c r="GJ51" s="13"/>
      <c r="GK51" s="12">
        <v>0</v>
      </c>
      <c r="GL51" s="12">
        <v>0</v>
      </c>
      <c r="GM51" s="12">
        <v>0</v>
      </c>
      <c r="GN51" s="12">
        <v>0</v>
      </c>
      <c r="GO51" s="13"/>
      <c r="GP51" s="12">
        <v>0</v>
      </c>
      <c r="GQ51" s="12">
        <v>0</v>
      </c>
      <c r="GR51" s="12">
        <v>0</v>
      </c>
      <c r="GS51" s="12">
        <v>0</v>
      </c>
      <c r="GT51" s="13"/>
      <c r="GU51" s="12">
        <v>0</v>
      </c>
      <c r="GV51" s="12">
        <v>0</v>
      </c>
      <c r="GW51" s="12">
        <v>0</v>
      </c>
      <c r="GX51" s="12">
        <v>0</v>
      </c>
      <c r="GY51" s="13"/>
      <c r="GZ51" s="12">
        <v>0</v>
      </c>
      <c r="HA51" s="12">
        <v>0</v>
      </c>
      <c r="HB51" s="12">
        <v>0</v>
      </c>
      <c r="HC51" s="12">
        <v>0</v>
      </c>
      <c r="HD51" s="13"/>
      <c r="HE51" s="12">
        <v>0</v>
      </c>
      <c r="HF51" s="12">
        <v>0</v>
      </c>
      <c r="HG51" s="12">
        <v>0</v>
      </c>
      <c r="HH51" s="12">
        <v>0</v>
      </c>
      <c r="HI51" s="13"/>
      <c r="HJ51" s="12">
        <v>0</v>
      </c>
      <c r="HK51" s="12">
        <v>0</v>
      </c>
      <c r="HL51" s="12">
        <v>0</v>
      </c>
      <c r="HM51" s="12">
        <v>0</v>
      </c>
      <c r="HN51" s="13"/>
      <c r="HO51" s="12">
        <v>0</v>
      </c>
      <c r="HP51" s="12">
        <v>0</v>
      </c>
      <c r="HQ51" s="12">
        <v>0</v>
      </c>
      <c r="HR51" s="12">
        <v>0</v>
      </c>
      <c r="HS51" s="13"/>
      <c r="HT51" s="12">
        <v>0</v>
      </c>
      <c r="HU51" s="12">
        <v>0</v>
      </c>
      <c r="HV51" s="12">
        <v>0</v>
      </c>
      <c r="HW51" s="12">
        <v>0</v>
      </c>
      <c r="HX51" s="13"/>
      <c r="HY51" s="12">
        <v>0</v>
      </c>
      <c r="HZ51" s="12">
        <v>0</v>
      </c>
      <c r="IA51" s="12">
        <v>0</v>
      </c>
      <c r="IB51" s="12">
        <v>0</v>
      </c>
      <c r="IC51" s="13"/>
      <c r="ID51" s="12">
        <v>0</v>
      </c>
      <c r="IE51" s="12">
        <v>0</v>
      </c>
      <c r="IF51" s="12">
        <v>0</v>
      </c>
      <c r="IG51" s="12">
        <v>0</v>
      </c>
      <c r="IH51" s="13"/>
      <c r="II51" s="12">
        <v>0</v>
      </c>
      <c r="IJ51" s="12">
        <v>0</v>
      </c>
      <c r="IK51" s="12">
        <v>0</v>
      </c>
      <c r="IL51" s="12">
        <v>0</v>
      </c>
      <c r="IM51" s="13"/>
      <c r="IN51" s="12">
        <v>0</v>
      </c>
      <c r="IO51" s="12">
        <v>0</v>
      </c>
      <c r="IP51" s="12">
        <v>0</v>
      </c>
      <c r="IQ51" s="12">
        <v>0</v>
      </c>
      <c r="IR51" s="13"/>
      <c r="IS51" s="12">
        <v>0</v>
      </c>
      <c r="IT51" s="12">
        <v>0</v>
      </c>
      <c r="IU51" s="12">
        <v>0</v>
      </c>
      <c r="IV51" s="12">
        <v>0</v>
      </c>
      <c r="IW51" s="13"/>
      <c r="IX51" s="12">
        <v>0</v>
      </c>
      <c r="IY51" s="12">
        <v>0</v>
      </c>
      <c r="IZ51" s="12">
        <v>0</v>
      </c>
      <c r="JA51" s="12">
        <v>0</v>
      </c>
      <c r="JB51" s="13"/>
    </row>
    <row r="52" spans="1:262" hidden="1">
      <c r="A52" s="10">
        <v>46</v>
      </c>
      <c r="B52" s="11" t="s">
        <v>62</v>
      </c>
      <c r="C52" s="12">
        <v>0</v>
      </c>
      <c r="D52" s="12">
        <v>0</v>
      </c>
      <c r="E52" s="12">
        <v>0</v>
      </c>
      <c r="F52" s="12">
        <v>0</v>
      </c>
      <c r="G52" s="13"/>
      <c r="H52" s="12">
        <v>0</v>
      </c>
      <c r="I52" s="12">
        <v>0</v>
      </c>
      <c r="J52" s="12">
        <v>0</v>
      </c>
      <c r="K52" s="12">
        <v>0</v>
      </c>
      <c r="L52" s="13"/>
      <c r="M52" s="12">
        <v>0</v>
      </c>
      <c r="N52" s="12">
        <v>0</v>
      </c>
      <c r="O52" s="12">
        <v>0</v>
      </c>
      <c r="P52" s="12">
        <v>0</v>
      </c>
      <c r="Q52" s="13"/>
      <c r="R52" s="12">
        <v>0</v>
      </c>
      <c r="S52" s="12">
        <v>0</v>
      </c>
      <c r="T52" s="12">
        <v>0</v>
      </c>
      <c r="U52" s="12">
        <v>0</v>
      </c>
      <c r="V52" s="13"/>
      <c r="W52" s="12">
        <v>0</v>
      </c>
      <c r="X52" s="12">
        <v>0</v>
      </c>
      <c r="Y52" s="12">
        <v>0</v>
      </c>
      <c r="Z52" s="12">
        <v>0</v>
      </c>
      <c r="AA52" s="13"/>
      <c r="AB52" s="12">
        <v>0</v>
      </c>
      <c r="AC52" s="12">
        <v>0</v>
      </c>
      <c r="AD52" s="12">
        <v>0</v>
      </c>
      <c r="AE52" s="12">
        <v>0</v>
      </c>
      <c r="AF52" s="13"/>
      <c r="AG52" s="12">
        <v>0</v>
      </c>
      <c r="AH52" s="12">
        <v>0</v>
      </c>
      <c r="AI52" s="12">
        <v>0</v>
      </c>
      <c r="AJ52" s="12">
        <v>0</v>
      </c>
      <c r="AK52" s="13"/>
      <c r="AL52" s="12">
        <v>0</v>
      </c>
      <c r="AM52" s="12">
        <v>0</v>
      </c>
      <c r="AN52" s="12">
        <v>0</v>
      </c>
      <c r="AO52" s="12">
        <v>0</v>
      </c>
      <c r="AP52" s="13"/>
      <c r="AQ52" s="12">
        <v>0</v>
      </c>
      <c r="AR52" s="12">
        <v>0</v>
      </c>
      <c r="AS52" s="12">
        <v>0</v>
      </c>
      <c r="AT52" s="12">
        <v>0</v>
      </c>
      <c r="AU52" s="13"/>
      <c r="AV52" s="12">
        <v>0</v>
      </c>
      <c r="AW52" s="12">
        <v>0</v>
      </c>
      <c r="AX52" s="12">
        <v>0</v>
      </c>
      <c r="AY52" s="12">
        <v>0</v>
      </c>
      <c r="AZ52" s="13"/>
      <c r="BA52" s="12">
        <v>0</v>
      </c>
      <c r="BB52" s="12">
        <v>0</v>
      </c>
      <c r="BC52" s="12">
        <v>0</v>
      </c>
      <c r="BD52" s="12">
        <v>0</v>
      </c>
      <c r="BE52" s="13"/>
      <c r="BF52" s="12">
        <v>0</v>
      </c>
      <c r="BG52" s="12">
        <v>0</v>
      </c>
      <c r="BH52" s="12">
        <v>0</v>
      </c>
      <c r="BI52" s="12">
        <v>0</v>
      </c>
      <c r="BJ52" s="13"/>
      <c r="BK52" s="12">
        <v>0</v>
      </c>
      <c r="BL52" s="12">
        <v>0</v>
      </c>
      <c r="BM52" s="12">
        <v>0</v>
      </c>
      <c r="BN52" s="12">
        <v>0</v>
      </c>
      <c r="BO52" s="13"/>
      <c r="BP52" s="12">
        <v>0</v>
      </c>
      <c r="BQ52" s="12">
        <v>0</v>
      </c>
      <c r="BR52" s="12">
        <v>0</v>
      </c>
      <c r="BS52" s="12">
        <v>0</v>
      </c>
      <c r="BT52" s="13"/>
      <c r="BU52" s="12">
        <v>0</v>
      </c>
      <c r="BV52" s="12">
        <v>0</v>
      </c>
      <c r="BW52" s="12">
        <v>0</v>
      </c>
      <c r="BX52" s="12">
        <v>0</v>
      </c>
      <c r="BY52" s="13"/>
      <c r="BZ52" s="12">
        <v>0</v>
      </c>
      <c r="CA52" s="12">
        <v>0</v>
      </c>
      <c r="CB52" s="12">
        <v>0</v>
      </c>
      <c r="CC52" s="12">
        <v>0</v>
      </c>
      <c r="CD52" s="13"/>
      <c r="CE52" s="12">
        <v>0</v>
      </c>
      <c r="CF52" s="12">
        <v>0</v>
      </c>
      <c r="CG52" s="12">
        <v>0</v>
      </c>
      <c r="CH52" s="12">
        <v>0</v>
      </c>
      <c r="CI52" s="13"/>
      <c r="CJ52" s="12">
        <v>0</v>
      </c>
      <c r="CK52" s="12">
        <v>0</v>
      </c>
      <c r="CL52" s="12">
        <v>0</v>
      </c>
      <c r="CM52" s="12">
        <v>0</v>
      </c>
      <c r="CN52" s="13"/>
      <c r="CO52" s="12">
        <v>0</v>
      </c>
      <c r="CP52" s="12">
        <v>0</v>
      </c>
      <c r="CQ52" s="12">
        <v>0</v>
      </c>
      <c r="CR52" s="12">
        <v>0</v>
      </c>
      <c r="CS52" s="13"/>
      <c r="CT52" s="12">
        <v>0</v>
      </c>
      <c r="CU52" s="12">
        <v>0</v>
      </c>
      <c r="CV52" s="12">
        <v>0</v>
      </c>
      <c r="CW52" s="12">
        <v>0</v>
      </c>
      <c r="CX52" s="13"/>
      <c r="CY52" s="12">
        <v>0</v>
      </c>
      <c r="CZ52" s="12">
        <v>0</v>
      </c>
      <c r="DA52" s="12">
        <v>0</v>
      </c>
      <c r="DB52" s="12">
        <v>0</v>
      </c>
      <c r="DC52" s="13"/>
      <c r="DD52" s="12">
        <v>0</v>
      </c>
      <c r="DE52" s="12">
        <v>0</v>
      </c>
      <c r="DF52" s="12">
        <v>0</v>
      </c>
      <c r="DG52" s="12">
        <v>0</v>
      </c>
      <c r="DH52" s="13"/>
      <c r="DI52" s="12">
        <v>0</v>
      </c>
      <c r="DJ52" s="12">
        <v>0</v>
      </c>
      <c r="DK52" s="12">
        <v>0</v>
      </c>
      <c r="DL52" s="12">
        <v>0</v>
      </c>
      <c r="DM52" s="13"/>
      <c r="DN52" s="12">
        <v>0</v>
      </c>
      <c r="DO52" s="12">
        <v>0</v>
      </c>
      <c r="DP52" s="12">
        <v>0</v>
      </c>
      <c r="DQ52" s="12">
        <v>0</v>
      </c>
      <c r="DR52" s="13"/>
      <c r="DS52" s="12">
        <v>0</v>
      </c>
      <c r="DT52" s="12">
        <v>0</v>
      </c>
      <c r="DU52" s="12">
        <v>0</v>
      </c>
      <c r="DV52" s="12">
        <v>0</v>
      </c>
      <c r="DW52" s="13"/>
      <c r="DX52" s="12">
        <v>0</v>
      </c>
      <c r="DY52" s="12">
        <v>0</v>
      </c>
      <c r="DZ52" s="12">
        <v>0</v>
      </c>
      <c r="EA52" s="12">
        <v>0</v>
      </c>
      <c r="EB52" s="13"/>
      <c r="EC52" s="12">
        <v>0</v>
      </c>
      <c r="ED52" s="12">
        <v>0</v>
      </c>
      <c r="EE52" s="12">
        <v>0</v>
      </c>
      <c r="EF52" s="12">
        <v>0</v>
      </c>
      <c r="EG52" s="13"/>
      <c r="EH52" s="12">
        <v>0</v>
      </c>
      <c r="EI52" s="12">
        <v>0</v>
      </c>
      <c r="EJ52" s="12">
        <v>0</v>
      </c>
      <c r="EK52" s="12">
        <v>0</v>
      </c>
      <c r="EL52" s="13"/>
      <c r="EM52" s="12">
        <v>0</v>
      </c>
      <c r="EN52" s="12">
        <v>0</v>
      </c>
      <c r="EO52" s="12">
        <v>0</v>
      </c>
      <c r="EP52" s="12">
        <v>0</v>
      </c>
      <c r="EQ52" s="13"/>
      <c r="ER52" s="12">
        <v>0</v>
      </c>
      <c r="ES52" s="12">
        <v>0</v>
      </c>
      <c r="ET52" s="12">
        <v>0</v>
      </c>
      <c r="EU52" s="12">
        <v>0</v>
      </c>
      <c r="EV52" s="13"/>
      <c r="EW52" s="12">
        <v>0</v>
      </c>
      <c r="EX52" s="12">
        <v>0</v>
      </c>
      <c r="EY52" s="12">
        <v>0</v>
      </c>
      <c r="EZ52" s="12">
        <v>0</v>
      </c>
      <c r="FA52" s="13"/>
      <c r="FB52" s="12">
        <v>0</v>
      </c>
      <c r="FC52" s="12">
        <v>0</v>
      </c>
      <c r="FD52" s="12">
        <v>0</v>
      </c>
      <c r="FE52" s="12">
        <v>0</v>
      </c>
      <c r="FF52" s="13"/>
      <c r="FG52" s="12">
        <v>0</v>
      </c>
      <c r="FH52" s="12">
        <v>0</v>
      </c>
      <c r="FI52" s="12">
        <v>0</v>
      </c>
      <c r="FJ52" s="12">
        <v>0</v>
      </c>
      <c r="FK52" s="13"/>
      <c r="FL52" s="12">
        <v>0</v>
      </c>
      <c r="FM52" s="12">
        <v>0</v>
      </c>
      <c r="FN52" s="12">
        <v>0</v>
      </c>
      <c r="FO52" s="12">
        <v>0</v>
      </c>
      <c r="FP52" s="13"/>
      <c r="FQ52" s="12">
        <v>0</v>
      </c>
      <c r="FR52" s="12">
        <v>0</v>
      </c>
      <c r="FS52" s="12">
        <v>0</v>
      </c>
      <c r="FT52" s="12">
        <v>0</v>
      </c>
      <c r="FU52" s="13"/>
      <c r="FV52" s="12">
        <v>0</v>
      </c>
      <c r="FW52" s="12">
        <v>0</v>
      </c>
      <c r="FX52" s="12">
        <v>0</v>
      </c>
      <c r="FY52" s="12">
        <v>0</v>
      </c>
      <c r="FZ52" s="13"/>
      <c r="GA52" s="12">
        <v>0</v>
      </c>
      <c r="GB52" s="12">
        <v>0</v>
      </c>
      <c r="GC52" s="12">
        <v>0</v>
      </c>
      <c r="GD52" s="12">
        <v>0</v>
      </c>
      <c r="GE52" s="13"/>
      <c r="GF52" s="12">
        <v>0</v>
      </c>
      <c r="GG52" s="12">
        <v>0</v>
      </c>
      <c r="GH52" s="12">
        <v>0</v>
      </c>
      <c r="GI52" s="12">
        <v>0</v>
      </c>
      <c r="GJ52" s="13"/>
      <c r="GK52" s="12">
        <v>0</v>
      </c>
      <c r="GL52" s="12">
        <v>0</v>
      </c>
      <c r="GM52" s="12">
        <v>0</v>
      </c>
      <c r="GN52" s="12">
        <v>0</v>
      </c>
      <c r="GO52" s="13"/>
      <c r="GP52" s="12">
        <v>0</v>
      </c>
      <c r="GQ52" s="12">
        <v>0</v>
      </c>
      <c r="GR52" s="12">
        <v>0</v>
      </c>
      <c r="GS52" s="12">
        <v>0</v>
      </c>
      <c r="GT52" s="13"/>
      <c r="GU52" s="12">
        <v>0</v>
      </c>
      <c r="GV52" s="12">
        <v>0</v>
      </c>
      <c r="GW52" s="12">
        <v>0</v>
      </c>
      <c r="GX52" s="12">
        <v>0</v>
      </c>
      <c r="GY52" s="13"/>
      <c r="GZ52" s="12">
        <v>0</v>
      </c>
      <c r="HA52" s="12">
        <v>0</v>
      </c>
      <c r="HB52" s="12">
        <v>0</v>
      </c>
      <c r="HC52" s="12">
        <v>0</v>
      </c>
      <c r="HD52" s="13"/>
      <c r="HE52" s="12">
        <v>0</v>
      </c>
      <c r="HF52" s="12">
        <v>0</v>
      </c>
      <c r="HG52" s="12">
        <v>0</v>
      </c>
      <c r="HH52" s="12">
        <v>0</v>
      </c>
      <c r="HI52" s="13"/>
      <c r="HJ52" s="12">
        <v>0</v>
      </c>
      <c r="HK52" s="12">
        <v>0</v>
      </c>
      <c r="HL52" s="12">
        <v>0</v>
      </c>
      <c r="HM52" s="12">
        <v>0</v>
      </c>
      <c r="HN52" s="13"/>
      <c r="HO52" s="12">
        <v>0</v>
      </c>
      <c r="HP52" s="12">
        <v>0</v>
      </c>
      <c r="HQ52" s="12">
        <v>0</v>
      </c>
      <c r="HR52" s="12">
        <v>0</v>
      </c>
      <c r="HS52" s="13"/>
      <c r="HT52" s="12">
        <v>0</v>
      </c>
      <c r="HU52" s="12">
        <v>0</v>
      </c>
      <c r="HV52" s="12">
        <v>0</v>
      </c>
      <c r="HW52" s="12">
        <v>0</v>
      </c>
      <c r="HX52" s="13"/>
      <c r="HY52" s="12">
        <v>0</v>
      </c>
      <c r="HZ52" s="12">
        <v>0</v>
      </c>
      <c r="IA52" s="12">
        <v>0</v>
      </c>
      <c r="IB52" s="12">
        <v>0</v>
      </c>
      <c r="IC52" s="13"/>
      <c r="ID52" s="12">
        <v>0</v>
      </c>
      <c r="IE52" s="12">
        <v>0</v>
      </c>
      <c r="IF52" s="12">
        <v>0</v>
      </c>
      <c r="IG52" s="12">
        <v>0</v>
      </c>
      <c r="IH52" s="13"/>
      <c r="II52" s="12">
        <v>0</v>
      </c>
      <c r="IJ52" s="12">
        <v>0</v>
      </c>
      <c r="IK52" s="12">
        <v>0</v>
      </c>
      <c r="IL52" s="12">
        <v>0</v>
      </c>
      <c r="IM52" s="13"/>
      <c r="IN52" s="12">
        <v>0</v>
      </c>
      <c r="IO52" s="12">
        <v>0</v>
      </c>
      <c r="IP52" s="12">
        <v>0</v>
      </c>
      <c r="IQ52" s="12">
        <v>0</v>
      </c>
      <c r="IR52" s="13"/>
      <c r="IS52" s="12">
        <v>0</v>
      </c>
      <c r="IT52" s="12">
        <v>0</v>
      </c>
      <c r="IU52" s="12">
        <v>0</v>
      </c>
      <c r="IV52" s="12">
        <v>0</v>
      </c>
      <c r="IW52" s="13"/>
      <c r="IX52" s="12">
        <v>0</v>
      </c>
      <c r="IY52" s="12">
        <v>0</v>
      </c>
      <c r="IZ52" s="12">
        <v>0</v>
      </c>
      <c r="JA52" s="12">
        <v>0</v>
      </c>
      <c r="JB52" s="13"/>
    </row>
    <row r="53" spans="1:262" hidden="1">
      <c r="A53" s="10">
        <v>47</v>
      </c>
      <c r="B53" s="11" t="s">
        <v>63</v>
      </c>
      <c r="C53" s="12">
        <v>0</v>
      </c>
      <c r="D53" s="12">
        <v>0</v>
      </c>
      <c r="E53" s="12">
        <v>0</v>
      </c>
      <c r="F53" s="12">
        <v>0</v>
      </c>
      <c r="G53" s="13"/>
      <c r="H53" s="12">
        <v>0</v>
      </c>
      <c r="I53" s="12">
        <v>0</v>
      </c>
      <c r="J53" s="12">
        <v>0</v>
      </c>
      <c r="K53" s="12">
        <v>0</v>
      </c>
      <c r="L53" s="13"/>
      <c r="M53" s="12">
        <v>0</v>
      </c>
      <c r="N53" s="12">
        <v>0</v>
      </c>
      <c r="O53" s="12">
        <v>0</v>
      </c>
      <c r="P53" s="12">
        <v>0</v>
      </c>
      <c r="Q53" s="13"/>
      <c r="R53" s="12">
        <v>0</v>
      </c>
      <c r="S53" s="12">
        <v>0</v>
      </c>
      <c r="T53" s="12">
        <v>0</v>
      </c>
      <c r="U53" s="12">
        <v>0</v>
      </c>
      <c r="V53" s="13"/>
      <c r="W53" s="12">
        <v>0</v>
      </c>
      <c r="X53" s="12">
        <v>0</v>
      </c>
      <c r="Y53" s="12">
        <v>0</v>
      </c>
      <c r="Z53" s="12">
        <v>0</v>
      </c>
      <c r="AA53" s="13"/>
      <c r="AB53" s="12">
        <v>0</v>
      </c>
      <c r="AC53" s="12">
        <v>0</v>
      </c>
      <c r="AD53" s="12">
        <v>0</v>
      </c>
      <c r="AE53" s="12">
        <v>0</v>
      </c>
      <c r="AF53" s="13"/>
      <c r="AG53" s="12">
        <v>0</v>
      </c>
      <c r="AH53" s="12">
        <v>0</v>
      </c>
      <c r="AI53" s="12">
        <v>0</v>
      </c>
      <c r="AJ53" s="12">
        <v>0</v>
      </c>
      <c r="AK53" s="13"/>
      <c r="AL53" s="12">
        <v>0</v>
      </c>
      <c r="AM53" s="12">
        <v>0</v>
      </c>
      <c r="AN53" s="12">
        <v>0</v>
      </c>
      <c r="AO53" s="12">
        <v>0</v>
      </c>
      <c r="AP53" s="13"/>
      <c r="AQ53" s="12">
        <v>0</v>
      </c>
      <c r="AR53" s="12">
        <v>0</v>
      </c>
      <c r="AS53" s="12">
        <v>0</v>
      </c>
      <c r="AT53" s="12">
        <v>0</v>
      </c>
      <c r="AU53" s="13"/>
      <c r="AV53" s="12">
        <v>0</v>
      </c>
      <c r="AW53" s="12">
        <v>0</v>
      </c>
      <c r="AX53" s="12">
        <v>0</v>
      </c>
      <c r="AY53" s="12">
        <v>0</v>
      </c>
      <c r="AZ53" s="13"/>
      <c r="BA53" s="12">
        <v>0</v>
      </c>
      <c r="BB53" s="12">
        <v>0</v>
      </c>
      <c r="BC53" s="12">
        <v>0</v>
      </c>
      <c r="BD53" s="12">
        <v>0</v>
      </c>
      <c r="BE53" s="13"/>
      <c r="BF53" s="12">
        <v>0</v>
      </c>
      <c r="BG53" s="12">
        <v>0</v>
      </c>
      <c r="BH53" s="12">
        <v>0</v>
      </c>
      <c r="BI53" s="12">
        <v>0</v>
      </c>
      <c r="BJ53" s="13"/>
      <c r="BK53" s="12">
        <v>0</v>
      </c>
      <c r="BL53" s="12">
        <v>0</v>
      </c>
      <c r="BM53" s="12">
        <v>0</v>
      </c>
      <c r="BN53" s="12">
        <v>0</v>
      </c>
      <c r="BO53" s="13"/>
      <c r="BP53" s="12">
        <v>0</v>
      </c>
      <c r="BQ53" s="12">
        <v>0</v>
      </c>
      <c r="BR53" s="12">
        <v>0</v>
      </c>
      <c r="BS53" s="12">
        <v>0</v>
      </c>
      <c r="BT53" s="13"/>
      <c r="BU53" s="12">
        <v>0</v>
      </c>
      <c r="BV53" s="12">
        <v>0</v>
      </c>
      <c r="BW53" s="12">
        <v>0</v>
      </c>
      <c r="BX53" s="12">
        <v>0</v>
      </c>
      <c r="BY53" s="13"/>
      <c r="BZ53" s="12">
        <v>0</v>
      </c>
      <c r="CA53" s="12">
        <v>0</v>
      </c>
      <c r="CB53" s="12">
        <v>0</v>
      </c>
      <c r="CC53" s="12">
        <v>0</v>
      </c>
      <c r="CD53" s="13"/>
      <c r="CE53" s="12">
        <v>0</v>
      </c>
      <c r="CF53" s="12">
        <v>0</v>
      </c>
      <c r="CG53" s="12">
        <v>0</v>
      </c>
      <c r="CH53" s="12">
        <v>0</v>
      </c>
      <c r="CI53" s="13"/>
      <c r="CJ53" s="12">
        <v>0</v>
      </c>
      <c r="CK53" s="12">
        <v>0</v>
      </c>
      <c r="CL53" s="12">
        <v>0</v>
      </c>
      <c r="CM53" s="12">
        <v>0</v>
      </c>
      <c r="CN53" s="13"/>
      <c r="CO53" s="12">
        <v>0</v>
      </c>
      <c r="CP53" s="12">
        <v>0</v>
      </c>
      <c r="CQ53" s="12">
        <v>0</v>
      </c>
      <c r="CR53" s="12">
        <v>0</v>
      </c>
      <c r="CS53" s="13"/>
      <c r="CT53" s="12">
        <v>0</v>
      </c>
      <c r="CU53" s="12">
        <v>0</v>
      </c>
      <c r="CV53" s="12">
        <v>0</v>
      </c>
      <c r="CW53" s="12">
        <v>0</v>
      </c>
      <c r="CX53" s="13"/>
      <c r="CY53" s="12">
        <v>0</v>
      </c>
      <c r="CZ53" s="12">
        <v>0</v>
      </c>
      <c r="DA53" s="12">
        <v>0</v>
      </c>
      <c r="DB53" s="12">
        <v>0</v>
      </c>
      <c r="DC53" s="13"/>
      <c r="DD53" s="12">
        <v>0</v>
      </c>
      <c r="DE53" s="12">
        <v>0</v>
      </c>
      <c r="DF53" s="12">
        <v>0</v>
      </c>
      <c r="DG53" s="12">
        <v>0</v>
      </c>
      <c r="DH53" s="13"/>
      <c r="DI53" s="12">
        <v>0</v>
      </c>
      <c r="DJ53" s="12">
        <v>0</v>
      </c>
      <c r="DK53" s="12">
        <v>0</v>
      </c>
      <c r="DL53" s="12">
        <v>0</v>
      </c>
      <c r="DM53" s="13"/>
      <c r="DN53" s="12">
        <v>0</v>
      </c>
      <c r="DO53" s="12">
        <v>0</v>
      </c>
      <c r="DP53" s="12">
        <v>0</v>
      </c>
      <c r="DQ53" s="12">
        <v>0</v>
      </c>
      <c r="DR53" s="13"/>
      <c r="DS53" s="12">
        <v>0</v>
      </c>
      <c r="DT53" s="12">
        <v>0</v>
      </c>
      <c r="DU53" s="12">
        <v>0</v>
      </c>
      <c r="DV53" s="12">
        <v>0</v>
      </c>
      <c r="DW53" s="13"/>
      <c r="DX53" s="12">
        <v>0</v>
      </c>
      <c r="DY53" s="12">
        <v>0</v>
      </c>
      <c r="DZ53" s="12">
        <v>0</v>
      </c>
      <c r="EA53" s="12">
        <v>0</v>
      </c>
      <c r="EB53" s="13"/>
      <c r="EC53" s="12">
        <v>0</v>
      </c>
      <c r="ED53" s="12">
        <v>0</v>
      </c>
      <c r="EE53" s="12">
        <v>0</v>
      </c>
      <c r="EF53" s="12">
        <v>0</v>
      </c>
      <c r="EG53" s="13"/>
      <c r="EH53" s="12">
        <v>0</v>
      </c>
      <c r="EI53" s="12">
        <v>0</v>
      </c>
      <c r="EJ53" s="12">
        <v>0</v>
      </c>
      <c r="EK53" s="12">
        <v>0</v>
      </c>
      <c r="EL53" s="13"/>
      <c r="EM53" s="12">
        <v>0</v>
      </c>
      <c r="EN53" s="12">
        <v>0</v>
      </c>
      <c r="EO53" s="12">
        <v>0</v>
      </c>
      <c r="EP53" s="12">
        <v>0</v>
      </c>
      <c r="EQ53" s="13"/>
      <c r="ER53" s="12">
        <v>0</v>
      </c>
      <c r="ES53" s="12">
        <v>0</v>
      </c>
      <c r="ET53" s="12">
        <v>0</v>
      </c>
      <c r="EU53" s="12">
        <v>0</v>
      </c>
      <c r="EV53" s="13"/>
      <c r="EW53" s="12">
        <v>0</v>
      </c>
      <c r="EX53" s="12">
        <v>0</v>
      </c>
      <c r="EY53" s="12">
        <v>0</v>
      </c>
      <c r="EZ53" s="12">
        <v>0</v>
      </c>
      <c r="FA53" s="13"/>
      <c r="FB53" s="12">
        <v>0</v>
      </c>
      <c r="FC53" s="12">
        <v>0</v>
      </c>
      <c r="FD53" s="12">
        <v>0</v>
      </c>
      <c r="FE53" s="12">
        <v>0</v>
      </c>
      <c r="FF53" s="13"/>
      <c r="FG53" s="12">
        <v>0</v>
      </c>
      <c r="FH53" s="12">
        <v>0</v>
      </c>
      <c r="FI53" s="12">
        <v>0</v>
      </c>
      <c r="FJ53" s="12">
        <v>0</v>
      </c>
      <c r="FK53" s="13"/>
      <c r="FL53" s="12">
        <v>0</v>
      </c>
      <c r="FM53" s="12">
        <v>0</v>
      </c>
      <c r="FN53" s="12">
        <v>0</v>
      </c>
      <c r="FO53" s="12">
        <v>0</v>
      </c>
      <c r="FP53" s="13"/>
      <c r="FQ53" s="12">
        <v>0</v>
      </c>
      <c r="FR53" s="12">
        <v>0</v>
      </c>
      <c r="FS53" s="12">
        <v>0</v>
      </c>
      <c r="FT53" s="12">
        <v>0</v>
      </c>
      <c r="FU53" s="13"/>
      <c r="FV53" s="12">
        <v>0</v>
      </c>
      <c r="FW53" s="12">
        <v>0</v>
      </c>
      <c r="FX53" s="12">
        <v>0</v>
      </c>
      <c r="FY53" s="12">
        <v>0</v>
      </c>
      <c r="FZ53" s="13"/>
      <c r="GA53" s="12">
        <v>0</v>
      </c>
      <c r="GB53" s="12">
        <v>0</v>
      </c>
      <c r="GC53" s="12">
        <v>0</v>
      </c>
      <c r="GD53" s="12">
        <v>0</v>
      </c>
      <c r="GE53" s="13"/>
      <c r="GF53" s="12">
        <v>0</v>
      </c>
      <c r="GG53" s="12">
        <v>0</v>
      </c>
      <c r="GH53" s="12">
        <v>0</v>
      </c>
      <c r="GI53" s="12">
        <v>0</v>
      </c>
      <c r="GJ53" s="13"/>
      <c r="GK53" s="12">
        <v>0</v>
      </c>
      <c r="GL53" s="12">
        <v>0</v>
      </c>
      <c r="GM53" s="12">
        <v>0</v>
      </c>
      <c r="GN53" s="12">
        <v>0</v>
      </c>
      <c r="GO53" s="13"/>
      <c r="GP53" s="12">
        <v>0</v>
      </c>
      <c r="GQ53" s="12">
        <v>0</v>
      </c>
      <c r="GR53" s="12">
        <v>0</v>
      </c>
      <c r="GS53" s="12">
        <v>0</v>
      </c>
      <c r="GT53" s="13"/>
      <c r="GU53" s="12">
        <v>0</v>
      </c>
      <c r="GV53" s="12">
        <v>0</v>
      </c>
      <c r="GW53" s="12">
        <v>0</v>
      </c>
      <c r="GX53" s="12">
        <v>0</v>
      </c>
      <c r="GY53" s="13"/>
      <c r="GZ53" s="12">
        <v>0</v>
      </c>
      <c r="HA53" s="12">
        <v>0</v>
      </c>
      <c r="HB53" s="12">
        <v>0</v>
      </c>
      <c r="HC53" s="12">
        <v>0</v>
      </c>
      <c r="HD53" s="13"/>
      <c r="HE53" s="12">
        <v>0</v>
      </c>
      <c r="HF53" s="12">
        <v>0</v>
      </c>
      <c r="HG53" s="12">
        <v>0</v>
      </c>
      <c r="HH53" s="12">
        <v>0</v>
      </c>
      <c r="HI53" s="13"/>
      <c r="HJ53" s="12">
        <v>0</v>
      </c>
      <c r="HK53" s="12">
        <v>0</v>
      </c>
      <c r="HL53" s="12">
        <v>0</v>
      </c>
      <c r="HM53" s="12">
        <v>0</v>
      </c>
      <c r="HN53" s="13"/>
      <c r="HO53" s="12">
        <v>0</v>
      </c>
      <c r="HP53" s="12">
        <v>0</v>
      </c>
      <c r="HQ53" s="12">
        <v>0</v>
      </c>
      <c r="HR53" s="12">
        <v>0</v>
      </c>
      <c r="HS53" s="13"/>
      <c r="HT53" s="12">
        <v>0</v>
      </c>
      <c r="HU53" s="12">
        <v>0</v>
      </c>
      <c r="HV53" s="12">
        <v>0</v>
      </c>
      <c r="HW53" s="12">
        <v>0</v>
      </c>
      <c r="HX53" s="13"/>
      <c r="HY53" s="12">
        <v>0</v>
      </c>
      <c r="HZ53" s="12">
        <v>0</v>
      </c>
      <c r="IA53" s="12">
        <v>0</v>
      </c>
      <c r="IB53" s="12">
        <v>0</v>
      </c>
      <c r="IC53" s="13"/>
      <c r="ID53" s="12">
        <v>0</v>
      </c>
      <c r="IE53" s="12">
        <v>0</v>
      </c>
      <c r="IF53" s="12">
        <v>0</v>
      </c>
      <c r="IG53" s="12">
        <v>0</v>
      </c>
      <c r="IH53" s="13"/>
      <c r="II53" s="12">
        <v>0</v>
      </c>
      <c r="IJ53" s="12">
        <v>0</v>
      </c>
      <c r="IK53" s="12">
        <v>0</v>
      </c>
      <c r="IL53" s="12">
        <v>0</v>
      </c>
      <c r="IM53" s="13"/>
      <c r="IN53" s="12">
        <v>0</v>
      </c>
      <c r="IO53" s="12">
        <v>0</v>
      </c>
      <c r="IP53" s="12">
        <v>0</v>
      </c>
      <c r="IQ53" s="12">
        <v>0</v>
      </c>
      <c r="IR53" s="13"/>
      <c r="IS53" s="12">
        <v>0</v>
      </c>
      <c r="IT53" s="12">
        <v>0</v>
      </c>
      <c r="IU53" s="12">
        <v>0</v>
      </c>
      <c r="IV53" s="12">
        <v>0</v>
      </c>
      <c r="IW53" s="13"/>
      <c r="IX53" s="12">
        <v>0</v>
      </c>
      <c r="IY53" s="12">
        <v>0</v>
      </c>
      <c r="IZ53" s="12">
        <v>0</v>
      </c>
      <c r="JA53" s="12">
        <v>0</v>
      </c>
      <c r="JB53" s="13"/>
    </row>
    <row r="54" spans="1:262" hidden="1">
      <c r="A54" s="10">
        <v>48</v>
      </c>
      <c r="B54" s="11" t="s">
        <v>41</v>
      </c>
      <c r="C54" s="12">
        <v>0</v>
      </c>
      <c r="D54" s="12">
        <v>0</v>
      </c>
      <c r="E54" s="12">
        <v>0</v>
      </c>
      <c r="F54" s="12">
        <v>0</v>
      </c>
      <c r="G54" s="13"/>
      <c r="H54" s="12">
        <v>0</v>
      </c>
      <c r="I54" s="12">
        <v>0</v>
      </c>
      <c r="J54" s="12">
        <v>0</v>
      </c>
      <c r="K54" s="12">
        <v>0</v>
      </c>
      <c r="L54" s="13"/>
      <c r="M54" s="12">
        <v>0</v>
      </c>
      <c r="N54" s="12">
        <v>0</v>
      </c>
      <c r="O54" s="12">
        <v>0</v>
      </c>
      <c r="P54" s="12">
        <v>0</v>
      </c>
      <c r="Q54" s="13"/>
      <c r="R54" s="12">
        <v>0</v>
      </c>
      <c r="S54" s="12">
        <v>0</v>
      </c>
      <c r="T54" s="12">
        <v>0</v>
      </c>
      <c r="U54" s="12">
        <v>0</v>
      </c>
      <c r="V54" s="13"/>
      <c r="W54" s="12">
        <v>0</v>
      </c>
      <c r="X54" s="12">
        <v>0</v>
      </c>
      <c r="Y54" s="12">
        <v>0</v>
      </c>
      <c r="Z54" s="12">
        <v>0</v>
      </c>
      <c r="AA54" s="13"/>
      <c r="AB54" s="12">
        <v>0</v>
      </c>
      <c r="AC54" s="12">
        <v>0</v>
      </c>
      <c r="AD54" s="12">
        <v>0</v>
      </c>
      <c r="AE54" s="12">
        <v>0</v>
      </c>
      <c r="AF54" s="13"/>
      <c r="AG54" s="12">
        <v>0</v>
      </c>
      <c r="AH54" s="12">
        <v>0</v>
      </c>
      <c r="AI54" s="12">
        <v>0</v>
      </c>
      <c r="AJ54" s="12">
        <v>0</v>
      </c>
      <c r="AK54" s="13"/>
      <c r="AL54" s="12">
        <v>0</v>
      </c>
      <c r="AM54" s="12">
        <v>0</v>
      </c>
      <c r="AN54" s="12">
        <v>0</v>
      </c>
      <c r="AO54" s="12">
        <v>0</v>
      </c>
      <c r="AP54" s="13"/>
      <c r="AQ54" s="12">
        <v>0</v>
      </c>
      <c r="AR54" s="12">
        <v>0</v>
      </c>
      <c r="AS54" s="12">
        <v>0</v>
      </c>
      <c r="AT54" s="12">
        <v>0</v>
      </c>
      <c r="AU54" s="13"/>
      <c r="AV54" s="12">
        <v>0</v>
      </c>
      <c r="AW54" s="12">
        <v>0</v>
      </c>
      <c r="AX54" s="12">
        <v>0</v>
      </c>
      <c r="AY54" s="12">
        <v>0</v>
      </c>
      <c r="AZ54" s="13"/>
      <c r="BA54" s="12">
        <v>0</v>
      </c>
      <c r="BB54" s="12">
        <v>0</v>
      </c>
      <c r="BC54" s="12">
        <v>0</v>
      </c>
      <c r="BD54" s="12">
        <v>0</v>
      </c>
      <c r="BE54" s="13"/>
      <c r="BF54" s="12">
        <v>0</v>
      </c>
      <c r="BG54" s="12">
        <v>0</v>
      </c>
      <c r="BH54" s="12">
        <v>0</v>
      </c>
      <c r="BI54" s="12">
        <v>0</v>
      </c>
      <c r="BJ54" s="13"/>
      <c r="BK54" s="12">
        <v>0</v>
      </c>
      <c r="BL54" s="12">
        <v>0</v>
      </c>
      <c r="BM54" s="12">
        <v>0</v>
      </c>
      <c r="BN54" s="12">
        <v>0</v>
      </c>
      <c r="BO54" s="13"/>
      <c r="BP54" s="12">
        <v>0</v>
      </c>
      <c r="BQ54" s="12">
        <v>0</v>
      </c>
      <c r="BR54" s="12">
        <v>0</v>
      </c>
      <c r="BS54" s="12">
        <v>0</v>
      </c>
      <c r="BT54" s="13"/>
      <c r="BU54" s="12">
        <v>0</v>
      </c>
      <c r="BV54" s="12">
        <v>0</v>
      </c>
      <c r="BW54" s="12">
        <v>0</v>
      </c>
      <c r="BX54" s="12">
        <v>0</v>
      </c>
      <c r="BY54" s="13"/>
      <c r="BZ54" s="12">
        <v>0</v>
      </c>
      <c r="CA54" s="12">
        <v>0</v>
      </c>
      <c r="CB54" s="12">
        <v>0</v>
      </c>
      <c r="CC54" s="12">
        <v>0</v>
      </c>
      <c r="CD54" s="13"/>
      <c r="CE54" s="12">
        <v>0</v>
      </c>
      <c r="CF54" s="12">
        <v>0</v>
      </c>
      <c r="CG54" s="12">
        <v>0</v>
      </c>
      <c r="CH54" s="12">
        <v>0</v>
      </c>
      <c r="CI54" s="13"/>
      <c r="CJ54" s="12">
        <v>0</v>
      </c>
      <c r="CK54" s="12">
        <v>0</v>
      </c>
      <c r="CL54" s="12">
        <v>0</v>
      </c>
      <c r="CM54" s="12">
        <v>0</v>
      </c>
      <c r="CN54" s="13"/>
      <c r="CO54" s="12">
        <v>0</v>
      </c>
      <c r="CP54" s="12">
        <v>0</v>
      </c>
      <c r="CQ54" s="12">
        <v>0</v>
      </c>
      <c r="CR54" s="12">
        <v>0</v>
      </c>
      <c r="CS54" s="13"/>
      <c r="CT54" s="12">
        <v>0</v>
      </c>
      <c r="CU54" s="12">
        <v>0</v>
      </c>
      <c r="CV54" s="12">
        <v>0</v>
      </c>
      <c r="CW54" s="12">
        <v>0</v>
      </c>
      <c r="CX54" s="13"/>
      <c r="CY54" s="12">
        <v>0</v>
      </c>
      <c r="CZ54" s="12">
        <v>0</v>
      </c>
      <c r="DA54" s="12">
        <v>0</v>
      </c>
      <c r="DB54" s="12">
        <v>0</v>
      </c>
      <c r="DC54" s="13"/>
      <c r="DD54" s="12">
        <v>0</v>
      </c>
      <c r="DE54" s="12">
        <v>0</v>
      </c>
      <c r="DF54" s="12">
        <v>0</v>
      </c>
      <c r="DG54" s="12">
        <v>0</v>
      </c>
      <c r="DH54" s="13"/>
      <c r="DI54" s="12">
        <v>0</v>
      </c>
      <c r="DJ54" s="12">
        <v>0</v>
      </c>
      <c r="DK54" s="12">
        <v>0</v>
      </c>
      <c r="DL54" s="12">
        <v>0</v>
      </c>
      <c r="DM54" s="13"/>
      <c r="DN54" s="12">
        <v>0</v>
      </c>
      <c r="DO54" s="12">
        <v>0</v>
      </c>
      <c r="DP54" s="12">
        <v>0</v>
      </c>
      <c r="DQ54" s="12">
        <v>0</v>
      </c>
      <c r="DR54" s="13"/>
      <c r="DS54" s="12">
        <v>0</v>
      </c>
      <c r="DT54" s="12">
        <v>0</v>
      </c>
      <c r="DU54" s="12">
        <v>0</v>
      </c>
      <c r="DV54" s="12">
        <v>0</v>
      </c>
      <c r="DW54" s="13"/>
      <c r="DX54" s="12">
        <v>0</v>
      </c>
      <c r="DY54" s="12">
        <v>0</v>
      </c>
      <c r="DZ54" s="12">
        <v>0</v>
      </c>
      <c r="EA54" s="12">
        <v>0</v>
      </c>
      <c r="EB54" s="13"/>
      <c r="EC54" s="12">
        <v>0</v>
      </c>
      <c r="ED54" s="12">
        <v>0</v>
      </c>
      <c r="EE54" s="12">
        <v>0</v>
      </c>
      <c r="EF54" s="12">
        <v>0</v>
      </c>
      <c r="EG54" s="13"/>
      <c r="EH54" s="12">
        <v>0</v>
      </c>
      <c r="EI54" s="12">
        <v>0</v>
      </c>
      <c r="EJ54" s="12">
        <v>0</v>
      </c>
      <c r="EK54" s="12">
        <v>0</v>
      </c>
      <c r="EL54" s="13"/>
      <c r="EM54" s="12">
        <v>0</v>
      </c>
      <c r="EN54" s="12">
        <v>0</v>
      </c>
      <c r="EO54" s="12">
        <v>0</v>
      </c>
      <c r="EP54" s="12">
        <v>0</v>
      </c>
      <c r="EQ54" s="13"/>
      <c r="ER54" s="12">
        <v>0</v>
      </c>
      <c r="ES54" s="12">
        <v>0</v>
      </c>
      <c r="ET54" s="12">
        <v>0</v>
      </c>
      <c r="EU54" s="12">
        <v>0</v>
      </c>
      <c r="EV54" s="13"/>
      <c r="EW54" s="12">
        <v>0</v>
      </c>
      <c r="EX54" s="12">
        <v>0</v>
      </c>
      <c r="EY54" s="12">
        <v>0</v>
      </c>
      <c r="EZ54" s="12">
        <v>0</v>
      </c>
      <c r="FA54" s="13"/>
      <c r="FB54" s="12">
        <v>0</v>
      </c>
      <c r="FC54" s="12">
        <v>0</v>
      </c>
      <c r="FD54" s="12">
        <v>0</v>
      </c>
      <c r="FE54" s="12">
        <v>0</v>
      </c>
      <c r="FF54" s="13"/>
      <c r="FG54" s="12">
        <v>0</v>
      </c>
      <c r="FH54" s="12">
        <v>0</v>
      </c>
      <c r="FI54" s="12">
        <v>0</v>
      </c>
      <c r="FJ54" s="12">
        <v>0</v>
      </c>
      <c r="FK54" s="13"/>
      <c r="FL54" s="12">
        <v>0</v>
      </c>
      <c r="FM54" s="12">
        <v>0</v>
      </c>
      <c r="FN54" s="12">
        <v>0</v>
      </c>
      <c r="FO54" s="12">
        <v>0</v>
      </c>
      <c r="FP54" s="13"/>
      <c r="FQ54" s="12">
        <v>0</v>
      </c>
      <c r="FR54" s="12">
        <v>0</v>
      </c>
      <c r="FS54" s="12">
        <v>0</v>
      </c>
      <c r="FT54" s="12">
        <v>0</v>
      </c>
      <c r="FU54" s="13"/>
      <c r="FV54" s="12">
        <v>0</v>
      </c>
      <c r="FW54" s="12">
        <v>0</v>
      </c>
      <c r="FX54" s="12">
        <v>0</v>
      </c>
      <c r="FY54" s="12">
        <v>0</v>
      </c>
      <c r="FZ54" s="13"/>
      <c r="GA54" s="12">
        <v>0</v>
      </c>
      <c r="GB54" s="12">
        <v>0</v>
      </c>
      <c r="GC54" s="12">
        <v>0</v>
      </c>
      <c r="GD54" s="12">
        <v>0</v>
      </c>
      <c r="GE54" s="13"/>
      <c r="GF54" s="12">
        <v>0</v>
      </c>
      <c r="GG54" s="12">
        <v>0</v>
      </c>
      <c r="GH54" s="12">
        <v>0</v>
      </c>
      <c r="GI54" s="12">
        <v>0</v>
      </c>
      <c r="GJ54" s="13"/>
      <c r="GK54" s="12">
        <v>0</v>
      </c>
      <c r="GL54" s="12">
        <v>0</v>
      </c>
      <c r="GM54" s="12">
        <v>0</v>
      </c>
      <c r="GN54" s="12">
        <v>0</v>
      </c>
      <c r="GO54" s="13"/>
      <c r="GP54" s="12">
        <v>0</v>
      </c>
      <c r="GQ54" s="12">
        <v>0</v>
      </c>
      <c r="GR54" s="12">
        <v>0</v>
      </c>
      <c r="GS54" s="12">
        <v>0</v>
      </c>
      <c r="GT54" s="13"/>
      <c r="GU54" s="12">
        <v>0</v>
      </c>
      <c r="GV54" s="12">
        <v>0</v>
      </c>
      <c r="GW54" s="12">
        <v>0</v>
      </c>
      <c r="GX54" s="12">
        <v>0</v>
      </c>
      <c r="GY54" s="13"/>
      <c r="GZ54" s="12">
        <v>0</v>
      </c>
      <c r="HA54" s="12">
        <v>0</v>
      </c>
      <c r="HB54" s="12">
        <v>0</v>
      </c>
      <c r="HC54" s="12">
        <v>0</v>
      </c>
      <c r="HD54" s="13"/>
      <c r="HE54" s="12">
        <v>0</v>
      </c>
      <c r="HF54" s="12">
        <v>0</v>
      </c>
      <c r="HG54" s="12">
        <v>0</v>
      </c>
      <c r="HH54" s="12">
        <v>0</v>
      </c>
      <c r="HI54" s="13"/>
      <c r="HJ54" s="12">
        <v>0</v>
      </c>
      <c r="HK54" s="12">
        <v>0</v>
      </c>
      <c r="HL54" s="12">
        <v>0</v>
      </c>
      <c r="HM54" s="12">
        <v>0</v>
      </c>
      <c r="HN54" s="13"/>
      <c r="HO54" s="12">
        <v>0</v>
      </c>
      <c r="HP54" s="12">
        <v>0</v>
      </c>
      <c r="HQ54" s="12">
        <v>0</v>
      </c>
      <c r="HR54" s="12">
        <v>0</v>
      </c>
      <c r="HS54" s="13"/>
      <c r="HT54" s="12">
        <v>0</v>
      </c>
      <c r="HU54" s="12">
        <v>0</v>
      </c>
      <c r="HV54" s="12">
        <v>0</v>
      </c>
      <c r="HW54" s="12">
        <v>0</v>
      </c>
      <c r="HX54" s="13"/>
      <c r="HY54" s="12">
        <v>0</v>
      </c>
      <c r="HZ54" s="12">
        <v>0</v>
      </c>
      <c r="IA54" s="12">
        <v>0</v>
      </c>
      <c r="IB54" s="12">
        <v>0</v>
      </c>
      <c r="IC54" s="13"/>
      <c r="ID54" s="12">
        <v>0</v>
      </c>
      <c r="IE54" s="12">
        <v>0</v>
      </c>
      <c r="IF54" s="12">
        <v>0</v>
      </c>
      <c r="IG54" s="12">
        <v>0</v>
      </c>
      <c r="IH54" s="13"/>
      <c r="II54" s="12">
        <v>0</v>
      </c>
      <c r="IJ54" s="12">
        <v>0</v>
      </c>
      <c r="IK54" s="12">
        <v>0</v>
      </c>
      <c r="IL54" s="12">
        <v>0</v>
      </c>
      <c r="IM54" s="13"/>
      <c r="IN54" s="12">
        <v>0</v>
      </c>
      <c r="IO54" s="12">
        <v>0</v>
      </c>
      <c r="IP54" s="12">
        <v>0</v>
      </c>
      <c r="IQ54" s="12">
        <v>0</v>
      </c>
      <c r="IR54" s="13"/>
      <c r="IS54" s="12">
        <v>0</v>
      </c>
      <c r="IT54" s="12">
        <v>0</v>
      </c>
      <c r="IU54" s="12">
        <v>0</v>
      </c>
      <c r="IV54" s="12">
        <v>0</v>
      </c>
      <c r="IW54" s="13"/>
      <c r="IX54" s="12">
        <v>0</v>
      </c>
      <c r="IY54" s="12">
        <v>0</v>
      </c>
      <c r="IZ54" s="12">
        <v>0</v>
      </c>
      <c r="JA54" s="12">
        <v>0</v>
      </c>
      <c r="JB54" s="13"/>
    </row>
    <row r="55" spans="1:262" hidden="1">
      <c r="A55" s="10">
        <v>49</v>
      </c>
      <c r="B55" s="11" t="s">
        <v>42</v>
      </c>
      <c r="C55" s="12">
        <v>0</v>
      </c>
      <c r="D55" s="12">
        <v>0</v>
      </c>
      <c r="E55" s="12">
        <v>0</v>
      </c>
      <c r="F55" s="12">
        <v>0</v>
      </c>
      <c r="G55" s="13"/>
      <c r="H55" s="12">
        <v>0</v>
      </c>
      <c r="I55" s="12">
        <v>0</v>
      </c>
      <c r="J55" s="12">
        <v>0</v>
      </c>
      <c r="K55" s="12">
        <v>0</v>
      </c>
      <c r="L55" s="13"/>
      <c r="M55" s="12">
        <v>0</v>
      </c>
      <c r="N55" s="12">
        <v>0</v>
      </c>
      <c r="O55" s="12">
        <v>0</v>
      </c>
      <c r="P55" s="12">
        <v>0</v>
      </c>
      <c r="Q55" s="13"/>
      <c r="R55" s="12">
        <v>0</v>
      </c>
      <c r="S55" s="12">
        <v>0</v>
      </c>
      <c r="T55" s="12">
        <v>0</v>
      </c>
      <c r="U55" s="12">
        <v>0</v>
      </c>
      <c r="V55" s="13"/>
      <c r="W55" s="12">
        <v>0</v>
      </c>
      <c r="X55" s="12">
        <v>0</v>
      </c>
      <c r="Y55" s="12">
        <v>0</v>
      </c>
      <c r="Z55" s="12">
        <v>0</v>
      </c>
      <c r="AA55" s="13"/>
      <c r="AB55" s="12">
        <v>0</v>
      </c>
      <c r="AC55" s="12">
        <v>0</v>
      </c>
      <c r="AD55" s="12">
        <v>0</v>
      </c>
      <c r="AE55" s="12">
        <v>0</v>
      </c>
      <c r="AF55" s="13"/>
      <c r="AG55" s="12">
        <v>0</v>
      </c>
      <c r="AH55" s="12">
        <v>0</v>
      </c>
      <c r="AI55" s="12">
        <v>0</v>
      </c>
      <c r="AJ55" s="12">
        <v>0</v>
      </c>
      <c r="AK55" s="13"/>
      <c r="AL55" s="12">
        <v>0</v>
      </c>
      <c r="AM55" s="12">
        <v>0</v>
      </c>
      <c r="AN55" s="12">
        <v>0</v>
      </c>
      <c r="AO55" s="12">
        <v>0</v>
      </c>
      <c r="AP55" s="13"/>
      <c r="AQ55" s="12">
        <v>0</v>
      </c>
      <c r="AR55" s="12">
        <v>0</v>
      </c>
      <c r="AS55" s="12">
        <v>0</v>
      </c>
      <c r="AT55" s="12">
        <v>0</v>
      </c>
      <c r="AU55" s="13"/>
      <c r="AV55" s="12">
        <v>0</v>
      </c>
      <c r="AW55" s="12">
        <v>0</v>
      </c>
      <c r="AX55" s="12">
        <v>0</v>
      </c>
      <c r="AY55" s="12">
        <v>0</v>
      </c>
      <c r="AZ55" s="13"/>
      <c r="BA55" s="12">
        <v>0</v>
      </c>
      <c r="BB55" s="12">
        <v>0</v>
      </c>
      <c r="BC55" s="12">
        <v>0</v>
      </c>
      <c r="BD55" s="12">
        <v>0</v>
      </c>
      <c r="BE55" s="13"/>
      <c r="BF55" s="12">
        <v>0</v>
      </c>
      <c r="BG55" s="12">
        <v>0</v>
      </c>
      <c r="BH55" s="12">
        <v>0</v>
      </c>
      <c r="BI55" s="12">
        <v>0</v>
      </c>
      <c r="BJ55" s="13"/>
      <c r="BK55" s="12">
        <v>0</v>
      </c>
      <c r="BL55" s="12">
        <v>0</v>
      </c>
      <c r="BM55" s="12">
        <v>0</v>
      </c>
      <c r="BN55" s="12">
        <v>0</v>
      </c>
      <c r="BO55" s="13"/>
      <c r="BP55" s="12">
        <v>0</v>
      </c>
      <c r="BQ55" s="12">
        <v>0</v>
      </c>
      <c r="BR55" s="12">
        <v>0</v>
      </c>
      <c r="BS55" s="12">
        <v>0</v>
      </c>
      <c r="BT55" s="13"/>
      <c r="BU55" s="12">
        <v>0</v>
      </c>
      <c r="BV55" s="12">
        <v>0</v>
      </c>
      <c r="BW55" s="12">
        <v>0</v>
      </c>
      <c r="BX55" s="12">
        <v>0</v>
      </c>
      <c r="BY55" s="13"/>
      <c r="BZ55" s="12">
        <v>0</v>
      </c>
      <c r="CA55" s="12">
        <v>0</v>
      </c>
      <c r="CB55" s="12">
        <v>0</v>
      </c>
      <c r="CC55" s="12">
        <v>0</v>
      </c>
      <c r="CD55" s="13"/>
      <c r="CE55" s="12">
        <v>0</v>
      </c>
      <c r="CF55" s="12">
        <v>0</v>
      </c>
      <c r="CG55" s="12">
        <v>0</v>
      </c>
      <c r="CH55" s="12">
        <v>0</v>
      </c>
      <c r="CI55" s="13"/>
      <c r="CJ55" s="12">
        <v>0</v>
      </c>
      <c r="CK55" s="12">
        <v>0</v>
      </c>
      <c r="CL55" s="12">
        <v>0</v>
      </c>
      <c r="CM55" s="12">
        <v>0</v>
      </c>
      <c r="CN55" s="13"/>
      <c r="CO55" s="12">
        <v>0</v>
      </c>
      <c r="CP55" s="12">
        <v>0</v>
      </c>
      <c r="CQ55" s="12">
        <v>0</v>
      </c>
      <c r="CR55" s="12">
        <v>0</v>
      </c>
      <c r="CS55" s="13"/>
      <c r="CT55" s="12">
        <v>0</v>
      </c>
      <c r="CU55" s="12">
        <v>0</v>
      </c>
      <c r="CV55" s="12">
        <v>0</v>
      </c>
      <c r="CW55" s="12">
        <v>0</v>
      </c>
      <c r="CX55" s="13"/>
      <c r="CY55" s="12">
        <v>0</v>
      </c>
      <c r="CZ55" s="12">
        <v>0</v>
      </c>
      <c r="DA55" s="12">
        <v>0</v>
      </c>
      <c r="DB55" s="12">
        <v>0</v>
      </c>
      <c r="DC55" s="13"/>
      <c r="DD55" s="12">
        <v>0</v>
      </c>
      <c r="DE55" s="12">
        <v>0</v>
      </c>
      <c r="DF55" s="12">
        <v>0</v>
      </c>
      <c r="DG55" s="12">
        <v>0</v>
      </c>
      <c r="DH55" s="13"/>
      <c r="DI55" s="12">
        <v>0</v>
      </c>
      <c r="DJ55" s="12">
        <v>0</v>
      </c>
      <c r="DK55" s="12">
        <v>0</v>
      </c>
      <c r="DL55" s="12">
        <v>0</v>
      </c>
      <c r="DM55" s="13"/>
      <c r="DN55" s="12">
        <v>0</v>
      </c>
      <c r="DO55" s="12">
        <v>0</v>
      </c>
      <c r="DP55" s="12">
        <v>0</v>
      </c>
      <c r="DQ55" s="12">
        <v>0</v>
      </c>
      <c r="DR55" s="13"/>
      <c r="DS55" s="12">
        <v>0</v>
      </c>
      <c r="DT55" s="12">
        <v>0</v>
      </c>
      <c r="DU55" s="12">
        <v>0</v>
      </c>
      <c r="DV55" s="12">
        <v>0</v>
      </c>
      <c r="DW55" s="13"/>
      <c r="DX55" s="12">
        <v>0</v>
      </c>
      <c r="DY55" s="12">
        <v>0</v>
      </c>
      <c r="DZ55" s="12">
        <v>0</v>
      </c>
      <c r="EA55" s="12">
        <v>0</v>
      </c>
      <c r="EB55" s="13"/>
      <c r="EC55" s="12">
        <v>0</v>
      </c>
      <c r="ED55" s="12">
        <v>0</v>
      </c>
      <c r="EE55" s="12">
        <v>0</v>
      </c>
      <c r="EF55" s="12">
        <v>0</v>
      </c>
      <c r="EG55" s="13"/>
      <c r="EH55" s="12">
        <v>0</v>
      </c>
      <c r="EI55" s="12">
        <v>0</v>
      </c>
      <c r="EJ55" s="12">
        <v>0</v>
      </c>
      <c r="EK55" s="12">
        <v>0</v>
      </c>
      <c r="EL55" s="13"/>
      <c r="EM55" s="12">
        <v>0</v>
      </c>
      <c r="EN55" s="12">
        <v>0</v>
      </c>
      <c r="EO55" s="12">
        <v>0</v>
      </c>
      <c r="EP55" s="12">
        <v>0</v>
      </c>
      <c r="EQ55" s="13"/>
      <c r="ER55" s="12">
        <v>0</v>
      </c>
      <c r="ES55" s="12">
        <v>0</v>
      </c>
      <c r="ET55" s="12">
        <v>0</v>
      </c>
      <c r="EU55" s="12">
        <v>0</v>
      </c>
      <c r="EV55" s="13"/>
      <c r="EW55" s="12">
        <v>0</v>
      </c>
      <c r="EX55" s="12">
        <v>0</v>
      </c>
      <c r="EY55" s="12">
        <v>0</v>
      </c>
      <c r="EZ55" s="12">
        <v>0</v>
      </c>
      <c r="FA55" s="13"/>
      <c r="FB55" s="12">
        <v>0</v>
      </c>
      <c r="FC55" s="12">
        <v>0</v>
      </c>
      <c r="FD55" s="12">
        <v>0</v>
      </c>
      <c r="FE55" s="12">
        <v>0</v>
      </c>
      <c r="FF55" s="13"/>
      <c r="FG55" s="12">
        <v>0</v>
      </c>
      <c r="FH55" s="12">
        <v>0</v>
      </c>
      <c r="FI55" s="12">
        <v>0</v>
      </c>
      <c r="FJ55" s="12">
        <v>0</v>
      </c>
      <c r="FK55" s="13"/>
      <c r="FL55" s="12">
        <v>0</v>
      </c>
      <c r="FM55" s="12">
        <v>0</v>
      </c>
      <c r="FN55" s="12">
        <v>0</v>
      </c>
      <c r="FO55" s="12">
        <v>0</v>
      </c>
      <c r="FP55" s="13"/>
      <c r="FQ55" s="12">
        <v>0</v>
      </c>
      <c r="FR55" s="12">
        <v>0</v>
      </c>
      <c r="FS55" s="12">
        <v>0</v>
      </c>
      <c r="FT55" s="12">
        <v>0</v>
      </c>
      <c r="FU55" s="13"/>
      <c r="FV55" s="12">
        <v>0</v>
      </c>
      <c r="FW55" s="12">
        <v>0</v>
      </c>
      <c r="FX55" s="12">
        <v>0</v>
      </c>
      <c r="FY55" s="12">
        <v>0</v>
      </c>
      <c r="FZ55" s="13"/>
      <c r="GA55" s="12">
        <v>0</v>
      </c>
      <c r="GB55" s="12">
        <v>0</v>
      </c>
      <c r="GC55" s="12">
        <v>0</v>
      </c>
      <c r="GD55" s="12">
        <v>0</v>
      </c>
      <c r="GE55" s="13"/>
      <c r="GF55" s="12">
        <v>0</v>
      </c>
      <c r="GG55" s="12">
        <v>0</v>
      </c>
      <c r="GH55" s="12">
        <v>0</v>
      </c>
      <c r="GI55" s="12">
        <v>0</v>
      </c>
      <c r="GJ55" s="13"/>
      <c r="GK55" s="12">
        <v>0</v>
      </c>
      <c r="GL55" s="12">
        <v>0</v>
      </c>
      <c r="GM55" s="12">
        <v>0</v>
      </c>
      <c r="GN55" s="12">
        <v>0</v>
      </c>
      <c r="GO55" s="13"/>
      <c r="GP55" s="12">
        <v>0</v>
      </c>
      <c r="GQ55" s="12">
        <v>0</v>
      </c>
      <c r="GR55" s="12">
        <v>0</v>
      </c>
      <c r="GS55" s="12">
        <v>0</v>
      </c>
      <c r="GT55" s="13"/>
      <c r="GU55" s="12">
        <v>0</v>
      </c>
      <c r="GV55" s="12">
        <v>0</v>
      </c>
      <c r="GW55" s="12">
        <v>0</v>
      </c>
      <c r="GX55" s="12">
        <v>0</v>
      </c>
      <c r="GY55" s="13"/>
      <c r="GZ55" s="12">
        <v>0</v>
      </c>
      <c r="HA55" s="12">
        <v>0</v>
      </c>
      <c r="HB55" s="12">
        <v>0</v>
      </c>
      <c r="HC55" s="12">
        <v>0</v>
      </c>
      <c r="HD55" s="13"/>
      <c r="HE55" s="12">
        <v>0</v>
      </c>
      <c r="HF55" s="12">
        <v>0</v>
      </c>
      <c r="HG55" s="12">
        <v>0</v>
      </c>
      <c r="HH55" s="12">
        <v>0</v>
      </c>
      <c r="HI55" s="13"/>
      <c r="HJ55" s="12">
        <v>0</v>
      </c>
      <c r="HK55" s="12">
        <v>0</v>
      </c>
      <c r="HL55" s="12">
        <v>0</v>
      </c>
      <c r="HM55" s="12">
        <v>0</v>
      </c>
      <c r="HN55" s="13"/>
      <c r="HO55" s="12">
        <v>0</v>
      </c>
      <c r="HP55" s="12">
        <v>0</v>
      </c>
      <c r="HQ55" s="12">
        <v>0</v>
      </c>
      <c r="HR55" s="12">
        <v>0</v>
      </c>
      <c r="HS55" s="13"/>
      <c r="HT55" s="12">
        <v>0</v>
      </c>
      <c r="HU55" s="12">
        <v>0</v>
      </c>
      <c r="HV55" s="12">
        <v>0</v>
      </c>
      <c r="HW55" s="12">
        <v>0</v>
      </c>
      <c r="HX55" s="13"/>
      <c r="HY55" s="12">
        <v>0</v>
      </c>
      <c r="HZ55" s="12">
        <v>0</v>
      </c>
      <c r="IA55" s="12">
        <v>0</v>
      </c>
      <c r="IB55" s="12">
        <v>0</v>
      </c>
      <c r="IC55" s="13"/>
      <c r="ID55" s="12">
        <v>0</v>
      </c>
      <c r="IE55" s="12">
        <v>0</v>
      </c>
      <c r="IF55" s="12">
        <v>0</v>
      </c>
      <c r="IG55" s="12">
        <v>0</v>
      </c>
      <c r="IH55" s="13"/>
      <c r="II55" s="12">
        <v>0</v>
      </c>
      <c r="IJ55" s="12">
        <v>0</v>
      </c>
      <c r="IK55" s="12">
        <v>0</v>
      </c>
      <c r="IL55" s="12">
        <v>0</v>
      </c>
      <c r="IM55" s="13"/>
      <c r="IN55" s="12">
        <v>0</v>
      </c>
      <c r="IO55" s="12">
        <v>0</v>
      </c>
      <c r="IP55" s="12">
        <v>0</v>
      </c>
      <c r="IQ55" s="12">
        <v>0</v>
      </c>
      <c r="IR55" s="13"/>
      <c r="IS55" s="12">
        <v>0</v>
      </c>
      <c r="IT55" s="12">
        <v>0</v>
      </c>
      <c r="IU55" s="12">
        <v>0</v>
      </c>
      <c r="IV55" s="12">
        <v>0</v>
      </c>
      <c r="IW55" s="13"/>
      <c r="IX55" s="12">
        <v>0</v>
      </c>
      <c r="IY55" s="12">
        <v>0</v>
      </c>
      <c r="IZ55" s="12">
        <v>0</v>
      </c>
      <c r="JA55" s="12">
        <v>0</v>
      </c>
      <c r="JB55" s="13"/>
    </row>
    <row r="56" spans="1:262" hidden="1">
      <c r="A56" s="10">
        <v>50</v>
      </c>
      <c r="B56" s="11" t="s">
        <v>43</v>
      </c>
      <c r="C56" s="12">
        <v>0</v>
      </c>
      <c r="D56" s="12">
        <v>0</v>
      </c>
      <c r="E56" s="12">
        <v>0</v>
      </c>
      <c r="F56" s="12">
        <v>0</v>
      </c>
      <c r="G56" s="13"/>
      <c r="H56" s="12">
        <v>0</v>
      </c>
      <c r="I56" s="12">
        <v>0</v>
      </c>
      <c r="J56" s="12">
        <v>0</v>
      </c>
      <c r="K56" s="12">
        <v>0</v>
      </c>
      <c r="L56" s="13"/>
      <c r="M56" s="12">
        <v>0</v>
      </c>
      <c r="N56" s="12">
        <v>0</v>
      </c>
      <c r="O56" s="12">
        <v>0</v>
      </c>
      <c r="P56" s="12">
        <v>0</v>
      </c>
      <c r="Q56" s="13"/>
      <c r="R56" s="12">
        <v>0</v>
      </c>
      <c r="S56" s="12">
        <v>0</v>
      </c>
      <c r="T56" s="12">
        <v>0</v>
      </c>
      <c r="U56" s="12">
        <v>0</v>
      </c>
      <c r="V56" s="13"/>
      <c r="W56" s="12">
        <v>0</v>
      </c>
      <c r="X56" s="12">
        <v>0</v>
      </c>
      <c r="Y56" s="12">
        <v>0</v>
      </c>
      <c r="Z56" s="12">
        <v>0</v>
      </c>
      <c r="AA56" s="13"/>
      <c r="AB56" s="12">
        <v>0</v>
      </c>
      <c r="AC56" s="12">
        <v>0</v>
      </c>
      <c r="AD56" s="12">
        <v>0</v>
      </c>
      <c r="AE56" s="12">
        <v>0</v>
      </c>
      <c r="AF56" s="13"/>
      <c r="AG56" s="12">
        <v>0</v>
      </c>
      <c r="AH56" s="12">
        <v>0</v>
      </c>
      <c r="AI56" s="12">
        <v>0</v>
      </c>
      <c r="AJ56" s="12">
        <v>0</v>
      </c>
      <c r="AK56" s="13"/>
      <c r="AL56" s="12">
        <v>0</v>
      </c>
      <c r="AM56" s="12">
        <v>0</v>
      </c>
      <c r="AN56" s="12">
        <v>0</v>
      </c>
      <c r="AO56" s="12">
        <v>0</v>
      </c>
      <c r="AP56" s="13"/>
      <c r="AQ56" s="12">
        <v>0</v>
      </c>
      <c r="AR56" s="12">
        <v>0</v>
      </c>
      <c r="AS56" s="12">
        <v>0</v>
      </c>
      <c r="AT56" s="12">
        <v>0</v>
      </c>
      <c r="AU56" s="13"/>
      <c r="AV56" s="12">
        <v>0</v>
      </c>
      <c r="AW56" s="12">
        <v>0</v>
      </c>
      <c r="AX56" s="12">
        <v>0</v>
      </c>
      <c r="AY56" s="12">
        <v>0</v>
      </c>
      <c r="AZ56" s="13"/>
      <c r="BA56" s="12">
        <v>0</v>
      </c>
      <c r="BB56" s="12">
        <v>0</v>
      </c>
      <c r="BC56" s="12">
        <v>0</v>
      </c>
      <c r="BD56" s="12">
        <v>0</v>
      </c>
      <c r="BE56" s="13"/>
      <c r="BF56" s="12">
        <v>0</v>
      </c>
      <c r="BG56" s="12">
        <v>0</v>
      </c>
      <c r="BH56" s="12">
        <v>0</v>
      </c>
      <c r="BI56" s="12">
        <v>0</v>
      </c>
      <c r="BJ56" s="13"/>
      <c r="BK56" s="12">
        <v>0</v>
      </c>
      <c r="BL56" s="12">
        <v>0</v>
      </c>
      <c r="BM56" s="12">
        <v>0</v>
      </c>
      <c r="BN56" s="12">
        <v>0</v>
      </c>
      <c r="BO56" s="13"/>
      <c r="BP56" s="12">
        <v>0</v>
      </c>
      <c r="BQ56" s="12">
        <v>0</v>
      </c>
      <c r="BR56" s="12">
        <v>0</v>
      </c>
      <c r="BS56" s="12">
        <v>0</v>
      </c>
      <c r="BT56" s="13"/>
      <c r="BU56" s="12">
        <v>0</v>
      </c>
      <c r="BV56" s="12">
        <v>0</v>
      </c>
      <c r="BW56" s="12">
        <v>0</v>
      </c>
      <c r="BX56" s="12">
        <v>0</v>
      </c>
      <c r="BY56" s="13"/>
      <c r="BZ56" s="12">
        <v>0</v>
      </c>
      <c r="CA56" s="12">
        <v>0</v>
      </c>
      <c r="CB56" s="12">
        <v>0</v>
      </c>
      <c r="CC56" s="12">
        <v>0</v>
      </c>
      <c r="CD56" s="13"/>
      <c r="CE56" s="12">
        <v>0</v>
      </c>
      <c r="CF56" s="12">
        <v>0</v>
      </c>
      <c r="CG56" s="12">
        <v>0</v>
      </c>
      <c r="CH56" s="12">
        <v>0</v>
      </c>
      <c r="CI56" s="13"/>
      <c r="CJ56" s="12">
        <v>0</v>
      </c>
      <c r="CK56" s="12">
        <v>0</v>
      </c>
      <c r="CL56" s="12">
        <v>0</v>
      </c>
      <c r="CM56" s="12">
        <v>0</v>
      </c>
      <c r="CN56" s="13"/>
      <c r="CO56" s="12">
        <v>0</v>
      </c>
      <c r="CP56" s="12">
        <v>0</v>
      </c>
      <c r="CQ56" s="12">
        <v>0</v>
      </c>
      <c r="CR56" s="12">
        <v>0</v>
      </c>
      <c r="CS56" s="13"/>
      <c r="CT56" s="12">
        <v>0</v>
      </c>
      <c r="CU56" s="12">
        <v>0</v>
      </c>
      <c r="CV56" s="12">
        <v>0</v>
      </c>
      <c r="CW56" s="12">
        <v>0</v>
      </c>
      <c r="CX56" s="13"/>
      <c r="CY56" s="12">
        <v>0</v>
      </c>
      <c r="CZ56" s="12">
        <v>0</v>
      </c>
      <c r="DA56" s="12">
        <v>0</v>
      </c>
      <c r="DB56" s="12">
        <v>0</v>
      </c>
      <c r="DC56" s="13"/>
      <c r="DD56" s="12">
        <v>0</v>
      </c>
      <c r="DE56" s="12">
        <v>0</v>
      </c>
      <c r="DF56" s="12">
        <v>0</v>
      </c>
      <c r="DG56" s="12">
        <v>0</v>
      </c>
      <c r="DH56" s="13"/>
      <c r="DI56" s="12">
        <v>0</v>
      </c>
      <c r="DJ56" s="12">
        <v>0</v>
      </c>
      <c r="DK56" s="12">
        <v>0</v>
      </c>
      <c r="DL56" s="12">
        <v>0</v>
      </c>
      <c r="DM56" s="13"/>
      <c r="DN56" s="12">
        <v>0</v>
      </c>
      <c r="DO56" s="12">
        <v>0</v>
      </c>
      <c r="DP56" s="12">
        <v>0</v>
      </c>
      <c r="DQ56" s="12">
        <v>0</v>
      </c>
      <c r="DR56" s="13"/>
      <c r="DS56" s="12">
        <v>0</v>
      </c>
      <c r="DT56" s="12">
        <v>0</v>
      </c>
      <c r="DU56" s="12">
        <v>0</v>
      </c>
      <c r="DV56" s="12">
        <v>0</v>
      </c>
      <c r="DW56" s="13"/>
      <c r="DX56" s="12">
        <v>0</v>
      </c>
      <c r="DY56" s="12">
        <v>0</v>
      </c>
      <c r="DZ56" s="12">
        <v>0</v>
      </c>
      <c r="EA56" s="12">
        <v>0</v>
      </c>
      <c r="EB56" s="13"/>
      <c r="EC56" s="12">
        <v>0</v>
      </c>
      <c r="ED56" s="12">
        <v>0</v>
      </c>
      <c r="EE56" s="12">
        <v>0</v>
      </c>
      <c r="EF56" s="12">
        <v>0</v>
      </c>
      <c r="EG56" s="13"/>
      <c r="EH56" s="12">
        <v>0</v>
      </c>
      <c r="EI56" s="12">
        <v>0</v>
      </c>
      <c r="EJ56" s="12">
        <v>0</v>
      </c>
      <c r="EK56" s="12">
        <v>0</v>
      </c>
      <c r="EL56" s="13"/>
      <c r="EM56" s="12">
        <v>0</v>
      </c>
      <c r="EN56" s="12">
        <v>0</v>
      </c>
      <c r="EO56" s="12">
        <v>0</v>
      </c>
      <c r="EP56" s="12">
        <v>0</v>
      </c>
      <c r="EQ56" s="13"/>
      <c r="ER56" s="12">
        <v>0</v>
      </c>
      <c r="ES56" s="12">
        <v>0</v>
      </c>
      <c r="ET56" s="12">
        <v>0</v>
      </c>
      <c r="EU56" s="12">
        <v>0</v>
      </c>
      <c r="EV56" s="13"/>
      <c r="EW56" s="12">
        <v>0</v>
      </c>
      <c r="EX56" s="12">
        <v>0</v>
      </c>
      <c r="EY56" s="12">
        <v>0</v>
      </c>
      <c r="EZ56" s="12">
        <v>0</v>
      </c>
      <c r="FA56" s="13"/>
      <c r="FB56" s="12">
        <v>0</v>
      </c>
      <c r="FC56" s="12">
        <v>0</v>
      </c>
      <c r="FD56" s="12">
        <v>0</v>
      </c>
      <c r="FE56" s="12">
        <v>0</v>
      </c>
      <c r="FF56" s="13"/>
      <c r="FG56" s="12">
        <v>0</v>
      </c>
      <c r="FH56" s="12">
        <v>0</v>
      </c>
      <c r="FI56" s="12">
        <v>0</v>
      </c>
      <c r="FJ56" s="12">
        <v>0</v>
      </c>
      <c r="FK56" s="13"/>
      <c r="FL56" s="12">
        <v>0</v>
      </c>
      <c r="FM56" s="12">
        <v>0</v>
      </c>
      <c r="FN56" s="12">
        <v>0</v>
      </c>
      <c r="FO56" s="12">
        <v>0</v>
      </c>
      <c r="FP56" s="13"/>
      <c r="FQ56" s="12">
        <v>0</v>
      </c>
      <c r="FR56" s="12">
        <v>0</v>
      </c>
      <c r="FS56" s="12">
        <v>0</v>
      </c>
      <c r="FT56" s="12">
        <v>0</v>
      </c>
      <c r="FU56" s="13"/>
      <c r="FV56" s="12">
        <v>0</v>
      </c>
      <c r="FW56" s="12">
        <v>0</v>
      </c>
      <c r="FX56" s="12">
        <v>0</v>
      </c>
      <c r="FY56" s="12">
        <v>0</v>
      </c>
      <c r="FZ56" s="13"/>
      <c r="GA56" s="12">
        <v>0</v>
      </c>
      <c r="GB56" s="12">
        <v>0</v>
      </c>
      <c r="GC56" s="12">
        <v>0</v>
      </c>
      <c r="GD56" s="12">
        <v>0</v>
      </c>
      <c r="GE56" s="13"/>
      <c r="GF56" s="12">
        <v>0</v>
      </c>
      <c r="GG56" s="12">
        <v>0</v>
      </c>
      <c r="GH56" s="12">
        <v>0</v>
      </c>
      <c r="GI56" s="12">
        <v>0</v>
      </c>
      <c r="GJ56" s="13"/>
      <c r="GK56" s="12">
        <v>0</v>
      </c>
      <c r="GL56" s="12">
        <v>0</v>
      </c>
      <c r="GM56" s="12">
        <v>0</v>
      </c>
      <c r="GN56" s="12">
        <v>0</v>
      </c>
      <c r="GO56" s="13"/>
      <c r="GP56" s="12">
        <v>0</v>
      </c>
      <c r="GQ56" s="12">
        <v>0</v>
      </c>
      <c r="GR56" s="12">
        <v>0</v>
      </c>
      <c r="GS56" s="12">
        <v>0</v>
      </c>
      <c r="GT56" s="13"/>
      <c r="GU56" s="12">
        <v>0</v>
      </c>
      <c r="GV56" s="12">
        <v>0</v>
      </c>
      <c r="GW56" s="12">
        <v>0</v>
      </c>
      <c r="GX56" s="12">
        <v>0</v>
      </c>
      <c r="GY56" s="13"/>
      <c r="GZ56" s="12">
        <v>0</v>
      </c>
      <c r="HA56" s="12">
        <v>0</v>
      </c>
      <c r="HB56" s="12">
        <v>0</v>
      </c>
      <c r="HC56" s="12">
        <v>0</v>
      </c>
      <c r="HD56" s="13"/>
      <c r="HE56" s="12">
        <v>0</v>
      </c>
      <c r="HF56" s="12">
        <v>0</v>
      </c>
      <c r="HG56" s="12">
        <v>0</v>
      </c>
      <c r="HH56" s="12">
        <v>0</v>
      </c>
      <c r="HI56" s="13"/>
      <c r="HJ56" s="12">
        <v>0</v>
      </c>
      <c r="HK56" s="12">
        <v>0</v>
      </c>
      <c r="HL56" s="12">
        <v>0</v>
      </c>
      <c r="HM56" s="12">
        <v>0</v>
      </c>
      <c r="HN56" s="13"/>
      <c r="HO56" s="12">
        <v>0</v>
      </c>
      <c r="HP56" s="12">
        <v>0</v>
      </c>
      <c r="HQ56" s="12">
        <v>0</v>
      </c>
      <c r="HR56" s="12">
        <v>0</v>
      </c>
      <c r="HS56" s="13"/>
      <c r="HT56" s="12">
        <v>0</v>
      </c>
      <c r="HU56" s="12">
        <v>0</v>
      </c>
      <c r="HV56" s="12">
        <v>0</v>
      </c>
      <c r="HW56" s="12">
        <v>0</v>
      </c>
      <c r="HX56" s="13"/>
      <c r="HY56" s="12">
        <v>0</v>
      </c>
      <c r="HZ56" s="12">
        <v>0</v>
      </c>
      <c r="IA56" s="12">
        <v>0</v>
      </c>
      <c r="IB56" s="12">
        <v>0</v>
      </c>
      <c r="IC56" s="13"/>
      <c r="ID56" s="12">
        <v>0</v>
      </c>
      <c r="IE56" s="12">
        <v>0</v>
      </c>
      <c r="IF56" s="12">
        <v>0</v>
      </c>
      <c r="IG56" s="12">
        <v>0</v>
      </c>
      <c r="IH56" s="13"/>
      <c r="II56" s="12">
        <v>0</v>
      </c>
      <c r="IJ56" s="12">
        <v>0</v>
      </c>
      <c r="IK56" s="12">
        <v>0</v>
      </c>
      <c r="IL56" s="12">
        <v>0</v>
      </c>
      <c r="IM56" s="13"/>
      <c r="IN56" s="12">
        <v>0</v>
      </c>
      <c r="IO56" s="12">
        <v>0</v>
      </c>
      <c r="IP56" s="12">
        <v>0</v>
      </c>
      <c r="IQ56" s="12">
        <v>0</v>
      </c>
      <c r="IR56" s="13"/>
      <c r="IS56" s="12">
        <v>0</v>
      </c>
      <c r="IT56" s="12">
        <v>0</v>
      </c>
      <c r="IU56" s="12">
        <v>0</v>
      </c>
      <c r="IV56" s="12">
        <v>0</v>
      </c>
      <c r="IW56" s="13"/>
      <c r="IX56" s="12">
        <v>0</v>
      </c>
      <c r="IY56" s="12">
        <v>0</v>
      </c>
      <c r="IZ56" s="12">
        <v>0</v>
      </c>
      <c r="JA56" s="12">
        <v>0</v>
      </c>
      <c r="JB56" s="13"/>
    </row>
    <row r="57" spans="1:262" hidden="1">
      <c r="A57" s="10">
        <v>51</v>
      </c>
      <c r="B57" s="11" t="s">
        <v>44</v>
      </c>
      <c r="C57" s="12">
        <v>0</v>
      </c>
      <c r="D57" s="12">
        <v>0</v>
      </c>
      <c r="E57" s="12">
        <v>0</v>
      </c>
      <c r="F57" s="12">
        <v>0</v>
      </c>
      <c r="G57" s="13"/>
      <c r="H57" s="12">
        <v>0</v>
      </c>
      <c r="I57" s="12">
        <v>0</v>
      </c>
      <c r="J57" s="12">
        <v>0</v>
      </c>
      <c r="K57" s="12">
        <v>0</v>
      </c>
      <c r="L57" s="13"/>
      <c r="M57" s="12">
        <v>0</v>
      </c>
      <c r="N57" s="12">
        <v>0</v>
      </c>
      <c r="O57" s="12">
        <v>0</v>
      </c>
      <c r="P57" s="12">
        <v>0</v>
      </c>
      <c r="Q57" s="13"/>
      <c r="R57" s="12">
        <v>0</v>
      </c>
      <c r="S57" s="12">
        <v>0</v>
      </c>
      <c r="T57" s="12">
        <v>0</v>
      </c>
      <c r="U57" s="12">
        <v>0</v>
      </c>
      <c r="V57" s="13"/>
      <c r="W57" s="12">
        <v>0</v>
      </c>
      <c r="X57" s="12">
        <v>0</v>
      </c>
      <c r="Y57" s="12">
        <v>0</v>
      </c>
      <c r="Z57" s="12">
        <v>0</v>
      </c>
      <c r="AA57" s="13"/>
      <c r="AB57" s="12">
        <v>0</v>
      </c>
      <c r="AC57" s="12">
        <v>0</v>
      </c>
      <c r="AD57" s="12">
        <v>0</v>
      </c>
      <c r="AE57" s="12">
        <v>0</v>
      </c>
      <c r="AF57" s="13"/>
      <c r="AG57" s="12">
        <v>0</v>
      </c>
      <c r="AH57" s="12">
        <v>0</v>
      </c>
      <c r="AI57" s="12">
        <v>0</v>
      </c>
      <c r="AJ57" s="12">
        <v>0</v>
      </c>
      <c r="AK57" s="13"/>
      <c r="AL57" s="12">
        <v>0</v>
      </c>
      <c r="AM57" s="12">
        <v>0</v>
      </c>
      <c r="AN57" s="12">
        <v>0</v>
      </c>
      <c r="AO57" s="12">
        <v>0</v>
      </c>
      <c r="AP57" s="13"/>
      <c r="AQ57" s="12">
        <v>0</v>
      </c>
      <c r="AR57" s="12">
        <v>0</v>
      </c>
      <c r="AS57" s="12">
        <v>0</v>
      </c>
      <c r="AT57" s="12">
        <v>0</v>
      </c>
      <c r="AU57" s="13"/>
      <c r="AV57" s="12">
        <v>0</v>
      </c>
      <c r="AW57" s="12">
        <v>0</v>
      </c>
      <c r="AX57" s="12">
        <v>0</v>
      </c>
      <c r="AY57" s="12">
        <v>0</v>
      </c>
      <c r="AZ57" s="13"/>
      <c r="BA57" s="12">
        <v>0</v>
      </c>
      <c r="BB57" s="12">
        <v>0</v>
      </c>
      <c r="BC57" s="12">
        <v>0</v>
      </c>
      <c r="BD57" s="12">
        <v>0</v>
      </c>
      <c r="BE57" s="13"/>
      <c r="BF57" s="12">
        <v>0</v>
      </c>
      <c r="BG57" s="12">
        <v>0</v>
      </c>
      <c r="BH57" s="12">
        <v>0</v>
      </c>
      <c r="BI57" s="12">
        <v>0</v>
      </c>
      <c r="BJ57" s="13"/>
      <c r="BK57" s="12">
        <v>0</v>
      </c>
      <c r="BL57" s="12">
        <v>0</v>
      </c>
      <c r="BM57" s="12">
        <v>0</v>
      </c>
      <c r="BN57" s="12">
        <v>0</v>
      </c>
      <c r="BO57" s="13"/>
      <c r="BP57" s="12">
        <v>0</v>
      </c>
      <c r="BQ57" s="12">
        <v>0</v>
      </c>
      <c r="BR57" s="12">
        <v>0</v>
      </c>
      <c r="BS57" s="12">
        <v>0</v>
      </c>
      <c r="BT57" s="13"/>
      <c r="BU57" s="12">
        <v>0</v>
      </c>
      <c r="BV57" s="12">
        <v>0</v>
      </c>
      <c r="BW57" s="12">
        <v>0</v>
      </c>
      <c r="BX57" s="12">
        <v>0</v>
      </c>
      <c r="BY57" s="13"/>
      <c r="BZ57" s="12">
        <v>0</v>
      </c>
      <c r="CA57" s="12">
        <v>0</v>
      </c>
      <c r="CB57" s="12">
        <v>0</v>
      </c>
      <c r="CC57" s="12">
        <v>0</v>
      </c>
      <c r="CD57" s="13"/>
      <c r="CE57" s="12">
        <v>0</v>
      </c>
      <c r="CF57" s="12">
        <v>0</v>
      </c>
      <c r="CG57" s="12">
        <v>0</v>
      </c>
      <c r="CH57" s="12">
        <v>0</v>
      </c>
      <c r="CI57" s="13"/>
      <c r="CJ57" s="12">
        <v>0</v>
      </c>
      <c r="CK57" s="12">
        <v>0</v>
      </c>
      <c r="CL57" s="12">
        <v>0</v>
      </c>
      <c r="CM57" s="12">
        <v>0</v>
      </c>
      <c r="CN57" s="13"/>
      <c r="CO57" s="12">
        <v>0</v>
      </c>
      <c r="CP57" s="12">
        <v>0</v>
      </c>
      <c r="CQ57" s="12">
        <v>0</v>
      </c>
      <c r="CR57" s="12">
        <v>0</v>
      </c>
      <c r="CS57" s="13"/>
      <c r="CT57" s="12">
        <v>0</v>
      </c>
      <c r="CU57" s="12">
        <v>0</v>
      </c>
      <c r="CV57" s="12">
        <v>0</v>
      </c>
      <c r="CW57" s="12">
        <v>0</v>
      </c>
      <c r="CX57" s="13"/>
      <c r="CY57" s="12">
        <v>0</v>
      </c>
      <c r="CZ57" s="12">
        <v>0</v>
      </c>
      <c r="DA57" s="12">
        <v>0</v>
      </c>
      <c r="DB57" s="12">
        <v>0</v>
      </c>
      <c r="DC57" s="13"/>
      <c r="DD57" s="12">
        <v>0</v>
      </c>
      <c r="DE57" s="12">
        <v>0</v>
      </c>
      <c r="DF57" s="12">
        <v>0</v>
      </c>
      <c r="DG57" s="12">
        <v>0</v>
      </c>
      <c r="DH57" s="13"/>
      <c r="DI57" s="12">
        <v>0</v>
      </c>
      <c r="DJ57" s="12">
        <v>0</v>
      </c>
      <c r="DK57" s="12">
        <v>0</v>
      </c>
      <c r="DL57" s="12">
        <v>0</v>
      </c>
      <c r="DM57" s="13"/>
      <c r="DN57" s="12">
        <v>0</v>
      </c>
      <c r="DO57" s="12">
        <v>0</v>
      </c>
      <c r="DP57" s="12">
        <v>0</v>
      </c>
      <c r="DQ57" s="12">
        <v>0</v>
      </c>
      <c r="DR57" s="13"/>
      <c r="DS57" s="12">
        <v>0</v>
      </c>
      <c r="DT57" s="12">
        <v>0</v>
      </c>
      <c r="DU57" s="12">
        <v>0</v>
      </c>
      <c r="DV57" s="12">
        <v>0</v>
      </c>
      <c r="DW57" s="13"/>
      <c r="DX57" s="12">
        <v>0</v>
      </c>
      <c r="DY57" s="12">
        <v>0</v>
      </c>
      <c r="DZ57" s="12">
        <v>0</v>
      </c>
      <c r="EA57" s="12">
        <v>0</v>
      </c>
      <c r="EB57" s="13"/>
      <c r="EC57" s="12">
        <v>0</v>
      </c>
      <c r="ED57" s="12">
        <v>0</v>
      </c>
      <c r="EE57" s="12">
        <v>0</v>
      </c>
      <c r="EF57" s="12">
        <v>0</v>
      </c>
      <c r="EG57" s="13"/>
      <c r="EH57" s="12">
        <v>0</v>
      </c>
      <c r="EI57" s="12">
        <v>0</v>
      </c>
      <c r="EJ57" s="12">
        <v>0</v>
      </c>
      <c r="EK57" s="12">
        <v>0</v>
      </c>
      <c r="EL57" s="13"/>
      <c r="EM57" s="12">
        <v>0</v>
      </c>
      <c r="EN57" s="12">
        <v>0</v>
      </c>
      <c r="EO57" s="12">
        <v>0</v>
      </c>
      <c r="EP57" s="12">
        <v>0</v>
      </c>
      <c r="EQ57" s="13"/>
      <c r="ER57" s="12">
        <v>0</v>
      </c>
      <c r="ES57" s="12">
        <v>0</v>
      </c>
      <c r="ET57" s="12">
        <v>0</v>
      </c>
      <c r="EU57" s="12">
        <v>0</v>
      </c>
      <c r="EV57" s="13"/>
      <c r="EW57" s="12">
        <v>0</v>
      </c>
      <c r="EX57" s="12">
        <v>0</v>
      </c>
      <c r="EY57" s="12">
        <v>0</v>
      </c>
      <c r="EZ57" s="12">
        <v>0</v>
      </c>
      <c r="FA57" s="13"/>
      <c r="FB57" s="12">
        <v>0</v>
      </c>
      <c r="FC57" s="12">
        <v>0</v>
      </c>
      <c r="FD57" s="12">
        <v>0</v>
      </c>
      <c r="FE57" s="12">
        <v>0</v>
      </c>
      <c r="FF57" s="13"/>
      <c r="FG57" s="12">
        <v>0</v>
      </c>
      <c r="FH57" s="12">
        <v>0</v>
      </c>
      <c r="FI57" s="12">
        <v>0</v>
      </c>
      <c r="FJ57" s="12">
        <v>0</v>
      </c>
      <c r="FK57" s="13"/>
      <c r="FL57" s="12">
        <v>0</v>
      </c>
      <c r="FM57" s="12">
        <v>0</v>
      </c>
      <c r="FN57" s="12">
        <v>0</v>
      </c>
      <c r="FO57" s="12">
        <v>0</v>
      </c>
      <c r="FP57" s="13"/>
      <c r="FQ57" s="12">
        <v>0</v>
      </c>
      <c r="FR57" s="12">
        <v>0</v>
      </c>
      <c r="FS57" s="12">
        <v>0</v>
      </c>
      <c r="FT57" s="12">
        <v>0</v>
      </c>
      <c r="FU57" s="13"/>
      <c r="FV57" s="12">
        <v>0</v>
      </c>
      <c r="FW57" s="12">
        <v>0</v>
      </c>
      <c r="FX57" s="12">
        <v>0</v>
      </c>
      <c r="FY57" s="12">
        <v>0</v>
      </c>
      <c r="FZ57" s="13"/>
      <c r="GA57" s="12">
        <v>0</v>
      </c>
      <c r="GB57" s="12">
        <v>0</v>
      </c>
      <c r="GC57" s="12">
        <v>0</v>
      </c>
      <c r="GD57" s="12">
        <v>0</v>
      </c>
      <c r="GE57" s="13"/>
      <c r="GF57" s="12">
        <v>0</v>
      </c>
      <c r="GG57" s="12">
        <v>0</v>
      </c>
      <c r="GH57" s="12">
        <v>0</v>
      </c>
      <c r="GI57" s="12">
        <v>0</v>
      </c>
      <c r="GJ57" s="13"/>
      <c r="GK57" s="12">
        <v>0</v>
      </c>
      <c r="GL57" s="12">
        <v>0</v>
      </c>
      <c r="GM57" s="12">
        <v>0</v>
      </c>
      <c r="GN57" s="12">
        <v>0</v>
      </c>
      <c r="GO57" s="13"/>
      <c r="GP57" s="12">
        <v>0</v>
      </c>
      <c r="GQ57" s="12">
        <v>0</v>
      </c>
      <c r="GR57" s="12">
        <v>0</v>
      </c>
      <c r="GS57" s="12">
        <v>0</v>
      </c>
      <c r="GT57" s="13"/>
      <c r="GU57" s="12">
        <v>0</v>
      </c>
      <c r="GV57" s="12">
        <v>0</v>
      </c>
      <c r="GW57" s="12">
        <v>0</v>
      </c>
      <c r="GX57" s="12">
        <v>0</v>
      </c>
      <c r="GY57" s="13"/>
      <c r="GZ57" s="12">
        <v>0</v>
      </c>
      <c r="HA57" s="12">
        <v>0</v>
      </c>
      <c r="HB57" s="12">
        <v>0</v>
      </c>
      <c r="HC57" s="12">
        <v>0</v>
      </c>
      <c r="HD57" s="13"/>
      <c r="HE57" s="12">
        <v>0</v>
      </c>
      <c r="HF57" s="12">
        <v>0</v>
      </c>
      <c r="HG57" s="12">
        <v>0</v>
      </c>
      <c r="HH57" s="12">
        <v>0</v>
      </c>
      <c r="HI57" s="13"/>
      <c r="HJ57" s="12">
        <v>0</v>
      </c>
      <c r="HK57" s="12">
        <v>0</v>
      </c>
      <c r="HL57" s="12">
        <v>0</v>
      </c>
      <c r="HM57" s="12">
        <v>0</v>
      </c>
      <c r="HN57" s="13"/>
      <c r="HO57" s="12">
        <v>0</v>
      </c>
      <c r="HP57" s="12">
        <v>0</v>
      </c>
      <c r="HQ57" s="12">
        <v>0</v>
      </c>
      <c r="HR57" s="12">
        <v>0</v>
      </c>
      <c r="HS57" s="13"/>
      <c r="HT57" s="12">
        <v>0</v>
      </c>
      <c r="HU57" s="12">
        <v>0</v>
      </c>
      <c r="HV57" s="12">
        <v>0</v>
      </c>
      <c r="HW57" s="12">
        <v>0</v>
      </c>
      <c r="HX57" s="13"/>
      <c r="HY57" s="12">
        <v>0</v>
      </c>
      <c r="HZ57" s="12">
        <v>0</v>
      </c>
      <c r="IA57" s="12">
        <v>0</v>
      </c>
      <c r="IB57" s="12">
        <v>0</v>
      </c>
      <c r="IC57" s="13"/>
      <c r="ID57" s="12">
        <v>0</v>
      </c>
      <c r="IE57" s="12">
        <v>0</v>
      </c>
      <c r="IF57" s="12">
        <v>0</v>
      </c>
      <c r="IG57" s="12">
        <v>0</v>
      </c>
      <c r="IH57" s="13"/>
      <c r="II57" s="12">
        <v>0</v>
      </c>
      <c r="IJ57" s="12">
        <v>0</v>
      </c>
      <c r="IK57" s="12">
        <v>0</v>
      </c>
      <c r="IL57" s="12">
        <v>0</v>
      </c>
      <c r="IM57" s="13"/>
      <c r="IN57" s="12">
        <v>0</v>
      </c>
      <c r="IO57" s="12">
        <v>0</v>
      </c>
      <c r="IP57" s="12">
        <v>0</v>
      </c>
      <c r="IQ57" s="12">
        <v>0</v>
      </c>
      <c r="IR57" s="13"/>
      <c r="IS57" s="12">
        <v>0</v>
      </c>
      <c r="IT57" s="12">
        <v>0</v>
      </c>
      <c r="IU57" s="12">
        <v>0</v>
      </c>
      <c r="IV57" s="12">
        <v>0</v>
      </c>
      <c r="IW57" s="13"/>
      <c r="IX57" s="12">
        <v>0</v>
      </c>
      <c r="IY57" s="12">
        <v>0</v>
      </c>
      <c r="IZ57" s="12">
        <v>0</v>
      </c>
      <c r="JA57" s="12">
        <v>0</v>
      </c>
      <c r="JB57" s="13"/>
    </row>
    <row r="58" spans="1:262" hidden="1">
      <c r="A58" s="10">
        <v>52</v>
      </c>
      <c r="B58" s="11" t="s">
        <v>45</v>
      </c>
      <c r="C58" s="12">
        <v>0</v>
      </c>
      <c r="D58" s="12">
        <v>0</v>
      </c>
      <c r="E58" s="12">
        <v>0</v>
      </c>
      <c r="F58" s="12">
        <v>0</v>
      </c>
      <c r="G58" s="13"/>
      <c r="H58" s="12">
        <v>0</v>
      </c>
      <c r="I58" s="12">
        <v>0</v>
      </c>
      <c r="J58" s="12">
        <v>0</v>
      </c>
      <c r="K58" s="12">
        <v>0</v>
      </c>
      <c r="L58" s="13"/>
      <c r="M58" s="12">
        <v>0</v>
      </c>
      <c r="N58" s="12">
        <v>0</v>
      </c>
      <c r="O58" s="12">
        <v>0</v>
      </c>
      <c r="P58" s="12">
        <v>0</v>
      </c>
      <c r="Q58" s="13"/>
      <c r="R58" s="12">
        <v>0</v>
      </c>
      <c r="S58" s="12">
        <v>0</v>
      </c>
      <c r="T58" s="12">
        <v>0</v>
      </c>
      <c r="U58" s="12">
        <v>0</v>
      </c>
      <c r="V58" s="13"/>
      <c r="W58" s="12">
        <v>0</v>
      </c>
      <c r="X58" s="12">
        <v>0</v>
      </c>
      <c r="Y58" s="12">
        <v>0</v>
      </c>
      <c r="Z58" s="12">
        <v>0</v>
      </c>
      <c r="AA58" s="13"/>
      <c r="AB58" s="12">
        <v>0</v>
      </c>
      <c r="AC58" s="12">
        <v>0</v>
      </c>
      <c r="AD58" s="12">
        <v>0</v>
      </c>
      <c r="AE58" s="12">
        <v>0</v>
      </c>
      <c r="AF58" s="13"/>
      <c r="AG58" s="12">
        <v>0</v>
      </c>
      <c r="AH58" s="12">
        <v>0</v>
      </c>
      <c r="AI58" s="12">
        <v>0</v>
      </c>
      <c r="AJ58" s="12">
        <v>0</v>
      </c>
      <c r="AK58" s="13"/>
      <c r="AL58" s="12">
        <v>0</v>
      </c>
      <c r="AM58" s="12">
        <v>0</v>
      </c>
      <c r="AN58" s="12">
        <v>0</v>
      </c>
      <c r="AO58" s="12">
        <v>0</v>
      </c>
      <c r="AP58" s="13"/>
      <c r="AQ58" s="12">
        <v>0</v>
      </c>
      <c r="AR58" s="12">
        <v>0</v>
      </c>
      <c r="AS58" s="12">
        <v>0</v>
      </c>
      <c r="AT58" s="12">
        <v>0</v>
      </c>
      <c r="AU58" s="13"/>
      <c r="AV58" s="12">
        <v>0</v>
      </c>
      <c r="AW58" s="12">
        <v>0</v>
      </c>
      <c r="AX58" s="12">
        <v>0</v>
      </c>
      <c r="AY58" s="12">
        <v>0</v>
      </c>
      <c r="AZ58" s="13"/>
      <c r="BA58" s="12">
        <v>0</v>
      </c>
      <c r="BB58" s="12">
        <v>0</v>
      </c>
      <c r="BC58" s="12">
        <v>0</v>
      </c>
      <c r="BD58" s="12">
        <v>0</v>
      </c>
      <c r="BE58" s="13"/>
      <c r="BF58" s="12">
        <v>0</v>
      </c>
      <c r="BG58" s="12">
        <v>0</v>
      </c>
      <c r="BH58" s="12">
        <v>0</v>
      </c>
      <c r="BI58" s="12">
        <v>0</v>
      </c>
      <c r="BJ58" s="13"/>
      <c r="BK58" s="12">
        <v>0</v>
      </c>
      <c r="BL58" s="12">
        <v>0</v>
      </c>
      <c r="BM58" s="12">
        <v>0</v>
      </c>
      <c r="BN58" s="12">
        <v>0</v>
      </c>
      <c r="BO58" s="13"/>
      <c r="BP58" s="12">
        <v>0</v>
      </c>
      <c r="BQ58" s="12">
        <v>0</v>
      </c>
      <c r="BR58" s="12">
        <v>0</v>
      </c>
      <c r="BS58" s="12">
        <v>0</v>
      </c>
      <c r="BT58" s="13"/>
      <c r="BU58" s="12">
        <v>0</v>
      </c>
      <c r="BV58" s="12">
        <v>0</v>
      </c>
      <c r="BW58" s="12">
        <v>0</v>
      </c>
      <c r="BX58" s="12">
        <v>0</v>
      </c>
      <c r="BY58" s="13"/>
      <c r="BZ58" s="12">
        <v>0</v>
      </c>
      <c r="CA58" s="12">
        <v>0</v>
      </c>
      <c r="CB58" s="12">
        <v>0</v>
      </c>
      <c r="CC58" s="12">
        <v>0</v>
      </c>
      <c r="CD58" s="13"/>
      <c r="CE58" s="12">
        <v>0</v>
      </c>
      <c r="CF58" s="12">
        <v>0</v>
      </c>
      <c r="CG58" s="12">
        <v>0</v>
      </c>
      <c r="CH58" s="12">
        <v>0</v>
      </c>
      <c r="CI58" s="13"/>
      <c r="CJ58" s="12">
        <v>0</v>
      </c>
      <c r="CK58" s="12">
        <v>0</v>
      </c>
      <c r="CL58" s="12">
        <v>0</v>
      </c>
      <c r="CM58" s="12">
        <v>0</v>
      </c>
      <c r="CN58" s="13"/>
      <c r="CO58" s="12">
        <v>0</v>
      </c>
      <c r="CP58" s="12">
        <v>0</v>
      </c>
      <c r="CQ58" s="12">
        <v>0</v>
      </c>
      <c r="CR58" s="12">
        <v>0</v>
      </c>
      <c r="CS58" s="13"/>
      <c r="CT58" s="12">
        <v>0</v>
      </c>
      <c r="CU58" s="12">
        <v>0</v>
      </c>
      <c r="CV58" s="12">
        <v>0</v>
      </c>
      <c r="CW58" s="12">
        <v>0</v>
      </c>
      <c r="CX58" s="13"/>
      <c r="CY58" s="12">
        <v>0</v>
      </c>
      <c r="CZ58" s="12">
        <v>0</v>
      </c>
      <c r="DA58" s="12">
        <v>0</v>
      </c>
      <c r="DB58" s="12">
        <v>0</v>
      </c>
      <c r="DC58" s="13"/>
      <c r="DD58" s="12">
        <v>0</v>
      </c>
      <c r="DE58" s="12">
        <v>0</v>
      </c>
      <c r="DF58" s="12">
        <v>0</v>
      </c>
      <c r="DG58" s="12">
        <v>0</v>
      </c>
      <c r="DH58" s="13"/>
      <c r="DI58" s="12">
        <v>0</v>
      </c>
      <c r="DJ58" s="12">
        <v>0</v>
      </c>
      <c r="DK58" s="12">
        <v>0</v>
      </c>
      <c r="DL58" s="12">
        <v>0</v>
      </c>
      <c r="DM58" s="13"/>
      <c r="DN58" s="12">
        <v>0</v>
      </c>
      <c r="DO58" s="12">
        <v>0</v>
      </c>
      <c r="DP58" s="12">
        <v>0</v>
      </c>
      <c r="DQ58" s="12">
        <v>0</v>
      </c>
      <c r="DR58" s="13"/>
      <c r="DS58" s="12">
        <v>0</v>
      </c>
      <c r="DT58" s="12">
        <v>0</v>
      </c>
      <c r="DU58" s="12">
        <v>0</v>
      </c>
      <c r="DV58" s="12">
        <v>0</v>
      </c>
      <c r="DW58" s="13"/>
      <c r="DX58" s="12">
        <v>0</v>
      </c>
      <c r="DY58" s="12">
        <v>0</v>
      </c>
      <c r="DZ58" s="12">
        <v>0</v>
      </c>
      <c r="EA58" s="12">
        <v>0</v>
      </c>
      <c r="EB58" s="13"/>
      <c r="EC58" s="12">
        <v>0</v>
      </c>
      <c r="ED58" s="12">
        <v>0</v>
      </c>
      <c r="EE58" s="12">
        <v>0</v>
      </c>
      <c r="EF58" s="12">
        <v>0</v>
      </c>
      <c r="EG58" s="13"/>
      <c r="EH58" s="12">
        <v>0</v>
      </c>
      <c r="EI58" s="12">
        <v>0</v>
      </c>
      <c r="EJ58" s="12">
        <v>0</v>
      </c>
      <c r="EK58" s="12">
        <v>0</v>
      </c>
      <c r="EL58" s="13"/>
      <c r="EM58" s="12">
        <v>0</v>
      </c>
      <c r="EN58" s="12">
        <v>0</v>
      </c>
      <c r="EO58" s="12">
        <v>0</v>
      </c>
      <c r="EP58" s="12">
        <v>0</v>
      </c>
      <c r="EQ58" s="13"/>
      <c r="ER58" s="12">
        <v>0</v>
      </c>
      <c r="ES58" s="12">
        <v>0</v>
      </c>
      <c r="ET58" s="12">
        <v>0</v>
      </c>
      <c r="EU58" s="12">
        <v>0</v>
      </c>
      <c r="EV58" s="13"/>
      <c r="EW58" s="12">
        <v>0</v>
      </c>
      <c r="EX58" s="12">
        <v>0</v>
      </c>
      <c r="EY58" s="12">
        <v>0</v>
      </c>
      <c r="EZ58" s="12">
        <v>0</v>
      </c>
      <c r="FA58" s="13"/>
      <c r="FB58" s="12">
        <v>0</v>
      </c>
      <c r="FC58" s="12">
        <v>0</v>
      </c>
      <c r="FD58" s="12">
        <v>0</v>
      </c>
      <c r="FE58" s="12">
        <v>0</v>
      </c>
      <c r="FF58" s="13"/>
      <c r="FG58" s="12">
        <v>0</v>
      </c>
      <c r="FH58" s="12">
        <v>0</v>
      </c>
      <c r="FI58" s="12">
        <v>0</v>
      </c>
      <c r="FJ58" s="12">
        <v>0</v>
      </c>
      <c r="FK58" s="13"/>
      <c r="FL58" s="12">
        <v>0</v>
      </c>
      <c r="FM58" s="12">
        <v>0</v>
      </c>
      <c r="FN58" s="12">
        <v>0</v>
      </c>
      <c r="FO58" s="12">
        <v>0</v>
      </c>
      <c r="FP58" s="13"/>
      <c r="FQ58" s="12">
        <v>0</v>
      </c>
      <c r="FR58" s="12">
        <v>0</v>
      </c>
      <c r="FS58" s="12">
        <v>0</v>
      </c>
      <c r="FT58" s="12">
        <v>0</v>
      </c>
      <c r="FU58" s="13"/>
      <c r="FV58" s="12">
        <v>0</v>
      </c>
      <c r="FW58" s="12">
        <v>0</v>
      </c>
      <c r="FX58" s="12">
        <v>0</v>
      </c>
      <c r="FY58" s="12">
        <v>0</v>
      </c>
      <c r="FZ58" s="13"/>
      <c r="GA58" s="12">
        <v>0</v>
      </c>
      <c r="GB58" s="12">
        <v>0</v>
      </c>
      <c r="GC58" s="12">
        <v>0</v>
      </c>
      <c r="GD58" s="12">
        <v>0</v>
      </c>
      <c r="GE58" s="13"/>
      <c r="GF58" s="12">
        <v>0</v>
      </c>
      <c r="GG58" s="12">
        <v>0</v>
      </c>
      <c r="GH58" s="12">
        <v>0</v>
      </c>
      <c r="GI58" s="12">
        <v>0</v>
      </c>
      <c r="GJ58" s="13"/>
      <c r="GK58" s="12">
        <v>0</v>
      </c>
      <c r="GL58" s="12">
        <v>0</v>
      </c>
      <c r="GM58" s="12">
        <v>0</v>
      </c>
      <c r="GN58" s="12">
        <v>0</v>
      </c>
      <c r="GO58" s="13"/>
      <c r="GP58" s="12">
        <v>0</v>
      </c>
      <c r="GQ58" s="12">
        <v>0</v>
      </c>
      <c r="GR58" s="12">
        <v>0</v>
      </c>
      <c r="GS58" s="12">
        <v>0</v>
      </c>
      <c r="GT58" s="13"/>
      <c r="GU58" s="12">
        <v>0</v>
      </c>
      <c r="GV58" s="12">
        <v>0</v>
      </c>
      <c r="GW58" s="12">
        <v>0</v>
      </c>
      <c r="GX58" s="12">
        <v>0</v>
      </c>
      <c r="GY58" s="13"/>
      <c r="GZ58" s="12">
        <v>0</v>
      </c>
      <c r="HA58" s="12">
        <v>0</v>
      </c>
      <c r="HB58" s="12">
        <v>0</v>
      </c>
      <c r="HC58" s="12">
        <v>0</v>
      </c>
      <c r="HD58" s="13"/>
      <c r="HE58" s="12">
        <v>0</v>
      </c>
      <c r="HF58" s="12">
        <v>0</v>
      </c>
      <c r="HG58" s="12">
        <v>0</v>
      </c>
      <c r="HH58" s="12">
        <v>0</v>
      </c>
      <c r="HI58" s="13"/>
      <c r="HJ58" s="12">
        <v>0</v>
      </c>
      <c r="HK58" s="12">
        <v>0</v>
      </c>
      <c r="HL58" s="12">
        <v>0</v>
      </c>
      <c r="HM58" s="12">
        <v>0</v>
      </c>
      <c r="HN58" s="13"/>
      <c r="HO58" s="12">
        <v>0</v>
      </c>
      <c r="HP58" s="12">
        <v>0</v>
      </c>
      <c r="HQ58" s="12">
        <v>0</v>
      </c>
      <c r="HR58" s="12">
        <v>0</v>
      </c>
      <c r="HS58" s="13"/>
      <c r="HT58" s="12">
        <v>0</v>
      </c>
      <c r="HU58" s="12">
        <v>0</v>
      </c>
      <c r="HV58" s="12">
        <v>0</v>
      </c>
      <c r="HW58" s="12">
        <v>0</v>
      </c>
      <c r="HX58" s="13"/>
      <c r="HY58" s="12">
        <v>0</v>
      </c>
      <c r="HZ58" s="12">
        <v>0</v>
      </c>
      <c r="IA58" s="12">
        <v>0</v>
      </c>
      <c r="IB58" s="12">
        <v>0</v>
      </c>
      <c r="IC58" s="13"/>
      <c r="ID58" s="12">
        <v>0</v>
      </c>
      <c r="IE58" s="12">
        <v>0</v>
      </c>
      <c r="IF58" s="12">
        <v>0</v>
      </c>
      <c r="IG58" s="12">
        <v>0</v>
      </c>
      <c r="IH58" s="13"/>
      <c r="II58" s="12">
        <v>0</v>
      </c>
      <c r="IJ58" s="12">
        <v>0</v>
      </c>
      <c r="IK58" s="12">
        <v>0</v>
      </c>
      <c r="IL58" s="12">
        <v>0</v>
      </c>
      <c r="IM58" s="13"/>
      <c r="IN58" s="12">
        <v>0</v>
      </c>
      <c r="IO58" s="12">
        <v>0</v>
      </c>
      <c r="IP58" s="12">
        <v>0</v>
      </c>
      <c r="IQ58" s="12">
        <v>0</v>
      </c>
      <c r="IR58" s="13"/>
      <c r="IS58" s="12">
        <v>0</v>
      </c>
      <c r="IT58" s="12">
        <v>0</v>
      </c>
      <c r="IU58" s="12">
        <v>0</v>
      </c>
      <c r="IV58" s="12">
        <v>0</v>
      </c>
      <c r="IW58" s="13"/>
      <c r="IX58" s="12">
        <v>0</v>
      </c>
      <c r="IY58" s="12">
        <v>0</v>
      </c>
      <c r="IZ58" s="12">
        <v>0</v>
      </c>
      <c r="JA58" s="12">
        <v>0</v>
      </c>
      <c r="JB58" s="13"/>
    </row>
    <row r="59" spans="1:262" hidden="1">
      <c r="A59" s="10">
        <v>53</v>
      </c>
      <c r="B59" s="11" t="s">
        <v>46</v>
      </c>
      <c r="C59" s="12">
        <v>0</v>
      </c>
      <c r="D59" s="12">
        <v>0</v>
      </c>
      <c r="E59" s="12">
        <v>0</v>
      </c>
      <c r="F59" s="12">
        <v>0</v>
      </c>
      <c r="G59" s="13"/>
      <c r="H59" s="12">
        <v>0</v>
      </c>
      <c r="I59" s="12">
        <v>0</v>
      </c>
      <c r="J59" s="12">
        <v>0</v>
      </c>
      <c r="K59" s="12">
        <v>0</v>
      </c>
      <c r="L59" s="13"/>
      <c r="M59" s="12">
        <v>0</v>
      </c>
      <c r="N59" s="12">
        <v>0</v>
      </c>
      <c r="O59" s="12">
        <v>0</v>
      </c>
      <c r="P59" s="12">
        <v>0</v>
      </c>
      <c r="Q59" s="13"/>
      <c r="R59" s="12">
        <v>0</v>
      </c>
      <c r="S59" s="12">
        <v>0</v>
      </c>
      <c r="T59" s="12">
        <v>0</v>
      </c>
      <c r="U59" s="12">
        <v>0</v>
      </c>
      <c r="V59" s="13"/>
      <c r="W59" s="12">
        <v>0</v>
      </c>
      <c r="X59" s="12">
        <v>0</v>
      </c>
      <c r="Y59" s="12">
        <v>0</v>
      </c>
      <c r="Z59" s="12">
        <v>0</v>
      </c>
      <c r="AA59" s="13"/>
      <c r="AB59" s="12">
        <v>0</v>
      </c>
      <c r="AC59" s="12">
        <v>0</v>
      </c>
      <c r="AD59" s="12">
        <v>0</v>
      </c>
      <c r="AE59" s="12">
        <v>0</v>
      </c>
      <c r="AF59" s="13"/>
      <c r="AG59" s="12">
        <v>0</v>
      </c>
      <c r="AH59" s="12">
        <v>0</v>
      </c>
      <c r="AI59" s="12">
        <v>0</v>
      </c>
      <c r="AJ59" s="12">
        <v>0</v>
      </c>
      <c r="AK59" s="13"/>
      <c r="AL59" s="12">
        <v>0</v>
      </c>
      <c r="AM59" s="12">
        <v>0</v>
      </c>
      <c r="AN59" s="12">
        <v>0</v>
      </c>
      <c r="AO59" s="12">
        <v>0</v>
      </c>
      <c r="AP59" s="13"/>
      <c r="AQ59" s="12">
        <v>0</v>
      </c>
      <c r="AR59" s="12">
        <v>0</v>
      </c>
      <c r="AS59" s="12">
        <v>0</v>
      </c>
      <c r="AT59" s="12">
        <v>0</v>
      </c>
      <c r="AU59" s="13"/>
      <c r="AV59" s="12">
        <v>0</v>
      </c>
      <c r="AW59" s="12">
        <v>0</v>
      </c>
      <c r="AX59" s="12">
        <v>0</v>
      </c>
      <c r="AY59" s="12">
        <v>0</v>
      </c>
      <c r="AZ59" s="13"/>
      <c r="BA59" s="12">
        <v>0</v>
      </c>
      <c r="BB59" s="12">
        <v>0</v>
      </c>
      <c r="BC59" s="12">
        <v>0</v>
      </c>
      <c r="BD59" s="12">
        <v>0</v>
      </c>
      <c r="BE59" s="13"/>
      <c r="BF59" s="12">
        <v>0</v>
      </c>
      <c r="BG59" s="12">
        <v>0</v>
      </c>
      <c r="BH59" s="12">
        <v>0</v>
      </c>
      <c r="BI59" s="12">
        <v>0</v>
      </c>
      <c r="BJ59" s="13"/>
      <c r="BK59" s="12">
        <v>0</v>
      </c>
      <c r="BL59" s="12">
        <v>0</v>
      </c>
      <c r="BM59" s="12">
        <v>0</v>
      </c>
      <c r="BN59" s="12">
        <v>0</v>
      </c>
      <c r="BO59" s="13"/>
      <c r="BP59" s="12">
        <v>0</v>
      </c>
      <c r="BQ59" s="12">
        <v>0</v>
      </c>
      <c r="BR59" s="12">
        <v>0</v>
      </c>
      <c r="BS59" s="12">
        <v>0</v>
      </c>
      <c r="BT59" s="13"/>
      <c r="BU59" s="12">
        <v>0</v>
      </c>
      <c r="BV59" s="12">
        <v>0</v>
      </c>
      <c r="BW59" s="12">
        <v>0</v>
      </c>
      <c r="BX59" s="12">
        <v>0</v>
      </c>
      <c r="BY59" s="13"/>
      <c r="BZ59" s="12">
        <v>0</v>
      </c>
      <c r="CA59" s="12">
        <v>0</v>
      </c>
      <c r="CB59" s="12">
        <v>0</v>
      </c>
      <c r="CC59" s="12">
        <v>0</v>
      </c>
      <c r="CD59" s="13"/>
      <c r="CE59" s="12">
        <v>0</v>
      </c>
      <c r="CF59" s="12">
        <v>0</v>
      </c>
      <c r="CG59" s="12">
        <v>0</v>
      </c>
      <c r="CH59" s="12">
        <v>0</v>
      </c>
      <c r="CI59" s="13"/>
      <c r="CJ59" s="12">
        <v>0</v>
      </c>
      <c r="CK59" s="12">
        <v>0</v>
      </c>
      <c r="CL59" s="12">
        <v>0</v>
      </c>
      <c r="CM59" s="12">
        <v>0</v>
      </c>
      <c r="CN59" s="13"/>
      <c r="CO59" s="12">
        <v>0</v>
      </c>
      <c r="CP59" s="12">
        <v>0</v>
      </c>
      <c r="CQ59" s="12">
        <v>0</v>
      </c>
      <c r="CR59" s="12">
        <v>0</v>
      </c>
      <c r="CS59" s="13"/>
      <c r="CT59" s="12">
        <v>0</v>
      </c>
      <c r="CU59" s="12">
        <v>0</v>
      </c>
      <c r="CV59" s="12">
        <v>0</v>
      </c>
      <c r="CW59" s="12">
        <v>0</v>
      </c>
      <c r="CX59" s="13"/>
      <c r="CY59" s="12">
        <v>0</v>
      </c>
      <c r="CZ59" s="12">
        <v>0</v>
      </c>
      <c r="DA59" s="12">
        <v>0</v>
      </c>
      <c r="DB59" s="12">
        <v>0</v>
      </c>
      <c r="DC59" s="13"/>
      <c r="DD59" s="12">
        <v>0</v>
      </c>
      <c r="DE59" s="12">
        <v>0</v>
      </c>
      <c r="DF59" s="12">
        <v>0</v>
      </c>
      <c r="DG59" s="12">
        <v>0</v>
      </c>
      <c r="DH59" s="13"/>
      <c r="DI59" s="12">
        <v>0</v>
      </c>
      <c r="DJ59" s="12">
        <v>0</v>
      </c>
      <c r="DK59" s="12">
        <v>0</v>
      </c>
      <c r="DL59" s="12">
        <v>0</v>
      </c>
      <c r="DM59" s="13"/>
      <c r="DN59" s="12">
        <v>0</v>
      </c>
      <c r="DO59" s="12">
        <v>0</v>
      </c>
      <c r="DP59" s="12">
        <v>0</v>
      </c>
      <c r="DQ59" s="12">
        <v>0</v>
      </c>
      <c r="DR59" s="13"/>
      <c r="DS59" s="12">
        <v>0</v>
      </c>
      <c r="DT59" s="12">
        <v>0</v>
      </c>
      <c r="DU59" s="12">
        <v>0</v>
      </c>
      <c r="DV59" s="12">
        <v>0</v>
      </c>
      <c r="DW59" s="13"/>
      <c r="DX59" s="12">
        <v>0</v>
      </c>
      <c r="DY59" s="12">
        <v>0</v>
      </c>
      <c r="DZ59" s="12">
        <v>0</v>
      </c>
      <c r="EA59" s="12">
        <v>0</v>
      </c>
      <c r="EB59" s="13"/>
      <c r="EC59" s="12">
        <v>0</v>
      </c>
      <c r="ED59" s="12">
        <v>0</v>
      </c>
      <c r="EE59" s="12">
        <v>0</v>
      </c>
      <c r="EF59" s="12">
        <v>0</v>
      </c>
      <c r="EG59" s="13"/>
      <c r="EH59" s="12">
        <v>0</v>
      </c>
      <c r="EI59" s="12">
        <v>0</v>
      </c>
      <c r="EJ59" s="12">
        <v>0</v>
      </c>
      <c r="EK59" s="12">
        <v>0</v>
      </c>
      <c r="EL59" s="13"/>
      <c r="EM59" s="12">
        <v>0</v>
      </c>
      <c r="EN59" s="12">
        <v>0</v>
      </c>
      <c r="EO59" s="12">
        <v>0</v>
      </c>
      <c r="EP59" s="12">
        <v>0</v>
      </c>
      <c r="EQ59" s="13"/>
      <c r="ER59" s="12">
        <v>0</v>
      </c>
      <c r="ES59" s="12">
        <v>0</v>
      </c>
      <c r="ET59" s="12">
        <v>0</v>
      </c>
      <c r="EU59" s="12">
        <v>0</v>
      </c>
      <c r="EV59" s="13"/>
      <c r="EW59" s="12">
        <v>0</v>
      </c>
      <c r="EX59" s="12">
        <v>0</v>
      </c>
      <c r="EY59" s="12">
        <v>0</v>
      </c>
      <c r="EZ59" s="12">
        <v>0</v>
      </c>
      <c r="FA59" s="13"/>
      <c r="FB59" s="12">
        <v>0</v>
      </c>
      <c r="FC59" s="12">
        <v>0</v>
      </c>
      <c r="FD59" s="12">
        <v>0</v>
      </c>
      <c r="FE59" s="12">
        <v>0</v>
      </c>
      <c r="FF59" s="13"/>
      <c r="FG59" s="12">
        <v>0</v>
      </c>
      <c r="FH59" s="12">
        <v>0</v>
      </c>
      <c r="FI59" s="12">
        <v>0</v>
      </c>
      <c r="FJ59" s="12">
        <v>0</v>
      </c>
      <c r="FK59" s="13"/>
      <c r="FL59" s="12">
        <v>0</v>
      </c>
      <c r="FM59" s="12">
        <v>0</v>
      </c>
      <c r="FN59" s="12">
        <v>0</v>
      </c>
      <c r="FO59" s="12">
        <v>0</v>
      </c>
      <c r="FP59" s="13"/>
      <c r="FQ59" s="12">
        <v>0</v>
      </c>
      <c r="FR59" s="12">
        <v>0</v>
      </c>
      <c r="FS59" s="12">
        <v>0</v>
      </c>
      <c r="FT59" s="12">
        <v>0</v>
      </c>
      <c r="FU59" s="13"/>
      <c r="FV59" s="12">
        <v>0</v>
      </c>
      <c r="FW59" s="12">
        <v>0</v>
      </c>
      <c r="FX59" s="12">
        <v>0</v>
      </c>
      <c r="FY59" s="12">
        <v>0</v>
      </c>
      <c r="FZ59" s="13"/>
      <c r="GA59" s="12">
        <v>0</v>
      </c>
      <c r="GB59" s="12">
        <v>0</v>
      </c>
      <c r="GC59" s="12">
        <v>0</v>
      </c>
      <c r="GD59" s="12">
        <v>0</v>
      </c>
      <c r="GE59" s="13"/>
      <c r="GF59" s="12">
        <v>0</v>
      </c>
      <c r="GG59" s="12">
        <v>0</v>
      </c>
      <c r="GH59" s="12">
        <v>0</v>
      </c>
      <c r="GI59" s="12">
        <v>0</v>
      </c>
      <c r="GJ59" s="13"/>
      <c r="GK59" s="12">
        <v>0</v>
      </c>
      <c r="GL59" s="12">
        <v>0</v>
      </c>
      <c r="GM59" s="12">
        <v>0</v>
      </c>
      <c r="GN59" s="12">
        <v>0</v>
      </c>
      <c r="GO59" s="13"/>
      <c r="GP59" s="12">
        <v>0</v>
      </c>
      <c r="GQ59" s="12">
        <v>0</v>
      </c>
      <c r="GR59" s="12">
        <v>0</v>
      </c>
      <c r="GS59" s="12">
        <v>0</v>
      </c>
      <c r="GT59" s="13"/>
      <c r="GU59" s="12">
        <v>0</v>
      </c>
      <c r="GV59" s="12">
        <v>0</v>
      </c>
      <c r="GW59" s="12">
        <v>0</v>
      </c>
      <c r="GX59" s="12">
        <v>0</v>
      </c>
      <c r="GY59" s="13"/>
      <c r="GZ59" s="12">
        <v>0</v>
      </c>
      <c r="HA59" s="12">
        <v>0</v>
      </c>
      <c r="HB59" s="12">
        <v>0</v>
      </c>
      <c r="HC59" s="12">
        <v>0</v>
      </c>
      <c r="HD59" s="13"/>
      <c r="HE59" s="12">
        <v>0</v>
      </c>
      <c r="HF59" s="12">
        <v>0</v>
      </c>
      <c r="HG59" s="12">
        <v>0</v>
      </c>
      <c r="HH59" s="12">
        <v>0</v>
      </c>
      <c r="HI59" s="13"/>
      <c r="HJ59" s="12">
        <v>0</v>
      </c>
      <c r="HK59" s="12">
        <v>0</v>
      </c>
      <c r="HL59" s="12">
        <v>0</v>
      </c>
      <c r="HM59" s="12">
        <v>0</v>
      </c>
      <c r="HN59" s="13"/>
      <c r="HO59" s="12">
        <v>0</v>
      </c>
      <c r="HP59" s="12">
        <v>0</v>
      </c>
      <c r="HQ59" s="12">
        <v>0</v>
      </c>
      <c r="HR59" s="12">
        <v>0</v>
      </c>
      <c r="HS59" s="13"/>
      <c r="HT59" s="12">
        <v>0</v>
      </c>
      <c r="HU59" s="12">
        <v>0</v>
      </c>
      <c r="HV59" s="12">
        <v>0</v>
      </c>
      <c r="HW59" s="12">
        <v>0</v>
      </c>
      <c r="HX59" s="13"/>
      <c r="HY59" s="12">
        <v>0</v>
      </c>
      <c r="HZ59" s="12">
        <v>0</v>
      </c>
      <c r="IA59" s="12">
        <v>0</v>
      </c>
      <c r="IB59" s="12">
        <v>0</v>
      </c>
      <c r="IC59" s="13"/>
      <c r="ID59" s="12">
        <v>0</v>
      </c>
      <c r="IE59" s="12">
        <v>0</v>
      </c>
      <c r="IF59" s="12">
        <v>0</v>
      </c>
      <c r="IG59" s="12">
        <v>0</v>
      </c>
      <c r="IH59" s="13"/>
      <c r="II59" s="12">
        <v>0</v>
      </c>
      <c r="IJ59" s="12">
        <v>0</v>
      </c>
      <c r="IK59" s="12">
        <v>0</v>
      </c>
      <c r="IL59" s="12">
        <v>0</v>
      </c>
      <c r="IM59" s="13"/>
      <c r="IN59" s="12">
        <v>0</v>
      </c>
      <c r="IO59" s="12">
        <v>0</v>
      </c>
      <c r="IP59" s="12">
        <v>0</v>
      </c>
      <c r="IQ59" s="12">
        <v>0</v>
      </c>
      <c r="IR59" s="13"/>
      <c r="IS59" s="12">
        <v>0</v>
      </c>
      <c r="IT59" s="12">
        <v>0</v>
      </c>
      <c r="IU59" s="12">
        <v>0</v>
      </c>
      <c r="IV59" s="12">
        <v>0</v>
      </c>
      <c r="IW59" s="13"/>
      <c r="IX59" s="12">
        <v>0</v>
      </c>
      <c r="IY59" s="12">
        <v>0</v>
      </c>
      <c r="IZ59" s="12">
        <v>0</v>
      </c>
      <c r="JA59" s="12">
        <v>0</v>
      </c>
      <c r="JB59" s="13"/>
    </row>
    <row r="60" spans="1:262" hidden="1">
      <c r="A60" s="10">
        <v>54</v>
      </c>
      <c r="B60" s="14" t="s">
        <v>77</v>
      </c>
      <c r="C60" s="12">
        <v>0</v>
      </c>
      <c r="D60" s="12">
        <v>0</v>
      </c>
      <c r="E60" s="12">
        <v>0</v>
      </c>
      <c r="F60" s="12">
        <v>0</v>
      </c>
      <c r="G60" s="13"/>
      <c r="H60" s="12">
        <v>0</v>
      </c>
      <c r="I60" s="12">
        <v>0</v>
      </c>
      <c r="J60" s="12">
        <v>0</v>
      </c>
      <c r="K60" s="12">
        <v>0</v>
      </c>
      <c r="L60" s="13"/>
      <c r="M60" s="12">
        <v>0</v>
      </c>
      <c r="N60" s="12">
        <v>0</v>
      </c>
      <c r="O60" s="12">
        <v>0</v>
      </c>
      <c r="P60" s="12">
        <v>0</v>
      </c>
      <c r="Q60" s="13"/>
      <c r="R60" s="12">
        <v>0</v>
      </c>
      <c r="S60" s="12">
        <v>0</v>
      </c>
      <c r="T60" s="12">
        <v>0</v>
      </c>
      <c r="U60" s="12">
        <v>0</v>
      </c>
      <c r="V60" s="13"/>
      <c r="W60" s="12">
        <v>0</v>
      </c>
      <c r="X60" s="12">
        <v>0</v>
      </c>
      <c r="Y60" s="12">
        <v>0</v>
      </c>
      <c r="Z60" s="12">
        <v>0</v>
      </c>
      <c r="AA60" s="13"/>
      <c r="AB60" s="12">
        <v>0</v>
      </c>
      <c r="AC60" s="12">
        <v>0</v>
      </c>
      <c r="AD60" s="12">
        <v>0</v>
      </c>
      <c r="AE60" s="12">
        <v>0</v>
      </c>
      <c r="AF60" s="13"/>
      <c r="AG60" s="12">
        <v>0</v>
      </c>
      <c r="AH60" s="12">
        <v>0</v>
      </c>
      <c r="AI60" s="12">
        <v>0</v>
      </c>
      <c r="AJ60" s="12">
        <v>0</v>
      </c>
      <c r="AK60" s="13"/>
      <c r="AL60" s="12">
        <v>0</v>
      </c>
      <c r="AM60" s="12">
        <v>0</v>
      </c>
      <c r="AN60" s="12">
        <v>0</v>
      </c>
      <c r="AO60" s="12">
        <v>0</v>
      </c>
      <c r="AP60" s="13"/>
      <c r="AQ60" s="12">
        <v>0</v>
      </c>
      <c r="AR60" s="12">
        <v>0</v>
      </c>
      <c r="AS60" s="12">
        <v>0</v>
      </c>
      <c r="AT60" s="12">
        <v>0</v>
      </c>
      <c r="AU60" s="13"/>
      <c r="AV60" s="12">
        <v>0</v>
      </c>
      <c r="AW60" s="12">
        <v>0</v>
      </c>
      <c r="AX60" s="12">
        <v>0</v>
      </c>
      <c r="AY60" s="12">
        <v>0</v>
      </c>
      <c r="AZ60" s="13"/>
      <c r="BA60" s="12">
        <v>0</v>
      </c>
      <c r="BB60" s="12">
        <v>0</v>
      </c>
      <c r="BC60" s="12">
        <v>0</v>
      </c>
      <c r="BD60" s="12">
        <v>0</v>
      </c>
      <c r="BE60" s="13"/>
      <c r="BF60" s="12">
        <v>0</v>
      </c>
      <c r="BG60" s="12">
        <v>0</v>
      </c>
      <c r="BH60" s="12">
        <v>0</v>
      </c>
      <c r="BI60" s="12">
        <v>0</v>
      </c>
      <c r="BJ60" s="13"/>
      <c r="BK60" s="12">
        <v>0</v>
      </c>
      <c r="BL60" s="12">
        <v>0</v>
      </c>
      <c r="BM60" s="12">
        <v>0</v>
      </c>
      <c r="BN60" s="12">
        <v>0</v>
      </c>
      <c r="BO60" s="13"/>
      <c r="BP60" s="12">
        <v>0</v>
      </c>
      <c r="BQ60" s="12">
        <v>0</v>
      </c>
      <c r="BR60" s="12">
        <v>0</v>
      </c>
      <c r="BS60" s="12">
        <v>0</v>
      </c>
      <c r="BT60" s="13"/>
      <c r="BU60" s="12">
        <v>0</v>
      </c>
      <c r="BV60" s="12">
        <v>0</v>
      </c>
      <c r="BW60" s="12">
        <v>0</v>
      </c>
      <c r="BX60" s="12">
        <v>0</v>
      </c>
      <c r="BY60" s="13"/>
      <c r="BZ60" s="12">
        <v>0</v>
      </c>
      <c r="CA60" s="12">
        <v>0</v>
      </c>
      <c r="CB60" s="12">
        <v>0</v>
      </c>
      <c r="CC60" s="12">
        <v>0</v>
      </c>
      <c r="CD60" s="13"/>
      <c r="CE60" s="12">
        <v>0</v>
      </c>
      <c r="CF60" s="12">
        <v>0</v>
      </c>
      <c r="CG60" s="12">
        <v>0</v>
      </c>
      <c r="CH60" s="12">
        <v>0</v>
      </c>
      <c r="CI60" s="13"/>
      <c r="CJ60" s="12">
        <v>0</v>
      </c>
      <c r="CK60" s="12">
        <v>0</v>
      </c>
      <c r="CL60" s="12">
        <v>0</v>
      </c>
      <c r="CM60" s="12">
        <v>0</v>
      </c>
      <c r="CN60" s="13"/>
      <c r="CO60" s="12">
        <v>0</v>
      </c>
      <c r="CP60" s="12">
        <v>0</v>
      </c>
      <c r="CQ60" s="12">
        <v>0</v>
      </c>
      <c r="CR60" s="12">
        <v>0</v>
      </c>
      <c r="CS60" s="13"/>
      <c r="CT60" s="12">
        <v>0</v>
      </c>
      <c r="CU60" s="12">
        <v>0</v>
      </c>
      <c r="CV60" s="12">
        <v>0</v>
      </c>
      <c r="CW60" s="12">
        <v>0</v>
      </c>
      <c r="CX60" s="13"/>
      <c r="CY60" s="12">
        <v>0</v>
      </c>
      <c r="CZ60" s="12">
        <v>0</v>
      </c>
      <c r="DA60" s="12">
        <v>0</v>
      </c>
      <c r="DB60" s="12">
        <v>0</v>
      </c>
      <c r="DC60" s="13"/>
      <c r="DD60" s="12">
        <v>0</v>
      </c>
      <c r="DE60" s="12">
        <v>0</v>
      </c>
      <c r="DF60" s="12">
        <v>0</v>
      </c>
      <c r="DG60" s="12">
        <v>0</v>
      </c>
      <c r="DH60" s="13"/>
      <c r="DI60" s="12">
        <v>0</v>
      </c>
      <c r="DJ60" s="12">
        <v>0</v>
      </c>
      <c r="DK60" s="12">
        <v>0</v>
      </c>
      <c r="DL60" s="12">
        <v>0</v>
      </c>
      <c r="DM60" s="13"/>
      <c r="DN60" s="12">
        <v>0</v>
      </c>
      <c r="DO60" s="12">
        <v>0</v>
      </c>
      <c r="DP60" s="12">
        <v>0</v>
      </c>
      <c r="DQ60" s="12">
        <v>0</v>
      </c>
      <c r="DR60" s="13"/>
      <c r="DS60" s="12">
        <v>0</v>
      </c>
      <c r="DT60" s="12">
        <v>0</v>
      </c>
      <c r="DU60" s="12">
        <v>0</v>
      </c>
      <c r="DV60" s="12">
        <v>0</v>
      </c>
      <c r="DW60" s="13"/>
      <c r="DX60" s="12">
        <v>0</v>
      </c>
      <c r="DY60" s="12">
        <v>0</v>
      </c>
      <c r="DZ60" s="12">
        <v>0</v>
      </c>
      <c r="EA60" s="12">
        <v>0</v>
      </c>
      <c r="EB60" s="13"/>
      <c r="EC60" s="12">
        <v>0</v>
      </c>
      <c r="ED60" s="12">
        <v>0</v>
      </c>
      <c r="EE60" s="12">
        <v>0</v>
      </c>
      <c r="EF60" s="12">
        <v>0</v>
      </c>
      <c r="EG60" s="13"/>
      <c r="EH60" s="12">
        <v>0</v>
      </c>
      <c r="EI60" s="12">
        <v>0</v>
      </c>
      <c r="EJ60" s="12">
        <v>0</v>
      </c>
      <c r="EK60" s="12">
        <v>0</v>
      </c>
      <c r="EL60" s="13"/>
      <c r="EM60" s="12">
        <v>0</v>
      </c>
      <c r="EN60" s="12">
        <v>0</v>
      </c>
      <c r="EO60" s="12">
        <v>0</v>
      </c>
      <c r="EP60" s="12">
        <v>0</v>
      </c>
      <c r="EQ60" s="13"/>
      <c r="ER60" s="12">
        <v>0</v>
      </c>
      <c r="ES60" s="12">
        <v>0</v>
      </c>
      <c r="ET60" s="12">
        <v>0</v>
      </c>
      <c r="EU60" s="12">
        <v>0</v>
      </c>
      <c r="EV60" s="13"/>
      <c r="EW60" s="12">
        <v>0</v>
      </c>
      <c r="EX60" s="12">
        <v>0</v>
      </c>
      <c r="EY60" s="12">
        <v>0</v>
      </c>
      <c r="EZ60" s="12">
        <v>0</v>
      </c>
      <c r="FA60" s="13"/>
      <c r="FB60" s="12">
        <v>0</v>
      </c>
      <c r="FC60" s="12">
        <v>0</v>
      </c>
      <c r="FD60" s="12">
        <v>0</v>
      </c>
      <c r="FE60" s="12">
        <v>0</v>
      </c>
      <c r="FF60" s="13"/>
      <c r="FG60" s="12">
        <v>0</v>
      </c>
      <c r="FH60" s="12">
        <v>0</v>
      </c>
      <c r="FI60" s="12">
        <v>0</v>
      </c>
      <c r="FJ60" s="12">
        <v>0</v>
      </c>
      <c r="FK60" s="13"/>
      <c r="FL60" s="12">
        <v>0</v>
      </c>
      <c r="FM60" s="12">
        <v>0</v>
      </c>
      <c r="FN60" s="12">
        <v>0</v>
      </c>
      <c r="FO60" s="12">
        <v>0</v>
      </c>
      <c r="FP60" s="13"/>
      <c r="FQ60" s="12">
        <v>0</v>
      </c>
      <c r="FR60" s="12">
        <v>0</v>
      </c>
      <c r="FS60" s="12">
        <v>0</v>
      </c>
      <c r="FT60" s="12">
        <v>0</v>
      </c>
      <c r="FU60" s="13"/>
      <c r="FV60" s="12">
        <v>0</v>
      </c>
      <c r="FW60" s="12">
        <v>0</v>
      </c>
      <c r="FX60" s="12">
        <v>0</v>
      </c>
      <c r="FY60" s="12">
        <v>0</v>
      </c>
      <c r="FZ60" s="13"/>
      <c r="GA60" s="12">
        <v>0</v>
      </c>
      <c r="GB60" s="12">
        <v>0</v>
      </c>
      <c r="GC60" s="12">
        <v>0</v>
      </c>
      <c r="GD60" s="12">
        <v>0</v>
      </c>
      <c r="GE60" s="13"/>
      <c r="GF60" s="12">
        <v>0</v>
      </c>
      <c r="GG60" s="12">
        <v>0</v>
      </c>
      <c r="GH60" s="12">
        <v>0</v>
      </c>
      <c r="GI60" s="12">
        <v>0</v>
      </c>
      <c r="GJ60" s="13"/>
      <c r="GK60" s="12">
        <v>0</v>
      </c>
      <c r="GL60" s="12">
        <v>0</v>
      </c>
      <c r="GM60" s="12">
        <v>0</v>
      </c>
      <c r="GN60" s="12">
        <v>0</v>
      </c>
      <c r="GO60" s="13"/>
      <c r="GP60" s="12">
        <v>0</v>
      </c>
      <c r="GQ60" s="12">
        <v>0</v>
      </c>
      <c r="GR60" s="12">
        <v>0</v>
      </c>
      <c r="GS60" s="12">
        <v>0</v>
      </c>
      <c r="GT60" s="13"/>
      <c r="GU60" s="12">
        <v>0</v>
      </c>
      <c r="GV60" s="12">
        <v>0</v>
      </c>
      <c r="GW60" s="12">
        <v>0</v>
      </c>
      <c r="GX60" s="12">
        <v>0</v>
      </c>
      <c r="GY60" s="13"/>
      <c r="GZ60" s="12">
        <v>0</v>
      </c>
      <c r="HA60" s="12">
        <v>0</v>
      </c>
      <c r="HB60" s="12">
        <v>0</v>
      </c>
      <c r="HC60" s="12">
        <v>0</v>
      </c>
      <c r="HD60" s="13"/>
      <c r="HE60" s="12">
        <v>0</v>
      </c>
      <c r="HF60" s="12">
        <v>0</v>
      </c>
      <c r="HG60" s="12">
        <v>0</v>
      </c>
      <c r="HH60" s="12">
        <v>0</v>
      </c>
      <c r="HI60" s="13"/>
      <c r="HJ60" s="12">
        <v>0</v>
      </c>
      <c r="HK60" s="12">
        <v>0</v>
      </c>
      <c r="HL60" s="12">
        <v>0</v>
      </c>
      <c r="HM60" s="12">
        <v>0</v>
      </c>
      <c r="HN60" s="13"/>
      <c r="HO60" s="12">
        <v>0</v>
      </c>
      <c r="HP60" s="12">
        <v>0</v>
      </c>
      <c r="HQ60" s="12">
        <v>0</v>
      </c>
      <c r="HR60" s="12">
        <v>0</v>
      </c>
      <c r="HS60" s="13"/>
      <c r="HT60" s="12">
        <v>0</v>
      </c>
      <c r="HU60" s="12">
        <v>0</v>
      </c>
      <c r="HV60" s="12">
        <v>0</v>
      </c>
      <c r="HW60" s="12">
        <v>0</v>
      </c>
      <c r="HX60" s="13"/>
      <c r="HY60" s="12">
        <v>0</v>
      </c>
      <c r="HZ60" s="12">
        <v>0</v>
      </c>
      <c r="IA60" s="12">
        <v>0</v>
      </c>
      <c r="IB60" s="12">
        <v>0</v>
      </c>
      <c r="IC60" s="13"/>
      <c r="ID60" s="12">
        <v>0</v>
      </c>
      <c r="IE60" s="12">
        <v>0</v>
      </c>
      <c r="IF60" s="12">
        <v>0</v>
      </c>
      <c r="IG60" s="12">
        <v>0</v>
      </c>
      <c r="IH60" s="13"/>
      <c r="II60" s="12">
        <v>0</v>
      </c>
      <c r="IJ60" s="12">
        <v>0</v>
      </c>
      <c r="IK60" s="12">
        <v>0</v>
      </c>
      <c r="IL60" s="12">
        <v>0</v>
      </c>
      <c r="IM60" s="13"/>
      <c r="IN60" s="12">
        <v>0</v>
      </c>
      <c r="IO60" s="12">
        <v>0</v>
      </c>
      <c r="IP60" s="12">
        <v>0</v>
      </c>
      <c r="IQ60" s="12">
        <v>0</v>
      </c>
      <c r="IR60" s="13"/>
      <c r="IS60" s="12">
        <v>0</v>
      </c>
      <c r="IT60" s="12">
        <v>0</v>
      </c>
      <c r="IU60" s="12">
        <v>0</v>
      </c>
      <c r="IV60" s="12">
        <v>0</v>
      </c>
      <c r="IW60" s="13"/>
      <c r="IX60" s="12">
        <v>0</v>
      </c>
      <c r="IY60" s="12">
        <v>0</v>
      </c>
      <c r="IZ60" s="12">
        <v>0</v>
      </c>
      <c r="JA60" s="12">
        <v>0</v>
      </c>
      <c r="JB60" s="13"/>
    </row>
    <row r="61" spans="1:262" hidden="1">
      <c r="A61" s="10">
        <v>55</v>
      </c>
      <c r="B61" s="14" t="s">
        <v>1295</v>
      </c>
      <c r="C61" s="12">
        <v>0</v>
      </c>
      <c r="D61" s="12">
        <v>0</v>
      </c>
      <c r="E61" s="12">
        <v>0</v>
      </c>
      <c r="F61" s="12">
        <v>0</v>
      </c>
      <c r="G61" s="13"/>
      <c r="H61" s="12">
        <v>0</v>
      </c>
      <c r="I61" s="12">
        <v>0</v>
      </c>
      <c r="J61" s="12">
        <v>0</v>
      </c>
      <c r="K61" s="12">
        <v>0</v>
      </c>
      <c r="L61" s="13"/>
      <c r="M61" s="12">
        <v>0</v>
      </c>
      <c r="N61" s="12">
        <v>0</v>
      </c>
      <c r="O61" s="12">
        <v>0</v>
      </c>
      <c r="P61" s="12">
        <v>0</v>
      </c>
      <c r="Q61" s="13"/>
      <c r="R61" s="12">
        <v>0</v>
      </c>
      <c r="S61" s="12">
        <v>0</v>
      </c>
      <c r="T61" s="12">
        <v>0</v>
      </c>
      <c r="U61" s="12">
        <v>0</v>
      </c>
      <c r="V61" s="13"/>
      <c r="W61" s="12">
        <v>0</v>
      </c>
      <c r="X61" s="12">
        <v>0</v>
      </c>
      <c r="Y61" s="12">
        <v>0</v>
      </c>
      <c r="Z61" s="12">
        <v>0</v>
      </c>
      <c r="AA61" s="13"/>
      <c r="AB61" s="12">
        <v>0</v>
      </c>
      <c r="AC61" s="12">
        <v>0</v>
      </c>
      <c r="AD61" s="12">
        <v>0</v>
      </c>
      <c r="AE61" s="12">
        <v>0</v>
      </c>
      <c r="AF61" s="13"/>
      <c r="AG61" s="12">
        <v>0</v>
      </c>
      <c r="AH61" s="12">
        <v>0</v>
      </c>
      <c r="AI61" s="12">
        <v>0</v>
      </c>
      <c r="AJ61" s="12">
        <v>0</v>
      </c>
      <c r="AK61" s="13"/>
      <c r="AL61" s="12">
        <v>0</v>
      </c>
      <c r="AM61" s="12">
        <v>0</v>
      </c>
      <c r="AN61" s="12">
        <v>0</v>
      </c>
      <c r="AO61" s="12">
        <v>0</v>
      </c>
      <c r="AP61" s="13"/>
      <c r="AQ61" s="12">
        <v>0</v>
      </c>
      <c r="AR61" s="12">
        <v>0</v>
      </c>
      <c r="AS61" s="12">
        <v>0</v>
      </c>
      <c r="AT61" s="12">
        <v>0</v>
      </c>
      <c r="AU61" s="13"/>
      <c r="AV61" s="12">
        <v>0</v>
      </c>
      <c r="AW61" s="12">
        <v>0</v>
      </c>
      <c r="AX61" s="12">
        <v>0</v>
      </c>
      <c r="AY61" s="12">
        <v>0</v>
      </c>
      <c r="AZ61" s="13"/>
      <c r="BA61" s="12">
        <v>0</v>
      </c>
      <c r="BB61" s="12">
        <v>0</v>
      </c>
      <c r="BC61" s="12">
        <v>0</v>
      </c>
      <c r="BD61" s="12">
        <v>0</v>
      </c>
      <c r="BE61" s="13"/>
      <c r="BF61" s="12">
        <v>0</v>
      </c>
      <c r="BG61" s="12">
        <v>0</v>
      </c>
      <c r="BH61" s="12">
        <v>0</v>
      </c>
      <c r="BI61" s="12">
        <v>0</v>
      </c>
      <c r="BJ61" s="13"/>
      <c r="BK61" s="12">
        <v>0</v>
      </c>
      <c r="BL61" s="12">
        <v>0</v>
      </c>
      <c r="BM61" s="12">
        <v>0</v>
      </c>
      <c r="BN61" s="12">
        <v>0</v>
      </c>
      <c r="BO61" s="13"/>
      <c r="BP61" s="12">
        <v>0</v>
      </c>
      <c r="BQ61" s="12">
        <v>0</v>
      </c>
      <c r="BR61" s="12">
        <v>0</v>
      </c>
      <c r="BS61" s="12">
        <v>0</v>
      </c>
      <c r="BT61" s="13"/>
      <c r="BU61" s="12">
        <v>0</v>
      </c>
      <c r="BV61" s="12">
        <v>0</v>
      </c>
      <c r="BW61" s="12">
        <v>0</v>
      </c>
      <c r="BX61" s="12">
        <v>0</v>
      </c>
      <c r="BY61" s="13"/>
      <c r="BZ61" s="12">
        <v>0</v>
      </c>
      <c r="CA61" s="12">
        <v>0</v>
      </c>
      <c r="CB61" s="12">
        <v>0</v>
      </c>
      <c r="CC61" s="12">
        <v>0</v>
      </c>
      <c r="CD61" s="13"/>
      <c r="CE61" s="12">
        <v>0</v>
      </c>
      <c r="CF61" s="12">
        <v>0</v>
      </c>
      <c r="CG61" s="12">
        <v>0</v>
      </c>
      <c r="CH61" s="12">
        <v>0</v>
      </c>
      <c r="CI61" s="13"/>
      <c r="CJ61" s="12">
        <v>0</v>
      </c>
      <c r="CK61" s="12">
        <v>0</v>
      </c>
      <c r="CL61" s="12">
        <v>0</v>
      </c>
      <c r="CM61" s="12">
        <v>0</v>
      </c>
      <c r="CN61" s="13"/>
      <c r="CO61" s="12">
        <v>0</v>
      </c>
      <c r="CP61" s="12">
        <v>0</v>
      </c>
      <c r="CQ61" s="12">
        <v>0</v>
      </c>
      <c r="CR61" s="12">
        <v>0</v>
      </c>
      <c r="CS61" s="13"/>
      <c r="CT61" s="12">
        <v>0</v>
      </c>
      <c r="CU61" s="12">
        <v>0</v>
      </c>
      <c r="CV61" s="12">
        <v>0</v>
      </c>
      <c r="CW61" s="12">
        <v>0</v>
      </c>
      <c r="CX61" s="13"/>
      <c r="CY61" s="12">
        <v>0</v>
      </c>
      <c r="CZ61" s="12">
        <v>0</v>
      </c>
      <c r="DA61" s="12">
        <v>0</v>
      </c>
      <c r="DB61" s="12">
        <v>0</v>
      </c>
      <c r="DC61" s="13"/>
      <c r="DD61" s="12">
        <v>0</v>
      </c>
      <c r="DE61" s="12">
        <v>0</v>
      </c>
      <c r="DF61" s="12">
        <v>0</v>
      </c>
      <c r="DG61" s="12">
        <v>0</v>
      </c>
      <c r="DH61" s="13"/>
      <c r="DI61" s="12">
        <v>0</v>
      </c>
      <c r="DJ61" s="12">
        <v>0</v>
      </c>
      <c r="DK61" s="12">
        <v>0</v>
      </c>
      <c r="DL61" s="12">
        <v>0</v>
      </c>
      <c r="DM61" s="13"/>
      <c r="DN61" s="12">
        <v>0</v>
      </c>
      <c r="DO61" s="12">
        <v>0</v>
      </c>
      <c r="DP61" s="12">
        <v>0</v>
      </c>
      <c r="DQ61" s="12">
        <v>0</v>
      </c>
      <c r="DR61" s="13"/>
      <c r="DS61" s="12">
        <v>0</v>
      </c>
      <c r="DT61" s="12">
        <v>0</v>
      </c>
      <c r="DU61" s="12">
        <v>0</v>
      </c>
      <c r="DV61" s="12">
        <v>0</v>
      </c>
      <c r="DW61" s="13"/>
      <c r="DX61" s="12">
        <v>0</v>
      </c>
      <c r="DY61" s="12">
        <v>0</v>
      </c>
      <c r="DZ61" s="12">
        <v>0</v>
      </c>
      <c r="EA61" s="12">
        <v>0</v>
      </c>
      <c r="EB61" s="13"/>
      <c r="EC61" s="12">
        <v>0</v>
      </c>
      <c r="ED61" s="12">
        <v>0</v>
      </c>
      <c r="EE61" s="12">
        <v>0</v>
      </c>
      <c r="EF61" s="12">
        <v>0</v>
      </c>
      <c r="EG61" s="13"/>
      <c r="EH61" s="12">
        <v>0</v>
      </c>
      <c r="EI61" s="12">
        <v>0</v>
      </c>
      <c r="EJ61" s="12">
        <v>0</v>
      </c>
      <c r="EK61" s="12">
        <v>0</v>
      </c>
      <c r="EL61" s="13"/>
      <c r="EM61" s="12">
        <v>0</v>
      </c>
      <c r="EN61" s="12">
        <v>0</v>
      </c>
      <c r="EO61" s="12">
        <v>0</v>
      </c>
      <c r="EP61" s="12">
        <v>0</v>
      </c>
      <c r="EQ61" s="13"/>
      <c r="ER61" s="12">
        <v>0</v>
      </c>
      <c r="ES61" s="12">
        <v>0</v>
      </c>
      <c r="ET61" s="12">
        <v>0</v>
      </c>
      <c r="EU61" s="12">
        <v>0</v>
      </c>
      <c r="EV61" s="13"/>
      <c r="EW61" s="12">
        <v>0</v>
      </c>
      <c r="EX61" s="12">
        <v>0</v>
      </c>
      <c r="EY61" s="12">
        <v>0</v>
      </c>
      <c r="EZ61" s="12">
        <v>0</v>
      </c>
      <c r="FA61" s="13"/>
      <c r="FB61" s="12">
        <v>0</v>
      </c>
      <c r="FC61" s="12">
        <v>0</v>
      </c>
      <c r="FD61" s="12">
        <v>0</v>
      </c>
      <c r="FE61" s="12">
        <v>0</v>
      </c>
      <c r="FF61" s="13"/>
      <c r="FG61" s="12">
        <v>0</v>
      </c>
      <c r="FH61" s="12">
        <v>0</v>
      </c>
      <c r="FI61" s="12">
        <v>0</v>
      </c>
      <c r="FJ61" s="12">
        <v>0</v>
      </c>
      <c r="FK61" s="13"/>
      <c r="FL61" s="12">
        <v>0</v>
      </c>
      <c r="FM61" s="12">
        <v>0</v>
      </c>
      <c r="FN61" s="12">
        <v>0</v>
      </c>
      <c r="FO61" s="12">
        <v>0</v>
      </c>
      <c r="FP61" s="13"/>
      <c r="FQ61" s="12">
        <v>0</v>
      </c>
      <c r="FR61" s="12">
        <v>0</v>
      </c>
      <c r="FS61" s="12">
        <v>0</v>
      </c>
      <c r="FT61" s="12">
        <v>0</v>
      </c>
      <c r="FU61" s="13"/>
      <c r="FV61" s="12">
        <v>0</v>
      </c>
      <c r="FW61" s="12">
        <v>0</v>
      </c>
      <c r="FX61" s="12">
        <v>0</v>
      </c>
      <c r="FY61" s="12">
        <v>0</v>
      </c>
      <c r="FZ61" s="13"/>
      <c r="GA61" s="12">
        <v>0</v>
      </c>
      <c r="GB61" s="12">
        <v>0</v>
      </c>
      <c r="GC61" s="12">
        <v>0</v>
      </c>
      <c r="GD61" s="12">
        <v>0</v>
      </c>
      <c r="GE61" s="13"/>
      <c r="GF61" s="12">
        <v>0</v>
      </c>
      <c r="GG61" s="12">
        <v>0</v>
      </c>
      <c r="GH61" s="12">
        <v>0</v>
      </c>
      <c r="GI61" s="12">
        <v>0</v>
      </c>
      <c r="GJ61" s="13"/>
      <c r="GK61" s="12">
        <v>0</v>
      </c>
      <c r="GL61" s="12">
        <v>0</v>
      </c>
      <c r="GM61" s="12">
        <v>0</v>
      </c>
      <c r="GN61" s="12">
        <v>0</v>
      </c>
      <c r="GO61" s="13"/>
      <c r="GP61" s="12">
        <v>0</v>
      </c>
      <c r="GQ61" s="12">
        <v>0</v>
      </c>
      <c r="GR61" s="12">
        <v>0</v>
      </c>
      <c r="GS61" s="12">
        <v>0</v>
      </c>
      <c r="GT61" s="13"/>
      <c r="GU61" s="12">
        <v>0</v>
      </c>
      <c r="GV61" s="12">
        <v>0</v>
      </c>
      <c r="GW61" s="12">
        <v>0</v>
      </c>
      <c r="GX61" s="12">
        <v>0</v>
      </c>
      <c r="GY61" s="13"/>
      <c r="GZ61" s="12">
        <v>0</v>
      </c>
      <c r="HA61" s="12">
        <v>0</v>
      </c>
      <c r="HB61" s="12">
        <v>0</v>
      </c>
      <c r="HC61" s="12">
        <v>0</v>
      </c>
      <c r="HD61" s="13"/>
      <c r="HE61" s="12">
        <v>0</v>
      </c>
      <c r="HF61" s="12">
        <v>0</v>
      </c>
      <c r="HG61" s="12">
        <v>0</v>
      </c>
      <c r="HH61" s="12">
        <v>0</v>
      </c>
      <c r="HI61" s="13"/>
      <c r="HJ61" s="12">
        <v>0</v>
      </c>
      <c r="HK61" s="12">
        <v>0</v>
      </c>
      <c r="HL61" s="12">
        <v>0</v>
      </c>
      <c r="HM61" s="12">
        <v>0</v>
      </c>
      <c r="HN61" s="13"/>
      <c r="HO61" s="12">
        <v>0</v>
      </c>
      <c r="HP61" s="12">
        <v>0</v>
      </c>
      <c r="HQ61" s="12">
        <v>0</v>
      </c>
      <c r="HR61" s="12">
        <v>0</v>
      </c>
      <c r="HS61" s="13"/>
      <c r="HT61" s="12">
        <v>0</v>
      </c>
      <c r="HU61" s="12">
        <v>0</v>
      </c>
      <c r="HV61" s="12">
        <v>0</v>
      </c>
      <c r="HW61" s="12">
        <v>0</v>
      </c>
      <c r="HX61" s="13"/>
      <c r="HY61" s="12">
        <v>0</v>
      </c>
      <c r="HZ61" s="12">
        <v>0</v>
      </c>
      <c r="IA61" s="12">
        <v>0</v>
      </c>
      <c r="IB61" s="12">
        <v>0</v>
      </c>
      <c r="IC61" s="13"/>
      <c r="ID61" s="12">
        <v>0</v>
      </c>
      <c r="IE61" s="12">
        <v>0</v>
      </c>
      <c r="IF61" s="12">
        <v>0</v>
      </c>
      <c r="IG61" s="12">
        <v>0</v>
      </c>
      <c r="IH61" s="13"/>
      <c r="II61" s="12">
        <v>0</v>
      </c>
      <c r="IJ61" s="12">
        <v>0</v>
      </c>
      <c r="IK61" s="12">
        <v>0</v>
      </c>
      <c r="IL61" s="12">
        <v>0</v>
      </c>
      <c r="IM61" s="13"/>
      <c r="IN61" s="12">
        <v>0</v>
      </c>
      <c r="IO61" s="12">
        <v>0</v>
      </c>
      <c r="IP61" s="12">
        <v>0</v>
      </c>
      <c r="IQ61" s="12">
        <v>0</v>
      </c>
      <c r="IR61" s="13"/>
      <c r="IS61" s="12">
        <v>0</v>
      </c>
      <c r="IT61" s="12">
        <v>0</v>
      </c>
      <c r="IU61" s="12">
        <v>0</v>
      </c>
      <c r="IV61" s="12">
        <v>0</v>
      </c>
      <c r="IW61" s="13"/>
      <c r="IX61" s="12">
        <v>0</v>
      </c>
      <c r="IY61" s="12">
        <v>0</v>
      </c>
      <c r="IZ61" s="12">
        <v>0</v>
      </c>
      <c r="JA61" s="12">
        <v>0</v>
      </c>
      <c r="JB61" s="13"/>
    </row>
    <row r="62" spans="1:262" hidden="1">
      <c r="A62" s="10">
        <v>56</v>
      </c>
      <c r="B62" s="11" t="s">
        <v>47</v>
      </c>
      <c r="C62" s="12">
        <v>0</v>
      </c>
      <c r="D62" s="12">
        <v>0</v>
      </c>
      <c r="E62" s="12">
        <v>0</v>
      </c>
      <c r="F62" s="12">
        <v>0</v>
      </c>
      <c r="G62" s="13"/>
      <c r="H62" s="12">
        <v>0</v>
      </c>
      <c r="I62" s="12">
        <v>0</v>
      </c>
      <c r="J62" s="12">
        <v>0</v>
      </c>
      <c r="K62" s="12">
        <v>0</v>
      </c>
      <c r="L62" s="13"/>
      <c r="M62" s="12">
        <v>0</v>
      </c>
      <c r="N62" s="12">
        <v>0</v>
      </c>
      <c r="O62" s="12">
        <v>0</v>
      </c>
      <c r="P62" s="12">
        <v>0</v>
      </c>
      <c r="Q62" s="13"/>
      <c r="R62" s="12">
        <v>0</v>
      </c>
      <c r="S62" s="12">
        <v>0</v>
      </c>
      <c r="T62" s="12">
        <v>0</v>
      </c>
      <c r="U62" s="12">
        <v>0</v>
      </c>
      <c r="V62" s="13"/>
      <c r="W62" s="12">
        <v>0</v>
      </c>
      <c r="X62" s="12">
        <v>0</v>
      </c>
      <c r="Y62" s="12">
        <v>0</v>
      </c>
      <c r="Z62" s="12">
        <v>0</v>
      </c>
      <c r="AA62" s="13"/>
      <c r="AB62" s="12">
        <v>0</v>
      </c>
      <c r="AC62" s="12">
        <v>0</v>
      </c>
      <c r="AD62" s="12">
        <v>0</v>
      </c>
      <c r="AE62" s="12">
        <v>0</v>
      </c>
      <c r="AF62" s="13"/>
      <c r="AG62" s="12">
        <v>0</v>
      </c>
      <c r="AH62" s="12">
        <v>0</v>
      </c>
      <c r="AI62" s="12">
        <v>0</v>
      </c>
      <c r="AJ62" s="12">
        <v>0</v>
      </c>
      <c r="AK62" s="13"/>
      <c r="AL62" s="12">
        <v>0</v>
      </c>
      <c r="AM62" s="12">
        <v>0</v>
      </c>
      <c r="AN62" s="12">
        <v>0</v>
      </c>
      <c r="AO62" s="12">
        <v>0</v>
      </c>
      <c r="AP62" s="13"/>
      <c r="AQ62" s="12">
        <v>0</v>
      </c>
      <c r="AR62" s="12">
        <v>0</v>
      </c>
      <c r="AS62" s="12">
        <v>0</v>
      </c>
      <c r="AT62" s="12">
        <v>0</v>
      </c>
      <c r="AU62" s="13"/>
      <c r="AV62" s="12">
        <v>0</v>
      </c>
      <c r="AW62" s="12">
        <v>0</v>
      </c>
      <c r="AX62" s="12">
        <v>0</v>
      </c>
      <c r="AY62" s="12">
        <v>0</v>
      </c>
      <c r="AZ62" s="13"/>
      <c r="BA62" s="12">
        <v>0</v>
      </c>
      <c r="BB62" s="12">
        <v>0</v>
      </c>
      <c r="BC62" s="12">
        <v>0</v>
      </c>
      <c r="BD62" s="12">
        <v>0</v>
      </c>
      <c r="BE62" s="13"/>
      <c r="BF62" s="12">
        <v>0</v>
      </c>
      <c r="BG62" s="12">
        <v>0</v>
      </c>
      <c r="BH62" s="12">
        <v>0</v>
      </c>
      <c r="BI62" s="12">
        <v>0</v>
      </c>
      <c r="BJ62" s="13"/>
      <c r="BK62" s="12">
        <v>0</v>
      </c>
      <c r="BL62" s="12">
        <v>0</v>
      </c>
      <c r="BM62" s="12">
        <v>0</v>
      </c>
      <c r="BN62" s="12">
        <v>0</v>
      </c>
      <c r="BO62" s="13"/>
      <c r="BP62" s="12">
        <v>0</v>
      </c>
      <c r="BQ62" s="12">
        <v>0</v>
      </c>
      <c r="BR62" s="12">
        <v>0</v>
      </c>
      <c r="BS62" s="12">
        <v>0</v>
      </c>
      <c r="BT62" s="13"/>
      <c r="BU62" s="12">
        <v>0</v>
      </c>
      <c r="BV62" s="12">
        <v>0</v>
      </c>
      <c r="BW62" s="12">
        <v>0</v>
      </c>
      <c r="BX62" s="12">
        <v>0</v>
      </c>
      <c r="BY62" s="13"/>
      <c r="BZ62" s="12">
        <v>0</v>
      </c>
      <c r="CA62" s="12">
        <v>0</v>
      </c>
      <c r="CB62" s="12">
        <v>0</v>
      </c>
      <c r="CC62" s="12">
        <v>0</v>
      </c>
      <c r="CD62" s="13"/>
      <c r="CE62" s="12">
        <v>0</v>
      </c>
      <c r="CF62" s="12">
        <v>0</v>
      </c>
      <c r="CG62" s="12">
        <v>0</v>
      </c>
      <c r="CH62" s="12">
        <v>0</v>
      </c>
      <c r="CI62" s="13"/>
      <c r="CJ62" s="12">
        <v>0</v>
      </c>
      <c r="CK62" s="12">
        <v>0</v>
      </c>
      <c r="CL62" s="12">
        <v>0</v>
      </c>
      <c r="CM62" s="12">
        <v>0</v>
      </c>
      <c r="CN62" s="13"/>
      <c r="CO62" s="12">
        <v>0</v>
      </c>
      <c r="CP62" s="12">
        <v>0</v>
      </c>
      <c r="CQ62" s="12">
        <v>0</v>
      </c>
      <c r="CR62" s="12">
        <v>0</v>
      </c>
      <c r="CS62" s="13"/>
      <c r="CT62" s="12">
        <v>0</v>
      </c>
      <c r="CU62" s="12">
        <v>0</v>
      </c>
      <c r="CV62" s="12">
        <v>0</v>
      </c>
      <c r="CW62" s="12">
        <v>0</v>
      </c>
      <c r="CX62" s="13"/>
      <c r="CY62" s="12">
        <v>0</v>
      </c>
      <c r="CZ62" s="12">
        <v>0</v>
      </c>
      <c r="DA62" s="12">
        <v>0</v>
      </c>
      <c r="DB62" s="12">
        <v>0</v>
      </c>
      <c r="DC62" s="13"/>
      <c r="DD62" s="12">
        <v>0</v>
      </c>
      <c r="DE62" s="12">
        <v>0</v>
      </c>
      <c r="DF62" s="12">
        <v>0</v>
      </c>
      <c r="DG62" s="12">
        <v>0</v>
      </c>
      <c r="DH62" s="13"/>
      <c r="DI62" s="12">
        <v>0</v>
      </c>
      <c r="DJ62" s="12">
        <v>0</v>
      </c>
      <c r="DK62" s="12">
        <v>0</v>
      </c>
      <c r="DL62" s="12">
        <v>0</v>
      </c>
      <c r="DM62" s="13"/>
      <c r="DN62" s="12">
        <v>0</v>
      </c>
      <c r="DO62" s="12">
        <v>0</v>
      </c>
      <c r="DP62" s="12">
        <v>0</v>
      </c>
      <c r="DQ62" s="12">
        <v>0</v>
      </c>
      <c r="DR62" s="13"/>
      <c r="DS62" s="12">
        <v>0</v>
      </c>
      <c r="DT62" s="12">
        <v>0</v>
      </c>
      <c r="DU62" s="12">
        <v>0</v>
      </c>
      <c r="DV62" s="12">
        <v>0</v>
      </c>
      <c r="DW62" s="13"/>
      <c r="DX62" s="12">
        <v>0</v>
      </c>
      <c r="DY62" s="12">
        <v>0</v>
      </c>
      <c r="DZ62" s="12">
        <v>0</v>
      </c>
      <c r="EA62" s="12">
        <v>0</v>
      </c>
      <c r="EB62" s="13"/>
      <c r="EC62" s="12">
        <v>0</v>
      </c>
      <c r="ED62" s="12">
        <v>0</v>
      </c>
      <c r="EE62" s="12">
        <v>0</v>
      </c>
      <c r="EF62" s="12">
        <v>0</v>
      </c>
      <c r="EG62" s="13"/>
      <c r="EH62" s="12">
        <v>0</v>
      </c>
      <c r="EI62" s="12">
        <v>0</v>
      </c>
      <c r="EJ62" s="12">
        <v>0</v>
      </c>
      <c r="EK62" s="12">
        <v>0</v>
      </c>
      <c r="EL62" s="13"/>
      <c r="EM62" s="12">
        <v>0</v>
      </c>
      <c r="EN62" s="12">
        <v>0</v>
      </c>
      <c r="EO62" s="12">
        <v>0</v>
      </c>
      <c r="EP62" s="12">
        <v>0</v>
      </c>
      <c r="EQ62" s="13"/>
      <c r="ER62" s="12">
        <v>0</v>
      </c>
      <c r="ES62" s="12">
        <v>0</v>
      </c>
      <c r="ET62" s="12">
        <v>0</v>
      </c>
      <c r="EU62" s="12">
        <v>0</v>
      </c>
      <c r="EV62" s="13"/>
      <c r="EW62" s="12">
        <v>0</v>
      </c>
      <c r="EX62" s="12">
        <v>0</v>
      </c>
      <c r="EY62" s="12">
        <v>0</v>
      </c>
      <c r="EZ62" s="12">
        <v>0</v>
      </c>
      <c r="FA62" s="13"/>
      <c r="FB62" s="12">
        <v>0</v>
      </c>
      <c r="FC62" s="12">
        <v>0</v>
      </c>
      <c r="FD62" s="12">
        <v>0</v>
      </c>
      <c r="FE62" s="12">
        <v>0</v>
      </c>
      <c r="FF62" s="13"/>
      <c r="FG62" s="12">
        <v>0</v>
      </c>
      <c r="FH62" s="12">
        <v>0</v>
      </c>
      <c r="FI62" s="12">
        <v>0</v>
      </c>
      <c r="FJ62" s="12">
        <v>0</v>
      </c>
      <c r="FK62" s="13"/>
      <c r="FL62" s="12">
        <v>0</v>
      </c>
      <c r="FM62" s="12">
        <v>0</v>
      </c>
      <c r="FN62" s="12">
        <v>0</v>
      </c>
      <c r="FO62" s="12">
        <v>0</v>
      </c>
      <c r="FP62" s="13"/>
      <c r="FQ62" s="12">
        <v>0</v>
      </c>
      <c r="FR62" s="12">
        <v>0</v>
      </c>
      <c r="FS62" s="12">
        <v>0</v>
      </c>
      <c r="FT62" s="12">
        <v>0</v>
      </c>
      <c r="FU62" s="13"/>
      <c r="FV62" s="12">
        <v>0</v>
      </c>
      <c r="FW62" s="12">
        <v>0</v>
      </c>
      <c r="FX62" s="12">
        <v>0</v>
      </c>
      <c r="FY62" s="12">
        <v>0</v>
      </c>
      <c r="FZ62" s="13"/>
      <c r="GA62" s="12">
        <v>0</v>
      </c>
      <c r="GB62" s="12">
        <v>0</v>
      </c>
      <c r="GC62" s="12">
        <v>0</v>
      </c>
      <c r="GD62" s="12">
        <v>0</v>
      </c>
      <c r="GE62" s="13"/>
      <c r="GF62" s="12">
        <v>0</v>
      </c>
      <c r="GG62" s="12">
        <v>0</v>
      </c>
      <c r="GH62" s="12">
        <v>0</v>
      </c>
      <c r="GI62" s="12">
        <v>0</v>
      </c>
      <c r="GJ62" s="13"/>
      <c r="GK62" s="12">
        <v>0</v>
      </c>
      <c r="GL62" s="12">
        <v>0</v>
      </c>
      <c r="GM62" s="12">
        <v>0</v>
      </c>
      <c r="GN62" s="12">
        <v>0</v>
      </c>
      <c r="GO62" s="13"/>
      <c r="GP62" s="12">
        <v>0</v>
      </c>
      <c r="GQ62" s="12">
        <v>0</v>
      </c>
      <c r="GR62" s="12">
        <v>0</v>
      </c>
      <c r="GS62" s="12">
        <v>0</v>
      </c>
      <c r="GT62" s="13"/>
      <c r="GU62" s="12">
        <v>0</v>
      </c>
      <c r="GV62" s="12">
        <v>0</v>
      </c>
      <c r="GW62" s="12">
        <v>0</v>
      </c>
      <c r="GX62" s="12">
        <v>0</v>
      </c>
      <c r="GY62" s="13"/>
      <c r="GZ62" s="12">
        <v>0</v>
      </c>
      <c r="HA62" s="12">
        <v>0</v>
      </c>
      <c r="HB62" s="12">
        <v>0</v>
      </c>
      <c r="HC62" s="12">
        <v>0</v>
      </c>
      <c r="HD62" s="13"/>
      <c r="HE62" s="12">
        <v>0</v>
      </c>
      <c r="HF62" s="12">
        <v>0</v>
      </c>
      <c r="HG62" s="12">
        <v>0</v>
      </c>
      <c r="HH62" s="12">
        <v>0</v>
      </c>
      <c r="HI62" s="13"/>
      <c r="HJ62" s="12">
        <v>0</v>
      </c>
      <c r="HK62" s="12">
        <v>0</v>
      </c>
      <c r="HL62" s="12">
        <v>0</v>
      </c>
      <c r="HM62" s="12">
        <v>0</v>
      </c>
      <c r="HN62" s="13"/>
      <c r="HO62" s="12">
        <v>0</v>
      </c>
      <c r="HP62" s="12">
        <v>0</v>
      </c>
      <c r="HQ62" s="12">
        <v>0</v>
      </c>
      <c r="HR62" s="12">
        <v>0</v>
      </c>
      <c r="HS62" s="13"/>
      <c r="HT62" s="12">
        <v>0</v>
      </c>
      <c r="HU62" s="12">
        <v>0</v>
      </c>
      <c r="HV62" s="12">
        <v>0</v>
      </c>
      <c r="HW62" s="12">
        <v>0</v>
      </c>
      <c r="HX62" s="13"/>
      <c r="HY62" s="12">
        <v>0</v>
      </c>
      <c r="HZ62" s="12">
        <v>0</v>
      </c>
      <c r="IA62" s="12">
        <v>0</v>
      </c>
      <c r="IB62" s="12">
        <v>0</v>
      </c>
      <c r="IC62" s="13"/>
      <c r="ID62" s="12">
        <v>0</v>
      </c>
      <c r="IE62" s="12">
        <v>0</v>
      </c>
      <c r="IF62" s="12">
        <v>0</v>
      </c>
      <c r="IG62" s="12">
        <v>0</v>
      </c>
      <c r="IH62" s="13"/>
      <c r="II62" s="12">
        <v>0</v>
      </c>
      <c r="IJ62" s="12">
        <v>0</v>
      </c>
      <c r="IK62" s="12">
        <v>0</v>
      </c>
      <c r="IL62" s="12">
        <v>0</v>
      </c>
      <c r="IM62" s="13"/>
      <c r="IN62" s="12">
        <v>0</v>
      </c>
      <c r="IO62" s="12">
        <v>0</v>
      </c>
      <c r="IP62" s="12">
        <v>0</v>
      </c>
      <c r="IQ62" s="12">
        <v>0</v>
      </c>
      <c r="IR62" s="13"/>
      <c r="IS62" s="12">
        <v>0</v>
      </c>
      <c r="IT62" s="12">
        <v>0</v>
      </c>
      <c r="IU62" s="12">
        <v>0</v>
      </c>
      <c r="IV62" s="12">
        <v>0</v>
      </c>
      <c r="IW62" s="13"/>
      <c r="IX62" s="12">
        <v>0</v>
      </c>
      <c r="IY62" s="12">
        <v>0</v>
      </c>
      <c r="IZ62" s="12">
        <v>0</v>
      </c>
      <c r="JA62" s="12">
        <v>0</v>
      </c>
      <c r="JB62" s="13"/>
    </row>
    <row r="63" spans="1:262" hidden="1">
      <c r="A63" s="10">
        <v>57</v>
      </c>
      <c r="B63" s="11" t="s">
        <v>64</v>
      </c>
      <c r="C63" s="12">
        <v>0</v>
      </c>
      <c r="D63" s="12">
        <v>0</v>
      </c>
      <c r="E63" s="12">
        <v>0</v>
      </c>
      <c r="F63" s="12">
        <v>0</v>
      </c>
      <c r="G63" s="13"/>
      <c r="H63" s="12">
        <v>0</v>
      </c>
      <c r="I63" s="12">
        <v>0</v>
      </c>
      <c r="J63" s="12">
        <v>0</v>
      </c>
      <c r="K63" s="12">
        <v>0</v>
      </c>
      <c r="L63" s="13"/>
      <c r="M63" s="12">
        <v>0</v>
      </c>
      <c r="N63" s="12">
        <v>0</v>
      </c>
      <c r="O63" s="12">
        <v>0</v>
      </c>
      <c r="P63" s="12">
        <v>0</v>
      </c>
      <c r="Q63" s="13"/>
      <c r="R63" s="12">
        <v>0</v>
      </c>
      <c r="S63" s="12">
        <v>0</v>
      </c>
      <c r="T63" s="12">
        <v>0</v>
      </c>
      <c r="U63" s="12">
        <v>0</v>
      </c>
      <c r="V63" s="13"/>
      <c r="W63" s="12">
        <v>0</v>
      </c>
      <c r="X63" s="12">
        <v>0</v>
      </c>
      <c r="Y63" s="12">
        <v>0</v>
      </c>
      <c r="Z63" s="12">
        <v>0</v>
      </c>
      <c r="AA63" s="13"/>
      <c r="AB63" s="12">
        <v>0</v>
      </c>
      <c r="AC63" s="12">
        <v>0</v>
      </c>
      <c r="AD63" s="12">
        <v>0</v>
      </c>
      <c r="AE63" s="12">
        <v>0</v>
      </c>
      <c r="AF63" s="13"/>
      <c r="AG63" s="12">
        <v>0</v>
      </c>
      <c r="AH63" s="12">
        <v>0</v>
      </c>
      <c r="AI63" s="12">
        <v>0</v>
      </c>
      <c r="AJ63" s="12">
        <v>0</v>
      </c>
      <c r="AK63" s="13"/>
      <c r="AL63" s="12">
        <v>0</v>
      </c>
      <c r="AM63" s="12">
        <v>0</v>
      </c>
      <c r="AN63" s="12">
        <v>0</v>
      </c>
      <c r="AO63" s="12">
        <v>0</v>
      </c>
      <c r="AP63" s="13"/>
      <c r="AQ63" s="12">
        <v>0</v>
      </c>
      <c r="AR63" s="12">
        <v>0</v>
      </c>
      <c r="AS63" s="12">
        <v>0</v>
      </c>
      <c r="AT63" s="12">
        <v>0</v>
      </c>
      <c r="AU63" s="13"/>
      <c r="AV63" s="12">
        <v>0</v>
      </c>
      <c r="AW63" s="12">
        <v>0</v>
      </c>
      <c r="AX63" s="12">
        <v>0</v>
      </c>
      <c r="AY63" s="12">
        <v>0</v>
      </c>
      <c r="AZ63" s="13"/>
      <c r="BA63" s="12">
        <v>0</v>
      </c>
      <c r="BB63" s="12">
        <v>0</v>
      </c>
      <c r="BC63" s="12">
        <v>0</v>
      </c>
      <c r="BD63" s="12">
        <v>0</v>
      </c>
      <c r="BE63" s="13"/>
      <c r="BF63" s="12">
        <v>0</v>
      </c>
      <c r="BG63" s="12">
        <v>0</v>
      </c>
      <c r="BH63" s="12">
        <v>0</v>
      </c>
      <c r="BI63" s="12">
        <v>0</v>
      </c>
      <c r="BJ63" s="13"/>
      <c r="BK63" s="12">
        <v>0</v>
      </c>
      <c r="BL63" s="12">
        <v>0</v>
      </c>
      <c r="BM63" s="12">
        <v>0</v>
      </c>
      <c r="BN63" s="12">
        <v>0</v>
      </c>
      <c r="BO63" s="13"/>
      <c r="BP63" s="12">
        <v>0</v>
      </c>
      <c r="BQ63" s="12">
        <v>0</v>
      </c>
      <c r="BR63" s="12">
        <v>0</v>
      </c>
      <c r="BS63" s="12">
        <v>0</v>
      </c>
      <c r="BT63" s="13"/>
      <c r="BU63" s="12">
        <v>0</v>
      </c>
      <c r="BV63" s="12">
        <v>0</v>
      </c>
      <c r="BW63" s="12">
        <v>0</v>
      </c>
      <c r="BX63" s="12">
        <v>0</v>
      </c>
      <c r="BY63" s="13"/>
      <c r="BZ63" s="12">
        <v>0</v>
      </c>
      <c r="CA63" s="12">
        <v>0</v>
      </c>
      <c r="CB63" s="12">
        <v>0</v>
      </c>
      <c r="CC63" s="12">
        <v>0</v>
      </c>
      <c r="CD63" s="13"/>
      <c r="CE63" s="12">
        <v>0</v>
      </c>
      <c r="CF63" s="12">
        <v>0</v>
      </c>
      <c r="CG63" s="12">
        <v>0</v>
      </c>
      <c r="CH63" s="12">
        <v>0</v>
      </c>
      <c r="CI63" s="13"/>
      <c r="CJ63" s="12">
        <v>0</v>
      </c>
      <c r="CK63" s="12">
        <v>0</v>
      </c>
      <c r="CL63" s="12">
        <v>0</v>
      </c>
      <c r="CM63" s="12">
        <v>0</v>
      </c>
      <c r="CN63" s="13"/>
      <c r="CO63" s="12">
        <v>0</v>
      </c>
      <c r="CP63" s="12">
        <v>0</v>
      </c>
      <c r="CQ63" s="12">
        <v>0</v>
      </c>
      <c r="CR63" s="12">
        <v>0</v>
      </c>
      <c r="CS63" s="13"/>
      <c r="CT63" s="12">
        <v>0</v>
      </c>
      <c r="CU63" s="12">
        <v>0</v>
      </c>
      <c r="CV63" s="12">
        <v>0</v>
      </c>
      <c r="CW63" s="12">
        <v>0</v>
      </c>
      <c r="CX63" s="13"/>
      <c r="CY63" s="12">
        <v>0</v>
      </c>
      <c r="CZ63" s="12">
        <v>0</v>
      </c>
      <c r="DA63" s="12">
        <v>0</v>
      </c>
      <c r="DB63" s="12">
        <v>0</v>
      </c>
      <c r="DC63" s="13"/>
      <c r="DD63" s="12">
        <v>0</v>
      </c>
      <c r="DE63" s="12">
        <v>0</v>
      </c>
      <c r="DF63" s="12">
        <v>0</v>
      </c>
      <c r="DG63" s="12">
        <v>0</v>
      </c>
      <c r="DH63" s="13"/>
      <c r="DI63" s="12">
        <v>0</v>
      </c>
      <c r="DJ63" s="12">
        <v>0</v>
      </c>
      <c r="DK63" s="12">
        <v>0</v>
      </c>
      <c r="DL63" s="12">
        <v>0</v>
      </c>
      <c r="DM63" s="13"/>
      <c r="DN63" s="12">
        <v>0</v>
      </c>
      <c r="DO63" s="12">
        <v>0</v>
      </c>
      <c r="DP63" s="12">
        <v>0</v>
      </c>
      <c r="DQ63" s="12">
        <v>0</v>
      </c>
      <c r="DR63" s="13"/>
      <c r="DS63" s="12">
        <v>0</v>
      </c>
      <c r="DT63" s="12">
        <v>0</v>
      </c>
      <c r="DU63" s="12">
        <v>0</v>
      </c>
      <c r="DV63" s="12">
        <v>0</v>
      </c>
      <c r="DW63" s="13"/>
      <c r="DX63" s="12">
        <v>0</v>
      </c>
      <c r="DY63" s="12">
        <v>0</v>
      </c>
      <c r="DZ63" s="12">
        <v>0</v>
      </c>
      <c r="EA63" s="12">
        <v>0</v>
      </c>
      <c r="EB63" s="13"/>
      <c r="EC63" s="12">
        <v>0</v>
      </c>
      <c r="ED63" s="12">
        <v>0</v>
      </c>
      <c r="EE63" s="12">
        <v>0</v>
      </c>
      <c r="EF63" s="12">
        <v>0</v>
      </c>
      <c r="EG63" s="13"/>
      <c r="EH63" s="12">
        <v>0</v>
      </c>
      <c r="EI63" s="12">
        <v>0</v>
      </c>
      <c r="EJ63" s="12">
        <v>0</v>
      </c>
      <c r="EK63" s="12">
        <v>0</v>
      </c>
      <c r="EL63" s="13"/>
      <c r="EM63" s="12">
        <v>0</v>
      </c>
      <c r="EN63" s="12">
        <v>0</v>
      </c>
      <c r="EO63" s="12">
        <v>0</v>
      </c>
      <c r="EP63" s="12">
        <v>0</v>
      </c>
      <c r="EQ63" s="13"/>
      <c r="ER63" s="12">
        <v>0</v>
      </c>
      <c r="ES63" s="12">
        <v>0</v>
      </c>
      <c r="ET63" s="12">
        <v>0</v>
      </c>
      <c r="EU63" s="12">
        <v>0</v>
      </c>
      <c r="EV63" s="13"/>
      <c r="EW63" s="12">
        <v>0</v>
      </c>
      <c r="EX63" s="12">
        <v>0</v>
      </c>
      <c r="EY63" s="12">
        <v>0</v>
      </c>
      <c r="EZ63" s="12">
        <v>0</v>
      </c>
      <c r="FA63" s="13"/>
      <c r="FB63" s="12">
        <v>0</v>
      </c>
      <c r="FC63" s="12">
        <v>0</v>
      </c>
      <c r="FD63" s="12">
        <v>0</v>
      </c>
      <c r="FE63" s="12">
        <v>0</v>
      </c>
      <c r="FF63" s="13"/>
      <c r="FG63" s="12">
        <v>0</v>
      </c>
      <c r="FH63" s="12">
        <v>0</v>
      </c>
      <c r="FI63" s="12">
        <v>0</v>
      </c>
      <c r="FJ63" s="12">
        <v>0</v>
      </c>
      <c r="FK63" s="13"/>
      <c r="FL63" s="12">
        <v>0</v>
      </c>
      <c r="FM63" s="12">
        <v>0</v>
      </c>
      <c r="FN63" s="12">
        <v>0</v>
      </c>
      <c r="FO63" s="12">
        <v>0</v>
      </c>
      <c r="FP63" s="13"/>
      <c r="FQ63" s="12">
        <v>0</v>
      </c>
      <c r="FR63" s="12">
        <v>0</v>
      </c>
      <c r="FS63" s="12">
        <v>0</v>
      </c>
      <c r="FT63" s="12">
        <v>0</v>
      </c>
      <c r="FU63" s="13"/>
      <c r="FV63" s="12">
        <v>0</v>
      </c>
      <c r="FW63" s="12">
        <v>0</v>
      </c>
      <c r="FX63" s="12">
        <v>0</v>
      </c>
      <c r="FY63" s="12">
        <v>0</v>
      </c>
      <c r="FZ63" s="13"/>
      <c r="GA63" s="12">
        <v>0</v>
      </c>
      <c r="GB63" s="12">
        <v>0</v>
      </c>
      <c r="GC63" s="12">
        <v>0</v>
      </c>
      <c r="GD63" s="12">
        <v>0</v>
      </c>
      <c r="GE63" s="13"/>
      <c r="GF63" s="12">
        <v>0</v>
      </c>
      <c r="GG63" s="12">
        <v>0</v>
      </c>
      <c r="GH63" s="12">
        <v>0</v>
      </c>
      <c r="GI63" s="12">
        <v>0</v>
      </c>
      <c r="GJ63" s="13"/>
      <c r="GK63" s="12">
        <v>0</v>
      </c>
      <c r="GL63" s="12">
        <v>0</v>
      </c>
      <c r="GM63" s="12">
        <v>0</v>
      </c>
      <c r="GN63" s="12">
        <v>0</v>
      </c>
      <c r="GO63" s="13"/>
      <c r="GP63" s="12">
        <v>0</v>
      </c>
      <c r="GQ63" s="12">
        <v>0</v>
      </c>
      <c r="GR63" s="12">
        <v>0</v>
      </c>
      <c r="GS63" s="12">
        <v>0</v>
      </c>
      <c r="GT63" s="13"/>
      <c r="GU63" s="12">
        <v>0</v>
      </c>
      <c r="GV63" s="12">
        <v>0</v>
      </c>
      <c r="GW63" s="12">
        <v>0</v>
      </c>
      <c r="GX63" s="12">
        <v>0</v>
      </c>
      <c r="GY63" s="13"/>
      <c r="GZ63" s="12">
        <v>0</v>
      </c>
      <c r="HA63" s="12">
        <v>0</v>
      </c>
      <c r="HB63" s="12">
        <v>0</v>
      </c>
      <c r="HC63" s="12">
        <v>0</v>
      </c>
      <c r="HD63" s="13"/>
      <c r="HE63" s="12">
        <v>0</v>
      </c>
      <c r="HF63" s="12">
        <v>0</v>
      </c>
      <c r="HG63" s="12">
        <v>0</v>
      </c>
      <c r="HH63" s="12">
        <v>0</v>
      </c>
      <c r="HI63" s="13"/>
      <c r="HJ63" s="12">
        <v>0</v>
      </c>
      <c r="HK63" s="12">
        <v>0</v>
      </c>
      <c r="HL63" s="12">
        <v>0</v>
      </c>
      <c r="HM63" s="12">
        <v>0</v>
      </c>
      <c r="HN63" s="13"/>
      <c r="HO63" s="12">
        <v>0</v>
      </c>
      <c r="HP63" s="12">
        <v>0</v>
      </c>
      <c r="HQ63" s="12">
        <v>0</v>
      </c>
      <c r="HR63" s="12">
        <v>0</v>
      </c>
      <c r="HS63" s="13"/>
      <c r="HT63" s="12">
        <v>0</v>
      </c>
      <c r="HU63" s="12">
        <v>0</v>
      </c>
      <c r="HV63" s="12">
        <v>0</v>
      </c>
      <c r="HW63" s="12">
        <v>0</v>
      </c>
      <c r="HX63" s="13"/>
      <c r="HY63" s="12">
        <v>0</v>
      </c>
      <c r="HZ63" s="12">
        <v>0</v>
      </c>
      <c r="IA63" s="12">
        <v>0</v>
      </c>
      <c r="IB63" s="12">
        <v>0</v>
      </c>
      <c r="IC63" s="13"/>
      <c r="ID63" s="12">
        <v>0</v>
      </c>
      <c r="IE63" s="12">
        <v>0</v>
      </c>
      <c r="IF63" s="12">
        <v>0</v>
      </c>
      <c r="IG63" s="12">
        <v>0</v>
      </c>
      <c r="IH63" s="13"/>
      <c r="II63" s="12">
        <v>0</v>
      </c>
      <c r="IJ63" s="12">
        <v>0</v>
      </c>
      <c r="IK63" s="12">
        <v>0</v>
      </c>
      <c r="IL63" s="12">
        <v>0</v>
      </c>
      <c r="IM63" s="13"/>
      <c r="IN63" s="12">
        <v>0</v>
      </c>
      <c r="IO63" s="12">
        <v>0</v>
      </c>
      <c r="IP63" s="12">
        <v>0</v>
      </c>
      <c r="IQ63" s="12">
        <v>0</v>
      </c>
      <c r="IR63" s="13"/>
      <c r="IS63" s="12">
        <v>0</v>
      </c>
      <c r="IT63" s="12">
        <v>0</v>
      </c>
      <c r="IU63" s="12">
        <v>0</v>
      </c>
      <c r="IV63" s="12">
        <v>0</v>
      </c>
      <c r="IW63" s="13"/>
      <c r="IX63" s="12">
        <v>0</v>
      </c>
      <c r="IY63" s="12">
        <v>0</v>
      </c>
      <c r="IZ63" s="12">
        <v>0</v>
      </c>
      <c r="JA63" s="12">
        <v>0</v>
      </c>
      <c r="JB63" s="13"/>
    </row>
    <row r="64" spans="1:262" hidden="1">
      <c r="A64" s="10">
        <v>58</v>
      </c>
      <c r="B64" s="11" t="s">
        <v>48</v>
      </c>
      <c r="C64" s="12">
        <v>0</v>
      </c>
      <c r="D64" s="12">
        <v>0</v>
      </c>
      <c r="E64" s="12">
        <v>0</v>
      </c>
      <c r="F64" s="12">
        <v>0</v>
      </c>
      <c r="G64" s="13"/>
      <c r="H64" s="12">
        <v>0</v>
      </c>
      <c r="I64" s="12">
        <v>0</v>
      </c>
      <c r="J64" s="12">
        <v>0</v>
      </c>
      <c r="K64" s="12">
        <v>0</v>
      </c>
      <c r="L64" s="13"/>
      <c r="M64" s="12">
        <v>0</v>
      </c>
      <c r="N64" s="12">
        <v>0</v>
      </c>
      <c r="O64" s="12">
        <v>0</v>
      </c>
      <c r="P64" s="12">
        <v>0</v>
      </c>
      <c r="Q64" s="13"/>
      <c r="R64" s="12">
        <v>0</v>
      </c>
      <c r="S64" s="12">
        <v>0</v>
      </c>
      <c r="T64" s="12">
        <v>0</v>
      </c>
      <c r="U64" s="12">
        <v>0</v>
      </c>
      <c r="V64" s="13"/>
      <c r="W64" s="12">
        <v>0</v>
      </c>
      <c r="X64" s="12">
        <v>0</v>
      </c>
      <c r="Y64" s="12">
        <v>0</v>
      </c>
      <c r="Z64" s="12">
        <v>0</v>
      </c>
      <c r="AA64" s="13"/>
      <c r="AB64" s="12">
        <v>0</v>
      </c>
      <c r="AC64" s="12">
        <v>0</v>
      </c>
      <c r="AD64" s="12">
        <v>0</v>
      </c>
      <c r="AE64" s="12">
        <v>0</v>
      </c>
      <c r="AF64" s="13"/>
      <c r="AG64" s="12">
        <v>0</v>
      </c>
      <c r="AH64" s="12">
        <v>0</v>
      </c>
      <c r="AI64" s="12">
        <v>0</v>
      </c>
      <c r="AJ64" s="12">
        <v>0</v>
      </c>
      <c r="AK64" s="13"/>
      <c r="AL64" s="12">
        <v>0</v>
      </c>
      <c r="AM64" s="12">
        <v>0</v>
      </c>
      <c r="AN64" s="12">
        <v>0</v>
      </c>
      <c r="AO64" s="12">
        <v>0</v>
      </c>
      <c r="AP64" s="13"/>
      <c r="AQ64" s="12">
        <v>0</v>
      </c>
      <c r="AR64" s="12">
        <v>0</v>
      </c>
      <c r="AS64" s="12">
        <v>0</v>
      </c>
      <c r="AT64" s="12">
        <v>0</v>
      </c>
      <c r="AU64" s="13"/>
      <c r="AV64" s="12">
        <v>0</v>
      </c>
      <c r="AW64" s="12">
        <v>0</v>
      </c>
      <c r="AX64" s="12">
        <v>0</v>
      </c>
      <c r="AY64" s="12">
        <v>0</v>
      </c>
      <c r="AZ64" s="13"/>
      <c r="BA64" s="12">
        <v>0</v>
      </c>
      <c r="BB64" s="12">
        <v>0</v>
      </c>
      <c r="BC64" s="12">
        <v>0</v>
      </c>
      <c r="BD64" s="12">
        <v>0</v>
      </c>
      <c r="BE64" s="13"/>
      <c r="BF64" s="12">
        <v>0</v>
      </c>
      <c r="BG64" s="12">
        <v>0</v>
      </c>
      <c r="BH64" s="12">
        <v>0</v>
      </c>
      <c r="BI64" s="12">
        <v>0</v>
      </c>
      <c r="BJ64" s="13"/>
      <c r="BK64" s="12">
        <v>0</v>
      </c>
      <c r="BL64" s="12">
        <v>0</v>
      </c>
      <c r="BM64" s="12">
        <v>0</v>
      </c>
      <c r="BN64" s="12">
        <v>0</v>
      </c>
      <c r="BO64" s="13"/>
      <c r="BP64" s="12">
        <v>0</v>
      </c>
      <c r="BQ64" s="12">
        <v>0</v>
      </c>
      <c r="BR64" s="12">
        <v>0</v>
      </c>
      <c r="BS64" s="12">
        <v>0</v>
      </c>
      <c r="BT64" s="13"/>
      <c r="BU64" s="12">
        <v>0</v>
      </c>
      <c r="BV64" s="12">
        <v>0</v>
      </c>
      <c r="BW64" s="12">
        <v>0</v>
      </c>
      <c r="BX64" s="12">
        <v>0</v>
      </c>
      <c r="BY64" s="13"/>
      <c r="BZ64" s="12">
        <v>0</v>
      </c>
      <c r="CA64" s="12">
        <v>0</v>
      </c>
      <c r="CB64" s="12">
        <v>0</v>
      </c>
      <c r="CC64" s="12">
        <v>0</v>
      </c>
      <c r="CD64" s="13"/>
      <c r="CE64" s="12">
        <v>0</v>
      </c>
      <c r="CF64" s="12">
        <v>0</v>
      </c>
      <c r="CG64" s="12">
        <v>0</v>
      </c>
      <c r="CH64" s="12">
        <v>0</v>
      </c>
      <c r="CI64" s="13"/>
      <c r="CJ64" s="12">
        <v>0</v>
      </c>
      <c r="CK64" s="12">
        <v>0</v>
      </c>
      <c r="CL64" s="12">
        <v>0</v>
      </c>
      <c r="CM64" s="12">
        <v>0</v>
      </c>
      <c r="CN64" s="13"/>
      <c r="CO64" s="12">
        <v>0</v>
      </c>
      <c r="CP64" s="12">
        <v>0</v>
      </c>
      <c r="CQ64" s="12">
        <v>0</v>
      </c>
      <c r="CR64" s="12">
        <v>0</v>
      </c>
      <c r="CS64" s="13"/>
      <c r="CT64" s="12">
        <v>0</v>
      </c>
      <c r="CU64" s="12">
        <v>0</v>
      </c>
      <c r="CV64" s="12">
        <v>0</v>
      </c>
      <c r="CW64" s="12">
        <v>0</v>
      </c>
      <c r="CX64" s="13"/>
      <c r="CY64" s="12">
        <v>0</v>
      </c>
      <c r="CZ64" s="12">
        <v>0</v>
      </c>
      <c r="DA64" s="12">
        <v>0</v>
      </c>
      <c r="DB64" s="12">
        <v>0</v>
      </c>
      <c r="DC64" s="13"/>
      <c r="DD64" s="12">
        <v>0</v>
      </c>
      <c r="DE64" s="12">
        <v>0</v>
      </c>
      <c r="DF64" s="12">
        <v>0</v>
      </c>
      <c r="DG64" s="12">
        <v>0</v>
      </c>
      <c r="DH64" s="13"/>
      <c r="DI64" s="12">
        <v>0</v>
      </c>
      <c r="DJ64" s="12">
        <v>0</v>
      </c>
      <c r="DK64" s="12">
        <v>0</v>
      </c>
      <c r="DL64" s="12">
        <v>0</v>
      </c>
      <c r="DM64" s="13"/>
      <c r="DN64" s="12">
        <v>0</v>
      </c>
      <c r="DO64" s="12">
        <v>0</v>
      </c>
      <c r="DP64" s="12">
        <v>0</v>
      </c>
      <c r="DQ64" s="12">
        <v>0</v>
      </c>
      <c r="DR64" s="13"/>
      <c r="DS64" s="12">
        <v>0</v>
      </c>
      <c r="DT64" s="12">
        <v>0</v>
      </c>
      <c r="DU64" s="12">
        <v>0</v>
      </c>
      <c r="DV64" s="12">
        <v>0</v>
      </c>
      <c r="DW64" s="13"/>
      <c r="DX64" s="12">
        <v>0</v>
      </c>
      <c r="DY64" s="12">
        <v>0</v>
      </c>
      <c r="DZ64" s="12">
        <v>0</v>
      </c>
      <c r="EA64" s="12">
        <v>0</v>
      </c>
      <c r="EB64" s="13"/>
      <c r="EC64" s="12">
        <v>0</v>
      </c>
      <c r="ED64" s="12">
        <v>0</v>
      </c>
      <c r="EE64" s="12">
        <v>0</v>
      </c>
      <c r="EF64" s="12">
        <v>0</v>
      </c>
      <c r="EG64" s="13"/>
      <c r="EH64" s="12">
        <v>0</v>
      </c>
      <c r="EI64" s="12">
        <v>0</v>
      </c>
      <c r="EJ64" s="12">
        <v>0</v>
      </c>
      <c r="EK64" s="12">
        <v>0</v>
      </c>
      <c r="EL64" s="13"/>
      <c r="EM64" s="12">
        <v>0</v>
      </c>
      <c r="EN64" s="12">
        <v>0</v>
      </c>
      <c r="EO64" s="12">
        <v>0</v>
      </c>
      <c r="EP64" s="12">
        <v>0</v>
      </c>
      <c r="EQ64" s="13"/>
      <c r="ER64" s="12">
        <v>0</v>
      </c>
      <c r="ES64" s="12">
        <v>0</v>
      </c>
      <c r="ET64" s="12">
        <v>0</v>
      </c>
      <c r="EU64" s="12">
        <v>0</v>
      </c>
      <c r="EV64" s="13"/>
      <c r="EW64" s="12">
        <v>0</v>
      </c>
      <c r="EX64" s="12">
        <v>0</v>
      </c>
      <c r="EY64" s="12">
        <v>0</v>
      </c>
      <c r="EZ64" s="12">
        <v>0</v>
      </c>
      <c r="FA64" s="13"/>
      <c r="FB64" s="12">
        <v>0</v>
      </c>
      <c r="FC64" s="12">
        <v>0</v>
      </c>
      <c r="FD64" s="12">
        <v>0</v>
      </c>
      <c r="FE64" s="12">
        <v>0</v>
      </c>
      <c r="FF64" s="13"/>
      <c r="FG64" s="12">
        <v>0</v>
      </c>
      <c r="FH64" s="12">
        <v>0</v>
      </c>
      <c r="FI64" s="12">
        <v>0</v>
      </c>
      <c r="FJ64" s="12">
        <v>0</v>
      </c>
      <c r="FK64" s="13"/>
      <c r="FL64" s="12">
        <v>0</v>
      </c>
      <c r="FM64" s="12">
        <v>0</v>
      </c>
      <c r="FN64" s="12">
        <v>0</v>
      </c>
      <c r="FO64" s="12">
        <v>0</v>
      </c>
      <c r="FP64" s="13"/>
      <c r="FQ64" s="12">
        <v>0</v>
      </c>
      <c r="FR64" s="12">
        <v>0</v>
      </c>
      <c r="FS64" s="12">
        <v>0</v>
      </c>
      <c r="FT64" s="12">
        <v>0</v>
      </c>
      <c r="FU64" s="13"/>
      <c r="FV64" s="12">
        <v>0</v>
      </c>
      <c r="FW64" s="12">
        <v>0</v>
      </c>
      <c r="FX64" s="12">
        <v>0</v>
      </c>
      <c r="FY64" s="12">
        <v>0</v>
      </c>
      <c r="FZ64" s="13"/>
      <c r="GA64" s="12">
        <v>0</v>
      </c>
      <c r="GB64" s="12">
        <v>0</v>
      </c>
      <c r="GC64" s="12">
        <v>0</v>
      </c>
      <c r="GD64" s="12">
        <v>0</v>
      </c>
      <c r="GE64" s="13"/>
      <c r="GF64" s="12">
        <v>0</v>
      </c>
      <c r="GG64" s="12">
        <v>0</v>
      </c>
      <c r="GH64" s="12">
        <v>0</v>
      </c>
      <c r="GI64" s="12">
        <v>0</v>
      </c>
      <c r="GJ64" s="13"/>
      <c r="GK64" s="12">
        <v>0</v>
      </c>
      <c r="GL64" s="12">
        <v>0</v>
      </c>
      <c r="GM64" s="12">
        <v>0</v>
      </c>
      <c r="GN64" s="12">
        <v>0</v>
      </c>
      <c r="GO64" s="13"/>
      <c r="GP64" s="12">
        <v>0</v>
      </c>
      <c r="GQ64" s="12">
        <v>0</v>
      </c>
      <c r="GR64" s="12">
        <v>0</v>
      </c>
      <c r="GS64" s="12">
        <v>0</v>
      </c>
      <c r="GT64" s="13"/>
      <c r="GU64" s="12">
        <v>0</v>
      </c>
      <c r="GV64" s="12">
        <v>0</v>
      </c>
      <c r="GW64" s="12">
        <v>0</v>
      </c>
      <c r="GX64" s="12">
        <v>0</v>
      </c>
      <c r="GY64" s="13"/>
      <c r="GZ64" s="12">
        <v>0</v>
      </c>
      <c r="HA64" s="12">
        <v>0</v>
      </c>
      <c r="HB64" s="12">
        <v>0</v>
      </c>
      <c r="HC64" s="12">
        <v>0</v>
      </c>
      <c r="HD64" s="13"/>
      <c r="HE64" s="12">
        <v>0</v>
      </c>
      <c r="HF64" s="12">
        <v>0</v>
      </c>
      <c r="HG64" s="12">
        <v>0</v>
      </c>
      <c r="HH64" s="12">
        <v>0</v>
      </c>
      <c r="HI64" s="13"/>
      <c r="HJ64" s="12">
        <v>0</v>
      </c>
      <c r="HK64" s="12">
        <v>0</v>
      </c>
      <c r="HL64" s="12">
        <v>0</v>
      </c>
      <c r="HM64" s="12">
        <v>0</v>
      </c>
      <c r="HN64" s="13"/>
      <c r="HO64" s="12">
        <v>0</v>
      </c>
      <c r="HP64" s="12">
        <v>0</v>
      </c>
      <c r="HQ64" s="12">
        <v>0</v>
      </c>
      <c r="HR64" s="12">
        <v>0</v>
      </c>
      <c r="HS64" s="13"/>
      <c r="HT64" s="12">
        <v>0</v>
      </c>
      <c r="HU64" s="12">
        <v>0</v>
      </c>
      <c r="HV64" s="12">
        <v>0</v>
      </c>
      <c r="HW64" s="12">
        <v>0</v>
      </c>
      <c r="HX64" s="13"/>
      <c r="HY64" s="12">
        <v>0</v>
      </c>
      <c r="HZ64" s="12">
        <v>0</v>
      </c>
      <c r="IA64" s="12">
        <v>0</v>
      </c>
      <c r="IB64" s="12">
        <v>0</v>
      </c>
      <c r="IC64" s="13"/>
      <c r="ID64" s="12">
        <v>0</v>
      </c>
      <c r="IE64" s="12">
        <v>0</v>
      </c>
      <c r="IF64" s="12">
        <v>0</v>
      </c>
      <c r="IG64" s="12">
        <v>0</v>
      </c>
      <c r="IH64" s="13"/>
      <c r="II64" s="12">
        <v>0</v>
      </c>
      <c r="IJ64" s="12">
        <v>0</v>
      </c>
      <c r="IK64" s="12">
        <v>0</v>
      </c>
      <c r="IL64" s="12">
        <v>0</v>
      </c>
      <c r="IM64" s="13"/>
      <c r="IN64" s="12">
        <v>0</v>
      </c>
      <c r="IO64" s="12">
        <v>0</v>
      </c>
      <c r="IP64" s="12">
        <v>0</v>
      </c>
      <c r="IQ64" s="12">
        <v>0</v>
      </c>
      <c r="IR64" s="13"/>
      <c r="IS64" s="12">
        <v>0</v>
      </c>
      <c r="IT64" s="12">
        <v>0</v>
      </c>
      <c r="IU64" s="12">
        <v>0</v>
      </c>
      <c r="IV64" s="12">
        <v>0</v>
      </c>
      <c r="IW64" s="13"/>
      <c r="IX64" s="12">
        <v>0</v>
      </c>
      <c r="IY64" s="12">
        <v>0</v>
      </c>
      <c r="IZ64" s="12">
        <v>0</v>
      </c>
      <c r="JA64" s="12">
        <v>0</v>
      </c>
      <c r="JB64" s="13"/>
    </row>
    <row r="65" spans="1:262" hidden="1">
      <c r="A65" s="10">
        <v>59</v>
      </c>
      <c r="B65" s="11" t="s">
        <v>65</v>
      </c>
      <c r="C65" s="12">
        <v>0</v>
      </c>
      <c r="D65" s="12">
        <v>0</v>
      </c>
      <c r="E65" s="12">
        <v>0</v>
      </c>
      <c r="F65" s="12">
        <v>0</v>
      </c>
      <c r="G65" s="13"/>
      <c r="H65" s="12">
        <v>0</v>
      </c>
      <c r="I65" s="12">
        <v>0</v>
      </c>
      <c r="J65" s="12">
        <v>0</v>
      </c>
      <c r="K65" s="12">
        <v>0</v>
      </c>
      <c r="L65" s="13"/>
      <c r="M65" s="12">
        <v>0</v>
      </c>
      <c r="N65" s="12">
        <v>0</v>
      </c>
      <c r="O65" s="12">
        <v>0</v>
      </c>
      <c r="P65" s="12">
        <v>0</v>
      </c>
      <c r="Q65" s="13"/>
      <c r="R65" s="12">
        <v>0</v>
      </c>
      <c r="S65" s="12">
        <v>0</v>
      </c>
      <c r="T65" s="12">
        <v>0</v>
      </c>
      <c r="U65" s="12">
        <v>0</v>
      </c>
      <c r="V65" s="13"/>
      <c r="W65" s="12">
        <v>0</v>
      </c>
      <c r="X65" s="12">
        <v>0</v>
      </c>
      <c r="Y65" s="12">
        <v>0</v>
      </c>
      <c r="Z65" s="12">
        <v>0</v>
      </c>
      <c r="AA65" s="13"/>
      <c r="AB65" s="12">
        <v>0</v>
      </c>
      <c r="AC65" s="12">
        <v>0</v>
      </c>
      <c r="AD65" s="12">
        <v>0</v>
      </c>
      <c r="AE65" s="12">
        <v>0</v>
      </c>
      <c r="AF65" s="13"/>
      <c r="AG65" s="12">
        <v>0</v>
      </c>
      <c r="AH65" s="12">
        <v>0</v>
      </c>
      <c r="AI65" s="12">
        <v>0</v>
      </c>
      <c r="AJ65" s="12">
        <v>0</v>
      </c>
      <c r="AK65" s="13"/>
      <c r="AL65" s="12">
        <v>0</v>
      </c>
      <c r="AM65" s="12">
        <v>0</v>
      </c>
      <c r="AN65" s="12">
        <v>0</v>
      </c>
      <c r="AO65" s="12">
        <v>0</v>
      </c>
      <c r="AP65" s="13"/>
      <c r="AQ65" s="12">
        <v>0</v>
      </c>
      <c r="AR65" s="12">
        <v>0</v>
      </c>
      <c r="AS65" s="12">
        <v>0</v>
      </c>
      <c r="AT65" s="12">
        <v>0</v>
      </c>
      <c r="AU65" s="13"/>
      <c r="AV65" s="12">
        <v>0</v>
      </c>
      <c r="AW65" s="12">
        <v>0</v>
      </c>
      <c r="AX65" s="12">
        <v>0</v>
      </c>
      <c r="AY65" s="12">
        <v>0</v>
      </c>
      <c r="AZ65" s="13"/>
      <c r="BA65" s="12">
        <v>0</v>
      </c>
      <c r="BB65" s="12">
        <v>0</v>
      </c>
      <c r="BC65" s="12">
        <v>0</v>
      </c>
      <c r="BD65" s="12">
        <v>0</v>
      </c>
      <c r="BE65" s="13"/>
      <c r="BF65" s="12">
        <v>0</v>
      </c>
      <c r="BG65" s="12">
        <v>0</v>
      </c>
      <c r="BH65" s="12">
        <v>0</v>
      </c>
      <c r="BI65" s="12">
        <v>0</v>
      </c>
      <c r="BJ65" s="13"/>
      <c r="BK65" s="12">
        <v>0</v>
      </c>
      <c r="BL65" s="12">
        <v>0</v>
      </c>
      <c r="BM65" s="12">
        <v>0</v>
      </c>
      <c r="BN65" s="12">
        <v>0</v>
      </c>
      <c r="BO65" s="13"/>
      <c r="BP65" s="12">
        <v>0</v>
      </c>
      <c r="BQ65" s="12">
        <v>0</v>
      </c>
      <c r="BR65" s="12">
        <v>0</v>
      </c>
      <c r="BS65" s="12">
        <v>0</v>
      </c>
      <c r="BT65" s="13"/>
      <c r="BU65" s="12">
        <v>0</v>
      </c>
      <c r="BV65" s="12">
        <v>0</v>
      </c>
      <c r="BW65" s="12">
        <v>0</v>
      </c>
      <c r="BX65" s="12">
        <v>0</v>
      </c>
      <c r="BY65" s="13"/>
      <c r="BZ65" s="12">
        <v>0</v>
      </c>
      <c r="CA65" s="12">
        <v>0</v>
      </c>
      <c r="CB65" s="12">
        <v>0</v>
      </c>
      <c r="CC65" s="12">
        <v>0</v>
      </c>
      <c r="CD65" s="13"/>
      <c r="CE65" s="12">
        <v>0</v>
      </c>
      <c r="CF65" s="12">
        <v>0</v>
      </c>
      <c r="CG65" s="12">
        <v>0</v>
      </c>
      <c r="CH65" s="12">
        <v>0</v>
      </c>
      <c r="CI65" s="13"/>
      <c r="CJ65" s="12">
        <v>0</v>
      </c>
      <c r="CK65" s="12">
        <v>0</v>
      </c>
      <c r="CL65" s="12">
        <v>0</v>
      </c>
      <c r="CM65" s="12">
        <v>0</v>
      </c>
      <c r="CN65" s="13"/>
      <c r="CO65" s="12">
        <v>0</v>
      </c>
      <c r="CP65" s="12">
        <v>0</v>
      </c>
      <c r="CQ65" s="12">
        <v>0</v>
      </c>
      <c r="CR65" s="12">
        <v>0</v>
      </c>
      <c r="CS65" s="13"/>
      <c r="CT65" s="12">
        <v>0</v>
      </c>
      <c r="CU65" s="12">
        <v>0</v>
      </c>
      <c r="CV65" s="12">
        <v>0</v>
      </c>
      <c r="CW65" s="12">
        <v>0</v>
      </c>
      <c r="CX65" s="13"/>
      <c r="CY65" s="12">
        <v>0</v>
      </c>
      <c r="CZ65" s="12">
        <v>0</v>
      </c>
      <c r="DA65" s="12">
        <v>0</v>
      </c>
      <c r="DB65" s="12">
        <v>0</v>
      </c>
      <c r="DC65" s="13"/>
      <c r="DD65" s="12">
        <v>0</v>
      </c>
      <c r="DE65" s="12">
        <v>0</v>
      </c>
      <c r="DF65" s="12">
        <v>0</v>
      </c>
      <c r="DG65" s="12">
        <v>0</v>
      </c>
      <c r="DH65" s="13"/>
      <c r="DI65" s="12">
        <v>0</v>
      </c>
      <c r="DJ65" s="12">
        <v>0</v>
      </c>
      <c r="DK65" s="12">
        <v>0</v>
      </c>
      <c r="DL65" s="12">
        <v>0</v>
      </c>
      <c r="DM65" s="13"/>
      <c r="DN65" s="12">
        <v>0</v>
      </c>
      <c r="DO65" s="12">
        <v>0</v>
      </c>
      <c r="DP65" s="12">
        <v>0</v>
      </c>
      <c r="DQ65" s="12">
        <v>0</v>
      </c>
      <c r="DR65" s="13"/>
      <c r="DS65" s="12">
        <v>0</v>
      </c>
      <c r="DT65" s="12">
        <v>0</v>
      </c>
      <c r="DU65" s="12">
        <v>0</v>
      </c>
      <c r="DV65" s="12">
        <v>0</v>
      </c>
      <c r="DW65" s="13"/>
      <c r="DX65" s="12">
        <v>0</v>
      </c>
      <c r="DY65" s="12">
        <v>0</v>
      </c>
      <c r="DZ65" s="12">
        <v>0</v>
      </c>
      <c r="EA65" s="12">
        <v>0</v>
      </c>
      <c r="EB65" s="13"/>
      <c r="EC65" s="12">
        <v>0</v>
      </c>
      <c r="ED65" s="12">
        <v>0</v>
      </c>
      <c r="EE65" s="12">
        <v>0</v>
      </c>
      <c r="EF65" s="12">
        <v>0</v>
      </c>
      <c r="EG65" s="13"/>
      <c r="EH65" s="12">
        <v>0</v>
      </c>
      <c r="EI65" s="12">
        <v>0</v>
      </c>
      <c r="EJ65" s="12">
        <v>0</v>
      </c>
      <c r="EK65" s="12">
        <v>0</v>
      </c>
      <c r="EL65" s="13"/>
      <c r="EM65" s="12">
        <v>0</v>
      </c>
      <c r="EN65" s="12">
        <v>0</v>
      </c>
      <c r="EO65" s="12">
        <v>0</v>
      </c>
      <c r="EP65" s="12">
        <v>0</v>
      </c>
      <c r="EQ65" s="13"/>
      <c r="ER65" s="12">
        <v>0</v>
      </c>
      <c r="ES65" s="12">
        <v>0</v>
      </c>
      <c r="ET65" s="12">
        <v>0</v>
      </c>
      <c r="EU65" s="12">
        <v>0</v>
      </c>
      <c r="EV65" s="13"/>
      <c r="EW65" s="12">
        <v>0</v>
      </c>
      <c r="EX65" s="12">
        <v>0</v>
      </c>
      <c r="EY65" s="12">
        <v>0</v>
      </c>
      <c r="EZ65" s="12">
        <v>0</v>
      </c>
      <c r="FA65" s="13"/>
      <c r="FB65" s="12">
        <v>0</v>
      </c>
      <c r="FC65" s="12">
        <v>0</v>
      </c>
      <c r="FD65" s="12">
        <v>0</v>
      </c>
      <c r="FE65" s="12">
        <v>0</v>
      </c>
      <c r="FF65" s="13"/>
      <c r="FG65" s="12">
        <v>0</v>
      </c>
      <c r="FH65" s="12">
        <v>0</v>
      </c>
      <c r="FI65" s="12">
        <v>0</v>
      </c>
      <c r="FJ65" s="12">
        <v>0</v>
      </c>
      <c r="FK65" s="13"/>
      <c r="FL65" s="12">
        <v>0</v>
      </c>
      <c r="FM65" s="12">
        <v>0</v>
      </c>
      <c r="FN65" s="12">
        <v>0</v>
      </c>
      <c r="FO65" s="12">
        <v>0</v>
      </c>
      <c r="FP65" s="13"/>
      <c r="FQ65" s="12">
        <v>0</v>
      </c>
      <c r="FR65" s="12">
        <v>0</v>
      </c>
      <c r="FS65" s="12">
        <v>0</v>
      </c>
      <c r="FT65" s="12">
        <v>0</v>
      </c>
      <c r="FU65" s="13"/>
      <c r="FV65" s="12">
        <v>0</v>
      </c>
      <c r="FW65" s="12">
        <v>0</v>
      </c>
      <c r="FX65" s="12">
        <v>0</v>
      </c>
      <c r="FY65" s="12">
        <v>0</v>
      </c>
      <c r="FZ65" s="13"/>
      <c r="GA65" s="12">
        <v>0</v>
      </c>
      <c r="GB65" s="12">
        <v>0</v>
      </c>
      <c r="GC65" s="12">
        <v>0</v>
      </c>
      <c r="GD65" s="12">
        <v>0</v>
      </c>
      <c r="GE65" s="13"/>
      <c r="GF65" s="12">
        <v>0</v>
      </c>
      <c r="GG65" s="12">
        <v>0</v>
      </c>
      <c r="GH65" s="12">
        <v>0</v>
      </c>
      <c r="GI65" s="12">
        <v>0</v>
      </c>
      <c r="GJ65" s="13"/>
      <c r="GK65" s="12">
        <v>0</v>
      </c>
      <c r="GL65" s="12">
        <v>0</v>
      </c>
      <c r="GM65" s="12">
        <v>0</v>
      </c>
      <c r="GN65" s="12">
        <v>0</v>
      </c>
      <c r="GO65" s="13"/>
      <c r="GP65" s="12">
        <v>0</v>
      </c>
      <c r="GQ65" s="12">
        <v>0</v>
      </c>
      <c r="GR65" s="12">
        <v>0</v>
      </c>
      <c r="GS65" s="12">
        <v>0</v>
      </c>
      <c r="GT65" s="13"/>
      <c r="GU65" s="12">
        <v>0</v>
      </c>
      <c r="GV65" s="12">
        <v>0</v>
      </c>
      <c r="GW65" s="12">
        <v>0</v>
      </c>
      <c r="GX65" s="12">
        <v>0</v>
      </c>
      <c r="GY65" s="13"/>
      <c r="GZ65" s="12">
        <v>0</v>
      </c>
      <c r="HA65" s="12">
        <v>0</v>
      </c>
      <c r="HB65" s="12">
        <v>0</v>
      </c>
      <c r="HC65" s="12">
        <v>0</v>
      </c>
      <c r="HD65" s="13"/>
      <c r="HE65" s="12">
        <v>0</v>
      </c>
      <c r="HF65" s="12">
        <v>0</v>
      </c>
      <c r="HG65" s="12">
        <v>0</v>
      </c>
      <c r="HH65" s="12">
        <v>0</v>
      </c>
      <c r="HI65" s="13"/>
      <c r="HJ65" s="12">
        <v>0</v>
      </c>
      <c r="HK65" s="12">
        <v>0</v>
      </c>
      <c r="HL65" s="12">
        <v>0</v>
      </c>
      <c r="HM65" s="12">
        <v>0</v>
      </c>
      <c r="HN65" s="13"/>
      <c r="HO65" s="12">
        <v>0</v>
      </c>
      <c r="HP65" s="12">
        <v>0</v>
      </c>
      <c r="HQ65" s="12">
        <v>0</v>
      </c>
      <c r="HR65" s="12">
        <v>0</v>
      </c>
      <c r="HS65" s="13"/>
      <c r="HT65" s="12">
        <v>0</v>
      </c>
      <c r="HU65" s="12">
        <v>0</v>
      </c>
      <c r="HV65" s="12">
        <v>0</v>
      </c>
      <c r="HW65" s="12">
        <v>0</v>
      </c>
      <c r="HX65" s="13"/>
      <c r="HY65" s="12">
        <v>0</v>
      </c>
      <c r="HZ65" s="12">
        <v>0</v>
      </c>
      <c r="IA65" s="12">
        <v>0</v>
      </c>
      <c r="IB65" s="12">
        <v>0</v>
      </c>
      <c r="IC65" s="13"/>
      <c r="ID65" s="12">
        <v>0</v>
      </c>
      <c r="IE65" s="12">
        <v>0</v>
      </c>
      <c r="IF65" s="12">
        <v>0</v>
      </c>
      <c r="IG65" s="12">
        <v>0</v>
      </c>
      <c r="IH65" s="13"/>
      <c r="II65" s="12">
        <v>0</v>
      </c>
      <c r="IJ65" s="12">
        <v>0</v>
      </c>
      <c r="IK65" s="12">
        <v>0</v>
      </c>
      <c r="IL65" s="12">
        <v>0</v>
      </c>
      <c r="IM65" s="13"/>
      <c r="IN65" s="12">
        <v>0</v>
      </c>
      <c r="IO65" s="12">
        <v>0</v>
      </c>
      <c r="IP65" s="12">
        <v>0</v>
      </c>
      <c r="IQ65" s="12">
        <v>0</v>
      </c>
      <c r="IR65" s="13"/>
      <c r="IS65" s="12">
        <v>0</v>
      </c>
      <c r="IT65" s="12">
        <v>0</v>
      </c>
      <c r="IU65" s="12">
        <v>0</v>
      </c>
      <c r="IV65" s="12">
        <v>0</v>
      </c>
      <c r="IW65" s="13"/>
      <c r="IX65" s="12">
        <v>0</v>
      </c>
      <c r="IY65" s="12">
        <v>0</v>
      </c>
      <c r="IZ65" s="12">
        <v>0</v>
      </c>
      <c r="JA65" s="12">
        <v>0</v>
      </c>
      <c r="JB65" s="13"/>
    </row>
    <row r="66" spans="1:262" hidden="1">
      <c r="A66" s="10">
        <v>60</v>
      </c>
      <c r="B66" s="11" t="s">
        <v>49</v>
      </c>
      <c r="C66" s="12">
        <v>0</v>
      </c>
      <c r="D66" s="12">
        <v>0</v>
      </c>
      <c r="E66" s="12">
        <v>0</v>
      </c>
      <c r="F66" s="12">
        <v>0</v>
      </c>
      <c r="G66" s="13"/>
      <c r="H66" s="12">
        <v>0</v>
      </c>
      <c r="I66" s="12">
        <v>0</v>
      </c>
      <c r="J66" s="12">
        <v>0</v>
      </c>
      <c r="K66" s="12">
        <v>0</v>
      </c>
      <c r="L66" s="13"/>
      <c r="M66" s="12">
        <v>0</v>
      </c>
      <c r="N66" s="12">
        <v>0</v>
      </c>
      <c r="O66" s="12">
        <v>0</v>
      </c>
      <c r="P66" s="12">
        <v>0</v>
      </c>
      <c r="Q66" s="13"/>
      <c r="R66" s="12">
        <v>0</v>
      </c>
      <c r="S66" s="12">
        <v>0</v>
      </c>
      <c r="T66" s="12">
        <v>0</v>
      </c>
      <c r="U66" s="12">
        <v>0</v>
      </c>
      <c r="V66" s="13"/>
      <c r="W66" s="12">
        <v>0</v>
      </c>
      <c r="X66" s="12">
        <v>0</v>
      </c>
      <c r="Y66" s="12">
        <v>0</v>
      </c>
      <c r="Z66" s="12">
        <v>0</v>
      </c>
      <c r="AA66" s="13"/>
      <c r="AB66" s="12">
        <v>0</v>
      </c>
      <c r="AC66" s="12">
        <v>0</v>
      </c>
      <c r="AD66" s="12">
        <v>0</v>
      </c>
      <c r="AE66" s="12">
        <v>0</v>
      </c>
      <c r="AF66" s="13"/>
      <c r="AG66" s="12">
        <v>0</v>
      </c>
      <c r="AH66" s="12">
        <v>0</v>
      </c>
      <c r="AI66" s="12">
        <v>0</v>
      </c>
      <c r="AJ66" s="12">
        <v>0</v>
      </c>
      <c r="AK66" s="13"/>
      <c r="AL66" s="12">
        <v>0</v>
      </c>
      <c r="AM66" s="12">
        <v>0</v>
      </c>
      <c r="AN66" s="12">
        <v>0</v>
      </c>
      <c r="AO66" s="12">
        <v>0</v>
      </c>
      <c r="AP66" s="13"/>
      <c r="AQ66" s="12">
        <v>0</v>
      </c>
      <c r="AR66" s="12">
        <v>0</v>
      </c>
      <c r="AS66" s="12">
        <v>0</v>
      </c>
      <c r="AT66" s="12">
        <v>0</v>
      </c>
      <c r="AU66" s="13"/>
      <c r="AV66" s="12">
        <v>0</v>
      </c>
      <c r="AW66" s="12">
        <v>0</v>
      </c>
      <c r="AX66" s="12">
        <v>0</v>
      </c>
      <c r="AY66" s="12">
        <v>0</v>
      </c>
      <c r="AZ66" s="13"/>
      <c r="BA66" s="12">
        <v>0</v>
      </c>
      <c r="BB66" s="12">
        <v>0</v>
      </c>
      <c r="BC66" s="12">
        <v>0</v>
      </c>
      <c r="BD66" s="12">
        <v>0</v>
      </c>
      <c r="BE66" s="13"/>
      <c r="BF66" s="12">
        <v>0</v>
      </c>
      <c r="BG66" s="12">
        <v>0</v>
      </c>
      <c r="BH66" s="12">
        <v>0</v>
      </c>
      <c r="BI66" s="12">
        <v>0</v>
      </c>
      <c r="BJ66" s="13"/>
      <c r="BK66" s="12">
        <v>0</v>
      </c>
      <c r="BL66" s="12">
        <v>0</v>
      </c>
      <c r="BM66" s="12">
        <v>0</v>
      </c>
      <c r="BN66" s="12">
        <v>0</v>
      </c>
      <c r="BO66" s="13"/>
      <c r="BP66" s="12">
        <v>0</v>
      </c>
      <c r="BQ66" s="12">
        <v>0</v>
      </c>
      <c r="BR66" s="12">
        <v>0</v>
      </c>
      <c r="BS66" s="12">
        <v>0</v>
      </c>
      <c r="BT66" s="13"/>
      <c r="BU66" s="12">
        <v>0</v>
      </c>
      <c r="BV66" s="12">
        <v>0</v>
      </c>
      <c r="BW66" s="12">
        <v>0</v>
      </c>
      <c r="BX66" s="12">
        <v>0</v>
      </c>
      <c r="BY66" s="13"/>
      <c r="BZ66" s="12">
        <v>0</v>
      </c>
      <c r="CA66" s="12">
        <v>0</v>
      </c>
      <c r="CB66" s="12">
        <v>0</v>
      </c>
      <c r="CC66" s="12">
        <v>0</v>
      </c>
      <c r="CD66" s="13"/>
      <c r="CE66" s="12">
        <v>0</v>
      </c>
      <c r="CF66" s="12">
        <v>0</v>
      </c>
      <c r="CG66" s="12">
        <v>0</v>
      </c>
      <c r="CH66" s="12">
        <v>0</v>
      </c>
      <c r="CI66" s="13"/>
      <c r="CJ66" s="12">
        <v>0</v>
      </c>
      <c r="CK66" s="12">
        <v>0</v>
      </c>
      <c r="CL66" s="12">
        <v>0</v>
      </c>
      <c r="CM66" s="12">
        <v>0</v>
      </c>
      <c r="CN66" s="13"/>
      <c r="CO66" s="12">
        <v>0</v>
      </c>
      <c r="CP66" s="12">
        <v>0</v>
      </c>
      <c r="CQ66" s="12">
        <v>0</v>
      </c>
      <c r="CR66" s="12">
        <v>0</v>
      </c>
      <c r="CS66" s="13"/>
      <c r="CT66" s="12">
        <v>0</v>
      </c>
      <c r="CU66" s="12">
        <v>0</v>
      </c>
      <c r="CV66" s="12">
        <v>0</v>
      </c>
      <c r="CW66" s="12">
        <v>0</v>
      </c>
      <c r="CX66" s="13"/>
      <c r="CY66" s="12">
        <v>0</v>
      </c>
      <c r="CZ66" s="12">
        <v>0</v>
      </c>
      <c r="DA66" s="12">
        <v>0</v>
      </c>
      <c r="DB66" s="12">
        <v>0</v>
      </c>
      <c r="DC66" s="13"/>
      <c r="DD66" s="12">
        <v>0</v>
      </c>
      <c r="DE66" s="12">
        <v>0</v>
      </c>
      <c r="DF66" s="12">
        <v>0</v>
      </c>
      <c r="DG66" s="12">
        <v>0</v>
      </c>
      <c r="DH66" s="13"/>
      <c r="DI66" s="12">
        <v>0</v>
      </c>
      <c r="DJ66" s="12">
        <v>0</v>
      </c>
      <c r="DK66" s="12">
        <v>0</v>
      </c>
      <c r="DL66" s="12">
        <v>0</v>
      </c>
      <c r="DM66" s="13"/>
      <c r="DN66" s="12">
        <v>0</v>
      </c>
      <c r="DO66" s="12">
        <v>0</v>
      </c>
      <c r="DP66" s="12">
        <v>0</v>
      </c>
      <c r="DQ66" s="12">
        <v>0</v>
      </c>
      <c r="DR66" s="13"/>
      <c r="DS66" s="12">
        <v>0</v>
      </c>
      <c r="DT66" s="12">
        <v>0</v>
      </c>
      <c r="DU66" s="12">
        <v>0</v>
      </c>
      <c r="DV66" s="12">
        <v>0</v>
      </c>
      <c r="DW66" s="13"/>
      <c r="DX66" s="12">
        <v>0</v>
      </c>
      <c r="DY66" s="12">
        <v>0</v>
      </c>
      <c r="DZ66" s="12">
        <v>0</v>
      </c>
      <c r="EA66" s="12">
        <v>0</v>
      </c>
      <c r="EB66" s="13"/>
      <c r="EC66" s="12">
        <v>0</v>
      </c>
      <c r="ED66" s="12">
        <v>0</v>
      </c>
      <c r="EE66" s="12">
        <v>0</v>
      </c>
      <c r="EF66" s="12">
        <v>0</v>
      </c>
      <c r="EG66" s="13"/>
      <c r="EH66" s="12">
        <v>0</v>
      </c>
      <c r="EI66" s="12">
        <v>0</v>
      </c>
      <c r="EJ66" s="12">
        <v>0</v>
      </c>
      <c r="EK66" s="12">
        <v>0</v>
      </c>
      <c r="EL66" s="13"/>
      <c r="EM66" s="12">
        <v>0</v>
      </c>
      <c r="EN66" s="12">
        <v>0</v>
      </c>
      <c r="EO66" s="12">
        <v>0</v>
      </c>
      <c r="EP66" s="12">
        <v>0</v>
      </c>
      <c r="EQ66" s="13"/>
      <c r="ER66" s="12">
        <v>0</v>
      </c>
      <c r="ES66" s="12">
        <v>0</v>
      </c>
      <c r="ET66" s="12">
        <v>0</v>
      </c>
      <c r="EU66" s="12">
        <v>0</v>
      </c>
      <c r="EV66" s="13"/>
      <c r="EW66" s="12">
        <v>0</v>
      </c>
      <c r="EX66" s="12">
        <v>0</v>
      </c>
      <c r="EY66" s="12">
        <v>0</v>
      </c>
      <c r="EZ66" s="12">
        <v>0</v>
      </c>
      <c r="FA66" s="13"/>
      <c r="FB66" s="12">
        <v>0</v>
      </c>
      <c r="FC66" s="12">
        <v>0</v>
      </c>
      <c r="FD66" s="12">
        <v>0</v>
      </c>
      <c r="FE66" s="12">
        <v>0</v>
      </c>
      <c r="FF66" s="13"/>
      <c r="FG66" s="12">
        <v>0</v>
      </c>
      <c r="FH66" s="12">
        <v>0</v>
      </c>
      <c r="FI66" s="12">
        <v>0</v>
      </c>
      <c r="FJ66" s="12">
        <v>0</v>
      </c>
      <c r="FK66" s="13"/>
      <c r="FL66" s="12">
        <v>0</v>
      </c>
      <c r="FM66" s="12">
        <v>0</v>
      </c>
      <c r="FN66" s="12">
        <v>0</v>
      </c>
      <c r="FO66" s="12">
        <v>0</v>
      </c>
      <c r="FP66" s="13"/>
      <c r="FQ66" s="12">
        <v>0</v>
      </c>
      <c r="FR66" s="12">
        <v>0</v>
      </c>
      <c r="FS66" s="12">
        <v>0</v>
      </c>
      <c r="FT66" s="12">
        <v>0</v>
      </c>
      <c r="FU66" s="13"/>
      <c r="FV66" s="12">
        <v>0</v>
      </c>
      <c r="FW66" s="12">
        <v>0</v>
      </c>
      <c r="FX66" s="12">
        <v>0</v>
      </c>
      <c r="FY66" s="12">
        <v>0</v>
      </c>
      <c r="FZ66" s="13"/>
      <c r="GA66" s="12">
        <v>0</v>
      </c>
      <c r="GB66" s="12">
        <v>0</v>
      </c>
      <c r="GC66" s="12">
        <v>0</v>
      </c>
      <c r="GD66" s="12">
        <v>0</v>
      </c>
      <c r="GE66" s="13"/>
      <c r="GF66" s="12">
        <v>0</v>
      </c>
      <c r="GG66" s="12">
        <v>0</v>
      </c>
      <c r="GH66" s="12">
        <v>0</v>
      </c>
      <c r="GI66" s="12">
        <v>0</v>
      </c>
      <c r="GJ66" s="13"/>
      <c r="GK66" s="12">
        <v>0</v>
      </c>
      <c r="GL66" s="12">
        <v>0</v>
      </c>
      <c r="GM66" s="12">
        <v>0</v>
      </c>
      <c r="GN66" s="12">
        <v>0</v>
      </c>
      <c r="GO66" s="13"/>
      <c r="GP66" s="12">
        <v>0</v>
      </c>
      <c r="GQ66" s="12">
        <v>0</v>
      </c>
      <c r="GR66" s="12">
        <v>0</v>
      </c>
      <c r="GS66" s="12">
        <v>0</v>
      </c>
      <c r="GT66" s="13"/>
      <c r="GU66" s="12">
        <v>0</v>
      </c>
      <c r="GV66" s="12">
        <v>0</v>
      </c>
      <c r="GW66" s="12">
        <v>0</v>
      </c>
      <c r="GX66" s="12">
        <v>0</v>
      </c>
      <c r="GY66" s="13"/>
      <c r="GZ66" s="12">
        <v>0</v>
      </c>
      <c r="HA66" s="12">
        <v>0</v>
      </c>
      <c r="HB66" s="12">
        <v>0</v>
      </c>
      <c r="HC66" s="12">
        <v>0</v>
      </c>
      <c r="HD66" s="13"/>
      <c r="HE66" s="12">
        <v>0</v>
      </c>
      <c r="HF66" s="12">
        <v>0</v>
      </c>
      <c r="HG66" s="12">
        <v>0</v>
      </c>
      <c r="HH66" s="12">
        <v>0</v>
      </c>
      <c r="HI66" s="13"/>
      <c r="HJ66" s="12">
        <v>0</v>
      </c>
      <c r="HK66" s="12">
        <v>0</v>
      </c>
      <c r="HL66" s="12">
        <v>0</v>
      </c>
      <c r="HM66" s="12">
        <v>0</v>
      </c>
      <c r="HN66" s="13"/>
      <c r="HO66" s="12">
        <v>0</v>
      </c>
      <c r="HP66" s="12">
        <v>0</v>
      </c>
      <c r="HQ66" s="12">
        <v>0</v>
      </c>
      <c r="HR66" s="12">
        <v>0</v>
      </c>
      <c r="HS66" s="13"/>
      <c r="HT66" s="12">
        <v>0</v>
      </c>
      <c r="HU66" s="12">
        <v>0</v>
      </c>
      <c r="HV66" s="12">
        <v>0</v>
      </c>
      <c r="HW66" s="12">
        <v>0</v>
      </c>
      <c r="HX66" s="13"/>
      <c r="HY66" s="12">
        <v>0</v>
      </c>
      <c r="HZ66" s="12">
        <v>0</v>
      </c>
      <c r="IA66" s="12">
        <v>0</v>
      </c>
      <c r="IB66" s="12">
        <v>0</v>
      </c>
      <c r="IC66" s="13"/>
      <c r="ID66" s="12">
        <v>0</v>
      </c>
      <c r="IE66" s="12">
        <v>0</v>
      </c>
      <c r="IF66" s="12">
        <v>0</v>
      </c>
      <c r="IG66" s="12">
        <v>0</v>
      </c>
      <c r="IH66" s="13"/>
      <c r="II66" s="12">
        <v>0</v>
      </c>
      <c r="IJ66" s="12">
        <v>0</v>
      </c>
      <c r="IK66" s="12">
        <v>0</v>
      </c>
      <c r="IL66" s="12">
        <v>0</v>
      </c>
      <c r="IM66" s="13"/>
      <c r="IN66" s="12">
        <v>0</v>
      </c>
      <c r="IO66" s="12">
        <v>0</v>
      </c>
      <c r="IP66" s="12">
        <v>0</v>
      </c>
      <c r="IQ66" s="12">
        <v>0</v>
      </c>
      <c r="IR66" s="13"/>
      <c r="IS66" s="12">
        <v>0</v>
      </c>
      <c r="IT66" s="12">
        <v>0</v>
      </c>
      <c r="IU66" s="12">
        <v>0</v>
      </c>
      <c r="IV66" s="12">
        <v>0</v>
      </c>
      <c r="IW66" s="13"/>
      <c r="IX66" s="12">
        <v>0</v>
      </c>
      <c r="IY66" s="12">
        <v>0</v>
      </c>
      <c r="IZ66" s="12">
        <v>0</v>
      </c>
      <c r="JA66" s="12">
        <v>0</v>
      </c>
      <c r="JB66" s="13"/>
    </row>
    <row r="67" spans="1:262" hidden="1">
      <c r="A67" s="10">
        <v>61</v>
      </c>
      <c r="B67" s="11" t="s">
        <v>50</v>
      </c>
      <c r="C67" s="12">
        <v>0</v>
      </c>
      <c r="D67" s="12">
        <v>0</v>
      </c>
      <c r="E67" s="12">
        <v>0</v>
      </c>
      <c r="F67" s="12">
        <v>0</v>
      </c>
      <c r="G67" s="13"/>
      <c r="H67" s="12">
        <v>0</v>
      </c>
      <c r="I67" s="12">
        <v>0</v>
      </c>
      <c r="J67" s="12">
        <v>0</v>
      </c>
      <c r="K67" s="12">
        <v>0</v>
      </c>
      <c r="L67" s="13"/>
      <c r="M67" s="12">
        <v>0</v>
      </c>
      <c r="N67" s="12">
        <v>0</v>
      </c>
      <c r="O67" s="12">
        <v>0</v>
      </c>
      <c r="P67" s="12">
        <v>0</v>
      </c>
      <c r="Q67" s="13"/>
      <c r="R67" s="12">
        <v>0</v>
      </c>
      <c r="S67" s="12">
        <v>0</v>
      </c>
      <c r="T67" s="12">
        <v>0</v>
      </c>
      <c r="U67" s="12">
        <v>0</v>
      </c>
      <c r="V67" s="13"/>
      <c r="W67" s="12">
        <v>0</v>
      </c>
      <c r="X67" s="12">
        <v>0</v>
      </c>
      <c r="Y67" s="12">
        <v>0</v>
      </c>
      <c r="Z67" s="12">
        <v>0</v>
      </c>
      <c r="AA67" s="13"/>
      <c r="AB67" s="12">
        <v>0</v>
      </c>
      <c r="AC67" s="12">
        <v>0</v>
      </c>
      <c r="AD67" s="12">
        <v>0</v>
      </c>
      <c r="AE67" s="12">
        <v>0</v>
      </c>
      <c r="AF67" s="13"/>
      <c r="AG67" s="12">
        <v>0</v>
      </c>
      <c r="AH67" s="12">
        <v>0</v>
      </c>
      <c r="AI67" s="12">
        <v>0</v>
      </c>
      <c r="AJ67" s="12">
        <v>0</v>
      </c>
      <c r="AK67" s="13"/>
      <c r="AL67" s="12">
        <v>0</v>
      </c>
      <c r="AM67" s="12">
        <v>0</v>
      </c>
      <c r="AN67" s="12">
        <v>0</v>
      </c>
      <c r="AO67" s="12">
        <v>0</v>
      </c>
      <c r="AP67" s="13"/>
      <c r="AQ67" s="12">
        <v>0</v>
      </c>
      <c r="AR67" s="12">
        <v>0</v>
      </c>
      <c r="AS67" s="12">
        <v>0</v>
      </c>
      <c r="AT67" s="12">
        <v>0</v>
      </c>
      <c r="AU67" s="13"/>
      <c r="AV67" s="12">
        <v>0</v>
      </c>
      <c r="AW67" s="12">
        <v>0</v>
      </c>
      <c r="AX67" s="12">
        <v>0</v>
      </c>
      <c r="AY67" s="12">
        <v>0</v>
      </c>
      <c r="AZ67" s="13"/>
      <c r="BA67" s="12">
        <v>0</v>
      </c>
      <c r="BB67" s="12">
        <v>0</v>
      </c>
      <c r="BC67" s="12">
        <v>0</v>
      </c>
      <c r="BD67" s="12">
        <v>0</v>
      </c>
      <c r="BE67" s="13"/>
      <c r="BF67" s="12">
        <v>0</v>
      </c>
      <c r="BG67" s="12">
        <v>0</v>
      </c>
      <c r="BH67" s="12">
        <v>0</v>
      </c>
      <c r="BI67" s="12">
        <v>0</v>
      </c>
      <c r="BJ67" s="13"/>
      <c r="BK67" s="12">
        <v>0</v>
      </c>
      <c r="BL67" s="12">
        <v>0</v>
      </c>
      <c r="BM67" s="12">
        <v>0</v>
      </c>
      <c r="BN67" s="12">
        <v>0</v>
      </c>
      <c r="BO67" s="13"/>
      <c r="BP67" s="12">
        <v>0</v>
      </c>
      <c r="BQ67" s="12">
        <v>0</v>
      </c>
      <c r="BR67" s="12">
        <v>0</v>
      </c>
      <c r="BS67" s="12">
        <v>0</v>
      </c>
      <c r="BT67" s="13"/>
      <c r="BU67" s="12">
        <v>0</v>
      </c>
      <c r="BV67" s="12">
        <v>0</v>
      </c>
      <c r="BW67" s="12">
        <v>0</v>
      </c>
      <c r="BX67" s="12">
        <v>0</v>
      </c>
      <c r="BY67" s="13"/>
      <c r="BZ67" s="12">
        <v>0</v>
      </c>
      <c r="CA67" s="12">
        <v>0</v>
      </c>
      <c r="CB67" s="12">
        <v>0</v>
      </c>
      <c r="CC67" s="12">
        <v>0</v>
      </c>
      <c r="CD67" s="13"/>
      <c r="CE67" s="12">
        <v>0</v>
      </c>
      <c r="CF67" s="12">
        <v>0</v>
      </c>
      <c r="CG67" s="12">
        <v>0</v>
      </c>
      <c r="CH67" s="12">
        <v>0</v>
      </c>
      <c r="CI67" s="13"/>
      <c r="CJ67" s="12">
        <v>0</v>
      </c>
      <c r="CK67" s="12">
        <v>0</v>
      </c>
      <c r="CL67" s="12">
        <v>0</v>
      </c>
      <c r="CM67" s="12">
        <v>0</v>
      </c>
      <c r="CN67" s="13"/>
      <c r="CO67" s="12">
        <v>0</v>
      </c>
      <c r="CP67" s="12">
        <v>0</v>
      </c>
      <c r="CQ67" s="12">
        <v>0</v>
      </c>
      <c r="CR67" s="12">
        <v>0</v>
      </c>
      <c r="CS67" s="13"/>
      <c r="CT67" s="12">
        <v>0</v>
      </c>
      <c r="CU67" s="12">
        <v>0</v>
      </c>
      <c r="CV67" s="12">
        <v>0</v>
      </c>
      <c r="CW67" s="12">
        <v>0</v>
      </c>
      <c r="CX67" s="13"/>
      <c r="CY67" s="12">
        <v>0</v>
      </c>
      <c r="CZ67" s="12">
        <v>0</v>
      </c>
      <c r="DA67" s="12">
        <v>0</v>
      </c>
      <c r="DB67" s="12">
        <v>0</v>
      </c>
      <c r="DC67" s="13"/>
      <c r="DD67" s="12">
        <v>0</v>
      </c>
      <c r="DE67" s="12">
        <v>0</v>
      </c>
      <c r="DF67" s="12">
        <v>0</v>
      </c>
      <c r="DG67" s="12">
        <v>0</v>
      </c>
      <c r="DH67" s="13"/>
      <c r="DI67" s="12">
        <v>0</v>
      </c>
      <c r="DJ67" s="12">
        <v>0</v>
      </c>
      <c r="DK67" s="12">
        <v>0</v>
      </c>
      <c r="DL67" s="12">
        <v>0</v>
      </c>
      <c r="DM67" s="13"/>
      <c r="DN67" s="12">
        <v>0</v>
      </c>
      <c r="DO67" s="12">
        <v>0</v>
      </c>
      <c r="DP67" s="12">
        <v>0</v>
      </c>
      <c r="DQ67" s="12">
        <v>0</v>
      </c>
      <c r="DR67" s="13"/>
      <c r="DS67" s="12">
        <v>0</v>
      </c>
      <c r="DT67" s="12">
        <v>0</v>
      </c>
      <c r="DU67" s="12">
        <v>0</v>
      </c>
      <c r="DV67" s="12">
        <v>0</v>
      </c>
      <c r="DW67" s="13"/>
      <c r="DX67" s="12">
        <v>0</v>
      </c>
      <c r="DY67" s="12">
        <v>0</v>
      </c>
      <c r="DZ67" s="12">
        <v>0</v>
      </c>
      <c r="EA67" s="12">
        <v>0</v>
      </c>
      <c r="EB67" s="13"/>
      <c r="EC67" s="12">
        <v>0</v>
      </c>
      <c r="ED67" s="12">
        <v>0</v>
      </c>
      <c r="EE67" s="12">
        <v>0</v>
      </c>
      <c r="EF67" s="12">
        <v>0</v>
      </c>
      <c r="EG67" s="13"/>
      <c r="EH67" s="12">
        <v>0</v>
      </c>
      <c r="EI67" s="12">
        <v>0</v>
      </c>
      <c r="EJ67" s="12">
        <v>0</v>
      </c>
      <c r="EK67" s="12">
        <v>0</v>
      </c>
      <c r="EL67" s="13"/>
      <c r="EM67" s="12">
        <v>0</v>
      </c>
      <c r="EN67" s="12">
        <v>0</v>
      </c>
      <c r="EO67" s="12">
        <v>0</v>
      </c>
      <c r="EP67" s="12">
        <v>0</v>
      </c>
      <c r="EQ67" s="13"/>
      <c r="ER67" s="12">
        <v>0</v>
      </c>
      <c r="ES67" s="12">
        <v>0</v>
      </c>
      <c r="ET67" s="12">
        <v>0</v>
      </c>
      <c r="EU67" s="12">
        <v>0</v>
      </c>
      <c r="EV67" s="13"/>
      <c r="EW67" s="12">
        <v>0</v>
      </c>
      <c r="EX67" s="12">
        <v>0</v>
      </c>
      <c r="EY67" s="12">
        <v>0</v>
      </c>
      <c r="EZ67" s="12">
        <v>0</v>
      </c>
      <c r="FA67" s="13"/>
      <c r="FB67" s="12">
        <v>0</v>
      </c>
      <c r="FC67" s="12">
        <v>0</v>
      </c>
      <c r="FD67" s="12">
        <v>0</v>
      </c>
      <c r="FE67" s="12">
        <v>0</v>
      </c>
      <c r="FF67" s="13"/>
      <c r="FG67" s="12">
        <v>0</v>
      </c>
      <c r="FH67" s="12">
        <v>0</v>
      </c>
      <c r="FI67" s="12">
        <v>0</v>
      </c>
      <c r="FJ67" s="12">
        <v>0</v>
      </c>
      <c r="FK67" s="13"/>
      <c r="FL67" s="12">
        <v>0</v>
      </c>
      <c r="FM67" s="12">
        <v>0</v>
      </c>
      <c r="FN67" s="12">
        <v>0</v>
      </c>
      <c r="FO67" s="12">
        <v>0</v>
      </c>
      <c r="FP67" s="13"/>
      <c r="FQ67" s="12">
        <v>0</v>
      </c>
      <c r="FR67" s="12">
        <v>0</v>
      </c>
      <c r="FS67" s="12">
        <v>0</v>
      </c>
      <c r="FT67" s="12">
        <v>0</v>
      </c>
      <c r="FU67" s="13"/>
      <c r="FV67" s="12">
        <v>0</v>
      </c>
      <c r="FW67" s="12">
        <v>0</v>
      </c>
      <c r="FX67" s="12">
        <v>0</v>
      </c>
      <c r="FY67" s="12">
        <v>0</v>
      </c>
      <c r="FZ67" s="13"/>
      <c r="GA67" s="12">
        <v>0</v>
      </c>
      <c r="GB67" s="12">
        <v>0</v>
      </c>
      <c r="GC67" s="12">
        <v>0</v>
      </c>
      <c r="GD67" s="12">
        <v>0</v>
      </c>
      <c r="GE67" s="13"/>
      <c r="GF67" s="12">
        <v>0</v>
      </c>
      <c r="GG67" s="12">
        <v>0</v>
      </c>
      <c r="GH67" s="12">
        <v>0</v>
      </c>
      <c r="GI67" s="12">
        <v>0</v>
      </c>
      <c r="GJ67" s="13"/>
      <c r="GK67" s="12">
        <v>0</v>
      </c>
      <c r="GL67" s="12">
        <v>0</v>
      </c>
      <c r="GM67" s="12">
        <v>0</v>
      </c>
      <c r="GN67" s="12">
        <v>0</v>
      </c>
      <c r="GO67" s="13"/>
      <c r="GP67" s="12">
        <v>0</v>
      </c>
      <c r="GQ67" s="12">
        <v>0</v>
      </c>
      <c r="GR67" s="12">
        <v>0</v>
      </c>
      <c r="GS67" s="12">
        <v>0</v>
      </c>
      <c r="GT67" s="13"/>
      <c r="GU67" s="12">
        <v>0</v>
      </c>
      <c r="GV67" s="12">
        <v>0</v>
      </c>
      <c r="GW67" s="12">
        <v>0</v>
      </c>
      <c r="GX67" s="12">
        <v>0</v>
      </c>
      <c r="GY67" s="13"/>
      <c r="GZ67" s="12">
        <v>0</v>
      </c>
      <c r="HA67" s="12">
        <v>0</v>
      </c>
      <c r="HB67" s="12">
        <v>0</v>
      </c>
      <c r="HC67" s="12">
        <v>0</v>
      </c>
      <c r="HD67" s="13"/>
      <c r="HE67" s="12">
        <v>0</v>
      </c>
      <c r="HF67" s="12">
        <v>0</v>
      </c>
      <c r="HG67" s="12">
        <v>0</v>
      </c>
      <c r="HH67" s="12">
        <v>0</v>
      </c>
      <c r="HI67" s="13"/>
      <c r="HJ67" s="12">
        <v>0</v>
      </c>
      <c r="HK67" s="12">
        <v>0</v>
      </c>
      <c r="HL67" s="12">
        <v>0</v>
      </c>
      <c r="HM67" s="12">
        <v>0</v>
      </c>
      <c r="HN67" s="13"/>
      <c r="HO67" s="12">
        <v>0</v>
      </c>
      <c r="HP67" s="12">
        <v>0</v>
      </c>
      <c r="HQ67" s="12">
        <v>0</v>
      </c>
      <c r="HR67" s="12">
        <v>0</v>
      </c>
      <c r="HS67" s="13"/>
      <c r="HT67" s="12">
        <v>0</v>
      </c>
      <c r="HU67" s="12">
        <v>0</v>
      </c>
      <c r="HV67" s="12">
        <v>0</v>
      </c>
      <c r="HW67" s="12">
        <v>0</v>
      </c>
      <c r="HX67" s="13"/>
      <c r="HY67" s="12">
        <v>0</v>
      </c>
      <c r="HZ67" s="12">
        <v>0</v>
      </c>
      <c r="IA67" s="12">
        <v>0</v>
      </c>
      <c r="IB67" s="12">
        <v>0</v>
      </c>
      <c r="IC67" s="13"/>
      <c r="ID67" s="12">
        <v>0</v>
      </c>
      <c r="IE67" s="12">
        <v>0</v>
      </c>
      <c r="IF67" s="12">
        <v>0</v>
      </c>
      <c r="IG67" s="12">
        <v>0</v>
      </c>
      <c r="IH67" s="13"/>
      <c r="II67" s="12">
        <v>0</v>
      </c>
      <c r="IJ67" s="12">
        <v>0</v>
      </c>
      <c r="IK67" s="12">
        <v>0</v>
      </c>
      <c r="IL67" s="12">
        <v>0</v>
      </c>
      <c r="IM67" s="13"/>
      <c r="IN67" s="12">
        <v>0</v>
      </c>
      <c r="IO67" s="12">
        <v>0</v>
      </c>
      <c r="IP67" s="12">
        <v>0</v>
      </c>
      <c r="IQ67" s="12">
        <v>0</v>
      </c>
      <c r="IR67" s="13"/>
      <c r="IS67" s="12">
        <v>0</v>
      </c>
      <c r="IT67" s="12">
        <v>0</v>
      </c>
      <c r="IU67" s="12">
        <v>0</v>
      </c>
      <c r="IV67" s="12">
        <v>0</v>
      </c>
      <c r="IW67" s="13"/>
      <c r="IX67" s="12">
        <v>0</v>
      </c>
      <c r="IY67" s="12">
        <v>0</v>
      </c>
      <c r="IZ67" s="12">
        <v>0</v>
      </c>
      <c r="JA67" s="12">
        <v>0</v>
      </c>
      <c r="JB67" s="13"/>
    </row>
    <row r="68" spans="1:262" ht="31.5" hidden="1">
      <c r="A68" s="10">
        <v>62</v>
      </c>
      <c r="B68" s="14" t="s">
        <v>51</v>
      </c>
      <c r="C68" s="12">
        <v>0</v>
      </c>
      <c r="D68" s="12">
        <v>0</v>
      </c>
      <c r="E68" s="12">
        <v>0</v>
      </c>
      <c r="F68" s="12">
        <v>0</v>
      </c>
      <c r="G68" s="13"/>
      <c r="H68" s="12">
        <v>0</v>
      </c>
      <c r="I68" s="12">
        <v>0</v>
      </c>
      <c r="J68" s="12">
        <v>0</v>
      </c>
      <c r="K68" s="12">
        <v>0</v>
      </c>
      <c r="L68" s="13"/>
      <c r="M68" s="12">
        <v>0</v>
      </c>
      <c r="N68" s="12">
        <v>0</v>
      </c>
      <c r="O68" s="12">
        <v>0</v>
      </c>
      <c r="P68" s="12">
        <v>0</v>
      </c>
      <c r="Q68" s="13"/>
      <c r="R68" s="12">
        <v>0</v>
      </c>
      <c r="S68" s="12">
        <v>0</v>
      </c>
      <c r="T68" s="12">
        <v>0</v>
      </c>
      <c r="U68" s="12">
        <v>0</v>
      </c>
      <c r="V68" s="13"/>
      <c r="W68" s="12">
        <v>0</v>
      </c>
      <c r="X68" s="12">
        <v>0</v>
      </c>
      <c r="Y68" s="12">
        <v>0</v>
      </c>
      <c r="Z68" s="12">
        <v>0</v>
      </c>
      <c r="AA68" s="13"/>
      <c r="AB68" s="12">
        <v>0</v>
      </c>
      <c r="AC68" s="12">
        <v>0</v>
      </c>
      <c r="AD68" s="12">
        <v>0</v>
      </c>
      <c r="AE68" s="12">
        <v>0</v>
      </c>
      <c r="AF68" s="13"/>
      <c r="AG68" s="12">
        <v>0</v>
      </c>
      <c r="AH68" s="12">
        <v>0</v>
      </c>
      <c r="AI68" s="12">
        <v>0</v>
      </c>
      <c r="AJ68" s="12">
        <v>0</v>
      </c>
      <c r="AK68" s="13"/>
      <c r="AL68" s="12">
        <v>0</v>
      </c>
      <c r="AM68" s="12">
        <v>0</v>
      </c>
      <c r="AN68" s="12">
        <v>0</v>
      </c>
      <c r="AO68" s="12">
        <v>0</v>
      </c>
      <c r="AP68" s="13"/>
      <c r="AQ68" s="12">
        <v>0</v>
      </c>
      <c r="AR68" s="12">
        <v>0</v>
      </c>
      <c r="AS68" s="12">
        <v>0</v>
      </c>
      <c r="AT68" s="12">
        <v>0</v>
      </c>
      <c r="AU68" s="13"/>
      <c r="AV68" s="12">
        <v>0</v>
      </c>
      <c r="AW68" s="12">
        <v>0</v>
      </c>
      <c r="AX68" s="12">
        <v>0</v>
      </c>
      <c r="AY68" s="12">
        <v>0</v>
      </c>
      <c r="AZ68" s="13"/>
      <c r="BA68" s="12">
        <v>0</v>
      </c>
      <c r="BB68" s="12">
        <v>0</v>
      </c>
      <c r="BC68" s="12">
        <v>0</v>
      </c>
      <c r="BD68" s="12">
        <v>0</v>
      </c>
      <c r="BE68" s="13"/>
      <c r="BF68" s="12">
        <v>0</v>
      </c>
      <c r="BG68" s="12">
        <v>0</v>
      </c>
      <c r="BH68" s="12">
        <v>0</v>
      </c>
      <c r="BI68" s="12">
        <v>0</v>
      </c>
      <c r="BJ68" s="13"/>
      <c r="BK68" s="12">
        <v>0</v>
      </c>
      <c r="BL68" s="12">
        <v>0</v>
      </c>
      <c r="BM68" s="12">
        <v>0</v>
      </c>
      <c r="BN68" s="12">
        <v>0</v>
      </c>
      <c r="BO68" s="13"/>
      <c r="BP68" s="12">
        <v>0</v>
      </c>
      <c r="BQ68" s="12">
        <v>0</v>
      </c>
      <c r="BR68" s="12">
        <v>0</v>
      </c>
      <c r="BS68" s="12">
        <v>0</v>
      </c>
      <c r="BT68" s="13"/>
      <c r="BU68" s="12">
        <v>0</v>
      </c>
      <c r="BV68" s="12">
        <v>0</v>
      </c>
      <c r="BW68" s="12">
        <v>0</v>
      </c>
      <c r="BX68" s="12">
        <v>0</v>
      </c>
      <c r="BY68" s="13"/>
      <c r="BZ68" s="12">
        <v>0</v>
      </c>
      <c r="CA68" s="12">
        <v>0</v>
      </c>
      <c r="CB68" s="12">
        <v>0</v>
      </c>
      <c r="CC68" s="12">
        <v>0</v>
      </c>
      <c r="CD68" s="13"/>
      <c r="CE68" s="12">
        <v>0</v>
      </c>
      <c r="CF68" s="12">
        <v>0</v>
      </c>
      <c r="CG68" s="12">
        <v>0</v>
      </c>
      <c r="CH68" s="12">
        <v>0</v>
      </c>
      <c r="CI68" s="13"/>
      <c r="CJ68" s="12">
        <v>0</v>
      </c>
      <c r="CK68" s="12">
        <v>0</v>
      </c>
      <c r="CL68" s="12">
        <v>0</v>
      </c>
      <c r="CM68" s="12">
        <v>0</v>
      </c>
      <c r="CN68" s="13"/>
      <c r="CO68" s="12">
        <v>0</v>
      </c>
      <c r="CP68" s="12">
        <v>0</v>
      </c>
      <c r="CQ68" s="12">
        <v>0</v>
      </c>
      <c r="CR68" s="12">
        <v>0</v>
      </c>
      <c r="CS68" s="13"/>
      <c r="CT68" s="12">
        <v>0</v>
      </c>
      <c r="CU68" s="12">
        <v>0</v>
      </c>
      <c r="CV68" s="12">
        <v>0</v>
      </c>
      <c r="CW68" s="12">
        <v>0</v>
      </c>
      <c r="CX68" s="13"/>
      <c r="CY68" s="12">
        <v>0</v>
      </c>
      <c r="CZ68" s="12">
        <v>0</v>
      </c>
      <c r="DA68" s="12">
        <v>0</v>
      </c>
      <c r="DB68" s="12">
        <v>0</v>
      </c>
      <c r="DC68" s="13"/>
      <c r="DD68" s="12">
        <v>0</v>
      </c>
      <c r="DE68" s="12">
        <v>0</v>
      </c>
      <c r="DF68" s="12">
        <v>0</v>
      </c>
      <c r="DG68" s="12">
        <v>0</v>
      </c>
      <c r="DH68" s="13"/>
      <c r="DI68" s="12">
        <v>0</v>
      </c>
      <c r="DJ68" s="12">
        <v>0</v>
      </c>
      <c r="DK68" s="12">
        <v>0</v>
      </c>
      <c r="DL68" s="12">
        <v>0</v>
      </c>
      <c r="DM68" s="13"/>
      <c r="DN68" s="12">
        <v>0</v>
      </c>
      <c r="DO68" s="12">
        <v>0</v>
      </c>
      <c r="DP68" s="12">
        <v>0</v>
      </c>
      <c r="DQ68" s="12">
        <v>0</v>
      </c>
      <c r="DR68" s="13"/>
      <c r="DS68" s="12">
        <v>0</v>
      </c>
      <c r="DT68" s="12">
        <v>0</v>
      </c>
      <c r="DU68" s="12">
        <v>0</v>
      </c>
      <c r="DV68" s="12">
        <v>0</v>
      </c>
      <c r="DW68" s="13"/>
      <c r="DX68" s="12">
        <v>0</v>
      </c>
      <c r="DY68" s="12">
        <v>0</v>
      </c>
      <c r="DZ68" s="12">
        <v>0</v>
      </c>
      <c r="EA68" s="12">
        <v>0</v>
      </c>
      <c r="EB68" s="13"/>
      <c r="EC68" s="12">
        <v>0</v>
      </c>
      <c r="ED68" s="12">
        <v>0</v>
      </c>
      <c r="EE68" s="12">
        <v>0</v>
      </c>
      <c r="EF68" s="12">
        <v>0</v>
      </c>
      <c r="EG68" s="13"/>
      <c r="EH68" s="12">
        <v>0</v>
      </c>
      <c r="EI68" s="12">
        <v>0</v>
      </c>
      <c r="EJ68" s="12">
        <v>0</v>
      </c>
      <c r="EK68" s="12">
        <v>0</v>
      </c>
      <c r="EL68" s="13"/>
      <c r="EM68" s="12">
        <v>0</v>
      </c>
      <c r="EN68" s="12">
        <v>0</v>
      </c>
      <c r="EO68" s="12">
        <v>0</v>
      </c>
      <c r="EP68" s="12">
        <v>0</v>
      </c>
      <c r="EQ68" s="13"/>
      <c r="ER68" s="12">
        <v>0</v>
      </c>
      <c r="ES68" s="12">
        <v>0</v>
      </c>
      <c r="ET68" s="12">
        <v>0</v>
      </c>
      <c r="EU68" s="12">
        <v>0</v>
      </c>
      <c r="EV68" s="13"/>
      <c r="EW68" s="12">
        <v>0</v>
      </c>
      <c r="EX68" s="12">
        <v>0</v>
      </c>
      <c r="EY68" s="12">
        <v>0</v>
      </c>
      <c r="EZ68" s="12">
        <v>0</v>
      </c>
      <c r="FA68" s="13"/>
      <c r="FB68" s="12">
        <v>0</v>
      </c>
      <c r="FC68" s="12">
        <v>0</v>
      </c>
      <c r="FD68" s="12">
        <v>0</v>
      </c>
      <c r="FE68" s="12">
        <v>0</v>
      </c>
      <c r="FF68" s="13"/>
      <c r="FG68" s="12">
        <v>0</v>
      </c>
      <c r="FH68" s="12">
        <v>0</v>
      </c>
      <c r="FI68" s="12">
        <v>0</v>
      </c>
      <c r="FJ68" s="12">
        <v>0</v>
      </c>
      <c r="FK68" s="13"/>
      <c r="FL68" s="12">
        <v>0</v>
      </c>
      <c r="FM68" s="12">
        <v>0</v>
      </c>
      <c r="FN68" s="12">
        <v>0</v>
      </c>
      <c r="FO68" s="12">
        <v>0</v>
      </c>
      <c r="FP68" s="13"/>
      <c r="FQ68" s="12">
        <v>0</v>
      </c>
      <c r="FR68" s="12">
        <v>0</v>
      </c>
      <c r="FS68" s="12">
        <v>0</v>
      </c>
      <c r="FT68" s="12">
        <v>0</v>
      </c>
      <c r="FU68" s="13"/>
      <c r="FV68" s="12">
        <v>0</v>
      </c>
      <c r="FW68" s="12">
        <v>0</v>
      </c>
      <c r="FX68" s="12">
        <v>0</v>
      </c>
      <c r="FY68" s="12">
        <v>0</v>
      </c>
      <c r="FZ68" s="13"/>
      <c r="GA68" s="12">
        <v>0</v>
      </c>
      <c r="GB68" s="12">
        <v>0</v>
      </c>
      <c r="GC68" s="12">
        <v>0</v>
      </c>
      <c r="GD68" s="12">
        <v>0</v>
      </c>
      <c r="GE68" s="13"/>
      <c r="GF68" s="12">
        <v>0</v>
      </c>
      <c r="GG68" s="12">
        <v>0</v>
      </c>
      <c r="GH68" s="12">
        <v>0</v>
      </c>
      <c r="GI68" s="12">
        <v>0</v>
      </c>
      <c r="GJ68" s="13"/>
      <c r="GK68" s="12">
        <v>0</v>
      </c>
      <c r="GL68" s="12">
        <v>0</v>
      </c>
      <c r="GM68" s="12">
        <v>0</v>
      </c>
      <c r="GN68" s="12">
        <v>0</v>
      </c>
      <c r="GO68" s="13"/>
      <c r="GP68" s="12">
        <v>0</v>
      </c>
      <c r="GQ68" s="12">
        <v>0</v>
      </c>
      <c r="GR68" s="12">
        <v>0</v>
      </c>
      <c r="GS68" s="12">
        <v>0</v>
      </c>
      <c r="GT68" s="13"/>
      <c r="GU68" s="12">
        <v>0</v>
      </c>
      <c r="GV68" s="12">
        <v>0</v>
      </c>
      <c r="GW68" s="12">
        <v>0</v>
      </c>
      <c r="GX68" s="12">
        <v>0</v>
      </c>
      <c r="GY68" s="13"/>
      <c r="GZ68" s="12">
        <v>0</v>
      </c>
      <c r="HA68" s="12">
        <v>0</v>
      </c>
      <c r="HB68" s="12">
        <v>0</v>
      </c>
      <c r="HC68" s="12">
        <v>0</v>
      </c>
      <c r="HD68" s="13"/>
      <c r="HE68" s="12">
        <v>0</v>
      </c>
      <c r="HF68" s="12">
        <v>0</v>
      </c>
      <c r="HG68" s="12">
        <v>0</v>
      </c>
      <c r="HH68" s="12">
        <v>0</v>
      </c>
      <c r="HI68" s="13"/>
      <c r="HJ68" s="12">
        <v>0</v>
      </c>
      <c r="HK68" s="12">
        <v>0</v>
      </c>
      <c r="HL68" s="12">
        <v>0</v>
      </c>
      <c r="HM68" s="12">
        <v>0</v>
      </c>
      <c r="HN68" s="13"/>
      <c r="HO68" s="12">
        <v>0</v>
      </c>
      <c r="HP68" s="12">
        <v>0</v>
      </c>
      <c r="HQ68" s="12">
        <v>0</v>
      </c>
      <c r="HR68" s="12">
        <v>0</v>
      </c>
      <c r="HS68" s="13"/>
      <c r="HT68" s="12">
        <v>0</v>
      </c>
      <c r="HU68" s="12">
        <v>0</v>
      </c>
      <c r="HV68" s="12">
        <v>0</v>
      </c>
      <c r="HW68" s="12">
        <v>0</v>
      </c>
      <c r="HX68" s="13"/>
      <c r="HY68" s="12">
        <v>0</v>
      </c>
      <c r="HZ68" s="12">
        <v>0</v>
      </c>
      <c r="IA68" s="12">
        <v>0</v>
      </c>
      <c r="IB68" s="12">
        <v>0</v>
      </c>
      <c r="IC68" s="13"/>
      <c r="ID68" s="12">
        <v>0</v>
      </c>
      <c r="IE68" s="12">
        <v>0</v>
      </c>
      <c r="IF68" s="12">
        <v>0</v>
      </c>
      <c r="IG68" s="12">
        <v>0</v>
      </c>
      <c r="IH68" s="13"/>
      <c r="II68" s="12">
        <v>0</v>
      </c>
      <c r="IJ68" s="12">
        <v>0</v>
      </c>
      <c r="IK68" s="12">
        <v>0</v>
      </c>
      <c r="IL68" s="12">
        <v>0</v>
      </c>
      <c r="IM68" s="13"/>
      <c r="IN68" s="12">
        <v>0</v>
      </c>
      <c r="IO68" s="12">
        <v>0</v>
      </c>
      <c r="IP68" s="12">
        <v>0</v>
      </c>
      <c r="IQ68" s="12">
        <v>0</v>
      </c>
      <c r="IR68" s="13"/>
      <c r="IS68" s="12">
        <v>0</v>
      </c>
      <c r="IT68" s="12">
        <v>0</v>
      </c>
      <c r="IU68" s="12">
        <v>0</v>
      </c>
      <c r="IV68" s="12">
        <v>0</v>
      </c>
      <c r="IW68" s="13"/>
      <c r="IX68" s="12">
        <v>0</v>
      </c>
      <c r="IY68" s="12">
        <v>0</v>
      </c>
      <c r="IZ68" s="12">
        <v>0</v>
      </c>
      <c r="JA68" s="12">
        <v>0</v>
      </c>
      <c r="JB68" s="13"/>
    </row>
    <row r="69" spans="1:262" hidden="1">
      <c r="A69" s="205" t="s">
        <v>52</v>
      </c>
      <c r="B69" s="205"/>
      <c r="C69" s="15">
        <v>0</v>
      </c>
      <c r="D69" s="15">
        <v>0</v>
      </c>
      <c r="E69" s="15">
        <v>0</v>
      </c>
      <c r="F69" s="15">
        <v>0</v>
      </c>
      <c r="G69" s="13"/>
      <c r="H69" s="15">
        <v>0</v>
      </c>
      <c r="I69" s="15">
        <v>0</v>
      </c>
      <c r="J69" s="15">
        <v>0</v>
      </c>
      <c r="K69" s="15">
        <v>0</v>
      </c>
      <c r="L69" s="13"/>
      <c r="M69" s="15">
        <v>0</v>
      </c>
      <c r="N69" s="15">
        <v>0</v>
      </c>
      <c r="O69" s="15">
        <v>0</v>
      </c>
      <c r="P69" s="15">
        <v>0</v>
      </c>
      <c r="Q69" s="13"/>
      <c r="R69" s="15">
        <v>0</v>
      </c>
      <c r="S69" s="15">
        <v>0</v>
      </c>
      <c r="T69" s="15">
        <v>0</v>
      </c>
      <c r="U69" s="15">
        <v>0</v>
      </c>
      <c r="V69" s="13"/>
      <c r="W69" s="15">
        <v>0</v>
      </c>
      <c r="X69" s="15">
        <v>0</v>
      </c>
      <c r="Y69" s="15">
        <v>0</v>
      </c>
      <c r="Z69" s="15">
        <v>0</v>
      </c>
      <c r="AA69" s="13"/>
      <c r="AB69" s="15">
        <v>0</v>
      </c>
      <c r="AC69" s="15">
        <v>0</v>
      </c>
      <c r="AD69" s="15">
        <v>0</v>
      </c>
      <c r="AE69" s="15">
        <v>0</v>
      </c>
      <c r="AF69" s="13"/>
      <c r="AG69" s="15">
        <v>0</v>
      </c>
      <c r="AH69" s="15">
        <v>0</v>
      </c>
      <c r="AI69" s="15">
        <v>0</v>
      </c>
      <c r="AJ69" s="15">
        <v>0</v>
      </c>
      <c r="AK69" s="13"/>
      <c r="AL69" s="15">
        <v>0</v>
      </c>
      <c r="AM69" s="15">
        <v>0</v>
      </c>
      <c r="AN69" s="15">
        <v>0</v>
      </c>
      <c r="AO69" s="15">
        <v>0</v>
      </c>
      <c r="AP69" s="13"/>
      <c r="AQ69" s="15">
        <v>0</v>
      </c>
      <c r="AR69" s="15">
        <v>0</v>
      </c>
      <c r="AS69" s="15">
        <v>0</v>
      </c>
      <c r="AT69" s="15">
        <v>0</v>
      </c>
      <c r="AU69" s="13"/>
      <c r="AV69" s="15">
        <v>0</v>
      </c>
      <c r="AW69" s="15">
        <v>0</v>
      </c>
      <c r="AX69" s="15">
        <v>0</v>
      </c>
      <c r="AY69" s="15">
        <v>0</v>
      </c>
      <c r="AZ69" s="13"/>
      <c r="BA69" s="15">
        <v>0</v>
      </c>
      <c r="BB69" s="15">
        <v>0</v>
      </c>
      <c r="BC69" s="15">
        <v>0</v>
      </c>
      <c r="BD69" s="15">
        <v>0</v>
      </c>
      <c r="BE69" s="13"/>
      <c r="BF69" s="15">
        <v>0</v>
      </c>
      <c r="BG69" s="15">
        <v>0</v>
      </c>
      <c r="BH69" s="15">
        <v>0</v>
      </c>
      <c r="BI69" s="15">
        <v>0</v>
      </c>
      <c r="BJ69" s="13"/>
      <c r="BK69" s="15">
        <v>0</v>
      </c>
      <c r="BL69" s="15">
        <v>0</v>
      </c>
      <c r="BM69" s="15">
        <v>0</v>
      </c>
      <c r="BN69" s="15">
        <v>0</v>
      </c>
      <c r="BO69" s="13"/>
      <c r="BP69" s="15">
        <v>0</v>
      </c>
      <c r="BQ69" s="15">
        <v>0</v>
      </c>
      <c r="BR69" s="15">
        <v>0</v>
      </c>
      <c r="BS69" s="15">
        <v>0</v>
      </c>
      <c r="BT69" s="13"/>
      <c r="BU69" s="15">
        <v>0</v>
      </c>
      <c r="BV69" s="15">
        <v>0</v>
      </c>
      <c r="BW69" s="15">
        <v>0</v>
      </c>
      <c r="BX69" s="15">
        <v>0</v>
      </c>
      <c r="BY69" s="13"/>
      <c r="BZ69" s="15">
        <v>0</v>
      </c>
      <c r="CA69" s="15">
        <v>0</v>
      </c>
      <c r="CB69" s="15">
        <v>0</v>
      </c>
      <c r="CC69" s="15">
        <v>0</v>
      </c>
      <c r="CD69" s="13"/>
      <c r="CE69" s="15">
        <v>0</v>
      </c>
      <c r="CF69" s="15">
        <v>0</v>
      </c>
      <c r="CG69" s="15">
        <v>0</v>
      </c>
      <c r="CH69" s="15">
        <v>0</v>
      </c>
      <c r="CI69" s="13"/>
      <c r="CJ69" s="15">
        <v>0</v>
      </c>
      <c r="CK69" s="15">
        <v>0</v>
      </c>
      <c r="CL69" s="15">
        <v>0</v>
      </c>
      <c r="CM69" s="15">
        <v>0</v>
      </c>
      <c r="CN69" s="13"/>
      <c r="CO69" s="15">
        <v>0</v>
      </c>
      <c r="CP69" s="15">
        <v>0</v>
      </c>
      <c r="CQ69" s="15">
        <v>0</v>
      </c>
      <c r="CR69" s="15">
        <v>0</v>
      </c>
      <c r="CS69" s="13"/>
      <c r="CT69" s="15">
        <v>0</v>
      </c>
      <c r="CU69" s="15">
        <v>0</v>
      </c>
      <c r="CV69" s="15">
        <v>0</v>
      </c>
      <c r="CW69" s="15">
        <v>0</v>
      </c>
      <c r="CX69" s="13"/>
      <c r="CY69" s="15">
        <v>0</v>
      </c>
      <c r="CZ69" s="15">
        <v>0</v>
      </c>
      <c r="DA69" s="15">
        <v>0</v>
      </c>
      <c r="DB69" s="15">
        <v>0</v>
      </c>
      <c r="DC69" s="13"/>
      <c r="DD69" s="15">
        <v>0</v>
      </c>
      <c r="DE69" s="15">
        <v>0</v>
      </c>
      <c r="DF69" s="15">
        <v>0</v>
      </c>
      <c r="DG69" s="15">
        <v>0</v>
      </c>
      <c r="DH69" s="13"/>
      <c r="DI69" s="15">
        <v>0</v>
      </c>
      <c r="DJ69" s="15">
        <v>0</v>
      </c>
      <c r="DK69" s="15">
        <v>0</v>
      </c>
      <c r="DL69" s="15">
        <v>0</v>
      </c>
      <c r="DM69" s="13"/>
      <c r="DN69" s="15">
        <v>0</v>
      </c>
      <c r="DO69" s="15">
        <v>0</v>
      </c>
      <c r="DP69" s="15">
        <v>0</v>
      </c>
      <c r="DQ69" s="15">
        <v>0</v>
      </c>
      <c r="DR69" s="13"/>
      <c r="DS69" s="15">
        <v>0</v>
      </c>
      <c r="DT69" s="15">
        <v>0</v>
      </c>
      <c r="DU69" s="15">
        <v>0</v>
      </c>
      <c r="DV69" s="15">
        <v>0</v>
      </c>
      <c r="DW69" s="13"/>
      <c r="DX69" s="15">
        <v>0</v>
      </c>
      <c r="DY69" s="15">
        <v>0</v>
      </c>
      <c r="DZ69" s="15">
        <v>0</v>
      </c>
      <c r="EA69" s="15">
        <v>0</v>
      </c>
      <c r="EB69" s="13"/>
      <c r="EC69" s="15">
        <v>4500</v>
      </c>
      <c r="ED69" s="15">
        <v>225000</v>
      </c>
      <c r="EE69" s="15">
        <v>0</v>
      </c>
      <c r="EF69" s="15">
        <v>225000</v>
      </c>
      <c r="EG69" s="13"/>
      <c r="EH69" s="15">
        <v>1008000</v>
      </c>
      <c r="EI69" s="15">
        <v>3024000</v>
      </c>
      <c r="EJ69" s="15">
        <v>0</v>
      </c>
      <c r="EK69" s="15">
        <v>3024000</v>
      </c>
      <c r="EL69" s="13"/>
      <c r="EM69" s="15">
        <v>0</v>
      </c>
      <c r="EN69" s="15">
        <v>0</v>
      </c>
      <c r="EO69" s="15">
        <v>0</v>
      </c>
      <c r="EP69" s="15">
        <v>0</v>
      </c>
      <c r="EQ69" s="13"/>
      <c r="ER69" s="15">
        <v>126239843</v>
      </c>
      <c r="ES69" s="15">
        <v>2300000</v>
      </c>
      <c r="ET69" s="15">
        <v>0</v>
      </c>
      <c r="EU69" s="15">
        <v>2300000</v>
      </c>
      <c r="EV69" s="13"/>
      <c r="EW69" s="15">
        <v>0</v>
      </c>
      <c r="EX69" s="15">
        <v>0</v>
      </c>
      <c r="EY69" s="15">
        <v>0</v>
      </c>
      <c r="EZ69" s="15">
        <v>0</v>
      </c>
      <c r="FA69" s="13"/>
      <c r="FB69" s="15">
        <v>0</v>
      </c>
      <c r="FC69" s="15">
        <v>570000</v>
      </c>
      <c r="FD69" s="15">
        <v>0</v>
      </c>
      <c r="FE69" s="15">
        <v>570000</v>
      </c>
      <c r="FF69" s="13"/>
      <c r="FG69" s="15">
        <v>0</v>
      </c>
      <c r="FH69" s="15">
        <v>0</v>
      </c>
      <c r="FI69" s="15">
        <v>0</v>
      </c>
      <c r="FJ69" s="15">
        <v>0</v>
      </c>
      <c r="FK69" s="13"/>
      <c r="FL69" s="15">
        <v>534</v>
      </c>
      <c r="FM69" s="15">
        <v>2136000</v>
      </c>
      <c r="FN69" s="15">
        <v>0</v>
      </c>
      <c r="FO69" s="15">
        <v>2136000</v>
      </c>
      <c r="FP69" s="13"/>
      <c r="FQ69" s="15">
        <v>0</v>
      </c>
      <c r="FR69" s="15">
        <v>0</v>
      </c>
      <c r="FS69" s="15">
        <v>0</v>
      </c>
      <c r="FT69" s="15">
        <v>0</v>
      </c>
      <c r="FU69" s="13"/>
      <c r="FV69" s="15">
        <v>0</v>
      </c>
      <c r="FW69" s="15">
        <v>0</v>
      </c>
      <c r="FX69" s="15">
        <v>0</v>
      </c>
      <c r="FY69" s="15">
        <v>0</v>
      </c>
      <c r="FZ69" s="13"/>
      <c r="GA69" s="15">
        <v>0</v>
      </c>
      <c r="GB69" s="15">
        <v>0</v>
      </c>
      <c r="GC69" s="15">
        <v>0</v>
      </c>
      <c r="GD69" s="15">
        <v>0</v>
      </c>
      <c r="GE69" s="13"/>
      <c r="GF69" s="15">
        <v>5093</v>
      </c>
      <c r="GG69" s="15">
        <v>5093000</v>
      </c>
      <c r="GH69" s="15">
        <v>0</v>
      </c>
      <c r="GI69" s="15">
        <v>5093000</v>
      </c>
      <c r="GJ69" s="13"/>
      <c r="GK69" s="15">
        <v>38</v>
      </c>
      <c r="GL69" s="15">
        <v>499999.8</v>
      </c>
      <c r="GM69" s="15">
        <v>0</v>
      </c>
      <c r="GN69" s="15">
        <v>499999.8</v>
      </c>
      <c r="GO69" s="13"/>
      <c r="GP69" s="15">
        <v>0</v>
      </c>
      <c r="GQ69" s="15">
        <v>0</v>
      </c>
      <c r="GR69" s="15">
        <v>0</v>
      </c>
      <c r="GS69" s="15">
        <v>0</v>
      </c>
      <c r="GT69" s="13"/>
      <c r="GU69" s="15">
        <v>0</v>
      </c>
      <c r="GV69" s="15">
        <v>0</v>
      </c>
      <c r="GW69" s="15">
        <v>0</v>
      </c>
      <c r="GX69" s="15">
        <v>0</v>
      </c>
      <c r="GY69" s="13"/>
      <c r="GZ69" s="15">
        <v>0</v>
      </c>
      <c r="HA69" s="15">
        <v>0</v>
      </c>
      <c r="HB69" s="15">
        <v>0</v>
      </c>
      <c r="HC69" s="15">
        <v>0</v>
      </c>
      <c r="HD69" s="13"/>
      <c r="HE69" s="15">
        <v>0</v>
      </c>
      <c r="HF69" s="15">
        <v>0</v>
      </c>
      <c r="HG69" s="15">
        <v>0</v>
      </c>
      <c r="HH69" s="15">
        <v>0</v>
      </c>
      <c r="HI69" s="13"/>
      <c r="HJ69" s="15">
        <v>0</v>
      </c>
      <c r="HK69" s="15">
        <v>0</v>
      </c>
      <c r="HL69" s="15">
        <v>0</v>
      </c>
      <c r="HM69" s="15">
        <v>0</v>
      </c>
      <c r="HN69" s="13"/>
      <c r="HO69" s="15">
        <v>0</v>
      </c>
      <c r="HP69" s="15">
        <v>0</v>
      </c>
      <c r="HQ69" s="15">
        <v>0</v>
      </c>
      <c r="HR69" s="15">
        <v>0</v>
      </c>
      <c r="HS69" s="13"/>
      <c r="HT69" s="15">
        <v>0</v>
      </c>
      <c r="HU69" s="15">
        <v>0</v>
      </c>
      <c r="HV69" s="15">
        <v>0</v>
      </c>
      <c r="HW69" s="15">
        <v>0</v>
      </c>
      <c r="HX69" s="13"/>
      <c r="HY69" s="15">
        <v>0</v>
      </c>
      <c r="HZ69" s="15">
        <v>0</v>
      </c>
      <c r="IA69" s="15">
        <v>0</v>
      </c>
      <c r="IB69" s="15">
        <v>0</v>
      </c>
      <c r="IC69" s="13"/>
      <c r="ID69" s="15">
        <v>0</v>
      </c>
      <c r="IE69" s="15">
        <v>0</v>
      </c>
      <c r="IF69" s="15">
        <v>0</v>
      </c>
      <c r="IG69" s="15">
        <v>0</v>
      </c>
      <c r="IH69" s="13"/>
      <c r="II69" s="15">
        <v>0</v>
      </c>
      <c r="IJ69" s="15">
        <v>0</v>
      </c>
      <c r="IK69" s="15">
        <v>0</v>
      </c>
      <c r="IL69" s="15">
        <v>0</v>
      </c>
      <c r="IM69" s="13"/>
      <c r="IN69" s="15">
        <v>0</v>
      </c>
      <c r="IO69" s="15">
        <v>0</v>
      </c>
      <c r="IP69" s="15">
        <v>0</v>
      </c>
      <c r="IQ69" s="15">
        <v>0</v>
      </c>
      <c r="IR69" s="13"/>
      <c r="IS69" s="15">
        <v>0</v>
      </c>
      <c r="IT69" s="15">
        <v>0</v>
      </c>
      <c r="IU69" s="15">
        <v>0</v>
      </c>
      <c r="IV69" s="15">
        <v>0</v>
      </c>
      <c r="IW69" s="13"/>
      <c r="IX69" s="15">
        <v>0</v>
      </c>
      <c r="IY69" s="15">
        <v>13847999.800000001</v>
      </c>
      <c r="IZ69" s="15">
        <v>0</v>
      </c>
      <c r="JA69" s="15">
        <v>13847999.800000001</v>
      </c>
      <c r="JB69" s="13"/>
    </row>
    <row r="70" spans="1:262" hidden="1">
      <c r="A70" s="206" t="s">
        <v>53</v>
      </c>
      <c r="B70" s="206"/>
      <c r="C70" s="16">
        <v>0</v>
      </c>
      <c r="D70" s="16">
        <v>114999.99999999999</v>
      </c>
      <c r="E70" s="16">
        <v>0</v>
      </c>
      <c r="F70" s="16">
        <v>114999.99999999999</v>
      </c>
      <c r="G70" s="13"/>
      <c r="H70" s="16">
        <v>0</v>
      </c>
      <c r="I70" s="16">
        <v>45000000</v>
      </c>
      <c r="J70" s="16">
        <v>0</v>
      </c>
      <c r="K70" s="16">
        <v>45000000</v>
      </c>
      <c r="L70" s="13"/>
      <c r="M70" s="16">
        <v>0</v>
      </c>
      <c r="N70" s="16">
        <v>11571000</v>
      </c>
      <c r="O70" s="16">
        <v>0</v>
      </c>
      <c r="P70" s="16">
        <v>11571000</v>
      </c>
      <c r="Q70" s="13"/>
      <c r="R70" s="16">
        <v>0</v>
      </c>
      <c r="S70" s="16">
        <v>500460.00000000006</v>
      </c>
      <c r="T70" s="16">
        <v>0</v>
      </c>
      <c r="U70" s="16">
        <v>500460.00000000006</v>
      </c>
      <c r="V70" s="13"/>
      <c r="W70" s="16">
        <v>0</v>
      </c>
      <c r="X70" s="16">
        <v>1498000</v>
      </c>
      <c r="Y70" s="16">
        <v>0</v>
      </c>
      <c r="Z70" s="16">
        <v>1498000</v>
      </c>
      <c r="AA70" s="13"/>
      <c r="AB70" s="16">
        <v>0</v>
      </c>
      <c r="AC70" s="16">
        <v>60000</v>
      </c>
      <c r="AD70" s="16">
        <v>0</v>
      </c>
      <c r="AE70" s="16">
        <v>60000</v>
      </c>
      <c r="AF70" s="13"/>
      <c r="AG70" s="16">
        <v>0</v>
      </c>
      <c r="AH70" s="16">
        <v>5695000</v>
      </c>
      <c r="AI70" s="16">
        <v>0</v>
      </c>
      <c r="AJ70" s="16">
        <v>5695000</v>
      </c>
      <c r="AK70" s="13"/>
      <c r="AL70" s="16">
        <v>0</v>
      </c>
      <c r="AM70" s="16">
        <v>202000</v>
      </c>
      <c r="AN70" s="16">
        <v>0</v>
      </c>
      <c r="AO70" s="16">
        <v>202000</v>
      </c>
      <c r="AP70" s="13"/>
      <c r="AQ70" s="16">
        <v>0</v>
      </c>
      <c r="AR70" s="16">
        <v>16240000</v>
      </c>
      <c r="AS70" s="16">
        <v>0</v>
      </c>
      <c r="AT70" s="16">
        <v>16240000</v>
      </c>
      <c r="AU70" s="13"/>
      <c r="AV70" s="16">
        <v>0</v>
      </c>
      <c r="AW70" s="16">
        <v>11999944</v>
      </c>
      <c r="AX70" s="16">
        <v>0</v>
      </c>
      <c r="AY70" s="16">
        <v>11999944</v>
      </c>
      <c r="AZ70" s="13"/>
      <c r="BA70" s="16">
        <v>0</v>
      </c>
      <c r="BB70" s="16">
        <v>4484000</v>
      </c>
      <c r="BC70" s="16">
        <v>0</v>
      </c>
      <c r="BD70" s="16">
        <v>4484000</v>
      </c>
      <c r="BE70" s="13"/>
      <c r="BF70" s="16">
        <v>0</v>
      </c>
      <c r="BG70" s="16">
        <v>170100</v>
      </c>
      <c r="BH70" s="16">
        <v>0</v>
      </c>
      <c r="BI70" s="16">
        <v>170100</v>
      </c>
      <c r="BJ70" s="13"/>
      <c r="BK70" s="16">
        <v>0</v>
      </c>
      <c r="BL70" s="16">
        <v>1994131.8640000003</v>
      </c>
      <c r="BM70" s="16">
        <v>0</v>
      </c>
      <c r="BN70" s="16">
        <v>1994131.8640000003</v>
      </c>
      <c r="BO70" s="13"/>
      <c r="BP70" s="16">
        <v>0</v>
      </c>
      <c r="BQ70" s="16">
        <v>5695000</v>
      </c>
      <c r="BR70" s="16">
        <v>0</v>
      </c>
      <c r="BS70" s="16">
        <v>5695000</v>
      </c>
      <c r="BT70" s="13"/>
      <c r="BU70" s="16">
        <v>0</v>
      </c>
      <c r="BV70" s="16">
        <v>3696000</v>
      </c>
      <c r="BW70" s="16">
        <v>0</v>
      </c>
      <c r="BX70" s="16">
        <v>3696000</v>
      </c>
      <c r="BY70" s="13"/>
      <c r="BZ70" s="16">
        <v>0</v>
      </c>
      <c r="CA70" s="16">
        <v>2341000</v>
      </c>
      <c r="CB70" s="16">
        <v>0</v>
      </c>
      <c r="CC70" s="16">
        <v>2341000</v>
      </c>
      <c r="CD70" s="13"/>
      <c r="CE70" s="16">
        <v>0</v>
      </c>
      <c r="CF70" s="16">
        <v>4000000</v>
      </c>
      <c r="CG70" s="16">
        <v>0</v>
      </c>
      <c r="CH70" s="16">
        <v>4000000</v>
      </c>
      <c r="CI70" s="13"/>
      <c r="CJ70" s="16">
        <v>0</v>
      </c>
      <c r="CK70" s="16">
        <v>2043000</v>
      </c>
      <c r="CL70" s="16">
        <v>0</v>
      </c>
      <c r="CM70" s="16">
        <v>2043000</v>
      </c>
      <c r="CN70" s="13"/>
      <c r="CO70" s="16">
        <v>0</v>
      </c>
      <c r="CP70" s="16">
        <v>5034000</v>
      </c>
      <c r="CQ70" s="16">
        <v>0</v>
      </c>
      <c r="CR70" s="16">
        <v>5034000</v>
      </c>
      <c r="CS70" s="13"/>
      <c r="CT70" s="16">
        <v>0</v>
      </c>
      <c r="CU70" s="16">
        <v>2488320</v>
      </c>
      <c r="CV70" s="16">
        <v>0</v>
      </c>
      <c r="CW70" s="16">
        <v>2488320</v>
      </c>
      <c r="CX70" s="13"/>
      <c r="CY70" s="16">
        <v>0</v>
      </c>
      <c r="CZ70" s="16">
        <v>500000</v>
      </c>
      <c r="DA70" s="16">
        <v>0</v>
      </c>
      <c r="DB70" s="16">
        <v>500000</v>
      </c>
      <c r="DC70" s="13"/>
      <c r="DD70" s="16">
        <v>0</v>
      </c>
      <c r="DE70" s="16">
        <v>29982044.100000001</v>
      </c>
      <c r="DF70" s="16">
        <v>0</v>
      </c>
      <c r="DG70" s="16">
        <v>29982044.100000001</v>
      </c>
      <c r="DH70" s="13"/>
      <c r="DI70" s="16">
        <v>0</v>
      </c>
      <c r="DJ70" s="16">
        <v>2095000</v>
      </c>
      <c r="DK70" s="16">
        <v>0</v>
      </c>
      <c r="DL70" s="16">
        <v>2095000</v>
      </c>
      <c r="DM70" s="13"/>
      <c r="DN70" s="16">
        <v>0</v>
      </c>
      <c r="DO70" s="16">
        <v>1386000</v>
      </c>
      <c r="DP70" s="16">
        <v>0</v>
      </c>
      <c r="DQ70" s="16">
        <v>1386000</v>
      </c>
      <c r="DR70" s="13"/>
      <c r="DS70" s="16">
        <v>0</v>
      </c>
      <c r="DT70" s="16">
        <v>11333000</v>
      </c>
      <c r="DU70" s="16">
        <v>0</v>
      </c>
      <c r="DV70" s="16">
        <v>11333000</v>
      </c>
      <c r="DW70" s="13"/>
      <c r="DX70" s="16">
        <v>0</v>
      </c>
      <c r="DY70" s="16">
        <v>33000</v>
      </c>
      <c r="DZ70" s="16">
        <v>0</v>
      </c>
      <c r="EA70" s="16">
        <v>33000</v>
      </c>
      <c r="EB70" s="13"/>
      <c r="EC70" s="16">
        <v>0</v>
      </c>
      <c r="ED70" s="16">
        <v>0</v>
      </c>
      <c r="EE70" s="16">
        <v>0</v>
      </c>
      <c r="EF70" s="16">
        <v>0</v>
      </c>
      <c r="EG70" s="13"/>
      <c r="EH70" s="16">
        <v>0</v>
      </c>
      <c r="EI70" s="16">
        <v>0</v>
      </c>
      <c r="EJ70" s="16">
        <v>0</v>
      </c>
      <c r="EK70" s="16">
        <v>0</v>
      </c>
      <c r="EL70" s="13"/>
      <c r="EM70" s="16">
        <v>0</v>
      </c>
      <c r="EN70" s="16">
        <v>60000000</v>
      </c>
      <c r="EO70" s="16">
        <v>0</v>
      </c>
      <c r="EP70" s="16">
        <v>60000000</v>
      </c>
      <c r="EQ70" s="13"/>
      <c r="ER70" s="16">
        <v>0</v>
      </c>
      <c r="ES70" s="16">
        <v>200000</v>
      </c>
      <c r="ET70" s="16">
        <v>0</v>
      </c>
      <c r="EU70" s="16">
        <v>200000</v>
      </c>
      <c r="EV70" s="13"/>
      <c r="EW70" s="16">
        <v>0</v>
      </c>
      <c r="EX70" s="16">
        <v>825000</v>
      </c>
      <c r="EY70" s="16">
        <v>0</v>
      </c>
      <c r="EZ70" s="16">
        <v>825000</v>
      </c>
      <c r="FA70" s="13"/>
      <c r="FB70" s="16">
        <v>0</v>
      </c>
      <c r="FC70" s="16">
        <v>190000</v>
      </c>
      <c r="FD70" s="16">
        <v>0</v>
      </c>
      <c r="FE70" s="16">
        <v>190000</v>
      </c>
      <c r="FF70" s="13"/>
      <c r="FG70" s="16">
        <v>0</v>
      </c>
      <c r="FH70" s="16">
        <v>138000</v>
      </c>
      <c r="FI70" s="16">
        <v>0</v>
      </c>
      <c r="FJ70" s="16">
        <v>138000</v>
      </c>
      <c r="FK70" s="13"/>
      <c r="FL70" s="16">
        <v>0</v>
      </c>
      <c r="FM70" s="16">
        <v>2124000</v>
      </c>
      <c r="FN70" s="16">
        <v>0</v>
      </c>
      <c r="FO70" s="16">
        <v>2124000</v>
      </c>
      <c r="FP70" s="13"/>
      <c r="FQ70" s="16">
        <v>0</v>
      </c>
      <c r="FR70" s="16">
        <v>4430000</v>
      </c>
      <c r="FS70" s="16">
        <v>0</v>
      </c>
      <c r="FT70" s="16">
        <v>4430000</v>
      </c>
      <c r="FU70" s="13"/>
      <c r="FV70" s="16">
        <v>0</v>
      </c>
      <c r="FW70" s="16">
        <v>20160000</v>
      </c>
      <c r="FX70" s="16">
        <v>0</v>
      </c>
      <c r="FY70" s="16">
        <v>20160000</v>
      </c>
      <c r="FZ70" s="13"/>
      <c r="GA70" s="16">
        <v>0</v>
      </c>
      <c r="GB70" s="16">
        <v>12640000</v>
      </c>
      <c r="GC70" s="16">
        <v>0</v>
      </c>
      <c r="GD70" s="16">
        <v>12640000</v>
      </c>
      <c r="GE70" s="13"/>
      <c r="GF70" s="16">
        <v>0</v>
      </c>
      <c r="GG70" s="16">
        <v>20407000</v>
      </c>
      <c r="GH70" s="16">
        <v>0</v>
      </c>
      <c r="GI70" s="16">
        <v>20407000</v>
      </c>
      <c r="GJ70" s="13"/>
      <c r="GK70" s="16">
        <v>0</v>
      </c>
      <c r="GL70" s="16">
        <v>0.20000000001164153</v>
      </c>
      <c r="GM70" s="16">
        <v>0</v>
      </c>
      <c r="GN70" s="16">
        <v>0.20000000001164153</v>
      </c>
      <c r="GO70" s="13"/>
      <c r="GP70" s="16">
        <v>0</v>
      </c>
      <c r="GQ70" s="16">
        <v>300000</v>
      </c>
      <c r="GR70" s="16">
        <v>0</v>
      </c>
      <c r="GS70" s="16">
        <v>300000</v>
      </c>
      <c r="GT70" s="13"/>
      <c r="GU70" s="16">
        <v>0</v>
      </c>
      <c r="GV70" s="16">
        <v>380000</v>
      </c>
      <c r="GW70" s="16">
        <v>0</v>
      </c>
      <c r="GX70" s="16">
        <v>380000</v>
      </c>
      <c r="GY70" s="13"/>
      <c r="GZ70" s="16">
        <v>0</v>
      </c>
      <c r="HA70" s="16">
        <v>0</v>
      </c>
      <c r="HB70" s="16">
        <v>0</v>
      </c>
      <c r="HC70" s="16">
        <v>0</v>
      </c>
      <c r="HD70" s="13"/>
      <c r="HE70" s="16">
        <v>0</v>
      </c>
      <c r="HF70" s="16">
        <v>0</v>
      </c>
      <c r="HG70" s="16">
        <v>0</v>
      </c>
      <c r="HH70" s="16">
        <v>0</v>
      </c>
      <c r="HI70" s="13"/>
      <c r="HJ70" s="16">
        <v>0</v>
      </c>
      <c r="HK70" s="16">
        <v>0</v>
      </c>
      <c r="HL70" s="16">
        <v>0</v>
      </c>
      <c r="HM70" s="16">
        <v>0</v>
      </c>
      <c r="HN70" s="13"/>
      <c r="HO70" s="16">
        <v>0</v>
      </c>
      <c r="HP70" s="16">
        <v>0</v>
      </c>
      <c r="HQ70" s="16">
        <v>0</v>
      </c>
      <c r="HR70" s="16">
        <v>0</v>
      </c>
      <c r="HS70" s="13"/>
      <c r="HT70" s="16">
        <v>0</v>
      </c>
      <c r="HU70" s="16">
        <v>0</v>
      </c>
      <c r="HV70" s="16">
        <v>0</v>
      </c>
      <c r="HW70" s="16">
        <v>0</v>
      </c>
      <c r="HX70" s="13"/>
      <c r="HY70" s="16">
        <v>0</v>
      </c>
      <c r="HZ70" s="16">
        <v>0</v>
      </c>
      <c r="IA70" s="16">
        <v>0</v>
      </c>
      <c r="IB70" s="16">
        <v>0</v>
      </c>
      <c r="IC70" s="13"/>
      <c r="ID70" s="16">
        <v>0</v>
      </c>
      <c r="IE70" s="16">
        <v>0</v>
      </c>
      <c r="IF70" s="16">
        <v>0</v>
      </c>
      <c r="IG70" s="16">
        <v>0</v>
      </c>
      <c r="IH70" s="13"/>
      <c r="II70" s="16">
        <v>0</v>
      </c>
      <c r="IJ70" s="16">
        <v>0</v>
      </c>
      <c r="IK70" s="16">
        <v>0</v>
      </c>
      <c r="IL70" s="16">
        <v>0</v>
      </c>
      <c r="IM70" s="13"/>
      <c r="IN70" s="16">
        <v>0</v>
      </c>
      <c r="IO70" s="16">
        <v>0</v>
      </c>
      <c r="IP70" s="16">
        <v>0</v>
      </c>
      <c r="IQ70" s="16">
        <v>0</v>
      </c>
      <c r="IR70" s="13"/>
      <c r="IS70" s="16">
        <v>0</v>
      </c>
      <c r="IT70" s="16">
        <v>0</v>
      </c>
      <c r="IU70" s="16">
        <v>0</v>
      </c>
      <c r="IV70" s="16">
        <v>0</v>
      </c>
      <c r="IW70" s="13"/>
      <c r="IX70" s="16">
        <v>0</v>
      </c>
      <c r="IY70" s="16">
        <v>291950000.16399997</v>
      </c>
      <c r="IZ70" s="16">
        <v>0</v>
      </c>
      <c r="JA70" s="16">
        <v>291950000.16399997</v>
      </c>
      <c r="JB70" s="13"/>
    </row>
    <row r="71" spans="1:262" hidden="1">
      <c r="A71" s="204" t="s">
        <v>54</v>
      </c>
      <c r="B71" s="204"/>
      <c r="C71" s="17">
        <v>0</v>
      </c>
      <c r="D71" s="17">
        <v>114999.99999999999</v>
      </c>
      <c r="E71" s="17">
        <v>0</v>
      </c>
      <c r="F71" s="17">
        <v>114999.99999999999</v>
      </c>
      <c r="G71" s="13"/>
      <c r="H71" s="17">
        <v>0</v>
      </c>
      <c r="I71" s="17">
        <v>45000000</v>
      </c>
      <c r="J71" s="17">
        <v>0</v>
      </c>
      <c r="K71" s="17">
        <v>45000000</v>
      </c>
      <c r="L71" s="13"/>
      <c r="M71" s="17">
        <v>0</v>
      </c>
      <c r="N71" s="17">
        <v>11571000</v>
      </c>
      <c r="O71" s="17">
        <v>0</v>
      </c>
      <c r="P71" s="17">
        <v>11571000</v>
      </c>
      <c r="Q71" s="13"/>
      <c r="R71" s="17">
        <v>0</v>
      </c>
      <c r="S71" s="17">
        <v>500460.00000000006</v>
      </c>
      <c r="T71" s="17">
        <v>0</v>
      </c>
      <c r="U71" s="17">
        <v>500460.00000000006</v>
      </c>
      <c r="V71" s="13"/>
      <c r="W71" s="17">
        <v>0</v>
      </c>
      <c r="X71" s="17">
        <v>1498000</v>
      </c>
      <c r="Y71" s="17">
        <v>0</v>
      </c>
      <c r="Z71" s="17">
        <v>1498000</v>
      </c>
      <c r="AA71" s="13"/>
      <c r="AB71" s="17">
        <v>0</v>
      </c>
      <c r="AC71" s="17">
        <v>60000</v>
      </c>
      <c r="AD71" s="17">
        <v>0</v>
      </c>
      <c r="AE71" s="17">
        <v>60000</v>
      </c>
      <c r="AF71" s="13"/>
      <c r="AG71" s="17">
        <v>0</v>
      </c>
      <c r="AH71" s="17">
        <v>5695000</v>
      </c>
      <c r="AI71" s="17">
        <v>0</v>
      </c>
      <c r="AJ71" s="17">
        <v>5695000</v>
      </c>
      <c r="AK71" s="13"/>
      <c r="AL71" s="17">
        <v>0</v>
      </c>
      <c r="AM71" s="17">
        <v>202000</v>
      </c>
      <c r="AN71" s="17">
        <v>0</v>
      </c>
      <c r="AO71" s="17">
        <v>202000</v>
      </c>
      <c r="AP71" s="13"/>
      <c r="AQ71" s="17">
        <v>0</v>
      </c>
      <c r="AR71" s="17">
        <v>16240000</v>
      </c>
      <c r="AS71" s="17">
        <v>0</v>
      </c>
      <c r="AT71" s="17">
        <v>16240000</v>
      </c>
      <c r="AU71" s="13"/>
      <c r="AV71" s="17">
        <v>0</v>
      </c>
      <c r="AW71" s="17">
        <v>11999944</v>
      </c>
      <c r="AX71" s="17">
        <v>0</v>
      </c>
      <c r="AY71" s="17">
        <v>11999944</v>
      </c>
      <c r="AZ71" s="13"/>
      <c r="BA71" s="17">
        <v>0</v>
      </c>
      <c r="BB71" s="17">
        <v>4484000</v>
      </c>
      <c r="BC71" s="17">
        <v>0</v>
      </c>
      <c r="BD71" s="17">
        <v>4484000</v>
      </c>
      <c r="BE71" s="13"/>
      <c r="BF71" s="17">
        <v>0</v>
      </c>
      <c r="BG71" s="17">
        <v>170100</v>
      </c>
      <c r="BH71" s="17">
        <v>0</v>
      </c>
      <c r="BI71" s="17">
        <v>170100</v>
      </c>
      <c r="BJ71" s="13"/>
      <c r="BK71" s="17">
        <v>0</v>
      </c>
      <c r="BL71" s="17">
        <v>1994131.8640000003</v>
      </c>
      <c r="BM71" s="17">
        <v>0</v>
      </c>
      <c r="BN71" s="17">
        <v>1994131.8640000003</v>
      </c>
      <c r="BO71" s="13"/>
      <c r="BP71" s="17">
        <v>0</v>
      </c>
      <c r="BQ71" s="17">
        <v>5695000</v>
      </c>
      <c r="BR71" s="17">
        <v>0</v>
      </c>
      <c r="BS71" s="17">
        <v>5695000</v>
      </c>
      <c r="BT71" s="13"/>
      <c r="BU71" s="17">
        <v>0</v>
      </c>
      <c r="BV71" s="17">
        <v>3696000</v>
      </c>
      <c r="BW71" s="17">
        <v>0</v>
      </c>
      <c r="BX71" s="17">
        <v>3696000</v>
      </c>
      <c r="BY71" s="13"/>
      <c r="BZ71" s="17">
        <v>0</v>
      </c>
      <c r="CA71" s="17">
        <v>2341000</v>
      </c>
      <c r="CB71" s="17">
        <v>0</v>
      </c>
      <c r="CC71" s="17">
        <v>2341000</v>
      </c>
      <c r="CD71" s="13"/>
      <c r="CE71" s="17">
        <v>0</v>
      </c>
      <c r="CF71" s="17">
        <v>4000000</v>
      </c>
      <c r="CG71" s="17">
        <v>0</v>
      </c>
      <c r="CH71" s="17">
        <v>4000000</v>
      </c>
      <c r="CI71" s="13"/>
      <c r="CJ71" s="17">
        <v>0</v>
      </c>
      <c r="CK71" s="17">
        <v>2043000</v>
      </c>
      <c r="CL71" s="17">
        <v>0</v>
      </c>
      <c r="CM71" s="17">
        <v>2043000</v>
      </c>
      <c r="CN71" s="13"/>
      <c r="CO71" s="17">
        <v>0</v>
      </c>
      <c r="CP71" s="17">
        <v>5034000</v>
      </c>
      <c r="CQ71" s="17">
        <v>0</v>
      </c>
      <c r="CR71" s="17">
        <v>5034000</v>
      </c>
      <c r="CS71" s="13"/>
      <c r="CT71" s="17">
        <v>0</v>
      </c>
      <c r="CU71" s="17">
        <v>2488320</v>
      </c>
      <c r="CV71" s="17">
        <v>0</v>
      </c>
      <c r="CW71" s="17">
        <v>2488320</v>
      </c>
      <c r="CX71" s="13"/>
      <c r="CY71" s="17">
        <v>0</v>
      </c>
      <c r="CZ71" s="17">
        <v>500000</v>
      </c>
      <c r="DA71" s="17">
        <v>0</v>
      </c>
      <c r="DB71" s="17">
        <v>500000</v>
      </c>
      <c r="DC71" s="13"/>
      <c r="DD71" s="17">
        <v>0</v>
      </c>
      <c r="DE71" s="17">
        <v>29982044.100000001</v>
      </c>
      <c r="DF71" s="17">
        <v>0</v>
      </c>
      <c r="DG71" s="17">
        <v>29982044.100000001</v>
      </c>
      <c r="DH71" s="13"/>
      <c r="DI71" s="17">
        <v>0</v>
      </c>
      <c r="DJ71" s="17">
        <v>2095000</v>
      </c>
      <c r="DK71" s="17">
        <v>0</v>
      </c>
      <c r="DL71" s="17">
        <v>2095000</v>
      </c>
      <c r="DM71" s="13"/>
      <c r="DN71" s="17">
        <v>0</v>
      </c>
      <c r="DO71" s="17">
        <v>1386000</v>
      </c>
      <c r="DP71" s="17">
        <v>0</v>
      </c>
      <c r="DQ71" s="17">
        <v>1386000</v>
      </c>
      <c r="DR71" s="13"/>
      <c r="DS71" s="17">
        <v>0</v>
      </c>
      <c r="DT71" s="17">
        <v>11333000</v>
      </c>
      <c r="DU71" s="17">
        <v>0</v>
      </c>
      <c r="DV71" s="17">
        <v>11333000</v>
      </c>
      <c r="DW71" s="13"/>
      <c r="DX71" s="17">
        <v>0</v>
      </c>
      <c r="DY71" s="17">
        <v>33000</v>
      </c>
      <c r="DZ71" s="17">
        <v>0</v>
      </c>
      <c r="EA71" s="17">
        <v>33000</v>
      </c>
      <c r="EB71" s="13"/>
      <c r="EC71" s="17">
        <v>4500</v>
      </c>
      <c r="ED71" s="17">
        <v>225000</v>
      </c>
      <c r="EE71" s="17">
        <v>0</v>
      </c>
      <c r="EF71" s="17">
        <v>225000</v>
      </c>
      <c r="EG71" s="13"/>
      <c r="EH71" s="17">
        <v>1008000</v>
      </c>
      <c r="EI71" s="17">
        <v>3024000</v>
      </c>
      <c r="EJ71" s="17">
        <v>0</v>
      </c>
      <c r="EK71" s="17">
        <v>3024000</v>
      </c>
      <c r="EL71" s="13"/>
      <c r="EM71" s="17">
        <v>0</v>
      </c>
      <c r="EN71" s="17">
        <v>60000000</v>
      </c>
      <c r="EO71" s="17">
        <v>0</v>
      </c>
      <c r="EP71" s="17">
        <v>60000000</v>
      </c>
      <c r="EQ71" s="13"/>
      <c r="ER71" s="17">
        <v>126239843</v>
      </c>
      <c r="ES71" s="17">
        <v>2500000</v>
      </c>
      <c r="ET71" s="17">
        <v>0</v>
      </c>
      <c r="EU71" s="17">
        <v>2500000</v>
      </c>
      <c r="EV71" s="13"/>
      <c r="EW71" s="17">
        <v>0</v>
      </c>
      <c r="EX71" s="17">
        <v>825000</v>
      </c>
      <c r="EY71" s="17">
        <v>0</v>
      </c>
      <c r="EZ71" s="17">
        <v>825000</v>
      </c>
      <c r="FA71" s="13"/>
      <c r="FB71" s="17">
        <v>0</v>
      </c>
      <c r="FC71" s="17">
        <v>760000</v>
      </c>
      <c r="FD71" s="17">
        <v>0</v>
      </c>
      <c r="FE71" s="17">
        <v>760000</v>
      </c>
      <c r="FF71" s="13"/>
      <c r="FG71" s="17">
        <v>0</v>
      </c>
      <c r="FH71" s="17">
        <v>138000</v>
      </c>
      <c r="FI71" s="17">
        <v>0</v>
      </c>
      <c r="FJ71" s="17">
        <v>138000</v>
      </c>
      <c r="FK71" s="13"/>
      <c r="FL71" s="17">
        <v>534</v>
      </c>
      <c r="FM71" s="17">
        <v>4260000</v>
      </c>
      <c r="FN71" s="17">
        <v>0</v>
      </c>
      <c r="FO71" s="17">
        <v>4260000</v>
      </c>
      <c r="FP71" s="13"/>
      <c r="FQ71" s="17">
        <v>0</v>
      </c>
      <c r="FR71" s="17">
        <v>4430000</v>
      </c>
      <c r="FS71" s="17">
        <v>0</v>
      </c>
      <c r="FT71" s="17">
        <v>4430000</v>
      </c>
      <c r="FU71" s="13"/>
      <c r="FV71" s="17">
        <v>0</v>
      </c>
      <c r="FW71" s="17">
        <v>20160000</v>
      </c>
      <c r="FX71" s="17">
        <v>0</v>
      </c>
      <c r="FY71" s="17">
        <v>20160000</v>
      </c>
      <c r="FZ71" s="13"/>
      <c r="GA71" s="17">
        <v>0</v>
      </c>
      <c r="GB71" s="17">
        <v>12640000</v>
      </c>
      <c r="GC71" s="17">
        <v>0</v>
      </c>
      <c r="GD71" s="17">
        <v>12640000</v>
      </c>
      <c r="GE71" s="13"/>
      <c r="GF71" s="17">
        <v>5093</v>
      </c>
      <c r="GG71" s="17">
        <v>25500000</v>
      </c>
      <c r="GH71" s="17">
        <v>0</v>
      </c>
      <c r="GI71" s="17">
        <v>25500000</v>
      </c>
      <c r="GJ71" s="13"/>
      <c r="GK71" s="17">
        <v>38</v>
      </c>
      <c r="GL71" s="17">
        <v>500000</v>
      </c>
      <c r="GM71" s="17">
        <v>0</v>
      </c>
      <c r="GN71" s="17">
        <v>500000</v>
      </c>
      <c r="GO71" s="13"/>
      <c r="GP71" s="17">
        <v>0</v>
      </c>
      <c r="GQ71" s="17">
        <v>300000</v>
      </c>
      <c r="GR71" s="17">
        <v>0</v>
      </c>
      <c r="GS71" s="17">
        <v>300000</v>
      </c>
      <c r="GT71" s="13"/>
      <c r="GU71" s="17">
        <v>0</v>
      </c>
      <c r="GV71" s="17">
        <v>380000</v>
      </c>
      <c r="GW71" s="17">
        <v>0</v>
      </c>
      <c r="GX71" s="17">
        <v>380000</v>
      </c>
      <c r="GY71" s="13"/>
      <c r="GZ71" s="17">
        <v>0</v>
      </c>
      <c r="HA71" s="17">
        <v>0</v>
      </c>
      <c r="HB71" s="17">
        <v>0</v>
      </c>
      <c r="HC71" s="17">
        <v>0</v>
      </c>
      <c r="HD71" s="13"/>
      <c r="HE71" s="17">
        <v>0</v>
      </c>
      <c r="HF71" s="17">
        <v>0</v>
      </c>
      <c r="HG71" s="17">
        <v>0</v>
      </c>
      <c r="HH71" s="17">
        <v>0</v>
      </c>
      <c r="HI71" s="13"/>
      <c r="HJ71" s="17">
        <v>0</v>
      </c>
      <c r="HK71" s="17">
        <v>0</v>
      </c>
      <c r="HL71" s="17">
        <v>0</v>
      </c>
      <c r="HM71" s="17">
        <v>0</v>
      </c>
      <c r="HN71" s="13"/>
      <c r="HO71" s="17">
        <v>0</v>
      </c>
      <c r="HP71" s="17">
        <v>0</v>
      </c>
      <c r="HQ71" s="17">
        <v>0</v>
      </c>
      <c r="HR71" s="17">
        <v>0</v>
      </c>
      <c r="HS71" s="13"/>
      <c r="HT71" s="17">
        <v>0</v>
      </c>
      <c r="HU71" s="17">
        <v>0</v>
      </c>
      <c r="HV71" s="17">
        <v>0</v>
      </c>
      <c r="HW71" s="17">
        <v>0</v>
      </c>
      <c r="HX71" s="13"/>
      <c r="HY71" s="17">
        <v>0</v>
      </c>
      <c r="HZ71" s="17">
        <v>0</v>
      </c>
      <c r="IA71" s="17">
        <v>0</v>
      </c>
      <c r="IB71" s="17">
        <v>0</v>
      </c>
      <c r="IC71" s="13"/>
      <c r="ID71" s="17">
        <v>0</v>
      </c>
      <c r="IE71" s="17">
        <v>0</v>
      </c>
      <c r="IF71" s="17">
        <v>0</v>
      </c>
      <c r="IG71" s="17">
        <v>0</v>
      </c>
      <c r="IH71" s="13"/>
      <c r="II71" s="17">
        <v>0</v>
      </c>
      <c r="IJ71" s="17">
        <v>0</v>
      </c>
      <c r="IK71" s="17">
        <v>0</v>
      </c>
      <c r="IL71" s="17">
        <v>0</v>
      </c>
      <c r="IM71" s="13"/>
      <c r="IN71" s="17">
        <v>0</v>
      </c>
      <c r="IO71" s="17">
        <v>0</v>
      </c>
      <c r="IP71" s="17">
        <v>0</v>
      </c>
      <c r="IQ71" s="17">
        <v>0</v>
      </c>
      <c r="IR71" s="13"/>
      <c r="IS71" s="17">
        <v>0</v>
      </c>
      <c r="IT71" s="17">
        <v>0</v>
      </c>
      <c r="IU71" s="17">
        <v>0</v>
      </c>
      <c r="IV71" s="17">
        <v>0</v>
      </c>
      <c r="IW71" s="13"/>
      <c r="IX71" s="17">
        <v>0</v>
      </c>
      <c r="IY71" s="17">
        <v>305797999.96399999</v>
      </c>
      <c r="IZ71" s="17">
        <v>0</v>
      </c>
      <c r="JA71" s="17">
        <v>305797999.96399999</v>
      </c>
      <c r="JB71" s="13"/>
    </row>
    <row r="72" spans="1:262">
      <c r="A72" s="142">
        <v>1</v>
      </c>
      <c r="B72" s="135" t="s">
        <v>1888</v>
      </c>
      <c r="K72" s="18"/>
      <c r="P72" s="18"/>
      <c r="U72" s="18"/>
      <c r="Z72" s="18"/>
      <c r="AE72" s="18"/>
      <c r="AJ72" s="18"/>
      <c r="AO72" s="18"/>
      <c r="AT72" s="18"/>
      <c r="AY72" s="18"/>
      <c r="BD72" s="18"/>
      <c r="BI72" s="18"/>
      <c r="BN72" s="18"/>
      <c r="BS72" s="18"/>
      <c r="BX72" s="18"/>
      <c r="CC72" s="18"/>
      <c r="CH72" s="18"/>
      <c r="CM72" s="18"/>
      <c r="CR72" s="18"/>
      <c r="CW72" s="18"/>
      <c r="DB72" s="18"/>
      <c r="DG72" s="18"/>
      <c r="DL72" s="18"/>
      <c r="DQ72" s="18"/>
      <c r="DV72" s="18"/>
      <c r="EA72" s="18"/>
      <c r="EC72" s="18"/>
      <c r="EF72" s="18"/>
      <c r="EK72" s="18"/>
      <c r="EP72" s="18"/>
      <c r="EU72" s="18"/>
      <c r="EZ72" s="18"/>
      <c r="FE72" s="18"/>
      <c r="FJ72" s="18"/>
      <c r="FO72" s="18"/>
      <c r="FT72" s="18"/>
      <c r="FY72" s="18"/>
      <c r="GD72" s="18"/>
      <c r="GI72" s="18"/>
      <c r="GN72" s="18"/>
      <c r="GS72" s="18"/>
      <c r="GX72" s="18"/>
      <c r="IX72" s="12">
        <f t="shared" ref="IX72:IX102" si="1">EC72+EH72+ER72+FB72+FL72+GF72+GK72</f>
        <v>0</v>
      </c>
      <c r="IY72" s="12">
        <f t="shared" ref="IY72:IY102" si="2">ED72+EI72+ES72+FC72+FM72+GG72+GL72</f>
        <v>0</v>
      </c>
      <c r="IZ72" s="12">
        <f t="shared" ref="IZ72:IZ102" si="3">EE72+EJ72+ET72+FD72+FN72+GH72+GM72</f>
        <v>0</v>
      </c>
      <c r="JA72" s="12">
        <f t="shared" ref="JA72:JA102" si="4">EF72+EK72+EU72+FE72+FO72+GI72+GN72</f>
        <v>0</v>
      </c>
    </row>
    <row r="73" spans="1:262">
      <c r="A73" s="142">
        <v>2</v>
      </c>
      <c r="B73" s="135" t="s">
        <v>1889</v>
      </c>
      <c r="IX73" s="12">
        <f t="shared" si="1"/>
        <v>0</v>
      </c>
      <c r="IY73" s="12">
        <f t="shared" si="2"/>
        <v>0</v>
      </c>
      <c r="IZ73" s="12">
        <f t="shared" si="3"/>
        <v>0</v>
      </c>
      <c r="JA73" s="12">
        <f t="shared" si="4"/>
        <v>0</v>
      </c>
    </row>
    <row r="74" spans="1:262">
      <c r="A74" s="142">
        <v>3</v>
      </c>
      <c r="B74" s="135" t="s">
        <v>1890</v>
      </c>
      <c r="D74" s="19"/>
      <c r="E74" s="19"/>
      <c r="F74" s="19"/>
      <c r="IX74" s="12">
        <f t="shared" si="1"/>
        <v>0</v>
      </c>
      <c r="IY74" s="12">
        <f t="shared" si="2"/>
        <v>0</v>
      </c>
      <c r="IZ74" s="12">
        <f t="shared" si="3"/>
        <v>0</v>
      </c>
      <c r="JA74" s="12">
        <f t="shared" si="4"/>
        <v>0</v>
      </c>
    </row>
    <row r="75" spans="1:262">
      <c r="A75" s="142">
        <v>4</v>
      </c>
      <c r="B75" s="135" t="s">
        <v>1891</v>
      </c>
      <c r="IX75" s="12">
        <f t="shared" si="1"/>
        <v>0</v>
      </c>
      <c r="IY75" s="12">
        <f t="shared" si="2"/>
        <v>0</v>
      </c>
      <c r="IZ75" s="12">
        <f t="shared" si="3"/>
        <v>0</v>
      </c>
      <c r="JA75" s="12">
        <f t="shared" si="4"/>
        <v>0</v>
      </c>
    </row>
    <row r="76" spans="1:262">
      <c r="A76" s="142">
        <v>5</v>
      </c>
      <c r="B76" s="135" t="s">
        <v>1892</v>
      </c>
      <c r="IX76" s="12">
        <f t="shared" si="1"/>
        <v>0</v>
      </c>
      <c r="IY76" s="12">
        <f t="shared" si="2"/>
        <v>0</v>
      </c>
      <c r="IZ76" s="12">
        <f t="shared" si="3"/>
        <v>0</v>
      </c>
      <c r="JA76" s="12">
        <f t="shared" si="4"/>
        <v>0</v>
      </c>
    </row>
    <row r="77" spans="1:262">
      <c r="A77" s="142">
        <v>6</v>
      </c>
      <c r="B77" s="135" t="s">
        <v>1893</v>
      </c>
      <c r="IX77" s="12">
        <f t="shared" si="1"/>
        <v>0</v>
      </c>
      <c r="IY77" s="12">
        <f t="shared" si="2"/>
        <v>0</v>
      </c>
      <c r="IZ77" s="12">
        <f t="shared" si="3"/>
        <v>0</v>
      </c>
      <c r="JA77" s="12">
        <f t="shared" si="4"/>
        <v>0</v>
      </c>
    </row>
    <row r="78" spans="1:262">
      <c r="A78" s="142">
        <v>7</v>
      </c>
      <c r="B78" s="135" t="s">
        <v>1894</v>
      </c>
      <c r="IX78" s="12">
        <f t="shared" si="1"/>
        <v>0</v>
      </c>
      <c r="IY78" s="12">
        <f t="shared" si="2"/>
        <v>0</v>
      </c>
      <c r="IZ78" s="12">
        <f t="shared" si="3"/>
        <v>0</v>
      </c>
      <c r="JA78" s="12">
        <f t="shared" si="4"/>
        <v>0</v>
      </c>
    </row>
    <row r="79" spans="1:262">
      <c r="A79" s="142">
        <v>8</v>
      </c>
      <c r="B79" s="135" t="s">
        <v>1895</v>
      </c>
      <c r="IX79" s="12">
        <f t="shared" si="1"/>
        <v>0</v>
      </c>
      <c r="IY79" s="12">
        <f t="shared" si="2"/>
        <v>0</v>
      </c>
      <c r="IZ79" s="12">
        <f t="shared" si="3"/>
        <v>0</v>
      </c>
      <c r="JA79" s="12">
        <f t="shared" si="4"/>
        <v>0</v>
      </c>
    </row>
    <row r="80" spans="1:262">
      <c r="A80" s="142">
        <v>9</v>
      </c>
      <c r="B80" s="135" t="s">
        <v>1896</v>
      </c>
      <c r="IX80" s="12">
        <f t="shared" si="1"/>
        <v>0</v>
      </c>
      <c r="IY80" s="12">
        <f t="shared" si="2"/>
        <v>0</v>
      </c>
      <c r="IZ80" s="12">
        <f t="shared" si="3"/>
        <v>0</v>
      </c>
      <c r="JA80" s="12">
        <f t="shared" si="4"/>
        <v>0</v>
      </c>
    </row>
    <row r="81" spans="1:261">
      <c r="A81" s="142">
        <v>10</v>
      </c>
      <c r="B81" s="135" t="s">
        <v>1897</v>
      </c>
      <c r="IX81" s="12">
        <f t="shared" si="1"/>
        <v>0</v>
      </c>
      <c r="IY81" s="12">
        <f t="shared" si="2"/>
        <v>0</v>
      </c>
      <c r="IZ81" s="12">
        <f t="shared" si="3"/>
        <v>0</v>
      </c>
      <c r="JA81" s="12">
        <f t="shared" si="4"/>
        <v>0</v>
      </c>
    </row>
    <row r="82" spans="1:261">
      <c r="A82" s="142">
        <v>11</v>
      </c>
      <c r="B82" s="135" t="s">
        <v>1898</v>
      </c>
      <c r="IX82" s="12">
        <f t="shared" si="1"/>
        <v>0</v>
      </c>
      <c r="IY82" s="12">
        <f t="shared" si="2"/>
        <v>0</v>
      </c>
      <c r="IZ82" s="12">
        <f t="shared" si="3"/>
        <v>0</v>
      </c>
      <c r="JA82" s="12">
        <f t="shared" si="4"/>
        <v>0</v>
      </c>
    </row>
    <row r="83" spans="1:261">
      <c r="A83" s="142">
        <v>12</v>
      </c>
      <c r="B83" s="135" t="s">
        <v>1899</v>
      </c>
      <c r="IX83" s="12">
        <f t="shared" si="1"/>
        <v>0</v>
      </c>
      <c r="IY83" s="12">
        <f t="shared" si="2"/>
        <v>0</v>
      </c>
      <c r="IZ83" s="12">
        <f t="shared" si="3"/>
        <v>0</v>
      </c>
      <c r="JA83" s="12">
        <f t="shared" si="4"/>
        <v>0</v>
      </c>
    </row>
    <row r="84" spans="1:261">
      <c r="A84" s="142">
        <v>13</v>
      </c>
      <c r="B84" s="135" t="s">
        <v>1900</v>
      </c>
      <c r="IX84" s="12">
        <f t="shared" si="1"/>
        <v>0</v>
      </c>
      <c r="IY84" s="12">
        <f t="shared" si="2"/>
        <v>0</v>
      </c>
      <c r="IZ84" s="12">
        <f t="shared" si="3"/>
        <v>0</v>
      </c>
      <c r="JA84" s="12">
        <f t="shared" si="4"/>
        <v>0</v>
      </c>
    </row>
    <row r="85" spans="1:261">
      <c r="A85" s="142">
        <v>14</v>
      </c>
      <c r="B85" s="135" t="s">
        <v>1901</v>
      </c>
      <c r="IX85" s="12">
        <f t="shared" si="1"/>
        <v>0</v>
      </c>
      <c r="IY85" s="12">
        <f t="shared" si="2"/>
        <v>0</v>
      </c>
      <c r="IZ85" s="12">
        <f t="shared" si="3"/>
        <v>0</v>
      </c>
      <c r="JA85" s="12">
        <f t="shared" si="4"/>
        <v>0</v>
      </c>
    </row>
    <row r="86" spans="1:261">
      <c r="A86" s="142">
        <v>15</v>
      </c>
      <c r="B86" s="135" t="s">
        <v>1902</v>
      </c>
      <c r="IX86" s="12">
        <f t="shared" si="1"/>
        <v>0</v>
      </c>
      <c r="IY86" s="12">
        <f t="shared" si="2"/>
        <v>0</v>
      </c>
      <c r="IZ86" s="12">
        <f t="shared" si="3"/>
        <v>0</v>
      </c>
      <c r="JA86" s="12">
        <f t="shared" si="4"/>
        <v>0</v>
      </c>
    </row>
    <row r="87" spans="1:261">
      <c r="A87" s="142">
        <v>16</v>
      </c>
      <c r="B87" s="135" t="s">
        <v>1903</v>
      </c>
      <c r="IX87" s="12">
        <f t="shared" si="1"/>
        <v>0</v>
      </c>
      <c r="IY87" s="12">
        <f t="shared" si="2"/>
        <v>0</v>
      </c>
      <c r="IZ87" s="12">
        <f t="shared" si="3"/>
        <v>0</v>
      </c>
      <c r="JA87" s="12">
        <f t="shared" si="4"/>
        <v>0</v>
      </c>
    </row>
    <row r="88" spans="1:261">
      <c r="A88" s="142">
        <v>17</v>
      </c>
      <c r="B88" s="135" t="s">
        <v>1904</v>
      </c>
      <c r="IX88" s="12">
        <f t="shared" si="1"/>
        <v>0</v>
      </c>
      <c r="IY88" s="12">
        <f t="shared" si="2"/>
        <v>0</v>
      </c>
      <c r="IZ88" s="12">
        <f t="shared" si="3"/>
        <v>0</v>
      </c>
      <c r="JA88" s="12">
        <f t="shared" si="4"/>
        <v>0</v>
      </c>
    </row>
    <row r="89" spans="1:261">
      <c r="A89" s="142">
        <v>18</v>
      </c>
      <c r="B89" s="135" t="s">
        <v>1905</v>
      </c>
      <c r="IX89" s="12">
        <f t="shared" si="1"/>
        <v>0</v>
      </c>
      <c r="IY89" s="12">
        <f t="shared" si="2"/>
        <v>0</v>
      </c>
      <c r="IZ89" s="12">
        <f t="shared" si="3"/>
        <v>0</v>
      </c>
      <c r="JA89" s="12">
        <f t="shared" si="4"/>
        <v>0</v>
      </c>
    </row>
    <row r="90" spans="1:261">
      <c r="A90" s="142">
        <v>19</v>
      </c>
      <c r="B90" s="135" t="s">
        <v>1906</v>
      </c>
      <c r="IX90" s="12">
        <f t="shared" si="1"/>
        <v>0</v>
      </c>
      <c r="IY90" s="12">
        <f t="shared" si="2"/>
        <v>0</v>
      </c>
      <c r="IZ90" s="12">
        <f t="shared" si="3"/>
        <v>0</v>
      </c>
      <c r="JA90" s="12">
        <f t="shared" si="4"/>
        <v>0</v>
      </c>
    </row>
    <row r="91" spans="1:261">
      <c r="A91" s="142">
        <v>20</v>
      </c>
      <c r="B91" s="135" t="s">
        <v>1907</v>
      </c>
      <c r="IX91" s="12">
        <f t="shared" si="1"/>
        <v>0</v>
      </c>
      <c r="IY91" s="12">
        <f t="shared" si="2"/>
        <v>0</v>
      </c>
      <c r="IZ91" s="12">
        <f t="shared" si="3"/>
        <v>0</v>
      </c>
      <c r="JA91" s="12">
        <f t="shared" si="4"/>
        <v>0</v>
      </c>
    </row>
    <row r="92" spans="1:261">
      <c r="A92" s="142">
        <v>21</v>
      </c>
      <c r="B92" s="135" t="s">
        <v>1908</v>
      </c>
      <c r="IX92" s="12">
        <f t="shared" si="1"/>
        <v>0</v>
      </c>
      <c r="IY92" s="12">
        <f t="shared" si="2"/>
        <v>0</v>
      </c>
      <c r="IZ92" s="12">
        <f t="shared" si="3"/>
        <v>0</v>
      </c>
      <c r="JA92" s="12">
        <f t="shared" si="4"/>
        <v>0</v>
      </c>
    </row>
    <row r="93" spans="1:261">
      <c r="A93" s="142">
        <v>22</v>
      </c>
      <c r="B93" s="135" t="s">
        <v>1909</v>
      </c>
      <c r="IX93" s="12">
        <f t="shared" si="1"/>
        <v>0</v>
      </c>
      <c r="IY93" s="12">
        <f t="shared" si="2"/>
        <v>0</v>
      </c>
      <c r="IZ93" s="12">
        <f t="shared" si="3"/>
        <v>0</v>
      </c>
      <c r="JA93" s="12">
        <f t="shared" si="4"/>
        <v>0</v>
      </c>
    </row>
    <row r="94" spans="1:261">
      <c r="A94" s="142">
        <v>23</v>
      </c>
      <c r="B94" s="135" t="s">
        <v>1910</v>
      </c>
      <c r="IX94" s="12">
        <f t="shared" si="1"/>
        <v>0</v>
      </c>
      <c r="IY94" s="12">
        <f t="shared" si="2"/>
        <v>0</v>
      </c>
      <c r="IZ94" s="12">
        <f t="shared" si="3"/>
        <v>0</v>
      </c>
      <c r="JA94" s="12">
        <f t="shared" si="4"/>
        <v>0</v>
      </c>
    </row>
    <row r="95" spans="1:261">
      <c r="A95" s="142">
        <v>24</v>
      </c>
      <c r="B95" s="135" t="s">
        <v>1911</v>
      </c>
      <c r="IX95" s="12">
        <f t="shared" si="1"/>
        <v>0</v>
      </c>
      <c r="IY95" s="12">
        <f t="shared" si="2"/>
        <v>0</v>
      </c>
      <c r="IZ95" s="12">
        <f t="shared" si="3"/>
        <v>0</v>
      </c>
      <c r="JA95" s="12">
        <f t="shared" si="4"/>
        <v>0</v>
      </c>
    </row>
    <row r="96" spans="1:261">
      <c r="A96" s="142">
        <v>25</v>
      </c>
      <c r="B96" s="135" t="s">
        <v>1912</v>
      </c>
      <c r="IX96" s="12">
        <f t="shared" si="1"/>
        <v>0</v>
      </c>
      <c r="IY96" s="12">
        <f t="shared" si="2"/>
        <v>0</v>
      </c>
      <c r="IZ96" s="12">
        <f t="shared" si="3"/>
        <v>0</v>
      </c>
      <c r="JA96" s="12">
        <f t="shared" si="4"/>
        <v>0</v>
      </c>
    </row>
    <row r="97" spans="1:261">
      <c r="A97" s="142">
        <v>26</v>
      </c>
      <c r="B97" s="135" t="s">
        <v>1913</v>
      </c>
      <c r="IX97" s="12">
        <f t="shared" si="1"/>
        <v>0</v>
      </c>
      <c r="IY97" s="12">
        <f t="shared" si="2"/>
        <v>0</v>
      </c>
      <c r="IZ97" s="12">
        <f t="shared" si="3"/>
        <v>0</v>
      </c>
      <c r="JA97" s="12">
        <f t="shared" si="4"/>
        <v>0</v>
      </c>
    </row>
    <row r="98" spans="1:261">
      <c r="A98" s="142">
        <v>27</v>
      </c>
      <c r="B98" s="135" t="s">
        <v>1914</v>
      </c>
      <c r="IX98" s="12">
        <f t="shared" si="1"/>
        <v>0</v>
      </c>
      <c r="IY98" s="12">
        <f t="shared" si="2"/>
        <v>0</v>
      </c>
      <c r="IZ98" s="12">
        <f t="shared" si="3"/>
        <v>0</v>
      </c>
      <c r="JA98" s="12">
        <f t="shared" si="4"/>
        <v>0</v>
      </c>
    </row>
    <row r="99" spans="1:261">
      <c r="A99" s="142">
        <v>28</v>
      </c>
      <c r="B99" s="135" t="s">
        <v>1915</v>
      </c>
      <c r="IX99" s="12">
        <f t="shared" si="1"/>
        <v>0</v>
      </c>
      <c r="IY99" s="12">
        <f t="shared" si="2"/>
        <v>0</v>
      </c>
      <c r="IZ99" s="12">
        <f t="shared" si="3"/>
        <v>0</v>
      </c>
      <c r="JA99" s="12">
        <f t="shared" si="4"/>
        <v>0</v>
      </c>
    </row>
    <row r="100" spans="1:261">
      <c r="A100" s="142">
        <v>29</v>
      </c>
      <c r="B100" s="135" t="s">
        <v>1916</v>
      </c>
      <c r="IX100" s="12">
        <f t="shared" si="1"/>
        <v>0</v>
      </c>
      <c r="IY100" s="12">
        <f t="shared" si="2"/>
        <v>0</v>
      </c>
      <c r="IZ100" s="12">
        <f t="shared" si="3"/>
        <v>0</v>
      </c>
      <c r="JA100" s="12">
        <f t="shared" si="4"/>
        <v>0</v>
      </c>
    </row>
    <row r="101" spans="1:261">
      <c r="A101" s="142">
        <v>31</v>
      </c>
      <c r="B101" s="135" t="s">
        <v>1917</v>
      </c>
      <c r="IX101" s="12">
        <f t="shared" si="1"/>
        <v>0</v>
      </c>
      <c r="IY101" s="12">
        <f t="shared" si="2"/>
        <v>0</v>
      </c>
      <c r="IZ101" s="12">
        <f t="shared" si="3"/>
        <v>0</v>
      </c>
      <c r="JA101" s="12">
        <f t="shared" si="4"/>
        <v>0</v>
      </c>
    </row>
    <row r="102" spans="1:261">
      <c r="A102" s="142">
        <v>31</v>
      </c>
      <c r="B102" s="135" t="s">
        <v>1918</v>
      </c>
      <c r="IX102" s="12">
        <f t="shared" si="1"/>
        <v>0</v>
      </c>
      <c r="IY102" s="12">
        <f t="shared" si="2"/>
        <v>0</v>
      </c>
      <c r="IZ102" s="12">
        <f t="shared" si="3"/>
        <v>0</v>
      </c>
      <c r="JA102" s="12">
        <f t="shared" si="4"/>
        <v>0</v>
      </c>
    </row>
    <row r="103" spans="1:261" s="155" customFormat="1">
      <c r="A103" s="143">
        <v>32</v>
      </c>
      <c r="B103" s="137" t="s">
        <v>52</v>
      </c>
      <c r="C103" s="137">
        <f>SUM(C72:C102)</f>
        <v>0</v>
      </c>
      <c r="D103" s="137">
        <f>SUM(D72:D102)</f>
        <v>0</v>
      </c>
      <c r="E103" s="137">
        <f>SUM(E72:E102)</f>
        <v>0</v>
      </c>
      <c r="F103" s="137">
        <f>SUM(F72:F102)</f>
        <v>0</v>
      </c>
      <c r="H103" s="137">
        <f>SUM(H72:H102)</f>
        <v>0</v>
      </c>
      <c r="I103" s="137">
        <f>SUM(I72:I102)</f>
        <v>0</v>
      </c>
      <c r="J103" s="137">
        <f>SUM(J72:J102)</f>
        <v>0</v>
      </c>
      <c r="K103" s="137">
        <f>SUM(K72:K102)</f>
        <v>0</v>
      </c>
      <c r="M103" s="137">
        <f>SUM(M72:M102)</f>
        <v>0</v>
      </c>
      <c r="N103" s="137">
        <f>SUM(N72:N102)</f>
        <v>0</v>
      </c>
      <c r="O103" s="137">
        <f>SUM(O72:O102)</f>
        <v>0</v>
      </c>
      <c r="P103" s="137">
        <f>SUM(P72:P102)</f>
        <v>0</v>
      </c>
      <c r="R103" s="137">
        <f>SUM(R72:R102)</f>
        <v>0</v>
      </c>
      <c r="S103" s="137">
        <f>SUM(S72:S102)</f>
        <v>0</v>
      </c>
      <c r="T103" s="137">
        <f>SUM(T72:T102)</f>
        <v>0</v>
      </c>
      <c r="U103" s="137">
        <f>SUM(U72:U102)</f>
        <v>0</v>
      </c>
      <c r="W103" s="137">
        <f>SUM(W72:W102)</f>
        <v>0</v>
      </c>
      <c r="X103" s="137">
        <f>SUM(X72:X102)</f>
        <v>0</v>
      </c>
      <c r="Y103" s="137">
        <f>SUM(Y72:Y102)</f>
        <v>0</v>
      </c>
      <c r="Z103" s="137">
        <f>SUM(Z72:Z102)</f>
        <v>0</v>
      </c>
      <c r="AB103" s="137">
        <f>SUM(AB72:AB102)</f>
        <v>0</v>
      </c>
      <c r="AC103" s="137">
        <f>SUM(AC72:AC102)</f>
        <v>0</v>
      </c>
      <c r="AD103" s="137">
        <f>SUM(AD72:AD102)</f>
        <v>0</v>
      </c>
      <c r="AE103" s="137">
        <f>SUM(AE72:AE102)</f>
        <v>0</v>
      </c>
      <c r="AG103" s="137">
        <f>SUM(AG72:AG102)</f>
        <v>0</v>
      </c>
      <c r="AH103" s="137">
        <f>SUM(AH72:AH102)</f>
        <v>0</v>
      </c>
      <c r="AI103" s="137">
        <f>SUM(AI72:AI102)</f>
        <v>0</v>
      </c>
      <c r="AJ103" s="137">
        <f>SUM(AJ72:AJ102)</f>
        <v>0</v>
      </c>
      <c r="AL103" s="137">
        <f>SUM(AL72:AL102)</f>
        <v>0</v>
      </c>
      <c r="AM103" s="137">
        <f>SUM(AM72:AM102)</f>
        <v>0</v>
      </c>
      <c r="AN103" s="137">
        <f>SUM(AN72:AN102)</f>
        <v>0</v>
      </c>
      <c r="AO103" s="137">
        <f>SUM(AO72:AO102)</f>
        <v>0</v>
      </c>
      <c r="AQ103" s="137">
        <f>SUM(AQ72:AQ102)</f>
        <v>0</v>
      </c>
      <c r="AR103" s="137">
        <f>SUM(AR72:AR102)</f>
        <v>0</v>
      </c>
      <c r="AS103" s="137">
        <f>SUM(AS72:AS102)</f>
        <v>0</v>
      </c>
      <c r="AT103" s="137">
        <f>SUM(AT72:AT102)</f>
        <v>0</v>
      </c>
      <c r="AV103" s="137">
        <f>SUM(AV72:AV102)</f>
        <v>0</v>
      </c>
      <c r="AW103" s="137">
        <f>SUM(AW72:AW102)</f>
        <v>0</v>
      </c>
      <c r="AX103" s="137">
        <f>SUM(AX72:AX102)</f>
        <v>0</v>
      </c>
      <c r="AY103" s="137">
        <f>SUM(AY72:AY102)</f>
        <v>0</v>
      </c>
      <c r="BA103" s="137">
        <f>SUM(BA72:BA102)</f>
        <v>0</v>
      </c>
      <c r="BB103" s="137">
        <f>SUM(BB72:BB102)</f>
        <v>0</v>
      </c>
      <c r="BC103" s="137">
        <f>SUM(BC72:BC102)</f>
        <v>0</v>
      </c>
      <c r="BD103" s="137">
        <f>SUM(BD72:BD102)</f>
        <v>0</v>
      </c>
      <c r="BF103" s="137">
        <f>SUM(BF72:BF102)</f>
        <v>0</v>
      </c>
      <c r="BG103" s="137">
        <f>SUM(BG72:BG102)</f>
        <v>0</v>
      </c>
      <c r="BH103" s="137">
        <f>SUM(BH72:BH102)</f>
        <v>0</v>
      </c>
      <c r="BI103" s="137">
        <f>SUM(BI72:BI102)</f>
        <v>0</v>
      </c>
      <c r="BK103" s="137">
        <f>SUM(BK72:BK102)</f>
        <v>0</v>
      </c>
      <c r="BL103" s="137">
        <f>SUM(BL72:BL102)</f>
        <v>0</v>
      </c>
      <c r="BM103" s="137">
        <f>SUM(BM72:BM102)</f>
        <v>0</v>
      </c>
      <c r="BN103" s="137">
        <f>SUM(BN72:BN102)</f>
        <v>0</v>
      </c>
      <c r="BP103" s="137">
        <f>SUM(BP72:BP102)</f>
        <v>0</v>
      </c>
      <c r="BQ103" s="137">
        <f>SUM(BQ72:BQ102)</f>
        <v>0</v>
      </c>
      <c r="BR103" s="137">
        <f>SUM(BR72:BR102)</f>
        <v>0</v>
      </c>
      <c r="BS103" s="137">
        <f>SUM(BS72:BS102)</f>
        <v>0</v>
      </c>
      <c r="BU103" s="137">
        <f>SUM(BU72:BU102)</f>
        <v>0</v>
      </c>
      <c r="BV103" s="137">
        <f>SUM(BV72:BV102)</f>
        <v>0</v>
      </c>
      <c r="BW103" s="137">
        <f>SUM(BW72:BW102)</f>
        <v>0</v>
      </c>
      <c r="BX103" s="137">
        <f>SUM(BX72:BX102)</f>
        <v>0</v>
      </c>
      <c r="BZ103" s="137">
        <f>SUM(BZ72:BZ102)</f>
        <v>0</v>
      </c>
      <c r="CA103" s="137">
        <f>SUM(CA72:CA102)</f>
        <v>0</v>
      </c>
      <c r="CB103" s="137">
        <f>SUM(CB72:CB102)</f>
        <v>0</v>
      </c>
      <c r="CC103" s="137">
        <f>SUM(CC72:CC102)</f>
        <v>0</v>
      </c>
      <c r="CE103" s="137">
        <f>SUM(CE72:CE102)</f>
        <v>0</v>
      </c>
      <c r="CF103" s="137">
        <f>SUM(CF72:CF102)</f>
        <v>0</v>
      </c>
      <c r="CG103" s="137">
        <f>SUM(CG72:CG102)</f>
        <v>0</v>
      </c>
      <c r="CH103" s="137">
        <f>SUM(CH72:CH102)</f>
        <v>0</v>
      </c>
      <c r="CJ103" s="137">
        <f>SUM(CJ72:CJ102)</f>
        <v>0</v>
      </c>
      <c r="CK103" s="137">
        <f>SUM(CK72:CK102)</f>
        <v>0</v>
      </c>
      <c r="CL103" s="137">
        <f>SUM(CL72:CL102)</f>
        <v>0</v>
      </c>
      <c r="CM103" s="137">
        <f>SUM(CM72:CM102)</f>
        <v>0</v>
      </c>
      <c r="CO103" s="137">
        <f>SUM(CO72:CO102)</f>
        <v>0</v>
      </c>
      <c r="CP103" s="137">
        <f>SUM(CP72:CP102)</f>
        <v>0</v>
      </c>
      <c r="CQ103" s="137">
        <f>SUM(CQ72:CQ102)</f>
        <v>0</v>
      </c>
      <c r="CR103" s="137">
        <f>SUM(CR72:CR102)</f>
        <v>0</v>
      </c>
      <c r="CT103" s="137">
        <f>SUM(CT72:CT102)</f>
        <v>0</v>
      </c>
      <c r="CU103" s="137">
        <f>SUM(CU72:CU102)</f>
        <v>0</v>
      </c>
      <c r="CV103" s="137">
        <f>SUM(CV72:CV102)</f>
        <v>0</v>
      </c>
      <c r="CW103" s="137">
        <f>SUM(CW72:CW102)</f>
        <v>0</v>
      </c>
      <c r="CY103" s="137">
        <f>SUM(CY72:CY102)</f>
        <v>0</v>
      </c>
      <c r="CZ103" s="137">
        <f>SUM(CZ72:CZ102)</f>
        <v>0</v>
      </c>
      <c r="DA103" s="137">
        <f>SUM(DA72:DA102)</f>
        <v>0</v>
      </c>
      <c r="DB103" s="137">
        <f>SUM(DB72:DB102)</f>
        <v>0</v>
      </c>
      <c r="DD103" s="137">
        <f>SUM(DD72:DD102)</f>
        <v>0</v>
      </c>
      <c r="DE103" s="137">
        <f>SUM(DE72:DE102)</f>
        <v>0</v>
      </c>
      <c r="DF103" s="137">
        <f>SUM(DF72:DF102)</f>
        <v>0</v>
      </c>
      <c r="DG103" s="137">
        <f>SUM(DG72:DG102)</f>
        <v>0</v>
      </c>
      <c r="DI103" s="137">
        <f>SUM(DI72:DI102)</f>
        <v>0</v>
      </c>
      <c r="DJ103" s="137">
        <f>SUM(DJ72:DJ102)</f>
        <v>0</v>
      </c>
      <c r="DK103" s="137">
        <f>SUM(DK72:DK102)</f>
        <v>0</v>
      </c>
      <c r="DL103" s="137">
        <f>SUM(DL72:DL102)</f>
        <v>0</v>
      </c>
      <c r="DN103" s="137">
        <f>SUM(DN72:DN102)</f>
        <v>0</v>
      </c>
      <c r="DO103" s="137">
        <f>SUM(DO72:DO102)</f>
        <v>0</v>
      </c>
      <c r="DP103" s="137">
        <f>SUM(DP72:DP102)</f>
        <v>0</v>
      </c>
      <c r="DQ103" s="137">
        <f>SUM(DQ72:DQ102)</f>
        <v>0</v>
      </c>
      <c r="DS103" s="137">
        <f>SUM(DS72:DS102)</f>
        <v>0</v>
      </c>
      <c r="DT103" s="137">
        <f>SUM(DT72:DT102)</f>
        <v>0</v>
      </c>
      <c r="DU103" s="137">
        <f>SUM(DU72:DU102)</f>
        <v>0</v>
      </c>
      <c r="DV103" s="137">
        <f>SUM(DV72:DV102)</f>
        <v>0</v>
      </c>
      <c r="DX103" s="137">
        <f>SUM(DX72:DX102)</f>
        <v>0</v>
      </c>
      <c r="DY103" s="137">
        <f>SUM(DY72:DY102)</f>
        <v>0</v>
      </c>
      <c r="DZ103" s="137">
        <f>SUM(DZ72:DZ102)</f>
        <v>0</v>
      </c>
      <c r="EA103" s="137">
        <f>SUM(EA72:EA102)</f>
        <v>0</v>
      </c>
      <c r="EC103" s="137">
        <f>SUM(EC72:EC102)</f>
        <v>0</v>
      </c>
      <c r="ED103" s="137">
        <f>SUM(ED72:ED102)</f>
        <v>0</v>
      </c>
      <c r="EE103" s="137">
        <f>SUM(EE72:EE102)</f>
        <v>0</v>
      </c>
      <c r="EF103" s="137">
        <f>SUM(EF72:EF102)</f>
        <v>0</v>
      </c>
      <c r="EH103" s="137">
        <f>SUM(EH72:EH102)</f>
        <v>0</v>
      </c>
      <c r="EI103" s="137">
        <f>SUM(EI72:EI102)</f>
        <v>0</v>
      </c>
      <c r="EJ103" s="137">
        <f>SUM(EJ72:EJ102)</f>
        <v>0</v>
      </c>
      <c r="EK103" s="137">
        <f>SUM(EK72:EK102)</f>
        <v>0</v>
      </c>
      <c r="EM103" s="137">
        <f>SUM(EM72:EM102)</f>
        <v>0</v>
      </c>
      <c r="EN103" s="137">
        <f>SUM(EN72:EN102)</f>
        <v>0</v>
      </c>
      <c r="EO103" s="137">
        <f>SUM(EO72:EO102)</f>
        <v>0</v>
      </c>
      <c r="EP103" s="137">
        <f>SUM(EP72:EP102)</f>
        <v>0</v>
      </c>
      <c r="ER103" s="137">
        <f>SUM(ER72:ER102)</f>
        <v>0</v>
      </c>
      <c r="ES103" s="137">
        <f>SUM(ES72:ES102)</f>
        <v>0</v>
      </c>
      <c r="ET103" s="137">
        <f>SUM(ET72:ET102)</f>
        <v>0</v>
      </c>
      <c r="EU103" s="137">
        <f>SUM(EU72:EU102)</f>
        <v>0</v>
      </c>
      <c r="EW103" s="137">
        <f>SUM(EW72:EW102)</f>
        <v>0</v>
      </c>
      <c r="EX103" s="137">
        <f>SUM(EX72:EX102)</f>
        <v>0</v>
      </c>
      <c r="EY103" s="137">
        <f>SUM(EY72:EY102)</f>
        <v>0</v>
      </c>
      <c r="EZ103" s="137">
        <f>SUM(EZ72:EZ102)</f>
        <v>0</v>
      </c>
      <c r="FB103" s="137">
        <f>SUM(FB72:FB102)</f>
        <v>0</v>
      </c>
      <c r="FC103" s="137">
        <f>SUM(FC72:FC102)</f>
        <v>0</v>
      </c>
      <c r="FD103" s="137">
        <f>SUM(FD72:FD102)</f>
        <v>0</v>
      </c>
      <c r="FE103" s="137">
        <f>SUM(FE72:FE102)</f>
        <v>0</v>
      </c>
      <c r="FG103" s="137">
        <f>SUM(FG72:FG102)</f>
        <v>0</v>
      </c>
      <c r="FH103" s="137">
        <f>SUM(FH72:FH102)</f>
        <v>0</v>
      </c>
      <c r="FI103" s="137">
        <f>SUM(FI72:FI102)</f>
        <v>0</v>
      </c>
      <c r="FJ103" s="137">
        <f>SUM(FJ72:FJ102)</f>
        <v>0</v>
      </c>
      <c r="FL103" s="137">
        <f>SUM(FL72:FL102)</f>
        <v>0</v>
      </c>
      <c r="FM103" s="137">
        <f>SUM(FM72:FM102)</f>
        <v>0</v>
      </c>
      <c r="FN103" s="137">
        <f>SUM(FN72:FN102)</f>
        <v>0</v>
      </c>
      <c r="FO103" s="137">
        <f>SUM(FO72:FO102)</f>
        <v>0</v>
      </c>
      <c r="FQ103" s="137">
        <f>SUM(FQ72:FQ102)</f>
        <v>0</v>
      </c>
      <c r="FR103" s="137">
        <f>SUM(FR72:FR102)</f>
        <v>0</v>
      </c>
      <c r="FS103" s="137">
        <f>SUM(FS72:FS102)</f>
        <v>0</v>
      </c>
      <c r="FT103" s="137">
        <f>SUM(FT72:FT102)</f>
        <v>0</v>
      </c>
      <c r="FV103" s="137">
        <f>SUM(FV72:FV102)</f>
        <v>0</v>
      </c>
      <c r="FW103" s="137">
        <f>SUM(FW72:FW102)</f>
        <v>0</v>
      </c>
      <c r="FX103" s="137">
        <f>SUM(FX72:FX102)</f>
        <v>0</v>
      </c>
      <c r="FY103" s="137">
        <f>SUM(FY72:FY102)</f>
        <v>0</v>
      </c>
      <c r="GA103" s="137">
        <f>SUM(GA72:GA102)</f>
        <v>0</v>
      </c>
      <c r="GB103" s="137">
        <f>SUM(GB72:GB102)</f>
        <v>0</v>
      </c>
      <c r="GC103" s="137">
        <f>SUM(GC72:GC102)</f>
        <v>0</v>
      </c>
      <c r="GD103" s="137">
        <f>SUM(GD72:GD102)</f>
        <v>0</v>
      </c>
      <c r="GF103" s="137">
        <f>SUM(GF72:GF102)</f>
        <v>0</v>
      </c>
      <c r="GG103" s="137">
        <f>SUM(GG72:GG102)</f>
        <v>0</v>
      </c>
      <c r="GH103" s="137">
        <f>SUM(GH72:GH102)</f>
        <v>0</v>
      </c>
      <c r="GI103" s="137">
        <f>SUM(GI72:GI102)</f>
        <v>0</v>
      </c>
      <c r="GK103" s="137">
        <f>SUM(GK72:GK102)</f>
        <v>0</v>
      </c>
      <c r="GL103" s="137">
        <f>SUM(GL72:GL102)</f>
        <v>0</v>
      </c>
      <c r="GM103" s="137">
        <f>SUM(GM72:GM102)</f>
        <v>0</v>
      </c>
      <c r="GN103" s="137">
        <f>SUM(GN72:GN102)</f>
        <v>0</v>
      </c>
      <c r="GP103" s="137">
        <f>SUM(GP72:GP102)</f>
        <v>0</v>
      </c>
      <c r="GQ103" s="137">
        <f>SUM(GQ72:GQ102)</f>
        <v>0</v>
      </c>
      <c r="GR103" s="137">
        <f>SUM(GR72:GR102)</f>
        <v>0</v>
      </c>
      <c r="GS103" s="137">
        <f>SUM(GS72:GS102)</f>
        <v>0</v>
      </c>
      <c r="GU103" s="137">
        <f>SUM(GU72:GU102)</f>
        <v>0</v>
      </c>
      <c r="GV103" s="137">
        <f>SUM(GV72:GV102)</f>
        <v>0</v>
      </c>
      <c r="GW103" s="137">
        <f>SUM(GW72:GW102)</f>
        <v>0</v>
      </c>
      <c r="GX103" s="137">
        <f>SUM(GX72:GX102)</f>
        <v>0</v>
      </c>
      <c r="GZ103" s="137">
        <f>SUM(GZ72:GZ102)</f>
        <v>0</v>
      </c>
      <c r="HA103" s="137">
        <f>SUM(HA72:HA102)</f>
        <v>0</v>
      </c>
      <c r="HB103" s="137">
        <f>SUM(HB72:HB102)</f>
        <v>0</v>
      </c>
      <c r="HC103" s="137">
        <f>SUM(HC72:HC102)</f>
        <v>0</v>
      </c>
      <c r="HE103" s="137">
        <f>SUM(HE72:HE102)</f>
        <v>0</v>
      </c>
      <c r="HF103" s="137">
        <f>SUM(HF72:HF102)</f>
        <v>0</v>
      </c>
      <c r="HG103" s="137">
        <f>SUM(HG72:HG102)</f>
        <v>0</v>
      </c>
      <c r="HH103" s="137">
        <f>SUM(HH72:HH102)</f>
        <v>0</v>
      </c>
      <c r="HJ103" s="137">
        <f>SUM(HJ72:HJ102)</f>
        <v>0</v>
      </c>
      <c r="HK103" s="137">
        <f>SUM(HK72:HK102)</f>
        <v>0</v>
      </c>
      <c r="HL103" s="137">
        <f>SUM(HL72:HL102)</f>
        <v>0</v>
      </c>
      <c r="HM103" s="137">
        <f>SUM(HM72:HM102)</f>
        <v>0</v>
      </c>
      <c r="HO103" s="137">
        <f>SUM(HO72:HO102)</f>
        <v>0</v>
      </c>
      <c r="HP103" s="137">
        <f>SUM(HP72:HP102)</f>
        <v>0</v>
      </c>
      <c r="HQ103" s="137">
        <f>SUM(HQ72:HQ102)</f>
        <v>0</v>
      </c>
      <c r="HR103" s="137">
        <f>SUM(HR72:HR102)</f>
        <v>0</v>
      </c>
      <c r="HT103" s="137">
        <f>SUM(HT72:HT102)</f>
        <v>0</v>
      </c>
      <c r="HU103" s="137">
        <f>SUM(HU72:HU102)</f>
        <v>0</v>
      </c>
      <c r="HV103" s="137">
        <f>SUM(HV72:HV102)</f>
        <v>0</v>
      </c>
      <c r="HW103" s="137">
        <f>SUM(HW72:HW102)</f>
        <v>0</v>
      </c>
      <c r="HY103" s="137">
        <f>SUM(HY72:HY102)</f>
        <v>0</v>
      </c>
      <c r="HZ103" s="137">
        <f>SUM(HZ72:HZ102)</f>
        <v>0</v>
      </c>
      <c r="IA103" s="137">
        <f>SUM(IA72:IA102)</f>
        <v>0</v>
      </c>
      <c r="IB103" s="137">
        <f>SUM(IB72:IB102)</f>
        <v>0</v>
      </c>
      <c r="ID103" s="137">
        <f>SUM(ID72:ID102)</f>
        <v>0</v>
      </c>
      <c r="IE103" s="137">
        <f>SUM(IE72:IE102)</f>
        <v>0</v>
      </c>
      <c r="IF103" s="137">
        <f>SUM(IF72:IF102)</f>
        <v>0</v>
      </c>
      <c r="IG103" s="137">
        <f>SUM(IG72:IG102)</f>
        <v>0</v>
      </c>
      <c r="II103" s="137">
        <f>SUM(II72:II102)</f>
        <v>0</v>
      </c>
      <c r="IJ103" s="137">
        <f>SUM(IJ72:IJ102)</f>
        <v>0</v>
      </c>
      <c r="IK103" s="137">
        <f>SUM(IK72:IK102)</f>
        <v>0</v>
      </c>
      <c r="IL103" s="137">
        <f>SUM(IL72:IL102)</f>
        <v>0</v>
      </c>
      <c r="IN103" s="137">
        <f>SUM(IN72:IN102)</f>
        <v>0</v>
      </c>
      <c r="IO103" s="137">
        <f>SUM(IO72:IO102)</f>
        <v>0</v>
      </c>
      <c r="IP103" s="137">
        <f>SUM(IP72:IP102)</f>
        <v>0</v>
      </c>
      <c r="IQ103" s="137">
        <f>SUM(IQ72:IQ102)</f>
        <v>0</v>
      </c>
      <c r="IS103" s="137">
        <f>SUM(IS72:IS102)</f>
        <v>0</v>
      </c>
      <c r="IT103" s="137">
        <f>SUM(IT72:IT102)</f>
        <v>0</v>
      </c>
      <c r="IU103" s="137">
        <f>SUM(IU72:IU102)</f>
        <v>0</v>
      </c>
      <c r="IV103" s="137">
        <f>SUM(IV72:IV102)</f>
        <v>0</v>
      </c>
      <c r="IX103" s="137">
        <f>SUM(IX72:IX102)</f>
        <v>0</v>
      </c>
      <c r="IY103" s="137">
        <f>SUM(IY72:IY102)</f>
        <v>0</v>
      </c>
      <c r="IZ103" s="137">
        <f>SUM(IZ72:IZ102)</f>
        <v>0</v>
      </c>
      <c r="JA103" s="137">
        <f>SUM(JA72:JA102)</f>
        <v>0</v>
      </c>
    </row>
    <row r="104" spans="1:261" s="154" customFormat="1">
      <c r="A104" s="144">
        <v>33</v>
      </c>
      <c r="B104" s="145" t="s">
        <v>1919</v>
      </c>
      <c r="C104" s="138">
        <v>0</v>
      </c>
      <c r="D104" s="138">
        <f>D105-D103</f>
        <v>0</v>
      </c>
      <c r="E104" s="138">
        <f>E105-E103</f>
        <v>0</v>
      </c>
      <c r="F104" s="138">
        <f>F105-F103</f>
        <v>0</v>
      </c>
      <c r="H104" s="138">
        <v>0</v>
      </c>
      <c r="I104" s="138">
        <f>I105-I103</f>
        <v>0</v>
      </c>
      <c r="J104" s="138">
        <f>J105-J103</f>
        <v>0</v>
      </c>
      <c r="K104" s="138">
        <f>K105-K103</f>
        <v>0</v>
      </c>
      <c r="M104" s="138">
        <v>0</v>
      </c>
      <c r="N104" s="138">
        <f>N105-N103</f>
        <v>0</v>
      </c>
      <c r="O104" s="138">
        <f>O105-O103</f>
        <v>0</v>
      </c>
      <c r="P104" s="138">
        <f>P105-P103</f>
        <v>0</v>
      </c>
      <c r="R104" s="138">
        <v>0</v>
      </c>
      <c r="S104" s="138">
        <f>S105-S103</f>
        <v>0</v>
      </c>
      <c r="T104" s="138">
        <f>T105-T103</f>
        <v>0</v>
      </c>
      <c r="U104" s="138">
        <f>U105-U103</f>
        <v>0</v>
      </c>
      <c r="W104" s="138">
        <v>0</v>
      </c>
      <c r="X104" s="138">
        <f>X105-X103</f>
        <v>0</v>
      </c>
      <c r="Y104" s="138">
        <f>Y105-Y103</f>
        <v>0</v>
      </c>
      <c r="Z104" s="138">
        <f>Z105-Z103</f>
        <v>0</v>
      </c>
      <c r="AB104" s="138">
        <v>0</v>
      </c>
      <c r="AC104" s="138">
        <f>AC105-AC103</f>
        <v>0</v>
      </c>
      <c r="AD104" s="138">
        <f>AD105-AD103</f>
        <v>0</v>
      </c>
      <c r="AE104" s="138">
        <f>AE105-AE103</f>
        <v>0</v>
      </c>
      <c r="AG104" s="138">
        <v>0</v>
      </c>
      <c r="AH104" s="138">
        <f>AH105-AH103</f>
        <v>0</v>
      </c>
      <c r="AI104" s="138">
        <f>AI105-AI103</f>
        <v>0</v>
      </c>
      <c r="AJ104" s="138">
        <f>AJ105-AJ103</f>
        <v>0</v>
      </c>
      <c r="AL104" s="138">
        <v>0</v>
      </c>
      <c r="AM104" s="138">
        <f>AM105-AM103</f>
        <v>0</v>
      </c>
      <c r="AN104" s="138">
        <f>AN105-AN103</f>
        <v>0</v>
      </c>
      <c r="AO104" s="138">
        <f>AO105-AO103</f>
        <v>0</v>
      </c>
      <c r="AQ104" s="138">
        <v>0</v>
      </c>
      <c r="AR104" s="138">
        <f>AR105-AR103</f>
        <v>0</v>
      </c>
      <c r="AS104" s="138">
        <f>AS105-AS103</f>
        <v>0</v>
      </c>
      <c r="AT104" s="138">
        <f>AT105-AT103</f>
        <v>0</v>
      </c>
      <c r="AV104" s="138">
        <v>0</v>
      </c>
      <c r="AW104" s="138">
        <f>AW105-AW103</f>
        <v>0</v>
      </c>
      <c r="AX104" s="138">
        <f>AX105-AX103</f>
        <v>0</v>
      </c>
      <c r="AY104" s="138">
        <f>AY105-AY103</f>
        <v>0</v>
      </c>
      <c r="BA104" s="138">
        <v>0</v>
      </c>
      <c r="BB104" s="138">
        <f>BB105-BB103</f>
        <v>0</v>
      </c>
      <c r="BC104" s="138">
        <f>BC105-BC103</f>
        <v>0</v>
      </c>
      <c r="BD104" s="138">
        <f>BD105-BD103</f>
        <v>0</v>
      </c>
      <c r="BF104" s="138">
        <v>0</v>
      </c>
      <c r="BG104" s="138">
        <f>BG105-BG103</f>
        <v>0</v>
      </c>
      <c r="BH104" s="138">
        <f>BH105-BH103</f>
        <v>0</v>
      </c>
      <c r="BI104" s="138">
        <f>BI105-BI103</f>
        <v>0</v>
      </c>
      <c r="BK104" s="138">
        <v>0</v>
      </c>
      <c r="BL104" s="138">
        <f>BL105-BL103</f>
        <v>0</v>
      </c>
      <c r="BM104" s="138">
        <f>BM105-BM103</f>
        <v>0</v>
      </c>
      <c r="BN104" s="138">
        <f>BN105-BN103</f>
        <v>0</v>
      </c>
      <c r="BP104" s="138">
        <v>0</v>
      </c>
      <c r="BQ104" s="138">
        <f>BQ105-BQ103</f>
        <v>0</v>
      </c>
      <c r="BR104" s="138">
        <f>BR105-BR103</f>
        <v>0</v>
      </c>
      <c r="BS104" s="138">
        <f>BS105-BS103</f>
        <v>0</v>
      </c>
      <c r="BU104" s="138">
        <v>0</v>
      </c>
      <c r="BV104" s="138">
        <f>BV105-BV103</f>
        <v>0</v>
      </c>
      <c r="BW104" s="138">
        <f>BW105-BW103</f>
        <v>0</v>
      </c>
      <c r="BX104" s="138">
        <f>BX105-BX103</f>
        <v>0</v>
      </c>
      <c r="BZ104" s="138">
        <v>0</v>
      </c>
      <c r="CA104" s="138">
        <f>CA105-CA103</f>
        <v>0</v>
      </c>
      <c r="CB104" s="138">
        <f>CB105-CB103</f>
        <v>0</v>
      </c>
      <c r="CC104" s="138">
        <f>CC105-CC103</f>
        <v>0</v>
      </c>
      <c r="CE104" s="138">
        <v>0</v>
      </c>
      <c r="CF104" s="138">
        <f>CF105-CF103</f>
        <v>0</v>
      </c>
      <c r="CG104" s="138">
        <f>CG105-CG103</f>
        <v>0</v>
      </c>
      <c r="CH104" s="138">
        <f>CH105-CH103</f>
        <v>0</v>
      </c>
      <c r="CJ104" s="138">
        <v>0</v>
      </c>
      <c r="CK104" s="138">
        <f>CK105-CK103</f>
        <v>0</v>
      </c>
      <c r="CL104" s="138">
        <f>CL105-CL103</f>
        <v>0</v>
      </c>
      <c r="CM104" s="138">
        <f>CM105-CM103</f>
        <v>0</v>
      </c>
      <c r="CO104" s="138">
        <v>0</v>
      </c>
      <c r="CP104" s="138">
        <f>CP105-CP103</f>
        <v>0</v>
      </c>
      <c r="CQ104" s="138">
        <f>CQ105-CQ103</f>
        <v>0</v>
      </c>
      <c r="CR104" s="138">
        <f>CR105-CR103</f>
        <v>0</v>
      </c>
      <c r="CT104" s="138">
        <v>0</v>
      </c>
      <c r="CU104" s="138">
        <f>CU105-CU103</f>
        <v>0</v>
      </c>
      <c r="CV104" s="138">
        <f>CV105-CV103</f>
        <v>0</v>
      </c>
      <c r="CW104" s="138">
        <f>CW105-CW103</f>
        <v>0</v>
      </c>
      <c r="CY104" s="138">
        <v>0</v>
      </c>
      <c r="CZ104" s="138">
        <f>CZ105-CZ103</f>
        <v>0</v>
      </c>
      <c r="DA104" s="138">
        <f>DA105-DA103</f>
        <v>0</v>
      </c>
      <c r="DB104" s="138">
        <f>DB105-DB103</f>
        <v>0</v>
      </c>
      <c r="DD104" s="138">
        <v>0</v>
      </c>
      <c r="DE104" s="138">
        <f>DE105-DE103</f>
        <v>0</v>
      </c>
      <c r="DF104" s="138">
        <f>DF105-DF103</f>
        <v>0</v>
      </c>
      <c r="DG104" s="138">
        <f>DG105-DG103</f>
        <v>0</v>
      </c>
      <c r="DI104" s="138">
        <v>0</v>
      </c>
      <c r="DJ104" s="138">
        <f>DJ105-DJ103</f>
        <v>0</v>
      </c>
      <c r="DK104" s="138">
        <f>DK105-DK103</f>
        <v>0</v>
      </c>
      <c r="DL104" s="138">
        <f>DL105-DL103</f>
        <v>0</v>
      </c>
      <c r="DN104" s="138">
        <v>0</v>
      </c>
      <c r="DO104" s="138">
        <f>DO105-DO103</f>
        <v>0</v>
      </c>
      <c r="DP104" s="138">
        <f>DP105-DP103</f>
        <v>0</v>
      </c>
      <c r="DQ104" s="138">
        <f>DQ105-DQ103</f>
        <v>0</v>
      </c>
      <c r="DS104" s="138">
        <v>0</v>
      </c>
      <c r="DT104" s="138">
        <f>DT105-DT103</f>
        <v>0</v>
      </c>
      <c r="DU104" s="138">
        <f>DU105-DU103</f>
        <v>0</v>
      </c>
      <c r="DV104" s="138">
        <f>DV105-DV103</f>
        <v>0</v>
      </c>
      <c r="DX104" s="138">
        <v>0</v>
      </c>
      <c r="DY104" s="138">
        <f>DY105-DY103</f>
        <v>0</v>
      </c>
      <c r="DZ104" s="138">
        <f>DZ105-DZ103</f>
        <v>0</v>
      </c>
      <c r="EA104" s="138">
        <f>EA105-EA103</f>
        <v>0</v>
      </c>
      <c r="EC104" s="138">
        <v>0</v>
      </c>
      <c r="ED104" s="138">
        <f>ED105-ED103</f>
        <v>3200</v>
      </c>
      <c r="EE104" s="138">
        <f>EE105-EE103</f>
        <v>0</v>
      </c>
      <c r="EF104" s="138">
        <f>EF105-EF103</f>
        <v>3200</v>
      </c>
      <c r="EH104" s="138">
        <v>0</v>
      </c>
      <c r="EI104" s="138">
        <f>EI105-EI103</f>
        <v>122472</v>
      </c>
      <c r="EJ104" s="138">
        <f>EJ105-EJ103</f>
        <v>0</v>
      </c>
      <c r="EK104" s="138">
        <f>EK105-EK103</f>
        <v>122472</v>
      </c>
      <c r="EM104" s="138">
        <v>0</v>
      </c>
      <c r="EN104" s="138">
        <f>EN105-EN103</f>
        <v>0</v>
      </c>
      <c r="EO104" s="138">
        <f>EO105-EO103</f>
        <v>0</v>
      </c>
      <c r="EP104" s="138">
        <f>EP105-EP103</f>
        <v>0</v>
      </c>
      <c r="ER104" s="138">
        <v>0</v>
      </c>
      <c r="ES104" s="138">
        <f>ES105-ES103</f>
        <v>80000</v>
      </c>
      <c r="ET104" s="138">
        <f>ET105-ET103</f>
        <v>0</v>
      </c>
      <c r="EU104" s="138">
        <f>EU105-EU103</f>
        <v>80000</v>
      </c>
      <c r="EW104" s="138">
        <v>0</v>
      </c>
      <c r="EX104" s="138">
        <f>EX105-EX103</f>
        <v>0</v>
      </c>
      <c r="EY104" s="138">
        <f>EY105-EY103</f>
        <v>0</v>
      </c>
      <c r="EZ104" s="138">
        <f>EZ105-EZ103</f>
        <v>0</v>
      </c>
      <c r="FB104" s="138">
        <v>0</v>
      </c>
      <c r="FC104" s="138">
        <f>FC105-FC103</f>
        <v>21000</v>
      </c>
      <c r="FD104" s="138">
        <f>FD105-FD103</f>
        <v>0</v>
      </c>
      <c r="FE104" s="138">
        <f>FE105-FE103</f>
        <v>21000</v>
      </c>
      <c r="FG104" s="138">
        <v>0</v>
      </c>
      <c r="FH104" s="138">
        <f>FH105-FH103</f>
        <v>0</v>
      </c>
      <c r="FI104" s="138">
        <f>FI105-FI103</f>
        <v>0</v>
      </c>
      <c r="FJ104" s="138">
        <f>FJ105-FJ103</f>
        <v>0</v>
      </c>
      <c r="FL104" s="138">
        <v>0</v>
      </c>
      <c r="FM104" s="138">
        <f>FM105-FM103</f>
        <v>80000</v>
      </c>
      <c r="FN104" s="138">
        <f>FN105-FN103</f>
        <v>0</v>
      </c>
      <c r="FO104" s="138">
        <f>FO105-FO103</f>
        <v>80000</v>
      </c>
      <c r="FQ104" s="138">
        <v>0</v>
      </c>
      <c r="FR104" s="138">
        <f>FR105-FR103</f>
        <v>0</v>
      </c>
      <c r="FS104" s="138">
        <f>FS105-FS103</f>
        <v>0</v>
      </c>
      <c r="FT104" s="138">
        <f>FT105-FT103</f>
        <v>0</v>
      </c>
      <c r="FV104" s="138">
        <v>0</v>
      </c>
      <c r="FW104" s="138">
        <f>FW105-FW103</f>
        <v>0</v>
      </c>
      <c r="FX104" s="138">
        <f>FX105-FX103</f>
        <v>0</v>
      </c>
      <c r="FY104" s="138">
        <f>FY105-FY103</f>
        <v>0</v>
      </c>
      <c r="GA104" s="138">
        <v>0</v>
      </c>
      <c r="GB104" s="138">
        <f>GB105-GB103</f>
        <v>0</v>
      </c>
      <c r="GC104" s="138">
        <f>GC105-GC103</f>
        <v>0</v>
      </c>
      <c r="GD104" s="138">
        <f>GD105-GD103</f>
        <v>0</v>
      </c>
      <c r="GF104" s="138">
        <v>0</v>
      </c>
      <c r="GG104" s="138">
        <f>GG105-GG103</f>
        <v>190000</v>
      </c>
      <c r="GH104" s="138">
        <f>GH105-GH103</f>
        <v>0</v>
      </c>
      <c r="GI104" s="138">
        <f>GI105-GI103</f>
        <v>190000</v>
      </c>
      <c r="GK104" s="138">
        <v>0</v>
      </c>
      <c r="GL104" s="138">
        <f>GL105-GL103</f>
        <v>13158</v>
      </c>
      <c r="GM104" s="138">
        <f>GM105-GM103</f>
        <v>0</v>
      </c>
      <c r="GN104" s="138">
        <f>GN105-GN103</f>
        <v>13158</v>
      </c>
      <c r="GP104" s="138">
        <v>0</v>
      </c>
      <c r="GQ104" s="138">
        <f>GQ105-GQ103</f>
        <v>0</v>
      </c>
      <c r="GR104" s="138">
        <f>GR105-GR103</f>
        <v>0</v>
      </c>
      <c r="GS104" s="138">
        <f>GS105-GS103</f>
        <v>0</v>
      </c>
      <c r="GU104" s="138">
        <v>0</v>
      </c>
      <c r="GV104" s="138">
        <f>GV105-GV103</f>
        <v>0</v>
      </c>
      <c r="GW104" s="138">
        <f>GW105-GW103</f>
        <v>0</v>
      </c>
      <c r="GX104" s="138">
        <f>GX105-GX103</f>
        <v>0</v>
      </c>
      <c r="GZ104" s="138">
        <v>0</v>
      </c>
      <c r="HA104" s="138">
        <f>HA105-HA103</f>
        <v>0</v>
      </c>
      <c r="HB104" s="138">
        <f>HB105-HB103</f>
        <v>0</v>
      </c>
      <c r="HC104" s="138">
        <f>HC105-HC103</f>
        <v>0</v>
      </c>
      <c r="HE104" s="138">
        <v>0</v>
      </c>
      <c r="HF104" s="138">
        <f>HF105-HF103</f>
        <v>0</v>
      </c>
      <c r="HG104" s="138">
        <f>HG105-HG103</f>
        <v>0</v>
      </c>
      <c r="HH104" s="138">
        <f>HH105-HH103</f>
        <v>0</v>
      </c>
      <c r="HJ104" s="138">
        <v>0</v>
      </c>
      <c r="HK104" s="138">
        <f>HK105-HK103</f>
        <v>0</v>
      </c>
      <c r="HL104" s="138">
        <f>HL105-HL103</f>
        <v>0</v>
      </c>
      <c r="HM104" s="138">
        <f>HM105-HM103</f>
        <v>0</v>
      </c>
      <c r="HO104" s="138">
        <v>0</v>
      </c>
      <c r="HP104" s="138">
        <f>HP105-HP103</f>
        <v>0</v>
      </c>
      <c r="HQ104" s="138">
        <f>HQ105-HQ103</f>
        <v>0</v>
      </c>
      <c r="HR104" s="138">
        <f>HR105-HR103</f>
        <v>0</v>
      </c>
      <c r="HT104" s="138">
        <v>0</v>
      </c>
      <c r="HU104" s="138">
        <f>HU105-HU103</f>
        <v>0</v>
      </c>
      <c r="HV104" s="138">
        <f>HV105-HV103</f>
        <v>0</v>
      </c>
      <c r="HW104" s="138">
        <f>HW105-HW103</f>
        <v>0</v>
      </c>
      <c r="HY104" s="138">
        <v>0</v>
      </c>
      <c r="HZ104" s="138">
        <f>HZ105-HZ103</f>
        <v>0</v>
      </c>
      <c r="IA104" s="138">
        <f>IA105-IA103</f>
        <v>0</v>
      </c>
      <c r="IB104" s="138">
        <f>IB105-IB103</f>
        <v>0</v>
      </c>
      <c r="ID104" s="138">
        <v>0</v>
      </c>
      <c r="IE104" s="138">
        <f>IE105-IE103</f>
        <v>0</v>
      </c>
      <c r="IF104" s="138">
        <f>IF105-IF103</f>
        <v>0</v>
      </c>
      <c r="IG104" s="138">
        <f>IG105-IG103</f>
        <v>0</v>
      </c>
      <c r="II104" s="138">
        <v>0</v>
      </c>
      <c r="IJ104" s="138">
        <f>IJ105-IJ103</f>
        <v>0</v>
      </c>
      <c r="IK104" s="138">
        <f>IK105-IK103</f>
        <v>0</v>
      </c>
      <c r="IL104" s="138">
        <f>IL105-IL103</f>
        <v>0</v>
      </c>
      <c r="IN104" s="138">
        <v>0</v>
      </c>
      <c r="IO104" s="138">
        <f>IO105-IO103</f>
        <v>0</v>
      </c>
      <c r="IP104" s="138">
        <f>IP105-IP103</f>
        <v>0</v>
      </c>
      <c r="IQ104" s="138">
        <f>IQ105-IQ103</f>
        <v>0</v>
      </c>
      <c r="IS104" s="138">
        <v>0</v>
      </c>
      <c r="IT104" s="138">
        <f>IT105-IT103</f>
        <v>0</v>
      </c>
      <c r="IU104" s="138">
        <f>IU105-IU103</f>
        <v>0</v>
      </c>
      <c r="IV104" s="138">
        <f>IV105-IV103</f>
        <v>0</v>
      </c>
      <c r="IX104" s="138">
        <v>0</v>
      </c>
      <c r="IY104" s="138">
        <f>IY105-IY103</f>
        <v>509830</v>
      </c>
      <c r="IZ104" s="138">
        <f>IZ105-IZ103</f>
        <v>0</v>
      </c>
      <c r="JA104" s="138">
        <f>JA105-JA103</f>
        <v>509830</v>
      </c>
    </row>
    <row r="105" spans="1:261" s="156" customFormat="1">
      <c r="A105" s="146">
        <v>34</v>
      </c>
      <c r="B105" s="147" t="s">
        <v>54</v>
      </c>
      <c r="C105" s="157">
        <f>C37</f>
        <v>0</v>
      </c>
      <c r="D105" s="157">
        <f>D37</f>
        <v>0</v>
      </c>
      <c r="E105" s="157">
        <f>E37</f>
        <v>0</v>
      </c>
      <c r="F105" s="157">
        <f>F37</f>
        <v>0</v>
      </c>
      <c r="H105" s="157">
        <f>H37</f>
        <v>0</v>
      </c>
      <c r="I105" s="157">
        <f>I37</f>
        <v>0</v>
      </c>
      <c r="J105" s="157">
        <f>J37</f>
        <v>0</v>
      </c>
      <c r="K105" s="157">
        <f>K37</f>
        <v>0</v>
      </c>
      <c r="M105" s="157">
        <f>M37</f>
        <v>0</v>
      </c>
      <c r="N105" s="157">
        <f>N37</f>
        <v>0</v>
      </c>
      <c r="O105" s="157">
        <f>O37</f>
        <v>0</v>
      </c>
      <c r="P105" s="157">
        <f>P37</f>
        <v>0</v>
      </c>
      <c r="R105" s="157">
        <f>R37</f>
        <v>0</v>
      </c>
      <c r="S105" s="157">
        <f>S37</f>
        <v>0</v>
      </c>
      <c r="T105" s="157">
        <f>T37</f>
        <v>0</v>
      </c>
      <c r="U105" s="157">
        <f>U37</f>
        <v>0</v>
      </c>
      <c r="W105" s="157">
        <f>W37</f>
        <v>0</v>
      </c>
      <c r="X105" s="157">
        <f>X37</f>
        <v>0</v>
      </c>
      <c r="Y105" s="157">
        <f>Y37</f>
        <v>0</v>
      </c>
      <c r="Z105" s="157">
        <f>Z37</f>
        <v>0</v>
      </c>
      <c r="AB105" s="157">
        <f>AB37</f>
        <v>0</v>
      </c>
      <c r="AC105" s="157">
        <f>AC37</f>
        <v>0</v>
      </c>
      <c r="AD105" s="157">
        <f>AD37</f>
        <v>0</v>
      </c>
      <c r="AE105" s="157">
        <f>AE37</f>
        <v>0</v>
      </c>
      <c r="AG105" s="157">
        <f>AG37</f>
        <v>0</v>
      </c>
      <c r="AH105" s="157">
        <f>AH37</f>
        <v>0</v>
      </c>
      <c r="AI105" s="157">
        <f>AI37</f>
        <v>0</v>
      </c>
      <c r="AJ105" s="157">
        <f>AJ37</f>
        <v>0</v>
      </c>
      <c r="AL105" s="157">
        <f>AL37</f>
        <v>0</v>
      </c>
      <c r="AM105" s="157">
        <f>AM37</f>
        <v>0</v>
      </c>
      <c r="AN105" s="157">
        <f>AN37</f>
        <v>0</v>
      </c>
      <c r="AO105" s="157">
        <f>AO37</f>
        <v>0</v>
      </c>
      <c r="AQ105" s="157">
        <f>AQ37</f>
        <v>0</v>
      </c>
      <c r="AR105" s="157">
        <f>AR37</f>
        <v>0</v>
      </c>
      <c r="AS105" s="157">
        <f>AS37</f>
        <v>0</v>
      </c>
      <c r="AT105" s="157">
        <f>AT37</f>
        <v>0</v>
      </c>
      <c r="AV105" s="157">
        <f>AV37</f>
        <v>0</v>
      </c>
      <c r="AW105" s="157">
        <f>AW37</f>
        <v>0</v>
      </c>
      <c r="AX105" s="157">
        <f>AX37</f>
        <v>0</v>
      </c>
      <c r="AY105" s="157">
        <f>AY37</f>
        <v>0</v>
      </c>
      <c r="BA105" s="157">
        <f>BA37</f>
        <v>0</v>
      </c>
      <c r="BB105" s="157">
        <f>BB37</f>
        <v>0</v>
      </c>
      <c r="BC105" s="157">
        <f>BC37</f>
        <v>0</v>
      </c>
      <c r="BD105" s="157">
        <f>BD37</f>
        <v>0</v>
      </c>
      <c r="BF105" s="157">
        <f>BF37</f>
        <v>0</v>
      </c>
      <c r="BG105" s="157">
        <f>BG37</f>
        <v>0</v>
      </c>
      <c r="BH105" s="157">
        <f>BH37</f>
        <v>0</v>
      </c>
      <c r="BI105" s="157">
        <f>BI37</f>
        <v>0</v>
      </c>
      <c r="BK105" s="157">
        <f>BK37</f>
        <v>0</v>
      </c>
      <c r="BL105" s="157">
        <f>BL37</f>
        <v>0</v>
      </c>
      <c r="BM105" s="157">
        <f>BM37</f>
        <v>0</v>
      </c>
      <c r="BN105" s="157">
        <f>BN37</f>
        <v>0</v>
      </c>
      <c r="BP105" s="157">
        <f>BP37</f>
        <v>0</v>
      </c>
      <c r="BQ105" s="157">
        <f>BQ37</f>
        <v>0</v>
      </c>
      <c r="BR105" s="157">
        <f>BR37</f>
        <v>0</v>
      </c>
      <c r="BS105" s="157">
        <f>BS37</f>
        <v>0</v>
      </c>
      <c r="BU105" s="157">
        <f>BU37</f>
        <v>0</v>
      </c>
      <c r="BV105" s="157">
        <f>BV37</f>
        <v>0</v>
      </c>
      <c r="BW105" s="157">
        <f>BW37</f>
        <v>0</v>
      </c>
      <c r="BX105" s="157">
        <f>BX37</f>
        <v>0</v>
      </c>
      <c r="BZ105" s="157">
        <f>BZ37</f>
        <v>0</v>
      </c>
      <c r="CA105" s="157">
        <f>CA37</f>
        <v>0</v>
      </c>
      <c r="CB105" s="157">
        <f>CB37</f>
        <v>0</v>
      </c>
      <c r="CC105" s="157">
        <f>CC37</f>
        <v>0</v>
      </c>
      <c r="CE105" s="157">
        <f>CE37</f>
        <v>0</v>
      </c>
      <c r="CF105" s="157">
        <f>CF37</f>
        <v>0</v>
      </c>
      <c r="CG105" s="157">
        <f>CG37</f>
        <v>0</v>
      </c>
      <c r="CH105" s="157">
        <f>CH37</f>
        <v>0</v>
      </c>
      <c r="CJ105" s="157">
        <f>CJ37</f>
        <v>0</v>
      </c>
      <c r="CK105" s="157">
        <f>CK37</f>
        <v>0</v>
      </c>
      <c r="CL105" s="157">
        <f>CL37</f>
        <v>0</v>
      </c>
      <c r="CM105" s="157">
        <f>CM37</f>
        <v>0</v>
      </c>
      <c r="CO105" s="157">
        <f>CO37</f>
        <v>0</v>
      </c>
      <c r="CP105" s="157">
        <f>CP37</f>
        <v>0</v>
      </c>
      <c r="CQ105" s="157">
        <f>CQ37</f>
        <v>0</v>
      </c>
      <c r="CR105" s="157">
        <f>CR37</f>
        <v>0</v>
      </c>
      <c r="CT105" s="157">
        <f>CT37</f>
        <v>0</v>
      </c>
      <c r="CU105" s="157">
        <f>CU37</f>
        <v>0</v>
      </c>
      <c r="CV105" s="157">
        <f>CV37</f>
        <v>0</v>
      </c>
      <c r="CW105" s="157">
        <f>CW37</f>
        <v>0</v>
      </c>
      <c r="CY105" s="157">
        <f>CY37</f>
        <v>0</v>
      </c>
      <c r="CZ105" s="157">
        <f>CZ37</f>
        <v>0</v>
      </c>
      <c r="DA105" s="157">
        <f>DA37</f>
        <v>0</v>
      </c>
      <c r="DB105" s="157">
        <f>DB37</f>
        <v>0</v>
      </c>
      <c r="DD105" s="157">
        <f>DD37</f>
        <v>0</v>
      </c>
      <c r="DE105" s="157">
        <f>DE37</f>
        <v>0</v>
      </c>
      <c r="DF105" s="157">
        <f>DF37</f>
        <v>0</v>
      </c>
      <c r="DG105" s="157">
        <f>DG37</f>
        <v>0</v>
      </c>
      <c r="DI105" s="157">
        <f>DI37</f>
        <v>0</v>
      </c>
      <c r="DJ105" s="157">
        <f>DJ37</f>
        <v>0</v>
      </c>
      <c r="DK105" s="157">
        <f>DK37</f>
        <v>0</v>
      </c>
      <c r="DL105" s="157">
        <f>DL37</f>
        <v>0</v>
      </c>
      <c r="DN105" s="157">
        <f>DN37</f>
        <v>0</v>
      </c>
      <c r="DO105" s="157">
        <f>DO37</f>
        <v>0</v>
      </c>
      <c r="DP105" s="157">
        <f>DP37</f>
        <v>0</v>
      </c>
      <c r="DQ105" s="157">
        <f>DQ37</f>
        <v>0</v>
      </c>
      <c r="DS105" s="157">
        <f>DS37</f>
        <v>0</v>
      </c>
      <c r="DT105" s="157">
        <f>DT37</f>
        <v>0</v>
      </c>
      <c r="DU105" s="157">
        <f>DU37</f>
        <v>0</v>
      </c>
      <c r="DV105" s="157">
        <f>DV37</f>
        <v>0</v>
      </c>
      <c r="DX105" s="157">
        <f>DX37</f>
        <v>0</v>
      </c>
      <c r="DY105" s="157">
        <f>DY37</f>
        <v>0</v>
      </c>
      <c r="DZ105" s="157">
        <f>DZ37</f>
        <v>0</v>
      </c>
      <c r="EA105" s="157">
        <f>EA37</f>
        <v>0</v>
      </c>
      <c r="EC105" s="157">
        <f>EC37</f>
        <v>64</v>
      </c>
      <c r="ED105" s="157">
        <f>ED37</f>
        <v>3200</v>
      </c>
      <c r="EE105" s="157">
        <f>EE37</f>
        <v>0</v>
      </c>
      <c r="EF105" s="157">
        <f>EF37</f>
        <v>3200</v>
      </c>
      <c r="EH105" s="157">
        <f>EH37</f>
        <v>40824</v>
      </c>
      <c r="EI105" s="157">
        <f>EI37</f>
        <v>122472</v>
      </c>
      <c r="EJ105" s="157">
        <f>EJ37</f>
        <v>0</v>
      </c>
      <c r="EK105" s="157">
        <f>EK37</f>
        <v>122472</v>
      </c>
      <c r="EM105" s="157">
        <f>EM37</f>
        <v>0</v>
      </c>
      <c r="EN105" s="157">
        <f>EN37</f>
        <v>0</v>
      </c>
      <c r="EO105" s="157">
        <f>EO37</f>
        <v>0</v>
      </c>
      <c r="EP105" s="157">
        <f>EP37</f>
        <v>0</v>
      </c>
      <c r="ER105" s="157">
        <f>ER37</f>
        <v>4491122</v>
      </c>
      <c r="ES105" s="157">
        <f>ES37</f>
        <v>80000</v>
      </c>
      <c r="ET105" s="157">
        <f>ET37</f>
        <v>0</v>
      </c>
      <c r="EU105" s="157">
        <f>EU37</f>
        <v>80000</v>
      </c>
      <c r="EW105" s="157">
        <f>EW37</f>
        <v>0</v>
      </c>
      <c r="EX105" s="157">
        <f>EX37</f>
        <v>0</v>
      </c>
      <c r="EY105" s="157">
        <f>EY37</f>
        <v>0</v>
      </c>
      <c r="EZ105" s="157">
        <f>EZ37</f>
        <v>0</v>
      </c>
      <c r="FB105" s="157">
        <f>FB37</f>
        <v>0</v>
      </c>
      <c r="FC105" s="157">
        <f>FC37</f>
        <v>21000</v>
      </c>
      <c r="FD105" s="157">
        <f>FD37</f>
        <v>0</v>
      </c>
      <c r="FE105" s="157">
        <f>FE37</f>
        <v>21000</v>
      </c>
      <c r="FG105" s="157">
        <f>FG37</f>
        <v>0</v>
      </c>
      <c r="FH105" s="157">
        <f>FH37</f>
        <v>0</v>
      </c>
      <c r="FI105" s="157">
        <f>FI37</f>
        <v>0</v>
      </c>
      <c r="FJ105" s="157">
        <f>FJ37</f>
        <v>0</v>
      </c>
      <c r="FL105" s="157">
        <f>FL37</f>
        <v>20</v>
      </c>
      <c r="FM105" s="157">
        <f>FM37</f>
        <v>80000</v>
      </c>
      <c r="FN105" s="157">
        <f>FN37</f>
        <v>0</v>
      </c>
      <c r="FO105" s="157">
        <f>FO37</f>
        <v>80000</v>
      </c>
      <c r="FQ105" s="157">
        <f>FQ37</f>
        <v>0</v>
      </c>
      <c r="FR105" s="157">
        <f>FR37</f>
        <v>0</v>
      </c>
      <c r="FS105" s="157">
        <f>FS37</f>
        <v>0</v>
      </c>
      <c r="FT105" s="157">
        <f>FT37</f>
        <v>0</v>
      </c>
      <c r="FV105" s="157">
        <f>FV37</f>
        <v>0</v>
      </c>
      <c r="FW105" s="157">
        <f>FW37</f>
        <v>0</v>
      </c>
      <c r="FX105" s="157">
        <f>FX37</f>
        <v>0</v>
      </c>
      <c r="FY105" s="157">
        <f>FY37</f>
        <v>0</v>
      </c>
      <c r="GA105" s="157">
        <f>GA37</f>
        <v>0</v>
      </c>
      <c r="GB105" s="157">
        <f>GB37</f>
        <v>0</v>
      </c>
      <c r="GC105" s="157">
        <f>GC37</f>
        <v>0</v>
      </c>
      <c r="GD105" s="157">
        <f>GD37</f>
        <v>0</v>
      </c>
      <c r="GF105" s="157">
        <f>GF37</f>
        <v>190</v>
      </c>
      <c r="GG105" s="157">
        <f>GG37</f>
        <v>190000</v>
      </c>
      <c r="GH105" s="157">
        <f>GH37</f>
        <v>0</v>
      </c>
      <c r="GI105" s="157">
        <f>GI37</f>
        <v>190000</v>
      </c>
      <c r="GK105" s="157">
        <f>GK37</f>
        <v>1</v>
      </c>
      <c r="GL105" s="157">
        <f>GL37</f>
        <v>13158</v>
      </c>
      <c r="GM105" s="157">
        <f>GM37</f>
        <v>0</v>
      </c>
      <c r="GN105" s="157">
        <f>GN37</f>
        <v>13158</v>
      </c>
      <c r="GP105" s="157">
        <f>GP37</f>
        <v>0</v>
      </c>
      <c r="GQ105" s="157">
        <f>GQ37</f>
        <v>0</v>
      </c>
      <c r="GR105" s="157">
        <f>GR37</f>
        <v>0</v>
      </c>
      <c r="GS105" s="157">
        <f>GS37</f>
        <v>0</v>
      </c>
      <c r="GU105" s="157">
        <f>GU37</f>
        <v>0</v>
      </c>
      <c r="GV105" s="157">
        <f>GV37</f>
        <v>0</v>
      </c>
      <c r="GW105" s="157">
        <f>GW37</f>
        <v>0</v>
      </c>
      <c r="GX105" s="157">
        <f>GX37</f>
        <v>0</v>
      </c>
      <c r="GZ105" s="157">
        <f>GZ37</f>
        <v>0</v>
      </c>
      <c r="HA105" s="157">
        <f>HA37</f>
        <v>0</v>
      </c>
      <c r="HB105" s="157">
        <f>HB37</f>
        <v>0</v>
      </c>
      <c r="HC105" s="157">
        <f>HC37</f>
        <v>0</v>
      </c>
      <c r="HE105" s="157">
        <f>HE37</f>
        <v>0</v>
      </c>
      <c r="HF105" s="157">
        <f>HF37</f>
        <v>0</v>
      </c>
      <c r="HG105" s="157">
        <f>HG37</f>
        <v>0</v>
      </c>
      <c r="HH105" s="157">
        <f>HH37</f>
        <v>0</v>
      </c>
      <c r="HJ105" s="157">
        <f>HJ37</f>
        <v>0</v>
      </c>
      <c r="HK105" s="157">
        <f>HK37</f>
        <v>0</v>
      </c>
      <c r="HL105" s="157">
        <f>HL37</f>
        <v>0</v>
      </c>
      <c r="HM105" s="157">
        <f>HM37</f>
        <v>0</v>
      </c>
      <c r="HO105" s="157">
        <f>HO37</f>
        <v>0</v>
      </c>
      <c r="HP105" s="157">
        <f>HP37</f>
        <v>0</v>
      </c>
      <c r="HQ105" s="157">
        <f>HQ37</f>
        <v>0</v>
      </c>
      <c r="HR105" s="157">
        <f>HR37</f>
        <v>0</v>
      </c>
      <c r="HT105" s="157">
        <f>HT37</f>
        <v>0</v>
      </c>
      <c r="HU105" s="157">
        <f>HU37</f>
        <v>0</v>
      </c>
      <c r="HV105" s="157">
        <f>HV37</f>
        <v>0</v>
      </c>
      <c r="HW105" s="157">
        <f>HW37</f>
        <v>0</v>
      </c>
      <c r="HY105" s="157">
        <f>HY37</f>
        <v>0</v>
      </c>
      <c r="HZ105" s="157">
        <f>HZ37</f>
        <v>0</v>
      </c>
      <c r="IA105" s="157">
        <f>IA37</f>
        <v>0</v>
      </c>
      <c r="IB105" s="157">
        <f>IB37</f>
        <v>0</v>
      </c>
      <c r="ID105" s="157">
        <f>ID37</f>
        <v>0</v>
      </c>
      <c r="IE105" s="157">
        <f>IE37</f>
        <v>0</v>
      </c>
      <c r="IF105" s="157">
        <f>IF37</f>
        <v>0</v>
      </c>
      <c r="IG105" s="157">
        <f>IG37</f>
        <v>0</v>
      </c>
      <c r="II105" s="157">
        <f>II37</f>
        <v>0</v>
      </c>
      <c r="IJ105" s="157">
        <f>IJ37</f>
        <v>0</v>
      </c>
      <c r="IK105" s="157">
        <f>IK37</f>
        <v>0</v>
      </c>
      <c r="IL105" s="157">
        <f>IL37</f>
        <v>0</v>
      </c>
      <c r="IN105" s="157">
        <f>IN37</f>
        <v>0</v>
      </c>
      <c r="IO105" s="157">
        <f>IO37</f>
        <v>0</v>
      </c>
      <c r="IP105" s="157">
        <f>IP37</f>
        <v>0</v>
      </c>
      <c r="IQ105" s="157">
        <f>IQ37</f>
        <v>0</v>
      </c>
      <c r="IS105" s="157">
        <f>IS37</f>
        <v>0</v>
      </c>
      <c r="IT105" s="157">
        <f>IT37</f>
        <v>0</v>
      </c>
      <c r="IU105" s="157">
        <f>IU37</f>
        <v>0</v>
      </c>
      <c r="IV105" s="157">
        <f>IV37</f>
        <v>0</v>
      </c>
      <c r="IX105" s="157">
        <f>IX37</f>
        <v>4532221</v>
      </c>
      <c r="IY105" s="157">
        <f>IY37</f>
        <v>509830</v>
      </c>
      <c r="IZ105" s="157">
        <f>IZ37</f>
        <v>0</v>
      </c>
      <c r="JA105" s="157">
        <f>JA37</f>
        <v>509830</v>
      </c>
    </row>
  </sheetData>
  <mergeCells count="199">
    <mergeCell ref="A1:G1"/>
    <mergeCell ref="H1:L1"/>
    <mergeCell ref="M1:Q1"/>
    <mergeCell ref="R1:V1"/>
    <mergeCell ref="W1:AA1"/>
    <mergeCell ref="AB1:AF1"/>
    <mergeCell ref="BZ1:CD1"/>
    <mergeCell ref="CE1:CI1"/>
    <mergeCell ref="CJ1:CN1"/>
    <mergeCell ref="AG1:AK1"/>
    <mergeCell ref="AL1:AP1"/>
    <mergeCell ref="AQ1:AU1"/>
    <mergeCell ref="AV1:AZ1"/>
    <mergeCell ref="BA1:BE1"/>
    <mergeCell ref="BF1:BJ1"/>
    <mergeCell ref="D3:G3"/>
    <mergeCell ref="I3:L3"/>
    <mergeCell ref="N3:Q3"/>
    <mergeCell ref="S3:V3"/>
    <mergeCell ref="X3:AA3"/>
    <mergeCell ref="AC3:AF3"/>
    <mergeCell ref="HT1:HX1"/>
    <mergeCell ref="HY1:IC1"/>
    <mergeCell ref="ID1:IH1"/>
    <mergeCell ref="GP1:GT1"/>
    <mergeCell ref="GU1:GY1"/>
    <mergeCell ref="GZ1:HD1"/>
    <mergeCell ref="HE1:HI1"/>
    <mergeCell ref="HJ1:HN1"/>
    <mergeCell ref="HO1:HS1"/>
    <mergeCell ref="FL1:FP1"/>
    <mergeCell ref="FQ1:FU1"/>
    <mergeCell ref="FV1:FZ1"/>
    <mergeCell ref="GA1:GE1"/>
    <mergeCell ref="GF1:GJ1"/>
    <mergeCell ref="GK1:GO1"/>
    <mergeCell ref="EH1:EL1"/>
    <mergeCell ref="EM1:EQ1"/>
    <mergeCell ref="ER1:EV1"/>
    <mergeCell ref="AH3:AK3"/>
    <mergeCell ref="AM3:AP3"/>
    <mergeCell ref="AR3:AU3"/>
    <mergeCell ref="AW3:AZ3"/>
    <mergeCell ref="BB3:BE3"/>
    <mergeCell ref="BG3:BJ3"/>
    <mergeCell ref="II1:IM1"/>
    <mergeCell ref="IN1:IR1"/>
    <mergeCell ref="IS1:IW1"/>
    <mergeCell ref="EW1:FA1"/>
    <mergeCell ref="FB1:FF1"/>
    <mergeCell ref="FG1:FK1"/>
    <mergeCell ref="CO1:CS1"/>
    <mergeCell ref="CT1:CX1"/>
    <mergeCell ref="CY1:DC1"/>
    <mergeCell ref="DS1:DW1"/>
    <mergeCell ref="DX1:EB1"/>
    <mergeCell ref="EC1:EG1"/>
    <mergeCell ref="BK1:BO1"/>
    <mergeCell ref="BP1:BT1"/>
    <mergeCell ref="BU1:BY1"/>
    <mergeCell ref="DT3:DW3"/>
    <mergeCell ref="DY3:EB3"/>
    <mergeCell ref="ED3:EG3"/>
    <mergeCell ref="BL3:BO3"/>
    <mergeCell ref="BQ3:BT3"/>
    <mergeCell ref="BV3:BY3"/>
    <mergeCell ref="CA3:CD3"/>
    <mergeCell ref="CF3:CI3"/>
    <mergeCell ref="CK3:CN3"/>
    <mergeCell ref="IJ3:IM3"/>
    <mergeCell ref="IO3:IR3"/>
    <mergeCell ref="IT3:IW3"/>
    <mergeCell ref="GQ3:GT3"/>
    <mergeCell ref="GV3:GY3"/>
    <mergeCell ref="HA3:HD3"/>
    <mergeCell ref="HF3:HI3"/>
    <mergeCell ref="HK3:HN3"/>
    <mergeCell ref="HP3:HS3"/>
    <mergeCell ref="D4:G4"/>
    <mergeCell ref="I4:L4"/>
    <mergeCell ref="N4:Q4"/>
    <mergeCell ref="S4:V4"/>
    <mergeCell ref="X4:AA4"/>
    <mergeCell ref="AC4:AF4"/>
    <mergeCell ref="HU3:HX3"/>
    <mergeCell ref="HZ3:IC3"/>
    <mergeCell ref="IE3:IH3"/>
    <mergeCell ref="FM3:FP3"/>
    <mergeCell ref="FR3:FU3"/>
    <mergeCell ref="FW3:FZ3"/>
    <mergeCell ref="GB3:GE3"/>
    <mergeCell ref="GG3:GJ3"/>
    <mergeCell ref="GL3:GO3"/>
    <mergeCell ref="EI3:EL3"/>
    <mergeCell ref="EN3:EQ3"/>
    <mergeCell ref="ES3:EV3"/>
    <mergeCell ref="EX3:FA3"/>
    <mergeCell ref="FC3:FF3"/>
    <mergeCell ref="FH3:FK3"/>
    <mergeCell ref="CP3:CS3"/>
    <mergeCell ref="CU3:CX3"/>
    <mergeCell ref="CZ3:DC3"/>
    <mergeCell ref="BL4:BO4"/>
    <mergeCell ref="BQ4:BT4"/>
    <mergeCell ref="BV4:BY4"/>
    <mergeCell ref="CA4:CD4"/>
    <mergeCell ref="CF4:CI4"/>
    <mergeCell ref="CK4:CN4"/>
    <mergeCell ref="AH4:AK4"/>
    <mergeCell ref="AM4:AP4"/>
    <mergeCell ref="AR4:AU4"/>
    <mergeCell ref="AW4:AZ4"/>
    <mergeCell ref="BB4:BE4"/>
    <mergeCell ref="BG4:BJ4"/>
    <mergeCell ref="EN4:EQ4"/>
    <mergeCell ref="ES4:EV4"/>
    <mergeCell ref="EX4:FA4"/>
    <mergeCell ref="FC4:FF4"/>
    <mergeCell ref="FH4:FK4"/>
    <mergeCell ref="CP4:CS4"/>
    <mergeCell ref="CU4:CX4"/>
    <mergeCell ref="CZ4:DC4"/>
    <mergeCell ref="DT4:DW4"/>
    <mergeCell ref="DY4:EB4"/>
    <mergeCell ref="ED4:EG4"/>
    <mergeCell ref="A71:B71"/>
    <mergeCell ref="IX1:JB4"/>
    <mergeCell ref="A3:B4"/>
    <mergeCell ref="A69:B69"/>
    <mergeCell ref="A70:B70"/>
    <mergeCell ref="HU4:HX4"/>
    <mergeCell ref="HZ4:IC4"/>
    <mergeCell ref="IE4:IH4"/>
    <mergeCell ref="IJ4:IM4"/>
    <mergeCell ref="IO4:IR4"/>
    <mergeCell ref="IT4:IW4"/>
    <mergeCell ref="GQ4:GT4"/>
    <mergeCell ref="GV4:GY4"/>
    <mergeCell ref="HA4:HD4"/>
    <mergeCell ref="HF4:HI4"/>
    <mergeCell ref="HK4:HN4"/>
    <mergeCell ref="HP4:HS4"/>
    <mergeCell ref="FM4:FP4"/>
    <mergeCell ref="FR4:FU4"/>
    <mergeCell ref="FW4:FZ4"/>
    <mergeCell ref="GB4:GE4"/>
    <mergeCell ref="GG4:GJ4"/>
    <mergeCell ref="GL4:GO4"/>
    <mergeCell ref="EI4:EL4"/>
    <mergeCell ref="EI2:EL2"/>
    <mergeCell ref="DD1:DH1"/>
    <mergeCell ref="DE3:DH3"/>
    <mergeCell ref="DE4:DH4"/>
    <mergeCell ref="DI1:DM1"/>
    <mergeCell ref="DJ3:DM3"/>
    <mergeCell ref="DJ4:DM4"/>
    <mergeCell ref="DN1:DR1"/>
    <mergeCell ref="DO3:DR3"/>
    <mergeCell ref="DO4:DR4"/>
    <mergeCell ref="D2:G2"/>
    <mergeCell ref="I2:L2"/>
    <mergeCell ref="N2:Q2"/>
    <mergeCell ref="S2:V2"/>
    <mergeCell ref="X2:AA2"/>
    <mergeCell ref="AC2:AF2"/>
    <mergeCell ref="AH2:AK2"/>
    <mergeCell ref="AM2:AP2"/>
    <mergeCell ref="AR2:AU2"/>
    <mergeCell ref="AW2:AZ2"/>
    <mergeCell ref="BB2:BE2"/>
    <mergeCell ref="BG2:BJ2"/>
    <mergeCell ref="BL2:BO2"/>
    <mergeCell ref="BQ2:BT2"/>
    <mergeCell ref="BV2:BY2"/>
    <mergeCell ref="CA2:CD2"/>
    <mergeCell ref="CF2:CI2"/>
    <mergeCell ref="CK2:CN2"/>
    <mergeCell ref="CP2:CS2"/>
    <mergeCell ref="CU2:CX2"/>
    <mergeCell ref="CZ2:DC2"/>
    <mergeCell ref="DE2:DH2"/>
    <mergeCell ref="DJ2:DM2"/>
    <mergeCell ref="DO2:DR2"/>
    <mergeCell ref="DT2:DW2"/>
    <mergeCell ref="DY2:EB2"/>
    <mergeCell ref="ED2:EG2"/>
    <mergeCell ref="GG2:GJ2"/>
    <mergeCell ref="GL2:GO2"/>
    <mergeCell ref="GQ2:GT2"/>
    <mergeCell ref="GV2:GY2"/>
    <mergeCell ref="EN2:EQ2"/>
    <mergeCell ref="ES2:EV2"/>
    <mergeCell ref="EX2:FA2"/>
    <mergeCell ref="FC2:FF2"/>
    <mergeCell ref="FH2:FK2"/>
    <mergeCell ref="FM2:FP2"/>
    <mergeCell ref="FR2:FU2"/>
    <mergeCell ref="FW2:FZ2"/>
    <mergeCell ref="GB2:GE2"/>
  </mergeCells>
  <printOptions horizontalCentered="1" gridLines="1"/>
  <pageMargins left="1" right="0.24" top="1.18" bottom="0" header="0.3" footer="0.16"/>
  <pageSetup paperSize="9" scale="65" orientation="portrait" horizontalDpi="4294967292" verticalDpi="0" r:id="rId1"/>
  <headerFooter>
    <oddFooter>&amp;RExecutive Director</oddFooter>
  </headerFooter>
</worksheet>
</file>

<file path=xl/worksheets/sheet14.xml><?xml version="1.0" encoding="utf-8"?>
<worksheet xmlns="http://schemas.openxmlformats.org/spreadsheetml/2006/main" xmlns:r="http://schemas.openxmlformats.org/officeDocument/2006/relationships">
  <dimension ref="A1:CA105"/>
  <sheetViews>
    <sheetView view="pageBreakPreview" zoomScale="60" zoomScaleNormal="80" workbookViewId="0">
      <pane xSplit="2" ySplit="71" topLeftCell="AI72" activePane="bottomRight" state="frozen"/>
      <selection pane="topRight" activeCell="C1" sqref="C1"/>
      <selection pane="bottomLeft" activeCell="A72" sqref="A72"/>
      <selection pane="bottomRight" activeCell="AK79" sqref="AK79"/>
    </sheetView>
  </sheetViews>
  <sheetFormatPr defaultRowHeight="15.75"/>
  <cols>
    <col min="1" max="1" width="9.7109375" style="18" customWidth="1"/>
    <col min="2" max="2" width="29.42578125" style="18" customWidth="1"/>
    <col min="3" max="6" width="16.7109375" style="18" customWidth="1"/>
    <col min="7" max="12" width="16.7109375" style="1" customWidth="1"/>
    <col min="13" max="17" width="16.7109375" style="1" hidden="1" customWidth="1"/>
    <col min="18" max="22" width="16.7109375" style="1" customWidth="1"/>
    <col min="23" max="27" width="16.7109375" style="1" hidden="1" customWidth="1"/>
    <col min="28" max="42" width="16.7109375" style="1" customWidth="1"/>
    <col min="43" max="47" width="16.7109375" style="1" hidden="1" customWidth="1"/>
    <col min="48" max="52" width="16.7109375" style="1" customWidth="1"/>
    <col min="53" max="72" width="16.7109375" style="1" hidden="1" customWidth="1"/>
    <col min="73" max="76" width="16.7109375" style="1" customWidth="1"/>
    <col min="77" max="77" width="9.5703125" style="1" hidden="1" customWidth="1"/>
    <col min="78" max="78" width="13" style="1" customWidth="1"/>
    <col min="79" max="16384" width="9.140625" style="1"/>
  </cols>
  <sheetData>
    <row r="1" spans="1:77" ht="22.5" customHeight="1">
      <c r="A1" s="188" t="s">
        <v>66</v>
      </c>
      <c r="B1" s="188"/>
      <c r="C1" s="188"/>
      <c r="D1" s="188"/>
      <c r="E1" s="188"/>
      <c r="F1" s="188"/>
      <c r="G1" s="188"/>
      <c r="H1" s="188" t="s">
        <v>66</v>
      </c>
      <c r="I1" s="188"/>
      <c r="J1" s="188"/>
      <c r="K1" s="188"/>
      <c r="L1" s="188"/>
      <c r="M1" s="188" t="s">
        <v>66</v>
      </c>
      <c r="N1" s="188"/>
      <c r="O1" s="188"/>
      <c r="P1" s="188"/>
      <c r="Q1" s="188"/>
      <c r="R1" s="188" t="s">
        <v>66</v>
      </c>
      <c r="S1" s="188"/>
      <c r="T1" s="188"/>
      <c r="U1" s="188"/>
      <c r="V1" s="188"/>
      <c r="W1" s="188" t="s">
        <v>66</v>
      </c>
      <c r="X1" s="188"/>
      <c r="Y1" s="188"/>
      <c r="Z1" s="188"/>
      <c r="AA1" s="188"/>
      <c r="AB1" s="188" t="s">
        <v>66</v>
      </c>
      <c r="AC1" s="188"/>
      <c r="AD1" s="188"/>
      <c r="AE1" s="188"/>
      <c r="AF1" s="188"/>
      <c r="AG1" s="188" t="s">
        <v>66</v>
      </c>
      <c r="AH1" s="188"/>
      <c r="AI1" s="188"/>
      <c r="AJ1" s="188"/>
      <c r="AK1" s="188"/>
      <c r="AL1" s="188" t="s">
        <v>66</v>
      </c>
      <c r="AM1" s="188"/>
      <c r="AN1" s="188"/>
      <c r="AO1" s="188"/>
      <c r="AP1" s="188"/>
      <c r="AQ1" s="188" t="s">
        <v>66</v>
      </c>
      <c r="AR1" s="188"/>
      <c r="AS1" s="188"/>
      <c r="AT1" s="188"/>
      <c r="AU1" s="188"/>
      <c r="AV1" s="188" t="s">
        <v>66</v>
      </c>
      <c r="AW1" s="188"/>
      <c r="AX1" s="188"/>
      <c r="AY1" s="188"/>
      <c r="AZ1" s="188"/>
      <c r="BA1" s="188" t="s">
        <v>66</v>
      </c>
      <c r="BB1" s="188"/>
      <c r="BC1" s="188"/>
      <c r="BD1" s="188"/>
      <c r="BE1" s="188"/>
      <c r="BF1" s="188" t="s">
        <v>66</v>
      </c>
      <c r="BG1" s="188"/>
      <c r="BH1" s="188"/>
      <c r="BI1" s="188"/>
      <c r="BJ1" s="188"/>
      <c r="BK1" s="188" t="s">
        <v>66</v>
      </c>
      <c r="BL1" s="188"/>
      <c r="BM1" s="188"/>
      <c r="BN1" s="188"/>
      <c r="BO1" s="188"/>
      <c r="BP1" s="188" t="s">
        <v>66</v>
      </c>
      <c r="BQ1" s="188"/>
      <c r="BR1" s="188"/>
      <c r="BS1" s="188"/>
      <c r="BT1" s="188"/>
      <c r="BU1" s="292" t="s">
        <v>95</v>
      </c>
      <c r="BV1" s="293"/>
      <c r="BW1" s="293"/>
      <c r="BX1" s="293"/>
      <c r="BY1" s="294"/>
    </row>
    <row r="2" spans="1:77" ht="43.5" customHeight="1">
      <c r="A2" s="60"/>
      <c r="B2" s="61"/>
      <c r="C2" s="65" t="s">
        <v>426</v>
      </c>
      <c r="D2" s="241" t="s">
        <v>109</v>
      </c>
      <c r="E2" s="242"/>
      <c r="F2" s="242"/>
      <c r="G2" s="243"/>
      <c r="H2" s="65" t="s">
        <v>426</v>
      </c>
      <c r="I2" s="241" t="s">
        <v>109</v>
      </c>
      <c r="J2" s="242"/>
      <c r="K2" s="242"/>
      <c r="L2" s="243"/>
      <c r="M2" s="65" t="s">
        <v>426</v>
      </c>
      <c r="N2" s="241" t="s">
        <v>109</v>
      </c>
      <c r="O2" s="242"/>
      <c r="P2" s="242"/>
      <c r="Q2" s="243"/>
      <c r="R2" s="65" t="s">
        <v>426</v>
      </c>
      <c r="S2" s="198" t="s">
        <v>1422</v>
      </c>
      <c r="T2" s="199"/>
      <c r="U2" s="199"/>
      <c r="V2" s="200"/>
      <c r="W2" s="65" t="s">
        <v>426</v>
      </c>
      <c r="X2" s="198" t="s">
        <v>1422</v>
      </c>
      <c r="Y2" s="199"/>
      <c r="Z2" s="199"/>
      <c r="AA2" s="200"/>
      <c r="AB2" s="65" t="s">
        <v>426</v>
      </c>
      <c r="AC2" s="241" t="s">
        <v>109</v>
      </c>
      <c r="AD2" s="242"/>
      <c r="AE2" s="242"/>
      <c r="AF2" s="243"/>
      <c r="AG2" s="65" t="s">
        <v>426</v>
      </c>
      <c r="AH2" s="241" t="s">
        <v>109</v>
      </c>
      <c r="AI2" s="242"/>
      <c r="AJ2" s="242"/>
      <c r="AK2" s="243"/>
      <c r="AL2" s="65" t="s">
        <v>426</v>
      </c>
      <c r="AM2" s="198" t="s">
        <v>1616</v>
      </c>
      <c r="AN2" s="199"/>
      <c r="AO2" s="199"/>
      <c r="AP2" s="200"/>
      <c r="AQ2" s="65" t="s">
        <v>426</v>
      </c>
      <c r="AR2" s="241" t="s">
        <v>109</v>
      </c>
      <c r="AS2" s="242"/>
      <c r="AT2" s="242"/>
      <c r="AU2" s="243"/>
      <c r="AV2" s="65" t="s">
        <v>426</v>
      </c>
      <c r="AW2" s="241" t="s">
        <v>109</v>
      </c>
      <c r="AX2" s="242"/>
      <c r="AY2" s="242"/>
      <c r="AZ2" s="243"/>
      <c r="BA2" s="65" t="s">
        <v>426</v>
      </c>
      <c r="BB2" s="241" t="s">
        <v>109</v>
      </c>
      <c r="BC2" s="242"/>
      <c r="BD2" s="242"/>
      <c r="BE2" s="243"/>
      <c r="BF2" s="65" t="s">
        <v>426</v>
      </c>
      <c r="BG2" s="198" t="s">
        <v>1547</v>
      </c>
      <c r="BH2" s="199"/>
      <c r="BI2" s="199"/>
      <c r="BJ2" s="200"/>
      <c r="BK2" s="65" t="s">
        <v>426</v>
      </c>
      <c r="BL2" s="31"/>
      <c r="BM2" s="32"/>
      <c r="BN2" s="32"/>
      <c r="BO2" s="33"/>
      <c r="BP2" s="65" t="s">
        <v>426</v>
      </c>
      <c r="BQ2" s="31"/>
      <c r="BR2" s="32"/>
      <c r="BS2" s="32"/>
      <c r="BT2" s="33"/>
      <c r="BU2" s="295"/>
      <c r="BV2" s="296"/>
      <c r="BW2" s="296"/>
      <c r="BX2" s="296"/>
      <c r="BY2" s="297"/>
    </row>
    <row r="3" spans="1:77" ht="35.25" customHeight="1">
      <c r="A3" s="282" t="s">
        <v>109</v>
      </c>
      <c r="B3" s="283"/>
      <c r="C3" s="97" t="s">
        <v>1475</v>
      </c>
      <c r="D3" s="191" t="s">
        <v>1171</v>
      </c>
      <c r="E3" s="192"/>
      <c r="F3" s="192"/>
      <c r="G3" s="193"/>
      <c r="H3" s="97" t="s">
        <v>1632</v>
      </c>
      <c r="I3" s="191" t="s">
        <v>1173</v>
      </c>
      <c r="J3" s="192"/>
      <c r="K3" s="192"/>
      <c r="L3" s="193"/>
      <c r="M3" s="97" t="s">
        <v>1632</v>
      </c>
      <c r="N3" s="191" t="s">
        <v>1175</v>
      </c>
      <c r="O3" s="192"/>
      <c r="P3" s="192"/>
      <c r="Q3" s="193"/>
      <c r="R3" s="97" t="s">
        <v>1632</v>
      </c>
      <c r="S3" s="191" t="s">
        <v>1176</v>
      </c>
      <c r="T3" s="192"/>
      <c r="U3" s="192"/>
      <c r="V3" s="193"/>
      <c r="W3" s="97" t="s">
        <v>1632</v>
      </c>
      <c r="X3" s="191" t="s">
        <v>1179</v>
      </c>
      <c r="Y3" s="192"/>
      <c r="Z3" s="192"/>
      <c r="AA3" s="193"/>
      <c r="AB3" s="97" t="s">
        <v>1632</v>
      </c>
      <c r="AC3" s="191" t="s">
        <v>1181</v>
      </c>
      <c r="AD3" s="192"/>
      <c r="AE3" s="192"/>
      <c r="AF3" s="193"/>
      <c r="AG3" s="97" t="s">
        <v>1632</v>
      </c>
      <c r="AH3" s="191" t="s">
        <v>1183</v>
      </c>
      <c r="AI3" s="192"/>
      <c r="AJ3" s="192"/>
      <c r="AK3" s="193"/>
      <c r="AL3" s="97" t="s">
        <v>1632</v>
      </c>
      <c r="AM3" s="191" t="s">
        <v>1185</v>
      </c>
      <c r="AN3" s="192"/>
      <c r="AO3" s="192"/>
      <c r="AP3" s="193"/>
      <c r="AQ3" s="97" t="s">
        <v>1632</v>
      </c>
      <c r="AR3" s="191" t="s">
        <v>1187</v>
      </c>
      <c r="AS3" s="192"/>
      <c r="AT3" s="192"/>
      <c r="AU3" s="193"/>
      <c r="AV3" s="97" t="s">
        <v>1632</v>
      </c>
      <c r="AW3" s="191" t="s">
        <v>1189</v>
      </c>
      <c r="AX3" s="192"/>
      <c r="AY3" s="192"/>
      <c r="AZ3" s="193"/>
      <c r="BA3" s="97" t="s">
        <v>1632</v>
      </c>
      <c r="BB3" s="191" t="s">
        <v>1191</v>
      </c>
      <c r="BC3" s="192"/>
      <c r="BD3" s="192"/>
      <c r="BE3" s="193"/>
      <c r="BF3" s="97" t="s">
        <v>1632</v>
      </c>
      <c r="BG3" s="191" t="s">
        <v>1192</v>
      </c>
      <c r="BH3" s="192"/>
      <c r="BI3" s="192"/>
      <c r="BJ3" s="193"/>
      <c r="BK3" s="97" t="s">
        <v>1632</v>
      </c>
      <c r="BL3" s="191"/>
      <c r="BM3" s="192"/>
      <c r="BN3" s="192"/>
      <c r="BO3" s="193"/>
      <c r="BP3" s="97" t="s">
        <v>1632</v>
      </c>
      <c r="BQ3" s="191"/>
      <c r="BR3" s="192"/>
      <c r="BS3" s="192"/>
      <c r="BT3" s="193"/>
      <c r="BU3" s="295"/>
      <c r="BV3" s="296"/>
      <c r="BW3" s="296"/>
      <c r="BX3" s="296"/>
      <c r="BY3" s="297"/>
    </row>
    <row r="4" spans="1:77" ht="39" customHeight="1">
      <c r="A4" s="284"/>
      <c r="B4" s="285"/>
      <c r="C4" s="5" t="s">
        <v>78</v>
      </c>
      <c r="D4" s="193" t="s">
        <v>1172</v>
      </c>
      <c r="E4" s="263"/>
      <c r="F4" s="263"/>
      <c r="G4" s="263"/>
      <c r="H4" s="5" t="s">
        <v>72</v>
      </c>
      <c r="I4" s="267" t="s">
        <v>1174</v>
      </c>
      <c r="J4" s="268"/>
      <c r="K4" s="268"/>
      <c r="L4" s="269"/>
      <c r="M4" s="5" t="s">
        <v>72</v>
      </c>
      <c r="N4" s="264" t="s">
        <v>1177</v>
      </c>
      <c r="O4" s="265"/>
      <c r="P4" s="265"/>
      <c r="Q4" s="266"/>
      <c r="R4" s="5" t="s">
        <v>72</v>
      </c>
      <c r="S4" s="267" t="s">
        <v>1178</v>
      </c>
      <c r="T4" s="268"/>
      <c r="U4" s="268"/>
      <c r="V4" s="269"/>
      <c r="W4" s="5" t="s">
        <v>72</v>
      </c>
      <c r="X4" s="264" t="s">
        <v>1180</v>
      </c>
      <c r="Y4" s="265"/>
      <c r="Z4" s="265"/>
      <c r="AA4" s="266"/>
      <c r="AB4" s="5" t="s">
        <v>72</v>
      </c>
      <c r="AC4" s="193" t="s">
        <v>1182</v>
      </c>
      <c r="AD4" s="263"/>
      <c r="AE4" s="263"/>
      <c r="AF4" s="263"/>
      <c r="AG4" s="5" t="s">
        <v>72</v>
      </c>
      <c r="AH4" s="193" t="s">
        <v>1184</v>
      </c>
      <c r="AI4" s="263"/>
      <c r="AJ4" s="263"/>
      <c r="AK4" s="263"/>
      <c r="AL4" s="5" t="s">
        <v>72</v>
      </c>
      <c r="AM4" s="191" t="s">
        <v>1186</v>
      </c>
      <c r="AN4" s="192"/>
      <c r="AO4" s="192"/>
      <c r="AP4" s="193"/>
      <c r="AQ4" s="5" t="s">
        <v>72</v>
      </c>
      <c r="AR4" s="193" t="s">
        <v>1188</v>
      </c>
      <c r="AS4" s="263"/>
      <c r="AT4" s="263"/>
      <c r="AU4" s="263"/>
      <c r="AV4" s="5" t="s">
        <v>72</v>
      </c>
      <c r="AW4" s="193" t="s">
        <v>1190</v>
      </c>
      <c r="AX4" s="263"/>
      <c r="AY4" s="263"/>
      <c r="AZ4" s="263"/>
      <c r="BA4" s="5" t="s">
        <v>72</v>
      </c>
      <c r="BB4" s="193" t="s">
        <v>122</v>
      </c>
      <c r="BC4" s="263"/>
      <c r="BD4" s="263"/>
      <c r="BE4" s="263"/>
      <c r="BF4" s="5" t="s">
        <v>72</v>
      </c>
      <c r="BG4" s="264" t="s">
        <v>1193</v>
      </c>
      <c r="BH4" s="265"/>
      <c r="BI4" s="265"/>
      <c r="BJ4" s="266"/>
      <c r="BK4" s="5" t="s">
        <v>72</v>
      </c>
      <c r="BL4" s="193"/>
      <c r="BM4" s="263"/>
      <c r="BN4" s="263"/>
      <c r="BO4" s="263"/>
      <c r="BP4" s="5" t="s">
        <v>72</v>
      </c>
      <c r="BQ4" s="193"/>
      <c r="BR4" s="263"/>
      <c r="BS4" s="263"/>
      <c r="BT4" s="263"/>
      <c r="BU4" s="298"/>
      <c r="BV4" s="299"/>
      <c r="BW4" s="299"/>
      <c r="BX4" s="299"/>
      <c r="BY4" s="300"/>
    </row>
    <row r="5" spans="1:77" s="23" customFormat="1" ht="51.75" customHeight="1">
      <c r="A5" s="141" t="s">
        <v>0</v>
      </c>
      <c r="B5" s="141" t="s">
        <v>1887</v>
      </c>
      <c r="C5" s="22" t="s">
        <v>73</v>
      </c>
      <c r="D5" s="22" t="s">
        <v>74</v>
      </c>
      <c r="E5" s="22" t="s">
        <v>75</v>
      </c>
      <c r="F5" s="22" t="s">
        <v>76</v>
      </c>
      <c r="G5" s="22" t="s">
        <v>67</v>
      </c>
      <c r="H5" s="22" t="s">
        <v>73</v>
      </c>
      <c r="I5" s="22" t="s">
        <v>74</v>
      </c>
      <c r="J5" s="22" t="s">
        <v>75</v>
      </c>
      <c r="K5" s="22" t="s">
        <v>76</v>
      </c>
      <c r="L5" s="22" t="s">
        <v>67</v>
      </c>
      <c r="M5" s="22" t="s">
        <v>73</v>
      </c>
      <c r="N5" s="22" t="s">
        <v>74</v>
      </c>
      <c r="O5" s="22" t="s">
        <v>75</v>
      </c>
      <c r="P5" s="22" t="s">
        <v>76</v>
      </c>
      <c r="Q5" s="22" t="s">
        <v>67</v>
      </c>
      <c r="R5" s="117" t="s">
        <v>1721</v>
      </c>
      <c r="S5" s="22" t="s">
        <v>74</v>
      </c>
      <c r="T5" s="22" t="s">
        <v>75</v>
      </c>
      <c r="U5" s="22" t="s">
        <v>76</v>
      </c>
      <c r="V5" s="22" t="s">
        <v>67</v>
      </c>
      <c r="W5" s="22" t="s">
        <v>73</v>
      </c>
      <c r="X5" s="22" t="s">
        <v>74</v>
      </c>
      <c r="Y5" s="22" t="s">
        <v>75</v>
      </c>
      <c r="Z5" s="22" t="s">
        <v>76</v>
      </c>
      <c r="AA5" s="22" t="s">
        <v>67</v>
      </c>
      <c r="AB5" s="22" t="s">
        <v>73</v>
      </c>
      <c r="AC5" s="22" t="s">
        <v>74</v>
      </c>
      <c r="AD5" s="22" t="s">
        <v>75</v>
      </c>
      <c r="AE5" s="22" t="s">
        <v>76</v>
      </c>
      <c r="AF5" s="22" t="s">
        <v>67</v>
      </c>
      <c r="AG5" s="22" t="s">
        <v>73</v>
      </c>
      <c r="AH5" s="22" t="s">
        <v>74</v>
      </c>
      <c r="AI5" s="22" t="s">
        <v>75</v>
      </c>
      <c r="AJ5" s="22" t="s">
        <v>76</v>
      </c>
      <c r="AK5" s="22" t="s">
        <v>67</v>
      </c>
      <c r="AL5" s="22" t="s">
        <v>73</v>
      </c>
      <c r="AM5" s="22" t="s">
        <v>74</v>
      </c>
      <c r="AN5" s="22" t="s">
        <v>75</v>
      </c>
      <c r="AO5" s="22" t="s">
        <v>76</v>
      </c>
      <c r="AP5" s="22" t="s">
        <v>67</v>
      </c>
      <c r="AQ5" s="22" t="s">
        <v>73</v>
      </c>
      <c r="AR5" s="22" t="s">
        <v>74</v>
      </c>
      <c r="AS5" s="22" t="s">
        <v>75</v>
      </c>
      <c r="AT5" s="22" t="s">
        <v>76</v>
      </c>
      <c r="AU5" s="22" t="s">
        <v>67</v>
      </c>
      <c r="AV5" s="22" t="s">
        <v>1679</v>
      </c>
      <c r="AW5" s="22" t="s">
        <v>74</v>
      </c>
      <c r="AX5" s="22" t="s">
        <v>75</v>
      </c>
      <c r="AY5" s="22" t="s">
        <v>76</v>
      </c>
      <c r="AZ5" s="22" t="s">
        <v>67</v>
      </c>
      <c r="BA5" s="22" t="s">
        <v>1678</v>
      </c>
      <c r="BB5" s="22" t="s">
        <v>74</v>
      </c>
      <c r="BC5" s="22" t="s">
        <v>75</v>
      </c>
      <c r="BD5" s="22" t="s">
        <v>76</v>
      </c>
      <c r="BE5" s="22" t="s">
        <v>67</v>
      </c>
      <c r="BF5" s="22" t="s">
        <v>73</v>
      </c>
      <c r="BG5" s="22" t="s">
        <v>74</v>
      </c>
      <c r="BH5" s="22" t="s">
        <v>75</v>
      </c>
      <c r="BI5" s="22" t="s">
        <v>76</v>
      </c>
      <c r="BJ5" s="22" t="s">
        <v>67</v>
      </c>
      <c r="BK5" s="22" t="s">
        <v>73</v>
      </c>
      <c r="BL5" s="22" t="s">
        <v>74</v>
      </c>
      <c r="BM5" s="22" t="s">
        <v>75</v>
      </c>
      <c r="BN5" s="22" t="s">
        <v>76</v>
      </c>
      <c r="BO5" s="22" t="s">
        <v>67</v>
      </c>
      <c r="BP5" s="22" t="s">
        <v>73</v>
      </c>
      <c r="BQ5" s="22" t="s">
        <v>74</v>
      </c>
      <c r="BR5" s="22" t="s">
        <v>75</v>
      </c>
      <c r="BS5" s="22" t="s">
        <v>76</v>
      </c>
      <c r="BT5" s="22" t="s">
        <v>67</v>
      </c>
      <c r="BU5" s="22" t="s">
        <v>73</v>
      </c>
      <c r="BV5" s="22" t="s">
        <v>74</v>
      </c>
      <c r="BW5" s="22" t="s">
        <v>75</v>
      </c>
      <c r="BX5" s="22" t="s">
        <v>76</v>
      </c>
      <c r="BY5" s="22" t="s">
        <v>67</v>
      </c>
    </row>
    <row r="6" spans="1:77" s="9" customFormat="1" hidden="1">
      <c r="A6" s="6" t="s">
        <v>1</v>
      </c>
      <c r="B6" s="6" t="s">
        <v>2</v>
      </c>
      <c r="C6" s="7" t="s">
        <v>68</v>
      </c>
      <c r="D6" s="7" t="s">
        <v>69</v>
      </c>
      <c r="E6" s="7" t="s">
        <v>70</v>
      </c>
      <c r="F6" s="7" t="s">
        <v>71</v>
      </c>
      <c r="G6" s="8"/>
      <c r="H6" s="7" t="s">
        <v>68</v>
      </c>
      <c r="I6" s="7" t="s">
        <v>69</v>
      </c>
      <c r="J6" s="7" t="s">
        <v>70</v>
      </c>
      <c r="K6" s="7" t="s">
        <v>71</v>
      </c>
      <c r="L6" s="8"/>
      <c r="M6" s="7" t="s">
        <v>68</v>
      </c>
      <c r="N6" s="7" t="s">
        <v>69</v>
      </c>
      <c r="O6" s="7" t="s">
        <v>70</v>
      </c>
      <c r="P6" s="7" t="s">
        <v>71</v>
      </c>
      <c r="Q6" s="8"/>
      <c r="R6" s="7" t="s">
        <v>68</v>
      </c>
      <c r="S6" s="7" t="s">
        <v>69</v>
      </c>
      <c r="T6" s="7" t="s">
        <v>70</v>
      </c>
      <c r="U6" s="7" t="s">
        <v>71</v>
      </c>
      <c r="V6" s="8"/>
      <c r="W6" s="7" t="s">
        <v>68</v>
      </c>
      <c r="X6" s="7" t="s">
        <v>69</v>
      </c>
      <c r="Y6" s="7" t="s">
        <v>70</v>
      </c>
      <c r="Z6" s="7" t="s">
        <v>71</v>
      </c>
      <c r="AA6" s="8"/>
      <c r="AB6" s="7" t="s">
        <v>68</v>
      </c>
      <c r="AC6" s="7" t="s">
        <v>69</v>
      </c>
      <c r="AD6" s="7" t="s">
        <v>70</v>
      </c>
      <c r="AE6" s="7" t="s">
        <v>71</v>
      </c>
      <c r="AF6" s="8"/>
      <c r="AG6" s="7" t="s">
        <v>68</v>
      </c>
      <c r="AH6" s="7" t="s">
        <v>69</v>
      </c>
      <c r="AI6" s="7" t="s">
        <v>70</v>
      </c>
      <c r="AJ6" s="7" t="s">
        <v>71</v>
      </c>
      <c r="AK6" s="8"/>
      <c r="AL6" s="7" t="s">
        <v>68</v>
      </c>
      <c r="AM6" s="7" t="s">
        <v>69</v>
      </c>
      <c r="AN6" s="7" t="s">
        <v>70</v>
      </c>
      <c r="AO6" s="7" t="s">
        <v>71</v>
      </c>
      <c r="AP6" s="8"/>
      <c r="AQ6" s="7" t="s">
        <v>68</v>
      </c>
      <c r="AR6" s="7" t="s">
        <v>69</v>
      </c>
      <c r="AS6" s="7" t="s">
        <v>70</v>
      </c>
      <c r="AT6" s="7" t="s">
        <v>71</v>
      </c>
      <c r="AU6" s="8"/>
      <c r="AV6" s="7" t="s">
        <v>68</v>
      </c>
      <c r="AW6" s="7" t="s">
        <v>69</v>
      </c>
      <c r="AX6" s="7" t="s">
        <v>70</v>
      </c>
      <c r="AY6" s="7" t="s">
        <v>71</v>
      </c>
      <c r="AZ6" s="8"/>
      <c r="BA6" s="7" t="s">
        <v>68</v>
      </c>
      <c r="BB6" s="7" t="s">
        <v>69</v>
      </c>
      <c r="BC6" s="7" t="s">
        <v>70</v>
      </c>
      <c r="BD6" s="7" t="s">
        <v>71</v>
      </c>
      <c r="BE6" s="8"/>
      <c r="BF6" s="7" t="s">
        <v>68</v>
      </c>
      <c r="BG6" s="7" t="s">
        <v>69</v>
      </c>
      <c r="BH6" s="7" t="s">
        <v>70</v>
      </c>
      <c r="BI6" s="7" t="s">
        <v>71</v>
      </c>
      <c r="BJ6" s="8"/>
      <c r="BK6" s="7" t="s">
        <v>68</v>
      </c>
      <c r="BL6" s="7" t="s">
        <v>69</v>
      </c>
      <c r="BM6" s="7" t="s">
        <v>70</v>
      </c>
      <c r="BN6" s="7" t="s">
        <v>71</v>
      </c>
      <c r="BO6" s="8"/>
      <c r="BP6" s="7" t="s">
        <v>68</v>
      </c>
      <c r="BQ6" s="7" t="s">
        <v>69</v>
      </c>
      <c r="BR6" s="7" t="s">
        <v>70</v>
      </c>
      <c r="BS6" s="7" t="s">
        <v>71</v>
      </c>
      <c r="BT6" s="8"/>
      <c r="BU6" s="7" t="s">
        <v>68</v>
      </c>
      <c r="BV6" s="7" t="s">
        <v>69</v>
      </c>
      <c r="BW6" s="7" t="s">
        <v>70</v>
      </c>
      <c r="BX6" s="7" t="s">
        <v>71</v>
      </c>
      <c r="BY6" s="8"/>
    </row>
    <row r="7" spans="1:77" hidden="1">
      <c r="A7" s="10">
        <v>1</v>
      </c>
      <c r="B7" s="11" t="s">
        <v>3</v>
      </c>
      <c r="C7" s="12">
        <v>4</v>
      </c>
      <c r="D7" s="12">
        <v>8000</v>
      </c>
      <c r="E7" s="12">
        <v>0</v>
      </c>
      <c r="F7" s="12">
        <v>8000</v>
      </c>
      <c r="G7" s="13"/>
      <c r="H7" s="12">
        <v>5</v>
      </c>
      <c r="I7" s="12">
        <v>90000</v>
      </c>
      <c r="J7" s="12">
        <v>0</v>
      </c>
      <c r="K7" s="12">
        <v>90000</v>
      </c>
      <c r="L7" s="13"/>
      <c r="M7" s="12">
        <v>0</v>
      </c>
      <c r="N7" s="12">
        <v>0</v>
      </c>
      <c r="O7" s="12">
        <v>0</v>
      </c>
      <c r="P7" s="12">
        <v>0</v>
      </c>
      <c r="Q7" s="13"/>
      <c r="R7" s="12">
        <v>1</v>
      </c>
      <c r="S7" s="12">
        <v>14000</v>
      </c>
      <c r="T7" s="12">
        <v>0</v>
      </c>
      <c r="U7" s="12">
        <v>14000</v>
      </c>
      <c r="V7" s="13"/>
      <c r="W7" s="12">
        <v>0</v>
      </c>
      <c r="X7" s="12">
        <v>0</v>
      </c>
      <c r="Y7" s="12">
        <v>0</v>
      </c>
      <c r="Z7" s="12">
        <v>0</v>
      </c>
      <c r="AA7" s="13"/>
      <c r="AB7" s="12">
        <v>35</v>
      </c>
      <c r="AC7" s="12">
        <v>89900</v>
      </c>
      <c r="AD7" s="12">
        <v>0</v>
      </c>
      <c r="AE7" s="12">
        <v>89900</v>
      </c>
      <c r="AF7" s="13"/>
      <c r="AG7" s="12">
        <v>2</v>
      </c>
      <c r="AH7" s="12">
        <v>250000</v>
      </c>
      <c r="AI7" s="12">
        <v>0</v>
      </c>
      <c r="AJ7" s="12">
        <v>250000</v>
      </c>
      <c r="AK7" s="13"/>
      <c r="AL7" s="12">
        <v>0</v>
      </c>
      <c r="AM7" s="12">
        <v>948940.2</v>
      </c>
      <c r="AN7" s="12">
        <v>0</v>
      </c>
      <c r="AO7" s="12">
        <v>948940.2</v>
      </c>
      <c r="AP7" s="13"/>
      <c r="AQ7" s="12">
        <v>0</v>
      </c>
      <c r="AR7" s="12">
        <v>0</v>
      </c>
      <c r="AS7" s="12">
        <v>0</v>
      </c>
      <c r="AT7" s="12">
        <v>0</v>
      </c>
      <c r="AU7" s="13"/>
      <c r="AV7" s="12">
        <v>4</v>
      </c>
      <c r="AW7" s="12">
        <v>412000</v>
      </c>
      <c r="AX7" s="12">
        <v>0</v>
      </c>
      <c r="AY7" s="12">
        <v>412000</v>
      </c>
      <c r="AZ7" s="13"/>
      <c r="BA7" s="107">
        <v>0</v>
      </c>
      <c r="BB7" s="107">
        <v>0</v>
      </c>
      <c r="BC7" s="12">
        <v>0</v>
      </c>
      <c r="BD7" s="12">
        <v>0</v>
      </c>
      <c r="BE7" s="13"/>
      <c r="BF7" s="12">
        <v>0</v>
      </c>
      <c r="BG7" s="12">
        <v>0</v>
      </c>
      <c r="BH7" s="12">
        <v>0</v>
      </c>
      <c r="BI7" s="12">
        <v>0</v>
      </c>
      <c r="BJ7" s="13"/>
      <c r="BK7" s="12">
        <v>0</v>
      </c>
      <c r="BL7" s="12">
        <v>0</v>
      </c>
      <c r="BM7" s="12">
        <v>0</v>
      </c>
      <c r="BN7" s="12">
        <v>0</v>
      </c>
      <c r="BO7" s="13"/>
      <c r="BP7" s="12">
        <v>0</v>
      </c>
      <c r="BQ7" s="12">
        <v>0</v>
      </c>
      <c r="BR7" s="12">
        <v>0</v>
      </c>
      <c r="BS7" s="12">
        <v>0</v>
      </c>
      <c r="BT7" s="13"/>
      <c r="BU7" s="12">
        <v>0</v>
      </c>
      <c r="BV7" s="12">
        <v>1812840.2</v>
      </c>
      <c r="BW7" s="12">
        <v>0</v>
      </c>
      <c r="BX7" s="12">
        <v>1812840.2</v>
      </c>
      <c r="BY7" s="13"/>
    </row>
    <row r="8" spans="1:77" hidden="1">
      <c r="A8" s="10">
        <v>2</v>
      </c>
      <c r="B8" s="11" t="s">
        <v>4</v>
      </c>
      <c r="C8" s="12">
        <v>1</v>
      </c>
      <c r="D8" s="12">
        <v>2000</v>
      </c>
      <c r="E8" s="12">
        <v>0</v>
      </c>
      <c r="F8" s="12">
        <v>2000</v>
      </c>
      <c r="G8" s="13"/>
      <c r="H8" s="12">
        <v>5</v>
      </c>
      <c r="I8" s="12">
        <v>90000</v>
      </c>
      <c r="J8" s="12">
        <v>0</v>
      </c>
      <c r="K8" s="12">
        <v>90000</v>
      </c>
      <c r="L8" s="13"/>
      <c r="M8" s="12">
        <v>0</v>
      </c>
      <c r="N8" s="12">
        <v>0</v>
      </c>
      <c r="O8" s="12">
        <v>0</v>
      </c>
      <c r="P8" s="12">
        <v>0</v>
      </c>
      <c r="Q8" s="13"/>
      <c r="R8" s="12">
        <v>1</v>
      </c>
      <c r="S8" s="12">
        <v>14000</v>
      </c>
      <c r="T8" s="12">
        <v>0</v>
      </c>
      <c r="U8" s="12">
        <v>14000</v>
      </c>
      <c r="V8" s="13"/>
      <c r="W8" s="12">
        <v>0</v>
      </c>
      <c r="X8" s="12">
        <v>0</v>
      </c>
      <c r="Y8" s="12">
        <v>0</v>
      </c>
      <c r="Z8" s="12">
        <v>0</v>
      </c>
      <c r="AA8" s="13"/>
      <c r="AB8" s="12">
        <v>24</v>
      </c>
      <c r="AC8" s="12">
        <v>50800</v>
      </c>
      <c r="AD8" s="12">
        <v>0</v>
      </c>
      <c r="AE8" s="12">
        <v>50800</v>
      </c>
      <c r="AF8" s="13"/>
      <c r="AG8" s="12">
        <v>2</v>
      </c>
      <c r="AH8" s="12">
        <v>250000</v>
      </c>
      <c r="AI8" s="12">
        <v>0</v>
      </c>
      <c r="AJ8" s="12">
        <v>250000</v>
      </c>
      <c r="AK8" s="13"/>
      <c r="AL8" s="12">
        <v>0</v>
      </c>
      <c r="AM8" s="12">
        <v>377972.4</v>
      </c>
      <c r="AN8" s="12">
        <v>0</v>
      </c>
      <c r="AO8" s="12">
        <v>377972.4</v>
      </c>
      <c r="AP8" s="13"/>
      <c r="AQ8" s="12">
        <v>0</v>
      </c>
      <c r="AR8" s="12">
        <v>0</v>
      </c>
      <c r="AS8" s="12">
        <v>0</v>
      </c>
      <c r="AT8" s="12">
        <v>0</v>
      </c>
      <c r="AU8" s="13"/>
      <c r="AV8" s="12">
        <v>0</v>
      </c>
      <c r="AW8" s="12">
        <v>0</v>
      </c>
      <c r="AX8" s="12">
        <v>0</v>
      </c>
      <c r="AY8" s="12">
        <v>0</v>
      </c>
      <c r="AZ8" s="13"/>
      <c r="BA8" s="107">
        <v>0</v>
      </c>
      <c r="BB8" s="107">
        <v>0</v>
      </c>
      <c r="BC8" s="12">
        <v>0</v>
      </c>
      <c r="BD8" s="12">
        <v>0</v>
      </c>
      <c r="BE8" s="13"/>
      <c r="BF8" s="12">
        <v>0</v>
      </c>
      <c r="BG8" s="12">
        <v>0</v>
      </c>
      <c r="BH8" s="12">
        <v>0</v>
      </c>
      <c r="BI8" s="12">
        <v>0</v>
      </c>
      <c r="BJ8" s="13"/>
      <c r="BK8" s="12">
        <v>0</v>
      </c>
      <c r="BL8" s="12">
        <v>0</v>
      </c>
      <c r="BM8" s="12">
        <v>0</v>
      </c>
      <c r="BN8" s="12">
        <v>0</v>
      </c>
      <c r="BO8" s="13"/>
      <c r="BP8" s="12">
        <v>0</v>
      </c>
      <c r="BQ8" s="12">
        <v>0</v>
      </c>
      <c r="BR8" s="12">
        <v>0</v>
      </c>
      <c r="BS8" s="12">
        <v>0</v>
      </c>
      <c r="BT8" s="13"/>
      <c r="BU8" s="12">
        <v>0</v>
      </c>
      <c r="BV8" s="12">
        <v>784772.4</v>
      </c>
      <c r="BW8" s="12">
        <v>0</v>
      </c>
      <c r="BX8" s="12">
        <v>784772.4</v>
      </c>
      <c r="BY8" s="13"/>
    </row>
    <row r="9" spans="1:77" hidden="1">
      <c r="A9" s="10">
        <v>3</v>
      </c>
      <c r="B9" s="11" t="s">
        <v>5</v>
      </c>
      <c r="C9" s="12">
        <v>5</v>
      </c>
      <c r="D9" s="12">
        <v>10000</v>
      </c>
      <c r="E9" s="12">
        <v>0</v>
      </c>
      <c r="F9" s="12">
        <v>10000</v>
      </c>
      <c r="G9" s="13"/>
      <c r="H9" s="12">
        <v>5</v>
      </c>
      <c r="I9" s="12">
        <v>90000</v>
      </c>
      <c r="J9" s="12">
        <v>0</v>
      </c>
      <c r="K9" s="12">
        <v>90000</v>
      </c>
      <c r="L9" s="13"/>
      <c r="M9" s="12">
        <v>0</v>
      </c>
      <c r="N9" s="12">
        <v>0</v>
      </c>
      <c r="O9" s="12">
        <v>0</v>
      </c>
      <c r="P9" s="12">
        <v>0</v>
      </c>
      <c r="Q9" s="13"/>
      <c r="R9" s="12">
        <v>2</v>
      </c>
      <c r="S9" s="12">
        <v>28000</v>
      </c>
      <c r="T9" s="12">
        <v>0</v>
      </c>
      <c r="U9" s="12">
        <v>28000</v>
      </c>
      <c r="V9" s="13"/>
      <c r="W9" s="12">
        <v>0</v>
      </c>
      <c r="X9" s="12">
        <v>0</v>
      </c>
      <c r="Y9" s="12">
        <v>0</v>
      </c>
      <c r="Z9" s="12">
        <v>0</v>
      </c>
      <c r="AA9" s="13"/>
      <c r="AB9" s="12">
        <v>50</v>
      </c>
      <c r="AC9" s="12">
        <v>109200</v>
      </c>
      <c r="AD9" s="12">
        <v>0</v>
      </c>
      <c r="AE9" s="12">
        <v>109200</v>
      </c>
      <c r="AF9" s="13"/>
      <c r="AG9" s="12">
        <v>2</v>
      </c>
      <c r="AH9" s="12">
        <v>250000</v>
      </c>
      <c r="AI9" s="12">
        <v>0</v>
      </c>
      <c r="AJ9" s="12">
        <v>250000</v>
      </c>
      <c r="AK9" s="13"/>
      <c r="AL9" s="12">
        <v>0</v>
      </c>
      <c r="AM9" s="12">
        <v>1435031</v>
      </c>
      <c r="AN9" s="12">
        <v>0</v>
      </c>
      <c r="AO9" s="12">
        <v>1435031</v>
      </c>
      <c r="AP9" s="13"/>
      <c r="AQ9" s="12">
        <v>0</v>
      </c>
      <c r="AR9" s="12">
        <v>0</v>
      </c>
      <c r="AS9" s="12">
        <v>0</v>
      </c>
      <c r="AT9" s="12">
        <v>0</v>
      </c>
      <c r="AU9" s="13"/>
      <c r="AV9" s="12">
        <v>2</v>
      </c>
      <c r="AW9" s="12">
        <v>206000</v>
      </c>
      <c r="AX9" s="12">
        <v>0</v>
      </c>
      <c r="AY9" s="12">
        <v>206000</v>
      </c>
      <c r="AZ9" s="13"/>
      <c r="BA9" s="107">
        <v>0</v>
      </c>
      <c r="BB9" s="107">
        <v>0</v>
      </c>
      <c r="BC9" s="12">
        <v>0</v>
      </c>
      <c r="BD9" s="12">
        <v>0</v>
      </c>
      <c r="BE9" s="13"/>
      <c r="BF9" s="12">
        <v>0</v>
      </c>
      <c r="BG9" s="12">
        <v>0</v>
      </c>
      <c r="BH9" s="12">
        <v>0</v>
      </c>
      <c r="BI9" s="12">
        <v>0</v>
      </c>
      <c r="BJ9" s="13"/>
      <c r="BK9" s="12">
        <v>0</v>
      </c>
      <c r="BL9" s="12">
        <v>0</v>
      </c>
      <c r="BM9" s="12">
        <v>0</v>
      </c>
      <c r="BN9" s="12">
        <v>0</v>
      </c>
      <c r="BO9" s="13"/>
      <c r="BP9" s="12">
        <v>0</v>
      </c>
      <c r="BQ9" s="12">
        <v>0</v>
      </c>
      <c r="BR9" s="12">
        <v>0</v>
      </c>
      <c r="BS9" s="12">
        <v>0</v>
      </c>
      <c r="BT9" s="13"/>
      <c r="BU9" s="12">
        <v>0</v>
      </c>
      <c r="BV9" s="12">
        <v>2128231</v>
      </c>
      <c r="BW9" s="12">
        <v>0</v>
      </c>
      <c r="BX9" s="12">
        <v>2128231</v>
      </c>
      <c r="BY9" s="13"/>
    </row>
    <row r="10" spans="1:77" hidden="1">
      <c r="A10" s="10">
        <v>4</v>
      </c>
      <c r="B10" s="11" t="s">
        <v>6</v>
      </c>
      <c r="C10" s="12">
        <v>4</v>
      </c>
      <c r="D10" s="12">
        <v>8000</v>
      </c>
      <c r="E10" s="12">
        <v>0</v>
      </c>
      <c r="F10" s="12">
        <v>8000</v>
      </c>
      <c r="G10" s="13"/>
      <c r="H10" s="12">
        <v>5</v>
      </c>
      <c r="I10" s="12">
        <v>90000</v>
      </c>
      <c r="J10" s="12">
        <v>0</v>
      </c>
      <c r="K10" s="12">
        <v>90000</v>
      </c>
      <c r="L10" s="13"/>
      <c r="M10" s="12">
        <v>0</v>
      </c>
      <c r="N10" s="12">
        <v>0</v>
      </c>
      <c r="O10" s="12">
        <v>0</v>
      </c>
      <c r="P10" s="12">
        <v>0</v>
      </c>
      <c r="Q10" s="13"/>
      <c r="R10" s="12">
        <v>1</v>
      </c>
      <c r="S10" s="12">
        <v>14000</v>
      </c>
      <c r="T10" s="12">
        <v>0</v>
      </c>
      <c r="U10" s="12">
        <v>14000</v>
      </c>
      <c r="V10" s="13"/>
      <c r="W10" s="12">
        <v>0</v>
      </c>
      <c r="X10" s="12">
        <v>0</v>
      </c>
      <c r="Y10" s="12">
        <v>0</v>
      </c>
      <c r="Z10" s="12">
        <v>0</v>
      </c>
      <c r="AA10" s="13"/>
      <c r="AB10" s="12">
        <v>41</v>
      </c>
      <c r="AC10" s="12">
        <v>100300</v>
      </c>
      <c r="AD10" s="12">
        <v>0</v>
      </c>
      <c r="AE10" s="12">
        <v>100300</v>
      </c>
      <c r="AF10" s="13"/>
      <c r="AG10" s="12">
        <v>3</v>
      </c>
      <c r="AH10" s="12">
        <v>275000</v>
      </c>
      <c r="AI10" s="12">
        <v>0</v>
      </c>
      <c r="AJ10" s="12">
        <v>275000</v>
      </c>
      <c r="AK10" s="13"/>
      <c r="AL10" s="12">
        <v>0</v>
      </c>
      <c r="AM10" s="12">
        <v>1503359</v>
      </c>
      <c r="AN10" s="12">
        <v>0</v>
      </c>
      <c r="AO10" s="12">
        <v>1503359</v>
      </c>
      <c r="AP10" s="13"/>
      <c r="AQ10" s="12">
        <v>0</v>
      </c>
      <c r="AR10" s="12">
        <v>0</v>
      </c>
      <c r="AS10" s="12">
        <v>0</v>
      </c>
      <c r="AT10" s="12">
        <v>0</v>
      </c>
      <c r="AU10" s="13"/>
      <c r="AV10" s="12">
        <v>4</v>
      </c>
      <c r="AW10" s="12">
        <v>412000</v>
      </c>
      <c r="AX10" s="12">
        <v>0</v>
      </c>
      <c r="AY10" s="12">
        <v>412000</v>
      </c>
      <c r="AZ10" s="13"/>
      <c r="BA10" s="107">
        <v>0</v>
      </c>
      <c r="BB10" s="107">
        <v>0</v>
      </c>
      <c r="BC10" s="12">
        <v>0</v>
      </c>
      <c r="BD10" s="12">
        <v>0</v>
      </c>
      <c r="BE10" s="13"/>
      <c r="BF10" s="12">
        <v>0</v>
      </c>
      <c r="BG10" s="12">
        <v>0</v>
      </c>
      <c r="BH10" s="12">
        <v>0</v>
      </c>
      <c r="BI10" s="12">
        <v>0</v>
      </c>
      <c r="BJ10" s="13"/>
      <c r="BK10" s="12">
        <v>0</v>
      </c>
      <c r="BL10" s="12">
        <v>0</v>
      </c>
      <c r="BM10" s="12">
        <v>0</v>
      </c>
      <c r="BN10" s="12">
        <v>0</v>
      </c>
      <c r="BO10" s="13"/>
      <c r="BP10" s="12">
        <v>0</v>
      </c>
      <c r="BQ10" s="12">
        <v>0</v>
      </c>
      <c r="BR10" s="12">
        <v>0</v>
      </c>
      <c r="BS10" s="12">
        <v>0</v>
      </c>
      <c r="BT10" s="13"/>
      <c r="BU10" s="12">
        <v>0</v>
      </c>
      <c r="BV10" s="12">
        <v>2402659</v>
      </c>
      <c r="BW10" s="12">
        <v>0</v>
      </c>
      <c r="BX10" s="12">
        <v>2402659</v>
      </c>
      <c r="BY10" s="13"/>
    </row>
    <row r="11" spans="1:77" hidden="1">
      <c r="A11" s="10">
        <v>5</v>
      </c>
      <c r="B11" s="11" t="s">
        <v>7</v>
      </c>
      <c r="C11" s="12">
        <v>5</v>
      </c>
      <c r="D11" s="12">
        <v>10000</v>
      </c>
      <c r="E11" s="12">
        <v>0</v>
      </c>
      <c r="F11" s="12">
        <v>10000</v>
      </c>
      <c r="G11" s="13"/>
      <c r="H11" s="12">
        <v>5</v>
      </c>
      <c r="I11" s="12">
        <v>90000</v>
      </c>
      <c r="J11" s="12">
        <v>0</v>
      </c>
      <c r="K11" s="12">
        <v>90000</v>
      </c>
      <c r="L11" s="13"/>
      <c r="M11" s="12">
        <v>0</v>
      </c>
      <c r="N11" s="12">
        <v>0</v>
      </c>
      <c r="O11" s="12">
        <v>0</v>
      </c>
      <c r="P11" s="12">
        <v>0</v>
      </c>
      <c r="Q11" s="13"/>
      <c r="R11" s="12">
        <v>1</v>
      </c>
      <c r="S11" s="12">
        <v>14000</v>
      </c>
      <c r="T11" s="12">
        <v>0</v>
      </c>
      <c r="U11" s="12">
        <v>14000</v>
      </c>
      <c r="V11" s="13"/>
      <c r="W11" s="12">
        <v>0</v>
      </c>
      <c r="X11" s="12">
        <v>0</v>
      </c>
      <c r="Y11" s="12">
        <v>0</v>
      </c>
      <c r="Z11" s="12">
        <v>0</v>
      </c>
      <c r="AA11" s="13"/>
      <c r="AB11" s="12">
        <v>45</v>
      </c>
      <c r="AC11" s="12">
        <v>116100</v>
      </c>
      <c r="AD11" s="12">
        <v>0</v>
      </c>
      <c r="AE11" s="12">
        <v>116100</v>
      </c>
      <c r="AF11" s="13"/>
      <c r="AG11" s="12">
        <v>3</v>
      </c>
      <c r="AH11" s="12">
        <v>275000</v>
      </c>
      <c r="AI11" s="12">
        <v>0</v>
      </c>
      <c r="AJ11" s="12">
        <v>275000</v>
      </c>
      <c r="AK11" s="13"/>
      <c r="AL11" s="12">
        <v>0</v>
      </c>
      <c r="AM11" s="12">
        <v>1515898.8</v>
      </c>
      <c r="AN11" s="12">
        <v>0</v>
      </c>
      <c r="AO11" s="12">
        <v>1515898.8</v>
      </c>
      <c r="AP11" s="13"/>
      <c r="AQ11" s="12">
        <v>0</v>
      </c>
      <c r="AR11" s="12">
        <v>0</v>
      </c>
      <c r="AS11" s="12">
        <v>0</v>
      </c>
      <c r="AT11" s="12">
        <v>0</v>
      </c>
      <c r="AU11" s="13"/>
      <c r="AV11" s="12">
        <v>1</v>
      </c>
      <c r="AW11" s="12">
        <v>103000</v>
      </c>
      <c r="AX11" s="12">
        <v>0</v>
      </c>
      <c r="AY11" s="12">
        <v>103000</v>
      </c>
      <c r="AZ11" s="13"/>
      <c r="BA11" s="107">
        <v>0</v>
      </c>
      <c r="BB11" s="107">
        <v>0</v>
      </c>
      <c r="BC11" s="12">
        <v>0</v>
      </c>
      <c r="BD11" s="12">
        <v>0</v>
      </c>
      <c r="BE11" s="13"/>
      <c r="BF11" s="12">
        <v>0</v>
      </c>
      <c r="BG11" s="12">
        <v>0</v>
      </c>
      <c r="BH11" s="12">
        <v>0</v>
      </c>
      <c r="BI11" s="12">
        <v>0</v>
      </c>
      <c r="BJ11" s="13"/>
      <c r="BK11" s="12">
        <v>0</v>
      </c>
      <c r="BL11" s="12">
        <v>0</v>
      </c>
      <c r="BM11" s="12">
        <v>0</v>
      </c>
      <c r="BN11" s="12">
        <v>0</v>
      </c>
      <c r="BO11" s="13"/>
      <c r="BP11" s="12">
        <v>0</v>
      </c>
      <c r="BQ11" s="12">
        <v>0</v>
      </c>
      <c r="BR11" s="12">
        <v>0</v>
      </c>
      <c r="BS11" s="12">
        <v>0</v>
      </c>
      <c r="BT11" s="13"/>
      <c r="BU11" s="12">
        <v>0</v>
      </c>
      <c r="BV11" s="12">
        <v>2123998.7999999998</v>
      </c>
      <c r="BW11" s="12">
        <v>0</v>
      </c>
      <c r="BX11" s="12">
        <v>2123998.7999999998</v>
      </c>
      <c r="BY11" s="13"/>
    </row>
    <row r="12" spans="1:77" hidden="1">
      <c r="A12" s="10">
        <v>6</v>
      </c>
      <c r="B12" s="11" t="s">
        <v>8</v>
      </c>
      <c r="C12" s="12">
        <v>6</v>
      </c>
      <c r="D12" s="12">
        <v>12000</v>
      </c>
      <c r="E12" s="12">
        <v>0</v>
      </c>
      <c r="F12" s="12">
        <v>12000</v>
      </c>
      <c r="G12" s="13"/>
      <c r="H12" s="12">
        <v>5</v>
      </c>
      <c r="I12" s="12">
        <v>90000</v>
      </c>
      <c r="J12" s="12">
        <v>0</v>
      </c>
      <c r="K12" s="12">
        <v>90000</v>
      </c>
      <c r="L12" s="13"/>
      <c r="M12" s="12">
        <v>0</v>
      </c>
      <c r="N12" s="12">
        <v>0</v>
      </c>
      <c r="O12" s="12">
        <v>0</v>
      </c>
      <c r="P12" s="12">
        <v>0</v>
      </c>
      <c r="Q12" s="13"/>
      <c r="R12" s="12">
        <v>1</v>
      </c>
      <c r="S12" s="12">
        <v>14000</v>
      </c>
      <c r="T12" s="12">
        <v>0</v>
      </c>
      <c r="U12" s="12">
        <v>14000</v>
      </c>
      <c r="V12" s="13"/>
      <c r="W12" s="12">
        <v>0</v>
      </c>
      <c r="X12" s="12">
        <v>0</v>
      </c>
      <c r="Y12" s="12">
        <v>0</v>
      </c>
      <c r="Z12" s="12">
        <v>0</v>
      </c>
      <c r="AA12" s="13"/>
      <c r="AB12" s="12">
        <v>59</v>
      </c>
      <c r="AC12" s="12">
        <v>130300</v>
      </c>
      <c r="AD12" s="12">
        <v>0</v>
      </c>
      <c r="AE12" s="12">
        <v>130300</v>
      </c>
      <c r="AF12" s="13"/>
      <c r="AG12" s="12">
        <v>3</v>
      </c>
      <c r="AH12" s="12">
        <v>275000</v>
      </c>
      <c r="AI12" s="12">
        <v>0</v>
      </c>
      <c r="AJ12" s="12">
        <v>275000</v>
      </c>
      <c r="AK12" s="13"/>
      <c r="AL12" s="12">
        <v>0</v>
      </c>
      <c r="AM12" s="12">
        <v>1515898.8</v>
      </c>
      <c r="AN12" s="12">
        <v>0</v>
      </c>
      <c r="AO12" s="12">
        <v>1515898.8</v>
      </c>
      <c r="AP12" s="13"/>
      <c r="AQ12" s="12">
        <v>0</v>
      </c>
      <c r="AR12" s="12">
        <v>0</v>
      </c>
      <c r="AS12" s="12">
        <v>0</v>
      </c>
      <c r="AT12" s="12">
        <v>0</v>
      </c>
      <c r="AU12" s="13"/>
      <c r="AV12" s="12">
        <v>3</v>
      </c>
      <c r="AW12" s="12">
        <v>309000</v>
      </c>
      <c r="AX12" s="12">
        <v>0</v>
      </c>
      <c r="AY12" s="12">
        <v>309000</v>
      </c>
      <c r="AZ12" s="13"/>
      <c r="BA12" s="107">
        <v>0</v>
      </c>
      <c r="BB12" s="107">
        <v>0</v>
      </c>
      <c r="BC12" s="12">
        <v>0</v>
      </c>
      <c r="BD12" s="12">
        <v>0</v>
      </c>
      <c r="BE12" s="13"/>
      <c r="BF12" s="12">
        <v>0</v>
      </c>
      <c r="BG12" s="12">
        <v>0</v>
      </c>
      <c r="BH12" s="12">
        <v>0</v>
      </c>
      <c r="BI12" s="12">
        <v>0</v>
      </c>
      <c r="BJ12" s="13"/>
      <c r="BK12" s="12">
        <v>0</v>
      </c>
      <c r="BL12" s="12">
        <v>0</v>
      </c>
      <c r="BM12" s="12">
        <v>0</v>
      </c>
      <c r="BN12" s="12">
        <v>0</v>
      </c>
      <c r="BO12" s="13"/>
      <c r="BP12" s="12">
        <v>0</v>
      </c>
      <c r="BQ12" s="12">
        <v>0</v>
      </c>
      <c r="BR12" s="12">
        <v>0</v>
      </c>
      <c r="BS12" s="12">
        <v>0</v>
      </c>
      <c r="BT12" s="13"/>
      <c r="BU12" s="12">
        <v>0</v>
      </c>
      <c r="BV12" s="12">
        <v>2346198.7999999998</v>
      </c>
      <c r="BW12" s="12">
        <v>0</v>
      </c>
      <c r="BX12" s="12">
        <v>2346198.7999999998</v>
      </c>
      <c r="BY12" s="13"/>
    </row>
    <row r="13" spans="1:77" hidden="1">
      <c r="A13" s="10">
        <v>7</v>
      </c>
      <c r="B13" s="11" t="s">
        <v>9</v>
      </c>
      <c r="C13" s="12">
        <v>5</v>
      </c>
      <c r="D13" s="12">
        <v>10000</v>
      </c>
      <c r="E13" s="12">
        <v>0</v>
      </c>
      <c r="F13" s="12">
        <v>10000</v>
      </c>
      <c r="G13" s="13"/>
      <c r="H13" s="12">
        <v>5</v>
      </c>
      <c r="I13" s="12">
        <v>90000</v>
      </c>
      <c r="J13" s="12">
        <v>0</v>
      </c>
      <c r="K13" s="12">
        <v>90000</v>
      </c>
      <c r="L13" s="13"/>
      <c r="M13" s="12">
        <v>0</v>
      </c>
      <c r="N13" s="12">
        <v>0</v>
      </c>
      <c r="O13" s="12">
        <v>0</v>
      </c>
      <c r="P13" s="12">
        <v>0</v>
      </c>
      <c r="Q13" s="13"/>
      <c r="R13" s="12">
        <v>1</v>
      </c>
      <c r="S13" s="12">
        <v>14000</v>
      </c>
      <c r="T13" s="12">
        <v>0</v>
      </c>
      <c r="U13" s="12">
        <v>14000</v>
      </c>
      <c r="V13" s="13"/>
      <c r="W13" s="12">
        <v>0</v>
      </c>
      <c r="X13" s="12">
        <v>0</v>
      </c>
      <c r="Y13" s="12">
        <v>0</v>
      </c>
      <c r="Z13" s="12">
        <v>0</v>
      </c>
      <c r="AA13" s="13"/>
      <c r="AB13" s="12">
        <v>52</v>
      </c>
      <c r="AC13" s="12">
        <v>125800</v>
      </c>
      <c r="AD13" s="12">
        <v>0</v>
      </c>
      <c r="AE13" s="12">
        <v>125800</v>
      </c>
      <c r="AF13" s="13"/>
      <c r="AG13" s="12">
        <v>2</v>
      </c>
      <c r="AH13" s="12">
        <v>250000</v>
      </c>
      <c r="AI13" s="12">
        <v>0</v>
      </c>
      <c r="AJ13" s="12">
        <v>250000</v>
      </c>
      <c r="AK13" s="13"/>
      <c r="AL13" s="12">
        <v>0</v>
      </c>
      <c r="AM13" s="12">
        <v>1196912.6000000001</v>
      </c>
      <c r="AN13" s="12">
        <v>0</v>
      </c>
      <c r="AO13" s="12">
        <v>1196912.6000000001</v>
      </c>
      <c r="AP13" s="13"/>
      <c r="AQ13" s="12">
        <v>0</v>
      </c>
      <c r="AR13" s="12">
        <v>0</v>
      </c>
      <c r="AS13" s="12">
        <v>0</v>
      </c>
      <c r="AT13" s="12">
        <v>0</v>
      </c>
      <c r="AU13" s="13"/>
      <c r="AV13" s="12">
        <v>5</v>
      </c>
      <c r="AW13" s="12">
        <v>515000</v>
      </c>
      <c r="AX13" s="12">
        <v>0</v>
      </c>
      <c r="AY13" s="12">
        <v>515000</v>
      </c>
      <c r="AZ13" s="13"/>
      <c r="BA13" s="107">
        <v>0</v>
      </c>
      <c r="BB13" s="107">
        <v>0</v>
      </c>
      <c r="BC13" s="12">
        <v>0</v>
      </c>
      <c r="BD13" s="12">
        <v>0</v>
      </c>
      <c r="BE13" s="13"/>
      <c r="BF13" s="12">
        <v>0</v>
      </c>
      <c r="BG13" s="12">
        <v>0</v>
      </c>
      <c r="BH13" s="12">
        <v>0</v>
      </c>
      <c r="BI13" s="12">
        <v>0</v>
      </c>
      <c r="BJ13" s="13"/>
      <c r="BK13" s="12">
        <v>0</v>
      </c>
      <c r="BL13" s="12">
        <v>0</v>
      </c>
      <c r="BM13" s="12">
        <v>0</v>
      </c>
      <c r="BN13" s="12">
        <v>0</v>
      </c>
      <c r="BO13" s="13"/>
      <c r="BP13" s="12">
        <v>0</v>
      </c>
      <c r="BQ13" s="12">
        <v>0</v>
      </c>
      <c r="BR13" s="12">
        <v>0</v>
      </c>
      <c r="BS13" s="12">
        <v>0</v>
      </c>
      <c r="BT13" s="13"/>
      <c r="BU13" s="12">
        <v>0</v>
      </c>
      <c r="BV13" s="12">
        <v>2201712.6</v>
      </c>
      <c r="BW13" s="12">
        <v>0</v>
      </c>
      <c r="BX13" s="12">
        <v>2201712.6</v>
      </c>
      <c r="BY13" s="13"/>
    </row>
    <row r="14" spans="1:77" hidden="1">
      <c r="A14" s="10">
        <v>8</v>
      </c>
      <c r="B14" s="11" t="s">
        <v>10</v>
      </c>
      <c r="C14" s="12">
        <v>2</v>
      </c>
      <c r="D14" s="12">
        <v>4000</v>
      </c>
      <c r="E14" s="12">
        <v>0</v>
      </c>
      <c r="F14" s="12">
        <v>4000</v>
      </c>
      <c r="G14" s="13"/>
      <c r="H14" s="12">
        <v>5</v>
      </c>
      <c r="I14" s="12">
        <v>90000</v>
      </c>
      <c r="J14" s="12">
        <v>0</v>
      </c>
      <c r="K14" s="12">
        <v>90000</v>
      </c>
      <c r="L14" s="13"/>
      <c r="M14" s="12">
        <v>0</v>
      </c>
      <c r="N14" s="12">
        <v>0</v>
      </c>
      <c r="O14" s="12">
        <v>0</v>
      </c>
      <c r="P14" s="12">
        <v>0</v>
      </c>
      <c r="Q14" s="13"/>
      <c r="R14" s="12">
        <v>1</v>
      </c>
      <c r="S14" s="12">
        <v>14000</v>
      </c>
      <c r="T14" s="12">
        <v>0</v>
      </c>
      <c r="U14" s="12">
        <v>14000</v>
      </c>
      <c r="V14" s="13"/>
      <c r="W14" s="12">
        <v>0</v>
      </c>
      <c r="X14" s="12">
        <v>0</v>
      </c>
      <c r="Y14" s="12">
        <v>0</v>
      </c>
      <c r="Z14" s="12">
        <v>0</v>
      </c>
      <c r="AA14" s="13"/>
      <c r="AB14" s="12">
        <v>33</v>
      </c>
      <c r="AC14" s="12">
        <v>79300</v>
      </c>
      <c r="AD14" s="12">
        <v>0</v>
      </c>
      <c r="AE14" s="12">
        <v>79300</v>
      </c>
      <c r="AF14" s="13"/>
      <c r="AG14" s="12">
        <v>2</v>
      </c>
      <c r="AH14" s="12">
        <v>250000</v>
      </c>
      <c r="AI14" s="12">
        <v>0</v>
      </c>
      <c r="AJ14" s="12">
        <v>250000</v>
      </c>
      <c r="AK14" s="13"/>
      <c r="AL14" s="12">
        <v>0</v>
      </c>
      <c r="AM14" s="12">
        <v>1804935.6</v>
      </c>
      <c r="AN14" s="12">
        <v>0</v>
      </c>
      <c r="AO14" s="12">
        <v>1804935.6</v>
      </c>
      <c r="AP14" s="13"/>
      <c r="AQ14" s="12">
        <v>0</v>
      </c>
      <c r="AR14" s="12">
        <v>0</v>
      </c>
      <c r="AS14" s="12">
        <v>0</v>
      </c>
      <c r="AT14" s="12">
        <v>0</v>
      </c>
      <c r="AU14" s="13"/>
      <c r="AV14" s="12">
        <v>1</v>
      </c>
      <c r="AW14" s="12">
        <v>103000</v>
      </c>
      <c r="AX14" s="12">
        <v>0</v>
      </c>
      <c r="AY14" s="12">
        <v>103000</v>
      </c>
      <c r="AZ14" s="13"/>
      <c r="BA14" s="107">
        <v>0</v>
      </c>
      <c r="BB14" s="107">
        <v>0</v>
      </c>
      <c r="BC14" s="12">
        <v>0</v>
      </c>
      <c r="BD14" s="12">
        <v>0</v>
      </c>
      <c r="BE14" s="13"/>
      <c r="BF14" s="12">
        <v>0</v>
      </c>
      <c r="BG14" s="12">
        <v>0</v>
      </c>
      <c r="BH14" s="12">
        <v>0</v>
      </c>
      <c r="BI14" s="12">
        <v>0</v>
      </c>
      <c r="BJ14" s="13"/>
      <c r="BK14" s="12">
        <v>0</v>
      </c>
      <c r="BL14" s="12">
        <v>0</v>
      </c>
      <c r="BM14" s="12">
        <v>0</v>
      </c>
      <c r="BN14" s="12">
        <v>0</v>
      </c>
      <c r="BO14" s="13"/>
      <c r="BP14" s="12">
        <v>0</v>
      </c>
      <c r="BQ14" s="12">
        <v>0</v>
      </c>
      <c r="BR14" s="12">
        <v>0</v>
      </c>
      <c r="BS14" s="12">
        <v>0</v>
      </c>
      <c r="BT14" s="13"/>
      <c r="BU14" s="12">
        <v>0</v>
      </c>
      <c r="BV14" s="12">
        <v>2345235.6</v>
      </c>
      <c r="BW14" s="12">
        <v>0</v>
      </c>
      <c r="BX14" s="12">
        <v>2345235.6</v>
      </c>
      <c r="BY14" s="13"/>
    </row>
    <row r="15" spans="1:77" hidden="1">
      <c r="A15" s="10">
        <v>9</v>
      </c>
      <c r="B15" s="11" t="s">
        <v>11</v>
      </c>
      <c r="C15" s="12">
        <v>3</v>
      </c>
      <c r="D15" s="12">
        <v>6000</v>
      </c>
      <c r="E15" s="12">
        <v>0</v>
      </c>
      <c r="F15" s="12">
        <v>6000</v>
      </c>
      <c r="G15" s="13"/>
      <c r="H15" s="12">
        <v>5</v>
      </c>
      <c r="I15" s="12">
        <v>90000</v>
      </c>
      <c r="J15" s="12">
        <v>0</v>
      </c>
      <c r="K15" s="12">
        <v>90000</v>
      </c>
      <c r="L15" s="13"/>
      <c r="M15" s="12">
        <v>0</v>
      </c>
      <c r="N15" s="12">
        <v>0</v>
      </c>
      <c r="O15" s="12">
        <v>0</v>
      </c>
      <c r="P15" s="12">
        <v>0</v>
      </c>
      <c r="Q15" s="13"/>
      <c r="R15" s="12">
        <v>1</v>
      </c>
      <c r="S15" s="12">
        <v>14000</v>
      </c>
      <c r="T15" s="12">
        <v>0</v>
      </c>
      <c r="U15" s="12">
        <v>14000</v>
      </c>
      <c r="V15" s="13"/>
      <c r="W15" s="12">
        <v>0</v>
      </c>
      <c r="X15" s="12">
        <v>0</v>
      </c>
      <c r="Y15" s="12">
        <v>0</v>
      </c>
      <c r="Z15" s="12">
        <v>0</v>
      </c>
      <c r="AA15" s="13"/>
      <c r="AB15" s="12">
        <v>44</v>
      </c>
      <c r="AC15" s="12">
        <v>103000</v>
      </c>
      <c r="AD15" s="12">
        <v>0</v>
      </c>
      <c r="AE15" s="12">
        <v>103000</v>
      </c>
      <c r="AF15" s="13"/>
      <c r="AG15" s="12">
        <v>2</v>
      </c>
      <c r="AH15" s="12">
        <v>250000</v>
      </c>
      <c r="AI15" s="12">
        <v>0</v>
      </c>
      <c r="AJ15" s="12">
        <v>250000</v>
      </c>
      <c r="AK15" s="13"/>
      <c r="AL15" s="12">
        <v>0</v>
      </c>
      <c r="AM15" s="12">
        <v>1385898.8</v>
      </c>
      <c r="AN15" s="12">
        <v>0</v>
      </c>
      <c r="AO15" s="12">
        <v>1385898.8</v>
      </c>
      <c r="AP15" s="13"/>
      <c r="AQ15" s="12">
        <v>0</v>
      </c>
      <c r="AR15" s="12">
        <v>0</v>
      </c>
      <c r="AS15" s="12">
        <v>0</v>
      </c>
      <c r="AT15" s="12">
        <v>0</v>
      </c>
      <c r="AU15" s="13"/>
      <c r="AV15" s="12">
        <v>1</v>
      </c>
      <c r="AW15" s="12">
        <v>103000</v>
      </c>
      <c r="AX15" s="12">
        <v>0</v>
      </c>
      <c r="AY15" s="12">
        <v>103000</v>
      </c>
      <c r="AZ15" s="13"/>
      <c r="BA15" s="107">
        <v>0</v>
      </c>
      <c r="BB15" s="107">
        <v>0</v>
      </c>
      <c r="BC15" s="12">
        <v>0</v>
      </c>
      <c r="BD15" s="12">
        <v>0</v>
      </c>
      <c r="BE15" s="13"/>
      <c r="BF15" s="12">
        <v>0</v>
      </c>
      <c r="BG15" s="12">
        <v>0</v>
      </c>
      <c r="BH15" s="12">
        <v>0</v>
      </c>
      <c r="BI15" s="12">
        <v>0</v>
      </c>
      <c r="BJ15" s="13"/>
      <c r="BK15" s="12">
        <v>0</v>
      </c>
      <c r="BL15" s="12">
        <v>0</v>
      </c>
      <c r="BM15" s="12">
        <v>0</v>
      </c>
      <c r="BN15" s="12">
        <v>0</v>
      </c>
      <c r="BO15" s="13"/>
      <c r="BP15" s="12">
        <v>0</v>
      </c>
      <c r="BQ15" s="12">
        <v>0</v>
      </c>
      <c r="BR15" s="12">
        <v>0</v>
      </c>
      <c r="BS15" s="12">
        <v>0</v>
      </c>
      <c r="BT15" s="13"/>
      <c r="BU15" s="12">
        <v>0</v>
      </c>
      <c r="BV15" s="12">
        <v>1951898.8</v>
      </c>
      <c r="BW15" s="12">
        <v>0</v>
      </c>
      <c r="BX15" s="12">
        <v>1951898.8</v>
      </c>
      <c r="BY15" s="13"/>
    </row>
    <row r="16" spans="1:77" hidden="1">
      <c r="A16" s="10">
        <v>10</v>
      </c>
      <c r="B16" s="11" t="s">
        <v>12</v>
      </c>
      <c r="C16" s="12">
        <v>5</v>
      </c>
      <c r="D16" s="12">
        <v>10000</v>
      </c>
      <c r="E16" s="12">
        <v>0</v>
      </c>
      <c r="F16" s="12">
        <v>10000</v>
      </c>
      <c r="G16" s="13"/>
      <c r="H16" s="12">
        <v>5</v>
      </c>
      <c r="I16" s="12">
        <v>90000</v>
      </c>
      <c r="J16" s="12">
        <v>0</v>
      </c>
      <c r="K16" s="12">
        <v>90000</v>
      </c>
      <c r="L16" s="13"/>
      <c r="M16" s="12">
        <v>0</v>
      </c>
      <c r="N16" s="12">
        <v>0</v>
      </c>
      <c r="O16" s="12">
        <v>0</v>
      </c>
      <c r="P16" s="12">
        <v>0</v>
      </c>
      <c r="Q16" s="13"/>
      <c r="R16" s="12">
        <v>1</v>
      </c>
      <c r="S16" s="12">
        <v>14000</v>
      </c>
      <c r="T16" s="12">
        <v>0</v>
      </c>
      <c r="U16" s="12">
        <v>14000</v>
      </c>
      <c r="V16" s="13"/>
      <c r="W16" s="12">
        <v>0</v>
      </c>
      <c r="X16" s="12">
        <v>0</v>
      </c>
      <c r="Y16" s="12">
        <v>0</v>
      </c>
      <c r="Z16" s="12">
        <v>0</v>
      </c>
      <c r="AA16" s="13"/>
      <c r="AB16" s="12">
        <v>74</v>
      </c>
      <c r="AC16" s="12">
        <v>191400</v>
      </c>
      <c r="AD16" s="12">
        <v>0</v>
      </c>
      <c r="AE16" s="12">
        <v>191400</v>
      </c>
      <c r="AF16" s="13"/>
      <c r="AG16" s="12">
        <v>3</v>
      </c>
      <c r="AH16" s="12">
        <v>275000</v>
      </c>
      <c r="AI16" s="12">
        <v>0</v>
      </c>
      <c r="AJ16" s="12">
        <v>275000</v>
      </c>
      <c r="AK16" s="13"/>
      <c r="AL16" s="12">
        <v>0</v>
      </c>
      <c r="AM16" s="12">
        <v>2409862</v>
      </c>
      <c r="AN16" s="12">
        <v>0</v>
      </c>
      <c r="AO16" s="12">
        <v>2409862</v>
      </c>
      <c r="AP16" s="13"/>
      <c r="AQ16" s="12">
        <v>0</v>
      </c>
      <c r="AR16" s="12">
        <v>0</v>
      </c>
      <c r="AS16" s="12">
        <v>0</v>
      </c>
      <c r="AT16" s="12">
        <v>0</v>
      </c>
      <c r="AU16" s="13"/>
      <c r="AV16" s="12">
        <v>3</v>
      </c>
      <c r="AW16" s="12">
        <v>309000</v>
      </c>
      <c r="AX16" s="12">
        <v>0</v>
      </c>
      <c r="AY16" s="12">
        <v>309000</v>
      </c>
      <c r="AZ16" s="13"/>
      <c r="BA16" s="107">
        <v>0</v>
      </c>
      <c r="BB16" s="107">
        <v>0</v>
      </c>
      <c r="BC16" s="12">
        <v>0</v>
      </c>
      <c r="BD16" s="12">
        <v>0</v>
      </c>
      <c r="BE16" s="13"/>
      <c r="BF16" s="12">
        <v>0</v>
      </c>
      <c r="BG16" s="12">
        <v>0</v>
      </c>
      <c r="BH16" s="12">
        <v>0</v>
      </c>
      <c r="BI16" s="12">
        <v>0</v>
      </c>
      <c r="BJ16" s="13"/>
      <c r="BK16" s="12">
        <v>0</v>
      </c>
      <c r="BL16" s="12">
        <v>0</v>
      </c>
      <c r="BM16" s="12">
        <v>0</v>
      </c>
      <c r="BN16" s="12">
        <v>0</v>
      </c>
      <c r="BO16" s="13"/>
      <c r="BP16" s="12">
        <v>0</v>
      </c>
      <c r="BQ16" s="12">
        <v>0</v>
      </c>
      <c r="BR16" s="12">
        <v>0</v>
      </c>
      <c r="BS16" s="12">
        <v>0</v>
      </c>
      <c r="BT16" s="13"/>
      <c r="BU16" s="12">
        <v>0</v>
      </c>
      <c r="BV16" s="12">
        <v>3299262</v>
      </c>
      <c r="BW16" s="12">
        <v>0</v>
      </c>
      <c r="BX16" s="12">
        <v>3299262</v>
      </c>
      <c r="BY16" s="13"/>
    </row>
    <row r="17" spans="1:77" hidden="1">
      <c r="A17" s="10">
        <v>11</v>
      </c>
      <c r="B17" s="11" t="s">
        <v>13</v>
      </c>
      <c r="C17" s="12">
        <v>4</v>
      </c>
      <c r="D17" s="12">
        <v>8000</v>
      </c>
      <c r="E17" s="12">
        <v>0</v>
      </c>
      <c r="F17" s="12">
        <v>8000</v>
      </c>
      <c r="G17" s="13"/>
      <c r="H17" s="12">
        <v>5</v>
      </c>
      <c r="I17" s="12">
        <v>90000</v>
      </c>
      <c r="J17" s="12">
        <v>0</v>
      </c>
      <c r="K17" s="12">
        <v>90000</v>
      </c>
      <c r="L17" s="13"/>
      <c r="M17" s="12">
        <v>0</v>
      </c>
      <c r="N17" s="12">
        <v>0</v>
      </c>
      <c r="O17" s="12">
        <v>0</v>
      </c>
      <c r="P17" s="12">
        <v>0</v>
      </c>
      <c r="Q17" s="13"/>
      <c r="R17" s="12">
        <v>2</v>
      </c>
      <c r="S17" s="12">
        <v>28000</v>
      </c>
      <c r="T17" s="12">
        <v>0</v>
      </c>
      <c r="U17" s="12">
        <v>28000</v>
      </c>
      <c r="V17" s="13"/>
      <c r="W17" s="12">
        <v>0</v>
      </c>
      <c r="X17" s="12">
        <v>0</v>
      </c>
      <c r="Y17" s="12">
        <v>0</v>
      </c>
      <c r="Z17" s="12">
        <v>0</v>
      </c>
      <c r="AA17" s="13"/>
      <c r="AB17" s="12">
        <v>67</v>
      </c>
      <c r="AC17" s="12">
        <v>191900</v>
      </c>
      <c r="AD17" s="12">
        <v>0</v>
      </c>
      <c r="AE17" s="12">
        <v>191900</v>
      </c>
      <c r="AF17" s="13"/>
      <c r="AG17" s="12">
        <v>3</v>
      </c>
      <c r="AH17" s="12">
        <v>275000</v>
      </c>
      <c r="AI17" s="12">
        <v>0</v>
      </c>
      <c r="AJ17" s="12">
        <v>275000</v>
      </c>
      <c r="AK17" s="13"/>
      <c r="AL17" s="12">
        <v>0</v>
      </c>
      <c r="AM17" s="12">
        <v>1893871.2</v>
      </c>
      <c r="AN17" s="12">
        <v>0</v>
      </c>
      <c r="AO17" s="12">
        <v>1893871.2</v>
      </c>
      <c r="AP17" s="13"/>
      <c r="AQ17" s="12">
        <v>0</v>
      </c>
      <c r="AR17" s="12">
        <v>0</v>
      </c>
      <c r="AS17" s="12">
        <v>0</v>
      </c>
      <c r="AT17" s="12">
        <v>0</v>
      </c>
      <c r="AU17" s="13"/>
      <c r="AV17" s="12">
        <v>5</v>
      </c>
      <c r="AW17" s="12">
        <v>515000</v>
      </c>
      <c r="AX17" s="12">
        <v>0</v>
      </c>
      <c r="AY17" s="12">
        <v>515000</v>
      </c>
      <c r="AZ17" s="13"/>
      <c r="BA17" s="107">
        <v>0</v>
      </c>
      <c r="BB17" s="107">
        <v>0</v>
      </c>
      <c r="BC17" s="12">
        <v>0</v>
      </c>
      <c r="BD17" s="12">
        <v>0</v>
      </c>
      <c r="BE17" s="13"/>
      <c r="BF17" s="12">
        <v>0</v>
      </c>
      <c r="BG17" s="12">
        <v>0</v>
      </c>
      <c r="BH17" s="12">
        <v>0</v>
      </c>
      <c r="BI17" s="12">
        <v>0</v>
      </c>
      <c r="BJ17" s="13"/>
      <c r="BK17" s="12">
        <v>0</v>
      </c>
      <c r="BL17" s="12">
        <v>0</v>
      </c>
      <c r="BM17" s="12">
        <v>0</v>
      </c>
      <c r="BN17" s="12">
        <v>0</v>
      </c>
      <c r="BO17" s="13"/>
      <c r="BP17" s="12">
        <v>0</v>
      </c>
      <c r="BQ17" s="12">
        <v>0</v>
      </c>
      <c r="BR17" s="12">
        <v>0</v>
      </c>
      <c r="BS17" s="12">
        <v>0</v>
      </c>
      <c r="BT17" s="13"/>
      <c r="BU17" s="12">
        <v>0</v>
      </c>
      <c r="BV17" s="12">
        <v>3001771.2</v>
      </c>
      <c r="BW17" s="12">
        <v>0</v>
      </c>
      <c r="BX17" s="12">
        <v>3001771.2</v>
      </c>
      <c r="BY17" s="13"/>
    </row>
    <row r="18" spans="1:77" hidden="1">
      <c r="A18" s="10">
        <v>12</v>
      </c>
      <c r="B18" s="11" t="s">
        <v>14</v>
      </c>
      <c r="C18" s="12">
        <v>5</v>
      </c>
      <c r="D18" s="12">
        <v>10000</v>
      </c>
      <c r="E18" s="12">
        <v>0</v>
      </c>
      <c r="F18" s="12">
        <v>10000</v>
      </c>
      <c r="G18" s="13"/>
      <c r="H18" s="12">
        <v>5</v>
      </c>
      <c r="I18" s="12">
        <v>90000</v>
      </c>
      <c r="J18" s="12">
        <v>0</v>
      </c>
      <c r="K18" s="12">
        <v>90000</v>
      </c>
      <c r="L18" s="13"/>
      <c r="M18" s="12">
        <v>0</v>
      </c>
      <c r="N18" s="12">
        <v>0</v>
      </c>
      <c r="O18" s="12">
        <v>0</v>
      </c>
      <c r="P18" s="12">
        <v>0</v>
      </c>
      <c r="Q18" s="13"/>
      <c r="R18" s="12">
        <v>1</v>
      </c>
      <c r="S18" s="12">
        <v>14000</v>
      </c>
      <c r="T18" s="12">
        <v>0</v>
      </c>
      <c r="U18" s="12">
        <v>14000</v>
      </c>
      <c r="V18" s="13"/>
      <c r="W18" s="12">
        <v>0</v>
      </c>
      <c r="X18" s="12">
        <v>0</v>
      </c>
      <c r="Y18" s="12">
        <v>0</v>
      </c>
      <c r="Z18" s="12">
        <v>0</v>
      </c>
      <c r="AA18" s="13"/>
      <c r="AB18" s="12">
        <v>43</v>
      </c>
      <c r="AC18" s="12">
        <v>123100</v>
      </c>
      <c r="AD18" s="12">
        <v>0</v>
      </c>
      <c r="AE18" s="12">
        <v>123100</v>
      </c>
      <c r="AF18" s="13"/>
      <c r="AG18" s="12">
        <v>3</v>
      </c>
      <c r="AH18" s="12">
        <v>275000</v>
      </c>
      <c r="AI18" s="12">
        <v>0</v>
      </c>
      <c r="AJ18" s="12">
        <v>275000</v>
      </c>
      <c r="AK18" s="13"/>
      <c r="AL18" s="12">
        <v>0</v>
      </c>
      <c r="AM18" s="12">
        <v>1326912.6000000001</v>
      </c>
      <c r="AN18" s="12">
        <v>0</v>
      </c>
      <c r="AO18" s="12">
        <v>1326912.6000000001</v>
      </c>
      <c r="AP18" s="13"/>
      <c r="AQ18" s="12">
        <v>0</v>
      </c>
      <c r="AR18" s="12">
        <v>0</v>
      </c>
      <c r="AS18" s="12">
        <v>0</v>
      </c>
      <c r="AT18" s="12">
        <v>0</v>
      </c>
      <c r="AU18" s="13"/>
      <c r="AV18" s="12">
        <v>1</v>
      </c>
      <c r="AW18" s="12">
        <v>103000</v>
      </c>
      <c r="AX18" s="12">
        <v>0</v>
      </c>
      <c r="AY18" s="12">
        <v>103000</v>
      </c>
      <c r="AZ18" s="13"/>
      <c r="BA18" s="107">
        <v>0</v>
      </c>
      <c r="BB18" s="107">
        <v>0</v>
      </c>
      <c r="BC18" s="12">
        <v>0</v>
      </c>
      <c r="BD18" s="12">
        <v>0</v>
      </c>
      <c r="BE18" s="13"/>
      <c r="BF18" s="12">
        <v>0</v>
      </c>
      <c r="BG18" s="12">
        <v>0</v>
      </c>
      <c r="BH18" s="12">
        <v>0</v>
      </c>
      <c r="BI18" s="12">
        <v>0</v>
      </c>
      <c r="BJ18" s="13"/>
      <c r="BK18" s="12">
        <v>0</v>
      </c>
      <c r="BL18" s="12">
        <v>0</v>
      </c>
      <c r="BM18" s="12">
        <v>0</v>
      </c>
      <c r="BN18" s="12">
        <v>0</v>
      </c>
      <c r="BO18" s="13"/>
      <c r="BP18" s="12">
        <v>0</v>
      </c>
      <c r="BQ18" s="12">
        <v>0</v>
      </c>
      <c r="BR18" s="12">
        <v>0</v>
      </c>
      <c r="BS18" s="12">
        <v>0</v>
      </c>
      <c r="BT18" s="13"/>
      <c r="BU18" s="12">
        <v>0</v>
      </c>
      <c r="BV18" s="12">
        <v>1942012.6</v>
      </c>
      <c r="BW18" s="12">
        <v>0</v>
      </c>
      <c r="BX18" s="12">
        <v>1942012.6</v>
      </c>
      <c r="BY18" s="13"/>
    </row>
    <row r="19" spans="1:77" hidden="1">
      <c r="A19" s="10">
        <v>13</v>
      </c>
      <c r="B19" s="11" t="s">
        <v>15</v>
      </c>
      <c r="C19" s="12">
        <v>4</v>
      </c>
      <c r="D19" s="12">
        <v>8000</v>
      </c>
      <c r="E19" s="12">
        <v>0</v>
      </c>
      <c r="F19" s="12">
        <v>8000</v>
      </c>
      <c r="G19" s="13"/>
      <c r="H19" s="12">
        <v>5</v>
      </c>
      <c r="I19" s="12">
        <v>90000</v>
      </c>
      <c r="J19" s="12">
        <v>0</v>
      </c>
      <c r="K19" s="12">
        <v>90000</v>
      </c>
      <c r="L19" s="13"/>
      <c r="M19" s="12">
        <v>0</v>
      </c>
      <c r="N19" s="12">
        <v>0</v>
      </c>
      <c r="O19" s="12">
        <v>0</v>
      </c>
      <c r="P19" s="12">
        <v>0</v>
      </c>
      <c r="Q19" s="13"/>
      <c r="R19" s="12">
        <v>1</v>
      </c>
      <c r="S19" s="12">
        <v>14000</v>
      </c>
      <c r="T19" s="12">
        <v>0</v>
      </c>
      <c r="U19" s="12">
        <v>14000</v>
      </c>
      <c r="V19" s="13"/>
      <c r="W19" s="12">
        <v>0</v>
      </c>
      <c r="X19" s="12">
        <v>0</v>
      </c>
      <c r="Y19" s="12">
        <v>0</v>
      </c>
      <c r="Z19" s="12">
        <v>0</v>
      </c>
      <c r="AA19" s="13"/>
      <c r="AB19" s="12">
        <v>33</v>
      </c>
      <c r="AC19" s="12">
        <v>90500</v>
      </c>
      <c r="AD19" s="12">
        <v>0</v>
      </c>
      <c r="AE19" s="12">
        <v>90500</v>
      </c>
      <c r="AF19" s="13"/>
      <c r="AG19" s="12">
        <v>3</v>
      </c>
      <c r="AH19" s="12">
        <v>275000</v>
      </c>
      <c r="AI19" s="12">
        <v>0</v>
      </c>
      <c r="AJ19" s="12">
        <v>275000</v>
      </c>
      <c r="AK19" s="13"/>
      <c r="AL19" s="12">
        <v>0</v>
      </c>
      <c r="AM19" s="12">
        <v>881935.6</v>
      </c>
      <c r="AN19" s="12">
        <v>0</v>
      </c>
      <c r="AO19" s="12">
        <v>881935.6</v>
      </c>
      <c r="AP19" s="13"/>
      <c r="AQ19" s="12">
        <v>0</v>
      </c>
      <c r="AR19" s="12">
        <v>0</v>
      </c>
      <c r="AS19" s="12">
        <v>0</v>
      </c>
      <c r="AT19" s="12">
        <v>0</v>
      </c>
      <c r="AU19" s="13"/>
      <c r="AV19" s="12">
        <v>4</v>
      </c>
      <c r="AW19" s="12">
        <v>412000</v>
      </c>
      <c r="AX19" s="12">
        <v>0</v>
      </c>
      <c r="AY19" s="12">
        <v>412000</v>
      </c>
      <c r="AZ19" s="13"/>
      <c r="BA19" s="107">
        <v>0</v>
      </c>
      <c r="BB19" s="107">
        <v>0</v>
      </c>
      <c r="BC19" s="12">
        <v>0</v>
      </c>
      <c r="BD19" s="12">
        <v>0</v>
      </c>
      <c r="BE19" s="13"/>
      <c r="BF19" s="12">
        <v>0</v>
      </c>
      <c r="BG19" s="12">
        <v>0</v>
      </c>
      <c r="BH19" s="12">
        <v>0</v>
      </c>
      <c r="BI19" s="12">
        <v>0</v>
      </c>
      <c r="BJ19" s="13"/>
      <c r="BK19" s="12">
        <v>0</v>
      </c>
      <c r="BL19" s="12">
        <v>0</v>
      </c>
      <c r="BM19" s="12">
        <v>0</v>
      </c>
      <c r="BN19" s="12">
        <v>0</v>
      </c>
      <c r="BO19" s="13"/>
      <c r="BP19" s="12">
        <v>0</v>
      </c>
      <c r="BQ19" s="12">
        <v>0</v>
      </c>
      <c r="BR19" s="12">
        <v>0</v>
      </c>
      <c r="BS19" s="12">
        <v>0</v>
      </c>
      <c r="BT19" s="13"/>
      <c r="BU19" s="12">
        <v>0</v>
      </c>
      <c r="BV19" s="12">
        <v>1771435.6</v>
      </c>
      <c r="BW19" s="12">
        <v>0</v>
      </c>
      <c r="BX19" s="12">
        <v>1771435.6</v>
      </c>
      <c r="BY19" s="13"/>
    </row>
    <row r="20" spans="1:77" hidden="1">
      <c r="A20" s="10">
        <v>14</v>
      </c>
      <c r="B20" s="11" t="s">
        <v>16</v>
      </c>
      <c r="C20" s="12">
        <v>4</v>
      </c>
      <c r="D20" s="12">
        <v>8000</v>
      </c>
      <c r="E20" s="12">
        <v>0</v>
      </c>
      <c r="F20" s="12">
        <v>8000</v>
      </c>
      <c r="G20" s="13"/>
      <c r="H20" s="12">
        <v>5</v>
      </c>
      <c r="I20" s="12">
        <v>90000</v>
      </c>
      <c r="J20" s="12">
        <v>0</v>
      </c>
      <c r="K20" s="12">
        <v>90000</v>
      </c>
      <c r="L20" s="13"/>
      <c r="M20" s="12">
        <v>0</v>
      </c>
      <c r="N20" s="12">
        <v>0</v>
      </c>
      <c r="O20" s="12">
        <v>0</v>
      </c>
      <c r="P20" s="12">
        <v>0</v>
      </c>
      <c r="Q20" s="13"/>
      <c r="R20" s="12">
        <v>2</v>
      </c>
      <c r="S20" s="12">
        <v>28000</v>
      </c>
      <c r="T20" s="12">
        <v>0</v>
      </c>
      <c r="U20" s="12">
        <v>28000</v>
      </c>
      <c r="V20" s="13"/>
      <c r="W20" s="12">
        <v>0</v>
      </c>
      <c r="X20" s="12">
        <v>0</v>
      </c>
      <c r="Y20" s="12">
        <v>0</v>
      </c>
      <c r="Z20" s="12">
        <v>0</v>
      </c>
      <c r="AA20" s="13"/>
      <c r="AB20" s="12">
        <v>31</v>
      </c>
      <c r="AC20" s="12">
        <v>73900</v>
      </c>
      <c r="AD20" s="12">
        <v>0</v>
      </c>
      <c r="AE20" s="12">
        <v>73900</v>
      </c>
      <c r="AF20" s="13"/>
      <c r="AG20" s="12">
        <v>3</v>
      </c>
      <c r="AH20" s="12">
        <v>275000</v>
      </c>
      <c r="AI20" s="12">
        <v>0</v>
      </c>
      <c r="AJ20" s="12">
        <v>275000</v>
      </c>
      <c r="AK20" s="13"/>
      <c r="AL20" s="12">
        <v>0</v>
      </c>
      <c r="AM20" s="12">
        <v>818940.2</v>
      </c>
      <c r="AN20" s="12">
        <v>0</v>
      </c>
      <c r="AO20" s="12">
        <v>818940.2</v>
      </c>
      <c r="AP20" s="13"/>
      <c r="AQ20" s="12">
        <v>0</v>
      </c>
      <c r="AR20" s="12">
        <v>0</v>
      </c>
      <c r="AS20" s="12">
        <v>0</v>
      </c>
      <c r="AT20" s="12">
        <v>0</v>
      </c>
      <c r="AU20" s="13"/>
      <c r="AV20" s="12">
        <v>1</v>
      </c>
      <c r="AW20" s="12">
        <v>103000</v>
      </c>
      <c r="AX20" s="12">
        <v>0</v>
      </c>
      <c r="AY20" s="12">
        <v>103000</v>
      </c>
      <c r="AZ20" s="13"/>
      <c r="BA20" s="107">
        <v>0</v>
      </c>
      <c r="BB20" s="107">
        <v>0</v>
      </c>
      <c r="BC20" s="12">
        <v>0</v>
      </c>
      <c r="BD20" s="12">
        <v>0</v>
      </c>
      <c r="BE20" s="13"/>
      <c r="BF20" s="12">
        <v>0</v>
      </c>
      <c r="BG20" s="12">
        <v>0</v>
      </c>
      <c r="BH20" s="12">
        <v>0</v>
      </c>
      <c r="BI20" s="12">
        <v>0</v>
      </c>
      <c r="BJ20" s="13"/>
      <c r="BK20" s="12">
        <v>0</v>
      </c>
      <c r="BL20" s="12">
        <v>0</v>
      </c>
      <c r="BM20" s="12">
        <v>0</v>
      </c>
      <c r="BN20" s="12">
        <v>0</v>
      </c>
      <c r="BO20" s="13"/>
      <c r="BP20" s="12">
        <v>0</v>
      </c>
      <c r="BQ20" s="12">
        <v>0</v>
      </c>
      <c r="BR20" s="12">
        <v>0</v>
      </c>
      <c r="BS20" s="12">
        <v>0</v>
      </c>
      <c r="BT20" s="13"/>
      <c r="BU20" s="12">
        <v>0</v>
      </c>
      <c r="BV20" s="12">
        <v>1396840.2</v>
      </c>
      <c r="BW20" s="12">
        <v>0</v>
      </c>
      <c r="BX20" s="12">
        <v>1396840.2</v>
      </c>
      <c r="BY20" s="13"/>
    </row>
    <row r="21" spans="1:77" hidden="1">
      <c r="A21" s="10">
        <v>15</v>
      </c>
      <c r="B21" s="11" t="s">
        <v>17</v>
      </c>
      <c r="C21" s="12">
        <v>3</v>
      </c>
      <c r="D21" s="12">
        <v>6000</v>
      </c>
      <c r="E21" s="12">
        <v>0</v>
      </c>
      <c r="F21" s="12">
        <v>6000</v>
      </c>
      <c r="G21" s="13"/>
      <c r="H21" s="12">
        <v>5</v>
      </c>
      <c r="I21" s="12">
        <v>90000</v>
      </c>
      <c r="J21" s="12">
        <v>0</v>
      </c>
      <c r="K21" s="12">
        <v>90000</v>
      </c>
      <c r="L21" s="13"/>
      <c r="M21" s="12">
        <v>0</v>
      </c>
      <c r="N21" s="12">
        <v>0</v>
      </c>
      <c r="O21" s="12">
        <v>0</v>
      </c>
      <c r="P21" s="12">
        <v>0</v>
      </c>
      <c r="Q21" s="13"/>
      <c r="R21" s="12">
        <v>2</v>
      </c>
      <c r="S21" s="12">
        <v>28000</v>
      </c>
      <c r="T21" s="12">
        <v>0</v>
      </c>
      <c r="U21" s="12">
        <v>28000</v>
      </c>
      <c r="V21" s="13"/>
      <c r="W21" s="12">
        <v>0</v>
      </c>
      <c r="X21" s="12">
        <v>0</v>
      </c>
      <c r="Y21" s="12">
        <v>0</v>
      </c>
      <c r="Z21" s="12">
        <v>0</v>
      </c>
      <c r="AA21" s="13"/>
      <c r="AB21" s="12">
        <v>40</v>
      </c>
      <c r="AC21" s="12">
        <v>87600</v>
      </c>
      <c r="AD21" s="12">
        <v>0</v>
      </c>
      <c r="AE21" s="12">
        <v>87600</v>
      </c>
      <c r="AF21" s="13"/>
      <c r="AG21" s="12">
        <v>3</v>
      </c>
      <c r="AH21" s="12">
        <v>275000</v>
      </c>
      <c r="AI21" s="12">
        <v>0</v>
      </c>
      <c r="AJ21" s="12">
        <v>275000</v>
      </c>
      <c r="AK21" s="13"/>
      <c r="AL21" s="12">
        <v>0</v>
      </c>
      <c r="AM21" s="12">
        <v>1007926.4</v>
      </c>
      <c r="AN21" s="12">
        <v>0</v>
      </c>
      <c r="AO21" s="12">
        <v>1007926.4</v>
      </c>
      <c r="AP21" s="13"/>
      <c r="AQ21" s="12">
        <v>0</v>
      </c>
      <c r="AR21" s="12">
        <v>0</v>
      </c>
      <c r="AS21" s="12">
        <v>0</v>
      </c>
      <c r="AT21" s="12">
        <v>0</v>
      </c>
      <c r="AU21" s="13"/>
      <c r="AV21" s="12">
        <v>2</v>
      </c>
      <c r="AW21" s="12">
        <v>206000</v>
      </c>
      <c r="AX21" s="12">
        <v>0</v>
      </c>
      <c r="AY21" s="12">
        <v>206000</v>
      </c>
      <c r="AZ21" s="13"/>
      <c r="BA21" s="107">
        <v>0</v>
      </c>
      <c r="BB21" s="107">
        <v>0</v>
      </c>
      <c r="BC21" s="12">
        <v>0</v>
      </c>
      <c r="BD21" s="12">
        <v>0</v>
      </c>
      <c r="BE21" s="13"/>
      <c r="BF21" s="12">
        <v>0</v>
      </c>
      <c r="BG21" s="12">
        <v>0</v>
      </c>
      <c r="BH21" s="12">
        <v>0</v>
      </c>
      <c r="BI21" s="12">
        <v>0</v>
      </c>
      <c r="BJ21" s="13"/>
      <c r="BK21" s="12">
        <v>0</v>
      </c>
      <c r="BL21" s="12">
        <v>0</v>
      </c>
      <c r="BM21" s="12">
        <v>0</v>
      </c>
      <c r="BN21" s="12">
        <v>0</v>
      </c>
      <c r="BO21" s="13"/>
      <c r="BP21" s="12">
        <v>0</v>
      </c>
      <c r="BQ21" s="12">
        <v>0</v>
      </c>
      <c r="BR21" s="12">
        <v>0</v>
      </c>
      <c r="BS21" s="12">
        <v>0</v>
      </c>
      <c r="BT21" s="13"/>
      <c r="BU21" s="12">
        <v>0</v>
      </c>
      <c r="BV21" s="12">
        <v>1700526.4</v>
      </c>
      <c r="BW21" s="12">
        <v>0</v>
      </c>
      <c r="BX21" s="12">
        <v>1700526.4</v>
      </c>
      <c r="BY21" s="13"/>
    </row>
    <row r="22" spans="1:77" hidden="1">
      <c r="A22" s="10">
        <v>16</v>
      </c>
      <c r="B22" s="11" t="s">
        <v>18</v>
      </c>
      <c r="C22" s="12">
        <v>4</v>
      </c>
      <c r="D22" s="12">
        <v>8000</v>
      </c>
      <c r="E22" s="12">
        <v>0</v>
      </c>
      <c r="F22" s="12">
        <v>8000</v>
      </c>
      <c r="G22" s="13"/>
      <c r="H22" s="12">
        <v>5</v>
      </c>
      <c r="I22" s="12">
        <v>90000</v>
      </c>
      <c r="J22" s="12">
        <v>0</v>
      </c>
      <c r="K22" s="12">
        <v>90000</v>
      </c>
      <c r="L22" s="13"/>
      <c r="M22" s="12">
        <v>0</v>
      </c>
      <c r="N22" s="12">
        <v>0</v>
      </c>
      <c r="O22" s="12">
        <v>0</v>
      </c>
      <c r="P22" s="12">
        <v>0</v>
      </c>
      <c r="Q22" s="13"/>
      <c r="R22" s="12">
        <v>1</v>
      </c>
      <c r="S22" s="12">
        <v>14000</v>
      </c>
      <c r="T22" s="12">
        <v>0</v>
      </c>
      <c r="U22" s="12">
        <v>14000</v>
      </c>
      <c r="V22" s="13"/>
      <c r="W22" s="12">
        <v>0</v>
      </c>
      <c r="X22" s="12">
        <v>0</v>
      </c>
      <c r="Y22" s="12">
        <v>0</v>
      </c>
      <c r="Z22" s="12">
        <v>0</v>
      </c>
      <c r="AA22" s="13"/>
      <c r="AB22" s="12">
        <v>40</v>
      </c>
      <c r="AC22" s="12">
        <v>118400</v>
      </c>
      <c r="AD22" s="12">
        <v>0</v>
      </c>
      <c r="AE22" s="12">
        <v>118400</v>
      </c>
      <c r="AF22" s="13"/>
      <c r="AG22" s="12">
        <v>3</v>
      </c>
      <c r="AH22" s="12">
        <v>275000</v>
      </c>
      <c r="AI22" s="12">
        <v>0</v>
      </c>
      <c r="AJ22" s="12">
        <v>275000</v>
      </c>
      <c r="AK22" s="13"/>
      <c r="AL22" s="12">
        <v>0</v>
      </c>
      <c r="AM22" s="12">
        <v>2197208</v>
      </c>
      <c r="AN22" s="12">
        <v>0</v>
      </c>
      <c r="AO22" s="12">
        <v>2197208</v>
      </c>
      <c r="AP22" s="13"/>
      <c r="AQ22" s="12">
        <v>0</v>
      </c>
      <c r="AR22" s="12">
        <v>0</v>
      </c>
      <c r="AS22" s="12">
        <v>0</v>
      </c>
      <c r="AT22" s="12">
        <v>0</v>
      </c>
      <c r="AU22" s="13"/>
      <c r="AV22" s="12">
        <v>5</v>
      </c>
      <c r="AW22" s="12">
        <v>515000</v>
      </c>
      <c r="AX22" s="12">
        <v>0</v>
      </c>
      <c r="AY22" s="12">
        <v>515000</v>
      </c>
      <c r="AZ22" s="13"/>
      <c r="BA22" s="107">
        <v>0</v>
      </c>
      <c r="BB22" s="107">
        <v>0</v>
      </c>
      <c r="BC22" s="12">
        <v>0</v>
      </c>
      <c r="BD22" s="12">
        <v>0</v>
      </c>
      <c r="BE22" s="13"/>
      <c r="BF22" s="12">
        <v>0</v>
      </c>
      <c r="BG22" s="12">
        <v>0</v>
      </c>
      <c r="BH22" s="12">
        <v>0</v>
      </c>
      <c r="BI22" s="12">
        <v>0</v>
      </c>
      <c r="BJ22" s="13"/>
      <c r="BK22" s="12">
        <v>0</v>
      </c>
      <c r="BL22" s="12">
        <v>0</v>
      </c>
      <c r="BM22" s="12">
        <v>0</v>
      </c>
      <c r="BN22" s="12">
        <v>0</v>
      </c>
      <c r="BO22" s="13"/>
      <c r="BP22" s="12">
        <v>0</v>
      </c>
      <c r="BQ22" s="12">
        <v>0</v>
      </c>
      <c r="BR22" s="12">
        <v>0</v>
      </c>
      <c r="BS22" s="12">
        <v>0</v>
      </c>
      <c r="BT22" s="13"/>
      <c r="BU22" s="12">
        <v>0</v>
      </c>
      <c r="BV22" s="12">
        <v>3217608</v>
      </c>
      <c r="BW22" s="12">
        <v>0</v>
      </c>
      <c r="BX22" s="12">
        <v>3217608</v>
      </c>
      <c r="BY22" s="13"/>
    </row>
    <row r="23" spans="1:77" hidden="1">
      <c r="A23" s="10">
        <v>17</v>
      </c>
      <c r="B23" s="11" t="s">
        <v>19</v>
      </c>
      <c r="C23" s="12">
        <v>3</v>
      </c>
      <c r="D23" s="12">
        <v>6000</v>
      </c>
      <c r="E23" s="12">
        <v>0</v>
      </c>
      <c r="F23" s="12">
        <v>6000</v>
      </c>
      <c r="G23" s="13"/>
      <c r="H23" s="12">
        <v>5</v>
      </c>
      <c r="I23" s="12">
        <v>90000</v>
      </c>
      <c r="J23" s="12">
        <v>0</v>
      </c>
      <c r="K23" s="12">
        <v>90000</v>
      </c>
      <c r="L23" s="13"/>
      <c r="M23" s="12">
        <v>0</v>
      </c>
      <c r="N23" s="12">
        <v>0</v>
      </c>
      <c r="O23" s="12">
        <v>0</v>
      </c>
      <c r="P23" s="12">
        <v>0</v>
      </c>
      <c r="Q23" s="13"/>
      <c r="R23" s="12">
        <v>2</v>
      </c>
      <c r="S23" s="12">
        <v>28000</v>
      </c>
      <c r="T23" s="12">
        <v>0</v>
      </c>
      <c r="U23" s="12">
        <v>28000</v>
      </c>
      <c r="V23" s="13"/>
      <c r="W23" s="12">
        <v>0</v>
      </c>
      <c r="X23" s="12">
        <v>0</v>
      </c>
      <c r="Y23" s="12">
        <v>0</v>
      </c>
      <c r="Z23" s="12">
        <v>0</v>
      </c>
      <c r="AA23" s="13"/>
      <c r="AB23" s="12">
        <v>29</v>
      </c>
      <c r="AC23" s="12">
        <v>60900</v>
      </c>
      <c r="AD23" s="12">
        <v>0</v>
      </c>
      <c r="AE23" s="12">
        <v>60900</v>
      </c>
      <c r="AF23" s="13"/>
      <c r="AG23" s="12">
        <v>3</v>
      </c>
      <c r="AH23" s="12">
        <v>275000</v>
      </c>
      <c r="AI23" s="12">
        <v>0</v>
      </c>
      <c r="AJ23" s="12">
        <v>275000</v>
      </c>
      <c r="AK23" s="13"/>
      <c r="AL23" s="12">
        <v>0</v>
      </c>
      <c r="AM23" s="12">
        <v>629954</v>
      </c>
      <c r="AN23" s="12">
        <v>0</v>
      </c>
      <c r="AO23" s="12">
        <v>629954</v>
      </c>
      <c r="AP23" s="13"/>
      <c r="AQ23" s="12">
        <v>0</v>
      </c>
      <c r="AR23" s="12">
        <v>0</v>
      </c>
      <c r="AS23" s="12">
        <v>0</v>
      </c>
      <c r="AT23" s="12">
        <v>0</v>
      </c>
      <c r="AU23" s="13"/>
      <c r="AV23" s="12">
        <v>1</v>
      </c>
      <c r="AW23" s="12">
        <v>103000</v>
      </c>
      <c r="AX23" s="12">
        <v>0</v>
      </c>
      <c r="AY23" s="12">
        <v>103000</v>
      </c>
      <c r="AZ23" s="13"/>
      <c r="BA23" s="107">
        <v>0</v>
      </c>
      <c r="BB23" s="107">
        <v>0</v>
      </c>
      <c r="BC23" s="12">
        <v>0</v>
      </c>
      <c r="BD23" s="12">
        <v>0</v>
      </c>
      <c r="BE23" s="13"/>
      <c r="BF23" s="12">
        <v>0</v>
      </c>
      <c r="BG23" s="12">
        <v>0</v>
      </c>
      <c r="BH23" s="12">
        <v>0</v>
      </c>
      <c r="BI23" s="12">
        <v>0</v>
      </c>
      <c r="BJ23" s="13"/>
      <c r="BK23" s="12">
        <v>0</v>
      </c>
      <c r="BL23" s="12">
        <v>0</v>
      </c>
      <c r="BM23" s="12">
        <v>0</v>
      </c>
      <c r="BN23" s="12">
        <v>0</v>
      </c>
      <c r="BO23" s="13"/>
      <c r="BP23" s="12">
        <v>0</v>
      </c>
      <c r="BQ23" s="12">
        <v>0</v>
      </c>
      <c r="BR23" s="12">
        <v>0</v>
      </c>
      <c r="BS23" s="12">
        <v>0</v>
      </c>
      <c r="BT23" s="13"/>
      <c r="BU23" s="12">
        <v>0</v>
      </c>
      <c r="BV23" s="12">
        <v>1192854</v>
      </c>
      <c r="BW23" s="12">
        <v>0</v>
      </c>
      <c r="BX23" s="12">
        <v>1192854</v>
      </c>
      <c r="BY23" s="13"/>
    </row>
    <row r="24" spans="1:77" hidden="1">
      <c r="A24" s="10">
        <v>18</v>
      </c>
      <c r="B24" s="11" t="s">
        <v>20</v>
      </c>
      <c r="C24" s="12">
        <v>2</v>
      </c>
      <c r="D24" s="12">
        <v>4000</v>
      </c>
      <c r="E24" s="12">
        <v>0</v>
      </c>
      <c r="F24" s="12">
        <v>4000</v>
      </c>
      <c r="G24" s="13"/>
      <c r="H24" s="12">
        <v>5</v>
      </c>
      <c r="I24" s="12">
        <v>90000</v>
      </c>
      <c r="J24" s="12">
        <v>0</v>
      </c>
      <c r="K24" s="12">
        <v>90000</v>
      </c>
      <c r="L24" s="13"/>
      <c r="M24" s="12">
        <v>0</v>
      </c>
      <c r="N24" s="12">
        <v>0</v>
      </c>
      <c r="O24" s="12">
        <v>0</v>
      </c>
      <c r="P24" s="12">
        <v>0</v>
      </c>
      <c r="Q24" s="13"/>
      <c r="R24" s="12">
        <v>1</v>
      </c>
      <c r="S24" s="12">
        <v>14000</v>
      </c>
      <c r="T24" s="12">
        <v>0</v>
      </c>
      <c r="U24" s="12">
        <v>14000</v>
      </c>
      <c r="V24" s="13"/>
      <c r="W24" s="12">
        <v>0</v>
      </c>
      <c r="X24" s="12">
        <v>0</v>
      </c>
      <c r="Y24" s="12">
        <v>0</v>
      </c>
      <c r="Z24" s="12">
        <v>0</v>
      </c>
      <c r="AA24" s="13"/>
      <c r="AB24" s="12">
        <v>21</v>
      </c>
      <c r="AC24" s="12">
        <v>64700</v>
      </c>
      <c r="AD24" s="12">
        <v>0</v>
      </c>
      <c r="AE24" s="12">
        <v>64700</v>
      </c>
      <c r="AF24" s="13"/>
      <c r="AG24" s="12">
        <v>2</v>
      </c>
      <c r="AH24" s="12">
        <v>250000</v>
      </c>
      <c r="AI24" s="12">
        <v>0</v>
      </c>
      <c r="AJ24" s="12">
        <v>250000</v>
      </c>
      <c r="AK24" s="13"/>
      <c r="AL24" s="12">
        <v>0</v>
      </c>
      <c r="AM24" s="12">
        <v>668954</v>
      </c>
      <c r="AN24" s="12">
        <v>0</v>
      </c>
      <c r="AO24" s="12">
        <v>668954</v>
      </c>
      <c r="AP24" s="13"/>
      <c r="AQ24" s="12">
        <v>0</v>
      </c>
      <c r="AR24" s="12">
        <v>0</v>
      </c>
      <c r="AS24" s="12">
        <v>0</v>
      </c>
      <c r="AT24" s="12">
        <v>0</v>
      </c>
      <c r="AU24" s="13"/>
      <c r="AV24" s="12">
        <v>2</v>
      </c>
      <c r="AW24" s="12">
        <v>206000</v>
      </c>
      <c r="AX24" s="12">
        <v>0</v>
      </c>
      <c r="AY24" s="12">
        <v>206000</v>
      </c>
      <c r="AZ24" s="13"/>
      <c r="BA24" s="107">
        <v>0</v>
      </c>
      <c r="BB24" s="107">
        <v>0</v>
      </c>
      <c r="BC24" s="12">
        <v>0</v>
      </c>
      <c r="BD24" s="12">
        <v>0</v>
      </c>
      <c r="BE24" s="13"/>
      <c r="BF24" s="12">
        <v>0</v>
      </c>
      <c r="BG24" s="12">
        <v>0</v>
      </c>
      <c r="BH24" s="12">
        <v>0</v>
      </c>
      <c r="BI24" s="12">
        <v>0</v>
      </c>
      <c r="BJ24" s="13"/>
      <c r="BK24" s="12">
        <v>0</v>
      </c>
      <c r="BL24" s="12">
        <v>0</v>
      </c>
      <c r="BM24" s="12">
        <v>0</v>
      </c>
      <c r="BN24" s="12">
        <v>0</v>
      </c>
      <c r="BO24" s="13"/>
      <c r="BP24" s="12">
        <v>0</v>
      </c>
      <c r="BQ24" s="12">
        <v>0</v>
      </c>
      <c r="BR24" s="12">
        <v>0</v>
      </c>
      <c r="BS24" s="12">
        <v>0</v>
      </c>
      <c r="BT24" s="13"/>
      <c r="BU24" s="12">
        <v>0</v>
      </c>
      <c r="BV24" s="12">
        <v>1297654</v>
      </c>
      <c r="BW24" s="12">
        <v>0</v>
      </c>
      <c r="BX24" s="12">
        <v>1297654</v>
      </c>
      <c r="BY24" s="13"/>
    </row>
    <row r="25" spans="1:77" hidden="1">
      <c r="A25" s="10">
        <v>19</v>
      </c>
      <c r="B25" s="11" t="s">
        <v>21</v>
      </c>
      <c r="C25" s="12">
        <v>3</v>
      </c>
      <c r="D25" s="12">
        <v>6000</v>
      </c>
      <c r="E25" s="12">
        <v>0</v>
      </c>
      <c r="F25" s="12">
        <v>6000</v>
      </c>
      <c r="G25" s="13"/>
      <c r="H25" s="12">
        <v>5</v>
      </c>
      <c r="I25" s="12">
        <v>90000</v>
      </c>
      <c r="J25" s="12">
        <v>0</v>
      </c>
      <c r="K25" s="12">
        <v>90000</v>
      </c>
      <c r="L25" s="13"/>
      <c r="M25" s="12">
        <v>0</v>
      </c>
      <c r="N25" s="12">
        <v>0</v>
      </c>
      <c r="O25" s="12">
        <v>0</v>
      </c>
      <c r="P25" s="12">
        <v>0</v>
      </c>
      <c r="Q25" s="13"/>
      <c r="R25" s="12">
        <v>1</v>
      </c>
      <c r="S25" s="12">
        <v>14000</v>
      </c>
      <c r="T25" s="12">
        <v>0</v>
      </c>
      <c r="U25" s="12">
        <v>14000</v>
      </c>
      <c r="V25" s="13"/>
      <c r="W25" s="12">
        <v>0</v>
      </c>
      <c r="X25" s="12">
        <v>0</v>
      </c>
      <c r="Y25" s="12">
        <v>0</v>
      </c>
      <c r="Z25" s="12">
        <v>0</v>
      </c>
      <c r="AA25" s="13"/>
      <c r="AB25" s="12">
        <v>20</v>
      </c>
      <c r="AC25" s="12">
        <v>57000</v>
      </c>
      <c r="AD25" s="12">
        <v>0</v>
      </c>
      <c r="AE25" s="12">
        <v>57000</v>
      </c>
      <c r="AF25" s="13"/>
      <c r="AG25" s="12">
        <v>3</v>
      </c>
      <c r="AH25" s="12">
        <v>275000</v>
      </c>
      <c r="AI25" s="12">
        <v>0</v>
      </c>
      <c r="AJ25" s="12">
        <v>275000</v>
      </c>
      <c r="AK25" s="13"/>
      <c r="AL25" s="12">
        <v>0</v>
      </c>
      <c r="AM25" s="12">
        <v>566958.6</v>
      </c>
      <c r="AN25" s="12">
        <v>0</v>
      </c>
      <c r="AO25" s="12">
        <v>566958.6</v>
      </c>
      <c r="AP25" s="13"/>
      <c r="AQ25" s="12">
        <v>0</v>
      </c>
      <c r="AR25" s="12">
        <v>0</v>
      </c>
      <c r="AS25" s="12">
        <v>0</v>
      </c>
      <c r="AT25" s="12">
        <v>0</v>
      </c>
      <c r="AU25" s="13"/>
      <c r="AV25" s="12">
        <v>1</v>
      </c>
      <c r="AW25" s="12">
        <v>103000</v>
      </c>
      <c r="AX25" s="12">
        <v>0</v>
      </c>
      <c r="AY25" s="12">
        <v>103000</v>
      </c>
      <c r="AZ25" s="13"/>
      <c r="BA25" s="107">
        <v>0</v>
      </c>
      <c r="BB25" s="107">
        <v>0</v>
      </c>
      <c r="BC25" s="12">
        <v>0</v>
      </c>
      <c r="BD25" s="12">
        <v>0</v>
      </c>
      <c r="BE25" s="13"/>
      <c r="BF25" s="12">
        <v>0</v>
      </c>
      <c r="BG25" s="12">
        <v>0</v>
      </c>
      <c r="BH25" s="12">
        <v>0</v>
      </c>
      <c r="BI25" s="12">
        <v>0</v>
      </c>
      <c r="BJ25" s="13"/>
      <c r="BK25" s="12">
        <v>0</v>
      </c>
      <c r="BL25" s="12">
        <v>0</v>
      </c>
      <c r="BM25" s="12">
        <v>0</v>
      </c>
      <c r="BN25" s="12">
        <v>0</v>
      </c>
      <c r="BO25" s="13"/>
      <c r="BP25" s="12">
        <v>0</v>
      </c>
      <c r="BQ25" s="12">
        <v>0</v>
      </c>
      <c r="BR25" s="12">
        <v>0</v>
      </c>
      <c r="BS25" s="12">
        <v>0</v>
      </c>
      <c r="BT25" s="13"/>
      <c r="BU25" s="12">
        <v>0</v>
      </c>
      <c r="BV25" s="12">
        <v>1111958.6000000001</v>
      </c>
      <c r="BW25" s="12">
        <v>0</v>
      </c>
      <c r="BX25" s="12">
        <v>1111958.6000000001</v>
      </c>
      <c r="BY25" s="13"/>
    </row>
    <row r="26" spans="1:77" hidden="1">
      <c r="A26" s="10">
        <v>20</v>
      </c>
      <c r="B26" s="11" t="s">
        <v>22</v>
      </c>
      <c r="C26" s="12">
        <v>3</v>
      </c>
      <c r="D26" s="12">
        <v>6000</v>
      </c>
      <c r="E26" s="12">
        <v>0</v>
      </c>
      <c r="F26" s="12">
        <v>6000</v>
      </c>
      <c r="G26" s="13"/>
      <c r="H26" s="12">
        <v>5</v>
      </c>
      <c r="I26" s="12">
        <v>90000</v>
      </c>
      <c r="J26" s="12">
        <v>0</v>
      </c>
      <c r="K26" s="12">
        <v>90000</v>
      </c>
      <c r="L26" s="13"/>
      <c r="M26" s="12">
        <v>0</v>
      </c>
      <c r="N26" s="12">
        <v>0</v>
      </c>
      <c r="O26" s="12">
        <v>0</v>
      </c>
      <c r="P26" s="12">
        <v>0</v>
      </c>
      <c r="Q26" s="13"/>
      <c r="R26" s="12">
        <v>1</v>
      </c>
      <c r="S26" s="12">
        <v>14000</v>
      </c>
      <c r="T26" s="12">
        <v>0</v>
      </c>
      <c r="U26" s="12">
        <v>14000</v>
      </c>
      <c r="V26" s="13"/>
      <c r="W26" s="12">
        <v>0</v>
      </c>
      <c r="X26" s="12">
        <v>0</v>
      </c>
      <c r="Y26" s="12">
        <v>0</v>
      </c>
      <c r="Z26" s="12">
        <v>0</v>
      </c>
      <c r="AA26" s="13"/>
      <c r="AB26" s="12">
        <v>63</v>
      </c>
      <c r="AC26" s="12">
        <v>109300</v>
      </c>
      <c r="AD26" s="12">
        <v>0</v>
      </c>
      <c r="AE26" s="12">
        <v>109300</v>
      </c>
      <c r="AF26" s="13"/>
      <c r="AG26" s="12">
        <v>3</v>
      </c>
      <c r="AH26" s="12">
        <v>275000</v>
      </c>
      <c r="AI26" s="12">
        <v>0</v>
      </c>
      <c r="AJ26" s="12">
        <v>275000</v>
      </c>
      <c r="AK26" s="13"/>
      <c r="AL26" s="12">
        <v>0</v>
      </c>
      <c r="AM26" s="12">
        <v>881935.6</v>
      </c>
      <c r="AN26" s="12">
        <v>0</v>
      </c>
      <c r="AO26" s="12">
        <v>881935.6</v>
      </c>
      <c r="AP26" s="13"/>
      <c r="AQ26" s="12">
        <v>0</v>
      </c>
      <c r="AR26" s="12">
        <v>0</v>
      </c>
      <c r="AS26" s="12">
        <v>0</v>
      </c>
      <c r="AT26" s="12">
        <v>0</v>
      </c>
      <c r="AU26" s="13"/>
      <c r="AV26" s="12">
        <v>3</v>
      </c>
      <c r="AW26" s="12">
        <v>309000</v>
      </c>
      <c r="AX26" s="12">
        <v>0</v>
      </c>
      <c r="AY26" s="12">
        <v>309000</v>
      </c>
      <c r="AZ26" s="13"/>
      <c r="BA26" s="107">
        <v>0</v>
      </c>
      <c r="BB26" s="107">
        <v>0</v>
      </c>
      <c r="BC26" s="12">
        <v>0</v>
      </c>
      <c r="BD26" s="12">
        <v>0</v>
      </c>
      <c r="BE26" s="13"/>
      <c r="BF26" s="12">
        <v>0</v>
      </c>
      <c r="BG26" s="12">
        <v>0</v>
      </c>
      <c r="BH26" s="12">
        <v>0</v>
      </c>
      <c r="BI26" s="12">
        <v>0</v>
      </c>
      <c r="BJ26" s="13"/>
      <c r="BK26" s="12">
        <v>0</v>
      </c>
      <c r="BL26" s="12">
        <v>0</v>
      </c>
      <c r="BM26" s="12">
        <v>0</v>
      </c>
      <c r="BN26" s="12">
        <v>0</v>
      </c>
      <c r="BO26" s="13"/>
      <c r="BP26" s="12">
        <v>0</v>
      </c>
      <c r="BQ26" s="12">
        <v>0</v>
      </c>
      <c r="BR26" s="12">
        <v>0</v>
      </c>
      <c r="BS26" s="12">
        <v>0</v>
      </c>
      <c r="BT26" s="13"/>
      <c r="BU26" s="12">
        <v>0</v>
      </c>
      <c r="BV26" s="12">
        <v>1685235.6</v>
      </c>
      <c r="BW26" s="12">
        <v>0</v>
      </c>
      <c r="BX26" s="12">
        <v>1685235.6</v>
      </c>
      <c r="BY26" s="13"/>
    </row>
    <row r="27" spans="1:77" hidden="1">
      <c r="A27" s="10">
        <v>21</v>
      </c>
      <c r="B27" s="11" t="s">
        <v>23</v>
      </c>
      <c r="C27" s="12">
        <v>7</v>
      </c>
      <c r="D27" s="12">
        <v>14000</v>
      </c>
      <c r="E27" s="12">
        <v>0</v>
      </c>
      <c r="F27" s="12">
        <v>14000</v>
      </c>
      <c r="G27" s="13"/>
      <c r="H27" s="12">
        <v>5</v>
      </c>
      <c r="I27" s="12">
        <v>90000</v>
      </c>
      <c r="J27" s="12">
        <v>0</v>
      </c>
      <c r="K27" s="12">
        <v>90000</v>
      </c>
      <c r="L27" s="13"/>
      <c r="M27" s="12">
        <v>0</v>
      </c>
      <c r="N27" s="12">
        <v>0</v>
      </c>
      <c r="O27" s="12">
        <v>0</v>
      </c>
      <c r="P27" s="12">
        <v>0</v>
      </c>
      <c r="Q27" s="13"/>
      <c r="R27" s="12">
        <v>2</v>
      </c>
      <c r="S27" s="12">
        <v>28000</v>
      </c>
      <c r="T27" s="12">
        <v>0</v>
      </c>
      <c r="U27" s="12">
        <v>28000</v>
      </c>
      <c r="V27" s="13"/>
      <c r="W27" s="12">
        <v>0</v>
      </c>
      <c r="X27" s="12">
        <v>0</v>
      </c>
      <c r="Y27" s="12">
        <v>0</v>
      </c>
      <c r="Z27" s="12">
        <v>0</v>
      </c>
      <c r="AA27" s="13"/>
      <c r="AB27" s="12">
        <v>56</v>
      </c>
      <c r="AC27" s="12">
        <v>172600</v>
      </c>
      <c r="AD27" s="12">
        <v>0</v>
      </c>
      <c r="AE27" s="12">
        <v>172600</v>
      </c>
      <c r="AF27" s="13"/>
      <c r="AG27" s="12">
        <v>2</v>
      </c>
      <c r="AH27" s="12">
        <v>250000</v>
      </c>
      <c r="AI27" s="12">
        <v>0</v>
      </c>
      <c r="AJ27" s="12">
        <v>250000</v>
      </c>
      <c r="AK27" s="13"/>
      <c r="AL27" s="12">
        <v>0</v>
      </c>
      <c r="AM27" s="12">
        <v>1834885</v>
      </c>
      <c r="AN27" s="12">
        <v>0</v>
      </c>
      <c r="AO27" s="12">
        <v>1834885</v>
      </c>
      <c r="AP27" s="13"/>
      <c r="AQ27" s="12">
        <v>0</v>
      </c>
      <c r="AR27" s="12">
        <v>0</v>
      </c>
      <c r="AS27" s="12">
        <v>0</v>
      </c>
      <c r="AT27" s="12">
        <v>0</v>
      </c>
      <c r="AU27" s="13"/>
      <c r="AV27" s="12">
        <v>1</v>
      </c>
      <c r="AW27" s="12">
        <v>103000</v>
      </c>
      <c r="AX27" s="12">
        <v>0</v>
      </c>
      <c r="AY27" s="12">
        <v>103000</v>
      </c>
      <c r="AZ27" s="13"/>
      <c r="BA27" s="107">
        <v>0</v>
      </c>
      <c r="BB27" s="107">
        <v>0</v>
      </c>
      <c r="BC27" s="12">
        <v>0</v>
      </c>
      <c r="BD27" s="12">
        <v>0</v>
      </c>
      <c r="BE27" s="13"/>
      <c r="BF27" s="12">
        <v>0</v>
      </c>
      <c r="BG27" s="12">
        <v>0</v>
      </c>
      <c r="BH27" s="12">
        <v>0</v>
      </c>
      <c r="BI27" s="12">
        <v>0</v>
      </c>
      <c r="BJ27" s="13"/>
      <c r="BK27" s="12">
        <v>0</v>
      </c>
      <c r="BL27" s="12">
        <v>0</v>
      </c>
      <c r="BM27" s="12">
        <v>0</v>
      </c>
      <c r="BN27" s="12">
        <v>0</v>
      </c>
      <c r="BO27" s="13"/>
      <c r="BP27" s="12">
        <v>0</v>
      </c>
      <c r="BQ27" s="12">
        <v>0</v>
      </c>
      <c r="BR27" s="12">
        <v>0</v>
      </c>
      <c r="BS27" s="12">
        <v>0</v>
      </c>
      <c r="BT27" s="13"/>
      <c r="BU27" s="12">
        <v>0</v>
      </c>
      <c r="BV27" s="12">
        <v>2492485</v>
      </c>
      <c r="BW27" s="12">
        <v>0</v>
      </c>
      <c r="BX27" s="12">
        <v>2492485</v>
      </c>
      <c r="BY27" s="13"/>
    </row>
    <row r="28" spans="1:77" hidden="1">
      <c r="A28" s="10">
        <v>22</v>
      </c>
      <c r="B28" s="11" t="s">
        <v>24</v>
      </c>
      <c r="C28" s="12">
        <v>3</v>
      </c>
      <c r="D28" s="12">
        <v>6000</v>
      </c>
      <c r="E28" s="12">
        <v>0</v>
      </c>
      <c r="F28" s="12">
        <v>6000</v>
      </c>
      <c r="G28" s="13"/>
      <c r="H28" s="12">
        <v>5</v>
      </c>
      <c r="I28" s="12">
        <v>90000</v>
      </c>
      <c r="J28" s="12">
        <v>0</v>
      </c>
      <c r="K28" s="12">
        <v>90000</v>
      </c>
      <c r="L28" s="13"/>
      <c r="M28" s="12">
        <v>0</v>
      </c>
      <c r="N28" s="12">
        <v>0</v>
      </c>
      <c r="O28" s="12">
        <v>0</v>
      </c>
      <c r="P28" s="12">
        <v>0</v>
      </c>
      <c r="Q28" s="13"/>
      <c r="R28" s="12">
        <v>2</v>
      </c>
      <c r="S28" s="12">
        <v>28000</v>
      </c>
      <c r="T28" s="12">
        <v>0</v>
      </c>
      <c r="U28" s="12">
        <v>28000</v>
      </c>
      <c r="V28" s="13"/>
      <c r="W28" s="12">
        <v>0</v>
      </c>
      <c r="X28" s="12">
        <v>0</v>
      </c>
      <c r="Y28" s="12">
        <v>0</v>
      </c>
      <c r="Z28" s="12">
        <v>0</v>
      </c>
      <c r="AA28" s="13"/>
      <c r="AB28" s="12">
        <v>36</v>
      </c>
      <c r="AC28" s="12">
        <v>71600</v>
      </c>
      <c r="AD28" s="12">
        <v>0</v>
      </c>
      <c r="AE28" s="12">
        <v>71600</v>
      </c>
      <c r="AF28" s="13"/>
      <c r="AG28" s="12">
        <v>3</v>
      </c>
      <c r="AH28" s="12">
        <v>275000</v>
      </c>
      <c r="AI28" s="12">
        <v>0</v>
      </c>
      <c r="AJ28" s="12">
        <v>275000</v>
      </c>
      <c r="AK28" s="13"/>
      <c r="AL28" s="12">
        <v>0</v>
      </c>
      <c r="AM28" s="12">
        <v>692949.4</v>
      </c>
      <c r="AN28" s="12">
        <v>0</v>
      </c>
      <c r="AO28" s="12">
        <v>692949.4</v>
      </c>
      <c r="AP28" s="13"/>
      <c r="AQ28" s="12">
        <v>0</v>
      </c>
      <c r="AR28" s="12">
        <v>0</v>
      </c>
      <c r="AS28" s="12">
        <v>0</v>
      </c>
      <c r="AT28" s="12">
        <v>0</v>
      </c>
      <c r="AU28" s="13"/>
      <c r="AV28" s="12">
        <v>3</v>
      </c>
      <c r="AW28" s="12">
        <v>309000</v>
      </c>
      <c r="AX28" s="12">
        <v>0</v>
      </c>
      <c r="AY28" s="12">
        <v>309000</v>
      </c>
      <c r="AZ28" s="13"/>
      <c r="BA28" s="107">
        <v>0</v>
      </c>
      <c r="BB28" s="107">
        <v>0</v>
      </c>
      <c r="BC28" s="12">
        <v>0</v>
      </c>
      <c r="BD28" s="12">
        <v>0</v>
      </c>
      <c r="BE28" s="13"/>
      <c r="BF28" s="12">
        <v>0</v>
      </c>
      <c r="BG28" s="12">
        <v>0</v>
      </c>
      <c r="BH28" s="12">
        <v>0</v>
      </c>
      <c r="BI28" s="12">
        <v>0</v>
      </c>
      <c r="BJ28" s="13"/>
      <c r="BK28" s="12">
        <v>0</v>
      </c>
      <c r="BL28" s="12">
        <v>0</v>
      </c>
      <c r="BM28" s="12">
        <v>0</v>
      </c>
      <c r="BN28" s="12">
        <v>0</v>
      </c>
      <c r="BO28" s="13"/>
      <c r="BP28" s="12">
        <v>0</v>
      </c>
      <c r="BQ28" s="12">
        <v>0</v>
      </c>
      <c r="BR28" s="12">
        <v>0</v>
      </c>
      <c r="BS28" s="12">
        <v>0</v>
      </c>
      <c r="BT28" s="13"/>
      <c r="BU28" s="12">
        <v>0</v>
      </c>
      <c r="BV28" s="12">
        <v>1472549.4</v>
      </c>
      <c r="BW28" s="12">
        <v>0</v>
      </c>
      <c r="BX28" s="12">
        <v>1472549.4</v>
      </c>
      <c r="BY28" s="13"/>
    </row>
    <row r="29" spans="1:77" hidden="1">
      <c r="A29" s="10">
        <v>23</v>
      </c>
      <c r="B29" s="11" t="s">
        <v>25</v>
      </c>
      <c r="C29" s="12">
        <v>2</v>
      </c>
      <c r="D29" s="12">
        <v>4000</v>
      </c>
      <c r="E29" s="12">
        <v>0</v>
      </c>
      <c r="F29" s="12">
        <v>4000</v>
      </c>
      <c r="G29" s="13"/>
      <c r="H29" s="12">
        <v>5</v>
      </c>
      <c r="I29" s="12">
        <v>90000</v>
      </c>
      <c r="J29" s="12">
        <v>0</v>
      </c>
      <c r="K29" s="12">
        <v>90000</v>
      </c>
      <c r="L29" s="13"/>
      <c r="M29" s="12">
        <v>0</v>
      </c>
      <c r="N29" s="12">
        <v>0</v>
      </c>
      <c r="O29" s="12">
        <v>0</v>
      </c>
      <c r="P29" s="12">
        <v>0</v>
      </c>
      <c r="Q29" s="13"/>
      <c r="R29" s="12">
        <v>2</v>
      </c>
      <c r="S29" s="12">
        <v>28000</v>
      </c>
      <c r="T29" s="12">
        <v>0</v>
      </c>
      <c r="U29" s="12">
        <v>28000</v>
      </c>
      <c r="V29" s="13"/>
      <c r="W29" s="12">
        <v>0</v>
      </c>
      <c r="X29" s="12">
        <v>0</v>
      </c>
      <c r="Y29" s="12">
        <v>0</v>
      </c>
      <c r="Z29" s="12">
        <v>0</v>
      </c>
      <c r="AA29" s="13"/>
      <c r="AB29" s="12">
        <v>59</v>
      </c>
      <c r="AC29" s="12">
        <v>148900</v>
      </c>
      <c r="AD29" s="12">
        <v>0</v>
      </c>
      <c r="AE29" s="12">
        <v>148900</v>
      </c>
      <c r="AF29" s="13"/>
      <c r="AG29" s="12">
        <v>3</v>
      </c>
      <c r="AH29" s="12">
        <v>275000</v>
      </c>
      <c r="AI29" s="12">
        <v>0</v>
      </c>
      <c r="AJ29" s="12">
        <v>275000</v>
      </c>
      <c r="AK29" s="13"/>
      <c r="AL29" s="12">
        <v>0</v>
      </c>
      <c r="AM29" s="12">
        <v>1184484.6000000001</v>
      </c>
      <c r="AN29" s="12">
        <v>0</v>
      </c>
      <c r="AO29" s="12">
        <v>1184484.6000000001</v>
      </c>
      <c r="AP29" s="13"/>
      <c r="AQ29" s="12">
        <v>0</v>
      </c>
      <c r="AR29" s="12">
        <v>0</v>
      </c>
      <c r="AS29" s="12">
        <v>0</v>
      </c>
      <c r="AT29" s="12">
        <v>0</v>
      </c>
      <c r="AU29" s="13"/>
      <c r="AV29" s="12">
        <v>1</v>
      </c>
      <c r="AW29" s="12">
        <v>103000</v>
      </c>
      <c r="AX29" s="12">
        <v>0</v>
      </c>
      <c r="AY29" s="12">
        <v>103000</v>
      </c>
      <c r="AZ29" s="13"/>
      <c r="BA29" s="107">
        <v>0</v>
      </c>
      <c r="BB29" s="107">
        <v>0</v>
      </c>
      <c r="BC29" s="12">
        <v>0</v>
      </c>
      <c r="BD29" s="12">
        <v>0</v>
      </c>
      <c r="BE29" s="13"/>
      <c r="BF29" s="12">
        <v>0</v>
      </c>
      <c r="BG29" s="12">
        <v>0</v>
      </c>
      <c r="BH29" s="12">
        <v>0</v>
      </c>
      <c r="BI29" s="12">
        <v>0</v>
      </c>
      <c r="BJ29" s="13"/>
      <c r="BK29" s="12">
        <v>0</v>
      </c>
      <c r="BL29" s="12">
        <v>0</v>
      </c>
      <c r="BM29" s="12">
        <v>0</v>
      </c>
      <c r="BN29" s="12">
        <v>0</v>
      </c>
      <c r="BO29" s="13"/>
      <c r="BP29" s="12">
        <v>0</v>
      </c>
      <c r="BQ29" s="12">
        <v>0</v>
      </c>
      <c r="BR29" s="12">
        <v>0</v>
      </c>
      <c r="BS29" s="12">
        <v>0</v>
      </c>
      <c r="BT29" s="13"/>
      <c r="BU29" s="12">
        <v>0</v>
      </c>
      <c r="BV29" s="12">
        <v>1833384.6</v>
      </c>
      <c r="BW29" s="12">
        <v>0</v>
      </c>
      <c r="BX29" s="12">
        <v>1833384.6</v>
      </c>
      <c r="BY29" s="13"/>
    </row>
    <row r="30" spans="1:77" hidden="1">
      <c r="A30" s="10">
        <v>24</v>
      </c>
      <c r="B30" s="11" t="s">
        <v>26</v>
      </c>
      <c r="C30" s="12">
        <v>6</v>
      </c>
      <c r="D30" s="12">
        <v>12000</v>
      </c>
      <c r="E30" s="12">
        <v>0</v>
      </c>
      <c r="F30" s="12">
        <v>12000</v>
      </c>
      <c r="G30" s="13"/>
      <c r="H30" s="12">
        <v>5</v>
      </c>
      <c r="I30" s="12">
        <v>90000</v>
      </c>
      <c r="J30" s="12">
        <v>0</v>
      </c>
      <c r="K30" s="12">
        <v>90000</v>
      </c>
      <c r="L30" s="13"/>
      <c r="M30" s="12">
        <v>0</v>
      </c>
      <c r="N30" s="12">
        <v>0</v>
      </c>
      <c r="O30" s="12">
        <v>0</v>
      </c>
      <c r="P30" s="12">
        <v>0</v>
      </c>
      <c r="Q30" s="13"/>
      <c r="R30" s="12">
        <v>2</v>
      </c>
      <c r="S30" s="12">
        <v>28000</v>
      </c>
      <c r="T30" s="12">
        <v>0</v>
      </c>
      <c r="U30" s="12">
        <v>28000</v>
      </c>
      <c r="V30" s="13"/>
      <c r="W30" s="12">
        <v>0</v>
      </c>
      <c r="X30" s="12">
        <v>0</v>
      </c>
      <c r="Y30" s="12">
        <v>0</v>
      </c>
      <c r="Z30" s="12">
        <v>0</v>
      </c>
      <c r="AA30" s="13"/>
      <c r="AB30" s="12">
        <v>44</v>
      </c>
      <c r="AC30" s="12">
        <v>124400</v>
      </c>
      <c r="AD30" s="12">
        <v>0</v>
      </c>
      <c r="AE30" s="12">
        <v>124400</v>
      </c>
      <c r="AF30" s="13"/>
      <c r="AG30" s="12">
        <v>3</v>
      </c>
      <c r="AH30" s="12">
        <v>275000</v>
      </c>
      <c r="AI30" s="12">
        <v>0</v>
      </c>
      <c r="AJ30" s="12">
        <v>275000</v>
      </c>
      <c r="AK30" s="13"/>
      <c r="AL30" s="12">
        <v>0</v>
      </c>
      <c r="AM30" s="12">
        <v>1637880.4</v>
      </c>
      <c r="AN30" s="12">
        <v>0</v>
      </c>
      <c r="AO30" s="12">
        <v>1637880.4</v>
      </c>
      <c r="AP30" s="13"/>
      <c r="AQ30" s="12">
        <v>0</v>
      </c>
      <c r="AR30" s="12">
        <v>0</v>
      </c>
      <c r="AS30" s="12">
        <v>0</v>
      </c>
      <c r="AT30" s="12">
        <v>0</v>
      </c>
      <c r="AU30" s="13"/>
      <c r="AV30" s="12">
        <v>8</v>
      </c>
      <c r="AW30" s="12">
        <v>824000</v>
      </c>
      <c r="AX30" s="12">
        <v>0</v>
      </c>
      <c r="AY30" s="12">
        <v>824000</v>
      </c>
      <c r="AZ30" s="13"/>
      <c r="BA30" s="107">
        <v>0</v>
      </c>
      <c r="BB30" s="107">
        <v>0</v>
      </c>
      <c r="BC30" s="12">
        <v>0</v>
      </c>
      <c r="BD30" s="12">
        <v>0</v>
      </c>
      <c r="BE30" s="13"/>
      <c r="BF30" s="12">
        <v>0</v>
      </c>
      <c r="BG30" s="12">
        <v>0</v>
      </c>
      <c r="BH30" s="12">
        <v>0</v>
      </c>
      <c r="BI30" s="12">
        <v>0</v>
      </c>
      <c r="BJ30" s="13"/>
      <c r="BK30" s="12">
        <v>0</v>
      </c>
      <c r="BL30" s="12">
        <v>0</v>
      </c>
      <c r="BM30" s="12">
        <v>0</v>
      </c>
      <c r="BN30" s="12">
        <v>0</v>
      </c>
      <c r="BO30" s="13"/>
      <c r="BP30" s="12">
        <v>0</v>
      </c>
      <c r="BQ30" s="12">
        <v>0</v>
      </c>
      <c r="BR30" s="12">
        <v>0</v>
      </c>
      <c r="BS30" s="12">
        <v>0</v>
      </c>
      <c r="BT30" s="13"/>
      <c r="BU30" s="12">
        <v>0</v>
      </c>
      <c r="BV30" s="12">
        <v>2991280.4</v>
      </c>
      <c r="BW30" s="12">
        <v>0</v>
      </c>
      <c r="BX30" s="12">
        <v>2991280.4</v>
      </c>
      <c r="BY30" s="13"/>
    </row>
    <row r="31" spans="1:77" hidden="1">
      <c r="A31" s="10">
        <v>25</v>
      </c>
      <c r="B31" s="11" t="s">
        <v>27</v>
      </c>
      <c r="C31" s="12">
        <v>4</v>
      </c>
      <c r="D31" s="12">
        <v>8000</v>
      </c>
      <c r="E31" s="12">
        <v>0</v>
      </c>
      <c r="F31" s="12">
        <v>8000</v>
      </c>
      <c r="G31" s="13"/>
      <c r="H31" s="12">
        <v>5</v>
      </c>
      <c r="I31" s="12">
        <v>90000</v>
      </c>
      <c r="J31" s="12">
        <v>0</v>
      </c>
      <c r="K31" s="12">
        <v>90000</v>
      </c>
      <c r="L31" s="13"/>
      <c r="M31" s="12">
        <v>0</v>
      </c>
      <c r="N31" s="12">
        <v>0</v>
      </c>
      <c r="O31" s="12">
        <v>0</v>
      </c>
      <c r="P31" s="12">
        <v>0</v>
      </c>
      <c r="Q31" s="13"/>
      <c r="R31" s="12">
        <v>1</v>
      </c>
      <c r="S31" s="12">
        <v>14000</v>
      </c>
      <c r="T31" s="12">
        <v>0</v>
      </c>
      <c r="U31" s="12">
        <v>14000</v>
      </c>
      <c r="V31" s="13"/>
      <c r="W31" s="12">
        <v>0</v>
      </c>
      <c r="X31" s="12">
        <v>0</v>
      </c>
      <c r="Y31" s="12">
        <v>0</v>
      </c>
      <c r="Z31" s="12">
        <v>0</v>
      </c>
      <c r="AA31" s="13"/>
      <c r="AB31" s="12">
        <v>50</v>
      </c>
      <c r="AC31" s="12">
        <v>125200</v>
      </c>
      <c r="AD31" s="12">
        <v>0</v>
      </c>
      <c r="AE31" s="12">
        <v>125200</v>
      </c>
      <c r="AF31" s="13"/>
      <c r="AG31" s="12">
        <v>3</v>
      </c>
      <c r="AH31" s="12">
        <v>275000</v>
      </c>
      <c r="AI31" s="12">
        <v>0</v>
      </c>
      <c r="AJ31" s="12">
        <v>275000</v>
      </c>
      <c r="AK31" s="13"/>
      <c r="AL31" s="12">
        <v>0</v>
      </c>
      <c r="AM31" s="12">
        <v>1070921.8</v>
      </c>
      <c r="AN31" s="12">
        <v>0</v>
      </c>
      <c r="AO31" s="12">
        <v>1070921.8</v>
      </c>
      <c r="AP31" s="13"/>
      <c r="AQ31" s="12">
        <v>0</v>
      </c>
      <c r="AR31" s="12">
        <v>0</v>
      </c>
      <c r="AS31" s="12">
        <v>0</v>
      </c>
      <c r="AT31" s="12">
        <v>0</v>
      </c>
      <c r="AU31" s="13"/>
      <c r="AV31" s="12">
        <v>4</v>
      </c>
      <c r="AW31" s="12">
        <v>412000</v>
      </c>
      <c r="AX31" s="12">
        <v>0</v>
      </c>
      <c r="AY31" s="12">
        <v>412000</v>
      </c>
      <c r="AZ31" s="13"/>
      <c r="BA31" s="107">
        <v>0</v>
      </c>
      <c r="BB31" s="107">
        <v>0</v>
      </c>
      <c r="BC31" s="12">
        <v>0</v>
      </c>
      <c r="BD31" s="12">
        <v>0</v>
      </c>
      <c r="BE31" s="13"/>
      <c r="BF31" s="12">
        <v>0</v>
      </c>
      <c r="BG31" s="12">
        <v>0</v>
      </c>
      <c r="BH31" s="12">
        <v>0</v>
      </c>
      <c r="BI31" s="12">
        <v>0</v>
      </c>
      <c r="BJ31" s="13"/>
      <c r="BK31" s="12">
        <v>0</v>
      </c>
      <c r="BL31" s="12">
        <v>0</v>
      </c>
      <c r="BM31" s="12">
        <v>0</v>
      </c>
      <c r="BN31" s="12">
        <v>0</v>
      </c>
      <c r="BO31" s="13"/>
      <c r="BP31" s="12">
        <v>0</v>
      </c>
      <c r="BQ31" s="12">
        <v>0</v>
      </c>
      <c r="BR31" s="12">
        <v>0</v>
      </c>
      <c r="BS31" s="12">
        <v>0</v>
      </c>
      <c r="BT31" s="13"/>
      <c r="BU31" s="12">
        <v>0</v>
      </c>
      <c r="BV31" s="12">
        <v>1995121.8</v>
      </c>
      <c r="BW31" s="12">
        <v>0</v>
      </c>
      <c r="BX31" s="12">
        <v>1995121.8</v>
      </c>
      <c r="BY31" s="13"/>
    </row>
    <row r="32" spans="1:77" hidden="1">
      <c r="A32" s="10">
        <v>26</v>
      </c>
      <c r="B32" s="11" t="s">
        <v>28</v>
      </c>
      <c r="C32" s="12">
        <v>10</v>
      </c>
      <c r="D32" s="12">
        <v>20000</v>
      </c>
      <c r="E32" s="12">
        <v>0</v>
      </c>
      <c r="F32" s="12">
        <v>20000</v>
      </c>
      <c r="G32" s="13"/>
      <c r="H32" s="12">
        <v>5</v>
      </c>
      <c r="I32" s="12">
        <v>90000</v>
      </c>
      <c r="J32" s="12">
        <v>0</v>
      </c>
      <c r="K32" s="12">
        <v>90000</v>
      </c>
      <c r="L32" s="13"/>
      <c r="M32" s="12">
        <v>0</v>
      </c>
      <c r="N32" s="12">
        <v>0</v>
      </c>
      <c r="O32" s="12">
        <v>0</v>
      </c>
      <c r="P32" s="12">
        <v>0</v>
      </c>
      <c r="Q32" s="13"/>
      <c r="R32" s="12">
        <v>2</v>
      </c>
      <c r="S32" s="12">
        <v>28000</v>
      </c>
      <c r="T32" s="12">
        <v>0</v>
      </c>
      <c r="U32" s="12">
        <v>28000</v>
      </c>
      <c r="V32" s="13"/>
      <c r="W32" s="12">
        <v>0</v>
      </c>
      <c r="X32" s="12">
        <v>0</v>
      </c>
      <c r="Y32" s="12">
        <v>0</v>
      </c>
      <c r="Z32" s="12">
        <v>0</v>
      </c>
      <c r="AA32" s="13"/>
      <c r="AB32" s="12">
        <v>102</v>
      </c>
      <c r="AC32" s="12">
        <v>176400</v>
      </c>
      <c r="AD32" s="12">
        <v>0</v>
      </c>
      <c r="AE32" s="12">
        <v>176400</v>
      </c>
      <c r="AF32" s="13"/>
      <c r="AG32" s="12">
        <v>4</v>
      </c>
      <c r="AH32" s="12">
        <v>375000</v>
      </c>
      <c r="AI32" s="12">
        <v>0</v>
      </c>
      <c r="AJ32" s="12">
        <v>375000</v>
      </c>
      <c r="AK32" s="13"/>
      <c r="AL32" s="12">
        <v>0</v>
      </c>
      <c r="AM32" s="12">
        <v>1889862</v>
      </c>
      <c r="AN32" s="12">
        <v>0</v>
      </c>
      <c r="AO32" s="12">
        <v>1889862</v>
      </c>
      <c r="AP32" s="13"/>
      <c r="AQ32" s="12">
        <v>0</v>
      </c>
      <c r="AR32" s="12">
        <v>0</v>
      </c>
      <c r="AS32" s="12">
        <v>0</v>
      </c>
      <c r="AT32" s="12">
        <v>0</v>
      </c>
      <c r="AU32" s="13"/>
      <c r="AV32" s="12">
        <v>1</v>
      </c>
      <c r="AW32" s="12">
        <v>103000</v>
      </c>
      <c r="AX32" s="12">
        <v>0</v>
      </c>
      <c r="AY32" s="12">
        <v>103000</v>
      </c>
      <c r="AZ32" s="13"/>
      <c r="BA32" s="107">
        <v>0</v>
      </c>
      <c r="BB32" s="107">
        <v>0</v>
      </c>
      <c r="BC32" s="12">
        <v>0</v>
      </c>
      <c r="BD32" s="12">
        <v>0</v>
      </c>
      <c r="BE32" s="13"/>
      <c r="BF32" s="12">
        <v>0</v>
      </c>
      <c r="BG32" s="12">
        <v>0</v>
      </c>
      <c r="BH32" s="12">
        <v>0</v>
      </c>
      <c r="BI32" s="12">
        <v>0</v>
      </c>
      <c r="BJ32" s="13"/>
      <c r="BK32" s="12">
        <v>0</v>
      </c>
      <c r="BL32" s="12">
        <v>0</v>
      </c>
      <c r="BM32" s="12">
        <v>0</v>
      </c>
      <c r="BN32" s="12">
        <v>0</v>
      </c>
      <c r="BO32" s="13"/>
      <c r="BP32" s="12">
        <v>0</v>
      </c>
      <c r="BQ32" s="12">
        <v>0</v>
      </c>
      <c r="BR32" s="12">
        <v>0</v>
      </c>
      <c r="BS32" s="12">
        <v>0</v>
      </c>
      <c r="BT32" s="13"/>
      <c r="BU32" s="12">
        <v>0</v>
      </c>
      <c r="BV32" s="12">
        <v>2682262</v>
      </c>
      <c r="BW32" s="12">
        <v>0</v>
      </c>
      <c r="BX32" s="12">
        <v>2682262</v>
      </c>
      <c r="BY32" s="13"/>
    </row>
    <row r="33" spans="1:79" hidden="1">
      <c r="A33" s="10">
        <v>27</v>
      </c>
      <c r="B33" s="11" t="s">
        <v>29</v>
      </c>
      <c r="C33" s="12">
        <v>5</v>
      </c>
      <c r="D33" s="12">
        <v>10000</v>
      </c>
      <c r="E33" s="12">
        <v>0</v>
      </c>
      <c r="F33" s="12">
        <v>10000</v>
      </c>
      <c r="G33" s="13"/>
      <c r="H33" s="12">
        <v>5</v>
      </c>
      <c r="I33" s="12">
        <v>90000</v>
      </c>
      <c r="J33" s="12">
        <v>0</v>
      </c>
      <c r="K33" s="12">
        <v>90000</v>
      </c>
      <c r="L33" s="13"/>
      <c r="M33" s="12">
        <v>0</v>
      </c>
      <c r="N33" s="12">
        <v>0</v>
      </c>
      <c r="O33" s="12">
        <v>0</v>
      </c>
      <c r="P33" s="12">
        <v>0</v>
      </c>
      <c r="Q33" s="13"/>
      <c r="R33" s="12">
        <v>2</v>
      </c>
      <c r="S33" s="12">
        <v>28000</v>
      </c>
      <c r="T33" s="12">
        <v>0</v>
      </c>
      <c r="U33" s="12">
        <v>28000</v>
      </c>
      <c r="V33" s="13"/>
      <c r="W33" s="12">
        <v>0</v>
      </c>
      <c r="X33" s="12">
        <v>0</v>
      </c>
      <c r="Y33" s="12">
        <v>0</v>
      </c>
      <c r="Z33" s="12">
        <v>0</v>
      </c>
      <c r="AA33" s="13"/>
      <c r="AB33" s="12">
        <v>33</v>
      </c>
      <c r="AC33" s="12">
        <v>76700</v>
      </c>
      <c r="AD33" s="12">
        <v>0</v>
      </c>
      <c r="AE33" s="12">
        <v>76700</v>
      </c>
      <c r="AF33" s="13"/>
      <c r="AG33" s="12">
        <v>3</v>
      </c>
      <c r="AH33" s="12">
        <v>275000</v>
      </c>
      <c r="AI33" s="12">
        <v>0</v>
      </c>
      <c r="AJ33" s="12">
        <v>275000</v>
      </c>
      <c r="AK33" s="13"/>
      <c r="AL33" s="12">
        <v>0</v>
      </c>
      <c r="AM33" s="12">
        <v>1070921.8</v>
      </c>
      <c r="AN33" s="12">
        <v>0</v>
      </c>
      <c r="AO33" s="12">
        <v>1070921.8</v>
      </c>
      <c r="AP33" s="13"/>
      <c r="AQ33" s="12">
        <v>0</v>
      </c>
      <c r="AR33" s="12">
        <v>0</v>
      </c>
      <c r="AS33" s="12">
        <v>0</v>
      </c>
      <c r="AT33" s="12">
        <v>0</v>
      </c>
      <c r="AU33" s="13"/>
      <c r="AV33" s="12">
        <v>2</v>
      </c>
      <c r="AW33" s="12">
        <v>206000</v>
      </c>
      <c r="AX33" s="12">
        <v>0</v>
      </c>
      <c r="AY33" s="12">
        <v>206000</v>
      </c>
      <c r="AZ33" s="13"/>
      <c r="BA33" s="107">
        <v>0</v>
      </c>
      <c r="BB33" s="107">
        <v>0</v>
      </c>
      <c r="BC33" s="12">
        <v>0</v>
      </c>
      <c r="BD33" s="12">
        <v>0</v>
      </c>
      <c r="BE33" s="13"/>
      <c r="BF33" s="12">
        <v>0</v>
      </c>
      <c r="BG33" s="12">
        <v>0</v>
      </c>
      <c r="BH33" s="12">
        <v>0</v>
      </c>
      <c r="BI33" s="12">
        <v>0</v>
      </c>
      <c r="BJ33" s="13"/>
      <c r="BK33" s="12">
        <v>0</v>
      </c>
      <c r="BL33" s="12">
        <v>0</v>
      </c>
      <c r="BM33" s="12">
        <v>0</v>
      </c>
      <c r="BN33" s="12">
        <v>0</v>
      </c>
      <c r="BO33" s="13"/>
      <c r="BP33" s="12">
        <v>0</v>
      </c>
      <c r="BQ33" s="12">
        <v>0</v>
      </c>
      <c r="BR33" s="12">
        <v>0</v>
      </c>
      <c r="BS33" s="12">
        <v>0</v>
      </c>
      <c r="BT33" s="13"/>
      <c r="BU33" s="12">
        <v>0</v>
      </c>
      <c r="BV33" s="12">
        <v>1756621.8</v>
      </c>
      <c r="BW33" s="12">
        <v>0</v>
      </c>
      <c r="BX33" s="12">
        <v>1756621.8</v>
      </c>
      <c r="BY33" s="13"/>
    </row>
    <row r="34" spans="1:79" hidden="1">
      <c r="A34" s="10">
        <v>28</v>
      </c>
      <c r="B34" s="11" t="s">
        <v>30</v>
      </c>
      <c r="C34" s="12">
        <v>6</v>
      </c>
      <c r="D34" s="12">
        <v>12000</v>
      </c>
      <c r="E34" s="12">
        <v>0</v>
      </c>
      <c r="F34" s="12">
        <v>12000</v>
      </c>
      <c r="G34" s="13"/>
      <c r="H34" s="12">
        <v>5</v>
      </c>
      <c r="I34" s="12">
        <v>90000</v>
      </c>
      <c r="J34" s="12">
        <v>0</v>
      </c>
      <c r="K34" s="12">
        <v>90000</v>
      </c>
      <c r="L34" s="13"/>
      <c r="M34" s="12">
        <v>0</v>
      </c>
      <c r="N34" s="12">
        <v>0</v>
      </c>
      <c r="O34" s="12">
        <v>0</v>
      </c>
      <c r="P34" s="12">
        <v>0</v>
      </c>
      <c r="Q34" s="13"/>
      <c r="R34" s="12">
        <v>1</v>
      </c>
      <c r="S34" s="12">
        <v>14000</v>
      </c>
      <c r="T34" s="12">
        <v>0</v>
      </c>
      <c r="U34" s="12">
        <v>14000</v>
      </c>
      <c r="V34" s="13"/>
      <c r="W34" s="12">
        <v>0</v>
      </c>
      <c r="X34" s="12">
        <v>0</v>
      </c>
      <c r="Y34" s="12">
        <v>0</v>
      </c>
      <c r="Z34" s="12">
        <v>0</v>
      </c>
      <c r="AA34" s="13"/>
      <c r="AB34" s="12">
        <v>57</v>
      </c>
      <c r="AC34" s="12">
        <v>114700</v>
      </c>
      <c r="AD34" s="12">
        <v>0</v>
      </c>
      <c r="AE34" s="12">
        <v>114700</v>
      </c>
      <c r="AF34" s="13"/>
      <c r="AG34" s="12">
        <v>3</v>
      </c>
      <c r="AH34" s="12">
        <v>275000</v>
      </c>
      <c r="AI34" s="12">
        <v>0</v>
      </c>
      <c r="AJ34" s="12">
        <v>275000</v>
      </c>
      <c r="AK34" s="13"/>
      <c r="AL34" s="12">
        <v>0</v>
      </c>
      <c r="AM34" s="12">
        <v>1511889.6</v>
      </c>
      <c r="AN34" s="12">
        <v>0</v>
      </c>
      <c r="AO34" s="12">
        <v>1511889.6</v>
      </c>
      <c r="AP34" s="13"/>
      <c r="AQ34" s="12">
        <v>0</v>
      </c>
      <c r="AR34" s="12">
        <v>0</v>
      </c>
      <c r="AS34" s="12">
        <v>0</v>
      </c>
      <c r="AT34" s="12">
        <v>0</v>
      </c>
      <c r="AU34" s="13"/>
      <c r="AV34" s="12">
        <v>0</v>
      </c>
      <c r="AW34" s="12">
        <v>0</v>
      </c>
      <c r="AX34" s="12">
        <v>0</v>
      </c>
      <c r="AY34" s="12">
        <v>0</v>
      </c>
      <c r="AZ34" s="13"/>
      <c r="BA34" s="107">
        <v>0</v>
      </c>
      <c r="BB34" s="107">
        <v>0</v>
      </c>
      <c r="BC34" s="12">
        <v>0</v>
      </c>
      <c r="BD34" s="12">
        <v>0</v>
      </c>
      <c r="BE34" s="13"/>
      <c r="BF34" s="12">
        <v>0</v>
      </c>
      <c r="BG34" s="12">
        <v>0</v>
      </c>
      <c r="BH34" s="12">
        <v>0</v>
      </c>
      <c r="BI34" s="12">
        <v>0</v>
      </c>
      <c r="BJ34" s="13"/>
      <c r="BK34" s="12">
        <v>0</v>
      </c>
      <c r="BL34" s="12">
        <v>0</v>
      </c>
      <c r="BM34" s="12">
        <v>0</v>
      </c>
      <c r="BN34" s="12">
        <v>0</v>
      </c>
      <c r="BO34" s="13"/>
      <c r="BP34" s="12">
        <v>0</v>
      </c>
      <c r="BQ34" s="12">
        <v>0</v>
      </c>
      <c r="BR34" s="12">
        <v>0</v>
      </c>
      <c r="BS34" s="12">
        <v>0</v>
      </c>
      <c r="BT34" s="13"/>
      <c r="BU34" s="12">
        <v>0</v>
      </c>
      <c r="BV34" s="12">
        <v>2017589.6</v>
      </c>
      <c r="BW34" s="12">
        <v>0</v>
      </c>
      <c r="BX34" s="12">
        <v>2017589.6</v>
      </c>
      <c r="BY34" s="13"/>
    </row>
    <row r="35" spans="1:79" hidden="1">
      <c r="A35" s="10">
        <v>29</v>
      </c>
      <c r="B35" s="11" t="s">
        <v>31</v>
      </c>
      <c r="C35" s="12">
        <v>3</v>
      </c>
      <c r="D35" s="12">
        <v>6000</v>
      </c>
      <c r="E35" s="12">
        <v>0</v>
      </c>
      <c r="F35" s="12">
        <v>6000</v>
      </c>
      <c r="G35" s="13"/>
      <c r="H35" s="12">
        <v>5</v>
      </c>
      <c r="I35" s="12">
        <v>90000</v>
      </c>
      <c r="J35" s="12">
        <v>0</v>
      </c>
      <c r="K35" s="12">
        <v>90000</v>
      </c>
      <c r="L35" s="13"/>
      <c r="M35" s="12">
        <v>0</v>
      </c>
      <c r="N35" s="12">
        <v>0</v>
      </c>
      <c r="O35" s="12">
        <v>0</v>
      </c>
      <c r="P35" s="12">
        <v>0</v>
      </c>
      <c r="Q35" s="13"/>
      <c r="R35" s="12">
        <v>1</v>
      </c>
      <c r="S35" s="12">
        <v>14000</v>
      </c>
      <c r="T35" s="12">
        <v>0</v>
      </c>
      <c r="U35" s="12">
        <v>14000</v>
      </c>
      <c r="V35" s="13"/>
      <c r="W35" s="12">
        <v>0</v>
      </c>
      <c r="X35" s="12">
        <v>0</v>
      </c>
      <c r="Y35" s="12">
        <v>0</v>
      </c>
      <c r="Z35" s="12">
        <v>0</v>
      </c>
      <c r="AA35" s="13"/>
      <c r="AB35" s="12">
        <v>24</v>
      </c>
      <c r="AC35" s="12">
        <v>81600</v>
      </c>
      <c r="AD35" s="12">
        <v>0</v>
      </c>
      <c r="AE35" s="12">
        <v>81600</v>
      </c>
      <c r="AF35" s="13"/>
      <c r="AG35" s="12">
        <v>2</v>
      </c>
      <c r="AH35" s="12">
        <v>250000</v>
      </c>
      <c r="AI35" s="12">
        <v>0</v>
      </c>
      <c r="AJ35" s="12">
        <v>250000</v>
      </c>
      <c r="AK35" s="13"/>
      <c r="AL35" s="12">
        <v>0</v>
      </c>
      <c r="AM35" s="12">
        <v>755944.8</v>
      </c>
      <c r="AN35" s="12">
        <v>0</v>
      </c>
      <c r="AO35" s="12">
        <v>755944.8</v>
      </c>
      <c r="AP35" s="13"/>
      <c r="AQ35" s="12">
        <v>0</v>
      </c>
      <c r="AR35" s="12">
        <v>0</v>
      </c>
      <c r="AS35" s="12">
        <v>0</v>
      </c>
      <c r="AT35" s="12">
        <v>0</v>
      </c>
      <c r="AU35" s="13"/>
      <c r="AV35" s="12">
        <v>4</v>
      </c>
      <c r="AW35" s="12">
        <v>412000</v>
      </c>
      <c r="AX35" s="12">
        <v>0</v>
      </c>
      <c r="AY35" s="12">
        <v>412000</v>
      </c>
      <c r="AZ35" s="13"/>
      <c r="BA35" s="107">
        <v>0</v>
      </c>
      <c r="BB35" s="107">
        <v>0</v>
      </c>
      <c r="BC35" s="12">
        <v>0</v>
      </c>
      <c r="BD35" s="12">
        <v>0</v>
      </c>
      <c r="BE35" s="13"/>
      <c r="BF35" s="12">
        <v>0</v>
      </c>
      <c r="BG35" s="12">
        <v>0</v>
      </c>
      <c r="BH35" s="12">
        <v>0</v>
      </c>
      <c r="BI35" s="12">
        <v>0</v>
      </c>
      <c r="BJ35" s="13"/>
      <c r="BK35" s="12">
        <v>0</v>
      </c>
      <c r="BL35" s="12">
        <v>0</v>
      </c>
      <c r="BM35" s="12">
        <v>0</v>
      </c>
      <c r="BN35" s="12">
        <v>0</v>
      </c>
      <c r="BO35" s="13"/>
      <c r="BP35" s="12">
        <v>0</v>
      </c>
      <c r="BQ35" s="12">
        <v>0</v>
      </c>
      <c r="BR35" s="12">
        <v>0</v>
      </c>
      <c r="BS35" s="12">
        <v>0</v>
      </c>
      <c r="BT35" s="13"/>
      <c r="BU35" s="12">
        <v>0</v>
      </c>
      <c r="BV35" s="12">
        <v>1609544.8</v>
      </c>
      <c r="BW35" s="12">
        <v>0</v>
      </c>
      <c r="BX35" s="12">
        <v>1609544.8</v>
      </c>
      <c r="BY35" s="13"/>
    </row>
    <row r="36" spans="1:79" hidden="1">
      <c r="A36" s="10">
        <v>30</v>
      </c>
      <c r="B36" s="11" t="s">
        <v>32</v>
      </c>
      <c r="C36" s="12">
        <v>6</v>
      </c>
      <c r="D36" s="12">
        <v>12000</v>
      </c>
      <c r="E36" s="12">
        <v>0</v>
      </c>
      <c r="F36" s="12">
        <v>12000</v>
      </c>
      <c r="G36" s="13"/>
      <c r="H36" s="12">
        <v>5</v>
      </c>
      <c r="I36" s="12">
        <v>90000</v>
      </c>
      <c r="J36" s="12">
        <v>0</v>
      </c>
      <c r="K36" s="12">
        <v>90000</v>
      </c>
      <c r="L36" s="13"/>
      <c r="M36" s="12">
        <v>0</v>
      </c>
      <c r="N36" s="12">
        <v>0</v>
      </c>
      <c r="O36" s="12">
        <v>0</v>
      </c>
      <c r="P36" s="12">
        <v>0</v>
      </c>
      <c r="Q36" s="13"/>
      <c r="R36" s="12">
        <v>2</v>
      </c>
      <c r="S36" s="12">
        <v>28000</v>
      </c>
      <c r="T36" s="12">
        <v>0</v>
      </c>
      <c r="U36" s="12">
        <v>28000</v>
      </c>
      <c r="V36" s="13"/>
      <c r="W36" s="12">
        <v>0</v>
      </c>
      <c r="X36" s="12">
        <v>0</v>
      </c>
      <c r="Y36" s="12">
        <v>0</v>
      </c>
      <c r="Z36" s="12">
        <v>0</v>
      </c>
      <c r="AA36" s="13"/>
      <c r="AB36" s="12">
        <v>47</v>
      </c>
      <c r="AC36" s="12">
        <v>143900</v>
      </c>
      <c r="AD36" s="12">
        <v>0</v>
      </c>
      <c r="AE36" s="12">
        <v>143900</v>
      </c>
      <c r="AF36" s="13"/>
      <c r="AG36" s="12">
        <v>3</v>
      </c>
      <c r="AH36" s="12">
        <v>275000</v>
      </c>
      <c r="AI36" s="12">
        <v>0</v>
      </c>
      <c r="AJ36" s="12">
        <v>275000</v>
      </c>
      <c r="AK36" s="13"/>
      <c r="AL36" s="12">
        <v>0</v>
      </c>
      <c r="AM36" s="12">
        <v>1574885</v>
      </c>
      <c r="AN36" s="12">
        <v>0</v>
      </c>
      <c r="AO36" s="12">
        <v>1574885</v>
      </c>
      <c r="AP36" s="13"/>
      <c r="AQ36" s="12">
        <v>0</v>
      </c>
      <c r="AR36" s="12">
        <v>0</v>
      </c>
      <c r="AS36" s="12">
        <v>0</v>
      </c>
      <c r="AT36" s="12">
        <v>0</v>
      </c>
      <c r="AU36" s="13"/>
      <c r="AV36" s="12">
        <v>8</v>
      </c>
      <c r="AW36" s="12">
        <v>824000</v>
      </c>
      <c r="AX36" s="12">
        <v>0</v>
      </c>
      <c r="AY36" s="12">
        <v>824000</v>
      </c>
      <c r="AZ36" s="13"/>
      <c r="BA36" s="107">
        <v>0</v>
      </c>
      <c r="BB36" s="107">
        <v>0</v>
      </c>
      <c r="BC36" s="12">
        <v>0</v>
      </c>
      <c r="BD36" s="12">
        <v>0</v>
      </c>
      <c r="BE36" s="13"/>
      <c r="BF36" s="12">
        <v>0</v>
      </c>
      <c r="BG36" s="12">
        <v>0</v>
      </c>
      <c r="BH36" s="12">
        <v>0</v>
      </c>
      <c r="BI36" s="12">
        <v>0</v>
      </c>
      <c r="BJ36" s="13"/>
      <c r="BK36" s="12">
        <v>0</v>
      </c>
      <c r="BL36" s="12">
        <v>0</v>
      </c>
      <c r="BM36" s="12">
        <v>0</v>
      </c>
      <c r="BN36" s="12">
        <v>0</v>
      </c>
      <c r="BO36" s="13"/>
      <c r="BP36" s="12">
        <v>0</v>
      </c>
      <c r="BQ36" s="12">
        <v>0</v>
      </c>
      <c r="BR36" s="12">
        <v>0</v>
      </c>
      <c r="BS36" s="12">
        <v>0</v>
      </c>
      <c r="BT36" s="13"/>
      <c r="BU36" s="12">
        <v>0</v>
      </c>
      <c r="BV36" s="12">
        <v>2947785</v>
      </c>
      <c r="BW36" s="12">
        <v>0</v>
      </c>
      <c r="BX36" s="12">
        <v>2947785</v>
      </c>
      <c r="BY36" s="13"/>
    </row>
    <row r="37" spans="1:79" s="154" customFormat="1">
      <c r="A37" s="148">
        <v>31</v>
      </c>
      <c r="B37" s="149" t="s">
        <v>33</v>
      </c>
      <c r="C37" s="150">
        <v>6</v>
      </c>
      <c r="D37" s="150">
        <v>12000</v>
      </c>
      <c r="E37" s="150">
        <v>0</v>
      </c>
      <c r="F37" s="150">
        <v>12000</v>
      </c>
      <c r="G37" s="151"/>
      <c r="H37" s="150">
        <v>5</v>
      </c>
      <c r="I37" s="150">
        <v>90000</v>
      </c>
      <c r="J37" s="150">
        <v>0</v>
      </c>
      <c r="K37" s="150">
        <v>90000</v>
      </c>
      <c r="L37" s="151"/>
      <c r="M37" s="150">
        <v>0</v>
      </c>
      <c r="N37" s="150">
        <v>0</v>
      </c>
      <c r="O37" s="150">
        <v>0</v>
      </c>
      <c r="P37" s="150">
        <v>0</v>
      </c>
      <c r="Q37" s="151"/>
      <c r="R37" s="150">
        <v>1</v>
      </c>
      <c r="S37" s="150">
        <v>14000</v>
      </c>
      <c r="T37" s="150">
        <v>0</v>
      </c>
      <c r="U37" s="150">
        <v>14000</v>
      </c>
      <c r="V37" s="151"/>
      <c r="W37" s="150">
        <v>0</v>
      </c>
      <c r="X37" s="150">
        <v>0</v>
      </c>
      <c r="Y37" s="150">
        <v>0</v>
      </c>
      <c r="Z37" s="150">
        <v>0</v>
      </c>
      <c r="AA37" s="151"/>
      <c r="AB37" s="150">
        <v>61</v>
      </c>
      <c r="AC37" s="150">
        <v>160500</v>
      </c>
      <c r="AD37" s="150">
        <v>0</v>
      </c>
      <c r="AE37" s="150">
        <v>160500</v>
      </c>
      <c r="AF37" s="151"/>
      <c r="AG37" s="150">
        <v>4</v>
      </c>
      <c r="AH37" s="150">
        <v>375000</v>
      </c>
      <c r="AI37" s="150">
        <v>0</v>
      </c>
      <c r="AJ37" s="150">
        <v>375000</v>
      </c>
      <c r="AK37" s="151"/>
      <c r="AL37" s="150">
        <v>0</v>
      </c>
      <c r="AM37" s="150">
        <v>3264885</v>
      </c>
      <c r="AN37" s="150">
        <v>0</v>
      </c>
      <c r="AO37" s="150">
        <v>3264885</v>
      </c>
      <c r="AP37" s="151"/>
      <c r="AQ37" s="150">
        <v>0</v>
      </c>
      <c r="AR37" s="150">
        <v>0</v>
      </c>
      <c r="AS37" s="150">
        <v>0</v>
      </c>
      <c r="AT37" s="150">
        <v>0</v>
      </c>
      <c r="AU37" s="151"/>
      <c r="AV37" s="150">
        <v>3</v>
      </c>
      <c r="AW37" s="150">
        <v>309000</v>
      </c>
      <c r="AX37" s="150">
        <v>0</v>
      </c>
      <c r="AY37" s="150">
        <v>309000</v>
      </c>
      <c r="AZ37" s="151"/>
      <c r="BA37" s="172">
        <v>0</v>
      </c>
      <c r="BB37" s="172">
        <v>0</v>
      </c>
      <c r="BC37" s="150">
        <v>0</v>
      </c>
      <c r="BD37" s="150">
        <v>0</v>
      </c>
      <c r="BE37" s="151"/>
      <c r="BF37" s="150">
        <v>0</v>
      </c>
      <c r="BG37" s="150">
        <v>0</v>
      </c>
      <c r="BH37" s="150">
        <v>0</v>
      </c>
      <c r="BI37" s="150">
        <v>0</v>
      </c>
      <c r="BJ37" s="151"/>
      <c r="BK37" s="150">
        <v>0</v>
      </c>
      <c r="BL37" s="150">
        <v>0</v>
      </c>
      <c r="BM37" s="150">
        <v>0</v>
      </c>
      <c r="BN37" s="150">
        <v>0</v>
      </c>
      <c r="BO37" s="151"/>
      <c r="BP37" s="150">
        <v>0</v>
      </c>
      <c r="BQ37" s="150">
        <v>0</v>
      </c>
      <c r="BR37" s="150">
        <v>0</v>
      </c>
      <c r="BS37" s="150">
        <v>0</v>
      </c>
      <c r="BT37" s="151"/>
      <c r="BU37" s="150">
        <f>C37+H37+R37+AB37+AG37+AL37+AV37+BP37</f>
        <v>80</v>
      </c>
      <c r="BV37" s="150">
        <f t="shared" ref="BV37:BX37" si="0">D37+I37+S37+AC37+AH37+AM37+AW37+BQ37</f>
        <v>4225385</v>
      </c>
      <c r="BW37" s="150">
        <f t="shared" si="0"/>
        <v>0</v>
      </c>
      <c r="BX37" s="150">
        <f t="shared" si="0"/>
        <v>4225385</v>
      </c>
      <c r="BY37" s="151"/>
      <c r="BZ37" s="150">
        <v>4225385</v>
      </c>
      <c r="CA37" s="159">
        <f>BZ37-BX37</f>
        <v>0</v>
      </c>
    </row>
    <row r="38" spans="1:79" hidden="1">
      <c r="A38" s="10">
        <v>32</v>
      </c>
      <c r="B38" s="11" t="s">
        <v>34</v>
      </c>
      <c r="C38" s="12">
        <v>2</v>
      </c>
      <c r="D38" s="12">
        <v>4000</v>
      </c>
      <c r="E38" s="12">
        <v>0</v>
      </c>
      <c r="F38" s="12">
        <v>4000</v>
      </c>
      <c r="G38" s="13"/>
      <c r="H38" s="12">
        <v>5</v>
      </c>
      <c r="I38" s="12">
        <v>90000</v>
      </c>
      <c r="J38" s="12">
        <v>0</v>
      </c>
      <c r="K38" s="12">
        <v>90000</v>
      </c>
      <c r="L38" s="13"/>
      <c r="M38" s="12">
        <v>0</v>
      </c>
      <c r="N38" s="12">
        <v>0</v>
      </c>
      <c r="O38" s="12">
        <v>0</v>
      </c>
      <c r="P38" s="12">
        <v>0</v>
      </c>
      <c r="Q38" s="13"/>
      <c r="R38" s="12">
        <v>1</v>
      </c>
      <c r="S38" s="12">
        <v>14000</v>
      </c>
      <c r="T38" s="12">
        <v>0</v>
      </c>
      <c r="U38" s="12">
        <v>14000</v>
      </c>
      <c r="V38" s="13"/>
      <c r="W38" s="12">
        <v>0</v>
      </c>
      <c r="X38" s="12">
        <v>0</v>
      </c>
      <c r="Y38" s="12">
        <v>0</v>
      </c>
      <c r="Z38" s="12">
        <v>0</v>
      </c>
      <c r="AA38" s="13"/>
      <c r="AB38" s="12">
        <v>46</v>
      </c>
      <c r="AC38" s="12">
        <v>58600</v>
      </c>
      <c r="AD38" s="12">
        <v>0</v>
      </c>
      <c r="AE38" s="12">
        <v>58600</v>
      </c>
      <c r="AF38" s="13"/>
      <c r="AG38" s="12">
        <v>3</v>
      </c>
      <c r="AH38" s="12">
        <v>275000</v>
      </c>
      <c r="AI38" s="12">
        <v>0</v>
      </c>
      <c r="AJ38" s="12">
        <v>275000</v>
      </c>
      <c r="AK38" s="13"/>
      <c r="AL38" s="12">
        <v>0</v>
      </c>
      <c r="AM38" s="12">
        <v>826958.6</v>
      </c>
      <c r="AN38" s="12">
        <v>0</v>
      </c>
      <c r="AO38" s="12">
        <v>826958.6</v>
      </c>
      <c r="AP38" s="13"/>
      <c r="AQ38" s="12">
        <v>0</v>
      </c>
      <c r="AR38" s="12">
        <v>0</v>
      </c>
      <c r="AS38" s="12">
        <v>0</v>
      </c>
      <c r="AT38" s="12">
        <v>0</v>
      </c>
      <c r="AU38" s="13"/>
      <c r="AV38" s="12">
        <v>1</v>
      </c>
      <c r="AW38" s="12">
        <v>103000</v>
      </c>
      <c r="AX38" s="12">
        <v>0</v>
      </c>
      <c r="AY38" s="12">
        <v>103000</v>
      </c>
      <c r="AZ38" s="13"/>
      <c r="BA38" s="107">
        <v>0</v>
      </c>
      <c r="BB38" s="107">
        <v>0</v>
      </c>
      <c r="BC38" s="12">
        <v>0</v>
      </c>
      <c r="BD38" s="12">
        <v>0</v>
      </c>
      <c r="BE38" s="13"/>
      <c r="BF38" s="12">
        <v>0</v>
      </c>
      <c r="BG38" s="12">
        <v>0</v>
      </c>
      <c r="BH38" s="12">
        <v>0</v>
      </c>
      <c r="BI38" s="12">
        <v>0</v>
      </c>
      <c r="BJ38" s="13"/>
      <c r="BK38" s="12">
        <v>0</v>
      </c>
      <c r="BL38" s="12">
        <v>0</v>
      </c>
      <c r="BM38" s="12">
        <v>0</v>
      </c>
      <c r="BN38" s="12">
        <v>0</v>
      </c>
      <c r="BO38" s="13"/>
      <c r="BP38" s="12">
        <v>0</v>
      </c>
      <c r="BQ38" s="12">
        <v>0</v>
      </c>
      <c r="BR38" s="12">
        <v>0</v>
      </c>
      <c r="BS38" s="12">
        <v>0</v>
      </c>
      <c r="BT38" s="13"/>
      <c r="BU38" s="12">
        <v>0</v>
      </c>
      <c r="BV38" s="12">
        <v>1371558.6</v>
      </c>
      <c r="BW38" s="12">
        <v>0</v>
      </c>
      <c r="BX38" s="12">
        <v>1371558.6</v>
      </c>
      <c r="BY38" s="13"/>
    </row>
    <row r="39" spans="1:79" hidden="1">
      <c r="A39" s="10">
        <v>33</v>
      </c>
      <c r="B39" s="11" t="s">
        <v>35</v>
      </c>
      <c r="C39" s="12">
        <v>1</v>
      </c>
      <c r="D39" s="12">
        <v>2000</v>
      </c>
      <c r="E39" s="12">
        <v>0</v>
      </c>
      <c r="F39" s="12">
        <v>2000</v>
      </c>
      <c r="G39" s="13"/>
      <c r="H39" s="12">
        <v>5</v>
      </c>
      <c r="I39" s="12">
        <v>90000</v>
      </c>
      <c r="J39" s="12">
        <v>0</v>
      </c>
      <c r="K39" s="12">
        <v>90000</v>
      </c>
      <c r="L39" s="13"/>
      <c r="M39" s="12">
        <v>0</v>
      </c>
      <c r="N39" s="12">
        <v>0</v>
      </c>
      <c r="O39" s="12">
        <v>0</v>
      </c>
      <c r="P39" s="12">
        <v>0</v>
      </c>
      <c r="Q39" s="13"/>
      <c r="R39" s="12">
        <v>1</v>
      </c>
      <c r="S39" s="12">
        <v>14000</v>
      </c>
      <c r="T39" s="12">
        <v>0</v>
      </c>
      <c r="U39" s="12">
        <v>14000</v>
      </c>
      <c r="V39" s="13"/>
      <c r="W39" s="12">
        <v>0</v>
      </c>
      <c r="X39" s="12">
        <v>0</v>
      </c>
      <c r="Y39" s="12">
        <v>0</v>
      </c>
      <c r="Z39" s="12">
        <v>0</v>
      </c>
      <c r="AA39" s="13"/>
      <c r="AB39" s="12">
        <v>14</v>
      </c>
      <c r="AC39" s="12">
        <v>41600</v>
      </c>
      <c r="AD39" s="12">
        <v>0</v>
      </c>
      <c r="AE39" s="12">
        <v>41600</v>
      </c>
      <c r="AF39" s="13"/>
      <c r="AG39" s="12">
        <v>3</v>
      </c>
      <c r="AH39" s="12">
        <v>275000</v>
      </c>
      <c r="AI39" s="12">
        <v>0</v>
      </c>
      <c r="AJ39" s="12">
        <v>275000</v>
      </c>
      <c r="AK39" s="13"/>
      <c r="AL39" s="12">
        <v>0</v>
      </c>
      <c r="AM39" s="12">
        <v>700967.8</v>
      </c>
      <c r="AN39" s="12">
        <v>0</v>
      </c>
      <c r="AO39" s="12">
        <v>700967.8</v>
      </c>
      <c r="AP39" s="13"/>
      <c r="AQ39" s="12">
        <v>0</v>
      </c>
      <c r="AR39" s="12">
        <v>0</v>
      </c>
      <c r="AS39" s="12">
        <v>0</v>
      </c>
      <c r="AT39" s="12">
        <v>0</v>
      </c>
      <c r="AU39" s="13"/>
      <c r="AV39" s="12">
        <v>2</v>
      </c>
      <c r="AW39" s="12">
        <v>206000</v>
      </c>
      <c r="AX39" s="12">
        <v>0</v>
      </c>
      <c r="AY39" s="12">
        <v>206000</v>
      </c>
      <c r="AZ39" s="13"/>
      <c r="BA39" s="107">
        <v>0</v>
      </c>
      <c r="BB39" s="107">
        <v>0</v>
      </c>
      <c r="BC39" s="12">
        <v>0</v>
      </c>
      <c r="BD39" s="12">
        <v>0</v>
      </c>
      <c r="BE39" s="13"/>
      <c r="BF39" s="12">
        <v>0</v>
      </c>
      <c r="BG39" s="12">
        <v>0</v>
      </c>
      <c r="BH39" s="12">
        <v>0</v>
      </c>
      <c r="BI39" s="12">
        <v>0</v>
      </c>
      <c r="BJ39" s="13"/>
      <c r="BK39" s="12">
        <v>0</v>
      </c>
      <c r="BL39" s="12">
        <v>0</v>
      </c>
      <c r="BM39" s="12">
        <v>0</v>
      </c>
      <c r="BN39" s="12">
        <v>0</v>
      </c>
      <c r="BO39" s="13"/>
      <c r="BP39" s="12">
        <v>0</v>
      </c>
      <c r="BQ39" s="12">
        <v>0</v>
      </c>
      <c r="BR39" s="12">
        <v>0</v>
      </c>
      <c r="BS39" s="12">
        <v>0</v>
      </c>
      <c r="BT39" s="13"/>
      <c r="BU39" s="12">
        <v>0</v>
      </c>
      <c r="BV39" s="12">
        <v>1329567.8</v>
      </c>
      <c r="BW39" s="12">
        <v>0</v>
      </c>
      <c r="BX39" s="12">
        <v>1329567.8</v>
      </c>
      <c r="BY39" s="13"/>
    </row>
    <row r="40" spans="1:79" hidden="1">
      <c r="A40" s="10">
        <v>34</v>
      </c>
      <c r="B40" s="11" t="s">
        <v>36</v>
      </c>
      <c r="C40" s="12">
        <v>5</v>
      </c>
      <c r="D40" s="12">
        <v>10000</v>
      </c>
      <c r="E40" s="12">
        <v>0</v>
      </c>
      <c r="F40" s="12">
        <v>10000</v>
      </c>
      <c r="G40" s="13"/>
      <c r="H40" s="12">
        <v>5</v>
      </c>
      <c r="I40" s="12">
        <v>90000</v>
      </c>
      <c r="J40" s="12">
        <v>0</v>
      </c>
      <c r="K40" s="12">
        <v>90000</v>
      </c>
      <c r="L40" s="13"/>
      <c r="M40" s="12">
        <v>0</v>
      </c>
      <c r="N40" s="12">
        <v>0</v>
      </c>
      <c r="O40" s="12">
        <v>0</v>
      </c>
      <c r="P40" s="12">
        <v>0</v>
      </c>
      <c r="Q40" s="13"/>
      <c r="R40" s="12">
        <v>1</v>
      </c>
      <c r="S40" s="12">
        <v>14000</v>
      </c>
      <c r="T40" s="12">
        <v>0</v>
      </c>
      <c r="U40" s="12">
        <v>14000</v>
      </c>
      <c r="V40" s="13"/>
      <c r="W40" s="12">
        <v>0</v>
      </c>
      <c r="X40" s="12">
        <v>0</v>
      </c>
      <c r="Y40" s="12">
        <v>0</v>
      </c>
      <c r="Z40" s="12">
        <v>0</v>
      </c>
      <c r="AA40" s="13"/>
      <c r="AB40" s="12">
        <v>41</v>
      </c>
      <c r="AC40" s="12">
        <v>138500</v>
      </c>
      <c r="AD40" s="12">
        <v>0</v>
      </c>
      <c r="AE40" s="12">
        <v>138500</v>
      </c>
      <c r="AF40" s="13"/>
      <c r="AG40" s="12">
        <v>2</v>
      </c>
      <c r="AH40" s="12">
        <v>250000</v>
      </c>
      <c r="AI40" s="12">
        <v>0</v>
      </c>
      <c r="AJ40" s="12">
        <v>250000</v>
      </c>
      <c r="AK40" s="13"/>
      <c r="AL40" s="12">
        <v>0</v>
      </c>
      <c r="AM40" s="12">
        <v>1322903.3999999999</v>
      </c>
      <c r="AN40" s="12">
        <v>0</v>
      </c>
      <c r="AO40" s="12">
        <v>1322903.3999999999</v>
      </c>
      <c r="AP40" s="13"/>
      <c r="AQ40" s="12">
        <v>0</v>
      </c>
      <c r="AR40" s="12">
        <v>0</v>
      </c>
      <c r="AS40" s="12">
        <v>0</v>
      </c>
      <c r="AT40" s="12">
        <v>0</v>
      </c>
      <c r="AU40" s="13"/>
      <c r="AV40" s="12">
        <v>0</v>
      </c>
      <c r="AW40" s="12">
        <v>0</v>
      </c>
      <c r="AX40" s="12">
        <v>0</v>
      </c>
      <c r="AY40" s="12">
        <v>0</v>
      </c>
      <c r="AZ40" s="13"/>
      <c r="BA40" s="107">
        <v>0</v>
      </c>
      <c r="BB40" s="107">
        <v>0</v>
      </c>
      <c r="BC40" s="12">
        <v>0</v>
      </c>
      <c r="BD40" s="12">
        <v>0</v>
      </c>
      <c r="BE40" s="13"/>
      <c r="BF40" s="12">
        <v>0</v>
      </c>
      <c r="BG40" s="12">
        <v>0</v>
      </c>
      <c r="BH40" s="12">
        <v>0</v>
      </c>
      <c r="BI40" s="12">
        <v>0</v>
      </c>
      <c r="BJ40" s="13"/>
      <c r="BK40" s="12">
        <v>0</v>
      </c>
      <c r="BL40" s="12">
        <v>0</v>
      </c>
      <c r="BM40" s="12">
        <v>0</v>
      </c>
      <c r="BN40" s="12">
        <v>0</v>
      </c>
      <c r="BO40" s="13"/>
      <c r="BP40" s="12">
        <v>0</v>
      </c>
      <c r="BQ40" s="12">
        <v>0</v>
      </c>
      <c r="BR40" s="12">
        <v>0</v>
      </c>
      <c r="BS40" s="12">
        <v>0</v>
      </c>
      <c r="BT40" s="13"/>
      <c r="BU40" s="12">
        <v>0</v>
      </c>
      <c r="BV40" s="12">
        <v>1825403.4</v>
      </c>
      <c r="BW40" s="12">
        <v>0</v>
      </c>
      <c r="BX40" s="12">
        <v>1825403.4</v>
      </c>
      <c r="BY40" s="13"/>
    </row>
    <row r="41" spans="1:79" hidden="1">
      <c r="A41" s="10">
        <v>35</v>
      </c>
      <c r="B41" s="11" t="s">
        <v>37</v>
      </c>
      <c r="C41" s="12">
        <v>5</v>
      </c>
      <c r="D41" s="12">
        <v>10000</v>
      </c>
      <c r="E41" s="12">
        <v>0</v>
      </c>
      <c r="F41" s="12">
        <v>10000</v>
      </c>
      <c r="G41" s="13"/>
      <c r="H41" s="12">
        <v>5</v>
      </c>
      <c r="I41" s="12">
        <v>90000</v>
      </c>
      <c r="J41" s="12">
        <v>0</v>
      </c>
      <c r="K41" s="12">
        <v>90000</v>
      </c>
      <c r="L41" s="13"/>
      <c r="M41" s="12">
        <v>0</v>
      </c>
      <c r="N41" s="12">
        <v>0</v>
      </c>
      <c r="O41" s="12">
        <v>0</v>
      </c>
      <c r="P41" s="12">
        <v>0</v>
      </c>
      <c r="Q41" s="13"/>
      <c r="R41" s="12">
        <v>1</v>
      </c>
      <c r="S41" s="12">
        <v>14000</v>
      </c>
      <c r="T41" s="12">
        <v>0</v>
      </c>
      <c r="U41" s="12">
        <v>14000</v>
      </c>
      <c r="V41" s="13"/>
      <c r="W41" s="12">
        <v>0</v>
      </c>
      <c r="X41" s="12">
        <v>0</v>
      </c>
      <c r="Y41" s="12">
        <v>0</v>
      </c>
      <c r="Z41" s="12">
        <v>0</v>
      </c>
      <c r="AA41" s="13"/>
      <c r="AB41" s="12">
        <v>50</v>
      </c>
      <c r="AC41" s="12">
        <v>149800</v>
      </c>
      <c r="AD41" s="12">
        <v>0</v>
      </c>
      <c r="AE41" s="12">
        <v>149800</v>
      </c>
      <c r="AF41" s="13"/>
      <c r="AG41" s="12">
        <v>3</v>
      </c>
      <c r="AH41" s="12">
        <v>275000</v>
      </c>
      <c r="AI41" s="12">
        <v>0</v>
      </c>
      <c r="AJ41" s="12">
        <v>275000</v>
      </c>
      <c r="AK41" s="13"/>
      <c r="AL41" s="12">
        <v>0</v>
      </c>
      <c r="AM41" s="12">
        <v>1633494.2</v>
      </c>
      <c r="AN41" s="12">
        <v>0</v>
      </c>
      <c r="AO41" s="12">
        <v>1633494.2</v>
      </c>
      <c r="AP41" s="13"/>
      <c r="AQ41" s="12">
        <v>0</v>
      </c>
      <c r="AR41" s="12">
        <v>0</v>
      </c>
      <c r="AS41" s="12">
        <v>0</v>
      </c>
      <c r="AT41" s="12">
        <v>0</v>
      </c>
      <c r="AU41" s="13"/>
      <c r="AV41" s="12">
        <v>2</v>
      </c>
      <c r="AW41" s="12">
        <v>206000</v>
      </c>
      <c r="AX41" s="12">
        <v>0</v>
      </c>
      <c r="AY41" s="12">
        <v>206000</v>
      </c>
      <c r="AZ41" s="13"/>
      <c r="BA41" s="107">
        <v>0</v>
      </c>
      <c r="BB41" s="107">
        <v>0</v>
      </c>
      <c r="BC41" s="12">
        <v>0</v>
      </c>
      <c r="BD41" s="12">
        <v>0</v>
      </c>
      <c r="BE41" s="13"/>
      <c r="BF41" s="12">
        <v>0</v>
      </c>
      <c r="BG41" s="12">
        <v>0</v>
      </c>
      <c r="BH41" s="12">
        <v>0</v>
      </c>
      <c r="BI41" s="12">
        <v>0</v>
      </c>
      <c r="BJ41" s="13"/>
      <c r="BK41" s="12">
        <v>0</v>
      </c>
      <c r="BL41" s="12">
        <v>0</v>
      </c>
      <c r="BM41" s="12">
        <v>0</v>
      </c>
      <c r="BN41" s="12">
        <v>0</v>
      </c>
      <c r="BO41" s="13"/>
      <c r="BP41" s="12">
        <v>0</v>
      </c>
      <c r="BQ41" s="12">
        <v>0</v>
      </c>
      <c r="BR41" s="12">
        <v>0</v>
      </c>
      <c r="BS41" s="12">
        <v>0</v>
      </c>
      <c r="BT41" s="13"/>
      <c r="BU41" s="12">
        <v>0</v>
      </c>
      <c r="BV41" s="12">
        <v>2378294.2000000002</v>
      </c>
      <c r="BW41" s="12">
        <v>0</v>
      </c>
      <c r="BX41" s="12">
        <v>2378294.2000000002</v>
      </c>
      <c r="BY41" s="13"/>
    </row>
    <row r="42" spans="1:79" hidden="1">
      <c r="A42" s="10">
        <v>36</v>
      </c>
      <c r="B42" s="11" t="s">
        <v>38</v>
      </c>
      <c r="C42" s="12">
        <v>4</v>
      </c>
      <c r="D42" s="12">
        <v>8000</v>
      </c>
      <c r="E42" s="12">
        <v>0</v>
      </c>
      <c r="F42" s="12">
        <v>8000</v>
      </c>
      <c r="G42" s="13"/>
      <c r="H42" s="12">
        <v>5</v>
      </c>
      <c r="I42" s="12">
        <v>90000</v>
      </c>
      <c r="J42" s="12">
        <v>0</v>
      </c>
      <c r="K42" s="12">
        <v>90000</v>
      </c>
      <c r="L42" s="13"/>
      <c r="M42" s="12">
        <v>0</v>
      </c>
      <c r="N42" s="12">
        <v>0</v>
      </c>
      <c r="O42" s="12">
        <v>0</v>
      </c>
      <c r="P42" s="12">
        <v>0</v>
      </c>
      <c r="Q42" s="13"/>
      <c r="R42" s="12">
        <v>1</v>
      </c>
      <c r="S42" s="12">
        <v>14000</v>
      </c>
      <c r="T42" s="12">
        <v>0</v>
      </c>
      <c r="U42" s="12">
        <v>14000</v>
      </c>
      <c r="V42" s="13"/>
      <c r="W42" s="12">
        <v>0</v>
      </c>
      <c r="X42" s="12">
        <v>0</v>
      </c>
      <c r="Y42" s="12">
        <v>0</v>
      </c>
      <c r="Z42" s="12">
        <v>0</v>
      </c>
      <c r="AA42" s="13"/>
      <c r="AB42" s="12">
        <v>30</v>
      </c>
      <c r="AC42" s="12">
        <v>90800</v>
      </c>
      <c r="AD42" s="12">
        <v>0</v>
      </c>
      <c r="AE42" s="12">
        <v>90800</v>
      </c>
      <c r="AF42" s="13"/>
      <c r="AG42" s="12">
        <v>2</v>
      </c>
      <c r="AH42" s="12">
        <v>250000</v>
      </c>
      <c r="AI42" s="12">
        <v>0</v>
      </c>
      <c r="AJ42" s="12">
        <v>250000</v>
      </c>
      <c r="AK42" s="13"/>
      <c r="AL42" s="12">
        <v>0</v>
      </c>
      <c r="AM42" s="12">
        <v>944931</v>
      </c>
      <c r="AN42" s="12">
        <v>0</v>
      </c>
      <c r="AO42" s="12">
        <v>944931</v>
      </c>
      <c r="AP42" s="13"/>
      <c r="AQ42" s="12">
        <v>0</v>
      </c>
      <c r="AR42" s="12">
        <v>0</v>
      </c>
      <c r="AS42" s="12">
        <v>0</v>
      </c>
      <c r="AT42" s="12">
        <v>0</v>
      </c>
      <c r="AU42" s="13"/>
      <c r="AV42" s="12">
        <v>5</v>
      </c>
      <c r="AW42" s="12">
        <v>515000</v>
      </c>
      <c r="AX42" s="12">
        <v>0</v>
      </c>
      <c r="AY42" s="12">
        <v>515000</v>
      </c>
      <c r="AZ42" s="13"/>
      <c r="BA42" s="107">
        <v>0</v>
      </c>
      <c r="BB42" s="107">
        <v>0</v>
      </c>
      <c r="BC42" s="12">
        <v>0</v>
      </c>
      <c r="BD42" s="12">
        <v>0</v>
      </c>
      <c r="BE42" s="13"/>
      <c r="BF42" s="12">
        <v>0</v>
      </c>
      <c r="BG42" s="12">
        <v>0</v>
      </c>
      <c r="BH42" s="12">
        <v>0</v>
      </c>
      <c r="BI42" s="12">
        <v>0</v>
      </c>
      <c r="BJ42" s="13"/>
      <c r="BK42" s="12">
        <v>0</v>
      </c>
      <c r="BL42" s="12">
        <v>0</v>
      </c>
      <c r="BM42" s="12">
        <v>0</v>
      </c>
      <c r="BN42" s="12">
        <v>0</v>
      </c>
      <c r="BO42" s="13"/>
      <c r="BP42" s="12">
        <v>0</v>
      </c>
      <c r="BQ42" s="12">
        <v>0</v>
      </c>
      <c r="BR42" s="12">
        <v>0</v>
      </c>
      <c r="BS42" s="12">
        <v>0</v>
      </c>
      <c r="BT42" s="13"/>
      <c r="BU42" s="12">
        <v>0</v>
      </c>
      <c r="BV42" s="12">
        <v>1912731</v>
      </c>
      <c r="BW42" s="12">
        <v>0</v>
      </c>
      <c r="BX42" s="12">
        <v>1912731</v>
      </c>
      <c r="BY42" s="13"/>
    </row>
    <row r="43" spans="1:79" hidden="1">
      <c r="A43" s="10">
        <v>37</v>
      </c>
      <c r="B43" s="11" t="s">
        <v>39</v>
      </c>
      <c r="C43" s="12">
        <v>6</v>
      </c>
      <c r="D43" s="12">
        <v>12000</v>
      </c>
      <c r="E43" s="12">
        <v>0</v>
      </c>
      <c r="F43" s="12">
        <v>12000</v>
      </c>
      <c r="G43" s="13"/>
      <c r="H43" s="12">
        <v>5</v>
      </c>
      <c r="I43" s="12">
        <v>90000</v>
      </c>
      <c r="J43" s="12">
        <v>0</v>
      </c>
      <c r="K43" s="12">
        <v>90000</v>
      </c>
      <c r="L43" s="13"/>
      <c r="M43" s="12">
        <v>0</v>
      </c>
      <c r="N43" s="12">
        <v>0</v>
      </c>
      <c r="O43" s="12">
        <v>0</v>
      </c>
      <c r="P43" s="12">
        <v>0</v>
      </c>
      <c r="Q43" s="13"/>
      <c r="R43" s="12">
        <v>1</v>
      </c>
      <c r="S43" s="12">
        <v>14000</v>
      </c>
      <c r="T43" s="12">
        <v>0</v>
      </c>
      <c r="U43" s="12">
        <v>14000</v>
      </c>
      <c r="V43" s="13"/>
      <c r="W43" s="12">
        <v>0</v>
      </c>
      <c r="X43" s="12">
        <v>0</v>
      </c>
      <c r="Y43" s="12">
        <v>0</v>
      </c>
      <c r="Z43" s="12">
        <v>0</v>
      </c>
      <c r="AA43" s="13"/>
      <c r="AB43" s="12">
        <v>39</v>
      </c>
      <c r="AC43" s="12">
        <v>111900</v>
      </c>
      <c r="AD43" s="12">
        <v>0</v>
      </c>
      <c r="AE43" s="12">
        <v>111900</v>
      </c>
      <c r="AF43" s="13"/>
      <c r="AG43" s="12">
        <v>3</v>
      </c>
      <c r="AH43" s="12">
        <v>275000</v>
      </c>
      <c r="AI43" s="12">
        <v>0</v>
      </c>
      <c r="AJ43" s="12">
        <v>275000</v>
      </c>
      <c r="AK43" s="13"/>
      <c r="AL43" s="12">
        <v>0</v>
      </c>
      <c r="AM43" s="12">
        <v>1775898.8</v>
      </c>
      <c r="AN43" s="12">
        <v>0</v>
      </c>
      <c r="AO43" s="12">
        <v>1775898.8</v>
      </c>
      <c r="AP43" s="13"/>
      <c r="AQ43" s="12">
        <v>0</v>
      </c>
      <c r="AR43" s="12">
        <v>0</v>
      </c>
      <c r="AS43" s="12">
        <v>0</v>
      </c>
      <c r="AT43" s="12">
        <v>0</v>
      </c>
      <c r="AU43" s="13"/>
      <c r="AV43" s="12">
        <v>1</v>
      </c>
      <c r="AW43" s="12">
        <v>103000</v>
      </c>
      <c r="AX43" s="12">
        <v>0</v>
      </c>
      <c r="AY43" s="12">
        <v>103000</v>
      </c>
      <c r="AZ43" s="13"/>
      <c r="BA43" s="107">
        <v>0</v>
      </c>
      <c r="BB43" s="107">
        <v>0</v>
      </c>
      <c r="BC43" s="12">
        <v>0</v>
      </c>
      <c r="BD43" s="12">
        <v>0</v>
      </c>
      <c r="BE43" s="13"/>
      <c r="BF43" s="12">
        <v>0</v>
      </c>
      <c r="BG43" s="12">
        <v>0</v>
      </c>
      <c r="BH43" s="12">
        <v>0</v>
      </c>
      <c r="BI43" s="12">
        <v>0</v>
      </c>
      <c r="BJ43" s="13"/>
      <c r="BK43" s="12">
        <v>0</v>
      </c>
      <c r="BL43" s="12">
        <v>0</v>
      </c>
      <c r="BM43" s="12">
        <v>0</v>
      </c>
      <c r="BN43" s="12">
        <v>0</v>
      </c>
      <c r="BO43" s="13"/>
      <c r="BP43" s="12">
        <v>0</v>
      </c>
      <c r="BQ43" s="12">
        <v>0</v>
      </c>
      <c r="BR43" s="12">
        <v>0</v>
      </c>
      <c r="BS43" s="12">
        <v>0</v>
      </c>
      <c r="BT43" s="13"/>
      <c r="BU43" s="12">
        <v>0</v>
      </c>
      <c r="BV43" s="12">
        <v>2381798.7999999998</v>
      </c>
      <c r="BW43" s="12">
        <v>0</v>
      </c>
      <c r="BX43" s="12">
        <v>2381798.7999999998</v>
      </c>
      <c r="BY43" s="13"/>
    </row>
    <row r="44" spans="1:79" hidden="1">
      <c r="A44" s="10">
        <v>38</v>
      </c>
      <c r="B44" s="11" t="s">
        <v>40</v>
      </c>
      <c r="C44" s="12">
        <v>5</v>
      </c>
      <c r="D44" s="12">
        <v>10000</v>
      </c>
      <c r="E44" s="12">
        <v>0</v>
      </c>
      <c r="F44" s="12">
        <v>10000</v>
      </c>
      <c r="G44" s="13"/>
      <c r="H44" s="12">
        <v>5</v>
      </c>
      <c r="I44" s="12">
        <v>90000</v>
      </c>
      <c r="J44" s="12">
        <v>0</v>
      </c>
      <c r="K44" s="12">
        <v>90000</v>
      </c>
      <c r="L44" s="13"/>
      <c r="M44" s="12">
        <v>0</v>
      </c>
      <c r="N44" s="12">
        <v>0</v>
      </c>
      <c r="O44" s="12">
        <v>0</v>
      </c>
      <c r="P44" s="12">
        <v>0</v>
      </c>
      <c r="Q44" s="13"/>
      <c r="R44" s="12">
        <v>1</v>
      </c>
      <c r="S44" s="12">
        <v>14000</v>
      </c>
      <c r="T44" s="12">
        <v>0</v>
      </c>
      <c r="U44" s="12">
        <v>14000</v>
      </c>
      <c r="V44" s="13"/>
      <c r="W44" s="12">
        <v>0</v>
      </c>
      <c r="X44" s="12">
        <v>0</v>
      </c>
      <c r="Y44" s="12">
        <v>0</v>
      </c>
      <c r="Z44" s="12">
        <v>0</v>
      </c>
      <c r="AA44" s="13"/>
      <c r="AB44" s="12">
        <v>45</v>
      </c>
      <c r="AC44" s="12">
        <v>115700</v>
      </c>
      <c r="AD44" s="12">
        <v>0</v>
      </c>
      <c r="AE44" s="12">
        <v>115700</v>
      </c>
      <c r="AF44" s="13"/>
      <c r="AG44" s="12">
        <v>2</v>
      </c>
      <c r="AH44" s="12">
        <v>250000</v>
      </c>
      <c r="AI44" s="12">
        <v>0</v>
      </c>
      <c r="AJ44" s="12">
        <v>250000</v>
      </c>
      <c r="AK44" s="13"/>
      <c r="AL44" s="12">
        <v>0</v>
      </c>
      <c r="AM44" s="12">
        <v>1386031.4</v>
      </c>
      <c r="AN44" s="12">
        <v>0</v>
      </c>
      <c r="AO44" s="12">
        <v>1386031.4</v>
      </c>
      <c r="AP44" s="13"/>
      <c r="AQ44" s="12">
        <v>0</v>
      </c>
      <c r="AR44" s="12">
        <v>0</v>
      </c>
      <c r="AS44" s="12">
        <v>0</v>
      </c>
      <c r="AT44" s="12">
        <v>0</v>
      </c>
      <c r="AU44" s="13"/>
      <c r="AV44" s="12">
        <v>2</v>
      </c>
      <c r="AW44" s="12">
        <v>206000</v>
      </c>
      <c r="AX44" s="12">
        <v>0</v>
      </c>
      <c r="AY44" s="12">
        <v>206000</v>
      </c>
      <c r="AZ44" s="13"/>
      <c r="BA44" s="107">
        <v>0</v>
      </c>
      <c r="BB44" s="107">
        <v>0</v>
      </c>
      <c r="BC44" s="12">
        <v>0</v>
      </c>
      <c r="BD44" s="12">
        <v>0</v>
      </c>
      <c r="BE44" s="13"/>
      <c r="BF44" s="12">
        <v>0</v>
      </c>
      <c r="BG44" s="12">
        <v>0</v>
      </c>
      <c r="BH44" s="12">
        <v>0</v>
      </c>
      <c r="BI44" s="12">
        <v>0</v>
      </c>
      <c r="BJ44" s="13"/>
      <c r="BK44" s="12">
        <v>0</v>
      </c>
      <c r="BL44" s="12">
        <v>0</v>
      </c>
      <c r="BM44" s="12">
        <v>0</v>
      </c>
      <c r="BN44" s="12">
        <v>0</v>
      </c>
      <c r="BO44" s="13"/>
      <c r="BP44" s="12">
        <v>0</v>
      </c>
      <c r="BQ44" s="12">
        <v>0</v>
      </c>
      <c r="BR44" s="12">
        <v>0</v>
      </c>
      <c r="BS44" s="12">
        <v>0</v>
      </c>
      <c r="BT44" s="13"/>
      <c r="BU44" s="12">
        <v>0</v>
      </c>
      <c r="BV44" s="12">
        <v>2071731.4</v>
      </c>
      <c r="BW44" s="12">
        <v>0</v>
      </c>
      <c r="BX44" s="12">
        <v>2071731.4</v>
      </c>
      <c r="BY44" s="13"/>
    </row>
    <row r="45" spans="1:79" hidden="1">
      <c r="A45" s="10">
        <v>39</v>
      </c>
      <c r="B45" s="11" t="s">
        <v>55</v>
      </c>
      <c r="C45" s="12">
        <v>0</v>
      </c>
      <c r="D45" s="12">
        <v>0</v>
      </c>
      <c r="E45" s="12">
        <v>0</v>
      </c>
      <c r="F45" s="12">
        <v>0</v>
      </c>
      <c r="G45" s="13"/>
      <c r="H45" s="12">
        <v>0</v>
      </c>
      <c r="I45" s="12">
        <v>0</v>
      </c>
      <c r="J45" s="12">
        <v>0</v>
      </c>
      <c r="K45" s="12">
        <v>0</v>
      </c>
      <c r="L45" s="13"/>
      <c r="M45" s="12">
        <v>0</v>
      </c>
      <c r="N45" s="12">
        <v>0</v>
      </c>
      <c r="O45" s="12">
        <v>0</v>
      </c>
      <c r="P45" s="12">
        <v>0</v>
      </c>
      <c r="Q45" s="13"/>
      <c r="R45" s="12">
        <v>0</v>
      </c>
      <c r="S45" s="12">
        <v>0</v>
      </c>
      <c r="T45" s="12">
        <v>0</v>
      </c>
      <c r="U45" s="12">
        <v>0</v>
      </c>
      <c r="V45" s="13"/>
      <c r="W45" s="12">
        <v>0</v>
      </c>
      <c r="X45" s="12">
        <v>0</v>
      </c>
      <c r="Y45" s="12">
        <v>0</v>
      </c>
      <c r="Z45" s="12">
        <v>0</v>
      </c>
      <c r="AA45" s="13"/>
      <c r="AB45" s="12">
        <v>0</v>
      </c>
      <c r="AC45" s="12">
        <v>0</v>
      </c>
      <c r="AD45" s="12">
        <v>0</v>
      </c>
      <c r="AE45" s="12">
        <v>0</v>
      </c>
      <c r="AF45" s="13"/>
      <c r="AG45" s="12">
        <v>0</v>
      </c>
      <c r="AH45" s="12">
        <v>0</v>
      </c>
      <c r="AI45" s="12">
        <v>0</v>
      </c>
      <c r="AJ45" s="12">
        <v>0</v>
      </c>
      <c r="AK45" s="13"/>
      <c r="AL45" s="12">
        <v>0</v>
      </c>
      <c r="AM45" s="12">
        <v>0</v>
      </c>
      <c r="AN45" s="12">
        <v>0</v>
      </c>
      <c r="AO45" s="12">
        <v>0</v>
      </c>
      <c r="AP45" s="13"/>
      <c r="AQ45" s="12">
        <v>0</v>
      </c>
      <c r="AR45" s="12">
        <v>0</v>
      </c>
      <c r="AS45" s="12">
        <v>0</v>
      </c>
      <c r="AT45" s="12">
        <v>0</v>
      </c>
      <c r="AU45" s="13"/>
      <c r="AV45" s="12">
        <v>0</v>
      </c>
      <c r="AW45" s="12">
        <v>0</v>
      </c>
      <c r="AX45" s="12">
        <v>0</v>
      </c>
      <c r="AY45" s="12">
        <v>0</v>
      </c>
      <c r="AZ45" s="13"/>
      <c r="BA45" s="107">
        <v>0</v>
      </c>
      <c r="BB45" s="107">
        <v>0</v>
      </c>
      <c r="BC45" s="12">
        <v>0</v>
      </c>
      <c r="BD45" s="12">
        <v>0</v>
      </c>
      <c r="BE45" s="13"/>
      <c r="BF45" s="12">
        <v>0</v>
      </c>
      <c r="BG45" s="12">
        <v>0</v>
      </c>
      <c r="BH45" s="12">
        <v>0</v>
      </c>
      <c r="BI45" s="12">
        <v>0</v>
      </c>
      <c r="BJ45" s="13"/>
      <c r="BK45" s="12">
        <v>0</v>
      </c>
      <c r="BL45" s="12">
        <v>0</v>
      </c>
      <c r="BM45" s="12">
        <v>0</v>
      </c>
      <c r="BN45" s="12">
        <v>0</v>
      </c>
      <c r="BO45" s="13"/>
      <c r="BP45" s="12">
        <v>0</v>
      </c>
      <c r="BQ45" s="12">
        <v>0</v>
      </c>
      <c r="BR45" s="12">
        <v>0</v>
      </c>
      <c r="BS45" s="12">
        <v>0</v>
      </c>
      <c r="BT45" s="13"/>
      <c r="BU45" s="12">
        <v>0</v>
      </c>
      <c r="BV45" s="12">
        <v>0</v>
      </c>
      <c r="BW45" s="12">
        <v>0</v>
      </c>
      <c r="BX45" s="12">
        <v>0</v>
      </c>
      <c r="BY45" s="13"/>
    </row>
    <row r="46" spans="1:79" hidden="1">
      <c r="A46" s="10">
        <v>40</v>
      </c>
      <c r="B46" s="11" t="s">
        <v>56</v>
      </c>
      <c r="C46" s="12">
        <v>0</v>
      </c>
      <c r="D46" s="12">
        <v>0</v>
      </c>
      <c r="E46" s="12">
        <v>0</v>
      </c>
      <c r="F46" s="12">
        <v>0</v>
      </c>
      <c r="G46" s="13"/>
      <c r="H46" s="12">
        <v>0</v>
      </c>
      <c r="I46" s="12">
        <v>0</v>
      </c>
      <c r="J46" s="12">
        <v>0</v>
      </c>
      <c r="K46" s="12">
        <v>0</v>
      </c>
      <c r="L46" s="13"/>
      <c r="M46" s="12">
        <v>0</v>
      </c>
      <c r="N46" s="12">
        <v>0</v>
      </c>
      <c r="O46" s="12">
        <v>0</v>
      </c>
      <c r="P46" s="12">
        <v>0</v>
      </c>
      <c r="Q46" s="13"/>
      <c r="R46" s="12">
        <v>0</v>
      </c>
      <c r="S46" s="12">
        <v>0</v>
      </c>
      <c r="T46" s="12">
        <v>0</v>
      </c>
      <c r="U46" s="12">
        <v>0</v>
      </c>
      <c r="V46" s="13"/>
      <c r="W46" s="12">
        <v>0</v>
      </c>
      <c r="X46" s="12">
        <v>0</v>
      </c>
      <c r="Y46" s="12">
        <v>0</v>
      </c>
      <c r="Z46" s="12">
        <v>0</v>
      </c>
      <c r="AA46" s="13"/>
      <c r="AB46" s="12">
        <v>0</v>
      </c>
      <c r="AC46" s="12">
        <v>0</v>
      </c>
      <c r="AD46" s="12">
        <v>0</v>
      </c>
      <c r="AE46" s="12">
        <v>0</v>
      </c>
      <c r="AF46" s="13"/>
      <c r="AG46" s="12">
        <v>0</v>
      </c>
      <c r="AH46" s="12">
        <v>0</v>
      </c>
      <c r="AI46" s="12">
        <v>0</v>
      </c>
      <c r="AJ46" s="12">
        <v>0</v>
      </c>
      <c r="AK46" s="13"/>
      <c r="AL46" s="12">
        <v>0</v>
      </c>
      <c r="AM46" s="12">
        <v>0</v>
      </c>
      <c r="AN46" s="12">
        <v>0</v>
      </c>
      <c r="AO46" s="12">
        <v>0</v>
      </c>
      <c r="AP46" s="13"/>
      <c r="AQ46" s="12">
        <v>0</v>
      </c>
      <c r="AR46" s="12">
        <v>0</v>
      </c>
      <c r="AS46" s="12">
        <v>0</v>
      </c>
      <c r="AT46" s="12">
        <v>0</v>
      </c>
      <c r="AU46" s="13"/>
      <c r="AV46" s="12">
        <v>0</v>
      </c>
      <c r="AW46" s="12">
        <v>0</v>
      </c>
      <c r="AX46" s="12">
        <v>0</v>
      </c>
      <c r="AY46" s="12">
        <v>0</v>
      </c>
      <c r="AZ46" s="13"/>
      <c r="BA46" s="107">
        <v>0</v>
      </c>
      <c r="BB46" s="107">
        <v>0</v>
      </c>
      <c r="BC46" s="12">
        <v>0</v>
      </c>
      <c r="BD46" s="12">
        <v>0</v>
      </c>
      <c r="BE46" s="13"/>
      <c r="BF46" s="12">
        <v>0</v>
      </c>
      <c r="BG46" s="12">
        <v>0</v>
      </c>
      <c r="BH46" s="12">
        <v>0</v>
      </c>
      <c r="BI46" s="12">
        <v>0</v>
      </c>
      <c r="BJ46" s="13"/>
      <c r="BK46" s="12">
        <v>0</v>
      </c>
      <c r="BL46" s="12">
        <v>0</v>
      </c>
      <c r="BM46" s="12">
        <v>0</v>
      </c>
      <c r="BN46" s="12">
        <v>0</v>
      </c>
      <c r="BO46" s="13"/>
      <c r="BP46" s="12">
        <v>0</v>
      </c>
      <c r="BQ46" s="12">
        <v>0</v>
      </c>
      <c r="BR46" s="12">
        <v>0</v>
      </c>
      <c r="BS46" s="12">
        <v>0</v>
      </c>
      <c r="BT46" s="13"/>
      <c r="BU46" s="12">
        <v>0</v>
      </c>
      <c r="BV46" s="12">
        <v>0</v>
      </c>
      <c r="BW46" s="12">
        <v>0</v>
      </c>
      <c r="BX46" s="12">
        <v>0</v>
      </c>
      <c r="BY46" s="13"/>
    </row>
    <row r="47" spans="1:79" hidden="1">
      <c r="A47" s="10">
        <v>41</v>
      </c>
      <c r="B47" s="11" t="s">
        <v>57</v>
      </c>
      <c r="C47" s="12">
        <v>0</v>
      </c>
      <c r="D47" s="12">
        <v>0</v>
      </c>
      <c r="E47" s="12">
        <v>0</v>
      </c>
      <c r="F47" s="12">
        <v>0</v>
      </c>
      <c r="G47" s="13"/>
      <c r="H47" s="12">
        <v>0</v>
      </c>
      <c r="I47" s="12">
        <v>0</v>
      </c>
      <c r="J47" s="12">
        <v>0</v>
      </c>
      <c r="K47" s="12">
        <v>0</v>
      </c>
      <c r="L47" s="13"/>
      <c r="M47" s="12">
        <v>0</v>
      </c>
      <c r="N47" s="12">
        <v>0</v>
      </c>
      <c r="O47" s="12">
        <v>0</v>
      </c>
      <c r="P47" s="12">
        <v>0</v>
      </c>
      <c r="Q47" s="13"/>
      <c r="R47" s="12">
        <v>0</v>
      </c>
      <c r="S47" s="12">
        <v>0</v>
      </c>
      <c r="T47" s="12">
        <v>0</v>
      </c>
      <c r="U47" s="12">
        <v>0</v>
      </c>
      <c r="V47" s="13"/>
      <c r="W47" s="12">
        <v>0</v>
      </c>
      <c r="X47" s="12">
        <v>0</v>
      </c>
      <c r="Y47" s="12">
        <v>0</v>
      </c>
      <c r="Z47" s="12">
        <v>0</v>
      </c>
      <c r="AA47" s="13"/>
      <c r="AB47" s="12">
        <v>0</v>
      </c>
      <c r="AC47" s="12">
        <v>0</v>
      </c>
      <c r="AD47" s="12">
        <v>0</v>
      </c>
      <c r="AE47" s="12">
        <v>0</v>
      </c>
      <c r="AF47" s="13"/>
      <c r="AG47" s="12">
        <v>0</v>
      </c>
      <c r="AH47" s="12">
        <v>0</v>
      </c>
      <c r="AI47" s="12">
        <v>0</v>
      </c>
      <c r="AJ47" s="12">
        <v>0</v>
      </c>
      <c r="AK47" s="13"/>
      <c r="AL47" s="12">
        <v>0</v>
      </c>
      <c r="AM47" s="12">
        <v>0</v>
      </c>
      <c r="AN47" s="12">
        <v>0</v>
      </c>
      <c r="AO47" s="12">
        <v>0</v>
      </c>
      <c r="AP47" s="13"/>
      <c r="AQ47" s="12">
        <v>0</v>
      </c>
      <c r="AR47" s="12">
        <v>0</v>
      </c>
      <c r="AS47" s="12">
        <v>0</v>
      </c>
      <c r="AT47" s="12">
        <v>0</v>
      </c>
      <c r="AU47" s="13"/>
      <c r="AV47" s="12">
        <v>0</v>
      </c>
      <c r="AW47" s="12">
        <v>0</v>
      </c>
      <c r="AX47" s="12">
        <v>0</v>
      </c>
      <c r="AY47" s="12">
        <v>0</v>
      </c>
      <c r="AZ47" s="13"/>
      <c r="BA47" s="107">
        <v>0</v>
      </c>
      <c r="BB47" s="107">
        <v>0</v>
      </c>
      <c r="BC47" s="12">
        <v>0</v>
      </c>
      <c r="BD47" s="12">
        <v>0</v>
      </c>
      <c r="BE47" s="13"/>
      <c r="BF47" s="12">
        <v>0</v>
      </c>
      <c r="BG47" s="12">
        <v>0</v>
      </c>
      <c r="BH47" s="12">
        <v>0</v>
      </c>
      <c r="BI47" s="12">
        <v>0</v>
      </c>
      <c r="BJ47" s="13"/>
      <c r="BK47" s="12">
        <v>0</v>
      </c>
      <c r="BL47" s="12">
        <v>0</v>
      </c>
      <c r="BM47" s="12">
        <v>0</v>
      </c>
      <c r="BN47" s="12">
        <v>0</v>
      </c>
      <c r="BO47" s="13"/>
      <c r="BP47" s="12">
        <v>0</v>
      </c>
      <c r="BQ47" s="12">
        <v>0</v>
      </c>
      <c r="BR47" s="12">
        <v>0</v>
      </c>
      <c r="BS47" s="12">
        <v>0</v>
      </c>
      <c r="BT47" s="13"/>
      <c r="BU47" s="12">
        <v>0</v>
      </c>
      <c r="BV47" s="12">
        <v>0</v>
      </c>
      <c r="BW47" s="12">
        <v>0</v>
      </c>
      <c r="BX47" s="12">
        <v>0</v>
      </c>
      <c r="BY47" s="13"/>
    </row>
    <row r="48" spans="1:79" hidden="1">
      <c r="A48" s="10">
        <v>42</v>
      </c>
      <c r="B48" s="11" t="s">
        <v>58</v>
      </c>
      <c r="C48" s="12">
        <v>0</v>
      </c>
      <c r="D48" s="12">
        <v>0</v>
      </c>
      <c r="E48" s="12">
        <v>0</v>
      </c>
      <c r="F48" s="12">
        <v>0</v>
      </c>
      <c r="G48" s="13"/>
      <c r="H48" s="12">
        <v>0</v>
      </c>
      <c r="I48" s="12">
        <v>0</v>
      </c>
      <c r="J48" s="12">
        <v>0</v>
      </c>
      <c r="K48" s="12">
        <v>0</v>
      </c>
      <c r="L48" s="13"/>
      <c r="M48" s="12">
        <v>0</v>
      </c>
      <c r="N48" s="12">
        <v>0</v>
      </c>
      <c r="O48" s="12">
        <v>0</v>
      </c>
      <c r="P48" s="12">
        <v>0</v>
      </c>
      <c r="Q48" s="13"/>
      <c r="R48" s="12">
        <v>0</v>
      </c>
      <c r="S48" s="12">
        <v>0</v>
      </c>
      <c r="T48" s="12">
        <v>0</v>
      </c>
      <c r="U48" s="12">
        <v>0</v>
      </c>
      <c r="V48" s="13"/>
      <c r="W48" s="12">
        <v>0</v>
      </c>
      <c r="X48" s="12">
        <v>0</v>
      </c>
      <c r="Y48" s="12">
        <v>0</v>
      </c>
      <c r="Z48" s="12">
        <v>0</v>
      </c>
      <c r="AA48" s="13"/>
      <c r="AB48" s="12">
        <v>0</v>
      </c>
      <c r="AC48" s="12">
        <v>0</v>
      </c>
      <c r="AD48" s="12">
        <v>0</v>
      </c>
      <c r="AE48" s="12">
        <v>0</v>
      </c>
      <c r="AF48" s="13"/>
      <c r="AG48" s="12">
        <v>0</v>
      </c>
      <c r="AH48" s="12">
        <v>0</v>
      </c>
      <c r="AI48" s="12">
        <v>0</v>
      </c>
      <c r="AJ48" s="12">
        <v>0</v>
      </c>
      <c r="AK48" s="13"/>
      <c r="AL48" s="12">
        <v>0</v>
      </c>
      <c r="AM48" s="12">
        <v>0</v>
      </c>
      <c r="AN48" s="12">
        <v>0</v>
      </c>
      <c r="AO48" s="12">
        <v>0</v>
      </c>
      <c r="AP48" s="13"/>
      <c r="AQ48" s="12">
        <v>0</v>
      </c>
      <c r="AR48" s="12">
        <v>0</v>
      </c>
      <c r="AS48" s="12">
        <v>0</v>
      </c>
      <c r="AT48" s="12">
        <v>0</v>
      </c>
      <c r="AU48" s="13"/>
      <c r="AV48" s="12">
        <v>0</v>
      </c>
      <c r="AW48" s="12">
        <v>0</v>
      </c>
      <c r="AX48" s="12">
        <v>0</v>
      </c>
      <c r="AY48" s="12">
        <v>0</v>
      </c>
      <c r="AZ48" s="13"/>
      <c r="BA48" s="107">
        <v>0</v>
      </c>
      <c r="BB48" s="107">
        <v>0</v>
      </c>
      <c r="BC48" s="12">
        <v>0</v>
      </c>
      <c r="BD48" s="12">
        <v>0</v>
      </c>
      <c r="BE48" s="13"/>
      <c r="BF48" s="12">
        <v>0</v>
      </c>
      <c r="BG48" s="12">
        <v>0</v>
      </c>
      <c r="BH48" s="12">
        <v>0</v>
      </c>
      <c r="BI48" s="12">
        <v>0</v>
      </c>
      <c r="BJ48" s="13"/>
      <c r="BK48" s="12">
        <v>0</v>
      </c>
      <c r="BL48" s="12">
        <v>0</v>
      </c>
      <c r="BM48" s="12">
        <v>0</v>
      </c>
      <c r="BN48" s="12">
        <v>0</v>
      </c>
      <c r="BO48" s="13"/>
      <c r="BP48" s="12">
        <v>0</v>
      </c>
      <c r="BQ48" s="12">
        <v>0</v>
      </c>
      <c r="BR48" s="12">
        <v>0</v>
      </c>
      <c r="BS48" s="12">
        <v>0</v>
      </c>
      <c r="BT48" s="13"/>
      <c r="BU48" s="12">
        <v>0</v>
      </c>
      <c r="BV48" s="12">
        <v>0</v>
      </c>
      <c r="BW48" s="12">
        <v>0</v>
      </c>
      <c r="BX48" s="12">
        <v>0</v>
      </c>
      <c r="BY48" s="13"/>
    </row>
    <row r="49" spans="1:77" hidden="1">
      <c r="A49" s="10">
        <v>43</v>
      </c>
      <c r="B49" s="11" t="s">
        <v>59</v>
      </c>
      <c r="C49" s="12">
        <v>0</v>
      </c>
      <c r="D49" s="12">
        <v>0</v>
      </c>
      <c r="E49" s="12">
        <v>0</v>
      </c>
      <c r="F49" s="12">
        <v>0</v>
      </c>
      <c r="G49" s="13"/>
      <c r="H49" s="12">
        <v>0</v>
      </c>
      <c r="I49" s="12">
        <v>0</v>
      </c>
      <c r="J49" s="12">
        <v>0</v>
      </c>
      <c r="K49" s="12">
        <v>0</v>
      </c>
      <c r="L49" s="13"/>
      <c r="M49" s="12">
        <v>0</v>
      </c>
      <c r="N49" s="12">
        <v>0</v>
      </c>
      <c r="O49" s="12">
        <v>0</v>
      </c>
      <c r="P49" s="12">
        <v>0</v>
      </c>
      <c r="Q49" s="13"/>
      <c r="R49" s="12">
        <v>0</v>
      </c>
      <c r="S49" s="12">
        <v>0</v>
      </c>
      <c r="T49" s="12">
        <v>0</v>
      </c>
      <c r="U49" s="12">
        <v>0</v>
      </c>
      <c r="V49" s="13"/>
      <c r="W49" s="12">
        <v>0</v>
      </c>
      <c r="X49" s="12">
        <v>0</v>
      </c>
      <c r="Y49" s="12">
        <v>0</v>
      </c>
      <c r="Z49" s="12">
        <v>0</v>
      </c>
      <c r="AA49" s="13"/>
      <c r="AB49" s="12">
        <v>0</v>
      </c>
      <c r="AC49" s="12">
        <v>0</v>
      </c>
      <c r="AD49" s="12">
        <v>0</v>
      </c>
      <c r="AE49" s="12">
        <v>0</v>
      </c>
      <c r="AF49" s="13"/>
      <c r="AG49" s="12">
        <v>0</v>
      </c>
      <c r="AH49" s="12">
        <v>0</v>
      </c>
      <c r="AI49" s="12">
        <v>0</v>
      </c>
      <c r="AJ49" s="12">
        <v>0</v>
      </c>
      <c r="AK49" s="13"/>
      <c r="AL49" s="12">
        <v>0</v>
      </c>
      <c r="AM49" s="12">
        <v>0</v>
      </c>
      <c r="AN49" s="12">
        <v>0</v>
      </c>
      <c r="AO49" s="12">
        <v>0</v>
      </c>
      <c r="AP49" s="13"/>
      <c r="AQ49" s="12">
        <v>0</v>
      </c>
      <c r="AR49" s="12">
        <v>0</v>
      </c>
      <c r="AS49" s="12">
        <v>0</v>
      </c>
      <c r="AT49" s="12">
        <v>0</v>
      </c>
      <c r="AU49" s="13"/>
      <c r="AV49" s="12">
        <v>0</v>
      </c>
      <c r="AW49" s="12">
        <v>0</v>
      </c>
      <c r="AX49" s="12">
        <v>0</v>
      </c>
      <c r="AY49" s="12">
        <v>0</v>
      </c>
      <c r="AZ49" s="13"/>
      <c r="BA49" s="107">
        <v>0</v>
      </c>
      <c r="BB49" s="107">
        <v>0</v>
      </c>
      <c r="BC49" s="12">
        <v>0</v>
      </c>
      <c r="BD49" s="12">
        <v>0</v>
      </c>
      <c r="BE49" s="13"/>
      <c r="BF49" s="12">
        <v>0</v>
      </c>
      <c r="BG49" s="12">
        <v>0</v>
      </c>
      <c r="BH49" s="12">
        <v>0</v>
      </c>
      <c r="BI49" s="12">
        <v>0</v>
      </c>
      <c r="BJ49" s="13"/>
      <c r="BK49" s="12">
        <v>0</v>
      </c>
      <c r="BL49" s="12">
        <v>0</v>
      </c>
      <c r="BM49" s="12">
        <v>0</v>
      </c>
      <c r="BN49" s="12">
        <v>0</v>
      </c>
      <c r="BO49" s="13"/>
      <c r="BP49" s="12">
        <v>0</v>
      </c>
      <c r="BQ49" s="12">
        <v>0</v>
      </c>
      <c r="BR49" s="12">
        <v>0</v>
      </c>
      <c r="BS49" s="12">
        <v>0</v>
      </c>
      <c r="BT49" s="13"/>
      <c r="BU49" s="12">
        <v>0</v>
      </c>
      <c r="BV49" s="12">
        <v>0</v>
      </c>
      <c r="BW49" s="12">
        <v>0</v>
      </c>
      <c r="BX49" s="12">
        <v>0</v>
      </c>
      <c r="BY49" s="13"/>
    </row>
    <row r="50" spans="1:77" hidden="1">
      <c r="A50" s="10">
        <v>44</v>
      </c>
      <c r="B50" s="11" t="s">
        <v>60</v>
      </c>
      <c r="C50" s="12">
        <v>0</v>
      </c>
      <c r="D50" s="12">
        <v>0</v>
      </c>
      <c r="E50" s="12">
        <v>0</v>
      </c>
      <c r="F50" s="12">
        <v>0</v>
      </c>
      <c r="G50" s="13"/>
      <c r="H50" s="12">
        <v>0</v>
      </c>
      <c r="I50" s="12">
        <v>0</v>
      </c>
      <c r="J50" s="12">
        <v>0</v>
      </c>
      <c r="K50" s="12">
        <v>0</v>
      </c>
      <c r="L50" s="13"/>
      <c r="M50" s="12">
        <v>0</v>
      </c>
      <c r="N50" s="12">
        <v>0</v>
      </c>
      <c r="O50" s="12">
        <v>0</v>
      </c>
      <c r="P50" s="12">
        <v>0</v>
      </c>
      <c r="Q50" s="13"/>
      <c r="R50" s="12">
        <v>0</v>
      </c>
      <c r="S50" s="12">
        <v>0</v>
      </c>
      <c r="T50" s="12">
        <v>0</v>
      </c>
      <c r="U50" s="12">
        <v>0</v>
      </c>
      <c r="V50" s="13"/>
      <c r="W50" s="12">
        <v>0</v>
      </c>
      <c r="X50" s="12">
        <v>0</v>
      </c>
      <c r="Y50" s="12">
        <v>0</v>
      </c>
      <c r="Z50" s="12">
        <v>0</v>
      </c>
      <c r="AA50" s="13"/>
      <c r="AB50" s="12">
        <v>0</v>
      </c>
      <c r="AC50" s="12">
        <v>0</v>
      </c>
      <c r="AD50" s="12">
        <v>0</v>
      </c>
      <c r="AE50" s="12">
        <v>0</v>
      </c>
      <c r="AF50" s="13"/>
      <c r="AG50" s="12">
        <v>0</v>
      </c>
      <c r="AH50" s="12">
        <v>0</v>
      </c>
      <c r="AI50" s="12">
        <v>0</v>
      </c>
      <c r="AJ50" s="12">
        <v>0</v>
      </c>
      <c r="AK50" s="13"/>
      <c r="AL50" s="12">
        <v>0</v>
      </c>
      <c r="AM50" s="12">
        <v>0</v>
      </c>
      <c r="AN50" s="12">
        <v>0</v>
      </c>
      <c r="AO50" s="12">
        <v>0</v>
      </c>
      <c r="AP50" s="13"/>
      <c r="AQ50" s="12">
        <v>0</v>
      </c>
      <c r="AR50" s="12">
        <v>0</v>
      </c>
      <c r="AS50" s="12">
        <v>0</v>
      </c>
      <c r="AT50" s="12">
        <v>0</v>
      </c>
      <c r="AU50" s="13"/>
      <c r="AV50" s="12">
        <v>0</v>
      </c>
      <c r="AW50" s="12">
        <v>0</v>
      </c>
      <c r="AX50" s="12">
        <v>0</v>
      </c>
      <c r="AY50" s="12">
        <v>0</v>
      </c>
      <c r="AZ50" s="13"/>
      <c r="BA50" s="107">
        <v>0</v>
      </c>
      <c r="BB50" s="107">
        <v>0</v>
      </c>
      <c r="BC50" s="12">
        <v>0</v>
      </c>
      <c r="BD50" s="12">
        <v>0</v>
      </c>
      <c r="BE50" s="13"/>
      <c r="BF50" s="12">
        <v>0</v>
      </c>
      <c r="BG50" s="12">
        <v>0</v>
      </c>
      <c r="BH50" s="12">
        <v>0</v>
      </c>
      <c r="BI50" s="12">
        <v>0</v>
      </c>
      <c r="BJ50" s="13"/>
      <c r="BK50" s="12">
        <v>0</v>
      </c>
      <c r="BL50" s="12">
        <v>0</v>
      </c>
      <c r="BM50" s="12">
        <v>0</v>
      </c>
      <c r="BN50" s="12">
        <v>0</v>
      </c>
      <c r="BO50" s="13"/>
      <c r="BP50" s="12">
        <v>0</v>
      </c>
      <c r="BQ50" s="12">
        <v>0</v>
      </c>
      <c r="BR50" s="12">
        <v>0</v>
      </c>
      <c r="BS50" s="12">
        <v>0</v>
      </c>
      <c r="BT50" s="13"/>
      <c r="BU50" s="12">
        <v>0</v>
      </c>
      <c r="BV50" s="12">
        <v>0</v>
      </c>
      <c r="BW50" s="12">
        <v>0</v>
      </c>
      <c r="BX50" s="12">
        <v>0</v>
      </c>
      <c r="BY50" s="13"/>
    </row>
    <row r="51" spans="1:77" hidden="1">
      <c r="A51" s="10">
        <v>45</v>
      </c>
      <c r="B51" s="11" t="s">
        <v>61</v>
      </c>
      <c r="C51" s="12">
        <v>0</v>
      </c>
      <c r="D51" s="12">
        <v>0</v>
      </c>
      <c r="E51" s="12">
        <v>0</v>
      </c>
      <c r="F51" s="12">
        <v>0</v>
      </c>
      <c r="G51" s="13"/>
      <c r="H51" s="12">
        <v>0</v>
      </c>
      <c r="I51" s="12">
        <v>0</v>
      </c>
      <c r="J51" s="12">
        <v>0</v>
      </c>
      <c r="K51" s="12">
        <v>0</v>
      </c>
      <c r="L51" s="13"/>
      <c r="M51" s="12">
        <v>0</v>
      </c>
      <c r="N51" s="12">
        <v>0</v>
      </c>
      <c r="O51" s="12">
        <v>0</v>
      </c>
      <c r="P51" s="12">
        <v>0</v>
      </c>
      <c r="Q51" s="13"/>
      <c r="R51" s="12">
        <v>0</v>
      </c>
      <c r="S51" s="12">
        <v>0</v>
      </c>
      <c r="T51" s="12">
        <v>0</v>
      </c>
      <c r="U51" s="12">
        <v>0</v>
      </c>
      <c r="V51" s="13"/>
      <c r="W51" s="12">
        <v>0</v>
      </c>
      <c r="X51" s="12">
        <v>0</v>
      </c>
      <c r="Y51" s="12">
        <v>0</v>
      </c>
      <c r="Z51" s="12">
        <v>0</v>
      </c>
      <c r="AA51" s="13"/>
      <c r="AB51" s="12">
        <v>0</v>
      </c>
      <c r="AC51" s="12">
        <v>0</v>
      </c>
      <c r="AD51" s="12">
        <v>0</v>
      </c>
      <c r="AE51" s="12">
        <v>0</v>
      </c>
      <c r="AF51" s="13"/>
      <c r="AG51" s="12">
        <v>0</v>
      </c>
      <c r="AH51" s="12">
        <v>0</v>
      </c>
      <c r="AI51" s="12">
        <v>0</v>
      </c>
      <c r="AJ51" s="12">
        <v>0</v>
      </c>
      <c r="AK51" s="13"/>
      <c r="AL51" s="12">
        <v>0</v>
      </c>
      <c r="AM51" s="12">
        <v>0</v>
      </c>
      <c r="AN51" s="12">
        <v>0</v>
      </c>
      <c r="AO51" s="12">
        <v>0</v>
      </c>
      <c r="AP51" s="13"/>
      <c r="AQ51" s="12">
        <v>0</v>
      </c>
      <c r="AR51" s="12">
        <v>0</v>
      </c>
      <c r="AS51" s="12">
        <v>0</v>
      </c>
      <c r="AT51" s="12">
        <v>0</v>
      </c>
      <c r="AU51" s="13"/>
      <c r="AV51" s="12">
        <v>0</v>
      </c>
      <c r="AW51" s="12">
        <v>0</v>
      </c>
      <c r="AX51" s="12">
        <v>0</v>
      </c>
      <c r="AY51" s="12">
        <v>0</v>
      </c>
      <c r="AZ51" s="13"/>
      <c r="BA51" s="107">
        <v>0</v>
      </c>
      <c r="BB51" s="107">
        <v>0</v>
      </c>
      <c r="BC51" s="12">
        <v>0</v>
      </c>
      <c r="BD51" s="12">
        <v>0</v>
      </c>
      <c r="BE51" s="13"/>
      <c r="BF51" s="12">
        <v>0</v>
      </c>
      <c r="BG51" s="12">
        <v>0</v>
      </c>
      <c r="BH51" s="12">
        <v>0</v>
      </c>
      <c r="BI51" s="12">
        <v>0</v>
      </c>
      <c r="BJ51" s="13"/>
      <c r="BK51" s="12">
        <v>0</v>
      </c>
      <c r="BL51" s="12">
        <v>0</v>
      </c>
      <c r="BM51" s="12">
        <v>0</v>
      </c>
      <c r="BN51" s="12">
        <v>0</v>
      </c>
      <c r="BO51" s="13"/>
      <c r="BP51" s="12">
        <v>0</v>
      </c>
      <c r="BQ51" s="12">
        <v>0</v>
      </c>
      <c r="BR51" s="12">
        <v>0</v>
      </c>
      <c r="BS51" s="12">
        <v>0</v>
      </c>
      <c r="BT51" s="13"/>
      <c r="BU51" s="12">
        <v>0</v>
      </c>
      <c r="BV51" s="12">
        <v>0</v>
      </c>
      <c r="BW51" s="12">
        <v>0</v>
      </c>
      <c r="BX51" s="12">
        <v>0</v>
      </c>
      <c r="BY51" s="13"/>
    </row>
    <row r="52" spans="1:77" hidden="1">
      <c r="A52" s="10">
        <v>46</v>
      </c>
      <c r="B52" s="11" t="s">
        <v>62</v>
      </c>
      <c r="C52" s="12">
        <v>0</v>
      </c>
      <c r="D52" s="12">
        <v>0</v>
      </c>
      <c r="E52" s="12">
        <v>0</v>
      </c>
      <c r="F52" s="12">
        <v>0</v>
      </c>
      <c r="G52" s="13"/>
      <c r="H52" s="12">
        <v>0</v>
      </c>
      <c r="I52" s="12">
        <v>0</v>
      </c>
      <c r="J52" s="12">
        <v>0</v>
      </c>
      <c r="K52" s="12">
        <v>0</v>
      </c>
      <c r="L52" s="13"/>
      <c r="M52" s="12">
        <v>0</v>
      </c>
      <c r="N52" s="12">
        <v>0</v>
      </c>
      <c r="O52" s="12">
        <v>0</v>
      </c>
      <c r="P52" s="12">
        <v>0</v>
      </c>
      <c r="Q52" s="13"/>
      <c r="R52" s="12">
        <v>0</v>
      </c>
      <c r="S52" s="12">
        <v>0</v>
      </c>
      <c r="T52" s="12">
        <v>0</v>
      </c>
      <c r="U52" s="12">
        <v>0</v>
      </c>
      <c r="V52" s="13"/>
      <c r="W52" s="12">
        <v>0</v>
      </c>
      <c r="X52" s="12">
        <v>0</v>
      </c>
      <c r="Y52" s="12">
        <v>0</v>
      </c>
      <c r="Z52" s="12">
        <v>0</v>
      </c>
      <c r="AA52" s="13"/>
      <c r="AB52" s="12">
        <v>0</v>
      </c>
      <c r="AC52" s="12">
        <v>0</v>
      </c>
      <c r="AD52" s="12">
        <v>0</v>
      </c>
      <c r="AE52" s="12">
        <v>0</v>
      </c>
      <c r="AF52" s="13"/>
      <c r="AG52" s="12">
        <v>0</v>
      </c>
      <c r="AH52" s="12">
        <v>0</v>
      </c>
      <c r="AI52" s="12">
        <v>0</v>
      </c>
      <c r="AJ52" s="12">
        <v>0</v>
      </c>
      <c r="AK52" s="13"/>
      <c r="AL52" s="12">
        <v>0</v>
      </c>
      <c r="AM52" s="12">
        <v>0</v>
      </c>
      <c r="AN52" s="12">
        <v>0</v>
      </c>
      <c r="AO52" s="12">
        <v>0</v>
      </c>
      <c r="AP52" s="13"/>
      <c r="AQ52" s="12">
        <v>0</v>
      </c>
      <c r="AR52" s="12">
        <v>0</v>
      </c>
      <c r="AS52" s="12">
        <v>0</v>
      </c>
      <c r="AT52" s="12">
        <v>0</v>
      </c>
      <c r="AU52" s="13"/>
      <c r="AV52" s="12">
        <v>0</v>
      </c>
      <c r="AW52" s="12">
        <v>0</v>
      </c>
      <c r="AX52" s="12">
        <v>0</v>
      </c>
      <c r="AY52" s="12">
        <v>0</v>
      </c>
      <c r="AZ52" s="13"/>
      <c r="BA52" s="107">
        <v>0</v>
      </c>
      <c r="BB52" s="107">
        <v>0</v>
      </c>
      <c r="BC52" s="12">
        <v>0</v>
      </c>
      <c r="BD52" s="12">
        <v>0</v>
      </c>
      <c r="BE52" s="13"/>
      <c r="BF52" s="12">
        <v>0</v>
      </c>
      <c r="BG52" s="12">
        <v>0</v>
      </c>
      <c r="BH52" s="12">
        <v>0</v>
      </c>
      <c r="BI52" s="12">
        <v>0</v>
      </c>
      <c r="BJ52" s="13"/>
      <c r="BK52" s="12">
        <v>0</v>
      </c>
      <c r="BL52" s="12">
        <v>0</v>
      </c>
      <c r="BM52" s="12">
        <v>0</v>
      </c>
      <c r="BN52" s="12">
        <v>0</v>
      </c>
      <c r="BO52" s="13"/>
      <c r="BP52" s="12">
        <v>0</v>
      </c>
      <c r="BQ52" s="12">
        <v>0</v>
      </c>
      <c r="BR52" s="12">
        <v>0</v>
      </c>
      <c r="BS52" s="12">
        <v>0</v>
      </c>
      <c r="BT52" s="13"/>
      <c r="BU52" s="12">
        <v>0</v>
      </c>
      <c r="BV52" s="12">
        <v>0</v>
      </c>
      <c r="BW52" s="12">
        <v>0</v>
      </c>
      <c r="BX52" s="12">
        <v>0</v>
      </c>
      <c r="BY52" s="13"/>
    </row>
    <row r="53" spans="1:77" hidden="1">
      <c r="A53" s="10">
        <v>47</v>
      </c>
      <c r="B53" s="11" t="s">
        <v>63</v>
      </c>
      <c r="C53" s="12">
        <v>0</v>
      </c>
      <c r="D53" s="12">
        <v>0</v>
      </c>
      <c r="E53" s="12">
        <v>0</v>
      </c>
      <c r="F53" s="12">
        <v>0</v>
      </c>
      <c r="G53" s="13"/>
      <c r="H53" s="12">
        <v>0</v>
      </c>
      <c r="I53" s="12">
        <v>0</v>
      </c>
      <c r="J53" s="12">
        <v>0</v>
      </c>
      <c r="K53" s="12">
        <v>0</v>
      </c>
      <c r="L53" s="13"/>
      <c r="M53" s="12">
        <v>0</v>
      </c>
      <c r="N53" s="12">
        <v>0</v>
      </c>
      <c r="O53" s="12">
        <v>0</v>
      </c>
      <c r="P53" s="12">
        <v>0</v>
      </c>
      <c r="Q53" s="13"/>
      <c r="R53" s="12">
        <v>0</v>
      </c>
      <c r="S53" s="12">
        <v>0</v>
      </c>
      <c r="T53" s="12">
        <v>0</v>
      </c>
      <c r="U53" s="12">
        <v>0</v>
      </c>
      <c r="V53" s="13"/>
      <c r="W53" s="12">
        <v>0</v>
      </c>
      <c r="X53" s="12">
        <v>0</v>
      </c>
      <c r="Y53" s="12">
        <v>0</v>
      </c>
      <c r="Z53" s="12">
        <v>0</v>
      </c>
      <c r="AA53" s="13"/>
      <c r="AB53" s="12">
        <v>0</v>
      </c>
      <c r="AC53" s="12">
        <v>0</v>
      </c>
      <c r="AD53" s="12">
        <v>0</v>
      </c>
      <c r="AE53" s="12">
        <v>0</v>
      </c>
      <c r="AF53" s="13"/>
      <c r="AG53" s="12">
        <v>0</v>
      </c>
      <c r="AH53" s="12">
        <v>0</v>
      </c>
      <c r="AI53" s="12">
        <v>0</v>
      </c>
      <c r="AJ53" s="12">
        <v>0</v>
      </c>
      <c r="AK53" s="13"/>
      <c r="AL53" s="12">
        <v>0</v>
      </c>
      <c r="AM53" s="12">
        <v>0</v>
      </c>
      <c r="AN53" s="12">
        <v>0</v>
      </c>
      <c r="AO53" s="12">
        <v>0</v>
      </c>
      <c r="AP53" s="13"/>
      <c r="AQ53" s="12">
        <v>0</v>
      </c>
      <c r="AR53" s="12">
        <v>0</v>
      </c>
      <c r="AS53" s="12">
        <v>0</v>
      </c>
      <c r="AT53" s="12">
        <v>0</v>
      </c>
      <c r="AU53" s="13"/>
      <c r="AV53" s="12">
        <v>0</v>
      </c>
      <c r="AW53" s="12">
        <v>0</v>
      </c>
      <c r="AX53" s="12">
        <v>0</v>
      </c>
      <c r="AY53" s="12">
        <v>0</v>
      </c>
      <c r="AZ53" s="13"/>
      <c r="BA53" s="107">
        <v>0</v>
      </c>
      <c r="BB53" s="107">
        <v>0</v>
      </c>
      <c r="BC53" s="12">
        <v>0</v>
      </c>
      <c r="BD53" s="12">
        <v>0</v>
      </c>
      <c r="BE53" s="13"/>
      <c r="BF53" s="12">
        <v>0</v>
      </c>
      <c r="BG53" s="12">
        <v>0</v>
      </c>
      <c r="BH53" s="12">
        <v>0</v>
      </c>
      <c r="BI53" s="12">
        <v>0</v>
      </c>
      <c r="BJ53" s="13"/>
      <c r="BK53" s="12">
        <v>0</v>
      </c>
      <c r="BL53" s="12">
        <v>0</v>
      </c>
      <c r="BM53" s="12">
        <v>0</v>
      </c>
      <c r="BN53" s="12">
        <v>0</v>
      </c>
      <c r="BO53" s="13"/>
      <c r="BP53" s="12">
        <v>0</v>
      </c>
      <c r="BQ53" s="12">
        <v>0</v>
      </c>
      <c r="BR53" s="12">
        <v>0</v>
      </c>
      <c r="BS53" s="12">
        <v>0</v>
      </c>
      <c r="BT53" s="13"/>
      <c r="BU53" s="12">
        <v>0</v>
      </c>
      <c r="BV53" s="12">
        <v>0</v>
      </c>
      <c r="BW53" s="12">
        <v>0</v>
      </c>
      <c r="BX53" s="12">
        <v>0</v>
      </c>
      <c r="BY53" s="13"/>
    </row>
    <row r="54" spans="1:77" hidden="1">
      <c r="A54" s="10">
        <v>48</v>
      </c>
      <c r="B54" s="11" t="s">
        <v>41</v>
      </c>
      <c r="C54" s="12">
        <v>0</v>
      </c>
      <c r="D54" s="12">
        <v>0</v>
      </c>
      <c r="E54" s="12">
        <v>0</v>
      </c>
      <c r="F54" s="12">
        <v>0</v>
      </c>
      <c r="G54" s="13"/>
      <c r="H54" s="12">
        <v>0</v>
      </c>
      <c r="I54" s="12">
        <v>0</v>
      </c>
      <c r="J54" s="12">
        <v>0</v>
      </c>
      <c r="K54" s="12">
        <v>0</v>
      </c>
      <c r="L54" s="13"/>
      <c r="M54" s="12">
        <v>0</v>
      </c>
      <c r="N54" s="12">
        <v>0</v>
      </c>
      <c r="O54" s="12">
        <v>0</v>
      </c>
      <c r="P54" s="12">
        <v>0</v>
      </c>
      <c r="Q54" s="13"/>
      <c r="R54" s="12">
        <v>0</v>
      </c>
      <c r="S54" s="12">
        <v>0</v>
      </c>
      <c r="T54" s="12">
        <v>0</v>
      </c>
      <c r="U54" s="12">
        <v>0</v>
      </c>
      <c r="V54" s="13"/>
      <c r="W54" s="12">
        <v>0</v>
      </c>
      <c r="X54" s="12">
        <v>0</v>
      </c>
      <c r="Y54" s="12">
        <v>0</v>
      </c>
      <c r="Z54" s="12">
        <v>0</v>
      </c>
      <c r="AA54" s="13"/>
      <c r="AB54" s="12">
        <v>0</v>
      </c>
      <c r="AC54" s="12">
        <v>0</v>
      </c>
      <c r="AD54" s="12">
        <v>0</v>
      </c>
      <c r="AE54" s="12">
        <v>0</v>
      </c>
      <c r="AF54" s="13"/>
      <c r="AG54" s="12">
        <v>0</v>
      </c>
      <c r="AH54" s="12">
        <v>0</v>
      </c>
      <c r="AI54" s="12">
        <v>0</v>
      </c>
      <c r="AJ54" s="12">
        <v>0</v>
      </c>
      <c r="AK54" s="13"/>
      <c r="AL54" s="12">
        <v>0</v>
      </c>
      <c r="AM54" s="12">
        <v>0</v>
      </c>
      <c r="AN54" s="12">
        <v>0</v>
      </c>
      <c r="AO54" s="12">
        <v>0</v>
      </c>
      <c r="AP54" s="13"/>
      <c r="AQ54" s="12">
        <v>0</v>
      </c>
      <c r="AR54" s="12">
        <v>0</v>
      </c>
      <c r="AS54" s="12">
        <v>0</v>
      </c>
      <c r="AT54" s="12">
        <v>0</v>
      </c>
      <c r="AU54" s="13"/>
      <c r="AV54" s="12">
        <v>0</v>
      </c>
      <c r="AW54" s="12">
        <v>0</v>
      </c>
      <c r="AX54" s="12">
        <v>0</v>
      </c>
      <c r="AY54" s="12">
        <v>0</v>
      </c>
      <c r="AZ54" s="13"/>
      <c r="BA54" s="107">
        <v>0</v>
      </c>
      <c r="BB54" s="107">
        <v>0</v>
      </c>
      <c r="BC54" s="12">
        <v>0</v>
      </c>
      <c r="BD54" s="12">
        <v>0</v>
      </c>
      <c r="BE54" s="13"/>
      <c r="BF54" s="12">
        <v>0</v>
      </c>
      <c r="BG54" s="12">
        <v>0</v>
      </c>
      <c r="BH54" s="12">
        <v>0</v>
      </c>
      <c r="BI54" s="12">
        <v>0</v>
      </c>
      <c r="BJ54" s="13"/>
      <c r="BK54" s="12">
        <v>0</v>
      </c>
      <c r="BL54" s="12">
        <v>0</v>
      </c>
      <c r="BM54" s="12">
        <v>0</v>
      </c>
      <c r="BN54" s="12">
        <v>0</v>
      </c>
      <c r="BO54" s="13"/>
      <c r="BP54" s="12">
        <v>0</v>
      </c>
      <c r="BQ54" s="12">
        <v>0</v>
      </c>
      <c r="BR54" s="12">
        <v>0</v>
      </c>
      <c r="BS54" s="12">
        <v>0</v>
      </c>
      <c r="BT54" s="13"/>
      <c r="BU54" s="12">
        <v>0</v>
      </c>
      <c r="BV54" s="12">
        <v>0</v>
      </c>
      <c r="BW54" s="12">
        <v>0</v>
      </c>
      <c r="BX54" s="12">
        <v>0</v>
      </c>
      <c r="BY54" s="13"/>
    </row>
    <row r="55" spans="1:77" hidden="1">
      <c r="A55" s="10">
        <v>49</v>
      </c>
      <c r="B55" s="11" t="s">
        <v>42</v>
      </c>
      <c r="C55" s="12">
        <v>0</v>
      </c>
      <c r="D55" s="12">
        <v>0</v>
      </c>
      <c r="E55" s="12">
        <v>0</v>
      </c>
      <c r="F55" s="12">
        <v>0</v>
      </c>
      <c r="G55" s="13"/>
      <c r="H55" s="12">
        <v>0</v>
      </c>
      <c r="I55" s="12">
        <v>0</v>
      </c>
      <c r="J55" s="12">
        <v>0</v>
      </c>
      <c r="K55" s="12">
        <v>0</v>
      </c>
      <c r="L55" s="13"/>
      <c r="M55" s="12">
        <v>0</v>
      </c>
      <c r="N55" s="12">
        <v>0</v>
      </c>
      <c r="O55" s="12">
        <v>0</v>
      </c>
      <c r="P55" s="12">
        <v>0</v>
      </c>
      <c r="Q55" s="13"/>
      <c r="R55" s="12">
        <v>0</v>
      </c>
      <c r="S55" s="12">
        <v>0</v>
      </c>
      <c r="T55" s="12">
        <v>0</v>
      </c>
      <c r="U55" s="12">
        <v>0</v>
      </c>
      <c r="V55" s="13"/>
      <c r="W55" s="12">
        <v>0</v>
      </c>
      <c r="X55" s="12">
        <v>0</v>
      </c>
      <c r="Y55" s="12">
        <v>0</v>
      </c>
      <c r="Z55" s="12">
        <v>0</v>
      </c>
      <c r="AA55" s="13"/>
      <c r="AB55" s="12">
        <v>0</v>
      </c>
      <c r="AC55" s="12">
        <v>0</v>
      </c>
      <c r="AD55" s="12">
        <v>0</v>
      </c>
      <c r="AE55" s="12">
        <v>0</v>
      </c>
      <c r="AF55" s="13"/>
      <c r="AG55" s="12">
        <v>0</v>
      </c>
      <c r="AH55" s="12">
        <v>0</v>
      </c>
      <c r="AI55" s="12">
        <v>0</v>
      </c>
      <c r="AJ55" s="12">
        <v>0</v>
      </c>
      <c r="AK55" s="13"/>
      <c r="AL55" s="12">
        <v>0</v>
      </c>
      <c r="AM55" s="12">
        <v>0</v>
      </c>
      <c r="AN55" s="12">
        <v>0</v>
      </c>
      <c r="AO55" s="12">
        <v>0</v>
      </c>
      <c r="AP55" s="13"/>
      <c r="AQ55" s="12">
        <v>0</v>
      </c>
      <c r="AR55" s="12">
        <v>0</v>
      </c>
      <c r="AS55" s="12">
        <v>0</v>
      </c>
      <c r="AT55" s="12">
        <v>0</v>
      </c>
      <c r="AU55" s="13"/>
      <c r="AV55" s="12">
        <v>0</v>
      </c>
      <c r="AW55" s="12">
        <v>0</v>
      </c>
      <c r="AX55" s="12">
        <v>0</v>
      </c>
      <c r="AY55" s="12">
        <v>0</v>
      </c>
      <c r="AZ55" s="13"/>
      <c r="BA55" s="107">
        <v>0</v>
      </c>
      <c r="BB55" s="107">
        <v>0</v>
      </c>
      <c r="BC55" s="12">
        <v>0</v>
      </c>
      <c r="BD55" s="12">
        <v>0</v>
      </c>
      <c r="BE55" s="13"/>
      <c r="BF55" s="12">
        <v>0</v>
      </c>
      <c r="BG55" s="12">
        <v>0</v>
      </c>
      <c r="BH55" s="12">
        <v>0</v>
      </c>
      <c r="BI55" s="12">
        <v>0</v>
      </c>
      <c r="BJ55" s="13"/>
      <c r="BK55" s="12">
        <v>0</v>
      </c>
      <c r="BL55" s="12">
        <v>0</v>
      </c>
      <c r="BM55" s="12">
        <v>0</v>
      </c>
      <c r="BN55" s="12">
        <v>0</v>
      </c>
      <c r="BO55" s="13"/>
      <c r="BP55" s="12">
        <v>0</v>
      </c>
      <c r="BQ55" s="12">
        <v>0</v>
      </c>
      <c r="BR55" s="12">
        <v>0</v>
      </c>
      <c r="BS55" s="12">
        <v>0</v>
      </c>
      <c r="BT55" s="13"/>
      <c r="BU55" s="12">
        <v>0</v>
      </c>
      <c r="BV55" s="12">
        <v>0</v>
      </c>
      <c r="BW55" s="12">
        <v>0</v>
      </c>
      <c r="BX55" s="12">
        <v>0</v>
      </c>
      <c r="BY55" s="13"/>
    </row>
    <row r="56" spans="1:77" hidden="1">
      <c r="A56" s="10">
        <v>50</v>
      </c>
      <c r="B56" s="11" t="s">
        <v>43</v>
      </c>
      <c r="C56" s="12">
        <v>0</v>
      </c>
      <c r="D56" s="12">
        <v>0</v>
      </c>
      <c r="E56" s="12">
        <v>0</v>
      </c>
      <c r="F56" s="12">
        <v>0</v>
      </c>
      <c r="G56" s="13"/>
      <c r="H56" s="12">
        <v>0</v>
      </c>
      <c r="I56" s="12">
        <v>0</v>
      </c>
      <c r="J56" s="12">
        <v>0</v>
      </c>
      <c r="K56" s="12">
        <v>0</v>
      </c>
      <c r="L56" s="13"/>
      <c r="M56" s="12">
        <v>0</v>
      </c>
      <c r="N56" s="12">
        <v>0</v>
      </c>
      <c r="O56" s="12">
        <v>0</v>
      </c>
      <c r="P56" s="12">
        <v>0</v>
      </c>
      <c r="Q56" s="13"/>
      <c r="R56" s="12">
        <v>0</v>
      </c>
      <c r="S56" s="12">
        <v>0</v>
      </c>
      <c r="T56" s="12">
        <v>0</v>
      </c>
      <c r="U56" s="12">
        <v>0</v>
      </c>
      <c r="V56" s="13"/>
      <c r="W56" s="12">
        <v>0</v>
      </c>
      <c r="X56" s="12">
        <v>0</v>
      </c>
      <c r="Y56" s="12">
        <v>0</v>
      </c>
      <c r="Z56" s="12">
        <v>0</v>
      </c>
      <c r="AA56" s="13"/>
      <c r="AB56" s="12">
        <v>0</v>
      </c>
      <c r="AC56" s="12">
        <v>0</v>
      </c>
      <c r="AD56" s="12">
        <v>0</v>
      </c>
      <c r="AE56" s="12">
        <v>0</v>
      </c>
      <c r="AF56" s="13"/>
      <c r="AG56" s="12">
        <v>0</v>
      </c>
      <c r="AH56" s="12">
        <v>0</v>
      </c>
      <c r="AI56" s="12">
        <v>0</v>
      </c>
      <c r="AJ56" s="12">
        <v>0</v>
      </c>
      <c r="AK56" s="13"/>
      <c r="AL56" s="12">
        <v>0</v>
      </c>
      <c r="AM56" s="12">
        <v>0</v>
      </c>
      <c r="AN56" s="12">
        <v>0</v>
      </c>
      <c r="AO56" s="12">
        <v>0</v>
      </c>
      <c r="AP56" s="13"/>
      <c r="AQ56" s="12">
        <v>0</v>
      </c>
      <c r="AR56" s="12">
        <v>0</v>
      </c>
      <c r="AS56" s="12">
        <v>0</v>
      </c>
      <c r="AT56" s="12">
        <v>0</v>
      </c>
      <c r="AU56" s="13"/>
      <c r="AV56" s="12">
        <v>0</v>
      </c>
      <c r="AW56" s="12">
        <v>0</v>
      </c>
      <c r="AX56" s="12">
        <v>0</v>
      </c>
      <c r="AY56" s="12">
        <v>0</v>
      </c>
      <c r="AZ56" s="13"/>
      <c r="BA56" s="107">
        <v>0</v>
      </c>
      <c r="BB56" s="107">
        <v>0</v>
      </c>
      <c r="BC56" s="12">
        <v>0</v>
      </c>
      <c r="BD56" s="12">
        <v>0</v>
      </c>
      <c r="BE56" s="13"/>
      <c r="BF56" s="12">
        <v>0</v>
      </c>
      <c r="BG56" s="12">
        <v>0</v>
      </c>
      <c r="BH56" s="12">
        <v>0</v>
      </c>
      <c r="BI56" s="12">
        <v>0</v>
      </c>
      <c r="BJ56" s="13"/>
      <c r="BK56" s="12">
        <v>0</v>
      </c>
      <c r="BL56" s="12">
        <v>0</v>
      </c>
      <c r="BM56" s="12">
        <v>0</v>
      </c>
      <c r="BN56" s="12">
        <v>0</v>
      </c>
      <c r="BO56" s="13"/>
      <c r="BP56" s="12">
        <v>0</v>
      </c>
      <c r="BQ56" s="12">
        <v>0</v>
      </c>
      <c r="BR56" s="12">
        <v>0</v>
      </c>
      <c r="BS56" s="12">
        <v>0</v>
      </c>
      <c r="BT56" s="13"/>
      <c r="BU56" s="12">
        <v>0</v>
      </c>
      <c r="BV56" s="12">
        <v>0</v>
      </c>
      <c r="BW56" s="12">
        <v>0</v>
      </c>
      <c r="BX56" s="12">
        <v>0</v>
      </c>
      <c r="BY56" s="13"/>
    </row>
    <row r="57" spans="1:77" hidden="1">
      <c r="A57" s="10">
        <v>51</v>
      </c>
      <c r="B57" s="11" t="s">
        <v>44</v>
      </c>
      <c r="C57" s="12">
        <v>0</v>
      </c>
      <c r="D57" s="12">
        <v>0</v>
      </c>
      <c r="E57" s="12">
        <v>0</v>
      </c>
      <c r="F57" s="12">
        <v>0</v>
      </c>
      <c r="G57" s="13"/>
      <c r="H57" s="12">
        <v>0</v>
      </c>
      <c r="I57" s="12">
        <v>0</v>
      </c>
      <c r="J57" s="12">
        <v>0</v>
      </c>
      <c r="K57" s="12">
        <v>0</v>
      </c>
      <c r="L57" s="13"/>
      <c r="M57" s="12">
        <v>0</v>
      </c>
      <c r="N57" s="12">
        <v>0</v>
      </c>
      <c r="O57" s="12">
        <v>0</v>
      </c>
      <c r="P57" s="12">
        <v>0</v>
      </c>
      <c r="Q57" s="13"/>
      <c r="R57" s="12">
        <v>0</v>
      </c>
      <c r="S57" s="12">
        <v>0</v>
      </c>
      <c r="T57" s="12">
        <v>0</v>
      </c>
      <c r="U57" s="12">
        <v>0</v>
      </c>
      <c r="V57" s="13"/>
      <c r="W57" s="12">
        <v>0</v>
      </c>
      <c r="X57" s="12">
        <v>0</v>
      </c>
      <c r="Y57" s="12">
        <v>0</v>
      </c>
      <c r="Z57" s="12">
        <v>0</v>
      </c>
      <c r="AA57" s="13"/>
      <c r="AB57" s="12">
        <v>0</v>
      </c>
      <c r="AC57" s="12">
        <v>0</v>
      </c>
      <c r="AD57" s="12">
        <v>0</v>
      </c>
      <c r="AE57" s="12">
        <v>0</v>
      </c>
      <c r="AF57" s="13"/>
      <c r="AG57" s="12">
        <v>0</v>
      </c>
      <c r="AH57" s="12">
        <v>0</v>
      </c>
      <c r="AI57" s="12">
        <v>0</v>
      </c>
      <c r="AJ57" s="12">
        <v>0</v>
      </c>
      <c r="AK57" s="13"/>
      <c r="AL57" s="12">
        <v>0</v>
      </c>
      <c r="AM57" s="12">
        <v>0</v>
      </c>
      <c r="AN57" s="12">
        <v>0</v>
      </c>
      <c r="AO57" s="12">
        <v>0</v>
      </c>
      <c r="AP57" s="13"/>
      <c r="AQ57" s="12">
        <v>0</v>
      </c>
      <c r="AR57" s="12">
        <v>0</v>
      </c>
      <c r="AS57" s="12">
        <v>0</v>
      </c>
      <c r="AT57" s="12">
        <v>0</v>
      </c>
      <c r="AU57" s="13"/>
      <c r="AV57" s="12">
        <v>0</v>
      </c>
      <c r="AW57" s="12">
        <v>0</v>
      </c>
      <c r="AX57" s="12">
        <v>0</v>
      </c>
      <c r="AY57" s="12">
        <v>0</v>
      </c>
      <c r="AZ57" s="13"/>
      <c r="BA57" s="107">
        <v>0</v>
      </c>
      <c r="BB57" s="107">
        <v>0</v>
      </c>
      <c r="BC57" s="12">
        <v>0</v>
      </c>
      <c r="BD57" s="12">
        <v>0</v>
      </c>
      <c r="BE57" s="13"/>
      <c r="BF57" s="12">
        <v>0</v>
      </c>
      <c r="BG57" s="12">
        <v>0</v>
      </c>
      <c r="BH57" s="12">
        <v>0</v>
      </c>
      <c r="BI57" s="12">
        <v>0</v>
      </c>
      <c r="BJ57" s="13"/>
      <c r="BK57" s="12">
        <v>0</v>
      </c>
      <c r="BL57" s="12">
        <v>0</v>
      </c>
      <c r="BM57" s="12">
        <v>0</v>
      </c>
      <c r="BN57" s="12">
        <v>0</v>
      </c>
      <c r="BO57" s="13"/>
      <c r="BP57" s="12">
        <v>0</v>
      </c>
      <c r="BQ57" s="12">
        <v>0</v>
      </c>
      <c r="BR57" s="12">
        <v>0</v>
      </c>
      <c r="BS57" s="12">
        <v>0</v>
      </c>
      <c r="BT57" s="13"/>
      <c r="BU57" s="12">
        <v>0</v>
      </c>
      <c r="BV57" s="12">
        <v>0</v>
      </c>
      <c r="BW57" s="12">
        <v>0</v>
      </c>
      <c r="BX57" s="12">
        <v>0</v>
      </c>
      <c r="BY57" s="13"/>
    </row>
    <row r="58" spans="1:77" hidden="1">
      <c r="A58" s="10">
        <v>52</v>
      </c>
      <c r="B58" s="11" t="s">
        <v>45</v>
      </c>
      <c r="C58" s="12">
        <v>0</v>
      </c>
      <c r="D58" s="12">
        <v>0</v>
      </c>
      <c r="E58" s="12">
        <v>0</v>
      </c>
      <c r="F58" s="12">
        <v>0</v>
      </c>
      <c r="G58" s="13"/>
      <c r="H58" s="12">
        <v>0</v>
      </c>
      <c r="I58" s="12">
        <v>0</v>
      </c>
      <c r="J58" s="12">
        <v>0</v>
      </c>
      <c r="K58" s="12">
        <v>0</v>
      </c>
      <c r="L58" s="13"/>
      <c r="M58" s="12">
        <v>0</v>
      </c>
      <c r="N58" s="12">
        <v>0</v>
      </c>
      <c r="O58" s="12">
        <v>0</v>
      </c>
      <c r="P58" s="12">
        <v>0</v>
      </c>
      <c r="Q58" s="13"/>
      <c r="R58" s="12">
        <v>0</v>
      </c>
      <c r="S58" s="12">
        <v>0</v>
      </c>
      <c r="T58" s="12">
        <v>0</v>
      </c>
      <c r="U58" s="12">
        <v>0</v>
      </c>
      <c r="V58" s="13"/>
      <c r="W58" s="12">
        <v>0</v>
      </c>
      <c r="X58" s="12">
        <v>0</v>
      </c>
      <c r="Y58" s="12">
        <v>0</v>
      </c>
      <c r="Z58" s="12">
        <v>0</v>
      </c>
      <c r="AA58" s="13"/>
      <c r="AB58" s="12">
        <v>0</v>
      </c>
      <c r="AC58" s="12">
        <v>0</v>
      </c>
      <c r="AD58" s="12">
        <v>0</v>
      </c>
      <c r="AE58" s="12">
        <v>0</v>
      </c>
      <c r="AF58" s="13"/>
      <c r="AG58" s="12">
        <v>0</v>
      </c>
      <c r="AH58" s="12">
        <v>0</v>
      </c>
      <c r="AI58" s="12">
        <v>0</v>
      </c>
      <c r="AJ58" s="12">
        <v>0</v>
      </c>
      <c r="AK58" s="13"/>
      <c r="AL58" s="12">
        <v>0</v>
      </c>
      <c r="AM58" s="12">
        <v>0</v>
      </c>
      <c r="AN58" s="12">
        <v>0</v>
      </c>
      <c r="AO58" s="12">
        <v>0</v>
      </c>
      <c r="AP58" s="13"/>
      <c r="AQ58" s="12">
        <v>0</v>
      </c>
      <c r="AR58" s="12">
        <v>0</v>
      </c>
      <c r="AS58" s="12">
        <v>0</v>
      </c>
      <c r="AT58" s="12">
        <v>0</v>
      </c>
      <c r="AU58" s="13"/>
      <c r="AV58" s="12">
        <v>0</v>
      </c>
      <c r="AW58" s="12">
        <v>0</v>
      </c>
      <c r="AX58" s="12">
        <v>0</v>
      </c>
      <c r="AY58" s="12">
        <v>0</v>
      </c>
      <c r="AZ58" s="13"/>
      <c r="BA58" s="107">
        <v>0</v>
      </c>
      <c r="BB58" s="107">
        <v>0</v>
      </c>
      <c r="BC58" s="12">
        <v>0</v>
      </c>
      <c r="BD58" s="12">
        <v>0</v>
      </c>
      <c r="BE58" s="13"/>
      <c r="BF58" s="12">
        <v>0</v>
      </c>
      <c r="BG58" s="12">
        <v>0</v>
      </c>
      <c r="BH58" s="12">
        <v>0</v>
      </c>
      <c r="BI58" s="12">
        <v>0</v>
      </c>
      <c r="BJ58" s="13"/>
      <c r="BK58" s="12">
        <v>0</v>
      </c>
      <c r="BL58" s="12">
        <v>0</v>
      </c>
      <c r="BM58" s="12">
        <v>0</v>
      </c>
      <c r="BN58" s="12">
        <v>0</v>
      </c>
      <c r="BO58" s="13"/>
      <c r="BP58" s="12">
        <v>0</v>
      </c>
      <c r="BQ58" s="12">
        <v>0</v>
      </c>
      <c r="BR58" s="12">
        <v>0</v>
      </c>
      <c r="BS58" s="12">
        <v>0</v>
      </c>
      <c r="BT58" s="13"/>
      <c r="BU58" s="12">
        <v>0</v>
      </c>
      <c r="BV58" s="12">
        <v>0</v>
      </c>
      <c r="BW58" s="12">
        <v>0</v>
      </c>
      <c r="BX58" s="12">
        <v>0</v>
      </c>
      <c r="BY58" s="13"/>
    </row>
    <row r="59" spans="1:77" hidden="1">
      <c r="A59" s="10">
        <v>53</v>
      </c>
      <c r="B59" s="11" t="s">
        <v>46</v>
      </c>
      <c r="C59" s="12">
        <v>0</v>
      </c>
      <c r="D59" s="12">
        <v>0</v>
      </c>
      <c r="E59" s="12">
        <v>0</v>
      </c>
      <c r="F59" s="12">
        <v>0</v>
      </c>
      <c r="G59" s="13"/>
      <c r="H59" s="12">
        <v>0</v>
      </c>
      <c r="I59" s="12">
        <v>0</v>
      </c>
      <c r="J59" s="12">
        <v>0</v>
      </c>
      <c r="K59" s="12">
        <v>0</v>
      </c>
      <c r="L59" s="13"/>
      <c r="M59" s="12">
        <v>0</v>
      </c>
      <c r="N59" s="12">
        <v>0</v>
      </c>
      <c r="O59" s="12">
        <v>0</v>
      </c>
      <c r="P59" s="12">
        <v>0</v>
      </c>
      <c r="Q59" s="13"/>
      <c r="R59" s="12">
        <v>0</v>
      </c>
      <c r="S59" s="12">
        <v>0</v>
      </c>
      <c r="T59" s="12">
        <v>0</v>
      </c>
      <c r="U59" s="12">
        <v>0</v>
      </c>
      <c r="V59" s="13"/>
      <c r="W59" s="12">
        <v>0</v>
      </c>
      <c r="X59" s="12">
        <v>0</v>
      </c>
      <c r="Y59" s="12">
        <v>0</v>
      </c>
      <c r="Z59" s="12">
        <v>0</v>
      </c>
      <c r="AA59" s="13"/>
      <c r="AB59" s="12">
        <v>0</v>
      </c>
      <c r="AC59" s="12">
        <v>0</v>
      </c>
      <c r="AD59" s="12">
        <v>0</v>
      </c>
      <c r="AE59" s="12">
        <v>0</v>
      </c>
      <c r="AF59" s="13"/>
      <c r="AG59" s="12">
        <v>0</v>
      </c>
      <c r="AH59" s="12">
        <v>0</v>
      </c>
      <c r="AI59" s="12">
        <v>0</v>
      </c>
      <c r="AJ59" s="12">
        <v>0</v>
      </c>
      <c r="AK59" s="13"/>
      <c r="AL59" s="12">
        <v>0</v>
      </c>
      <c r="AM59" s="12">
        <v>0</v>
      </c>
      <c r="AN59" s="12">
        <v>0</v>
      </c>
      <c r="AO59" s="12">
        <v>0</v>
      </c>
      <c r="AP59" s="13"/>
      <c r="AQ59" s="12">
        <v>0</v>
      </c>
      <c r="AR59" s="12">
        <v>0</v>
      </c>
      <c r="AS59" s="12">
        <v>0</v>
      </c>
      <c r="AT59" s="12">
        <v>0</v>
      </c>
      <c r="AU59" s="13"/>
      <c r="AV59" s="12">
        <v>0</v>
      </c>
      <c r="AW59" s="12">
        <v>0</v>
      </c>
      <c r="AX59" s="12">
        <v>0</v>
      </c>
      <c r="AY59" s="12">
        <v>0</v>
      </c>
      <c r="AZ59" s="13"/>
      <c r="BA59" s="107">
        <v>0</v>
      </c>
      <c r="BB59" s="107">
        <v>0</v>
      </c>
      <c r="BC59" s="12">
        <v>0</v>
      </c>
      <c r="BD59" s="12">
        <v>0</v>
      </c>
      <c r="BE59" s="13"/>
      <c r="BF59" s="12">
        <v>0</v>
      </c>
      <c r="BG59" s="12">
        <v>0</v>
      </c>
      <c r="BH59" s="12">
        <v>0</v>
      </c>
      <c r="BI59" s="12">
        <v>0</v>
      </c>
      <c r="BJ59" s="13"/>
      <c r="BK59" s="12">
        <v>0</v>
      </c>
      <c r="BL59" s="12">
        <v>0</v>
      </c>
      <c r="BM59" s="12">
        <v>0</v>
      </c>
      <c r="BN59" s="12">
        <v>0</v>
      </c>
      <c r="BO59" s="13"/>
      <c r="BP59" s="12">
        <v>0</v>
      </c>
      <c r="BQ59" s="12">
        <v>0</v>
      </c>
      <c r="BR59" s="12">
        <v>0</v>
      </c>
      <c r="BS59" s="12">
        <v>0</v>
      </c>
      <c r="BT59" s="13"/>
      <c r="BU59" s="12">
        <v>0</v>
      </c>
      <c r="BV59" s="12">
        <v>0</v>
      </c>
      <c r="BW59" s="12">
        <v>0</v>
      </c>
      <c r="BX59" s="12">
        <v>0</v>
      </c>
      <c r="BY59" s="13"/>
    </row>
    <row r="60" spans="1:77" hidden="1">
      <c r="A60" s="10">
        <v>54</v>
      </c>
      <c r="B60" s="14" t="s">
        <v>77</v>
      </c>
      <c r="C60" s="12">
        <v>0</v>
      </c>
      <c r="D60" s="12">
        <v>0</v>
      </c>
      <c r="E60" s="12">
        <v>0</v>
      </c>
      <c r="F60" s="12">
        <v>0</v>
      </c>
      <c r="G60" s="13"/>
      <c r="H60" s="12">
        <v>0</v>
      </c>
      <c r="I60" s="12">
        <v>0</v>
      </c>
      <c r="J60" s="12">
        <v>0</v>
      </c>
      <c r="K60" s="12">
        <v>0</v>
      </c>
      <c r="L60" s="13"/>
      <c r="M60" s="12">
        <v>0</v>
      </c>
      <c r="N60" s="12">
        <v>0</v>
      </c>
      <c r="O60" s="12">
        <v>0</v>
      </c>
      <c r="P60" s="12">
        <v>0</v>
      </c>
      <c r="Q60" s="13"/>
      <c r="R60" s="12">
        <v>0</v>
      </c>
      <c r="S60" s="12">
        <v>0</v>
      </c>
      <c r="T60" s="12">
        <v>0</v>
      </c>
      <c r="U60" s="12">
        <v>0</v>
      </c>
      <c r="V60" s="13"/>
      <c r="W60" s="12">
        <v>0</v>
      </c>
      <c r="X60" s="12">
        <v>0</v>
      </c>
      <c r="Y60" s="12">
        <v>0</v>
      </c>
      <c r="Z60" s="12">
        <v>0</v>
      </c>
      <c r="AA60" s="13"/>
      <c r="AB60" s="12">
        <v>0</v>
      </c>
      <c r="AC60" s="12">
        <v>0</v>
      </c>
      <c r="AD60" s="12">
        <v>0</v>
      </c>
      <c r="AE60" s="12">
        <v>0</v>
      </c>
      <c r="AF60" s="13"/>
      <c r="AG60" s="12">
        <v>0</v>
      </c>
      <c r="AH60" s="12">
        <v>0</v>
      </c>
      <c r="AI60" s="12">
        <v>0</v>
      </c>
      <c r="AJ60" s="12">
        <v>0</v>
      </c>
      <c r="AK60" s="13"/>
      <c r="AL60" s="12">
        <v>0</v>
      </c>
      <c r="AM60" s="12">
        <v>0</v>
      </c>
      <c r="AN60" s="12">
        <v>0</v>
      </c>
      <c r="AO60" s="12">
        <v>0</v>
      </c>
      <c r="AP60" s="13"/>
      <c r="AQ60" s="12">
        <v>0</v>
      </c>
      <c r="AR60" s="12">
        <v>0</v>
      </c>
      <c r="AS60" s="12">
        <v>0</v>
      </c>
      <c r="AT60" s="12">
        <v>0</v>
      </c>
      <c r="AU60" s="13"/>
      <c r="AV60" s="12">
        <v>0</v>
      </c>
      <c r="AW60" s="12">
        <v>0</v>
      </c>
      <c r="AX60" s="12">
        <v>0</v>
      </c>
      <c r="AY60" s="12">
        <v>0</v>
      </c>
      <c r="AZ60" s="13"/>
      <c r="BA60" s="107">
        <v>0</v>
      </c>
      <c r="BB60" s="107">
        <v>0</v>
      </c>
      <c r="BC60" s="12">
        <v>0</v>
      </c>
      <c r="BD60" s="12">
        <v>0</v>
      </c>
      <c r="BE60" s="13"/>
      <c r="BF60" s="12">
        <v>0</v>
      </c>
      <c r="BG60" s="12">
        <v>0</v>
      </c>
      <c r="BH60" s="12">
        <v>0</v>
      </c>
      <c r="BI60" s="12">
        <v>0</v>
      </c>
      <c r="BJ60" s="13"/>
      <c r="BK60" s="12">
        <v>0</v>
      </c>
      <c r="BL60" s="12">
        <v>0</v>
      </c>
      <c r="BM60" s="12">
        <v>0</v>
      </c>
      <c r="BN60" s="12">
        <v>0</v>
      </c>
      <c r="BO60" s="13"/>
      <c r="BP60" s="12">
        <v>0</v>
      </c>
      <c r="BQ60" s="12">
        <v>0</v>
      </c>
      <c r="BR60" s="12">
        <v>0</v>
      </c>
      <c r="BS60" s="12">
        <v>0</v>
      </c>
      <c r="BT60" s="13"/>
      <c r="BU60" s="12">
        <v>0</v>
      </c>
      <c r="BV60" s="12">
        <v>0</v>
      </c>
      <c r="BW60" s="12">
        <v>0</v>
      </c>
      <c r="BX60" s="12">
        <v>0</v>
      </c>
      <c r="BY60" s="13"/>
    </row>
    <row r="61" spans="1:77" hidden="1">
      <c r="A61" s="10">
        <v>55</v>
      </c>
      <c r="B61" s="14" t="s">
        <v>1295</v>
      </c>
      <c r="C61" s="12">
        <v>0</v>
      </c>
      <c r="D61" s="12">
        <v>0</v>
      </c>
      <c r="E61" s="12">
        <v>0</v>
      </c>
      <c r="F61" s="12">
        <v>0</v>
      </c>
      <c r="G61" s="13"/>
      <c r="H61" s="12">
        <v>0</v>
      </c>
      <c r="I61" s="12">
        <v>0</v>
      </c>
      <c r="J61" s="12">
        <v>0</v>
      </c>
      <c r="K61" s="12">
        <v>0</v>
      </c>
      <c r="L61" s="13"/>
      <c r="M61" s="12">
        <v>0</v>
      </c>
      <c r="N61" s="12">
        <v>0</v>
      </c>
      <c r="O61" s="12">
        <v>0</v>
      </c>
      <c r="P61" s="12">
        <v>0</v>
      </c>
      <c r="Q61" s="13"/>
      <c r="R61" s="12">
        <v>0</v>
      </c>
      <c r="S61" s="12">
        <v>0</v>
      </c>
      <c r="T61" s="12">
        <v>0</v>
      </c>
      <c r="U61" s="12">
        <v>0</v>
      </c>
      <c r="V61" s="13"/>
      <c r="W61" s="12">
        <v>0</v>
      </c>
      <c r="X61" s="12">
        <v>0</v>
      </c>
      <c r="Y61" s="12">
        <v>0</v>
      </c>
      <c r="Z61" s="12">
        <v>0</v>
      </c>
      <c r="AA61" s="13"/>
      <c r="AB61" s="12">
        <v>0</v>
      </c>
      <c r="AC61" s="12">
        <v>0</v>
      </c>
      <c r="AD61" s="12">
        <v>0</v>
      </c>
      <c r="AE61" s="12">
        <v>0</v>
      </c>
      <c r="AF61" s="13"/>
      <c r="AG61" s="12">
        <v>0</v>
      </c>
      <c r="AH61" s="12">
        <v>0</v>
      </c>
      <c r="AI61" s="12">
        <v>0</v>
      </c>
      <c r="AJ61" s="12">
        <v>0</v>
      </c>
      <c r="AK61" s="13"/>
      <c r="AL61" s="12">
        <v>0</v>
      </c>
      <c r="AM61" s="12">
        <v>0</v>
      </c>
      <c r="AN61" s="12">
        <v>0</v>
      </c>
      <c r="AO61" s="12">
        <v>0</v>
      </c>
      <c r="AP61" s="13"/>
      <c r="AQ61" s="12">
        <v>0</v>
      </c>
      <c r="AR61" s="12">
        <v>0</v>
      </c>
      <c r="AS61" s="12">
        <v>0</v>
      </c>
      <c r="AT61" s="12">
        <v>0</v>
      </c>
      <c r="AU61" s="13"/>
      <c r="AV61" s="12">
        <v>0</v>
      </c>
      <c r="AW61" s="12">
        <v>0</v>
      </c>
      <c r="AX61" s="12">
        <v>0</v>
      </c>
      <c r="AY61" s="12">
        <v>0</v>
      </c>
      <c r="AZ61" s="13"/>
      <c r="BA61" s="107">
        <v>0</v>
      </c>
      <c r="BB61" s="107">
        <v>0</v>
      </c>
      <c r="BC61" s="12">
        <v>0</v>
      </c>
      <c r="BD61" s="12">
        <v>0</v>
      </c>
      <c r="BE61" s="13"/>
      <c r="BF61" s="12">
        <v>0</v>
      </c>
      <c r="BG61" s="12">
        <v>0</v>
      </c>
      <c r="BH61" s="12">
        <v>0</v>
      </c>
      <c r="BI61" s="12">
        <v>0</v>
      </c>
      <c r="BJ61" s="13"/>
      <c r="BK61" s="12">
        <v>0</v>
      </c>
      <c r="BL61" s="12">
        <v>0</v>
      </c>
      <c r="BM61" s="12">
        <v>0</v>
      </c>
      <c r="BN61" s="12">
        <v>0</v>
      </c>
      <c r="BO61" s="13"/>
      <c r="BP61" s="12">
        <v>0</v>
      </c>
      <c r="BQ61" s="12">
        <v>0</v>
      </c>
      <c r="BR61" s="12">
        <v>0</v>
      </c>
      <c r="BS61" s="12">
        <v>0</v>
      </c>
      <c r="BT61" s="13"/>
      <c r="BU61" s="12">
        <v>0</v>
      </c>
      <c r="BV61" s="12">
        <v>0</v>
      </c>
      <c r="BW61" s="12">
        <v>0</v>
      </c>
      <c r="BX61" s="12">
        <v>0</v>
      </c>
      <c r="BY61" s="13"/>
    </row>
    <row r="62" spans="1:77" hidden="1">
      <c r="A62" s="10">
        <v>56</v>
      </c>
      <c r="B62" s="11" t="s">
        <v>47</v>
      </c>
      <c r="C62" s="12">
        <v>0</v>
      </c>
      <c r="D62" s="12">
        <v>0</v>
      </c>
      <c r="E62" s="12">
        <v>0</v>
      </c>
      <c r="F62" s="12">
        <v>0</v>
      </c>
      <c r="G62" s="13"/>
      <c r="H62" s="12">
        <v>0</v>
      </c>
      <c r="I62" s="12">
        <v>0</v>
      </c>
      <c r="J62" s="12">
        <v>0</v>
      </c>
      <c r="K62" s="12">
        <v>0</v>
      </c>
      <c r="L62" s="13"/>
      <c r="M62" s="12">
        <v>0</v>
      </c>
      <c r="N62" s="12">
        <v>0</v>
      </c>
      <c r="O62" s="12">
        <v>0</v>
      </c>
      <c r="P62" s="12">
        <v>0</v>
      </c>
      <c r="Q62" s="13"/>
      <c r="R62" s="12">
        <v>0</v>
      </c>
      <c r="S62" s="12">
        <v>0</v>
      </c>
      <c r="T62" s="12">
        <v>0</v>
      </c>
      <c r="U62" s="12">
        <v>0</v>
      </c>
      <c r="V62" s="13"/>
      <c r="W62" s="12">
        <v>0</v>
      </c>
      <c r="X62" s="12">
        <v>0</v>
      </c>
      <c r="Y62" s="12">
        <v>0</v>
      </c>
      <c r="Z62" s="12">
        <v>0</v>
      </c>
      <c r="AA62" s="13"/>
      <c r="AB62" s="12">
        <v>0</v>
      </c>
      <c r="AC62" s="12">
        <v>0</v>
      </c>
      <c r="AD62" s="12">
        <v>0</v>
      </c>
      <c r="AE62" s="12">
        <v>0</v>
      </c>
      <c r="AF62" s="13"/>
      <c r="AG62" s="12">
        <v>0</v>
      </c>
      <c r="AH62" s="12">
        <v>0</v>
      </c>
      <c r="AI62" s="12">
        <v>0</v>
      </c>
      <c r="AJ62" s="12">
        <v>0</v>
      </c>
      <c r="AK62" s="13"/>
      <c r="AL62" s="12">
        <v>0</v>
      </c>
      <c r="AM62" s="12">
        <v>0</v>
      </c>
      <c r="AN62" s="12">
        <v>0</v>
      </c>
      <c r="AO62" s="12">
        <v>0</v>
      </c>
      <c r="AP62" s="13"/>
      <c r="AQ62" s="12">
        <v>0</v>
      </c>
      <c r="AR62" s="12">
        <v>0</v>
      </c>
      <c r="AS62" s="12">
        <v>0</v>
      </c>
      <c r="AT62" s="12">
        <v>0</v>
      </c>
      <c r="AU62" s="13"/>
      <c r="AV62" s="12">
        <v>0</v>
      </c>
      <c r="AW62" s="12">
        <v>0</v>
      </c>
      <c r="AX62" s="12">
        <v>0</v>
      </c>
      <c r="AY62" s="12">
        <v>0</v>
      </c>
      <c r="AZ62" s="13"/>
      <c r="BA62" s="107">
        <v>0</v>
      </c>
      <c r="BB62" s="107">
        <v>0</v>
      </c>
      <c r="BC62" s="12">
        <v>0</v>
      </c>
      <c r="BD62" s="12">
        <v>0</v>
      </c>
      <c r="BE62" s="13"/>
      <c r="BF62" s="12">
        <v>0</v>
      </c>
      <c r="BG62" s="12">
        <v>0</v>
      </c>
      <c r="BH62" s="12">
        <v>0</v>
      </c>
      <c r="BI62" s="12">
        <v>0</v>
      </c>
      <c r="BJ62" s="13"/>
      <c r="BK62" s="12">
        <v>0</v>
      </c>
      <c r="BL62" s="12">
        <v>0</v>
      </c>
      <c r="BM62" s="12">
        <v>0</v>
      </c>
      <c r="BN62" s="12">
        <v>0</v>
      </c>
      <c r="BO62" s="13"/>
      <c r="BP62" s="12">
        <v>0</v>
      </c>
      <c r="BQ62" s="12">
        <v>0</v>
      </c>
      <c r="BR62" s="12">
        <v>0</v>
      </c>
      <c r="BS62" s="12">
        <v>0</v>
      </c>
      <c r="BT62" s="13"/>
      <c r="BU62" s="12">
        <v>0</v>
      </c>
      <c r="BV62" s="12">
        <v>0</v>
      </c>
      <c r="BW62" s="12">
        <v>0</v>
      </c>
      <c r="BX62" s="12">
        <v>0</v>
      </c>
      <c r="BY62" s="13"/>
    </row>
    <row r="63" spans="1:77" hidden="1">
      <c r="A63" s="10">
        <v>57</v>
      </c>
      <c r="B63" s="11" t="s">
        <v>64</v>
      </c>
      <c r="C63" s="12">
        <v>0</v>
      </c>
      <c r="D63" s="12">
        <v>0</v>
      </c>
      <c r="E63" s="12">
        <v>0</v>
      </c>
      <c r="F63" s="12">
        <v>0</v>
      </c>
      <c r="G63" s="13"/>
      <c r="H63" s="12">
        <v>0</v>
      </c>
      <c r="I63" s="12">
        <v>0</v>
      </c>
      <c r="J63" s="12">
        <v>0</v>
      </c>
      <c r="K63" s="12">
        <v>0</v>
      </c>
      <c r="L63" s="13"/>
      <c r="M63" s="12">
        <v>0</v>
      </c>
      <c r="N63" s="12">
        <v>0</v>
      </c>
      <c r="O63" s="12">
        <v>0</v>
      </c>
      <c r="P63" s="12">
        <v>0</v>
      </c>
      <c r="Q63" s="13"/>
      <c r="R63" s="12">
        <v>0</v>
      </c>
      <c r="S63" s="12">
        <v>0</v>
      </c>
      <c r="T63" s="12">
        <v>0</v>
      </c>
      <c r="U63" s="12">
        <v>0</v>
      </c>
      <c r="V63" s="13"/>
      <c r="W63" s="12">
        <v>0</v>
      </c>
      <c r="X63" s="12">
        <v>0</v>
      </c>
      <c r="Y63" s="12">
        <v>0</v>
      </c>
      <c r="Z63" s="12">
        <v>0</v>
      </c>
      <c r="AA63" s="13"/>
      <c r="AB63" s="12">
        <v>0</v>
      </c>
      <c r="AC63" s="12">
        <v>0</v>
      </c>
      <c r="AD63" s="12">
        <v>0</v>
      </c>
      <c r="AE63" s="12">
        <v>0</v>
      </c>
      <c r="AF63" s="13"/>
      <c r="AG63" s="12">
        <v>0</v>
      </c>
      <c r="AH63" s="12">
        <v>0</v>
      </c>
      <c r="AI63" s="12">
        <v>0</v>
      </c>
      <c r="AJ63" s="12">
        <v>0</v>
      </c>
      <c r="AK63" s="13"/>
      <c r="AL63" s="12">
        <v>0</v>
      </c>
      <c r="AM63" s="12">
        <v>0</v>
      </c>
      <c r="AN63" s="12">
        <v>0</v>
      </c>
      <c r="AO63" s="12">
        <v>0</v>
      </c>
      <c r="AP63" s="13"/>
      <c r="AQ63" s="12">
        <v>0</v>
      </c>
      <c r="AR63" s="12">
        <v>0</v>
      </c>
      <c r="AS63" s="12">
        <v>0</v>
      </c>
      <c r="AT63" s="12">
        <v>0</v>
      </c>
      <c r="AU63" s="13"/>
      <c r="AV63" s="12">
        <v>0</v>
      </c>
      <c r="AW63" s="12">
        <v>0</v>
      </c>
      <c r="AX63" s="12">
        <v>0</v>
      </c>
      <c r="AY63" s="12">
        <v>0</v>
      </c>
      <c r="AZ63" s="13"/>
      <c r="BA63" s="107">
        <v>0</v>
      </c>
      <c r="BB63" s="107">
        <v>0</v>
      </c>
      <c r="BC63" s="12">
        <v>0</v>
      </c>
      <c r="BD63" s="12">
        <v>0</v>
      </c>
      <c r="BE63" s="13"/>
      <c r="BF63" s="12">
        <v>0</v>
      </c>
      <c r="BG63" s="12">
        <v>0</v>
      </c>
      <c r="BH63" s="12">
        <v>0</v>
      </c>
      <c r="BI63" s="12">
        <v>0</v>
      </c>
      <c r="BJ63" s="13"/>
      <c r="BK63" s="12">
        <v>0</v>
      </c>
      <c r="BL63" s="12">
        <v>0</v>
      </c>
      <c r="BM63" s="12">
        <v>0</v>
      </c>
      <c r="BN63" s="12">
        <v>0</v>
      </c>
      <c r="BO63" s="13"/>
      <c r="BP63" s="12">
        <v>0</v>
      </c>
      <c r="BQ63" s="12">
        <v>0</v>
      </c>
      <c r="BR63" s="12">
        <v>0</v>
      </c>
      <c r="BS63" s="12">
        <v>0</v>
      </c>
      <c r="BT63" s="13"/>
      <c r="BU63" s="12">
        <v>0</v>
      </c>
      <c r="BV63" s="12">
        <v>0</v>
      </c>
      <c r="BW63" s="12">
        <v>0</v>
      </c>
      <c r="BX63" s="12">
        <v>0</v>
      </c>
      <c r="BY63" s="13"/>
    </row>
    <row r="64" spans="1:77" hidden="1">
      <c r="A64" s="10">
        <v>58</v>
      </c>
      <c r="B64" s="11" t="s">
        <v>48</v>
      </c>
      <c r="C64" s="12">
        <v>0</v>
      </c>
      <c r="D64" s="12">
        <v>0</v>
      </c>
      <c r="E64" s="12">
        <v>0</v>
      </c>
      <c r="F64" s="12">
        <v>0</v>
      </c>
      <c r="G64" s="13"/>
      <c r="H64" s="12">
        <v>0</v>
      </c>
      <c r="I64" s="12">
        <v>0</v>
      </c>
      <c r="J64" s="12">
        <v>0</v>
      </c>
      <c r="K64" s="12">
        <v>0</v>
      </c>
      <c r="L64" s="13"/>
      <c r="M64" s="12">
        <v>0</v>
      </c>
      <c r="N64" s="12">
        <v>0</v>
      </c>
      <c r="O64" s="12">
        <v>0</v>
      </c>
      <c r="P64" s="12">
        <v>0</v>
      </c>
      <c r="Q64" s="13"/>
      <c r="R64" s="12">
        <v>0</v>
      </c>
      <c r="S64" s="12">
        <v>0</v>
      </c>
      <c r="T64" s="12">
        <v>0</v>
      </c>
      <c r="U64" s="12">
        <v>0</v>
      </c>
      <c r="V64" s="13"/>
      <c r="W64" s="12">
        <v>0</v>
      </c>
      <c r="X64" s="12">
        <v>0</v>
      </c>
      <c r="Y64" s="12">
        <v>0</v>
      </c>
      <c r="Z64" s="12">
        <v>0</v>
      </c>
      <c r="AA64" s="13"/>
      <c r="AB64" s="12">
        <v>0</v>
      </c>
      <c r="AC64" s="12">
        <v>0</v>
      </c>
      <c r="AD64" s="12">
        <v>0</v>
      </c>
      <c r="AE64" s="12">
        <v>0</v>
      </c>
      <c r="AF64" s="13"/>
      <c r="AG64" s="12">
        <v>0</v>
      </c>
      <c r="AH64" s="12">
        <v>0</v>
      </c>
      <c r="AI64" s="12">
        <v>0</v>
      </c>
      <c r="AJ64" s="12">
        <v>0</v>
      </c>
      <c r="AK64" s="13"/>
      <c r="AL64" s="12">
        <v>0</v>
      </c>
      <c r="AM64" s="12">
        <v>0</v>
      </c>
      <c r="AN64" s="12">
        <v>0</v>
      </c>
      <c r="AO64" s="12">
        <v>0</v>
      </c>
      <c r="AP64" s="13"/>
      <c r="AQ64" s="12">
        <v>0</v>
      </c>
      <c r="AR64" s="12">
        <v>0</v>
      </c>
      <c r="AS64" s="12">
        <v>0</v>
      </c>
      <c r="AT64" s="12">
        <v>0</v>
      </c>
      <c r="AU64" s="13"/>
      <c r="AV64" s="12">
        <v>0</v>
      </c>
      <c r="AW64" s="12">
        <v>0</v>
      </c>
      <c r="AX64" s="12">
        <v>0</v>
      </c>
      <c r="AY64" s="12">
        <v>0</v>
      </c>
      <c r="AZ64" s="13"/>
      <c r="BA64" s="104">
        <v>0</v>
      </c>
      <c r="BB64" s="12">
        <v>0</v>
      </c>
      <c r="BC64" s="12">
        <v>0</v>
      </c>
      <c r="BD64" s="12">
        <v>0</v>
      </c>
      <c r="BE64" s="13"/>
      <c r="BF64" s="12">
        <v>0</v>
      </c>
      <c r="BG64" s="12">
        <v>0</v>
      </c>
      <c r="BH64" s="12">
        <v>0</v>
      </c>
      <c r="BI64" s="12">
        <v>0</v>
      </c>
      <c r="BJ64" s="13"/>
      <c r="BK64" s="12">
        <v>0</v>
      </c>
      <c r="BL64" s="12">
        <v>0</v>
      </c>
      <c r="BM64" s="12">
        <v>0</v>
      </c>
      <c r="BN64" s="12">
        <v>0</v>
      </c>
      <c r="BO64" s="13"/>
      <c r="BP64" s="12">
        <v>0</v>
      </c>
      <c r="BQ64" s="12">
        <v>0</v>
      </c>
      <c r="BR64" s="12">
        <v>0</v>
      </c>
      <c r="BS64" s="12">
        <v>0</v>
      </c>
      <c r="BT64" s="13"/>
      <c r="BU64" s="12">
        <v>0</v>
      </c>
      <c r="BV64" s="12">
        <v>0</v>
      </c>
      <c r="BW64" s="12">
        <v>0</v>
      </c>
      <c r="BX64" s="12">
        <v>0</v>
      </c>
      <c r="BY64" s="13"/>
    </row>
    <row r="65" spans="1:77" hidden="1">
      <c r="A65" s="10">
        <v>59</v>
      </c>
      <c r="B65" s="11" t="s">
        <v>65</v>
      </c>
      <c r="C65" s="12">
        <v>0</v>
      </c>
      <c r="D65" s="12">
        <v>0</v>
      </c>
      <c r="E65" s="12">
        <v>0</v>
      </c>
      <c r="F65" s="12">
        <v>0</v>
      </c>
      <c r="G65" s="13"/>
      <c r="H65" s="12">
        <v>0</v>
      </c>
      <c r="I65" s="12">
        <v>0</v>
      </c>
      <c r="J65" s="12">
        <v>0</v>
      </c>
      <c r="K65" s="12">
        <v>0</v>
      </c>
      <c r="L65" s="13"/>
      <c r="M65" s="12">
        <v>0</v>
      </c>
      <c r="N65" s="12">
        <v>0</v>
      </c>
      <c r="O65" s="12">
        <v>0</v>
      </c>
      <c r="P65" s="12">
        <v>0</v>
      </c>
      <c r="Q65" s="13"/>
      <c r="R65" s="12">
        <v>0</v>
      </c>
      <c r="S65" s="12">
        <v>0</v>
      </c>
      <c r="T65" s="12">
        <v>0</v>
      </c>
      <c r="U65" s="12">
        <v>0</v>
      </c>
      <c r="V65" s="13"/>
      <c r="W65" s="12">
        <v>0</v>
      </c>
      <c r="X65" s="12">
        <v>0</v>
      </c>
      <c r="Y65" s="12">
        <v>0</v>
      </c>
      <c r="Z65" s="12">
        <v>0</v>
      </c>
      <c r="AA65" s="13"/>
      <c r="AB65" s="12">
        <v>0</v>
      </c>
      <c r="AC65" s="12">
        <v>0</v>
      </c>
      <c r="AD65" s="12">
        <v>0</v>
      </c>
      <c r="AE65" s="12">
        <v>0</v>
      </c>
      <c r="AF65" s="13"/>
      <c r="AG65" s="12">
        <v>0</v>
      </c>
      <c r="AH65" s="12">
        <v>0</v>
      </c>
      <c r="AI65" s="12">
        <v>0</v>
      </c>
      <c r="AJ65" s="12">
        <v>0</v>
      </c>
      <c r="AK65" s="13"/>
      <c r="AL65" s="12">
        <v>0</v>
      </c>
      <c r="AM65" s="12">
        <v>0</v>
      </c>
      <c r="AN65" s="12">
        <v>0</v>
      </c>
      <c r="AO65" s="12">
        <v>0</v>
      </c>
      <c r="AP65" s="13"/>
      <c r="AQ65" s="12">
        <v>0</v>
      </c>
      <c r="AR65" s="12">
        <v>0</v>
      </c>
      <c r="AS65" s="12">
        <v>0</v>
      </c>
      <c r="AT65" s="12">
        <v>0</v>
      </c>
      <c r="AU65" s="13"/>
      <c r="AV65" s="12">
        <v>0</v>
      </c>
      <c r="AW65" s="12">
        <v>0</v>
      </c>
      <c r="AX65" s="12">
        <v>0</v>
      </c>
      <c r="AY65" s="12">
        <v>0</v>
      </c>
      <c r="AZ65" s="13"/>
      <c r="BA65" s="104">
        <v>0</v>
      </c>
      <c r="BB65" s="12">
        <v>0</v>
      </c>
      <c r="BC65" s="12">
        <v>0</v>
      </c>
      <c r="BD65" s="12">
        <v>0</v>
      </c>
      <c r="BE65" s="13"/>
      <c r="BF65" s="12">
        <v>0</v>
      </c>
      <c r="BG65" s="12">
        <v>0</v>
      </c>
      <c r="BH65" s="12">
        <v>0</v>
      </c>
      <c r="BI65" s="12">
        <v>0</v>
      </c>
      <c r="BJ65" s="13"/>
      <c r="BK65" s="12">
        <v>0</v>
      </c>
      <c r="BL65" s="12">
        <v>0</v>
      </c>
      <c r="BM65" s="12">
        <v>0</v>
      </c>
      <c r="BN65" s="12">
        <v>0</v>
      </c>
      <c r="BO65" s="13"/>
      <c r="BP65" s="12">
        <v>0</v>
      </c>
      <c r="BQ65" s="12">
        <v>0</v>
      </c>
      <c r="BR65" s="12">
        <v>0</v>
      </c>
      <c r="BS65" s="12">
        <v>0</v>
      </c>
      <c r="BT65" s="13"/>
      <c r="BU65" s="12">
        <v>0</v>
      </c>
      <c r="BV65" s="12">
        <v>0</v>
      </c>
      <c r="BW65" s="12">
        <v>0</v>
      </c>
      <c r="BX65" s="12">
        <v>0</v>
      </c>
      <c r="BY65" s="13"/>
    </row>
    <row r="66" spans="1:77" hidden="1">
      <c r="A66" s="10">
        <v>60</v>
      </c>
      <c r="B66" s="11" t="s">
        <v>49</v>
      </c>
      <c r="C66" s="12">
        <v>0</v>
      </c>
      <c r="D66" s="12">
        <v>0</v>
      </c>
      <c r="E66" s="12">
        <v>0</v>
      </c>
      <c r="F66" s="12">
        <v>0</v>
      </c>
      <c r="G66" s="13"/>
      <c r="H66" s="12">
        <v>0</v>
      </c>
      <c r="I66" s="12">
        <v>0</v>
      </c>
      <c r="J66" s="12">
        <v>0</v>
      </c>
      <c r="K66" s="12">
        <v>0</v>
      </c>
      <c r="L66" s="13"/>
      <c r="M66" s="12">
        <v>0</v>
      </c>
      <c r="N66" s="12">
        <v>0</v>
      </c>
      <c r="O66" s="12">
        <v>0</v>
      </c>
      <c r="P66" s="12">
        <v>0</v>
      </c>
      <c r="Q66" s="13"/>
      <c r="R66" s="12">
        <v>0</v>
      </c>
      <c r="S66" s="12">
        <v>0</v>
      </c>
      <c r="T66" s="12">
        <v>0</v>
      </c>
      <c r="U66" s="12">
        <v>0</v>
      </c>
      <c r="V66" s="13"/>
      <c r="W66" s="12">
        <v>0</v>
      </c>
      <c r="X66" s="12">
        <v>0</v>
      </c>
      <c r="Y66" s="12">
        <v>0</v>
      </c>
      <c r="Z66" s="12">
        <v>0</v>
      </c>
      <c r="AA66" s="13"/>
      <c r="AB66" s="12">
        <v>0</v>
      </c>
      <c r="AC66" s="12">
        <v>0</v>
      </c>
      <c r="AD66" s="12">
        <v>0</v>
      </c>
      <c r="AE66" s="12">
        <v>0</v>
      </c>
      <c r="AF66" s="13"/>
      <c r="AG66" s="12">
        <v>0</v>
      </c>
      <c r="AH66" s="12">
        <v>0</v>
      </c>
      <c r="AI66" s="12">
        <v>0</v>
      </c>
      <c r="AJ66" s="12">
        <v>0</v>
      </c>
      <c r="AK66" s="13"/>
      <c r="AL66" s="12">
        <v>0</v>
      </c>
      <c r="AM66" s="12">
        <v>0</v>
      </c>
      <c r="AN66" s="12">
        <v>0</v>
      </c>
      <c r="AO66" s="12">
        <v>0</v>
      </c>
      <c r="AP66" s="13"/>
      <c r="AQ66" s="12">
        <v>0</v>
      </c>
      <c r="AR66" s="12">
        <v>0</v>
      </c>
      <c r="AS66" s="12">
        <v>0</v>
      </c>
      <c r="AT66" s="12">
        <v>0</v>
      </c>
      <c r="AU66" s="13"/>
      <c r="AV66" s="12">
        <v>0</v>
      </c>
      <c r="AW66" s="12">
        <v>0</v>
      </c>
      <c r="AX66" s="12">
        <v>0</v>
      </c>
      <c r="AY66" s="12">
        <v>0</v>
      </c>
      <c r="AZ66" s="13"/>
      <c r="BA66" s="104">
        <v>0</v>
      </c>
      <c r="BB66" s="12">
        <v>0</v>
      </c>
      <c r="BC66" s="12">
        <v>0</v>
      </c>
      <c r="BD66" s="12">
        <v>0</v>
      </c>
      <c r="BE66" s="13"/>
      <c r="BF66" s="12">
        <v>0</v>
      </c>
      <c r="BG66" s="12">
        <v>0</v>
      </c>
      <c r="BH66" s="12">
        <v>0</v>
      </c>
      <c r="BI66" s="12">
        <v>0</v>
      </c>
      <c r="BJ66" s="13"/>
      <c r="BK66" s="12">
        <v>0</v>
      </c>
      <c r="BL66" s="12">
        <v>0</v>
      </c>
      <c r="BM66" s="12">
        <v>0</v>
      </c>
      <c r="BN66" s="12">
        <v>0</v>
      </c>
      <c r="BO66" s="13"/>
      <c r="BP66" s="12">
        <v>0</v>
      </c>
      <c r="BQ66" s="12">
        <v>0</v>
      </c>
      <c r="BR66" s="12">
        <v>0</v>
      </c>
      <c r="BS66" s="12">
        <v>0</v>
      </c>
      <c r="BT66" s="13"/>
      <c r="BU66" s="12">
        <v>0</v>
      </c>
      <c r="BV66" s="12">
        <v>0</v>
      </c>
      <c r="BW66" s="12">
        <v>0</v>
      </c>
      <c r="BX66" s="12">
        <v>0</v>
      </c>
      <c r="BY66" s="13"/>
    </row>
    <row r="67" spans="1:77" hidden="1">
      <c r="A67" s="10">
        <v>61</v>
      </c>
      <c r="B67" s="11" t="s">
        <v>50</v>
      </c>
      <c r="C67" s="12">
        <v>0</v>
      </c>
      <c r="D67" s="12">
        <v>0</v>
      </c>
      <c r="E67" s="12">
        <v>0</v>
      </c>
      <c r="F67" s="12">
        <v>0</v>
      </c>
      <c r="G67" s="13"/>
      <c r="H67" s="12">
        <v>0</v>
      </c>
      <c r="I67" s="12">
        <v>0</v>
      </c>
      <c r="J67" s="12">
        <v>0</v>
      </c>
      <c r="K67" s="12">
        <v>0</v>
      </c>
      <c r="L67" s="13"/>
      <c r="M67" s="12">
        <v>0</v>
      </c>
      <c r="N67" s="12">
        <v>0</v>
      </c>
      <c r="O67" s="12">
        <v>0</v>
      </c>
      <c r="P67" s="12">
        <v>0</v>
      </c>
      <c r="Q67" s="13"/>
      <c r="R67" s="12">
        <v>0</v>
      </c>
      <c r="S67" s="12">
        <v>0</v>
      </c>
      <c r="T67" s="12">
        <v>0</v>
      </c>
      <c r="U67" s="12">
        <v>0</v>
      </c>
      <c r="V67" s="13"/>
      <c r="W67" s="12">
        <v>0</v>
      </c>
      <c r="X67" s="12">
        <v>0</v>
      </c>
      <c r="Y67" s="12">
        <v>0</v>
      </c>
      <c r="Z67" s="12">
        <v>0</v>
      </c>
      <c r="AA67" s="13"/>
      <c r="AB67" s="12">
        <v>0</v>
      </c>
      <c r="AC67" s="12">
        <v>0</v>
      </c>
      <c r="AD67" s="12">
        <v>0</v>
      </c>
      <c r="AE67" s="12">
        <v>0</v>
      </c>
      <c r="AF67" s="13"/>
      <c r="AG67" s="12">
        <v>0</v>
      </c>
      <c r="AH67" s="12">
        <v>0</v>
      </c>
      <c r="AI67" s="12">
        <v>0</v>
      </c>
      <c r="AJ67" s="12">
        <v>0</v>
      </c>
      <c r="AK67" s="13"/>
      <c r="AL67" s="12">
        <v>0</v>
      </c>
      <c r="AM67" s="12">
        <v>0</v>
      </c>
      <c r="AN67" s="12">
        <v>0</v>
      </c>
      <c r="AO67" s="12">
        <v>0</v>
      </c>
      <c r="AP67" s="13"/>
      <c r="AQ67" s="12">
        <v>0</v>
      </c>
      <c r="AR67" s="12">
        <v>0</v>
      </c>
      <c r="AS67" s="12">
        <v>0</v>
      </c>
      <c r="AT67" s="12">
        <v>0</v>
      </c>
      <c r="AU67" s="13"/>
      <c r="AV67" s="12">
        <v>0</v>
      </c>
      <c r="AW67" s="12">
        <v>0</v>
      </c>
      <c r="AX67" s="12">
        <v>0</v>
      </c>
      <c r="AY67" s="12">
        <v>0</v>
      </c>
      <c r="AZ67" s="13"/>
      <c r="BA67" s="104">
        <v>0</v>
      </c>
      <c r="BB67" s="12">
        <v>0</v>
      </c>
      <c r="BC67" s="12">
        <v>0</v>
      </c>
      <c r="BD67" s="12">
        <v>0</v>
      </c>
      <c r="BE67" s="13"/>
      <c r="BF67" s="12">
        <v>0</v>
      </c>
      <c r="BG67" s="12">
        <v>0</v>
      </c>
      <c r="BH67" s="12">
        <v>0</v>
      </c>
      <c r="BI67" s="12">
        <v>0</v>
      </c>
      <c r="BJ67" s="13"/>
      <c r="BK67" s="12">
        <v>0</v>
      </c>
      <c r="BL67" s="12">
        <v>0</v>
      </c>
      <c r="BM67" s="12">
        <v>0</v>
      </c>
      <c r="BN67" s="12">
        <v>0</v>
      </c>
      <c r="BO67" s="13"/>
      <c r="BP67" s="12">
        <v>0</v>
      </c>
      <c r="BQ67" s="12">
        <v>0</v>
      </c>
      <c r="BR67" s="12">
        <v>0</v>
      </c>
      <c r="BS67" s="12">
        <v>0</v>
      </c>
      <c r="BT67" s="13"/>
      <c r="BU67" s="12">
        <v>0</v>
      </c>
      <c r="BV67" s="12">
        <v>0</v>
      </c>
      <c r="BW67" s="12">
        <v>0</v>
      </c>
      <c r="BX67" s="12">
        <v>0</v>
      </c>
      <c r="BY67" s="13"/>
    </row>
    <row r="68" spans="1:77" ht="31.5" hidden="1">
      <c r="A68" s="10">
        <v>62</v>
      </c>
      <c r="B68" s="14" t="s">
        <v>51</v>
      </c>
      <c r="C68" s="12">
        <v>0</v>
      </c>
      <c r="D68" s="12">
        <v>0</v>
      </c>
      <c r="E68" s="12">
        <v>0</v>
      </c>
      <c r="F68" s="12">
        <v>0</v>
      </c>
      <c r="G68" s="13"/>
      <c r="H68" s="12">
        <v>0</v>
      </c>
      <c r="I68" s="12">
        <v>0</v>
      </c>
      <c r="J68" s="12">
        <v>0</v>
      </c>
      <c r="K68" s="12">
        <v>0</v>
      </c>
      <c r="L68" s="13"/>
      <c r="M68" s="12">
        <v>0</v>
      </c>
      <c r="N68" s="12">
        <v>0</v>
      </c>
      <c r="O68" s="12">
        <v>0</v>
      </c>
      <c r="P68" s="12">
        <v>0</v>
      </c>
      <c r="Q68" s="13"/>
      <c r="R68" s="12">
        <v>0</v>
      </c>
      <c r="S68" s="12">
        <v>0</v>
      </c>
      <c r="T68" s="12">
        <v>0</v>
      </c>
      <c r="U68" s="12">
        <v>0</v>
      </c>
      <c r="V68" s="13"/>
      <c r="W68" s="12">
        <v>0</v>
      </c>
      <c r="X68" s="12">
        <v>0</v>
      </c>
      <c r="Y68" s="12">
        <v>0</v>
      </c>
      <c r="Z68" s="12">
        <v>0</v>
      </c>
      <c r="AA68" s="13"/>
      <c r="AB68" s="12">
        <v>0</v>
      </c>
      <c r="AC68" s="12">
        <v>0</v>
      </c>
      <c r="AD68" s="12">
        <v>0</v>
      </c>
      <c r="AE68" s="12">
        <v>0</v>
      </c>
      <c r="AF68" s="13"/>
      <c r="AG68" s="12">
        <v>0</v>
      </c>
      <c r="AH68" s="12">
        <v>0</v>
      </c>
      <c r="AI68" s="12">
        <v>0</v>
      </c>
      <c r="AJ68" s="12">
        <v>0</v>
      </c>
      <c r="AK68" s="13"/>
      <c r="AL68" s="12">
        <v>0</v>
      </c>
      <c r="AM68" s="12">
        <v>0</v>
      </c>
      <c r="AN68" s="12">
        <v>0</v>
      </c>
      <c r="AO68" s="12">
        <v>0</v>
      </c>
      <c r="AP68" s="13"/>
      <c r="AQ68" s="12">
        <v>0</v>
      </c>
      <c r="AR68" s="12">
        <v>0</v>
      </c>
      <c r="AS68" s="12">
        <v>0</v>
      </c>
      <c r="AT68" s="12">
        <v>0</v>
      </c>
      <c r="AU68" s="13"/>
      <c r="AV68" s="12">
        <v>0</v>
      </c>
      <c r="AW68" s="12">
        <v>0</v>
      </c>
      <c r="AX68" s="12">
        <v>0</v>
      </c>
      <c r="AY68" s="12">
        <v>0</v>
      </c>
      <c r="AZ68" s="13"/>
      <c r="BA68" s="104">
        <v>0</v>
      </c>
      <c r="BB68" s="12">
        <v>0</v>
      </c>
      <c r="BC68" s="12">
        <v>0</v>
      </c>
      <c r="BD68" s="12">
        <v>0</v>
      </c>
      <c r="BE68" s="13"/>
      <c r="BF68" s="12">
        <v>0</v>
      </c>
      <c r="BG68" s="12">
        <v>0</v>
      </c>
      <c r="BH68" s="12">
        <v>0</v>
      </c>
      <c r="BI68" s="12">
        <v>0</v>
      </c>
      <c r="BJ68" s="13"/>
      <c r="BK68" s="12">
        <v>0</v>
      </c>
      <c r="BL68" s="12">
        <v>0</v>
      </c>
      <c r="BM68" s="12">
        <v>0</v>
      </c>
      <c r="BN68" s="12">
        <v>0</v>
      </c>
      <c r="BO68" s="13"/>
      <c r="BP68" s="12">
        <v>0</v>
      </c>
      <c r="BQ68" s="12">
        <v>0</v>
      </c>
      <c r="BR68" s="12">
        <v>0</v>
      </c>
      <c r="BS68" s="12">
        <v>0</v>
      </c>
      <c r="BT68" s="13"/>
      <c r="BU68" s="12">
        <v>0</v>
      </c>
      <c r="BV68" s="12">
        <v>0</v>
      </c>
      <c r="BW68" s="12">
        <v>0</v>
      </c>
      <c r="BX68" s="12">
        <v>0</v>
      </c>
      <c r="BY68" s="13"/>
    </row>
    <row r="69" spans="1:77" hidden="1">
      <c r="A69" s="205" t="s">
        <v>52</v>
      </c>
      <c r="B69" s="205"/>
      <c r="C69" s="15">
        <v>161</v>
      </c>
      <c r="D69" s="15">
        <v>322000</v>
      </c>
      <c r="E69" s="15">
        <v>0</v>
      </c>
      <c r="F69" s="15">
        <v>322000</v>
      </c>
      <c r="G69" s="13"/>
      <c r="H69" s="15">
        <v>190</v>
      </c>
      <c r="I69" s="15">
        <v>3420000</v>
      </c>
      <c r="J69" s="15">
        <v>0</v>
      </c>
      <c r="K69" s="15">
        <v>3420000</v>
      </c>
      <c r="L69" s="13"/>
      <c r="M69" s="15">
        <v>0</v>
      </c>
      <c r="N69" s="15">
        <v>0</v>
      </c>
      <c r="O69" s="15">
        <v>0</v>
      </c>
      <c r="P69" s="15">
        <v>0</v>
      </c>
      <c r="Q69" s="13"/>
      <c r="R69" s="15">
        <v>50</v>
      </c>
      <c r="S69" s="15">
        <v>700000</v>
      </c>
      <c r="T69" s="15">
        <v>0</v>
      </c>
      <c r="U69" s="15">
        <v>700000</v>
      </c>
      <c r="V69" s="13"/>
      <c r="W69" s="15">
        <v>0</v>
      </c>
      <c r="X69" s="15">
        <v>0</v>
      </c>
      <c r="Y69" s="15">
        <v>0</v>
      </c>
      <c r="Z69" s="15">
        <v>0</v>
      </c>
      <c r="AA69" s="13"/>
      <c r="AB69" s="15">
        <v>1678</v>
      </c>
      <c r="AC69" s="15">
        <v>4176800</v>
      </c>
      <c r="AD69" s="15">
        <v>0</v>
      </c>
      <c r="AE69" s="15">
        <v>4176800</v>
      </c>
      <c r="AF69" s="13"/>
      <c r="AG69" s="15">
        <v>104</v>
      </c>
      <c r="AH69" s="15">
        <v>10350000</v>
      </c>
      <c r="AI69" s="15">
        <v>0</v>
      </c>
      <c r="AJ69" s="15">
        <v>10350000</v>
      </c>
      <c r="AK69" s="13"/>
      <c r="AL69" s="15">
        <v>0</v>
      </c>
      <c r="AM69" s="15">
        <v>50049999.999999993</v>
      </c>
      <c r="AN69" s="15">
        <v>0</v>
      </c>
      <c r="AO69" s="15">
        <v>50049999.999999993</v>
      </c>
      <c r="AP69" s="13"/>
      <c r="AQ69" s="15">
        <v>0</v>
      </c>
      <c r="AR69" s="15">
        <v>0</v>
      </c>
      <c r="AS69" s="15">
        <v>0</v>
      </c>
      <c r="AT69" s="15">
        <v>0</v>
      </c>
      <c r="AU69" s="13"/>
      <c r="AV69" s="15">
        <v>97</v>
      </c>
      <c r="AW69" s="15">
        <v>9991000</v>
      </c>
      <c r="AX69" s="15">
        <v>0</v>
      </c>
      <c r="AY69" s="15">
        <v>9991000</v>
      </c>
      <c r="AZ69" s="13"/>
      <c r="BA69" s="15">
        <v>0</v>
      </c>
      <c r="BB69" s="15">
        <v>0</v>
      </c>
      <c r="BC69" s="15">
        <v>0</v>
      </c>
      <c r="BD69" s="15">
        <v>0</v>
      </c>
      <c r="BE69" s="13"/>
      <c r="BF69" s="15">
        <v>0</v>
      </c>
      <c r="BG69" s="15">
        <v>0</v>
      </c>
      <c r="BH69" s="15">
        <v>0</v>
      </c>
      <c r="BI69" s="15">
        <v>0</v>
      </c>
      <c r="BJ69" s="13"/>
      <c r="BK69" s="15">
        <v>0</v>
      </c>
      <c r="BL69" s="15">
        <v>0</v>
      </c>
      <c r="BM69" s="15">
        <v>0</v>
      </c>
      <c r="BN69" s="15">
        <v>0</v>
      </c>
      <c r="BO69" s="13"/>
      <c r="BP69" s="15">
        <v>0</v>
      </c>
      <c r="BQ69" s="15">
        <v>0</v>
      </c>
      <c r="BR69" s="15">
        <v>0</v>
      </c>
      <c r="BS69" s="15">
        <v>0</v>
      </c>
      <c r="BT69" s="13"/>
      <c r="BU69" s="15">
        <v>0</v>
      </c>
      <c r="BV69" s="15">
        <v>79009800</v>
      </c>
      <c r="BW69" s="15">
        <v>0</v>
      </c>
      <c r="BX69" s="15">
        <v>79009800</v>
      </c>
      <c r="BY69" s="13"/>
    </row>
    <row r="70" spans="1:77" hidden="1">
      <c r="A70" s="206" t="s">
        <v>53</v>
      </c>
      <c r="B70" s="206"/>
      <c r="C70" s="16">
        <v>0</v>
      </c>
      <c r="D70" s="16">
        <v>0</v>
      </c>
      <c r="E70" s="16">
        <v>0</v>
      </c>
      <c r="F70" s="16">
        <v>0</v>
      </c>
      <c r="G70" s="13"/>
      <c r="H70" s="16">
        <v>30</v>
      </c>
      <c r="I70" s="16">
        <v>540000</v>
      </c>
      <c r="J70" s="16">
        <v>0</v>
      </c>
      <c r="K70" s="16">
        <v>540000</v>
      </c>
      <c r="L70" s="13"/>
      <c r="M70" s="16">
        <v>0</v>
      </c>
      <c r="N70" s="16">
        <v>6498000</v>
      </c>
      <c r="O70" s="16">
        <v>0</v>
      </c>
      <c r="P70" s="16">
        <v>6498000</v>
      </c>
      <c r="Q70" s="13"/>
      <c r="R70" s="16">
        <v>25</v>
      </c>
      <c r="S70" s="16">
        <v>2800000</v>
      </c>
      <c r="T70" s="16">
        <v>0</v>
      </c>
      <c r="U70" s="16">
        <v>2800000</v>
      </c>
      <c r="V70" s="13"/>
      <c r="W70" s="16">
        <v>0</v>
      </c>
      <c r="X70" s="16">
        <v>3000000</v>
      </c>
      <c r="Y70" s="16">
        <v>0</v>
      </c>
      <c r="Z70" s="16">
        <v>3000000</v>
      </c>
      <c r="AA70" s="13"/>
      <c r="AB70" s="16">
        <v>0</v>
      </c>
      <c r="AC70" s="16">
        <v>706200</v>
      </c>
      <c r="AD70" s="16">
        <v>0</v>
      </c>
      <c r="AE70" s="16">
        <v>706200</v>
      </c>
      <c r="AF70" s="13"/>
      <c r="AG70" s="16">
        <v>8</v>
      </c>
      <c r="AH70" s="16">
        <v>11900000</v>
      </c>
      <c r="AI70" s="16">
        <v>0</v>
      </c>
      <c r="AJ70" s="16">
        <v>11900000</v>
      </c>
      <c r="AK70" s="13"/>
      <c r="AL70" s="16">
        <v>0</v>
      </c>
      <c r="AM70" s="16">
        <v>4950000.0000000075</v>
      </c>
      <c r="AN70" s="16">
        <v>0</v>
      </c>
      <c r="AO70" s="16">
        <v>4950000.0000000075</v>
      </c>
      <c r="AP70" s="13"/>
      <c r="AQ70" s="16">
        <v>0</v>
      </c>
      <c r="AR70" s="16">
        <v>1000000</v>
      </c>
      <c r="AS70" s="16">
        <v>0</v>
      </c>
      <c r="AT70" s="16">
        <v>1000000</v>
      </c>
      <c r="AU70" s="13"/>
      <c r="AV70" s="16">
        <v>0</v>
      </c>
      <c r="AW70" s="16">
        <v>9000</v>
      </c>
      <c r="AX70" s="16">
        <v>0</v>
      </c>
      <c r="AY70" s="16">
        <v>9000</v>
      </c>
      <c r="AZ70" s="13"/>
      <c r="BA70" s="16">
        <v>0</v>
      </c>
      <c r="BB70" s="16">
        <v>70900000</v>
      </c>
      <c r="BC70" s="16">
        <v>0</v>
      </c>
      <c r="BD70" s="16">
        <v>70900000</v>
      </c>
      <c r="BE70" s="13"/>
      <c r="BF70" s="16">
        <v>0</v>
      </c>
      <c r="BG70" s="16">
        <v>45000000</v>
      </c>
      <c r="BH70" s="16">
        <v>0</v>
      </c>
      <c r="BI70" s="16">
        <v>45000000</v>
      </c>
      <c r="BJ70" s="13"/>
      <c r="BK70" s="16">
        <v>0</v>
      </c>
      <c r="BL70" s="16">
        <v>0</v>
      </c>
      <c r="BM70" s="16">
        <v>0</v>
      </c>
      <c r="BN70" s="16">
        <v>0</v>
      </c>
      <c r="BO70" s="13"/>
      <c r="BP70" s="16">
        <v>0</v>
      </c>
      <c r="BQ70" s="16">
        <v>0</v>
      </c>
      <c r="BR70" s="16">
        <v>0</v>
      </c>
      <c r="BS70" s="16">
        <v>0</v>
      </c>
      <c r="BT70" s="13"/>
      <c r="BU70" s="16">
        <v>0</v>
      </c>
      <c r="BV70" s="16">
        <v>147303200</v>
      </c>
      <c r="BW70" s="16">
        <v>0</v>
      </c>
      <c r="BX70" s="16">
        <v>147303200</v>
      </c>
      <c r="BY70" s="13"/>
    </row>
    <row r="71" spans="1:77" hidden="1">
      <c r="A71" s="204" t="s">
        <v>54</v>
      </c>
      <c r="B71" s="204"/>
      <c r="C71" s="17">
        <v>161</v>
      </c>
      <c r="D71" s="17">
        <v>322000</v>
      </c>
      <c r="E71" s="17">
        <v>0</v>
      </c>
      <c r="F71" s="17">
        <v>322000</v>
      </c>
      <c r="G71" s="13"/>
      <c r="H71" s="17">
        <v>220</v>
      </c>
      <c r="I71" s="17">
        <v>3960000</v>
      </c>
      <c r="J71" s="17">
        <v>0</v>
      </c>
      <c r="K71" s="17">
        <v>3960000</v>
      </c>
      <c r="L71" s="13"/>
      <c r="M71" s="17">
        <v>0</v>
      </c>
      <c r="N71" s="17">
        <v>6498000</v>
      </c>
      <c r="O71" s="17">
        <v>0</v>
      </c>
      <c r="P71" s="17">
        <v>6498000</v>
      </c>
      <c r="Q71" s="13"/>
      <c r="R71" s="17">
        <v>75</v>
      </c>
      <c r="S71" s="17">
        <v>3500000</v>
      </c>
      <c r="T71" s="17">
        <v>0</v>
      </c>
      <c r="U71" s="17">
        <v>3500000</v>
      </c>
      <c r="V71" s="13"/>
      <c r="W71" s="17">
        <v>0</v>
      </c>
      <c r="X71" s="17">
        <v>3000000</v>
      </c>
      <c r="Y71" s="17">
        <v>0</v>
      </c>
      <c r="Z71" s="17">
        <v>3000000</v>
      </c>
      <c r="AA71" s="13"/>
      <c r="AB71" s="17">
        <v>1678</v>
      </c>
      <c r="AC71" s="17">
        <v>4883000</v>
      </c>
      <c r="AD71" s="17">
        <v>0</v>
      </c>
      <c r="AE71" s="17">
        <v>4883000</v>
      </c>
      <c r="AF71" s="13"/>
      <c r="AG71" s="17">
        <v>112</v>
      </c>
      <c r="AH71" s="17">
        <v>22250000</v>
      </c>
      <c r="AI71" s="17">
        <v>0</v>
      </c>
      <c r="AJ71" s="17">
        <v>22250000</v>
      </c>
      <c r="AK71" s="13"/>
      <c r="AL71" s="17">
        <v>0</v>
      </c>
      <c r="AM71" s="17">
        <v>55000000</v>
      </c>
      <c r="AN71" s="17">
        <v>0</v>
      </c>
      <c r="AO71" s="17">
        <v>55000000</v>
      </c>
      <c r="AP71" s="13"/>
      <c r="AQ71" s="17">
        <v>0</v>
      </c>
      <c r="AR71" s="17">
        <v>1000000</v>
      </c>
      <c r="AS71" s="17">
        <v>0</v>
      </c>
      <c r="AT71" s="17">
        <v>1000000</v>
      </c>
      <c r="AU71" s="13"/>
      <c r="AV71" s="17">
        <v>97</v>
      </c>
      <c r="AW71" s="17">
        <v>10000000</v>
      </c>
      <c r="AX71" s="17">
        <v>0</v>
      </c>
      <c r="AY71" s="17">
        <v>10000000</v>
      </c>
      <c r="AZ71" s="13"/>
      <c r="BA71" s="17">
        <v>0</v>
      </c>
      <c r="BB71" s="17">
        <v>70900000</v>
      </c>
      <c r="BC71" s="17">
        <v>0</v>
      </c>
      <c r="BD71" s="17">
        <v>70900000</v>
      </c>
      <c r="BE71" s="13"/>
      <c r="BF71" s="17">
        <v>0</v>
      </c>
      <c r="BG71" s="17">
        <v>45000000</v>
      </c>
      <c r="BH71" s="17">
        <v>0</v>
      </c>
      <c r="BI71" s="17">
        <v>45000000</v>
      </c>
      <c r="BJ71" s="13"/>
      <c r="BK71" s="17">
        <v>0</v>
      </c>
      <c r="BL71" s="17">
        <v>0</v>
      </c>
      <c r="BM71" s="17">
        <v>0</v>
      </c>
      <c r="BN71" s="17">
        <v>0</v>
      </c>
      <c r="BO71" s="13"/>
      <c r="BP71" s="17">
        <v>0</v>
      </c>
      <c r="BQ71" s="17">
        <v>0</v>
      </c>
      <c r="BR71" s="17">
        <v>0</v>
      </c>
      <c r="BS71" s="17">
        <v>0</v>
      </c>
      <c r="BT71" s="13"/>
      <c r="BU71" s="17">
        <v>0</v>
      </c>
      <c r="BV71" s="17">
        <v>226313000</v>
      </c>
      <c r="BW71" s="17">
        <v>0</v>
      </c>
      <c r="BX71" s="17">
        <v>226313000</v>
      </c>
      <c r="BY71" s="13"/>
    </row>
    <row r="72" spans="1:77">
      <c r="A72" s="142">
        <v>1</v>
      </c>
      <c r="B72" s="135" t="s">
        <v>1888</v>
      </c>
      <c r="C72" s="135"/>
      <c r="D72" s="135"/>
      <c r="E72" s="135"/>
      <c r="F72" s="135"/>
      <c r="G72" s="13"/>
      <c r="H72" s="13"/>
      <c r="I72" s="13"/>
      <c r="J72" s="13"/>
      <c r="K72" s="135"/>
      <c r="L72" s="13"/>
      <c r="M72" s="13"/>
      <c r="N72" s="13"/>
      <c r="O72" s="13"/>
      <c r="P72" s="135"/>
      <c r="Q72" s="13"/>
      <c r="R72" s="13"/>
      <c r="S72" s="13"/>
      <c r="T72" s="13"/>
      <c r="U72" s="135"/>
      <c r="V72" s="13"/>
      <c r="W72" s="13"/>
      <c r="X72" s="13"/>
      <c r="Y72" s="13"/>
      <c r="Z72" s="135"/>
      <c r="AA72" s="13"/>
      <c r="AB72" s="13"/>
      <c r="AC72" s="13"/>
      <c r="AD72" s="13"/>
      <c r="AE72" s="135"/>
      <c r="AF72" s="13"/>
      <c r="AG72" s="13"/>
      <c r="AH72" s="13"/>
      <c r="AI72" s="13"/>
      <c r="AJ72" s="135"/>
      <c r="AK72" s="13"/>
      <c r="AL72" s="13"/>
      <c r="AM72" s="13"/>
      <c r="AN72" s="13"/>
      <c r="AO72" s="135"/>
      <c r="AP72" s="13"/>
      <c r="AQ72" s="13"/>
      <c r="AR72" s="13"/>
      <c r="AS72" s="13"/>
      <c r="AT72" s="135"/>
      <c r="AU72" s="13"/>
      <c r="AV72" s="13"/>
      <c r="AW72" s="13"/>
      <c r="AX72" s="13"/>
      <c r="AY72" s="135"/>
      <c r="AZ72" s="13"/>
      <c r="BA72" s="13"/>
      <c r="BB72" s="13"/>
      <c r="BC72" s="13"/>
      <c r="BD72" s="135"/>
      <c r="BE72" s="13"/>
      <c r="BF72" s="13"/>
      <c r="BG72" s="13"/>
      <c r="BH72" s="13"/>
      <c r="BI72" s="135"/>
      <c r="BJ72" s="13"/>
      <c r="BK72" s="13"/>
      <c r="BL72" s="13"/>
      <c r="BM72" s="13"/>
      <c r="BN72" s="13"/>
      <c r="BO72" s="13"/>
      <c r="BP72" s="13"/>
      <c r="BQ72" s="13"/>
      <c r="BR72" s="13"/>
      <c r="BS72" s="13"/>
      <c r="BT72" s="13"/>
      <c r="BU72" s="12">
        <f t="shared" ref="BU72:BU102" si="1">C72+H72+R72+AB72+AG72+AL72+AV72+BP72</f>
        <v>0</v>
      </c>
      <c r="BV72" s="12">
        <f t="shared" ref="BV72:BV102" si="2">D72+I72+S72+AC72+AH72+AM72+AW72+BQ72</f>
        <v>0</v>
      </c>
      <c r="BW72" s="12">
        <f t="shared" ref="BW72:BW102" si="3">E72+J72+T72+AD72+AI72+AN72+AX72+BR72</f>
        <v>0</v>
      </c>
      <c r="BX72" s="12">
        <f t="shared" ref="BX72:BX102" si="4">F72+K72+U72+AE72+AJ72+AO72+AY72+BS72</f>
        <v>0</v>
      </c>
    </row>
    <row r="73" spans="1:77">
      <c r="A73" s="142">
        <v>2</v>
      </c>
      <c r="B73" s="135" t="s">
        <v>1889</v>
      </c>
      <c r="C73" s="135"/>
      <c r="D73" s="135"/>
      <c r="E73" s="135"/>
      <c r="F73" s="135"/>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2">
        <f t="shared" si="1"/>
        <v>0</v>
      </c>
      <c r="BV73" s="12">
        <f t="shared" si="2"/>
        <v>0</v>
      </c>
      <c r="BW73" s="12">
        <f t="shared" si="3"/>
        <v>0</v>
      </c>
      <c r="BX73" s="12">
        <f t="shared" si="4"/>
        <v>0</v>
      </c>
    </row>
    <row r="74" spans="1:77">
      <c r="A74" s="142">
        <v>3</v>
      </c>
      <c r="B74" s="135" t="s">
        <v>1890</v>
      </c>
      <c r="C74" s="135"/>
      <c r="D74" s="136"/>
      <c r="E74" s="136"/>
      <c r="F74" s="136"/>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2">
        <f t="shared" si="1"/>
        <v>0</v>
      </c>
      <c r="BV74" s="12">
        <f t="shared" si="2"/>
        <v>0</v>
      </c>
      <c r="BW74" s="12">
        <f t="shared" si="3"/>
        <v>0</v>
      </c>
      <c r="BX74" s="12">
        <f t="shared" si="4"/>
        <v>0</v>
      </c>
    </row>
    <row r="75" spans="1:77">
      <c r="A75" s="142">
        <v>4</v>
      </c>
      <c r="B75" s="135" t="s">
        <v>1891</v>
      </c>
      <c r="C75" s="135"/>
      <c r="D75" s="135"/>
      <c r="E75" s="135"/>
      <c r="F75" s="135"/>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2">
        <f t="shared" si="1"/>
        <v>0</v>
      </c>
      <c r="BV75" s="12">
        <f t="shared" si="2"/>
        <v>0</v>
      </c>
      <c r="BW75" s="12">
        <f t="shared" si="3"/>
        <v>0</v>
      </c>
      <c r="BX75" s="12">
        <f t="shared" si="4"/>
        <v>0</v>
      </c>
    </row>
    <row r="76" spans="1:77">
      <c r="A76" s="142">
        <v>5</v>
      </c>
      <c r="B76" s="135" t="s">
        <v>1892</v>
      </c>
      <c r="C76" s="135"/>
      <c r="D76" s="135"/>
      <c r="E76" s="135"/>
      <c r="F76" s="135"/>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2">
        <f t="shared" si="1"/>
        <v>0</v>
      </c>
      <c r="BV76" s="12">
        <f t="shared" si="2"/>
        <v>0</v>
      </c>
      <c r="BW76" s="12">
        <f t="shared" si="3"/>
        <v>0</v>
      </c>
      <c r="BX76" s="12">
        <f t="shared" si="4"/>
        <v>0</v>
      </c>
    </row>
    <row r="77" spans="1:77">
      <c r="A77" s="142">
        <v>6</v>
      </c>
      <c r="B77" s="135" t="s">
        <v>1893</v>
      </c>
      <c r="C77" s="135"/>
      <c r="D77" s="135"/>
      <c r="E77" s="135"/>
      <c r="F77" s="135"/>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2">
        <f t="shared" si="1"/>
        <v>0</v>
      </c>
      <c r="BV77" s="12">
        <f t="shared" si="2"/>
        <v>0</v>
      </c>
      <c r="BW77" s="12">
        <f t="shared" si="3"/>
        <v>0</v>
      </c>
      <c r="BX77" s="12">
        <f t="shared" si="4"/>
        <v>0</v>
      </c>
    </row>
    <row r="78" spans="1:77">
      <c r="A78" s="142">
        <v>7</v>
      </c>
      <c r="B78" s="135" t="s">
        <v>1894</v>
      </c>
      <c r="C78" s="135"/>
      <c r="D78" s="135"/>
      <c r="E78" s="135"/>
      <c r="F78" s="135"/>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2">
        <f t="shared" si="1"/>
        <v>0</v>
      </c>
      <c r="BV78" s="12">
        <f t="shared" si="2"/>
        <v>0</v>
      </c>
      <c r="BW78" s="12">
        <f t="shared" si="3"/>
        <v>0</v>
      </c>
      <c r="BX78" s="12">
        <f t="shared" si="4"/>
        <v>0</v>
      </c>
    </row>
    <row r="79" spans="1:77">
      <c r="A79" s="142">
        <v>8</v>
      </c>
      <c r="B79" s="135" t="s">
        <v>1895</v>
      </c>
      <c r="C79" s="135"/>
      <c r="D79" s="135"/>
      <c r="E79" s="135"/>
      <c r="F79" s="135"/>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2">
        <f t="shared" si="1"/>
        <v>0</v>
      </c>
      <c r="BV79" s="12">
        <f t="shared" si="2"/>
        <v>0</v>
      </c>
      <c r="BW79" s="12">
        <f t="shared" si="3"/>
        <v>0</v>
      </c>
      <c r="BX79" s="12">
        <f t="shared" si="4"/>
        <v>0</v>
      </c>
    </row>
    <row r="80" spans="1:77">
      <c r="A80" s="142">
        <v>9</v>
      </c>
      <c r="B80" s="135" t="s">
        <v>1896</v>
      </c>
      <c r="C80" s="135"/>
      <c r="D80" s="135"/>
      <c r="E80" s="135"/>
      <c r="F80" s="135"/>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2">
        <f t="shared" si="1"/>
        <v>0</v>
      </c>
      <c r="BV80" s="12">
        <f t="shared" si="2"/>
        <v>0</v>
      </c>
      <c r="BW80" s="12">
        <f t="shared" si="3"/>
        <v>0</v>
      </c>
      <c r="BX80" s="12">
        <f t="shared" si="4"/>
        <v>0</v>
      </c>
    </row>
    <row r="81" spans="1:76">
      <c r="A81" s="142">
        <v>10</v>
      </c>
      <c r="B81" s="135" t="s">
        <v>1897</v>
      </c>
      <c r="C81" s="135"/>
      <c r="D81" s="135"/>
      <c r="E81" s="135"/>
      <c r="F81" s="135"/>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2">
        <f t="shared" si="1"/>
        <v>0</v>
      </c>
      <c r="BV81" s="12">
        <f t="shared" si="2"/>
        <v>0</v>
      </c>
      <c r="BW81" s="12">
        <f t="shared" si="3"/>
        <v>0</v>
      </c>
      <c r="BX81" s="12">
        <f t="shared" si="4"/>
        <v>0</v>
      </c>
    </row>
    <row r="82" spans="1:76">
      <c r="A82" s="142">
        <v>11</v>
      </c>
      <c r="B82" s="135" t="s">
        <v>1898</v>
      </c>
      <c r="C82" s="135"/>
      <c r="D82" s="135"/>
      <c r="E82" s="135"/>
      <c r="F82" s="135"/>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2">
        <f t="shared" si="1"/>
        <v>0</v>
      </c>
      <c r="BV82" s="12">
        <f t="shared" si="2"/>
        <v>0</v>
      </c>
      <c r="BW82" s="12">
        <f t="shared" si="3"/>
        <v>0</v>
      </c>
      <c r="BX82" s="12">
        <f t="shared" si="4"/>
        <v>0</v>
      </c>
    </row>
    <row r="83" spans="1:76">
      <c r="A83" s="142">
        <v>12</v>
      </c>
      <c r="B83" s="135" t="s">
        <v>1899</v>
      </c>
      <c r="C83" s="135"/>
      <c r="D83" s="135"/>
      <c r="E83" s="135"/>
      <c r="F83" s="135"/>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2">
        <f t="shared" si="1"/>
        <v>0</v>
      </c>
      <c r="BV83" s="12">
        <f t="shared" si="2"/>
        <v>0</v>
      </c>
      <c r="BW83" s="12">
        <f t="shared" si="3"/>
        <v>0</v>
      </c>
      <c r="BX83" s="12">
        <f t="shared" si="4"/>
        <v>0</v>
      </c>
    </row>
    <row r="84" spans="1:76">
      <c r="A84" s="142">
        <v>13</v>
      </c>
      <c r="B84" s="135" t="s">
        <v>1900</v>
      </c>
      <c r="C84" s="135"/>
      <c r="D84" s="135"/>
      <c r="E84" s="135"/>
      <c r="F84" s="135"/>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2">
        <f t="shared" si="1"/>
        <v>0</v>
      </c>
      <c r="BV84" s="12">
        <f t="shared" si="2"/>
        <v>0</v>
      </c>
      <c r="BW84" s="12">
        <f t="shared" si="3"/>
        <v>0</v>
      </c>
      <c r="BX84" s="12">
        <f t="shared" si="4"/>
        <v>0</v>
      </c>
    </row>
    <row r="85" spans="1:76">
      <c r="A85" s="142">
        <v>14</v>
      </c>
      <c r="B85" s="135" t="s">
        <v>1901</v>
      </c>
      <c r="C85" s="135"/>
      <c r="D85" s="135"/>
      <c r="E85" s="135"/>
      <c r="F85" s="135"/>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2">
        <f t="shared" si="1"/>
        <v>0</v>
      </c>
      <c r="BV85" s="12">
        <f t="shared" si="2"/>
        <v>0</v>
      </c>
      <c r="BW85" s="12">
        <f t="shared" si="3"/>
        <v>0</v>
      </c>
      <c r="BX85" s="12">
        <f t="shared" si="4"/>
        <v>0</v>
      </c>
    </row>
    <row r="86" spans="1:76">
      <c r="A86" s="142">
        <v>15</v>
      </c>
      <c r="B86" s="135" t="s">
        <v>1902</v>
      </c>
      <c r="C86" s="135"/>
      <c r="D86" s="135"/>
      <c r="E86" s="135"/>
      <c r="F86" s="135"/>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2">
        <f t="shared" si="1"/>
        <v>0</v>
      </c>
      <c r="BV86" s="12">
        <f t="shared" si="2"/>
        <v>0</v>
      </c>
      <c r="BW86" s="12">
        <f t="shared" si="3"/>
        <v>0</v>
      </c>
      <c r="BX86" s="12">
        <f t="shared" si="4"/>
        <v>0</v>
      </c>
    </row>
    <row r="87" spans="1:76">
      <c r="A87" s="142">
        <v>16</v>
      </c>
      <c r="B87" s="135" t="s">
        <v>1903</v>
      </c>
      <c r="C87" s="135"/>
      <c r="D87" s="135"/>
      <c r="E87" s="135"/>
      <c r="F87" s="135"/>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2">
        <f t="shared" si="1"/>
        <v>0</v>
      </c>
      <c r="BV87" s="12">
        <f t="shared" si="2"/>
        <v>0</v>
      </c>
      <c r="BW87" s="12">
        <f t="shared" si="3"/>
        <v>0</v>
      </c>
      <c r="BX87" s="12">
        <f t="shared" si="4"/>
        <v>0</v>
      </c>
    </row>
    <row r="88" spans="1:76">
      <c r="A88" s="142">
        <v>17</v>
      </c>
      <c r="B88" s="135" t="s">
        <v>1904</v>
      </c>
      <c r="C88" s="135"/>
      <c r="D88" s="135"/>
      <c r="E88" s="135"/>
      <c r="F88" s="135"/>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2">
        <f t="shared" si="1"/>
        <v>0</v>
      </c>
      <c r="BV88" s="12">
        <f t="shared" si="2"/>
        <v>0</v>
      </c>
      <c r="BW88" s="12">
        <f t="shared" si="3"/>
        <v>0</v>
      </c>
      <c r="BX88" s="12">
        <f t="shared" si="4"/>
        <v>0</v>
      </c>
    </row>
    <row r="89" spans="1:76">
      <c r="A89" s="142">
        <v>18</v>
      </c>
      <c r="B89" s="135" t="s">
        <v>1905</v>
      </c>
      <c r="C89" s="135"/>
      <c r="D89" s="135"/>
      <c r="E89" s="135"/>
      <c r="F89" s="135"/>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2">
        <f t="shared" si="1"/>
        <v>0</v>
      </c>
      <c r="BV89" s="12">
        <f t="shared" si="2"/>
        <v>0</v>
      </c>
      <c r="BW89" s="12">
        <f t="shared" si="3"/>
        <v>0</v>
      </c>
      <c r="BX89" s="12">
        <f t="shared" si="4"/>
        <v>0</v>
      </c>
    </row>
    <row r="90" spans="1:76">
      <c r="A90" s="142">
        <v>19</v>
      </c>
      <c r="B90" s="135" t="s">
        <v>1906</v>
      </c>
      <c r="C90" s="135"/>
      <c r="D90" s="135"/>
      <c r="E90" s="135"/>
      <c r="F90" s="135"/>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2">
        <f t="shared" si="1"/>
        <v>0</v>
      </c>
      <c r="BV90" s="12">
        <f t="shared" si="2"/>
        <v>0</v>
      </c>
      <c r="BW90" s="12">
        <f t="shared" si="3"/>
        <v>0</v>
      </c>
      <c r="BX90" s="12">
        <f t="shared" si="4"/>
        <v>0</v>
      </c>
    </row>
    <row r="91" spans="1:76">
      <c r="A91" s="142">
        <v>20</v>
      </c>
      <c r="B91" s="135" t="s">
        <v>1907</v>
      </c>
      <c r="C91" s="135"/>
      <c r="D91" s="135"/>
      <c r="E91" s="135"/>
      <c r="F91" s="135"/>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2">
        <f t="shared" si="1"/>
        <v>0</v>
      </c>
      <c r="BV91" s="12">
        <f t="shared" si="2"/>
        <v>0</v>
      </c>
      <c r="BW91" s="12">
        <f t="shared" si="3"/>
        <v>0</v>
      </c>
      <c r="BX91" s="12">
        <f t="shared" si="4"/>
        <v>0</v>
      </c>
    </row>
    <row r="92" spans="1:76">
      <c r="A92" s="142">
        <v>21</v>
      </c>
      <c r="B92" s="135" t="s">
        <v>1908</v>
      </c>
      <c r="C92" s="135"/>
      <c r="D92" s="135"/>
      <c r="E92" s="135"/>
      <c r="F92" s="135"/>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2">
        <f t="shared" si="1"/>
        <v>0</v>
      </c>
      <c r="BV92" s="12">
        <f t="shared" si="2"/>
        <v>0</v>
      </c>
      <c r="BW92" s="12">
        <f t="shared" si="3"/>
        <v>0</v>
      </c>
      <c r="BX92" s="12">
        <f t="shared" si="4"/>
        <v>0</v>
      </c>
    </row>
    <row r="93" spans="1:76">
      <c r="A93" s="142">
        <v>22</v>
      </c>
      <c r="B93" s="135" t="s">
        <v>1909</v>
      </c>
      <c r="C93" s="135"/>
      <c r="D93" s="135"/>
      <c r="E93" s="135"/>
      <c r="F93" s="135"/>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2">
        <f t="shared" si="1"/>
        <v>0</v>
      </c>
      <c r="BV93" s="12">
        <f t="shared" si="2"/>
        <v>0</v>
      </c>
      <c r="BW93" s="12">
        <f t="shared" si="3"/>
        <v>0</v>
      </c>
      <c r="BX93" s="12">
        <f t="shared" si="4"/>
        <v>0</v>
      </c>
    </row>
    <row r="94" spans="1:76">
      <c r="A94" s="142">
        <v>23</v>
      </c>
      <c r="B94" s="135" t="s">
        <v>1910</v>
      </c>
      <c r="C94" s="135"/>
      <c r="D94" s="135"/>
      <c r="E94" s="135"/>
      <c r="F94" s="135"/>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2">
        <f t="shared" si="1"/>
        <v>0</v>
      </c>
      <c r="BV94" s="12">
        <f t="shared" si="2"/>
        <v>0</v>
      </c>
      <c r="BW94" s="12">
        <f t="shared" si="3"/>
        <v>0</v>
      </c>
      <c r="BX94" s="12">
        <f t="shared" si="4"/>
        <v>0</v>
      </c>
    </row>
    <row r="95" spans="1:76">
      <c r="A95" s="142">
        <v>24</v>
      </c>
      <c r="B95" s="135" t="s">
        <v>1911</v>
      </c>
      <c r="C95" s="135"/>
      <c r="D95" s="135"/>
      <c r="E95" s="135"/>
      <c r="F95" s="135"/>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2">
        <f t="shared" si="1"/>
        <v>0</v>
      </c>
      <c r="BV95" s="12">
        <f t="shared" si="2"/>
        <v>0</v>
      </c>
      <c r="BW95" s="12">
        <f t="shared" si="3"/>
        <v>0</v>
      </c>
      <c r="BX95" s="12">
        <f t="shared" si="4"/>
        <v>0</v>
      </c>
    </row>
    <row r="96" spans="1:76">
      <c r="A96" s="142">
        <v>25</v>
      </c>
      <c r="B96" s="135" t="s">
        <v>1912</v>
      </c>
      <c r="C96" s="135"/>
      <c r="D96" s="135"/>
      <c r="E96" s="135"/>
      <c r="F96" s="135"/>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2">
        <f t="shared" si="1"/>
        <v>0</v>
      </c>
      <c r="BV96" s="12">
        <f t="shared" si="2"/>
        <v>0</v>
      </c>
      <c r="BW96" s="12">
        <f t="shared" si="3"/>
        <v>0</v>
      </c>
      <c r="BX96" s="12">
        <f t="shared" si="4"/>
        <v>0</v>
      </c>
    </row>
    <row r="97" spans="1:76">
      <c r="A97" s="142">
        <v>26</v>
      </c>
      <c r="B97" s="135" t="s">
        <v>1913</v>
      </c>
      <c r="C97" s="135"/>
      <c r="D97" s="135"/>
      <c r="E97" s="135"/>
      <c r="F97" s="135"/>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2">
        <f t="shared" si="1"/>
        <v>0</v>
      </c>
      <c r="BV97" s="12">
        <f t="shared" si="2"/>
        <v>0</v>
      </c>
      <c r="BW97" s="12">
        <f t="shared" si="3"/>
        <v>0</v>
      </c>
      <c r="BX97" s="12">
        <f t="shared" si="4"/>
        <v>0</v>
      </c>
    </row>
    <row r="98" spans="1:76">
      <c r="A98" s="142">
        <v>27</v>
      </c>
      <c r="B98" s="135" t="s">
        <v>1914</v>
      </c>
      <c r="C98" s="135"/>
      <c r="D98" s="135"/>
      <c r="E98" s="135"/>
      <c r="F98" s="135"/>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2">
        <f t="shared" si="1"/>
        <v>0</v>
      </c>
      <c r="BV98" s="12">
        <f t="shared" si="2"/>
        <v>0</v>
      </c>
      <c r="BW98" s="12">
        <f t="shared" si="3"/>
        <v>0</v>
      </c>
      <c r="BX98" s="12">
        <f t="shared" si="4"/>
        <v>0</v>
      </c>
    </row>
    <row r="99" spans="1:76">
      <c r="A99" s="142">
        <v>28</v>
      </c>
      <c r="B99" s="135" t="s">
        <v>1915</v>
      </c>
      <c r="C99" s="135"/>
      <c r="D99" s="135"/>
      <c r="E99" s="135"/>
      <c r="F99" s="135"/>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2">
        <f t="shared" si="1"/>
        <v>0</v>
      </c>
      <c r="BV99" s="12">
        <f t="shared" si="2"/>
        <v>0</v>
      </c>
      <c r="BW99" s="12">
        <f t="shared" si="3"/>
        <v>0</v>
      </c>
      <c r="BX99" s="12">
        <f t="shared" si="4"/>
        <v>0</v>
      </c>
    </row>
    <row r="100" spans="1:76">
      <c r="A100" s="142">
        <v>29</v>
      </c>
      <c r="B100" s="135" t="s">
        <v>1916</v>
      </c>
      <c r="C100" s="135"/>
      <c r="D100" s="135"/>
      <c r="E100" s="135"/>
      <c r="F100" s="135"/>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2">
        <f t="shared" si="1"/>
        <v>0</v>
      </c>
      <c r="BV100" s="12">
        <f t="shared" si="2"/>
        <v>0</v>
      </c>
      <c r="BW100" s="12">
        <f t="shared" si="3"/>
        <v>0</v>
      </c>
      <c r="BX100" s="12">
        <f t="shared" si="4"/>
        <v>0</v>
      </c>
    </row>
    <row r="101" spans="1:76">
      <c r="A101" s="142">
        <v>31</v>
      </c>
      <c r="B101" s="135" t="s">
        <v>1917</v>
      </c>
      <c r="C101" s="135"/>
      <c r="D101" s="135"/>
      <c r="E101" s="135"/>
      <c r="F101" s="135"/>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2">
        <f t="shared" si="1"/>
        <v>0</v>
      </c>
      <c r="BV101" s="12">
        <f t="shared" si="2"/>
        <v>0</v>
      </c>
      <c r="BW101" s="12">
        <f t="shared" si="3"/>
        <v>0</v>
      </c>
      <c r="BX101" s="12">
        <f t="shared" si="4"/>
        <v>0</v>
      </c>
    </row>
    <row r="102" spans="1:76">
      <c r="A102" s="142">
        <v>31</v>
      </c>
      <c r="B102" s="135" t="s">
        <v>1918</v>
      </c>
      <c r="C102" s="135"/>
      <c r="D102" s="135"/>
      <c r="E102" s="135"/>
      <c r="F102" s="135"/>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2">
        <f t="shared" si="1"/>
        <v>0</v>
      </c>
      <c r="BV102" s="12">
        <f t="shared" si="2"/>
        <v>0</v>
      </c>
      <c r="BW102" s="12">
        <f t="shared" si="3"/>
        <v>0</v>
      </c>
      <c r="BX102" s="12">
        <f t="shared" si="4"/>
        <v>0</v>
      </c>
    </row>
    <row r="103" spans="1:76" s="155" customFormat="1">
      <c r="A103" s="143">
        <v>32</v>
      </c>
      <c r="B103" s="137" t="s">
        <v>52</v>
      </c>
      <c r="C103" s="137">
        <f>SUM(C72:C102)</f>
        <v>0</v>
      </c>
      <c r="D103" s="137">
        <f>SUM(D72:D102)</f>
        <v>0</v>
      </c>
      <c r="E103" s="137">
        <f>SUM(E72:E102)</f>
        <v>0</v>
      </c>
      <c r="F103" s="137">
        <f>SUM(F72:F102)</f>
        <v>0</v>
      </c>
      <c r="G103" s="164"/>
      <c r="H103" s="137">
        <f>SUM(H72:H102)</f>
        <v>0</v>
      </c>
      <c r="I103" s="137">
        <f>SUM(I72:I102)</f>
        <v>0</v>
      </c>
      <c r="J103" s="137">
        <f>SUM(J72:J102)</f>
        <v>0</v>
      </c>
      <c r="K103" s="137">
        <f>SUM(K72:K102)</f>
        <v>0</v>
      </c>
      <c r="L103" s="164"/>
      <c r="M103" s="137">
        <f>SUM(M72:M102)</f>
        <v>0</v>
      </c>
      <c r="N103" s="137">
        <f>SUM(N72:N102)</f>
        <v>0</v>
      </c>
      <c r="O103" s="137">
        <f>SUM(O72:O102)</f>
        <v>0</v>
      </c>
      <c r="P103" s="137">
        <f>SUM(P72:P102)</f>
        <v>0</v>
      </c>
      <c r="Q103" s="164"/>
      <c r="R103" s="137">
        <f>SUM(R72:R102)</f>
        <v>0</v>
      </c>
      <c r="S103" s="137">
        <f>SUM(S72:S102)</f>
        <v>0</v>
      </c>
      <c r="T103" s="137">
        <f>SUM(T72:T102)</f>
        <v>0</v>
      </c>
      <c r="U103" s="137">
        <f>SUM(U72:U102)</f>
        <v>0</v>
      </c>
      <c r="V103" s="164"/>
      <c r="W103" s="137">
        <f>SUM(W72:W102)</f>
        <v>0</v>
      </c>
      <c r="X103" s="137">
        <f>SUM(X72:X102)</f>
        <v>0</v>
      </c>
      <c r="Y103" s="137">
        <f>SUM(Y72:Y102)</f>
        <v>0</v>
      </c>
      <c r="Z103" s="137">
        <f>SUM(Z72:Z102)</f>
        <v>0</v>
      </c>
      <c r="AA103" s="164"/>
      <c r="AB103" s="137">
        <f>SUM(AB72:AB102)</f>
        <v>0</v>
      </c>
      <c r="AC103" s="137">
        <f>SUM(AC72:AC102)</f>
        <v>0</v>
      </c>
      <c r="AD103" s="137">
        <f>SUM(AD72:AD102)</f>
        <v>0</v>
      </c>
      <c r="AE103" s="137">
        <f>SUM(AE72:AE102)</f>
        <v>0</v>
      </c>
      <c r="AF103" s="164"/>
      <c r="AG103" s="137">
        <f>SUM(AG72:AG102)</f>
        <v>0</v>
      </c>
      <c r="AH103" s="137">
        <f>SUM(AH72:AH102)</f>
        <v>0</v>
      </c>
      <c r="AI103" s="137">
        <f>SUM(AI72:AI102)</f>
        <v>0</v>
      </c>
      <c r="AJ103" s="137">
        <f>SUM(AJ72:AJ102)</f>
        <v>0</v>
      </c>
      <c r="AK103" s="164"/>
      <c r="AL103" s="137">
        <f>SUM(AL72:AL102)</f>
        <v>0</v>
      </c>
      <c r="AM103" s="137">
        <f>SUM(AM72:AM102)</f>
        <v>0</v>
      </c>
      <c r="AN103" s="137">
        <f>SUM(AN72:AN102)</f>
        <v>0</v>
      </c>
      <c r="AO103" s="137">
        <f>SUM(AO72:AO102)</f>
        <v>0</v>
      </c>
      <c r="AP103" s="164"/>
      <c r="AQ103" s="137">
        <f>SUM(AQ72:AQ102)</f>
        <v>0</v>
      </c>
      <c r="AR103" s="137">
        <f>SUM(AR72:AR102)</f>
        <v>0</v>
      </c>
      <c r="AS103" s="137">
        <f>SUM(AS72:AS102)</f>
        <v>0</v>
      </c>
      <c r="AT103" s="137">
        <f>SUM(AT72:AT102)</f>
        <v>0</v>
      </c>
      <c r="AU103" s="164"/>
      <c r="AV103" s="137">
        <f>SUM(AV72:AV102)</f>
        <v>0</v>
      </c>
      <c r="AW103" s="137">
        <f>SUM(AW72:AW102)</f>
        <v>0</v>
      </c>
      <c r="AX103" s="137">
        <f>SUM(AX72:AX102)</f>
        <v>0</v>
      </c>
      <c r="AY103" s="137">
        <f>SUM(AY72:AY102)</f>
        <v>0</v>
      </c>
      <c r="AZ103" s="164"/>
      <c r="BA103" s="137">
        <f>SUM(BA72:BA102)</f>
        <v>0</v>
      </c>
      <c r="BB103" s="137">
        <f>SUM(BB72:BB102)</f>
        <v>0</v>
      </c>
      <c r="BC103" s="137">
        <f>SUM(BC72:BC102)</f>
        <v>0</v>
      </c>
      <c r="BD103" s="137">
        <f>SUM(BD72:BD102)</f>
        <v>0</v>
      </c>
      <c r="BE103" s="164"/>
      <c r="BF103" s="137">
        <f>SUM(BF72:BF102)</f>
        <v>0</v>
      </c>
      <c r="BG103" s="137">
        <f>SUM(BG72:BG102)</f>
        <v>0</v>
      </c>
      <c r="BH103" s="137">
        <f>SUM(BH72:BH102)</f>
        <v>0</v>
      </c>
      <c r="BI103" s="137">
        <f>SUM(BI72:BI102)</f>
        <v>0</v>
      </c>
      <c r="BJ103" s="164"/>
      <c r="BK103" s="137">
        <f>SUM(BK72:BK102)</f>
        <v>0</v>
      </c>
      <c r="BL103" s="137">
        <f>SUM(BL72:BL102)</f>
        <v>0</v>
      </c>
      <c r="BM103" s="137">
        <f>SUM(BM72:BM102)</f>
        <v>0</v>
      </c>
      <c r="BN103" s="137">
        <f>SUM(BN72:BN102)</f>
        <v>0</v>
      </c>
      <c r="BO103" s="164"/>
      <c r="BP103" s="137">
        <f>SUM(BP72:BP102)</f>
        <v>0</v>
      </c>
      <c r="BQ103" s="137">
        <f>SUM(BQ72:BQ102)</f>
        <v>0</v>
      </c>
      <c r="BR103" s="137">
        <f>SUM(BR72:BR102)</f>
        <v>0</v>
      </c>
      <c r="BS103" s="137">
        <f>SUM(BS72:BS102)</f>
        <v>0</v>
      </c>
      <c r="BT103" s="164"/>
      <c r="BU103" s="137">
        <f>SUM(BU72:BU102)</f>
        <v>0</v>
      </c>
      <c r="BV103" s="137">
        <f>SUM(BV72:BV102)</f>
        <v>0</v>
      </c>
      <c r="BW103" s="137">
        <f>SUM(BW72:BW102)</f>
        <v>0</v>
      </c>
      <c r="BX103" s="137">
        <f>SUM(BX72:BX102)</f>
        <v>0</v>
      </c>
    </row>
    <row r="104" spans="1:76" s="154" customFormat="1">
      <c r="A104" s="144">
        <v>33</v>
      </c>
      <c r="B104" s="145" t="s">
        <v>1919</v>
      </c>
      <c r="C104" s="138">
        <v>0</v>
      </c>
      <c r="D104" s="138">
        <f>D105-D103</f>
        <v>12000</v>
      </c>
      <c r="E104" s="138">
        <f>E105-E103</f>
        <v>0</v>
      </c>
      <c r="F104" s="138">
        <f>F105-F103</f>
        <v>12000</v>
      </c>
      <c r="G104" s="151"/>
      <c r="H104" s="138">
        <v>0</v>
      </c>
      <c r="I104" s="138">
        <f>I105-I103</f>
        <v>90000</v>
      </c>
      <c r="J104" s="138">
        <f>J105-J103</f>
        <v>0</v>
      </c>
      <c r="K104" s="138">
        <f>K105-K103</f>
        <v>90000</v>
      </c>
      <c r="L104" s="151"/>
      <c r="M104" s="138">
        <v>0</v>
      </c>
      <c r="N104" s="138">
        <f>N105-N103</f>
        <v>0</v>
      </c>
      <c r="O104" s="138">
        <f>O105-O103</f>
        <v>0</v>
      </c>
      <c r="P104" s="138">
        <f>P105-P103</f>
        <v>0</v>
      </c>
      <c r="Q104" s="151"/>
      <c r="R104" s="138">
        <v>0</v>
      </c>
      <c r="S104" s="138">
        <f>S105-S103</f>
        <v>14000</v>
      </c>
      <c r="T104" s="138">
        <f>T105-T103</f>
        <v>0</v>
      </c>
      <c r="U104" s="138">
        <f>U105-U103</f>
        <v>14000</v>
      </c>
      <c r="V104" s="151"/>
      <c r="W104" s="138">
        <v>0</v>
      </c>
      <c r="X104" s="138">
        <f>X105-X103</f>
        <v>0</v>
      </c>
      <c r="Y104" s="138">
        <f>Y105-Y103</f>
        <v>0</v>
      </c>
      <c r="Z104" s="138">
        <f>Z105-Z103</f>
        <v>0</v>
      </c>
      <c r="AA104" s="151"/>
      <c r="AB104" s="138">
        <v>0</v>
      </c>
      <c r="AC104" s="138">
        <f>AC105-AC103</f>
        <v>160500</v>
      </c>
      <c r="AD104" s="138">
        <f>AD105-AD103</f>
        <v>0</v>
      </c>
      <c r="AE104" s="138">
        <f>AE105-AE103</f>
        <v>160500</v>
      </c>
      <c r="AF104" s="151"/>
      <c r="AG104" s="138">
        <v>0</v>
      </c>
      <c r="AH104" s="138">
        <f>AH105-AH103</f>
        <v>375000</v>
      </c>
      <c r="AI104" s="138">
        <f>AI105-AI103</f>
        <v>0</v>
      </c>
      <c r="AJ104" s="138">
        <f>AJ105-AJ103</f>
        <v>375000</v>
      </c>
      <c r="AK104" s="151"/>
      <c r="AL104" s="138">
        <v>0</v>
      </c>
      <c r="AM104" s="138">
        <f>AM105-AM103</f>
        <v>3264885</v>
      </c>
      <c r="AN104" s="138">
        <f>AN105-AN103</f>
        <v>0</v>
      </c>
      <c r="AO104" s="138">
        <f>AO105-AO103</f>
        <v>3264885</v>
      </c>
      <c r="AP104" s="151"/>
      <c r="AQ104" s="138">
        <v>0</v>
      </c>
      <c r="AR104" s="138">
        <f>AR105-AR103</f>
        <v>0</v>
      </c>
      <c r="AS104" s="138">
        <f>AS105-AS103</f>
        <v>0</v>
      </c>
      <c r="AT104" s="138">
        <f>AT105-AT103</f>
        <v>0</v>
      </c>
      <c r="AU104" s="151"/>
      <c r="AV104" s="138">
        <v>0</v>
      </c>
      <c r="AW104" s="138">
        <f>AW105-AW103</f>
        <v>309000</v>
      </c>
      <c r="AX104" s="138">
        <f>AX105-AX103</f>
        <v>0</v>
      </c>
      <c r="AY104" s="138">
        <f>AY105-AY103</f>
        <v>309000</v>
      </c>
      <c r="AZ104" s="151"/>
      <c r="BA104" s="138">
        <v>0</v>
      </c>
      <c r="BB104" s="138">
        <f>BB105-BB103</f>
        <v>0</v>
      </c>
      <c r="BC104" s="138">
        <f>BC105-BC103</f>
        <v>0</v>
      </c>
      <c r="BD104" s="138">
        <f>BD105-BD103</f>
        <v>0</v>
      </c>
      <c r="BE104" s="151"/>
      <c r="BF104" s="138">
        <v>0</v>
      </c>
      <c r="BG104" s="138">
        <f>BG105-BG103</f>
        <v>0</v>
      </c>
      <c r="BH104" s="138">
        <f>BH105-BH103</f>
        <v>0</v>
      </c>
      <c r="BI104" s="138">
        <f>BI105-BI103</f>
        <v>0</v>
      </c>
      <c r="BJ104" s="151"/>
      <c r="BK104" s="138">
        <v>0</v>
      </c>
      <c r="BL104" s="138">
        <f>BL105-BL103</f>
        <v>0</v>
      </c>
      <c r="BM104" s="138">
        <f>BM105-BM103</f>
        <v>0</v>
      </c>
      <c r="BN104" s="138">
        <f>BN105-BN103</f>
        <v>0</v>
      </c>
      <c r="BO104" s="151"/>
      <c r="BP104" s="138">
        <v>0</v>
      </c>
      <c r="BQ104" s="138">
        <f>BQ105-BQ103</f>
        <v>0</v>
      </c>
      <c r="BR104" s="138">
        <f>BR105-BR103</f>
        <v>0</v>
      </c>
      <c r="BS104" s="138">
        <f>BS105-BS103</f>
        <v>0</v>
      </c>
      <c r="BT104" s="151"/>
      <c r="BU104" s="138">
        <v>0</v>
      </c>
      <c r="BV104" s="138">
        <f>BV105-BV103</f>
        <v>4225385</v>
      </c>
      <c r="BW104" s="138">
        <f>BW105-BW103</f>
        <v>0</v>
      </c>
      <c r="BX104" s="138">
        <f>BX105-BX103</f>
        <v>4225385</v>
      </c>
    </row>
    <row r="105" spans="1:76" s="156" customFormat="1">
      <c r="A105" s="146">
        <v>34</v>
      </c>
      <c r="B105" s="147" t="s">
        <v>54</v>
      </c>
      <c r="C105" s="157">
        <f>C37</f>
        <v>6</v>
      </c>
      <c r="D105" s="157">
        <f>D37</f>
        <v>12000</v>
      </c>
      <c r="E105" s="157">
        <f>E37</f>
        <v>0</v>
      </c>
      <c r="F105" s="157">
        <f>F37</f>
        <v>12000</v>
      </c>
      <c r="G105" s="176"/>
      <c r="H105" s="157">
        <f>H37</f>
        <v>5</v>
      </c>
      <c r="I105" s="157">
        <f>I37</f>
        <v>90000</v>
      </c>
      <c r="J105" s="157">
        <f>J37</f>
        <v>0</v>
      </c>
      <c r="K105" s="157">
        <f>K37</f>
        <v>90000</v>
      </c>
      <c r="L105" s="176"/>
      <c r="M105" s="157">
        <f>M37</f>
        <v>0</v>
      </c>
      <c r="N105" s="157">
        <f>N37</f>
        <v>0</v>
      </c>
      <c r="O105" s="157">
        <f>O37</f>
        <v>0</v>
      </c>
      <c r="P105" s="157">
        <f>P37</f>
        <v>0</v>
      </c>
      <c r="Q105" s="176"/>
      <c r="R105" s="157">
        <f>R37</f>
        <v>1</v>
      </c>
      <c r="S105" s="157">
        <f>S37</f>
        <v>14000</v>
      </c>
      <c r="T105" s="157">
        <f>T37</f>
        <v>0</v>
      </c>
      <c r="U105" s="157">
        <f>U37</f>
        <v>14000</v>
      </c>
      <c r="V105" s="176"/>
      <c r="W105" s="157">
        <f>W37</f>
        <v>0</v>
      </c>
      <c r="X105" s="157">
        <f>X37</f>
        <v>0</v>
      </c>
      <c r="Y105" s="157">
        <f>Y37</f>
        <v>0</v>
      </c>
      <c r="Z105" s="157">
        <f>Z37</f>
        <v>0</v>
      </c>
      <c r="AA105" s="176"/>
      <c r="AB105" s="157">
        <f>AB37</f>
        <v>61</v>
      </c>
      <c r="AC105" s="157">
        <f>AC37</f>
        <v>160500</v>
      </c>
      <c r="AD105" s="157">
        <f>AD37</f>
        <v>0</v>
      </c>
      <c r="AE105" s="157">
        <f>AE37</f>
        <v>160500</v>
      </c>
      <c r="AF105" s="176"/>
      <c r="AG105" s="157">
        <f>AG37</f>
        <v>4</v>
      </c>
      <c r="AH105" s="157">
        <f>AH37</f>
        <v>375000</v>
      </c>
      <c r="AI105" s="157">
        <f>AI37</f>
        <v>0</v>
      </c>
      <c r="AJ105" s="157">
        <f>AJ37</f>
        <v>375000</v>
      </c>
      <c r="AK105" s="176"/>
      <c r="AL105" s="157">
        <f>AL37</f>
        <v>0</v>
      </c>
      <c r="AM105" s="157">
        <f>AM37</f>
        <v>3264885</v>
      </c>
      <c r="AN105" s="157">
        <f>AN37</f>
        <v>0</v>
      </c>
      <c r="AO105" s="157">
        <f>AO37</f>
        <v>3264885</v>
      </c>
      <c r="AP105" s="176"/>
      <c r="AQ105" s="157">
        <f>AQ37</f>
        <v>0</v>
      </c>
      <c r="AR105" s="157">
        <f>AR37</f>
        <v>0</v>
      </c>
      <c r="AS105" s="157">
        <f>AS37</f>
        <v>0</v>
      </c>
      <c r="AT105" s="157">
        <f>AT37</f>
        <v>0</v>
      </c>
      <c r="AU105" s="176"/>
      <c r="AV105" s="157">
        <f>AV37</f>
        <v>3</v>
      </c>
      <c r="AW105" s="157">
        <f>AW37</f>
        <v>309000</v>
      </c>
      <c r="AX105" s="157">
        <f>AX37</f>
        <v>0</v>
      </c>
      <c r="AY105" s="157">
        <f>AY37</f>
        <v>309000</v>
      </c>
      <c r="AZ105" s="176"/>
      <c r="BA105" s="157">
        <f>BA37</f>
        <v>0</v>
      </c>
      <c r="BB105" s="157">
        <f>BB37</f>
        <v>0</v>
      </c>
      <c r="BC105" s="157">
        <f>BC37</f>
        <v>0</v>
      </c>
      <c r="BD105" s="157">
        <f>BD37</f>
        <v>0</v>
      </c>
      <c r="BE105" s="176"/>
      <c r="BF105" s="157">
        <f>BF37</f>
        <v>0</v>
      </c>
      <c r="BG105" s="157">
        <f>BG37</f>
        <v>0</v>
      </c>
      <c r="BH105" s="157">
        <f>BH37</f>
        <v>0</v>
      </c>
      <c r="BI105" s="157">
        <f>BI37</f>
        <v>0</v>
      </c>
      <c r="BJ105" s="176"/>
      <c r="BK105" s="157">
        <f>BK37</f>
        <v>0</v>
      </c>
      <c r="BL105" s="157">
        <f>BL37</f>
        <v>0</v>
      </c>
      <c r="BM105" s="157">
        <f>BM37</f>
        <v>0</v>
      </c>
      <c r="BN105" s="157">
        <f>BN37</f>
        <v>0</v>
      </c>
      <c r="BO105" s="176"/>
      <c r="BP105" s="157">
        <f>BP37</f>
        <v>0</v>
      </c>
      <c r="BQ105" s="157">
        <f>BQ37</f>
        <v>0</v>
      </c>
      <c r="BR105" s="157">
        <f>BR37</f>
        <v>0</v>
      </c>
      <c r="BS105" s="157">
        <f>BS37</f>
        <v>0</v>
      </c>
      <c r="BT105" s="176"/>
      <c r="BU105" s="157">
        <f>BU37</f>
        <v>80</v>
      </c>
      <c r="BV105" s="157">
        <f>BV37</f>
        <v>4225385</v>
      </c>
      <c r="BW105" s="157">
        <f>BW37</f>
        <v>0</v>
      </c>
      <c r="BX105" s="157">
        <f>BX37</f>
        <v>4225385</v>
      </c>
    </row>
  </sheetData>
  <mergeCells count="59">
    <mergeCell ref="BG2:BJ2"/>
    <mergeCell ref="S2:V2"/>
    <mergeCell ref="X2:AA2"/>
    <mergeCell ref="AL1:AP1"/>
    <mergeCell ref="AQ1:AU1"/>
    <mergeCell ref="AV1:AZ1"/>
    <mergeCell ref="AM2:AP2"/>
    <mergeCell ref="BA1:BE1"/>
    <mergeCell ref="BF1:BJ1"/>
    <mergeCell ref="AW2:AZ2"/>
    <mergeCell ref="AR2:AU2"/>
    <mergeCell ref="BB2:BE2"/>
    <mergeCell ref="AB1:AF1"/>
    <mergeCell ref="AG1:AK1"/>
    <mergeCell ref="AH2:AK2"/>
    <mergeCell ref="AC2:AF2"/>
    <mergeCell ref="A1:G1"/>
    <mergeCell ref="H1:L1"/>
    <mergeCell ref="M1:Q1"/>
    <mergeCell ref="R1:V1"/>
    <mergeCell ref="W1:AA1"/>
    <mergeCell ref="D3:G3"/>
    <mergeCell ref="I3:L3"/>
    <mergeCell ref="N3:Q3"/>
    <mergeCell ref="S3:V3"/>
    <mergeCell ref="X3:AA3"/>
    <mergeCell ref="BQ4:BT4"/>
    <mergeCell ref="AH4:AK4"/>
    <mergeCell ref="AM4:AP4"/>
    <mergeCell ref="AR4:AU4"/>
    <mergeCell ref="AW4:AZ4"/>
    <mergeCell ref="BB4:BE4"/>
    <mergeCell ref="BG4:BJ4"/>
    <mergeCell ref="X4:AA4"/>
    <mergeCell ref="AC4:AF4"/>
    <mergeCell ref="BL4:BO4"/>
    <mergeCell ref="BB3:BE3"/>
    <mergeCell ref="BG3:BJ3"/>
    <mergeCell ref="AC3:AF3"/>
    <mergeCell ref="AH3:AK3"/>
    <mergeCell ref="AM3:AP3"/>
    <mergeCell ref="AR3:AU3"/>
    <mergeCell ref="AW3:AZ3"/>
    <mergeCell ref="D2:G2"/>
    <mergeCell ref="I2:L2"/>
    <mergeCell ref="N2:Q2"/>
    <mergeCell ref="A71:B71"/>
    <mergeCell ref="BU1:BY4"/>
    <mergeCell ref="A3:B4"/>
    <mergeCell ref="A69:B69"/>
    <mergeCell ref="A70:B70"/>
    <mergeCell ref="BK1:BO1"/>
    <mergeCell ref="BP1:BT1"/>
    <mergeCell ref="BL3:BO3"/>
    <mergeCell ref="BQ3:BT3"/>
    <mergeCell ref="D4:G4"/>
    <mergeCell ref="I4:L4"/>
    <mergeCell ref="N4:Q4"/>
    <mergeCell ref="S4:V4"/>
  </mergeCells>
  <printOptions horizontalCentered="1"/>
  <pageMargins left="1" right="0.15" top="0.79" bottom="0" header="0.3" footer="0.16"/>
  <pageSetup paperSize="9" scale="65" orientation="portrait" horizontalDpi="4294967292" verticalDpi="0" r:id="rId1"/>
  <headerFooter>
    <oddFooter>&amp;RExecutive Director</oddFooter>
  </headerFooter>
</worksheet>
</file>

<file path=xl/worksheets/sheet15.xml><?xml version="1.0" encoding="utf-8"?>
<worksheet xmlns="http://schemas.openxmlformats.org/spreadsheetml/2006/main" xmlns:r="http://schemas.openxmlformats.org/officeDocument/2006/relationships">
  <dimension ref="A1:BL105"/>
  <sheetViews>
    <sheetView view="pageBreakPreview" zoomScale="60" zoomScaleNormal="80" workbookViewId="0">
      <pane xSplit="2" ySplit="71" topLeftCell="C79" activePane="bottomRight" state="frozen"/>
      <selection pane="topRight" activeCell="C1" sqref="C1"/>
      <selection pane="bottomLeft" activeCell="A72" sqref="A72"/>
      <selection pane="bottomRight" activeCell="AN100" sqref="AN100"/>
    </sheetView>
  </sheetViews>
  <sheetFormatPr defaultRowHeight="15.75"/>
  <cols>
    <col min="1" max="1" width="9.7109375" style="18" customWidth="1"/>
    <col min="2" max="2" width="29.42578125" style="18" customWidth="1"/>
    <col min="3" max="6" width="16.7109375" style="18" customWidth="1"/>
    <col min="7" max="61" width="16.7109375" style="1" customWidth="1"/>
    <col min="62" max="62" width="9.5703125" style="1" hidden="1" customWidth="1"/>
    <col min="63" max="63" width="15.85546875" style="1" customWidth="1"/>
    <col min="64" max="16384" width="9.140625" style="1"/>
  </cols>
  <sheetData>
    <row r="1" spans="1:62" ht="22.5" customHeight="1">
      <c r="A1" s="188" t="s">
        <v>66</v>
      </c>
      <c r="B1" s="188"/>
      <c r="C1" s="188"/>
      <c r="D1" s="188"/>
      <c r="E1" s="188"/>
      <c r="F1" s="188"/>
      <c r="G1" s="188"/>
      <c r="H1" s="188" t="s">
        <v>66</v>
      </c>
      <c r="I1" s="188"/>
      <c r="J1" s="188"/>
      <c r="K1" s="188"/>
      <c r="L1" s="188"/>
      <c r="M1" s="188" t="s">
        <v>66</v>
      </c>
      <c r="N1" s="188"/>
      <c r="O1" s="188"/>
      <c r="P1" s="188"/>
      <c r="Q1" s="188"/>
      <c r="R1" s="188" t="s">
        <v>66</v>
      </c>
      <c r="S1" s="188"/>
      <c r="T1" s="188"/>
      <c r="U1" s="188"/>
      <c r="V1" s="188"/>
      <c r="W1" s="188" t="s">
        <v>66</v>
      </c>
      <c r="X1" s="188"/>
      <c r="Y1" s="188"/>
      <c r="Z1" s="188"/>
      <c r="AA1" s="188"/>
      <c r="AB1" s="188" t="s">
        <v>66</v>
      </c>
      <c r="AC1" s="188"/>
      <c r="AD1" s="188"/>
      <c r="AE1" s="188"/>
      <c r="AF1" s="188"/>
      <c r="AG1" s="188" t="s">
        <v>66</v>
      </c>
      <c r="AH1" s="188"/>
      <c r="AI1" s="188"/>
      <c r="AJ1" s="188"/>
      <c r="AK1" s="188"/>
      <c r="AL1" s="188" t="s">
        <v>66</v>
      </c>
      <c r="AM1" s="188"/>
      <c r="AN1" s="188"/>
      <c r="AO1" s="188"/>
      <c r="AP1" s="188"/>
      <c r="AQ1" s="188" t="s">
        <v>66</v>
      </c>
      <c r="AR1" s="188"/>
      <c r="AS1" s="188"/>
      <c r="AT1" s="188"/>
      <c r="AU1" s="188"/>
      <c r="AV1" s="188" t="s">
        <v>66</v>
      </c>
      <c r="AW1" s="188"/>
      <c r="AX1" s="188"/>
      <c r="AY1" s="188"/>
      <c r="AZ1" s="188"/>
      <c r="BA1" s="188" t="s">
        <v>66</v>
      </c>
      <c r="BB1" s="188"/>
      <c r="BC1" s="188"/>
      <c r="BD1" s="188"/>
      <c r="BE1" s="188"/>
      <c r="BF1" s="292" t="s">
        <v>96</v>
      </c>
      <c r="BG1" s="293"/>
      <c r="BH1" s="293"/>
      <c r="BI1" s="293"/>
      <c r="BJ1" s="294"/>
    </row>
    <row r="2" spans="1:62" s="85" customFormat="1" ht="24.75" customHeight="1">
      <c r="A2" s="83"/>
      <c r="B2" s="84"/>
      <c r="C2" s="80" t="s">
        <v>426</v>
      </c>
      <c r="D2" s="323" t="s">
        <v>1538</v>
      </c>
      <c r="E2" s="324"/>
      <c r="F2" s="324"/>
      <c r="G2" s="325"/>
      <c r="H2" s="80" t="s">
        <v>426</v>
      </c>
      <c r="I2" s="383" t="s">
        <v>1540</v>
      </c>
      <c r="J2" s="384"/>
      <c r="K2" s="384"/>
      <c r="L2" s="385"/>
      <c r="M2" s="80" t="s">
        <v>426</v>
      </c>
      <c r="N2" s="244" t="s">
        <v>1449</v>
      </c>
      <c r="O2" s="245"/>
      <c r="P2" s="245"/>
      <c r="Q2" s="246"/>
      <c r="R2" s="80" t="s">
        <v>426</v>
      </c>
      <c r="S2" s="323" t="s">
        <v>1449</v>
      </c>
      <c r="T2" s="324"/>
      <c r="U2" s="324"/>
      <c r="V2" s="325"/>
      <c r="W2" s="80" t="s">
        <v>426</v>
      </c>
      <c r="X2" s="323" t="s">
        <v>1449</v>
      </c>
      <c r="Y2" s="324"/>
      <c r="Z2" s="324"/>
      <c r="AA2" s="325"/>
      <c r="AB2" s="80" t="s">
        <v>426</v>
      </c>
      <c r="AC2" s="323" t="s">
        <v>1449</v>
      </c>
      <c r="AD2" s="324"/>
      <c r="AE2" s="324"/>
      <c r="AF2" s="325"/>
      <c r="AG2" s="80" t="s">
        <v>426</v>
      </c>
      <c r="AH2" s="244" t="s">
        <v>1449</v>
      </c>
      <c r="AI2" s="245"/>
      <c r="AJ2" s="245"/>
      <c r="AK2" s="246"/>
      <c r="AL2" s="80" t="s">
        <v>426</v>
      </c>
      <c r="AM2" s="244" t="s">
        <v>1449</v>
      </c>
      <c r="AN2" s="245"/>
      <c r="AO2" s="245"/>
      <c r="AP2" s="246"/>
      <c r="AQ2" s="80" t="s">
        <v>426</v>
      </c>
      <c r="AR2" s="244" t="s">
        <v>1698</v>
      </c>
      <c r="AS2" s="245"/>
      <c r="AT2" s="245"/>
      <c r="AU2" s="246"/>
      <c r="AV2" s="80" t="s">
        <v>426</v>
      </c>
      <c r="AW2" s="386" t="s">
        <v>1746</v>
      </c>
      <c r="AX2" s="387"/>
      <c r="AY2" s="387"/>
      <c r="AZ2" s="287"/>
      <c r="BA2" s="65" t="s">
        <v>426</v>
      </c>
      <c r="BB2" s="198" t="s">
        <v>1422</v>
      </c>
      <c r="BC2" s="199"/>
      <c r="BD2" s="199"/>
      <c r="BE2" s="200"/>
      <c r="BF2" s="295"/>
      <c r="BG2" s="296"/>
      <c r="BH2" s="296"/>
      <c r="BI2" s="296"/>
      <c r="BJ2" s="297"/>
    </row>
    <row r="3" spans="1:62" ht="35.25" customHeight="1">
      <c r="A3" s="282" t="s">
        <v>110</v>
      </c>
      <c r="B3" s="283"/>
      <c r="C3" s="97" t="s">
        <v>1475</v>
      </c>
      <c r="D3" s="191" t="s">
        <v>1194</v>
      </c>
      <c r="E3" s="192"/>
      <c r="F3" s="192"/>
      <c r="G3" s="193"/>
      <c r="H3" s="97" t="s">
        <v>1632</v>
      </c>
      <c r="I3" s="191" t="s">
        <v>1196</v>
      </c>
      <c r="J3" s="192"/>
      <c r="K3" s="192"/>
      <c r="L3" s="193"/>
      <c r="M3" s="97" t="s">
        <v>1632</v>
      </c>
      <c r="N3" s="191" t="s">
        <v>1198</v>
      </c>
      <c r="O3" s="192"/>
      <c r="P3" s="192"/>
      <c r="Q3" s="193"/>
      <c r="R3" s="97" t="s">
        <v>1632</v>
      </c>
      <c r="S3" s="191" t="s">
        <v>1200</v>
      </c>
      <c r="T3" s="192"/>
      <c r="U3" s="192"/>
      <c r="V3" s="193"/>
      <c r="W3" s="97" t="s">
        <v>1632</v>
      </c>
      <c r="X3" s="191" t="s">
        <v>1202</v>
      </c>
      <c r="Y3" s="192"/>
      <c r="Z3" s="192"/>
      <c r="AA3" s="193"/>
      <c r="AB3" s="97" t="s">
        <v>1632</v>
      </c>
      <c r="AC3" s="191" t="s">
        <v>1204</v>
      </c>
      <c r="AD3" s="192"/>
      <c r="AE3" s="192"/>
      <c r="AF3" s="193"/>
      <c r="AG3" s="97" t="s">
        <v>1632</v>
      </c>
      <c r="AH3" s="191" t="s">
        <v>1206</v>
      </c>
      <c r="AI3" s="192"/>
      <c r="AJ3" s="192"/>
      <c r="AK3" s="193"/>
      <c r="AL3" s="97" t="s">
        <v>1632</v>
      </c>
      <c r="AM3" s="191" t="s">
        <v>1205</v>
      </c>
      <c r="AN3" s="192"/>
      <c r="AO3" s="192"/>
      <c r="AP3" s="193"/>
      <c r="AQ3" s="97" t="s">
        <v>1632</v>
      </c>
      <c r="AR3" s="191" t="s">
        <v>1210</v>
      </c>
      <c r="AS3" s="192"/>
      <c r="AT3" s="192"/>
      <c r="AU3" s="193"/>
      <c r="AV3" s="97" t="s">
        <v>1632</v>
      </c>
      <c r="AW3" s="191" t="s">
        <v>1212</v>
      </c>
      <c r="AX3" s="192"/>
      <c r="AY3" s="192"/>
      <c r="AZ3" s="193"/>
      <c r="BA3" s="97" t="s">
        <v>1632</v>
      </c>
      <c r="BB3" s="191" t="s">
        <v>1214</v>
      </c>
      <c r="BC3" s="192"/>
      <c r="BD3" s="192"/>
      <c r="BE3" s="193"/>
      <c r="BF3" s="295"/>
      <c r="BG3" s="296"/>
      <c r="BH3" s="296"/>
      <c r="BI3" s="296"/>
      <c r="BJ3" s="297"/>
    </row>
    <row r="4" spans="1:62" ht="39.75" customHeight="1">
      <c r="A4" s="284"/>
      <c r="B4" s="285"/>
      <c r="C4" s="5" t="s">
        <v>78</v>
      </c>
      <c r="D4" s="264" t="s">
        <v>1195</v>
      </c>
      <c r="E4" s="265"/>
      <c r="F4" s="265"/>
      <c r="G4" s="266"/>
      <c r="H4" s="5" t="s">
        <v>72</v>
      </c>
      <c r="I4" s="287" t="s">
        <v>1197</v>
      </c>
      <c r="J4" s="288"/>
      <c r="K4" s="288"/>
      <c r="L4" s="288"/>
      <c r="M4" s="5" t="s">
        <v>72</v>
      </c>
      <c r="N4" s="267" t="s">
        <v>1199</v>
      </c>
      <c r="O4" s="268"/>
      <c r="P4" s="268"/>
      <c r="Q4" s="269"/>
      <c r="R4" s="5" t="s">
        <v>72</v>
      </c>
      <c r="S4" s="267" t="s">
        <v>1201</v>
      </c>
      <c r="T4" s="268"/>
      <c r="U4" s="268"/>
      <c r="V4" s="269"/>
      <c r="W4" s="5" t="s">
        <v>72</v>
      </c>
      <c r="X4" s="264" t="s">
        <v>1203</v>
      </c>
      <c r="Y4" s="265"/>
      <c r="Z4" s="265"/>
      <c r="AA4" s="266"/>
      <c r="AB4" s="5" t="s">
        <v>72</v>
      </c>
      <c r="AC4" s="264" t="s">
        <v>1207</v>
      </c>
      <c r="AD4" s="265"/>
      <c r="AE4" s="265"/>
      <c r="AF4" s="266"/>
      <c r="AG4" s="5" t="s">
        <v>72</v>
      </c>
      <c r="AH4" s="193" t="s">
        <v>1208</v>
      </c>
      <c r="AI4" s="263"/>
      <c r="AJ4" s="263"/>
      <c r="AK4" s="263"/>
      <c r="AL4" s="5" t="s">
        <v>72</v>
      </c>
      <c r="AM4" s="267" t="s">
        <v>1209</v>
      </c>
      <c r="AN4" s="268"/>
      <c r="AO4" s="268"/>
      <c r="AP4" s="269"/>
      <c r="AQ4" s="5" t="s">
        <v>72</v>
      </c>
      <c r="AR4" s="264" t="s">
        <v>1211</v>
      </c>
      <c r="AS4" s="265"/>
      <c r="AT4" s="265"/>
      <c r="AU4" s="266"/>
      <c r="AV4" s="5" t="s">
        <v>72</v>
      </c>
      <c r="AW4" s="193" t="s">
        <v>1213</v>
      </c>
      <c r="AX4" s="263"/>
      <c r="AY4" s="263"/>
      <c r="AZ4" s="263"/>
      <c r="BA4" s="5" t="s">
        <v>72</v>
      </c>
      <c r="BB4" s="193" t="s">
        <v>122</v>
      </c>
      <c r="BC4" s="263"/>
      <c r="BD4" s="263"/>
      <c r="BE4" s="263"/>
      <c r="BF4" s="298"/>
      <c r="BG4" s="299"/>
      <c r="BH4" s="299"/>
      <c r="BI4" s="299"/>
      <c r="BJ4" s="300"/>
    </row>
    <row r="5" spans="1:62" s="23" customFormat="1" ht="51.75" customHeight="1">
      <c r="A5" s="141" t="s">
        <v>0</v>
      </c>
      <c r="B5" s="141" t="s">
        <v>1887</v>
      </c>
      <c r="C5" s="22" t="s">
        <v>73</v>
      </c>
      <c r="D5" s="22" t="s">
        <v>74</v>
      </c>
      <c r="E5" s="22" t="s">
        <v>75</v>
      </c>
      <c r="F5" s="22" t="s">
        <v>76</v>
      </c>
      <c r="G5" s="22" t="s">
        <v>67</v>
      </c>
      <c r="H5" s="22" t="s">
        <v>73</v>
      </c>
      <c r="I5" s="22" t="s">
        <v>74</v>
      </c>
      <c r="J5" s="22" t="s">
        <v>75</v>
      </c>
      <c r="K5" s="22" t="s">
        <v>76</v>
      </c>
      <c r="L5" s="22" t="s">
        <v>67</v>
      </c>
      <c r="M5" s="22" t="s">
        <v>1458</v>
      </c>
      <c r="N5" s="22" t="s">
        <v>1459</v>
      </c>
      <c r="O5" s="22" t="s">
        <v>75</v>
      </c>
      <c r="P5" s="22" t="s">
        <v>76</v>
      </c>
      <c r="Q5" s="22" t="s">
        <v>67</v>
      </c>
      <c r="R5" s="22" t="s">
        <v>1460</v>
      </c>
      <c r="S5" s="22" t="s">
        <v>1461</v>
      </c>
      <c r="T5" s="22" t="s">
        <v>75</v>
      </c>
      <c r="U5" s="22" t="s">
        <v>76</v>
      </c>
      <c r="V5" s="22" t="s">
        <v>67</v>
      </c>
      <c r="W5" s="22" t="s">
        <v>1462</v>
      </c>
      <c r="X5" s="22" t="s">
        <v>1463</v>
      </c>
      <c r="Y5" s="22" t="s">
        <v>75</v>
      </c>
      <c r="Z5" s="22" t="s">
        <v>76</v>
      </c>
      <c r="AA5" s="22" t="s">
        <v>67</v>
      </c>
      <c r="AB5" s="22" t="s">
        <v>1464</v>
      </c>
      <c r="AC5" s="22" t="s">
        <v>1465</v>
      </c>
      <c r="AD5" s="22" t="s">
        <v>75</v>
      </c>
      <c r="AE5" s="22" t="s">
        <v>76</v>
      </c>
      <c r="AF5" s="22" t="s">
        <v>67</v>
      </c>
      <c r="AG5" s="22" t="s">
        <v>1466</v>
      </c>
      <c r="AH5" s="22" t="s">
        <v>74</v>
      </c>
      <c r="AI5" s="22" t="s">
        <v>75</v>
      </c>
      <c r="AJ5" s="22" t="s">
        <v>76</v>
      </c>
      <c r="AK5" s="22" t="s">
        <v>67</v>
      </c>
      <c r="AL5" s="22" t="s">
        <v>73</v>
      </c>
      <c r="AM5" s="22" t="s">
        <v>74</v>
      </c>
      <c r="AN5" s="22" t="s">
        <v>75</v>
      </c>
      <c r="AO5" s="22" t="s">
        <v>76</v>
      </c>
      <c r="AP5" s="22" t="s">
        <v>67</v>
      </c>
      <c r="AQ5" s="22" t="s">
        <v>73</v>
      </c>
      <c r="AR5" s="22" t="s">
        <v>74</v>
      </c>
      <c r="AS5" s="22" t="s">
        <v>75</v>
      </c>
      <c r="AT5" s="22" t="s">
        <v>76</v>
      </c>
      <c r="AU5" s="22" t="s">
        <v>67</v>
      </c>
      <c r="AV5" s="22" t="s">
        <v>73</v>
      </c>
      <c r="AW5" s="22" t="s">
        <v>74</v>
      </c>
      <c r="AX5" s="22" t="s">
        <v>75</v>
      </c>
      <c r="AY5" s="22" t="s">
        <v>76</v>
      </c>
      <c r="AZ5" s="22" t="s">
        <v>67</v>
      </c>
      <c r="BA5" s="22" t="s">
        <v>1498</v>
      </c>
      <c r="BB5" s="22" t="s">
        <v>1499</v>
      </c>
      <c r="BC5" s="22" t="s">
        <v>75</v>
      </c>
      <c r="BD5" s="22" t="s">
        <v>76</v>
      </c>
      <c r="BE5" s="22" t="s">
        <v>67</v>
      </c>
      <c r="BF5" s="22" t="s">
        <v>73</v>
      </c>
      <c r="BG5" s="22" t="s">
        <v>74</v>
      </c>
      <c r="BH5" s="22" t="s">
        <v>75</v>
      </c>
      <c r="BI5" s="22" t="s">
        <v>76</v>
      </c>
      <c r="BJ5" s="22" t="s">
        <v>67</v>
      </c>
    </row>
    <row r="6" spans="1:62" s="9" customFormat="1" hidden="1">
      <c r="A6" s="6" t="s">
        <v>1</v>
      </c>
      <c r="B6" s="6" t="s">
        <v>2</v>
      </c>
      <c r="C6" s="7" t="s">
        <v>68</v>
      </c>
      <c r="D6" s="7" t="s">
        <v>69</v>
      </c>
      <c r="E6" s="7" t="s">
        <v>70</v>
      </c>
      <c r="F6" s="7" t="s">
        <v>71</v>
      </c>
      <c r="G6" s="8"/>
      <c r="H6" s="7" t="s">
        <v>68</v>
      </c>
      <c r="I6" s="7" t="s">
        <v>69</v>
      </c>
      <c r="J6" s="7" t="s">
        <v>70</v>
      </c>
      <c r="K6" s="7" t="s">
        <v>71</v>
      </c>
      <c r="L6" s="8"/>
      <c r="M6" s="7" t="s">
        <v>68</v>
      </c>
      <c r="N6" s="7" t="s">
        <v>69</v>
      </c>
      <c r="O6" s="7" t="s">
        <v>70</v>
      </c>
      <c r="P6" s="7" t="s">
        <v>71</v>
      </c>
      <c r="Q6" s="8"/>
      <c r="R6" s="7" t="s">
        <v>68</v>
      </c>
      <c r="S6" s="7" t="s">
        <v>69</v>
      </c>
      <c r="T6" s="7" t="s">
        <v>70</v>
      </c>
      <c r="U6" s="7" t="s">
        <v>71</v>
      </c>
      <c r="V6" s="8"/>
      <c r="W6" s="7" t="s">
        <v>68</v>
      </c>
      <c r="X6" s="7" t="s">
        <v>69</v>
      </c>
      <c r="Y6" s="7" t="s">
        <v>70</v>
      </c>
      <c r="Z6" s="7" t="s">
        <v>71</v>
      </c>
      <c r="AA6" s="8"/>
      <c r="AB6" s="7" t="s">
        <v>68</v>
      </c>
      <c r="AC6" s="7" t="s">
        <v>69</v>
      </c>
      <c r="AD6" s="7" t="s">
        <v>70</v>
      </c>
      <c r="AE6" s="7" t="s">
        <v>71</v>
      </c>
      <c r="AF6" s="8"/>
      <c r="AG6" s="7" t="s">
        <v>68</v>
      </c>
      <c r="AH6" s="7" t="s">
        <v>69</v>
      </c>
      <c r="AI6" s="7" t="s">
        <v>70</v>
      </c>
      <c r="AJ6" s="7" t="s">
        <v>71</v>
      </c>
      <c r="AK6" s="8"/>
      <c r="AL6" s="7" t="s">
        <v>68</v>
      </c>
      <c r="AM6" s="7" t="s">
        <v>69</v>
      </c>
      <c r="AN6" s="7" t="s">
        <v>70</v>
      </c>
      <c r="AO6" s="7" t="s">
        <v>71</v>
      </c>
      <c r="AP6" s="8"/>
      <c r="AQ6" s="7" t="s">
        <v>68</v>
      </c>
      <c r="AR6" s="7" t="s">
        <v>69</v>
      </c>
      <c r="AS6" s="7" t="s">
        <v>70</v>
      </c>
      <c r="AT6" s="7" t="s">
        <v>71</v>
      </c>
      <c r="AU6" s="8"/>
      <c r="AV6" s="7" t="s">
        <v>68</v>
      </c>
      <c r="AW6" s="7" t="s">
        <v>69</v>
      </c>
      <c r="AX6" s="7" t="s">
        <v>70</v>
      </c>
      <c r="AY6" s="7" t="s">
        <v>71</v>
      </c>
      <c r="AZ6" s="8"/>
      <c r="BA6" s="7" t="s">
        <v>68</v>
      </c>
      <c r="BB6" s="7" t="s">
        <v>69</v>
      </c>
      <c r="BC6" s="7" t="s">
        <v>70</v>
      </c>
      <c r="BD6" s="7" t="s">
        <v>71</v>
      </c>
      <c r="BE6" s="8"/>
      <c r="BF6" s="7" t="s">
        <v>68</v>
      </c>
      <c r="BG6" s="7" t="s">
        <v>69</v>
      </c>
      <c r="BH6" s="7" t="s">
        <v>70</v>
      </c>
      <c r="BI6" s="7" t="s">
        <v>71</v>
      </c>
      <c r="BJ6" s="8"/>
    </row>
    <row r="7" spans="1:62" hidden="1">
      <c r="A7" s="10">
        <v>1</v>
      </c>
      <c r="B7" s="11" t="s">
        <v>3</v>
      </c>
      <c r="C7" s="12">
        <v>242</v>
      </c>
      <c r="D7" s="12">
        <v>221700</v>
      </c>
      <c r="E7" s="12">
        <v>0</v>
      </c>
      <c r="F7" s="12">
        <v>221700</v>
      </c>
      <c r="G7" s="13"/>
      <c r="H7" s="12">
        <v>14</v>
      </c>
      <c r="I7" s="12">
        <v>39648</v>
      </c>
      <c r="J7" s="12">
        <v>0</v>
      </c>
      <c r="K7" s="12">
        <v>39648</v>
      </c>
      <c r="L7" s="13"/>
      <c r="M7" s="12">
        <v>1468</v>
      </c>
      <c r="N7" s="12">
        <v>3523200</v>
      </c>
      <c r="O7" s="12">
        <v>0</v>
      </c>
      <c r="P7" s="12">
        <v>3523200</v>
      </c>
      <c r="Q7" s="13"/>
      <c r="R7" s="12">
        <v>8</v>
      </c>
      <c r="S7" s="12">
        <v>43200</v>
      </c>
      <c r="T7" s="12">
        <v>0</v>
      </c>
      <c r="U7" s="12">
        <v>43200</v>
      </c>
      <c r="V7" s="13"/>
      <c r="W7" s="12">
        <v>1599</v>
      </c>
      <c r="X7" s="12">
        <v>1726920</v>
      </c>
      <c r="Y7" s="12">
        <v>0</v>
      </c>
      <c r="Z7" s="12">
        <v>1726920</v>
      </c>
      <c r="AA7" s="13"/>
      <c r="AB7" s="12">
        <v>9</v>
      </c>
      <c r="AC7" s="12">
        <v>133800</v>
      </c>
      <c r="AD7" s="12">
        <v>0</v>
      </c>
      <c r="AE7" s="12">
        <v>133800</v>
      </c>
      <c r="AF7" s="13"/>
      <c r="AG7" s="12">
        <v>50</v>
      </c>
      <c r="AH7" s="12">
        <v>15000</v>
      </c>
      <c r="AI7" s="12">
        <v>0</v>
      </c>
      <c r="AJ7" s="12">
        <v>15000</v>
      </c>
      <c r="AK7" s="13"/>
      <c r="AL7" s="12">
        <v>0</v>
      </c>
      <c r="AM7" s="12">
        <v>0</v>
      </c>
      <c r="AN7" s="12">
        <v>0</v>
      </c>
      <c r="AO7" s="12">
        <v>0</v>
      </c>
      <c r="AP7" s="13"/>
      <c r="AQ7" s="12">
        <v>9</v>
      </c>
      <c r="AR7" s="12">
        <v>27000</v>
      </c>
      <c r="AS7" s="12">
        <v>0</v>
      </c>
      <c r="AT7" s="12">
        <v>27000</v>
      </c>
      <c r="AU7" s="13"/>
      <c r="AV7" s="12">
        <v>1</v>
      </c>
      <c r="AW7" s="12">
        <v>10869.5</v>
      </c>
      <c r="AX7" s="12">
        <v>0</v>
      </c>
      <c r="AY7" s="12">
        <v>10869.5</v>
      </c>
      <c r="AZ7" s="13"/>
      <c r="BA7" s="12">
        <v>3075</v>
      </c>
      <c r="BB7" s="12">
        <v>1844900</v>
      </c>
      <c r="BC7" s="12">
        <v>0</v>
      </c>
      <c r="BD7" s="12">
        <v>1844900</v>
      </c>
      <c r="BE7" s="13"/>
      <c r="BF7" s="12">
        <v>0</v>
      </c>
      <c r="BG7" s="12">
        <v>7586237.5</v>
      </c>
      <c r="BH7" s="12">
        <v>0</v>
      </c>
      <c r="BI7" s="12">
        <v>7586237.5</v>
      </c>
      <c r="BJ7" s="13"/>
    </row>
    <row r="8" spans="1:62" hidden="1">
      <c r="A8" s="10">
        <v>2</v>
      </c>
      <c r="B8" s="11" t="s">
        <v>4</v>
      </c>
      <c r="C8" s="12">
        <v>98</v>
      </c>
      <c r="D8" s="12">
        <v>90000</v>
      </c>
      <c r="E8" s="12">
        <v>0</v>
      </c>
      <c r="F8" s="12">
        <v>90000</v>
      </c>
      <c r="G8" s="13"/>
      <c r="H8" s="12">
        <v>7</v>
      </c>
      <c r="I8" s="12">
        <v>19824</v>
      </c>
      <c r="J8" s="12">
        <v>0</v>
      </c>
      <c r="K8" s="12">
        <v>19824</v>
      </c>
      <c r="L8" s="13"/>
      <c r="M8" s="12">
        <v>0</v>
      </c>
      <c r="N8" s="12">
        <v>0</v>
      </c>
      <c r="O8" s="12">
        <v>0</v>
      </c>
      <c r="P8" s="12">
        <v>0</v>
      </c>
      <c r="Q8" s="13"/>
      <c r="R8" s="12">
        <v>0</v>
      </c>
      <c r="S8" s="12">
        <v>0</v>
      </c>
      <c r="T8" s="12">
        <v>0</v>
      </c>
      <c r="U8" s="12">
        <v>0</v>
      </c>
      <c r="V8" s="13"/>
      <c r="W8" s="12">
        <v>729</v>
      </c>
      <c r="X8" s="12">
        <v>787320</v>
      </c>
      <c r="Y8" s="12">
        <v>0</v>
      </c>
      <c r="Z8" s="12">
        <v>787320</v>
      </c>
      <c r="AA8" s="13"/>
      <c r="AB8" s="12">
        <v>5</v>
      </c>
      <c r="AC8" s="12">
        <v>96000</v>
      </c>
      <c r="AD8" s="12">
        <v>0</v>
      </c>
      <c r="AE8" s="12">
        <v>96000</v>
      </c>
      <c r="AF8" s="13"/>
      <c r="AG8" s="12">
        <v>45</v>
      </c>
      <c r="AH8" s="12">
        <v>13500</v>
      </c>
      <c r="AI8" s="12">
        <v>0</v>
      </c>
      <c r="AJ8" s="12">
        <v>13500</v>
      </c>
      <c r="AK8" s="13"/>
      <c r="AL8" s="12">
        <v>0</v>
      </c>
      <c r="AM8" s="12">
        <v>0</v>
      </c>
      <c r="AN8" s="12">
        <v>0</v>
      </c>
      <c r="AO8" s="12">
        <v>0</v>
      </c>
      <c r="AP8" s="13"/>
      <c r="AQ8" s="12">
        <v>5</v>
      </c>
      <c r="AR8" s="12">
        <v>15000</v>
      </c>
      <c r="AS8" s="12">
        <v>0</v>
      </c>
      <c r="AT8" s="12">
        <v>15000</v>
      </c>
      <c r="AU8" s="13"/>
      <c r="AV8" s="12">
        <v>1</v>
      </c>
      <c r="AW8" s="12">
        <v>10869</v>
      </c>
      <c r="AX8" s="12">
        <v>0</v>
      </c>
      <c r="AY8" s="12">
        <v>10869</v>
      </c>
      <c r="AZ8" s="13"/>
      <c r="BA8" s="12">
        <v>729</v>
      </c>
      <c r="BB8" s="12">
        <v>437300</v>
      </c>
      <c r="BC8" s="12">
        <v>0</v>
      </c>
      <c r="BD8" s="12">
        <v>437300</v>
      </c>
      <c r="BE8" s="13"/>
      <c r="BF8" s="12">
        <v>0</v>
      </c>
      <c r="BG8" s="12">
        <v>1469813</v>
      </c>
      <c r="BH8" s="12">
        <v>0</v>
      </c>
      <c r="BI8" s="12">
        <v>1469813</v>
      </c>
      <c r="BJ8" s="13"/>
    </row>
    <row r="9" spans="1:62" hidden="1">
      <c r="A9" s="10">
        <v>3</v>
      </c>
      <c r="B9" s="11" t="s">
        <v>5</v>
      </c>
      <c r="C9" s="12">
        <v>293</v>
      </c>
      <c r="D9" s="12">
        <v>268800</v>
      </c>
      <c r="E9" s="12">
        <v>0</v>
      </c>
      <c r="F9" s="12">
        <v>268800</v>
      </c>
      <c r="G9" s="13"/>
      <c r="H9" s="12">
        <v>17</v>
      </c>
      <c r="I9" s="12">
        <v>48144</v>
      </c>
      <c r="J9" s="12">
        <v>0</v>
      </c>
      <c r="K9" s="12">
        <v>48144</v>
      </c>
      <c r="L9" s="13"/>
      <c r="M9" s="12">
        <v>1171</v>
      </c>
      <c r="N9" s="12">
        <v>2810400</v>
      </c>
      <c r="O9" s="12">
        <v>0</v>
      </c>
      <c r="P9" s="12">
        <v>2810400</v>
      </c>
      <c r="Q9" s="13"/>
      <c r="R9" s="12">
        <v>35</v>
      </c>
      <c r="S9" s="12">
        <v>189000</v>
      </c>
      <c r="T9" s="12">
        <v>0</v>
      </c>
      <c r="U9" s="12">
        <v>189000</v>
      </c>
      <c r="V9" s="13"/>
      <c r="W9" s="12">
        <v>1491</v>
      </c>
      <c r="X9" s="12">
        <v>1610280</v>
      </c>
      <c r="Y9" s="12">
        <v>0</v>
      </c>
      <c r="Z9" s="12">
        <v>1610280</v>
      </c>
      <c r="AA9" s="13"/>
      <c r="AB9" s="12">
        <v>11</v>
      </c>
      <c r="AC9" s="12">
        <v>173200</v>
      </c>
      <c r="AD9" s="12">
        <v>0</v>
      </c>
      <c r="AE9" s="12">
        <v>173200</v>
      </c>
      <c r="AF9" s="13"/>
      <c r="AG9" s="12">
        <v>58</v>
      </c>
      <c r="AH9" s="12">
        <v>67400</v>
      </c>
      <c r="AI9" s="12">
        <v>0</v>
      </c>
      <c r="AJ9" s="12">
        <v>67400</v>
      </c>
      <c r="AK9" s="13"/>
      <c r="AL9" s="12">
        <v>0</v>
      </c>
      <c r="AM9" s="12">
        <v>0</v>
      </c>
      <c r="AN9" s="12">
        <v>0</v>
      </c>
      <c r="AO9" s="12">
        <v>0</v>
      </c>
      <c r="AP9" s="13"/>
      <c r="AQ9" s="12">
        <v>11</v>
      </c>
      <c r="AR9" s="12">
        <v>33000</v>
      </c>
      <c r="AS9" s="12">
        <v>0</v>
      </c>
      <c r="AT9" s="12">
        <v>33000</v>
      </c>
      <c r="AU9" s="13"/>
      <c r="AV9" s="12">
        <v>1</v>
      </c>
      <c r="AW9" s="12">
        <v>10869</v>
      </c>
      <c r="AX9" s="12">
        <v>0</v>
      </c>
      <c r="AY9" s="12">
        <v>10869</v>
      </c>
      <c r="AZ9" s="13"/>
      <c r="BA9" s="12">
        <v>2697</v>
      </c>
      <c r="BB9" s="12">
        <v>1618200</v>
      </c>
      <c r="BC9" s="12">
        <v>0</v>
      </c>
      <c r="BD9" s="12">
        <v>1618200</v>
      </c>
      <c r="BE9" s="13"/>
      <c r="BF9" s="12">
        <v>0</v>
      </c>
      <c r="BG9" s="12">
        <v>6829293</v>
      </c>
      <c r="BH9" s="12">
        <v>0</v>
      </c>
      <c r="BI9" s="12">
        <v>6829293</v>
      </c>
      <c r="BJ9" s="13"/>
    </row>
    <row r="10" spans="1:62" hidden="1">
      <c r="A10" s="10">
        <v>4</v>
      </c>
      <c r="B10" s="11" t="s">
        <v>6</v>
      </c>
      <c r="C10" s="12">
        <v>312</v>
      </c>
      <c r="D10" s="12">
        <v>285300</v>
      </c>
      <c r="E10" s="12">
        <v>0</v>
      </c>
      <c r="F10" s="12">
        <v>285300</v>
      </c>
      <c r="G10" s="13"/>
      <c r="H10" s="12">
        <v>16</v>
      </c>
      <c r="I10" s="12">
        <v>45312</v>
      </c>
      <c r="J10" s="12">
        <v>0</v>
      </c>
      <c r="K10" s="12">
        <v>45312</v>
      </c>
      <c r="L10" s="13"/>
      <c r="M10" s="12">
        <v>857</v>
      </c>
      <c r="N10" s="12">
        <v>2056800</v>
      </c>
      <c r="O10" s="12">
        <v>0</v>
      </c>
      <c r="P10" s="12">
        <v>2056800</v>
      </c>
      <c r="Q10" s="13"/>
      <c r="R10" s="12">
        <v>157</v>
      </c>
      <c r="S10" s="12">
        <v>847800</v>
      </c>
      <c r="T10" s="12">
        <v>0</v>
      </c>
      <c r="U10" s="12">
        <v>847800</v>
      </c>
      <c r="V10" s="13"/>
      <c r="W10" s="12">
        <v>1446</v>
      </c>
      <c r="X10" s="12">
        <v>1561680</v>
      </c>
      <c r="Y10" s="12">
        <v>0</v>
      </c>
      <c r="Z10" s="12">
        <v>1561680</v>
      </c>
      <c r="AA10" s="13"/>
      <c r="AB10" s="12">
        <v>11</v>
      </c>
      <c r="AC10" s="12">
        <v>148200</v>
      </c>
      <c r="AD10" s="12">
        <v>0</v>
      </c>
      <c r="AE10" s="12">
        <v>148200</v>
      </c>
      <c r="AF10" s="13"/>
      <c r="AG10" s="12">
        <v>41</v>
      </c>
      <c r="AH10" s="12">
        <v>12300</v>
      </c>
      <c r="AI10" s="12">
        <v>0</v>
      </c>
      <c r="AJ10" s="12">
        <v>12300</v>
      </c>
      <c r="AK10" s="13"/>
      <c r="AL10" s="12">
        <v>0</v>
      </c>
      <c r="AM10" s="12">
        <v>0</v>
      </c>
      <c r="AN10" s="12">
        <v>0</v>
      </c>
      <c r="AO10" s="12">
        <v>0</v>
      </c>
      <c r="AP10" s="13"/>
      <c r="AQ10" s="12">
        <v>11</v>
      </c>
      <c r="AR10" s="12">
        <v>33000</v>
      </c>
      <c r="AS10" s="12">
        <v>0</v>
      </c>
      <c r="AT10" s="12">
        <v>33000</v>
      </c>
      <c r="AU10" s="13"/>
      <c r="AV10" s="12">
        <v>1</v>
      </c>
      <c r="AW10" s="12">
        <v>10869</v>
      </c>
      <c r="AX10" s="12">
        <v>0</v>
      </c>
      <c r="AY10" s="12">
        <v>10869</v>
      </c>
      <c r="AZ10" s="13"/>
      <c r="BA10" s="12">
        <v>2460</v>
      </c>
      <c r="BB10" s="12">
        <v>1476000</v>
      </c>
      <c r="BC10" s="12">
        <v>0</v>
      </c>
      <c r="BD10" s="12">
        <v>1476000</v>
      </c>
      <c r="BE10" s="13"/>
      <c r="BF10" s="12">
        <v>0</v>
      </c>
      <c r="BG10" s="12">
        <v>6477261</v>
      </c>
      <c r="BH10" s="12">
        <v>0</v>
      </c>
      <c r="BI10" s="12">
        <v>6477261</v>
      </c>
      <c r="BJ10" s="13"/>
    </row>
    <row r="11" spans="1:62" hidden="1">
      <c r="A11" s="10">
        <v>5</v>
      </c>
      <c r="B11" s="11" t="s">
        <v>7</v>
      </c>
      <c r="C11" s="12">
        <v>336</v>
      </c>
      <c r="D11" s="12">
        <v>310500</v>
      </c>
      <c r="E11" s="12">
        <v>0</v>
      </c>
      <c r="F11" s="12">
        <v>310500</v>
      </c>
      <c r="G11" s="13"/>
      <c r="H11" s="12">
        <v>24</v>
      </c>
      <c r="I11" s="12">
        <v>67968</v>
      </c>
      <c r="J11" s="12">
        <v>0</v>
      </c>
      <c r="K11" s="12">
        <v>67968</v>
      </c>
      <c r="L11" s="13"/>
      <c r="M11" s="12">
        <v>319</v>
      </c>
      <c r="N11" s="12">
        <v>765600</v>
      </c>
      <c r="O11" s="12">
        <v>0</v>
      </c>
      <c r="P11" s="12">
        <v>765600</v>
      </c>
      <c r="Q11" s="13"/>
      <c r="R11" s="12">
        <v>63</v>
      </c>
      <c r="S11" s="12">
        <v>340200</v>
      </c>
      <c r="T11" s="12">
        <v>0</v>
      </c>
      <c r="U11" s="12">
        <v>340200</v>
      </c>
      <c r="V11" s="13"/>
      <c r="W11" s="12">
        <v>2650</v>
      </c>
      <c r="X11" s="12">
        <v>2862000</v>
      </c>
      <c r="Y11" s="12">
        <v>0</v>
      </c>
      <c r="Z11" s="12">
        <v>2862000</v>
      </c>
      <c r="AA11" s="13"/>
      <c r="AB11" s="12">
        <v>18</v>
      </c>
      <c r="AC11" s="12">
        <v>192600</v>
      </c>
      <c r="AD11" s="12">
        <v>0</v>
      </c>
      <c r="AE11" s="12">
        <v>192600</v>
      </c>
      <c r="AF11" s="13"/>
      <c r="AG11" s="12">
        <v>72</v>
      </c>
      <c r="AH11" s="12">
        <v>21600</v>
      </c>
      <c r="AI11" s="12">
        <v>0</v>
      </c>
      <c r="AJ11" s="12">
        <v>21600</v>
      </c>
      <c r="AK11" s="13"/>
      <c r="AL11" s="12">
        <v>0</v>
      </c>
      <c r="AM11" s="12">
        <v>0</v>
      </c>
      <c r="AN11" s="12">
        <v>0</v>
      </c>
      <c r="AO11" s="12">
        <v>0</v>
      </c>
      <c r="AP11" s="13"/>
      <c r="AQ11" s="12">
        <v>18</v>
      </c>
      <c r="AR11" s="12">
        <v>54000</v>
      </c>
      <c r="AS11" s="12">
        <v>0</v>
      </c>
      <c r="AT11" s="12">
        <v>54000</v>
      </c>
      <c r="AU11" s="13"/>
      <c r="AV11" s="12">
        <v>1</v>
      </c>
      <c r="AW11" s="12">
        <v>10870</v>
      </c>
      <c r="AX11" s="12">
        <v>0</v>
      </c>
      <c r="AY11" s="12">
        <v>10870</v>
      </c>
      <c r="AZ11" s="13"/>
      <c r="BA11" s="12">
        <v>3032</v>
      </c>
      <c r="BB11" s="12">
        <v>1819200</v>
      </c>
      <c r="BC11" s="12">
        <v>0</v>
      </c>
      <c r="BD11" s="12">
        <v>1819200</v>
      </c>
      <c r="BE11" s="13"/>
      <c r="BF11" s="12">
        <v>0</v>
      </c>
      <c r="BG11" s="12">
        <v>6444538</v>
      </c>
      <c r="BH11" s="12">
        <v>0</v>
      </c>
      <c r="BI11" s="12">
        <v>6444538</v>
      </c>
      <c r="BJ11" s="13"/>
    </row>
    <row r="12" spans="1:62" hidden="1">
      <c r="A12" s="10">
        <v>6</v>
      </c>
      <c r="B12" s="11" t="s">
        <v>8</v>
      </c>
      <c r="C12" s="12">
        <v>343</v>
      </c>
      <c r="D12" s="12">
        <v>317700</v>
      </c>
      <c r="E12" s="12">
        <v>0</v>
      </c>
      <c r="F12" s="12">
        <v>317700</v>
      </c>
      <c r="G12" s="13"/>
      <c r="H12" s="12">
        <v>23</v>
      </c>
      <c r="I12" s="12">
        <v>65136</v>
      </c>
      <c r="J12" s="12">
        <v>0</v>
      </c>
      <c r="K12" s="12">
        <v>65136</v>
      </c>
      <c r="L12" s="13"/>
      <c r="M12" s="12">
        <v>551</v>
      </c>
      <c r="N12" s="12">
        <v>1322400</v>
      </c>
      <c r="O12" s="12">
        <v>0</v>
      </c>
      <c r="P12" s="12">
        <v>1322400</v>
      </c>
      <c r="Q12" s="13"/>
      <c r="R12" s="12">
        <v>60</v>
      </c>
      <c r="S12" s="12">
        <v>324000</v>
      </c>
      <c r="T12" s="12">
        <v>0</v>
      </c>
      <c r="U12" s="12">
        <v>324000</v>
      </c>
      <c r="V12" s="13"/>
      <c r="W12" s="12">
        <v>2519</v>
      </c>
      <c r="X12" s="12">
        <v>2720520</v>
      </c>
      <c r="Y12" s="12">
        <v>0</v>
      </c>
      <c r="Z12" s="12">
        <v>2720520</v>
      </c>
      <c r="AA12" s="13"/>
      <c r="AB12" s="12">
        <v>16</v>
      </c>
      <c r="AC12" s="12">
        <v>217200</v>
      </c>
      <c r="AD12" s="12">
        <v>0</v>
      </c>
      <c r="AE12" s="12">
        <v>217200</v>
      </c>
      <c r="AF12" s="13"/>
      <c r="AG12" s="12">
        <v>69</v>
      </c>
      <c r="AH12" s="12">
        <v>70700</v>
      </c>
      <c r="AI12" s="12">
        <v>0</v>
      </c>
      <c r="AJ12" s="12">
        <v>70700</v>
      </c>
      <c r="AK12" s="13"/>
      <c r="AL12" s="12">
        <v>0</v>
      </c>
      <c r="AM12" s="12">
        <v>0</v>
      </c>
      <c r="AN12" s="12">
        <v>0</v>
      </c>
      <c r="AO12" s="12">
        <v>0</v>
      </c>
      <c r="AP12" s="13"/>
      <c r="AQ12" s="12">
        <v>16</v>
      </c>
      <c r="AR12" s="12">
        <v>48000</v>
      </c>
      <c r="AS12" s="12">
        <v>0</v>
      </c>
      <c r="AT12" s="12">
        <v>48000</v>
      </c>
      <c r="AU12" s="13"/>
      <c r="AV12" s="12">
        <v>1</v>
      </c>
      <c r="AW12" s="12">
        <v>10869</v>
      </c>
      <c r="AX12" s="12">
        <v>0</v>
      </c>
      <c r="AY12" s="12">
        <v>10869</v>
      </c>
      <c r="AZ12" s="13"/>
      <c r="BA12" s="12">
        <v>3130</v>
      </c>
      <c r="BB12" s="12">
        <v>1878000</v>
      </c>
      <c r="BC12" s="12">
        <v>0</v>
      </c>
      <c r="BD12" s="12">
        <v>1878000</v>
      </c>
      <c r="BE12" s="13"/>
      <c r="BF12" s="12">
        <v>0</v>
      </c>
      <c r="BG12" s="12">
        <v>6974525</v>
      </c>
      <c r="BH12" s="12">
        <v>0</v>
      </c>
      <c r="BI12" s="12">
        <v>6974525</v>
      </c>
      <c r="BJ12" s="13"/>
    </row>
    <row r="13" spans="1:62" hidden="1">
      <c r="A13" s="10">
        <v>7</v>
      </c>
      <c r="B13" s="11" t="s">
        <v>9</v>
      </c>
      <c r="C13" s="12">
        <v>352</v>
      </c>
      <c r="D13" s="12">
        <v>323700</v>
      </c>
      <c r="E13" s="12">
        <v>0</v>
      </c>
      <c r="F13" s="12">
        <v>323700</v>
      </c>
      <c r="G13" s="13"/>
      <c r="H13" s="12">
        <v>20</v>
      </c>
      <c r="I13" s="12">
        <v>56640</v>
      </c>
      <c r="J13" s="12">
        <v>0</v>
      </c>
      <c r="K13" s="12">
        <v>56640</v>
      </c>
      <c r="L13" s="13"/>
      <c r="M13" s="12">
        <v>750</v>
      </c>
      <c r="N13" s="12">
        <v>1800000</v>
      </c>
      <c r="O13" s="12">
        <v>0</v>
      </c>
      <c r="P13" s="12">
        <v>1800000</v>
      </c>
      <c r="Q13" s="13"/>
      <c r="R13" s="12">
        <v>1</v>
      </c>
      <c r="S13" s="12">
        <v>5400</v>
      </c>
      <c r="T13" s="12">
        <v>0</v>
      </c>
      <c r="U13" s="12">
        <v>5400</v>
      </c>
      <c r="V13" s="13"/>
      <c r="W13" s="12">
        <v>3015</v>
      </c>
      <c r="X13" s="12">
        <v>3256200</v>
      </c>
      <c r="Y13" s="12">
        <v>0</v>
      </c>
      <c r="Z13" s="12">
        <v>3256200</v>
      </c>
      <c r="AA13" s="13"/>
      <c r="AB13" s="12">
        <v>14</v>
      </c>
      <c r="AC13" s="12">
        <v>160800</v>
      </c>
      <c r="AD13" s="12">
        <v>0</v>
      </c>
      <c r="AE13" s="12">
        <v>160800</v>
      </c>
      <c r="AF13" s="13"/>
      <c r="AG13" s="12">
        <v>54</v>
      </c>
      <c r="AH13" s="12">
        <v>16200</v>
      </c>
      <c r="AI13" s="12">
        <v>0</v>
      </c>
      <c r="AJ13" s="12">
        <v>16200</v>
      </c>
      <c r="AK13" s="13"/>
      <c r="AL13" s="12">
        <v>0</v>
      </c>
      <c r="AM13" s="12">
        <v>0</v>
      </c>
      <c r="AN13" s="12">
        <v>0</v>
      </c>
      <c r="AO13" s="12">
        <v>0</v>
      </c>
      <c r="AP13" s="13"/>
      <c r="AQ13" s="12">
        <v>14</v>
      </c>
      <c r="AR13" s="12">
        <v>42000</v>
      </c>
      <c r="AS13" s="12">
        <v>0</v>
      </c>
      <c r="AT13" s="12">
        <v>42000</v>
      </c>
      <c r="AU13" s="13"/>
      <c r="AV13" s="12">
        <v>1</v>
      </c>
      <c r="AW13" s="12">
        <v>10869</v>
      </c>
      <c r="AX13" s="12">
        <v>0</v>
      </c>
      <c r="AY13" s="12">
        <v>10869</v>
      </c>
      <c r="AZ13" s="13"/>
      <c r="BA13" s="12">
        <v>3766</v>
      </c>
      <c r="BB13" s="12">
        <v>2259600</v>
      </c>
      <c r="BC13" s="12">
        <v>0</v>
      </c>
      <c r="BD13" s="12">
        <v>2259600</v>
      </c>
      <c r="BE13" s="13"/>
      <c r="BF13" s="12">
        <v>0</v>
      </c>
      <c r="BG13" s="12">
        <v>7931409</v>
      </c>
      <c r="BH13" s="12">
        <v>0</v>
      </c>
      <c r="BI13" s="12">
        <v>7931409</v>
      </c>
      <c r="BJ13" s="13"/>
    </row>
    <row r="14" spans="1:62" hidden="1">
      <c r="A14" s="10">
        <v>8</v>
      </c>
      <c r="B14" s="11" t="s">
        <v>10</v>
      </c>
      <c r="C14" s="12">
        <v>203</v>
      </c>
      <c r="D14" s="12">
        <v>186900</v>
      </c>
      <c r="E14" s="12">
        <v>0</v>
      </c>
      <c r="F14" s="12">
        <v>186900</v>
      </c>
      <c r="G14" s="13"/>
      <c r="H14" s="12">
        <v>14</v>
      </c>
      <c r="I14" s="12">
        <v>39648</v>
      </c>
      <c r="J14" s="12">
        <v>0</v>
      </c>
      <c r="K14" s="12">
        <v>39648</v>
      </c>
      <c r="L14" s="13"/>
      <c r="M14" s="12">
        <v>322</v>
      </c>
      <c r="N14" s="12">
        <v>772800</v>
      </c>
      <c r="O14" s="12">
        <v>0</v>
      </c>
      <c r="P14" s="12">
        <v>772800</v>
      </c>
      <c r="Q14" s="13"/>
      <c r="R14" s="12">
        <v>79</v>
      </c>
      <c r="S14" s="12">
        <v>426600</v>
      </c>
      <c r="T14" s="12">
        <v>0</v>
      </c>
      <c r="U14" s="12">
        <v>426600</v>
      </c>
      <c r="V14" s="13"/>
      <c r="W14" s="12">
        <v>1554</v>
      </c>
      <c r="X14" s="12">
        <v>1678320</v>
      </c>
      <c r="Y14" s="12">
        <v>0</v>
      </c>
      <c r="Z14" s="12">
        <v>1678320</v>
      </c>
      <c r="AA14" s="13"/>
      <c r="AB14" s="12">
        <v>11</v>
      </c>
      <c r="AC14" s="12">
        <v>145200</v>
      </c>
      <c r="AD14" s="12">
        <v>0</v>
      </c>
      <c r="AE14" s="12">
        <v>145200</v>
      </c>
      <c r="AF14" s="13"/>
      <c r="AG14" s="12">
        <v>44</v>
      </c>
      <c r="AH14" s="12">
        <v>13200</v>
      </c>
      <c r="AI14" s="12">
        <v>0</v>
      </c>
      <c r="AJ14" s="12">
        <v>13200</v>
      </c>
      <c r="AK14" s="13"/>
      <c r="AL14" s="12">
        <v>0</v>
      </c>
      <c r="AM14" s="12">
        <v>0</v>
      </c>
      <c r="AN14" s="12">
        <v>0</v>
      </c>
      <c r="AO14" s="12">
        <v>0</v>
      </c>
      <c r="AP14" s="13"/>
      <c r="AQ14" s="12">
        <v>11</v>
      </c>
      <c r="AR14" s="12">
        <v>33000</v>
      </c>
      <c r="AS14" s="12">
        <v>0</v>
      </c>
      <c r="AT14" s="12">
        <v>33000</v>
      </c>
      <c r="AU14" s="13"/>
      <c r="AV14" s="12">
        <v>1</v>
      </c>
      <c r="AW14" s="12">
        <v>10869</v>
      </c>
      <c r="AX14" s="12">
        <v>0</v>
      </c>
      <c r="AY14" s="12">
        <v>10869</v>
      </c>
      <c r="AZ14" s="13"/>
      <c r="BA14" s="12">
        <v>1955</v>
      </c>
      <c r="BB14" s="12">
        <v>1173000</v>
      </c>
      <c r="BC14" s="12">
        <v>0</v>
      </c>
      <c r="BD14" s="12">
        <v>1173000</v>
      </c>
      <c r="BE14" s="13"/>
      <c r="BF14" s="12">
        <v>0</v>
      </c>
      <c r="BG14" s="12">
        <v>4479537</v>
      </c>
      <c r="BH14" s="12">
        <v>0</v>
      </c>
      <c r="BI14" s="12">
        <v>4479537</v>
      </c>
      <c r="BJ14" s="13"/>
    </row>
    <row r="15" spans="1:62" hidden="1">
      <c r="A15" s="10">
        <v>9</v>
      </c>
      <c r="B15" s="11" t="s">
        <v>11</v>
      </c>
      <c r="C15" s="12">
        <v>336</v>
      </c>
      <c r="D15" s="12">
        <v>310500</v>
      </c>
      <c r="E15" s="12">
        <v>0</v>
      </c>
      <c r="F15" s="12">
        <v>310500</v>
      </c>
      <c r="G15" s="13"/>
      <c r="H15" s="12">
        <v>22</v>
      </c>
      <c r="I15" s="12">
        <v>62304</v>
      </c>
      <c r="J15" s="12">
        <v>0</v>
      </c>
      <c r="K15" s="12">
        <v>62304</v>
      </c>
      <c r="L15" s="13"/>
      <c r="M15" s="12">
        <v>870</v>
      </c>
      <c r="N15" s="12">
        <v>2088000</v>
      </c>
      <c r="O15" s="12">
        <v>0</v>
      </c>
      <c r="P15" s="12">
        <v>2088000</v>
      </c>
      <c r="Q15" s="13"/>
      <c r="R15" s="12">
        <v>117</v>
      </c>
      <c r="S15" s="12">
        <v>631800</v>
      </c>
      <c r="T15" s="12">
        <v>0</v>
      </c>
      <c r="U15" s="12">
        <v>631800</v>
      </c>
      <c r="V15" s="13"/>
      <c r="W15" s="12">
        <v>2926</v>
      </c>
      <c r="X15" s="12">
        <v>3160080</v>
      </c>
      <c r="Y15" s="12">
        <v>0</v>
      </c>
      <c r="Z15" s="12">
        <v>3160080</v>
      </c>
      <c r="AA15" s="13"/>
      <c r="AB15" s="12">
        <v>18</v>
      </c>
      <c r="AC15" s="12">
        <v>216600</v>
      </c>
      <c r="AD15" s="12">
        <v>0</v>
      </c>
      <c r="AE15" s="12">
        <v>216600</v>
      </c>
      <c r="AF15" s="13"/>
      <c r="AG15" s="12">
        <v>54</v>
      </c>
      <c r="AH15" s="12">
        <v>66200</v>
      </c>
      <c r="AI15" s="12">
        <v>0</v>
      </c>
      <c r="AJ15" s="12">
        <v>66200</v>
      </c>
      <c r="AK15" s="13"/>
      <c r="AL15" s="12">
        <v>0</v>
      </c>
      <c r="AM15" s="12">
        <v>0</v>
      </c>
      <c r="AN15" s="12">
        <v>0</v>
      </c>
      <c r="AO15" s="12">
        <v>0</v>
      </c>
      <c r="AP15" s="13"/>
      <c r="AQ15" s="12">
        <v>19</v>
      </c>
      <c r="AR15" s="12">
        <v>57000</v>
      </c>
      <c r="AS15" s="12">
        <v>0</v>
      </c>
      <c r="AT15" s="12">
        <v>57000</v>
      </c>
      <c r="AU15" s="13"/>
      <c r="AV15" s="12">
        <v>1</v>
      </c>
      <c r="AW15" s="12">
        <v>10869</v>
      </c>
      <c r="AX15" s="12">
        <v>0</v>
      </c>
      <c r="AY15" s="12">
        <v>10869</v>
      </c>
      <c r="AZ15" s="13"/>
      <c r="BA15" s="12">
        <v>3913</v>
      </c>
      <c r="BB15" s="12">
        <v>2347800</v>
      </c>
      <c r="BC15" s="12">
        <v>0</v>
      </c>
      <c r="BD15" s="12">
        <v>2347800</v>
      </c>
      <c r="BE15" s="13"/>
      <c r="BF15" s="12">
        <v>0</v>
      </c>
      <c r="BG15" s="12">
        <v>8951153</v>
      </c>
      <c r="BH15" s="12">
        <v>0</v>
      </c>
      <c r="BI15" s="12">
        <v>8951153</v>
      </c>
      <c r="BJ15" s="13"/>
    </row>
    <row r="16" spans="1:62" hidden="1">
      <c r="A16" s="10">
        <v>10</v>
      </c>
      <c r="B16" s="11" t="s">
        <v>12</v>
      </c>
      <c r="C16" s="12">
        <v>415</v>
      </c>
      <c r="D16" s="12">
        <v>383700</v>
      </c>
      <c r="E16" s="12">
        <v>0</v>
      </c>
      <c r="F16" s="12">
        <v>383700</v>
      </c>
      <c r="G16" s="13"/>
      <c r="H16" s="12">
        <v>33</v>
      </c>
      <c r="I16" s="12">
        <v>93456</v>
      </c>
      <c r="J16" s="12">
        <v>0</v>
      </c>
      <c r="K16" s="12">
        <v>93456</v>
      </c>
      <c r="L16" s="13"/>
      <c r="M16" s="12">
        <v>1730</v>
      </c>
      <c r="N16" s="12">
        <v>4152000</v>
      </c>
      <c r="O16" s="12">
        <v>0</v>
      </c>
      <c r="P16" s="12">
        <v>4152000</v>
      </c>
      <c r="Q16" s="13"/>
      <c r="R16" s="12">
        <v>9</v>
      </c>
      <c r="S16" s="12">
        <v>48600</v>
      </c>
      <c r="T16" s="12">
        <v>0</v>
      </c>
      <c r="U16" s="12">
        <v>48600</v>
      </c>
      <c r="V16" s="13"/>
      <c r="W16" s="12">
        <v>4700</v>
      </c>
      <c r="X16" s="12">
        <v>5076000</v>
      </c>
      <c r="Y16" s="12">
        <v>0</v>
      </c>
      <c r="Z16" s="12">
        <v>5076000</v>
      </c>
      <c r="AA16" s="13"/>
      <c r="AB16" s="12">
        <v>27</v>
      </c>
      <c r="AC16" s="12">
        <v>291400</v>
      </c>
      <c r="AD16" s="12">
        <v>0</v>
      </c>
      <c r="AE16" s="12">
        <v>291400</v>
      </c>
      <c r="AF16" s="13"/>
      <c r="AG16" s="12">
        <v>82</v>
      </c>
      <c r="AH16" s="12">
        <v>74600</v>
      </c>
      <c r="AI16" s="12">
        <v>0</v>
      </c>
      <c r="AJ16" s="12">
        <v>74600</v>
      </c>
      <c r="AK16" s="13"/>
      <c r="AL16" s="12">
        <v>0</v>
      </c>
      <c r="AM16" s="12">
        <v>0</v>
      </c>
      <c r="AN16" s="12">
        <v>0</v>
      </c>
      <c r="AO16" s="12">
        <v>0</v>
      </c>
      <c r="AP16" s="13"/>
      <c r="AQ16" s="12">
        <v>27</v>
      </c>
      <c r="AR16" s="12">
        <v>81000</v>
      </c>
      <c r="AS16" s="12">
        <v>0</v>
      </c>
      <c r="AT16" s="12">
        <v>81000</v>
      </c>
      <c r="AU16" s="13"/>
      <c r="AV16" s="12">
        <v>1</v>
      </c>
      <c r="AW16" s="12">
        <v>10869</v>
      </c>
      <c r="AX16" s="12">
        <v>0</v>
      </c>
      <c r="AY16" s="12">
        <v>10869</v>
      </c>
      <c r="AZ16" s="13"/>
      <c r="BA16" s="12">
        <v>6439</v>
      </c>
      <c r="BB16" s="12">
        <v>3863400</v>
      </c>
      <c r="BC16" s="12">
        <v>0</v>
      </c>
      <c r="BD16" s="12">
        <v>3863400</v>
      </c>
      <c r="BE16" s="13"/>
      <c r="BF16" s="12">
        <v>0</v>
      </c>
      <c r="BG16" s="12">
        <v>14075025</v>
      </c>
      <c r="BH16" s="12">
        <v>0</v>
      </c>
      <c r="BI16" s="12">
        <v>14075025</v>
      </c>
      <c r="BJ16" s="13"/>
    </row>
    <row r="17" spans="1:62" hidden="1">
      <c r="A17" s="10">
        <v>11</v>
      </c>
      <c r="B17" s="11" t="s">
        <v>13</v>
      </c>
      <c r="C17" s="12">
        <v>523</v>
      </c>
      <c r="D17" s="12">
        <v>481500</v>
      </c>
      <c r="E17" s="12">
        <v>0</v>
      </c>
      <c r="F17" s="12">
        <v>481500</v>
      </c>
      <c r="G17" s="13"/>
      <c r="H17" s="12">
        <v>29</v>
      </c>
      <c r="I17" s="12">
        <v>82128</v>
      </c>
      <c r="J17" s="12">
        <v>0</v>
      </c>
      <c r="K17" s="12">
        <v>82128</v>
      </c>
      <c r="L17" s="13"/>
      <c r="M17" s="12">
        <v>1338</v>
      </c>
      <c r="N17" s="12">
        <v>3211200</v>
      </c>
      <c r="O17" s="12">
        <v>0</v>
      </c>
      <c r="P17" s="12">
        <v>3211200</v>
      </c>
      <c r="Q17" s="13"/>
      <c r="R17" s="12">
        <v>161</v>
      </c>
      <c r="S17" s="12">
        <v>869400</v>
      </c>
      <c r="T17" s="12">
        <v>0</v>
      </c>
      <c r="U17" s="12">
        <v>869400</v>
      </c>
      <c r="V17" s="13"/>
      <c r="W17" s="12">
        <v>3911</v>
      </c>
      <c r="X17" s="12">
        <v>4223880</v>
      </c>
      <c r="Y17" s="12">
        <v>0</v>
      </c>
      <c r="Z17" s="12">
        <v>4223880</v>
      </c>
      <c r="AA17" s="13"/>
      <c r="AB17" s="12">
        <v>24</v>
      </c>
      <c r="AC17" s="12">
        <v>235800</v>
      </c>
      <c r="AD17" s="12">
        <v>0</v>
      </c>
      <c r="AE17" s="12">
        <v>235800</v>
      </c>
      <c r="AF17" s="13"/>
      <c r="AG17" s="12">
        <v>89</v>
      </c>
      <c r="AH17" s="12">
        <v>26700</v>
      </c>
      <c r="AI17" s="12">
        <v>0</v>
      </c>
      <c r="AJ17" s="12">
        <v>26700</v>
      </c>
      <c r="AK17" s="13"/>
      <c r="AL17" s="12">
        <v>0</v>
      </c>
      <c r="AM17" s="12">
        <v>0</v>
      </c>
      <c r="AN17" s="12">
        <v>0</v>
      </c>
      <c r="AO17" s="12">
        <v>0</v>
      </c>
      <c r="AP17" s="13"/>
      <c r="AQ17" s="12">
        <v>24</v>
      </c>
      <c r="AR17" s="12">
        <v>72000</v>
      </c>
      <c r="AS17" s="12">
        <v>0</v>
      </c>
      <c r="AT17" s="12">
        <v>72000</v>
      </c>
      <c r="AU17" s="13"/>
      <c r="AV17" s="12">
        <v>1</v>
      </c>
      <c r="AW17" s="12">
        <v>10869</v>
      </c>
      <c r="AX17" s="12">
        <v>0</v>
      </c>
      <c r="AY17" s="12">
        <v>10869</v>
      </c>
      <c r="AZ17" s="13"/>
      <c r="BA17" s="12">
        <v>5410</v>
      </c>
      <c r="BB17" s="12">
        <v>3246000</v>
      </c>
      <c r="BC17" s="12">
        <v>0</v>
      </c>
      <c r="BD17" s="12">
        <v>3246000</v>
      </c>
      <c r="BE17" s="13"/>
      <c r="BF17" s="12">
        <v>0</v>
      </c>
      <c r="BG17" s="12">
        <v>12459477</v>
      </c>
      <c r="BH17" s="12">
        <v>0</v>
      </c>
      <c r="BI17" s="12">
        <v>12459477</v>
      </c>
      <c r="BJ17" s="13"/>
    </row>
    <row r="18" spans="1:62" hidden="1">
      <c r="A18" s="10">
        <v>12</v>
      </c>
      <c r="B18" s="11" t="s">
        <v>14</v>
      </c>
      <c r="C18" s="12">
        <v>227</v>
      </c>
      <c r="D18" s="12">
        <v>210000</v>
      </c>
      <c r="E18" s="12">
        <v>0</v>
      </c>
      <c r="F18" s="12">
        <v>210000</v>
      </c>
      <c r="G18" s="13"/>
      <c r="H18" s="12">
        <v>20</v>
      </c>
      <c r="I18" s="12">
        <v>56640</v>
      </c>
      <c r="J18" s="12">
        <v>0</v>
      </c>
      <c r="K18" s="12">
        <v>56640</v>
      </c>
      <c r="L18" s="13"/>
      <c r="M18" s="12">
        <v>474</v>
      </c>
      <c r="N18" s="12">
        <v>1137600</v>
      </c>
      <c r="O18" s="12">
        <v>0</v>
      </c>
      <c r="P18" s="12">
        <v>1137600</v>
      </c>
      <c r="Q18" s="13"/>
      <c r="R18" s="12">
        <v>36</v>
      </c>
      <c r="S18" s="12">
        <v>194400</v>
      </c>
      <c r="T18" s="12">
        <v>0</v>
      </c>
      <c r="U18" s="12">
        <v>194400</v>
      </c>
      <c r="V18" s="13"/>
      <c r="W18" s="12">
        <v>2397</v>
      </c>
      <c r="X18" s="12">
        <v>2588760</v>
      </c>
      <c r="Y18" s="12">
        <v>0</v>
      </c>
      <c r="Z18" s="12">
        <v>2588760</v>
      </c>
      <c r="AA18" s="13"/>
      <c r="AB18" s="12">
        <v>14</v>
      </c>
      <c r="AC18" s="12">
        <v>166800</v>
      </c>
      <c r="AD18" s="12">
        <v>0</v>
      </c>
      <c r="AE18" s="12">
        <v>166800</v>
      </c>
      <c r="AF18" s="13"/>
      <c r="AG18" s="12">
        <v>48</v>
      </c>
      <c r="AH18" s="12">
        <v>14400</v>
      </c>
      <c r="AI18" s="12">
        <v>0</v>
      </c>
      <c r="AJ18" s="12">
        <v>14400</v>
      </c>
      <c r="AK18" s="13"/>
      <c r="AL18" s="12">
        <v>0</v>
      </c>
      <c r="AM18" s="12">
        <v>0</v>
      </c>
      <c r="AN18" s="12">
        <v>0</v>
      </c>
      <c r="AO18" s="12">
        <v>0</v>
      </c>
      <c r="AP18" s="13"/>
      <c r="AQ18" s="12">
        <v>14</v>
      </c>
      <c r="AR18" s="12">
        <v>42000</v>
      </c>
      <c r="AS18" s="12">
        <v>0</v>
      </c>
      <c r="AT18" s="12">
        <v>42000</v>
      </c>
      <c r="AU18" s="13"/>
      <c r="AV18" s="12">
        <v>1</v>
      </c>
      <c r="AW18" s="12">
        <v>10869</v>
      </c>
      <c r="AX18" s="12">
        <v>0</v>
      </c>
      <c r="AY18" s="12">
        <v>10869</v>
      </c>
      <c r="AZ18" s="13"/>
      <c r="BA18" s="12">
        <v>2907</v>
      </c>
      <c r="BB18" s="12">
        <v>1744200</v>
      </c>
      <c r="BC18" s="12">
        <v>0</v>
      </c>
      <c r="BD18" s="12">
        <v>1744200</v>
      </c>
      <c r="BE18" s="13"/>
      <c r="BF18" s="12">
        <v>0</v>
      </c>
      <c r="BG18" s="12">
        <v>6165669</v>
      </c>
      <c r="BH18" s="12">
        <v>0</v>
      </c>
      <c r="BI18" s="12">
        <v>6165669</v>
      </c>
      <c r="BJ18" s="13"/>
    </row>
    <row r="19" spans="1:62" hidden="1">
      <c r="A19" s="10">
        <v>13</v>
      </c>
      <c r="B19" s="11" t="s">
        <v>15</v>
      </c>
      <c r="C19" s="12">
        <v>320</v>
      </c>
      <c r="D19" s="12">
        <v>292200</v>
      </c>
      <c r="E19" s="12">
        <v>0</v>
      </c>
      <c r="F19" s="12">
        <v>292200</v>
      </c>
      <c r="G19" s="13"/>
      <c r="H19" s="12">
        <v>15</v>
      </c>
      <c r="I19" s="12">
        <v>42480</v>
      </c>
      <c r="J19" s="12">
        <v>0</v>
      </c>
      <c r="K19" s="12">
        <v>42480</v>
      </c>
      <c r="L19" s="13"/>
      <c r="M19" s="12">
        <v>740</v>
      </c>
      <c r="N19" s="12">
        <v>1776000</v>
      </c>
      <c r="O19" s="12">
        <v>0</v>
      </c>
      <c r="P19" s="12">
        <v>1776000</v>
      </c>
      <c r="Q19" s="13"/>
      <c r="R19" s="12">
        <v>303</v>
      </c>
      <c r="S19" s="12">
        <v>1636200</v>
      </c>
      <c r="T19" s="12">
        <v>0</v>
      </c>
      <c r="U19" s="12">
        <v>1636200</v>
      </c>
      <c r="V19" s="13"/>
      <c r="W19" s="12">
        <v>1777</v>
      </c>
      <c r="X19" s="12">
        <v>1919160</v>
      </c>
      <c r="Y19" s="12">
        <v>0</v>
      </c>
      <c r="Z19" s="12">
        <v>1919160</v>
      </c>
      <c r="AA19" s="13"/>
      <c r="AB19" s="12">
        <v>10</v>
      </c>
      <c r="AC19" s="12">
        <v>138000</v>
      </c>
      <c r="AD19" s="12">
        <v>0</v>
      </c>
      <c r="AE19" s="12">
        <v>138000</v>
      </c>
      <c r="AF19" s="13"/>
      <c r="AG19" s="12">
        <v>50</v>
      </c>
      <c r="AH19" s="12">
        <v>15000</v>
      </c>
      <c r="AI19" s="12">
        <v>0</v>
      </c>
      <c r="AJ19" s="12">
        <v>15000</v>
      </c>
      <c r="AK19" s="13"/>
      <c r="AL19" s="12">
        <v>0</v>
      </c>
      <c r="AM19" s="12">
        <v>0</v>
      </c>
      <c r="AN19" s="12">
        <v>0</v>
      </c>
      <c r="AO19" s="12">
        <v>0</v>
      </c>
      <c r="AP19" s="13"/>
      <c r="AQ19" s="12">
        <v>10</v>
      </c>
      <c r="AR19" s="12">
        <v>30000</v>
      </c>
      <c r="AS19" s="12">
        <v>0</v>
      </c>
      <c r="AT19" s="12">
        <v>30000</v>
      </c>
      <c r="AU19" s="13"/>
      <c r="AV19" s="12">
        <v>1</v>
      </c>
      <c r="AW19" s="12">
        <v>10870</v>
      </c>
      <c r="AX19" s="12">
        <v>0</v>
      </c>
      <c r="AY19" s="12">
        <v>10870</v>
      </c>
      <c r="AZ19" s="13"/>
      <c r="BA19" s="12">
        <v>2820</v>
      </c>
      <c r="BB19" s="12">
        <v>1692000</v>
      </c>
      <c r="BC19" s="12">
        <v>0</v>
      </c>
      <c r="BD19" s="12">
        <v>1692000</v>
      </c>
      <c r="BE19" s="13"/>
      <c r="BF19" s="12">
        <v>0</v>
      </c>
      <c r="BG19" s="12">
        <v>7551910</v>
      </c>
      <c r="BH19" s="12">
        <v>0</v>
      </c>
      <c r="BI19" s="12">
        <v>7551910</v>
      </c>
      <c r="BJ19" s="13"/>
    </row>
    <row r="20" spans="1:62" hidden="1">
      <c r="A20" s="10">
        <v>14</v>
      </c>
      <c r="B20" s="11" t="s">
        <v>16</v>
      </c>
      <c r="C20" s="12">
        <v>134</v>
      </c>
      <c r="D20" s="12">
        <v>124200</v>
      </c>
      <c r="E20" s="12">
        <v>0</v>
      </c>
      <c r="F20" s="12">
        <v>124200</v>
      </c>
      <c r="G20" s="13"/>
      <c r="H20" s="12">
        <v>11</v>
      </c>
      <c r="I20" s="12">
        <v>31152</v>
      </c>
      <c r="J20" s="12">
        <v>0</v>
      </c>
      <c r="K20" s="12">
        <v>31152</v>
      </c>
      <c r="L20" s="13"/>
      <c r="M20" s="12">
        <v>168</v>
      </c>
      <c r="N20" s="12">
        <v>403200</v>
      </c>
      <c r="O20" s="12">
        <v>0</v>
      </c>
      <c r="P20" s="12">
        <v>403200</v>
      </c>
      <c r="Q20" s="13"/>
      <c r="R20" s="12">
        <v>0</v>
      </c>
      <c r="S20" s="12">
        <v>0</v>
      </c>
      <c r="T20" s="12">
        <v>0</v>
      </c>
      <c r="U20" s="12">
        <v>0</v>
      </c>
      <c r="V20" s="13"/>
      <c r="W20" s="12">
        <v>1154</v>
      </c>
      <c r="X20" s="12">
        <v>1246320</v>
      </c>
      <c r="Y20" s="12">
        <v>0</v>
      </c>
      <c r="Z20" s="12">
        <v>1246320</v>
      </c>
      <c r="AA20" s="13"/>
      <c r="AB20" s="12">
        <v>7</v>
      </c>
      <c r="AC20" s="12">
        <v>110400</v>
      </c>
      <c r="AD20" s="12">
        <v>0</v>
      </c>
      <c r="AE20" s="12">
        <v>110400</v>
      </c>
      <c r="AF20" s="13"/>
      <c r="AG20" s="12">
        <v>30</v>
      </c>
      <c r="AH20" s="12">
        <v>9000</v>
      </c>
      <c r="AI20" s="12">
        <v>0</v>
      </c>
      <c r="AJ20" s="12">
        <v>9000</v>
      </c>
      <c r="AK20" s="13"/>
      <c r="AL20" s="12">
        <v>0</v>
      </c>
      <c r="AM20" s="12">
        <v>0</v>
      </c>
      <c r="AN20" s="12">
        <v>0</v>
      </c>
      <c r="AO20" s="12">
        <v>0</v>
      </c>
      <c r="AP20" s="13"/>
      <c r="AQ20" s="12">
        <v>7</v>
      </c>
      <c r="AR20" s="12">
        <v>21000</v>
      </c>
      <c r="AS20" s="12">
        <v>0</v>
      </c>
      <c r="AT20" s="12">
        <v>21000</v>
      </c>
      <c r="AU20" s="13"/>
      <c r="AV20" s="12">
        <v>1</v>
      </c>
      <c r="AW20" s="12">
        <v>10870</v>
      </c>
      <c r="AX20" s="12">
        <v>0</v>
      </c>
      <c r="AY20" s="12">
        <v>10870</v>
      </c>
      <c r="AZ20" s="13"/>
      <c r="BA20" s="12">
        <v>1322</v>
      </c>
      <c r="BB20" s="12">
        <v>793200</v>
      </c>
      <c r="BC20" s="12">
        <v>0</v>
      </c>
      <c r="BD20" s="12">
        <v>793200</v>
      </c>
      <c r="BE20" s="13"/>
      <c r="BF20" s="12">
        <v>0</v>
      </c>
      <c r="BG20" s="12">
        <v>2749342</v>
      </c>
      <c r="BH20" s="12">
        <v>0</v>
      </c>
      <c r="BI20" s="12">
        <v>2749342</v>
      </c>
      <c r="BJ20" s="13"/>
    </row>
    <row r="21" spans="1:62" hidden="1">
      <c r="A21" s="10">
        <v>15</v>
      </c>
      <c r="B21" s="11" t="s">
        <v>17</v>
      </c>
      <c r="C21" s="12">
        <v>230</v>
      </c>
      <c r="D21" s="12">
        <v>211200</v>
      </c>
      <c r="E21" s="12">
        <v>0</v>
      </c>
      <c r="F21" s="12">
        <v>211200</v>
      </c>
      <c r="G21" s="13"/>
      <c r="H21" s="12">
        <v>15</v>
      </c>
      <c r="I21" s="12">
        <v>42480</v>
      </c>
      <c r="J21" s="12">
        <v>0</v>
      </c>
      <c r="K21" s="12">
        <v>42480</v>
      </c>
      <c r="L21" s="13"/>
      <c r="M21" s="12">
        <v>609</v>
      </c>
      <c r="N21" s="12">
        <v>1461600</v>
      </c>
      <c r="O21" s="12">
        <v>0</v>
      </c>
      <c r="P21" s="12">
        <v>1461600</v>
      </c>
      <c r="Q21" s="13"/>
      <c r="R21" s="12">
        <v>46</v>
      </c>
      <c r="S21" s="12">
        <v>248400</v>
      </c>
      <c r="T21" s="12">
        <v>0</v>
      </c>
      <c r="U21" s="12">
        <v>248400</v>
      </c>
      <c r="V21" s="13"/>
      <c r="W21" s="12">
        <v>1260</v>
      </c>
      <c r="X21" s="12">
        <v>1360800</v>
      </c>
      <c r="Y21" s="12">
        <v>0</v>
      </c>
      <c r="Z21" s="12">
        <v>1360800</v>
      </c>
      <c r="AA21" s="13"/>
      <c r="AB21" s="12">
        <v>11</v>
      </c>
      <c r="AC21" s="12">
        <v>145200</v>
      </c>
      <c r="AD21" s="12">
        <v>0</v>
      </c>
      <c r="AE21" s="12">
        <v>145200</v>
      </c>
      <c r="AF21" s="13"/>
      <c r="AG21" s="12">
        <v>51</v>
      </c>
      <c r="AH21" s="12">
        <v>15300</v>
      </c>
      <c r="AI21" s="12">
        <v>0</v>
      </c>
      <c r="AJ21" s="12">
        <v>15300</v>
      </c>
      <c r="AK21" s="13"/>
      <c r="AL21" s="12">
        <v>0</v>
      </c>
      <c r="AM21" s="12">
        <v>0</v>
      </c>
      <c r="AN21" s="12">
        <v>0</v>
      </c>
      <c r="AO21" s="12">
        <v>0</v>
      </c>
      <c r="AP21" s="13"/>
      <c r="AQ21" s="12">
        <v>11</v>
      </c>
      <c r="AR21" s="12">
        <v>33000</v>
      </c>
      <c r="AS21" s="12">
        <v>0</v>
      </c>
      <c r="AT21" s="12">
        <v>33000</v>
      </c>
      <c r="AU21" s="13"/>
      <c r="AV21" s="12">
        <v>1</v>
      </c>
      <c r="AW21" s="12">
        <v>10870</v>
      </c>
      <c r="AX21" s="12">
        <v>0</v>
      </c>
      <c r="AY21" s="12">
        <v>10870</v>
      </c>
      <c r="AZ21" s="13"/>
      <c r="BA21" s="12">
        <v>1915</v>
      </c>
      <c r="BB21" s="12">
        <v>1149000</v>
      </c>
      <c r="BC21" s="12">
        <v>0</v>
      </c>
      <c r="BD21" s="12">
        <v>1149000</v>
      </c>
      <c r="BE21" s="13"/>
      <c r="BF21" s="12">
        <v>0</v>
      </c>
      <c r="BG21" s="12">
        <v>4677850</v>
      </c>
      <c r="BH21" s="12">
        <v>0</v>
      </c>
      <c r="BI21" s="12">
        <v>4677850</v>
      </c>
      <c r="BJ21" s="13"/>
    </row>
    <row r="22" spans="1:62" hidden="1">
      <c r="A22" s="10">
        <v>16</v>
      </c>
      <c r="B22" s="11" t="s">
        <v>18</v>
      </c>
      <c r="C22" s="12">
        <v>412</v>
      </c>
      <c r="D22" s="12">
        <v>377400</v>
      </c>
      <c r="E22" s="12">
        <v>0</v>
      </c>
      <c r="F22" s="12">
        <v>377400</v>
      </c>
      <c r="G22" s="13"/>
      <c r="H22" s="12">
        <v>21</v>
      </c>
      <c r="I22" s="12">
        <v>59472</v>
      </c>
      <c r="J22" s="12">
        <v>0</v>
      </c>
      <c r="K22" s="12">
        <v>59472</v>
      </c>
      <c r="L22" s="13"/>
      <c r="M22" s="12">
        <v>1759</v>
      </c>
      <c r="N22" s="12">
        <v>4221600</v>
      </c>
      <c r="O22" s="12">
        <v>0</v>
      </c>
      <c r="P22" s="12">
        <v>4221600</v>
      </c>
      <c r="Q22" s="13"/>
      <c r="R22" s="12">
        <v>269</v>
      </c>
      <c r="S22" s="12">
        <v>1452600</v>
      </c>
      <c r="T22" s="12">
        <v>0</v>
      </c>
      <c r="U22" s="12">
        <v>1452600</v>
      </c>
      <c r="V22" s="13"/>
      <c r="W22" s="12">
        <v>2178</v>
      </c>
      <c r="X22" s="12">
        <v>2352240</v>
      </c>
      <c r="Y22" s="12">
        <v>0</v>
      </c>
      <c r="Z22" s="12">
        <v>2352240</v>
      </c>
      <c r="AA22" s="13"/>
      <c r="AB22" s="12">
        <v>16</v>
      </c>
      <c r="AC22" s="12">
        <v>184200</v>
      </c>
      <c r="AD22" s="12">
        <v>0</v>
      </c>
      <c r="AE22" s="12">
        <v>184200</v>
      </c>
      <c r="AF22" s="13"/>
      <c r="AG22" s="12">
        <v>69</v>
      </c>
      <c r="AH22" s="12">
        <v>20700</v>
      </c>
      <c r="AI22" s="12">
        <v>0</v>
      </c>
      <c r="AJ22" s="12">
        <v>20700</v>
      </c>
      <c r="AK22" s="13"/>
      <c r="AL22" s="12">
        <v>0</v>
      </c>
      <c r="AM22" s="12">
        <v>0</v>
      </c>
      <c r="AN22" s="12">
        <v>0</v>
      </c>
      <c r="AO22" s="12">
        <v>0</v>
      </c>
      <c r="AP22" s="13"/>
      <c r="AQ22" s="12">
        <v>16</v>
      </c>
      <c r="AR22" s="12">
        <v>48000</v>
      </c>
      <c r="AS22" s="12">
        <v>0</v>
      </c>
      <c r="AT22" s="12">
        <v>48000</v>
      </c>
      <c r="AU22" s="13"/>
      <c r="AV22" s="12">
        <v>1</v>
      </c>
      <c r="AW22" s="12">
        <v>10870</v>
      </c>
      <c r="AX22" s="12">
        <v>0</v>
      </c>
      <c r="AY22" s="12">
        <v>10870</v>
      </c>
      <c r="AZ22" s="13"/>
      <c r="BA22" s="12">
        <v>4206</v>
      </c>
      <c r="BB22" s="12">
        <v>2523600</v>
      </c>
      <c r="BC22" s="12">
        <v>0</v>
      </c>
      <c r="BD22" s="12">
        <v>2523600</v>
      </c>
      <c r="BE22" s="13"/>
      <c r="BF22" s="12">
        <v>0</v>
      </c>
      <c r="BG22" s="12">
        <v>11250682</v>
      </c>
      <c r="BH22" s="12">
        <v>0</v>
      </c>
      <c r="BI22" s="12">
        <v>11250682</v>
      </c>
      <c r="BJ22" s="13"/>
    </row>
    <row r="23" spans="1:62" hidden="1">
      <c r="A23" s="10">
        <v>17</v>
      </c>
      <c r="B23" s="11" t="s">
        <v>19</v>
      </c>
      <c r="C23" s="12">
        <v>205</v>
      </c>
      <c r="D23" s="12">
        <v>187200</v>
      </c>
      <c r="E23" s="12">
        <v>0</v>
      </c>
      <c r="F23" s="12">
        <v>187200</v>
      </c>
      <c r="G23" s="13"/>
      <c r="H23" s="12">
        <v>10</v>
      </c>
      <c r="I23" s="12">
        <v>28320</v>
      </c>
      <c r="J23" s="12">
        <v>0</v>
      </c>
      <c r="K23" s="12">
        <v>28320</v>
      </c>
      <c r="L23" s="13"/>
      <c r="M23" s="12">
        <v>234</v>
      </c>
      <c r="N23" s="12">
        <v>561600</v>
      </c>
      <c r="O23" s="12">
        <v>0</v>
      </c>
      <c r="P23" s="12">
        <v>561600</v>
      </c>
      <c r="Q23" s="13"/>
      <c r="R23" s="12">
        <v>107</v>
      </c>
      <c r="S23" s="12">
        <v>577800</v>
      </c>
      <c r="T23" s="12">
        <v>0</v>
      </c>
      <c r="U23" s="12">
        <v>577800</v>
      </c>
      <c r="V23" s="13"/>
      <c r="W23" s="12">
        <v>1441</v>
      </c>
      <c r="X23" s="12">
        <v>1556280</v>
      </c>
      <c r="Y23" s="12">
        <v>0</v>
      </c>
      <c r="Z23" s="12">
        <v>1556280</v>
      </c>
      <c r="AA23" s="13"/>
      <c r="AB23" s="12">
        <v>7</v>
      </c>
      <c r="AC23" s="12">
        <v>116400</v>
      </c>
      <c r="AD23" s="12">
        <v>0</v>
      </c>
      <c r="AE23" s="12">
        <v>116400</v>
      </c>
      <c r="AF23" s="13"/>
      <c r="AG23" s="12">
        <v>42</v>
      </c>
      <c r="AH23" s="12">
        <v>12600</v>
      </c>
      <c r="AI23" s="12">
        <v>0</v>
      </c>
      <c r="AJ23" s="12">
        <v>12600</v>
      </c>
      <c r="AK23" s="13"/>
      <c r="AL23" s="12">
        <v>0</v>
      </c>
      <c r="AM23" s="12">
        <v>0</v>
      </c>
      <c r="AN23" s="12">
        <v>0</v>
      </c>
      <c r="AO23" s="12">
        <v>0</v>
      </c>
      <c r="AP23" s="13"/>
      <c r="AQ23" s="12">
        <v>7</v>
      </c>
      <c r="AR23" s="12">
        <v>21000</v>
      </c>
      <c r="AS23" s="12">
        <v>0</v>
      </c>
      <c r="AT23" s="12">
        <v>21000</v>
      </c>
      <c r="AU23" s="13"/>
      <c r="AV23" s="12">
        <v>1</v>
      </c>
      <c r="AW23" s="12">
        <v>10870</v>
      </c>
      <c r="AX23" s="12">
        <v>0</v>
      </c>
      <c r="AY23" s="12">
        <v>10870</v>
      </c>
      <c r="AZ23" s="13"/>
      <c r="BA23" s="12">
        <v>1782</v>
      </c>
      <c r="BB23" s="12">
        <v>1069200</v>
      </c>
      <c r="BC23" s="12">
        <v>0</v>
      </c>
      <c r="BD23" s="12">
        <v>1069200</v>
      </c>
      <c r="BE23" s="13"/>
      <c r="BF23" s="12">
        <v>0</v>
      </c>
      <c r="BG23" s="12">
        <v>4141270</v>
      </c>
      <c r="BH23" s="12">
        <v>0</v>
      </c>
      <c r="BI23" s="12">
        <v>4141270</v>
      </c>
      <c r="BJ23" s="13"/>
    </row>
    <row r="24" spans="1:62" hidden="1">
      <c r="A24" s="10">
        <v>18</v>
      </c>
      <c r="B24" s="11" t="s">
        <v>20</v>
      </c>
      <c r="C24" s="12">
        <v>154</v>
      </c>
      <c r="D24" s="12">
        <v>141300</v>
      </c>
      <c r="E24" s="12">
        <v>0</v>
      </c>
      <c r="F24" s="12">
        <v>141300</v>
      </c>
      <c r="G24" s="13"/>
      <c r="H24" s="12">
        <v>10</v>
      </c>
      <c r="I24" s="12">
        <v>28320</v>
      </c>
      <c r="J24" s="12">
        <v>0</v>
      </c>
      <c r="K24" s="12">
        <v>28320</v>
      </c>
      <c r="L24" s="13"/>
      <c r="M24" s="12">
        <v>935</v>
      </c>
      <c r="N24" s="12">
        <v>2244000</v>
      </c>
      <c r="O24" s="12">
        <v>0</v>
      </c>
      <c r="P24" s="12">
        <v>2244000</v>
      </c>
      <c r="Q24" s="13"/>
      <c r="R24" s="12">
        <v>0</v>
      </c>
      <c r="S24" s="12">
        <v>0</v>
      </c>
      <c r="T24" s="12">
        <v>0</v>
      </c>
      <c r="U24" s="12">
        <v>0</v>
      </c>
      <c r="V24" s="13"/>
      <c r="W24" s="12">
        <v>1382</v>
      </c>
      <c r="X24" s="12">
        <v>1492560</v>
      </c>
      <c r="Y24" s="12">
        <v>0</v>
      </c>
      <c r="Z24" s="12">
        <v>1492560</v>
      </c>
      <c r="AA24" s="13"/>
      <c r="AB24" s="12">
        <v>7</v>
      </c>
      <c r="AC24" s="12">
        <v>119400</v>
      </c>
      <c r="AD24" s="12">
        <v>0</v>
      </c>
      <c r="AE24" s="12">
        <v>119400</v>
      </c>
      <c r="AF24" s="13"/>
      <c r="AG24" s="12">
        <v>41</v>
      </c>
      <c r="AH24" s="12">
        <v>12300</v>
      </c>
      <c r="AI24" s="12">
        <v>0</v>
      </c>
      <c r="AJ24" s="12">
        <v>12300</v>
      </c>
      <c r="AK24" s="13"/>
      <c r="AL24" s="12">
        <v>0</v>
      </c>
      <c r="AM24" s="12">
        <v>0</v>
      </c>
      <c r="AN24" s="12">
        <v>0</v>
      </c>
      <c r="AO24" s="12">
        <v>0</v>
      </c>
      <c r="AP24" s="13"/>
      <c r="AQ24" s="12">
        <v>7</v>
      </c>
      <c r="AR24" s="12">
        <v>21000</v>
      </c>
      <c r="AS24" s="12">
        <v>0</v>
      </c>
      <c r="AT24" s="12">
        <v>21000</v>
      </c>
      <c r="AU24" s="13"/>
      <c r="AV24" s="12">
        <v>1</v>
      </c>
      <c r="AW24" s="12">
        <v>10870</v>
      </c>
      <c r="AX24" s="12">
        <v>0</v>
      </c>
      <c r="AY24" s="12">
        <v>10870</v>
      </c>
      <c r="AZ24" s="13"/>
      <c r="BA24" s="12">
        <v>2317</v>
      </c>
      <c r="BB24" s="12">
        <v>1390200</v>
      </c>
      <c r="BC24" s="12">
        <v>0</v>
      </c>
      <c r="BD24" s="12">
        <v>1390200</v>
      </c>
      <c r="BE24" s="13"/>
      <c r="BF24" s="12">
        <v>0</v>
      </c>
      <c r="BG24" s="12">
        <v>5459950</v>
      </c>
      <c r="BH24" s="12">
        <v>0</v>
      </c>
      <c r="BI24" s="12">
        <v>5459950</v>
      </c>
      <c r="BJ24" s="13"/>
    </row>
    <row r="25" spans="1:62" hidden="1">
      <c r="A25" s="10">
        <v>19</v>
      </c>
      <c r="B25" s="11" t="s">
        <v>21</v>
      </c>
      <c r="C25" s="12">
        <v>123</v>
      </c>
      <c r="D25" s="12">
        <v>113100</v>
      </c>
      <c r="E25" s="12">
        <v>0</v>
      </c>
      <c r="F25" s="12">
        <v>113100</v>
      </c>
      <c r="G25" s="13"/>
      <c r="H25" s="12">
        <v>9</v>
      </c>
      <c r="I25" s="12">
        <v>25488</v>
      </c>
      <c r="J25" s="12">
        <v>0</v>
      </c>
      <c r="K25" s="12">
        <v>25488</v>
      </c>
      <c r="L25" s="13"/>
      <c r="M25" s="12">
        <v>315</v>
      </c>
      <c r="N25" s="12">
        <v>756000</v>
      </c>
      <c r="O25" s="12">
        <v>0</v>
      </c>
      <c r="P25" s="12">
        <v>756000</v>
      </c>
      <c r="Q25" s="13"/>
      <c r="R25" s="12">
        <v>82</v>
      </c>
      <c r="S25" s="12">
        <v>442800</v>
      </c>
      <c r="T25" s="12">
        <v>0</v>
      </c>
      <c r="U25" s="12">
        <v>442800</v>
      </c>
      <c r="V25" s="13"/>
      <c r="W25" s="12">
        <v>805</v>
      </c>
      <c r="X25" s="12">
        <v>869400</v>
      </c>
      <c r="Y25" s="12">
        <v>0</v>
      </c>
      <c r="Z25" s="12">
        <v>869400</v>
      </c>
      <c r="AA25" s="13"/>
      <c r="AB25" s="12">
        <v>6</v>
      </c>
      <c r="AC25" s="12">
        <v>106200</v>
      </c>
      <c r="AD25" s="12">
        <v>0</v>
      </c>
      <c r="AE25" s="12">
        <v>106200</v>
      </c>
      <c r="AF25" s="13"/>
      <c r="AG25" s="12">
        <v>37</v>
      </c>
      <c r="AH25" s="12">
        <v>11100</v>
      </c>
      <c r="AI25" s="12">
        <v>0</v>
      </c>
      <c r="AJ25" s="12">
        <v>11100</v>
      </c>
      <c r="AK25" s="13"/>
      <c r="AL25" s="12">
        <v>0</v>
      </c>
      <c r="AM25" s="12">
        <v>0</v>
      </c>
      <c r="AN25" s="12">
        <v>0</v>
      </c>
      <c r="AO25" s="12">
        <v>0</v>
      </c>
      <c r="AP25" s="13"/>
      <c r="AQ25" s="12">
        <v>7</v>
      </c>
      <c r="AR25" s="12">
        <v>21000</v>
      </c>
      <c r="AS25" s="12">
        <v>0</v>
      </c>
      <c r="AT25" s="12">
        <v>21000</v>
      </c>
      <c r="AU25" s="13"/>
      <c r="AV25" s="12">
        <v>1</v>
      </c>
      <c r="AW25" s="12">
        <v>10870</v>
      </c>
      <c r="AX25" s="12">
        <v>0</v>
      </c>
      <c r="AY25" s="12">
        <v>10870</v>
      </c>
      <c r="AZ25" s="13"/>
      <c r="BA25" s="12">
        <v>1202</v>
      </c>
      <c r="BB25" s="12">
        <v>721200</v>
      </c>
      <c r="BC25" s="12">
        <v>0</v>
      </c>
      <c r="BD25" s="12">
        <v>721200</v>
      </c>
      <c r="BE25" s="13"/>
      <c r="BF25" s="12">
        <v>0</v>
      </c>
      <c r="BG25" s="12">
        <v>3077158</v>
      </c>
      <c r="BH25" s="12">
        <v>0</v>
      </c>
      <c r="BI25" s="12">
        <v>3077158</v>
      </c>
      <c r="BJ25" s="13"/>
    </row>
    <row r="26" spans="1:62" hidden="1">
      <c r="A26" s="10">
        <v>20</v>
      </c>
      <c r="B26" s="11" t="s">
        <v>22</v>
      </c>
      <c r="C26" s="12">
        <v>321</v>
      </c>
      <c r="D26" s="12">
        <v>293400</v>
      </c>
      <c r="E26" s="12">
        <v>0</v>
      </c>
      <c r="F26" s="12">
        <v>293400</v>
      </c>
      <c r="G26" s="13"/>
      <c r="H26" s="12">
        <v>16</v>
      </c>
      <c r="I26" s="12">
        <v>45312</v>
      </c>
      <c r="J26" s="12">
        <v>0</v>
      </c>
      <c r="K26" s="12">
        <v>45312</v>
      </c>
      <c r="L26" s="13"/>
      <c r="M26" s="12">
        <v>331</v>
      </c>
      <c r="N26" s="12">
        <v>794400</v>
      </c>
      <c r="O26" s="12">
        <v>0</v>
      </c>
      <c r="P26" s="12">
        <v>794400</v>
      </c>
      <c r="Q26" s="13"/>
      <c r="R26" s="12">
        <v>15</v>
      </c>
      <c r="S26" s="12">
        <v>81000</v>
      </c>
      <c r="T26" s="12">
        <v>0</v>
      </c>
      <c r="U26" s="12">
        <v>81000</v>
      </c>
      <c r="V26" s="13"/>
      <c r="W26" s="12">
        <v>1933</v>
      </c>
      <c r="X26" s="12">
        <v>2087640</v>
      </c>
      <c r="Y26" s="12">
        <v>0</v>
      </c>
      <c r="Z26" s="12">
        <v>2087640</v>
      </c>
      <c r="AA26" s="13"/>
      <c r="AB26" s="12">
        <v>13</v>
      </c>
      <c r="AC26" s="12">
        <v>162600</v>
      </c>
      <c r="AD26" s="12">
        <v>0</v>
      </c>
      <c r="AE26" s="12">
        <v>162600</v>
      </c>
      <c r="AF26" s="13"/>
      <c r="AG26" s="12">
        <v>49</v>
      </c>
      <c r="AH26" s="12">
        <v>14700</v>
      </c>
      <c r="AI26" s="12">
        <v>0</v>
      </c>
      <c r="AJ26" s="12">
        <v>14700</v>
      </c>
      <c r="AK26" s="13"/>
      <c r="AL26" s="12">
        <v>0</v>
      </c>
      <c r="AM26" s="12">
        <v>0</v>
      </c>
      <c r="AN26" s="12">
        <v>0</v>
      </c>
      <c r="AO26" s="12">
        <v>0</v>
      </c>
      <c r="AP26" s="13"/>
      <c r="AQ26" s="12">
        <v>13</v>
      </c>
      <c r="AR26" s="12">
        <v>39000</v>
      </c>
      <c r="AS26" s="12">
        <v>0</v>
      </c>
      <c r="AT26" s="12">
        <v>39000</v>
      </c>
      <c r="AU26" s="13"/>
      <c r="AV26" s="12">
        <v>1</v>
      </c>
      <c r="AW26" s="12">
        <v>10870</v>
      </c>
      <c r="AX26" s="12">
        <v>0</v>
      </c>
      <c r="AY26" s="12">
        <v>10870</v>
      </c>
      <c r="AZ26" s="13"/>
      <c r="BA26" s="12">
        <v>2279</v>
      </c>
      <c r="BB26" s="12">
        <v>1367400</v>
      </c>
      <c r="BC26" s="12">
        <v>0</v>
      </c>
      <c r="BD26" s="12">
        <v>1367400</v>
      </c>
      <c r="BE26" s="13"/>
      <c r="BF26" s="12">
        <v>0</v>
      </c>
      <c r="BG26" s="12">
        <v>4896322</v>
      </c>
      <c r="BH26" s="12">
        <v>0</v>
      </c>
      <c r="BI26" s="12">
        <v>4896322</v>
      </c>
      <c r="BJ26" s="13"/>
    </row>
    <row r="27" spans="1:62" hidden="1">
      <c r="A27" s="10">
        <v>21</v>
      </c>
      <c r="B27" s="11" t="s">
        <v>23</v>
      </c>
      <c r="C27" s="12">
        <v>526</v>
      </c>
      <c r="D27" s="12">
        <v>481800</v>
      </c>
      <c r="E27" s="12">
        <v>0</v>
      </c>
      <c r="F27" s="12">
        <v>481800</v>
      </c>
      <c r="G27" s="13"/>
      <c r="H27" s="12">
        <v>29</v>
      </c>
      <c r="I27" s="12">
        <v>82128</v>
      </c>
      <c r="J27" s="12">
        <v>0</v>
      </c>
      <c r="K27" s="12">
        <v>82128</v>
      </c>
      <c r="L27" s="13"/>
      <c r="M27" s="12">
        <v>1384</v>
      </c>
      <c r="N27" s="12">
        <v>3321600</v>
      </c>
      <c r="O27" s="12">
        <v>0</v>
      </c>
      <c r="P27" s="12">
        <v>3321600</v>
      </c>
      <c r="Q27" s="13"/>
      <c r="R27" s="12">
        <v>32</v>
      </c>
      <c r="S27" s="12">
        <v>172800</v>
      </c>
      <c r="T27" s="12">
        <v>0</v>
      </c>
      <c r="U27" s="12">
        <v>172800</v>
      </c>
      <c r="V27" s="13"/>
      <c r="W27" s="12">
        <v>2925</v>
      </c>
      <c r="X27" s="12">
        <v>3159000</v>
      </c>
      <c r="Y27" s="12">
        <v>0</v>
      </c>
      <c r="Z27" s="12">
        <v>3159000</v>
      </c>
      <c r="AA27" s="13"/>
      <c r="AB27" s="12">
        <v>20</v>
      </c>
      <c r="AC27" s="12">
        <v>210000</v>
      </c>
      <c r="AD27" s="12">
        <v>0</v>
      </c>
      <c r="AE27" s="12">
        <v>210000</v>
      </c>
      <c r="AF27" s="13"/>
      <c r="AG27" s="12">
        <v>66</v>
      </c>
      <c r="AH27" s="12">
        <v>19800</v>
      </c>
      <c r="AI27" s="12">
        <v>0</v>
      </c>
      <c r="AJ27" s="12">
        <v>19800</v>
      </c>
      <c r="AK27" s="13"/>
      <c r="AL27" s="12">
        <v>0</v>
      </c>
      <c r="AM27" s="12">
        <v>0</v>
      </c>
      <c r="AN27" s="12">
        <v>0</v>
      </c>
      <c r="AO27" s="12">
        <v>0</v>
      </c>
      <c r="AP27" s="13"/>
      <c r="AQ27" s="12">
        <v>21</v>
      </c>
      <c r="AR27" s="12">
        <v>63000</v>
      </c>
      <c r="AS27" s="12">
        <v>0</v>
      </c>
      <c r="AT27" s="12">
        <v>63000</v>
      </c>
      <c r="AU27" s="13"/>
      <c r="AV27" s="12">
        <v>1</v>
      </c>
      <c r="AW27" s="12">
        <v>10870</v>
      </c>
      <c r="AX27" s="12">
        <v>0</v>
      </c>
      <c r="AY27" s="12">
        <v>10870</v>
      </c>
      <c r="AZ27" s="13"/>
      <c r="BA27" s="12">
        <v>4341</v>
      </c>
      <c r="BB27" s="12">
        <v>2604600</v>
      </c>
      <c r="BC27" s="12">
        <v>0</v>
      </c>
      <c r="BD27" s="12">
        <v>2604600</v>
      </c>
      <c r="BE27" s="13"/>
      <c r="BF27" s="12">
        <v>0</v>
      </c>
      <c r="BG27" s="12">
        <v>10125598</v>
      </c>
      <c r="BH27" s="12">
        <v>0</v>
      </c>
      <c r="BI27" s="12">
        <v>10125598</v>
      </c>
      <c r="BJ27" s="13"/>
    </row>
    <row r="28" spans="1:62" hidden="1">
      <c r="A28" s="10">
        <v>22</v>
      </c>
      <c r="B28" s="11" t="s">
        <v>24</v>
      </c>
      <c r="C28" s="12">
        <v>191</v>
      </c>
      <c r="D28" s="12">
        <v>176700</v>
      </c>
      <c r="E28" s="12">
        <v>0</v>
      </c>
      <c r="F28" s="12">
        <v>176700</v>
      </c>
      <c r="G28" s="13"/>
      <c r="H28" s="12">
        <v>12</v>
      </c>
      <c r="I28" s="12">
        <v>33984</v>
      </c>
      <c r="J28" s="12">
        <v>0</v>
      </c>
      <c r="K28" s="12">
        <v>33984</v>
      </c>
      <c r="L28" s="13"/>
      <c r="M28" s="12">
        <v>366</v>
      </c>
      <c r="N28" s="12">
        <v>878400</v>
      </c>
      <c r="O28" s="12">
        <v>0</v>
      </c>
      <c r="P28" s="12">
        <v>878400</v>
      </c>
      <c r="Q28" s="13"/>
      <c r="R28" s="12">
        <v>84</v>
      </c>
      <c r="S28" s="12">
        <v>453600</v>
      </c>
      <c r="T28" s="12">
        <v>0</v>
      </c>
      <c r="U28" s="12">
        <v>453600</v>
      </c>
      <c r="V28" s="13"/>
      <c r="W28" s="12">
        <v>1105</v>
      </c>
      <c r="X28" s="12">
        <v>1193400</v>
      </c>
      <c r="Y28" s="12">
        <v>0</v>
      </c>
      <c r="Z28" s="12">
        <v>1193400</v>
      </c>
      <c r="AA28" s="13"/>
      <c r="AB28" s="12">
        <v>9</v>
      </c>
      <c r="AC28" s="12">
        <v>130800</v>
      </c>
      <c r="AD28" s="12">
        <v>0</v>
      </c>
      <c r="AE28" s="12">
        <v>130800</v>
      </c>
      <c r="AF28" s="13"/>
      <c r="AG28" s="12">
        <v>37</v>
      </c>
      <c r="AH28" s="12">
        <v>11100</v>
      </c>
      <c r="AI28" s="12">
        <v>0</v>
      </c>
      <c r="AJ28" s="12">
        <v>11100</v>
      </c>
      <c r="AK28" s="13"/>
      <c r="AL28" s="12">
        <v>0</v>
      </c>
      <c r="AM28" s="12">
        <v>0</v>
      </c>
      <c r="AN28" s="12">
        <v>0</v>
      </c>
      <c r="AO28" s="12">
        <v>0</v>
      </c>
      <c r="AP28" s="13"/>
      <c r="AQ28" s="12">
        <v>9</v>
      </c>
      <c r="AR28" s="12">
        <v>27000</v>
      </c>
      <c r="AS28" s="12">
        <v>0</v>
      </c>
      <c r="AT28" s="12">
        <v>27000</v>
      </c>
      <c r="AU28" s="13"/>
      <c r="AV28" s="12">
        <v>1</v>
      </c>
      <c r="AW28" s="12">
        <v>10869</v>
      </c>
      <c r="AX28" s="12">
        <v>0</v>
      </c>
      <c r="AY28" s="12">
        <v>10869</v>
      </c>
      <c r="AZ28" s="13"/>
      <c r="BA28" s="12">
        <v>1555</v>
      </c>
      <c r="BB28" s="12">
        <v>933000</v>
      </c>
      <c r="BC28" s="12">
        <v>0</v>
      </c>
      <c r="BD28" s="12">
        <v>933000</v>
      </c>
      <c r="BE28" s="13"/>
      <c r="BF28" s="12">
        <v>0</v>
      </c>
      <c r="BG28" s="12">
        <v>3848853</v>
      </c>
      <c r="BH28" s="12">
        <v>0</v>
      </c>
      <c r="BI28" s="12">
        <v>3848853</v>
      </c>
      <c r="BJ28" s="13"/>
    </row>
    <row r="29" spans="1:62" hidden="1">
      <c r="A29" s="10">
        <v>23</v>
      </c>
      <c r="B29" s="11" t="s">
        <v>25</v>
      </c>
      <c r="C29" s="12">
        <v>585</v>
      </c>
      <c r="D29" s="12">
        <v>533100</v>
      </c>
      <c r="E29" s="12">
        <v>0</v>
      </c>
      <c r="F29" s="12">
        <v>533100</v>
      </c>
      <c r="G29" s="13"/>
      <c r="H29" s="12">
        <v>19</v>
      </c>
      <c r="I29" s="12">
        <v>53808</v>
      </c>
      <c r="J29" s="12">
        <v>0</v>
      </c>
      <c r="K29" s="12">
        <v>53808</v>
      </c>
      <c r="L29" s="13"/>
      <c r="M29" s="12">
        <v>1811</v>
      </c>
      <c r="N29" s="12">
        <v>4346400</v>
      </c>
      <c r="O29" s="12">
        <v>0</v>
      </c>
      <c r="P29" s="12">
        <v>4346400</v>
      </c>
      <c r="Q29" s="13"/>
      <c r="R29" s="12">
        <v>437</v>
      </c>
      <c r="S29" s="12">
        <v>2359800</v>
      </c>
      <c r="T29" s="12">
        <v>0</v>
      </c>
      <c r="U29" s="12">
        <v>2359800</v>
      </c>
      <c r="V29" s="13"/>
      <c r="W29" s="12">
        <v>3551</v>
      </c>
      <c r="X29" s="12">
        <v>3835080</v>
      </c>
      <c r="Y29" s="12">
        <v>0</v>
      </c>
      <c r="Z29" s="12">
        <v>3835080</v>
      </c>
      <c r="AA29" s="13"/>
      <c r="AB29" s="12">
        <v>16</v>
      </c>
      <c r="AC29" s="12">
        <v>196200</v>
      </c>
      <c r="AD29" s="12">
        <v>0</v>
      </c>
      <c r="AE29" s="12">
        <v>196200</v>
      </c>
      <c r="AF29" s="13"/>
      <c r="AG29" s="12">
        <v>70</v>
      </c>
      <c r="AH29" s="12">
        <v>71000</v>
      </c>
      <c r="AI29" s="12">
        <v>0</v>
      </c>
      <c r="AJ29" s="12">
        <v>71000</v>
      </c>
      <c r="AK29" s="13"/>
      <c r="AL29" s="12">
        <v>0</v>
      </c>
      <c r="AM29" s="12">
        <v>0</v>
      </c>
      <c r="AN29" s="12">
        <v>0</v>
      </c>
      <c r="AO29" s="12">
        <v>0</v>
      </c>
      <c r="AP29" s="13"/>
      <c r="AQ29" s="12">
        <v>16</v>
      </c>
      <c r="AR29" s="12">
        <v>48000</v>
      </c>
      <c r="AS29" s="12">
        <v>0</v>
      </c>
      <c r="AT29" s="12">
        <v>48000</v>
      </c>
      <c r="AU29" s="13"/>
      <c r="AV29" s="12">
        <v>1</v>
      </c>
      <c r="AW29" s="12">
        <v>10869</v>
      </c>
      <c r="AX29" s="12">
        <v>0</v>
      </c>
      <c r="AY29" s="12">
        <v>10869</v>
      </c>
      <c r="AZ29" s="13"/>
      <c r="BA29" s="12">
        <v>5799</v>
      </c>
      <c r="BB29" s="12">
        <v>3479400</v>
      </c>
      <c r="BC29" s="12">
        <v>0</v>
      </c>
      <c r="BD29" s="12">
        <v>3479400</v>
      </c>
      <c r="BE29" s="13"/>
      <c r="BF29" s="12">
        <v>0</v>
      </c>
      <c r="BG29" s="12">
        <v>14933657</v>
      </c>
      <c r="BH29" s="12">
        <v>0</v>
      </c>
      <c r="BI29" s="12">
        <v>14933657</v>
      </c>
      <c r="BJ29" s="13"/>
    </row>
    <row r="30" spans="1:62" hidden="1">
      <c r="A30" s="10">
        <v>24</v>
      </c>
      <c r="B30" s="11" t="s">
        <v>26</v>
      </c>
      <c r="C30" s="12">
        <v>447</v>
      </c>
      <c r="D30" s="12">
        <v>411300</v>
      </c>
      <c r="E30" s="12">
        <v>0</v>
      </c>
      <c r="F30" s="12">
        <v>411300</v>
      </c>
      <c r="G30" s="13"/>
      <c r="H30" s="12">
        <v>27</v>
      </c>
      <c r="I30" s="12">
        <v>76464</v>
      </c>
      <c r="J30" s="12">
        <v>0</v>
      </c>
      <c r="K30" s="12">
        <v>76464</v>
      </c>
      <c r="L30" s="13"/>
      <c r="M30" s="12">
        <v>503</v>
      </c>
      <c r="N30" s="12">
        <v>1207200</v>
      </c>
      <c r="O30" s="12">
        <v>0</v>
      </c>
      <c r="P30" s="12">
        <v>1207200</v>
      </c>
      <c r="Q30" s="13"/>
      <c r="R30" s="12">
        <v>0</v>
      </c>
      <c r="S30" s="12">
        <v>0</v>
      </c>
      <c r="T30" s="12">
        <v>0</v>
      </c>
      <c r="U30" s="12">
        <v>0</v>
      </c>
      <c r="V30" s="13"/>
      <c r="W30" s="12">
        <v>3134</v>
      </c>
      <c r="X30" s="12">
        <v>3384720</v>
      </c>
      <c r="Y30" s="12">
        <v>0</v>
      </c>
      <c r="Z30" s="12">
        <v>3384720</v>
      </c>
      <c r="AA30" s="13"/>
      <c r="AB30" s="12">
        <v>20</v>
      </c>
      <c r="AC30" s="12">
        <v>225000</v>
      </c>
      <c r="AD30" s="12">
        <v>0</v>
      </c>
      <c r="AE30" s="12">
        <v>225000</v>
      </c>
      <c r="AF30" s="13"/>
      <c r="AG30" s="12">
        <v>62</v>
      </c>
      <c r="AH30" s="12">
        <v>68600</v>
      </c>
      <c r="AI30" s="12">
        <v>0</v>
      </c>
      <c r="AJ30" s="12">
        <v>68600</v>
      </c>
      <c r="AK30" s="13"/>
      <c r="AL30" s="12">
        <v>0</v>
      </c>
      <c r="AM30" s="12">
        <v>0</v>
      </c>
      <c r="AN30" s="12">
        <v>0</v>
      </c>
      <c r="AO30" s="12">
        <v>0</v>
      </c>
      <c r="AP30" s="13"/>
      <c r="AQ30" s="12">
        <v>20</v>
      </c>
      <c r="AR30" s="12">
        <v>60000</v>
      </c>
      <c r="AS30" s="12">
        <v>0</v>
      </c>
      <c r="AT30" s="12">
        <v>60000</v>
      </c>
      <c r="AU30" s="13"/>
      <c r="AV30" s="12">
        <v>1</v>
      </c>
      <c r="AW30" s="12">
        <v>10869</v>
      </c>
      <c r="AX30" s="12">
        <v>0</v>
      </c>
      <c r="AY30" s="12">
        <v>10869</v>
      </c>
      <c r="AZ30" s="13"/>
      <c r="BA30" s="12">
        <v>3637</v>
      </c>
      <c r="BB30" s="12">
        <v>2182200</v>
      </c>
      <c r="BC30" s="12">
        <v>0</v>
      </c>
      <c r="BD30" s="12">
        <v>2182200</v>
      </c>
      <c r="BE30" s="13"/>
      <c r="BF30" s="12">
        <v>0</v>
      </c>
      <c r="BG30" s="12">
        <v>7626353</v>
      </c>
      <c r="BH30" s="12">
        <v>0</v>
      </c>
      <c r="BI30" s="12">
        <v>7626353</v>
      </c>
      <c r="BJ30" s="13"/>
    </row>
    <row r="31" spans="1:62" hidden="1">
      <c r="A31" s="10">
        <v>25</v>
      </c>
      <c r="B31" s="11" t="s">
        <v>27</v>
      </c>
      <c r="C31" s="12">
        <v>379</v>
      </c>
      <c r="D31" s="12">
        <v>347100</v>
      </c>
      <c r="E31" s="12">
        <v>0</v>
      </c>
      <c r="F31" s="12">
        <v>347100</v>
      </c>
      <c r="G31" s="13"/>
      <c r="H31" s="12">
        <v>19</v>
      </c>
      <c r="I31" s="12">
        <v>53808</v>
      </c>
      <c r="J31" s="12">
        <v>0</v>
      </c>
      <c r="K31" s="12">
        <v>53808</v>
      </c>
      <c r="L31" s="13"/>
      <c r="M31" s="12">
        <v>482</v>
      </c>
      <c r="N31" s="12">
        <v>1156800</v>
      </c>
      <c r="O31" s="12">
        <v>0</v>
      </c>
      <c r="P31" s="12">
        <v>1156800</v>
      </c>
      <c r="Q31" s="13"/>
      <c r="R31" s="12">
        <v>26</v>
      </c>
      <c r="S31" s="12">
        <v>140400</v>
      </c>
      <c r="T31" s="12">
        <v>0</v>
      </c>
      <c r="U31" s="12">
        <v>140400</v>
      </c>
      <c r="V31" s="13"/>
      <c r="W31" s="12">
        <v>1728</v>
      </c>
      <c r="X31" s="12">
        <v>1866240</v>
      </c>
      <c r="Y31" s="12">
        <v>0</v>
      </c>
      <c r="Z31" s="12">
        <v>1866240</v>
      </c>
      <c r="AA31" s="13"/>
      <c r="AB31" s="12">
        <v>14</v>
      </c>
      <c r="AC31" s="12">
        <v>163800</v>
      </c>
      <c r="AD31" s="12">
        <v>0</v>
      </c>
      <c r="AE31" s="12">
        <v>163800</v>
      </c>
      <c r="AF31" s="13"/>
      <c r="AG31" s="12">
        <v>47</v>
      </c>
      <c r="AH31" s="12">
        <v>14100</v>
      </c>
      <c r="AI31" s="12">
        <v>0</v>
      </c>
      <c r="AJ31" s="12">
        <v>14100</v>
      </c>
      <c r="AK31" s="13"/>
      <c r="AL31" s="12">
        <v>0</v>
      </c>
      <c r="AM31" s="12">
        <v>0</v>
      </c>
      <c r="AN31" s="12">
        <v>0</v>
      </c>
      <c r="AO31" s="12">
        <v>0</v>
      </c>
      <c r="AP31" s="13"/>
      <c r="AQ31" s="12">
        <v>14</v>
      </c>
      <c r="AR31" s="12">
        <v>42000</v>
      </c>
      <c r="AS31" s="12">
        <v>0</v>
      </c>
      <c r="AT31" s="12">
        <v>42000</v>
      </c>
      <c r="AU31" s="13"/>
      <c r="AV31" s="12">
        <v>1</v>
      </c>
      <c r="AW31" s="12">
        <v>10869</v>
      </c>
      <c r="AX31" s="12">
        <v>0</v>
      </c>
      <c r="AY31" s="12">
        <v>10869</v>
      </c>
      <c r="AZ31" s="13"/>
      <c r="BA31" s="12">
        <v>2236</v>
      </c>
      <c r="BB31" s="12">
        <v>1341600</v>
      </c>
      <c r="BC31" s="12">
        <v>0</v>
      </c>
      <c r="BD31" s="12">
        <v>1341600</v>
      </c>
      <c r="BE31" s="13"/>
      <c r="BF31" s="12">
        <v>0</v>
      </c>
      <c r="BG31" s="12">
        <v>5136717</v>
      </c>
      <c r="BH31" s="12">
        <v>0</v>
      </c>
      <c r="BI31" s="12">
        <v>5136717</v>
      </c>
      <c r="BJ31" s="13"/>
    </row>
    <row r="32" spans="1:62" hidden="1">
      <c r="A32" s="10">
        <v>26</v>
      </c>
      <c r="B32" s="11" t="s">
        <v>28</v>
      </c>
      <c r="C32" s="12">
        <v>509</v>
      </c>
      <c r="D32" s="12">
        <v>474600</v>
      </c>
      <c r="E32" s="12">
        <v>0</v>
      </c>
      <c r="F32" s="12">
        <v>474600</v>
      </c>
      <c r="G32" s="13"/>
      <c r="H32" s="12">
        <v>33</v>
      </c>
      <c r="I32" s="12">
        <v>93456</v>
      </c>
      <c r="J32" s="12">
        <v>0</v>
      </c>
      <c r="K32" s="12">
        <v>93456</v>
      </c>
      <c r="L32" s="13"/>
      <c r="M32" s="12">
        <v>762</v>
      </c>
      <c r="N32" s="12">
        <v>1828800</v>
      </c>
      <c r="O32" s="12">
        <v>0</v>
      </c>
      <c r="P32" s="12">
        <v>1828800</v>
      </c>
      <c r="Q32" s="13"/>
      <c r="R32" s="12">
        <v>0</v>
      </c>
      <c r="S32" s="12">
        <v>0</v>
      </c>
      <c r="T32" s="12">
        <v>0</v>
      </c>
      <c r="U32" s="12">
        <v>0</v>
      </c>
      <c r="V32" s="13"/>
      <c r="W32" s="12">
        <v>4707</v>
      </c>
      <c r="X32" s="12">
        <v>5083560</v>
      </c>
      <c r="Y32" s="12">
        <v>0</v>
      </c>
      <c r="Z32" s="12">
        <v>5083560</v>
      </c>
      <c r="AA32" s="13"/>
      <c r="AB32" s="12">
        <v>23</v>
      </c>
      <c r="AC32" s="12">
        <v>225600</v>
      </c>
      <c r="AD32" s="12">
        <v>0</v>
      </c>
      <c r="AE32" s="12">
        <v>225600</v>
      </c>
      <c r="AF32" s="13"/>
      <c r="AG32" s="12">
        <v>120</v>
      </c>
      <c r="AH32" s="12">
        <v>36000</v>
      </c>
      <c r="AI32" s="12">
        <v>0</v>
      </c>
      <c r="AJ32" s="12">
        <v>36000</v>
      </c>
      <c r="AK32" s="13"/>
      <c r="AL32" s="12">
        <v>0</v>
      </c>
      <c r="AM32" s="12">
        <v>0</v>
      </c>
      <c r="AN32" s="12">
        <v>0</v>
      </c>
      <c r="AO32" s="12">
        <v>0</v>
      </c>
      <c r="AP32" s="13"/>
      <c r="AQ32" s="12">
        <v>32</v>
      </c>
      <c r="AR32" s="12">
        <v>96000</v>
      </c>
      <c r="AS32" s="12">
        <v>0</v>
      </c>
      <c r="AT32" s="12">
        <v>96000</v>
      </c>
      <c r="AU32" s="13"/>
      <c r="AV32" s="12">
        <v>1</v>
      </c>
      <c r="AW32" s="12">
        <v>10870</v>
      </c>
      <c r="AX32" s="12">
        <v>0</v>
      </c>
      <c r="AY32" s="12">
        <v>10870</v>
      </c>
      <c r="AZ32" s="13"/>
      <c r="BA32" s="12">
        <v>5469</v>
      </c>
      <c r="BB32" s="12">
        <v>3281400</v>
      </c>
      <c r="BC32" s="12">
        <v>0</v>
      </c>
      <c r="BD32" s="12">
        <v>3281400</v>
      </c>
      <c r="BE32" s="13"/>
      <c r="BF32" s="12">
        <v>0</v>
      </c>
      <c r="BG32" s="12">
        <v>11130286</v>
      </c>
      <c r="BH32" s="12">
        <v>0</v>
      </c>
      <c r="BI32" s="12">
        <v>11130286</v>
      </c>
      <c r="BJ32" s="13"/>
    </row>
    <row r="33" spans="1:64" hidden="1">
      <c r="A33" s="10">
        <v>27</v>
      </c>
      <c r="B33" s="11" t="s">
        <v>29</v>
      </c>
      <c r="C33" s="12">
        <v>397</v>
      </c>
      <c r="D33" s="12">
        <v>364800</v>
      </c>
      <c r="E33" s="12">
        <v>0</v>
      </c>
      <c r="F33" s="12">
        <v>364800</v>
      </c>
      <c r="G33" s="13"/>
      <c r="H33" s="12">
        <v>20</v>
      </c>
      <c r="I33" s="12">
        <v>56640</v>
      </c>
      <c r="J33" s="12">
        <v>0</v>
      </c>
      <c r="K33" s="12">
        <v>56640</v>
      </c>
      <c r="L33" s="13"/>
      <c r="M33" s="12">
        <v>1019</v>
      </c>
      <c r="N33" s="12">
        <v>2445600</v>
      </c>
      <c r="O33" s="12">
        <v>0</v>
      </c>
      <c r="P33" s="12">
        <v>2445600</v>
      </c>
      <c r="Q33" s="13"/>
      <c r="R33" s="12">
        <v>258</v>
      </c>
      <c r="S33" s="12">
        <v>1393200</v>
      </c>
      <c r="T33" s="12">
        <v>0</v>
      </c>
      <c r="U33" s="12">
        <v>1393200</v>
      </c>
      <c r="V33" s="13"/>
      <c r="W33" s="12">
        <v>2621</v>
      </c>
      <c r="X33" s="12">
        <v>2830680</v>
      </c>
      <c r="Y33" s="12">
        <v>0</v>
      </c>
      <c r="Z33" s="12">
        <v>2830680</v>
      </c>
      <c r="AA33" s="13"/>
      <c r="AB33" s="12">
        <v>14</v>
      </c>
      <c r="AC33" s="12">
        <v>215800</v>
      </c>
      <c r="AD33" s="12">
        <v>0</v>
      </c>
      <c r="AE33" s="12">
        <v>215800</v>
      </c>
      <c r="AF33" s="13"/>
      <c r="AG33" s="12">
        <v>63</v>
      </c>
      <c r="AH33" s="12">
        <v>68900</v>
      </c>
      <c r="AI33" s="12">
        <v>0</v>
      </c>
      <c r="AJ33" s="12">
        <v>68900</v>
      </c>
      <c r="AK33" s="13"/>
      <c r="AL33" s="12">
        <v>0</v>
      </c>
      <c r="AM33" s="12">
        <v>0</v>
      </c>
      <c r="AN33" s="12">
        <v>0</v>
      </c>
      <c r="AO33" s="12">
        <v>0</v>
      </c>
      <c r="AP33" s="13"/>
      <c r="AQ33" s="12">
        <v>14</v>
      </c>
      <c r="AR33" s="12">
        <v>42000</v>
      </c>
      <c r="AS33" s="12">
        <v>0</v>
      </c>
      <c r="AT33" s="12">
        <v>42000</v>
      </c>
      <c r="AU33" s="13"/>
      <c r="AV33" s="12">
        <v>1</v>
      </c>
      <c r="AW33" s="12">
        <v>10870</v>
      </c>
      <c r="AX33" s="12">
        <v>0</v>
      </c>
      <c r="AY33" s="12">
        <v>10870</v>
      </c>
      <c r="AZ33" s="13"/>
      <c r="BA33" s="12">
        <v>3898</v>
      </c>
      <c r="BB33" s="12">
        <v>2338800</v>
      </c>
      <c r="BC33" s="12">
        <v>0</v>
      </c>
      <c r="BD33" s="12">
        <v>2338800</v>
      </c>
      <c r="BE33" s="13"/>
      <c r="BF33" s="12">
        <v>0</v>
      </c>
      <c r="BG33" s="12">
        <v>9767290</v>
      </c>
      <c r="BH33" s="12">
        <v>0</v>
      </c>
      <c r="BI33" s="12">
        <v>9767290</v>
      </c>
      <c r="BJ33" s="13"/>
    </row>
    <row r="34" spans="1:64" hidden="1">
      <c r="A34" s="10">
        <v>28</v>
      </c>
      <c r="B34" s="11" t="s">
        <v>30</v>
      </c>
      <c r="C34" s="12">
        <v>247</v>
      </c>
      <c r="D34" s="12">
        <v>231000</v>
      </c>
      <c r="E34" s="12">
        <v>0</v>
      </c>
      <c r="F34" s="12">
        <v>231000</v>
      </c>
      <c r="G34" s="13"/>
      <c r="H34" s="12">
        <v>25</v>
      </c>
      <c r="I34" s="12">
        <v>70800</v>
      </c>
      <c r="J34" s="12">
        <v>0</v>
      </c>
      <c r="K34" s="12">
        <v>70800</v>
      </c>
      <c r="L34" s="13"/>
      <c r="M34" s="12">
        <v>472</v>
      </c>
      <c r="N34" s="12">
        <v>1132800</v>
      </c>
      <c r="O34" s="12">
        <v>0</v>
      </c>
      <c r="P34" s="12">
        <v>1132800</v>
      </c>
      <c r="Q34" s="13"/>
      <c r="R34" s="12">
        <v>66</v>
      </c>
      <c r="S34" s="12">
        <v>356400</v>
      </c>
      <c r="T34" s="12">
        <v>0</v>
      </c>
      <c r="U34" s="12">
        <v>356400</v>
      </c>
      <c r="V34" s="13"/>
      <c r="W34" s="12">
        <v>2423</v>
      </c>
      <c r="X34" s="12">
        <v>2616840</v>
      </c>
      <c r="Y34" s="12">
        <v>0</v>
      </c>
      <c r="Z34" s="12">
        <v>2616840</v>
      </c>
      <c r="AA34" s="13"/>
      <c r="AB34" s="12">
        <v>19</v>
      </c>
      <c r="AC34" s="12">
        <v>202800</v>
      </c>
      <c r="AD34" s="12">
        <v>0</v>
      </c>
      <c r="AE34" s="12">
        <v>202800</v>
      </c>
      <c r="AF34" s="13"/>
      <c r="AG34" s="12">
        <v>64</v>
      </c>
      <c r="AH34" s="12">
        <v>19200</v>
      </c>
      <c r="AI34" s="12">
        <v>0</v>
      </c>
      <c r="AJ34" s="12">
        <v>19200</v>
      </c>
      <c r="AK34" s="13"/>
      <c r="AL34" s="12">
        <v>0</v>
      </c>
      <c r="AM34" s="12">
        <v>0</v>
      </c>
      <c r="AN34" s="12">
        <v>0</v>
      </c>
      <c r="AO34" s="12">
        <v>0</v>
      </c>
      <c r="AP34" s="13"/>
      <c r="AQ34" s="12">
        <v>19</v>
      </c>
      <c r="AR34" s="12">
        <v>57000</v>
      </c>
      <c r="AS34" s="12">
        <v>0</v>
      </c>
      <c r="AT34" s="12">
        <v>57000</v>
      </c>
      <c r="AU34" s="13"/>
      <c r="AV34" s="12">
        <v>1</v>
      </c>
      <c r="AW34" s="12">
        <v>10869</v>
      </c>
      <c r="AX34" s="12">
        <v>0</v>
      </c>
      <c r="AY34" s="12">
        <v>10869</v>
      </c>
      <c r="AZ34" s="13"/>
      <c r="BA34" s="12">
        <v>2961</v>
      </c>
      <c r="BB34" s="12">
        <v>1776600</v>
      </c>
      <c r="BC34" s="12">
        <v>0</v>
      </c>
      <c r="BD34" s="12">
        <v>1776600</v>
      </c>
      <c r="BE34" s="13"/>
      <c r="BF34" s="12">
        <v>0</v>
      </c>
      <c r="BG34" s="12">
        <v>6474309</v>
      </c>
      <c r="BH34" s="12">
        <v>0</v>
      </c>
      <c r="BI34" s="12">
        <v>6474309</v>
      </c>
      <c r="BJ34" s="13"/>
    </row>
    <row r="35" spans="1:64" hidden="1">
      <c r="A35" s="10">
        <v>29</v>
      </c>
      <c r="B35" s="11" t="s">
        <v>31</v>
      </c>
      <c r="C35" s="12">
        <v>192</v>
      </c>
      <c r="D35" s="12">
        <v>177000</v>
      </c>
      <c r="E35" s="12">
        <v>0</v>
      </c>
      <c r="F35" s="12">
        <v>177000</v>
      </c>
      <c r="G35" s="13"/>
      <c r="H35" s="12">
        <v>13</v>
      </c>
      <c r="I35" s="12">
        <v>36816</v>
      </c>
      <c r="J35" s="12">
        <v>0</v>
      </c>
      <c r="K35" s="12">
        <v>36816</v>
      </c>
      <c r="L35" s="13"/>
      <c r="M35" s="12">
        <v>534</v>
      </c>
      <c r="N35" s="12">
        <v>1281600</v>
      </c>
      <c r="O35" s="12">
        <v>0</v>
      </c>
      <c r="P35" s="12">
        <v>1281600</v>
      </c>
      <c r="Q35" s="13"/>
      <c r="R35" s="12">
        <v>227</v>
      </c>
      <c r="S35" s="12">
        <v>1225800</v>
      </c>
      <c r="T35" s="12">
        <v>0</v>
      </c>
      <c r="U35" s="12">
        <v>1225800</v>
      </c>
      <c r="V35" s="13"/>
      <c r="W35" s="12">
        <v>1307</v>
      </c>
      <c r="X35" s="12">
        <v>1411560</v>
      </c>
      <c r="Y35" s="12">
        <v>0</v>
      </c>
      <c r="Z35" s="12">
        <v>1411560</v>
      </c>
      <c r="AA35" s="13"/>
      <c r="AB35" s="12">
        <v>10</v>
      </c>
      <c r="AC35" s="12">
        <v>182000</v>
      </c>
      <c r="AD35" s="12">
        <v>0</v>
      </c>
      <c r="AE35" s="12">
        <v>182000</v>
      </c>
      <c r="AF35" s="13"/>
      <c r="AG35" s="12">
        <v>57</v>
      </c>
      <c r="AH35" s="12">
        <v>67100</v>
      </c>
      <c r="AI35" s="12">
        <v>0</v>
      </c>
      <c r="AJ35" s="12">
        <v>67100</v>
      </c>
      <c r="AK35" s="13"/>
      <c r="AL35" s="12">
        <v>0</v>
      </c>
      <c r="AM35" s="12">
        <v>0</v>
      </c>
      <c r="AN35" s="12">
        <v>0</v>
      </c>
      <c r="AO35" s="12">
        <v>0</v>
      </c>
      <c r="AP35" s="13"/>
      <c r="AQ35" s="12">
        <v>10</v>
      </c>
      <c r="AR35" s="12">
        <v>30000</v>
      </c>
      <c r="AS35" s="12">
        <v>0</v>
      </c>
      <c r="AT35" s="12">
        <v>30000</v>
      </c>
      <c r="AU35" s="13"/>
      <c r="AV35" s="12">
        <v>1</v>
      </c>
      <c r="AW35" s="12">
        <v>10869</v>
      </c>
      <c r="AX35" s="12">
        <v>0</v>
      </c>
      <c r="AY35" s="12">
        <v>10869</v>
      </c>
      <c r="AZ35" s="13"/>
      <c r="BA35" s="12">
        <v>2068</v>
      </c>
      <c r="BB35" s="12">
        <v>1240800</v>
      </c>
      <c r="BC35" s="12">
        <v>0</v>
      </c>
      <c r="BD35" s="12">
        <v>1240800</v>
      </c>
      <c r="BE35" s="13"/>
      <c r="BF35" s="12">
        <v>0</v>
      </c>
      <c r="BG35" s="12">
        <v>5663545</v>
      </c>
      <c r="BH35" s="12">
        <v>0</v>
      </c>
      <c r="BI35" s="12">
        <v>5663545</v>
      </c>
      <c r="BJ35" s="13"/>
    </row>
    <row r="36" spans="1:64" hidden="1">
      <c r="A36" s="10">
        <v>30</v>
      </c>
      <c r="B36" s="11" t="s">
        <v>32</v>
      </c>
      <c r="C36" s="12">
        <v>434</v>
      </c>
      <c r="D36" s="12">
        <v>398400</v>
      </c>
      <c r="E36" s="12">
        <v>0</v>
      </c>
      <c r="F36" s="12">
        <v>398400</v>
      </c>
      <c r="G36" s="13"/>
      <c r="H36" s="12">
        <v>27</v>
      </c>
      <c r="I36" s="12">
        <v>76464</v>
      </c>
      <c r="J36" s="12">
        <v>0</v>
      </c>
      <c r="K36" s="12">
        <v>76464</v>
      </c>
      <c r="L36" s="13"/>
      <c r="M36" s="12">
        <v>765</v>
      </c>
      <c r="N36" s="12">
        <v>1836000</v>
      </c>
      <c r="O36" s="12">
        <v>0</v>
      </c>
      <c r="P36" s="12">
        <v>1836000</v>
      </c>
      <c r="Q36" s="13"/>
      <c r="R36" s="12">
        <v>24</v>
      </c>
      <c r="S36" s="12">
        <v>129600</v>
      </c>
      <c r="T36" s="12">
        <v>0</v>
      </c>
      <c r="U36" s="12">
        <v>129600</v>
      </c>
      <c r="V36" s="13"/>
      <c r="W36" s="12">
        <v>3840</v>
      </c>
      <c r="X36" s="12">
        <v>4147200</v>
      </c>
      <c r="Y36" s="12">
        <v>0</v>
      </c>
      <c r="Z36" s="12">
        <v>4147200</v>
      </c>
      <c r="AA36" s="13"/>
      <c r="AB36" s="12">
        <v>20</v>
      </c>
      <c r="AC36" s="12">
        <v>207000</v>
      </c>
      <c r="AD36" s="12">
        <v>0</v>
      </c>
      <c r="AE36" s="12">
        <v>207000</v>
      </c>
      <c r="AF36" s="13"/>
      <c r="AG36" s="12">
        <v>66</v>
      </c>
      <c r="AH36" s="12">
        <v>19800</v>
      </c>
      <c r="AI36" s="12">
        <v>0</v>
      </c>
      <c r="AJ36" s="12">
        <v>19800</v>
      </c>
      <c r="AK36" s="13"/>
      <c r="AL36" s="12">
        <v>0</v>
      </c>
      <c r="AM36" s="12">
        <v>0</v>
      </c>
      <c r="AN36" s="12">
        <v>0</v>
      </c>
      <c r="AO36" s="12">
        <v>0</v>
      </c>
      <c r="AP36" s="13"/>
      <c r="AQ36" s="12">
        <v>20</v>
      </c>
      <c r="AR36" s="12">
        <v>60000</v>
      </c>
      <c r="AS36" s="12">
        <v>0</v>
      </c>
      <c r="AT36" s="12">
        <v>60000</v>
      </c>
      <c r="AU36" s="13"/>
      <c r="AV36" s="12">
        <v>1</v>
      </c>
      <c r="AW36" s="12">
        <v>10869</v>
      </c>
      <c r="AX36" s="12">
        <v>0</v>
      </c>
      <c r="AY36" s="12">
        <v>10869</v>
      </c>
      <c r="AZ36" s="13"/>
      <c r="BA36" s="12">
        <v>4629</v>
      </c>
      <c r="BB36" s="12">
        <v>2777400</v>
      </c>
      <c r="BC36" s="12">
        <v>0</v>
      </c>
      <c r="BD36" s="12">
        <v>2777400</v>
      </c>
      <c r="BE36" s="13"/>
      <c r="BF36" s="12">
        <v>0</v>
      </c>
      <c r="BG36" s="12">
        <v>9662733</v>
      </c>
      <c r="BH36" s="12">
        <v>0</v>
      </c>
      <c r="BI36" s="12">
        <v>9662733</v>
      </c>
      <c r="BJ36" s="13"/>
    </row>
    <row r="37" spans="1:64" s="154" customFormat="1">
      <c r="A37" s="148">
        <v>31</v>
      </c>
      <c r="B37" s="149" t="s">
        <v>33</v>
      </c>
      <c r="C37" s="150">
        <v>483</v>
      </c>
      <c r="D37" s="150">
        <v>442800</v>
      </c>
      <c r="E37" s="150">
        <v>0</v>
      </c>
      <c r="F37" s="150">
        <v>442800</v>
      </c>
      <c r="G37" s="151"/>
      <c r="H37" s="150">
        <v>26</v>
      </c>
      <c r="I37" s="150">
        <v>73632</v>
      </c>
      <c r="J37" s="150">
        <v>0</v>
      </c>
      <c r="K37" s="150">
        <v>73632</v>
      </c>
      <c r="L37" s="151"/>
      <c r="M37" s="150">
        <v>935</v>
      </c>
      <c r="N37" s="150">
        <v>2244000</v>
      </c>
      <c r="O37" s="150">
        <v>0</v>
      </c>
      <c r="P37" s="150">
        <v>2244000</v>
      </c>
      <c r="Q37" s="151"/>
      <c r="R37" s="150">
        <v>48</v>
      </c>
      <c r="S37" s="150">
        <v>259200</v>
      </c>
      <c r="T37" s="150">
        <v>0</v>
      </c>
      <c r="U37" s="150">
        <v>259200</v>
      </c>
      <c r="V37" s="151"/>
      <c r="W37" s="150">
        <v>2999</v>
      </c>
      <c r="X37" s="150">
        <v>3238920</v>
      </c>
      <c r="Y37" s="150">
        <v>0</v>
      </c>
      <c r="Z37" s="150">
        <v>3238920</v>
      </c>
      <c r="AA37" s="151"/>
      <c r="AB37" s="150">
        <v>20</v>
      </c>
      <c r="AC37" s="150">
        <v>225000</v>
      </c>
      <c r="AD37" s="150">
        <v>0</v>
      </c>
      <c r="AE37" s="150">
        <v>225000</v>
      </c>
      <c r="AF37" s="151"/>
      <c r="AG37" s="150">
        <v>63</v>
      </c>
      <c r="AH37" s="150">
        <v>68900</v>
      </c>
      <c r="AI37" s="150">
        <v>0</v>
      </c>
      <c r="AJ37" s="150">
        <v>68900</v>
      </c>
      <c r="AK37" s="151"/>
      <c r="AL37" s="150">
        <v>0</v>
      </c>
      <c r="AM37" s="150">
        <v>0</v>
      </c>
      <c r="AN37" s="150">
        <v>0</v>
      </c>
      <c r="AO37" s="150">
        <v>0</v>
      </c>
      <c r="AP37" s="151"/>
      <c r="AQ37" s="150">
        <v>20</v>
      </c>
      <c r="AR37" s="150">
        <v>60000</v>
      </c>
      <c r="AS37" s="150">
        <v>0</v>
      </c>
      <c r="AT37" s="150">
        <v>60000</v>
      </c>
      <c r="AU37" s="151"/>
      <c r="AV37" s="150">
        <v>1</v>
      </c>
      <c r="AW37" s="150">
        <v>10869</v>
      </c>
      <c r="AX37" s="150">
        <v>0</v>
      </c>
      <c r="AY37" s="150">
        <v>10869</v>
      </c>
      <c r="AZ37" s="151"/>
      <c r="BA37" s="150">
        <v>3982</v>
      </c>
      <c r="BB37" s="150">
        <v>2389200</v>
      </c>
      <c r="BC37" s="150">
        <v>0</v>
      </c>
      <c r="BD37" s="150">
        <v>2389200</v>
      </c>
      <c r="BE37" s="151"/>
      <c r="BF37" s="150">
        <f>C37+H37+M37+R37+W37+AB37+AG37+AQ37+AV37+BA37</f>
        <v>8577</v>
      </c>
      <c r="BG37" s="150">
        <f t="shared" ref="BG37:BI37" si="0">D37+I37+N37+S37+X37+AC37+AH37+AR37+AW37+BB37</f>
        <v>9012521</v>
      </c>
      <c r="BH37" s="150">
        <f t="shared" si="0"/>
        <v>0</v>
      </c>
      <c r="BI37" s="150">
        <f t="shared" si="0"/>
        <v>9012521</v>
      </c>
      <c r="BJ37" s="151"/>
      <c r="BK37" s="150">
        <v>9012521</v>
      </c>
      <c r="BL37" s="159">
        <f>BK37-BI37</f>
        <v>0</v>
      </c>
    </row>
    <row r="38" spans="1:64" hidden="1">
      <c r="A38" s="10">
        <v>32</v>
      </c>
      <c r="B38" s="11" t="s">
        <v>34</v>
      </c>
      <c r="C38" s="12">
        <v>110</v>
      </c>
      <c r="D38" s="12">
        <v>101400</v>
      </c>
      <c r="E38" s="12">
        <v>0</v>
      </c>
      <c r="F38" s="12">
        <v>101400</v>
      </c>
      <c r="G38" s="13"/>
      <c r="H38" s="12">
        <v>9</v>
      </c>
      <c r="I38" s="12">
        <v>25488</v>
      </c>
      <c r="J38" s="12">
        <v>0</v>
      </c>
      <c r="K38" s="12">
        <v>25488</v>
      </c>
      <c r="L38" s="13"/>
      <c r="M38" s="12">
        <v>203</v>
      </c>
      <c r="N38" s="12">
        <v>487200</v>
      </c>
      <c r="O38" s="12">
        <v>0</v>
      </c>
      <c r="P38" s="12">
        <v>487200</v>
      </c>
      <c r="Q38" s="13"/>
      <c r="R38" s="12">
        <v>0</v>
      </c>
      <c r="S38" s="12">
        <v>0</v>
      </c>
      <c r="T38" s="12">
        <v>0</v>
      </c>
      <c r="U38" s="12">
        <v>0</v>
      </c>
      <c r="V38" s="13"/>
      <c r="W38" s="12">
        <v>547</v>
      </c>
      <c r="X38" s="12">
        <v>590760</v>
      </c>
      <c r="Y38" s="12">
        <v>0</v>
      </c>
      <c r="Z38" s="12">
        <v>590760</v>
      </c>
      <c r="AA38" s="13"/>
      <c r="AB38" s="12">
        <v>5</v>
      </c>
      <c r="AC38" s="12">
        <v>99000</v>
      </c>
      <c r="AD38" s="12">
        <v>0</v>
      </c>
      <c r="AE38" s="12">
        <v>99000</v>
      </c>
      <c r="AF38" s="13"/>
      <c r="AG38" s="12">
        <v>33</v>
      </c>
      <c r="AH38" s="12">
        <v>9900</v>
      </c>
      <c r="AI38" s="12">
        <v>0</v>
      </c>
      <c r="AJ38" s="12">
        <v>9900</v>
      </c>
      <c r="AK38" s="13"/>
      <c r="AL38" s="12">
        <v>0</v>
      </c>
      <c r="AM38" s="12">
        <v>0</v>
      </c>
      <c r="AN38" s="12">
        <v>0</v>
      </c>
      <c r="AO38" s="12">
        <v>0</v>
      </c>
      <c r="AP38" s="13"/>
      <c r="AQ38" s="12">
        <v>6</v>
      </c>
      <c r="AR38" s="12">
        <v>18000</v>
      </c>
      <c r="AS38" s="12">
        <v>0</v>
      </c>
      <c r="AT38" s="12">
        <v>18000</v>
      </c>
      <c r="AU38" s="13"/>
      <c r="AV38" s="12">
        <v>1</v>
      </c>
      <c r="AW38" s="12">
        <v>10869</v>
      </c>
      <c r="AX38" s="12">
        <v>0</v>
      </c>
      <c r="AY38" s="12">
        <v>10869</v>
      </c>
      <c r="AZ38" s="13"/>
      <c r="BA38" s="12">
        <v>750</v>
      </c>
      <c r="BB38" s="12">
        <v>450000</v>
      </c>
      <c r="BC38" s="12">
        <v>0</v>
      </c>
      <c r="BD38" s="12">
        <v>450000</v>
      </c>
      <c r="BE38" s="13"/>
      <c r="BF38" s="12">
        <v>0</v>
      </c>
      <c r="BG38" s="12">
        <v>1792617</v>
      </c>
      <c r="BH38" s="12">
        <v>0</v>
      </c>
      <c r="BI38" s="12">
        <v>1792617</v>
      </c>
      <c r="BJ38" s="13"/>
    </row>
    <row r="39" spans="1:64" hidden="1">
      <c r="A39" s="10">
        <v>33</v>
      </c>
      <c r="B39" s="11" t="s">
        <v>35</v>
      </c>
      <c r="C39" s="12">
        <v>45</v>
      </c>
      <c r="D39" s="12">
        <v>42300</v>
      </c>
      <c r="E39" s="12">
        <v>0</v>
      </c>
      <c r="F39" s="12">
        <v>42300</v>
      </c>
      <c r="G39" s="13"/>
      <c r="H39" s="12">
        <v>7</v>
      </c>
      <c r="I39" s="12">
        <v>19824</v>
      </c>
      <c r="J39" s="12">
        <v>0</v>
      </c>
      <c r="K39" s="12">
        <v>19824</v>
      </c>
      <c r="L39" s="13"/>
      <c r="M39" s="12">
        <v>19</v>
      </c>
      <c r="N39" s="12">
        <v>45600</v>
      </c>
      <c r="O39" s="12">
        <v>0</v>
      </c>
      <c r="P39" s="12">
        <v>45600</v>
      </c>
      <c r="Q39" s="13"/>
      <c r="R39" s="12">
        <v>0</v>
      </c>
      <c r="S39" s="12">
        <v>0</v>
      </c>
      <c r="T39" s="12">
        <v>0</v>
      </c>
      <c r="U39" s="12">
        <v>0</v>
      </c>
      <c r="V39" s="13"/>
      <c r="W39" s="12">
        <v>806</v>
      </c>
      <c r="X39" s="12">
        <v>870480</v>
      </c>
      <c r="Y39" s="12">
        <v>0</v>
      </c>
      <c r="Z39" s="12">
        <v>870480</v>
      </c>
      <c r="AA39" s="13"/>
      <c r="AB39" s="12">
        <v>5</v>
      </c>
      <c r="AC39" s="12">
        <v>99000</v>
      </c>
      <c r="AD39" s="12">
        <v>0</v>
      </c>
      <c r="AE39" s="12">
        <v>99000</v>
      </c>
      <c r="AF39" s="13"/>
      <c r="AG39" s="12">
        <v>23</v>
      </c>
      <c r="AH39" s="12">
        <v>6900</v>
      </c>
      <c r="AI39" s="12">
        <v>0</v>
      </c>
      <c r="AJ39" s="12">
        <v>6900</v>
      </c>
      <c r="AK39" s="13"/>
      <c r="AL39" s="12">
        <v>0</v>
      </c>
      <c r="AM39" s="12">
        <v>0</v>
      </c>
      <c r="AN39" s="12">
        <v>0</v>
      </c>
      <c r="AO39" s="12">
        <v>0</v>
      </c>
      <c r="AP39" s="13"/>
      <c r="AQ39" s="12">
        <v>5</v>
      </c>
      <c r="AR39" s="12">
        <v>15000</v>
      </c>
      <c r="AS39" s="12">
        <v>0</v>
      </c>
      <c r="AT39" s="12">
        <v>15000</v>
      </c>
      <c r="AU39" s="13"/>
      <c r="AV39" s="12">
        <v>1</v>
      </c>
      <c r="AW39" s="12">
        <v>10869</v>
      </c>
      <c r="AX39" s="12">
        <v>0</v>
      </c>
      <c r="AY39" s="12">
        <v>10869</v>
      </c>
      <c r="AZ39" s="13"/>
      <c r="BA39" s="12">
        <v>825</v>
      </c>
      <c r="BB39" s="12">
        <v>495000</v>
      </c>
      <c r="BC39" s="12">
        <v>0</v>
      </c>
      <c r="BD39" s="12">
        <v>495000</v>
      </c>
      <c r="BE39" s="13"/>
      <c r="BF39" s="12">
        <v>0</v>
      </c>
      <c r="BG39" s="12">
        <v>1604973</v>
      </c>
      <c r="BH39" s="12">
        <v>0</v>
      </c>
      <c r="BI39" s="12">
        <v>1604973</v>
      </c>
      <c r="BJ39" s="13"/>
    </row>
    <row r="40" spans="1:64" hidden="1">
      <c r="A40" s="10">
        <v>34</v>
      </c>
      <c r="B40" s="11" t="s">
        <v>36</v>
      </c>
      <c r="C40" s="12">
        <v>269</v>
      </c>
      <c r="D40" s="12">
        <v>248100</v>
      </c>
      <c r="E40" s="12">
        <v>0</v>
      </c>
      <c r="F40" s="12">
        <v>248100</v>
      </c>
      <c r="G40" s="13"/>
      <c r="H40" s="12">
        <v>21</v>
      </c>
      <c r="I40" s="12">
        <v>59472</v>
      </c>
      <c r="J40" s="12">
        <v>0</v>
      </c>
      <c r="K40" s="12">
        <v>59472</v>
      </c>
      <c r="L40" s="13"/>
      <c r="M40" s="12">
        <v>686</v>
      </c>
      <c r="N40" s="12">
        <v>1646400</v>
      </c>
      <c r="O40" s="12">
        <v>0</v>
      </c>
      <c r="P40" s="12">
        <v>1646400</v>
      </c>
      <c r="Q40" s="13"/>
      <c r="R40" s="12">
        <v>94</v>
      </c>
      <c r="S40" s="12">
        <v>507600</v>
      </c>
      <c r="T40" s="12">
        <v>0</v>
      </c>
      <c r="U40" s="12">
        <v>507600</v>
      </c>
      <c r="V40" s="13"/>
      <c r="W40" s="12">
        <v>2369</v>
      </c>
      <c r="X40" s="12">
        <v>2558520</v>
      </c>
      <c r="Y40" s="12">
        <v>0</v>
      </c>
      <c r="Z40" s="12">
        <v>2558520</v>
      </c>
      <c r="AA40" s="13"/>
      <c r="AB40" s="12">
        <v>17</v>
      </c>
      <c r="AC40" s="12">
        <v>185400</v>
      </c>
      <c r="AD40" s="12">
        <v>0</v>
      </c>
      <c r="AE40" s="12">
        <v>185400</v>
      </c>
      <c r="AF40" s="13"/>
      <c r="AG40" s="12">
        <v>61</v>
      </c>
      <c r="AH40" s="12">
        <v>18300</v>
      </c>
      <c r="AI40" s="12">
        <v>0</v>
      </c>
      <c r="AJ40" s="12">
        <v>18300</v>
      </c>
      <c r="AK40" s="13"/>
      <c r="AL40" s="12">
        <v>0</v>
      </c>
      <c r="AM40" s="12">
        <v>0</v>
      </c>
      <c r="AN40" s="12">
        <v>0</v>
      </c>
      <c r="AO40" s="12">
        <v>0</v>
      </c>
      <c r="AP40" s="13"/>
      <c r="AQ40" s="12">
        <v>7</v>
      </c>
      <c r="AR40" s="12">
        <v>21000</v>
      </c>
      <c r="AS40" s="12">
        <v>0</v>
      </c>
      <c r="AT40" s="12">
        <v>21000</v>
      </c>
      <c r="AU40" s="13"/>
      <c r="AV40" s="12">
        <v>1</v>
      </c>
      <c r="AW40" s="12">
        <v>10870</v>
      </c>
      <c r="AX40" s="12">
        <v>0</v>
      </c>
      <c r="AY40" s="12">
        <v>10870</v>
      </c>
      <c r="AZ40" s="13"/>
      <c r="BA40" s="12">
        <v>3149</v>
      </c>
      <c r="BB40" s="12">
        <v>1889400</v>
      </c>
      <c r="BC40" s="12">
        <v>0</v>
      </c>
      <c r="BD40" s="12">
        <v>1889400</v>
      </c>
      <c r="BE40" s="13"/>
      <c r="BF40" s="12">
        <v>0</v>
      </c>
      <c r="BG40" s="12">
        <v>7145062</v>
      </c>
      <c r="BH40" s="12">
        <v>0</v>
      </c>
      <c r="BI40" s="12">
        <v>7145062</v>
      </c>
      <c r="BJ40" s="13"/>
    </row>
    <row r="41" spans="1:64" hidden="1">
      <c r="A41" s="10">
        <v>35</v>
      </c>
      <c r="B41" s="11" t="s">
        <v>37</v>
      </c>
      <c r="C41" s="12">
        <v>441</v>
      </c>
      <c r="D41" s="12">
        <v>404700</v>
      </c>
      <c r="E41" s="12">
        <v>0</v>
      </c>
      <c r="F41" s="12">
        <v>404700</v>
      </c>
      <c r="G41" s="13"/>
      <c r="H41" s="12">
        <v>25</v>
      </c>
      <c r="I41" s="12">
        <v>70800</v>
      </c>
      <c r="J41" s="12">
        <v>0</v>
      </c>
      <c r="K41" s="12">
        <v>70800</v>
      </c>
      <c r="L41" s="13"/>
      <c r="M41" s="12">
        <v>306</v>
      </c>
      <c r="N41" s="12">
        <v>734400</v>
      </c>
      <c r="O41" s="12">
        <v>0</v>
      </c>
      <c r="P41" s="12">
        <v>734400</v>
      </c>
      <c r="Q41" s="13"/>
      <c r="R41" s="12">
        <v>4</v>
      </c>
      <c r="S41" s="12">
        <v>21600</v>
      </c>
      <c r="T41" s="12">
        <v>0</v>
      </c>
      <c r="U41" s="12">
        <v>21600</v>
      </c>
      <c r="V41" s="13"/>
      <c r="W41" s="12">
        <v>3237</v>
      </c>
      <c r="X41" s="12">
        <v>3495960</v>
      </c>
      <c r="Y41" s="12">
        <v>0</v>
      </c>
      <c r="Z41" s="12">
        <v>3495960</v>
      </c>
      <c r="AA41" s="13"/>
      <c r="AB41" s="12">
        <v>19</v>
      </c>
      <c r="AC41" s="12">
        <v>202800</v>
      </c>
      <c r="AD41" s="12">
        <v>0</v>
      </c>
      <c r="AE41" s="12">
        <v>202800</v>
      </c>
      <c r="AF41" s="13"/>
      <c r="AG41" s="12">
        <v>51</v>
      </c>
      <c r="AH41" s="12">
        <v>15300</v>
      </c>
      <c r="AI41" s="12">
        <v>0</v>
      </c>
      <c r="AJ41" s="12">
        <v>15300</v>
      </c>
      <c r="AK41" s="13"/>
      <c r="AL41" s="12">
        <v>0</v>
      </c>
      <c r="AM41" s="12">
        <v>0</v>
      </c>
      <c r="AN41" s="12">
        <v>0</v>
      </c>
      <c r="AO41" s="12">
        <v>0</v>
      </c>
      <c r="AP41" s="13"/>
      <c r="AQ41" s="12">
        <v>19</v>
      </c>
      <c r="AR41" s="12">
        <v>57000</v>
      </c>
      <c r="AS41" s="12">
        <v>0</v>
      </c>
      <c r="AT41" s="12">
        <v>57000</v>
      </c>
      <c r="AU41" s="13"/>
      <c r="AV41" s="12">
        <v>1</v>
      </c>
      <c r="AW41" s="12">
        <v>10870</v>
      </c>
      <c r="AX41" s="12">
        <v>0</v>
      </c>
      <c r="AY41" s="12">
        <v>10870</v>
      </c>
      <c r="AZ41" s="13"/>
      <c r="BA41" s="12">
        <v>3547</v>
      </c>
      <c r="BB41" s="12">
        <v>2128200</v>
      </c>
      <c r="BC41" s="12">
        <v>0</v>
      </c>
      <c r="BD41" s="12">
        <v>2128200</v>
      </c>
      <c r="BE41" s="13"/>
      <c r="BF41" s="12">
        <v>0</v>
      </c>
      <c r="BG41" s="12">
        <v>7141630</v>
      </c>
      <c r="BH41" s="12">
        <v>0</v>
      </c>
      <c r="BI41" s="12">
        <v>7141630</v>
      </c>
      <c r="BJ41" s="13"/>
    </row>
    <row r="42" spans="1:64" hidden="1">
      <c r="A42" s="10">
        <v>36</v>
      </c>
      <c r="B42" s="11" t="s">
        <v>38</v>
      </c>
      <c r="C42" s="12">
        <v>213</v>
      </c>
      <c r="D42" s="12">
        <v>196200</v>
      </c>
      <c r="E42" s="12">
        <v>0</v>
      </c>
      <c r="F42" s="12">
        <v>196200</v>
      </c>
      <c r="G42" s="13"/>
      <c r="H42" s="12">
        <v>16</v>
      </c>
      <c r="I42" s="12">
        <v>45312</v>
      </c>
      <c r="J42" s="12">
        <v>0</v>
      </c>
      <c r="K42" s="12">
        <v>45312</v>
      </c>
      <c r="L42" s="13"/>
      <c r="M42" s="12">
        <v>1282</v>
      </c>
      <c r="N42" s="12">
        <v>3076800</v>
      </c>
      <c r="O42" s="12">
        <v>0</v>
      </c>
      <c r="P42" s="12">
        <v>3076800</v>
      </c>
      <c r="Q42" s="13"/>
      <c r="R42" s="12">
        <v>126</v>
      </c>
      <c r="S42" s="12">
        <v>680400</v>
      </c>
      <c r="T42" s="12">
        <v>0</v>
      </c>
      <c r="U42" s="12">
        <v>680400</v>
      </c>
      <c r="V42" s="13"/>
      <c r="W42" s="12">
        <v>1258</v>
      </c>
      <c r="X42" s="12">
        <v>1358640</v>
      </c>
      <c r="Y42" s="12">
        <v>0</v>
      </c>
      <c r="Z42" s="12">
        <v>1358640</v>
      </c>
      <c r="AA42" s="13"/>
      <c r="AB42" s="12">
        <v>11</v>
      </c>
      <c r="AC42" s="12">
        <v>148200</v>
      </c>
      <c r="AD42" s="12">
        <v>0</v>
      </c>
      <c r="AE42" s="12">
        <v>148200</v>
      </c>
      <c r="AF42" s="13"/>
      <c r="AG42" s="12">
        <v>35</v>
      </c>
      <c r="AH42" s="12">
        <v>10500</v>
      </c>
      <c r="AI42" s="12">
        <v>0</v>
      </c>
      <c r="AJ42" s="12">
        <v>10500</v>
      </c>
      <c r="AK42" s="13"/>
      <c r="AL42" s="12">
        <v>0</v>
      </c>
      <c r="AM42" s="12">
        <v>0</v>
      </c>
      <c r="AN42" s="12">
        <v>0</v>
      </c>
      <c r="AO42" s="12">
        <v>0</v>
      </c>
      <c r="AP42" s="13"/>
      <c r="AQ42" s="12">
        <v>11</v>
      </c>
      <c r="AR42" s="12">
        <v>33000</v>
      </c>
      <c r="AS42" s="12">
        <v>0</v>
      </c>
      <c r="AT42" s="12">
        <v>33000</v>
      </c>
      <c r="AU42" s="13"/>
      <c r="AV42" s="12">
        <v>1</v>
      </c>
      <c r="AW42" s="12">
        <v>10870</v>
      </c>
      <c r="AX42" s="12">
        <v>0</v>
      </c>
      <c r="AY42" s="12">
        <v>10870</v>
      </c>
      <c r="AZ42" s="13"/>
      <c r="BA42" s="12">
        <v>2666</v>
      </c>
      <c r="BB42" s="12">
        <v>1599600</v>
      </c>
      <c r="BC42" s="12">
        <v>0</v>
      </c>
      <c r="BD42" s="12">
        <v>1599600</v>
      </c>
      <c r="BE42" s="13"/>
      <c r="BF42" s="12">
        <v>0</v>
      </c>
      <c r="BG42" s="12">
        <v>7159522</v>
      </c>
      <c r="BH42" s="12">
        <v>0</v>
      </c>
      <c r="BI42" s="12">
        <v>7159522</v>
      </c>
      <c r="BJ42" s="13"/>
    </row>
    <row r="43" spans="1:64" hidden="1">
      <c r="A43" s="10">
        <v>37</v>
      </c>
      <c r="B43" s="11" t="s">
        <v>39</v>
      </c>
      <c r="C43" s="12">
        <v>388</v>
      </c>
      <c r="D43" s="12">
        <v>356400</v>
      </c>
      <c r="E43" s="12">
        <v>0</v>
      </c>
      <c r="F43" s="12">
        <v>356400</v>
      </c>
      <c r="G43" s="13"/>
      <c r="H43" s="12">
        <v>23</v>
      </c>
      <c r="I43" s="12">
        <v>65136</v>
      </c>
      <c r="J43" s="12">
        <v>0</v>
      </c>
      <c r="K43" s="12">
        <v>65136</v>
      </c>
      <c r="L43" s="13"/>
      <c r="M43" s="12">
        <v>275</v>
      </c>
      <c r="N43" s="12">
        <v>660000</v>
      </c>
      <c r="O43" s="12">
        <v>0</v>
      </c>
      <c r="P43" s="12">
        <v>660000</v>
      </c>
      <c r="Q43" s="13"/>
      <c r="R43" s="12">
        <v>61</v>
      </c>
      <c r="S43" s="12">
        <v>329400</v>
      </c>
      <c r="T43" s="12">
        <v>0</v>
      </c>
      <c r="U43" s="12">
        <v>329400</v>
      </c>
      <c r="V43" s="13"/>
      <c r="W43" s="12">
        <v>3709</v>
      </c>
      <c r="X43" s="12">
        <v>4005720</v>
      </c>
      <c r="Y43" s="12">
        <v>0</v>
      </c>
      <c r="Z43" s="12">
        <v>4005720</v>
      </c>
      <c r="AA43" s="13"/>
      <c r="AB43" s="12">
        <v>16</v>
      </c>
      <c r="AC43" s="12">
        <v>175200</v>
      </c>
      <c r="AD43" s="12">
        <v>0</v>
      </c>
      <c r="AE43" s="12">
        <v>175200</v>
      </c>
      <c r="AF43" s="13"/>
      <c r="AG43" s="12">
        <v>68</v>
      </c>
      <c r="AH43" s="12">
        <v>20400</v>
      </c>
      <c r="AI43" s="12">
        <v>0</v>
      </c>
      <c r="AJ43" s="12">
        <v>20400</v>
      </c>
      <c r="AK43" s="13"/>
      <c r="AL43" s="12">
        <v>0</v>
      </c>
      <c r="AM43" s="12">
        <v>0</v>
      </c>
      <c r="AN43" s="12">
        <v>0</v>
      </c>
      <c r="AO43" s="12">
        <v>0</v>
      </c>
      <c r="AP43" s="13"/>
      <c r="AQ43" s="12">
        <v>16</v>
      </c>
      <c r="AR43" s="12">
        <v>48000</v>
      </c>
      <c r="AS43" s="12">
        <v>0</v>
      </c>
      <c r="AT43" s="12">
        <v>48000</v>
      </c>
      <c r="AU43" s="13"/>
      <c r="AV43" s="12">
        <v>1</v>
      </c>
      <c r="AW43" s="12">
        <v>10870</v>
      </c>
      <c r="AX43" s="12">
        <v>0</v>
      </c>
      <c r="AY43" s="12">
        <v>10870</v>
      </c>
      <c r="AZ43" s="13"/>
      <c r="BA43" s="12">
        <v>4045</v>
      </c>
      <c r="BB43" s="12">
        <v>2427000</v>
      </c>
      <c r="BC43" s="12">
        <v>0</v>
      </c>
      <c r="BD43" s="12">
        <v>2427000</v>
      </c>
      <c r="BE43" s="13"/>
      <c r="BF43" s="12">
        <v>0</v>
      </c>
      <c r="BG43" s="12">
        <v>8098126</v>
      </c>
      <c r="BH43" s="12">
        <v>0</v>
      </c>
      <c r="BI43" s="12">
        <v>8098126</v>
      </c>
      <c r="BJ43" s="13"/>
    </row>
    <row r="44" spans="1:64" hidden="1">
      <c r="A44" s="10">
        <v>38</v>
      </c>
      <c r="B44" s="11" t="s">
        <v>40</v>
      </c>
      <c r="C44" s="12">
        <v>425</v>
      </c>
      <c r="D44" s="12">
        <v>390300</v>
      </c>
      <c r="E44" s="12">
        <v>0</v>
      </c>
      <c r="F44" s="12">
        <v>390300</v>
      </c>
      <c r="G44" s="13"/>
      <c r="H44" s="12">
        <v>24</v>
      </c>
      <c r="I44" s="12">
        <v>67968</v>
      </c>
      <c r="J44" s="12">
        <v>0</v>
      </c>
      <c r="K44" s="12">
        <v>67968</v>
      </c>
      <c r="L44" s="13"/>
      <c r="M44" s="12">
        <v>1085</v>
      </c>
      <c r="N44" s="12">
        <v>2604000</v>
      </c>
      <c r="O44" s="12">
        <v>0</v>
      </c>
      <c r="P44" s="12">
        <v>2604000</v>
      </c>
      <c r="Q44" s="13"/>
      <c r="R44" s="12">
        <v>260</v>
      </c>
      <c r="S44" s="12">
        <v>1404000</v>
      </c>
      <c r="T44" s="12">
        <v>0</v>
      </c>
      <c r="U44" s="12">
        <v>1404000</v>
      </c>
      <c r="V44" s="13"/>
      <c r="W44" s="12">
        <v>3024</v>
      </c>
      <c r="X44" s="12">
        <v>3265920</v>
      </c>
      <c r="Y44" s="12">
        <v>0</v>
      </c>
      <c r="Z44" s="12">
        <v>3265920</v>
      </c>
      <c r="AA44" s="13"/>
      <c r="AB44" s="12">
        <v>20</v>
      </c>
      <c r="AC44" s="12">
        <v>210000</v>
      </c>
      <c r="AD44" s="12">
        <v>0</v>
      </c>
      <c r="AE44" s="12">
        <v>210000</v>
      </c>
      <c r="AF44" s="13"/>
      <c r="AG44" s="12">
        <v>70</v>
      </c>
      <c r="AH44" s="12">
        <v>101000</v>
      </c>
      <c r="AI44" s="12">
        <v>0</v>
      </c>
      <c r="AJ44" s="12">
        <v>101000</v>
      </c>
      <c r="AK44" s="13"/>
      <c r="AL44" s="12">
        <v>0</v>
      </c>
      <c r="AM44" s="12">
        <v>0</v>
      </c>
      <c r="AN44" s="12">
        <v>0</v>
      </c>
      <c r="AO44" s="12">
        <v>0</v>
      </c>
      <c r="AP44" s="13"/>
      <c r="AQ44" s="12">
        <v>18</v>
      </c>
      <c r="AR44" s="12">
        <v>54000</v>
      </c>
      <c r="AS44" s="12">
        <v>0</v>
      </c>
      <c r="AT44" s="12">
        <v>54000</v>
      </c>
      <c r="AU44" s="13"/>
      <c r="AV44" s="12">
        <v>1</v>
      </c>
      <c r="AW44" s="12">
        <v>10870</v>
      </c>
      <c r="AX44" s="12">
        <v>0</v>
      </c>
      <c r="AY44" s="12">
        <v>10870</v>
      </c>
      <c r="AZ44" s="13"/>
      <c r="BA44" s="12">
        <v>4369</v>
      </c>
      <c r="BB44" s="12">
        <v>2621400</v>
      </c>
      <c r="BC44" s="12">
        <v>0</v>
      </c>
      <c r="BD44" s="12">
        <v>2621400</v>
      </c>
      <c r="BE44" s="13"/>
      <c r="BF44" s="12">
        <v>0</v>
      </c>
      <c r="BG44" s="12">
        <v>10729458</v>
      </c>
      <c r="BH44" s="12">
        <v>0</v>
      </c>
      <c r="BI44" s="12">
        <v>10729458</v>
      </c>
      <c r="BJ44" s="13"/>
    </row>
    <row r="45" spans="1:64" hidden="1">
      <c r="A45" s="10">
        <v>39</v>
      </c>
      <c r="B45" s="11" t="s">
        <v>55</v>
      </c>
      <c r="C45" s="12">
        <v>0</v>
      </c>
      <c r="D45" s="12">
        <v>0</v>
      </c>
      <c r="E45" s="12">
        <v>0</v>
      </c>
      <c r="F45" s="12">
        <v>0</v>
      </c>
      <c r="G45" s="13"/>
      <c r="H45" s="12">
        <v>0</v>
      </c>
      <c r="I45" s="12">
        <v>0</v>
      </c>
      <c r="J45" s="12">
        <v>0</v>
      </c>
      <c r="K45" s="12">
        <v>0</v>
      </c>
      <c r="L45" s="13"/>
      <c r="M45" s="12">
        <v>0</v>
      </c>
      <c r="N45" s="12">
        <v>0</v>
      </c>
      <c r="O45" s="12">
        <v>0</v>
      </c>
      <c r="P45" s="12">
        <v>0</v>
      </c>
      <c r="Q45" s="13"/>
      <c r="R45" s="12">
        <v>0</v>
      </c>
      <c r="S45" s="12">
        <v>0</v>
      </c>
      <c r="T45" s="12">
        <v>0</v>
      </c>
      <c r="U45" s="12">
        <v>0</v>
      </c>
      <c r="V45" s="13"/>
      <c r="W45" s="12">
        <v>0</v>
      </c>
      <c r="X45" s="12">
        <v>0</v>
      </c>
      <c r="Y45" s="12">
        <v>0</v>
      </c>
      <c r="Z45" s="12">
        <v>0</v>
      </c>
      <c r="AA45" s="13"/>
      <c r="AB45" s="12">
        <v>0</v>
      </c>
      <c r="AC45" s="12">
        <v>0</v>
      </c>
      <c r="AD45" s="12">
        <v>0</v>
      </c>
      <c r="AE45" s="12">
        <v>0</v>
      </c>
      <c r="AF45" s="13"/>
      <c r="AG45" s="12">
        <v>0</v>
      </c>
      <c r="AH45" s="12">
        <v>0</v>
      </c>
      <c r="AI45" s="12">
        <v>0</v>
      </c>
      <c r="AJ45" s="12">
        <v>0</v>
      </c>
      <c r="AK45" s="13"/>
      <c r="AL45" s="12">
        <v>0</v>
      </c>
      <c r="AM45" s="12">
        <v>0</v>
      </c>
      <c r="AN45" s="12">
        <v>0</v>
      </c>
      <c r="AO45" s="12">
        <v>0</v>
      </c>
      <c r="AP45" s="13"/>
      <c r="AQ45" s="12">
        <v>0</v>
      </c>
      <c r="AR45" s="12">
        <v>0</v>
      </c>
      <c r="AS45" s="12">
        <v>0</v>
      </c>
      <c r="AT45" s="12">
        <v>0</v>
      </c>
      <c r="AU45" s="13"/>
      <c r="AV45" s="12">
        <v>0</v>
      </c>
      <c r="AW45" s="12">
        <v>0</v>
      </c>
      <c r="AX45" s="12">
        <v>0</v>
      </c>
      <c r="AY45" s="12">
        <v>0</v>
      </c>
      <c r="AZ45" s="13"/>
      <c r="BA45" s="12">
        <v>0</v>
      </c>
      <c r="BB45" s="12">
        <v>0</v>
      </c>
      <c r="BC45" s="12">
        <v>0</v>
      </c>
      <c r="BD45" s="12">
        <v>0</v>
      </c>
      <c r="BE45" s="13"/>
      <c r="BF45" s="12">
        <v>0</v>
      </c>
      <c r="BG45" s="12">
        <v>0</v>
      </c>
      <c r="BH45" s="12">
        <v>0</v>
      </c>
      <c r="BI45" s="12">
        <v>0</v>
      </c>
      <c r="BJ45" s="13"/>
    </row>
    <row r="46" spans="1:64" hidden="1">
      <c r="A46" s="10">
        <v>40</v>
      </c>
      <c r="B46" s="11" t="s">
        <v>56</v>
      </c>
      <c r="C46" s="12">
        <v>0</v>
      </c>
      <c r="D46" s="12">
        <v>0</v>
      </c>
      <c r="E46" s="12">
        <v>0</v>
      </c>
      <c r="F46" s="12">
        <v>0</v>
      </c>
      <c r="G46" s="13"/>
      <c r="H46" s="12">
        <v>0</v>
      </c>
      <c r="I46" s="12">
        <v>0</v>
      </c>
      <c r="J46" s="12">
        <v>0</v>
      </c>
      <c r="K46" s="12">
        <v>0</v>
      </c>
      <c r="L46" s="13"/>
      <c r="M46" s="12">
        <v>0</v>
      </c>
      <c r="N46" s="12">
        <v>0</v>
      </c>
      <c r="O46" s="12">
        <v>0</v>
      </c>
      <c r="P46" s="12">
        <v>0</v>
      </c>
      <c r="Q46" s="13"/>
      <c r="R46" s="12">
        <v>0</v>
      </c>
      <c r="S46" s="12">
        <v>0</v>
      </c>
      <c r="T46" s="12">
        <v>0</v>
      </c>
      <c r="U46" s="12">
        <v>0</v>
      </c>
      <c r="V46" s="13"/>
      <c r="W46" s="12">
        <v>0</v>
      </c>
      <c r="X46" s="12">
        <v>0</v>
      </c>
      <c r="Y46" s="12">
        <v>0</v>
      </c>
      <c r="Z46" s="12">
        <v>0</v>
      </c>
      <c r="AA46" s="13"/>
      <c r="AB46" s="12">
        <v>0</v>
      </c>
      <c r="AC46" s="12">
        <v>0</v>
      </c>
      <c r="AD46" s="12">
        <v>0</v>
      </c>
      <c r="AE46" s="12">
        <v>0</v>
      </c>
      <c r="AF46" s="13"/>
      <c r="AG46" s="12">
        <v>0</v>
      </c>
      <c r="AH46" s="12">
        <v>0</v>
      </c>
      <c r="AI46" s="12">
        <v>0</v>
      </c>
      <c r="AJ46" s="12">
        <v>0</v>
      </c>
      <c r="AK46" s="13"/>
      <c r="AL46" s="12">
        <v>0</v>
      </c>
      <c r="AM46" s="12">
        <v>0</v>
      </c>
      <c r="AN46" s="12">
        <v>0</v>
      </c>
      <c r="AO46" s="12">
        <v>0</v>
      </c>
      <c r="AP46" s="13"/>
      <c r="AQ46" s="12">
        <v>0</v>
      </c>
      <c r="AR46" s="12">
        <v>0</v>
      </c>
      <c r="AS46" s="12">
        <v>0</v>
      </c>
      <c r="AT46" s="12">
        <v>0</v>
      </c>
      <c r="AU46" s="13"/>
      <c r="AV46" s="12">
        <v>0</v>
      </c>
      <c r="AW46" s="12">
        <v>0</v>
      </c>
      <c r="AX46" s="12">
        <v>0</v>
      </c>
      <c r="AY46" s="12">
        <v>0</v>
      </c>
      <c r="AZ46" s="13"/>
      <c r="BA46" s="12">
        <v>0</v>
      </c>
      <c r="BB46" s="12">
        <v>0</v>
      </c>
      <c r="BC46" s="12">
        <v>0</v>
      </c>
      <c r="BD46" s="12">
        <v>0</v>
      </c>
      <c r="BE46" s="13"/>
      <c r="BF46" s="12">
        <v>0</v>
      </c>
      <c r="BG46" s="12">
        <v>0</v>
      </c>
      <c r="BH46" s="12">
        <v>0</v>
      </c>
      <c r="BI46" s="12">
        <v>0</v>
      </c>
      <c r="BJ46" s="13"/>
    </row>
    <row r="47" spans="1:64" hidden="1">
      <c r="A47" s="10">
        <v>41</v>
      </c>
      <c r="B47" s="11" t="s">
        <v>57</v>
      </c>
      <c r="C47" s="12">
        <v>0</v>
      </c>
      <c r="D47" s="12">
        <v>0</v>
      </c>
      <c r="E47" s="12">
        <v>0</v>
      </c>
      <c r="F47" s="12">
        <v>0</v>
      </c>
      <c r="G47" s="13"/>
      <c r="H47" s="12">
        <v>0</v>
      </c>
      <c r="I47" s="12">
        <v>0</v>
      </c>
      <c r="J47" s="12">
        <v>0</v>
      </c>
      <c r="K47" s="12">
        <v>0</v>
      </c>
      <c r="L47" s="13"/>
      <c r="M47" s="12">
        <v>0</v>
      </c>
      <c r="N47" s="12">
        <v>0</v>
      </c>
      <c r="O47" s="12">
        <v>0</v>
      </c>
      <c r="P47" s="12">
        <v>0</v>
      </c>
      <c r="Q47" s="13"/>
      <c r="R47" s="12">
        <v>0</v>
      </c>
      <c r="S47" s="12">
        <v>0</v>
      </c>
      <c r="T47" s="12">
        <v>0</v>
      </c>
      <c r="U47" s="12">
        <v>0</v>
      </c>
      <c r="V47" s="13"/>
      <c r="W47" s="12">
        <v>0</v>
      </c>
      <c r="X47" s="12">
        <v>0</v>
      </c>
      <c r="Y47" s="12">
        <v>0</v>
      </c>
      <c r="Z47" s="12">
        <v>0</v>
      </c>
      <c r="AA47" s="13"/>
      <c r="AB47" s="12">
        <v>0</v>
      </c>
      <c r="AC47" s="12">
        <v>0</v>
      </c>
      <c r="AD47" s="12">
        <v>0</v>
      </c>
      <c r="AE47" s="12">
        <v>0</v>
      </c>
      <c r="AF47" s="13"/>
      <c r="AG47" s="12">
        <v>0</v>
      </c>
      <c r="AH47" s="12">
        <v>0</v>
      </c>
      <c r="AI47" s="12">
        <v>0</v>
      </c>
      <c r="AJ47" s="12">
        <v>0</v>
      </c>
      <c r="AK47" s="13"/>
      <c r="AL47" s="12">
        <v>0</v>
      </c>
      <c r="AM47" s="12">
        <v>0</v>
      </c>
      <c r="AN47" s="12">
        <v>0</v>
      </c>
      <c r="AO47" s="12">
        <v>0</v>
      </c>
      <c r="AP47" s="13"/>
      <c r="AQ47" s="12">
        <v>0</v>
      </c>
      <c r="AR47" s="12">
        <v>0</v>
      </c>
      <c r="AS47" s="12">
        <v>0</v>
      </c>
      <c r="AT47" s="12">
        <v>0</v>
      </c>
      <c r="AU47" s="13"/>
      <c r="AV47" s="12">
        <v>0</v>
      </c>
      <c r="AW47" s="12">
        <v>0</v>
      </c>
      <c r="AX47" s="12">
        <v>0</v>
      </c>
      <c r="AY47" s="12">
        <v>0</v>
      </c>
      <c r="AZ47" s="13"/>
      <c r="BA47" s="12">
        <v>0</v>
      </c>
      <c r="BB47" s="12">
        <v>0</v>
      </c>
      <c r="BC47" s="12">
        <v>0</v>
      </c>
      <c r="BD47" s="12">
        <v>0</v>
      </c>
      <c r="BE47" s="13"/>
      <c r="BF47" s="12">
        <v>0</v>
      </c>
      <c r="BG47" s="12">
        <v>0</v>
      </c>
      <c r="BH47" s="12">
        <v>0</v>
      </c>
      <c r="BI47" s="12">
        <v>0</v>
      </c>
      <c r="BJ47" s="13"/>
    </row>
    <row r="48" spans="1:64" hidden="1">
      <c r="A48" s="10">
        <v>42</v>
      </c>
      <c r="B48" s="11" t="s">
        <v>58</v>
      </c>
      <c r="C48" s="12">
        <v>0</v>
      </c>
      <c r="D48" s="12">
        <v>0</v>
      </c>
      <c r="E48" s="12">
        <v>0</v>
      </c>
      <c r="F48" s="12">
        <v>0</v>
      </c>
      <c r="G48" s="13"/>
      <c r="H48" s="12">
        <v>0</v>
      </c>
      <c r="I48" s="12">
        <v>0</v>
      </c>
      <c r="J48" s="12">
        <v>0</v>
      </c>
      <c r="K48" s="12">
        <v>0</v>
      </c>
      <c r="L48" s="13"/>
      <c r="M48" s="12">
        <v>0</v>
      </c>
      <c r="N48" s="12">
        <v>0</v>
      </c>
      <c r="O48" s="12">
        <v>0</v>
      </c>
      <c r="P48" s="12">
        <v>0</v>
      </c>
      <c r="Q48" s="13"/>
      <c r="R48" s="12">
        <v>0</v>
      </c>
      <c r="S48" s="12">
        <v>0</v>
      </c>
      <c r="T48" s="12">
        <v>0</v>
      </c>
      <c r="U48" s="12">
        <v>0</v>
      </c>
      <c r="V48" s="13"/>
      <c r="W48" s="12">
        <v>0</v>
      </c>
      <c r="X48" s="12">
        <v>0</v>
      </c>
      <c r="Y48" s="12">
        <v>0</v>
      </c>
      <c r="Z48" s="12">
        <v>0</v>
      </c>
      <c r="AA48" s="13"/>
      <c r="AB48" s="12">
        <v>0</v>
      </c>
      <c r="AC48" s="12">
        <v>0</v>
      </c>
      <c r="AD48" s="12">
        <v>0</v>
      </c>
      <c r="AE48" s="12">
        <v>0</v>
      </c>
      <c r="AF48" s="13"/>
      <c r="AG48" s="12">
        <v>0</v>
      </c>
      <c r="AH48" s="12">
        <v>0</v>
      </c>
      <c r="AI48" s="12">
        <v>0</v>
      </c>
      <c r="AJ48" s="12">
        <v>0</v>
      </c>
      <c r="AK48" s="13"/>
      <c r="AL48" s="12">
        <v>0</v>
      </c>
      <c r="AM48" s="12">
        <v>0</v>
      </c>
      <c r="AN48" s="12">
        <v>0</v>
      </c>
      <c r="AO48" s="12">
        <v>0</v>
      </c>
      <c r="AP48" s="13"/>
      <c r="AQ48" s="12">
        <v>0</v>
      </c>
      <c r="AR48" s="12">
        <v>0</v>
      </c>
      <c r="AS48" s="12">
        <v>0</v>
      </c>
      <c r="AT48" s="12">
        <v>0</v>
      </c>
      <c r="AU48" s="13"/>
      <c r="AV48" s="12">
        <v>0</v>
      </c>
      <c r="AW48" s="12">
        <v>0</v>
      </c>
      <c r="AX48" s="12">
        <v>0</v>
      </c>
      <c r="AY48" s="12">
        <v>0</v>
      </c>
      <c r="AZ48" s="13"/>
      <c r="BA48" s="12">
        <v>0</v>
      </c>
      <c r="BB48" s="12">
        <v>0</v>
      </c>
      <c r="BC48" s="12">
        <v>0</v>
      </c>
      <c r="BD48" s="12">
        <v>0</v>
      </c>
      <c r="BE48" s="13"/>
      <c r="BF48" s="12">
        <v>0</v>
      </c>
      <c r="BG48" s="12">
        <v>0</v>
      </c>
      <c r="BH48" s="12">
        <v>0</v>
      </c>
      <c r="BI48" s="12">
        <v>0</v>
      </c>
      <c r="BJ48" s="13"/>
    </row>
    <row r="49" spans="1:62" hidden="1">
      <c r="A49" s="10">
        <v>43</v>
      </c>
      <c r="B49" s="11" t="s">
        <v>59</v>
      </c>
      <c r="C49" s="12">
        <v>0</v>
      </c>
      <c r="D49" s="12">
        <v>0</v>
      </c>
      <c r="E49" s="12">
        <v>0</v>
      </c>
      <c r="F49" s="12">
        <v>0</v>
      </c>
      <c r="G49" s="13"/>
      <c r="H49" s="12">
        <v>0</v>
      </c>
      <c r="I49" s="12">
        <v>0</v>
      </c>
      <c r="J49" s="12">
        <v>0</v>
      </c>
      <c r="K49" s="12">
        <v>0</v>
      </c>
      <c r="L49" s="13"/>
      <c r="M49" s="12">
        <v>0</v>
      </c>
      <c r="N49" s="12">
        <v>0</v>
      </c>
      <c r="O49" s="12">
        <v>0</v>
      </c>
      <c r="P49" s="12">
        <v>0</v>
      </c>
      <c r="Q49" s="13"/>
      <c r="R49" s="12">
        <v>0</v>
      </c>
      <c r="S49" s="12">
        <v>0</v>
      </c>
      <c r="T49" s="12">
        <v>0</v>
      </c>
      <c r="U49" s="12">
        <v>0</v>
      </c>
      <c r="V49" s="13"/>
      <c r="W49" s="12">
        <v>0</v>
      </c>
      <c r="X49" s="12">
        <v>0</v>
      </c>
      <c r="Y49" s="12">
        <v>0</v>
      </c>
      <c r="Z49" s="12">
        <v>0</v>
      </c>
      <c r="AA49" s="13"/>
      <c r="AB49" s="12">
        <v>0</v>
      </c>
      <c r="AC49" s="12">
        <v>0</v>
      </c>
      <c r="AD49" s="12">
        <v>0</v>
      </c>
      <c r="AE49" s="12">
        <v>0</v>
      </c>
      <c r="AF49" s="13"/>
      <c r="AG49" s="12">
        <v>0</v>
      </c>
      <c r="AH49" s="12">
        <v>0</v>
      </c>
      <c r="AI49" s="12">
        <v>0</v>
      </c>
      <c r="AJ49" s="12">
        <v>0</v>
      </c>
      <c r="AK49" s="13"/>
      <c r="AL49" s="12">
        <v>0</v>
      </c>
      <c r="AM49" s="12">
        <v>0</v>
      </c>
      <c r="AN49" s="12">
        <v>0</v>
      </c>
      <c r="AO49" s="12">
        <v>0</v>
      </c>
      <c r="AP49" s="13"/>
      <c r="AQ49" s="12">
        <v>0</v>
      </c>
      <c r="AR49" s="12">
        <v>0</v>
      </c>
      <c r="AS49" s="12">
        <v>0</v>
      </c>
      <c r="AT49" s="12">
        <v>0</v>
      </c>
      <c r="AU49" s="13"/>
      <c r="AV49" s="12">
        <v>0</v>
      </c>
      <c r="AW49" s="12">
        <v>0</v>
      </c>
      <c r="AX49" s="12">
        <v>0</v>
      </c>
      <c r="AY49" s="12">
        <v>0</v>
      </c>
      <c r="AZ49" s="13"/>
      <c r="BA49" s="12">
        <v>0</v>
      </c>
      <c r="BB49" s="12">
        <v>0</v>
      </c>
      <c r="BC49" s="12">
        <v>0</v>
      </c>
      <c r="BD49" s="12">
        <v>0</v>
      </c>
      <c r="BE49" s="13"/>
      <c r="BF49" s="12">
        <v>0</v>
      </c>
      <c r="BG49" s="12">
        <v>0</v>
      </c>
      <c r="BH49" s="12">
        <v>0</v>
      </c>
      <c r="BI49" s="12">
        <v>0</v>
      </c>
      <c r="BJ49" s="13"/>
    </row>
    <row r="50" spans="1:62" hidden="1">
      <c r="A50" s="10">
        <v>44</v>
      </c>
      <c r="B50" s="11" t="s">
        <v>60</v>
      </c>
      <c r="C50" s="12">
        <v>0</v>
      </c>
      <c r="D50" s="12">
        <v>0</v>
      </c>
      <c r="E50" s="12">
        <v>0</v>
      </c>
      <c r="F50" s="12">
        <v>0</v>
      </c>
      <c r="G50" s="13"/>
      <c r="H50" s="12">
        <v>0</v>
      </c>
      <c r="I50" s="12">
        <v>0</v>
      </c>
      <c r="J50" s="12">
        <v>0</v>
      </c>
      <c r="K50" s="12">
        <v>0</v>
      </c>
      <c r="L50" s="13"/>
      <c r="M50" s="12">
        <v>0</v>
      </c>
      <c r="N50" s="12">
        <v>0</v>
      </c>
      <c r="O50" s="12">
        <v>0</v>
      </c>
      <c r="P50" s="12">
        <v>0</v>
      </c>
      <c r="Q50" s="13"/>
      <c r="R50" s="12">
        <v>0</v>
      </c>
      <c r="S50" s="12">
        <v>0</v>
      </c>
      <c r="T50" s="12">
        <v>0</v>
      </c>
      <c r="U50" s="12">
        <v>0</v>
      </c>
      <c r="V50" s="13"/>
      <c r="W50" s="12">
        <v>0</v>
      </c>
      <c r="X50" s="12">
        <v>0</v>
      </c>
      <c r="Y50" s="12">
        <v>0</v>
      </c>
      <c r="Z50" s="12">
        <v>0</v>
      </c>
      <c r="AA50" s="13"/>
      <c r="AB50" s="12">
        <v>0</v>
      </c>
      <c r="AC50" s="12">
        <v>0</v>
      </c>
      <c r="AD50" s="12">
        <v>0</v>
      </c>
      <c r="AE50" s="12">
        <v>0</v>
      </c>
      <c r="AF50" s="13"/>
      <c r="AG50" s="12">
        <v>0</v>
      </c>
      <c r="AH50" s="12">
        <v>0</v>
      </c>
      <c r="AI50" s="12">
        <v>0</v>
      </c>
      <c r="AJ50" s="12">
        <v>0</v>
      </c>
      <c r="AK50" s="13"/>
      <c r="AL50" s="12">
        <v>0</v>
      </c>
      <c r="AM50" s="12">
        <v>0</v>
      </c>
      <c r="AN50" s="12">
        <v>0</v>
      </c>
      <c r="AO50" s="12">
        <v>0</v>
      </c>
      <c r="AP50" s="13"/>
      <c r="AQ50" s="12">
        <v>0</v>
      </c>
      <c r="AR50" s="12">
        <v>0</v>
      </c>
      <c r="AS50" s="12">
        <v>0</v>
      </c>
      <c r="AT50" s="12">
        <v>0</v>
      </c>
      <c r="AU50" s="13"/>
      <c r="AV50" s="12">
        <v>0</v>
      </c>
      <c r="AW50" s="12">
        <v>0</v>
      </c>
      <c r="AX50" s="12">
        <v>0</v>
      </c>
      <c r="AY50" s="12">
        <v>0</v>
      </c>
      <c r="AZ50" s="13"/>
      <c r="BA50" s="12">
        <v>0</v>
      </c>
      <c r="BB50" s="12">
        <v>0</v>
      </c>
      <c r="BC50" s="12">
        <v>0</v>
      </c>
      <c r="BD50" s="12">
        <v>0</v>
      </c>
      <c r="BE50" s="13"/>
      <c r="BF50" s="12">
        <v>0</v>
      </c>
      <c r="BG50" s="12">
        <v>0</v>
      </c>
      <c r="BH50" s="12">
        <v>0</v>
      </c>
      <c r="BI50" s="12">
        <v>0</v>
      </c>
      <c r="BJ50" s="13"/>
    </row>
    <row r="51" spans="1:62" hidden="1">
      <c r="A51" s="10">
        <v>45</v>
      </c>
      <c r="B51" s="11" t="s">
        <v>61</v>
      </c>
      <c r="C51" s="12">
        <v>0</v>
      </c>
      <c r="D51" s="12">
        <v>0</v>
      </c>
      <c r="E51" s="12">
        <v>0</v>
      </c>
      <c r="F51" s="12">
        <v>0</v>
      </c>
      <c r="G51" s="13"/>
      <c r="H51" s="12">
        <v>0</v>
      </c>
      <c r="I51" s="12">
        <v>0</v>
      </c>
      <c r="J51" s="12">
        <v>0</v>
      </c>
      <c r="K51" s="12">
        <v>0</v>
      </c>
      <c r="L51" s="13"/>
      <c r="M51" s="12">
        <v>0</v>
      </c>
      <c r="N51" s="12">
        <v>0</v>
      </c>
      <c r="O51" s="12">
        <v>0</v>
      </c>
      <c r="P51" s="12">
        <v>0</v>
      </c>
      <c r="Q51" s="13"/>
      <c r="R51" s="12">
        <v>0</v>
      </c>
      <c r="S51" s="12">
        <v>0</v>
      </c>
      <c r="T51" s="12">
        <v>0</v>
      </c>
      <c r="U51" s="12">
        <v>0</v>
      </c>
      <c r="V51" s="13"/>
      <c r="W51" s="12">
        <v>0</v>
      </c>
      <c r="X51" s="12">
        <v>0</v>
      </c>
      <c r="Y51" s="12">
        <v>0</v>
      </c>
      <c r="Z51" s="12">
        <v>0</v>
      </c>
      <c r="AA51" s="13"/>
      <c r="AB51" s="12">
        <v>0</v>
      </c>
      <c r="AC51" s="12">
        <v>0</v>
      </c>
      <c r="AD51" s="12">
        <v>0</v>
      </c>
      <c r="AE51" s="12">
        <v>0</v>
      </c>
      <c r="AF51" s="13"/>
      <c r="AG51" s="12">
        <v>0</v>
      </c>
      <c r="AH51" s="12">
        <v>0</v>
      </c>
      <c r="AI51" s="12">
        <v>0</v>
      </c>
      <c r="AJ51" s="12">
        <v>0</v>
      </c>
      <c r="AK51" s="13"/>
      <c r="AL51" s="12">
        <v>0</v>
      </c>
      <c r="AM51" s="12">
        <v>0</v>
      </c>
      <c r="AN51" s="12">
        <v>0</v>
      </c>
      <c r="AO51" s="12">
        <v>0</v>
      </c>
      <c r="AP51" s="13"/>
      <c r="AQ51" s="12">
        <v>0</v>
      </c>
      <c r="AR51" s="12">
        <v>0</v>
      </c>
      <c r="AS51" s="12">
        <v>0</v>
      </c>
      <c r="AT51" s="12">
        <v>0</v>
      </c>
      <c r="AU51" s="13"/>
      <c r="AV51" s="12">
        <v>0</v>
      </c>
      <c r="AW51" s="12">
        <v>0</v>
      </c>
      <c r="AX51" s="12">
        <v>0</v>
      </c>
      <c r="AY51" s="12">
        <v>0</v>
      </c>
      <c r="AZ51" s="13"/>
      <c r="BA51" s="12">
        <v>0</v>
      </c>
      <c r="BB51" s="12">
        <v>0</v>
      </c>
      <c r="BC51" s="12">
        <v>0</v>
      </c>
      <c r="BD51" s="12">
        <v>0</v>
      </c>
      <c r="BE51" s="13"/>
      <c r="BF51" s="12">
        <v>0</v>
      </c>
      <c r="BG51" s="12">
        <v>0</v>
      </c>
      <c r="BH51" s="12">
        <v>0</v>
      </c>
      <c r="BI51" s="12">
        <v>0</v>
      </c>
      <c r="BJ51" s="13"/>
    </row>
    <row r="52" spans="1:62" hidden="1">
      <c r="A52" s="10">
        <v>46</v>
      </c>
      <c r="B52" s="11" t="s">
        <v>62</v>
      </c>
      <c r="C52" s="12">
        <v>0</v>
      </c>
      <c r="D52" s="12">
        <v>0</v>
      </c>
      <c r="E52" s="12">
        <v>0</v>
      </c>
      <c r="F52" s="12">
        <v>0</v>
      </c>
      <c r="G52" s="13"/>
      <c r="H52" s="12">
        <v>0</v>
      </c>
      <c r="I52" s="12">
        <v>0</v>
      </c>
      <c r="J52" s="12">
        <v>0</v>
      </c>
      <c r="K52" s="12">
        <v>0</v>
      </c>
      <c r="L52" s="13"/>
      <c r="M52" s="12">
        <v>0</v>
      </c>
      <c r="N52" s="12">
        <v>0</v>
      </c>
      <c r="O52" s="12">
        <v>0</v>
      </c>
      <c r="P52" s="12">
        <v>0</v>
      </c>
      <c r="Q52" s="13"/>
      <c r="R52" s="12">
        <v>0</v>
      </c>
      <c r="S52" s="12">
        <v>0</v>
      </c>
      <c r="T52" s="12">
        <v>0</v>
      </c>
      <c r="U52" s="12">
        <v>0</v>
      </c>
      <c r="V52" s="13"/>
      <c r="W52" s="12">
        <v>0</v>
      </c>
      <c r="X52" s="12">
        <v>0</v>
      </c>
      <c r="Y52" s="12">
        <v>0</v>
      </c>
      <c r="Z52" s="12">
        <v>0</v>
      </c>
      <c r="AA52" s="13"/>
      <c r="AB52" s="12">
        <v>0</v>
      </c>
      <c r="AC52" s="12">
        <v>0</v>
      </c>
      <c r="AD52" s="12">
        <v>0</v>
      </c>
      <c r="AE52" s="12">
        <v>0</v>
      </c>
      <c r="AF52" s="13"/>
      <c r="AG52" s="12">
        <v>0</v>
      </c>
      <c r="AH52" s="12">
        <v>0</v>
      </c>
      <c r="AI52" s="12">
        <v>0</v>
      </c>
      <c r="AJ52" s="12">
        <v>0</v>
      </c>
      <c r="AK52" s="13"/>
      <c r="AL52" s="12">
        <v>0</v>
      </c>
      <c r="AM52" s="12">
        <v>0</v>
      </c>
      <c r="AN52" s="12">
        <v>0</v>
      </c>
      <c r="AO52" s="12">
        <v>0</v>
      </c>
      <c r="AP52" s="13"/>
      <c r="AQ52" s="12">
        <v>0</v>
      </c>
      <c r="AR52" s="12">
        <v>0</v>
      </c>
      <c r="AS52" s="12">
        <v>0</v>
      </c>
      <c r="AT52" s="12">
        <v>0</v>
      </c>
      <c r="AU52" s="13"/>
      <c r="AV52" s="12">
        <v>0</v>
      </c>
      <c r="AW52" s="12">
        <v>0</v>
      </c>
      <c r="AX52" s="12">
        <v>0</v>
      </c>
      <c r="AY52" s="12">
        <v>0</v>
      </c>
      <c r="AZ52" s="13"/>
      <c r="BA52" s="12">
        <v>0</v>
      </c>
      <c r="BB52" s="12">
        <v>0</v>
      </c>
      <c r="BC52" s="12">
        <v>0</v>
      </c>
      <c r="BD52" s="12">
        <v>0</v>
      </c>
      <c r="BE52" s="13"/>
      <c r="BF52" s="12">
        <v>0</v>
      </c>
      <c r="BG52" s="12">
        <v>0</v>
      </c>
      <c r="BH52" s="12">
        <v>0</v>
      </c>
      <c r="BI52" s="12">
        <v>0</v>
      </c>
      <c r="BJ52" s="13"/>
    </row>
    <row r="53" spans="1:62" hidden="1">
      <c r="A53" s="10">
        <v>47</v>
      </c>
      <c r="B53" s="11" t="s">
        <v>63</v>
      </c>
      <c r="C53" s="12">
        <v>0</v>
      </c>
      <c r="D53" s="12">
        <v>0</v>
      </c>
      <c r="E53" s="12">
        <v>0</v>
      </c>
      <c r="F53" s="12">
        <v>0</v>
      </c>
      <c r="G53" s="13"/>
      <c r="H53" s="12">
        <v>0</v>
      </c>
      <c r="I53" s="12">
        <v>0</v>
      </c>
      <c r="J53" s="12">
        <v>0</v>
      </c>
      <c r="K53" s="12">
        <v>0</v>
      </c>
      <c r="L53" s="13"/>
      <c r="M53" s="12">
        <v>0</v>
      </c>
      <c r="N53" s="12">
        <v>0</v>
      </c>
      <c r="O53" s="12">
        <v>0</v>
      </c>
      <c r="P53" s="12">
        <v>0</v>
      </c>
      <c r="Q53" s="13"/>
      <c r="R53" s="12">
        <v>0</v>
      </c>
      <c r="S53" s="12">
        <v>0</v>
      </c>
      <c r="T53" s="12">
        <v>0</v>
      </c>
      <c r="U53" s="12">
        <v>0</v>
      </c>
      <c r="V53" s="13"/>
      <c r="W53" s="12">
        <v>0</v>
      </c>
      <c r="X53" s="12">
        <v>0</v>
      </c>
      <c r="Y53" s="12">
        <v>0</v>
      </c>
      <c r="Z53" s="12">
        <v>0</v>
      </c>
      <c r="AA53" s="13"/>
      <c r="AB53" s="12">
        <v>0</v>
      </c>
      <c r="AC53" s="12">
        <v>0</v>
      </c>
      <c r="AD53" s="12">
        <v>0</v>
      </c>
      <c r="AE53" s="12">
        <v>0</v>
      </c>
      <c r="AF53" s="13"/>
      <c r="AG53" s="12">
        <v>0</v>
      </c>
      <c r="AH53" s="12">
        <v>0</v>
      </c>
      <c r="AI53" s="12">
        <v>0</v>
      </c>
      <c r="AJ53" s="12">
        <v>0</v>
      </c>
      <c r="AK53" s="13"/>
      <c r="AL53" s="12">
        <v>0</v>
      </c>
      <c r="AM53" s="12">
        <v>0</v>
      </c>
      <c r="AN53" s="12">
        <v>0</v>
      </c>
      <c r="AO53" s="12">
        <v>0</v>
      </c>
      <c r="AP53" s="13"/>
      <c r="AQ53" s="12">
        <v>0</v>
      </c>
      <c r="AR53" s="12">
        <v>0</v>
      </c>
      <c r="AS53" s="12">
        <v>0</v>
      </c>
      <c r="AT53" s="12">
        <v>0</v>
      </c>
      <c r="AU53" s="13"/>
      <c r="AV53" s="12">
        <v>0</v>
      </c>
      <c r="AW53" s="12">
        <v>0</v>
      </c>
      <c r="AX53" s="12">
        <v>0</v>
      </c>
      <c r="AY53" s="12">
        <v>0</v>
      </c>
      <c r="AZ53" s="13"/>
      <c r="BA53" s="12">
        <v>0</v>
      </c>
      <c r="BB53" s="12">
        <v>0</v>
      </c>
      <c r="BC53" s="12">
        <v>0</v>
      </c>
      <c r="BD53" s="12">
        <v>0</v>
      </c>
      <c r="BE53" s="13"/>
      <c r="BF53" s="12">
        <v>0</v>
      </c>
      <c r="BG53" s="12">
        <v>0</v>
      </c>
      <c r="BH53" s="12">
        <v>0</v>
      </c>
      <c r="BI53" s="12">
        <v>0</v>
      </c>
      <c r="BJ53" s="13"/>
    </row>
    <row r="54" spans="1:62" hidden="1">
      <c r="A54" s="10">
        <v>48</v>
      </c>
      <c r="B54" s="11" t="s">
        <v>41</v>
      </c>
      <c r="C54" s="12">
        <v>0</v>
      </c>
      <c r="D54" s="12">
        <v>0</v>
      </c>
      <c r="E54" s="12">
        <v>0</v>
      </c>
      <c r="F54" s="12">
        <v>0</v>
      </c>
      <c r="G54" s="13"/>
      <c r="H54" s="12">
        <v>0</v>
      </c>
      <c r="I54" s="12">
        <v>0</v>
      </c>
      <c r="J54" s="12">
        <v>0</v>
      </c>
      <c r="K54" s="12">
        <v>0</v>
      </c>
      <c r="L54" s="13"/>
      <c r="M54" s="12">
        <v>0</v>
      </c>
      <c r="N54" s="12">
        <v>0</v>
      </c>
      <c r="O54" s="12">
        <v>0</v>
      </c>
      <c r="P54" s="12">
        <v>0</v>
      </c>
      <c r="Q54" s="13"/>
      <c r="R54" s="12">
        <v>0</v>
      </c>
      <c r="S54" s="12">
        <v>0</v>
      </c>
      <c r="T54" s="12">
        <v>0</v>
      </c>
      <c r="U54" s="12">
        <v>0</v>
      </c>
      <c r="V54" s="13"/>
      <c r="W54" s="12">
        <v>0</v>
      </c>
      <c r="X54" s="12">
        <v>0</v>
      </c>
      <c r="Y54" s="12">
        <v>0</v>
      </c>
      <c r="Z54" s="12">
        <v>0</v>
      </c>
      <c r="AA54" s="13"/>
      <c r="AB54" s="12">
        <v>0</v>
      </c>
      <c r="AC54" s="12">
        <v>0</v>
      </c>
      <c r="AD54" s="12">
        <v>0</v>
      </c>
      <c r="AE54" s="12">
        <v>0</v>
      </c>
      <c r="AF54" s="13"/>
      <c r="AG54" s="12">
        <v>0</v>
      </c>
      <c r="AH54" s="12">
        <v>0</v>
      </c>
      <c r="AI54" s="12">
        <v>0</v>
      </c>
      <c r="AJ54" s="12">
        <v>0</v>
      </c>
      <c r="AK54" s="13"/>
      <c r="AL54" s="12">
        <v>0</v>
      </c>
      <c r="AM54" s="12">
        <v>0</v>
      </c>
      <c r="AN54" s="12">
        <v>0</v>
      </c>
      <c r="AO54" s="12">
        <v>0</v>
      </c>
      <c r="AP54" s="13"/>
      <c r="AQ54" s="12">
        <v>0</v>
      </c>
      <c r="AR54" s="12">
        <v>0</v>
      </c>
      <c r="AS54" s="12">
        <v>0</v>
      </c>
      <c r="AT54" s="12">
        <v>0</v>
      </c>
      <c r="AU54" s="13"/>
      <c r="AV54" s="12">
        <v>1</v>
      </c>
      <c r="AW54" s="12">
        <v>10870</v>
      </c>
      <c r="AX54" s="12">
        <v>0</v>
      </c>
      <c r="AY54" s="12">
        <v>10870</v>
      </c>
      <c r="AZ54" s="13"/>
      <c r="BA54" s="12">
        <v>0</v>
      </c>
      <c r="BB54" s="12">
        <v>0</v>
      </c>
      <c r="BC54" s="12">
        <v>0</v>
      </c>
      <c r="BD54" s="12">
        <v>0</v>
      </c>
      <c r="BE54" s="13"/>
      <c r="BF54" s="12">
        <v>0</v>
      </c>
      <c r="BG54" s="12">
        <v>10870</v>
      </c>
      <c r="BH54" s="12">
        <v>0</v>
      </c>
      <c r="BI54" s="12">
        <v>10870</v>
      </c>
      <c r="BJ54" s="13"/>
    </row>
    <row r="55" spans="1:62" hidden="1">
      <c r="A55" s="10">
        <v>49</v>
      </c>
      <c r="B55" s="11" t="s">
        <v>42</v>
      </c>
      <c r="C55" s="12">
        <v>0</v>
      </c>
      <c r="D55" s="12">
        <v>0</v>
      </c>
      <c r="E55" s="12">
        <v>0</v>
      </c>
      <c r="F55" s="12">
        <v>0</v>
      </c>
      <c r="G55" s="13"/>
      <c r="H55" s="12">
        <v>0</v>
      </c>
      <c r="I55" s="12">
        <v>0</v>
      </c>
      <c r="J55" s="12">
        <v>0</v>
      </c>
      <c r="K55" s="12">
        <v>0</v>
      </c>
      <c r="L55" s="13"/>
      <c r="M55" s="12">
        <v>0</v>
      </c>
      <c r="N55" s="12">
        <v>0</v>
      </c>
      <c r="O55" s="12">
        <v>0</v>
      </c>
      <c r="P55" s="12">
        <v>0</v>
      </c>
      <c r="Q55" s="13"/>
      <c r="R55" s="12">
        <v>0</v>
      </c>
      <c r="S55" s="12">
        <v>0</v>
      </c>
      <c r="T55" s="12">
        <v>0</v>
      </c>
      <c r="U55" s="12">
        <v>0</v>
      </c>
      <c r="V55" s="13"/>
      <c r="W55" s="12">
        <v>0</v>
      </c>
      <c r="X55" s="12">
        <v>0</v>
      </c>
      <c r="Y55" s="12">
        <v>0</v>
      </c>
      <c r="Z55" s="12">
        <v>0</v>
      </c>
      <c r="AA55" s="13"/>
      <c r="AB55" s="12">
        <v>0</v>
      </c>
      <c r="AC55" s="12">
        <v>0</v>
      </c>
      <c r="AD55" s="12">
        <v>0</v>
      </c>
      <c r="AE55" s="12">
        <v>0</v>
      </c>
      <c r="AF55" s="13"/>
      <c r="AG55" s="12">
        <v>0</v>
      </c>
      <c r="AH55" s="12">
        <v>0</v>
      </c>
      <c r="AI55" s="12">
        <v>0</v>
      </c>
      <c r="AJ55" s="12">
        <v>0</v>
      </c>
      <c r="AK55" s="13"/>
      <c r="AL55" s="12">
        <v>0</v>
      </c>
      <c r="AM55" s="12">
        <v>0</v>
      </c>
      <c r="AN55" s="12">
        <v>0</v>
      </c>
      <c r="AO55" s="12">
        <v>0</v>
      </c>
      <c r="AP55" s="13"/>
      <c r="AQ55" s="12">
        <v>0</v>
      </c>
      <c r="AR55" s="12">
        <v>0</v>
      </c>
      <c r="AS55" s="12">
        <v>0</v>
      </c>
      <c r="AT55" s="12">
        <v>0</v>
      </c>
      <c r="AU55" s="13"/>
      <c r="AV55" s="12">
        <v>1</v>
      </c>
      <c r="AW55" s="12">
        <v>10870</v>
      </c>
      <c r="AX55" s="12">
        <v>0</v>
      </c>
      <c r="AY55" s="12">
        <v>10870</v>
      </c>
      <c r="AZ55" s="13"/>
      <c r="BA55" s="12">
        <v>0</v>
      </c>
      <c r="BB55" s="12">
        <v>0</v>
      </c>
      <c r="BC55" s="12">
        <v>0</v>
      </c>
      <c r="BD55" s="12">
        <v>0</v>
      </c>
      <c r="BE55" s="13"/>
      <c r="BF55" s="12">
        <v>0</v>
      </c>
      <c r="BG55" s="12">
        <v>10870</v>
      </c>
      <c r="BH55" s="12">
        <v>0</v>
      </c>
      <c r="BI55" s="12">
        <v>10870</v>
      </c>
      <c r="BJ55" s="13"/>
    </row>
    <row r="56" spans="1:62" hidden="1">
      <c r="A56" s="10">
        <v>50</v>
      </c>
      <c r="B56" s="11" t="s">
        <v>43</v>
      </c>
      <c r="C56" s="12">
        <v>0</v>
      </c>
      <c r="D56" s="12">
        <v>0</v>
      </c>
      <c r="E56" s="12">
        <v>0</v>
      </c>
      <c r="F56" s="12">
        <v>0</v>
      </c>
      <c r="G56" s="13"/>
      <c r="H56" s="12">
        <v>0</v>
      </c>
      <c r="I56" s="12">
        <v>0</v>
      </c>
      <c r="J56" s="12">
        <v>0</v>
      </c>
      <c r="K56" s="12">
        <v>0</v>
      </c>
      <c r="L56" s="13"/>
      <c r="M56" s="12">
        <v>0</v>
      </c>
      <c r="N56" s="12">
        <v>0</v>
      </c>
      <c r="O56" s="12">
        <v>0</v>
      </c>
      <c r="P56" s="12">
        <v>0</v>
      </c>
      <c r="Q56" s="13"/>
      <c r="R56" s="12">
        <v>0</v>
      </c>
      <c r="S56" s="12">
        <v>0</v>
      </c>
      <c r="T56" s="12">
        <v>0</v>
      </c>
      <c r="U56" s="12">
        <v>0</v>
      </c>
      <c r="V56" s="13"/>
      <c r="W56" s="12">
        <v>0</v>
      </c>
      <c r="X56" s="12">
        <v>0</v>
      </c>
      <c r="Y56" s="12">
        <v>0</v>
      </c>
      <c r="Z56" s="12">
        <v>0</v>
      </c>
      <c r="AA56" s="13"/>
      <c r="AB56" s="12">
        <v>0</v>
      </c>
      <c r="AC56" s="12">
        <v>0</v>
      </c>
      <c r="AD56" s="12">
        <v>0</v>
      </c>
      <c r="AE56" s="12">
        <v>0</v>
      </c>
      <c r="AF56" s="13"/>
      <c r="AG56" s="12">
        <v>0</v>
      </c>
      <c r="AH56" s="12">
        <v>0</v>
      </c>
      <c r="AI56" s="12">
        <v>0</v>
      </c>
      <c r="AJ56" s="12">
        <v>0</v>
      </c>
      <c r="AK56" s="13"/>
      <c r="AL56" s="12">
        <v>0</v>
      </c>
      <c r="AM56" s="12">
        <v>0</v>
      </c>
      <c r="AN56" s="12">
        <v>0</v>
      </c>
      <c r="AO56" s="12">
        <v>0</v>
      </c>
      <c r="AP56" s="13"/>
      <c r="AQ56" s="12">
        <v>0</v>
      </c>
      <c r="AR56" s="12">
        <v>0</v>
      </c>
      <c r="AS56" s="12">
        <v>0</v>
      </c>
      <c r="AT56" s="12">
        <v>0</v>
      </c>
      <c r="AU56" s="13"/>
      <c r="AV56" s="12">
        <v>1</v>
      </c>
      <c r="AW56" s="12">
        <v>10870</v>
      </c>
      <c r="AX56" s="12">
        <v>0</v>
      </c>
      <c r="AY56" s="12">
        <v>10870</v>
      </c>
      <c r="AZ56" s="13"/>
      <c r="BA56" s="12">
        <v>0</v>
      </c>
      <c r="BB56" s="12">
        <v>0</v>
      </c>
      <c r="BC56" s="12">
        <v>0</v>
      </c>
      <c r="BD56" s="12">
        <v>0</v>
      </c>
      <c r="BE56" s="13"/>
      <c r="BF56" s="12">
        <v>0</v>
      </c>
      <c r="BG56" s="12">
        <v>10870</v>
      </c>
      <c r="BH56" s="12">
        <v>0</v>
      </c>
      <c r="BI56" s="12">
        <v>10870</v>
      </c>
      <c r="BJ56" s="13"/>
    </row>
    <row r="57" spans="1:62" hidden="1">
      <c r="A57" s="10">
        <v>51</v>
      </c>
      <c r="B57" s="11" t="s">
        <v>44</v>
      </c>
      <c r="C57" s="12">
        <v>0</v>
      </c>
      <c r="D57" s="12">
        <v>0</v>
      </c>
      <c r="E57" s="12">
        <v>0</v>
      </c>
      <c r="F57" s="12">
        <v>0</v>
      </c>
      <c r="G57" s="13"/>
      <c r="H57" s="12">
        <v>0</v>
      </c>
      <c r="I57" s="12">
        <v>0</v>
      </c>
      <c r="J57" s="12">
        <v>0</v>
      </c>
      <c r="K57" s="12">
        <v>0</v>
      </c>
      <c r="L57" s="13"/>
      <c r="M57" s="12">
        <v>0</v>
      </c>
      <c r="N57" s="12">
        <v>0</v>
      </c>
      <c r="O57" s="12">
        <v>0</v>
      </c>
      <c r="P57" s="12">
        <v>0</v>
      </c>
      <c r="Q57" s="13"/>
      <c r="R57" s="12">
        <v>0</v>
      </c>
      <c r="S57" s="12">
        <v>0</v>
      </c>
      <c r="T57" s="12">
        <v>0</v>
      </c>
      <c r="U57" s="12">
        <v>0</v>
      </c>
      <c r="V57" s="13"/>
      <c r="W57" s="12">
        <v>0</v>
      </c>
      <c r="X57" s="12">
        <v>0</v>
      </c>
      <c r="Y57" s="12">
        <v>0</v>
      </c>
      <c r="Z57" s="12">
        <v>0</v>
      </c>
      <c r="AA57" s="13"/>
      <c r="AB57" s="12">
        <v>0</v>
      </c>
      <c r="AC57" s="12">
        <v>0</v>
      </c>
      <c r="AD57" s="12">
        <v>0</v>
      </c>
      <c r="AE57" s="12">
        <v>0</v>
      </c>
      <c r="AF57" s="13"/>
      <c r="AG57" s="12">
        <v>0</v>
      </c>
      <c r="AH57" s="12">
        <v>0</v>
      </c>
      <c r="AI57" s="12">
        <v>0</v>
      </c>
      <c r="AJ57" s="12">
        <v>0</v>
      </c>
      <c r="AK57" s="13"/>
      <c r="AL57" s="12">
        <v>0</v>
      </c>
      <c r="AM57" s="12">
        <v>0</v>
      </c>
      <c r="AN57" s="12">
        <v>0</v>
      </c>
      <c r="AO57" s="12">
        <v>0</v>
      </c>
      <c r="AP57" s="13"/>
      <c r="AQ57" s="12">
        <v>0</v>
      </c>
      <c r="AR57" s="12">
        <v>0</v>
      </c>
      <c r="AS57" s="12">
        <v>0</v>
      </c>
      <c r="AT57" s="12">
        <v>0</v>
      </c>
      <c r="AU57" s="13"/>
      <c r="AV57" s="12">
        <v>1</v>
      </c>
      <c r="AW57" s="12">
        <v>10870</v>
      </c>
      <c r="AX57" s="12">
        <v>0</v>
      </c>
      <c r="AY57" s="12">
        <v>10870</v>
      </c>
      <c r="AZ57" s="13"/>
      <c r="BA57" s="12">
        <v>0</v>
      </c>
      <c r="BB57" s="12">
        <v>0</v>
      </c>
      <c r="BC57" s="12">
        <v>0</v>
      </c>
      <c r="BD57" s="12">
        <v>0</v>
      </c>
      <c r="BE57" s="13"/>
      <c r="BF57" s="12">
        <v>0</v>
      </c>
      <c r="BG57" s="12">
        <v>10870</v>
      </c>
      <c r="BH57" s="12">
        <v>0</v>
      </c>
      <c r="BI57" s="12">
        <v>10870</v>
      </c>
      <c r="BJ57" s="13"/>
    </row>
    <row r="58" spans="1:62" hidden="1">
      <c r="A58" s="10">
        <v>52</v>
      </c>
      <c r="B58" s="11" t="s">
        <v>45</v>
      </c>
      <c r="C58" s="12">
        <v>0</v>
      </c>
      <c r="D58" s="12">
        <v>0</v>
      </c>
      <c r="E58" s="12">
        <v>0</v>
      </c>
      <c r="F58" s="12">
        <v>0</v>
      </c>
      <c r="G58" s="13"/>
      <c r="H58" s="12">
        <v>0</v>
      </c>
      <c r="I58" s="12">
        <v>0</v>
      </c>
      <c r="J58" s="12">
        <v>0</v>
      </c>
      <c r="K58" s="12">
        <v>0</v>
      </c>
      <c r="L58" s="13"/>
      <c r="M58" s="12">
        <v>0</v>
      </c>
      <c r="N58" s="12">
        <v>0</v>
      </c>
      <c r="O58" s="12">
        <v>0</v>
      </c>
      <c r="P58" s="12">
        <v>0</v>
      </c>
      <c r="Q58" s="13"/>
      <c r="R58" s="12">
        <v>0</v>
      </c>
      <c r="S58" s="12">
        <v>0</v>
      </c>
      <c r="T58" s="12">
        <v>0</v>
      </c>
      <c r="U58" s="12">
        <v>0</v>
      </c>
      <c r="V58" s="13"/>
      <c r="W58" s="12">
        <v>0</v>
      </c>
      <c r="X58" s="12">
        <v>0</v>
      </c>
      <c r="Y58" s="12">
        <v>0</v>
      </c>
      <c r="Z58" s="12">
        <v>0</v>
      </c>
      <c r="AA58" s="13"/>
      <c r="AB58" s="12">
        <v>0</v>
      </c>
      <c r="AC58" s="12">
        <v>0</v>
      </c>
      <c r="AD58" s="12">
        <v>0</v>
      </c>
      <c r="AE58" s="12">
        <v>0</v>
      </c>
      <c r="AF58" s="13"/>
      <c r="AG58" s="12">
        <v>0</v>
      </c>
      <c r="AH58" s="12">
        <v>0</v>
      </c>
      <c r="AI58" s="12">
        <v>0</v>
      </c>
      <c r="AJ58" s="12">
        <v>0</v>
      </c>
      <c r="AK58" s="13"/>
      <c r="AL58" s="12">
        <v>0</v>
      </c>
      <c r="AM58" s="12">
        <v>0</v>
      </c>
      <c r="AN58" s="12">
        <v>0</v>
      </c>
      <c r="AO58" s="12">
        <v>0</v>
      </c>
      <c r="AP58" s="13"/>
      <c r="AQ58" s="12">
        <v>0</v>
      </c>
      <c r="AR58" s="12">
        <v>0</v>
      </c>
      <c r="AS58" s="12">
        <v>0</v>
      </c>
      <c r="AT58" s="12">
        <v>0</v>
      </c>
      <c r="AU58" s="13"/>
      <c r="AV58" s="12">
        <v>1</v>
      </c>
      <c r="AW58" s="12">
        <v>10870</v>
      </c>
      <c r="AX58" s="12">
        <v>0</v>
      </c>
      <c r="AY58" s="12">
        <v>10870</v>
      </c>
      <c r="AZ58" s="13"/>
      <c r="BA58" s="12">
        <v>0</v>
      </c>
      <c r="BB58" s="12">
        <v>0</v>
      </c>
      <c r="BC58" s="12">
        <v>0</v>
      </c>
      <c r="BD58" s="12">
        <v>0</v>
      </c>
      <c r="BE58" s="13"/>
      <c r="BF58" s="12">
        <v>0</v>
      </c>
      <c r="BG58" s="12">
        <v>10870</v>
      </c>
      <c r="BH58" s="12">
        <v>0</v>
      </c>
      <c r="BI58" s="12">
        <v>10870</v>
      </c>
      <c r="BJ58" s="13"/>
    </row>
    <row r="59" spans="1:62" hidden="1">
      <c r="A59" s="10">
        <v>53</v>
      </c>
      <c r="B59" s="11" t="s">
        <v>46</v>
      </c>
      <c r="C59" s="12">
        <v>0</v>
      </c>
      <c r="D59" s="12">
        <v>0</v>
      </c>
      <c r="E59" s="12">
        <v>0</v>
      </c>
      <c r="F59" s="12">
        <v>0</v>
      </c>
      <c r="G59" s="13"/>
      <c r="H59" s="12">
        <v>0</v>
      </c>
      <c r="I59" s="12">
        <v>0</v>
      </c>
      <c r="J59" s="12">
        <v>0</v>
      </c>
      <c r="K59" s="12">
        <v>0</v>
      </c>
      <c r="L59" s="13"/>
      <c r="M59" s="12">
        <v>0</v>
      </c>
      <c r="N59" s="12">
        <v>0</v>
      </c>
      <c r="O59" s="12">
        <v>0</v>
      </c>
      <c r="P59" s="12">
        <v>0</v>
      </c>
      <c r="Q59" s="13"/>
      <c r="R59" s="12">
        <v>0</v>
      </c>
      <c r="S59" s="12">
        <v>0</v>
      </c>
      <c r="T59" s="12">
        <v>0</v>
      </c>
      <c r="U59" s="12">
        <v>0</v>
      </c>
      <c r="V59" s="13"/>
      <c r="W59" s="12">
        <v>0</v>
      </c>
      <c r="X59" s="12">
        <v>0</v>
      </c>
      <c r="Y59" s="12">
        <v>0</v>
      </c>
      <c r="Z59" s="12">
        <v>0</v>
      </c>
      <c r="AA59" s="13"/>
      <c r="AB59" s="12">
        <v>0</v>
      </c>
      <c r="AC59" s="12">
        <v>0</v>
      </c>
      <c r="AD59" s="12">
        <v>0</v>
      </c>
      <c r="AE59" s="12">
        <v>0</v>
      </c>
      <c r="AF59" s="13"/>
      <c r="AG59" s="12">
        <v>0</v>
      </c>
      <c r="AH59" s="12">
        <v>0</v>
      </c>
      <c r="AI59" s="12">
        <v>0</v>
      </c>
      <c r="AJ59" s="12">
        <v>0</v>
      </c>
      <c r="AK59" s="13"/>
      <c r="AL59" s="12">
        <v>0</v>
      </c>
      <c r="AM59" s="12">
        <v>0</v>
      </c>
      <c r="AN59" s="12">
        <v>0</v>
      </c>
      <c r="AO59" s="12">
        <v>0</v>
      </c>
      <c r="AP59" s="13"/>
      <c r="AQ59" s="12">
        <v>0</v>
      </c>
      <c r="AR59" s="12">
        <v>0</v>
      </c>
      <c r="AS59" s="12">
        <v>0</v>
      </c>
      <c r="AT59" s="12">
        <v>0</v>
      </c>
      <c r="AU59" s="13"/>
      <c r="AV59" s="12">
        <v>1</v>
      </c>
      <c r="AW59" s="12">
        <v>10870</v>
      </c>
      <c r="AX59" s="12">
        <v>0</v>
      </c>
      <c r="AY59" s="12">
        <v>10870</v>
      </c>
      <c r="AZ59" s="13"/>
      <c r="BA59" s="12">
        <v>0</v>
      </c>
      <c r="BB59" s="12">
        <v>0</v>
      </c>
      <c r="BC59" s="12">
        <v>0</v>
      </c>
      <c r="BD59" s="12">
        <v>0</v>
      </c>
      <c r="BE59" s="13"/>
      <c r="BF59" s="12">
        <v>0</v>
      </c>
      <c r="BG59" s="12">
        <v>10870</v>
      </c>
      <c r="BH59" s="12">
        <v>0</v>
      </c>
      <c r="BI59" s="12">
        <v>10870</v>
      </c>
      <c r="BJ59" s="13"/>
    </row>
    <row r="60" spans="1:62" hidden="1">
      <c r="A60" s="10">
        <v>54</v>
      </c>
      <c r="B60" s="14" t="s">
        <v>77</v>
      </c>
      <c r="C60" s="12">
        <v>0</v>
      </c>
      <c r="D60" s="12">
        <v>0</v>
      </c>
      <c r="E60" s="12">
        <v>0</v>
      </c>
      <c r="F60" s="12">
        <v>0</v>
      </c>
      <c r="G60" s="13"/>
      <c r="H60" s="12">
        <v>0</v>
      </c>
      <c r="I60" s="12">
        <v>0</v>
      </c>
      <c r="J60" s="12">
        <v>0</v>
      </c>
      <c r="K60" s="12">
        <v>0</v>
      </c>
      <c r="L60" s="13"/>
      <c r="M60" s="12">
        <v>0</v>
      </c>
      <c r="N60" s="12">
        <v>0</v>
      </c>
      <c r="O60" s="12">
        <v>0</v>
      </c>
      <c r="P60" s="12">
        <v>0</v>
      </c>
      <c r="Q60" s="13"/>
      <c r="R60" s="12">
        <v>0</v>
      </c>
      <c r="S60" s="12">
        <v>0</v>
      </c>
      <c r="T60" s="12">
        <v>0</v>
      </c>
      <c r="U60" s="12">
        <v>0</v>
      </c>
      <c r="V60" s="13"/>
      <c r="W60" s="12">
        <v>0</v>
      </c>
      <c r="X60" s="12">
        <v>0</v>
      </c>
      <c r="Y60" s="12">
        <v>0</v>
      </c>
      <c r="Z60" s="12">
        <v>0</v>
      </c>
      <c r="AA60" s="13"/>
      <c r="AB60" s="12">
        <v>0</v>
      </c>
      <c r="AC60" s="12">
        <v>0</v>
      </c>
      <c r="AD60" s="12">
        <v>0</v>
      </c>
      <c r="AE60" s="12">
        <v>0</v>
      </c>
      <c r="AF60" s="13"/>
      <c r="AG60" s="12">
        <v>0</v>
      </c>
      <c r="AH60" s="12">
        <v>0</v>
      </c>
      <c r="AI60" s="12">
        <v>0</v>
      </c>
      <c r="AJ60" s="12">
        <v>0</v>
      </c>
      <c r="AK60" s="13"/>
      <c r="AL60" s="12">
        <v>0</v>
      </c>
      <c r="AM60" s="12">
        <v>0</v>
      </c>
      <c r="AN60" s="12">
        <v>0</v>
      </c>
      <c r="AO60" s="12">
        <v>0</v>
      </c>
      <c r="AP60" s="13"/>
      <c r="AQ60" s="12">
        <v>0</v>
      </c>
      <c r="AR60" s="12">
        <v>0</v>
      </c>
      <c r="AS60" s="12">
        <v>0</v>
      </c>
      <c r="AT60" s="12">
        <v>0</v>
      </c>
      <c r="AU60" s="13"/>
      <c r="AV60" s="12">
        <v>0</v>
      </c>
      <c r="AW60" s="12">
        <v>0</v>
      </c>
      <c r="AX60" s="12">
        <v>0</v>
      </c>
      <c r="AY60" s="12">
        <v>0</v>
      </c>
      <c r="AZ60" s="13"/>
      <c r="BA60" s="12">
        <v>0</v>
      </c>
      <c r="BB60" s="12">
        <v>0</v>
      </c>
      <c r="BC60" s="12">
        <v>0</v>
      </c>
      <c r="BD60" s="12">
        <v>0</v>
      </c>
      <c r="BE60" s="13"/>
      <c r="BF60" s="12">
        <v>0</v>
      </c>
      <c r="BG60" s="12">
        <v>0</v>
      </c>
      <c r="BH60" s="12">
        <v>0</v>
      </c>
      <c r="BI60" s="12">
        <v>0</v>
      </c>
      <c r="BJ60" s="13"/>
    </row>
    <row r="61" spans="1:62" hidden="1">
      <c r="A61" s="10">
        <v>55</v>
      </c>
      <c r="B61" s="14" t="s">
        <v>1295</v>
      </c>
      <c r="C61" s="12">
        <v>0</v>
      </c>
      <c r="D61" s="12">
        <v>0</v>
      </c>
      <c r="E61" s="12">
        <v>0</v>
      </c>
      <c r="F61" s="12">
        <v>0</v>
      </c>
      <c r="G61" s="13"/>
      <c r="H61" s="12">
        <v>0</v>
      </c>
      <c r="I61" s="12">
        <v>0</v>
      </c>
      <c r="J61" s="12">
        <v>0</v>
      </c>
      <c r="K61" s="12">
        <v>0</v>
      </c>
      <c r="L61" s="13"/>
      <c r="M61" s="12">
        <v>0</v>
      </c>
      <c r="N61" s="12">
        <v>0</v>
      </c>
      <c r="O61" s="12">
        <v>0</v>
      </c>
      <c r="P61" s="12">
        <v>0</v>
      </c>
      <c r="Q61" s="13"/>
      <c r="R61" s="12">
        <v>0</v>
      </c>
      <c r="S61" s="12">
        <v>0</v>
      </c>
      <c r="T61" s="12">
        <v>0</v>
      </c>
      <c r="U61" s="12">
        <v>0</v>
      </c>
      <c r="V61" s="13"/>
      <c r="W61" s="12">
        <v>0</v>
      </c>
      <c r="X61" s="12">
        <v>0</v>
      </c>
      <c r="Y61" s="12">
        <v>0</v>
      </c>
      <c r="Z61" s="12">
        <v>0</v>
      </c>
      <c r="AA61" s="13"/>
      <c r="AB61" s="12">
        <v>0</v>
      </c>
      <c r="AC61" s="12">
        <v>0</v>
      </c>
      <c r="AD61" s="12">
        <v>0</v>
      </c>
      <c r="AE61" s="12">
        <v>0</v>
      </c>
      <c r="AF61" s="13"/>
      <c r="AG61" s="12">
        <v>0</v>
      </c>
      <c r="AH61" s="12">
        <v>0</v>
      </c>
      <c r="AI61" s="12">
        <v>0</v>
      </c>
      <c r="AJ61" s="12">
        <v>0</v>
      </c>
      <c r="AK61" s="13"/>
      <c r="AL61" s="12">
        <v>0</v>
      </c>
      <c r="AM61" s="12">
        <v>0</v>
      </c>
      <c r="AN61" s="12">
        <v>0</v>
      </c>
      <c r="AO61" s="12">
        <v>0</v>
      </c>
      <c r="AP61" s="13"/>
      <c r="AQ61" s="12">
        <v>0</v>
      </c>
      <c r="AR61" s="12">
        <v>0</v>
      </c>
      <c r="AS61" s="12">
        <v>0</v>
      </c>
      <c r="AT61" s="12">
        <v>0</v>
      </c>
      <c r="AU61" s="13"/>
      <c r="AV61" s="12">
        <v>0</v>
      </c>
      <c r="AW61" s="12">
        <v>0</v>
      </c>
      <c r="AX61" s="12">
        <v>0</v>
      </c>
      <c r="AY61" s="12">
        <v>0</v>
      </c>
      <c r="AZ61" s="13"/>
      <c r="BA61" s="12">
        <v>0</v>
      </c>
      <c r="BB61" s="12">
        <v>0</v>
      </c>
      <c r="BC61" s="12">
        <v>0</v>
      </c>
      <c r="BD61" s="12">
        <v>0</v>
      </c>
      <c r="BE61" s="13"/>
      <c r="BF61" s="12">
        <v>0</v>
      </c>
      <c r="BG61" s="12">
        <v>0</v>
      </c>
      <c r="BH61" s="12">
        <v>0</v>
      </c>
      <c r="BI61" s="12">
        <v>0</v>
      </c>
      <c r="BJ61" s="13"/>
    </row>
    <row r="62" spans="1:62" hidden="1">
      <c r="A62" s="10">
        <v>56</v>
      </c>
      <c r="B62" s="11" t="s">
        <v>47</v>
      </c>
      <c r="C62" s="12">
        <v>0</v>
      </c>
      <c r="D62" s="12">
        <v>0</v>
      </c>
      <c r="E62" s="12">
        <v>0</v>
      </c>
      <c r="F62" s="12">
        <v>0</v>
      </c>
      <c r="G62" s="13"/>
      <c r="H62" s="12">
        <v>0</v>
      </c>
      <c r="I62" s="12">
        <v>0</v>
      </c>
      <c r="J62" s="12">
        <v>0</v>
      </c>
      <c r="K62" s="12">
        <v>0</v>
      </c>
      <c r="L62" s="13"/>
      <c r="M62" s="12">
        <v>0</v>
      </c>
      <c r="N62" s="12">
        <v>0</v>
      </c>
      <c r="O62" s="12">
        <v>0</v>
      </c>
      <c r="P62" s="12">
        <v>0</v>
      </c>
      <c r="Q62" s="13"/>
      <c r="R62" s="12">
        <v>0</v>
      </c>
      <c r="S62" s="12">
        <v>0</v>
      </c>
      <c r="T62" s="12">
        <v>0</v>
      </c>
      <c r="U62" s="12">
        <v>0</v>
      </c>
      <c r="V62" s="13"/>
      <c r="W62" s="12">
        <v>0</v>
      </c>
      <c r="X62" s="12">
        <v>0</v>
      </c>
      <c r="Y62" s="12">
        <v>0</v>
      </c>
      <c r="Z62" s="12">
        <v>0</v>
      </c>
      <c r="AA62" s="13"/>
      <c r="AB62" s="12">
        <v>0</v>
      </c>
      <c r="AC62" s="12">
        <v>0</v>
      </c>
      <c r="AD62" s="12">
        <v>0</v>
      </c>
      <c r="AE62" s="12">
        <v>0</v>
      </c>
      <c r="AF62" s="13"/>
      <c r="AG62" s="12">
        <v>0</v>
      </c>
      <c r="AH62" s="12">
        <v>0</v>
      </c>
      <c r="AI62" s="12">
        <v>0</v>
      </c>
      <c r="AJ62" s="12">
        <v>0</v>
      </c>
      <c r="AK62" s="13"/>
      <c r="AL62" s="12">
        <v>0</v>
      </c>
      <c r="AM62" s="12">
        <v>0</v>
      </c>
      <c r="AN62" s="12">
        <v>0</v>
      </c>
      <c r="AO62" s="12">
        <v>0</v>
      </c>
      <c r="AP62" s="13"/>
      <c r="AQ62" s="12">
        <v>0</v>
      </c>
      <c r="AR62" s="12">
        <v>0</v>
      </c>
      <c r="AS62" s="12">
        <v>0</v>
      </c>
      <c r="AT62" s="12">
        <v>0</v>
      </c>
      <c r="AU62" s="13"/>
      <c r="AV62" s="12">
        <v>1</v>
      </c>
      <c r="AW62" s="12">
        <v>10870</v>
      </c>
      <c r="AX62" s="12">
        <v>0</v>
      </c>
      <c r="AY62" s="12">
        <v>10870</v>
      </c>
      <c r="AZ62" s="13"/>
      <c r="BA62" s="12">
        <v>0</v>
      </c>
      <c r="BB62" s="12">
        <v>0</v>
      </c>
      <c r="BC62" s="12">
        <v>0</v>
      </c>
      <c r="BD62" s="12">
        <v>0</v>
      </c>
      <c r="BE62" s="13"/>
      <c r="BF62" s="12">
        <v>0</v>
      </c>
      <c r="BG62" s="12">
        <v>10870</v>
      </c>
      <c r="BH62" s="12">
        <v>0</v>
      </c>
      <c r="BI62" s="12">
        <v>10870</v>
      </c>
      <c r="BJ62" s="13"/>
    </row>
    <row r="63" spans="1:62" hidden="1">
      <c r="A63" s="10">
        <v>57</v>
      </c>
      <c r="B63" s="11" t="s">
        <v>64</v>
      </c>
      <c r="C63" s="12">
        <v>0</v>
      </c>
      <c r="D63" s="12">
        <v>0</v>
      </c>
      <c r="E63" s="12">
        <v>0</v>
      </c>
      <c r="F63" s="12">
        <v>0</v>
      </c>
      <c r="G63" s="13"/>
      <c r="H63" s="12">
        <v>0</v>
      </c>
      <c r="I63" s="12">
        <v>0</v>
      </c>
      <c r="J63" s="12">
        <v>0</v>
      </c>
      <c r="K63" s="12">
        <v>0</v>
      </c>
      <c r="L63" s="13"/>
      <c r="M63" s="12">
        <v>0</v>
      </c>
      <c r="N63" s="12">
        <v>0</v>
      </c>
      <c r="O63" s="12">
        <v>0</v>
      </c>
      <c r="P63" s="12">
        <v>0</v>
      </c>
      <c r="Q63" s="13"/>
      <c r="R63" s="12">
        <v>0</v>
      </c>
      <c r="S63" s="12">
        <v>0</v>
      </c>
      <c r="T63" s="12">
        <v>0</v>
      </c>
      <c r="U63" s="12">
        <v>0</v>
      </c>
      <c r="V63" s="13"/>
      <c r="W63" s="12">
        <v>0</v>
      </c>
      <c r="X63" s="12">
        <v>0</v>
      </c>
      <c r="Y63" s="12">
        <v>0</v>
      </c>
      <c r="Z63" s="12">
        <v>0</v>
      </c>
      <c r="AA63" s="13"/>
      <c r="AB63" s="12">
        <v>0</v>
      </c>
      <c r="AC63" s="12">
        <v>0</v>
      </c>
      <c r="AD63" s="12">
        <v>0</v>
      </c>
      <c r="AE63" s="12">
        <v>0</v>
      </c>
      <c r="AF63" s="13"/>
      <c r="AG63" s="12">
        <v>0</v>
      </c>
      <c r="AH63" s="12">
        <v>0</v>
      </c>
      <c r="AI63" s="12">
        <v>0</v>
      </c>
      <c r="AJ63" s="12">
        <v>0</v>
      </c>
      <c r="AK63" s="13"/>
      <c r="AL63" s="12">
        <v>0</v>
      </c>
      <c r="AM63" s="12">
        <v>0</v>
      </c>
      <c r="AN63" s="12">
        <v>0</v>
      </c>
      <c r="AO63" s="12">
        <v>0</v>
      </c>
      <c r="AP63" s="13"/>
      <c r="AQ63" s="12">
        <v>0</v>
      </c>
      <c r="AR63" s="12">
        <v>0</v>
      </c>
      <c r="AS63" s="12">
        <v>0</v>
      </c>
      <c r="AT63" s="12">
        <v>0</v>
      </c>
      <c r="AU63" s="13"/>
      <c r="AV63" s="12">
        <v>0</v>
      </c>
      <c r="AW63" s="12">
        <v>0</v>
      </c>
      <c r="AX63" s="12">
        <v>0</v>
      </c>
      <c r="AY63" s="12">
        <v>0</v>
      </c>
      <c r="AZ63" s="13"/>
      <c r="BA63" s="12">
        <v>0</v>
      </c>
      <c r="BB63" s="12">
        <v>0</v>
      </c>
      <c r="BC63" s="12">
        <v>0</v>
      </c>
      <c r="BD63" s="12">
        <v>0</v>
      </c>
      <c r="BE63" s="13"/>
      <c r="BF63" s="12">
        <v>0</v>
      </c>
      <c r="BG63" s="12">
        <v>0</v>
      </c>
      <c r="BH63" s="12">
        <v>0</v>
      </c>
      <c r="BI63" s="12">
        <v>0</v>
      </c>
      <c r="BJ63" s="13"/>
    </row>
    <row r="64" spans="1:62" hidden="1">
      <c r="A64" s="10">
        <v>58</v>
      </c>
      <c r="B64" s="11" t="s">
        <v>48</v>
      </c>
      <c r="C64" s="12">
        <v>0</v>
      </c>
      <c r="D64" s="12">
        <v>0</v>
      </c>
      <c r="E64" s="12">
        <v>0</v>
      </c>
      <c r="F64" s="12">
        <v>0</v>
      </c>
      <c r="G64" s="13"/>
      <c r="H64" s="12">
        <v>0</v>
      </c>
      <c r="I64" s="12">
        <v>0</v>
      </c>
      <c r="J64" s="12">
        <v>0</v>
      </c>
      <c r="K64" s="12">
        <v>0</v>
      </c>
      <c r="L64" s="13"/>
      <c r="M64" s="12">
        <v>0</v>
      </c>
      <c r="N64" s="12">
        <v>0</v>
      </c>
      <c r="O64" s="12">
        <v>0</v>
      </c>
      <c r="P64" s="12">
        <v>0</v>
      </c>
      <c r="Q64" s="13"/>
      <c r="R64" s="12">
        <v>0</v>
      </c>
      <c r="S64" s="12">
        <v>0</v>
      </c>
      <c r="T64" s="12">
        <v>0</v>
      </c>
      <c r="U64" s="12">
        <v>0</v>
      </c>
      <c r="V64" s="13"/>
      <c r="W64" s="12">
        <v>0</v>
      </c>
      <c r="X64" s="12">
        <v>0</v>
      </c>
      <c r="Y64" s="12">
        <v>0</v>
      </c>
      <c r="Z64" s="12">
        <v>0</v>
      </c>
      <c r="AA64" s="13"/>
      <c r="AB64" s="12">
        <v>0</v>
      </c>
      <c r="AC64" s="12">
        <v>0</v>
      </c>
      <c r="AD64" s="12">
        <v>0</v>
      </c>
      <c r="AE64" s="12">
        <v>0</v>
      </c>
      <c r="AF64" s="13"/>
      <c r="AG64" s="12">
        <v>0</v>
      </c>
      <c r="AH64" s="12">
        <v>0</v>
      </c>
      <c r="AI64" s="12">
        <v>0</v>
      </c>
      <c r="AJ64" s="12">
        <v>0</v>
      </c>
      <c r="AK64" s="13"/>
      <c r="AL64" s="12">
        <v>0</v>
      </c>
      <c r="AM64" s="12">
        <v>0</v>
      </c>
      <c r="AN64" s="12">
        <v>0</v>
      </c>
      <c r="AO64" s="12">
        <v>0</v>
      </c>
      <c r="AP64" s="13"/>
      <c r="AQ64" s="12">
        <v>0</v>
      </c>
      <c r="AR64" s="12">
        <v>0</v>
      </c>
      <c r="AS64" s="12">
        <v>0</v>
      </c>
      <c r="AT64" s="12">
        <v>0</v>
      </c>
      <c r="AU64" s="13"/>
      <c r="AV64" s="12">
        <v>1</v>
      </c>
      <c r="AW64" s="12">
        <v>10870</v>
      </c>
      <c r="AX64" s="12">
        <v>0</v>
      </c>
      <c r="AY64" s="12">
        <v>10870</v>
      </c>
      <c r="AZ64" s="13"/>
      <c r="BA64" s="12">
        <v>0</v>
      </c>
      <c r="BB64" s="12">
        <v>0</v>
      </c>
      <c r="BC64" s="12">
        <v>0</v>
      </c>
      <c r="BD64" s="12">
        <v>0</v>
      </c>
      <c r="BE64" s="13"/>
      <c r="BF64" s="12">
        <v>0</v>
      </c>
      <c r="BG64" s="12">
        <v>10870</v>
      </c>
      <c r="BH64" s="12">
        <v>0</v>
      </c>
      <c r="BI64" s="12">
        <v>10870</v>
      </c>
      <c r="BJ64" s="13"/>
    </row>
    <row r="65" spans="1:62" hidden="1">
      <c r="A65" s="10">
        <v>59</v>
      </c>
      <c r="B65" s="11" t="s">
        <v>65</v>
      </c>
      <c r="C65" s="12">
        <v>0</v>
      </c>
      <c r="D65" s="12">
        <v>0</v>
      </c>
      <c r="E65" s="12">
        <v>0</v>
      </c>
      <c r="F65" s="12">
        <v>0</v>
      </c>
      <c r="G65" s="13"/>
      <c r="H65" s="12">
        <v>0</v>
      </c>
      <c r="I65" s="12">
        <v>4672800</v>
      </c>
      <c r="J65" s="12">
        <v>0</v>
      </c>
      <c r="K65" s="12">
        <v>4672800</v>
      </c>
      <c r="L65" s="13"/>
      <c r="M65" s="12">
        <v>0</v>
      </c>
      <c r="N65" s="12">
        <v>0</v>
      </c>
      <c r="O65" s="12">
        <v>0</v>
      </c>
      <c r="P65" s="12">
        <v>0</v>
      </c>
      <c r="Q65" s="13"/>
      <c r="R65" s="12">
        <v>0</v>
      </c>
      <c r="S65" s="12">
        <v>0</v>
      </c>
      <c r="T65" s="12">
        <v>0</v>
      </c>
      <c r="U65" s="12">
        <v>0</v>
      </c>
      <c r="V65" s="13"/>
      <c r="W65" s="12">
        <v>0</v>
      </c>
      <c r="X65" s="12">
        <v>0</v>
      </c>
      <c r="Y65" s="12">
        <v>0</v>
      </c>
      <c r="Z65" s="12">
        <v>0</v>
      </c>
      <c r="AA65" s="13"/>
      <c r="AB65" s="12">
        <v>0</v>
      </c>
      <c r="AC65" s="12">
        <v>0</v>
      </c>
      <c r="AD65" s="12">
        <v>0</v>
      </c>
      <c r="AE65" s="12">
        <v>0</v>
      </c>
      <c r="AF65" s="13"/>
      <c r="AG65" s="12">
        <v>0</v>
      </c>
      <c r="AH65" s="12">
        <v>0</v>
      </c>
      <c r="AI65" s="12">
        <v>0</v>
      </c>
      <c r="AJ65" s="12">
        <v>0</v>
      </c>
      <c r="AK65" s="13"/>
      <c r="AL65" s="12">
        <v>0</v>
      </c>
      <c r="AM65" s="12">
        <v>0</v>
      </c>
      <c r="AN65" s="12">
        <v>0</v>
      </c>
      <c r="AO65" s="12">
        <v>0</v>
      </c>
      <c r="AP65" s="13"/>
      <c r="AQ65" s="12">
        <v>0</v>
      </c>
      <c r="AR65" s="12">
        <v>0</v>
      </c>
      <c r="AS65" s="12">
        <v>0</v>
      </c>
      <c r="AT65" s="12">
        <v>0</v>
      </c>
      <c r="AU65" s="13"/>
      <c r="AV65" s="12">
        <v>0</v>
      </c>
      <c r="AW65" s="12">
        <v>0</v>
      </c>
      <c r="AX65" s="12">
        <v>0</v>
      </c>
      <c r="AY65" s="12">
        <v>0</v>
      </c>
      <c r="AZ65" s="13"/>
      <c r="BA65" s="12">
        <v>0</v>
      </c>
      <c r="BB65" s="12">
        <v>0</v>
      </c>
      <c r="BC65" s="12">
        <v>0</v>
      </c>
      <c r="BD65" s="12">
        <v>0</v>
      </c>
      <c r="BE65" s="13"/>
      <c r="BF65" s="12">
        <v>0</v>
      </c>
      <c r="BG65" s="12">
        <v>4672800</v>
      </c>
      <c r="BH65" s="12">
        <v>0</v>
      </c>
      <c r="BI65" s="12">
        <v>4672800</v>
      </c>
      <c r="BJ65" s="13"/>
    </row>
    <row r="66" spans="1:62" hidden="1">
      <c r="A66" s="10">
        <v>60</v>
      </c>
      <c r="B66" s="11" t="s">
        <v>49</v>
      </c>
      <c r="C66" s="12">
        <v>0</v>
      </c>
      <c r="D66" s="12">
        <v>0</v>
      </c>
      <c r="E66" s="12">
        <v>0</v>
      </c>
      <c r="F66" s="12">
        <v>0</v>
      </c>
      <c r="G66" s="13"/>
      <c r="H66" s="12">
        <v>0</v>
      </c>
      <c r="I66" s="12">
        <v>0</v>
      </c>
      <c r="J66" s="12">
        <v>0</v>
      </c>
      <c r="K66" s="12">
        <v>0</v>
      </c>
      <c r="L66" s="13"/>
      <c r="M66" s="12">
        <v>0</v>
      </c>
      <c r="N66" s="12">
        <v>0</v>
      </c>
      <c r="O66" s="12">
        <v>0</v>
      </c>
      <c r="P66" s="12">
        <v>0</v>
      </c>
      <c r="Q66" s="13"/>
      <c r="R66" s="12">
        <v>0</v>
      </c>
      <c r="S66" s="12">
        <v>0</v>
      </c>
      <c r="T66" s="12">
        <v>0</v>
      </c>
      <c r="U66" s="12">
        <v>0</v>
      </c>
      <c r="V66" s="13"/>
      <c r="W66" s="12">
        <v>0</v>
      </c>
      <c r="X66" s="12">
        <v>0</v>
      </c>
      <c r="Y66" s="12">
        <v>0</v>
      </c>
      <c r="Z66" s="12">
        <v>0</v>
      </c>
      <c r="AA66" s="13"/>
      <c r="AB66" s="12">
        <v>0</v>
      </c>
      <c r="AC66" s="12">
        <v>0</v>
      </c>
      <c r="AD66" s="12">
        <v>0</v>
      </c>
      <c r="AE66" s="12">
        <v>0</v>
      </c>
      <c r="AF66" s="13"/>
      <c r="AG66" s="12">
        <v>0</v>
      </c>
      <c r="AH66" s="12">
        <v>0</v>
      </c>
      <c r="AI66" s="12">
        <v>0</v>
      </c>
      <c r="AJ66" s="12">
        <v>0</v>
      </c>
      <c r="AK66" s="13"/>
      <c r="AL66" s="12">
        <v>0</v>
      </c>
      <c r="AM66" s="12">
        <v>0</v>
      </c>
      <c r="AN66" s="12">
        <v>0</v>
      </c>
      <c r="AO66" s="12">
        <v>0</v>
      </c>
      <c r="AP66" s="13"/>
      <c r="AQ66" s="12">
        <v>0</v>
      </c>
      <c r="AR66" s="12">
        <v>0</v>
      </c>
      <c r="AS66" s="12">
        <v>0</v>
      </c>
      <c r="AT66" s="12">
        <v>0</v>
      </c>
      <c r="AU66" s="13"/>
      <c r="AV66" s="12">
        <v>0</v>
      </c>
      <c r="AW66" s="12">
        <v>0</v>
      </c>
      <c r="AX66" s="12">
        <v>0</v>
      </c>
      <c r="AY66" s="12">
        <v>0</v>
      </c>
      <c r="AZ66" s="13"/>
      <c r="BA66" s="12">
        <v>0</v>
      </c>
      <c r="BB66" s="12">
        <v>0</v>
      </c>
      <c r="BC66" s="12">
        <v>0</v>
      </c>
      <c r="BD66" s="12">
        <v>0</v>
      </c>
      <c r="BE66" s="13"/>
      <c r="BF66" s="12">
        <v>0</v>
      </c>
      <c r="BG66" s="12">
        <v>0</v>
      </c>
      <c r="BH66" s="12">
        <v>0</v>
      </c>
      <c r="BI66" s="12">
        <v>0</v>
      </c>
      <c r="BJ66" s="13"/>
    </row>
    <row r="67" spans="1:62" hidden="1">
      <c r="A67" s="10">
        <v>61</v>
      </c>
      <c r="B67" s="11" t="s">
        <v>50</v>
      </c>
      <c r="C67" s="12">
        <v>0</v>
      </c>
      <c r="D67" s="12">
        <v>0</v>
      </c>
      <c r="E67" s="12">
        <v>0</v>
      </c>
      <c r="F67" s="12">
        <v>0</v>
      </c>
      <c r="G67" s="13"/>
      <c r="H67" s="12">
        <v>0</v>
      </c>
      <c r="I67" s="12">
        <v>0</v>
      </c>
      <c r="J67" s="12">
        <v>0</v>
      </c>
      <c r="K67" s="12">
        <v>0</v>
      </c>
      <c r="L67" s="13"/>
      <c r="M67" s="12">
        <v>0</v>
      </c>
      <c r="N67" s="12">
        <v>0</v>
      </c>
      <c r="O67" s="12">
        <v>0</v>
      </c>
      <c r="P67" s="12">
        <v>0</v>
      </c>
      <c r="Q67" s="13"/>
      <c r="R67" s="12">
        <v>0</v>
      </c>
      <c r="S67" s="12">
        <v>0</v>
      </c>
      <c r="T67" s="12">
        <v>0</v>
      </c>
      <c r="U67" s="12">
        <v>0</v>
      </c>
      <c r="V67" s="13"/>
      <c r="W67" s="12">
        <v>0</v>
      </c>
      <c r="X67" s="12">
        <v>0</v>
      </c>
      <c r="Y67" s="12">
        <v>0</v>
      </c>
      <c r="Z67" s="12">
        <v>0</v>
      </c>
      <c r="AA67" s="13"/>
      <c r="AB67" s="12">
        <v>0</v>
      </c>
      <c r="AC67" s="12">
        <v>0</v>
      </c>
      <c r="AD67" s="12">
        <v>0</v>
      </c>
      <c r="AE67" s="12">
        <v>0</v>
      </c>
      <c r="AF67" s="13"/>
      <c r="AG67" s="12">
        <v>0</v>
      </c>
      <c r="AH67" s="12">
        <v>0</v>
      </c>
      <c r="AI67" s="12">
        <v>0</v>
      </c>
      <c r="AJ67" s="12">
        <v>0</v>
      </c>
      <c r="AK67" s="13"/>
      <c r="AL67" s="12">
        <v>0</v>
      </c>
      <c r="AM67" s="12">
        <v>0</v>
      </c>
      <c r="AN67" s="12">
        <v>0</v>
      </c>
      <c r="AO67" s="12">
        <v>0</v>
      </c>
      <c r="AP67" s="13"/>
      <c r="AQ67" s="12">
        <v>0</v>
      </c>
      <c r="AR67" s="12">
        <v>0</v>
      </c>
      <c r="AS67" s="12">
        <v>0</v>
      </c>
      <c r="AT67" s="12">
        <v>0</v>
      </c>
      <c r="AU67" s="13"/>
      <c r="AV67" s="12">
        <v>0</v>
      </c>
      <c r="AW67" s="12">
        <v>0</v>
      </c>
      <c r="AX67" s="12">
        <v>0</v>
      </c>
      <c r="AY67" s="12">
        <v>0</v>
      </c>
      <c r="AZ67" s="13"/>
      <c r="BA67" s="12">
        <v>0</v>
      </c>
      <c r="BB67" s="12">
        <v>0</v>
      </c>
      <c r="BC67" s="12">
        <v>0</v>
      </c>
      <c r="BD67" s="12">
        <v>0</v>
      </c>
      <c r="BE67" s="13"/>
      <c r="BF67" s="12">
        <v>0</v>
      </c>
      <c r="BG67" s="12">
        <v>0</v>
      </c>
      <c r="BH67" s="12">
        <v>0</v>
      </c>
      <c r="BI67" s="12">
        <v>0</v>
      </c>
      <c r="BJ67" s="13"/>
    </row>
    <row r="68" spans="1:62" ht="31.5" hidden="1">
      <c r="A68" s="10">
        <v>62</v>
      </c>
      <c r="B68" s="14" t="s">
        <v>51</v>
      </c>
      <c r="C68" s="12">
        <v>0</v>
      </c>
      <c r="D68" s="12">
        <v>0</v>
      </c>
      <c r="E68" s="12">
        <v>0</v>
      </c>
      <c r="F68" s="12">
        <v>0</v>
      </c>
      <c r="G68" s="13"/>
      <c r="H68" s="12">
        <v>0</v>
      </c>
      <c r="I68" s="12">
        <v>0</v>
      </c>
      <c r="J68" s="12">
        <v>0</v>
      </c>
      <c r="K68" s="12">
        <v>0</v>
      </c>
      <c r="L68" s="13"/>
      <c r="M68" s="12">
        <v>0</v>
      </c>
      <c r="N68" s="12">
        <v>0</v>
      </c>
      <c r="O68" s="12">
        <v>0</v>
      </c>
      <c r="P68" s="12">
        <v>0</v>
      </c>
      <c r="Q68" s="13"/>
      <c r="R68" s="12">
        <v>0</v>
      </c>
      <c r="S68" s="12">
        <v>0</v>
      </c>
      <c r="T68" s="12">
        <v>0</v>
      </c>
      <c r="U68" s="12">
        <v>0</v>
      </c>
      <c r="V68" s="13"/>
      <c r="W68" s="12">
        <v>0</v>
      </c>
      <c r="X68" s="12">
        <v>0</v>
      </c>
      <c r="Y68" s="12">
        <v>0</v>
      </c>
      <c r="Z68" s="12">
        <v>0</v>
      </c>
      <c r="AA68" s="13"/>
      <c r="AB68" s="12">
        <v>0</v>
      </c>
      <c r="AC68" s="12">
        <v>0</v>
      </c>
      <c r="AD68" s="12">
        <v>0</v>
      </c>
      <c r="AE68" s="12">
        <v>0</v>
      </c>
      <c r="AF68" s="13"/>
      <c r="AG68" s="12">
        <v>0</v>
      </c>
      <c r="AH68" s="12">
        <v>0</v>
      </c>
      <c r="AI68" s="12">
        <v>0</v>
      </c>
      <c r="AJ68" s="12">
        <v>0</v>
      </c>
      <c r="AK68" s="13"/>
      <c r="AL68" s="12">
        <v>0</v>
      </c>
      <c r="AM68" s="12">
        <v>0</v>
      </c>
      <c r="AN68" s="12">
        <v>0</v>
      </c>
      <c r="AO68" s="12">
        <v>0</v>
      </c>
      <c r="AP68" s="13"/>
      <c r="AQ68" s="12">
        <v>0</v>
      </c>
      <c r="AR68" s="12">
        <v>0</v>
      </c>
      <c r="AS68" s="12">
        <v>0</v>
      </c>
      <c r="AT68" s="12">
        <v>0</v>
      </c>
      <c r="AU68" s="13"/>
      <c r="AV68" s="12">
        <v>0</v>
      </c>
      <c r="AW68" s="12">
        <v>0</v>
      </c>
      <c r="AX68" s="12">
        <v>0</v>
      </c>
      <c r="AY68" s="12">
        <v>0</v>
      </c>
      <c r="AZ68" s="13"/>
      <c r="BA68" s="12">
        <v>0</v>
      </c>
      <c r="BB68" s="12">
        <v>0</v>
      </c>
      <c r="BC68" s="12">
        <v>0</v>
      </c>
      <c r="BD68" s="12">
        <v>0</v>
      </c>
      <c r="BE68" s="13"/>
      <c r="BF68" s="12">
        <v>0</v>
      </c>
      <c r="BG68" s="12">
        <v>0</v>
      </c>
      <c r="BH68" s="12">
        <v>0</v>
      </c>
      <c r="BI68" s="12">
        <v>0</v>
      </c>
      <c r="BJ68" s="13"/>
    </row>
    <row r="69" spans="1:62" hidden="1">
      <c r="A69" s="205" t="s">
        <v>52</v>
      </c>
      <c r="B69" s="205"/>
      <c r="C69" s="15">
        <v>11860</v>
      </c>
      <c r="D69" s="15">
        <v>10908300</v>
      </c>
      <c r="E69" s="15">
        <v>0</v>
      </c>
      <c r="F69" s="15">
        <v>10908300</v>
      </c>
      <c r="G69" s="13"/>
      <c r="H69" s="15">
        <v>721</v>
      </c>
      <c r="I69" s="15">
        <v>6714672</v>
      </c>
      <c r="J69" s="15">
        <v>0</v>
      </c>
      <c r="K69" s="15">
        <v>6714672</v>
      </c>
      <c r="L69" s="13"/>
      <c r="M69" s="15">
        <v>27830</v>
      </c>
      <c r="N69" s="15">
        <v>66792000</v>
      </c>
      <c r="O69" s="15">
        <v>0</v>
      </c>
      <c r="P69" s="15">
        <v>66792000</v>
      </c>
      <c r="Q69" s="13"/>
      <c r="R69" s="15">
        <v>3295</v>
      </c>
      <c r="S69" s="15">
        <v>17793000</v>
      </c>
      <c r="T69" s="15">
        <v>0</v>
      </c>
      <c r="U69" s="15">
        <v>17793000</v>
      </c>
      <c r="V69" s="13"/>
      <c r="W69" s="15">
        <v>86157</v>
      </c>
      <c r="X69" s="15">
        <v>93049560</v>
      </c>
      <c r="Y69" s="15">
        <v>0</v>
      </c>
      <c r="Z69" s="15">
        <v>93049560</v>
      </c>
      <c r="AA69" s="13"/>
      <c r="AB69" s="15">
        <v>533</v>
      </c>
      <c r="AC69" s="15">
        <v>6563600</v>
      </c>
      <c r="AD69" s="15">
        <v>0</v>
      </c>
      <c r="AE69" s="15">
        <v>6563600</v>
      </c>
      <c r="AF69" s="13"/>
      <c r="AG69" s="15">
        <v>2131</v>
      </c>
      <c r="AH69" s="15">
        <v>1169300</v>
      </c>
      <c r="AI69" s="15">
        <v>0</v>
      </c>
      <c r="AJ69" s="15">
        <v>1169300</v>
      </c>
      <c r="AK69" s="13"/>
      <c r="AL69" s="15">
        <v>0</v>
      </c>
      <c r="AM69" s="15">
        <v>0</v>
      </c>
      <c r="AN69" s="15">
        <v>0</v>
      </c>
      <c r="AO69" s="15">
        <v>0</v>
      </c>
      <c r="AP69" s="13"/>
      <c r="AQ69" s="15">
        <v>534</v>
      </c>
      <c r="AR69" s="15">
        <v>1602000</v>
      </c>
      <c r="AS69" s="15">
        <v>0</v>
      </c>
      <c r="AT69" s="15">
        <v>1602000</v>
      </c>
      <c r="AU69" s="13"/>
      <c r="AV69" s="15">
        <v>46</v>
      </c>
      <c r="AW69" s="15">
        <v>499999.5</v>
      </c>
      <c r="AX69" s="15">
        <v>0</v>
      </c>
      <c r="AY69" s="15">
        <v>499999.5</v>
      </c>
      <c r="AZ69" s="13"/>
      <c r="BA69" s="15">
        <v>117282</v>
      </c>
      <c r="BB69" s="15">
        <v>70369000</v>
      </c>
      <c r="BC69" s="15">
        <v>0</v>
      </c>
      <c r="BD69" s="15">
        <v>70369000</v>
      </c>
      <c r="BE69" s="13"/>
      <c r="BF69" s="15">
        <v>0</v>
      </c>
      <c r="BG69" s="15">
        <v>275461431.5</v>
      </c>
      <c r="BH69" s="15">
        <v>0</v>
      </c>
      <c r="BI69" s="15">
        <v>275461431.5</v>
      </c>
      <c r="BJ69" s="13"/>
    </row>
    <row r="70" spans="1:62" hidden="1">
      <c r="A70" s="206" t="s">
        <v>53</v>
      </c>
      <c r="B70" s="206"/>
      <c r="C70" s="16">
        <v>0</v>
      </c>
      <c r="D70" s="16">
        <v>12700</v>
      </c>
      <c r="E70" s="16">
        <v>0</v>
      </c>
      <c r="F70" s="16">
        <v>12700</v>
      </c>
      <c r="G70" s="13"/>
      <c r="H70" s="16">
        <v>0</v>
      </c>
      <c r="I70" s="16">
        <v>16617328</v>
      </c>
      <c r="J70" s="16">
        <v>0</v>
      </c>
      <c r="K70" s="16">
        <v>16617328</v>
      </c>
      <c r="L70" s="13"/>
      <c r="M70" s="16">
        <v>0</v>
      </c>
      <c r="N70" s="16">
        <v>0</v>
      </c>
      <c r="O70" s="16">
        <v>0</v>
      </c>
      <c r="P70" s="16">
        <v>0</v>
      </c>
      <c r="Q70" s="13"/>
      <c r="R70" s="16">
        <v>0</v>
      </c>
      <c r="S70" s="16">
        <v>0</v>
      </c>
      <c r="T70" s="16">
        <v>0</v>
      </c>
      <c r="U70" s="16">
        <v>0</v>
      </c>
      <c r="V70" s="13"/>
      <c r="W70" s="16">
        <v>0</v>
      </c>
      <c r="X70" s="16">
        <v>440</v>
      </c>
      <c r="Y70" s="16">
        <v>0</v>
      </c>
      <c r="Z70" s="16">
        <v>440</v>
      </c>
      <c r="AA70" s="13"/>
      <c r="AB70" s="16">
        <v>0</v>
      </c>
      <c r="AC70" s="16">
        <v>1036400</v>
      </c>
      <c r="AD70" s="16">
        <v>0</v>
      </c>
      <c r="AE70" s="16">
        <v>1036400</v>
      </c>
      <c r="AF70" s="13"/>
      <c r="AG70" s="16">
        <v>0</v>
      </c>
      <c r="AH70" s="16">
        <v>760700</v>
      </c>
      <c r="AI70" s="16">
        <v>0</v>
      </c>
      <c r="AJ70" s="16">
        <v>760700</v>
      </c>
      <c r="AK70" s="13"/>
      <c r="AL70" s="16">
        <v>0</v>
      </c>
      <c r="AM70" s="16">
        <v>38339000</v>
      </c>
      <c r="AN70" s="16">
        <v>0</v>
      </c>
      <c r="AO70" s="16">
        <v>38339000</v>
      </c>
      <c r="AP70" s="13"/>
      <c r="AQ70" s="16">
        <v>0</v>
      </c>
      <c r="AR70" s="16">
        <v>574000</v>
      </c>
      <c r="AS70" s="16">
        <v>0</v>
      </c>
      <c r="AT70" s="16">
        <v>574000</v>
      </c>
      <c r="AU70" s="13"/>
      <c r="AV70" s="16">
        <v>0</v>
      </c>
      <c r="AW70" s="16">
        <v>0.5</v>
      </c>
      <c r="AX70" s="16">
        <v>0</v>
      </c>
      <c r="AY70" s="16">
        <v>0.5</v>
      </c>
      <c r="AZ70" s="13"/>
      <c r="BA70" s="16">
        <v>0</v>
      </c>
      <c r="BB70" s="16">
        <v>0</v>
      </c>
      <c r="BC70" s="16">
        <v>0</v>
      </c>
      <c r="BD70" s="16">
        <v>0</v>
      </c>
      <c r="BE70" s="13"/>
      <c r="BF70" s="16">
        <v>0</v>
      </c>
      <c r="BG70" s="16">
        <v>57340568.5</v>
      </c>
      <c r="BH70" s="16">
        <v>0</v>
      </c>
      <c r="BI70" s="16">
        <v>57340568.5</v>
      </c>
      <c r="BJ70" s="13"/>
    </row>
    <row r="71" spans="1:62" hidden="1">
      <c r="A71" s="204" t="s">
        <v>54</v>
      </c>
      <c r="B71" s="204"/>
      <c r="C71" s="17">
        <v>11860</v>
      </c>
      <c r="D71" s="17">
        <v>10921000</v>
      </c>
      <c r="E71" s="17">
        <v>0</v>
      </c>
      <c r="F71" s="17">
        <v>10921000</v>
      </c>
      <c r="G71" s="13"/>
      <c r="H71" s="17">
        <v>721</v>
      </c>
      <c r="I71" s="17">
        <v>23332000</v>
      </c>
      <c r="J71" s="17">
        <v>0</v>
      </c>
      <c r="K71" s="17">
        <v>23332000</v>
      </c>
      <c r="L71" s="13"/>
      <c r="M71" s="17">
        <v>27830</v>
      </c>
      <c r="N71" s="17">
        <v>66791999.999999993</v>
      </c>
      <c r="O71" s="17">
        <v>0</v>
      </c>
      <c r="P71" s="17">
        <v>66791999.999999993</v>
      </c>
      <c r="Q71" s="13"/>
      <c r="R71" s="17">
        <v>3295</v>
      </c>
      <c r="S71" s="17">
        <v>17793000</v>
      </c>
      <c r="T71" s="17">
        <v>0</v>
      </c>
      <c r="U71" s="17">
        <v>17793000</v>
      </c>
      <c r="V71" s="13"/>
      <c r="W71" s="17">
        <v>86157</v>
      </c>
      <c r="X71" s="17">
        <v>93050000</v>
      </c>
      <c r="Y71" s="17">
        <v>0</v>
      </c>
      <c r="Z71" s="17">
        <v>93050000</v>
      </c>
      <c r="AA71" s="13"/>
      <c r="AB71" s="17">
        <v>533</v>
      </c>
      <c r="AC71" s="17">
        <v>7600000</v>
      </c>
      <c r="AD71" s="17">
        <v>0</v>
      </c>
      <c r="AE71" s="17">
        <v>7600000</v>
      </c>
      <c r="AF71" s="13"/>
      <c r="AG71" s="17">
        <v>2131</v>
      </c>
      <c r="AH71" s="17">
        <v>1930000</v>
      </c>
      <c r="AI71" s="17">
        <v>0</v>
      </c>
      <c r="AJ71" s="17">
        <v>1930000</v>
      </c>
      <c r="AK71" s="13"/>
      <c r="AL71" s="17">
        <v>0</v>
      </c>
      <c r="AM71" s="17">
        <v>38339000</v>
      </c>
      <c r="AN71" s="17">
        <v>0</v>
      </c>
      <c r="AO71" s="17">
        <v>38339000</v>
      </c>
      <c r="AP71" s="13"/>
      <c r="AQ71" s="17">
        <v>534</v>
      </c>
      <c r="AR71" s="17">
        <v>2176000</v>
      </c>
      <c r="AS71" s="17">
        <v>0</v>
      </c>
      <c r="AT71" s="17">
        <v>2176000</v>
      </c>
      <c r="AU71" s="13"/>
      <c r="AV71" s="17">
        <v>46</v>
      </c>
      <c r="AW71" s="17">
        <v>500000</v>
      </c>
      <c r="AX71" s="17">
        <v>0</v>
      </c>
      <c r="AY71" s="17">
        <v>500000</v>
      </c>
      <c r="AZ71" s="13"/>
      <c r="BA71" s="17">
        <v>117282</v>
      </c>
      <c r="BB71" s="17">
        <v>70369000</v>
      </c>
      <c r="BC71" s="17">
        <v>0</v>
      </c>
      <c r="BD71" s="17">
        <v>70369000</v>
      </c>
      <c r="BE71" s="13"/>
      <c r="BF71" s="17">
        <v>0</v>
      </c>
      <c r="BG71" s="17">
        <v>332802000</v>
      </c>
      <c r="BH71" s="17">
        <v>0</v>
      </c>
      <c r="BI71" s="17">
        <v>332802000</v>
      </c>
      <c r="BJ71" s="13"/>
    </row>
    <row r="72" spans="1:62">
      <c r="A72" s="142">
        <v>1</v>
      </c>
      <c r="B72" s="135" t="s">
        <v>1888</v>
      </c>
      <c r="K72" s="18"/>
      <c r="M72" s="1">
        <v>100</v>
      </c>
      <c r="N72" s="1">
        <f>M72*12*200</f>
        <v>240000</v>
      </c>
      <c r="P72" s="18">
        <f>N72+O72</f>
        <v>240000</v>
      </c>
      <c r="U72" s="18"/>
      <c r="W72" s="1">
        <v>162</v>
      </c>
      <c r="X72" s="1">
        <f>W72*90</f>
        <v>14580</v>
      </c>
      <c r="Z72" s="18">
        <f>Y72+X72</f>
        <v>14580</v>
      </c>
      <c r="AB72" s="1">
        <v>1</v>
      </c>
      <c r="AC72" s="1">
        <f>AB72*600</f>
        <v>600</v>
      </c>
      <c r="AE72" s="18">
        <f>AC72+AD72</f>
        <v>600</v>
      </c>
      <c r="AG72" s="1">
        <v>1</v>
      </c>
      <c r="AH72" s="1">
        <f>AG72*300</f>
        <v>300</v>
      </c>
      <c r="AJ72" s="18">
        <f>AH72+AI72</f>
        <v>300</v>
      </c>
      <c r="AO72" s="18"/>
      <c r="AT72" s="18"/>
      <c r="AY72" s="18"/>
      <c r="BD72" s="18"/>
      <c r="BF72" s="12">
        <f t="shared" ref="BF72:BF102" si="1">C72+H72+M72+R72+W72+AB72+AG72+AQ72+AV72+BA72</f>
        <v>264</v>
      </c>
      <c r="BG72" s="12">
        <f t="shared" ref="BG72:BG102" si="2">D72+I72+N72+S72+X72+AC72+AH72+AR72+AW72+BB72</f>
        <v>255480</v>
      </c>
      <c r="BH72" s="12">
        <f t="shared" ref="BH72:BH102" si="3">E72+J72+O72+T72+Y72+AD72+AI72+AS72+AX72+BC72</f>
        <v>0</v>
      </c>
      <c r="BI72" s="12">
        <f t="shared" ref="BI72:BI102" si="4">F72+K72+P72+U72+Z72+AE72+AJ72+AT72+AY72+BD72</f>
        <v>255480</v>
      </c>
    </row>
    <row r="73" spans="1:62">
      <c r="A73" s="142">
        <v>2</v>
      </c>
      <c r="B73" s="135" t="s">
        <v>1889</v>
      </c>
      <c r="M73" s="1">
        <v>0</v>
      </c>
      <c r="N73" s="1">
        <f t="shared" ref="N73:N102" si="5">M73*12*200</f>
        <v>0</v>
      </c>
      <c r="P73" s="18">
        <f t="shared" ref="P73:P100" si="6">N73+O73</f>
        <v>0</v>
      </c>
      <c r="X73" s="1">
        <f t="shared" ref="X73:X78" si="7">W73*90</f>
        <v>0</v>
      </c>
      <c r="Z73" s="18">
        <f t="shared" ref="Z73:Z95" si="8">Y73+X73</f>
        <v>0</v>
      </c>
      <c r="AC73" s="1">
        <f t="shared" ref="AC73:AC96" si="9">AB73*600</f>
        <v>0</v>
      </c>
      <c r="AE73" s="18">
        <f t="shared" ref="AE73:AE96" si="10">AC73+AD73</f>
        <v>0</v>
      </c>
      <c r="AH73" s="1">
        <f t="shared" ref="AH73:AH96" si="11">AG73*300</f>
        <v>0</v>
      </c>
      <c r="AJ73" s="18">
        <f t="shared" ref="AJ73:AJ96" si="12">AH73+AI73</f>
        <v>0</v>
      </c>
      <c r="BF73" s="12">
        <f t="shared" si="1"/>
        <v>0</v>
      </c>
      <c r="BG73" s="12">
        <f t="shared" si="2"/>
        <v>0</v>
      </c>
      <c r="BH73" s="12">
        <f t="shared" si="3"/>
        <v>0</v>
      </c>
      <c r="BI73" s="12">
        <f t="shared" si="4"/>
        <v>0</v>
      </c>
    </row>
    <row r="74" spans="1:62">
      <c r="A74" s="142">
        <v>3</v>
      </c>
      <c r="B74" s="135" t="s">
        <v>1890</v>
      </c>
      <c r="D74" s="19"/>
      <c r="E74" s="19"/>
      <c r="F74" s="19"/>
      <c r="M74" s="1">
        <v>20</v>
      </c>
      <c r="N74" s="1">
        <f t="shared" si="5"/>
        <v>48000</v>
      </c>
      <c r="P74" s="18">
        <f t="shared" si="6"/>
        <v>48000</v>
      </c>
      <c r="W74" s="1">
        <v>261</v>
      </c>
      <c r="X74" s="1">
        <f t="shared" si="7"/>
        <v>23490</v>
      </c>
      <c r="Z74" s="18">
        <f t="shared" si="8"/>
        <v>23490</v>
      </c>
      <c r="AB74" s="1">
        <v>1</v>
      </c>
      <c r="AC74" s="1">
        <f t="shared" si="9"/>
        <v>600</v>
      </c>
      <c r="AE74" s="18">
        <f t="shared" si="10"/>
        <v>600</v>
      </c>
      <c r="AG74" s="1">
        <v>1</v>
      </c>
      <c r="AH74" s="1">
        <f t="shared" si="11"/>
        <v>300</v>
      </c>
      <c r="AJ74" s="18">
        <f t="shared" si="12"/>
        <v>300</v>
      </c>
      <c r="BF74" s="12">
        <f t="shared" si="1"/>
        <v>283</v>
      </c>
      <c r="BG74" s="12">
        <f t="shared" si="2"/>
        <v>72390</v>
      </c>
      <c r="BH74" s="12">
        <f t="shared" si="3"/>
        <v>0</v>
      </c>
      <c r="BI74" s="12">
        <f t="shared" si="4"/>
        <v>72390</v>
      </c>
    </row>
    <row r="75" spans="1:62">
      <c r="A75" s="142">
        <v>4</v>
      </c>
      <c r="B75" s="135" t="s">
        <v>1891</v>
      </c>
      <c r="M75" s="1">
        <v>155</v>
      </c>
      <c r="N75" s="1">
        <f t="shared" si="5"/>
        <v>372000</v>
      </c>
      <c r="P75" s="18">
        <f t="shared" si="6"/>
        <v>372000</v>
      </c>
      <c r="W75" s="1">
        <v>132</v>
      </c>
      <c r="X75" s="1">
        <f t="shared" si="7"/>
        <v>11880</v>
      </c>
      <c r="Z75" s="18">
        <f t="shared" si="8"/>
        <v>11880</v>
      </c>
      <c r="AB75" s="1">
        <v>1</v>
      </c>
      <c r="AC75" s="1">
        <f t="shared" si="9"/>
        <v>600</v>
      </c>
      <c r="AE75" s="18">
        <f t="shared" si="10"/>
        <v>600</v>
      </c>
      <c r="AG75" s="1">
        <v>1</v>
      </c>
      <c r="AH75" s="1">
        <f t="shared" si="11"/>
        <v>300</v>
      </c>
      <c r="AJ75" s="18">
        <f t="shared" si="12"/>
        <v>300</v>
      </c>
      <c r="BF75" s="12">
        <f t="shared" si="1"/>
        <v>289</v>
      </c>
      <c r="BG75" s="12">
        <f t="shared" si="2"/>
        <v>384780</v>
      </c>
      <c r="BH75" s="12">
        <f t="shared" si="3"/>
        <v>0</v>
      </c>
      <c r="BI75" s="12">
        <f t="shared" si="4"/>
        <v>384780</v>
      </c>
    </row>
    <row r="76" spans="1:62">
      <c r="A76" s="142">
        <v>5</v>
      </c>
      <c r="B76" s="135" t="s">
        <v>1892</v>
      </c>
      <c r="M76" s="1">
        <v>13</v>
      </c>
      <c r="N76" s="1">
        <f t="shared" si="5"/>
        <v>31200</v>
      </c>
      <c r="P76" s="18">
        <f t="shared" si="6"/>
        <v>31200</v>
      </c>
      <c r="W76" s="1">
        <v>110</v>
      </c>
      <c r="X76" s="1">
        <f t="shared" si="7"/>
        <v>9900</v>
      </c>
      <c r="Z76" s="18">
        <f t="shared" si="8"/>
        <v>9900</v>
      </c>
      <c r="AB76" s="1">
        <v>1</v>
      </c>
      <c r="AC76" s="1">
        <f t="shared" si="9"/>
        <v>600</v>
      </c>
      <c r="AE76" s="18">
        <f t="shared" si="10"/>
        <v>600</v>
      </c>
      <c r="AG76" s="1">
        <v>1</v>
      </c>
      <c r="AH76" s="1">
        <f t="shared" si="11"/>
        <v>300</v>
      </c>
      <c r="AJ76" s="18">
        <f t="shared" si="12"/>
        <v>300</v>
      </c>
      <c r="BF76" s="12">
        <f t="shared" si="1"/>
        <v>125</v>
      </c>
      <c r="BG76" s="12">
        <f t="shared" si="2"/>
        <v>42000</v>
      </c>
      <c r="BH76" s="12">
        <f t="shared" si="3"/>
        <v>0</v>
      </c>
      <c r="BI76" s="12">
        <f t="shared" si="4"/>
        <v>42000</v>
      </c>
    </row>
    <row r="77" spans="1:62">
      <c r="A77" s="142">
        <v>6</v>
      </c>
      <c r="B77" s="135" t="s">
        <v>1893</v>
      </c>
      <c r="M77" s="1">
        <v>28</v>
      </c>
      <c r="N77" s="1">
        <f t="shared" si="5"/>
        <v>67200</v>
      </c>
      <c r="P77" s="18">
        <f t="shared" si="6"/>
        <v>67200</v>
      </c>
      <c r="W77" s="1">
        <v>190</v>
      </c>
      <c r="X77" s="1">
        <f t="shared" si="7"/>
        <v>17100</v>
      </c>
      <c r="Z77" s="18">
        <f t="shared" si="8"/>
        <v>17100</v>
      </c>
      <c r="AB77" s="1">
        <v>1</v>
      </c>
      <c r="AC77" s="1">
        <f t="shared" si="9"/>
        <v>600</v>
      </c>
      <c r="AE77" s="18">
        <f t="shared" si="10"/>
        <v>600</v>
      </c>
      <c r="AG77" s="1">
        <v>1</v>
      </c>
      <c r="AH77" s="1">
        <f t="shared" si="11"/>
        <v>300</v>
      </c>
      <c r="AJ77" s="18">
        <f t="shared" si="12"/>
        <v>300</v>
      </c>
      <c r="BF77" s="12">
        <f t="shared" si="1"/>
        <v>220</v>
      </c>
      <c r="BG77" s="12">
        <f t="shared" si="2"/>
        <v>85200</v>
      </c>
      <c r="BH77" s="12">
        <f t="shared" si="3"/>
        <v>0</v>
      </c>
      <c r="BI77" s="12">
        <f t="shared" si="4"/>
        <v>85200</v>
      </c>
    </row>
    <row r="78" spans="1:62">
      <c r="A78" s="142">
        <v>7</v>
      </c>
      <c r="B78" s="135" t="s">
        <v>1894</v>
      </c>
      <c r="M78" s="1">
        <v>35</v>
      </c>
      <c r="N78" s="1">
        <f t="shared" si="5"/>
        <v>84000</v>
      </c>
      <c r="P78" s="18">
        <f t="shared" si="6"/>
        <v>84000</v>
      </c>
      <c r="W78" s="1">
        <v>253</v>
      </c>
      <c r="X78" s="1">
        <f t="shared" si="7"/>
        <v>22770</v>
      </c>
      <c r="Z78" s="18">
        <f t="shared" si="8"/>
        <v>22770</v>
      </c>
      <c r="AB78" s="1">
        <v>1</v>
      </c>
      <c r="AC78" s="1">
        <f t="shared" si="9"/>
        <v>600</v>
      </c>
      <c r="AE78" s="18">
        <f t="shared" si="10"/>
        <v>600</v>
      </c>
      <c r="AG78" s="1">
        <v>1</v>
      </c>
      <c r="AH78" s="1">
        <f t="shared" si="11"/>
        <v>300</v>
      </c>
      <c r="AJ78" s="18">
        <f t="shared" si="12"/>
        <v>300</v>
      </c>
      <c r="BF78" s="12">
        <f t="shared" si="1"/>
        <v>290</v>
      </c>
      <c r="BG78" s="12">
        <f t="shared" si="2"/>
        <v>107670</v>
      </c>
      <c r="BH78" s="12">
        <f t="shared" si="3"/>
        <v>0</v>
      </c>
      <c r="BI78" s="12">
        <f t="shared" si="4"/>
        <v>107670</v>
      </c>
    </row>
    <row r="79" spans="1:62">
      <c r="A79" s="142">
        <v>8</v>
      </c>
      <c r="B79" s="135" t="s">
        <v>1895</v>
      </c>
      <c r="M79" s="1">
        <v>24</v>
      </c>
      <c r="N79" s="1">
        <f t="shared" si="5"/>
        <v>57600</v>
      </c>
      <c r="P79" s="18">
        <f t="shared" si="6"/>
        <v>57600</v>
      </c>
      <c r="W79" s="1">
        <v>125</v>
      </c>
      <c r="X79" s="1">
        <f>W79*90*12</f>
        <v>135000</v>
      </c>
      <c r="Z79" s="18">
        <f t="shared" si="8"/>
        <v>135000</v>
      </c>
      <c r="AB79" s="1">
        <v>1</v>
      </c>
      <c r="AC79" s="1">
        <f t="shared" si="9"/>
        <v>600</v>
      </c>
      <c r="AE79" s="18">
        <f t="shared" si="10"/>
        <v>600</v>
      </c>
      <c r="AG79" s="1">
        <v>1</v>
      </c>
      <c r="AH79" s="1">
        <f t="shared" si="11"/>
        <v>300</v>
      </c>
      <c r="AJ79" s="18">
        <f t="shared" si="12"/>
        <v>300</v>
      </c>
      <c r="BF79" s="12">
        <f t="shared" si="1"/>
        <v>151</v>
      </c>
      <c r="BG79" s="12">
        <f t="shared" si="2"/>
        <v>193500</v>
      </c>
      <c r="BH79" s="12">
        <f t="shared" si="3"/>
        <v>0</v>
      </c>
      <c r="BI79" s="12">
        <f t="shared" si="4"/>
        <v>193500</v>
      </c>
    </row>
    <row r="80" spans="1:62">
      <c r="A80" s="142">
        <v>9</v>
      </c>
      <c r="B80" s="135" t="s">
        <v>1896</v>
      </c>
      <c r="M80" s="1">
        <v>56</v>
      </c>
      <c r="N80" s="1">
        <f t="shared" si="5"/>
        <v>134400</v>
      </c>
      <c r="P80" s="18">
        <f t="shared" si="6"/>
        <v>134400</v>
      </c>
      <c r="W80" s="1">
        <v>144</v>
      </c>
      <c r="X80" s="1">
        <f t="shared" ref="X80:X96" si="13">W80*90*12</f>
        <v>155520</v>
      </c>
      <c r="Z80" s="18">
        <f t="shared" si="8"/>
        <v>155520</v>
      </c>
      <c r="AB80" s="1">
        <v>1</v>
      </c>
      <c r="AC80" s="1">
        <f t="shared" si="9"/>
        <v>600</v>
      </c>
      <c r="AE80" s="18">
        <f t="shared" si="10"/>
        <v>600</v>
      </c>
      <c r="AG80" s="1">
        <v>1</v>
      </c>
      <c r="AH80" s="1">
        <f t="shared" si="11"/>
        <v>300</v>
      </c>
      <c r="AJ80" s="18">
        <f t="shared" si="12"/>
        <v>300</v>
      </c>
      <c r="BF80" s="12">
        <f t="shared" si="1"/>
        <v>202</v>
      </c>
      <c r="BG80" s="12">
        <f t="shared" si="2"/>
        <v>290820</v>
      </c>
      <c r="BH80" s="12">
        <f t="shared" si="3"/>
        <v>0</v>
      </c>
      <c r="BI80" s="12">
        <f t="shared" si="4"/>
        <v>290820</v>
      </c>
    </row>
    <row r="81" spans="1:61">
      <c r="A81" s="142">
        <v>10</v>
      </c>
      <c r="B81" s="135" t="s">
        <v>1897</v>
      </c>
      <c r="M81" s="1">
        <v>0</v>
      </c>
      <c r="N81" s="1">
        <f t="shared" si="5"/>
        <v>0</v>
      </c>
      <c r="P81" s="18">
        <f t="shared" si="6"/>
        <v>0</v>
      </c>
      <c r="W81" s="1">
        <v>84</v>
      </c>
      <c r="X81" s="1">
        <f t="shared" si="13"/>
        <v>90720</v>
      </c>
      <c r="Z81" s="18">
        <f t="shared" si="8"/>
        <v>90720</v>
      </c>
      <c r="AB81" s="1">
        <v>1</v>
      </c>
      <c r="AC81" s="1">
        <f t="shared" si="9"/>
        <v>600</v>
      </c>
      <c r="AE81" s="18">
        <f t="shared" si="10"/>
        <v>600</v>
      </c>
      <c r="AG81" s="1">
        <v>1</v>
      </c>
      <c r="AH81" s="1">
        <f t="shared" si="11"/>
        <v>300</v>
      </c>
      <c r="AJ81" s="18">
        <f t="shared" si="12"/>
        <v>300</v>
      </c>
      <c r="BF81" s="12">
        <f t="shared" si="1"/>
        <v>86</v>
      </c>
      <c r="BG81" s="12">
        <f t="shared" si="2"/>
        <v>91620</v>
      </c>
      <c r="BH81" s="12">
        <f t="shared" si="3"/>
        <v>0</v>
      </c>
      <c r="BI81" s="12">
        <f t="shared" si="4"/>
        <v>91620</v>
      </c>
    </row>
    <row r="82" spans="1:61">
      <c r="A82" s="142">
        <v>11</v>
      </c>
      <c r="B82" s="135" t="s">
        <v>1898</v>
      </c>
      <c r="M82" s="1">
        <v>0</v>
      </c>
      <c r="N82" s="1">
        <f t="shared" si="5"/>
        <v>0</v>
      </c>
      <c r="P82" s="18">
        <f t="shared" si="6"/>
        <v>0</v>
      </c>
      <c r="W82" s="1">
        <v>85</v>
      </c>
      <c r="X82" s="1">
        <f t="shared" si="13"/>
        <v>91800</v>
      </c>
      <c r="Z82" s="18">
        <f t="shared" si="8"/>
        <v>91800</v>
      </c>
      <c r="AB82" s="1">
        <v>1</v>
      </c>
      <c r="AC82" s="1">
        <f t="shared" si="9"/>
        <v>600</v>
      </c>
      <c r="AE82" s="18">
        <f t="shared" si="10"/>
        <v>600</v>
      </c>
      <c r="AG82" s="1">
        <v>1</v>
      </c>
      <c r="AH82" s="1">
        <f t="shared" si="11"/>
        <v>300</v>
      </c>
      <c r="AJ82" s="18">
        <f t="shared" si="12"/>
        <v>300</v>
      </c>
      <c r="BF82" s="12">
        <f t="shared" si="1"/>
        <v>87</v>
      </c>
      <c r="BG82" s="12">
        <f t="shared" si="2"/>
        <v>92700</v>
      </c>
      <c r="BH82" s="12">
        <f t="shared" si="3"/>
        <v>0</v>
      </c>
      <c r="BI82" s="12">
        <f t="shared" si="4"/>
        <v>92700</v>
      </c>
    </row>
    <row r="83" spans="1:61">
      <c r="A83" s="142">
        <v>12</v>
      </c>
      <c r="B83" s="135" t="s">
        <v>1899</v>
      </c>
      <c r="M83" s="1">
        <v>151</v>
      </c>
      <c r="N83" s="1">
        <f t="shared" si="5"/>
        <v>362400</v>
      </c>
      <c r="P83" s="18">
        <f t="shared" si="6"/>
        <v>362400</v>
      </c>
      <c r="W83" s="1">
        <v>123</v>
      </c>
      <c r="X83" s="1">
        <f t="shared" si="13"/>
        <v>132840</v>
      </c>
      <c r="Z83" s="18">
        <f t="shared" si="8"/>
        <v>132840</v>
      </c>
      <c r="AB83" s="1">
        <v>1</v>
      </c>
      <c r="AC83" s="1">
        <f t="shared" si="9"/>
        <v>600</v>
      </c>
      <c r="AE83" s="18">
        <f t="shared" si="10"/>
        <v>600</v>
      </c>
      <c r="AG83" s="1">
        <v>1</v>
      </c>
      <c r="AH83" s="1">
        <f t="shared" si="11"/>
        <v>300</v>
      </c>
      <c r="AJ83" s="18">
        <f t="shared" si="12"/>
        <v>300</v>
      </c>
      <c r="BF83" s="12">
        <f t="shared" si="1"/>
        <v>276</v>
      </c>
      <c r="BG83" s="12">
        <f t="shared" si="2"/>
        <v>496140</v>
      </c>
      <c r="BH83" s="12">
        <f t="shared" si="3"/>
        <v>0</v>
      </c>
      <c r="BI83" s="12">
        <f t="shared" si="4"/>
        <v>496140</v>
      </c>
    </row>
    <row r="84" spans="1:61">
      <c r="A84" s="142">
        <v>13</v>
      </c>
      <c r="B84" s="135" t="s">
        <v>1900</v>
      </c>
      <c r="M84" s="1">
        <v>0</v>
      </c>
      <c r="N84" s="1">
        <f t="shared" si="5"/>
        <v>0</v>
      </c>
      <c r="P84" s="18">
        <f t="shared" si="6"/>
        <v>0</v>
      </c>
      <c r="X84" s="1">
        <f t="shared" si="13"/>
        <v>0</v>
      </c>
      <c r="Z84" s="18">
        <f t="shared" si="8"/>
        <v>0</v>
      </c>
      <c r="AC84" s="1">
        <f t="shared" si="9"/>
        <v>0</v>
      </c>
      <c r="AE84" s="18">
        <f t="shared" si="10"/>
        <v>0</v>
      </c>
      <c r="AH84" s="1">
        <f t="shared" si="11"/>
        <v>0</v>
      </c>
      <c r="AJ84" s="18">
        <f t="shared" si="12"/>
        <v>0</v>
      </c>
      <c r="BF84" s="12">
        <f t="shared" si="1"/>
        <v>0</v>
      </c>
      <c r="BG84" s="12">
        <f t="shared" si="2"/>
        <v>0</v>
      </c>
      <c r="BH84" s="12">
        <f t="shared" si="3"/>
        <v>0</v>
      </c>
      <c r="BI84" s="12">
        <f t="shared" si="4"/>
        <v>0</v>
      </c>
    </row>
    <row r="85" spans="1:61">
      <c r="A85" s="142">
        <v>14</v>
      </c>
      <c r="B85" s="135" t="s">
        <v>1901</v>
      </c>
      <c r="M85" s="1">
        <v>72</v>
      </c>
      <c r="N85" s="1">
        <f t="shared" si="5"/>
        <v>172800</v>
      </c>
      <c r="P85" s="18">
        <f t="shared" si="6"/>
        <v>172800</v>
      </c>
      <c r="W85" s="1">
        <v>196</v>
      </c>
      <c r="X85" s="1">
        <f t="shared" si="13"/>
        <v>211680</v>
      </c>
      <c r="Z85" s="18">
        <f t="shared" si="8"/>
        <v>211680</v>
      </c>
      <c r="AB85" s="1">
        <v>1</v>
      </c>
      <c r="AC85" s="1">
        <f t="shared" si="9"/>
        <v>600</v>
      </c>
      <c r="AE85" s="18">
        <f t="shared" si="10"/>
        <v>600</v>
      </c>
      <c r="AG85" s="1">
        <v>1</v>
      </c>
      <c r="AH85" s="1">
        <f t="shared" si="11"/>
        <v>300</v>
      </c>
      <c r="AJ85" s="18">
        <f t="shared" si="12"/>
        <v>300</v>
      </c>
      <c r="BF85" s="12">
        <f t="shared" si="1"/>
        <v>270</v>
      </c>
      <c r="BG85" s="12">
        <f t="shared" si="2"/>
        <v>385380</v>
      </c>
      <c r="BH85" s="12">
        <f t="shared" si="3"/>
        <v>0</v>
      </c>
      <c r="BI85" s="12">
        <f t="shared" si="4"/>
        <v>385380</v>
      </c>
    </row>
    <row r="86" spans="1:61">
      <c r="A86" s="142">
        <v>15</v>
      </c>
      <c r="B86" s="135" t="s">
        <v>1902</v>
      </c>
      <c r="M86" s="1">
        <v>0</v>
      </c>
      <c r="N86" s="1">
        <f t="shared" si="5"/>
        <v>0</v>
      </c>
      <c r="P86" s="18">
        <f t="shared" si="6"/>
        <v>0</v>
      </c>
      <c r="W86" s="1">
        <v>106</v>
      </c>
      <c r="X86" s="1">
        <f t="shared" si="13"/>
        <v>114480</v>
      </c>
      <c r="Z86" s="18">
        <f t="shared" si="8"/>
        <v>114480</v>
      </c>
      <c r="AB86" s="1">
        <v>1</v>
      </c>
      <c r="AC86" s="1">
        <f t="shared" si="9"/>
        <v>600</v>
      </c>
      <c r="AE86" s="18">
        <f t="shared" si="10"/>
        <v>600</v>
      </c>
      <c r="AG86" s="1">
        <v>1</v>
      </c>
      <c r="AH86" s="1">
        <f t="shared" si="11"/>
        <v>300</v>
      </c>
      <c r="AJ86" s="18">
        <f t="shared" si="12"/>
        <v>300</v>
      </c>
      <c r="BF86" s="12">
        <f t="shared" si="1"/>
        <v>108</v>
      </c>
      <c r="BG86" s="12">
        <f t="shared" si="2"/>
        <v>115380</v>
      </c>
      <c r="BH86" s="12">
        <f t="shared" si="3"/>
        <v>0</v>
      </c>
      <c r="BI86" s="12">
        <f t="shared" si="4"/>
        <v>115380</v>
      </c>
    </row>
    <row r="87" spans="1:61">
      <c r="A87" s="142">
        <v>16</v>
      </c>
      <c r="B87" s="135" t="s">
        <v>1903</v>
      </c>
      <c r="M87" s="1">
        <v>16</v>
      </c>
      <c r="N87" s="1">
        <f t="shared" si="5"/>
        <v>38400</v>
      </c>
      <c r="P87" s="18">
        <f t="shared" si="6"/>
        <v>38400</v>
      </c>
      <c r="W87" s="1">
        <v>148</v>
      </c>
      <c r="X87" s="1">
        <f t="shared" si="13"/>
        <v>159840</v>
      </c>
      <c r="Z87" s="18">
        <f t="shared" si="8"/>
        <v>159840</v>
      </c>
      <c r="AB87" s="1">
        <v>1</v>
      </c>
      <c r="AC87" s="1">
        <f t="shared" si="9"/>
        <v>600</v>
      </c>
      <c r="AE87" s="18">
        <f t="shared" si="10"/>
        <v>600</v>
      </c>
      <c r="AG87" s="1">
        <v>1</v>
      </c>
      <c r="AH87" s="1">
        <f t="shared" si="11"/>
        <v>300</v>
      </c>
      <c r="AJ87" s="18">
        <f t="shared" si="12"/>
        <v>300</v>
      </c>
      <c r="BF87" s="12">
        <f t="shared" si="1"/>
        <v>166</v>
      </c>
      <c r="BG87" s="12">
        <f t="shared" si="2"/>
        <v>199140</v>
      </c>
      <c r="BH87" s="12">
        <f t="shared" si="3"/>
        <v>0</v>
      </c>
      <c r="BI87" s="12">
        <f t="shared" si="4"/>
        <v>199140</v>
      </c>
    </row>
    <row r="88" spans="1:61">
      <c r="A88" s="142">
        <v>17</v>
      </c>
      <c r="B88" s="135" t="s">
        <v>1904</v>
      </c>
      <c r="M88" s="1">
        <v>3</v>
      </c>
      <c r="N88" s="1">
        <f t="shared" si="5"/>
        <v>7200</v>
      </c>
      <c r="P88" s="18">
        <f t="shared" si="6"/>
        <v>7200</v>
      </c>
      <c r="W88" s="1">
        <v>102</v>
      </c>
      <c r="X88" s="1">
        <f t="shared" si="13"/>
        <v>110160</v>
      </c>
      <c r="Z88" s="18">
        <f t="shared" si="8"/>
        <v>110160</v>
      </c>
      <c r="AB88" s="1">
        <v>1</v>
      </c>
      <c r="AC88" s="1">
        <f t="shared" si="9"/>
        <v>600</v>
      </c>
      <c r="AE88" s="18">
        <f t="shared" si="10"/>
        <v>600</v>
      </c>
      <c r="AG88" s="1">
        <v>1</v>
      </c>
      <c r="AH88" s="1">
        <f t="shared" si="11"/>
        <v>300</v>
      </c>
      <c r="AJ88" s="18">
        <f t="shared" si="12"/>
        <v>300</v>
      </c>
      <c r="BF88" s="12">
        <f t="shared" si="1"/>
        <v>107</v>
      </c>
      <c r="BG88" s="12">
        <f t="shared" si="2"/>
        <v>118260</v>
      </c>
      <c r="BH88" s="12">
        <f t="shared" si="3"/>
        <v>0</v>
      </c>
      <c r="BI88" s="12">
        <f t="shared" si="4"/>
        <v>118260</v>
      </c>
    </row>
    <row r="89" spans="1:61">
      <c r="A89" s="142">
        <v>18</v>
      </c>
      <c r="B89" s="135" t="s">
        <v>1905</v>
      </c>
      <c r="M89" s="1">
        <v>60</v>
      </c>
      <c r="N89" s="1">
        <f t="shared" si="5"/>
        <v>144000</v>
      </c>
      <c r="P89" s="18">
        <f t="shared" si="6"/>
        <v>144000</v>
      </c>
      <c r="W89" s="1">
        <v>118</v>
      </c>
      <c r="X89" s="1">
        <f t="shared" si="13"/>
        <v>127440</v>
      </c>
      <c r="Z89" s="18">
        <f t="shared" si="8"/>
        <v>127440</v>
      </c>
      <c r="AB89" s="1">
        <v>1</v>
      </c>
      <c r="AC89" s="1">
        <f t="shared" si="9"/>
        <v>600</v>
      </c>
      <c r="AE89" s="18">
        <f t="shared" si="10"/>
        <v>600</v>
      </c>
      <c r="AG89" s="1">
        <v>1</v>
      </c>
      <c r="AH89" s="1">
        <f t="shared" si="11"/>
        <v>300</v>
      </c>
      <c r="AJ89" s="18">
        <f t="shared" si="12"/>
        <v>300</v>
      </c>
      <c r="BF89" s="12">
        <f t="shared" si="1"/>
        <v>180</v>
      </c>
      <c r="BG89" s="12">
        <f t="shared" si="2"/>
        <v>272340</v>
      </c>
      <c r="BH89" s="12">
        <f t="shared" si="3"/>
        <v>0</v>
      </c>
      <c r="BI89" s="12">
        <f t="shared" si="4"/>
        <v>272340</v>
      </c>
    </row>
    <row r="90" spans="1:61">
      <c r="A90" s="142">
        <v>19</v>
      </c>
      <c r="B90" s="135" t="s">
        <v>1906</v>
      </c>
      <c r="M90" s="1">
        <v>87</v>
      </c>
      <c r="N90" s="1">
        <f t="shared" si="5"/>
        <v>208800</v>
      </c>
      <c r="P90" s="18">
        <f t="shared" si="6"/>
        <v>208800</v>
      </c>
      <c r="W90" s="1">
        <v>50</v>
      </c>
      <c r="X90" s="1">
        <f t="shared" si="13"/>
        <v>54000</v>
      </c>
      <c r="Z90" s="18">
        <f t="shared" si="8"/>
        <v>54000</v>
      </c>
      <c r="AB90" s="1">
        <v>1</v>
      </c>
      <c r="AC90" s="1">
        <f t="shared" si="9"/>
        <v>600</v>
      </c>
      <c r="AE90" s="18">
        <f t="shared" si="10"/>
        <v>600</v>
      </c>
      <c r="AG90" s="1">
        <v>1</v>
      </c>
      <c r="AH90" s="1">
        <f t="shared" si="11"/>
        <v>300</v>
      </c>
      <c r="AJ90" s="18">
        <f t="shared" si="12"/>
        <v>300</v>
      </c>
      <c r="BF90" s="12">
        <f t="shared" si="1"/>
        <v>139</v>
      </c>
      <c r="BG90" s="12">
        <f t="shared" si="2"/>
        <v>263700</v>
      </c>
      <c r="BH90" s="12">
        <f t="shared" si="3"/>
        <v>0</v>
      </c>
      <c r="BI90" s="12">
        <f t="shared" si="4"/>
        <v>263700</v>
      </c>
    </row>
    <row r="91" spans="1:61">
      <c r="A91" s="142">
        <v>20</v>
      </c>
      <c r="B91" s="135" t="s">
        <v>1907</v>
      </c>
      <c r="M91" s="1">
        <v>17</v>
      </c>
      <c r="N91" s="1">
        <f t="shared" si="5"/>
        <v>40800</v>
      </c>
      <c r="P91" s="18">
        <f t="shared" si="6"/>
        <v>40800</v>
      </c>
      <c r="W91" s="1">
        <v>201</v>
      </c>
      <c r="X91" s="1">
        <f t="shared" si="13"/>
        <v>217080</v>
      </c>
      <c r="Z91" s="18">
        <f t="shared" si="8"/>
        <v>217080</v>
      </c>
      <c r="AB91" s="1">
        <v>1</v>
      </c>
      <c r="AC91" s="1">
        <f t="shared" si="9"/>
        <v>600</v>
      </c>
      <c r="AE91" s="18">
        <f t="shared" si="10"/>
        <v>600</v>
      </c>
      <c r="AG91" s="1">
        <v>1</v>
      </c>
      <c r="AH91" s="1">
        <f t="shared" si="11"/>
        <v>300</v>
      </c>
      <c r="AJ91" s="18">
        <f t="shared" si="12"/>
        <v>300</v>
      </c>
      <c r="BF91" s="12">
        <f t="shared" si="1"/>
        <v>220</v>
      </c>
      <c r="BG91" s="12">
        <f t="shared" si="2"/>
        <v>258780</v>
      </c>
      <c r="BH91" s="12">
        <f t="shared" si="3"/>
        <v>0</v>
      </c>
      <c r="BI91" s="12">
        <f t="shared" si="4"/>
        <v>258780</v>
      </c>
    </row>
    <row r="92" spans="1:61">
      <c r="A92" s="142">
        <v>21</v>
      </c>
      <c r="B92" s="135" t="s">
        <v>1908</v>
      </c>
      <c r="M92" s="1">
        <v>0</v>
      </c>
      <c r="N92" s="1">
        <f t="shared" si="5"/>
        <v>0</v>
      </c>
      <c r="P92" s="18">
        <f t="shared" si="6"/>
        <v>0</v>
      </c>
      <c r="W92" s="1">
        <v>0</v>
      </c>
      <c r="X92" s="1">
        <f t="shared" si="13"/>
        <v>0</v>
      </c>
      <c r="Z92" s="18">
        <f t="shared" si="8"/>
        <v>0</v>
      </c>
      <c r="AC92" s="1">
        <f t="shared" si="9"/>
        <v>0</v>
      </c>
      <c r="AE92" s="18">
        <f t="shared" si="10"/>
        <v>0</v>
      </c>
      <c r="AH92" s="1">
        <f t="shared" si="11"/>
        <v>0</v>
      </c>
      <c r="AJ92" s="18">
        <f t="shared" si="12"/>
        <v>0</v>
      </c>
      <c r="BF92" s="12">
        <f t="shared" si="1"/>
        <v>0</v>
      </c>
      <c r="BG92" s="12">
        <f t="shared" si="2"/>
        <v>0</v>
      </c>
      <c r="BH92" s="12">
        <f t="shared" si="3"/>
        <v>0</v>
      </c>
      <c r="BI92" s="12">
        <f t="shared" si="4"/>
        <v>0</v>
      </c>
    </row>
    <row r="93" spans="1:61">
      <c r="A93" s="142">
        <v>22</v>
      </c>
      <c r="B93" s="135" t="s">
        <v>1909</v>
      </c>
      <c r="M93" s="1">
        <v>0</v>
      </c>
      <c r="N93" s="1">
        <f t="shared" si="5"/>
        <v>0</v>
      </c>
      <c r="P93" s="18">
        <f>N93+O93</f>
        <v>0</v>
      </c>
      <c r="W93" s="1">
        <v>0</v>
      </c>
      <c r="X93" s="1">
        <f t="shared" si="13"/>
        <v>0</v>
      </c>
      <c r="Z93" s="18">
        <f>Y93+X93</f>
        <v>0</v>
      </c>
      <c r="AC93" s="1">
        <f t="shared" si="9"/>
        <v>0</v>
      </c>
      <c r="AE93" s="18">
        <f t="shared" si="10"/>
        <v>0</v>
      </c>
      <c r="AH93" s="1">
        <f t="shared" si="11"/>
        <v>0</v>
      </c>
      <c r="AJ93" s="18">
        <f t="shared" si="12"/>
        <v>0</v>
      </c>
      <c r="BF93" s="12">
        <f t="shared" si="1"/>
        <v>0</v>
      </c>
      <c r="BG93" s="12">
        <f t="shared" si="2"/>
        <v>0</v>
      </c>
      <c r="BH93" s="12">
        <f t="shared" si="3"/>
        <v>0</v>
      </c>
      <c r="BI93" s="12">
        <f t="shared" si="4"/>
        <v>0</v>
      </c>
    </row>
    <row r="94" spans="1:61">
      <c r="A94" s="142">
        <v>23</v>
      </c>
      <c r="B94" s="135" t="s">
        <v>1910</v>
      </c>
      <c r="M94" s="1">
        <v>6</v>
      </c>
      <c r="N94" s="1">
        <f t="shared" si="5"/>
        <v>14400</v>
      </c>
      <c r="P94" s="18">
        <f t="shared" si="6"/>
        <v>14400</v>
      </c>
      <c r="W94" s="1">
        <v>282</v>
      </c>
      <c r="X94" s="1">
        <f t="shared" si="13"/>
        <v>304560</v>
      </c>
      <c r="Z94" s="18">
        <f t="shared" si="8"/>
        <v>304560</v>
      </c>
      <c r="AB94" s="1">
        <v>1</v>
      </c>
      <c r="AC94" s="1">
        <f>AB94*600</f>
        <v>600</v>
      </c>
      <c r="AE94" s="18">
        <f t="shared" si="10"/>
        <v>600</v>
      </c>
      <c r="AG94" s="1">
        <v>1</v>
      </c>
      <c r="AH94" s="1">
        <f t="shared" si="11"/>
        <v>300</v>
      </c>
      <c r="AJ94" s="18">
        <f>AH94+AI94</f>
        <v>300</v>
      </c>
      <c r="BF94" s="12">
        <f t="shared" si="1"/>
        <v>290</v>
      </c>
      <c r="BG94" s="12">
        <f t="shared" si="2"/>
        <v>319860</v>
      </c>
      <c r="BH94" s="12">
        <f t="shared" si="3"/>
        <v>0</v>
      </c>
      <c r="BI94" s="12">
        <f t="shared" si="4"/>
        <v>319860</v>
      </c>
    </row>
    <row r="95" spans="1:61">
      <c r="A95" s="142">
        <v>24</v>
      </c>
      <c r="B95" s="135" t="s">
        <v>1911</v>
      </c>
      <c r="M95" s="1">
        <v>0</v>
      </c>
      <c r="N95" s="1">
        <f t="shared" si="5"/>
        <v>0</v>
      </c>
      <c r="P95" s="18">
        <f t="shared" si="6"/>
        <v>0</v>
      </c>
      <c r="X95" s="1">
        <f t="shared" si="13"/>
        <v>0</v>
      </c>
      <c r="Z95" s="18">
        <f t="shared" si="8"/>
        <v>0</v>
      </c>
      <c r="AC95" s="1">
        <f t="shared" si="9"/>
        <v>0</v>
      </c>
      <c r="AE95" s="18">
        <f t="shared" si="10"/>
        <v>0</v>
      </c>
      <c r="AH95" s="1">
        <f t="shared" si="11"/>
        <v>0</v>
      </c>
      <c r="AJ95" s="18">
        <f t="shared" si="12"/>
        <v>0</v>
      </c>
      <c r="BF95" s="12">
        <f t="shared" si="1"/>
        <v>0</v>
      </c>
      <c r="BG95" s="12">
        <f t="shared" si="2"/>
        <v>0</v>
      </c>
      <c r="BH95" s="12">
        <f t="shared" si="3"/>
        <v>0</v>
      </c>
      <c r="BI95" s="12">
        <f t="shared" si="4"/>
        <v>0</v>
      </c>
    </row>
    <row r="96" spans="1:61">
      <c r="A96" s="142">
        <v>25</v>
      </c>
      <c r="B96" s="135" t="s">
        <v>1912</v>
      </c>
      <c r="M96" s="1">
        <v>4</v>
      </c>
      <c r="N96" s="1">
        <f t="shared" si="5"/>
        <v>9600</v>
      </c>
      <c r="P96" s="18">
        <f t="shared" si="6"/>
        <v>9600</v>
      </c>
      <c r="W96" s="1">
        <v>127</v>
      </c>
      <c r="X96" s="1">
        <f t="shared" si="13"/>
        <v>137160</v>
      </c>
      <c r="Z96" s="18">
        <f>Y96+X96</f>
        <v>137160</v>
      </c>
      <c r="AB96" s="1">
        <v>1</v>
      </c>
      <c r="AC96" s="1">
        <f t="shared" si="9"/>
        <v>600</v>
      </c>
      <c r="AE96" s="18">
        <f t="shared" si="10"/>
        <v>600</v>
      </c>
      <c r="AG96" s="1">
        <v>1</v>
      </c>
      <c r="AH96" s="1">
        <f t="shared" si="11"/>
        <v>300</v>
      </c>
      <c r="AJ96" s="18">
        <f t="shared" si="12"/>
        <v>300</v>
      </c>
      <c r="BF96" s="12">
        <f t="shared" si="1"/>
        <v>133</v>
      </c>
      <c r="BG96" s="12">
        <f t="shared" si="2"/>
        <v>147660</v>
      </c>
      <c r="BH96" s="12">
        <f t="shared" si="3"/>
        <v>0</v>
      </c>
      <c r="BI96" s="12">
        <f t="shared" si="4"/>
        <v>147660</v>
      </c>
    </row>
    <row r="97" spans="1:61">
      <c r="A97" s="142">
        <v>26</v>
      </c>
      <c r="B97" s="135" t="s">
        <v>1913</v>
      </c>
      <c r="M97" s="1">
        <v>0</v>
      </c>
      <c r="N97" s="1">
        <f>M97*12*200</f>
        <v>0</v>
      </c>
      <c r="P97" s="18">
        <f t="shared" si="6"/>
        <v>0</v>
      </c>
      <c r="AQ97" s="1">
        <v>20</v>
      </c>
      <c r="AR97" s="1">
        <v>60000</v>
      </c>
      <c r="AS97" s="1">
        <v>0</v>
      </c>
      <c r="AT97" s="1">
        <f>AR97+AS97</f>
        <v>60000</v>
      </c>
      <c r="BF97" s="12">
        <f t="shared" si="1"/>
        <v>20</v>
      </c>
      <c r="BG97" s="12">
        <f t="shared" si="2"/>
        <v>60000</v>
      </c>
      <c r="BH97" s="12">
        <f t="shared" si="3"/>
        <v>0</v>
      </c>
      <c r="BI97" s="12">
        <f t="shared" si="4"/>
        <v>60000</v>
      </c>
    </row>
    <row r="98" spans="1:61">
      <c r="A98" s="142">
        <v>27</v>
      </c>
      <c r="B98" s="135" t="s">
        <v>1914</v>
      </c>
      <c r="M98" s="1">
        <v>0</v>
      </c>
      <c r="N98" s="1">
        <f t="shared" si="5"/>
        <v>0</v>
      </c>
      <c r="P98" s="18">
        <f t="shared" si="6"/>
        <v>0</v>
      </c>
      <c r="BF98" s="12">
        <f t="shared" si="1"/>
        <v>0</v>
      </c>
      <c r="BG98" s="12">
        <f t="shared" si="2"/>
        <v>0</v>
      </c>
      <c r="BH98" s="12">
        <f t="shared" si="3"/>
        <v>0</v>
      </c>
      <c r="BI98" s="12">
        <f t="shared" si="4"/>
        <v>0</v>
      </c>
    </row>
    <row r="99" spans="1:61">
      <c r="A99" s="142">
        <v>28</v>
      </c>
      <c r="B99" s="135" t="s">
        <v>1915</v>
      </c>
      <c r="M99" s="1">
        <v>0</v>
      </c>
      <c r="N99" s="1">
        <f t="shared" si="5"/>
        <v>0</v>
      </c>
      <c r="P99" s="18">
        <f t="shared" si="6"/>
        <v>0</v>
      </c>
      <c r="BF99" s="12">
        <f t="shared" si="1"/>
        <v>0</v>
      </c>
      <c r="BG99" s="12">
        <f t="shared" si="2"/>
        <v>0</v>
      </c>
      <c r="BH99" s="12">
        <f t="shared" si="3"/>
        <v>0</v>
      </c>
      <c r="BI99" s="12">
        <f t="shared" si="4"/>
        <v>0</v>
      </c>
    </row>
    <row r="100" spans="1:61">
      <c r="A100" s="142">
        <v>29</v>
      </c>
      <c r="B100" s="135" t="s">
        <v>1916</v>
      </c>
      <c r="M100" s="1">
        <v>88</v>
      </c>
      <c r="N100" s="1">
        <f t="shared" si="5"/>
        <v>211200</v>
      </c>
      <c r="O100" s="1">
        <v>0</v>
      </c>
      <c r="P100" s="18">
        <f t="shared" si="6"/>
        <v>211200</v>
      </c>
      <c r="R100" s="1">
        <v>48</v>
      </c>
      <c r="S100" s="1">
        <v>259200</v>
      </c>
      <c r="T100" s="1">
        <v>0</v>
      </c>
      <c r="U100" s="1">
        <v>259200</v>
      </c>
      <c r="W100" s="1">
        <v>0</v>
      </c>
      <c r="X100" s="1">
        <v>0</v>
      </c>
      <c r="Y100" s="1">
        <v>0</v>
      </c>
      <c r="Z100" s="1">
        <f>X100+Y100</f>
        <v>0</v>
      </c>
      <c r="AB100" s="1">
        <v>0</v>
      </c>
      <c r="AC100" s="1">
        <f>225000-12000</f>
        <v>213000</v>
      </c>
      <c r="AD100" s="1">
        <v>0</v>
      </c>
      <c r="AE100" s="1">
        <v>213000</v>
      </c>
      <c r="AG100" s="1">
        <v>43</v>
      </c>
      <c r="AH100" s="1">
        <f>68900-6000</f>
        <v>62900</v>
      </c>
      <c r="AI100" s="1">
        <v>0</v>
      </c>
      <c r="AJ100" s="1">
        <f>AH100+AI100</f>
        <v>62900</v>
      </c>
      <c r="AQ100" s="1">
        <v>0</v>
      </c>
      <c r="AR100" s="1">
        <v>0</v>
      </c>
      <c r="AS100" s="1">
        <v>0</v>
      </c>
      <c r="AT100" s="1">
        <f>AS100+AR100</f>
        <v>0</v>
      </c>
      <c r="AV100" s="1">
        <v>0</v>
      </c>
      <c r="AW100" s="1">
        <v>0</v>
      </c>
      <c r="AX100" s="1">
        <v>0</v>
      </c>
      <c r="AY100" s="1">
        <f>AW100+AX100</f>
        <v>0</v>
      </c>
      <c r="BF100" s="12">
        <f t="shared" si="1"/>
        <v>179</v>
      </c>
      <c r="BG100" s="12">
        <f t="shared" si="2"/>
        <v>746300</v>
      </c>
      <c r="BH100" s="12">
        <f t="shared" si="3"/>
        <v>0</v>
      </c>
      <c r="BI100" s="12">
        <f t="shared" si="4"/>
        <v>746300</v>
      </c>
    </row>
    <row r="101" spans="1:61">
      <c r="A101" s="142">
        <v>31</v>
      </c>
      <c r="B101" s="135" t="s">
        <v>1917</v>
      </c>
      <c r="N101" s="1">
        <f t="shared" si="5"/>
        <v>0</v>
      </c>
      <c r="BF101" s="12">
        <f t="shared" si="1"/>
        <v>0</v>
      </c>
      <c r="BG101" s="12">
        <f t="shared" si="2"/>
        <v>0</v>
      </c>
      <c r="BH101" s="12">
        <f t="shared" si="3"/>
        <v>0</v>
      </c>
      <c r="BI101" s="12">
        <f t="shared" si="4"/>
        <v>0</v>
      </c>
    </row>
    <row r="102" spans="1:61">
      <c r="A102" s="142">
        <v>31</v>
      </c>
      <c r="B102" s="135" t="s">
        <v>1918</v>
      </c>
      <c r="N102" s="1">
        <f t="shared" si="5"/>
        <v>0</v>
      </c>
      <c r="BF102" s="12">
        <f t="shared" si="1"/>
        <v>0</v>
      </c>
      <c r="BG102" s="12">
        <f t="shared" si="2"/>
        <v>0</v>
      </c>
      <c r="BH102" s="12">
        <f t="shared" si="3"/>
        <v>0</v>
      </c>
      <c r="BI102" s="12">
        <f t="shared" si="4"/>
        <v>0</v>
      </c>
    </row>
    <row r="103" spans="1:61" s="155" customFormat="1">
      <c r="A103" s="143">
        <v>32</v>
      </c>
      <c r="B103" s="137" t="s">
        <v>52</v>
      </c>
      <c r="C103" s="137">
        <f>SUM(C72:C102)</f>
        <v>0</v>
      </c>
      <c r="D103" s="137">
        <f>SUM(D72:D102)</f>
        <v>0</v>
      </c>
      <c r="E103" s="137">
        <f>SUM(E72:E102)</f>
        <v>0</v>
      </c>
      <c r="F103" s="137">
        <f>SUM(F72:F102)</f>
        <v>0</v>
      </c>
      <c r="H103" s="137">
        <f>SUM(H72:H102)</f>
        <v>0</v>
      </c>
      <c r="I103" s="137">
        <f>SUM(I72:I102)</f>
        <v>0</v>
      </c>
      <c r="J103" s="137">
        <f>SUM(J72:J102)</f>
        <v>0</v>
      </c>
      <c r="K103" s="137">
        <f>SUM(K72:K102)</f>
        <v>0</v>
      </c>
      <c r="M103" s="137">
        <f>SUM(M72:M102)</f>
        <v>935</v>
      </c>
      <c r="N103" s="137">
        <f>SUM(N72:N102)</f>
        <v>2244000</v>
      </c>
      <c r="O103" s="137">
        <f>SUM(O72:O102)</f>
        <v>0</v>
      </c>
      <c r="P103" s="137">
        <f>SUM(P72:P102)</f>
        <v>2244000</v>
      </c>
      <c r="R103" s="137">
        <f>SUM(R72:R102)</f>
        <v>48</v>
      </c>
      <c r="S103" s="137">
        <f>SUM(S72:S102)</f>
        <v>259200</v>
      </c>
      <c r="T103" s="137">
        <f>SUM(T72:T102)</f>
        <v>0</v>
      </c>
      <c r="U103" s="137">
        <f>SUM(U72:U102)</f>
        <v>259200</v>
      </c>
      <c r="W103" s="137">
        <f>SUM(W72:W102)</f>
        <v>2999</v>
      </c>
      <c r="X103" s="137">
        <f>SUM(X72:X102)</f>
        <v>2142000</v>
      </c>
      <c r="Y103" s="137">
        <f>SUM(Y72:Y102)</f>
        <v>0</v>
      </c>
      <c r="Z103" s="137">
        <f>SUM(Z72:Z102)</f>
        <v>2142000</v>
      </c>
      <c r="AB103" s="137">
        <f>SUM(AB72:AB102)</f>
        <v>20</v>
      </c>
      <c r="AC103" s="137">
        <f>SUM(AC72:AC102)</f>
        <v>225000</v>
      </c>
      <c r="AD103" s="137">
        <f>SUM(AD72:AD102)</f>
        <v>0</v>
      </c>
      <c r="AE103" s="137">
        <f>SUM(AE72:AE102)</f>
        <v>225000</v>
      </c>
      <c r="AG103" s="137">
        <f>SUM(AG72:AG102)</f>
        <v>63</v>
      </c>
      <c r="AH103" s="137">
        <f>SUM(AH72:AH102)</f>
        <v>68900</v>
      </c>
      <c r="AI103" s="137">
        <f>SUM(AI72:AI102)</f>
        <v>0</v>
      </c>
      <c r="AJ103" s="137">
        <f>SUM(AJ72:AJ102)</f>
        <v>68900</v>
      </c>
      <c r="AL103" s="137">
        <f>SUM(AL72:AL102)</f>
        <v>0</v>
      </c>
      <c r="AM103" s="137">
        <f>SUM(AM72:AM102)</f>
        <v>0</v>
      </c>
      <c r="AN103" s="137">
        <f>SUM(AN72:AN102)</f>
        <v>0</v>
      </c>
      <c r="AO103" s="137">
        <f>SUM(AO72:AO102)</f>
        <v>0</v>
      </c>
      <c r="AQ103" s="137">
        <f>SUM(AQ72:AQ102)</f>
        <v>20</v>
      </c>
      <c r="AR103" s="137">
        <f>SUM(AR72:AR102)</f>
        <v>60000</v>
      </c>
      <c r="AS103" s="137">
        <f>SUM(AS72:AS102)</f>
        <v>0</v>
      </c>
      <c r="AT103" s="137">
        <f>SUM(AT72:AT102)</f>
        <v>60000</v>
      </c>
      <c r="AV103" s="137">
        <f>SUM(AV72:AV102)</f>
        <v>0</v>
      </c>
      <c r="AW103" s="137">
        <f>SUM(AW72:AW102)</f>
        <v>0</v>
      </c>
      <c r="AX103" s="137">
        <f>SUM(AX72:AX102)</f>
        <v>0</v>
      </c>
      <c r="AY103" s="137">
        <f>SUM(AY72:AY102)</f>
        <v>0</v>
      </c>
      <c r="BA103" s="137">
        <f>SUM(BA72:BA102)</f>
        <v>0</v>
      </c>
      <c r="BB103" s="137">
        <f>SUM(BB72:BB102)</f>
        <v>0</v>
      </c>
      <c r="BC103" s="137">
        <f>SUM(BC72:BC102)</f>
        <v>0</v>
      </c>
      <c r="BD103" s="137">
        <f>SUM(BD72:BD102)</f>
        <v>0</v>
      </c>
      <c r="BF103" s="137">
        <f>SUM(BF72:BF102)</f>
        <v>4085</v>
      </c>
      <c r="BG103" s="137">
        <f>SUM(BG72:BG102)</f>
        <v>4999100</v>
      </c>
      <c r="BH103" s="137">
        <f>SUM(BH72:BH102)</f>
        <v>0</v>
      </c>
      <c r="BI103" s="137">
        <f>SUM(BI72:BI102)</f>
        <v>4999100</v>
      </c>
    </row>
    <row r="104" spans="1:61" s="154" customFormat="1">
      <c r="A104" s="144">
        <v>33</v>
      </c>
      <c r="B104" s="145" t="s">
        <v>1919</v>
      </c>
      <c r="C104" s="138">
        <v>0</v>
      </c>
      <c r="D104" s="138">
        <f>D105-D103</f>
        <v>442800</v>
      </c>
      <c r="E104" s="138">
        <f>E105-E103</f>
        <v>0</v>
      </c>
      <c r="F104" s="138">
        <f>F105-F103</f>
        <v>442800</v>
      </c>
      <c r="H104" s="138">
        <v>0</v>
      </c>
      <c r="I104" s="138">
        <f>I105-I103</f>
        <v>73632</v>
      </c>
      <c r="J104" s="138">
        <f>J105-J103</f>
        <v>0</v>
      </c>
      <c r="K104" s="138">
        <f>K105-K103</f>
        <v>73632</v>
      </c>
      <c r="M104" s="138">
        <v>0</v>
      </c>
      <c r="N104" s="138">
        <f>N105-N103</f>
        <v>0</v>
      </c>
      <c r="O104" s="138">
        <f>O105-O103</f>
        <v>0</v>
      </c>
      <c r="P104" s="138">
        <f>P105-P103</f>
        <v>0</v>
      </c>
      <c r="R104" s="138">
        <v>0</v>
      </c>
      <c r="S104" s="138">
        <f>S105-S103</f>
        <v>0</v>
      </c>
      <c r="T104" s="138">
        <f>T105-T103</f>
        <v>0</v>
      </c>
      <c r="U104" s="138">
        <f>U105-U103</f>
        <v>0</v>
      </c>
      <c r="W104" s="138">
        <v>0</v>
      </c>
      <c r="X104" s="138">
        <v>0</v>
      </c>
      <c r="Y104" s="138">
        <f>Y105-Y103</f>
        <v>0</v>
      </c>
      <c r="Z104" s="138">
        <v>0</v>
      </c>
      <c r="AB104" s="138">
        <v>0</v>
      </c>
      <c r="AC104" s="138">
        <f>AC105-AC103</f>
        <v>0</v>
      </c>
      <c r="AD104" s="138">
        <f>AD105-AD103</f>
        <v>0</v>
      </c>
      <c r="AE104" s="138">
        <f>AE105-AE103</f>
        <v>0</v>
      </c>
      <c r="AG104" s="138">
        <v>0</v>
      </c>
      <c r="AH104" s="138">
        <f>AH105-AH103</f>
        <v>0</v>
      </c>
      <c r="AI104" s="138">
        <f>AI105-AI103</f>
        <v>0</v>
      </c>
      <c r="AJ104" s="138">
        <f>AJ105-AJ103</f>
        <v>0</v>
      </c>
      <c r="AL104" s="138">
        <v>0</v>
      </c>
      <c r="AM104" s="138">
        <f>AM105-AM103</f>
        <v>0</v>
      </c>
      <c r="AN104" s="138">
        <f>AN105-AN103</f>
        <v>0</v>
      </c>
      <c r="AO104" s="138">
        <f>AO105-AO103</f>
        <v>0</v>
      </c>
      <c r="AQ104" s="138">
        <v>0</v>
      </c>
      <c r="AR104" s="138">
        <f>AR105-AR103</f>
        <v>0</v>
      </c>
      <c r="AS104" s="138">
        <f>AS105-AS103</f>
        <v>0</v>
      </c>
      <c r="AT104" s="138">
        <f>AT105-AT103</f>
        <v>0</v>
      </c>
      <c r="AV104" s="138">
        <v>0</v>
      </c>
      <c r="AW104" s="138">
        <f>AW105-AW103</f>
        <v>10869</v>
      </c>
      <c r="AX104" s="138">
        <f>AX105-AX103</f>
        <v>0</v>
      </c>
      <c r="AY104" s="138">
        <f>AY105-AY103</f>
        <v>10869</v>
      </c>
      <c r="BA104" s="138">
        <v>0</v>
      </c>
      <c r="BB104" s="138">
        <f>BB105-BB103</f>
        <v>2389200</v>
      </c>
      <c r="BC104" s="138">
        <f>BC105-BC103</f>
        <v>0</v>
      </c>
      <c r="BD104" s="138">
        <f>BD105-BD103</f>
        <v>2389200</v>
      </c>
      <c r="BF104" s="138">
        <v>0</v>
      </c>
      <c r="BG104" s="138">
        <f>BG105-BG103</f>
        <v>4013421</v>
      </c>
      <c r="BH104" s="138">
        <f>BH105-BH103</f>
        <v>0</v>
      </c>
      <c r="BI104" s="138">
        <f>BI105-BI103</f>
        <v>4013421</v>
      </c>
    </row>
    <row r="105" spans="1:61" s="156" customFormat="1">
      <c r="A105" s="146">
        <v>34</v>
      </c>
      <c r="B105" s="147" t="s">
        <v>54</v>
      </c>
      <c r="C105" s="157">
        <f>C37</f>
        <v>483</v>
      </c>
      <c r="D105" s="157">
        <f>D37</f>
        <v>442800</v>
      </c>
      <c r="E105" s="157">
        <f>E37</f>
        <v>0</v>
      </c>
      <c r="F105" s="157">
        <f>F37</f>
        <v>442800</v>
      </c>
      <c r="H105" s="157">
        <f>H37</f>
        <v>26</v>
      </c>
      <c r="I105" s="157">
        <f>I37</f>
        <v>73632</v>
      </c>
      <c r="J105" s="157">
        <f>J37</f>
        <v>0</v>
      </c>
      <c r="K105" s="157">
        <f>K37</f>
        <v>73632</v>
      </c>
      <c r="M105" s="157">
        <f>M37</f>
        <v>935</v>
      </c>
      <c r="N105" s="157">
        <f>N37</f>
        <v>2244000</v>
      </c>
      <c r="O105" s="157">
        <f>O37</f>
        <v>0</v>
      </c>
      <c r="P105" s="157">
        <f>P37</f>
        <v>2244000</v>
      </c>
      <c r="R105" s="157">
        <f>R37</f>
        <v>48</v>
      </c>
      <c r="S105" s="157">
        <f>S37</f>
        <v>259200</v>
      </c>
      <c r="T105" s="157">
        <f>T37</f>
        <v>0</v>
      </c>
      <c r="U105" s="157">
        <f>U37</f>
        <v>259200</v>
      </c>
      <c r="W105" s="157">
        <f>W37</f>
        <v>2999</v>
      </c>
      <c r="X105" s="157">
        <f>X37</f>
        <v>3238920</v>
      </c>
      <c r="Y105" s="157">
        <f>Y37</f>
        <v>0</v>
      </c>
      <c r="Z105" s="157">
        <f>Z37</f>
        <v>3238920</v>
      </c>
      <c r="AB105" s="157">
        <f>AB37</f>
        <v>20</v>
      </c>
      <c r="AC105" s="157">
        <f>AC37</f>
        <v>225000</v>
      </c>
      <c r="AD105" s="157">
        <f>AD37</f>
        <v>0</v>
      </c>
      <c r="AE105" s="157">
        <f>AE37</f>
        <v>225000</v>
      </c>
      <c r="AG105" s="157">
        <f>AG37</f>
        <v>63</v>
      </c>
      <c r="AH105" s="157">
        <f>AH37</f>
        <v>68900</v>
      </c>
      <c r="AI105" s="157">
        <f>AI37</f>
        <v>0</v>
      </c>
      <c r="AJ105" s="157">
        <f>AJ37</f>
        <v>68900</v>
      </c>
      <c r="AL105" s="157">
        <f>AL37</f>
        <v>0</v>
      </c>
      <c r="AM105" s="157">
        <f>AM37</f>
        <v>0</v>
      </c>
      <c r="AN105" s="157">
        <f>AN37</f>
        <v>0</v>
      </c>
      <c r="AO105" s="157">
        <f>AO37</f>
        <v>0</v>
      </c>
      <c r="AQ105" s="157">
        <f>AQ37</f>
        <v>20</v>
      </c>
      <c r="AR105" s="157">
        <f>AR37</f>
        <v>60000</v>
      </c>
      <c r="AS105" s="157">
        <f>AS37</f>
        <v>0</v>
      </c>
      <c r="AT105" s="157">
        <f>AT37</f>
        <v>60000</v>
      </c>
      <c r="AV105" s="157">
        <f>AV37</f>
        <v>1</v>
      </c>
      <c r="AW105" s="157">
        <f>AW37</f>
        <v>10869</v>
      </c>
      <c r="AX105" s="157">
        <f>AX37</f>
        <v>0</v>
      </c>
      <c r="AY105" s="157">
        <f>AY37</f>
        <v>10869</v>
      </c>
      <c r="BA105" s="157">
        <f>BA37</f>
        <v>3982</v>
      </c>
      <c r="BB105" s="157">
        <f>BB37</f>
        <v>2389200</v>
      </c>
      <c r="BC105" s="157">
        <f>BC37</f>
        <v>0</v>
      </c>
      <c r="BD105" s="157">
        <f>BD37</f>
        <v>2389200</v>
      </c>
      <c r="BF105" s="157">
        <f>BF37</f>
        <v>8577</v>
      </c>
      <c r="BG105" s="157">
        <f>BG37</f>
        <v>9012521</v>
      </c>
      <c r="BH105" s="157">
        <f>BH37</f>
        <v>0</v>
      </c>
      <c r="BI105" s="157">
        <f>BI37</f>
        <v>9012521</v>
      </c>
    </row>
  </sheetData>
  <mergeCells count="49">
    <mergeCell ref="BB2:BE2"/>
    <mergeCell ref="AG1:AK1"/>
    <mergeCell ref="AL1:AP1"/>
    <mergeCell ref="AQ1:AU1"/>
    <mergeCell ref="AV1:AZ1"/>
    <mergeCell ref="BA1:BE1"/>
    <mergeCell ref="AR2:AU2"/>
    <mergeCell ref="AW2:AZ2"/>
    <mergeCell ref="AR3:AU3"/>
    <mergeCell ref="AW3:AZ3"/>
    <mergeCell ref="BB3:BE3"/>
    <mergeCell ref="AC3:AF3"/>
    <mergeCell ref="A1:G1"/>
    <mergeCell ref="H1:L1"/>
    <mergeCell ref="M1:Q1"/>
    <mergeCell ref="R1:V1"/>
    <mergeCell ref="W1:AA1"/>
    <mergeCell ref="AB1:AF1"/>
    <mergeCell ref="D3:G3"/>
    <mergeCell ref="I3:L3"/>
    <mergeCell ref="N3:Q3"/>
    <mergeCell ref="S3:V3"/>
    <mergeCell ref="X3:AA3"/>
    <mergeCell ref="I2:L2"/>
    <mergeCell ref="BF1:BJ4"/>
    <mergeCell ref="A3:B4"/>
    <mergeCell ref="A69:B69"/>
    <mergeCell ref="A70:B70"/>
    <mergeCell ref="AH4:AK4"/>
    <mergeCell ref="AM4:AP4"/>
    <mergeCell ref="AR4:AU4"/>
    <mergeCell ref="AW4:AZ4"/>
    <mergeCell ref="BB4:BE4"/>
    <mergeCell ref="D4:G4"/>
    <mergeCell ref="I4:L4"/>
    <mergeCell ref="N4:Q4"/>
    <mergeCell ref="S4:V4"/>
    <mergeCell ref="X4:AA4"/>
    <mergeCell ref="AC4:AF4"/>
    <mergeCell ref="AH3:AK3"/>
    <mergeCell ref="AC2:AF2"/>
    <mergeCell ref="AH2:AK2"/>
    <mergeCell ref="AM2:AP2"/>
    <mergeCell ref="D2:G2"/>
    <mergeCell ref="A71:B71"/>
    <mergeCell ref="AM3:AP3"/>
    <mergeCell ref="N2:Q2"/>
    <mergeCell ref="S2:V2"/>
    <mergeCell ref="X2:AA2"/>
  </mergeCells>
  <printOptions gridLines="1"/>
  <pageMargins left="1" right="0.28999999999999998" top="0.89" bottom="0" header="0.88" footer="0.16"/>
  <pageSetup paperSize="9" scale="65" orientation="portrait" horizontalDpi="4294967292" verticalDpi="0" r:id="rId1"/>
  <headerFooter>
    <oddFooter>&amp;RExecutive Director</oddFooter>
  </headerFooter>
</worksheet>
</file>

<file path=xl/worksheets/sheet16.xml><?xml version="1.0" encoding="utf-8"?>
<worksheet xmlns="http://schemas.openxmlformats.org/spreadsheetml/2006/main" xmlns:r="http://schemas.openxmlformats.org/officeDocument/2006/relationships">
  <dimension ref="A1:BL105"/>
  <sheetViews>
    <sheetView view="pageBreakPreview" zoomScale="60" zoomScaleNormal="80" workbookViewId="0">
      <pane xSplit="2" ySplit="71" topLeftCell="M72" activePane="bottomRight" state="frozen"/>
      <selection pane="topRight" activeCell="C1" sqref="C1"/>
      <selection pane="bottomLeft" activeCell="A72" sqref="A72"/>
      <selection pane="bottomRight" activeCell="AV2" sqref="AV1:BE1048576"/>
    </sheetView>
  </sheetViews>
  <sheetFormatPr defaultRowHeight="15.75"/>
  <cols>
    <col min="1" max="1" width="9.7109375" style="18" customWidth="1"/>
    <col min="2" max="2" width="29.42578125" style="18" customWidth="1"/>
    <col min="3" max="6" width="16.7109375" style="18" hidden="1" customWidth="1"/>
    <col min="7" max="12" width="16.7109375" style="1" hidden="1" customWidth="1"/>
    <col min="13" max="22" width="16.7109375" style="1" customWidth="1"/>
    <col min="23" max="32" width="16.7109375" style="1" hidden="1" customWidth="1"/>
    <col min="33" max="37" width="16.7109375" style="1" customWidth="1"/>
    <col min="38" max="42" width="16.7109375" style="1" hidden="1" customWidth="1"/>
    <col min="43" max="47" width="16.7109375" style="1" customWidth="1"/>
    <col min="48" max="57" width="16.7109375" style="1" hidden="1" customWidth="1"/>
    <col min="58" max="61" width="16.7109375" style="1" customWidth="1"/>
    <col min="62" max="62" width="9.5703125" style="1" hidden="1" customWidth="1"/>
    <col min="63" max="63" width="15.5703125" style="1" customWidth="1"/>
    <col min="64" max="16384" width="9.140625" style="1"/>
  </cols>
  <sheetData>
    <row r="1" spans="1:62" ht="22.5" customHeight="1">
      <c r="A1" s="188" t="s">
        <v>66</v>
      </c>
      <c r="B1" s="188"/>
      <c r="C1" s="188"/>
      <c r="D1" s="188"/>
      <c r="E1" s="188"/>
      <c r="F1" s="188"/>
      <c r="G1" s="188"/>
      <c r="H1" s="188" t="s">
        <v>66</v>
      </c>
      <c r="I1" s="188"/>
      <c r="J1" s="188"/>
      <c r="K1" s="188"/>
      <c r="L1" s="188"/>
      <c r="M1" s="188" t="s">
        <v>66</v>
      </c>
      <c r="N1" s="188"/>
      <c r="O1" s="188"/>
      <c r="P1" s="188"/>
      <c r="Q1" s="188"/>
      <c r="R1" s="188" t="s">
        <v>66</v>
      </c>
      <c r="S1" s="188"/>
      <c r="T1" s="188"/>
      <c r="U1" s="188"/>
      <c r="V1" s="188"/>
      <c r="W1" s="188" t="s">
        <v>66</v>
      </c>
      <c r="X1" s="188"/>
      <c r="Y1" s="188"/>
      <c r="Z1" s="188"/>
      <c r="AA1" s="188"/>
      <c r="AB1" s="188" t="s">
        <v>66</v>
      </c>
      <c r="AC1" s="188"/>
      <c r="AD1" s="188"/>
      <c r="AE1" s="188"/>
      <c r="AF1" s="188"/>
      <c r="AG1" s="188" t="s">
        <v>66</v>
      </c>
      <c r="AH1" s="188"/>
      <c r="AI1" s="188"/>
      <c r="AJ1" s="188"/>
      <c r="AK1" s="188"/>
      <c r="AL1" s="188" t="s">
        <v>66</v>
      </c>
      <c r="AM1" s="188"/>
      <c r="AN1" s="188"/>
      <c r="AO1" s="188"/>
      <c r="AP1" s="188"/>
      <c r="AQ1" s="188" t="s">
        <v>66</v>
      </c>
      <c r="AR1" s="188"/>
      <c r="AS1" s="188"/>
      <c r="AT1" s="188"/>
      <c r="AU1" s="188"/>
      <c r="AV1" s="188" t="s">
        <v>66</v>
      </c>
      <c r="AW1" s="188"/>
      <c r="AX1" s="188"/>
      <c r="AY1" s="188"/>
      <c r="AZ1" s="188"/>
      <c r="BA1" s="188" t="s">
        <v>66</v>
      </c>
      <c r="BB1" s="188"/>
      <c r="BC1" s="188"/>
      <c r="BD1" s="188"/>
      <c r="BE1" s="188"/>
      <c r="BF1" s="292" t="s">
        <v>97</v>
      </c>
      <c r="BG1" s="293"/>
      <c r="BH1" s="293"/>
      <c r="BI1" s="293"/>
      <c r="BJ1" s="294"/>
    </row>
    <row r="2" spans="1:62" ht="43.5" customHeight="1">
      <c r="A2" s="60"/>
      <c r="B2" s="61"/>
      <c r="C2" s="65" t="s">
        <v>426</v>
      </c>
      <c r="D2" s="241" t="s">
        <v>1525</v>
      </c>
      <c r="E2" s="242"/>
      <c r="F2" s="242"/>
      <c r="G2" s="243"/>
      <c r="H2" s="65" t="s">
        <v>426</v>
      </c>
      <c r="I2" s="31"/>
      <c r="J2" s="32"/>
      <c r="K2" s="32"/>
      <c r="L2" s="33"/>
      <c r="M2" s="65" t="s">
        <v>426</v>
      </c>
      <c r="N2" s="198" t="s">
        <v>1582</v>
      </c>
      <c r="O2" s="199"/>
      <c r="P2" s="199"/>
      <c r="Q2" s="200"/>
      <c r="R2" s="65" t="s">
        <v>426</v>
      </c>
      <c r="S2" s="241" t="s">
        <v>1585</v>
      </c>
      <c r="T2" s="242"/>
      <c r="U2" s="242"/>
      <c r="V2" s="243"/>
      <c r="W2" s="65" t="s">
        <v>426</v>
      </c>
      <c r="X2" s="253" t="s">
        <v>1693</v>
      </c>
      <c r="Y2" s="254"/>
      <c r="Z2" s="254"/>
      <c r="AA2" s="255"/>
      <c r="AB2" s="65" t="s">
        <v>426</v>
      </c>
      <c r="AC2" s="253" t="s">
        <v>1693</v>
      </c>
      <c r="AD2" s="254"/>
      <c r="AE2" s="254"/>
      <c r="AF2" s="255"/>
      <c r="AG2" s="65" t="s">
        <v>426</v>
      </c>
      <c r="AH2" s="253" t="s">
        <v>1698</v>
      </c>
      <c r="AI2" s="254"/>
      <c r="AJ2" s="254"/>
      <c r="AK2" s="255"/>
      <c r="AL2" s="65" t="s">
        <v>426</v>
      </c>
      <c r="AM2" s="253" t="s">
        <v>1748</v>
      </c>
      <c r="AN2" s="254"/>
      <c r="AO2" s="254"/>
      <c r="AP2" s="255"/>
      <c r="AQ2" s="65" t="s">
        <v>426</v>
      </c>
      <c r="AR2" s="198" t="s">
        <v>1662</v>
      </c>
      <c r="AS2" s="199"/>
      <c r="AT2" s="199"/>
      <c r="AU2" s="200"/>
      <c r="AV2" s="65" t="s">
        <v>426</v>
      </c>
      <c r="AW2" s="31"/>
      <c r="AX2" s="32"/>
      <c r="AY2" s="32"/>
      <c r="AZ2" s="33"/>
      <c r="BA2" s="65" t="s">
        <v>426</v>
      </c>
      <c r="BB2" s="31"/>
      <c r="BC2" s="32"/>
      <c r="BD2" s="32"/>
      <c r="BE2" s="33"/>
      <c r="BF2" s="295"/>
      <c r="BG2" s="296"/>
      <c r="BH2" s="296"/>
      <c r="BI2" s="296"/>
      <c r="BJ2" s="297"/>
    </row>
    <row r="3" spans="1:62" ht="35.25" customHeight="1">
      <c r="A3" s="309" t="s">
        <v>97</v>
      </c>
      <c r="B3" s="310"/>
      <c r="C3" s="97" t="s">
        <v>1475</v>
      </c>
      <c r="D3" s="191" t="s">
        <v>1215</v>
      </c>
      <c r="E3" s="192"/>
      <c r="F3" s="192"/>
      <c r="G3" s="193"/>
      <c r="H3" s="97" t="s">
        <v>1632</v>
      </c>
      <c r="I3" s="191" t="s">
        <v>1217</v>
      </c>
      <c r="J3" s="192"/>
      <c r="K3" s="192"/>
      <c r="L3" s="193"/>
      <c r="M3" s="97" t="s">
        <v>1632</v>
      </c>
      <c r="N3" s="191" t="s">
        <v>1219</v>
      </c>
      <c r="O3" s="192"/>
      <c r="P3" s="192"/>
      <c r="Q3" s="193"/>
      <c r="R3" s="97" t="s">
        <v>1632</v>
      </c>
      <c r="S3" s="191" t="s">
        <v>1221</v>
      </c>
      <c r="T3" s="192"/>
      <c r="U3" s="192"/>
      <c r="V3" s="193"/>
      <c r="W3" s="97" t="s">
        <v>1632</v>
      </c>
      <c r="X3" s="191" t="s">
        <v>1223</v>
      </c>
      <c r="Y3" s="192"/>
      <c r="Z3" s="192"/>
      <c r="AA3" s="193"/>
      <c r="AB3" s="97" t="s">
        <v>1632</v>
      </c>
      <c r="AC3" s="191" t="s">
        <v>1225</v>
      </c>
      <c r="AD3" s="192"/>
      <c r="AE3" s="192"/>
      <c r="AF3" s="193"/>
      <c r="AG3" s="97" t="s">
        <v>1632</v>
      </c>
      <c r="AH3" s="191" t="s">
        <v>1227</v>
      </c>
      <c r="AI3" s="192"/>
      <c r="AJ3" s="192"/>
      <c r="AK3" s="193"/>
      <c r="AL3" s="97" t="s">
        <v>1632</v>
      </c>
      <c r="AM3" s="191" t="s">
        <v>1230</v>
      </c>
      <c r="AN3" s="192"/>
      <c r="AO3" s="192"/>
      <c r="AP3" s="193"/>
      <c r="AQ3" s="97" t="s">
        <v>1632</v>
      </c>
      <c r="AR3" s="191" t="s">
        <v>1231</v>
      </c>
      <c r="AS3" s="192"/>
      <c r="AT3" s="192"/>
      <c r="AU3" s="193"/>
      <c r="AV3" s="97" t="s">
        <v>1632</v>
      </c>
      <c r="AW3" s="191"/>
      <c r="AX3" s="192"/>
      <c r="AY3" s="192"/>
      <c r="AZ3" s="193"/>
      <c r="BA3" s="97" t="s">
        <v>1632</v>
      </c>
      <c r="BB3" s="191"/>
      <c r="BC3" s="192"/>
      <c r="BD3" s="192"/>
      <c r="BE3" s="193"/>
      <c r="BF3" s="295"/>
      <c r="BG3" s="296"/>
      <c r="BH3" s="296"/>
      <c r="BI3" s="296"/>
      <c r="BJ3" s="297"/>
    </row>
    <row r="4" spans="1:62" ht="38.25" customHeight="1">
      <c r="A4" s="311"/>
      <c r="B4" s="312"/>
      <c r="C4" s="5" t="s">
        <v>78</v>
      </c>
      <c r="D4" s="264" t="s">
        <v>1216</v>
      </c>
      <c r="E4" s="265"/>
      <c r="F4" s="265"/>
      <c r="G4" s="266"/>
      <c r="H4" s="5" t="s">
        <v>72</v>
      </c>
      <c r="I4" s="193" t="s">
        <v>1218</v>
      </c>
      <c r="J4" s="263"/>
      <c r="K4" s="263"/>
      <c r="L4" s="263"/>
      <c r="M4" s="5" t="s">
        <v>72</v>
      </c>
      <c r="N4" s="264" t="s">
        <v>1220</v>
      </c>
      <c r="O4" s="265"/>
      <c r="P4" s="265"/>
      <c r="Q4" s="266"/>
      <c r="R4" s="5" t="s">
        <v>72</v>
      </c>
      <c r="S4" s="193" t="s">
        <v>1222</v>
      </c>
      <c r="T4" s="263"/>
      <c r="U4" s="263"/>
      <c r="V4" s="263"/>
      <c r="W4" s="5" t="s">
        <v>72</v>
      </c>
      <c r="X4" s="193" t="s">
        <v>1224</v>
      </c>
      <c r="Y4" s="263"/>
      <c r="Z4" s="263"/>
      <c r="AA4" s="263"/>
      <c r="AB4" s="5" t="s">
        <v>72</v>
      </c>
      <c r="AC4" s="193" t="s">
        <v>1226</v>
      </c>
      <c r="AD4" s="263"/>
      <c r="AE4" s="263"/>
      <c r="AF4" s="263"/>
      <c r="AG4" s="5" t="s">
        <v>72</v>
      </c>
      <c r="AH4" s="388" t="s">
        <v>1228</v>
      </c>
      <c r="AI4" s="389"/>
      <c r="AJ4" s="389"/>
      <c r="AK4" s="390"/>
      <c r="AL4" s="5" t="s">
        <v>72</v>
      </c>
      <c r="AM4" s="388" t="s">
        <v>1229</v>
      </c>
      <c r="AN4" s="389"/>
      <c r="AO4" s="389"/>
      <c r="AP4" s="390"/>
      <c r="AQ4" s="5" t="s">
        <v>72</v>
      </c>
      <c r="AR4" s="264" t="s">
        <v>1232</v>
      </c>
      <c r="AS4" s="265"/>
      <c r="AT4" s="265"/>
      <c r="AU4" s="266"/>
      <c r="AV4" s="5" t="s">
        <v>72</v>
      </c>
      <c r="AW4" s="193"/>
      <c r="AX4" s="263"/>
      <c r="AY4" s="263"/>
      <c r="AZ4" s="263"/>
      <c r="BA4" s="5" t="s">
        <v>72</v>
      </c>
      <c r="BB4" s="193"/>
      <c r="BC4" s="263"/>
      <c r="BD4" s="263"/>
      <c r="BE4" s="263"/>
      <c r="BF4" s="298"/>
      <c r="BG4" s="299"/>
      <c r="BH4" s="299"/>
      <c r="BI4" s="299"/>
      <c r="BJ4" s="300"/>
    </row>
    <row r="5" spans="1:62" s="23" customFormat="1" ht="54" customHeight="1">
      <c r="A5" s="141" t="s">
        <v>0</v>
      </c>
      <c r="B5" s="141" t="s">
        <v>1887</v>
      </c>
      <c r="C5" s="22" t="s">
        <v>73</v>
      </c>
      <c r="D5" s="22" t="s">
        <v>74</v>
      </c>
      <c r="E5" s="22" t="s">
        <v>75</v>
      </c>
      <c r="F5" s="22" t="s">
        <v>76</v>
      </c>
      <c r="G5" s="22" t="s">
        <v>67</v>
      </c>
      <c r="H5" s="22" t="s">
        <v>73</v>
      </c>
      <c r="I5" s="22" t="s">
        <v>74</v>
      </c>
      <c r="J5" s="22" t="s">
        <v>75</v>
      </c>
      <c r="K5" s="22" t="s">
        <v>76</v>
      </c>
      <c r="L5" s="22" t="s">
        <v>67</v>
      </c>
      <c r="M5" s="22" t="s">
        <v>1747</v>
      </c>
      <c r="N5" s="22" t="s">
        <v>74</v>
      </c>
      <c r="O5" s="22" t="s">
        <v>75</v>
      </c>
      <c r="P5" s="22" t="s">
        <v>76</v>
      </c>
      <c r="Q5" s="22" t="s">
        <v>67</v>
      </c>
      <c r="R5" s="103" t="s">
        <v>1586</v>
      </c>
      <c r="S5" s="22" t="s">
        <v>74</v>
      </c>
      <c r="T5" s="22" t="s">
        <v>75</v>
      </c>
      <c r="U5" s="22" t="s">
        <v>76</v>
      </c>
      <c r="V5" s="22" t="s">
        <v>67</v>
      </c>
      <c r="W5" s="22" t="s">
        <v>73</v>
      </c>
      <c r="X5" s="22" t="s">
        <v>74</v>
      </c>
      <c r="Y5" s="22" t="s">
        <v>75</v>
      </c>
      <c r="Z5" s="22" t="s">
        <v>76</v>
      </c>
      <c r="AA5" s="22" t="s">
        <v>67</v>
      </c>
      <c r="AB5" s="22" t="s">
        <v>73</v>
      </c>
      <c r="AC5" s="22" t="s">
        <v>74</v>
      </c>
      <c r="AD5" s="22" t="s">
        <v>75</v>
      </c>
      <c r="AE5" s="22" t="s">
        <v>76</v>
      </c>
      <c r="AF5" s="22" t="s">
        <v>67</v>
      </c>
      <c r="AG5" s="22" t="s">
        <v>73</v>
      </c>
      <c r="AH5" s="22" t="s">
        <v>74</v>
      </c>
      <c r="AI5" s="22" t="s">
        <v>75</v>
      </c>
      <c r="AJ5" s="22" t="s">
        <v>76</v>
      </c>
      <c r="AK5" s="22" t="s">
        <v>67</v>
      </c>
      <c r="AL5" s="22" t="s">
        <v>73</v>
      </c>
      <c r="AM5" s="22" t="s">
        <v>74</v>
      </c>
      <c r="AN5" s="22" t="s">
        <v>75</v>
      </c>
      <c r="AO5" s="22" t="s">
        <v>76</v>
      </c>
      <c r="AP5" s="22" t="s">
        <v>67</v>
      </c>
      <c r="AQ5" s="22" t="s">
        <v>73</v>
      </c>
      <c r="AR5" s="22" t="s">
        <v>74</v>
      </c>
      <c r="AS5" s="22" t="s">
        <v>75</v>
      </c>
      <c r="AT5" s="22" t="s">
        <v>76</v>
      </c>
      <c r="AU5" s="22" t="s">
        <v>67</v>
      </c>
      <c r="AV5" s="22" t="s">
        <v>73</v>
      </c>
      <c r="AW5" s="22" t="s">
        <v>74</v>
      </c>
      <c r="AX5" s="22" t="s">
        <v>75</v>
      </c>
      <c r="AY5" s="22" t="s">
        <v>76</v>
      </c>
      <c r="AZ5" s="22" t="s">
        <v>67</v>
      </c>
      <c r="BA5" s="22" t="s">
        <v>73</v>
      </c>
      <c r="BB5" s="22" t="s">
        <v>74</v>
      </c>
      <c r="BC5" s="22" t="s">
        <v>75</v>
      </c>
      <c r="BD5" s="22" t="s">
        <v>76</v>
      </c>
      <c r="BE5" s="22" t="s">
        <v>67</v>
      </c>
      <c r="BF5" s="22" t="s">
        <v>73</v>
      </c>
      <c r="BG5" s="22" t="s">
        <v>74</v>
      </c>
      <c r="BH5" s="22" t="s">
        <v>75</v>
      </c>
      <c r="BI5" s="22" t="s">
        <v>76</v>
      </c>
      <c r="BJ5" s="22" t="s">
        <v>67</v>
      </c>
    </row>
    <row r="6" spans="1:62" s="9" customFormat="1" hidden="1">
      <c r="A6" s="6" t="s">
        <v>1</v>
      </c>
      <c r="B6" s="6" t="s">
        <v>2</v>
      </c>
      <c r="C6" s="7" t="s">
        <v>68</v>
      </c>
      <c r="D6" s="7" t="s">
        <v>69</v>
      </c>
      <c r="E6" s="7" t="s">
        <v>70</v>
      </c>
      <c r="F6" s="7" t="s">
        <v>71</v>
      </c>
      <c r="G6" s="8"/>
      <c r="H6" s="7" t="s">
        <v>68</v>
      </c>
      <c r="I6" s="7" t="s">
        <v>69</v>
      </c>
      <c r="J6" s="7" t="s">
        <v>70</v>
      </c>
      <c r="K6" s="7" t="s">
        <v>71</v>
      </c>
      <c r="L6" s="8"/>
      <c r="M6" s="7" t="s">
        <v>68</v>
      </c>
      <c r="N6" s="7" t="s">
        <v>69</v>
      </c>
      <c r="O6" s="7" t="s">
        <v>70</v>
      </c>
      <c r="P6" s="7" t="s">
        <v>71</v>
      </c>
      <c r="Q6" s="8"/>
      <c r="R6" s="7" t="s">
        <v>68</v>
      </c>
      <c r="S6" s="7" t="s">
        <v>69</v>
      </c>
      <c r="T6" s="7" t="s">
        <v>70</v>
      </c>
      <c r="U6" s="7" t="s">
        <v>71</v>
      </c>
      <c r="V6" s="8"/>
      <c r="W6" s="7" t="s">
        <v>68</v>
      </c>
      <c r="X6" s="7" t="s">
        <v>69</v>
      </c>
      <c r="Y6" s="7" t="s">
        <v>70</v>
      </c>
      <c r="Z6" s="7" t="s">
        <v>71</v>
      </c>
      <c r="AA6" s="8"/>
      <c r="AB6" s="7" t="s">
        <v>68</v>
      </c>
      <c r="AC6" s="7" t="s">
        <v>69</v>
      </c>
      <c r="AD6" s="7" t="s">
        <v>70</v>
      </c>
      <c r="AE6" s="7" t="s">
        <v>71</v>
      </c>
      <c r="AF6" s="8"/>
      <c r="AG6" s="7" t="s">
        <v>68</v>
      </c>
      <c r="AH6" s="7" t="s">
        <v>69</v>
      </c>
      <c r="AI6" s="7" t="s">
        <v>70</v>
      </c>
      <c r="AJ6" s="7" t="s">
        <v>71</v>
      </c>
      <c r="AK6" s="8"/>
      <c r="AL6" s="7" t="s">
        <v>68</v>
      </c>
      <c r="AM6" s="7" t="s">
        <v>69</v>
      </c>
      <c r="AN6" s="7" t="s">
        <v>70</v>
      </c>
      <c r="AO6" s="7" t="s">
        <v>71</v>
      </c>
      <c r="AP6" s="8"/>
      <c r="AQ6" s="7" t="s">
        <v>68</v>
      </c>
      <c r="AR6" s="7" t="s">
        <v>69</v>
      </c>
      <c r="AS6" s="7" t="s">
        <v>70</v>
      </c>
      <c r="AT6" s="7" t="s">
        <v>71</v>
      </c>
      <c r="AU6" s="8"/>
      <c r="AV6" s="7" t="s">
        <v>68</v>
      </c>
      <c r="AW6" s="7" t="s">
        <v>69</v>
      </c>
      <c r="AX6" s="7" t="s">
        <v>70</v>
      </c>
      <c r="AY6" s="7" t="s">
        <v>71</v>
      </c>
      <c r="AZ6" s="8"/>
      <c r="BA6" s="7" t="s">
        <v>68</v>
      </c>
      <c r="BB6" s="7" t="s">
        <v>69</v>
      </c>
      <c r="BC6" s="7" t="s">
        <v>70</v>
      </c>
      <c r="BD6" s="7" t="s">
        <v>71</v>
      </c>
      <c r="BE6" s="8"/>
      <c r="BF6" s="7" t="s">
        <v>68</v>
      </c>
      <c r="BG6" s="7" t="s">
        <v>69</v>
      </c>
      <c r="BH6" s="7" t="s">
        <v>70</v>
      </c>
      <c r="BI6" s="7" t="s">
        <v>71</v>
      </c>
      <c r="BJ6" s="8"/>
    </row>
    <row r="7" spans="1:62" hidden="1">
      <c r="A7" s="10">
        <v>1</v>
      </c>
      <c r="B7" s="11" t="s">
        <v>3</v>
      </c>
      <c r="C7" s="12">
        <v>0</v>
      </c>
      <c r="D7" s="12">
        <v>0</v>
      </c>
      <c r="E7" s="12">
        <v>0</v>
      </c>
      <c r="F7" s="12">
        <v>0</v>
      </c>
      <c r="G7" s="13"/>
      <c r="H7" s="12">
        <v>0</v>
      </c>
      <c r="I7" s="12">
        <v>0</v>
      </c>
      <c r="J7" s="12">
        <v>0</v>
      </c>
      <c r="K7" s="12">
        <v>0</v>
      </c>
      <c r="L7" s="13"/>
      <c r="M7" s="12">
        <v>1</v>
      </c>
      <c r="N7" s="12">
        <v>12000</v>
      </c>
      <c r="O7" s="12">
        <v>0</v>
      </c>
      <c r="P7" s="12">
        <v>12000</v>
      </c>
      <c r="Q7" s="13"/>
      <c r="R7" s="12">
        <v>1</v>
      </c>
      <c r="S7" s="12">
        <v>7000</v>
      </c>
      <c r="T7" s="12">
        <v>0</v>
      </c>
      <c r="U7" s="12">
        <v>7000</v>
      </c>
      <c r="V7" s="13"/>
      <c r="W7" s="12">
        <v>0</v>
      </c>
      <c r="X7" s="12">
        <v>0</v>
      </c>
      <c r="Y7" s="12">
        <v>0</v>
      </c>
      <c r="Z7" s="12">
        <v>0</v>
      </c>
      <c r="AA7" s="13"/>
      <c r="AB7" s="12">
        <v>0</v>
      </c>
      <c r="AC7" s="12">
        <v>0</v>
      </c>
      <c r="AD7" s="12">
        <v>0</v>
      </c>
      <c r="AE7" s="12">
        <v>0</v>
      </c>
      <c r="AF7" s="13"/>
      <c r="AG7" s="12">
        <v>0</v>
      </c>
      <c r="AH7" s="12">
        <v>10000</v>
      </c>
      <c r="AI7" s="12">
        <v>0</v>
      </c>
      <c r="AJ7" s="12">
        <v>10000</v>
      </c>
      <c r="AK7" s="13"/>
      <c r="AL7" s="12">
        <v>0</v>
      </c>
      <c r="AM7" s="12">
        <v>0</v>
      </c>
      <c r="AN7" s="12">
        <v>0</v>
      </c>
      <c r="AO7" s="12">
        <v>0</v>
      </c>
      <c r="AP7" s="13"/>
      <c r="AQ7" s="12">
        <v>119</v>
      </c>
      <c r="AR7" s="12">
        <v>714000</v>
      </c>
      <c r="AS7" s="12">
        <v>0</v>
      </c>
      <c r="AT7" s="12">
        <v>714000</v>
      </c>
      <c r="AU7" s="13"/>
      <c r="AV7" s="12">
        <v>0</v>
      </c>
      <c r="AW7" s="12">
        <v>0</v>
      </c>
      <c r="AX7" s="12">
        <v>0</v>
      </c>
      <c r="AY7" s="12">
        <v>0</v>
      </c>
      <c r="AZ7" s="13"/>
      <c r="BA7" s="12">
        <v>0</v>
      </c>
      <c r="BB7" s="12">
        <v>0</v>
      </c>
      <c r="BC7" s="12">
        <v>0</v>
      </c>
      <c r="BD7" s="12">
        <v>0</v>
      </c>
      <c r="BE7" s="13"/>
      <c r="BF7" s="12">
        <v>0</v>
      </c>
      <c r="BG7" s="12">
        <v>743000</v>
      </c>
      <c r="BH7" s="12">
        <v>0</v>
      </c>
      <c r="BI7" s="12">
        <v>743000</v>
      </c>
      <c r="BJ7" s="13"/>
    </row>
    <row r="8" spans="1:62" hidden="1">
      <c r="A8" s="10">
        <v>2</v>
      </c>
      <c r="B8" s="11" t="s">
        <v>4</v>
      </c>
      <c r="C8" s="12">
        <v>0</v>
      </c>
      <c r="D8" s="12">
        <v>0</v>
      </c>
      <c r="E8" s="12">
        <v>0</v>
      </c>
      <c r="F8" s="12">
        <v>0</v>
      </c>
      <c r="G8" s="13"/>
      <c r="H8" s="12">
        <v>0</v>
      </c>
      <c r="I8" s="12">
        <v>0</v>
      </c>
      <c r="J8" s="12">
        <v>0</v>
      </c>
      <c r="K8" s="12">
        <v>0</v>
      </c>
      <c r="L8" s="13"/>
      <c r="M8" s="12">
        <v>1</v>
      </c>
      <c r="N8" s="12">
        <v>8250</v>
      </c>
      <c r="O8" s="12">
        <v>0</v>
      </c>
      <c r="P8" s="12">
        <v>8250</v>
      </c>
      <c r="Q8" s="13"/>
      <c r="R8" s="12">
        <v>1</v>
      </c>
      <c r="S8" s="12">
        <v>7000</v>
      </c>
      <c r="T8" s="12">
        <v>0</v>
      </c>
      <c r="U8" s="12">
        <v>7000</v>
      </c>
      <c r="V8" s="13"/>
      <c r="W8" s="12">
        <v>0</v>
      </c>
      <c r="X8" s="12">
        <v>0</v>
      </c>
      <c r="Y8" s="12">
        <v>0</v>
      </c>
      <c r="Z8" s="12">
        <v>0</v>
      </c>
      <c r="AA8" s="13"/>
      <c r="AB8" s="12">
        <v>0</v>
      </c>
      <c r="AC8" s="12">
        <v>0</v>
      </c>
      <c r="AD8" s="12">
        <v>0</v>
      </c>
      <c r="AE8" s="12">
        <v>0</v>
      </c>
      <c r="AF8" s="13"/>
      <c r="AG8" s="12">
        <v>0</v>
      </c>
      <c r="AH8" s="12">
        <v>10000</v>
      </c>
      <c r="AI8" s="12">
        <v>0</v>
      </c>
      <c r="AJ8" s="12">
        <v>10000</v>
      </c>
      <c r="AK8" s="13"/>
      <c r="AL8" s="12">
        <v>0</v>
      </c>
      <c r="AM8" s="12">
        <v>0</v>
      </c>
      <c r="AN8" s="12">
        <v>0</v>
      </c>
      <c r="AO8" s="12">
        <v>0</v>
      </c>
      <c r="AP8" s="13"/>
      <c r="AQ8" s="12">
        <v>50</v>
      </c>
      <c r="AR8" s="12">
        <v>300000</v>
      </c>
      <c r="AS8" s="12">
        <v>0</v>
      </c>
      <c r="AT8" s="12">
        <v>300000</v>
      </c>
      <c r="AU8" s="13"/>
      <c r="AV8" s="12">
        <v>0</v>
      </c>
      <c r="AW8" s="12">
        <v>0</v>
      </c>
      <c r="AX8" s="12">
        <v>0</v>
      </c>
      <c r="AY8" s="12">
        <v>0</v>
      </c>
      <c r="AZ8" s="13"/>
      <c r="BA8" s="12">
        <v>0</v>
      </c>
      <c r="BB8" s="12">
        <v>0</v>
      </c>
      <c r="BC8" s="12">
        <v>0</v>
      </c>
      <c r="BD8" s="12">
        <v>0</v>
      </c>
      <c r="BE8" s="13"/>
      <c r="BF8" s="12">
        <v>0</v>
      </c>
      <c r="BG8" s="12">
        <v>325250</v>
      </c>
      <c r="BH8" s="12">
        <v>0</v>
      </c>
      <c r="BI8" s="12">
        <v>325250</v>
      </c>
      <c r="BJ8" s="13"/>
    </row>
    <row r="9" spans="1:62" hidden="1">
      <c r="A9" s="10">
        <v>3</v>
      </c>
      <c r="B9" s="11" t="s">
        <v>5</v>
      </c>
      <c r="C9" s="12">
        <v>0</v>
      </c>
      <c r="D9" s="12">
        <v>0</v>
      </c>
      <c r="E9" s="12">
        <v>0</v>
      </c>
      <c r="F9" s="12">
        <v>0</v>
      </c>
      <c r="G9" s="13"/>
      <c r="H9" s="12">
        <v>0</v>
      </c>
      <c r="I9" s="12">
        <v>0</v>
      </c>
      <c r="J9" s="12">
        <v>0</v>
      </c>
      <c r="K9" s="12">
        <v>0</v>
      </c>
      <c r="L9" s="13"/>
      <c r="M9" s="12">
        <v>1</v>
      </c>
      <c r="N9" s="12">
        <v>18000</v>
      </c>
      <c r="O9" s="12">
        <v>0</v>
      </c>
      <c r="P9" s="12">
        <v>18000</v>
      </c>
      <c r="Q9" s="13"/>
      <c r="R9" s="12">
        <v>1</v>
      </c>
      <c r="S9" s="12">
        <v>12000</v>
      </c>
      <c r="T9" s="12">
        <v>0</v>
      </c>
      <c r="U9" s="12">
        <v>12000</v>
      </c>
      <c r="V9" s="13"/>
      <c r="W9" s="12">
        <v>0</v>
      </c>
      <c r="X9" s="12">
        <v>0</v>
      </c>
      <c r="Y9" s="12">
        <v>0</v>
      </c>
      <c r="Z9" s="12">
        <v>0</v>
      </c>
      <c r="AA9" s="13"/>
      <c r="AB9" s="12">
        <v>0</v>
      </c>
      <c r="AC9" s="12">
        <v>0</v>
      </c>
      <c r="AD9" s="12">
        <v>0</v>
      </c>
      <c r="AE9" s="12">
        <v>0</v>
      </c>
      <c r="AF9" s="13"/>
      <c r="AG9" s="12">
        <v>0</v>
      </c>
      <c r="AH9" s="12">
        <v>10000</v>
      </c>
      <c r="AI9" s="12">
        <v>0</v>
      </c>
      <c r="AJ9" s="12">
        <v>10000</v>
      </c>
      <c r="AK9" s="13"/>
      <c r="AL9" s="12">
        <v>0</v>
      </c>
      <c r="AM9" s="12">
        <v>0</v>
      </c>
      <c r="AN9" s="12">
        <v>0</v>
      </c>
      <c r="AO9" s="12">
        <v>0</v>
      </c>
      <c r="AP9" s="13"/>
      <c r="AQ9" s="12">
        <v>152</v>
      </c>
      <c r="AR9" s="12">
        <v>912000</v>
      </c>
      <c r="AS9" s="12">
        <v>0</v>
      </c>
      <c r="AT9" s="12">
        <v>912000</v>
      </c>
      <c r="AU9" s="13"/>
      <c r="AV9" s="12">
        <v>0</v>
      </c>
      <c r="AW9" s="12">
        <v>0</v>
      </c>
      <c r="AX9" s="12">
        <v>0</v>
      </c>
      <c r="AY9" s="12">
        <v>0</v>
      </c>
      <c r="AZ9" s="13"/>
      <c r="BA9" s="12">
        <v>0</v>
      </c>
      <c r="BB9" s="12">
        <v>0</v>
      </c>
      <c r="BC9" s="12">
        <v>0</v>
      </c>
      <c r="BD9" s="12">
        <v>0</v>
      </c>
      <c r="BE9" s="13"/>
      <c r="BF9" s="12">
        <v>0</v>
      </c>
      <c r="BG9" s="12">
        <v>952000</v>
      </c>
      <c r="BH9" s="12">
        <v>0</v>
      </c>
      <c r="BI9" s="12">
        <v>952000</v>
      </c>
      <c r="BJ9" s="13"/>
    </row>
    <row r="10" spans="1:62" hidden="1">
      <c r="A10" s="10">
        <v>4</v>
      </c>
      <c r="B10" s="11" t="s">
        <v>6</v>
      </c>
      <c r="C10" s="12">
        <v>0</v>
      </c>
      <c r="D10" s="12">
        <v>0</v>
      </c>
      <c r="E10" s="12">
        <v>0</v>
      </c>
      <c r="F10" s="12">
        <v>0</v>
      </c>
      <c r="G10" s="13"/>
      <c r="H10" s="12">
        <v>0</v>
      </c>
      <c r="I10" s="12">
        <v>0</v>
      </c>
      <c r="J10" s="12">
        <v>0</v>
      </c>
      <c r="K10" s="12">
        <v>0</v>
      </c>
      <c r="L10" s="13"/>
      <c r="M10" s="12">
        <v>1</v>
      </c>
      <c r="N10" s="12">
        <v>8250</v>
      </c>
      <c r="O10" s="12">
        <v>0</v>
      </c>
      <c r="P10" s="12">
        <v>8250</v>
      </c>
      <c r="Q10" s="13"/>
      <c r="R10" s="12">
        <v>1</v>
      </c>
      <c r="S10" s="12">
        <v>7000</v>
      </c>
      <c r="T10" s="12">
        <v>0</v>
      </c>
      <c r="U10" s="12">
        <v>7000</v>
      </c>
      <c r="V10" s="13"/>
      <c r="W10" s="12">
        <v>0</v>
      </c>
      <c r="X10" s="12">
        <v>0</v>
      </c>
      <c r="Y10" s="12">
        <v>0</v>
      </c>
      <c r="Z10" s="12">
        <v>0</v>
      </c>
      <c r="AA10" s="13"/>
      <c r="AB10" s="12">
        <v>0</v>
      </c>
      <c r="AC10" s="12">
        <v>0</v>
      </c>
      <c r="AD10" s="12">
        <v>0</v>
      </c>
      <c r="AE10" s="12">
        <v>0</v>
      </c>
      <c r="AF10" s="13"/>
      <c r="AG10" s="12">
        <v>0</v>
      </c>
      <c r="AH10" s="12">
        <v>10000</v>
      </c>
      <c r="AI10" s="12">
        <v>0</v>
      </c>
      <c r="AJ10" s="12">
        <v>10000</v>
      </c>
      <c r="AK10" s="13"/>
      <c r="AL10" s="12">
        <v>0</v>
      </c>
      <c r="AM10" s="12">
        <v>0</v>
      </c>
      <c r="AN10" s="12">
        <v>0</v>
      </c>
      <c r="AO10" s="12">
        <v>0</v>
      </c>
      <c r="AP10" s="13"/>
      <c r="AQ10" s="12">
        <v>121</v>
      </c>
      <c r="AR10" s="12">
        <v>726000</v>
      </c>
      <c r="AS10" s="12">
        <v>0</v>
      </c>
      <c r="AT10" s="12">
        <v>726000</v>
      </c>
      <c r="AU10" s="13"/>
      <c r="AV10" s="12">
        <v>0</v>
      </c>
      <c r="AW10" s="12">
        <v>0</v>
      </c>
      <c r="AX10" s="12">
        <v>0</v>
      </c>
      <c r="AY10" s="12">
        <v>0</v>
      </c>
      <c r="AZ10" s="13"/>
      <c r="BA10" s="12">
        <v>0</v>
      </c>
      <c r="BB10" s="12">
        <v>0</v>
      </c>
      <c r="BC10" s="12">
        <v>0</v>
      </c>
      <c r="BD10" s="12">
        <v>0</v>
      </c>
      <c r="BE10" s="13"/>
      <c r="BF10" s="12">
        <v>0</v>
      </c>
      <c r="BG10" s="12">
        <v>751250</v>
      </c>
      <c r="BH10" s="12">
        <v>0</v>
      </c>
      <c r="BI10" s="12">
        <v>751250</v>
      </c>
      <c r="BJ10" s="13"/>
    </row>
    <row r="11" spans="1:62" hidden="1">
      <c r="A11" s="10">
        <v>5</v>
      </c>
      <c r="B11" s="11" t="s">
        <v>7</v>
      </c>
      <c r="C11" s="12">
        <v>0</v>
      </c>
      <c r="D11" s="12">
        <v>0</v>
      </c>
      <c r="E11" s="12">
        <v>0</v>
      </c>
      <c r="F11" s="12">
        <v>0</v>
      </c>
      <c r="G11" s="13"/>
      <c r="H11" s="12">
        <v>0</v>
      </c>
      <c r="I11" s="12">
        <v>0</v>
      </c>
      <c r="J11" s="12">
        <v>0</v>
      </c>
      <c r="K11" s="12">
        <v>0</v>
      </c>
      <c r="L11" s="13"/>
      <c r="M11" s="12">
        <v>1</v>
      </c>
      <c r="N11" s="12">
        <v>8250</v>
      </c>
      <c r="O11" s="12">
        <v>0</v>
      </c>
      <c r="P11" s="12">
        <v>8250</v>
      </c>
      <c r="Q11" s="13"/>
      <c r="R11" s="12">
        <v>1</v>
      </c>
      <c r="S11" s="12">
        <v>7000</v>
      </c>
      <c r="T11" s="12">
        <v>0</v>
      </c>
      <c r="U11" s="12">
        <v>7000</v>
      </c>
      <c r="V11" s="13"/>
      <c r="W11" s="12">
        <v>0</v>
      </c>
      <c r="X11" s="12">
        <v>0</v>
      </c>
      <c r="Y11" s="12">
        <v>0</v>
      </c>
      <c r="Z11" s="12">
        <v>0</v>
      </c>
      <c r="AA11" s="13"/>
      <c r="AB11" s="12">
        <v>0</v>
      </c>
      <c r="AC11" s="12">
        <v>0</v>
      </c>
      <c r="AD11" s="12">
        <v>0</v>
      </c>
      <c r="AE11" s="12">
        <v>0</v>
      </c>
      <c r="AF11" s="13"/>
      <c r="AG11" s="12">
        <v>0</v>
      </c>
      <c r="AH11" s="12">
        <v>10000</v>
      </c>
      <c r="AI11" s="12">
        <v>0</v>
      </c>
      <c r="AJ11" s="12">
        <v>10000</v>
      </c>
      <c r="AK11" s="13"/>
      <c r="AL11" s="12">
        <v>0</v>
      </c>
      <c r="AM11" s="12">
        <v>0</v>
      </c>
      <c r="AN11" s="12">
        <v>0</v>
      </c>
      <c r="AO11" s="12">
        <v>0</v>
      </c>
      <c r="AP11" s="13"/>
      <c r="AQ11" s="12">
        <v>136</v>
      </c>
      <c r="AR11" s="12">
        <v>816000</v>
      </c>
      <c r="AS11" s="12">
        <v>0</v>
      </c>
      <c r="AT11" s="12">
        <v>816000</v>
      </c>
      <c r="AU11" s="13"/>
      <c r="AV11" s="12">
        <v>0</v>
      </c>
      <c r="AW11" s="12">
        <v>0</v>
      </c>
      <c r="AX11" s="12">
        <v>0</v>
      </c>
      <c r="AY11" s="12">
        <v>0</v>
      </c>
      <c r="AZ11" s="13"/>
      <c r="BA11" s="12">
        <v>0</v>
      </c>
      <c r="BB11" s="12">
        <v>0</v>
      </c>
      <c r="BC11" s="12">
        <v>0</v>
      </c>
      <c r="BD11" s="12">
        <v>0</v>
      </c>
      <c r="BE11" s="13"/>
      <c r="BF11" s="12">
        <v>0</v>
      </c>
      <c r="BG11" s="12">
        <v>841250</v>
      </c>
      <c r="BH11" s="12">
        <v>0</v>
      </c>
      <c r="BI11" s="12">
        <v>841250</v>
      </c>
      <c r="BJ11" s="13"/>
    </row>
    <row r="12" spans="1:62" hidden="1">
      <c r="A12" s="10">
        <v>6</v>
      </c>
      <c r="B12" s="11" t="s">
        <v>8</v>
      </c>
      <c r="C12" s="12">
        <v>0</v>
      </c>
      <c r="D12" s="12">
        <v>0</v>
      </c>
      <c r="E12" s="12">
        <v>0</v>
      </c>
      <c r="F12" s="12">
        <v>0</v>
      </c>
      <c r="G12" s="13"/>
      <c r="H12" s="12">
        <v>0</v>
      </c>
      <c r="I12" s="12">
        <v>0</v>
      </c>
      <c r="J12" s="12">
        <v>0</v>
      </c>
      <c r="K12" s="12">
        <v>0</v>
      </c>
      <c r="L12" s="13"/>
      <c r="M12" s="12">
        <v>1</v>
      </c>
      <c r="N12" s="12">
        <v>12000</v>
      </c>
      <c r="O12" s="12">
        <v>0</v>
      </c>
      <c r="P12" s="12">
        <v>12000</v>
      </c>
      <c r="Q12" s="13"/>
      <c r="R12" s="12">
        <v>1</v>
      </c>
      <c r="S12" s="12">
        <v>25000</v>
      </c>
      <c r="T12" s="12">
        <v>0</v>
      </c>
      <c r="U12" s="12">
        <v>25000</v>
      </c>
      <c r="V12" s="13"/>
      <c r="W12" s="12">
        <v>0</v>
      </c>
      <c r="X12" s="12">
        <v>0</v>
      </c>
      <c r="Y12" s="12">
        <v>0</v>
      </c>
      <c r="Z12" s="12">
        <v>0</v>
      </c>
      <c r="AA12" s="13"/>
      <c r="AB12" s="12">
        <v>0</v>
      </c>
      <c r="AC12" s="12">
        <v>0</v>
      </c>
      <c r="AD12" s="12">
        <v>0</v>
      </c>
      <c r="AE12" s="12">
        <v>0</v>
      </c>
      <c r="AF12" s="13"/>
      <c r="AG12" s="12">
        <v>0</v>
      </c>
      <c r="AH12" s="12">
        <v>10000</v>
      </c>
      <c r="AI12" s="12">
        <v>0</v>
      </c>
      <c r="AJ12" s="12">
        <v>10000</v>
      </c>
      <c r="AK12" s="13"/>
      <c r="AL12" s="12">
        <v>0</v>
      </c>
      <c r="AM12" s="12">
        <v>0</v>
      </c>
      <c r="AN12" s="12">
        <v>0</v>
      </c>
      <c r="AO12" s="12">
        <v>0</v>
      </c>
      <c r="AP12" s="13"/>
      <c r="AQ12" s="12">
        <v>194</v>
      </c>
      <c r="AR12" s="12">
        <v>1164000</v>
      </c>
      <c r="AS12" s="12">
        <v>0</v>
      </c>
      <c r="AT12" s="12">
        <v>1164000</v>
      </c>
      <c r="AU12" s="13"/>
      <c r="AV12" s="12">
        <v>0</v>
      </c>
      <c r="AW12" s="12">
        <v>0</v>
      </c>
      <c r="AX12" s="12">
        <v>0</v>
      </c>
      <c r="AY12" s="12">
        <v>0</v>
      </c>
      <c r="AZ12" s="13"/>
      <c r="BA12" s="12">
        <v>0</v>
      </c>
      <c r="BB12" s="12">
        <v>0</v>
      </c>
      <c r="BC12" s="12">
        <v>0</v>
      </c>
      <c r="BD12" s="12">
        <v>0</v>
      </c>
      <c r="BE12" s="13"/>
      <c r="BF12" s="12">
        <v>0</v>
      </c>
      <c r="BG12" s="12">
        <v>1211000</v>
      </c>
      <c r="BH12" s="12">
        <v>0</v>
      </c>
      <c r="BI12" s="12">
        <v>1211000</v>
      </c>
      <c r="BJ12" s="13"/>
    </row>
    <row r="13" spans="1:62" hidden="1">
      <c r="A13" s="10">
        <v>7</v>
      </c>
      <c r="B13" s="11" t="s">
        <v>9</v>
      </c>
      <c r="C13" s="12">
        <v>0</v>
      </c>
      <c r="D13" s="12">
        <v>0</v>
      </c>
      <c r="E13" s="12">
        <v>0</v>
      </c>
      <c r="F13" s="12">
        <v>0</v>
      </c>
      <c r="G13" s="13"/>
      <c r="H13" s="12">
        <v>0</v>
      </c>
      <c r="I13" s="12">
        <v>0</v>
      </c>
      <c r="J13" s="12">
        <v>0</v>
      </c>
      <c r="K13" s="12">
        <v>0</v>
      </c>
      <c r="L13" s="13"/>
      <c r="M13" s="12">
        <v>1</v>
      </c>
      <c r="N13" s="12">
        <v>8250</v>
      </c>
      <c r="O13" s="12">
        <v>0</v>
      </c>
      <c r="P13" s="12">
        <v>8250</v>
      </c>
      <c r="Q13" s="13"/>
      <c r="R13" s="12">
        <v>1</v>
      </c>
      <c r="S13" s="12">
        <v>12000</v>
      </c>
      <c r="T13" s="12">
        <v>0</v>
      </c>
      <c r="U13" s="12">
        <v>12000</v>
      </c>
      <c r="V13" s="13"/>
      <c r="W13" s="12">
        <v>0</v>
      </c>
      <c r="X13" s="12">
        <v>0</v>
      </c>
      <c r="Y13" s="12">
        <v>0</v>
      </c>
      <c r="Z13" s="12">
        <v>0</v>
      </c>
      <c r="AA13" s="13"/>
      <c r="AB13" s="12">
        <v>0</v>
      </c>
      <c r="AC13" s="12">
        <v>0</v>
      </c>
      <c r="AD13" s="12">
        <v>0</v>
      </c>
      <c r="AE13" s="12">
        <v>0</v>
      </c>
      <c r="AF13" s="13"/>
      <c r="AG13" s="12">
        <v>0</v>
      </c>
      <c r="AH13" s="12">
        <v>10000</v>
      </c>
      <c r="AI13" s="12">
        <v>0</v>
      </c>
      <c r="AJ13" s="12">
        <v>10000</v>
      </c>
      <c r="AK13" s="13"/>
      <c r="AL13" s="12">
        <v>0</v>
      </c>
      <c r="AM13" s="12">
        <v>0</v>
      </c>
      <c r="AN13" s="12">
        <v>0</v>
      </c>
      <c r="AO13" s="12">
        <v>0</v>
      </c>
      <c r="AP13" s="13"/>
      <c r="AQ13" s="12">
        <v>138</v>
      </c>
      <c r="AR13" s="12">
        <v>828000</v>
      </c>
      <c r="AS13" s="12">
        <v>0</v>
      </c>
      <c r="AT13" s="12">
        <v>828000</v>
      </c>
      <c r="AU13" s="13"/>
      <c r="AV13" s="12">
        <v>0</v>
      </c>
      <c r="AW13" s="12">
        <v>0</v>
      </c>
      <c r="AX13" s="12">
        <v>0</v>
      </c>
      <c r="AY13" s="12">
        <v>0</v>
      </c>
      <c r="AZ13" s="13"/>
      <c r="BA13" s="12">
        <v>0</v>
      </c>
      <c r="BB13" s="12">
        <v>0</v>
      </c>
      <c r="BC13" s="12">
        <v>0</v>
      </c>
      <c r="BD13" s="12">
        <v>0</v>
      </c>
      <c r="BE13" s="13"/>
      <c r="BF13" s="12">
        <v>0</v>
      </c>
      <c r="BG13" s="12">
        <v>858250</v>
      </c>
      <c r="BH13" s="12">
        <v>0</v>
      </c>
      <c r="BI13" s="12">
        <v>858250</v>
      </c>
      <c r="BJ13" s="13"/>
    </row>
    <row r="14" spans="1:62" hidden="1">
      <c r="A14" s="10">
        <v>8</v>
      </c>
      <c r="B14" s="11" t="s">
        <v>10</v>
      </c>
      <c r="C14" s="12">
        <v>0</v>
      </c>
      <c r="D14" s="12">
        <v>0</v>
      </c>
      <c r="E14" s="12">
        <v>0</v>
      </c>
      <c r="F14" s="12">
        <v>0</v>
      </c>
      <c r="G14" s="13"/>
      <c r="H14" s="12">
        <v>0</v>
      </c>
      <c r="I14" s="12">
        <v>0</v>
      </c>
      <c r="J14" s="12">
        <v>0</v>
      </c>
      <c r="K14" s="12">
        <v>0</v>
      </c>
      <c r="L14" s="13"/>
      <c r="M14" s="12">
        <v>1</v>
      </c>
      <c r="N14" s="12">
        <v>12000</v>
      </c>
      <c r="O14" s="12">
        <v>0</v>
      </c>
      <c r="P14" s="12">
        <v>12000</v>
      </c>
      <c r="Q14" s="13"/>
      <c r="R14" s="12">
        <v>1</v>
      </c>
      <c r="S14" s="12">
        <v>7000</v>
      </c>
      <c r="T14" s="12">
        <v>0</v>
      </c>
      <c r="U14" s="12">
        <v>7000</v>
      </c>
      <c r="V14" s="13"/>
      <c r="W14" s="12">
        <v>0</v>
      </c>
      <c r="X14" s="12">
        <v>0</v>
      </c>
      <c r="Y14" s="12">
        <v>0</v>
      </c>
      <c r="Z14" s="12">
        <v>0</v>
      </c>
      <c r="AA14" s="13"/>
      <c r="AB14" s="12">
        <v>0</v>
      </c>
      <c r="AC14" s="12">
        <v>0</v>
      </c>
      <c r="AD14" s="12">
        <v>0</v>
      </c>
      <c r="AE14" s="12">
        <v>0</v>
      </c>
      <c r="AF14" s="13"/>
      <c r="AG14" s="12">
        <v>0</v>
      </c>
      <c r="AH14" s="12">
        <v>10000</v>
      </c>
      <c r="AI14" s="12">
        <v>0</v>
      </c>
      <c r="AJ14" s="12">
        <v>10000</v>
      </c>
      <c r="AK14" s="13"/>
      <c r="AL14" s="12">
        <v>0</v>
      </c>
      <c r="AM14" s="12">
        <v>0</v>
      </c>
      <c r="AN14" s="12">
        <v>0</v>
      </c>
      <c r="AO14" s="12">
        <v>0</v>
      </c>
      <c r="AP14" s="13"/>
      <c r="AQ14" s="12">
        <v>85</v>
      </c>
      <c r="AR14" s="12">
        <v>510000</v>
      </c>
      <c r="AS14" s="12">
        <v>0</v>
      </c>
      <c r="AT14" s="12">
        <v>510000</v>
      </c>
      <c r="AU14" s="13"/>
      <c r="AV14" s="12">
        <v>0</v>
      </c>
      <c r="AW14" s="12">
        <v>0</v>
      </c>
      <c r="AX14" s="12">
        <v>0</v>
      </c>
      <c r="AY14" s="12">
        <v>0</v>
      </c>
      <c r="AZ14" s="13"/>
      <c r="BA14" s="12">
        <v>0</v>
      </c>
      <c r="BB14" s="12">
        <v>0</v>
      </c>
      <c r="BC14" s="12">
        <v>0</v>
      </c>
      <c r="BD14" s="12">
        <v>0</v>
      </c>
      <c r="BE14" s="13"/>
      <c r="BF14" s="12">
        <v>0</v>
      </c>
      <c r="BG14" s="12">
        <v>539000</v>
      </c>
      <c r="BH14" s="12">
        <v>0</v>
      </c>
      <c r="BI14" s="12">
        <v>539000</v>
      </c>
      <c r="BJ14" s="13"/>
    </row>
    <row r="15" spans="1:62" hidden="1">
      <c r="A15" s="10">
        <v>9</v>
      </c>
      <c r="B15" s="11" t="s">
        <v>11</v>
      </c>
      <c r="C15" s="12">
        <v>0</v>
      </c>
      <c r="D15" s="12">
        <v>0</v>
      </c>
      <c r="E15" s="12">
        <v>0</v>
      </c>
      <c r="F15" s="12">
        <v>0</v>
      </c>
      <c r="G15" s="13"/>
      <c r="H15" s="12">
        <v>0</v>
      </c>
      <c r="I15" s="12">
        <v>0</v>
      </c>
      <c r="J15" s="12">
        <v>0</v>
      </c>
      <c r="K15" s="12">
        <v>0</v>
      </c>
      <c r="L15" s="13"/>
      <c r="M15" s="12">
        <v>1</v>
      </c>
      <c r="N15" s="12">
        <v>8250</v>
      </c>
      <c r="O15" s="12">
        <v>0</v>
      </c>
      <c r="P15" s="12">
        <v>8250</v>
      </c>
      <c r="Q15" s="13"/>
      <c r="R15" s="12">
        <v>1</v>
      </c>
      <c r="S15" s="12">
        <v>12000</v>
      </c>
      <c r="T15" s="12">
        <v>0</v>
      </c>
      <c r="U15" s="12">
        <v>12000</v>
      </c>
      <c r="V15" s="13"/>
      <c r="W15" s="12">
        <v>0</v>
      </c>
      <c r="X15" s="12">
        <v>0</v>
      </c>
      <c r="Y15" s="12">
        <v>0</v>
      </c>
      <c r="Z15" s="12">
        <v>0</v>
      </c>
      <c r="AA15" s="13"/>
      <c r="AB15" s="12">
        <v>0</v>
      </c>
      <c r="AC15" s="12">
        <v>0</v>
      </c>
      <c r="AD15" s="12">
        <v>0</v>
      </c>
      <c r="AE15" s="12">
        <v>0</v>
      </c>
      <c r="AF15" s="13"/>
      <c r="AG15" s="12">
        <v>0</v>
      </c>
      <c r="AH15" s="12">
        <v>10000</v>
      </c>
      <c r="AI15" s="12">
        <v>0</v>
      </c>
      <c r="AJ15" s="12">
        <v>10000</v>
      </c>
      <c r="AK15" s="13"/>
      <c r="AL15" s="12">
        <v>0</v>
      </c>
      <c r="AM15" s="12">
        <v>0</v>
      </c>
      <c r="AN15" s="12">
        <v>0</v>
      </c>
      <c r="AO15" s="12">
        <v>0</v>
      </c>
      <c r="AP15" s="13"/>
      <c r="AQ15" s="12">
        <v>139</v>
      </c>
      <c r="AR15" s="12">
        <v>834000</v>
      </c>
      <c r="AS15" s="12">
        <v>0</v>
      </c>
      <c r="AT15" s="12">
        <v>834000</v>
      </c>
      <c r="AU15" s="13"/>
      <c r="AV15" s="12">
        <v>0</v>
      </c>
      <c r="AW15" s="12">
        <v>0</v>
      </c>
      <c r="AX15" s="12">
        <v>0</v>
      </c>
      <c r="AY15" s="12">
        <v>0</v>
      </c>
      <c r="AZ15" s="13"/>
      <c r="BA15" s="12">
        <v>0</v>
      </c>
      <c r="BB15" s="12">
        <v>0</v>
      </c>
      <c r="BC15" s="12">
        <v>0</v>
      </c>
      <c r="BD15" s="12">
        <v>0</v>
      </c>
      <c r="BE15" s="13"/>
      <c r="BF15" s="12">
        <v>0</v>
      </c>
      <c r="BG15" s="12">
        <v>864250</v>
      </c>
      <c r="BH15" s="12">
        <v>0</v>
      </c>
      <c r="BI15" s="12">
        <v>864250</v>
      </c>
      <c r="BJ15" s="13"/>
    </row>
    <row r="16" spans="1:62" hidden="1">
      <c r="A16" s="10">
        <v>10</v>
      </c>
      <c r="B16" s="11" t="s">
        <v>12</v>
      </c>
      <c r="C16" s="12">
        <v>0</v>
      </c>
      <c r="D16" s="12">
        <v>0</v>
      </c>
      <c r="E16" s="12">
        <v>0</v>
      </c>
      <c r="F16" s="12">
        <v>0</v>
      </c>
      <c r="G16" s="13"/>
      <c r="H16" s="12">
        <v>0</v>
      </c>
      <c r="I16" s="12">
        <v>0</v>
      </c>
      <c r="J16" s="12">
        <v>0</v>
      </c>
      <c r="K16" s="12">
        <v>0</v>
      </c>
      <c r="L16" s="13"/>
      <c r="M16" s="12">
        <v>1</v>
      </c>
      <c r="N16" s="12">
        <v>8250</v>
      </c>
      <c r="O16" s="12">
        <v>0</v>
      </c>
      <c r="P16" s="12">
        <v>8250</v>
      </c>
      <c r="Q16" s="13"/>
      <c r="R16" s="12">
        <v>1</v>
      </c>
      <c r="S16" s="12">
        <v>7000</v>
      </c>
      <c r="T16" s="12">
        <v>0</v>
      </c>
      <c r="U16" s="12">
        <v>7000</v>
      </c>
      <c r="V16" s="13"/>
      <c r="W16" s="12">
        <v>0</v>
      </c>
      <c r="X16" s="12">
        <v>400000</v>
      </c>
      <c r="Y16" s="12">
        <v>0</v>
      </c>
      <c r="Z16" s="12">
        <v>400000</v>
      </c>
      <c r="AA16" s="13"/>
      <c r="AB16" s="12">
        <v>0</v>
      </c>
      <c r="AC16" s="12">
        <v>0</v>
      </c>
      <c r="AD16" s="12">
        <v>0</v>
      </c>
      <c r="AE16" s="12">
        <v>0</v>
      </c>
      <c r="AF16" s="13"/>
      <c r="AG16" s="12">
        <v>0</v>
      </c>
      <c r="AH16" s="12">
        <v>10000</v>
      </c>
      <c r="AI16" s="12">
        <v>0</v>
      </c>
      <c r="AJ16" s="12">
        <v>10000</v>
      </c>
      <c r="AK16" s="13"/>
      <c r="AL16" s="12">
        <v>0</v>
      </c>
      <c r="AM16" s="12">
        <v>0</v>
      </c>
      <c r="AN16" s="12">
        <v>0</v>
      </c>
      <c r="AO16" s="12">
        <v>0</v>
      </c>
      <c r="AP16" s="13"/>
      <c r="AQ16" s="12">
        <v>208</v>
      </c>
      <c r="AR16" s="12">
        <v>1248000</v>
      </c>
      <c r="AS16" s="12">
        <v>0</v>
      </c>
      <c r="AT16" s="12">
        <v>1248000</v>
      </c>
      <c r="AU16" s="13"/>
      <c r="AV16" s="12">
        <v>0</v>
      </c>
      <c r="AW16" s="12">
        <v>0</v>
      </c>
      <c r="AX16" s="12">
        <v>0</v>
      </c>
      <c r="AY16" s="12">
        <v>0</v>
      </c>
      <c r="AZ16" s="13"/>
      <c r="BA16" s="12">
        <v>0</v>
      </c>
      <c r="BB16" s="12">
        <v>0</v>
      </c>
      <c r="BC16" s="12">
        <v>0</v>
      </c>
      <c r="BD16" s="12">
        <v>0</v>
      </c>
      <c r="BE16" s="13"/>
      <c r="BF16" s="12">
        <v>0</v>
      </c>
      <c r="BG16" s="12">
        <v>1673250</v>
      </c>
      <c r="BH16" s="12">
        <v>0</v>
      </c>
      <c r="BI16" s="12">
        <v>1673250</v>
      </c>
      <c r="BJ16" s="13"/>
    </row>
    <row r="17" spans="1:62" hidden="1">
      <c r="A17" s="10">
        <v>11</v>
      </c>
      <c r="B17" s="11" t="s">
        <v>13</v>
      </c>
      <c r="C17" s="12">
        <v>0</v>
      </c>
      <c r="D17" s="12">
        <v>0</v>
      </c>
      <c r="E17" s="12">
        <v>0</v>
      </c>
      <c r="F17" s="12">
        <v>0</v>
      </c>
      <c r="G17" s="13"/>
      <c r="H17" s="12">
        <v>0</v>
      </c>
      <c r="I17" s="12">
        <v>0</v>
      </c>
      <c r="J17" s="12">
        <v>0</v>
      </c>
      <c r="K17" s="12">
        <v>0</v>
      </c>
      <c r="L17" s="13"/>
      <c r="M17" s="12">
        <v>1</v>
      </c>
      <c r="N17" s="12">
        <v>18000</v>
      </c>
      <c r="O17" s="12">
        <v>0</v>
      </c>
      <c r="P17" s="12">
        <v>18000</v>
      </c>
      <c r="Q17" s="13"/>
      <c r="R17" s="12">
        <v>1</v>
      </c>
      <c r="S17" s="12">
        <v>7000</v>
      </c>
      <c r="T17" s="12">
        <v>0</v>
      </c>
      <c r="U17" s="12">
        <v>7000</v>
      </c>
      <c r="V17" s="13"/>
      <c r="W17" s="12">
        <v>0</v>
      </c>
      <c r="X17" s="12">
        <v>0</v>
      </c>
      <c r="Y17" s="12">
        <v>0</v>
      </c>
      <c r="Z17" s="12">
        <v>0</v>
      </c>
      <c r="AA17" s="13"/>
      <c r="AB17" s="12">
        <v>0</v>
      </c>
      <c r="AC17" s="12">
        <v>0</v>
      </c>
      <c r="AD17" s="12">
        <v>0</v>
      </c>
      <c r="AE17" s="12">
        <v>0</v>
      </c>
      <c r="AF17" s="13"/>
      <c r="AG17" s="12">
        <v>0</v>
      </c>
      <c r="AH17" s="12">
        <v>10000</v>
      </c>
      <c r="AI17" s="12">
        <v>0</v>
      </c>
      <c r="AJ17" s="12">
        <v>10000</v>
      </c>
      <c r="AK17" s="13"/>
      <c r="AL17" s="12">
        <v>0</v>
      </c>
      <c r="AM17" s="12">
        <v>0</v>
      </c>
      <c r="AN17" s="12">
        <v>0</v>
      </c>
      <c r="AO17" s="12">
        <v>0</v>
      </c>
      <c r="AP17" s="13"/>
      <c r="AQ17" s="12">
        <v>208</v>
      </c>
      <c r="AR17" s="12">
        <v>1248000</v>
      </c>
      <c r="AS17" s="12">
        <v>0</v>
      </c>
      <c r="AT17" s="12">
        <v>1248000</v>
      </c>
      <c r="AU17" s="13"/>
      <c r="AV17" s="12">
        <v>0</v>
      </c>
      <c r="AW17" s="12">
        <v>0</v>
      </c>
      <c r="AX17" s="12">
        <v>0</v>
      </c>
      <c r="AY17" s="12">
        <v>0</v>
      </c>
      <c r="AZ17" s="13"/>
      <c r="BA17" s="12">
        <v>0</v>
      </c>
      <c r="BB17" s="12">
        <v>0</v>
      </c>
      <c r="BC17" s="12">
        <v>0</v>
      </c>
      <c r="BD17" s="12">
        <v>0</v>
      </c>
      <c r="BE17" s="13"/>
      <c r="BF17" s="12">
        <v>0</v>
      </c>
      <c r="BG17" s="12">
        <v>1283000</v>
      </c>
      <c r="BH17" s="12">
        <v>0</v>
      </c>
      <c r="BI17" s="12">
        <v>1283000</v>
      </c>
      <c r="BJ17" s="13"/>
    </row>
    <row r="18" spans="1:62" hidden="1">
      <c r="A18" s="10">
        <v>12</v>
      </c>
      <c r="B18" s="11" t="s">
        <v>14</v>
      </c>
      <c r="C18" s="12">
        <v>0</v>
      </c>
      <c r="D18" s="12">
        <v>0</v>
      </c>
      <c r="E18" s="12">
        <v>0</v>
      </c>
      <c r="F18" s="12">
        <v>0</v>
      </c>
      <c r="G18" s="13"/>
      <c r="H18" s="12">
        <v>0</v>
      </c>
      <c r="I18" s="12">
        <v>0</v>
      </c>
      <c r="J18" s="12">
        <v>0</v>
      </c>
      <c r="K18" s="12">
        <v>0</v>
      </c>
      <c r="L18" s="13"/>
      <c r="M18" s="12">
        <v>1</v>
      </c>
      <c r="N18" s="12">
        <v>8250</v>
      </c>
      <c r="O18" s="12">
        <v>0</v>
      </c>
      <c r="P18" s="12">
        <v>8250</v>
      </c>
      <c r="Q18" s="13"/>
      <c r="R18" s="12">
        <v>1</v>
      </c>
      <c r="S18" s="12">
        <v>12000</v>
      </c>
      <c r="T18" s="12">
        <v>0</v>
      </c>
      <c r="U18" s="12">
        <v>12000</v>
      </c>
      <c r="V18" s="13"/>
      <c r="W18" s="12">
        <v>0</v>
      </c>
      <c r="X18" s="12">
        <v>0</v>
      </c>
      <c r="Y18" s="12">
        <v>0</v>
      </c>
      <c r="Z18" s="12">
        <v>0</v>
      </c>
      <c r="AA18" s="13"/>
      <c r="AB18" s="12">
        <v>0</v>
      </c>
      <c r="AC18" s="12">
        <v>0</v>
      </c>
      <c r="AD18" s="12">
        <v>0</v>
      </c>
      <c r="AE18" s="12">
        <v>0</v>
      </c>
      <c r="AF18" s="13"/>
      <c r="AG18" s="12">
        <v>0</v>
      </c>
      <c r="AH18" s="12">
        <v>10000</v>
      </c>
      <c r="AI18" s="12">
        <v>0</v>
      </c>
      <c r="AJ18" s="12">
        <v>10000</v>
      </c>
      <c r="AK18" s="13"/>
      <c r="AL18" s="12">
        <v>0</v>
      </c>
      <c r="AM18" s="12">
        <v>0</v>
      </c>
      <c r="AN18" s="12">
        <v>0</v>
      </c>
      <c r="AO18" s="12">
        <v>0</v>
      </c>
      <c r="AP18" s="13"/>
      <c r="AQ18" s="12">
        <v>98</v>
      </c>
      <c r="AR18" s="12">
        <v>588000</v>
      </c>
      <c r="AS18" s="12">
        <v>0</v>
      </c>
      <c r="AT18" s="12">
        <v>588000</v>
      </c>
      <c r="AU18" s="13"/>
      <c r="AV18" s="12">
        <v>0</v>
      </c>
      <c r="AW18" s="12">
        <v>0</v>
      </c>
      <c r="AX18" s="12">
        <v>0</v>
      </c>
      <c r="AY18" s="12">
        <v>0</v>
      </c>
      <c r="AZ18" s="13"/>
      <c r="BA18" s="12">
        <v>0</v>
      </c>
      <c r="BB18" s="12">
        <v>0</v>
      </c>
      <c r="BC18" s="12">
        <v>0</v>
      </c>
      <c r="BD18" s="12">
        <v>0</v>
      </c>
      <c r="BE18" s="13"/>
      <c r="BF18" s="12">
        <v>0</v>
      </c>
      <c r="BG18" s="12">
        <v>618250</v>
      </c>
      <c r="BH18" s="12">
        <v>0</v>
      </c>
      <c r="BI18" s="12">
        <v>618250</v>
      </c>
      <c r="BJ18" s="13"/>
    </row>
    <row r="19" spans="1:62" hidden="1">
      <c r="A19" s="10">
        <v>13</v>
      </c>
      <c r="B19" s="11" t="s">
        <v>15</v>
      </c>
      <c r="C19" s="12">
        <v>0</v>
      </c>
      <c r="D19" s="12">
        <v>0</v>
      </c>
      <c r="E19" s="12">
        <v>0</v>
      </c>
      <c r="F19" s="12">
        <v>0</v>
      </c>
      <c r="G19" s="13"/>
      <c r="H19" s="12">
        <v>0</v>
      </c>
      <c r="I19" s="12">
        <v>0</v>
      </c>
      <c r="J19" s="12">
        <v>0</v>
      </c>
      <c r="K19" s="12">
        <v>0</v>
      </c>
      <c r="L19" s="13"/>
      <c r="M19" s="12">
        <v>1</v>
      </c>
      <c r="N19" s="12">
        <v>18000</v>
      </c>
      <c r="O19" s="12">
        <v>0</v>
      </c>
      <c r="P19" s="12">
        <v>18000</v>
      </c>
      <c r="Q19" s="13"/>
      <c r="R19" s="12">
        <v>1</v>
      </c>
      <c r="S19" s="12">
        <v>7000</v>
      </c>
      <c r="T19" s="12">
        <v>0</v>
      </c>
      <c r="U19" s="12">
        <v>7000</v>
      </c>
      <c r="V19" s="13"/>
      <c r="W19" s="12">
        <v>0</v>
      </c>
      <c r="X19" s="12">
        <v>0</v>
      </c>
      <c r="Y19" s="12">
        <v>0</v>
      </c>
      <c r="Z19" s="12">
        <v>0</v>
      </c>
      <c r="AA19" s="13"/>
      <c r="AB19" s="12">
        <v>0</v>
      </c>
      <c r="AC19" s="12">
        <v>0</v>
      </c>
      <c r="AD19" s="12">
        <v>0</v>
      </c>
      <c r="AE19" s="12">
        <v>0</v>
      </c>
      <c r="AF19" s="13"/>
      <c r="AG19" s="12">
        <v>0</v>
      </c>
      <c r="AH19" s="12">
        <v>10000</v>
      </c>
      <c r="AI19" s="12">
        <v>0</v>
      </c>
      <c r="AJ19" s="12">
        <v>10000</v>
      </c>
      <c r="AK19" s="13"/>
      <c r="AL19" s="12">
        <v>0</v>
      </c>
      <c r="AM19" s="12">
        <v>0</v>
      </c>
      <c r="AN19" s="12">
        <v>0</v>
      </c>
      <c r="AO19" s="12">
        <v>0</v>
      </c>
      <c r="AP19" s="13"/>
      <c r="AQ19" s="12">
        <v>132</v>
      </c>
      <c r="AR19" s="12">
        <v>792000</v>
      </c>
      <c r="AS19" s="12">
        <v>0</v>
      </c>
      <c r="AT19" s="12">
        <v>792000</v>
      </c>
      <c r="AU19" s="13"/>
      <c r="AV19" s="12">
        <v>0</v>
      </c>
      <c r="AW19" s="12">
        <v>0</v>
      </c>
      <c r="AX19" s="12">
        <v>0</v>
      </c>
      <c r="AY19" s="12">
        <v>0</v>
      </c>
      <c r="AZ19" s="13"/>
      <c r="BA19" s="12">
        <v>0</v>
      </c>
      <c r="BB19" s="12">
        <v>0</v>
      </c>
      <c r="BC19" s="12">
        <v>0</v>
      </c>
      <c r="BD19" s="12">
        <v>0</v>
      </c>
      <c r="BE19" s="13"/>
      <c r="BF19" s="12">
        <v>0</v>
      </c>
      <c r="BG19" s="12">
        <v>827000</v>
      </c>
      <c r="BH19" s="12">
        <v>0</v>
      </c>
      <c r="BI19" s="12">
        <v>827000</v>
      </c>
      <c r="BJ19" s="13"/>
    </row>
    <row r="20" spans="1:62" hidden="1">
      <c r="A20" s="10">
        <v>14</v>
      </c>
      <c r="B20" s="11" t="s">
        <v>16</v>
      </c>
      <c r="C20" s="12">
        <v>0</v>
      </c>
      <c r="D20" s="12">
        <v>0</v>
      </c>
      <c r="E20" s="12">
        <v>0</v>
      </c>
      <c r="F20" s="12">
        <v>0</v>
      </c>
      <c r="G20" s="13"/>
      <c r="H20" s="12">
        <v>0</v>
      </c>
      <c r="I20" s="12">
        <v>0</v>
      </c>
      <c r="J20" s="12">
        <v>0</v>
      </c>
      <c r="K20" s="12">
        <v>0</v>
      </c>
      <c r="L20" s="13"/>
      <c r="M20" s="12">
        <v>1</v>
      </c>
      <c r="N20" s="12">
        <v>8250</v>
      </c>
      <c r="O20" s="12">
        <v>0</v>
      </c>
      <c r="P20" s="12">
        <v>8250</v>
      </c>
      <c r="Q20" s="13"/>
      <c r="R20" s="12">
        <v>1</v>
      </c>
      <c r="S20" s="12">
        <v>12000</v>
      </c>
      <c r="T20" s="12">
        <v>0</v>
      </c>
      <c r="U20" s="12">
        <v>12000</v>
      </c>
      <c r="V20" s="13"/>
      <c r="W20" s="12">
        <v>0</v>
      </c>
      <c r="X20" s="12">
        <v>0</v>
      </c>
      <c r="Y20" s="12">
        <v>0</v>
      </c>
      <c r="Z20" s="12">
        <v>0</v>
      </c>
      <c r="AA20" s="13"/>
      <c r="AB20" s="12">
        <v>0</v>
      </c>
      <c r="AC20" s="12">
        <v>0</v>
      </c>
      <c r="AD20" s="12">
        <v>0</v>
      </c>
      <c r="AE20" s="12">
        <v>0</v>
      </c>
      <c r="AF20" s="13"/>
      <c r="AG20" s="12">
        <v>0</v>
      </c>
      <c r="AH20" s="12">
        <v>10000</v>
      </c>
      <c r="AI20" s="12">
        <v>0</v>
      </c>
      <c r="AJ20" s="12">
        <v>10000</v>
      </c>
      <c r="AK20" s="13"/>
      <c r="AL20" s="12">
        <v>0</v>
      </c>
      <c r="AM20" s="12">
        <v>0</v>
      </c>
      <c r="AN20" s="12">
        <v>0</v>
      </c>
      <c r="AO20" s="12">
        <v>0</v>
      </c>
      <c r="AP20" s="13"/>
      <c r="AQ20" s="12">
        <v>78</v>
      </c>
      <c r="AR20" s="12">
        <v>468000</v>
      </c>
      <c r="AS20" s="12">
        <v>0</v>
      </c>
      <c r="AT20" s="12">
        <v>468000</v>
      </c>
      <c r="AU20" s="13"/>
      <c r="AV20" s="12">
        <v>0</v>
      </c>
      <c r="AW20" s="12">
        <v>0</v>
      </c>
      <c r="AX20" s="12">
        <v>0</v>
      </c>
      <c r="AY20" s="12">
        <v>0</v>
      </c>
      <c r="AZ20" s="13"/>
      <c r="BA20" s="12">
        <v>0</v>
      </c>
      <c r="BB20" s="12">
        <v>0</v>
      </c>
      <c r="BC20" s="12">
        <v>0</v>
      </c>
      <c r="BD20" s="12">
        <v>0</v>
      </c>
      <c r="BE20" s="13"/>
      <c r="BF20" s="12">
        <v>0</v>
      </c>
      <c r="BG20" s="12">
        <v>498250</v>
      </c>
      <c r="BH20" s="12">
        <v>0</v>
      </c>
      <c r="BI20" s="12">
        <v>498250</v>
      </c>
      <c r="BJ20" s="13"/>
    </row>
    <row r="21" spans="1:62" hidden="1">
      <c r="A21" s="10">
        <v>15</v>
      </c>
      <c r="B21" s="11" t="s">
        <v>17</v>
      </c>
      <c r="C21" s="12">
        <v>0</v>
      </c>
      <c r="D21" s="12">
        <v>0</v>
      </c>
      <c r="E21" s="12">
        <v>0</v>
      </c>
      <c r="F21" s="12">
        <v>0</v>
      </c>
      <c r="G21" s="13"/>
      <c r="H21" s="12">
        <v>0</v>
      </c>
      <c r="I21" s="12">
        <v>0</v>
      </c>
      <c r="J21" s="12">
        <v>0</v>
      </c>
      <c r="K21" s="12">
        <v>0</v>
      </c>
      <c r="L21" s="13"/>
      <c r="M21" s="12">
        <v>1</v>
      </c>
      <c r="N21" s="12">
        <v>18000</v>
      </c>
      <c r="O21" s="12">
        <v>0</v>
      </c>
      <c r="P21" s="12">
        <v>18000</v>
      </c>
      <c r="Q21" s="13"/>
      <c r="R21" s="12">
        <v>1</v>
      </c>
      <c r="S21" s="12">
        <v>7000</v>
      </c>
      <c r="T21" s="12">
        <v>0</v>
      </c>
      <c r="U21" s="12">
        <v>7000</v>
      </c>
      <c r="V21" s="13"/>
      <c r="W21" s="12">
        <v>0</v>
      </c>
      <c r="X21" s="12">
        <v>0</v>
      </c>
      <c r="Y21" s="12">
        <v>0</v>
      </c>
      <c r="Z21" s="12">
        <v>0</v>
      </c>
      <c r="AA21" s="13"/>
      <c r="AB21" s="12">
        <v>0</v>
      </c>
      <c r="AC21" s="12">
        <v>0</v>
      </c>
      <c r="AD21" s="12">
        <v>0</v>
      </c>
      <c r="AE21" s="12">
        <v>0</v>
      </c>
      <c r="AF21" s="13"/>
      <c r="AG21" s="12">
        <v>0</v>
      </c>
      <c r="AH21" s="12">
        <v>10000</v>
      </c>
      <c r="AI21" s="12">
        <v>0</v>
      </c>
      <c r="AJ21" s="12">
        <v>10000</v>
      </c>
      <c r="AK21" s="13"/>
      <c r="AL21" s="12">
        <v>0</v>
      </c>
      <c r="AM21" s="12">
        <v>0</v>
      </c>
      <c r="AN21" s="12">
        <v>0</v>
      </c>
      <c r="AO21" s="12">
        <v>0</v>
      </c>
      <c r="AP21" s="13"/>
      <c r="AQ21" s="12">
        <v>85</v>
      </c>
      <c r="AR21" s="12">
        <v>510000</v>
      </c>
      <c r="AS21" s="12">
        <v>0</v>
      </c>
      <c r="AT21" s="12">
        <v>510000</v>
      </c>
      <c r="AU21" s="13"/>
      <c r="AV21" s="12">
        <v>0</v>
      </c>
      <c r="AW21" s="12">
        <v>0</v>
      </c>
      <c r="AX21" s="12">
        <v>0</v>
      </c>
      <c r="AY21" s="12">
        <v>0</v>
      </c>
      <c r="AZ21" s="13"/>
      <c r="BA21" s="12">
        <v>0</v>
      </c>
      <c r="BB21" s="12">
        <v>0</v>
      </c>
      <c r="BC21" s="12">
        <v>0</v>
      </c>
      <c r="BD21" s="12">
        <v>0</v>
      </c>
      <c r="BE21" s="13"/>
      <c r="BF21" s="12">
        <v>0</v>
      </c>
      <c r="BG21" s="12">
        <v>545000</v>
      </c>
      <c r="BH21" s="12">
        <v>0</v>
      </c>
      <c r="BI21" s="12">
        <v>545000</v>
      </c>
      <c r="BJ21" s="13"/>
    </row>
    <row r="22" spans="1:62" hidden="1">
      <c r="A22" s="10">
        <v>16</v>
      </c>
      <c r="B22" s="11" t="s">
        <v>18</v>
      </c>
      <c r="C22" s="12">
        <v>0</v>
      </c>
      <c r="D22" s="12">
        <v>0</v>
      </c>
      <c r="E22" s="12">
        <v>0</v>
      </c>
      <c r="F22" s="12">
        <v>0</v>
      </c>
      <c r="G22" s="13"/>
      <c r="H22" s="12">
        <v>0</v>
      </c>
      <c r="I22" s="12">
        <v>0</v>
      </c>
      <c r="J22" s="12">
        <v>0</v>
      </c>
      <c r="K22" s="12">
        <v>0</v>
      </c>
      <c r="L22" s="13"/>
      <c r="M22" s="12">
        <v>1</v>
      </c>
      <c r="N22" s="12">
        <v>12000</v>
      </c>
      <c r="O22" s="12">
        <v>0</v>
      </c>
      <c r="P22" s="12">
        <v>12000</v>
      </c>
      <c r="Q22" s="13"/>
      <c r="R22" s="12">
        <v>1</v>
      </c>
      <c r="S22" s="12">
        <v>7000</v>
      </c>
      <c r="T22" s="12">
        <v>0</v>
      </c>
      <c r="U22" s="12">
        <v>7000</v>
      </c>
      <c r="V22" s="13"/>
      <c r="W22" s="12">
        <v>0</v>
      </c>
      <c r="X22" s="12">
        <v>0</v>
      </c>
      <c r="Y22" s="12">
        <v>0</v>
      </c>
      <c r="Z22" s="12">
        <v>0</v>
      </c>
      <c r="AA22" s="13"/>
      <c r="AB22" s="12">
        <v>0</v>
      </c>
      <c r="AC22" s="12">
        <v>0</v>
      </c>
      <c r="AD22" s="12">
        <v>0</v>
      </c>
      <c r="AE22" s="12">
        <v>0</v>
      </c>
      <c r="AF22" s="13"/>
      <c r="AG22" s="12">
        <v>0</v>
      </c>
      <c r="AH22" s="12">
        <v>10000</v>
      </c>
      <c r="AI22" s="12">
        <v>0</v>
      </c>
      <c r="AJ22" s="12">
        <v>10000</v>
      </c>
      <c r="AK22" s="13"/>
      <c r="AL22" s="12">
        <v>0</v>
      </c>
      <c r="AM22" s="12">
        <v>0</v>
      </c>
      <c r="AN22" s="12">
        <v>0</v>
      </c>
      <c r="AO22" s="12">
        <v>0</v>
      </c>
      <c r="AP22" s="13"/>
      <c r="AQ22" s="12">
        <v>164</v>
      </c>
      <c r="AR22" s="12">
        <v>984000</v>
      </c>
      <c r="AS22" s="12">
        <v>0</v>
      </c>
      <c r="AT22" s="12">
        <v>984000</v>
      </c>
      <c r="AU22" s="13"/>
      <c r="AV22" s="12">
        <v>0</v>
      </c>
      <c r="AW22" s="12">
        <v>0</v>
      </c>
      <c r="AX22" s="12">
        <v>0</v>
      </c>
      <c r="AY22" s="12">
        <v>0</v>
      </c>
      <c r="AZ22" s="13"/>
      <c r="BA22" s="12">
        <v>0</v>
      </c>
      <c r="BB22" s="12">
        <v>0</v>
      </c>
      <c r="BC22" s="12">
        <v>0</v>
      </c>
      <c r="BD22" s="12">
        <v>0</v>
      </c>
      <c r="BE22" s="13"/>
      <c r="BF22" s="12">
        <v>0</v>
      </c>
      <c r="BG22" s="12">
        <v>1013000</v>
      </c>
      <c r="BH22" s="12">
        <v>0</v>
      </c>
      <c r="BI22" s="12">
        <v>1013000</v>
      </c>
      <c r="BJ22" s="13"/>
    </row>
    <row r="23" spans="1:62" hidden="1">
      <c r="A23" s="10">
        <v>17</v>
      </c>
      <c r="B23" s="11" t="s">
        <v>19</v>
      </c>
      <c r="C23" s="12">
        <v>0</v>
      </c>
      <c r="D23" s="12">
        <v>0</v>
      </c>
      <c r="E23" s="12">
        <v>0</v>
      </c>
      <c r="F23" s="12">
        <v>0</v>
      </c>
      <c r="G23" s="13"/>
      <c r="H23" s="12">
        <v>0</v>
      </c>
      <c r="I23" s="12">
        <v>0</v>
      </c>
      <c r="J23" s="12">
        <v>0</v>
      </c>
      <c r="K23" s="12">
        <v>0</v>
      </c>
      <c r="L23" s="13"/>
      <c r="M23" s="12">
        <v>1</v>
      </c>
      <c r="N23" s="12">
        <v>8250</v>
      </c>
      <c r="O23" s="12">
        <v>0</v>
      </c>
      <c r="P23" s="12">
        <v>8250</v>
      </c>
      <c r="Q23" s="13"/>
      <c r="R23" s="12">
        <v>1</v>
      </c>
      <c r="S23" s="12">
        <v>7000</v>
      </c>
      <c r="T23" s="12">
        <v>0</v>
      </c>
      <c r="U23" s="12">
        <v>7000</v>
      </c>
      <c r="V23" s="13"/>
      <c r="W23" s="12">
        <v>0</v>
      </c>
      <c r="X23" s="12">
        <v>0</v>
      </c>
      <c r="Y23" s="12">
        <v>0</v>
      </c>
      <c r="Z23" s="12">
        <v>0</v>
      </c>
      <c r="AA23" s="13"/>
      <c r="AB23" s="12">
        <v>0</v>
      </c>
      <c r="AC23" s="12">
        <v>0</v>
      </c>
      <c r="AD23" s="12">
        <v>0</v>
      </c>
      <c r="AE23" s="12">
        <v>0</v>
      </c>
      <c r="AF23" s="13"/>
      <c r="AG23" s="12">
        <v>0</v>
      </c>
      <c r="AH23" s="12">
        <v>10000</v>
      </c>
      <c r="AI23" s="12">
        <v>0</v>
      </c>
      <c r="AJ23" s="12">
        <v>10000</v>
      </c>
      <c r="AK23" s="13"/>
      <c r="AL23" s="12">
        <v>0</v>
      </c>
      <c r="AM23" s="12">
        <v>0</v>
      </c>
      <c r="AN23" s="12">
        <v>0</v>
      </c>
      <c r="AO23" s="12">
        <v>0</v>
      </c>
      <c r="AP23" s="13"/>
      <c r="AQ23" s="12">
        <v>95</v>
      </c>
      <c r="AR23" s="12">
        <v>570000</v>
      </c>
      <c r="AS23" s="12">
        <v>0</v>
      </c>
      <c r="AT23" s="12">
        <v>570000</v>
      </c>
      <c r="AU23" s="13"/>
      <c r="AV23" s="12">
        <v>0</v>
      </c>
      <c r="AW23" s="12">
        <v>0</v>
      </c>
      <c r="AX23" s="12">
        <v>0</v>
      </c>
      <c r="AY23" s="12">
        <v>0</v>
      </c>
      <c r="AZ23" s="13"/>
      <c r="BA23" s="12">
        <v>0</v>
      </c>
      <c r="BB23" s="12">
        <v>0</v>
      </c>
      <c r="BC23" s="12">
        <v>0</v>
      </c>
      <c r="BD23" s="12">
        <v>0</v>
      </c>
      <c r="BE23" s="13"/>
      <c r="BF23" s="12">
        <v>0</v>
      </c>
      <c r="BG23" s="12">
        <v>595250</v>
      </c>
      <c r="BH23" s="12">
        <v>0</v>
      </c>
      <c r="BI23" s="12">
        <v>595250</v>
      </c>
      <c r="BJ23" s="13"/>
    </row>
    <row r="24" spans="1:62" hidden="1">
      <c r="A24" s="10">
        <v>18</v>
      </c>
      <c r="B24" s="11" t="s">
        <v>20</v>
      </c>
      <c r="C24" s="12">
        <v>0</v>
      </c>
      <c r="D24" s="12">
        <v>0</v>
      </c>
      <c r="E24" s="12">
        <v>0</v>
      </c>
      <c r="F24" s="12">
        <v>0</v>
      </c>
      <c r="G24" s="13"/>
      <c r="H24" s="12">
        <v>0</v>
      </c>
      <c r="I24" s="12">
        <v>0</v>
      </c>
      <c r="J24" s="12">
        <v>0</v>
      </c>
      <c r="K24" s="12">
        <v>0</v>
      </c>
      <c r="L24" s="13"/>
      <c r="M24" s="12">
        <v>1</v>
      </c>
      <c r="N24" s="12">
        <v>12000</v>
      </c>
      <c r="O24" s="12">
        <v>0</v>
      </c>
      <c r="P24" s="12">
        <v>12000</v>
      </c>
      <c r="Q24" s="13"/>
      <c r="R24" s="12">
        <v>1</v>
      </c>
      <c r="S24" s="12">
        <v>7000</v>
      </c>
      <c r="T24" s="12">
        <v>0</v>
      </c>
      <c r="U24" s="12">
        <v>7000</v>
      </c>
      <c r="V24" s="13"/>
      <c r="W24" s="12">
        <v>0</v>
      </c>
      <c r="X24" s="12">
        <v>0</v>
      </c>
      <c r="Y24" s="12">
        <v>0</v>
      </c>
      <c r="Z24" s="12">
        <v>0</v>
      </c>
      <c r="AA24" s="13"/>
      <c r="AB24" s="12">
        <v>0</v>
      </c>
      <c r="AC24" s="12">
        <v>0</v>
      </c>
      <c r="AD24" s="12">
        <v>0</v>
      </c>
      <c r="AE24" s="12">
        <v>0</v>
      </c>
      <c r="AF24" s="13"/>
      <c r="AG24" s="12">
        <v>0</v>
      </c>
      <c r="AH24" s="12">
        <v>10000</v>
      </c>
      <c r="AI24" s="12">
        <v>0</v>
      </c>
      <c r="AJ24" s="12">
        <v>10000</v>
      </c>
      <c r="AK24" s="13"/>
      <c r="AL24" s="12">
        <v>0</v>
      </c>
      <c r="AM24" s="12">
        <v>0</v>
      </c>
      <c r="AN24" s="12">
        <v>0</v>
      </c>
      <c r="AO24" s="12">
        <v>0</v>
      </c>
      <c r="AP24" s="13"/>
      <c r="AQ24" s="12">
        <v>68</v>
      </c>
      <c r="AR24" s="12">
        <v>408000</v>
      </c>
      <c r="AS24" s="12">
        <v>0</v>
      </c>
      <c r="AT24" s="12">
        <v>408000</v>
      </c>
      <c r="AU24" s="13"/>
      <c r="AV24" s="12">
        <v>0</v>
      </c>
      <c r="AW24" s="12">
        <v>0</v>
      </c>
      <c r="AX24" s="12">
        <v>0</v>
      </c>
      <c r="AY24" s="12">
        <v>0</v>
      </c>
      <c r="AZ24" s="13"/>
      <c r="BA24" s="12">
        <v>0</v>
      </c>
      <c r="BB24" s="12">
        <v>0</v>
      </c>
      <c r="BC24" s="12">
        <v>0</v>
      </c>
      <c r="BD24" s="12">
        <v>0</v>
      </c>
      <c r="BE24" s="13"/>
      <c r="BF24" s="12">
        <v>0</v>
      </c>
      <c r="BG24" s="12">
        <v>437000</v>
      </c>
      <c r="BH24" s="12">
        <v>0</v>
      </c>
      <c r="BI24" s="12">
        <v>437000</v>
      </c>
      <c r="BJ24" s="13"/>
    </row>
    <row r="25" spans="1:62" hidden="1">
      <c r="A25" s="10">
        <v>19</v>
      </c>
      <c r="B25" s="11" t="s">
        <v>21</v>
      </c>
      <c r="C25" s="12">
        <v>0</v>
      </c>
      <c r="D25" s="12">
        <v>0</v>
      </c>
      <c r="E25" s="12">
        <v>0</v>
      </c>
      <c r="F25" s="12">
        <v>0</v>
      </c>
      <c r="G25" s="13"/>
      <c r="H25" s="12">
        <v>0</v>
      </c>
      <c r="I25" s="12">
        <v>0</v>
      </c>
      <c r="J25" s="12">
        <v>0</v>
      </c>
      <c r="K25" s="12">
        <v>0</v>
      </c>
      <c r="L25" s="13"/>
      <c r="M25" s="12">
        <v>1</v>
      </c>
      <c r="N25" s="12">
        <v>12000</v>
      </c>
      <c r="O25" s="12">
        <v>0</v>
      </c>
      <c r="P25" s="12">
        <v>12000</v>
      </c>
      <c r="Q25" s="13"/>
      <c r="R25" s="12">
        <v>1</v>
      </c>
      <c r="S25" s="12">
        <v>7000</v>
      </c>
      <c r="T25" s="12">
        <v>0</v>
      </c>
      <c r="U25" s="12">
        <v>7000</v>
      </c>
      <c r="V25" s="13"/>
      <c r="W25" s="12">
        <v>0</v>
      </c>
      <c r="X25" s="12">
        <v>0</v>
      </c>
      <c r="Y25" s="12">
        <v>0</v>
      </c>
      <c r="Z25" s="12">
        <v>0</v>
      </c>
      <c r="AA25" s="13"/>
      <c r="AB25" s="12">
        <v>0</v>
      </c>
      <c r="AC25" s="12">
        <v>0</v>
      </c>
      <c r="AD25" s="12">
        <v>0</v>
      </c>
      <c r="AE25" s="12">
        <v>0</v>
      </c>
      <c r="AF25" s="13"/>
      <c r="AG25" s="12">
        <v>0</v>
      </c>
      <c r="AH25" s="12">
        <v>10000</v>
      </c>
      <c r="AI25" s="12">
        <v>0</v>
      </c>
      <c r="AJ25" s="12">
        <v>10000</v>
      </c>
      <c r="AK25" s="13"/>
      <c r="AL25" s="12">
        <v>0</v>
      </c>
      <c r="AM25" s="12">
        <v>0</v>
      </c>
      <c r="AN25" s="12">
        <v>0</v>
      </c>
      <c r="AO25" s="12">
        <v>0</v>
      </c>
      <c r="AP25" s="13"/>
      <c r="AQ25" s="12">
        <v>50</v>
      </c>
      <c r="AR25" s="12">
        <v>300000</v>
      </c>
      <c r="AS25" s="12">
        <v>0</v>
      </c>
      <c r="AT25" s="12">
        <v>300000</v>
      </c>
      <c r="AU25" s="13"/>
      <c r="AV25" s="12">
        <v>0</v>
      </c>
      <c r="AW25" s="12">
        <v>0</v>
      </c>
      <c r="AX25" s="12">
        <v>0</v>
      </c>
      <c r="AY25" s="12">
        <v>0</v>
      </c>
      <c r="AZ25" s="13"/>
      <c r="BA25" s="12">
        <v>0</v>
      </c>
      <c r="BB25" s="12">
        <v>0</v>
      </c>
      <c r="BC25" s="12">
        <v>0</v>
      </c>
      <c r="BD25" s="12">
        <v>0</v>
      </c>
      <c r="BE25" s="13"/>
      <c r="BF25" s="12">
        <v>0</v>
      </c>
      <c r="BG25" s="12">
        <v>329000</v>
      </c>
      <c r="BH25" s="12">
        <v>0</v>
      </c>
      <c r="BI25" s="12">
        <v>329000</v>
      </c>
      <c r="BJ25" s="13"/>
    </row>
    <row r="26" spans="1:62" hidden="1">
      <c r="A26" s="10">
        <v>20</v>
      </c>
      <c r="B26" s="11" t="s">
        <v>22</v>
      </c>
      <c r="C26" s="12">
        <v>0</v>
      </c>
      <c r="D26" s="12">
        <v>0</v>
      </c>
      <c r="E26" s="12">
        <v>0</v>
      </c>
      <c r="F26" s="12">
        <v>0</v>
      </c>
      <c r="G26" s="13"/>
      <c r="H26" s="12">
        <v>0</v>
      </c>
      <c r="I26" s="12">
        <v>0</v>
      </c>
      <c r="J26" s="12">
        <v>0</v>
      </c>
      <c r="K26" s="12">
        <v>0</v>
      </c>
      <c r="L26" s="13"/>
      <c r="M26" s="12">
        <v>1</v>
      </c>
      <c r="N26" s="12">
        <v>12000</v>
      </c>
      <c r="O26" s="12">
        <v>0</v>
      </c>
      <c r="P26" s="12">
        <v>12000</v>
      </c>
      <c r="Q26" s="13"/>
      <c r="R26" s="12">
        <v>1</v>
      </c>
      <c r="S26" s="12">
        <v>7000</v>
      </c>
      <c r="T26" s="12">
        <v>0</v>
      </c>
      <c r="U26" s="12">
        <v>7000</v>
      </c>
      <c r="V26" s="13"/>
      <c r="W26" s="12">
        <v>0</v>
      </c>
      <c r="X26" s="12">
        <v>0</v>
      </c>
      <c r="Y26" s="12">
        <v>0</v>
      </c>
      <c r="Z26" s="12">
        <v>0</v>
      </c>
      <c r="AA26" s="13"/>
      <c r="AB26" s="12">
        <v>0</v>
      </c>
      <c r="AC26" s="12">
        <v>0</v>
      </c>
      <c r="AD26" s="12">
        <v>0</v>
      </c>
      <c r="AE26" s="12">
        <v>0</v>
      </c>
      <c r="AF26" s="13"/>
      <c r="AG26" s="12">
        <v>0</v>
      </c>
      <c r="AH26" s="12">
        <v>10000</v>
      </c>
      <c r="AI26" s="12">
        <v>0</v>
      </c>
      <c r="AJ26" s="12">
        <v>10000</v>
      </c>
      <c r="AK26" s="13"/>
      <c r="AL26" s="12">
        <v>0</v>
      </c>
      <c r="AM26" s="12">
        <v>0</v>
      </c>
      <c r="AN26" s="12">
        <v>0</v>
      </c>
      <c r="AO26" s="12">
        <v>0</v>
      </c>
      <c r="AP26" s="13"/>
      <c r="AQ26" s="12">
        <v>123</v>
      </c>
      <c r="AR26" s="12">
        <v>738000</v>
      </c>
      <c r="AS26" s="12">
        <v>0</v>
      </c>
      <c r="AT26" s="12">
        <v>738000</v>
      </c>
      <c r="AU26" s="13"/>
      <c r="AV26" s="12">
        <v>0</v>
      </c>
      <c r="AW26" s="12">
        <v>0</v>
      </c>
      <c r="AX26" s="12">
        <v>0</v>
      </c>
      <c r="AY26" s="12">
        <v>0</v>
      </c>
      <c r="AZ26" s="13"/>
      <c r="BA26" s="12">
        <v>0</v>
      </c>
      <c r="BB26" s="12">
        <v>0</v>
      </c>
      <c r="BC26" s="12">
        <v>0</v>
      </c>
      <c r="BD26" s="12">
        <v>0</v>
      </c>
      <c r="BE26" s="13"/>
      <c r="BF26" s="12">
        <v>0</v>
      </c>
      <c r="BG26" s="12">
        <v>767000</v>
      </c>
      <c r="BH26" s="12">
        <v>0</v>
      </c>
      <c r="BI26" s="12">
        <v>767000</v>
      </c>
      <c r="BJ26" s="13"/>
    </row>
    <row r="27" spans="1:62" hidden="1">
      <c r="A27" s="10">
        <v>21</v>
      </c>
      <c r="B27" s="11" t="s">
        <v>23</v>
      </c>
      <c r="C27" s="12">
        <v>0</v>
      </c>
      <c r="D27" s="12">
        <v>0</v>
      </c>
      <c r="E27" s="12">
        <v>0</v>
      </c>
      <c r="F27" s="12">
        <v>0</v>
      </c>
      <c r="G27" s="13"/>
      <c r="H27" s="12">
        <v>0</v>
      </c>
      <c r="I27" s="12">
        <v>0</v>
      </c>
      <c r="J27" s="12">
        <v>0</v>
      </c>
      <c r="K27" s="12">
        <v>0</v>
      </c>
      <c r="L27" s="13"/>
      <c r="M27" s="12">
        <v>1</v>
      </c>
      <c r="N27" s="12">
        <v>12000</v>
      </c>
      <c r="O27" s="12">
        <v>0</v>
      </c>
      <c r="P27" s="12">
        <v>12000</v>
      </c>
      <c r="Q27" s="13"/>
      <c r="R27" s="12">
        <v>1</v>
      </c>
      <c r="S27" s="12">
        <v>12000</v>
      </c>
      <c r="T27" s="12">
        <v>0</v>
      </c>
      <c r="U27" s="12">
        <v>12000</v>
      </c>
      <c r="V27" s="13"/>
      <c r="W27" s="12">
        <v>0</v>
      </c>
      <c r="X27" s="12">
        <v>0</v>
      </c>
      <c r="Y27" s="12">
        <v>0</v>
      </c>
      <c r="Z27" s="12">
        <v>0</v>
      </c>
      <c r="AA27" s="13"/>
      <c r="AB27" s="12">
        <v>0</v>
      </c>
      <c r="AC27" s="12">
        <v>0</v>
      </c>
      <c r="AD27" s="12">
        <v>0</v>
      </c>
      <c r="AE27" s="12">
        <v>0</v>
      </c>
      <c r="AF27" s="13"/>
      <c r="AG27" s="12">
        <v>0</v>
      </c>
      <c r="AH27" s="12">
        <v>10000</v>
      </c>
      <c r="AI27" s="12">
        <v>0</v>
      </c>
      <c r="AJ27" s="12">
        <v>10000</v>
      </c>
      <c r="AK27" s="13"/>
      <c r="AL27" s="12">
        <v>0</v>
      </c>
      <c r="AM27" s="12">
        <v>0</v>
      </c>
      <c r="AN27" s="12">
        <v>0</v>
      </c>
      <c r="AO27" s="12">
        <v>0</v>
      </c>
      <c r="AP27" s="13"/>
      <c r="AQ27" s="12">
        <v>200</v>
      </c>
      <c r="AR27" s="12">
        <v>1200000</v>
      </c>
      <c r="AS27" s="12">
        <v>0</v>
      </c>
      <c r="AT27" s="12">
        <v>1200000</v>
      </c>
      <c r="AU27" s="13"/>
      <c r="AV27" s="12">
        <v>0</v>
      </c>
      <c r="AW27" s="12">
        <v>0</v>
      </c>
      <c r="AX27" s="12">
        <v>0</v>
      </c>
      <c r="AY27" s="12">
        <v>0</v>
      </c>
      <c r="AZ27" s="13"/>
      <c r="BA27" s="12">
        <v>0</v>
      </c>
      <c r="BB27" s="12">
        <v>0</v>
      </c>
      <c r="BC27" s="12">
        <v>0</v>
      </c>
      <c r="BD27" s="12">
        <v>0</v>
      </c>
      <c r="BE27" s="13"/>
      <c r="BF27" s="12">
        <v>0</v>
      </c>
      <c r="BG27" s="12">
        <v>1234000</v>
      </c>
      <c r="BH27" s="12">
        <v>0</v>
      </c>
      <c r="BI27" s="12">
        <v>1234000</v>
      </c>
      <c r="BJ27" s="13"/>
    </row>
    <row r="28" spans="1:62" hidden="1">
      <c r="A28" s="10">
        <v>22</v>
      </c>
      <c r="B28" s="11" t="s">
        <v>24</v>
      </c>
      <c r="C28" s="12">
        <v>0</v>
      </c>
      <c r="D28" s="12">
        <v>0</v>
      </c>
      <c r="E28" s="12">
        <v>0</v>
      </c>
      <c r="F28" s="12">
        <v>0</v>
      </c>
      <c r="G28" s="13"/>
      <c r="H28" s="12">
        <v>0</v>
      </c>
      <c r="I28" s="12">
        <v>0</v>
      </c>
      <c r="J28" s="12">
        <v>0</v>
      </c>
      <c r="K28" s="12">
        <v>0</v>
      </c>
      <c r="L28" s="13"/>
      <c r="M28" s="12">
        <v>1</v>
      </c>
      <c r="N28" s="12">
        <v>18000</v>
      </c>
      <c r="O28" s="12">
        <v>0</v>
      </c>
      <c r="P28" s="12">
        <v>18000</v>
      </c>
      <c r="Q28" s="13"/>
      <c r="R28" s="12">
        <v>1</v>
      </c>
      <c r="S28" s="12">
        <v>7000</v>
      </c>
      <c r="T28" s="12">
        <v>0</v>
      </c>
      <c r="U28" s="12">
        <v>7000</v>
      </c>
      <c r="V28" s="13"/>
      <c r="W28" s="12">
        <v>0</v>
      </c>
      <c r="X28" s="12">
        <v>0</v>
      </c>
      <c r="Y28" s="12">
        <v>0</v>
      </c>
      <c r="Z28" s="12">
        <v>0</v>
      </c>
      <c r="AA28" s="13"/>
      <c r="AB28" s="12">
        <v>0</v>
      </c>
      <c r="AC28" s="12">
        <v>0</v>
      </c>
      <c r="AD28" s="12">
        <v>0</v>
      </c>
      <c r="AE28" s="12">
        <v>0</v>
      </c>
      <c r="AF28" s="13"/>
      <c r="AG28" s="12">
        <v>0</v>
      </c>
      <c r="AH28" s="12">
        <v>10000</v>
      </c>
      <c r="AI28" s="12">
        <v>0</v>
      </c>
      <c r="AJ28" s="12">
        <v>10000</v>
      </c>
      <c r="AK28" s="13"/>
      <c r="AL28" s="12">
        <v>0</v>
      </c>
      <c r="AM28" s="12">
        <v>0</v>
      </c>
      <c r="AN28" s="12">
        <v>0</v>
      </c>
      <c r="AO28" s="12">
        <v>0</v>
      </c>
      <c r="AP28" s="13"/>
      <c r="AQ28" s="12">
        <v>77</v>
      </c>
      <c r="AR28" s="12">
        <v>462000</v>
      </c>
      <c r="AS28" s="12">
        <v>0</v>
      </c>
      <c r="AT28" s="12">
        <v>462000</v>
      </c>
      <c r="AU28" s="13"/>
      <c r="AV28" s="12">
        <v>0</v>
      </c>
      <c r="AW28" s="12">
        <v>0</v>
      </c>
      <c r="AX28" s="12">
        <v>0</v>
      </c>
      <c r="AY28" s="12">
        <v>0</v>
      </c>
      <c r="AZ28" s="13"/>
      <c r="BA28" s="12">
        <v>0</v>
      </c>
      <c r="BB28" s="12">
        <v>0</v>
      </c>
      <c r="BC28" s="12">
        <v>0</v>
      </c>
      <c r="BD28" s="12">
        <v>0</v>
      </c>
      <c r="BE28" s="13"/>
      <c r="BF28" s="12">
        <v>0</v>
      </c>
      <c r="BG28" s="12">
        <v>497000</v>
      </c>
      <c r="BH28" s="12">
        <v>0</v>
      </c>
      <c r="BI28" s="12">
        <v>497000</v>
      </c>
      <c r="BJ28" s="13"/>
    </row>
    <row r="29" spans="1:62" hidden="1">
      <c r="A29" s="10">
        <v>23</v>
      </c>
      <c r="B29" s="11" t="s">
        <v>25</v>
      </c>
      <c r="C29" s="12">
        <v>0</v>
      </c>
      <c r="D29" s="12">
        <v>0</v>
      </c>
      <c r="E29" s="12">
        <v>0</v>
      </c>
      <c r="F29" s="12">
        <v>0</v>
      </c>
      <c r="G29" s="13"/>
      <c r="H29" s="12">
        <v>0</v>
      </c>
      <c r="I29" s="12">
        <v>0</v>
      </c>
      <c r="J29" s="12">
        <v>0</v>
      </c>
      <c r="K29" s="12">
        <v>0</v>
      </c>
      <c r="L29" s="13"/>
      <c r="M29" s="12">
        <v>1</v>
      </c>
      <c r="N29" s="12">
        <v>8250</v>
      </c>
      <c r="O29" s="12">
        <v>0</v>
      </c>
      <c r="P29" s="12">
        <v>8250</v>
      </c>
      <c r="Q29" s="13"/>
      <c r="R29" s="12">
        <v>1</v>
      </c>
      <c r="S29" s="12">
        <v>20000</v>
      </c>
      <c r="T29" s="12">
        <v>0</v>
      </c>
      <c r="U29" s="12">
        <v>20000</v>
      </c>
      <c r="V29" s="13"/>
      <c r="W29" s="12">
        <v>0</v>
      </c>
      <c r="X29" s="12">
        <v>0</v>
      </c>
      <c r="Y29" s="12">
        <v>0</v>
      </c>
      <c r="Z29" s="12">
        <v>0</v>
      </c>
      <c r="AA29" s="13"/>
      <c r="AB29" s="12">
        <v>0</v>
      </c>
      <c r="AC29" s="12">
        <v>0</v>
      </c>
      <c r="AD29" s="12">
        <v>0</v>
      </c>
      <c r="AE29" s="12">
        <v>0</v>
      </c>
      <c r="AF29" s="13"/>
      <c r="AG29" s="12">
        <v>0</v>
      </c>
      <c r="AH29" s="12">
        <v>10000</v>
      </c>
      <c r="AI29" s="12">
        <v>0</v>
      </c>
      <c r="AJ29" s="12">
        <v>10000</v>
      </c>
      <c r="AK29" s="13"/>
      <c r="AL29" s="12">
        <v>0</v>
      </c>
      <c r="AM29" s="12">
        <v>0</v>
      </c>
      <c r="AN29" s="12">
        <v>0</v>
      </c>
      <c r="AO29" s="12">
        <v>0</v>
      </c>
      <c r="AP29" s="13"/>
      <c r="AQ29" s="12">
        <v>259</v>
      </c>
      <c r="AR29" s="12">
        <v>1554000</v>
      </c>
      <c r="AS29" s="12">
        <v>0</v>
      </c>
      <c r="AT29" s="12">
        <v>1554000</v>
      </c>
      <c r="AU29" s="13"/>
      <c r="AV29" s="12">
        <v>0</v>
      </c>
      <c r="AW29" s="12">
        <v>0</v>
      </c>
      <c r="AX29" s="12">
        <v>0</v>
      </c>
      <c r="AY29" s="12">
        <v>0</v>
      </c>
      <c r="AZ29" s="13"/>
      <c r="BA29" s="12">
        <v>0</v>
      </c>
      <c r="BB29" s="12">
        <v>0</v>
      </c>
      <c r="BC29" s="12">
        <v>0</v>
      </c>
      <c r="BD29" s="12">
        <v>0</v>
      </c>
      <c r="BE29" s="13"/>
      <c r="BF29" s="12">
        <v>0</v>
      </c>
      <c r="BG29" s="12">
        <v>1592250</v>
      </c>
      <c r="BH29" s="12">
        <v>0</v>
      </c>
      <c r="BI29" s="12">
        <v>1592250</v>
      </c>
      <c r="BJ29" s="13"/>
    </row>
    <row r="30" spans="1:62" hidden="1">
      <c r="A30" s="10">
        <v>24</v>
      </c>
      <c r="B30" s="11" t="s">
        <v>26</v>
      </c>
      <c r="C30" s="12">
        <v>0</v>
      </c>
      <c r="D30" s="12">
        <v>0</v>
      </c>
      <c r="E30" s="12">
        <v>0</v>
      </c>
      <c r="F30" s="12">
        <v>0</v>
      </c>
      <c r="G30" s="13"/>
      <c r="H30" s="12">
        <v>0</v>
      </c>
      <c r="I30" s="12">
        <v>0</v>
      </c>
      <c r="J30" s="12">
        <v>0</v>
      </c>
      <c r="K30" s="12">
        <v>0</v>
      </c>
      <c r="L30" s="13"/>
      <c r="M30" s="12">
        <v>1</v>
      </c>
      <c r="N30" s="12">
        <v>8250</v>
      </c>
      <c r="O30" s="12">
        <v>0</v>
      </c>
      <c r="P30" s="12">
        <v>8250</v>
      </c>
      <c r="Q30" s="13"/>
      <c r="R30" s="12">
        <v>1</v>
      </c>
      <c r="S30" s="12">
        <v>20000</v>
      </c>
      <c r="T30" s="12">
        <v>0</v>
      </c>
      <c r="U30" s="12">
        <v>20000</v>
      </c>
      <c r="V30" s="13"/>
      <c r="W30" s="12">
        <v>0</v>
      </c>
      <c r="X30" s="12">
        <v>0</v>
      </c>
      <c r="Y30" s="12">
        <v>0</v>
      </c>
      <c r="Z30" s="12">
        <v>0</v>
      </c>
      <c r="AA30" s="13"/>
      <c r="AB30" s="12">
        <v>0</v>
      </c>
      <c r="AC30" s="12">
        <v>0</v>
      </c>
      <c r="AD30" s="12">
        <v>0</v>
      </c>
      <c r="AE30" s="12">
        <v>0</v>
      </c>
      <c r="AF30" s="13"/>
      <c r="AG30" s="12">
        <v>0</v>
      </c>
      <c r="AH30" s="12">
        <v>10000</v>
      </c>
      <c r="AI30" s="12">
        <v>0</v>
      </c>
      <c r="AJ30" s="12">
        <v>10000</v>
      </c>
      <c r="AK30" s="13"/>
      <c r="AL30" s="12">
        <v>0</v>
      </c>
      <c r="AM30" s="12">
        <v>0</v>
      </c>
      <c r="AN30" s="12">
        <v>0</v>
      </c>
      <c r="AO30" s="12">
        <v>0</v>
      </c>
      <c r="AP30" s="13"/>
      <c r="AQ30" s="12">
        <v>188</v>
      </c>
      <c r="AR30" s="12">
        <v>1128000</v>
      </c>
      <c r="AS30" s="12">
        <v>0</v>
      </c>
      <c r="AT30" s="12">
        <v>1128000</v>
      </c>
      <c r="AU30" s="13"/>
      <c r="AV30" s="12">
        <v>0</v>
      </c>
      <c r="AW30" s="12">
        <v>0</v>
      </c>
      <c r="AX30" s="12">
        <v>0</v>
      </c>
      <c r="AY30" s="12">
        <v>0</v>
      </c>
      <c r="AZ30" s="13"/>
      <c r="BA30" s="12">
        <v>0</v>
      </c>
      <c r="BB30" s="12">
        <v>0</v>
      </c>
      <c r="BC30" s="12">
        <v>0</v>
      </c>
      <c r="BD30" s="12">
        <v>0</v>
      </c>
      <c r="BE30" s="13"/>
      <c r="BF30" s="12">
        <v>0</v>
      </c>
      <c r="BG30" s="12">
        <v>1166250</v>
      </c>
      <c r="BH30" s="12">
        <v>0</v>
      </c>
      <c r="BI30" s="12">
        <v>1166250</v>
      </c>
      <c r="BJ30" s="13"/>
    </row>
    <row r="31" spans="1:62" hidden="1">
      <c r="A31" s="10">
        <v>25</v>
      </c>
      <c r="B31" s="11" t="s">
        <v>27</v>
      </c>
      <c r="C31" s="12">
        <v>0</v>
      </c>
      <c r="D31" s="12">
        <v>0</v>
      </c>
      <c r="E31" s="12">
        <v>0</v>
      </c>
      <c r="F31" s="12">
        <v>0</v>
      </c>
      <c r="G31" s="13"/>
      <c r="H31" s="12">
        <v>0</v>
      </c>
      <c r="I31" s="12">
        <v>0</v>
      </c>
      <c r="J31" s="12">
        <v>0</v>
      </c>
      <c r="K31" s="12">
        <v>0</v>
      </c>
      <c r="L31" s="13"/>
      <c r="M31" s="12">
        <v>1</v>
      </c>
      <c r="N31" s="12">
        <v>18000</v>
      </c>
      <c r="O31" s="12">
        <v>0</v>
      </c>
      <c r="P31" s="12">
        <v>18000</v>
      </c>
      <c r="Q31" s="13"/>
      <c r="R31" s="12">
        <v>1</v>
      </c>
      <c r="S31" s="12">
        <v>12000</v>
      </c>
      <c r="T31" s="12">
        <v>0</v>
      </c>
      <c r="U31" s="12">
        <v>12000</v>
      </c>
      <c r="V31" s="13"/>
      <c r="W31" s="12">
        <v>0</v>
      </c>
      <c r="X31" s="12">
        <v>0</v>
      </c>
      <c r="Y31" s="12">
        <v>0</v>
      </c>
      <c r="Z31" s="12">
        <v>0</v>
      </c>
      <c r="AA31" s="13"/>
      <c r="AB31" s="12">
        <v>0</v>
      </c>
      <c r="AC31" s="12">
        <v>0</v>
      </c>
      <c r="AD31" s="12">
        <v>0</v>
      </c>
      <c r="AE31" s="12">
        <v>0</v>
      </c>
      <c r="AF31" s="13"/>
      <c r="AG31" s="12">
        <v>0</v>
      </c>
      <c r="AH31" s="12">
        <v>10000</v>
      </c>
      <c r="AI31" s="12">
        <v>0</v>
      </c>
      <c r="AJ31" s="12">
        <v>10000</v>
      </c>
      <c r="AK31" s="13"/>
      <c r="AL31" s="12">
        <v>0</v>
      </c>
      <c r="AM31" s="12">
        <v>0</v>
      </c>
      <c r="AN31" s="12">
        <v>0</v>
      </c>
      <c r="AO31" s="12">
        <v>0</v>
      </c>
      <c r="AP31" s="13"/>
      <c r="AQ31" s="12">
        <v>100</v>
      </c>
      <c r="AR31" s="12">
        <v>600000</v>
      </c>
      <c r="AS31" s="12">
        <v>0</v>
      </c>
      <c r="AT31" s="12">
        <v>600000</v>
      </c>
      <c r="AU31" s="13"/>
      <c r="AV31" s="12">
        <v>0</v>
      </c>
      <c r="AW31" s="12">
        <v>0</v>
      </c>
      <c r="AX31" s="12">
        <v>0</v>
      </c>
      <c r="AY31" s="12">
        <v>0</v>
      </c>
      <c r="AZ31" s="13"/>
      <c r="BA31" s="12">
        <v>0</v>
      </c>
      <c r="BB31" s="12">
        <v>0</v>
      </c>
      <c r="BC31" s="12">
        <v>0</v>
      </c>
      <c r="BD31" s="12">
        <v>0</v>
      </c>
      <c r="BE31" s="13"/>
      <c r="BF31" s="12">
        <v>0</v>
      </c>
      <c r="BG31" s="12">
        <v>640000</v>
      </c>
      <c r="BH31" s="12">
        <v>0</v>
      </c>
      <c r="BI31" s="12">
        <v>640000</v>
      </c>
      <c r="BJ31" s="13"/>
    </row>
    <row r="32" spans="1:62" hidden="1">
      <c r="A32" s="10">
        <v>26</v>
      </c>
      <c r="B32" s="11" t="s">
        <v>28</v>
      </c>
      <c r="C32" s="12">
        <v>0</v>
      </c>
      <c r="D32" s="12">
        <v>0</v>
      </c>
      <c r="E32" s="12">
        <v>0</v>
      </c>
      <c r="F32" s="12">
        <v>0</v>
      </c>
      <c r="G32" s="13"/>
      <c r="H32" s="12">
        <v>0</v>
      </c>
      <c r="I32" s="12">
        <v>0</v>
      </c>
      <c r="J32" s="12">
        <v>0</v>
      </c>
      <c r="K32" s="12">
        <v>0</v>
      </c>
      <c r="L32" s="13"/>
      <c r="M32" s="12">
        <v>1</v>
      </c>
      <c r="N32" s="12">
        <v>8250</v>
      </c>
      <c r="O32" s="12">
        <v>0</v>
      </c>
      <c r="P32" s="12">
        <v>8250</v>
      </c>
      <c r="Q32" s="13"/>
      <c r="R32" s="12">
        <v>1</v>
      </c>
      <c r="S32" s="12">
        <v>25000</v>
      </c>
      <c r="T32" s="12">
        <v>0</v>
      </c>
      <c r="U32" s="12">
        <v>25000</v>
      </c>
      <c r="V32" s="13"/>
      <c r="W32" s="12">
        <v>0</v>
      </c>
      <c r="X32" s="12">
        <v>300000</v>
      </c>
      <c r="Y32" s="12">
        <v>0</v>
      </c>
      <c r="Z32" s="12">
        <v>300000</v>
      </c>
      <c r="AA32" s="13"/>
      <c r="AB32" s="12">
        <v>0</v>
      </c>
      <c r="AC32" s="12">
        <v>0</v>
      </c>
      <c r="AD32" s="12">
        <v>0</v>
      </c>
      <c r="AE32" s="12">
        <v>0</v>
      </c>
      <c r="AF32" s="13"/>
      <c r="AG32" s="12">
        <v>0</v>
      </c>
      <c r="AH32" s="12">
        <v>10000</v>
      </c>
      <c r="AI32" s="12">
        <v>0</v>
      </c>
      <c r="AJ32" s="12">
        <v>10000</v>
      </c>
      <c r="AK32" s="13"/>
      <c r="AL32" s="12">
        <v>0</v>
      </c>
      <c r="AM32" s="12">
        <v>0</v>
      </c>
      <c r="AN32" s="12">
        <v>0</v>
      </c>
      <c r="AO32" s="12">
        <v>0</v>
      </c>
      <c r="AP32" s="13"/>
      <c r="AQ32" s="12">
        <v>175</v>
      </c>
      <c r="AR32" s="12">
        <v>1050000</v>
      </c>
      <c r="AS32" s="12">
        <v>0</v>
      </c>
      <c r="AT32" s="12">
        <v>1050000</v>
      </c>
      <c r="AU32" s="13"/>
      <c r="AV32" s="12">
        <v>0</v>
      </c>
      <c r="AW32" s="12">
        <v>0</v>
      </c>
      <c r="AX32" s="12">
        <v>0</v>
      </c>
      <c r="AY32" s="12">
        <v>0</v>
      </c>
      <c r="AZ32" s="13"/>
      <c r="BA32" s="12">
        <v>0</v>
      </c>
      <c r="BB32" s="12">
        <v>0</v>
      </c>
      <c r="BC32" s="12">
        <v>0</v>
      </c>
      <c r="BD32" s="12">
        <v>0</v>
      </c>
      <c r="BE32" s="13"/>
      <c r="BF32" s="12">
        <v>0</v>
      </c>
      <c r="BG32" s="12">
        <v>1393250</v>
      </c>
      <c r="BH32" s="12">
        <v>0</v>
      </c>
      <c r="BI32" s="12">
        <v>1393250</v>
      </c>
      <c r="BJ32" s="13"/>
    </row>
    <row r="33" spans="1:64" hidden="1">
      <c r="A33" s="10">
        <v>27</v>
      </c>
      <c r="B33" s="11" t="s">
        <v>29</v>
      </c>
      <c r="C33" s="12">
        <v>0</v>
      </c>
      <c r="D33" s="12">
        <v>0</v>
      </c>
      <c r="E33" s="12">
        <v>0</v>
      </c>
      <c r="F33" s="12">
        <v>0</v>
      </c>
      <c r="G33" s="13"/>
      <c r="H33" s="12">
        <v>0</v>
      </c>
      <c r="I33" s="12">
        <v>0</v>
      </c>
      <c r="J33" s="12">
        <v>0</v>
      </c>
      <c r="K33" s="12">
        <v>0</v>
      </c>
      <c r="L33" s="13"/>
      <c r="M33" s="12">
        <v>1</v>
      </c>
      <c r="N33" s="12">
        <v>12000</v>
      </c>
      <c r="O33" s="12">
        <v>0</v>
      </c>
      <c r="P33" s="12">
        <v>12000</v>
      </c>
      <c r="Q33" s="13"/>
      <c r="R33" s="12">
        <v>1</v>
      </c>
      <c r="S33" s="12">
        <v>20000</v>
      </c>
      <c r="T33" s="12">
        <v>0</v>
      </c>
      <c r="U33" s="12">
        <v>20000</v>
      </c>
      <c r="V33" s="13"/>
      <c r="W33" s="12">
        <v>0</v>
      </c>
      <c r="X33" s="12">
        <v>0</v>
      </c>
      <c r="Y33" s="12">
        <v>0</v>
      </c>
      <c r="Z33" s="12">
        <v>0</v>
      </c>
      <c r="AA33" s="13"/>
      <c r="AB33" s="12">
        <v>0</v>
      </c>
      <c r="AC33" s="12">
        <v>0</v>
      </c>
      <c r="AD33" s="12">
        <v>0</v>
      </c>
      <c r="AE33" s="12">
        <v>0</v>
      </c>
      <c r="AF33" s="13"/>
      <c r="AG33" s="12">
        <v>0</v>
      </c>
      <c r="AH33" s="12">
        <v>10000</v>
      </c>
      <c r="AI33" s="12">
        <v>0</v>
      </c>
      <c r="AJ33" s="12">
        <v>10000</v>
      </c>
      <c r="AK33" s="13"/>
      <c r="AL33" s="12">
        <v>0</v>
      </c>
      <c r="AM33" s="12">
        <v>0</v>
      </c>
      <c r="AN33" s="12">
        <v>0</v>
      </c>
      <c r="AO33" s="12">
        <v>0</v>
      </c>
      <c r="AP33" s="13"/>
      <c r="AQ33" s="12">
        <v>144</v>
      </c>
      <c r="AR33" s="12">
        <v>864000</v>
      </c>
      <c r="AS33" s="12">
        <v>0</v>
      </c>
      <c r="AT33" s="12">
        <v>864000</v>
      </c>
      <c r="AU33" s="13"/>
      <c r="AV33" s="12">
        <v>0</v>
      </c>
      <c r="AW33" s="12">
        <v>0</v>
      </c>
      <c r="AX33" s="12">
        <v>0</v>
      </c>
      <c r="AY33" s="12">
        <v>0</v>
      </c>
      <c r="AZ33" s="13"/>
      <c r="BA33" s="12">
        <v>0</v>
      </c>
      <c r="BB33" s="12">
        <v>0</v>
      </c>
      <c r="BC33" s="12">
        <v>0</v>
      </c>
      <c r="BD33" s="12">
        <v>0</v>
      </c>
      <c r="BE33" s="13"/>
      <c r="BF33" s="12">
        <v>0</v>
      </c>
      <c r="BG33" s="12">
        <v>906000</v>
      </c>
      <c r="BH33" s="12">
        <v>0</v>
      </c>
      <c r="BI33" s="12">
        <v>906000</v>
      </c>
      <c r="BJ33" s="13"/>
    </row>
    <row r="34" spans="1:64" hidden="1">
      <c r="A34" s="10">
        <v>28</v>
      </c>
      <c r="B34" s="11" t="s">
        <v>30</v>
      </c>
      <c r="C34" s="12">
        <v>0</v>
      </c>
      <c r="D34" s="12">
        <v>0</v>
      </c>
      <c r="E34" s="12">
        <v>0</v>
      </c>
      <c r="F34" s="12">
        <v>0</v>
      </c>
      <c r="G34" s="13"/>
      <c r="H34" s="12">
        <v>0</v>
      </c>
      <c r="I34" s="12">
        <v>0</v>
      </c>
      <c r="J34" s="12">
        <v>0</v>
      </c>
      <c r="K34" s="12">
        <v>0</v>
      </c>
      <c r="L34" s="13"/>
      <c r="M34" s="12">
        <v>1</v>
      </c>
      <c r="N34" s="12">
        <v>18000</v>
      </c>
      <c r="O34" s="12">
        <v>0</v>
      </c>
      <c r="P34" s="12">
        <v>18000</v>
      </c>
      <c r="Q34" s="13"/>
      <c r="R34" s="12">
        <v>1</v>
      </c>
      <c r="S34" s="12">
        <v>7000</v>
      </c>
      <c r="T34" s="12">
        <v>0</v>
      </c>
      <c r="U34" s="12">
        <v>7000</v>
      </c>
      <c r="V34" s="13"/>
      <c r="W34" s="12">
        <v>0</v>
      </c>
      <c r="X34" s="12">
        <v>300000</v>
      </c>
      <c r="Y34" s="12">
        <v>0</v>
      </c>
      <c r="Z34" s="12">
        <v>300000</v>
      </c>
      <c r="AA34" s="13"/>
      <c r="AB34" s="12">
        <v>0</v>
      </c>
      <c r="AC34" s="12">
        <v>0</v>
      </c>
      <c r="AD34" s="12">
        <v>0</v>
      </c>
      <c r="AE34" s="12">
        <v>0</v>
      </c>
      <c r="AF34" s="13"/>
      <c r="AG34" s="12">
        <v>0</v>
      </c>
      <c r="AH34" s="12">
        <v>10000</v>
      </c>
      <c r="AI34" s="12">
        <v>0</v>
      </c>
      <c r="AJ34" s="12">
        <v>10000</v>
      </c>
      <c r="AK34" s="13"/>
      <c r="AL34" s="12">
        <v>0</v>
      </c>
      <c r="AM34" s="12">
        <v>0</v>
      </c>
      <c r="AN34" s="12">
        <v>0</v>
      </c>
      <c r="AO34" s="12">
        <v>0</v>
      </c>
      <c r="AP34" s="13"/>
      <c r="AQ34" s="12">
        <v>171</v>
      </c>
      <c r="AR34" s="12">
        <v>1026000</v>
      </c>
      <c r="AS34" s="12">
        <v>0</v>
      </c>
      <c r="AT34" s="12">
        <v>1026000</v>
      </c>
      <c r="AU34" s="13"/>
      <c r="AV34" s="12">
        <v>0</v>
      </c>
      <c r="AW34" s="12">
        <v>0</v>
      </c>
      <c r="AX34" s="12">
        <v>0</v>
      </c>
      <c r="AY34" s="12">
        <v>0</v>
      </c>
      <c r="AZ34" s="13"/>
      <c r="BA34" s="12">
        <v>0</v>
      </c>
      <c r="BB34" s="12">
        <v>0</v>
      </c>
      <c r="BC34" s="12">
        <v>0</v>
      </c>
      <c r="BD34" s="12">
        <v>0</v>
      </c>
      <c r="BE34" s="13"/>
      <c r="BF34" s="12">
        <v>0</v>
      </c>
      <c r="BG34" s="12">
        <v>1361000</v>
      </c>
      <c r="BH34" s="12">
        <v>0</v>
      </c>
      <c r="BI34" s="12">
        <v>1361000</v>
      </c>
      <c r="BJ34" s="13"/>
    </row>
    <row r="35" spans="1:64" hidden="1">
      <c r="A35" s="10">
        <v>29</v>
      </c>
      <c r="B35" s="11" t="s">
        <v>31</v>
      </c>
      <c r="C35" s="12">
        <v>0</v>
      </c>
      <c r="D35" s="12">
        <v>0</v>
      </c>
      <c r="E35" s="12">
        <v>0</v>
      </c>
      <c r="F35" s="12">
        <v>0</v>
      </c>
      <c r="G35" s="13"/>
      <c r="H35" s="12">
        <v>0</v>
      </c>
      <c r="I35" s="12">
        <v>0</v>
      </c>
      <c r="J35" s="12">
        <v>0</v>
      </c>
      <c r="K35" s="12">
        <v>0</v>
      </c>
      <c r="L35" s="13"/>
      <c r="M35" s="12">
        <v>1</v>
      </c>
      <c r="N35" s="12">
        <v>8250</v>
      </c>
      <c r="O35" s="12">
        <v>0</v>
      </c>
      <c r="P35" s="12">
        <v>8250</v>
      </c>
      <c r="Q35" s="13"/>
      <c r="R35" s="12">
        <v>1</v>
      </c>
      <c r="S35" s="12">
        <v>7000</v>
      </c>
      <c r="T35" s="12">
        <v>0</v>
      </c>
      <c r="U35" s="12">
        <v>7000</v>
      </c>
      <c r="V35" s="13"/>
      <c r="W35" s="12">
        <v>0</v>
      </c>
      <c r="X35" s="12">
        <v>0</v>
      </c>
      <c r="Y35" s="12">
        <v>0</v>
      </c>
      <c r="Z35" s="12">
        <v>0</v>
      </c>
      <c r="AA35" s="13"/>
      <c r="AB35" s="12">
        <v>0</v>
      </c>
      <c r="AC35" s="12">
        <v>0</v>
      </c>
      <c r="AD35" s="12">
        <v>0</v>
      </c>
      <c r="AE35" s="12">
        <v>0</v>
      </c>
      <c r="AF35" s="13"/>
      <c r="AG35" s="12">
        <v>0</v>
      </c>
      <c r="AH35" s="12">
        <v>10000</v>
      </c>
      <c r="AI35" s="12">
        <v>0</v>
      </c>
      <c r="AJ35" s="12">
        <v>10000</v>
      </c>
      <c r="AK35" s="13"/>
      <c r="AL35" s="12">
        <v>0</v>
      </c>
      <c r="AM35" s="12">
        <v>0</v>
      </c>
      <c r="AN35" s="12">
        <v>0</v>
      </c>
      <c r="AO35" s="12">
        <v>0</v>
      </c>
      <c r="AP35" s="13"/>
      <c r="AQ35" s="12">
        <v>93</v>
      </c>
      <c r="AR35" s="12">
        <v>558000</v>
      </c>
      <c r="AS35" s="12">
        <v>0</v>
      </c>
      <c r="AT35" s="12">
        <v>558000</v>
      </c>
      <c r="AU35" s="13"/>
      <c r="AV35" s="12">
        <v>0</v>
      </c>
      <c r="AW35" s="12">
        <v>0</v>
      </c>
      <c r="AX35" s="12">
        <v>0</v>
      </c>
      <c r="AY35" s="12">
        <v>0</v>
      </c>
      <c r="AZ35" s="13"/>
      <c r="BA35" s="12">
        <v>0</v>
      </c>
      <c r="BB35" s="12">
        <v>0</v>
      </c>
      <c r="BC35" s="12">
        <v>0</v>
      </c>
      <c r="BD35" s="12">
        <v>0</v>
      </c>
      <c r="BE35" s="13"/>
      <c r="BF35" s="12">
        <v>0</v>
      </c>
      <c r="BG35" s="12">
        <v>583250</v>
      </c>
      <c r="BH35" s="12">
        <v>0</v>
      </c>
      <c r="BI35" s="12">
        <v>583250</v>
      </c>
      <c r="BJ35" s="13"/>
    </row>
    <row r="36" spans="1:64" hidden="1">
      <c r="A36" s="10">
        <v>30</v>
      </c>
      <c r="B36" s="11" t="s">
        <v>32</v>
      </c>
      <c r="C36" s="12">
        <v>0</v>
      </c>
      <c r="D36" s="12">
        <v>0</v>
      </c>
      <c r="E36" s="12">
        <v>0</v>
      </c>
      <c r="F36" s="12">
        <v>0</v>
      </c>
      <c r="G36" s="13"/>
      <c r="H36" s="12">
        <v>0</v>
      </c>
      <c r="I36" s="12">
        <v>0</v>
      </c>
      <c r="J36" s="12">
        <v>0</v>
      </c>
      <c r="K36" s="12">
        <v>0</v>
      </c>
      <c r="L36" s="13"/>
      <c r="M36" s="12">
        <v>1</v>
      </c>
      <c r="N36" s="12">
        <v>12000</v>
      </c>
      <c r="O36" s="12">
        <v>0</v>
      </c>
      <c r="P36" s="12">
        <v>12000</v>
      </c>
      <c r="Q36" s="13"/>
      <c r="R36" s="12">
        <v>1</v>
      </c>
      <c r="S36" s="12">
        <v>12000</v>
      </c>
      <c r="T36" s="12">
        <v>0</v>
      </c>
      <c r="U36" s="12">
        <v>12000</v>
      </c>
      <c r="V36" s="13"/>
      <c r="W36" s="12">
        <v>0</v>
      </c>
      <c r="X36" s="12">
        <v>0</v>
      </c>
      <c r="Y36" s="12">
        <v>0</v>
      </c>
      <c r="Z36" s="12">
        <v>0</v>
      </c>
      <c r="AA36" s="13"/>
      <c r="AB36" s="12">
        <v>0</v>
      </c>
      <c r="AC36" s="12">
        <v>0</v>
      </c>
      <c r="AD36" s="12">
        <v>0</v>
      </c>
      <c r="AE36" s="12">
        <v>0</v>
      </c>
      <c r="AF36" s="13"/>
      <c r="AG36" s="12">
        <v>0</v>
      </c>
      <c r="AH36" s="12">
        <v>10000</v>
      </c>
      <c r="AI36" s="12">
        <v>0</v>
      </c>
      <c r="AJ36" s="12">
        <v>10000</v>
      </c>
      <c r="AK36" s="13"/>
      <c r="AL36" s="12">
        <v>0</v>
      </c>
      <c r="AM36" s="12">
        <v>0</v>
      </c>
      <c r="AN36" s="12">
        <v>0</v>
      </c>
      <c r="AO36" s="12">
        <v>0</v>
      </c>
      <c r="AP36" s="13"/>
      <c r="AQ36" s="12">
        <v>185</v>
      </c>
      <c r="AR36" s="12">
        <v>1110000</v>
      </c>
      <c r="AS36" s="12">
        <v>0</v>
      </c>
      <c r="AT36" s="12">
        <v>1110000</v>
      </c>
      <c r="AU36" s="13"/>
      <c r="AV36" s="12">
        <v>0</v>
      </c>
      <c r="AW36" s="12">
        <v>0</v>
      </c>
      <c r="AX36" s="12">
        <v>0</v>
      </c>
      <c r="AY36" s="12">
        <v>0</v>
      </c>
      <c r="AZ36" s="13"/>
      <c r="BA36" s="12">
        <v>0</v>
      </c>
      <c r="BB36" s="12">
        <v>0</v>
      </c>
      <c r="BC36" s="12">
        <v>0</v>
      </c>
      <c r="BD36" s="12">
        <v>0</v>
      </c>
      <c r="BE36" s="13"/>
      <c r="BF36" s="12">
        <v>0</v>
      </c>
      <c r="BG36" s="12">
        <v>1144000</v>
      </c>
      <c r="BH36" s="12">
        <v>0</v>
      </c>
      <c r="BI36" s="12">
        <v>1144000</v>
      </c>
      <c r="BJ36" s="13"/>
    </row>
    <row r="37" spans="1:64" s="154" customFormat="1">
      <c r="A37" s="148">
        <v>31</v>
      </c>
      <c r="B37" s="149" t="s">
        <v>33</v>
      </c>
      <c r="C37" s="150">
        <v>0</v>
      </c>
      <c r="D37" s="150">
        <v>0</v>
      </c>
      <c r="E37" s="150">
        <v>0</v>
      </c>
      <c r="F37" s="150">
        <v>0</v>
      </c>
      <c r="G37" s="151"/>
      <c r="H37" s="150">
        <v>0</v>
      </c>
      <c r="I37" s="150">
        <v>0</v>
      </c>
      <c r="J37" s="150">
        <v>0</v>
      </c>
      <c r="K37" s="150">
        <v>0</v>
      </c>
      <c r="L37" s="151"/>
      <c r="M37" s="150">
        <v>1</v>
      </c>
      <c r="N37" s="150">
        <v>8250</v>
      </c>
      <c r="O37" s="150">
        <v>0</v>
      </c>
      <c r="P37" s="150">
        <v>8250</v>
      </c>
      <c r="Q37" s="151"/>
      <c r="R37" s="150">
        <v>1</v>
      </c>
      <c r="S37" s="150">
        <v>12000</v>
      </c>
      <c r="T37" s="150">
        <v>0</v>
      </c>
      <c r="U37" s="150">
        <v>12000</v>
      </c>
      <c r="V37" s="151"/>
      <c r="W37" s="150">
        <v>0</v>
      </c>
      <c r="X37" s="150">
        <v>0</v>
      </c>
      <c r="Y37" s="150">
        <v>0</v>
      </c>
      <c r="Z37" s="150">
        <v>0</v>
      </c>
      <c r="AA37" s="151"/>
      <c r="AB37" s="150">
        <v>0</v>
      </c>
      <c r="AC37" s="150">
        <v>0</v>
      </c>
      <c r="AD37" s="150">
        <v>0</v>
      </c>
      <c r="AE37" s="150">
        <v>0</v>
      </c>
      <c r="AF37" s="151"/>
      <c r="AG37" s="150">
        <v>0</v>
      </c>
      <c r="AH37" s="150">
        <v>10000</v>
      </c>
      <c r="AI37" s="150">
        <v>0</v>
      </c>
      <c r="AJ37" s="150">
        <v>10000</v>
      </c>
      <c r="AK37" s="151"/>
      <c r="AL37" s="150">
        <v>0</v>
      </c>
      <c r="AM37" s="150">
        <v>0</v>
      </c>
      <c r="AN37" s="150">
        <v>0</v>
      </c>
      <c r="AO37" s="150">
        <v>0</v>
      </c>
      <c r="AP37" s="151"/>
      <c r="AQ37" s="150">
        <v>190</v>
      </c>
      <c r="AR37" s="150">
        <v>1140000</v>
      </c>
      <c r="AS37" s="150">
        <v>0</v>
      </c>
      <c r="AT37" s="150">
        <v>1140000</v>
      </c>
      <c r="AU37" s="151"/>
      <c r="AV37" s="150">
        <v>0</v>
      </c>
      <c r="AW37" s="150">
        <v>0</v>
      </c>
      <c r="AX37" s="150">
        <v>0</v>
      </c>
      <c r="AY37" s="150">
        <v>0</v>
      </c>
      <c r="AZ37" s="151"/>
      <c r="BA37" s="150">
        <v>0</v>
      </c>
      <c r="BB37" s="150">
        <v>0</v>
      </c>
      <c r="BC37" s="150">
        <v>0</v>
      </c>
      <c r="BD37" s="150">
        <v>0</v>
      </c>
      <c r="BE37" s="151"/>
      <c r="BF37" s="150">
        <f>M37+R37+AG37+AQ37+BA37</f>
        <v>192</v>
      </c>
      <c r="BG37" s="150">
        <f t="shared" ref="BG37:BI37" si="0">N37+S37+AH37+AR37+BB37</f>
        <v>1170250</v>
      </c>
      <c r="BH37" s="150">
        <f t="shared" si="0"/>
        <v>0</v>
      </c>
      <c r="BI37" s="150">
        <f t="shared" si="0"/>
        <v>1170250</v>
      </c>
      <c r="BJ37" s="151"/>
      <c r="BK37" s="150">
        <v>1170250</v>
      </c>
      <c r="BL37" s="159">
        <f>BK37-BI37</f>
        <v>0</v>
      </c>
    </row>
    <row r="38" spans="1:64" hidden="1">
      <c r="A38" s="10">
        <v>32</v>
      </c>
      <c r="B38" s="11" t="s">
        <v>34</v>
      </c>
      <c r="C38" s="12">
        <v>0</v>
      </c>
      <c r="D38" s="12">
        <v>0</v>
      </c>
      <c r="E38" s="12">
        <v>0</v>
      </c>
      <c r="F38" s="12">
        <v>0</v>
      </c>
      <c r="G38" s="13"/>
      <c r="H38" s="12">
        <v>0</v>
      </c>
      <c r="I38" s="12">
        <v>0</v>
      </c>
      <c r="J38" s="12">
        <v>0</v>
      </c>
      <c r="K38" s="12">
        <v>0</v>
      </c>
      <c r="L38" s="13"/>
      <c r="M38" s="12">
        <v>1</v>
      </c>
      <c r="N38" s="12">
        <v>8250</v>
      </c>
      <c r="O38" s="12">
        <v>0</v>
      </c>
      <c r="P38" s="12">
        <v>8250</v>
      </c>
      <c r="Q38" s="13"/>
      <c r="R38" s="12">
        <v>1</v>
      </c>
      <c r="S38" s="12">
        <v>7000</v>
      </c>
      <c r="T38" s="12">
        <v>0</v>
      </c>
      <c r="U38" s="12">
        <v>7000</v>
      </c>
      <c r="V38" s="13"/>
      <c r="W38" s="12">
        <v>0</v>
      </c>
      <c r="X38" s="12">
        <v>380000</v>
      </c>
      <c r="Y38" s="12">
        <v>0</v>
      </c>
      <c r="Z38" s="12">
        <v>380000</v>
      </c>
      <c r="AA38" s="13"/>
      <c r="AB38" s="12">
        <v>0</v>
      </c>
      <c r="AC38" s="12">
        <v>0</v>
      </c>
      <c r="AD38" s="12">
        <v>0</v>
      </c>
      <c r="AE38" s="12">
        <v>0</v>
      </c>
      <c r="AF38" s="13"/>
      <c r="AG38" s="12">
        <v>0</v>
      </c>
      <c r="AH38" s="12">
        <v>10000</v>
      </c>
      <c r="AI38" s="12">
        <v>0</v>
      </c>
      <c r="AJ38" s="12">
        <v>10000</v>
      </c>
      <c r="AK38" s="13"/>
      <c r="AL38" s="12">
        <v>0</v>
      </c>
      <c r="AM38" s="12">
        <v>0</v>
      </c>
      <c r="AN38" s="12">
        <v>0</v>
      </c>
      <c r="AO38" s="12">
        <v>0</v>
      </c>
      <c r="AP38" s="13"/>
      <c r="AQ38" s="12">
        <v>47</v>
      </c>
      <c r="AR38" s="12">
        <v>282000</v>
      </c>
      <c r="AS38" s="12">
        <v>0</v>
      </c>
      <c r="AT38" s="12">
        <v>282000</v>
      </c>
      <c r="AU38" s="13"/>
      <c r="AV38" s="12">
        <v>0</v>
      </c>
      <c r="AW38" s="12">
        <v>0</v>
      </c>
      <c r="AX38" s="12">
        <v>0</v>
      </c>
      <c r="AY38" s="12">
        <v>0</v>
      </c>
      <c r="AZ38" s="13"/>
      <c r="BA38" s="12">
        <v>0</v>
      </c>
      <c r="BB38" s="12">
        <v>0</v>
      </c>
      <c r="BC38" s="12">
        <v>0</v>
      </c>
      <c r="BD38" s="12">
        <v>0</v>
      </c>
      <c r="BE38" s="13"/>
      <c r="BF38" s="12">
        <v>0</v>
      </c>
      <c r="BG38" s="12">
        <v>687250</v>
      </c>
      <c r="BH38" s="12">
        <v>0</v>
      </c>
      <c r="BI38" s="12">
        <v>687250</v>
      </c>
      <c r="BJ38" s="13"/>
    </row>
    <row r="39" spans="1:64" hidden="1">
      <c r="A39" s="10">
        <v>33</v>
      </c>
      <c r="B39" s="11" t="s">
        <v>35</v>
      </c>
      <c r="C39" s="12">
        <v>0</v>
      </c>
      <c r="D39" s="12">
        <v>0</v>
      </c>
      <c r="E39" s="12">
        <v>0</v>
      </c>
      <c r="F39" s="12">
        <v>0</v>
      </c>
      <c r="G39" s="13"/>
      <c r="H39" s="12">
        <v>0</v>
      </c>
      <c r="I39" s="12">
        <v>0</v>
      </c>
      <c r="J39" s="12">
        <v>0</v>
      </c>
      <c r="K39" s="12">
        <v>0</v>
      </c>
      <c r="L39" s="13"/>
      <c r="M39" s="12">
        <v>1</v>
      </c>
      <c r="N39" s="12">
        <v>8250</v>
      </c>
      <c r="O39" s="12">
        <v>0</v>
      </c>
      <c r="P39" s="12">
        <v>8250</v>
      </c>
      <c r="Q39" s="13"/>
      <c r="R39" s="12">
        <v>1</v>
      </c>
      <c r="S39" s="12">
        <v>7000</v>
      </c>
      <c r="T39" s="12">
        <v>0</v>
      </c>
      <c r="U39" s="12">
        <v>7000</v>
      </c>
      <c r="V39" s="13"/>
      <c r="W39" s="12">
        <v>0</v>
      </c>
      <c r="X39" s="12">
        <v>380000</v>
      </c>
      <c r="Y39" s="12">
        <v>0</v>
      </c>
      <c r="Z39" s="12">
        <v>380000</v>
      </c>
      <c r="AA39" s="13"/>
      <c r="AB39" s="12">
        <v>0</v>
      </c>
      <c r="AC39" s="12">
        <v>0</v>
      </c>
      <c r="AD39" s="12">
        <v>0</v>
      </c>
      <c r="AE39" s="12">
        <v>0</v>
      </c>
      <c r="AF39" s="13"/>
      <c r="AG39" s="12">
        <v>0</v>
      </c>
      <c r="AH39" s="12">
        <v>10000</v>
      </c>
      <c r="AI39" s="12">
        <v>0</v>
      </c>
      <c r="AJ39" s="12">
        <v>10000</v>
      </c>
      <c r="AK39" s="13"/>
      <c r="AL39" s="12">
        <v>0</v>
      </c>
      <c r="AM39" s="12">
        <v>0</v>
      </c>
      <c r="AN39" s="12">
        <v>0</v>
      </c>
      <c r="AO39" s="12">
        <v>0</v>
      </c>
      <c r="AP39" s="13"/>
      <c r="AQ39" s="12">
        <v>46</v>
      </c>
      <c r="AR39" s="12">
        <v>276000</v>
      </c>
      <c r="AS39" s="12">
        <v>0</v>
      </c>
      <c r="AT39" s="12">
        <v>276000</v>
      </c>
      <c r="AU39" s="13"/>
      <c r="AV39" s="12">
        <v>0</v>
      </c>
      <c r="AW39" s="12">
        <v>0</v>
      </c>
      <c r="AX39" s="12">
        <v>0</v>
      </c>
      <c r="AY39" s="12">
        <v>0</v>
      </c>
      <c r="AZ39" s="13"/>
      <c r="BA39" s="12">
        <v>0</v>
      </c>
      <c r="BB39" s="12">
        <v>0</v>
      </c>
      <c r="BC39" s="12">
        <v>0</v>
      </c>
      <c r="BD39" s="12">
        <v>0</v>
      </c>
      <c r="BE39" s="13"/>
      <c r="BF39" s="12">
        <v>0</v>
      </c>
      <c r="BG39" s="12">
        <v>681250</v>
      </c>
      <c r="BH39" s="12">
        <v>0</v>
      </c>
      <c r="BI39" s="12">
        <v>681250</v>
      </c>
      <c r="BJ39" s="13"/>
    </row>
    <row r="40" spans="1:64" hidden="1">
      <c r="A40" s="10">
        <v>34</v>
      </c>
      <c r="B40" s="11" t="s">
        <v>36</v>
      </c>
      <c r="C40" s="12">
        <v>0</v>
      </c>
      <c r="D40" s="12">
        <v>0</v>
      </c>
      <c r="E40" s="12">
        <v>0</v>
      </c>
      <c r="F40" s="12">
        <v>0</v>
      </c>
      <c r="G40" s="13"/>
      <c r="H40" s="12">
        <v>0</v>
      </c>
      <c r="I40" s="12">
        <v>0</v>
      </c>
      <c r="J40" s="12">
        <v>0</v>
      </c>
      <c r="K40" s="12">
        <v>0</v>
      </c>
      <c r="L40" s="13"/>
      <c r="M40" s="12">
        <v>1</v>
      </c>
      <c r="N40" s="12">
        <v>8250</v>
      </c>
      <c r="O40" s="12">
        <v>0</v>
      </c>
      <c r="P40" s="12">
        <v>8250</v>
      </c>
      <c r="Q40" s="13"/>
      <c r="R40" s="12">
        <v>1</v>
      </c>
      <c r="S40" s="12">
        <v>12000</v>
      </c>
      <c r="T40" s="12">
        <v>0</v>
      </c>
      <c r="U40" s="12">
        <v>12000</v>
      </c>
      <c r="V40" s="13"/>
      <c r="W40" s="12">
        <v>0</v>
      </c>
      <c r="X40" s="12">
        <v>0</v>
      </c>
      <c r="Y40" s="12">
        <v>0</v>
      </c>
      <c r="Z40" s="12">
        <v>0</v>
      </c>
      <c r="AA40" s="13"/>
      <c r="AB40" s="12">
        <v>0</v>
      </c>
      <c r="AC40" s="12">
        <v>0</v>
      </c>
      <c r="AD40" s="12">
        <v>0</v>
      </c>
      <c r="AE40" s="12">
        <v>0</v>
      </c>
      <c r="AF40" s="13"/>
      <c r="AG40" s="12">
        <v>0</v>
      </c>
      <c r="AH40" s="12">
        <v>10000</v>
      </c>
      <c r="AI40" s="12">
        <v>0</v>
      </c>
      <c r="AJ40" s="12">
        <v>10000</v>
      </c>
      <c r="AK40" s="13"/>
      <c r="AL40" s="12">
        <v>0</v>
      </c>
      <c r="AM40" s="12">
        <v>0</v>
      </c>
      <c r="AN40" s="12">
        <v>0</v>
      </c>
      <c r="AO40" s="12">
        <v>0</v>
      </c>
      <c r="AP40" s="13"/>
      <c r="AQ40" s="12">
        <v>114</v>
      </c>
      <c r="AR40" s="12">
        <v>684000</v>
      </c>
      <c r="AS40" s="12">
        <v>0</v>
      </c>
      <c r="AT40" s="12">
        <v>684000</v>
      </c>
      <c r="AU40" s="13"/>
      <c r="AV40" s="12">
        <v>0</v>
      </c>
      <c r="AW40" s="12">
        <v>0</v>
      </c>
      <c r="AX40" s="12">
        <v>0</v>
      </c>
      <c r="AY40" s="12">
        <v>0</v>
      </c>
      <c r="AZ40" s="13"/>
      <c r="BA40" s="12">
        <v>0</v>
      </c>
      <c r="BB40" s="12">
        <v>0</v>
      </c>
      <c r="BC40" s="12">
        <v>0</v>
      </c>
      <c r="BD40" s="12">
        <v>0</v>
      </c>
      <c r="BE40" s="13"/>
      <c r="BF40" s="12">
        <v>0</v>
      </c>
      <c r="BG40" s="12">
        <v>714250</v>
      </c>
      <c r="BH40" s="12">
        <v>0</v>
      </c>
      <c r="BI40" s="12">
        <v>714250</v>
      </c>
      <c r="BJ40" s="13"/>
    </row>
    <row r="41" spans="1:64" hidden="1">
      <c r="A41" s="10">
        <v>35</v>
      </c>
      <c r="B41" s="11" t="s">
        <v>37</v>
      </c>
      <c r="C41" s="12">
        <v>0</v>
      </c>
      <c r="D41" s="12">
        <v>0</v>
      </c>
      <c r="E41" s="12">
        <v>0</v>
      </c>
      <c r="F41" s="12">
        <v>0</v>
      </c>
      <c r="G41" s="13"/>
      <c r="H41" s="12">
        <v>0</v>
      </c>
      <c r="I41" s="12">
        <v>0</v>
      </c>
      <c r="J41" s="12">
        <v>0</v>
      </c>
      <c r="K41" s="12">
        <v>0</v>
      </c>
      <c r="L41" s="13"/>
      <c r="M41" s="12">
        <v>1</v>
      </c>
      <c r="N41" s="12">
        <v>8250</v>
      </c>
      <c r="O41" s="12">
        <v>0</v>
      </c>
      <c r="P41" s="12">
        <v>8250</v>
      </c>
      <c r="Q41" s="13"/>
      <c r="R41" s="12">
        <v>1</v>
      </c>
      <c r="S41" s="12">
        <v>12000</v>
      </c>
      <c r="T41" s="12">
        <v>0</v>
      </c>
      <c r="U41" s="12">
        <v>12000</v>
      </c>
      <c r="V41" s="13"/>
      <c r="W41" s="12">
        <v>0</v>
      </c>
      <c r="X41" s="12">
        <v>0</v>
      </c>
      <c r="Y41" s="12">
        <v>0</v>
      </c>
      <c r="Z41" s="12">
        <v>0</v>
      </c>
      <c r="AA41" s="13"/>
      <c r="AB41" s="12">
        <v>0</v>
      </c>
      <c r="AC41" s="12">
        <v>0</v>
      </c>
      <c r="AD41" s="12">
        <v>0</v>
      </c>
      <c r="AE41" s="12">
        <v>0</v>
      </c>
      <c r="AF41" s="13"/>
      <c r="AG41" s="12">
        <v>0</v>
      </c>
      <c r="AH41" s="12">
        <v>10000</v>
      </c>
      <c r="AI41" s="12">
        <v>0</v>
      </c>
      <c r="AJ41" s="12">
        <v>10000</v>
      </c>
      <c r="AK41" s="13"/>
      <c r="AL41" s="12">
        <v>0</v>
      </c>
      <c r="AM41" s="12">
        <v>0</v>
      </c>
      <c r="AN41" s="12">
        <v>0</v>
      </c>
      <c r="AO41" s="12">
        <v>0</v>
      </c>
      <c r="AP41" s="13"/>
      <c r="AQ41" s="12">
        <v>183</v>
      </c>
      <c r="AR41" s="12">
        <v>1098000</v>
      </c>
      <c r="AS41" s="12">
        <v>0</v>
      </c>
      <c r="AT41" s="12">
        <v>1098000</v>
      </c>
      <c r="AU41" s="13"/>
      <c r="AV41" s="12">
        <v>0</v>
      </c>
      <c r="AW41" s="12">
        <v>0</v>
      </c>
      <c r="AX41" s="12">
        <v>0</v>
      </c>
      <c r="AY41" s="12">
        <v>0</v>
      </c>
      <c r="AZ41" s="13"/>
      <c r="BA41" s="12">
        <v>0</v>
      </c>
      <c r="BB41" s="12">
        <v>0</v>
      </c>
      <c r="BC41" s="12">
        <v>0</v>
      </c>
      <c r="BD41" s="12">
        <v>0</v>
      </c>
      <c r="BE41" s="13"/>
      <c r="BF41" s="12">
        <v>0</v>
      </c>
      <c r="BG41" s="12">
        <v>1128250</v>
      </c>
      <c r="BH41" s="12">
        <v>0</v>
      </c>
      <c r="BI41" s="12">
        <v>1128250</v>
      </c>
      <c r="BJ41" s="13"/>
    </row>
    <row r="42" spans="1:64" hidden="1">
      <c r="A42" s="10">
        <v>36</v>
      </c>
      <c r="B42" s="11" t="s">
        <v>38</v>
      </c>
      <c r="C42" s="12">
        <v>0</v>
      </c>
      <c r="D42" s="12">
        <v>0</v>
      </c>
      <c r="E42" s="12">
        <v>0</v>
      </c>
      <c r="F42" s="12">
        <v>0</v>
      </c>
      <c r="G42" s="13"/>
      <c r="H42" s="12">
        <v>0</v>
      </c>
      <c r="I42" s="12">
        <v>0</v>
      </c>
      <c r="J42" s="12">
        <v>0</v>
      </c>
      <c r="K42" s="12">
        <v>0</v>
      </c>
      <c r="L42" s="13"/>
      <c r="M42" s="12">
        <v>1</v>
      </c>
      <c r="N42" s="12">
        <v>8250</v>
      </c>
      <c r="O42" s="12">
        <v>0</v>
      </c>
      <c r="P42" s="12">
        <v>8250</v>
      </c>
      <c r="Q42" s="13"/>
      <c r="R42" s="12">
        <v>1</v>
      </c>
      <c r="S42" s="12">
        <v>7000</v>
      </c>
      <c r="T42" s="12">
        <v>0</v>
      </c>
      <c r="U42" s="12">
        <v>7000</v>
      </c>
      <c r="V42" s="13"/>
      <c r="W42" s="12">
        <v>0</v>
      </c>
      <c r="X42" s="12">
        <v>0</v>
      </c>
      <c r="Y42" s="12">
        <v>0</v>
      </c>
      <c r="Z42" s="12">
        <v>0</v>
      </c>
      <c r="AA42" s="13"/>
      <c r="AB42" s="12">
        <v>0</v>
      </c>
      <c r="AC42" s="12">
        <v>0</v>
      </c>
      <c r="AD42" s="12">
        <v>0</v>
      </c>
      <c r="AE42" s="12">
        <v>0</v>
      </c>
      <c r="AF42" s="13"/>
      <c r="AG42" s="12">
        <v>0</v>
      </c>
      <c r="AH42" s="12">
        <v>10000</v>
      </c>
      <c r="AI42" s="12">
        <v>0</v>
      </c>
      <c r="AJ42" s="12">
        <v>10000</v>
      </c>
      <c r="AK42" s="13"/>
      <c r="AL42" s="12">
        <v>0</v>
      </c>
      <c r="AM42" s="12">
        <v>0</v>
      </c>
      <c r="AN42" s="12">
        <v>0</v>
      </c>
      <c r="AO42" s="12">
        <v>0</v>
      </c>
      <c r="AP42" s="13"/>
      <c r="AQ42" s="12">
        <v>91</v>
      </c>
      <c r="AR42" s="12">
        <v>546000</v>
      </c>
      <c r="AS42" s="12">
        <v>0</v>
      </c>
      <c r="AT42" s="12">
        <v>546000</v>
      </c>
      <c r="AU42" s="13"/>
      <c r="AV42" s="12">
        <v>0</v>
      </c>
      <c r="AW42" s="12">
        <v>0</v>
      </c>
      <c r="AX42" s="12">
        <v>0</v>
      </c>
      <c r="AY42" s="12">
        <v>0</v>
      </c>
      <c r="AZ42" s="13"/>
      <c r="BA42" s="12">
        <v>0</v>
      </c>
      <c r="BB42" s="12">
        <v>0</v>
      </c>
      <c r="BC42" s="12">
        <v>0</v>
      </c>
      <c r="BD42" s="12">
        <v>0</v>
      </c>
      <c r="BE42" s="13"/>
      <c r="BF42" s="12">
        <v>0</v>
      </c>
      <c r="BG42" s="12">
        <v>571250</v>
      </c>
      <c r="BH42" s="12">
        <v>0</v>
      </c>
      <c r="BI42" s="12">
        <v>571250</v>
      </c>
      <c r="BJ42" s="13"/>
    </row>
    <row r="43" spans="1:64" hidden="1">
      <c r="A43" s="10">
        <v>37</v>
      </c>
      <c r="B43" s="11" t="s">
        <v>39</v>
      </c>
      <c r="C43" s="12">
        <v>0</v>
      </c>
      <c r="D43" s="12">
        <v>0</v>
      </c>
      <c r="E43" s="12">
        <v>0</v>
      </c>
      <c r="F43" s="12">
        <v>0</v>
      </c>
      <c r="G43" s="13"/>
      <c r="H43" s="12">
        <v>0</v>
      </c>
      <c r="I43" s="12">
        <v>0</v>
      </c>
      <c r="J43" s="12">
        <v>0</v>
      </c>
      <c r="K43" s="12">
        <v>0</v>
      </c>
      <c r="L43" s="13"/>
      <c r="M43" s="12">
        <v>1</v>
      </c>
      <c r="N43" s="12">
        <v>12000</v>
      </c>
      <c r="O43" s="12">
        <v>0</v>
      </c>
      <c r="P43" s="12">
        <v>12000</v>
      </c>
      <c r="Q43" s="13"/>
      <c r="R43" s="12">
        <v>1</v>
      </c>
      <c r="S43" s="12">
        <v>20000</v>
      </c>
      <c r="T43" s="12">
        <v>0</v>
      </c>
      <c r="U43" s="12">
        <v>20000</v>
      </c>
      <c r="V43" s="13"/>
      <c r="W43" s="12">
        <v>0</v>
      </c>
      <c r="X43" s="12">
        <v>0</v>
      </c>
      <c r="Y43" s="12">
        <v>0</v>
      </c>
      <c r="Z43" s="12">
        <v>0</v>
      </c>
      <c r="AA43" s="13"/>
      <c r="AB43" s="12">
        <v>0</v>
      </c>
      <c r="AC43" s="12">
        <v>0</v>
      </c>
      <c r="AD43" s="12">
        <v>0</v>
      </c>
      <c r="AE43" s="12">
        <v>0</v>
      </c>
      <c r="AF43" s="13"/>
      <c r="AG43" s="12">
        <v>0</v>
      </c>
      <c r="AH43" s="12">
        <v>10000</v>
      </c>
      <c r="AI43" s="12">
        <v>0</v>
      </c>
      <c r="AJ43" s="12">
        <v>10000</v>
      </c>
      <c r="AK43" s="13"/>
      <c r="AL43" s="12">
        <v>0</v>
      </c>
      <c r="AM43" s="12">
        <v>0</v>
      </c>
      <c r="AN43" s="12">
        <v>0</v>
      </c>
      <c r="AO43" s="12">
        <v>0</v>
      </c>
      <c r="AP43" s="13"/>
      <c r="AQ43" s="12">
        <v>160</v>
      </c>
      <c r="AR43" s="12">
        <v>960000</v>
      </c>
      <c r="AS43" s="12">
        <v>0</v>
      </c>
      <c r="AT43" s="12">
        <v>960000</v>
      </c>
      <c r="AU43" s="13"/>
      <c r="AV43" s="12">
        <v>0</v>
      </c>
      <c r="AW43" s="12">
        <v>0</v>
      </c>
      <c r="AX43" s="12">
        <v>0</v>
      </c>
      <c r="AY43" s="12">
        <v>0</v>
      </c>
      <c r="AZ43" s="13"/>
      <c r="BA43" s="12">
        <v>0</v>
      </c>
      <c r="BB43" s="12">
        <v>0</v>
      </c>
      <c r="BC43" s="12">
        <v>0</v>
      </c>
      <c r="BD43" s="12">
        <v>0</v>
      </c>
      <c r="BE43" s="13"/>
      <c r="BF43" s="12">
        <v>0</v>
      </c>
      <c r="BG43" s="12">
        <v>1002000</v>
      </c>
      <c r="BH43" s="12">
        <v>0</v>
      </c>
      <c r="BI43" s="12">
        <v>1002000</v>
      </c>
      <c r="BJ43" s="13"/>
    </row>
    <row r="44" spans="1:64" hidden="1">
      <c r="A44" s="10">
        <v>38</v>
      </c>
      <c r="B44" s="11" t="s">
        <v>40</v>
      </c>
      <c r="C44" s="12">
        <v>0</v>
      </c>
      <c r="D44" s="12">
        <v>0</v>
      </c>
      <c r="E44" s="12">
        <v>0</v>
      </c>
      <c r="F44" s="12">
        <v>0</v>
      </c>
      <c r="G44" s="13"/>
      <c r="H44" s="12">
        <v>0</v>
      </c>
      <c r="I44" s="12">
        <v>0</v>
      </c>
      <c r="J44" s="12">
        <v>0</v>
      </c>
      <c r="K44" s="12">
        <v>0</v>
      </c>
      <c r="L44" s="13"/>
      <c r="M44" s="12">
        <v>1</v>
      </c>
      <c r="N44" s="12">
        <v>8250</v>
      </c>
      <c r="O44" s="12">
        <v>0</v>
      </c>
      <c r="P44" s="12">
        <v>8250</v>
      </c>
      <c r="Q44" s="13"/>
      <c r="R44" s="12">
        <v>1</v>
      </c>
      <c r="S44" s="12">
        <v>7000</v>
      </c>
      <c r="T44" s="12">
        <v>0</v>
      </c>
      <c r="U44" s="12">
        <v>7000</v>
      </c>
      <c r="V44" s="13"/>
      <c r="W44" s="12">
        <v>0</v>
      </c>
      <c r="X44" s="12">
        <v>0</v>
      </c>
      <c r="Y44" s="12">
        <v>0</v>
      </c>
      <c r="Z44" s="12">
        <v>0</v>
      </c>
      <c r="AA44" s="13"/>
      <c r="AB44" s="12">
        <v>0</v>
      </c>
      <c r="AC44" s="12">
        <v>0</v>
      </c>
      <c r="AD44" s="12">
        <v>0</v>
      </c>
      <c r="AE44" s="12">
        <v>0</v>
      </c>
      <c r="AF44" s="13"/>
      <c r="AG44" s="12">
        <v>0</v>
      </c>
      <c r="AH44" s="12">
        <v>10000</v>
      </c>
      <c r="AI44" s="12">
        <v>0</v>
      </c>
      <c r="AJ44" s="12">
        <v>10000</v>
      </c>
      <c r="AK44" s="13"/>
      <c r="AL44" s="12">
        <v>0</v>
      </c>
      <c r="AM44" s="12">
        <v>0</v>
      </c>
      <c r="AN44" s="12">
        <v>0</v>
      </c>
      <c r="AO44" s="12">
        <v>0</v>
      </c>
      <c r="AP44" s="13"/>
      <c r="AQ44" s="12">
        <v>227</v>
      </c>
      <c r="AR44" s="12">
        <v>1362000</v>
      </c>
      <c r="AS44" s="12">
        <v>0</v>
      </c>
      <c r="AT44" s="12">
        <v>1362000</v>
      </c>
      <c r="AU44" s="13"/>
      <c r="AV44" s="12">
        <v>0</v>
      </c>
      <c r="AW44" s="12">
        <v>0</v>
      </c>
      <c r="AX44" s="12">
        <v>0</v>
      </c>
      <c r="AY44" s="12">
        <v>0</v>
      </c>
      <c r="AZ44" s="13"/>
      <c r="BA44" s="12">
        <v>0</v>
      </c>
      <c r="BB44" s="12">
        <v>0</v>
      </c>
      <c r="BC44" s="12">
        <v>0</v>
      </c>
      <c r="BD44" s="12">
        <v>0</v>
      </c>
      <c r="BE44" s="13"/>
      <c r="BF44" s="12">
        <v>0</v>
      </c>
      <c r="BG44" s="12">
        <v>1387250</v>
      </c>
      <c r="BH44" s="12">
        <v>0</v>
      </c>
      <c r="BI44" s="12">
        <v>1387250</v>
      </c>
      <c r="BJ44" s="13"/>
    </row>
    <row r="45" spans="1:64" hidden="1">
      <c r="A45" s="10">
        <v>39</v>
      </c>
      <c r="B45" s="11" t="s">
        <v>55</v>
      </c>
      <c r="C45" s="12">
        <v>0</v>
      </c>
      <c r="D45" s="12">
        <v>0</v>
      </c>
      <c r="E45" s="12">
        <v>0</v>
      </c>
      <c r="F45" s="12">
        <v>0</v>
      </c>
      <c r="G45" s="13"/>
      <c r="H45" s="12">
        <v>0</v>
      </c>
      <c r="I45" s="12">
        <v>0</v>
      </c>
      <c r="J45" s="12">
        <v>0</v>
      </c>
      <c r="K45" s="12">
        <v>0</v>
      </c>
      <c r="L45" s="13"/>
      <c r="M45" s="12">
        <v>0</v>
      </c>
      <c r="N45" s="12">
        <v>0</v>
      </c>
      <c r="O45" s="12">
        <v>0</v>
      </c>
      <c r="P45" s="12">
        <v>0</v>
      </c>
      <c r="Q45" s="13"/>
      <c r="R45" s="12">
        <v>0</v>
      </c>
      <c r="S45" s="12">
        <v>0</v>
      </c>
      <c r="T45" s="12">
        <v>0</v>
      </c>
      <c r="U45" s="12">
        <v>0</v>
      </c>
      <c r="V45" s="13"/>
      <c r="W45" s="12">
        <v>0</v>
      </c>
      <c r="X45" s="12">
        <v>0</v>
      </c>
      <c r="Y45" s="12">
        <v>0</v>
      </c>
      <c r="Z45" s="12">
        <v>0</v>
      </c>
      <c r="AA45" s="13"/>
      <c r="AB45" s="12">
        <v>0</v>
      </c>
      <c r="AC45" s="12">
        <v>0</v>
      </c>
      <c r="AD45" s="12">
        <v>0</v>
      </c>
      <c r="AE45" s="12">
        <v>0</v>
      </c>
      <c r="AF45" s="13"/>
      <c r="AG45" s="12">
        <v>0</v>
      </c>
      <c r="AH45" s="12">
        <v>0</v>
      </c>
      <c r="AI45" s="12">
        <v>0</v>
      </c>
      <c r="AJ45" s="12">
        <v>0</v>
      </c>
      <c r="AK45" s="13"/>
      <c r="AL45" s="12">
        <v>0</v>
      </c>
      <c r="AM45" s="12">
        <v>0</v>
      </c>
      <c r="AN45" s="12">
        <v>0</v>
      </c>
      <c r="AO45" s="12">
        <v>0</v>
      </c>
      <c r="AP45" s="13"/>
      <c r="AQ45" s="12">
        <v>0</v>
      </c>
      <c r="AR45" s="12">
        <v>0</v>
      </c>
      <c r="AS45" s="12">
        <v>0</v>
      </c>
      <c r="AT45" s="12">
        <v>0</v>
      </c>
      <c r="AU45" s="13"/>
      <c r="AV45" s="12">
        <v>0</v>
      </c>
      <c r="AW45" s="12">
        <v>0</v>
      </c>
      <c r="AX45" s="12">
        <v>0</v>
      </c>
      <c r="AY45" s="12">
        <v>0</v>
      </c>
      <c r="AZ45" s="13"/>
      <c r="BA45" s="12">
        <v>0</v>
      </c>
      <c r="BB45" s="12">
        <v>0</v>
      </c>
      <c r="BC45" s="12">
        <v>0</v>
      </c>
      <c r="BD45" s="12">
        <v>0</v>
      </c>
      <c r="BE45" s="13"/>
      <c r="BF45" s="12">
        <v>0</v>
      </c>
      <c r="BG45" s="12">
        <v>0</v>
      </c>
      <c r="BH45" s="12">
        <v>0</v>
      </c>
      <c r="BI45" s="12">
        <v>0</v>
      </c>
      <c r="BJ45" s="13"/>
    </row>
    <row r="46" spans="1:64" hidden="1">
      <c r="A46" s="10">
        <v>40</v>
      </c>
      <c r="B46" s="11" t="s">
        <v>56</v>
      </c>
      <c r="C46" s="12">
        <v>0</v>
      </c>
      <c r="D46" s="12">
        <v>0</v>
      </c>
      <c r="E46" s="12">
        <v>0</v>
      </c>
      <c r="F46" s="12">
        <v>0</v>
      </c>
      <c r="G46" s="13"/>
      <c r="H46" s="12">
        <v>0</v>
      </c>
      <c r="I46" s="12">
        <v>0</v>
      </c>
      <c r="J46" s="12">
        <v>0</v>
      </c>
      <c r="K46" s="12">
        <v>0</v>
      </c>
      <c r="L46" s="13"/>
      <c r="M46" s="12">
        <v>0</v>
      </c>
      <c r="N46" s="12">
        <v>0</v>
      </c>
      <c r="O46" s="12">
        <v>0</v>
      </c>
      <c r="P46" s="12">
        <v>0</v>
      </c>
      <c r="Q46" s="13"/>
      <c r="R46" s="12">
        <v>0</v>
      </c>
      <c r="S46" s="12">
        <v>0</v>
      </c>
      <c r="T46" s="12">
        <v>0</v>
      </c>
      <c r="U46" s="12">
        <v>0</v>
      </c>
      <c r="V46" s="13"/>
      <c r="W46" s="12">
        <v>0</v>
      </c>
      <c r="X46" s="12">
        <v>0</v>
      </c>
      <c r="Y46" s="12">
        <v>0</v>
      </c>
      <c r="Z46" s="12">
        <v>0</v>
      </c>
      <c r="AA46" s="13"/>
      <c r="AB46" s="12">
        <v>0</v>
      </c>
      <c r="AC46" s="12">
        <v>0</v>
      </c>
      <c r="AD46" s="12">
        <v>0</v>
      </c>
      <c r="AE46" s="12">
        <v>0</v>
      </c>
      <c r="AF46" s="13"/>
      <c r="AG46" s="12">
        <v>0</v>
      </c>
      <c r="AH46" s="12">
        <v>0</v>
      </c>
      <c r="AI46" s="12">
        <v>0</v>
      </c>
      <c r="AJ46" s="12">
        <v>0</v>
      </c>
      <c r="AK46" s="13"/>
      <c r="AL46" s="12">
        <v>0</v>
      </c>
      <c r="AM46" s="12">
        <v>0</v>
      </c>
      <c r="AN46" s="12">
        <v>0</v>
      </c>
      <c r="AO46" s="12">
        <v>0</v>
      </c>
      <c r="AP46" s="13"/>
      <c r="AQ46" s="12">
        <v>0</v>
      </c>
      <c r="AR46" s="12">
        <v>0</v>
      </c>
      <c r="AS46" s="12">
        <v>0</v>
      </c>
      <c r="AT46" s="12">
        <v>0</v>
      </c>
      <c r="AU46" s="13"/>
      <c r="AV46" s="12">
        <v>0</v>
      </c>
      <c r="AW46" s="12">
        <v>0</v>
      </c>
      <c r="AX46" s="12">
        <v>0</v>
      </c>
      <c r="AY46" s="12">
        <v>0</v>
      </c>
      <c r="AZ46" s="13"/>
      <c r="BA46" s="12">
        <v>0</v>
      </c>
      <c r="BB46" s="12">
        <v>0</v>
      </c>
      <c r="BC46" s="12">
        <v>0</v>
      </c>
      <c r="BD46" s="12">
        <v>0</v>
      </c>
      <c r="BE46" s="13"/>
      <c r="BF46" s="12">
        <v>0</v>
      </c>
      <c r="BG46" s="12">
        <v>0</v>
      </c>
      <c r="BH46" s="12">
        <v>0</v>
      </c>
      <c r="BI46" s="12">
        <v>0</v>
      </c>
      <c r="BJ46" s="13"/>
    </row>
    <row r="47" spans="1:64" hidden="1">
      <c r="A47" s="10">
        <v>41</v>
      </c>
      <c r="B47" s="11" t="s">
        <v>57</v>
      </c>
      <c r="C47" s="12">
        <v>0</v>
      </c>
      <c r="D47" s="12">
        <v>0</v>
      </c>
      <c r="E47" s="12">
        <v>0</v>
      </c>
      <c r="F47" s="12">
        <v>0</v>
      </c>
      <c r="G47" s="13"/>
      <c r="H47" s="12">
        <v>0</v>
      </c>
      <c r="I47" s="12">
        <v>0</v>
      </c>
      <c r="J47" s="12">
        <v>0</v>
      </c>
      <c r="K47" s="12">
        <v>0</v>
      </c>
      <c r="L47" s="13"/>
      <c r="M47" s="12">
        <v>0</v>
      </c>
      <c r="N47" s="12">
        <v>0</v>
      </c>
      <c r="O47" s="12">
        <v>0</v>
      </c>
      <c r="P47" s="12">
        <v>0</v>
      </c>
      <c r="Q47" s="13"/>
      <c r="R47" s="12">
        <v>0</v>
      </c>
      <c r="S47" s="12">
        <v>0</v>
      </c>
      <c r="T47" s="12">
        <v>0</v>
      </c>
      <c r="U47" s="12">
        <v>0</v>
      </c>
      <c r="V47" s="13"/>
      <c r="W47" s="12">
        <v>0</v>
      </c>
      <c r="X47" s="12">
        <v>0</v>
      </c>
      <c r="Y47" s="12">
        <v>0</v>
      </c>
      <c r="Z47" s="12">
        <v>0</v>
      </c>
      <c r="AA47" s="13"/>
      <c r="AB47" s="12">
        <v>0</v>
      </c>
      <c r="AC47" s="12">
        <v>0</v>
      </c>
      <c r="AD47" s="12">
        <v>0</v>
      </c>
      <c r="AE47" s="12">
        <v>0</v>
      </c>
      <c r="AF47" s="13"/>
      <c r="AG47" s="12">
        <v>0</v>
      </c>
      <c r="AH47" s="12">
        <v>0</v>
      </c>
      <c r="AI47" s="12">
        <v>0</v>
      </c>
      <c r="AJ47" s="12">
        <v>0</v>
      </c>
      <c r="AK47" s="13"/>
      <c r="AL47" s="12">
        <v>0</v>
      </c>
      <c r="AM47" s="12">
        <v>0</v>
      </c>
      <c r="AN47" s="12">
        <v>0</v>
      </c>
      <c r="AO47" s="12">
        <v>0</v>
      </c>
      <c r="AP47" s="13"/>
      <c r="AQ47" s="12">
        <v>0</v>
      </c>
      <c r="AR47" s="12">
        <v>0</v>
      </c>
      <c r="AS47" s="12">
        <v>0</v>
      </c>
      <c r="AT47" s="12">
        <v>0</v>
      </c>
      <c r="AU47" s="13"/>
      <c r="AV47" s="12">
        <v>0</v>
      </c>
      <c r="AW47" s="12">
        <v>0</v>
      </c>
      <c r="AX47" s="12">
        <v>0</v>
      </c>
      <c r="AY47" s="12">
        <v>0</v>
      </c>
      <c r="AZ47" s="13"/>
      <c r="BA47" s="12">
        <v>0</v>
      </c>
      <c r="BB47" s="12">
        <v>0</v>
      </c>
      <c r="BC47" s="12">
        <v>0</v>
      </c>
      <c r="BD47" s="12">
        <v>0</v>
      </c>
      <c r="BE47" s="13"/>
      <c r="BF47" s="12">
        <v>0</v>
      </c>
      <c r="BG47" s="12">
        <v>0</v>
      </c>
      <c r="BH47" s="12">
        <v>0</v>
      </c>
      <c r="BI47" s="12">
        <v>0</v>
      </c>
      <c r="BJ47" s="13"/>
    </row>
    <row r="48" spans="1:64" hidden="1">
      <c r="A48" s="10">
        <v>42</v>
      </c>
      <c r="B48" s="11" t="s">
        <v>58</v>
      </c>
      <c r="C48" s="12">
        <v>0</v>
      </c>
      <c r="D48" s="12">
        <v>0</v>
      </c>
      <c r="E48" s="12">
        <v>0</v>
      </c>
      <c r="F48" s="12">
        <v>0</v>
      </c>
      <c r="G48" s="13"/>
      <c r="H48" s="12">
        <v>0</v>
      </c>
      <c r="I48" s="12">
        <v>0</v>
      </c>
      <c r="J48" s="12">
        <v>0</v>
      </c>
      <c r="K48" s="12">
        <v>0</v>
      </c>
      <c r="L48" s="13"/>
      <c r="M48" s="12">
        <v>0</v>
      </c>
      <c r="N48" s="12">
        <v>0</v>
      </c>
      <c r="O48" s="12">
        <v>0</v>
      </c>
      <c r="P48" s="12">
        <v>0</v>
      </c>
      <c r="Q48" s="13"/>
      <c r="R48" s="12">
        <v>0</v>
      </c>
      <c r="S48" s="12">
        <v>0</v>
      </c>
      <c r="T48" s="12">
        <v>0</v>
      </c>
      <c r="U48" s="12">
        <v>0</v>
      </c>
      <c r="V48" s="13"/>
      <c r="W48" s="12">
        <v>0</v>
      </c>
      <c r="X48" s="12">
        <v>0</v>
      </c>
      <c r="Y48" s="12">
        <v>0</v>
      </c>
      <c r="Z48" s="12">
        <v>0</v>
      </c>
      <c r="AA48" s="13"/>
      <c r="AB48" s="12">
        <v>0</v>
      </c>
      <c r="AC48" s="12">
        <v>0</v>
      </c>
      <c r="AD48" s="12">
        <v>0</v>
      </c>
      <c r="AE48" s="12">
        <v>0</v>
      </c>
      <c r="AF48" s="13"/>
      <c r="AG48" s="12">
        <v>0</v>
      </c>
      <c r="AH48" s="12">
        <v>0</v>
      </c>
      <c r="AI48" s="12">
        <v>0</v>
      </c>
      <c r="AJ48" s="12">
        <v>0</v>
      </c>
      <c r="AK48" s="13"/>
      <c r="AL48" s="12">
        <v>0</v>
      </c>
      <c r="AM48" s="12">
        <v>0</v>
      </c>
      <c r="AN48" s="12">
        <v>0</v>
      </c>
      <c r="AO48" s="12">
        <v>0</v>
      </c>
      <c r="AP48" s="13"/>
      <c r="AQ48" s="12">
        <v>0</v>
      </c>
      <c r="AR48" s="12">
        <v>0</v>
      </c>
      <c r="AS48" s="12">
        <v>0</v>
      </c>
      <c r="AT48" s="12">
        <v>0</v>
      </c>
      <c r="AU48" s="13"/>
      <c r="AV48" s="12">
        <v>0</v>
      </c>
      <c r="AW48" s="12">
        <v>0</v>
      </c>
      <c r="AX48" s="12">
        <v>0</v>
      </c>
      <c r="AY48" s="12">
        <v>0</v>
      </c>
      <c r="AZ48" s="13"/>
      <c r="BA48" s="12">
        <v>0</v>
      </c>
      <c r="BB48" s="12">
        <v>0</v>
      </c>
      <c r="BC48" s="12">
        <v>0</v>
      </c>
      <c r="BD48" s="12">
        <v>0</v>
      </c>
      <c r="BE48" s="13"/>
      <c r="BF48" s="12">
        <v>0</v>
      </c>
      <c r="BG48" s="12">
        <v>0</v>
      </c>
      <c r="BH48" s="12">
        <v>0</v>
      </c>
      <c r="BI48" s="12">
        <v>0</v>
      </c>
      <c r="BJ48" s="13"/>
    </row>
    <row r="49" spans="1:62" hidden="1">
      <c r="A49" s="10">
        <v>43</v>
      </c>
      <c r="B49" s="11" t="s">
        <v>59</v>
      </c>
      <c r="C49" s="12">
        <v>0</v>
      </c>
      <c r="D49" s="12">
        <v>0</v>
      </c>
      <c r="E49" s="12">
        <v>0</v>
      </c>
      <c r="F49" s="12">
        <v>0</v>
      </c>
      <c r="G49" s="13"/>
      <c r="H49" s="12">
        <v>0</v>
      </c>
      <c r="I49" s="12">
        <v>0</v>
      </c>
      <c r="J49" s="12">
        <v>0</v>
      </c>
      <c r="K49" s="12">
        <v>0</v>
      </c>
      <c r="L49" s="13"/>
      <c r="M49" s="12">
        <v>0</v>
      </c>
      <c r="N49" s="12">
        <v>0</v>
      </c>
      <c r="O49" s="12">
        <v>0</v>
      </c>
      <c r="P49" s="12">
        <v>0</v>
      </c>
      <c r="Q49" s="13"/>
      <c r="R49" s="12">
        <v>0</v>
      </c>
      <c r="S49" s="12">
        <v>0</v>
      </c>
      <c r="T49" s="12">
        <v>0</v>
      </c>
      <c r="U49" s="12">
        <v>0</v>
      </c>
      <c r="V49" s="13"/>
      <c r="W49" s="12">
        <v>0</v>
      </c>
      <c r="X49" s="12">
        <v>0</v>
      </c>
      <c r="Y49" s="12">
        <v>0</v>
      </c>
      <c r="Z49" s="12">
        <v>0</v>
      </c>
      <c r="AA49" s="13"/>
      <c r="AB49" s="12">
        <v>0</v>
      </c>
      <c r="AC49" s="12">
        <v>0</v>
      </c>
      <c r="AD49" s="12">
        <v>0</v>
      </c>
      <c r="AE49" s="12">
        <v>0</v>
      </c>
      <c r="AF49" s="13"/>
      <c r="AG49" s="12">
        <v>0</v>
      </c>
      <c r="AH49" s="12">
        <v>0</v>
      </c>
      <c r="AI49" s="12">
        <v>0</v>
      </c>
      <c r="AJ49" s="12">
        <v>0</v>
      </c>
      <c r="AK49" s="13"/>
      <c r="AL49" s="12">
        <v>0</v>
      </c>
      <c r="AM49" s="12">
        <v>0</v>
      </c>
      <c r="AN49" s="12">
        <v>0</v>
      </c>
      <c r="AO49" s="12">
        <v>0</v>
      </c>
      <c r="AP49" s="13"/>
      <c r="AQ49" s="12">
        <v>0</v>
      </c>
      <c r="AR49" s="12">
        <v>0</v>
      </c>
      <c r="AS49" s="12">
        <v>0</v>
      </c>
      <c r="AT49" s="12">
        <v>0</v>
      </c>
      <c r="AU49" s="13"/>
      <c r="AV49" s="12">
        <v>0</v>
      </c>
      <c r="AW49" s="12">
        <v>0</v>
      </c>
      <c r="AX49" s="12">
        <v>0</v>
      </c>
      <c r="AY49" s="12">
        <v>0</v>
      </c>
      <c r="AZ49" s="13"/>
      <c r="BA49" s="12">
        <v>0</v>
      </c>
      <c r="BB49" s="12">
        <v>0</v>
      </c>
      <c r="BC49" s="12">
        <v>0</v>
      </c>
      <c r="BD49" s="12">
        <v>0</v>
      </c>
      <c r="BE49" s="13"/>
      <c r="BF49" s="12">
        <v>0</v>
      </c>
      <c r="BG49" s="12">
        <v>0</v>
      </c>
      <c r="BH49" s="12">
        <v>0</v>
      </c>
      <c r="BI49" s="12">
        <v>0</v>
      </c>
      <c r="BJ49" s="13"/>
    </row>
    <row r="50" spans="1:62" hidden="1">
      <c r="A50" s="10">
        <v>44</v>
      </c>
      <c r="B50" s="11" t="s">
        <v>60</v>
      </c>
      <c r="C50" s="12">
        <v>0</v>
      </c>
      <c r="D50" s="12">
        <v>0</v>
      </c>
      <c r="E50" s="12">
        <v>0</v>
      </c>
      <c r="F50" s="12">
        <v>0</v>
      </c>
      <c r="G50" s="13"/>
      <c r="H50" s="12">
        <v>0</v>
      </c>
      <c r="I50" s="12">
        <v>0</v>
      </c>
      <c r="J50" s="12">
        <v>0</v>
      </c>
      <c r="K50" s="12">
        <v>0</v>
      </c>
      <c r="L50" s="13"/>
      <c r="M50" s="12">
        <v>0</v>
      </c>
      <c r="N50" s="12">
        <v>0</v>
      </c>
      <c r="O50" s="12">
        <v>0</v>
      </c>
      <c r="P50" s="12">
        <v>0</v>
      </c>
      <c r="Q50" s="13"/>
      <c r="R50" s="12">
        <v>0</v>
      </c>
      <c r="S50" s="12">
        <v>0</v>
      </c>
      <c r="T50" s="12">
        <v>0</v>
      </c>
      <c r="U50" s="12">
        <v>0</v>
      </c>
      <c r="V50" s="13"/>
      <c r="W50" s="12">
        <v>0</v>
      </c>
      <c r="X50" s="12">
        <v>0</v>
      </c>
      <c r="Y50" s="12">
        <v>0</v>
      </c>
      <c r="Z50" s="12">
        <v>0</v>
      </c>
      <c r="AA50" s="13"/>
      <c r="AB50" s="12">
        <v>0</v>
      </c>
      <c r="AC50" s="12">
        <v>0</v>
      </c>
      <c r="AD50" s="12">
        <v>0</v>
      </c>
      <c r="AE50" s="12">
        <v>0</v>
      </c>
      <c r="AF50" s="13"/>
      <c r="AG50" s="12">
        <v>0</v>
      </c>
      <c r="AH50" s="12">
        <v>0</v>
      </c>
      <c r="AI50" s="12">
        <v>0</v>
      </c>
      <c r="AJ50" s="12">
        <v>0</v>
      </c>
      <c r="AK50" s="13"/>
      <c r="AL50" s="12">
        <v>0</v>
      </c>
      <c r="AM50" s="12">
        <v>0</v>
      </c>
      <c r="AN50" s="12">
        <v>0</v>
      </c>
      <c r="AO50" s="12">
        <v>0</v>
      </c>
      <c r="AP50" s="13"/>
      <c r="AQ50" s="12">
        <v>0</v>
      </c>
      <c r="AR50" s="12">
        <v>0</v>
      </c>
      <c r="AS50" s="12">
        <v>0</v>
      </c>
      <c r="AT50" s="12">
        <v>0</v>
      </c>
      <c r="AU50" s="13"/>
      <c r="AV50" s="12">
        <v>0</v>
      </c>
      <c r="AW50" s="12">
        <v>0</v>
      </c>
      <c r="AX50" s="12">
        <v>0</v>
      </c>
      <c r="AY50" s="12">
        <v>0</v>
      </c>
      <c r="AZ50" s="13"/>
      <c r="BA50" s="12">
        <v>0</v>
      </c>
      <c r="BB50" s="12">
        <v>0</v>
      </c>
      <c r="BC50" s="12">
        <v>0</v>
      </c>
      <c r="BD50" s="12">
        <v>0</v>
      </c>
      <c r="BE50" s="13"/>
      <c r="BF50" s="12">
        <v>0</v>
      </c>
      <c r="BG50" s="12">
        <v>0</v>
      </c>
      <c r="BH50" s="12">
        <v>0</v>
      </c>
      <c r="BI50" s="12">
        <v>0</v>
      </c>
      <c r="BJ50" s="13"/>
    </row>
    <row r="51" spans="1:62" hidden="1">
      <c r="A51" s="10">
        <v>45</v>
      </c>
      <c r="B51" s="11" t="s">
        <v>61</v>
      </c>
      <c r="C51" s="12">
        <v>0</v>
      </c>
      <c r="D51" s="12">
        <v>0</v>
      </c>
      <c r="E51" s="12">
        <v>0</v>
      </c>
      <c r="F51" s="12">
        <v>0</v>
      </c>
      <c r="G51" s="13"/>
      <c r="H51" s="12">
        <v>0</v>
      </c>
      <c r="I51" s="12">
        <v>0</v>
      </c>
      <c r="J51" s="12">
        <v>0</v>
      </c>
      <c r="K51" s="12">
        <v>0</v>
      </c>
      <c r="L51" s="13"/>
      <c r="M51" s="12">
        <v>0</v>
      </c>
      <c r="N51" s="12">
        <v>0</v>
      </c>
      <c r="O51" s="12">
        <v>0</v>
      </c>
      <c r="P51" s="12">
        <v>0</v>
      </c>
      <c r="Q51" s="13"/>
      <c r="R51" s="12">
        <v>0</v>
      </c>
      <c r="S51" s="12">
        <v>0</v>
      </c>
      <c r="T51" s="12">
        <v>0</v>
      </c>
      <c r="U51" s="12">
        <v>0</v>
      </c>
      <c r="V51" s="13"/>
      <c r="W51" s="12">
        <v>0</v>
      </c>
      <c r="X51" s="12">
        <v>0</v>
      </c>
      <c r="Y51" s="12">
        <v>0</v>
      </c>
      <c r="Z51" s="12">
        <v>0</v>
      </c>
      <c r="AA51" s="13"/>
      <c r="AB51" s="12">
        <v>0</v>
      </c>
      <c r="AC51" s="12">
        <v>0</v>
      </c>
      <c r="AD51" s="12">
        <v>0</v>
      </c>
      <c r="AE51" s="12">
        <v>0</v>
      </c>
      <c r="AF51" s="13"/>
      <c r="AG51" s="12">
        <v>0</v>
      </c>
      <c r="AH51" s="12">
        <v>0</v>
      </c>
      <c r="AI51" s="12">
        <v>0</v>
      </c>
      <c r="AJ51" s="12">
        <v>0</v>
      </c>
      <c r="AK51" s="13"/>
      <c r="AL51" s="12">
        <v>0</v>
      </c>
      <c r="AM51" s="12">
        <v>0</v>
      </c>
      <c r="AN51" s="12">
        <v>0</v>
      </c>
      <c r="AO51" s="12">
        <v>0</v>
      </c>
      <c r="AP51" s="13"/>
      <c r="AQ51" s="12">
        <v>0</v>
      </c>
      <c r="AR51" s="12">
        <v>0</v>
      </c>
      <c r="AS51" s="12">
        <v>0</v>
      </c>
      <c r="AT51" s="12">
        <v>0</v>
      </c>
      <c r="AU51" s="13"/>
      <c r="AV51" s="12">
        <v>0</v>
      </c>
      <c r="AW51" s="12">
        <v>0</v>
      </c>
      <c r="AX51" s="12">
        <v>0</v>
      </c>
      <c r="AY51" s="12">
        <v>0</v>
      </c>
      <c r="AZ51" s="13"/>
      <c r="BA51" s="12">
        <v>0</v>
      </c>
      <c r="BB51" s="12">
        <v>0</v>
      </c>
      <c r="BC51" s="12">
        <v>0</v>
      </c>
      <c r="BD51" s="12">
        <v>0</v>
      </c>
      <c r="BE51" s="13"/>
      <c r="BF51" s="12">
        <v>0</v>
      </c>
      <c r="BG51" s="12">
        <v>0</v>
      </c>
      <c r="BH51" s="12">
        <v>0</v>
      </c>
      <c r="BI51" s="12">
        <v>0</v>
      </c>
      <c r="BJ51" s="13"/>
    </row>
    <row r="52" spans="1:62" hidden="1">
      <c r="A52" s="10">
        <v>46</v>
      </c>
      <c r="B52" s="11" t="s">
        <v>62</v>
      </c>
      <c r="C52" s="12">
        <v>0</v>
      </c>
      <c r="D52" s="12">
        <v>0</v>
      </c>
      <c r="E52" s="12">
        <v>0</v>
      </c>
      <c r="F52" s="12">
        <v>0</v>
      </c>
      <c r="G52" s="13"/>
      <c r="H52" s="12">
        <v>0</v>
      </c>
      <c r="I52" s="12">
        <v>0</v>
      </c>
      <c r="J52" s="12">
        <v>0</v>
      </c>
      <c r="K52" s="12">
        <v>0</v>
      </c>
      <c r="L52" s="13"/>
      <c r="M52" s="12">
        <v>0</v>
      </c>
      <c r="N52" s="12">
        <v>0</v>
      </c>
      <c r="O52" s="12">
        <v>0</v>
      </c>
      <c r="P52" s="12">
        <v>0</v>
      </c>
      <c r="Q52" s="13"/>
      <c r="R52" s="12">
        <v>0</v>
      </c>
      <c r="S52" s="12">
        <v>0</v>
      </c>
      <c r="T52" s="12">
        <v>0</v>
      </c>
      <c r="U52" s="12">
        <v>0</v>
      </c>
      <c r="V52" s="13"/>
      <c r="W52" s="12">
        <v>0</v>
      </c>
      <c r="X52" s="12">
        <v>0</v>
      </c>
      <c r="Y52" s="12">
        <v>0</v>
      </c>
      <c r="Z52" s="12">
        <v>0</v>
      </c>
      <c r="AA52" s="13"/>
      <c r="AB52" s="12">
        <v>0</v>
      </c>
      <c r="AC52" s="12">
        <v>0</v>
      </c>
      <c r="AD52" s="12">
        <v>0</v>
      </c>
      <c r="AE52" s="12">
        <v>0</v>
      </c>
      <c r="AF52" s="13"/>
      <c r="AG52" s="12">
        <v>0</v>
      </c>
      <c r="AH52" s="12">
        <v>0</v>
      </c>
      <c r="AI52" s="12">
        <v>0</v>
      </c>
      <c r="AJ52" s="12">
        <v>0</v>
      </c>
      <c r="AK52" s="13"/>
      <c r="AL52" s="12">
        <v>0</v>
      </c>
      <c r="AM52" s="12">
        <v>0</v>
      </c>
      <c r="AN52" s="12">
        <v>0</v>
      </c>
      <c r="AO52" s="12">
        <v>0</v>
      </c>
      <c r="AP52" s="13"/>
      <c r="AQ52" s="12">
        <v>0</v>
      </c>
      <c r="AR52" s="12">
        <v>0</v>
      </c>
      <c r="AS52" s="12">
        <v>0</v>
      </c>
      <c r="AT52" s="12">
        <v>0</v>
      </c>
      <c r="AU52" s="13"/>
      <c r="AV52" s="12">
        <v>0</v>
      </c>
      <c r="AW52" s="12">
        <v>0</v>
      </c>
      <c r="AX52" s="12">
        <v>0</v>
      </c>
      <c r="AY52" s="12">
        <v>0</v>
      </c>
      <c r="AZ52" s="13"/>
      <c r="BA52" s="12">
        <v>0</v>
      </c>
      <c r="BB52" s="12">
        <v>0</v>
      </c>
      <c r="BC52" s="12">
        <v>0</v>
      </c>
      <c r="BD52" s="12">
        <v>0</v>
      </c>
      <c r="BE52" s="13"/>
      <c r="BF52" s="12">
        <v>0</v>
      </c>
      <c r="BG52" s="12">
        <v>0</v>
      </c>
      <c r="BH52" s="12">
        <v>0</v>
      </c>
      <c r="BI52" s="12">
        <v>0</v>
      </c>
      <c r="BJ52" s="13"/>
    </row>
    <row r="53" spans="1:62" hidden="1">
      <c r="A53" s="10">
        <v>47</v>
      </c>
      <c r="B53" s="11" t="s">
        <v>63</v>
      </c>
      <c r="C53" s="12">
        <v>0</v>
      </c>
      <c r="D53" s="12">
        <v>0</v>
      </c>
      <c r="E53" s="12">
        <v>0</v>
      </c>
      <c r="F53" s="12">
        <v>0</v>
      </c>
      <c r="G53" s="13"/>
      <c r="H53" s="12">
        <v>0</v>
      </c>
      <c r="I53" s="12">
        <v>0</v>
      </c>
      <c r="J53" s="12">
        <v>0</v>
      </c>
      <c r="K53" s="12">
        <v>0</v>
      </c>
      <c r="L53" s="13"/>
      <c r="M53" s="12">
        <v>0</v>
      </c>
      <c r="N53" s="12">
        <v>0</v>
      </c>
      <c r="O53" s="12">
        <v>0</v>
      </c>
      <c r="P53" s="12">
        <v>0</v>
      </c>
      <c r="Q53" s="13"/>
      <c r="R53" s="12">
        <v>0</v>
      </c>
      <c r="S53" s="12">
        <v>0</v>
      </c>
      <c r="T53" s="12">
        <v>0</v>
      </c>
      <c r="U53" s="12">
        <v>0</v>
      </c>
      <c r="V53" s="13"/>
      <c r="W53" s="12">
        <v>0</v>
      </c>
      <c r="X53" s="12">
        <v>0</v>
      </c>
      <c r="Y53" s="12">
        <v>0</v>
      </c>
      <c r="Z53" s="12">
        <v>0</v>
      </c>
      <c r="AA53" s="13"/>
      <c r="AB53" s="12">
        <v>0</v>
      </c>
      <c r="AC53" s="12">
        <v>0</v>
      </c>
      <c r="AD53" s="12">
        <v>0</v>
      </c>
      <c r="AE53" s="12">
        <v>0</v>
      </c>
      <c r="AF53" s="13"/>
      <c r="AG53" s="12">
        <v>0</v>
      </c>
      <c r="AH53" s="12">
        <v>0</v>
      </c>
      <c r="AI53" s="12">
        <v>0</v>
      </c>
      <c r="AJ53" s="12">
        <v>0</v>
      </c>
      <c r="AK53" s="13"/>
      <c r="AL53" s="12">
        <v>0</v>
      </c>
      <c r="AM53" s="12">
        <v>0</v>
      </c>
      <c r="AN53" s="12">
        <v>0</v>
      </c>
      <c r="AO53" s="12">
        <v>0</v>
      </c>
      <c r="AP53" s="13"/>
      <c r="AQ53" s="12">
        <v>0</v>
      </c>
      <c r="AR53" s="12">
        <v>0</v>
      </c>
      <c r="AS53" s="12">
        <v>0</v>
      </c>
      <c r="AT53" s="12">
        <v>0</v>
      </c>
      <c r="AU53" s="13"/>
      <c r="AV53" s="12">
        <v>0</v>
      </c>
      <c r="AW53" s="12">
        <v>0</v>
      </c>
      <c r="AX53" s="12">
        <v>0</v>
      </c>
      <c r="AY53" s="12">
        <v>0</v>
      </c>
      <c r="AZ53" s="13"/>
      <c r="BA53" s="12">
        <v>0</v>
      </c>
      <c r="BB53" s="12">
        <v>0</v>
      </c>
      <c r="BC53" s="12">
        <v>0</v>
      </c>
      <c r="BD53" s="12">
        <v>0</v>
      </c>
      <c r="BE53" s="13"/>
      <c r="BF53" s="12">
        <v>0</v>
      </c>
      <c r="BG53" s="12">
        <v>0</v>
      </c>
      <c r="BH53" s="12">
        <v>0</v>
      </c>
      <c r="BI53" s="12">
        <v>0</v>
      </c>
      <c r="BJ53" s="13"/>
    </row>
    <row r="54" spans="1:62" hidden="1">
      <c r="A54" s="10">
        <v>48</v>
      </c>
      <c r="B54" s="11" t="s">
        <v>41</v>
      </c>
      <c r="C54" s="12">
        <v>0</v>
      </c>
      <c r="D54" s="12">
        <v>0</v>
      </c>
      <c r="E54" s="12">
        <v>0</v>
      </c>
      <c r="F54" s="12">
        <v>0</v>
      </c>
      <c r="G54" s="13"/>
      <c r="H54" s="12">
        <v>0</v>
      </c>
      <c r="I54" s="12">
        <v>0</v>
      </c>
      <c r="J54" s="12">
        <v>0</v>
      </c>
      <c r="K54" s="12">
        <v>0</v>
      </c>
      <c r="L54" s="13"/>
      <c r="M54" s="12">
        <v>0</v>
      </c>
      <c r="N54" s="12">
        <v>0</v>
      </c>
      <c r="O54" s="12">
        <v>0</v>
      </c>
      <c r="P54" s="12">
        <v>0</v>
      </c>
      <c r="Q54" s="13"/>
      <c r="R54" s="12">
        <v>0</v>
      </c>
      <c r="S54" s="12">
        <v>0</v>
      </c>
      <c r="T54" s="12">
        <v>0</v>
      </c>
      <c r="U54" s="12">
        <v>0</v>
      </c>
      <c r="V54" s="13"/>
      <c r="W54" s="12">
        <v>0</v>
      </c>
      <c r="X54" s="12">
        <v>0</v>
      </c>
      <c r="Y54" s="12">
        <v>0</v>
      </c>
      <c r="Z54" s="12">
        <v>0</v>
      </c>
      <c r="AA54" s="13"/>
      <c r="AB54" s="12">
        <v>0</v>
      </c>
      <c r="AC54" s="12">
        <v>0</v>
      </c>
      <c r="AD54" s="12">
        <v>0</v>
      </c>
      <c r="AE54" s="12">
        <v>0</v>
      </c>
      <c r="AF54" s="13"/>
      <c r="AG54" s="12">
        <v>0</v>
      </c>
      <c r="AH54" s="12">
        <v>0</v>
      </c>
      <c r="AI54" s="12">
        <v>0</v>
      </c>
      <c r="AJ54" s="12">
        <v>0</v>
      </c>
      <c r="AK54" s="13"/>
      <c r="AL54" s="12">
        <v>0</v>
      </c>
      <c r="AM54" s="12">
        <v>0</v>
      </c>
      <c r="AN54" s="12">
        <v>0</v>
      </c>
      <c r="AO54" s="12">
        <v>0</v>
      </c>
      <c r="AP54" s="13"/>
      <c r="AQ54" s="12">
        <v>0</v>
      </c>
      <c r="AR54" s="12">
        <v>0</v>
      </c>
      <c r="AS54" s="12">
        <v>0</v>
      </c>
      <c r="AT54" s="12">
        <v>0</v>
      </c>
      <c r="AU54" s="13"/>
      <c r="AV54" s="12">
        <v>0</v>
      </c>
      <c r="AW54" s="12">
        <v>0</v>
      </c>
      <c r="AX54" s="12">
        <v>0</v>
      </c>
      <c r="AY54" s="12">
        <v>0</v>
      </c>
      <c r="AZ54" s="13"/>
      <c r="BA54" s="12">
        <v>0</v>
      </c>
      <c r="BB54" s="12">
        <v>0</v>
      </c>
      <c r="BC54" s="12">
        <v>0</v>
      </c>
      <c r="BD54" s="12">
        <v>0</v>
      </c>
      <c r="BE54" s="13"/>
      <c r="BF54" s="12">
        <v>0</v>
      </c>
      <c r="BG54" s="12">
        <v>0</v>
      </c>
      <c r="BH54" s="12">
        <v>0</v>
      </c>
      <c r="BI54" s="12">
        <v>0</v>
      </c>
      <c r="BJ54" s="13"/>
    </row>
    <row r="55" spans="1:62" hidden="1">
      <c r="A55" s="10">
        <v>49</v>
      </c>
      <c r="B55" s="11" t="s">
        <v>42</v>
      </c>
      <c r="C55" s="12">
        <v>0</v>
      </c>
      <c r="D55" s="12">
        <v>0</v>
      </c>
      <c r="E55" s="12">
        <v>0</v>
      </c>
      <c r="F55" s="12">
        <v>0</v>
      </c>
      <c r="G55" s="13"/>
      <c r="H55" s="12">
        <v>0</v>
      </c>
      <c r="I55" s="12">
        <v>0</v>
      </c>
      <c r="J55" s="12">
        <v>0</v>
      </c>
      <c r="K55" s="12">
        <v>0</v>
      </c>
      <c r="L55" s="13"/>
      <c r="M55" s="12">
        <v>0</v>
      </c>
      <c r="N55" s="12">
        <v>0</v>
      </c>
      <c r="O55" s="12">
        <v>0</v>
      </c>
      <c r="P55" s="12">
        <v>0</v>
      </c>
      <c r="Q55" s="13"/>
      <c r="R55" s="12">
        <v>0</v>
      </c>
      <c r="S55" s="12">
        <v>0</v>
      </c>
      <c r="T55" s="12">
        <v>0</v>
      </c>
      <c r="U55" s="12">
        <v>0</v>
      </c>
      <c r="V55" s="13"/>
      <c r="W55" s="12">
        <v>0</v>
      </c>
      <c r="X55" s="12">
        <v>0</v>
      </c>
      <c r="Y55" s="12">
        <v>0</v>
      </c>
      <c r="Z55" s="12">
        <v>0</v>
      </c>
      <c r="AA55" s="13"/>
      <c r="AB55" s="12">
        <v>0</v>
      </c>
      <c r="AC55" s="12">
        <v>0</v>
      </c>
      <c r="AD55" s="12">
        <v>0</v>
      </c>
      <c r="AE55" s="12">
        <v>0</v>
      </c>
      <c r="AF55" s="13"/>
      <c r="AG55" s="12">
        <v>0</v>
      </c>
      <c r="AH55" s="12">
        <v>0</v>
      </c>
      <c r="AI55" s="12">
        <v>0</v>
      </c>
      <c r="AJ55" s="12">
        <v>0</v>
      </c>
      <c r="AK55" s="13"/>
      <c r="AL55" s="12">
        <v>0</v>
      </c>
      <c r="AM55" s="12">
        <v>0</v>
      </c>
      <c r="AN55" s="12">
        <v>0</v>
      </c>
      <c r="AO55" s="12">
        <v>0</v>
      </c>
      <c r="AP55" s="13"/>
      <c r="AQ55" s="12">
        <v>0</v>
      </c>
      <c r="AR55" s="12">
        <v>0</v>
      </c>
      <c r="AS55" s="12">
        <v>0</v>
      </c>
      <c r="AT55" s="12">
        <v>0</v>
      </c>
      <c r="AU55" s="13"/>
      <c r="AV55" s="12">
        <v>0</v>
      </c>
      <c r="AW55" s="12">
        <v>0</v>
      </c>
      <c r="AX55" s="12">
        <v>0</v>
      </c>
      <c r="AY55" s="12">
        <v>0</v>
      </c>
      <c r="AZ55" s="13"/>
      <c r="BA55" s="12">
        <v>0</v>
      </c>
      <c r="BB55" s="12">
        <v>0</v>
      </c>
      <c r="BC55" s="12">
        <v>0</v>
      </c>
      <c r="BD55" s="12">
        <v>0</v>
      </c>
      <c r="BE55" s="13"/>
      <c r="BF55" s="12">
        <v>0</v>
      </c>
      <c r="BG55" s="12">
        <v>0</v>
      </c>
      <c r="BH55" s="12">
        <v>0</v>
      </c>
      <c r="BI55" s="12">
        <v>0</v>
      </c>
      <c r="BJ55" s="13"/>
    </row>
    <row r="56" spans="1:62" hidden="1">
      <c r="A56" s="10">
        <v>50</v>
      </c>
      <c r="B56" s="11" t="s">
        <v>43</v>
      </c>
      <c r="C56" s="12">
        <v>0</v>
      </c>
      <c r="D56" s="12">
        <v>0</v>
      </c>
      <c r="E56" s="12">
        <v>0</v>
      </c>
      <c r="F56" s="12">
        <v>0</v>
      </c>
      <c r="G56" s="13"/>
      <c r="H56" s="12">
        <v>0</v>
      </c>
      <c r="I56" s="12">
        <v>0</v>
      </c>
      <c r="J56" s="12">
        <v>0</v>
      </c>
      <c r="K56" s="12">
        <v>0</v>
      </c>
      <c r="L56" s="13"/>
      <c r="M56" s="12">
        <v>0</v>
      </c>
      <c r="N56" s="12">
        <v>0</v>
      </c>
      <c r="O56" s="12">
        <v>0</v>
      </c>
      <c r="P56" s="12">
        <v>0</v>
      </c>
      <c r="Q56" s="13"/>
      <c r="R56" s="12">
        <v>0</v>
      </c>
      <c r="S56" s="12">
        <v>0</v>
      </c>
      <c r="T56" s="12">
        <v>0</v>
      </c>
      <c r="U56" s="12">
        <v>0</v>
      </c>
      <c r="V56" s="13"/>
      <c r="W56" s="12">
        <v>0</v>
      </c>
      <c r="X56" s="12">
        <v>0</v>
      </c>
      <c r="Y56" s="12">
        <v>0</v>
      </c>
      <c r="Z56" s="12">
        <v>0</v>
      </c>
      <c r="AA56" s="13"/>
      <c r="AB56" s="12">
        <v>0</v>
      </c>
      <c r="AC56" s="12">
        <v>0</v>
      </c>
      <c r="AD56" s="12">
        <v>0</v>
      </c>
      <c r="AE56" s="12">
        <v>0</v>
      </c>
      <c r="AF56" s="13"/>
      <c r="AG56" s="12">
        <v>0</v>
      </c>
      <c r="AH56" s="12">
        <v>0</v>
      </c>
      <c r="AI56" s="12">
        <v>0</v>
      </c>
      <c r="AJ56" s="12">
        <v>0</v>
      </c>
      <c r="AK56" s="13"/>
      <c r="AL56" s="12">
        <v>0</v>
      </c>
      <c r="AM56" s="12">
        <v>0</v>
      </c>
      <c r="AN56" s="12">
        <v>0</v>
      </c>
      <c r="AO56" s="12">
        <v>0</v>
      </c>
      <c r="AP56" s="13"/>
      <c r="AQ56" s="12">
        <v>0</v>
      </c>
      <c r="AR56" s="12">
        <v>0</v>
      </c>
      <c r="AS56" s="12">
        <v>0</v>
      </c>
      <c r="AT56" s="12">
        <v>0</v>
      </c>
      <c r="AU56" s="13"/>
      <c r="AV56" s="12">
        <v>0</v>
      </c>
      <c r="AW56" s="12">
        <v>0</v>
      </c>
      <c r="AX56" s="12">
        <v>0</v>
      </c>
      <c r="AY56" s="12">
        <v>0</v>
      </c>
      <c r="AZ56" s="13"/>
      <c r="BA56" s="12">
        <v>0</v>
      </c>
      <c r="BB56" s="12">
        <v>0</v>
      </c>
      <c r="BC56" s="12">
        <v>0</v>
      </c>
      <c r="BD56" s="12">
        <v>0</v>
      </c>
      <c r="BE56" s="13"/>
      <c r="BF56" s="12">
        <v>0</v>
      </c>
      <c r="BG56" s="12">
        <v>0</v>
      </c>
      <c r="BH56" s="12">
        <v>0</v>
      </c>
      <c r="BI56" s="12">
        <v>0</v>
      </c>
      <c r="BJ56" s="13"/>
    </row>
    <row r="57" spans="1:62" hidden="1">
      <c r="A57" s="10">
        <v>51</v>
      </c>
      <c r="B57" s="11" t="s">
        <v>44</v>
      </c>
      <c r="C57" s="12">
        <v>0</v>
      </c>
      <c r="D57" s="12">
        <v>0</v>
      </c>
      <c r="E57" s="12">
        <v>0</v>
      </c>
      <c r="F57" s="12">
        <v>0</v>
      </c>
      <c r="G57" s="13"/>
      <c r="H57" s="12">
        <v>0</v>
      </c>
      <c r="I57" s="12">
        <v>0</v>
      </c>
      <c r="J57" s="12">
        <v>0</v>
      </c>
      <c r="K57" s="12">
        <v>0</v>
      </c>
      <c r="L57" s="13"/>
      <c r="M57" s="12">
        <v>0</v>
      </c>
      <c r="N57" s="12">
        <v>0</v>
      </c>
      <c r="O57" s="12">
        <v>0</v>
      </c>
      <c r="P57" s="12">
        <v>0</v>
      </c>
      <c r="Q57" s="13"/>
      <c r="R57" s="12">
        <v>0</v>
      </c>
      <c r="S57" s="12">
        <v>0</v>
      </c>
      <c r="T57" s="12">
        <v>0</v>
      </c>
      <c r="U57" s="12">
        <v>0</v>
      </c>
      <c r="V57" s="13"/>
      <c r="W57" s="12">
        <v>0</v>
      </c>
      <c r="X57" s="12">
        <v>0</v>
      </c>
      <c r="Y57" s="12">
        <v>0</v>
      </c>
      <c r="Z57" s="12">
        <v>0</v>
      </c>
      <c r="AA57" s="13"/>
      <c r="AB57" s="12">
        <v>0</v>
      </c>
      <c r="AC57" s="12">
        <v>0</v>
      </c>
      <c r="AD57" s="12">
        <v>0</v>
      </c>
      <c r="AE57" s="12">
        <v>0</v>
      </c>
      <c r="AF57" s="13"/>
      <c r="AG57" s="12">
        <v>0</v>
      </c>
      <c r="AH57" s="12">
        <v>0</v>
      </c>
      <c r="AI57" s="12">
        <v>0</v>
      </c>
      <c r="AJ57" s="12">
        <v>0</v>
      </c>
      <c r="AK57" s="13"/>
      <c r="AL57" s="12">
        <v>0</v>
      </c>
      <c r="AM57" s="12">
        <v>0</v>
      </c>
      <c r="AN57" s="12">
        <v>0</v>
      </c>
      <c r="AO57" s="12">
        <v>0</v>
      </c>
      <c r="AP57" s="13"/>
      <c r="AQ57" s="12">
        <v>0</v>
      </c>
      <c r="AR57" s="12">
        <v>0</v>
      </c>
      <c r="AS57" s="12">
        <v>0</v>
      </c>
      <c r="AT57" s="12">
        <v>0</v>
      </c>
      <c r="AU57" s="13"/>
      <c r="AV57" s="12">
        <v>0</v>
      </c>
      <c r="AW57" s="12">
        <v>0</v>
      </c>
      <c r="AX57" s="12">
        <v>0</v>
      </c>
      <c r="AY57" s="12">
        <v>0</v>
      </c>
      <c r="AZ57" s="13"/>
      <c r="BA57" s="12">
        <v>0</v>
      </c>
      <c r="BB57" s="12">
        <v>0</v>
      </c>
      <c r="BC57" s="12">
        <v>0</v>
      </c>
      <c r="BD57" s="12">
        <v>0</v>
      </c>
      <c r="BE57" s="13"/>
      <c r="BF57" s="12">
        <v>0</v>
      </c>
      <c r="BG57" s="12">
        <v>0</v>
      </c>
      <c r="BH57" s="12">
        <v>0</v>
      </c>
      <c r="BI57" s="12">
        <v>0</v>
      </c>
      <c r="BJ57" s="13"/>
    </row>
    <row r="58" spans="1:62" hidden="1">
      <c r="A58" s="10">
        <v>52</v>
      </c>
      <c r="B58" s="11" t="s">
        <v>45</v>
      </c>
      <c r="C58" s="12">
        <v>0</v>
      </c>
      <c r="D58" s="12">
        <v>0</v>
      </c>
      <c r="E58" s="12">
        <v>0</v>
      </c>
      <c r="F58" s="12">
        <v>0</v>
      </c>
      <c r="G58" s="13"/>
      <c r="H58" s="12">
        <v>0</v>
      </c>
      <c r="I58" s="12">
        <v>0</v>
      </c>
      <c r="J58" s="12">
        <v>0</v>
      </c>
      <c r="K58" s="12">
        <v>0</v>
      </c>
      <c r="L58" s="13"/>
      <c r="M58" s="12">
        <v>0</v>
      </c>
      <c r="N58" s="12">
        <v>0</v>
      </c>
      <c r="O58" s="12">
        <v>0</v>
      </c>
      <c r="P58" s="12">
        <v>0</v>
      </c>
      <c r="Q58" s="13"/>
      <c r="R58" s="12">
        <v>0</v>
      </c>
      <c r="S58" s="12">
        <v>0</v>
      </c>
      <c r="T58" s="12">
        <v>0</v>
      </c>
      <c r="U58" s="12">
        <v>0</v>
      </c>
      <c r="V58" s="13"/>
      <c r="W58" s="12">
        <v>0</v>
      </c>
      <c r="X58" s="12">
        <v>0</v>
      </c>
      <c r="Y58" s="12">
        <v>0</v>
      </c>
      <c r="Z58" s="12">
        <v>0</v>
      </c>
      <c r="AA58" s="13"/>
      <c r="AB58" s="12">
        <v>0</v>
      </c>
      <c r="AC58" s="12">
        <v>0</v>
      </c>
      <c r="AD58" s="12">
        <v>0</v>
      </c>
      <c r="AE58" s="12">
        <v>0</v>
      </c>
      <c r="AF58" s="13"/>
      <c r="AG58" s="12">
        <v>0</v>
      </c>
      <c r="AH58" s="12">
        <v>0</v>
      </c>
      <c r="AI58" s="12">
        <v>0</v>
      </c>
      <c r="AJ58" s="12">
        <v>0</v>
      </c>
      <c r="AK58" s="13"/>
      <c r="AL58" s="12">
        <v>0</v>
      </c>
      <c r="AM58" s="12">
        <v>0</v>
      </c>
      <c r="AN58" s="12">
        <v>0</v>
      </c>
      <c r="AO58" s="12">
        <v>0</v>
      </c>
      <c r="AP58" s="13"/>
      <c r="AQ58" s="12">
        <v>0</v>
      </c>
      <c r="AR58" s="12">
        <v>0</v>
      </c>
      <c r="AS58" s="12">
        <v>0</v>
      </c>
      <c r="AT58" s="12">
        <v>0</v>
      </c>
      <c r="AU58" s="13"/>
      <c r="AV58" s="12">
        <v>0</v>
      </c>
      <c r="AW58" s="12">
        <v>0</v>
      </c>
      <c r="AX58" s="12">
        <v>0</v>
      </c>
      <c r="AY58" s="12">
        <v>0</v>
      </c>
      <c r="AZ58" s="13"/>
      <c r="BA58" s="12">
        <v>0</v>
      </c>
      <c r="BB58" s="12">
        <v>0</v>
      </c>
      <c r="BC58" s="12">
        <v>0</v>
      </c>
      <c r="BD58" s="12">
        <v>0</v>
      </c>
      <c r="BE58" s="13"/>
      <c r="BF58" s="12">
        <v>0</v>
      </c>
      <c r="BG58" s="12">
        <v>0</v>
      </c>
      <c r="BH58" s="12">
        <v>0</v>
      </c>
      <c r="BI58" s="12">
        <v>0</v>
      </c>
      <c r="BJ58" s="13"/>
    </row>
    <row r="59" spans="1:62" hidden="1">
      <c r="A59" s="10">
        <v>53</v>
      </c>
      <c r="B59" s="11" t="s">
        <v>46</v>
      </c>
      <c r="C59" s="12">
        <v>0</v>
      </c>
      <c r="D59" s="12">
        <v>0</v>
      </c>
      <c r="E59" s="12">
        <v>0</v>
      </c>
      <c r="F59" s="12">
        <v>0</v>
      </c>
      <c r="G59" s="13"/>
      <c r="H59" s="12">
        <v>0</v>
      </c>
      <c r="I59" s="12">
        <v>0</v>
      </c>
      <c r="J59" s="12">
        <v>0</v>
      </c>
      <c r="K59" s="12">
        <v>0</v>
      </c>
      <c r="L59" s="13"/>
      <c r="M59" s="12">
        <v>0</v>
      </c>
      <c r="N59" s="12">
        <v>0</v>
      </c>
      <c r="O59" s="12">
        <v>0</v>
      </c>
      <c r="P59" s="12">
        <v>0</v>
      </c>
      <c r="Q59" s="13"/>
      <c r="R59" s="12">
        <v>0</v>
      </c>
      <c r="S59" s="12">
        <v>0</v>
      </c>
      <c r="T59" s="12">
        <v>0</v>
      </c>
      <c r="U59" s="12">
        <v>0</v>
      </c>
      <c r="V59" s="13"/>
      <c r="W59" s="12">
        <v>0</v>
      </c>
      <c r="X59" s="12">
        <v>0</v>
      </c>
      <c r="Y59" s="12">
        <v>0</v>
      </c>
      <c r="Z59" s="12">
        <v>0</v>
      </c>
      <c r="AA59" s="13"/>
      <c r="AB59" s="12">
        <v>0</v>
      </c>
      <c r="AC59" s="12">
        <v>0</v>
      </c>
      <c r="AD59" s="12">
        <v>0</v>
      </c>
      <c r="AE59" s="12">
        <v>0</v>
      </c>
      <c r="AF59" s="13"/>
      <c r="AG59" s="12">
        <v>0</v>
      </c>
      <c r="AH59" s="12">
        <v>0</v>
      </c>
      <c r="AI59" s="12">
        <v>0</v>
      </c>
      <c r="AJ59" s="12">
        <v>0</v>
      </c>
      <c r="AK59" s="13"/>
      <c r="AL59" s="12">
        <v>0</v>
      </c>
      <c r="AM59" s="12">
        <v>0</v>
      </c>
      <c r="AN59" s="12">
        <v>0</v>
      </c>
      <c r="AO59" s="12">
        <v>0</v>
      </c>
      <c r="AP59" s="13"/>
      <c r="AQ59" s="12">
        <v>0</v>
      </c>
      <c r="AR59" s="12">
        <v>0</v>
      </c>
      <c r="AS59" s="12">
        <v>0</v>
      </c>
      <c r="AT59" s="12">
        <v>0</v>
      </c>
      <c r="AU59" s="13"/>
      <c r="AV59" s="12">
        <v>0</v>
      </c>
      <c r="AW59" s="12">
        <v>0</v>
      </c>
      <c r="AX59" s="12">
        <v>0</v>
      </c>
      <c r="AY59" s="12">
        <v>0</v>
      </c>
      <c r="AZ59" s="13"/>
      <c r="BA59" s="12">
        <v>0</v>
      </c>
      <c r="BB59" s="12">
        <v>0</v>
      </c>
      <c r="BC59" s="12">
        <v>0</v>
      </c>
      <c r="BD59" s="12">
        <v>0</v>
      </c>
      <c r="BE59" s="13"/>
      <c r="BF59" s="12">
        <v>0</v>
      </c>
      <c r="BG59" s="12">
        <v>0</v>
      </c>
      <c r="BH59" s="12">
        <v>0</v>
      </c>
      <c r="BI59" s="12">
        <v>0</v>
      </c>
      <c r="BJ59" s="13"/>
    </row>
    <row r="60" spans="1:62" hidden="1">
      <c r="A60" s="10">
        <v>54</v>
      </c>
      <c r="B60" s="14" t="s">
        <v>77</v>
      </c>
      <c r="C60" s="12">
        <v>0</v>
      </c>
      <c r="D60" s="12">
        <v>0</v>
      </c>
      <c r="E60" s="12">
        <v>0</v>
      </c>
      <c r="F60" s="12">
        <v>0</v>
      </c>
      <c r="G60" s="13"/>
      <c r="H60" s="12">
        <v>0</v>
      </c>
      <c r="I60" s="12">
        <v>0</v>
      </c>
      <c r="J60" s="12">
        <v>0</v>
      </c>
      <c r="K60" s="12">
        <v>0</v>
      </c>
      <c r="L60" s="13"/>
      <c r="M60" s="12">
        <v>0</v>
      </c>
      <c r="N60" s="12">
        <v>0</v>
      </c>
      <c r="O60" s="12">
        <v>0</v>
      </c>
      <c r="P60" s="12">
        <v>0</v>
      </c>
      <c r="Q60" s="13"/>
      <c r="R60" s="12">
        <v>0</v>
      </c>
      <c r="S60" s="12">
        <v>0</v>
      </c>
      <c r="T60" s="12">
        <v>0</v>
      </c>
      <c r="U60" s="12">
        <v>0</v>
      </c>
      <c r="V60" s="13"/>
      <c r="W60" s="12">
        <v>0</v>
      </c>
      <c r="X60" s="12">
        <v>0</v>
      </c>
      <c r="Y60" s="12">
        <v>0</v>
      </c>
      <c r="Z60" s="12">
        <v>0</v>
      </c>
      <c r="AA60" s="13"/>
      <c r="AB60" s="12">
        <v>0</v>
      </c>
      <c r="AC60" s="12">
        <v>0</v>
      </c>
      <c r="AD60" s="12">
        <v>0</v>
      </c>
      <c r="AE60" s="12">
        <v>0</v>
      </c>
      <c r="AF60" s="13"/>
      <c r="AG60" s="12">
        <v>0</v>
      </c>
      <c r="AH60" s="12">
        <v>0</v>
      </c>
      <c r="AI60" s="12">
        <v>0</v>
      </c>
      <c r="AJ60" s="12">
        <v>0</v>
      </c>
      <c r="AK60" s="13"/>
      <c r="AL60" s="12">
        <v>0</v>
      </c>
      <c r="AM60" s="12">
        <v>0</v>
      </c>
      <c r="AN60" s="12">
        <v>0</v>
      </c>
      <c r="AO60" s="12">
        <v>0</v>
      </c>
      <c r="AP60" s="13"/>
      <c r="AQ60" s="12">
        <v>0</v>
      </c>
      <c r="AR60" s="12">
        <v>0</v>
      </c>
      <c r="AS60" s="12">
        <v>0</v>
      </c>
      <c r="AT60" s="12">
        <v>0</v>
      </c>
      <c r="AU60" s="13"/>
      <c r="AV60" s="12">
        <v>0</v>
      </c>
      <c r="AW60" s="12">
        <v>0</v>
      </c>
      <c r="AX60" s="12">
        <v>0</v>
      </c>
      <c r="AY60" s="12">
        <v>0</v>
      </c>
      <c r="AZ60" s="13"/>
      <c r="BA60" s="12">
        <v>0</v>
      </c>
      <c r="BB60" s="12">
        <v>0</v>
      </c>
      <c r="BC60" s="12">
        <v>0</v>
      </c>
      <c r="BD60" s="12">
        <v>0</v>
      </c>
      <c r="BE60" s="13"/>
      <c r="BF60" s="12">
        <v>0</v>
      </c>
      <c r="BG60" s="12">
        <v>0</v>
      </c>
      <c r="BH60" s="12">
        <v>0</v>
      </c>
      <c r="BI60" s="12">
        <v>0</v>
      </c>
      <c r="BJ60" s="13"/>
    </row>
    <row r="61" spans="1:62" hidden="1">
      <c r="A61" s="10">
        <v>55</v>
      </c>
      <c r="B61" s="14" t="s">
        <v>1295</v>
      </c>
      <c r="C61" s="12">
        <v>0</v>
      </c>
      <c r="D61" s="12">
        <v>0</v>
      </c>
      <c r="E61" s="12">
        <v>0</v>
      </c>
      <c r="F61" s="12">
        <v>0</v>
      </c>
      <c r="G61" s="13"/>
      <c r="H61" s="12">
        <v>0</v>
      </c>
      <c r="I61" s="12">
        <v>0</v>
      </c>
      <c r="J61" s="12">
        <v>0</v>
      </c>
      <c r="K61" s="12">
        <v>0</v>
      </c>
      <c r="L61" s="13"/>
      <c r="M61" s="12">
        <v>0</v>
      </c>
      <c r="N61" s="12">
        <v>0</v>
      </c>
      <c r="O61" s="12">
        <v>0</v>
      </c>
      <c r="P61" s="12">
        <v>0</v>
      </c>
      <c r="Q61" s="13"/>
      <c r="R61" s="12">
        <v>0</v>
      </c>
      <c r="S61" s="12">
        <v>0</v>
      </c>
      <c r="T61" s="12">
        <v>0</v>
      </c>
      <c r="U61" s="12">
        <v>0</v>
      </c>
      <c r="V61" s="13"/>
      <c r="W61" s="12">
        <v>0</v>
      </c>
      <c r="X61" s="12">
        <v>0</v>
      </c>
      <c r="Y61" s="12">
        <v>0</v>
      </c>
      <c r="Z61" s="12">
        <v>0</v>
      </c>
      <c r="AA61" s="13"/>
      <c r="AB61" s="12">
        <v>0</v>
      </c>
      <c r="AC61" s="12">
        <v>0</v>
      </c>
      <c r="AD61" s="12">
        <v>0</v>
      </c>
      <c r="AE61" s="12">
        <v>0</v>
      </c>
      <c r="AF61" s="13"/>
      <c r="AG61" s="12">
        <v>0</v>
      </c>
      <c r="AH61" s="12">
        <v>0</v>
      </c>
      <c r="AI61" s="12">
        <v>0</v>
      </c>
      <c r="AJ61" s="12">
        <v>0</v>
      </c>
      <c r="AK61" s="13"/>
      <c r="AL61" s="12">
        <v>0</v>
      </c>
      <c r="AM61" s="12">
        <v>0</v>
      </c>
      <c r="AN61" s="12">
        <v>0</v>
      </c>
      <c r="AO61" s="12">
        <v>0</v>
      </c>
      <c r="AP61" s="13"/>
      <c r="AQ61" s="12">
        <v>0</v>
      </c>
      <c r="AR61" s="12">
        <v>0</v>
      </c>
      <c r="AS61" s="12">
        <v>0</v>
      </c>
      <c r="AT61" s="12">
        <v>0</v>
      </c>
      <c r="AU61" s="13"/>
      <c r="AV61" s="12">
        <v>0</v>
      </c>
      <c r="AW61" s="12">
        <v>0</v>
      </c>
      <c r="AX61" s="12">
        <v>0</v>
      </c>
      <c r="AY61" s="12">
        <v>0</v>
      </c>
      <c r="AZ61" s="13"/>
      <c r="BA61" s="12">
        <v>0</v>
      </c>
      <c r="BB61" s="12">
        <v>0</v>
      </c>
      <c r="BC61" s="12">
        <v>0</v>
      </c>
      <c r="BD61" s="12">
        <v>0</v>
      </c>
      <c r="BE61" s="13"/>
      <c r="BF61" s="12">
        <v>0</v>
      </c>
      <c r="BG61" s="12">
        <v>0</v>
      </c>
      <c r="BH61" s="12">
        <v>0</v>
      </c>
      <c r="BI61" s="12">
        <v>0</v>
      </c>
      <c r="BJ61" s="13"/>
    </row>
    <row r="62" spans="1:62" hidden="1">
      <c r="A62" s="10">
        <v>56</v>
      </c>
      <c r="B62" s="11" t="s">
        <v>47</v>
      </c>
      <c r="C62" s="12">
        <v>0</v>
      </c>
      <c r="D62" s="12">
        <v>0</v>
      </c>
      <c r="E62" s="12">
        <v>0</v>
      </c>
      <c r="F62" s="12">
        <v>0</v>
      </c>
      <c r="G62" s="13"/>
      <c r="H62" s="12">
        <v>0</v>
      </c>
      <c r="I62" s="12">
        <v>0</v>
      </c>
      <c r="J62" s="12">
        <v>0</v>
      </c>
      <c r="K62" s="12">
        <v>0</v>
      </c>
      <c r="L62" s="13"/>
      <c r="M62" s="12">
        <v>0</v>
      </c>
      <c r="N62" s="12">
        <v>0</v>
      </c>
      <c r="O62" s="12">
        <v>0</v>
      </c>
      <c r="P62" s="12">
        <v>0</v>
      </c>
      <c r="Q62" s="13"/>
      <c r="R62" s="12">
        <v>0</v>
      </c>
      <c r="S62" s="12">
        <v>0</v>
      </c>
      <c r="T62" s="12">
        <v>0</v>
      </c>
      <c r="U62" s="12">
        <v>0</v>
      </c>
      <c r="V62" s="13"/>
      <c r="W62" s="12">
        <v>0</v>
      </c>
      <c r="X62" s="12">
        <v>0</v>
      </c>
      <c r="Y62" s="12">
        <v>0</v>
      </c>
      <c r="Z62" s="12">
        <v>0</v>
      </c>
      <c r="AA62" s="13"/>
      <c r="AB62" s="12">
        <v>0</v>
      </c>
      <c r="AC62" s="12">
        <v>0</v>
      </c>
      <c r="AD62" s="12">
        <v>0</v>
      </c>
      <c r="AE62" s="12">
        <v>0</v>
      </c>
      <c r="AF62" s="13"/>
      <c r="AG62" s="12">
        <v>0</v>
      </c>
      <c r="AH62" s="12">
        <v>0</v>
      </c>
      <c r="AI62" s="12">
        <v>0</v>
      </c>
      <c r="AJ62" s="12">
        <v>0</v>
      </c>
      <c r="AK62" s="13"/>
      <c r="AL62" s="12">
        <v>0</v>
      </c>
      <c r="AM62" s="12">
        <v>0</v>
      </c>
      <c r="AN62" s="12">
        <v>0</v>
      </c>
      <c r="AO62" s="12">
        <v>0</v>
      </c>
      <c r="AP62" s="13"/>
      <c r="AQ62" s="12">
        <v>0</v>
      </c>
      <c r="AR62" s="12">
        <v>0</v>
      </c>
      <c r="AS62" s="12">
        <v>0</v>
      </c>
      <c r="AT62" s="12">
        <v>0</v>
      </c>
      <c r="AU62" s="13"/>
      <c r="AV62" s="12">
        <v>0</v>
      </c>
      <c r="AW62" s="12">
        <v>0</v>
      </c>
      <c r="AX62" s="12">
        <v>0</v>
      </c>
      <c r="AY62" s="12">
        <v>0</v>
      </c>
      <c r="AZ62" s="13"/>
      <c r="BA62" s="12">
        <v>0</v>
      </c>
      <c r="BB62" s="12">
        <v>0</v>
      </c>
      <c r="BC62" s="12">
        <v>0</v>
      </c>
      <c r="BD62" s="12">
        <v>0</v>
      </c>
      <c r="BE62" s="13"/>
      <c r="BF62" s="12">
        <v>0</v>
      </c>
      <c r="BG62" s="12">
        <v>0</v>
      </c>
      <c r="BH62" s="12">
        <v>0</v>
      </c>
      <c r="BI62" s="12">
        <v>0</v>
      </c>
      <c r="BJ62" s="13"/>
    </row>
    <row r="63" spans="1:62" hidden="1">
      <c r="A63" s="10">
        <v>57</v>
      </c>
      <c r="B63" s="11" t="s">
        <v>64</v>
      </c>
      <c r="C63" s="12">
        <v>0</v>
      </c>
      <c r="D63" s="12">
        <v>0</v>
      </c>
      <c r="E63" s="12">
        <v>0</v>
      </c>
      <c r="F63" s="12">
        <v>0</v>
      </c>
      <c r="G63" s="13"/>
      <c r="H63" s="12">
        <v>0</v>
      </c>
      <c r="I63" s="12">
        <v>0</v>
      </c>
      <c r="J63" s="12">
        <v>0</v>
      </c>
      <c r="K63" s="12">
        <v>0</v>
      </c>
      <c r="L63" s="13"/>
      <c r="M63" s="12">
        <v>0</v>
      </c>
      <c r="N63" s="12">
        <v>0</v>
      </c>
      <c r="O63" s="12">
        <v>0</v>
      </c>
      <c r="P63" s="12">
        <v>0</v>
      </c>
      <c r="Q63" s="13"/>
      <c r="R63" s="12">
        <v>0</v>
      </c>
      <c r="S63" s="12">
        <v>0</v>
      </c>
      <c r="T63" s="12">
        <v>0</v>
      </c>
      <c r="U63" s="12">
        <v>0</v>
      </c>
      <c r="V63" s="13"/>
      <c r="W63" s="12">
        <v>0</v>
      </c>
      <c r="X63" s="12">
        <v>0</v>
      </c>
      <c r="Y63" s="12">
        <v>0</v>
      </c>
      <c r="Z63" s="12">
        <v>0</v>
      </c>
      <c r="AA63" s="13"/>
      <c r="AB63" s="12">
        <v>0</v>
      </c>
      <c r="AC63" s="12">
        <v>0</v>
      </c>
      <c r="AD63" s="12">
        <v>0</v>
      </c>
      <c r="AE63" s="12">
        <v>0</v>
      </c>
      <c r="AF63" s="13"/>
      <c r="AG63" s="12">
        <v>0</v>
      </c>
      <c r="AH63" s="12">
        <v>0</v>
      </c>
      <c r="AI63" s="12">
        <v>0</v>
      </c>
      <c r="AJ63" s="12">
        <v>0</v>
      </c>
      <c r="AK63" s="13"/>
      <c r="AL63" s="12">
        <v>0</v>
      </c>
      <c r="AM63" s="12">
        <v>0</v>
      </c>
      <c r="AN63" s="12">
        <v>0</v>
      </c>
      <c r="AO63" s="12">
        <v>0</v>
      </c>
      <c r="AP63" s="13"/>
      <c r="AQ63" s="12">
        <v>0</v>
      </c>
      <c r="AR63" s="12">
        <v>0</v>
      </c>
      <c r="AS63" s="12">
        <v>0</v>
      </c>
      <c r="AT63" s="12">
        <v>0</v>
      </c>
      <c r="AU63" s="13"/>
      <c r="AV63" s="12">
        <v>0</v>
      </c>
      <c r="AW63" s="12">
        <v>0</v>
      </c>
      <c r="AX63" s="12">
        <v>0</v>
      </c>
      <c r="AY63" s="12">
        <v>0</v>
      </c>
      <c r="AZ63" s="13"/>
      <c r="BA63" s="12">
        <v>0</v>
      </c>
      <c r="BB63" s="12">
        <v>0</v>
      </c>
      <c r="BC63" s="12">
        <v>0</v>
      </c>
      <c r="BD63" s="12">
        <v>0</v>
      </c>
      <c r="BE63" s="13"/>
      <c r="BF63" s="12">
        <v>0</v>
      </c>
      <c r="BG63" s="12">
        <v>0</v>
      </c>
      <c r="BH63" s="12">
        <v>0</v>
      </c>
      <c r="BI63" s="12">
        <v>0</v>
      </c>
      <c r="BJ63" s="13"/>
    </row>
    <row r="64" spans="1:62" hidden="1">
      <c r="A64" s="10">
        <v>58</v>
      </c>
      <c r="B64" s="11" t="s">
        <v>48</v>
      </c>
      <c r="C64" s="12">
        <v>0</v>
      </c>
      <c r="D64" s="12">
        <v>0</v>
      </c>
      <c r="E64" s="12">
        <v>0</v>
      </c>
      <c r="F64" s="12">
        <v>0</v>
      </c>
      <c r="G64" s="13"/>
      <c r="H64" s="12">
        <v>0</v>
      </c>
      <c r="I64" s="12">
        <v>0</v>
      </c>
      <c r="J64" s="12">
        <v>0</v>
      </c>
      <c r="K64" s="12">
        <v>0</v>
      </c>
      <c r="L64" s="13"/>
      <c r="M64" s="12">
        <v>0</v>
      </c>
      <c r="N64" s="12">
        <v>0</v>
      </c>
      <c r="O64" s="12">
        <v>0</v>
      </c>
      <c r="P64" s="12">
        <v>0</v>
      </c>
      <c r="Q64" s="13"/>
      <c r="R64" s="12">
        <v>0</v>
      </c>
      <c r="S64" s="12">
        <v>0</v>
      </c>
      <c r="T64" s="12">
        <v>0</v>
      </c>
      <c r="U64" s="12">
        <v>0</v>
      </c>
      <c r="V64" s="13"/>
      <c r="W64" s="12">
        <v>0</v>
      </c>
      <c r="X64" s="12">
        <v>0</v>
      </c>
      <c r="Y64" s="12">
        <v>0</v>
      </c>
      <c r="Z64" s="12">
        <v>0</v>
      </c>
      <c r="AA64" s="13"/>
      <c r="AB64" s="12">
        <v>0</v>
      </c>
      <c r="AC64" s="12">
        <v>0</v>
      </c>
      <c r="AD64" s="12">
        <v>0</v>
      </c>
      <c r="AE64" s="12">
        <v>0</v>
      </c>
      <c r="AF64" s="13"/>
      <c r="AG64" s="12">
        <v>0</v>
      </c>
      <c r="AH64" s="12">
        <v>0</v>
      </c>
      <c r="AI64" s="12">
        <v>0</v>
      </c>
      <c r="AJ64" s="12">
        <v>0</v>
      </c>
      <c r="AK64" s="13"/>
      <c r="AL64" s="12">
        <v>0</v>
      </c>
      <c r="AM64" s="12">
        <v>0</v>
      </c>
      <c r="AN64" s="12">
        <v>0</v>
      </c>
      <c r="AO64" s="12">
        <v>0</v>
      </c>
      <c r="AP64" s="13"/>
      <c r="AQ64" s="12">
        <v>0</v>
      </c>
      <c r="AR64" s="12">
        <v>0</v>
      </c>
      <c r="AS64" s="12">
        <v>0</v>
      </c>
      <c r="AT64" s="12">
        <v>0</v>
      </c>
      <c r="AU64" s="13"/>
      <c r="AV64" s="12">
        <v>0</v>
      </c>
      <c r="AW64" s="12">
        <v>0</v>
      </c>
      <c r="AX64" s="12">
        <v>0</v>
      </c>
      <c r="AY64" s="12">
        <v>0</v>
      </c>
      <c r="AZ64" s="13"/>
      <c r="BA64" s="12">
        <v>0</v>
      </c>
      <c r="BB64" s="12">
        <v>0</v>
      </c>
      <c r="BC64" s="12">
        <v>0</v>
      </c>
      <c r="BD64" s="12">
        <v>0</v>
      </c>
      <c r="BE64" s="13"/>
      <c r="BF64" s="12">
        <v>0</v>
      </c>
      <c r="BG64" s="12">
        <v>0</v>
      </c>
      <c r="BH64" s="12">
        <v>0</v>
      </c>
      <c r="BI64" s="12">
        <v>0</v>
      </c>
      <c r="BJ64" s="13"/>
    </row>
    <row r="65" spans="1:62" hidden="1">
      <c r="A65" s="10">
        <v>59</v>
      </c>
      <c r="B65" s="11" t="s">
        <v>65</v>
      </c>
      <c r="C65" s="12">
        <v>0</v>
      </c>
      <c r="D65" s="12">
        <v>0</v>
      </c>
      <c r="E65" s="12">
        <v>0</v>
      </c>
      <c r="F65" s="12">
        <v>0</v>
      </c>
      <c r="G65" s="13"/>
      <c r="H65" s="12">
        <v>0</v>
      </c>
      <c r="I65" s="12">
        <v>0</v>
      </c>
      <c r="J65" s="12">
        <v>0</v>
      </c>
      <c r="K65" s="12">
        <v>0</v>
      </c>
      <c r="L65" s="13"/>
      <c r="M65" s="12">
        <v>0</v>
      </c>
      <c r="N65" s="12">
        <v>0</v>
      </c>
      <c r="O65" s="12">
        <v>0</v>
      </c>
      <c r="P65" s="12">
        <v>0</v>
      </c>
      <c r="Q65" s="13"/>
      <c r="R65" s="12">
        <v>0</v>
      </c>
      <c r="S65" s="12">
        <v>0</v>
      </c>
      <c r="T65" s="12">
        <v>0</v>
      </c>
      <c r="U65" s="12">
        <v>0</v>
      </c>
      <c r="V65" s="13"/>
      <c r="W65" s="12">
        <v>0</v>
      </c>
      <c r="X65" s="12">
        <v>0</v>
      </c>
      <c r="Y65" s="12">
        <v>0</v>
      </c>
      <c r="Z65" s="12">
        <v>0</v>
      </c>
      <c r="AA65" s="13"/>
      <c r="AB65" s="12">
        <v>0</v>
      </c>
      <c r="AC65" s="12">
        <v>0</v>
      </c>
      <c r="AD65" s="12">
        <v>0</v>
      </c>
      <c r="AE65" s="12">
        <v>0</v>
      </c>
      <c r="AF65" s="13"/>
      <c r="AG65" s="12">
        <v>0</v>
      </c>
      <c r="AH65" s="12">
        <v>0</v>
      </c>
      <c r="AI65" s="12">
        <v>0</v>
      </c>
      <c r="AJ65" s="12">
        <v>0</v>
      </c>
      <c r="AK65" s="13"/>
      <c r="AL65" s="12">
        <v>0</v>
      </c>
      <c r="AM65" s="12">
        <v>0</v>
      </c>
      <c r="AN65" s="12">
        <v>0</v>
      </c>
      <c r="AO65" s="12">
        <v>0</v>
      </c>
      <c r="AP65" s="13"/>
      <c r="AQ65" s="12">
        <v>0</v>
      </c>
      <c r="AR65" s="12">
        <v>0</v>
      </c>
      <c r="AS65" s="12">
        <v>0</v>
      </c>
      <c r="AT65" s="12">
        <v>0</v>
      </c>
      <c r="AU65" s="13"/>
      <c r="AV65" s="12">
        <v>0</v>
      </c>
      <c r="AW65" s="12">
        <v>0</v>
      </c>
      <c r="AX65" s="12">
        <v>0</v>
      </c>
      <c r="AY65" s="12">
        <v>0</v>
      </c>
      <c r="AZ65" s="13"/>
      <c r="BA65" s="12">
        <v>0</v>
      </c>
      <c r="BB65" s="12">
        <v>0</v>
      </c>
      <c r="BC65" s="12">
        <v>0</v>
      </c>
      <c r="BD65" s="12">
        <v>0</v>
      </c>
      <c r="BE65" s="13"/>
      <c r="BF65" s="12">
        <v>0</v>
      </c>
      <c r="BG65" s="12">
        <v>0</v>
      </c>
      <c r="BH65" s="12">
        <v>0</v>
      </c>
      <c r="BI65" s="12">
        <v>0</v>
      </c>
      <c r="BJ65" s="13"/>
    </row>
    <row r="66" spans="1:62" hidden="1">
      <c r="A66" s="10">
        <v>60</v>
      </c>
      <c r="B66" s="11" t="s">
        <v>49</v>
      </c>
      <c r="C66" s="12">
        <v>0</v>
      </c>
      <c r="D66" s="12">
        <v>0</v>
      </c>
      <c r="E66" s="12">
        <v>0</v>
      </c>
      <c r="F66" s="12">
        <v>0</v>
      </c>
      <c r="G66" s="13"/>
      <c r="H66" s="12">
        <v>0</v>
      </c>
      <c r="I66" s="12">
        <v>0</v>
      </c>
      <c r="J66" s="12">
        <v>0</v>
      </c>
      <c r="K66" s="12">
        <v>0</v>
      </c>
      <c r="L66" s="13"/>
      <c r="M66" s="12">
        <v>0</v>
      </c>
      <c r="N66" s="12">
        <v>0</v>
      </c>
      <c r="O66" s="12">
        <v>0</v>
      </c>
      <c r="P66" s="12">
        <v>0</v>
      </c>
      <c r="Q66" s="13"/>
      <c r="R66" s="12">
        <v>0</v>
      </c>
      <c r="S66" s="12">
        <v>0</v>
      </c>
      <c r="T66" s="12">
        <v>0</v>
      </c>
      <c r="U66" s="12">
        <v>0</v>
      </c>
      <c r="V66" s="13"/>
      <c r="W66" s="12">
        <v>0</v>
      </c>
      <c r="X66" s="12">
        <v>0</v>
      </c>
      <c r="Y66" s="12">
        <v>0</v>
      </c>
      <c r="Z66" s="12">
        <v>0</v>
      </c>
      <c r="AA66" s="13"/>
      <c r="AB66" s="12">
        <v>0</v>
      </c>
      <c r="AC66" s="12">
        <v>0</v>
      </c>
      <c r="AD66" s="12">
        <v>0</v>
      </c>
      <c r="AE66" s="12">
        <v>0</v>
      </c>
      <c r="AF66" s="13"/>
      <c r="AG66" s="12">
        <v>0</v>
      </c>
      <c r="AH66" s="12">
        <v>0</v>
      </c>
      <c r="AI66" s="12">
        <v>0</v>
      </c>
      <c r="AJ66" s="12">
        <v>0</v>
      </c>
      <c r="AK66" s="13"/>
      <c r="AL66" s="12">
        <v>0</v>
      </c>
      <c r="AM66" s="12">
        <v>0</v>
      </c>
      <c r="AN66" s="12">
        <v>0</v>
      </c>
      <c r="AO66" s="12">
        <v>0</v>
      </c>
      <c r="AP66" s="13"/>
      <c r="AQ66" s="12">
        <v>0</v>
      </c>
      <c r="AR66" s="12">
        <v>0</v>
      </c>
      <c r="AS66" s="12">
        <v>0</v>
      </c>
      <c r="AT66" s="12">
        <v>0</v>
      </c>
      <c r="AU66" s="13"/>
      <c r="AV66" s="12">
        <v>0</v>
      </c>
      <c r="AW66" s="12">
        <v>0</v>
      </c>
      <c r="AX66" s="12">
        <v>0</v>
      </c>
      <c r="AY66" s="12">
        <v>0</v>
      </c>
      <c r="AZ66" s="13"/>
      <c r="BA66" s="12">
        <v>0</v>
      </c>
      <c r="BB66" s="12">
        <v>0</v>
      </c>
      <c r="BC66" s="12">
        <v>0</v>
      </c>
      <c r="BD66" s="12">
        <v>0</v>
      </c>
      <c r="BE66" s="13"/>
      <c r="BF66" s="12">
        <v>0</v>
      </c>
      <c r="BG66" s="12">
        <v>0</v>
      </c>
      <c r="BH66" s="12">
        <v>0</v>
      </c>
      <c r="BI66" s="12">
        <v>0</v>
      </c>
      <c r="BJ66" s="13"/>
    </row>
    <row r="67" spans="1:62" hidden="1">
      <c r="A67" s="10">
        <v>61</v>
      </c>
      <c r="B67" s="11" t="s">
        <v>50</v>
      </c>
      <c r="C67" s="12">
        <v>0</v>
      </c>
      <c r="D67" s="12">
        <v>0</v>
      </c>
      <c r="E67" s="12">
        <v>0</v>
      </c>
      <c r="F67" s="12">
        <v>0</v>
      </c>
      <c r="G67" s="13"/>
      <c r="H67" s="12">
        <v>0</v>
      </c>
      <c r="I67" s="12">
        <v>0</v>
      </c>
      <c r="J67" s="12">
        <v>0</v>
      </c>
      <c r="K67" s="12">
        <v>0</v>
      </c>
      <c r="L67" s="13"/>
      <c r="M67" s="12">
        <v>0</v>
      </c>
      <c r="N67" s="12">
        <v>0</v>
      </c>
      <c r="O67" s="12">
        <v>0</v>
      </c>
      <c r="P67" s="12">
        <v>0</v>
      </c>
      <c r="Q67" s="13"/>
      <c r="R67" s="12">
        <v>0</v>
      </c>
      <c r="S67" s="12">
        <v>0</v>
      </c>
      <c r="T67" s="12">
        <v>0</v>
      </c>
      <c r="U67" s="12">
        <v>0</v>
      </c>
      <c r="V67" s="13"/>
      <c r="W67" s="12">
        <v>0</v>
      </c>
      <c r="X67" s="12">
        <v>0</v>
      </c>
      <c r="Y67" s="12">
        <v>0</v>
      </c>
      <c r="Z67" s="12">
        <v>0</v>
      </c>
      <c r="AA67" s="13"/>
      <c r="AB67" s="12">
        <v>0</v>
      </c>
      <c r="AC67" s="12">
        <v>0</v>
      </c>
      <c r="AD67" s="12">
        <v>0</v>
      </c>
      <c r="AE67" s="12">
        <v>0</v>
      </c>
      <c r="AF67" s="13"/>
      <c r="AG67" s="12">
        <v>0</v>
      </c>
      <c r="AH67" s="12">
        <v>0</v>
      </c>
      <c r="AI67" s="12">
        <v>0</v>
      </c>
      <c r="AJ67" s="12">
        <v>0</v>
      </c>
      <c r="AK67" s="13"/>
      <c r="AL67" s="12">
        <v>0</v>
      </c>
      <c r="AM67" s="12">
        <v>0</v>
      </c>
      <c r="AN67" s="12">
        <v>0</v>
      </c>
      <c r="AO67" s="12">
        <v>0</v>
      </c>
      <c r="AP67" s="13"/>
      <c r="AQ67" s="12">
        <v>0</v>
      </c>
      <c r="AR67" s="12">
        <v>0</v>
      </c>
      <c r="AS67" s="12">
        <v>0</v>
      </c>
      <c r="AT67" s="12">
        <v>0</v>
      </c>
      <c r="AU67" s="13"/>
      <c r="AV67" s="12">
        <v>0</v>
      </c>
      <c r="AW67" s="12">
        <v>0</v>
      </c>
      <c r="AX67" s="12">
        <v>0</v>
      </c>
      <c r="AY67" s="12">
        <v>0</v>
      </c>
      <c r="AZ67" s="13"/>
      <c r="BA67" s="12">
        <v>0</v>
      </c>
      <c r="BB67" s="12">
        <v>0</v>
      </c>
      <c r="BC67" s="12">
        <v>0</v>
      </c>
      <c r="BD67" s="12">
        <v>0</v>
      </c>
      <c r="BE67" s="13"/>
      <c r="BF67" s="12">
        <v>0</v>
      </c>
      <c r="BG67" s="12">
        <v>0</v>
      </c>
      <c r="BH67" s="12">
        <v>0</v>
      </c>
      <c r="BI67" s="12">
        <v>0</v>
      </c>
      <c r="BJ67" s="13"/>
    </row>
    <row r="68" spans="1:62" ht="31.5" hidden="1">
      <c r="A68" s="10">
        <v>62</v>
      </c>
      <c r="B68" s="14" t="s">
        <v>51</v>
      </c>
      <c r="C68" s="12">
        <v>0</v>
      </c>
      <c r="D68" s="12">
        <v>0</v>
      </c>
      <c r="E68" s="12">
        <v>0</v>
      </c>
      <c r="F68" s="12">
        <v>0</v>
      </c>
      <c r="G68" s="13"/>
      <c r="H68" s="12">
        <v>0</v>
      </c>
      <c r="I68" s="12">
        <v>0</v>
      </c>
      <c r="J68" s="12">
        <v>0</v>
      </c>
      <c r="K68" s="12">
        <v>0</v>
      </c>
      <c r="L68" s="13"/>
      <c r="M68" s="12">
        <v>0</v>
      </c>
      <c r="N68" s="12">
        <v>0</v>
      </c>
      <c r="O68" s="12">
        <v>0</v>
      </c>
      <c r="P68" s="12">
        <v>0</v>
      </c>
      <c r="Q68" s="13"/>
      <c r="R68" s="12">
        <v>0</v>
      </c>
      <c r="S68" s="12">
        <v>0</v>
      </c>
      <c r="T68" s="12">
        <v>0</v>
      </c>
      <c r="U68" s="12">
        <v>0</v>
      </c>
      <c r="V68" s="13"/>
      <c r="W68" s="12">
        <v>0</v>
      </c>
      <c r="X68" s="12">
        <v>0</v>
      </c>
      <c r="Y68" s="12">
        <v>0</v>
      </c>
      <c r="Z68" s="12">
        <v>0</v>
      </c>
      <c r="AA68" s="13"/>
      <c r="AB68" s="12">
        <v>0</v>
      </c>
      <c r="AC68" s="12">
        <v>0</v>
      </c>
      <c r="AD68" s="12">
        <v>0</v>
      </c>
      <c r="AE68" s="12">
        <v>0</v>
      </c>
      <c r="AF68" s="13"/>
      <c r="AG68" s="12">
        <v>0</v>
      </c>
      <c r="AH68" s="12">
        <v>0</v>
      </c>
      <c r="AI68" s="12">
        <v>0</v>
      </c>
      <c r="AJ68" s="12">
        <v>0</v>
      </c>
      <c r="AK68" s="13"/>
      <c r="AL68" s="12">
        <v>0</v>
      </c>
      <c r="AM68" s="12">
        <v>0</v>
      </c>
      <c r="AN68" s="12">
        <v>0</v>
      </c>
      <c r="AO68" s="12">
        <v>0</v>
      </c>
      <c r="AP68" s="13"/>
      <c r="AQ68" s="12">
        <v>0</v>
      </c>
      <c r="AR68" s="12">
        <v>0</v>
      </c>
      <c r="AS68" s="12">
        <v>0</v>
      </c>
      <c r="AT68" s="12">
        <v>0</v>
      </c>
      <c r="AU68" s="13"/>
      <c r="AV68" s="12">
        <v>0</v>
      </c>
      <c r="AW68" s="12">
        <v>0</v>
      </c>
      <c r="AX68" s="12">
        <v>0</v>
      </c>
      <c r="AY68" s="12">
        <v>0</v>
      </c>
      <c r="AZ68" s="13"/>
      <c r="BA68" s="12">
        <v>0</v>
      </c>
      <c r="BB68" s="12">
        <v>0</v>
      </c>
      <c r="BC68" s="12">
        <v>0</v>
      </c>
      <c r="BD68" s="12">
        <v>0</v>
      </c>
      <c r="BE68" s="13"/>
      <c r="BF68" s="12">
        <v>0</v>
      </c>
      <c r="BG68" s="12">
        <v>0</v>
      </c>
      <c r="BH68" s="12">
        <v>0</v>
      </c>
      <c r="BI68" s="12">
        <v>0</v>
      </c>
      <c r="BJ68" s="13"/>
    </row>
    <row r="69" spans="1:62" hidden="1">
      <c r="A69" s="205" t="s">
        <v>52</v>
      </c>
      <c r="B69" s="205"/>
      <c r="C69" s="15">
        <v>0</v>
      </c>
      <c r="D69" s="15">
        <v>0</v>
      </c>
      <c r="E69" s="15">
        <v>0</v>
      </c>
      <c r="F69" s="15">
        <v>0</v>
      </c>
      <c r="G69" s="13"/>
      <c r="H69" s="15">
        <v>0</v>
      </c>
      <c r="I69" s="15">
        <v>0</v>
      </c>
      <c r="J69" s="15">
        <v>0</v>
      </c>
      <c r="K69" s="15">
        <v>0</v>
      </c>
      <c r="L69" s="13"/>
      <c r="M69" s="15">
        <v>38</v>
      </c>
      <c r="N69" s="15">
        <v>423000</v>
      </c>
      <c r="O69" s="15">
        <v>0</v>
      </c>
      <c r="P69" s="15">
        <v>423000</v>
      </c>
      <c r="Q69" s="13"/>
      <c r="R69" s="15">
        <v>38</v>
      </c>
      <c r="S69" s="15">
        <v>409000</v>
      </c>
      <c r="T69" s="15">
        <v>0</v>
      </c>
      <c r="U69" s="15">
        <v>409000</v>
      </c>
      <c r="V69" s="13"/>
      <c r="W69" s="15">
        <v>0</v>
      </c>
      <c r="X69" s="15">
        <v>1760000</v>
      </c>
      <c r="Y69" s="15">
        <v>0</v>
      </c>
      <c r="Z69" s="15">
        <v>1760000</v>
      </c>
      <c r="AA69" s="13"/>
      <c r="AB69" s="15">
        <v>0</v>
      </c>
      <c r="AC69" s="15">
        <v>0</v>
      </c>
      <c r="AD69" s="15">
        <v>0</v>
      </c>
      <c r="AE69" s="15">
        <v>0</v>
      </c>
      <c r="AF69" s="13"/>
      <c r="AG69" s="15">
        <v>0</v>
      </c>
      <c r="AH69" s="15">
        <v>380000</v>
      </c>
      <c r="AI69" s="15">
        <v>0</v>
      </c>
      <c r="AJ69" s="15">
        <v>380000</v>
      </c>
      <c r="AK69" s="13"/>
      <c r="AL69" s="15">
        <v>0</v>
      </c>
      <c r="AM69" s="15">
        <v>0</v>
      </c>
      <c r="AN69" s="15">
        <v>0</v>
      </c>
      <c r="AO69" s="15">
        <v>0</v>
      </c>
      <c r="AP69" s="13"/>
      <c r="AQ69" s="15">
        <v>5093</v>
      </c>
      <c r="AR69" s="15">
        <v>30558000</v>
      </c>
      <c r="AS69" s="15">
        <v>0</v>
      </c>
      <c r="AT69" s="15">
        <v>30558000</v>
      </c>
      <c r="AU69" s="13"/>
      <c r="AV69" s="15">
        <v>0</v>
      </c>
      <c r="AW69" s="15">
        <v>0</v>
      </c>
      <c r="AX69" s="15">
        <v>0</v>
      </c>
      <c r="AY69" s="15">
        <v>0</v>
      </c>
      <c r="AZ69" s="13"/>
      <c r="BA69" s="15">
        <v>0</v>
      </c>
      <c r="BB69" s="15">
        <v>0</v>
      </c>
      <c r="BC69" s="15">
        <v>0</v>
      </c>
      <c r="BD69" s="15">
        <v>0</v>
      </c>
      <c r="BE69" s="13"/>
      <c r="BF69" s="15">
        <v>0</v>
      </c>
      <c r="BG69" s="15">
        <v>33530000</v>
      </c>
      <c r="BH69" s="15">
        <v>0</v>
      </c>
      <c r="BI69" s="15">
        <v>33530000</v>
      </c>
      <c r="BJ69" s="13"/>
    </row>
    <row r="70" spans="1:62" hidden="1">
      <c r="A70" s="206" t="s">
        <v>53</v>
      </c>
      <c r="B70" s="206"/>
      <c r="C70" s="16">
        <v>1</v>
      </c>
      <c r="D70" s="16">
        <v>500000</v>
      </c>
      <c r="E70" s="16">
        <v>0</v>
      </c>
      <c r="F70" s="16">
        <v>500000</v>
      </c>
      <c r="G70" s="13"/>
      <c r="H70" s="16">
        <v>0</v>
      </c>
      <c r="I70" s="16">
        <v>0</v>
      </c>
      <c r="J70" s="16">
        <v>0</v>
      </c>
      <c r="K70" s="16">
        <v>0</v>
      </c>
      <c r="L70" s="13"/>
      <c r="M70" s="16">
        <v>0</v>
      </c>
      <c r="N70" s="16">
        <v>0</v>
      </c>
      <c r="O70" s="16">
        <v>0</v>
      </c>
      <c r="P70" s="16">
        <v>0</v>
      </c>
      <c r="Q70" s="13"/>
      <c r="R70" s="16">
        <v>0</v>
      </c>
      <c r="S70" s="16">
        <v>27000.000000000058</v>
      </c>
      <c r="T70" s="16">
        <v>0</v>
      </c>
      <c r="U70" s="16">
        <v>27000.000000000058</v>
      </c>
      <c r="V70" s="13"/>
      <c r="W70" s="16">
        <v>0</v>
      </c>
      <c r="X70" s="16">
        <v>0</v>
      </c>
      <c r="Y70" s="16">
        <v>0</v>
      </c>
      <c r="Z70" s="16">
        <v>0</v>
      </c>
      <c r="AA70" s="13"/>
      <c r="AB70" s="16">
        <v>0</v>
      </c>
      <c r="AC70" s="16">
        <v>150000000</v>
      </c>
      <c r="AD70" s="16">
        <v>0</v>
      </c>
      <c r="AE70" s="16">
        <v>150000000</v>
      </c>
      <c r="AF70" s="13"/>
      <c r="AG70" s="16">
        <v>0</v>
      </c>
      <c r="AH70" s="16">
        <v>50000</v>
      </c>
      <c r="AI70" s="16">
        <v>0</v>
      </c>
      <c r="AJ70" s="16">
        <v>50000</v>
      </c>
      <c r="AK70" s="13"/>
      <c r="AL70" s="16">
        <v>0</v>
      </c>
      <c r="AM70" s="16">
        <v>300000000</v>
      </c>
      <c r="AN70" s="16">
        <v>0</v>
      </c>
      <c r="AO70" s="16">
        <v>300000000</v>
      </c>
      <c r="AP70" s="13"/>
      <c r="AQ70" s="16">
        <v>7</v>
      </c>
      <c r="AR70" s="16">
        <v>363242000</v>
      </c>
      <c r="AS70" s="16">
        <v>0</v>
      </c>
      <c r="AT70" s="16">
        <v>363242000</v>
      </c>
      <c r="AU70" s="13"/>
      <c r="AV70" s="16">
        <v>0</v>
      </c>
      <c r="AW70" s="16">
        <v>0</v>
      </c>
      <c r="AX70" s="16">
        <v>0</v>
      </c>
      <c r="AY70" s="16">
        <v>0</v>
      </c>
      <c r="AZ70" s="13"/>
      <c r="BA70" s="16">
        <v>0</v>
      </c>
      <c r="BB70" s="16">
        <v>0</v>
      </c>
      <c r="BC70" s="16">
        <v>0</v>
      </c>
      <c r="BD70" s="16">
        <v>0</v>
      </c>
      <c r="BE70" s="13"/>
      <c r="BF70" s="16">
        <v>0</v>
      </c>
      <c r="BG70" s="16">
        <v>813819000</v>
      </c>
      <c r="BH70" s="16">
        <v>0</v>
      </c>
      <c r="BI70" s="16">
        <v>813819000</v>
      </c>
      <c r="BJ70" s="13"/>
    </row>
    <row r="71" spans="1:62" hidden="1">
      <c r="A71" s="204" t="s">
        <v>54</v>
      </c>
      <c r="B71" s="204"/>
      <c r="C71" s="17">
        <v>1</v>
      </c>
      <c r="D71" s="17">
        <v>500000</v>
      </c>
      <c r="E71" s="17">
        <v>0</v>
      </c>
      <c r="F71" s="17">
        <v>500000</v>
      </c>
      <c r="G71" s="13"/>
      <c r="H71" s="17">
        <v>0</v>
      </c>
      <c r="I71" s="17">
        <v>0</v>
      </c>
      <c r="J71" s="17">
        <v>0</v>
      </c>
      <c r="K71" s="17">
        <v>0</v>
      </c>
      <c r="L71" s="13"/>
      <c r="M71" s="17">
        <v>38</v>
      </c>
      <c r="N71" s="17">
        <v>423000.00000000006</v>
      </c>
      <c r="O71" s="17">
        <v>0</v>
      </c>
      <c r="P71" s="17">
        <v>423000.00000000006</v>
      </c>
      <c r="Q71" s="13"/>
      <c r="R71" s="17">
        <v>38</v>
      </c>
      <c r="S71" s="17">
        <v>436000.00000000006</v>
      </c>
      <c r="T71" s="17">
        <v>0</v>
      </c>
      <c r="U71" s="17">
        <v>436000.00000000006</v>
      </c>
      <c r="V71" s="13"/>
      <c r="W71" s="17">
        <v>0</v>
      </c>
      <c r="X71" s="17">
        <v>1760000.0000000002</v>
      </c>
      <c r="Y71" s="17">
        <v>0</v>
      </c>
      <c r="Z71" s="17">
        <v>1760000.0000000002</v>
      </c>
      <c r="AA71" s="13"/>
      <c r="AB71" s="17">
        <v>0</v>
      </c>
      <c r="AC71" s="17">
        <v>150000000</v>
      </c>
      <c r="AD71" s="17">
        <v>0</v>
      </c>
      <c r="AE71" s="17">
        <v>150000000</v>
      </c>
      <c r="AF71" s="13"/>
      <c r="AG71" s="17">
        <v>0</v>
      </c>
      <c r="AH71" s="17">
        <v>430000</v>
      </c>
      <c r="AI71" s="17">
        <v>0</v>
      </c>
      <c r="AJ71" s="17">
        <v>430000</v>
      </c>
      <c r="AK71" s="13"/>
      <c r="AL71" s="17">
        <v>0</v>
      </c>
      <c r="AM71" s="17">
        <v>300000000</v>
      </c>
      <c r="AN71" s="17">
        <v>0</v>
      </c>
      <c r="AO71" s="17">
        <v>300000000</v>
      </c>
      <c r="AP71" s="13"/>
      <c r="AQ71" s="17">
        <v>5100</v>
      </c>
      <c r="AR71" s="17">
        <v>393800000</v>
      </c>
      <c r="AS71" s="17">
        <v>0</v>
      </c>
      <c r="AT71" s="17">
        <v>393800000</v>
      </c>
      <c r="AU71" s="13"/>
      <c r="AV71" s="17">
        <v>0</v>
      </c>
      <c r="AW71" s="17">
        <v>0</v>
      </c>
      <c r="AX71" s="17">
        <v>0</v>
      </c>
      <c r="AY71" s="17">
        <v>0</v>
      </c>
      <c r="AZ71" s="13"/>
      <c r="BA71" s="17">
        <v>0</v>
      </c>
      <c r="BB71" s="17">
        <v>0</v>
      </c>
      <c r="BC71" s="17">
        <v>0</v>
      </c>
      <c r="BD71" s="17">
        <v>0</v>
      </c>
      <c r="BE71" s="13"/>
      <c r="BF71" s="17">
        <v>0</v>
      </c>
      <c r="BG71" s="17">
        <v>847349000</v>
      </c>
      <c r="BH71" s="17">
        <v>0</v>
      </c>
      <c r="BI71" s="17">
        <v>847349000</v>
      </c>
      <c r="BJ71" s="13"/>
    </row>
    <row r="72" spans="1:62">
      <c r="A72" s="142">
        <v>1</v>
      </c>
      <c r="B72" s="135" t="s">
        <v>1888</v>
      </c>
      <c r="P72" s="18"/>
      <c r="U72" s="18"/>
      <c r="Z72" s="18"/>
      <c r="AE72" s="18"/>
      <c r="AJ72" s="18"/>
      <c r="AO72" s="18"/>
      <c r="AT72" s="18"/>
      <c r="BF72" s="12">
        <f t="shared" ref="BF72:BF102" si="1">M72+R72+AG72+AQ72+BA72</f>
        <v>0</v>
      </c>
      <c r="BG72" s="12">
        <f t="shared" ref="BG72:BG102" si="2">N72+S72+AH72+AR72+BB72</f>
        <v>0</v>
      </c>
      <c r="BH72" s="12">
        <f t="shared" ref="BH72:BH102" si="3">O72+T72+AI72+AS72+BC72</f>
        <v>0</v>
      </c>
      <c r="BI72" s="12">
        <f t="shared" ref="BI72:BI102" si="4">P72+U72+AJ72+AT72+BD72</f>
        <v>0</v>
      </c>
    </row>
    <row r="73" spans="1:62">
      <c r="A73" s="142">
        <v>2</v>
      </c>
      <c r="B73" s="135" t="s">
        <v>1889</v>
      </c>
      <c r="BF73" s="12">
        <f t="shared" si="1"/>
        <v>0</v>
      </c>
      <c r="BG73" s="12">
        <f t="shared" si="2"/>
        <v>0</v>
      </c>
      <c r="BH73" s="12">
        <f t="shared" si="3"/>
        <v>0</v>
      </c>
      <c r="BI73" s="12">
        <f t="shared" si="4"/>
        <v>0</v>
      </c>
    </row>
    <row r="74" spans="1:62">
      <c r="A74" s="142">
        <v>3</v>
      </c>
      <c r="B74" s="135" t="s">
        <v>1890</v>
      </c>
      <c r="D74" s="19"/>
      <c r="E74" s="19"/>
      <c r="F74" s="19"/>
      <c r="BF74" s="12">
        <f t="shared" si="1"/>
        <v>0</v>
      </c>
      <c r="BG74" s="12">
        <f t="shared" si="2"/>
        <v>0</v>
      </c>
      <c r="BH74" s="12">
        <f t="shared" si="3"/>
        <v>0</v>
      </c>
      <c r="BI74" s="12">
        <f t="shared" si="4"/>
        <v>0</v>
      </c>
    </row>
    <row r="75" spans="1:62">
      <c r="A75" s="142">
        <v>4</v>
      </c>
      <c r="B75" s="135" t="s">
        <v>1891</v>
      </c>
      <c r="BF75" s="12">
        <f t="shared" si="1"/>
        <v>0</v>
      </c>
      <c r="BG75" s="12">
        <f t="shared" si="2"/>
        <v>0</v>
      </c>
      <c r="BH75" s="12">
        <f t="shared" si="3"/>
        <v>0</v>
      </c>
      <c r="BI75" s="12">
        <f t="shared" si="4"/>
        <v>0</v>
      </c>
    </row>
    <row r="76" spans="1:62">
      <c r="A76" s="142">
        <v>5</v>
      </c>
      <c r="B76" s="135" t="s">
        <v>1892</v>
      </c>
      <c r="BF76" s="12">
        <f t="shared" si="1"/>
        <v>0</v>
      </c>
      <c r="BG76" s="12">
        <f t="shared" si="2"/>
        <v>0</v>
      </c>
      <c r="BH76" s="12">
        <f t="shared" si="3"/>
        <v>0</v>
      </c>
      <c r="BI76" s="12">
        <f t="shared" si="4"/>
        <v>0</v>
      </c>
    </row>
    <row r="77" spans="1:62">
      <c r="A77" s="142">
        <v>6</v>
      </c>
      <c r="B77" s="135" t="s">
        <v>1893</v>
      </c>
      <c r="BF77" s="12">
        <f t="shared" si="1"/>
        <v>0</v>
      </c>
      <c r="BG77" s="12">
        <f t="shared" si="2"/>
        <v>0</v>
      </c>
      <c r="BH77" s="12">
        <f t="shared" si="3"/>
        <v>0</v>
      </c>
      <c r="BI77" s="12">
        <f t="shared" si="4"/>
        <v>0</v>
      </c>
    </row>
    <row r="78" spans="1:62">
      <c r="A78" s="142">
        <v>7</v>
      </c>
      <c r="B78" s="135" t="s">
        <v>1894</v>
      </c>
      <c r="BF78" s="12">
        <f t="shared" si="1"/>
        <v>0</v>
      </c>
      <c r="BG78" s="12">
        <f t="shared" si="2"/>
        <v>0</v>
      </c>
      <c r="BH78" s="12">
        <f t="shared" si="3"/>
        <v>0</v>
      </c>
      <c r="BI78" s="12">
        <f t="shared" si="4"/>
        <v>0</v>
      </c>
    </row>
    <row r="79" spans="1:62">
      <c r="A79" s="142">
        <v>8</v>
      </c>
      <c r="B79" s="135" t="s">
        <v>1895</v>
      </c>
      <c r="BF79" s="12">
        <f t="shared" si="1"/>
        <v>0</v>
      </c>
      <c r="BG79" s="12">
        <f t="shared" si="2"/>
        <v>0</v>
      </c>
      <c r="BH79" s="12">
        <f t="shared" si="3"/>
        <v>0</v>
      </c>
      <c r="BI79" s="12">
        <f t="shared" si="4"/>
        <v>0</v>
      </c>
    </row>
    <row r="80" spans="1:62">
      <c r="A80" s="142">
        <v>9</v>
      </c>
      <c r="B80" s="135" t="s">
        <v>1896</v>
      </c>
      <c r="BF80" s="12">
        <f t="shared" si="1"/>
        <v>0</v>
      </c>
      <c r="BG80" s="12">
        <f t="shared" si="2"/>
        <v>0</v>
      </c>
      <c r="BH80" s="12">
        <f t="shared" si="3"/>
        <v>0</v>
      </c>
      <c r="BI80" s="12">
        <f t="shared" si="4"/>
        <v>0</v>
      </c>
    </row>
    <row r="81" spans="1:61">
      <c r="A81" s="142">
        <v>10</v>
      </c>
      <c r="B81" s="135" t="s">
        <v>1897</v>
      </c>
      <c r="BF81" s="12">
        <f t="shared" si="1"/>
        <v>0</v>
      </c>
      <c r="BG81" s="12">
        <f t="shared" si="2"/>
        <v>0</v>
      </c>
      <c r="BH81" s="12">
        <f t="shared" si="3"/>
        <v>0</v>
      </c>
      <c r="BI81" s="12">
        <f t="shared" si="4"/>
        <v>0</v>
      </c>
    </row>
    <row r="82" spans="1:61">
      <c r="A82" s="142">
        <v>11</v>
      </c>
      <c r="B82" s="135" t="s">
        <v>1898</v>
      </c>
      <c r="BF82" s="12">
        <f t="shared" si="1"/>
        <v>0</v>
      </c>
      <c r="BG82" s="12">
        <f t="shared" si="2"/>
        <v>0</v>
      </c>
      <c r="BH82" s="12">
        <f t="shared" si="3"/>
        <v>0</v>
      </c>
      <c r="BI82" s="12">
        <f t="shared" si="4"/>
        <v>0</v>
      </c>
    </row>
    <row r="83" spans="1:61">
      <c r="A83" s="142">
        <v>12</v>
      </c>
      <c r="B83" s="135" t="s">
        <v>1899</v>
      </c>
      <c r="BF83" s="12">
        <f t="shared" si="1"/>
        <v>0</v>
      </c>
      <c r="BG83" s="12">
        <f t="shared" si="2"/>
        <v>0</v>
      </c>
      <c r="BH83" s="12">
        <f t="shared" si="3"/>
        <v>0</v>
      </c>
      <c r="BI83" s="12">
        <f t="shared" si="4"/>
        <v>0</v>
      </c>
    </row>
    <row r="84" spans="1:61">
      <c r="A84" s="142">
        <v>13</v>
      </c>
      <c r="B84" s="135" t="s">
        <v>1900</v>
      </c>
      <c r="BF84" s="12">
        <f t="shared" si="1"/>
        <v>0</v>
      </c>
      <c r="BG84" s="12">
        <f t="shared" si="2"/>
        <v>0</v>
      </c>
      <c r="BH84" s="12">
        <f t="shared" si="3"/>
        <v>0</v>
      </c>
      <c r="BI84" s="12">
        <f t="shared" si="4"/>
        <v>0</v>
      </c>
    </row>
    <row r="85" spans="1:61">
      <c r="A85" s="142">
        <v>14</v>
      </c>
      <c r="B85" s="135" t="s">
        <v>1901</v>
      </c>
      <c r="BF85" s="12">
        <f t="shared" si="1"/>
        <v>0</v>
      </c>
      <c r="BG85" s="12">
        <f t="shared" si="2"/>
        <v>0</v>
      </c>
      <c r="BH85" s="12">
        <f t="shared" si="3"/>
        <v>0</v>
      </c>
      <c r="BI85" s="12">
        <f t="shared" si="4"/>
        <v>0</v>
      </c>
    </row>
    <row r="86" spans="1:61">
      <c r="A86" s="142">
        <v>15</v>
      </c>
      <c r="B86" s="135" t="s">
        <v>1902</v>
      </c>
      <c r="BF86" s="12">
        <f t="shared" si="1"/>
        <v>0</v>
      </c>
      <c r="BG86" s="12">
        <f t="shared" si="2"/>
        <v>0</v>
      </c>
      <c r="BH86" s="12">
        <f t="shared" si="3"/>
        <v>0</v>
      </c>
      <c r="BI86" s="12">
        <f t="shared" si="4"/>
        <v>0</v>
      </c>
    </row>
    <row r="87" spans="1:61">
      <c r="A87" s="142">
        <v>16</v>
      </c>
      <c r="B87" s="135" t="s">
        <v>1903</v>
      </c>
      <c r="BF87" s="12">
        <f t="shared" si="1"/>
        <v>0</v>
      </c>
      <c r="BG87" s="12">
        <f t="shared" si="2"/>
        <v>0</v>
      </c>
      <c r="BH87" s="12">
        <f t="shared" si="3"/>
        <v>0</v>
      </c>
      <c r="BI87" s="12">
        <f t="shared" si="4"/>
        <v>0</v>
      </c>
    </row>
    <row r="88" spans="1:61">
      <c r="A88" s="142">
        <v>17</v>
      </c>
      <c r="B88" s="135" t="s">
        <v>1904</v>
      </c>
      <c r="BF88" s="12">
        <f t="shared" si="1"/>
        <v>0</v>
      </c>
      <c r="BG88" s="12">
        <f t="shared" si="2"/>
        <v>0</v>
      </c>
      <c r="BH88" s="12">
        <f t="shared" si="3"/>
        <v>0</v>
      </c>
      <c r="BI88" s="12">
        <f t="shared" si="4"/>
        <v>0</v>
      </c>
    </row>
    <row r="89" spans="1:61">
      <c r="A89" s="142">
        <v>18</v>
      </c>
      <c r="B89" s="135" t="s">
        <v>1905</v>
      </c>
      <c r="BF89" s="12">
        <f t="shared" si="1"/>
        <v>0</v>
      </c>
      <c r="BG89" s="12">
        <f t="shared" si="2"/>
        <v>0</v>
      </c>
      <c r="BH89" s="12">
        <f t="shared" si="3"/>
        <v>0</v>
      </c>
      <c r="BI89" s="12">
        <f t="shared" si="4"/>
        <v>0</v>
      </c>
    </row>
    <row r="90" spans="1:61">
      <c r="A90" s="142">
        <v>19</v>
      </c>
      <c r="B90" s="135" t="s">
        <v>1906</v>
      </c>
      <c r="BF90" s="12">
        <f t="shared" si="1"/>
        <v>0</v>
      </c>
      <c r="BG90" s="12">
        <f t="shared" si="2"/>
        <v>0</v>
      </c>
      <c r="BH90" s="12">
        <f t="shared" si="3"/>
        <v>0</v>
      </c>
      <c r="BI90" s="12">
        <f t="shared" si="4"/>
        <v>0</v>
      </c>
    </row>
    <row r="91" spans="1:61">
      <c r="A91" s="142">
        <v>20</v>
      </c>
      <c r="B91" s="135" t="s">
        <v>1907</v>
      </c>
      <c r="BF91" s="12">
        <f t="shared" si="1"/>
        <v>0</v>
      </c>
      <c r="BG91" s="12">
        <f t="shared" si="2"/>
        <v>0</v>
      </c>
      <c r="BH91" s="12">
        <f t="shared" si="3"/>
        <v>0</v>
      </c>
      <c r="BI91" s="12">
        <f t="shared" si="4"/>
        <v>0</v>
      </c>
    </row>
    <row r="92" spans="1:61">
      <c r="A92" s="142">
        <v>21</v>
      </c>
      <c r="B92" s="135" t="s">
        <v>1908</v>
      </c>
      <c r="BF92" s="12">
        <f t="shared" si="1"/>
        <v>0</v>
      </c>
      <c r="BG92" s="12">
        <f t="shared" si="2"/>
        <v>0</v>
      </c>
      <c r="BH92" s="12">
        <f t="shared" si="3"/>
        <v>0</v>
      </c>
      <c r="BI92" s="12">
        <f t="shared" si="4"/>
        <v>0</v>
      </c>
    </row>
    <row r="93" spans="1:61">
      <c r="A93" s="142">
        <v>22</v>
      </c>
      <c r="B93" s="135" t="s">
        <v>1909</v>
      </c>
      <c r="BF93" s="12">
        <f t="shared" si="1"/>
        <v>0</v>
      </c>
      <c r="BG93" s="12">
        <f t="shared" si="2"/>
        <v>0</v>
      </c>
      <c r="BH93" s="12">
        <f t="shared" si="3"/>
        <v>0</v>
      </c>
      <c r="BI93" s="12">
        <f t="shared" si="4"/>
        <v>0</v>
      </c>
    </row>
    <row r="94" spans="1:61">
      <c r="A94" s="142">
        <v>23</v>
      </c>
      <c r="B94" s="135" t="s">
        <v>1910</v>
      </c>
      <c r="BF94" s="12">
        <f t="shared" si="1"/>
        <v>0</v>
      </c>
      <c r="BG94" s="12">
        <f t="shared" si="2"/>
        <v>0</v>
      </c>
      <c r="BH94" s="12">
        <f t="shared" si="3"/>
        <v>0</v>
      </c>
      <c r="BI94" s="12">
        <f t="shared" si="4"/>
        <v>0</v>
      </c>
    </row>
    <row r="95" spans="1:61">
      <c r="A95" s="142">
        <v>24</v>
      </c>
      <c r="B95" s="135" t="s">
        <v>1911</v>
      </c>
      <c r="BF95" s="12">
        <f t="shared" si="1"/>
        <v>0</v>
      </c>
      <c r="BG95" s="12">
        <f t="shared" si="2"/>
        <v>0</v>
      </c>
      <c r="BH95" s="12">
        <f t="shared" si="3"/>
        <v>0</v>
      </c>
      <c r="BI95" s="12">
        <f t="shared" si="4"/>
        <v>0</v>
      </c>
    </row>
    <row r="96" spans="1:61">
      <c r="A96" s="142">
        <v>25</v>
      </c>
      <c r="B96" s="135" t="s">
        <v>1912</v>
      </c>
      <c r="BF96" s="12">
        <f t="shared" si="1"/>
        <v>0</v>
      </c>
      <c r="BG96" s="12">
        <f t="shared" si="2"/>
        <v>0</v>
      </c>
      <c r="BH96" s="12">
        <f t="shared" si="3"/>
        <v>0</v>
      </c>
      <c r="BI96" s="12">
        <f t="shared" si="4"/>
        <v>0</v>
      </c>
    </row>
    <row r="97" spans="1:61">
      <c r="A97" s="142">
        <v>26</v>
      </c>
      <c r="B97" s="135" t="s">
        <v>1913</v>
      </c>
      <c r="AH97" s="1">
        <v>10000</v>
      </c>
      <c r="AI97" s="1">
        <v>0</v>
      </c>
      <c r="AJ97" s="1">
        <f>AH97+AI97</f>
        <v>10000</v>
      </c>
      <c r="BF97" s="12">
        <f t="shared" si="1"/>
        <v>0</v>
      </c>
      <c r="BG97" s="12">
        <f t="shared" si="2"/>
        <v>10000</v>
      </c>
      <c r="BH97" s="12">
        <f t="shared" si="3"/>
        <v>0</v>
      </c>
      <c r="BI97" s="12">
        <f t="shared" si="4"/>
        <v>10000</v>
      </c>
    </row>
    <row r="98" spans="1:61">
      <c r="A98" s="142">
        <v>27</v>
      </c>
      <c r="B98" s="135" t="s">
        <v>1914</v>
      </c>
      <c r="BF98" s="12">
        <f t="shared" si="1"/>
        <v>0</v>
      </c>
      <c r="BG98" s="12">
        <f t="shared" si="2"/>
        <v>0</v>
      </c>
      <c r="BH98" s="12">
        <f t="shared" si="3"/>
        <v>0</v>
      </c>
      <c r="BI98" s="12">
        <f t="shared" si="4"/>
        <v>0</v>
      </c>
    </row>
    <row r="99" spans="1:61">
      <c r="A99" s="142">
        <v>28</v>
      </c>
      <c r="B99" s="135" t="s">
        <v>1915</v>
      </c>
      <c r="M99" s="1">
        <v>1</v>
      </c>
      <c r="N99" s="1">
        <v>8250</v>
      </c>
      <c r="O99" s="1">
        <v>0</v>
      </c>
      <c r="P99" s="1">
        <f>N99+O99</f>
        <v>8250</v>
      </c>
      <c r="R99" s="1">
        <v>1</v>
      </c>
      <c r="S99" s="1">
        <v>12000</v>
      </c>
      <c r="T99" s="1">
        <v>0</v>
      </c>
      <c r="U99" s="1">
        <f>S99+T99</f>
        <v>12000</v>
      </c>
      <c r="BF99" s="12">
        <f t="shared" si="1"/>
        <v>2</v>
      </c>
      <c r="BG99" s="12">
        <f t="shared" si="2"/>
        <v>20250</v>
      </c>
      <c r="BH99" s="12">
        <f t="shared" si="3"/>
        <v>0</v>
      </c>
      <c r="BI99" s="12">
        <f t="shared" si="4"/>
        <v>20250</v>
      </c>
    </row>
    <row r="100" spans="1:61">
      <c r="A100" s="142">
        <v>29</v>
      </c>
      <c r="B100" s="135" t="s">
        <v>1916</v>
      </c>
      <c r="BF100" s="12">
        <f t="shared" si="1"/>
        <v>0</v>
      </c>
      <c r="BG100" s="12">
        <f t="shared" si="2"/>
        <v>0</v>
      </c>
      <c r="BH100" s="12">
        <f t="shared" si="3"/>
        <v>0</v>
      </c>
      <c r="BI100" s="12">
        <f t="shared" si="4"/>
        <v>0</v>
      </c>
    </row>
    <row r="101" spans="1:61">
      <c r="A101" s="142">
        <v>31</v>
      </c>
      <c r="B101" s="135" t="s">
        <v>1917</v>
      </c>
      <c r="BF101" s="12">
        <f t="shared" si="1"/>
        <v>0</v>
      </c>
      <c r="BG101" s="12">
        <f t="shared" si="2"/>
        <v>0</v>
      </c>
      <c r="BH101" s="12">
        <f t="shared" si="3"/>
        <v>0</v>
      </c>
      <c r="BI101" s="12">
        <f t="shared" si="4"/>
        <v>0</v>
      </c>
    </row>
    <row r="102" spans="1:61">
      <c r="A102" s="142">
        <v>31</v>
      </c>
      <c r="B102" s="135" t="s">
        <v>1918</v>
      </c>
      <c r="BF102" s="12">
        <f t="shared" si="1"/>
        <v>0</v>
      </c>
      <c r="BG102" s="12">
        <f t="shared" si="2"/>
        <v>0</v>
      </c>
      <c r="BH102" s="12">
        <f t="shared" si="3"/>
        <v>0</v>
      </c>
      <c r="BI102" s="12">
        <f t="shared" si="4"/>
        <v>0</v>
      </c>
    </row>
    <row r="103" spans="1:61" s="155" customFormat="1">
      <c r="A103" s="143">
        <v>32</v>
      </c>
      <c r="B103" s="137" t="s">
        <v>52</v>
      </c>
      <c r="C103" s="137">
        <f>SUM(C72:C102)</f>
        <v>0</v>
      </c>
      <c r="D103" s="137">
        <f>SUM(D72:D102)</f>
        <v>0</v>
      </c>
      <c r="E103" s="137">
        <f>SUM(E72:E102)</f>
        <v>0</v>
      </c>
      <c r="F103" s="137">
        <f>SUM(F72:F102)</f>
        <v>0</v>
      </c>
      <c r="H103" s="137">
        <f>SUM(H72:H102)</f>
        <v>0</v>
      </c>
      <c r="I103" s="137">
        <f>SUM(I72:I102)</f>
        <v>0</v>
      </c>
      <c r="J103" s="137">
        <f>SUM(J72:J102)</f>
        <v>0</v>
      </c>
      <c r="K103" s="137">
        <f>SUM(K72:K102)</f>
        <v>0</v>
      </c>
      <c r="M103" s="137">
        <f>SUM(M72:M102)</f>
        <v>1</v>
      </c>
      <c r="N103" s="137">
        <f>SUM(N72:N102)</f>
        <v>8250</v>
      </c>
      <c r="O103" s="137">
        <f>SUM(O72:O102)</f>
        <v>0</v>
      </c>
      <c r="P103" s="137">
        <f>SUM(P72:P102)</f>
        <v>8250</v>
      </c>
      <c r="R103" s="137">
        <f>SUM(R72:R102)</f>
        <v>1</v>
      </c>
      <c r="S103" s="137">
        <f>SUM(S72:S102)</f>
        <v>12000</v>
      </c>
      <c r="T103" s="137">
        <f>SUM(T72:T102)</f>
        <v>0</v>
      </c>
      <c r="U103" s="137">
        <f>SUM(U72:U102)</f>
        <v>12000</v>
      </c>
      <c r="W103" s="137">
        <f>SUM(W72:W102)</f>
        <v>0</v>
      </c>
      <c r="X103" s="137">
        <f>SUM(X72:X102)</f>
        <v>0</v>
      </c>
      <c r="Y103" s="137">
        <f>SUM(Y72:Y102)</f>
        <v>0</v>
      </c>
      <c r="Z103" s="137">
        <f>SUM(Z72:Z102)</f>
        <v>0</v>
      </c>
      <c r="AB103" s="137">
        <f>SUM(AB72:AB102)</f>
        <v>0</v>
      </c>
      <c r="AC103" s="137">
        <f>SUM(AC72:AC102)</f>
        <v>0</v>
      </c>
      <c r="AD103" s="137">
        <f>SUM(AD72:AD102)</f>
        <v>0</v>
      </c>
      <c r="AE103" s="137">
        <f>SUM(AE72:AE102)</f>
        <v>0</v>
      </c>
      <c r="AG103" s="137">
        <f>SUM(AG72:AG102)</f>
        <v>0</v>
      </c>
      <c r="AH103" s="137">
        <f>SUM(AH72:AH102)</f>
        <v>10000</v>
      </c>
      <c r="AI103" s="137">
        <f>SUM(AI72:AI102)</f>
        <v>0</v>
      </c>
      <c r="AJ103" s="137">
        <f>SUM(AJ72:AJ102)</f>
        <v>10000</v>
      </c>
      <c r="AL103" s="137">
        <f>SUM(AL72:AL102)</f>
        <v>0</v>
      </c>
      <c r="AM103" s="137">
        <f>SUM(AM72:AM102)</f>
        <v>0</v>
      </c>
      <c r="AN103" s="137">
        <f>SUM(AN72:AN102)</f>
        <v>0</v>
      </c>
      <c r="AO103" s="137">
        <f>SUM(AO72:AO102)</f>
        <v>0</v>
      </c>
      <c r="AQ103" s="137">
        <f>SUM(AQ72:AQ102)</f>
        <v>0</v>
      </c>
      <c r="AR103" s="137">
        <f>SUM(AR72:AR102)</f>
        <v>0</v>
      </c>
      <c r="AS103" s="137">
        <f>SUM(AS72:AS102)</f>
        <v>0</v>
      </c>
      <c r="AT103" s="137">
        <f>SUM(AT72:AT102)</f>
        <v>0</v>
      </c>
      <c r="AV103" s="137">
        <f>SUM(AV72:AV102)</f>
        <v>0</v>
      </c>
      <c r="AW103" s="137">
        <f>SUM(AW72:AW102)</f>
        <v>0</v>
      </c>
      <c r="AX103" s="137">
        <f>SUM(AX72:AX102)</f>
        <v>0</v>
      </c>
      <c r="AY103" s="137">
        <f>SUM(AY72:AY102)</f>
        <v>0</v>
      </c>
      <c r="BA103" s="137">
        <f>SUM(BA72:BA102)</f>
        <v>0</v>
      </c>
      <c r="BB103" s="137">
        <f>SUM(BB72:BB102)</f>
        <v>0</v>
      </c>
      <c r="BC103" s="137">
        <f>SUM(BC72:BC102)</f>
        <v>0</v>
      </c>
      <c r="BD103" s="137">
        <f>SUM(BD72:BD102)</f>
        <v>0</v>
      </c>
      <c r="BF103" s="137">
        <f>SUM(BF72:BF102)</f>
        <v>2</v>
      </c>
      <c r="BG103" s="137">
        <f>SUM(BG72:BG102)</f>
        <v>30250</v>
      </c>
      <c r="BH103" s="137">
        <f>SUM(BH72:BH102)</f>
        <v>0</v>
      </c>
      <c r="BI103" s="137">
        <f>SUM(BI72:BI102)</f>
        <v>30250</v>
      </c>
    </row>
    <row r="104" spans="1:61" s="154" customFormat="1">
      <c r="A104" s="144">
        <v>33</v>
      </c>
      <c r="B104" s="145" t="s">
        <v>1919</v>
      </c>
      <c r="C104" s="138">
        <v>0</v>
      </c>
      <c r="D104" s="138">
        <f>D105-D103</f>
        <v>0</v>
      </c>
      <c r="E104" s="138">
        <f>E105-E103</f>
        <v>0</v>
      </c>
      <c r="F104" s="138">
        <f>F105-F103</f>
        <v>0</v>
      </c>
      <c r="H104" s="138">
        <v>0</v>
      </c>
      <c r="I104" s="138">
        <f>I105-I103</f>
        <v>0</v>
      </c>
      <c r="J104" s="138">
        <f>J105-J103</f>
        <v>0</v>
      </c>
      <c r="K104" s="138">
        <f>K105-K103</f>
        <v>0</v>
      </c>
      <c r="M104" s="138">
        <v>0</v>
      </c>
      <c r="N104" s="138">
        <f>N105-N103</f>
        <v>0</v>
      </c>
      <c r="O104" s="138">
        <f>O105-O103</f>
        <v>0</v>
      </c>
      <c r="P104" s="138">
        <f>P105-P103</f>
        <v>0</v>
      </c>
      <c r="R104" s="138">
        <v>0</v>
      </c>
      <c r="S104" s="138">
        <f>S105-S103</f>
        <v>0</v>
      </c>
      <c r="T104" s="138">
        <f>T105-T103</f>
        <v>0</v>
      </c>
      <c r="U104" s="138">
        <f>U105-U103</f>
        <v>0</v>
      </c>
      <c r="W104" s="138">
        <v>0</v>
      </c>
      <c r="X104" s="138">
        <f>X105-X103</f>
        <v>0</v>
      </c>
      <c r="Y104" s="138">
        <f>Y105-Y103</f>
        <v>0</v>
      </c>
      <c r="Z104" s="138">
        <f>Z105-Z103</f>
        <v>0</v>
      </c>
      <c r="AB104" s="138">
        <v>0</v>
      </c>
      <c r="AC104" s="138">
        <f>AC105-AC103</f>
        <v>0</v>
      </c>
      <c r="AD104" s="138">
        <f>AD105-AD103</f>
        <v>0</v>
      </c>
      <c r="AE104" s="138">
        <f>AE105-AE103</f>
        <v>0</v>
      </c>
      <c r="AG104" s="138">
        <v>0</v>
      </c>
      <c r="AH104" s="138">
        <f>AH105-AH103</f>
        <v>0</v>
      </c>
      <c r="AI104" s="138">
        <f>AI105-AI103</f>
        <v>0</v>
      </c>
      <c r="AJ104" s="138">
        <f>AJ105-AJ103</f>
        <v>0</v>
      </c>
      <c r="AL104" s="138">
        <v>0</v>
      </c>
      <c r="AM104" s="138">
        <f>AM105-AM103</f>
        <v>0</v>
      </c>
      <c r="AN104" s="138">
        <f>AN105-AN103</f>
        <v>0</v>
      </c>
      <c r="AO104" s="138">
        <f>AO105-AO103</f>
        <v>0</v>
      </c>
      <c r="AQ104" s="138">
        <v>0</v>
      </c>
      <c r="AR104" s="138">
        <f>AR105-AR103</f>
        <v>1140000</v>
      </c>
      <c r="AS104" s="138">
        <f>AS105-AS103</f>
        <v>0</v>
      </c>
      <c r="AT104" s="138">
        <f>AT105-AT103</f>
        <v>1140000</v>
      </c>
      <c r="AV104" s="138">
        <v>0</v>
      </c>
      <c r="AW104" s="138">
        <f>AW105-AW103</f>
        <v>0</v>
      </c>
      <c r="AX104" s="138">
        <f>AX105-AX103</f>
        <v>0</v>
      </c>
      <c r="AY104" s="138">
        <f>AY105-AY103</f>
        <v>0</v>
      </c>
      <c r="BA104" s="138">
        <v>0</v>
      </c>
      <c r="BB104" s="138">
        <f>BB105-BB103</f>
        <v>0</v>
      </c>
      <c r="BC104" s="138">
        <f>BC105-BC103</f>
        <v>0</v>
      </c>
      <c r="BD104" s="138">
        <f>BD105-BD103</f>
        <v>0</v>
      </c>
      <c r="BF104" s="138">
        <v>0</v>
      </c>
      <c r="BG104" s="138">
        <f>BG105-BG103</f>
        <v>1140000</v>
      </c>
      <c r="BH104" s="138">
        <f>BH105-BH103</f>
        <v>0</v>
      </c>
      <c r="BI104" s="138">
        <f>BI105-BI103</f>
        <v>1140000</v>
      </c>
    </row>
    <row r="105" spans="1:61" s="156" customFormat="1">
      <c r="A105" s="146">
        <v>34</v>
      </c>
      <c r="B105" s="147" t="s">
        <v>54</v>
      </c>
      <c r="C105" s="157">
        <f>C37</f>
        <v>0</v>
      </c>
      <c r="D105" s="157">
        <f>D37</f>
        <v>0</v>
      </c>
      <c r="E105" s="157">
        <f>E37</f>
        <v>0</v>
      </c>
      <c r="F105" s="157">
        <f>F37</f>
        <v>0</v>
      </c>
      <c r="H105" s="157">
        <f>H37</f>
        <v>0</v>
      </c>
      <c r="I105" s="157">
        <f>I37</f>
        <v>0</v>
      </c>
      <c r="J105" s="157">
        <f>J37</f>
        <v>0</v>
      </c>
      <c r="K105" s="157">
        <f>K37</f>
        <v>0</v>
      </c>
      <c r="M105" s="157">
        <f>M37</f>
        <v>1</v>
      </c>
      <c r="N105" s="157">
        <f>N37</f>
        <v>8250</v>
      </c>
      <c r="O105" s="157">
        <f>O37</f>
        <v>0</v>
      </c>
      <c r="P105" s="157">
        <f>P37</f>
        <v>8250</v>
      </c>
      <c r="R105" s="157">
        <f>R37</f>
        <v>1</v>
      </c>
      <c r="S105" s="157">
        <f>S37</f>
        <v>12000</v>
      </c>
      <c r="T105" s="157">
        <f>T37</f>
        <v>0</v>
      </c>
      <c r="U105" s="157">
        <f>U37</f>
        <v>12000</v>
      </c>
      <c r="W105" s="157">
        <f>W37</f>
        <v>0</v>
      </c>
      <c r="X105" s="157">
        <f>X37</f>
        <v>0</v>
      </c>
      <c r="Y105" s="157">
        <f>Y37</f>
        <v>0</v>
      </c>
      <c r="Z105" s="157">
        <f>Z37</f>
        <v>0</v>
      </c>
      <c r="AB105" s="157">
        <f>AB37</f>
        <v>0</v>
      </c>
      <c r="AC105" s="157">
        <f>AC37</f>
        <v>0</v>
      </c>
      <c r="AD105" s="157">
        <f>AD37</f>
        <v>0</v>
      </c>
      <c r="AE105" s="157">
        <f>AE37</f>
        <v>0</v>
      </c>
      <c r="AG105" s="157">
        <f>AG37</f>
        <v>0</v>
      </c>
      <c r="AH105" s="157">
        <f>AH37</f>
        <v>10000</v>
      </c>
      <c r="AI105" s="157">
        <f>AI37</f>
        <v>0</v>
      </c>
      <c r="AJ105" s="157">
        <f>AJ37</f>
        <v>10000</v>
      </c>
      <c r="AL105" s="157">
        <f>AL37</f>
        <v>0</v>
      </c>
      <c r="AM105" s="157">
        <f>AM37</f>
        <v>0</v>
      </c>
      <c r="AN105" s="157">
        <f>AN37</f>
        <v>0</v>
      </c>
      <c r="AO105" s="157">
        <f>AO37</f>
        <v>0</v>
      </c>
      <c r="AQ105" s="157">
        <f>AQ37</f>
        <v>190</v>
      </c>
      <c r="AR105" s="157">
        <f>AR37</f>
        <v>1140000</v>
      </c>
      <c r="AS105" s="157">
        <f>AS37</f>
        <v>0</v>
      </c>
      <c r="AT105" s="157">
        <f>AT37</f>
        <v>1140000</v>
      </c>
      <c r="AV105" s="157">
        <f>AV37</f>
        <v>0</v>
      </c>
      <c r="AW105" s="157">
        <f>AW37</f>
        <v>0</v>
      </c>
      <c r="AX105" s="157">
        <f>AX37</f>
        <v>0</v>
      </c>
      <c r="AY105" s="157">
        <f>AY37</f>
        <v>0</v>
      </c>
      <c r="BA105" s="157">
        <f>BA37</f>
        <v>0</v>
      </c>
      <c r="BB105" s="157">
        <f>BB37</f>
        <v>0</v>
      </c>
      <c r="BC105" s="157">
        <f>BC37</f>
        <v>0</v>
      </c>
      <c r="BD105" s="157">
        <f>BD37</f>
        <v>0</v>
      </c>
      <c r="BF105" s="157">
        <f>BF37</f>
        <v>192</v>
      </c>
      <c r="BG105" s="157">
        <f>BG37</f>
        <v>1170250</v>
      </c>
      <c r="BH105" s="157">
        <f>BH37</f>
        <v>0</v>
      </c>
      <c r="BI105" s="157">
        <f>BI37</f>
        <v>1170250</v>
      </c>
    </row>
  </sheetData>
  <mergeCells count="46">
    <mergeCell ref="BF1:BJ4"/>
    <mergeCell ref="A3:B4"/>
    <mergeCell ref="A69:B69"/>
    <mergeCell ref="AW4:AZ4"/>
    <mergeCell ref="BA1:BE1"/>
    <mergeCell ref="AM2:AP2"/>
    <mergeCell ref="X2:AA2"/>
    <mergeCell ref="AC2:AF2"/>
    <mergeCell ref="AH2:AK2"/>
    <mergeCell ref="BB4:BE4"/>
    <mergeCell ref="AC3:AF3"/>
    <mergeCell ref="AH3:AK3"/>
    <mergeCell ref="AM3:AP3"/>
    <mergeCell ref="AR3:AU3"/>
    <mergeCell ref="W1:AA1"/>
    <mergeCell ref="AB1:AF1"/>
    <mergeCell ref="S4:V4"/>
    <mergeCell ref="X4:AA4"/>
    <mergeCell ref="AV1:AZ1"/>
    <mergeCell ref="D2:G2"/>
    <mergeCell ref="AG1:AK1"/>
    <mergeCell ref="AL1:AP1"/>
    <mergeCell ref="AQ1:AU1"/>
    <mergeCell ref="S2:V2"/>
    <mergeCell ref="N2:Q2"/>
    <mergeCell ref="A1:G1"/>
    <mergeCell ref="H1:L1"/>
    <mergeCell ref="M1:Q1"/>
    <mergeCell ref="R1:V1"/>
    <mergeCell ref="AW3:AZ3"/>
    <mergeCell ref="BB3:BE3"/>
    <mergeCell ref="AR2:AU2"/>
    <mergeCell ref="A71:B71"/>
    <mergeCell ref="I3:L3"/>
    <mergeCell ref="N3:Q3"/>
    <mergeCell ref="S3:V3"/>
    <mergeCell ref="X3:AA3"/>
    <mergeCell ref="D3:G3"/>
    <mergeCell ref="A70:B70"/>
    <mergeCell ref="AC4:AF4"/>
    <mergeCell ref="AH4:AK4"/>
    <mergeCell ref="AM4:AP4"/>
    <mergeCell ref="AR4:AU4"/>
    <mergeCell ref="D4:G4"/>
    <mergeCell ref="I4:L4"/>
    <mergeCell ref="N4:Q4"/>
  </mergeCells>
  <printOptions horizontalCentered="1" gridLines="1"/>
  <pageMargins left="1" right="0.15" top="0.98" bottom="0" header="0.18" footer="0.16"/>
  <pageSetup paperSize="9" scale="65" orientation="portrait" horizontalDpi="4294967292" verticalDpi="0" r:id="rId1"/>
  <headerFooter>
    <oddFooter>&amp;RExecutive Director</oddFooter>
  </headerFooter>
</worksheet>
</file>

<file path=xl/worksheets/sheet17.xml><?xml version="1.0" encoding="utf-8"?>
<worksheet xmlns="http://schemas.openxmlformats.org/spreadsheetml/2006/main" xmlns:r="http://schemas.openxmlformats.org/officeDocument/2006/relationships">
  <dimension ref="A1:JS105"/>
  <sheetViews>
    <sheetView view="pageBreakPreview" zoomScale="60" zoomScaleNormal="80" workbookViewId="0">
      <pane xSplit="2" ySplit="71" topLeftCell="IW80" activePane="bottomRight" state="frozen"/>
      <selection pane="topRight" activeCell="C1" sqref="C1"/>
      <selection pane="bottomLeft" activeCell="A72" sqref="A72"/>
      <selection pane="bottomRight" activeCell="JC2" sqref="JC1:JL1048576"/>
    </sheetView>
  </sheetViews>
  <sheetFormatPr defaultRowHeight="15.75"/>
  <cols>
    <col min="1" max="1" width="9.7109375" style="18" customWidth="1"/>
    <col min="2" max="2" width="27.28515625" style="18" customWidth="1"/>
    <col min="3" max="6" width="16.7109375" style="18" customWidth="1"/>
    <col min="7" max="7" width="16.7109375" style="1" customWidth="1"/>
    <col min="8" max="12" width="16.7109375" style="1" hidden="1" customWidth="1"/>
    <col min="13" max="17" width="16.7109375" style="1" customWidth="1"/>
    <col min="18" max="142" width="16.7109375" style="1" hidden="1" customWidth="1"/>
    <col min="143" max="187" width="16.7109375" style="1" customWidth="1"/>
    <col min="188" max="192" width="16.7109375" style="1" hidden="1" customWidth="1"/>
    <col min="193" max="197" width="16.7109375" style="1" customWidth="1"/>
    <col min="198" max="202" width="16.7109375" style="1" hidden="1" customWidth="1"/>
    <col min="203" max="212" width="16.7109375" style="1" customWidth="1"/>
    <col min="213" max="232" width="16.7109375" style="1" hidden="1" customWidth="1"/>
    <col min="233" max="262" width="16.7109375" style="1" customWidth="1"/>
    <col min="263" max="272" width="16.7109375" style="1" hidden="1" customWidth="1"/>
    <col min="273" max="273" width="16.7109375" style="24" customWidth="1"/>
    <col min="274" max="276" width="16.7109375" style="1" customWidth="1"/>
    <col min="277" max="277" width="9.5703125" style="1" hidden="1" customWidth="1"/>
    <col min="278" max="278" width="15.5703125" style="1" customWidth="1"/>
    <col min="279" max="279" width="13.7109375" style="1" bestFit="1" customWidth="1"/>
    <col min="280" max="16384" width="9.140625" style="1"/>
  </cols>
  <sheetData>
    <row r="1" spans="1:277" ht="22.5" customHeight="1">
      <c r="A1" s="188" t="s">
        <v>66</v>
      </c>
      <c r="B1" s="188"/>
      <c r="C1" s="188"/>
      <c r="D1" s="188"/>
      <c r="E1" s="188"/>
      <c r="F1" s="188"/>
      <c r="G1" s="188"/>
      <c r="H1" s="188" t="s">
        <v>66</v>
      </c>
      <c r="I1" s="188"/>
      <c r="J1" s="188"/>
      <c r="K1" s="188"/>
      <c r="L1" s="188"/>
      <c r="M1" s="188" t="s">
        <v>66</v>
      </c>
      <c r="N1" s="188"/>
      <c r="O1" s="188"/>
      <c r="P1" s="188"/>
      <c r="Q1" s="188"/>
      <c r="R1" s="188" t="s">
        <v>66</v>
      </c>
      <c r="S1" s="188"/>
      <c r="T1" s="188"/>
      <c r="U1" s="188"/>
      <c r="V1" s="188"/>
      <c r="W1" s="188" t="s">
        <v>66</v>
      </c>
      <c r="X1" s="188"/>
      <c r="Y1" s="188"/>
      <c r="Z1" s="188"/>
      <c r="AA1" s="188"/>
      <c r="AB1" s="188" t="s">
        <v>66</v>
      </c>
      <c r="AC1" s="188"/>
      <c r="AD1" s="188"/>
      <c r="AE1" s="188"/>
      <c r="AF1" s="188"/>
      <c r="AG1" s="188" t="s">
        <v>66</v>
      </c>
      <c r="AH1" s="188"/>
      <c r="AI1" s="188"/>
      <c r="AJ1" s="188"/>
      <c r="AK1" s="188"/>
      <c r="AL1" s="188" t="s">
        <v>66</v>
      </c>
      <c r="AM1" s="188"/>
      <c r="AN1" s="188"/>
      <c r="AO1" s="188"/>
      <c r="AP1" s="188"/>
      <c r="AQ1" s="188" t="s">
        <v>66</v>
      </c>
      <c r="AR1" s="188"/>
      <c r="AS1" s="188"/>
      <c r="AT1" s="188"/>
      <c r="AU1" s="188"/>
      <c r="AV1" s="188" t="s">
        <v>66</v>
      </c>
      <c r="AW1" s="188"/>
      <c r="AX1" s="188"/>
      <c r="AY1" s="188"/>
      <c r="AZ1" s="188"/>
      <c r="BA1" s="188" t="s">
        <v>66</v>
      </c>
      <c r="BB1" s="188"/>
      <c r="BC1" s="188"/>
      <c r="BD1" s="188"/>
      <c r="BE1" s="188"/>
      <c r="BF1" s="188" t="s">
        <v>66</v>
      </c>
      <c r="BG1" s="188"/>
      <c r="BH1" s="188"/>
      <c r="BI1" s="188"/>
      <c r="BJ1" s="188"/>
      <c r="BK1" s="188" t="s">
        <v>66</v>
      </c>
      <c r="BL1" s="188"/>
      <c r="BM1" s="188"/>
      <c r="BN1" s="188"/>
      <c r="BO1" s="188"/>
      <c r="BP1" s="188" t="s">
        <v>66</v>
      </c>
      <c r="BQ1" s="188"/>
      <c r="BR1" s="188"/>
      <c r="BS1" s="188"/>
      <c r="BT1" s="188"/>
      <c r="BU1" s="188" t="s">
        <v>66</v>
      </c>
      <c r="BV1" s="188"/>
      <c r="BW1" s="188"/>
      <c r="BX1" s="188"/>
      <c r="BY1" s="188"/>
      <c r="BZ1" s="188" t="s">
        <v>66</v>
      </c>
      <c r="CA1" s="188"/>
      <c r="CB1" s="188"/>
      <c r="CC1" s="188"/>
      <c r="CD1" s="188"/>
      <c r="CE1" s="188" t="s">
        <v>66</v>
      </c>
      <c r="CF1" s="188"/>
      <c r="CG1" s="188"/>
      <c r="CH1" s="188"/>
      <c r="CI1" s="188"/>
      <c r="CJ1" s="188" t="s">
        <v>66</v>
      </c>
      <c r="CK1" s="188"/>
      <c r="CL1" s="188"/>
      <c r="CM1" s="188"/>
      <c r="CN1" s="188"/>
      <c r="CO1" s="188" t="s">
        <v>66</v>
      </c>
      <c r="CP1" s="188"/>
      <c r="CQ1" s="188"/>
      <c r="CR1" s="188"/>
      <c r="CS1" s="188"/>
      <c r="CT1" s="188" t="s">
        <v>66</v>
      </c>
      <c r="CU1" s="188"/>
      <c r="CV1" s="188"/>
      <c r="CW1" s="188"/>
      <c r="CX1" s="188"/>
      <c r="CY1" s="198" t="s">
        <v>66</v>
      </c>
      <c r="CZ1" s="199"/>
      <c r="DA1" s="199"/>
      <c r="DB1" s="199"/>
      <c r="DC1" s="200"/>
      <c r="DD1" s="188" t="s">
        <v>66</v>
      </c>
      <c r="DE1" s="188"/>
      <c r="DF1" s="188"/>
      <c r="DG1" s="188"/>
      <c r="DH1" s="188"/>
      <c r="DI1" s="188" t="s">
        <v>66</v>
      </c>
      <c r="DJ1" s="188"/>
      <c r="DK1" s="188"/>
      <c r="DL1" s="188"/>
      <c r="DM1" s="188"/>
      <c r="DN1" s="188" t="s">
        <v>66</v>
      </c>
      <c r="DO1" s="188"/>
      <c r="DP1" s="188"/>
      <c r="DQ1" s="188"/>
      <c r="DR1" s="188"/>
      <c r="DS1" s="188" t="s">
        <v>66</v>
      </c>
      <c r="DT1" s="188"/>
      <c r="DU1" s="188"/>
      <c r="DV1" s="188"/>
      <c r="DW1" s="188"/>
      <c r="DX1" s="188" t="s">
        <v>66</v>
      </c>
      <c r="DY1" s="188"/>
      <c r="DZ1" s="188"/>
      <c r="EA1" s="188"/>
      <c r="EB1" s="188"/>
      <c r="EC1" s="188" t="s">
        <v>66</v>
      </c>
      <c r="ED1" s="188"/>
      <c r="EE1" s="188"/>
      <c r="EF1" s="188"/>
      <c r="EG1" s="188"/>
      <c r="EH1" s="188" t="s">
        <v>66</v>
      </c>
      <c r="EI1" s="188"/>
      <c r="EJ1" s="188"/>
      <c r="EK1" s="188"/>
      <c r="EL1" s="188"/>
      <c r="EM1" s="188" t="s">
        <v>66</v>
      </c>
      <c r="EN1" s="188"/>
      <c r="EO1" s="188"/>
      <c r="EP1" s="188"/>
      <c r="EQ1" s="188"/>
      <c r="ER1" s="188" t="s">
        <v>66</v>
      </c>
      <c r="ES1" s="188"/>
      <c r="ET1" s="188"/>
      <c r="EU1" s="188"/>
      <c r="EV1" s="188"/>
      <c r="EW1" s="188" t="s">
        <v>66</v>
      </c>
      <c r="EX1" s="188"/>
      <c r="EY1" s="188"/>
      <c r="EZ1" s="188"/>
      <c r="FA1" s="188"/>
      <c r="FB1" s="391" t="s">
        <v>66</v>
      </c>
      <c r="FC1" s="391"/>
      <c r="FD1" s="391"/>
      <c r="FE1" s="391"/>
      <c r="FF1" s="391"/>
      <c r="FG1" s="188" t="s">
        <v>66</v>
      </c>
      <c r="FH1" s="188"/>
      <c r="FI1" s="188"/>
      <c r="FJ1" s="188"/>
      <c r="FK1" s="188"/>
      <c r="FL1" s="188" t="s">
        <v>66</v>
      </c>
      <c r="FM1" s="188"/>
      <c r="FN1" s="188"/>
      <c r="FO1" s="188"/>
      <c r="FP1" s="188"/>
      <c r="FQ1" s="188" t="s">
        <v>66</v>
      </c>
      <c r="FR1" s="188"/>
      <c r="FS1" s="188"/>
      <c r="FT1" s="188"/>
      <c r="FU1" s="188"/>
      <c r="FV1" s="188" t="s">
        <v>66</v>
      </c>
      <c r="FW1" s="188"/>
      <c r="FX1" s="188"/>
      <c r="FY1" s="188"/>
      <c r="FZ1" s="188"/>
      <c r="GA1" s="188" t="s">
        <v>66</v>
      </c>
      <c r="GB1" s="188"/>
      <c r="GC1" s="188"/>
      <c r="GD1" s="188"/>
      <c r="GE1" s="188"/>
      <c r="GF1" s="188" t="s">
        <v>66</v>
      </c>
      <c r="GG1" s="188"/>
      <c r="GH1" s="188"/>
      <c r="GI1" s="188"/>
      <c r="GJ1" s="188"/>
      <c r="GK1" s="188" t="s">
        <v>66</v>
      </c>
      <c r="GL1" s="188"/>
      <c r="GM1" s="188"/>
      <c r="GN1" s="188"/>
      <c r="GO1" s="188"/>
      <c r="GP1" s="188" t="s">
        <v>66</v>
      </c>
      <c r="GQ1" s="188"/>
      <c r="GR1" s="188"/>
      <c r="GS1" s="188"/>
      <c r="GT1" s="188"/>
      <c r="GU1" s="188" t="s">
        <v>66</v>
      </c>
      <c r="GV1" s="188"/>
      <c r="GW1" s="188"/>
      <c r="GX1" s="188"/>
      <c r="GY1" s="188"/>
      <c r="GZ1" s="188" t="s">
        <v>66</v>
      </c>
      <c r="HA1" s="188"/>
      <c r="HB1" s="188"/>
      <c r="HC1" s="188"/>
      <c r="HD1" s="188"/>
      <c r="HE1" s="188" t="s">
        <v>66</v>
      </c>
      <c r="HF1" s="188"/>
      <c r="HG1" s="188"/>
      <c r="HH1" s="188"/>
      <c r="HI1" s="188"/>
      <c r="HJ1" s="188" t="s">
        <v>66</v>
      </c>
      <c r="HK1" s="188"/>
      <c r="HL1" s="188"/>
      <c r="HM1" s="188"/>
      <c r="HN1" s="188"/>
      <c r="HO1" s="188" t="s">
        <v>66</v>
      </c>
      <c r="HP1" s="188"/>
      <c r="HQ1" s="188"/>
      <c r="HR1" s="188"/>
      <c r="HS1" s="188"/>
      <c r="HT1" s="188" t="s">
        <v>66</v>
      </c>
      <c r="HU1" s="188"/>
      <c r="HV1" s="188"/>
      <c r="HW1" s="188"/>
      <c r="HX1" s="188"/>
      <c r="HY1" s="188" t="s">
        <v>66</v>
      </c>
      <c r="HZ1" s="188"/>
      <c r="IA1" s="188"/>
      <c r="IB1" s="188"/>
      <c r="IC1" s="188"/>
      <c r="ID1" s="188" t="s">
        <v>66</v>
      </c>
      <c r="IE1" s="188"/>
      <c r="IF1" s="188"/>
      <c r="IG1" s="188"/>
      <c r="IH1" s="188"/>
      <c r="II1" s="188" t="s">
        <v>66</v>
      </c>
      <c r="IJ1" s="188"/>
      <c r="IK1" s="188"/>
      <c r="IL1" s="188"/>
      <c r="IM1" s="188"/>
      <c r="IN1" s="188" t="s">
        <v>66</v>
      </c>
      <c r="IO1" s="188"/>
      <c r="IP1" s="188"/>
      <c r="IQ1" s="188"/>
      <c r="IR1" s="188"/>
      <c r="IS1" s="188" t="s">
        <v>66</v>
      </c>
      <c r="IT1" s="188"/>
      <c r="IU1" s="188"/>
      <c r="IV1" s="188"/>
      <c r="IW1" s="188"/>
      <c r="IX1" s="188" t="s">
        <v>66</v>
      </c>
      <c r="IY1" s="188"/>
      <c r="IZ1" s="188"/>
      <c r="JA1" s="188"/>
      <c r="JB1" s="188"/>
      <c r="JC1" s="188" t="s">
        <v>66</v>
      </c>
      <c r="JD1" s="188"/>
      <c r="JE1" s="188"/>
      <c r="JF1" s="188"/>
      <c r="JG1" s="188"/>
      <c r="JH1" s="188" t="s">
        <v>66</v>
      </c>
      <c r="JI1" s="188"/>
      <c r="JJ1" s="188"/>
      <c r="JK1" s="188"/>
      <c r="JL1" s="188"/>
      <c r="JM1" s="292" t="s">
        <v>1760</v>
      </c>
      <c r="JN1" s="293"/>
      <c r="JO1" s="293"/>
      <c r="JP1" s="293"/>
      <c r="JQ1" s="294"/>
    </row>
    <row r="2" spans="1:277" ht="43.5" customHeight="1">
      <c r="A2" s="60"/>
      <c r="B2" s="61"/>
      <c r="C2" s="65" t="s">
        <v>426</v>
      </c>
      <c r="D2" s="344" t="s">
        <v>1446</v>
      </c>
      <c r="E2" s="345"/>
      <c r="F2" s="345"/>
      <c r="G2" s="345"/>
      <c r="H2" s="65" t="s">
        <v>426</v>
      </c>
      <c r="I2" s="198" t="s">
        <v>1547</v>
      </c>
      <c r="J2" s="199"/>
      <c r="K2" s="199"/>
      <c r="L2" s="200"/>
      <c r="M2" s="65" t="s">
        <v>426</v>
      </c>
      <c r="N2" s="198" t="s">
        <v>1433</v>
      </c>
      <c r="O2" s="199"/>
      <c r="P2" s="199"/>
      <c r="Q2" s="200"/>
      <c r="R2" s="65" t="s">
        <v>426</v>
      </c>
      <c r="S2" s="198" t="s">
        <v>1423</v>
      </c>
      <c r="T2" s="199"/>
      <c r="U2" s="199"/>
      <c r="V2" s="200"/>
      <c r="W2" s="65" t="s">
        <v>426</v>
      </c>
      <c r="X2" s="198" t="s">
        <v>1723</v>
      </c>
      <c r="Y2" s="199"/>
      <c r="Z2" s="199"/>
      <c r="AA2" s="200"/>
      <c r="AB2" s="65" t="s">
        <v>426</v>
      </c>
      <c r="AC2" s="198" t="s">
        <v>1826</v>
      </c>
      <c r="AD2" s="199"/>
      <c r="AE2" s="199"/>
      <c r="AF2" s="200"/>
      <c r="AG2" s="65" t="s">
        <v>426</v>
      </c>
      <c r="AH2" s="198" t="s">
        <v>1826</v>
      </c>
      <c r="AI2" s="199"/>
      <c r="AJ2" s="199"/>
      <c r="AK2" s="200"/>
      <c r="AL2" s="65" t="s">
        <v>426</v>
      </c>
      <c r="AM2" s="198" t="s">
        <v>1826</v>
      </c>
      <c r="AN2" s="199"/>
      <c r="AO2" s="199"/>
      <c r="AP2" s="200"/>
      <c r="AQ2" s="65" t="s">
        <v>426</v>
      </c>
      <c r="AR2" s="198" t="s">
        <v>1826</v>
      </c>
      <c r="AS2" s="199"/>
      <c r="AT2" s="199"/>
      <c r="AU2" s="200"/>
      <c r="AV2" s="65" t="s">
        <v>426</v>
      </c>
      <c r="AW2" s="198" t="s">
        <v>1826</v>
      </c>
      <c r="AX2" s="199"/>
      <c r="AY2" s="199"/>
      <c r="AZ2" s="200"/>
      <c r="BA2" s="65" t="s">
        <v>426</v>
      </c>
      <c r="BB2" s="198" t="s">
        <v>1826</v>
      </c>
      <c r="BC2" s="199"/>
      <c r="BD2" s="199"/>
      <c r="BE2" s="200"/>
      <c r="BF2" s="65" t="s">
        <v>426</v>
      </c>
      <c r="BG2" s="198" t="s">
        <v>1826</v>
      </c>
      <c r="BH2" s="199"/>
      <c r="BI2" s="199"/>
      <c r="BJ2" s="200"/>
      <c r="BK2" s="65" t="s">
        <v>426</v>
      </c>
      <c r="BL2" s="198" t="s">
        <v>1826</v>
      </c>
      <c r="BM2" s="199"/>
      <c r="BN2" s="199"/>
      <c r="BO2" s="200"/>
      <c r="BP2" s="65" t="s">
        <v>426</v>
      </c>
      <c r="BQ2" s="198" t="s">
        <v>1826</v>
      </c>
      <c r="BR2" s="199"/>
      <c r="BS2" s="199"/>
      <c r="BT2" s="200"/>
      <c r="BU2" s="65" t="s">
        <v>426</v>
      </c>
      <c r="BV2" s="253" t="s">
        <v>1861</v>
      </c>
      <c r="BW2" s="254"/>
      <c r="BX2" s="254"/>
      <c r="BY2" s="255"/>
      <c r="BZ2" s="65" t="s">
        <v>426</v>
      </c>
      <c r="CA2" s="198" t="s">
        <v>1657</v>
      </c>
      <c r="CB2" s="199"/>
      <c r="CC2" s="199"/>
      <c r="CD2" s="200"/>
      <c r="CE2" s="65" t="s">
        <v>426</v>
      </c>
      <c r="CF2" s="198" t="s">
        <v>1863</v>
      </c>
      <c r="CG2" s="199"/>
      <c r="CH2" s="199"/>
      <c r="CI2" s="200"/>
      <c r="CJ2" s="65" t="s">
        <v>426</v>
      </c>
      <c r="CK2" s="198" t="s">
        <v>1864</v>
      </c>
      <c r="CL2" s="199"/>
      <c r="CM2" s="199"/>
      <c r="CN2" s="200"/>
      <c r="CO2" s="65" t="s">
        <v>426</v>
      </c>
      <c r="CP2" s="253" t="s">
        <v>1865</v>
      </c>
      <c r="CQ2" s="254"/>
      <c r="CR2" s="254"/>
      <c r="CS2" s="255"/>
      <c r="CT2" s="65" t="s">
        <v>426</v>
      </c>
      <c r="CU2" s="253" t="s">
        <v>1866</v>
      </c>
      <c r="CV2" s="254"/>
      <c r="CW2" s="254"/>
      <c r="CX2" s="255"/>
      <c r="CY2" s="65" t="s">
        <v>426</v>
      </c>
      <c r="CZ2" s="198" t="s">
        <v>1867</v>
      </c>
      <c r="DA2" s="199"/>
      <c r="DB2" s="199"/>
      <c r="DC2" s="200"/>
      <c r="DD2" s="65" t="s">
        <v>426</v>
      </c>
      <c r="DE2" s="253" t="s">
        <v>1868</v>
      </c>
      <c r="DF2" s="254"/>
      <c r="DG2" s="254"/>
      <c r="DH2" s="255"/>
      <c r="DI2" s="65" t="s">
        <v>426</v>
      </c>
      <c r="DJ2" s="198" t="s">
        <v>1869</v>
      </c>
      <c r="DK2" s="199"/>
      <c r="DL2" s="199"/>
      <c r="DM2" s="200"/>
      <c r="DN2" s="65" t="s">
        <v>426</v>
      </c>
      <c r="DO2" s="198" t="s">
        <v>1630</v>
      </c>
      <c r="DP2" s="199"/>
      <c r="DQ2" s="199"/>
      <c r="DR2" s="200"/>
      <c r="DS2" s="65" t="s">
        <v>426</v>
      </c>
      <c r="DT2" s="198" t="s">
        <v>1559</v>
      </c>
      <c r="DU2" s="199"/>
      <c r="DV2" s="199"/>
      <c r="DW2" s="200"/>
      <c r="DX2" s="65" t="s">
        <v>426</v>
      </c>
      <c r="DY2" s="198" t="s">
        <v>1628</v>
      </c>
      <c r="DZ2" s="199"/>
      <c r="EA2" s="199"/>
      <c r="EB2" s="200"/>
      <c r="EC2" s="65" t="s">
        <v>426</v>
      </c>
      <c r="ED2" s="198" t="s">
        <v>1631</v>
      </c>
      <c r="EE2" s="199"/>
      <c r="EF2" s="199"/>
      <c r="EG2" s="200"/>
      <c r="EH2" s="65" t="s">
        <v>426</v>
      </c>
      <c r="EI2" s="198" t="s">
        <v>1870</v>
      </c>
      <c r="EJ2" s="199"/>
      <c r="EK2" s="199"/>
      <c r="EL2" s="200"/>
      <c r="EM2" s="65" t="s">
        <v>426</v>
      </c>
      <c r="EN2" s="198" t="s">
        <v>1871</v>
      </c>
      <c r="EO2" s="199"/>
      <c r="EP2" s="199"/>
      <c r="EQ2" s="200"/>
      <c r="ER2" s="65" t="s">
        <v>426</v>
      </c>
      <c r="ES2" s="198" t="s">
        <v>1872</v>
      </c>
      <c r="ET2" s="199"/>
      <c r="EU2" s="199"/>
      <c r="EV2" s="200"/>
      <c r="EW2" s="65" t="s">
        <v>426</v>
      </c>
      <c r="EX2" s="198" t="s">
        <v>1873</v>
      </c>
      <c r="EY2" s="199"/>
      <c r="EZ2" s="199"/>
      <c r="FA2" s="200"/>
      <c r="FB2" s="65" t="s">
        <v>426</v>
      </c>
      <c r="FC2" s="198" t="s">
        <v>1874</v>
      </c>
      <c r="FD2" s="199"/>
      <c r="FE2" s="199"/>
      <c r="FF2" s="200"/>
      <c r="FG2" s="65" t="s">
        <v>426</v>
      </c>
      <c r="FH2" s="198" t="s">
        <v>1871</v>
      </c>
      <c r="FI2" s="199"/>
      <c r="FJ2" s="199"/>
      <c r="FK2" s="200"/>
      <c r="FL2" s="65" t="s">
        <v>426</v>
      </c>
      <c r="FM2" s="198" t="s">
        <v>1875</v>
      </c>
      <c r="FN2" s="199"/>
      <c r="FO2" s="199"/>
      <c r="FP2" s="200"/>
      <c r="FQ2" s="65" t="s">
        <v>426</v>
      </c>
      <c r="FR2" s="198" t="s">
        <v>1876</v>
      </c>
      <c r="FS2" s="199"/>
      <c r="FT2" s="199"/>
      <c r="FU2" s="200"/>
      <c r="FV2" s="65" t="s">
        <v>426</v>
      </c>
      <c r="FW2" s="198" t="s">
        <v>1877</v>
      </c>
      <c r="FX2" s="199"/>
      <c r="FY2" s="199"/>
      <c r="FZ2" s="200"/>
      <c r="GA2" s="65" t="s">
        <v>426</v>
      </c>
      <c r="GB2" s="253" t="s">
        <v>1878</v>
      </c>
      <c r="GC2" s="254"/>
      <c r="GD2" s="254"/>
      <c r="GE2" s="255"/>
      <c r="GF2" s="65" t="s">
        <v>426</v>
      </c>
      <c r="GG2" s="198" t="s">
        <v>1862</v>
      </c>
      <c r="GH2" s="199"/>
      <c r="GI2" s="199"/>
      <c r="GJ2" s="200"/>
      <c r="GK2" s="65" t="s">
        <v>426</v>
      </c>
      <c r="GL2" s="198" t="s">
        <v>1773</v>
      </c>
      <c r="GM2" s="199"/>
      <c r="GN2" s="199"/>
      <c r="GO2" s="200"/>
      <c r="GP2" s="65" t="s">
        <v>426</v>
      </c>
      <c r="GQ2" s="198" t="s">
        <v>1879</v>
      </c>
      <c r="GR2" s="199"/>
      <c r="GS2" s="199"/>
      <c r="GT2" s="200"/>
      <c r="GU2" s="65" t="s">
        <v>426</v>
      </c>
      <c r="GV2" s="198" t="s">
        <v>1880</v>
      </c>
      <c r="GW2" s="199"/>
      <c r="GX2" s="199"/>
      <c r="GY2" s="200"/>
      <c r="GZ2" s="65" t="s">
        <v>426</v>
      </c>
      <c r="HA2" s="253" t="s">
        <v>1881</v>
      </c>
      <c r="HB2" s="254"/>
      <c r="HC2" s="254"/>
      <c r="HD2" s="255"/>
      <c r="HE2" s="65" t="s">
        <v>426</v>
      </c>
      <c r="HF2" s="198" t="s">
        <v>1862</v>
      </c>
      <c r="HG2" s="199"/>
      <c r="HH2" s="199"/>
      <c r="HI2" s="200"/>
      <c r="HJ2" s="65" t="s">
        <v>426</v>
      </c>
      <c r="HK2" s="198" t="s">
        <v>1882</v>
      </c>
      <c r="HL2" s="199"/>
      <c r="HM2" s="199"/>
      <c r="HN2" s="200"/>
      <c r="HO2" s="65" t="s">
        <v>426</v>
      </c>
      <c r="HP2" s="198" t="s">
        <v>1548</v>
      </c>
      <c r="HQ2" s="199"/>
      <c r="HR2" s="199"/>
      <c r="HS2" s="200"/>
      <c r="HT2" s="65" t="s">
        <v>426</v>
      </c>
      <c r="HU2" s="198" t="s">
        <v>1630</v>
      </c>
      <c r="HV2" s="199"/>
      <c r="HW2" s="199"/>
      <c r="HX2" s="200"/>
      <c r="HY2" s="65" t="s">
        <v>426</v>
      </c>
      <c r="HZ2" s="198" t="s">
        <v>1628</v>
      </c>
      <c r="IA2" s="199"/>
      <c r="IB2" s="199"/>
      <c r="IC2" s="200"/>
      <c r="ID2" s="65" t="s">
        <v>426</v>
      </c>
      <c r="IE2" s="198" t="s">
        <v>1883</v>
      </c>
      <c r="IF2" s="199"/>
      <c r="IG2" s="199"/>
      <c r="IH2" s="200"/>
      <c r="II2" s="65" t="s">
        <v>426</v>
      </c>
      <c r="IJ2" s="198" t="s">
        <v>1445</v>
      </c>
      <c r="IK2" s="199"/>
      <c r="IL2" s="199"/>
      <c r="IM2" s="200"/>
      <c r="IN2" s="65" t="s">
        <v>426</v>
      </c>
      <c r="IO2" s="253" t="s">
        <v>1884</v>
      </c>
      <c r="IP2" s="254"/>
      <c r="IQ2" s="254"/>
      <c r="IR2" s="255"/>
      <c r="IS2" s="65" t="s">
        <v>426</v>
      </c>
      <c r="IT2" s="198" t="s">
        <v>1883</v>
      </c>
      <c r="IU2" s="199"/>
      <c r="IV2" s="199"/>
      <c r="IW2" s="200"/>
      <c r="IX2" s="65" t="s">
        <v>426</v>
      </c>
      <c r="IY2" s="320"/>
      <c r="IZ2" s="321"/>
      <c r="JA2" s="321"/>
      <c r="JB2" s="322"/>
      <c r="JC2" s="65" t="s">
        <v>426</v>
      </c>
      <c r="JD2" s="320"/>
      <c r="JE2" s="321"/>
      <c r="JF2" s="321"/>
      <c r="JG2" s="322"/>
      <c r="JH2" s="65" t="s">
        <v>426</v>
      </c>
      <c r="JI2" s="31"/>
      <c r="JJ2" s="32"/>
      <c r="JK2" s="32"/>
      <c r="JL2" s="33"/>
      <c r="JM2" s="295"/>
      <c r="JN2" s="296"/>
      <c r="JO2" s="296"/>
      <c r="JP2" s="296"/>
      <c r="JQ2" s="297"/>
    </row>
    <row r="3" spans="1:277" ht="35.25" customHeight="1">
      <c r="A3" s="282" t="s">
        <v>99</v>
      </c>
      <c r="B3" s="283"/>
      <c r="C3" s="97" t="s">
        <v>1475</v>
      </c>
      <c r="D3" s="191" t="s">
        <v>1303</v>
      </c>
      <c r="E3" s="192"/>
      <c r="F3" s="192"/>
      <c r="G3" s="193"/>
      <c r="H3" s="97" t="s">
        <v>1632</v>
      </c>
      <c r="I3" s="191" t="s">
        <v>1305</v>
      </c>
      <c r="J3" s="192"/>
      <c r="K3" s="192"/>
      <c r="L3" s="193"/>
      <c r="M3" s="97" t="s">
        <v>1632</v>
      </c>
      <c r="N3" s="191" t="s">
        <v>1306</v>
      </c>
      <c r="O3" s="192"/>
      <c r="P3" s="192"/>
      <c r="Q3" s="193"/>
      <c r="R3" s="97" t="s">
        <v>1632</v>
      </c>
      <c r="S3" s="191" t="s">
        <v>1308</v>
      </c>
      <c r="T3" s="192"/>
      <c r="U3" s="192"/>
      <c r="V3" s="193"/>
      <c r="W3" s="97" t="s">
        <v>1632</v>
      </c>
      <c r="X3" s="191" t="s">
        <v>1310</v>
      </c>
      <c r="Y3" s="192"/>
      <c r="Z3" s="192"/>
      <c r="AA3" s="193"/>
      <c r="AB3" s="97" t="s">
        <v>1632</v>
      </c>
      <c r="AC3" s="191" t="s">
        <v>1794</v>
      </c>
      <c r="AD3" s="192"/>
      <c r="AE3" s="192"/>
      <c r="AF3" s="193"/>
      <c r="AG3" s="97" t="s">
        <v>1632</v>
      </c>
      <c r="AH3" s="191" t="s">
        <v>1796</v>
      </c>
      <c r="AI3" s="192"/>
      <c r="AJ3" s="192"/>
      <c r="AK3" s="193"/>
      <c r="AL3" s="97" t="s">
        <v>1632</v>
      </c>
      <c r="AM3" s="191" t="s">
        <v>1798</v>
      </c>
      <c r="AN3" s="192"/>
      <c r="AO3" s="192"/>
      <c r="AP3" s="193"/>
      <c r="AQ3" s="97" t="s">
        <v>1632</v>
      </c>
      <c r="AR3" s="191" t="s">
        <v>1800</v>
      </c>
      <c r="AS3" s="192"/>
      <c r="AT3" s="192"/>
      <c r="AU3" s="193"/>
      <c r="AV3" s="97" t="s">
        <v>1632</v>
      </c>
      <c r="AW3" s="191" t="s">
        <v>1802</v>
      </c>
      <c r="AX3" s="192"/>
      <c r="AY3" s="192"/>
      <c r="AZ3" s="193"/>
      <c r="BA3" s="97" t="s">
        <v>1632</v>
      </c>
      <c r="BB3" s="191" t="s">
        <v>1804</v>
      </c>
      <c r="BC3" s="192"/>
      <c r="BD3" s="192"/>
      <c r="BE3" s="193"/>
      <c r="BF3" s="97" t="s">
        <v>1632</v>
      </c>
      <c r="BG3" s="191" t="s">
        <v>1806</v>
      </c>
      <c r="BH3" s="192"/>
      <c r="BI3" s="192"/>
      <c r="BJ3" s="193"/>
      <c r="BK3" s="97" t="s">
        <v>1632</v>
      </c>
      <c r="BL3" s="191" t="s">
        <v>1809</v>
      </c>
      <c r="BM3" s="192"/>
      <c r="BN3" s="192"/>
      <c r="BO3" s="193"/>
      <c r="BP3" s="97" t="s">
        <v>1632</v>
      </c>
      <c r="BQ3" s="191" t="s">
        <v>1811</v>
      </c>
      <c r="BR3" s="192"/>
      <c r="BS3" s="192"/>
      <c r="BT3" s="193"/>
      <c r="BU3" s="97" t="s">
        <v>1632</v>
      </c>
      <c r="BV3" s="191" t="s">
        <v>1812</v>
      </c>
      <c r="BW3" s="192"/>
      <c r="BX3" s="192"/>
      <c r="BY3" s="193"/>
      <c r="BZ3" s="97" t="s">
        <v>1632</v>
      </c>
      <c r="CA3" s="191" t="s">
        <v>1813</v>
      </c>
      <c r="CB3" s="192"/>
      <c r="CC3" s="192"/>
      <c r="CD3" s="193"/>
      <c r="CE3" s="97" t="s">
        <v>1632</v>
      </c>
      <c r="CF3" s="191" t="s">
        <v>1814</v>
      </c>
      <c r="CG3" s="192"/>
      <c r="CH3" s="192"/>
      <c r="CI3" s="193"/>
      <c r="CJ3" s="97" t="s">
        <v>1632</v>
      </c>
      <c r="CK3" s="191" t="s">
        <v>1815</v>
      </c>
      <c r="CL3" s="192"/>
      <c r="CM3" s="192"/>
      <c r="CN3" s="193"/>
      <c r="CO3" s="97" t="s">
        <v>1632</v>
      </c>
      <c r="CP3" s="191" t="s">
        <v>1816</v>
      </c>
      <c r="CQ3" s="192"/>
      <c r="CR3" s="192"/>
      <c r="CS3" s="193"/>
      <c r="CT3" s="128" t="s">
        <v>1632</v>
      </c>
      <c r="CU3" s="191" t="s">
        <v>1827</v>
      </c>
      <c r="CV3" s="192"/>
      <c r="CW3" s="192"/>
      <c r="CX3" s="193"/>
      <c r="CY3" s="97" t="s">
        <v>1632</v>
      </c>
      <c r="CZ3" s="191" t="s">
        <v>1817</v>
      </c>
      <c r="DA3" s="192"/>
      <c r="DB3" s="192"/>
      <c r="DC3" s="193"/>
      <c r="DD3" s="97" t="s">
        <v>1632</v>
      </c>
      <c r="DE3" s="191" t="s">
        <v>1819</v>
      </c>
      <c r="DF3" s="192"/>
      <c r="DG3" s="192"/>
      <c r="DH3" s="193"/>
      <c r="DI3" s="97" t="s">
        <v>1632</v>
      </c>
      <c r="DJ3" s="191" t="s">
        <v>1820</v>
      </c>
      <c r="DK3" s="192"/>
      <c r="DL3" s="192"/>
      <c r="DM3" s="193"/>
      <c r="DN3" s="97" t="s">
        <v>1632</v>
      </c>
      <c r="DO3" s="191" t="s">
        <v>1821</v>
      </c>
      <c r="DP3" s="192"/>
      <c r="DQ3" s="192"/>
      <c r="DR3" s="193"/>
      <c r="DS3" s="97" t="s">
        <v>1632</v>
      </c>
      <c r="DT3" s="191" t="s">
        <v>1822</v>
      </c>
      <c r="DU3" s="192"/>
      <c r="DV3" s="192"/>
      <c r="DW3" s="193"/>
      <c r="DX3" s="97" t="s">
        <v>1632</v>
      </c>
      <c r="DY3" s="191" t="s">
        <v>1823</v>
      </c>
      <c r="DZ3" s="192"/>
      <c r="EA3" s="192"/>
      <c r="EB3" s="193"/>
      <c r="EC3" s="97" t="s">
        <v>1632</v>
      </c>
      <c r="ED3" s="191" t="s">
        <v>1824</v>
      </c>
      <c r="EE3" s="192"/>
      <c r="EF3" s="192"/>
      <c r="EG3" s="193"/>
      <c r="EH3" s="97" t="s">
        <v>1632</v>
      </c>
      <c r="EI3" s="191" t="s">
        <v>1825</v>
      </c>
      <c r="EJ3" s="192"/>
      <c r="EK3" s="192"/>
      <c r="EL3" s="193"/>
      <c r="EM3" s="97" t="s">
        <v>1632</v>
      </c>
      <c r="EN3" s="191" t="s">
        <v>1852</v>
      </c>
      <c r="EO3" s="192"/>
      <c r="EP3" s="192"/>
      <c r="EQ3" s="193"/>
      <c r="ER3" s="97" t="s">
        <v>1632</v>
      </c>
      <c r="ES3" s="191" t="s">
        <v>1853</v>
      </c>
      <c r="ET3" s="192"/>
      <c r="EU3" s="192"/>
      <c r="EV3" s="193"/>
      <c r="EW3" s="97" t="s">
        <v>1632</v>
      </c>
      <c r="EX3" s="191" t="s">
        <v>1854</v>
      </c>
      <c r="EY3" s="192"/>
      <c r="EZ3" s="192"/>
      <c r="FA3" s="193"/>
      <c r="FB3" s="130" t="s">
        <v>1632</v>
      </c>
      <c r="FC3" s="191" t="s">
        <v>1860</v>
      </c>
      <c r="FD3" s="192"/>
      <c r="FE3" s="192"/>
      <c r="FF3" s="193"/>
      <c r="FG3" s="97" t="s">
        <v>1632</v>
      </c>
      <c r="FH3" s="191" t="s">
        <v>1829</v>
      </c>
      <c r="FI3" s="192"/>
      <c r="FJ3" s="192"/>
      <c r="FK3" s="193"/>
      <c r="FL3" s="97" t="s">
        <v>1632</v>
      </c>
      <c r="FM3" s="191" t="s">
        <v>1830</v>
      </c>
      <c r="FN3" s="192"/>
      <c r="FO3" s="192"/>
      <c r="FP3" s="193"/>
      <c r="FQ3" s="97" t="s">
        <v>1632</v>
      </c>
      <c r="FR3" s="191" t="s">
        <v>1831</v>
      </c>
      <c r="FS3" s="192"/>
      <c r="FT3" s="192"/>
      <c r="FU3" s="193"/>
      <c r="FV3" s="97" t="s">
        <v>1632</v>
      </c>
      <c r="FW3" s="191" t="s">
        <v>1833</v>
      </c>
      <c r="FX3" s="192"/>
      <c r="FY3" s="192"/>
      <c r="FZ3" s="193"/>
      <c r="GA3" s="97" t="s">
        <v>1632</v>
      </c>
      <c r="GB3" s="191" t="s">
        <v>1834</v>
      </c>
      <c r="GC3" s="192"/>
      <c r="GD3" s="192"/>
      <c r="GE3" s="193"/>
      <c r="GF3" s="97" t="s">
        <v>1632</v>
      </c>
      <c r="GG3" s="191" t="s">
        <v>1835</v>
      </c>
      <c r="GH3" s="192"/>
      <c r="GI3" s="192"/>
      <c r="GJ3" s="193"/>
      <c r="GK3" s="97" t="s">
        <v>1632</v>
      </c>
      <c r="GL3" s="191" t="s">
        <v>1836</v>
      </c>
      <c r="GM3" s="192"/>
      <c r="GN3" s="192"/>
      <c r="GO3" s="193"/>
      <c r="GP3" s="97" t="s">
        <v>1632</v>
      </c>
      <c r="GQ3" s="191" t="s">
        <v>1837</v>
      </c>
      <c r="GR3" s="192"/>
      <c r="GS3" s="192"/>
      <c r="GT3" s="193"/>
      <c r="GU3" s="97" t="s">
        <v>1632</v>
      </c>
      <c r="GV3" s="191" t="s">
        <v>1838</v>
      </c>
      <c r="GW3" s="192"/>
      <c r="GX3" s="192"/>
      <c r="GY3" s="193"/>
      <c r="GZ3" s="97" t="s">
        <v>1632</v>
      </c>
      <c r="HA3" s="191" t="s">
        <v>1839</v>
      </c>
      <c r="HB3" s="192"/>
      <c r="HC3" s="192"/>
      <c r="HD3" s="193"/>
      <c r="HE3" s="97" t="s">
        <v>1632</v>
      </c>
      <c r="HF3" s="191" t="s">
        <v>1840</v>
      </c>
      <c r="HG3" s="192"/>
      <c r="HH3" s="192"/>
      <c r="HI3" s="193"/>
      <c r="HJ3" s="97" t="s">
        <v>1632</v>
      </c>
      <c r="HK3" s="191" t="s">
        <v>1841</v>
      </c>
      <c r="HL3" s="192"/>
      <c r="HM3" s="192"/>
      <c r="HN3" s="193"/>
      <c r="HO3" s="97" t="s">
        <v>1632</v>
      </c>
      <c r="HP3" s="191" t="s">
        <v>1842</v>
      </c>
      <c r="HQ3" s="192"/>
      <c r="HR3" s="192"/>
      <c r="HS3" s="193"/>
      <c r="HT3" s="97" t="s">
        <v>1632</v>
      </c>
      <c r="HU3" s="191" t="s">
        <v>1843</v>
      </c>
      <c r="HV3" s="192"/>
      <c r="HW3" s="192"/>
      <c r="HX3" s="193"/>
      <c r="HY3" s="97" t="s">
        <v>1632</v>
      </c>
      <c r="HZ3" s="191" t="s">
        <v>1844</v>
      </c>
      <c r="IA3" s="192"/>
      <c r="IB3" s="192"/>
      <c r="IC3" s="193"/>
      <c r="ID3" s="97" t="s">
        <v>1632</v>
      </c>
      <c r="IE3" s="191" t="s">
        <v>1845</v>
      </c>
      <c r="IF3" s="192"/>
      <c r="IG3" s="192"/>
      <c r="IH3" s="193"/>
      <c r="II3" s="97" t="s">
        <v>1632</v>
      </c>
      <c r="IJ3" s="191" t="s">
        <v>1846</v>
      </c>
      <c r="IK3" s="192"/>
      <c r="IL3" s="192"/>
      <c r="IM3" s="193"/>
      <c r="IN3" s="97" t="s">
        <v>1632</v>
      </c>
      <c r="IO3" s="191" t="s">
        <v>1847</v>
      </c>
      <c r="IP3" s="192"/>
      <c r="IQ3" s="192"/>
      <c r="IR3" s="193"/>
      <c r="IS3" s="97" t="s">
        <v>1632</v>
      </c>
      <c r="IT3" s="191" t="s">
        <v>1848</v>
      </c>
      <c r="IU3" s="192"/>
      <c r="IV3" s="192"/>
      <c r="IW3" s="193"/>
      <c r="IX3" s="97" t="s">
        <v>1632</v>
      </c>
      <c r="IY3" s="191" t="s">
        <v>1849</v>
      </c>
      <c r="IZ3" s="192"/>
      <c r="JA3" s="192"/>
      <c r="JB3" s="193"/>
      <c r="JC3" s="128" t="s">
        <v>1632</v>
      </c>
      <c r="JD3" s="191" t="s">
        <v>1850</v>
      </c>
      <c r="JE3" s="192"/>
      <c r="JF3" s="192"/>
      <c r="JG3" s="193"/>
      <c r="JH3" s="97" t="s">
        <v>1632</v>
      </c>
      <c r="JI3" s="191" t="s">
        <v>1851</v>
      </c>
      <c r="JJ3" s="192"/>
      <c r="JK3" s="192"/>
      <c r="JL3" s="193"/>
      <c r="JM3" s="295"/>
      <c r="JN3" s="296"/>
      <c r="JO3" s="296"/>
      <c r="JP3" s="296"/>
      <c r="JQ3" s="297"/>
    </row>
    <row r="4" spans="1:277" ht="37.5" customHeight="1">
      <c r="A4" s="284"/>
      <c r="B4" s="285"/>
      <c r="C4" s="5" t="s">
        <v>78</v>
      </c>
      <c r="D4" s="264" t="s">
        <v>1304</v>
      </c>
      <c r="E4" s="265"/>
      <c r="F4" s="265"/>
      <c r="G4" s="266"/>
      <c r="H4" s="5" t="s">
        <v>72</v>
      </c>
      <c r="I4" s="264" t="s">
        <v>1758</v>
      </c>
      <c r="J4" s="265"/>
      <c r="K4" s="265"/>
      <c r="L4" s="266"/>
      <c r="M4" s="5" t="s">
        <v>72</v>
      </c>
      <c r="N4" s="388" t="s">
        <v>1307</v>
      </c>
      <c r="O4" s="389"/>
      <c r="P4" s="389"/>
      <c r="Q4" s="390"/>
      <c r="R4" s="5" t="s">
        <v>72</v>
      </c>
      <c r="S4" s="264" t="s">
        <v>1309</v>
      </c>
      <c r="T4" s="265"/>
      <c r="U4" s="265"/>
      <c r="V4" s="266"/>
      <c r="W4" s="5" t="s">
        <v>72</v>
      </c>
      <c r="X4" s="267" t="s">
        <v>1311</v>
      </c>
      <c r="Y4" s="268"/>
      <c r="Z4" s="268"/>
      <c r="AA4" s="269"/>
      <c r="AB4" s="5" t="s">
        <v>72</v>
      </c>
      <c r="AC4" s="264" t="s">
        <v>1795</v>
      </c>
      <c r="AD4" s="265"/>
      <c r="AE4" s="265"/>
      <c r="AF4" s="266"/>
      <c r="AG4" s="5" t="s">
        <v>72</v>
      </c>
      <c r="AH4" s="264" t="s">
        <v>1797</v>
      </c>
      <c r="AI4" s="265"/>
      <c r="AJ4" s="265"/>
      <c r="AK4" s="266"/>
      <c r="AL4" s="5" t="s">
        <v>72</v>
      </c>
      <c r="AM4" s="264" t="s">
        <v>1799</v>
      </c>
      <c r="AN4" s="265"/>
      <c r="AO4" s="265"/>
      <c r="AP4" s="266"/>
      <c r="AQ4" s="5" t="s">
        <v>72</v>
      </c>
      <c r="AR4" s="193" t="s">
        <v>1801</v>
      </c>
      <c r="AS4" s="263"/>
      <c r="AT4" s="263"/>
      <c r="AU4" s="263"/>
      <c r="AV4" s="5" t="s">
        <v>72</v>
      </c>
      <c r="AW4" s="193" t="s">
        <v>1803</v>
      </c>
      <c r="AX4" s="263"/>
      <c r="AY4" s="263"/>
      <c r="AZ4" s="263"/>
      <c r="BA4" s="5" t="s">
        <v>72</v>
      </c>
      <c r="BB4" s="193" t="s">
        <v>1805</v>
      </c>
      <c r="BC4" s="263"/>
      <c r="BD4" s="263"/>
      <c r="BE4" s="263"/>
      <c r="BF4" s="5" t="s">
        <v>72</v>
      </c>
      <c r="BG4" s="193" t="s">
        <v>1807</v>
      </c>
      <c r="BH4" s="263"/>
      <c r="BI4" s="263"/>
      <c r="BJ4" s="263"/>
      <c r="BK4" s="5" t="s">
        <v>72</v>
      </c>
      <c r="BL4" s="193" t="s">
        <v>1808</v>
      </c>
      <c r="BM4" s="263"/>
      <c r="BN4" s="263"/>
      <c r="BO4" s="263"/>
      <c r="BP4" s="5" t="s">
        <v>72</v>
      </c>
      <c r="BQ4" s="193" t="s">
        <v>1810</v>
      </c>
      <c r="BR4" s="263"/>
      <c r="BS4" s="263"/>
      <c r="BT4" s="263"/>
      <c r="BU4" s="5" t="s">
        <v>72</v>
      </c>
      <c r="BV4" s="193" t="s">
        <v>1797</v>
      </c>
      <c r="BW4" s="263"/>
      <c r="BX4" s="263"/>
      <c r="BY4" s="263"/>
      <c r="BZ4" s="5" t="s">
        <v>72</v>
      </c>
      <c r="CA4" s="193" t="s">
        <v>1803</v>
      </c>
      <c r="CB4" s="263"/>
      <c r="CC4" s="263"/>
      <c r="CD4" s="263"/>
      <c r="CE4" s="5" t="s">
        <v>72</v>
      </c>
      <c r="CF4" s="193" t="s">
        <v>1805</v>
      </c>
      <c r="CG4" s="263"/>
      <c r="CH4" s="263"/>
      <c r="CI4" s="263"/>
      <c r="CJ4" s="5" t="s">
        <v>72</v>
      </c>
      <c r="CK4" s="193" t="s">
        <v>1807</v>
      </c>
      <c r="CL4" s="263"/>
      <c r="CM4" s="263"/>
      <c r="CN4" s="263"/>
      <c r="CO4" s="5" t="s">
        <v>72</v>
      </c>
      <c r="CP4" s="193" t="s">
        <v>1808</v>
      </c>
      <c r="CQ4" s="263"/>
      <c r="CR4" s="263"/>
      <c r="CS4" s="263"/>
      <c r="CT4" s="127" t="s">
        <v>72</v>
      </c>
      <c r="CU4" s="193" t="s">
        <v>1828</v>
      </c>
      <c r="CV4" s="263"/>
      <c r="CW4" s="263"/>
      <c r="CX4" s="263"/>
      <c r="CY4" s="127" t="s">
        <v>72</v>
      </c>
      <c r="CZ4" s="193" t="s">
        <v>1818</v>
      </c>
      <c r="DA4" s="263"/>
      <c r="DB4" s="263"/>
      <c r="DC4" s="263"/>
      <c r="DD4" s="5" t="s">
        <v>72</v>
      </c>
      <c r="DE4" s="193" t="s">
        <v>1797</v>
      </c>
      <c r="DF4" s="263"/>
      <c r="DG4" s="263"/>
      <c r="DH4" s="263"/>
      <c r="DI4" s="5" t="s">
        <v>72</v>
      </c>
      <c r="DJ4" s="193" t="s">
        <v>1801</v>
      </c>
      <c r="DK4" s="263"/>
      <c r="DL4" s="263"/>
      <c r="DM4" s="263"/>
      <c r="DN4" s="5" t="s">
        <v>72</v>
      </c>
      <c r="DO4" s="193" t="s">
        <v>1803</v>
      </c>
      <c r="DP4" s="263"/>
      <c r="DQ4" s="263"/>
      <c r="DR4" s="263"/>
      <c r="DS4" s="5" t="s">
        <v>72</v>
      </c>
      <c r="DT4" s="193" t="s">
        <v>1805</v>
      </c>
      <c r="DU4" s="263"/>
      <c r="DV4" s="263"/>
      <c r="DW4" s="263"/>
      <c r="DX4" s="5" t="s">
        <v>72</v>
      </c>
      <c r="DY4" s="191" t="s">
        <v>1807</v>
      </c>
      <c r="DZ4" s="192"/>
      <c r="EA4" s="192"/>
      <c r="EB4" s="193"/>
      <c r="EC4" s="5" t="s">
        <v>72</v>
      </c>
      <c r="ED4" s="193" t="s">
        <v>1808</v>
      </c>
      <c r="EE4" s="263"/>
      <c r="EF4" s="263"/>
      <c r="EG4" s="263"/>
      <c r="EH4" s="5" t="s">
        <v>72</v>
      </c>
      <c r="EI4" s="193" t="s">
        <v>1810</v>
      </c>
      <c r="EJ4" s="263"/>
      <c r="EK4" s="263"/>
      <c r="EL4" s="263"/>
      <c r="EM4" s="5" t="s">
        <v>72</v>
      </c>
      <c r="EN4" s="193" t="s">
        <v>1795</v>
      </c>
      <c r="EO4" s="263"/>
      <c r="EP4" s="263"/>
      <c r="EQ4" s="263"/>
      <c r="ER4" s="5" t="s">
        <v>72</v>
      </c>
      <c r="ES4" s="193" t="s">
        <v>1797</v>
      </c>
      <c r="ET4" s="263"/>
      <c r="EU4" s="263"/>
      <c r="EV4" s="263"/>
      <c r="EW4" s="5" t="s">
        <v>72</v>
      </c>
      <c r="EX4" s="193" t="s">
        <v>1801</v>
      </c>
      <c r="EY4" s="263"/>
      <c r="EZ4" s="263"/>
      <c r="FA4" s="263"/>
      <c r="FB4" s="129" t="s">
        <v>72</v>
      </c>
      <c r="FC4" s="193" t="s">
        <v>1803</v>
      </c>
      <c r="FD4" s="263"/>
      <c r="FE4" s="263"/>
      <c r="FF4" s="263"/>
      <c r="FG4" s="5" t="s">
        <v>72</v>
      </c>
      <c r="FH4" s="193" t="s">
        <v>1805</v>
      </c>
      <c r="FI4" s="263"/>
      <c r="FJ4" s="263"/>
      <c r="FK4" s="263"/>
      <c r="FL4" s="5" t="s">
        <v>72</v>
      </c>
      <c r="FM4" s="193" t="s">
        <v>1807</v>
      </c>
      <c r="FN4" s="263"/>
      <c r="FO4" s="263"/>
      <c r="FP4" s="263"/>
      <c r="FQ4" s="5" t="s">
        <v>72</v>
      </c>
      <c r="FR4" s="193" t="s">
        <v>1808</v>
      </c>
      <c r="FS4" s="263"/>
      <c r="FT4" s="263"/>
      <c r="FU4" s="263"/>
      <c r="FV4" s="5" t="s">
        <v>72</v>
      </c>
      <c r="FW4" s="193" t="s">
        <v>1810</v>
      </c>
      <c r="FX4" s="263"/>
      <c r="FY4" s="263"/>
      <c r="FZ4" s="263"/>
      <c r="GA4" s="5" t="s">
        <v>72</v>
      </c>
      <c r="GB4" s="193" t="s">
        <v>1797</v>
      </c>
      <c r="GC4" s="263"/>
      <c r="GD4" s="263"/>
      <c r="GE4" s="263"/>
      <c r="GF4" s="5" t="s">
        <v>72</v>
      </c>
      <c r="GG4" s="193" t="s">
        <v>1803</v>
      </c>
      <c r="GH4" s="263"/>
      <c r="GI4" s="263"/>
      <c r="GJ4" s="263"/>
      <c r="GK4" s="5" t="s">
        <v>72</v>
      </c>
      <c r="GL4" s="193" t="s">
        <v>1805</v>
      </c>
      <c r="GM4" s="263"/>
      <c r="GN4" s="263"/>
      <c r="GO4" s="263"/>
      <c r="GP4" s="5" t="s">
        <v>72</v>
      </c>
      <c r="GQ4" s="193" t="s">
        <v>1855</v>
      </c>
      <c r="GR4" s="263"/>
      <c r="GS4" s="263"/>
      <c r="GT4" s="263"/>
      <c r="GU4" s="5" t="s">
        <v>72</v>
      </c>
      <c r="GV4" s="193" t="s">
        <v>1807</v>
      </c>
      <c r="GW4" s="263"/>
      <c r="GX4" s="263"/>
      <c r="GY4" s="263"/>
      <c r="GZ4" s="5" t="s">
        <v>72</v>
      </c>
      <c r="HA4" s="193" t="s">
        <v>1810</v>
      </c>
      <c r="HB4" s="263"/>
      <c r="HC4" s="263"/>
      <c r="HD4" s="263"/>
      <c r="HE4" s="5" t="s">
        <v>72</v>
      </c>
      <c r="HF4" s="193" t="s">
        <v>1856</v>
      </c>
      <c r="HG4" s="263"/>
      <c r="HH4" s="263"/>
      <c r="HI4" s="263"/>
      <c r="HJ4" s="5" t="s">
        <v>72</v>
      </c>
      <c r="HK4" s="193" t="s">
        <v>1797</v>
      </c>
      <c r="HL4" s="263"/>
      <c r="HM4" s="263"/>
      <c r="HN4" s="263"/>
      <c r="HO4" s="5" t="s">
        <v>72</v>
      </c>
      <c r="HP4" s="193" t="s">
        <v>1805</v>
      </c>
      <c r="HQ4" s="263"/>
      <c r="HR4" s="263"/>
      <c r="HS4" s="263"/>
      <c r="HT4" s="5" t="s">
        <v>72</v>
      </c>
      <c r="HU4" s="193" t="s">
        <v>1807</v>
      </c>
      <c r="HV4" s="263"/>
      <c r="HW4" s="263"/>
      <c r="HX4" s="263"/>
      <c r="HY4" s="5" t="s">
        <v>72</v>
      </c>
      <c r="HZ4" s="193" t="s">
        <v>1810</v>
      </c>
      <c r="IA4" s="263"/>
      <c r="IB4" s="263"/>
      <c r="IC4" s="263"/>
      <c r="ID4" s="5" t="s">
        <v>72</v>
      </c>
      <c r="IE4" s="193" t="s">
        <v>1857</v>
      </c>
      <c r="IF4" s="263"/>
      <c r="IG4" s="263"/>
      <c r="IH4" s="263"/>
      <c r="II4" s="5" t="s">
        <v>72</v>
      </c>
      <c r="IJ4" s="193" t="s">
        <v>1858</v>
      </c>
      <c r="IK4" s="263"/>
      <c r="IL4" s="263"/>
      <c r="IM4" s="263"/>
      <c r="IN4" s="5" t="s">
        <v>72</v>
      </c>
      <c r="IO4" s="193" t="s">
        <v>1859</v>
      </c>
      <c r="IP4" s="263"/>
      <c r="IQ4" s="263"/>
      <c r="IR4" s="263"/>
      <c r="IS4" s="5" t="s">
        <v>72</v>
      </c>
      <c r="IT4" s="193" t="s">
        <v>1807</v>
      </c>
      <c r="IU4" s="263"/>
      <c r="IV4" s="263"/>
      <c r="IW4" s="263"/>
      <c r="IX4" s="5" t="s">
        <v>72</v>
      </c>
      <c r="IY4" s="193" t="s">
        <v>1855</v>
      </c>
      <c r="IZ4" s="263"/>
      <c r="JA4" s="263"/>
      <c r="JB4" s="263"/>
      <c r="JC4" s="127" t="s">
        <v>72</v>
      </c>
      <c r="JD4" s="193" t="s">
        <v>1886</v>
      </c>
      <c r="JE4" s="263"/>
      <c r="JF4" s="263"/>
      <c r="JG4" s="263"/>
      <c r="JH4" s="5" t="s">
        <v>72</v>
      </c>
      <c r="JI4" s="193" t="s">
        <v>1885</v>
      </c>
      <c r="JJ4" s="263"/>
      <c r="JK4" s="263"/>
      <c r="JL4" s="263"/>
      <c r="JM4" s="298"/>
      <c r="JN4" s="299"/>
      <c r="JO4" s="299"/>
      <c r="JP4" s="299"/>
      <c r="JQ4" s="300"/>
    </row>
    <row r="5" spans="1:277" s="23" customFormat="1" ht="51.75" customHeight="1">
      <c r="A5" s="141" t="s">
        <v>0</v>
      </c>
      <c r="B5" s="141" t="s">
        <v>1887</v>
      </c>
      <c r="C5" s="22" t="s">
        <v>73</v>
      </c>
      <c r="D5" s="22" t="s">
        <v>74</v>
      </c>
      <c r="E5" s="22" t="s">
        <v>75</v>
      </c>
      <c r="F5" s="22" t="s">
        <v>76</v>
      </c>
      <c r="G5" s="22" t="s">
        <v>67</v>
      </c>
      <c r="H5" s="22" t="s">
        <v>73</v>
      </c>
      <c r="I5" s="22" t="s">
        <v>74</v>
      </c>
      <c r="J5" s="22" t="s">
        <v>75</v>
      </c>
      <c r="K5" s="22" t="s">
        <v>76</v>
      </c>
      <c r="L5" s="22" t="s">
        <v>67</v>
      </c>
      <c r="M5" s="67" t="s">
        <v>1434</v>
      </c>
      <c r="N5" s="22" t="s">
        <v>74</v>
      </c>
      <c r="O5" s="22" t="s">
        <v>75</v>
      </c>
      <c r="P5" s="22" t="s">
        <v>76</v>
      </c>
      <c r="Q5" s="22" t="s">
        <v>67</v>
      </c>
      <c r="R5" s="22" t="s">
        <v>73</v>
      </c>
      <c r="S5" s="22" t="s">
        <v>74</v>
      </c>
      <c r="T5" s="22" t="s">
        <v>75</v>
      </c>
      <c r="U5" s="22" t="s">
        <v>76</v>
      </c>
      <c r="V5" s="22" t="s">
        <v>67</v>
      </c>
      <c r="W5" s="22" t="s">
        <v>73</v>
      </c>
      <c r="X5" s="22" t="s">
        <v>74</v>
      </c>
      <c r="Y5" s="22" t="s">
        <v>75</v>
      </c>
      <c r="Z5" s="22" t="s">
        <v>76</v>
      </c>
      <c r="AA5" s="22" t="s">
        <v>67</v>
      </c>
      <c r="AB5" s="22" t="s">
        <v>73</v>
      </c>
      <c r="AC5" s="22" t="s">
        <v>74</v>
      </c>
      <c r="AD5" s="22" t="s">
        <v>75</v>
      </c>
      <c r="AE5" s="22" t="s">
        <v>76</v>
      </c>
      <c r="AF5" s="22" t="s">
        <v>67</v>
      </c>
      <c r="AG5" s="22" t="s">
        <v>73</v>
      </c>
      <c r="AH5" s="22" t="s">
        <v>74</v>
      </c>
      <c r="AI5" s="22" t="s">
        <v>75</v>
      </c>
      <c r="AJ5" s="22" t="s">
        <v>76</v>
      </c>
      <c r="AK5" s="22" t="s">
        <v>67</v>
      </c>
      <c r="AL5" s="22" t="s">
        <v>73</v>
      </c>
      <c r="AM5" s="22" t="s">
        <v>74</v>
      </c>
      <c r="AN5" s="22" t="s">
        <v>75</v>
      </c>
      <c r="AO5" s="22" t="s">
        <v>76</v>
      </c>
      <c r="AP5" s="22" t="s">
        <v>67</v>
      </c>
      <c r="AQ5" s="22" t="s">
        <v>73</v>
      </c>
      <c r="AR5" s="22" t="s">
        <v>74</v>
      </c>
      <c r="AS5" s="22" t="s">
        <v>75</v>
      </c>
      <c r="AT5" s="22" t="s">
        <v>76</v>
      </c>
      <c r="AU5" s="22" t="s">
        <v>67</v>
      </c>
      <c r="AV5" s="22" t="s">
        <v>73</v>
      </c>
      <c r="AW5" s="22" t="s">
        <v>74</v>
      </c>
      <c r="AX5" s="22" t="s">
        <v>75</v>
      </c>
      <c r="AY5" s="22" t="s">
        <v>76</v>
      </c>
      <c r="AZ5" s="22" t="s">
        <v>67</v>
      </c>
      <c r="BA5" s="22" t="s">
        <v>73</v>
      </c>
      <c r="BB5" s="22" t="s">
        <v>74</v>
      </c>
      <c r="BC5" s="22" t="s">
        <v>75</v>
      </c>
      <c r="BD5" s="22" t="s">
        <v>76</v>
      </c>
      <c r="BE5" s="22" t="s">
        <v>67</v>
      </c>
      <c r="BF5" s="22" t="s">
        <v>73</v>
      </c>
      <c r="BG5" s="22" t="s">
        <v>74</v>
      </c>
      <c r="BH5" s="22" t="s">
        <v>75</v>
      </c>
      <c r="BI5" s="22" t="s">
        <v>76</v>
      </c>
      <c r="BJ5" s="22" t="s">
        <v>67</v>
      </c>
      <c r="BK5" s="22" t="s">
        <v>73</v>
      </c>
      <c r="BL5" s="22" t="s">
        <v>74</v>
      </c>
      <c r="BM5" s="22" t="s">
        <v>75</v>
      </c>
      <c r="BN5" s="22" t="s">
        <v>76</v>
      </c>
      <c r="BO5" s="22" t="s">
        <v>67</v>
      </c>
      <c r="BP5" s="22" t="s">
        <v>73</v>
      </c>
      <c r="BQ5" s="22" t="s">
        <v>74</v>
      </c>
      <c r="BR5" s="22" t="s">
        <v>75</v>
      </c>
      <c r="BS5" s="22" t="s">
        <v>76</v>
      </c>
      <c r="BT5" s="22" t="s">
        <v>67</v>
      </c>
      <c r="BU5" s="22" t="s">
        <v>73</v>
      </c>
      <c r="BV5" s="22" t="s">
        <v>74</v>
      </c>
      <c r="BW5" s="22" t="s">
        <v>75</v>
      </c>
      <c r="BX5" s="22" t="s">
        <v>76</v>
      </c>
      <c r="BY5" s="22" t="s">
        <v>67</v>
      </c>
      <c r="BZ5" s="22" t="s">
        <v>73</v>
      </c>
      <c r="CA5" s="22" t="s">
        <v>74</v>
      </c>
      <c r="CB5" s="22" t="s">
        <v>75</v>
      </c>
      <c r="CC5" s="22" t="s">
        <v>76</v>
      </c>
      <c r="CD5" s="22" t="s">
        <v>67</v>
      </c>
      <c r="CE5" s="22" t="s">
        <v>73</v>
      </c>
      <c r="CF5" s="22" t="s">
        <v>74</v>
      </c>
      <c r="CG5" s="22" t="s">
        <v>75</v>
      </c>
      <c r="CH5" s="22" t="s">
        <v>76</v>
      </c>
      <c r="CI5" s="22" t="s">
        <v>67</v>
      </c>
      <c r="CJ5" s="22" t="s">
        <v>73</v>
      </c>
      <c r="CK5" s="22" t="s">
        <v>74</v>
      </c>
      <c r="CL5" s="22" t="s">
        <v>75</v>
      </c>
      <c r="CM5" s="22" t="s">
        <v>76</v>
      </c>
      <c r="CN5" s="22" t="s">
        <v>67</v>
      </c>
      <c r="CO5" s="22" t="s">
        <v>73</v>
      </c>
      <c r="CP5" s="22" t="s">
        <v>74</v>
      </c>
      <c r="CQ5" s="22" t="s">
        <v>75</v>
      </c>
      <c r="CR5" s="22" t="s">
        <v>76</v>
      </c>
      <c r="CS5" s="22" t="s">
        <v>67</v>
      </c>
      <c r="CT5" s="22" t="s">
        <v>73</v>
      </c>
      <c r="CU5" s="22" t="s">
        <v>74</v>
      </c>
      <c r="CV5" s="22" t="s">
        <v>75</v>
      </c>
      <c r="CW5" s="22" t="s">
        <v>76</v>
      </c>
      <c r="CX5" s="22" t="s">
        <v>67</v>
      </c>
      <c r="CY5" s="22" t="s">
        <v>73</v>
      </c>
      <c r="CZ5" s="22" t="s">
        <v>74</v>
      </c>
      <c r="DA5" s="22" t="s">
        <v>75</v>
      </c>
      <c r="DB5" s="22" t="s">
        <v>76</v>
      </c>
      <c r="DC5" s="22" t="s">
        <v>67</v>
      </c>
      <c r="DD5" s="22" t="s">
        <v>73</v>
      </c>
      <c r="DE5" s="22" t="s">
        <v>74</v>
      </c>
      <c r="DF5" s="22" t="s">
        <v>75</v>
      </c>
      <c r="DG5" s="22" t="s">
        <v>76</v>
      </c>
      <c r="DH5" s="22" t="s">
        <v>67</v>
      </c>
      <c r="DI5" s="22" t="s">
        <v>73</v>
      </c>
      <c r="DJ5" s="22" t="s">
        <v>74</v>
      </c>
      <c r="DK5" s="22" t="s">
        <v>75</v>
      </c>
      <c r="DL5" s="22" t="s">
        <v>76</v>
      </c>
      <c r="DM5" s="22" t="s">
        <v>67</v>
      </c>
      <c r="DN5" s="22" t="s">
        <v>73</v>
      </c>
      <c r="DO5" s="22" t="s">
        <v>74</v>
      </c>
      <c r="DP5" s="22" t="s">
        <v>75</v>
      </c>
      <c r="DQ5" s="22" t="s">
        <v>76</v>
      </c>
      <c r="DR5" s="22" t="s">
        <v>67</v>
      </c>
      <c r="DS5" s="22" t="s">
        <v>73</v>
      </c>
      <c r="DT5" s="22" t="s">
        <v>74</v>
      </c>
      <c r="DU5" s="22" t="s">
        <v>75</v>
      </c>
      <c r="DV5" s="22" t="s">
        <v>76</v>
      </c>
      <c r="DW5" s="22" t="s">
        <v>67</v>
      </c>
      <c r="DX5" s="22" t="s">
        <v>73</v>
      </c>
      <c r="DY5" s="22" t="s">
        <v>74</v>
      </c>
      <c r="DZ5" s="22" t="s">
        <v>75</v>
      </c>
      <c r="EA5" s="22" t="s">
        <v>76</v>
      </c>
      <c r="EB5" s="22" t="s">
        <v>67</v>
      </c>
      <c r="EC5" s="22" t="s">
        <v>73</v>
      </c>
      <c r="ED5" s="22" t="s">
        <v>74</v>
      </c>
      <c r="EE5" s="22" t="s">
        <v>75</v>
      </c>
      <c r="EF5" s="22" t="s">
        <v>76</v>
      </c>
      <c r="EG5" s="22" t="s">
        <v>67</v>
      </c>
      <c r="EH5" s="22" t="s">
        <v>73</v>
      </c>
      <c r="EI5" s="22" t="s">
        <v>74</v>
      </c>
      <c r="EJ5" s="22" t="s">
        <v>75</v>
      </c>
      <c r="EK5" s="22" t="s">
        <v>76</v>
      </c>
      <c r="EL5" s="22" t="s">
        <v>67</v>
      </c>
      <c r="EM5" s="22" t="s">
        <v>73</v>
      </c>
      <c r="EN5" s="22" t="s">
        <v>74</v>
      </c>
      <c r="EO5" s="22" t="s">
        <v>75</v>
      </c>
      <c r="EP5" s="22" t="s">
        <v>76</v>
      </c>
      <c r="EQ5" s="22" t="s">
        <v>67</v>
      </c>
      <c r="ER5" s="22" t="s">
        <v>73</v>
      </c>
      <c r="ES5" s="22" t="s">
        <v>74</v>
      </c>
      <c r="ET5" s="22" t="s">
        <v>75</v>
      </c>
      <c r="EU5" s="22" t="s">
        <v>76</v>
      </c>
      <c r="EV5" s="22" t="s">
        <v>67</v>
      </c>
      <c r="EW5" s="22" t="s">
        <v>73</v>
      </c>
      <c r="EX5" s="22" t="s">
        <v>74</v>
      </c>
      <c r="EY5" s="22" t="s">
        <v>75</v>
      </c>
      <c r="EZ5" s="22" t="s">
        <v>76</v>
      </c>
      <c r="FA5" s="22" t="s">
        <v>67</v>
      </c>
      <c r="FB5" s="22" t="s">
        <v>73</v>
      </c>
      <c r="FC5" s="22" t="s">
        <v>74</v>
      </c>
      <c r="FD5" s="22" t="s">
        <v>75</v>
      </c>
      <c r="FE5" s="22" t="s">
        <v>76</v>
      </c>
      <c r="FF5" s="22" t="s">
        <v>67</v>
      </c>
      <c r="FG5" s="22" t="s">
        <v>73</v>
      </c>
      <c r="FH5" s="22" t="s">
        <v>74</v>
      </c>
      <c r="FI5" s="22" t="s">
        <v>75</v>
      </c>
      <c r="FJ5" s="22" t="s">
        <v>76</v>
      </c>
      <c r="FK5" s="22" t="s">
        <v>67</v>
      </c>
      <c r="FL5" s="22" t="s">
        <v>73</v>
      </c>
      <c r="FM5" s="22" t="s">
        <v>74</v>
      </c>
      <c r="FN5" s="22" t="s">
        <v>75</v>
      </c>
      <c r="FO5" s="22" t="s">
        <v>76</v>
      </c>
      <c r="FP5" s="22" t="s">
        <v>67</v>
      </c>
      <c r="FQ5" s="22" t="s">
        <v>73</v>
      </c>
      <c r="FR5" s="22" t="s">
        <v>74</v>
      </c>
      <c r="FS5" s="22" t="s">
        <v>75</v>
      </c>
      <c r="FT5" s="22" t="s">
        <v>76</v>
      </c>
      <c r="FU5" s="22" t="s">
        <v>67</v>
      </c>
      <c r="FV5" s="22" t="s">
        <v>73</v>
      </c>
      <c r="FW5" s="22" t="s">
        <v>74</v>
      </c>
      <c r="FX5" s="22" t="s">
        <v>75</v>
      </c>
      <c r="FY5" s="22" t="s">
        <v>76</v>
      </c>
      <c r="FZ5" s="22" t="s">
        <v>67</v>
      </c>
      <c r="GA5" s="22" t="s">
        <v>73</v>
      </c>
      <c r="GB5" s="22" t="s">
        <v>74</v>
      </c>
      <c r="GC5" s="22" t="s">
        <v>75</v>
      </c>
      <c r="GD5" s="22" t="s">
        <v>76</v>
      </c>
      <c r="GE5" s="22" t="s">
        <v>67</v>
      </c>
      <c r="GF5" s="22" t="s">
        <v>73</v>
      </c>
      <c r="GG5" s="22" t="s">
        <v>74</v>
      </c>
      <c r="GH5" s="22" t="s">
        <v>75</v>
      </c>
      <c r="GI5" s="22" t="s">
        <v>76</v>
      </c>
      <c r="GJ5" s="22" t="s">
        <v>67</v>
      </c>
      <c r="GK5" s="22" t="s">
        <v>73</v>
      </c>
      <c r="GL5" s="22" t="s">
        <v>74</v>
      </c>
      <c r="GM5" s="22" t="s">
        <v>75</v>
      </c>
      <c r="GN5" s="22" t="s">
        <v>76</v>
      </c>
      <c r="GO5" s="22" t="s">
        <v>67</v>
      </c>
      <c r="GP5" s="22" t="s">
        <v>73</v>
      </c>
      <c r="GQ5" s="22" t="s">
        <v>74</v>
      </c>
      <c r="GR5" s="22" t="s">
        <v>75</v>
      </c>
      <c r="GS5" s="22" t="s">
        <v>76</v>
      </c>
      <c r="GT5" s="22" t="s">
        <v>67</v>
      </c>
      <c r="GU5" s="22" t="s">
        <v>73</v>
      </c>
      <c r="GV5" s="22" t="s">
        <v>74</v>
      </c>
      <c r="GW5" s="22" t="s">
        <v>75</v>
      </c>
      <c r="GX5" s="22" t="s">
        <v>76</v>
      </c>
      <c r="GY5" s="22" t="s">
        <v>67</v>
      </c>
      <c r="GZ5" s="22" t="s">
        <v>73</v>
      </c>
      <c r="HA5" s="22" t="s">
        <v>74</v>
      </c>
      <c r="HB5" s="22" t="s">
        <v>75</v>
      </c>
      <c r="HC5" s="22" t="s">
        <v>76</v>
      </c>
      <c r="HD5" s="22" t="s">
        <v>67</v>
      </c>
      <c r="HE5" s="22" t="s">
        <v>73</v>
      </c>
      <c r="HF5" s="22" t="s">
        <v>74</v>
      </c>
      <c r="HG5" s="22" t="s">
        <v>75</v>
      </c>
      <c r="HH5" s="22" t="s">
        <v>76</v>
      </c>
      <c r="HI5" s="22" t="s">
        <v>67</v>
      </c>
      <c r="HJ5" s="22" t="s">
        <v>73</v>
      </c>
      <c r="HK5" s="22" t="s">
        <v>74</v>
      </c>
      <c r="HL5" s="22" t="s">
        <v>75</v>
      </c>
      <c r="HM5" s="22" t="s">
        <v>76</v>
      </c>
      <c r="HN5" s="22" t="s">
        <v>67</v>
      </c>
      <c r="HO5" s="22" t="s">
        <v>73</v>
      </c>
      <c r="HP5" s="22" t="s">
        <v>74</v>
      </c>
      <c r="HQ5" s="22" t="s">
        <v>75</v>
      </c>
      <c r="HR5" s="22" t="s">
        <v>76</v>
      </c>
      <c r="HS5" s="22" t="s">
        <v>67</v>
      </c>
      <c r="HT5" s="22" t="s">
        <v>73</v>
      </c>
      <c r="HU5" s="22" t="s">
        <v>74</v>
      </c>
      <c r="HV5" s="22" t="s">
        <v>75</v>
      </c>
      <c r="HW5" s="22" t="s">
        <v>76</v>
      </c>
      <c r="HX5" s="22" t="s">
        <v>67</v>
      </c>
      <c r="HY5" s="22" t="s">
        <v>73</v>
      </c>
      <c r="HZ5" s="22" t="s">
        <v>74</v>
      </c>
      <c r="IA5" s="22" t="s">
        <v>75</v>
      </c>
      <c r="IB5" s="22" t="s">
        <v>76</v>
      </c>
      <c r="IC5" s="22" t="s">
        <v>67</v>
      </c>
      <c r="ID5" s="22" t="s">
        <v>73</v>
      </c>
      <c r="IE5" s="22" t="s">
        <v>74</v>
      </c>
      <c r="IF5" s="22" t="s">
        <v>75</v>
      </c>
      <c r="IG5" s="22" t="s">
        <v>76</v>
      </c>
      <c r="IH5" s="22" t="s">
        <v>67</v>
      </c>
      <c r="II5" s="22" t="s">
        <v>73</v>
      </c>
      <c r="IJ5" s="22" t="s">
        <v>74</v>
      </c>
      <c r="IK5" s="22" t="s">
        <v>75</v>
      </c>
      <c r="IL5" s="22" t="s">
        <v>76</v>
      </c>
      <c r="IM5" s="22" t="s">
        <v>67</v>
      </c>
      <c r="IN5" s="22" t="s">
        <v>73</v>
      </c>
      <c r="IO5" s="22" t="s">
        <v>74</v>
      </c>
      <c r="IP5" s="22" t="s">
        <v>75</v>
      </c>
      <c r="IQ5" s="22" t="s">
        <v>76</v>
      </c>
      <c r="IR5" s="22" t="s">
        <v>67</v>
      </c>
      <c r="IS5" s="22" t="s">
        <v>73</v>
      </c>
      <c r="IT5" s="22" t="s">
        <v>74</v>
      </c>
      <c r="IU5" s="22" t="s">
        <v>75</v>
      </c>
      <c r="IV5" s="22" t="s">
        <v>76</v>
      </c>
      <c r="IW5" s="22" t="s">
        <v>67</v>
      </c>
      <c r="IX5" s="22" t="s">
        <v>73</v>
      </c>
      <c r="IY5" s="22" t="s">
        <v>74</v>
      </c>
      <c r="IZ5" s="22" t="s">
        <v>75</v>
      </c>
      <c r="JA5" s="22" t="s">
        <v>76</v>
      </c>
      <c r="JB5" s="22" t="s">
        <v>67</v>
      </c>
      <c r="JC5" s="22" t="s">
        <v>73</v>
      </c>
      <c r="JD5" s="22" t="s">
        <v>74</v>
      </c>
      <c r="JE5" s="22" t="s">
        <v>75</v>
      </c>
      <c r="JF5" s="22" t="s">
        <v>76</v>
      </c>
      <c r="JG5" s="22" t="s">
        <v>67</v>
      </c>
      <c r="JH5" s="22" t="s">
        <v>73</v>
      </c>
      <c r="JI5" s="22" t="s">
        <v>74</v>
      </c>
      <c r="JJ5" s="22" t="s">
        <v>75</v>
      </c>
      <c r="JK5" s="22" t="s">
        <v>76</v>
      </c>
      <c r="JL5" s="22" t="s">
        <v>67</v>
      </c>
      <c r="JM5" s="131" t="s">
        <v>73</v>
      </c>
      <c r="JN5" s="22" t="s">
        <v>74</v>
      </c>
      <c r="JO5" s="22" t="s">
        <v>75</v>
      </c>
      <c r="JP5" s="22" t="s">
        <v>76</v>
      </c>
      <c r="JQ5" s="22" t="s">
        <v>67</v>
      </c>
    </row>
    <row r="6" spans="1:277" s="9" customFormat="1" hidden="1">
      <c r="A6" s="6" t="s">
        <v>1</v>
      </c>
      <c r="B6" s="6" t="s">
        <v>2</v>
      </c>
      <c r="C6" s="7" t="s">
        <v>68</v>
      </c>
      <c r="D6" s="7" t="s">
        <v>69</v>
      </c>
      <c r="E6" s="7" t="s">
        <v>70</v>
      </c>
      <c r="F6" s="7" t="s">
        <v>71</v>
      </c>
      <c r="G6" s="8"/>
      <c r="H6" s="7" t="s">
        <v>68</v>
      </c>
      <c r="I6" s="7" t="s">
        <v>69</v>
      </c>
      <c r="J6" s="7" t="s">
        <v>70</v>
      </c>
      <c r="K6" s="7" t="s">
        <v>71</v>
      </c>
      <c r="L6" s="8"/>
      <c r="M6" s="7" t="s">
        <v>68</v>
      </c>
      <c r="N6" s="7" t="s">
        <v>69</v>
      </c>
      <c r="O6" s="7" t="s">
        <v>70</v>
      </c>
      <c r="P6" s="7" t="s">
        <v>71</v>
      </c>
      <c r="Q6" s="8"/>
      <c r="R6" s="7" t="s">
        <v>68</v>
      </c>
      <c r="S6" s="7" t="s">
        <v>69</v>
      </c>
      <c r="T6" s="7" t="s">
        <v>70</v>
      </c>
      <c r="U6" s="7" t="s">
        <v>71</v>
      </c>
      <c r="V6" s="8"/>
      <c r="W6" s="7" t="s">
        <v>68</v>
      </c>
      <c r="X6" s="7" t="s">
        <v>69</v>
      </c>
      <c r="Y6" s="7" t="s">
        <v>70</v>
      </c>
      <c r="Z6" s="7" t="s">
        <v>71</v>
      </c>
      <c r="AA6" s="8"/>
      <c r="AB6" s="7" t="s">
        <v>68</v>
      </c>
      <c r="AC6" s="7" t="s">
        <v>69</v>
      </c>
      <c r="AD6" s="7" t="s">
        <v>70</v>
      </c>
      <c r="AE6" s="7" t="s">
        <v>71</v>
      </c>
      <c r="AF6" s="8"/>
      <c r="AG6" s="7" t="s">
        <v>68</v>
      </c>
      <c r="AH6" s="7" t="s">
        <v>69</v>
      </c>
      <c r="AI6" s="7" t="s">
        <v>70</v>
      </c>
      <c r="AJ6" s="7" t="s">
        <v>71</v>
      </c>
      <c r="AK6" s="8"/>
      <c r="AL6" s="7" t="s">
        <v>68</v>
      </c>
      <c r="AM6" s="7" t="s">
        <v>69</v>
      </c>
      <c r="AN6" s="7" t="s">
        <v>70</v>
      </c>
      <c r="AO6" s="7" t="s">
        <v>71</v>
      </c>
      <c r="AP6" s="8"/>
      <c r="AQ6" s="7" t="s">
        <v>68</v>
      </c>
      <c r="AR6" s="7" t="s">
        <v>69</v>
      </c>
      <c r="AS6" s="7" t="s">
        <v>70</v>
      </c>
      <c r="AT6" s="7" t="s">
        <v>71</v>
      </c>
      <c r="AU6" s="8"/>
      <c r="AV6" s="7" t="s">
        <v>68</v>
      </c>
      <c r="AW6" s="7" t="s">
        <v>69</v>
      </c>
      <c r="AX6" s="7" t="s">
        <v>70</v>
      </c>
      <c r="AY6" s="7" t="s">
        <v>71</v>
      </c>
      <c r="AZ6" s="8"/>
      <c r="BA6" s="7" t="s">
        <v>68</v>
      </c>
      <c r="BB6" s="7" t="s">
        <v>69</v>
      </c>
      <c r="BC6" s="7" t="s">
        <v>70</v>
      </c>
      <c r="BD6" s="7" t="s">
        <v>71</v>
      </c>
      <c r="BE6" s="8"/>
      <c r="BF6" s="7" t="s">
        <v>68</v>
      </c>
      <c r="BG6" s="7" t="s">
        <v>69</v>
      </c>
      <c r="BH6" s="7" t="s">
        <v>70</v>
      </c>
      <c r="BI6" s="7" t="s">
        <v>71</v>
      </c>
      <c r="BJ6" s="8"/>
      <c r="BK6" s="7" t="s">
        <v>68</v>
      </c>
      <c r="BL6" s="7" t="s">
        <v>69</v>
      </c>
      <c r="BM6" s="7" t="s">
        <v>70</v>
      </c>
      <c r="BN6" s="7" t="s">
        <v>71</v>
      </c>
      <c r="BO6" s="8"/>
      <c r="BP6" s="7" t="s">
        <v>68</v>
      </c>
      <c r="BQ6" s="7" t="s">
        <v>69</v>
      </c>
      <c r="BR6" s="7" t="s">
        <v>70</v>
      </c>
      <c r="BS6" s="7" t="s">
        <v>71</v>
      </c>
      <c r="BT6" s="8"/>
      <c r="BU6" s="7" t="s">
        <v>68</v>
      </c>
      <c r="BV6" s="7" t="s">
        <v>69</v>
      </c>
      <c r="BW6" s="7" t="s">
        <v>70</v>
      </c>
      <c r="BX6" s="7" t="s">
        <v>71</v>
      </c>
      <c r="BY6" s="8"/>
      <c r="BZ6" s="7" t="s">
        <v>68</v>
      </c>
      <c r="CA6" s="7" t="s">
        <v>69</v>
      </c>
      <c r="CB6" s="7" t="s">
        <v>70</v>
      </c>
      <c r="CC6" s="7" t="s">
        <v>71</v>
      </c>
      <c r="CD6" s="8"/>
      <c r="CE6" s="7" t="s">
        <v>68</v>
      </c>
      <c r="CF6" s="7" t="s">
        <v>69</v>
      </c>
      <c r="CG6" s="7" t="s">
        <v>70</v>
      </c>
      <c r="CH6" s="7" t="s">
        <v>71</v>
      </c>
      <c r="CI6" s="8"/>
      <c r="CJ6" s="7" t="s">
        <v>68</v>
      </c>
      <c r="CK6" s="7" t="s">
        <v>69</v>
      </c>
      <c r="CL6" s="7" t="s">
        <v>70</v>
      </c>
      <c r="CM6" s="7" t="s">
        <v>71</v>
      </c>
      <c r="CN6" s="8"/>
      <c r="CO6" s="7" t="s">
        <v>68</v>
      </c>
      <c r="CP6" s="7" t="s">
        <v>69</v>
      </c>
      <c r="CQ6" s="7" t="s">
        <v>70</v>
      </c>
      <c r="CR6" s="7" t="s">
        <v>71</v>
      </c>
      <c r="CS6" s="8"/>
      <c r="CT6" s="7" t="s">
        <v>68</v>
      </c>
      <c r="CU6" s="7" t="s">
        <v>69</v>
      </c>
      <c r="CV6" s="7" t="s">
        <v>70</v>
      </c>
      <c r="CW6" s="7" t="s">
        <v>71</v>
      </c>
      <c r="CX6" s="8"/>
      <c r="CY6" s="7" t="s">
        <v>68</v>
      </c>
      <c r="CZ6" s="7" t="s">
        <v>69</v>
      </c>
      <c r="DA6" s="7" t="s">
        <v>70</v>
      </c>
      <c r="DB6" s="7" t="s">
        <v>71</v>
      </c>
      <c r="DC6" s="8"/>
      <c r="DD6" s="7" t="s">
        <v>68</v>
      </c>
      <c r="DE6" s="7" t="s">
        <v>69</v>
      </c>
      <c r="DF6" s="7" t="s">
        <v>70</v>
      </c>
      <c r="DG6" s="7" t="s">
        <v>71</v>
      </c>
      <c r="DH6" s="8"/>
      <c r="DI6" s="7" t="s">
        <v>68</v>
      </c>
      <c r="DJ6" s="7" t="s">
        <v>69</v>
      </c>
      <c r="DK6" s="7" t="s">
        <v>70</v>
      </c>
      <c r="DL6" s="7" t="s">
        <v>71</v>
      </c>
      <c r="DM6" s="8"/>
      <c r="DN6" s="7" t="s">
        <v>68</v>
      </c>
      <c r="DO6" s="7" t="s">
        <v>69</v>
      </c>
      <c r="DP6" s="7" t="s">
        <v>70</v>
      </c>
      <c r="DQ6" s="7" t="s">
        <v>71</v>
      </c>
      <c r="DR6" s="8"/>
      <c r="DS6" s="7" t="s">
        <v>68</v>
      </c>
      <c r="DT6" s="7" t="s">
        <v>69</v>
      </c>
      <c r="DU6" s="7" t="s">
        <v>70</v>
      </c>
      <c r="DV6" s="7" t="s">
        <v>71</v>
      </c>
      <c r="DW6" s="8"/>
      <c r="DX6" s="7" t="s">
        <v>68</v>
      </c>
      <c r="DY6" s="7" t="s">
        <v>69</v>
      </c>
      <c r="DZ6" s="7" t="s">
        <v>70</v>
      </c>
      <c r="EA6" s="7" t="s">
        <v>71</v>
      </c>
      <c r="EB6" s="8"/>
      <c r="EC6" s="7" t="s">
        <v>68</v>
      </c>
      <c r="ED6" s="7" t="s">
        <v>69</v>
      </c>
      <c r="EE6" s="7" t="s">
        <v>70</v>
      </c>
      <c r="EF6" s="7" t="s">
        <v>71</v>
      </c>
      <c r="EG6" s="8"/>
      <c r="EH6" s="7" t="s">
        <v>68</v>
      </c>
      <c r="EI6" s="7" t="s">
        <v>69</v>
      </c>
      <c r="EJ6" s="7" t="s">
        <v>70</v>
      </c>
      <c r="EK6" s="7" t="s">
        <v>71</v>
      </c>
      <c r="EL6" s="8"/>
      <c r="EM6" s="7" t="s">
        <v>68</v>
      </c>
      <c r="EN6" s="7" t="s">
        <v>69</v>
      </c>
      <c r="EO6" s="7" t="s">
        <v>70</v>
      </c>
      <c r="EP6" s="7" t="s">
        <v>71</v>
      </c>
      <c r="EQ6" s="8"/>
      <c r="ER6" s="7" t="s">
        <v>68</v>
      </c>
      <c r="ES6" s="7" t="s">
        <v>69</v>
      </c>
      <c r="ET6" s="7" t="s">
        <v>70</v>
      </c>
      <c r="EU6" s="7" t="s">
        <v>71</v>
      </c>
      <c r="EV6" s="8"/>
      <c r="EW6" s="7" t="s">
        <v>68</v>
      </c>
      <c r="EX6" s="7" t="s">
        <v>69</v>
      </c>
      <c r="EY6" s="7" t="s">
        <v>70</v>
      </c>
      <c r="EZ6" s="7" t="s">
        <v>71</v>
      </c>
      <c r="FA6" s="8"/>
      <c r="FB6" s="7" t="s">
        <v>68</v>
      </c>
      <c r="FC6" s="7" t="s">
        <v>69</v>
      </c>
      <c r="FD6" s="7" t="s">
        <v>70</v>
      </c>
      <c r="FE6" s="7" t="s">
        <v>71</v>
      </c>
      <c r="FF6" s="8"/>
      <c r="FG6" s="7" t="s">
        <v>68</v>
      </c>
      <c r="FH6" s="7" t="s">
        <v>69</v>
      </c>
      <c r="FI6" s="7" t="s">
        <v>70</v>
      </c>
      <c r="FJ6" s="7" t="s">
        <v>71</v>
      </c>
      <c r="FK6" s="8"/>
      <c r="FL6" s="7" t="s">
        <v>68</v>
      </c>
      <c r="FM6" s="7" t="s">
        <v>69</v>
      </c>
      <c r="FN6" s="7" t="s">
        <v>70</v>
      </c>
      <c r="FO6" s="7" t="s">
        <v>71</v>
      </c>
      <c r="FP6" s="8"/>
      <c r="FQ6" s="7" t="s">
        <v>68</v>
      </c>
      <c r="FR6" s="7" t="s">
        <v>69</v>
      </c>
      <c r="FS6" s="7" t="s">
        <v>70</v>
      </c>
      <c r="FT6" s="7" t="s">
        <v>71</v>
      </c>
      <c r="FU6" s="8"/>
      <c r="FV6" s="7" t="s">
        <v>68</v>
      </c>
      <c r="FW6" s="7" t="s">
        <v>69</v>
      </c>
      <c r="FX6" s="7" t="s">
        <v>70</v>
      </c>
      <c r="FY6" s="7" t="s">
        <v>71</v>
      </c>
      <c r="FZ6" s="8"/>
      <c r="GA6" s="7" t="s">
        <v>68</v>
      </c>
      <c r="GB6" s="7" t="s">
        <v>69</v>
      </c>
      <c r="GC6" s="7" t="s">
        <v>70</v>
      </c>
      <c r="GD6" s="7" t="s">
        <v>71</v>
      </c>
      <c r="GE6" s="8"/>
      <c r="GF6" s="7" t="s">
        <v>68</v>
      </c>
      <c r="GG6" s="7" t="s">
        <v>69</v>
      </c>
      <c r="GH6" s="7" t="s">
        <v>70</v>
      </c>
      <c r="GI6" s="7" t="s">
        <v>71</v>
      </c>
      <c r="GJ6" s="8"/>
      <c r="GK6" s="7" t="s">
        <v>68</v>
      </c>
      <c r="GL6" s="7" t="s">
        <v>69</v>
      </c>
      <c r="GM6" s="7" t="s">
        <v>70</v>
      </c>
      <c r="GN6" s="7" t="s">
        <v>71</v>
      </c>
      <c r="GO6" s="8"/>
      <c r="GP6" s="7" t="s">
        <v>68</v>
      </c>
      <c r="GQ6" s="7" t="s">
        <v>69</v>
      </c>
      <c r="GR6" s="7" t="s">
        <v>70</v>
      </c>
      <c r="GS6" s="7" t="s">
        <v>71</v>
      </c>
      <c r="GT6" s="8"/>
      <c r="GU6" s="7" t="s">
        <v>68</v>
      </c>
      <c r="GV6" s="7" t="s">
        <v>69</v>
      </c>
      <c r="GW6" s="7" t="s">
        <v>70</v>
      </c>
      <c r="GX6" s="7" t="s">
        <v>71</v>
      </c>
      <c r="GY6" s="8"/>
      <c r="GZ6" s="7" t="s">
        <v>68</v>
      </c>
      <c r="HA6" s="7" t="s">
        <v>69</v>
      </c>
      <c r="HB6" s="7" t="s">
        <v>70</v>
      </c>
      <c r="HC6" s="7" t="s">
        <v>71</v>
      </c>
      <c r="HD6" s="8"/>
      <c r="HE6" s="7" t="s">
        <v>68</v>
      </c>
      <c r="HF6" s="7" t="s">
        <v>69</v>
      </c>
      <c r="HG6" s="7" t="s">
        <v>70</v>
      </c>
      <c r="HH6" s="7" t="s">
        <v>71</v>
      </c>
      <c r="HI6" s="8"/>
      <c r="HJ6" s="7" t="s">
        <v>68</v>
      </c>
      <c r="HK6" s="7" t="s">
        <v>69</v>
      </c>
      <c r="HL6" s="7" t="s">
        <v>70</v>
      </c>
      <c r="HM6" s="7" t="s">
        <v>71</v>
      </c>
      <c r="HN6" s="8"/>
      <c r="HO6" s="7" t="s">
        <v>68</v>
      </c>
      <c r="HP6" s="7" t="s">
        <v>69</v>
      </c>
      <c r="HQ6" s="7" t="s">
        <v>70</v>
      </c>
      <c r="HR6" s="7" t="s">
        <v>71</v>
      </c>
      <c r="HS6" s="8"/>
      <c r="HT6" s="7" t="s">
        <v>68</v>
      </c>
      <c r="HU6" s="7" t="s">
        <v>69</v>
      </c>
      <c r="HV6" s="7" t="s">
        <v>70</v>
      </c>
      <c r="HW6" s="7" t="s">
        <v>71</v>
      </c>
      <c r="HX6" s="8"/>
      <c r="HY6" s="7" t="s">
        <v>68</v>
      </c>
      <c r="HZ6" s="7" t="s">
        <v>69</v>
      </c>
      <c r="IA6" s="7" t="s">
        <v>70</v>
      </c>
      <c r="IB6" s="7" t="s">
        <v>71</v>
      </c>
      <c r="IC6" s="8"/>
      <c r="ID6" s="7" t="s">
        <v>68</v>
      </c>
      <c r="IE6" s="7" t="s">
        <v>69</v>
      </c>
      <c r="IF6" s="7" t="s">
        <v>70</v>
      </c>
      <c r="IG6" s="7" t="s">
        <v>71</v>
      </c>
      <c r="IH6" s="8"/>
      <c r="II6" s="7" t="s">
        <v>68</v>
      </c>
      <c r="IJ6" s="7" t="s">
        <v>69</v>
      </c>
      <c r="IK6" s="7" t="s">
        <v>70</v>
      </c>
      <c r="IL6" s="7" t="s">
        <v>71</v>
      </c>
      <c r="IM6" s="8"/>
      <c r="IN6" s="7" t="s">
        <v>68</v>
      </c>
      <c r="IO6" s="7" t="s">
        <v>69</v>
      </c>
      <c r="IP6" s="7" t="s">
        <v>70</v>
      </c>
      <c r="IQ6" s="7" t="s">
        <v>71</v>
      </c>
      <c r="IR6" s="8"/>
      <c r="IS6" s="7" t="s">
        <v>68</v>
      </c>
      <c r="IT6" s="7" t="s">
        <v>69</v>
      </c>
      <c r="IU6" s="7" t="s">
        <v>70</v>
      </c>
      <c r="IV6" s="7" t="s">
        <v>71</v>
      </c>
      <c r="IW6" s="8"/>
      <c r="IX6" s="7" t="s">
        <v>68</v>
      </c>
      <c r="IY6" s="7" t="s">
        <v>69</v>
      </c>
      <c r="IZ6" s="7" t="s">
        <v>70</v>
      </c>
      <c r="JA6" s="7" t="s">
        <v>71</v>
      </c>
      <c r="JB6" s="8"/>
      <c r="JC6" s="7" t="s">
        <v>68</v>
      </c>
      <c r="JD6" s="7" t="s">
        <v>69</v>
      </c>
      <c r="JE6" s="7" t="s">
        <v>70</v>
      </c>
      <c r="JF6" s="7" t="s">
        <v>71</v>
      </c>
      <c r="JG6" s="8"/>
      <c r="JH6" s="7" t="s">
        <v>68</v>
      </c>
      <c r="JI6" s="7" t="s">
        <v>69</v>
      </c>
      <c r="JJ6" s="7" t="s">
        <v>70</v>
      </c>
      <c r="JK6" s="7" t="s">
        <v>71</v>
      </c>
      <c r="JL6" s="8"/>
      <c r="JM6" s="7" t="s">
        <v>68</v>
      </c>
      <c r="JN6" s="7" t="s">
        <v>69</v>
      </c>
      <c r="JO6" s="7" t="s">
        <v>70</v>
      </c>
      <c r="JP6" s="7" t="s">
        <v>71</v>
      </c>
      <c r="JQ6" s="8"/>
    </row>
    <row r="7" spans="1:277" hidden="1">
      <c r="A7" s="10">
        <v>1</v>
      </c>
      <c r="B7" s="11" t="s">
        <v>3</v>
      </c>
      <c r="C7" s="12">
        <v>1</v>
      </c>
      <c r="D7" s="12">
        <v>20000</v>
      </c>
      <c r="E7" s="12">
        <v>0</v>
      </c>
      <c r="F7" s="12">
        <v>20000</v>
      </c>
      <c r="G7" s="13"/>
      <c r="H7" s="12">
        <v>0</v>
      </c>
      <c r="I7" s="12">
        <v>0</v>
      </c>
      <c r="J7" s="12">
        <v>0</v>
      </c>
      <c r="K7" s="12">
        <v>0</v>
      </c>
      <c r="L7" s="13"/>
      <c r="M7" s="12">
        <v>1</v>
      </c>
      <c r="N7" s="12">
        <v>6000</v>
      </c>
      <c r="O7" s="12">
        <v>0</v>
      </c>
      <c r="P7" s="12">
        <v>6000</v>
      </c>
      <c r="Q7" s="13"/>
      <c r="R7" s="12">
        <v>0</v>
      </c>
      <c r="S7" s="12">
        <v>0</v>
      </c>
      <c r="T7" s="12">
        <v>0</v>
      </c>
      <c r="U7" s="12">
        <v>0</v>
      </c>
      <c r="V7" s="13"/>
      <c r="W7" s="12">
        <v>0</v>
      </c>
      <c r="X7" s="12">
        <v>0</v>
      </c>
      <c r="Y7" s="12">
        <v>0</v>
      </c>
      <c r="Z7" s="12">
        <v>0</v>
      </c>
      <c r="AA7" s="13"/>
      <c r="AB7" s="12">
        <v>0</v>
      </c>
      <c r="AC7" s="12">
        <v>0</v>
      </c>
      <c r="AD7" s="12">
        <v>0</v>
      </c>
      <c r="AE7" s="12">
        <v>0</v>
      </c>
      <c r="AF7" s="13"/>
      <c r="AG7" s="12">
        <v>0</v>
      </c>
      <c r="AH7" s="12">
        <v>0</v>
      </c>
      <c r="AI7" s="12">
        <v>0</v>
      </c>
      <c r="AJ7" s="12">
        <v>0</v>
      </c>
      <c r="AK7" s="13"/>
      <c r="AL7" s="12">
        <v>0</v>
      </c>
      <c r="AM7" s="12">
        <v>0</v>
      </c>
      <c r="AN7" s="12">
        <v>0</v>
      </c>
      <c r="AO7" s="12">
        <v>0</v>
      </c>
      <c r="AP7" s="13"/>
      <c r="AQ7" s="12">
        <v>0</v>
      </c>
      <c r="AR7" s="12">
        <v>0</v>
      </c>
      <c r="AS7" s="12">
        <v>0</v>
      </c>
      <c r="AT7" s="12">
        <v>0</v>
      </c>
      <c r="AU7" s="13"/>
      <c r="AV7" s="12">
        <v>0</v>
      </c>
      <c r="AW7" s="12">
        <v>0</v>
      </c>
      <c r="AX7" s="12">
        <v>0</v>
      </c>
      <c r="AY7" s="12">
        <v>0</v>
      </c>
      <c r="AZ7" s="13"/>
      <c r="BA7" s="12">
        <v>0</v>
      </c>
      <c r="BB7" s="12">
        <v>0</v>
      </c>
      <c r="BC7" s="12">
        <v>0</v>
      </c>
      <c r="BD7" s="12">
        <v>0</v>
      </c>
      <c r="BE7" s="13"/>
      <c r="BF7" s="12">
        <v>0</v>
      </c>
      <c r="BG7" s="12">
        <v>0</v>
      </c>
      <c r="BH7" s="12">
        <v>0</v>
      </c>
      <c r="BI7" s="12">
        <v>0</v>
      </c>
      <c r="BJ7" s="13"/>
      <c r="BK7" s="12">
        <v>0</v>
      </c>
      <c r="BL7" s="12">
        <v>0</v>
      </c>
      <c r="BM7" s="12">
        <v>0</v>
      </c>
      <c r="BN7" s="12">
        <v>0</v>
      </c>
      <c r="BO7" s="13"/>
      <c r="BP7" s="12">
        <v>0</v>
      </c>
      <c r="BQ7" s="12">
        <v>0</v>
      </c>
      <c r="BR7" s="12">
        <v>0</v>
      </c>
      <c r="BS7" s="12">
        <v>0</v>
      </c>
      <c r="BT7" s="13"/>
      <c r="BU7" s="12">
        <v>0</v>
      </c>
      <c r="BV7" s="12">
        <v>0</v>
      </c>
      <c r="BW7" s="12">
        <v>0</v>
      </c>
      <c r="BX7" s="12">
        <v>0</v>
      </c>
      <c r="BY7" s="13"/>
      <c r="BZ7" s="12">
        <v>0</v>
      </c>
      <c r="CA7" s="12">
        <v>0</v>
      </c>
      <c r="CB7" s="12">
        <v>0</v>
      </c>
      <c r="CC7" s="12">
        <v>0</v>
      </c>
      <c r="CD7" s="13"/>
      <c r="CE7" s="12">
        <v>0</v>
      </c>
      <c r="CF7" s="12">
        <v>0</v>
      </c>
      <c r="CG7" s="12">
        <v>0</v>
      </c>
      <c r="CH7" s="12">
        <v>0</v>
      </c>
      <c r="CI7" s="13"/>
      <c r="CJ7" s="12">
        <v>0</v>
      </c>
      <c r="CK7" s="12">
        <v>0</v>
      </c>
      <c r="CL7" s="12">
        <v>0</v>
      </c>
      <c r="CM7" s="12">
        <v>0</v>
      </c>
      <c r="CN7" s="13"/>
      <c r="CO7" s="12">
        <v>0</v>
      </c>
      <c r="CP7" s="12">
        <v>0</v>
      </c>
      <c r="CQ7" s="12">
        <v>0</v>
      </c>
      <c r="CR7" s="12">
        <v>0</v>
      </c>
      <c r="CS7" s="13"/>
      <c r="CT7" s="12">
        <v>0</v>
      </c>
      <c r="CU7" s="12">
        <v>0</v>
      </c>
      <c r="CV7" s="12">
        <v>0</v>
      </c>
      <c r="CW7" s="12">
        <v>0</v>
      </c>
      <c r="CX7" s="13"/>
      <c r="CY7" s="12">
        <v>0</v>
      </c>
      <c r="CZ7" s="12">
        <v>0</v>
      </c>
      <c r="DA7" s="12">
        <v>0</v>
      </c>
      <c r="DB7" s="12">
        <v>0</v>
      </c>
      <c r="DC7" s="13"/>
      <c r="DD7" s="12">
        <v>0</v>
      </c>
      <c r="DE7" s="12">
        <v>0</v>
      </c>
      <c r="DF7" s="12">
        <v>0</v>
      </c>
      <c r="DG7" s="12">
        <v>0</v>
      </c>
      <c r="DH7" s="13"/>
      <c r="DI7" s="12">
        <v>0</v>
      </c>
      <c r="DJ7" s="12">
        <v>0</v>
      </c>
      <c r="DK7" s="12">
        <v>0</v>
      </c>
      <c r="DL7" s="12">
        <v>0</v>
      </c>
      <c r="DM7" s="13"/>
      <c r="DN7" s="12">
        <v>0</v>
      </c>
      <c r="DO7" s="12">
        <v>0</v>
      </c>
      <c r="DP7" s="12">
        <v>0</v>
      </c>
      <c r="DQ7" s="12">
        <v>0</v>
      </c>
      <c r="DR7" s="13"/>
      <c r="DS7" s="12">
        <v>0</v>
      </c>
      <c r="DT7" s="12">
        <v>0</v>
      </c>
      <c r="DU7" s="12">
        <v>0</v>
      </c>
      <c r="DV7" s="12">
        <v>0</v>
      </c>
      <c r="DW7" s="13"/>
      <c r="DX7" s="12">
        <v>0</v>
      </c>
      <c r="DY7" s="12">
        <v>0</v>
      </c>
      <c r="DZ7" s="12">
        <v>0</v>
      </c>
      <c r="EA7" s="12">
        <v>0</v>
      </c>
      <c r="EB7" s="13"/>
      <c r="EC7" s="12">
        <v>0</v>
      </c>
      <c r="ED7" s="12">
        <v>0</v>
      </c>
      <c r="EE7" s="12">
        <v>0</v>
      </c>
      <c r="EF7" s="12">
        <v>0</v>
      </c>
      <c r="EG7" s="13"/>
      <c r="EH7" s="12">
        <v>0</v>
      </c>
      <c r="EI7" s="12">
        <v>0</v>
      </c>
      <c r="EJ7" s="12">
        <v>0</v>
      </c>
      <c r="EK7" s="12">
        <v>0</v>
      </c>
      <c r="EL7" s="13"/>
      <c r="EM7" s="12">
        <v>2</v>
      </c>
      <c r="EN7" s="12">
        <v>1391400</v>
      </c>
      <c r="EO7" s="12">
        <v>0</v>
      </c>
      <c r="EP7" s="12">
        <v>1391400</v>
      </c>
      <c r="EQ7" s="13"/>
      <c r="ER7" s="12">
        <v>1</v>
      </c>
      <c r="ES7" s="12">
        <v>396900</v>
      </c>
      <c r="ET7" s="12">
        <v>0</v>
      </c>
      <c r="EU7" s="12">
        <v>396900</v>
      </c>
      <c r="EV7" s="13"/>
      <c r="EW7" s="12">
        <v>2</v>
      </c>
      <c r="EX7" s="12">
        <v>535092</v>
      </c>
      <c r="EY7" s="12">
        <v>0</v>
      </c>
      <c r="EZ7" s="12">
        <v>535092</v>
      </c>
      <c r="FA7" s="13"/>
      <c r="FB7" s="12">
        <v>1</v>
      </c>
      <c r="FC7" s="12">
        <v>470652</v>
      </c>
      <c r="FD7" s="12">
        <v>0</v>
      </c>
      <c r="FE7" s="12">
        <v>470652</v>
      </c>
      <c r="FF7" s="13"/>
      <c r="FG7" s="12">
        <v>1</v>
      </c>
      <c r="FH7" s="12">
        <v>572412</v>
      </c>
      <c r="FI7" s="12">
        <v>0</v>
      </c>
      <c r="FJ7" s="12">
        <v>572412</v>
      </c>
      <c r="FK7" s="13"/>
      <c r="FL7" s="12">
        <v>1</v>
      </c>
      <c r="FM7" s="12">
        <v>193740</v>
      </c>
      <c r="FN7" s="12">
        <v>0</v>
      </c>
      <c r="FO7" s="12">
        <v>193740</v>
      </c>
      <c r="FP7" s="13"/>
      <c r="FQ7" s="12">
        <v>1</v>
      </c>
      <c r="FR7" s="12">
        <v>193740</v>
      </c>
      <c r="FS7" s="12">
        <v>0</v>
      </c>
      <c r="FT7" s="12">
        <v>193740</v>
      </c>
      <c r="FU7" s="13"/>
      <c r="FV7" s="12" t="s">
        <v>1832</v>
      </c>
      <c r="FW7" s="12">
        <v>1055578</v>
      </c>
      <c r="FX7" s="12">
        <v>0</v>
      </c>
      <c r="FY7" s="12">
        <v>1055578</v>
      </c>
      <c r="FZ7" s="13"/>
      <c r="GA7" s="12">
        <v>3</v>
      </c>
      <c r="GB7" s="12">
        <v>1406616</v>
      </c>
      <c r="GC7" s="12">
        <v>0</v>
      </c>
      <c r="GD7" s="12">
        <v>1406616</v>
      </c>
      <c r="GE7" s="13"/>
      <c r="GF7" s="12">
        <v>0</v>
      </c>
      <c r="GG7" s="12">
        <v>0</v>
      </c>
      <c r="GH7" s="12">
        <v>0</v>
      </c>
      <c r="GI7" s="12">
        <v>0</v>
      </c>
      <c r="GJ7" s="13"/>
      <c r="GK7" s="12">
        <v>1</v>
      </c>
      <c r="GL7" s="12">
        <v>310968</v>
      </c>
      <c r="GM7" s="12">
        <v>0</v>
      </c>
      <c r="GN7" s="12">
        <v>310968</v>
      </c>
      <c r="GO7" s="13"/>
      <c r="GP7" s="12">
        <v>0</v>
      </c>
      <c r="GQ7" s="12">
        <v>0</v>
      </c>
      <c r="GR7" s="12">
        <v>0</v>
      </c>
      <c r="GS7" s="12">
        <v>0</v>
      </c>
      <c r="GT7" s="13"/>
      <c r="GU7" s="12">
        <v>1</v>
      </c>
      <c r="GV7" s="12">
        <v>217512</v>
      </c>
      <c r="GW7" s="12">
        <v>0</v>
      </c>
      <c r="GX7" s="12">
        <v>217512</v>
      </c>
      <c r="GY7" s="13"/>
      <c r="GZ7" s="12">
        <v>3</v>
      </c>
      <c r="HA7" s="12">
        <v>525747.6</v>
      </c>
      <c r="HB7" s="12">
        <v>0</v>
      </c>
      <c r="HC7" s="12">
        <v>525747.6</v>
      </c>
      <c r="HD7" s="13"/>
      <c r="HE7" s="12">
        <v>0</v>
      </c>
      <c r="HF7" s="12">
        <v>0</v>
      </c>
      <c r="HG7" s="12">
        <v>0</v>
      </c>
      <c r="HH7" s="12">
        <v>0</v>
      </c>
      <c r="HI7" s="13"/>
      <c r="HJ7" s="12">
        <v>0</v>
      </c>
      <c r="HK7" s="12">
        <v>0</v>
      </c>
      <c r="HL7" s="12">
        <v>0</v>
      </c>
      <c r="HM7" s="12">
        <v>0</v>
      </c>
      <c r="HN7" s="13"/>
      <c r="HO7" s="12">
        <v>0</v>
      </c>
      <c r="HP7" s="12">
        <v>0</v>
      </c>
      <c r="HQ7" s="12">
        <v>0</v>
      </c>
      <c r="HR7" s="12">
        <v>0</v>
      </c>
      <c r="HS7" s="13"/>
      <c r="HT7" s="12">
        <v>0</v>
      </c>
      <c r="HU7" s="12">
        <v>0</v>
      </c>
      <c r="HV7" s="12">
        <v>0</v>
      </c>
      <c r="HW7" s="12">
        <v>0</v>
      </c>
      <c r="HX7" s="13"/>
      <c r="HY7" s="12">
        <v>1</v>
      </c>
      <c r="HZ7" s="12">
        <v>160440</v>
      </c>
      <c r="IA7" s="12">
        <v>0</v>
      </c>
      <c r="IB7" s="12">
        <v>160440</v>
      </c>
      <c r="IC7" s="13"/>
      <c r="ID7" s="12">
        <v>11</v>
      </c>
      <c r="IE7" s="12">
        <v>5243124.5999999996</v>
      </c>
      <c r="IF7" s="12">
        <v>0</v>
      </c>
      <c r="IG7" s="12">
        <v>5243124.5999999996</v>
      </c>
      <c r="IH7" s="13"/>
      <c r="II7" s="12">
        <v>9</v>
      </c>
      <c r="IJ7" s="12">
        <v>1973160</v>
      </c>
      <c r="IK7" s="12">
        <v>0</v>
      </c>
      <c r="IL7" s="12">
        <v>1973160</v>
      </c>
      <c r="IM7" s="13"/>
      <c r="IN7" s="12">
        <v>9</v>
      </c>
      <c r="IO7" s="12">
        <v>1992708</v>
      </c>
      <c r="IP7" s="12">
        <v>0</v>
      </c>
      <c r="IQ7" s="12">
        <v>1992708</v>
      </c>
      <c r="IR7" s="13"/>
      <c r="IS7" s="12">
        <v>11</v>
      </c>
      <c r="IT7" s="12">
        <v>3300000</v>
      </c>
      <c r="IU7" s="12">
        <v>0</v>
      </c>
      <c r="IV7" s="12">
        <v>3300000</v>
      </c>
      <c r="IW7" s="13"/>
      <c r="IX7" s="12">
        <v>21</v>
      </c>
      <c r="IY7" s="12">
        <v>5367708</v>
      </c>
      <c r="IZ7" s="12">
        <v>0</v>
      </c>
      <c r="JA7" s="12">
        <v>5367708</v>
      </c>
      <c r="JB7" s="13"/>
      <c r="JC7" s="12">
        <v>0</v>
      </c>
      <c r="JD7" s="12">
        <v>0</v>
      </c>
      <c r="JE7" s="12">
        <v>0</v>
      </c>
      <c r="JF7" s="12">
        <v>0</v>
      </c>
      <c r="JG7" s="13"/>
      <c r="JH7" s="12">
        <v>0</v>
      </c>
      <c r="JI7" s="12">
        <v>424711.35</v>
      </c>
      <c r="JJ7" s="12">
        <v>0</v>
      </c>
      <c r="JK7" s="12">
        <v>424711.35</v>
      </c>
      <c r="JL7" s="13"/>
      <c r="JM7" s="107"/>
      <c r="JN7" s="12">
        <v>25758209.550000001</v>
      </c>
      <c r="JO7" s="12">
        <v>0</v>
      </c>
      <c r="JP7" s="12">
        <v>25758209.550000001</v>
      </c>
      <c r="JQ7" s="13"/>
    </row>
    <row r="8" spans="1:277" ht="15.75" hidden="1" customHeight="1">
      <c r="A8" s="10">
        <v>2</v>
      </c>
      <c r="B8" s="11" t="s">
        <v>4</v>
      </c>
      <c r="C8" s="12">
        <v>1</v>
      </c>
      <c r="D8" s="12">
        <v>20000</v>
      </c>
      <c r="E8" s="12">
        <v>0</v>
      </c>
      <c r="F8" s="12">
        <v>20000</v>
      </c>
      <c r="G8" s="13"/>
      <c r="H8" s="12">
        <v>0</v>
      </c>
      <c r="I8" s="12">
        <v>0</v>
      </c>
      <c r="J8" s="12">
        <v>0</v>
      </c>
      <c r="K8" s="12">
        <v>0</v>
      </c>
      <c r="L8" s="13"/>
      <c r="M8" s="12">
        <v>1</v>
      </c>
      <c r="N8" s="12">
        <v>6000</v>
      </c>
      <c r="O8" s="12">
        <v>0</v>
      </c>
      <c r="P8" s="12">
        <v>6000</v>
      </c>
      <c r="Q8" s="13"/>
      <c r="R8" s="12">
        <v>0</v>
      </c>
      <c r="S8" s="12">
        <v>0</v>
      </c>
      <c r="T8" s="12">
        <v>0</v>
      </c>
      <c r="U8" s="12">
        <v>0</v>
      </c>
      <c r="V8" s="13"/>
      <c r="W8" s="12">
        <v>0</v>
      </c>
      <c r="X8" s="12">
        <v>0</v>
      </c>
      <c r="Y8" s="12">
        <v>0</v>
      </c>
      <c r="Z8" s="12">
        <v>0</v>
      </c>
      <c r="AA8" s="13"/>
      <c r="AB8" s="12">
        <v>0</v>
      </c>
      <c r="AC8" s="12">
        <v>0</v>
      </c>
      <c r="AD8" s="12">
        <v>0</v>
      </c>
      <c r="AE8" s="12">
        <v>0</v>
      </c>
      <c r="AF8" s="13"/>
      <c r="AG8" s="12">
        <v>0</v>
      </c>
      <c r="AH8" s="12">
        <v>0</v>
      </c>
      <c r="AI8" s="12">
        <v>0</v>
      </c>
      <c r="AJ8" s="12">
        <v>0</v>
      </c>
      <c r="AK8" s="13"/>
      <c r="AL8" s="12">
        <v>0</v>
      </c>
      <c r="AM8" s="12">
        <v>0</v>
      </c>
      <c r="AN8" s="12">
        <v>0</v>
      </c>
      <c r="AO8" s="12">
        <v>0</v>
      </c>
      <c r="AP8" s="13"/>
      <c r="AQ8" s="12">
        <v>0</v>
      </c>
      <c r="AR8" s="12">
        <v>0</v>
      </c>
      <c r="AS8" s="12">
        <v>0</v>
      </c>
      <c r="AT8" s="12">
        <v>0</v>
      </c>
      <c r="AU8" s="13"/>
      <c r="AV8" s="12">
        <v>0</v>
      </c>
      <c r="AW8" s="12">
        <v>0</v>
      </c>
      <c r="AX8" s="12">
        <v>0</v>
      </c>
      <c r="AY8" s="12">
        <v>0</v>
      </c>
      <c r="AZ8" s="13"/>
      <c r="BA8" s="12">
        <v>0</v>
      </c>
      <c r="BB8" s="12">
        <v>0</v>
      </c>
      <c r="BC8" s="12">
        <v>0</v>
      </c>
      <c r="BD8" s="12">
        <v>0</v>
      </c>
      <c r="BE8" s="13"/>
      <c r="BF8" s="12">
        <v>0</v>
      </c>
      <c r="BG8" s="12">
        <v>0</v>
      </c>
      <c r="BH8" s="12">
        <v>0</v>
      </c>
      <c r="BI8" s="12">
        <v>0</v>
      </c>
      <c r="BJ8" s="13"/>
      <c r="BK8" s="12">
        <v>0</v>
      </c>
      <c r="BL8" s="12">
        <v>0</v>
      </c>
      <c r="BM8" s="12">
        <v>0</v>
      </c>
      <c r="BN8" s="12">
        <v>0</v>
      </c>
      <c r="BO8" s="13"/>
      <c r="BP8" s="12">
        <v>0</v>
      </c>
      <c r="BQ8" s="12">
        <v>0</v>
      </c>
      <c r="BR8" s="12">
        <v>0</v>
      </c>
      <c r="BS8" s="12">
        <v>0</v>
      </c>
      <c r="BT8" s="13"/>
      <c r="BU8" s="12">
        <v>0</v>
      </c>
      <c r="BV8" s="12">
        <v>0</v>
      </c>
      <c r="BW8" s="12">
        <v>0</v>
      </c>
      <c r="BX8" s="12">
        <v>0</v>
      </c>
      <c r="BY8" s="13"/>
      <c r="BZ8" s="12">
        <v>0</v>
      </c>
      <c r="CA8" s="12">
        <v>0</v>
      </c>
      <c r="CB8" s="12">
        <v>0</v>
      </c>
      <c r="CC8" s="12">
        <v>0</v>
      </c>
      <c r="CD8" s="13"/>
      <c r="CE8" s="12">
        <v>0</v>
      </c>
      <c r="CF8" s="12">
        <v>0</v>
      </c>
      <c r="CG8" s="12">
        <v>0</v>
      </c>
      <c r="CH8" s="12">
        <v>0</v>
      </c>
      <c r="CI8" s="13"/>
      <c r="CJ8" s="12">
        <v>0</v>
      </c>
      <c r="CK8" s="12">
        <v>0</v>
      </c>
      <c r="CL8" s="12">
        <v>0</v>
      </c>
      <c r="CM8" s="12">
        <v>0</v>
      </c>
      <c r="CN8" s="13"/>
      <c r="CO8" s="12">
        <v>0</v>
      </c>
      <c r="CP8" s="12">
        <v>0</v>
      </c>
      <c r="CQ8" s="12">
        <v>0</v>
      </c>
      <c r="CR8" s="12">
        <v>0</v>
      </c>
      <c r="CS8" s="13"/>
      <c r="CT8" s="12">
        <v>0</v>
      </c>
      <c r="CU8" s="12">
        <v>0</v>
      </c>
      <c r="CV8" s="12">
        <v>0</v>
      </c>
      <c r="CW8" s="12">
        <v>0</v>
      </c>
      <c r="CX8" s="13"/>
      <c r="CY8" s="12">
        <v>0</v>
      </c>
      <c r="CZ8" s="12">
        <v>0</v>
      </c>
      <c r="DA8" s="12">
        <v>0</v>
      </c>
      <c r="DB8" s="12">
        <v>0</v>
      </c>
      <c r="DC8" s="13"/>
      <c r="DD8" s="12">
        <v>0</v>
      </c>
      <c r="DE8" s="12">
        <v>0</v>
      </c>
      <c r="DF8" s="12">
        <v>0</v>
      </c>
      <c r="DG8" s="12">
        <v>0</v>
      </c>
      <c r="DH8" s="13"/>
      <c r="DI8" s="12">
        <v>0</v>
      </c>
      <c r="DJ8" s="12">
        <v>0</v>
      </c>
      <c r="DK8" s="12">
        <v>0</v>
      </c>
      <c r="DL8" s="12">
        <v>0</v>
      </c>
      <c r="DM8" s="13"/>
      <c r="DN8" s="12">
        <v>0</v>
      </c>
      <c r="DO8" s="12">
        <v>0</v>
      </c>
      <c r="DP8" s="12">
        <v>0</v>
      </c>
      <c r="DQ8" s="12">
        <v>0</v>
      </c>
      <c r="DR8" s="13"/>
      <c r="DS8" s="12">
        <v>0</v>
      </c>
      <c r="DT8" s="12">
        <v>0</v>
      </c>
      <c r="DU8" s="12">
        <v>0</v>
      </c>
      <c r="DV8" s="12">
        <v>0</v>
      </c>
      <c r="DW8" s="13"/>
      <c r="DX8" s="12">
        <v>0</v>
      </c>
      <c r="DY8" s="12">
        <v>0</v>
      </c>
      <c r="DZ8" s="12">
        <v>0</v>
      </c>
      <c r="EA8" s="12">
        <v>0</v>
      </c>
      <c r="EB8" s="13"/>
      <c r="EC8" s="12">
        <v>0</v>
      </c>
      <c r="ED8" s="12">
        <v>0</v>
      </c>
      <c r="EE8" s="12">
        <v>0</v>
      </c>
      <c r="EF8" s="12">
        <v>0</v>
      </c>
      <c r="EG8" s="13"/>
      <c r="EH8" s="12">
        <v>0</v>
      </c>
      <c r="EI8" s="12">
        <v>0</v>
      </c>
      <c r="EJ8" s="12">
        <v>0</v>
      </c>
      <c r="EK8" s="12">
        <v>0</v>
      </c>
      <c r="EL8" s="13"/>
      <c r="EM8" s="12">
        <v>2</v>
      </c>
      <c r="EN8" s="12">
        <v>1391400</v>
      </c>
      <c r="EO8" s="12">
        <v>0</v>
      </c>
      <c r="EP8" s="12">
        <v>1391400</v>
      </c>
      <c r="EQ8" s="13"/>
      <c r="ER8" s="12">
        <v>2</v>
      </c>
      <c r="ES8" s="12">
        <v>888072</v>
      </c>
      <c r="ET8" s="12">
        <v>0</v>
      </c>
      <c r="EU8" s="12">
        <v>888072</v>
      </c>
      <c r="EV8" s="13"/>
      <c r="EW8" s="12">
        <v>2</v>
      </c>
      <c r="EX8" s="12">
        <v>535092</v>
      </c>
      <c r="EY8" s="12">
        <v>0</v>
      </c>
      <c r="EZ8" s="12">
        <v>535092</v>
      </c>
      <c r="FA8" s="13"/>
      <c r="FB8" s="12">
        <v>1</v>
      </c>
      <c r="FC8" s="12">
        <v>470652</v>
      </c>
      <c r="FD8" s="12">
        <v>0</v>
      </c>
      <c r="FE8" s="12">
        <v>470652</v>
      </c>
      <c r="FF8" s="13"/>
      <c r="FG8" s="12">
        <v>1</v>
      </c>
      <c r="FH8" s="12">
        <v>572412</v>
      </c>
      <c r="FI8" s="12">
        <v>0</v>
      </c>
      <c r="FJ8" s="12">
        <v>572412</v>
      </c>
      <c r="FK8" s="13"/>
      <c r="FL8" s="12">
        <v>1</v>
      </c>
      <c r="FM8" s="12">
        <v>193740</v>
      </c>
      <c r="FN8" s="12">
        <v>0</v>
      </c>
      <c r="FO8" s="12">
        <v>193740</v>
      </c>
      <c r="FP8" s="13"/>
      <c r="FQ8" s="12">
        <v>1</v>
      </c>
      <c r="FR8" s="12">
        <v>193740</v>
      </c>
      <c r="FS8" s="12">
        <v>0</v>
      </c>
      <c r="FT8" s="12">
        <v>193740</v>
      </c>
      <c r="FU8" s="13"/>
      <c r="FV8" s="12" t="s">
        <v>1832</v>
      </c>
      <c r="FW8" s="12">
        <v>1055578</v>
      </c>
      <c r="FX8" s="12">
        <v>0</v>
      </c>
      <c r="FY8" s="12">
        <v>1055578</v>
      </c>
      <c r="FZ8" s="13"/>
      <c r="GA8" s="12">
        <v>3</v>
      </c>
      <c r="GB8" s="12">
        <v>1406616</v>
      </c>
      <c r="GC8" s="12">
        <v>0</v>
      </c>
      <c r="GD8" s="12">
        <v>1406616</v>
      </c>
      <c r="GE8" s="13"/>
      <c r="GF8" s="12">
        <v>0</v>
      </c>
      <c r="GG8" s="12">
        <v>0</v>
      </c>
      <c r="GH8" s="12">
        <v>0</v>
      </c>
      <c r="GI8" s="12">
        <v>0</v>
      </c>
      <c r="GJ8" s="13"/>
      <c r="GK8" s="12">
        <v>1</v>
      </c>
      <c r="GL8" s="12">
        <v>310968</v>
      </c>
      <c r="GM8" s="12">
        <v>0</v>
      </c>
      <c r="GN8" s="12">
        <v>310968</v>
      </c>
      <c r="GO8" s="13"/>
      <c r="GP8" s="12">
        <v>0</v>
      </c>
      <c r="GQ8" s="12">
        <v>0</v>
      </c>
      <c r="GR8" s="12">
        <v>0</v>
      </c>
      <c r="GS8" s="12">
        <v>0</v>
      </c>
      <c r="GT8" s="13"/>
      <c r="GU8" s="12">
        <v>1</v>
      </c>
      <c r="GV8" s="12">
        <v>217512</v>
      </c>
      <c r="GW8" s="12">
        <v>0</v>
      </c>
      <c r="GX8" s="12">
        <v>217512</v>
      </c>
      <c r="GY8" s="13"/>
      <c r="GZ8" s="12">
        <v>3</v>
      </c>
      <c r="HA8" s="12">
        <v>525747.6</v>
      </c>
      <c r="HB8" s="12">
        <v>0</v>
      </c>
      <c r="HC8" s="12">
        <v>525747.6</v>
      </c>
      <c r="HD8" s="13"/>
      <c r="HE8" s="12">
        <v>0</v>
      </c>
      <c r="HF8" s="12">
        <v>0</v>
      </c>
      <c r="HG8" s="12">
        <v>0</v>
      </c>
      <c r="HH8" s="12">
        <v>0</v>
      </c>
      <c r="HI8" s="13"/>
      <c r="HJ8" s="12">
        <v>0</v>
      </c>
      <c r="HK8" s="12">
        <v>0</v>
      </c>
      <c r="HL8" s="12">
        <v>0</v>
      </c>
      <c r="HM8" s="12">
        <v>0</v>
      </c>
      <c r="HN8" s="13"/>
      <c r="HO8" s="12">
        <v>0</v>
      </c>
      <c r="HP8" s="12">
        <v>0</v>
      </c>
      <c r="HQ8" s="12">
        <v>0</v>
      </c>
      <c r="HR8" s="12">
        <v>0</v>
      </c>
      <c r="HS8" s="13"/>
      <c r="HT8" s="12">
        <v>0</v>
      </c>
      <c r="HU8" s="12">
        <v>0</v>
      </c>
      <c r="HV8" s="12">
        <v>0</v>
      </c>
      <c r="HW8" s="12">
        <v>0</v>
      </c>
      <c r="HX8" s="13"/>
      <c r="HY8" s="12">
        <v>1</v>
      </c>
      <c r="HZ8" s="12">
        <v>160440</v>
      </c>
      <c r="IA8" s="12">
        <v>0</v>
      </c>
      <c r="IB8" s="12">
        <v>160440</v>
      </c>
      <c r="IC8" s="13"/>
      <c r="ID8" s="12">
        <v>6</v>
      </c>
      <c r="IE8" s="12">
        <v>2853648</v>
      </c>
      <c r="IF8" s="12">
        <v>0</v>
      </c>
      <c r="IG8" s="12">
        <v>2853648</v>
      </c>
      <c r="IH8" s="13"/>
      <c r="II8" s="12">
        <v>5</v>
      </c>
      <c r="IJ8" s="12">
        <v>1096200</v>
      </c>
      <c r="IK8" s="12">
        <v>0</v>
      </c>
      <c r="IL8" s="12">
        <v>1096200</v>
      </c>
      <c r="IM8" s="13"/>
      <c r="IN8" s="12">
        <v>5</v>
      </c>
      <c r="IO8" s="12">
        <v>1107060</v>
      </c>
      <c r="IP8" s="12">
        <v>0</v>
      </c>
      <c r="IQ8" s="12">
        <v>1107060</v>
      </c>
      <c r="IR8" s="13"/>
      <c r="IS8" s="12">
        <v>5</v>
      </c>
      <c r="IT8" s="12">
        <v>1500000</v>
      </c>
      <c r="IU8" s="12">
        <v>0</v>
      </c>
      <c r="IV8" s="12">
        <v>1500000</v>
      </c>
      <c r="IW8" s="13"/>
      <c r="IX8" s="12">
        <v>9</v>
      </c>
      <c r="IY8" s="12">
        <v>2293020</v>
      </c>
      <c r="IZ8" s="12">
        <v>0</v>
      </c>
      <c r="JA8" s="12">
        <v>2293020</v>
      </c>
      <c r="JB8" s="13"/>
      <c r="JC8" s="12">
        <v>0</v>
      </c>
      <c r="JD8" s="12">
        <v>0</v>
      </c>
      <c r="JE8" s="12">
        <v>0</v>
      </c>
      <c r="JF8" s="12">
        <v>0</v>
      </c>
      <c r="JG8" s="13"/>
      <c r="JH8" s="12">
        <v>0</v>
      </c>
      <c r="JI8" s="12">
        <v>235950.75</v>
      </c>
      <c r="JJ8" s="12">
        <v>0</v>
      </c>
      <c r="JK8" s="12">
        <v>235950.75</v>
      </c>
      <c r="JL8" s="13"/>
      <c r="JM8" s="107"/>
      <c r="JN8" s="12">
        <v>17033848.350000001</v>
      </c>
      <c r="JO8" s="12">
        <v>0</v>
      </c>
      <c r="JP8" s="12">
        <v>17033848.350000001</v>
      </c>
      <c r="JQ8" s="13"/>
    </row>
    <row r="9" spans="1:277" ht="15.75" hidden="1" customHeight="1">
      <c r="A9" s="10">
        <v>3</v>
      </c>
      <c r="B9" s="11" t="s">
        <v>5</v>
      </c>
      <c r="C9" s="12">
        <v>1</v>
      </c>
      <c r="D9" s="12">
        <v>20000</v>
      </c>
      <c r="E9" s="12">
        <v>0</v>
      </c>
      <c r="F9" s="12">
        <v>20000</v>
      </c>
      <c r="G9" s="13"/>
      <c r="H9" s="12">
        <v>0</v>
      </c>
      <c r="I9" s="12">
        <v>0</v>
      </c>
      <c r="J9" s="12">
        <v>0</v>
      </c>
      <c r="K9" s="12">
        <v>0</v>
      </c>
      <c r="L9" s="13"/>
      <c r="M9" s="12">
        <v>1</v>
      </c>
      <c r="N9" s="12">
        <v>6000</v>
      </c>
      <c r="O9" s="12">
        <v>0</v>
      </c>
      <c r="P9" s="12">
        <v>6000</v>
      </c>
      <c r="Q9" s="13"/>
      <c r="R9" s="12">
        <v>0</v>
      </c>
      <c r="S9" s="12">
        <v>0</v>
      </c>
      <c r="T9" s="12">
        <v>0</v>
      </c>
      <c r="U9" s="12">
        <v>0</v>
      </c>
      <c r="V9" s="13"/>
      <c r="W9" s="12">
        <v>0</v>
      </c>
      <c r="X9" s="12">
        <v>0</v>
      </c>
      <c r="Y9" s="12">
        <v>0</v>
      </c>
      <c r="Z9" s="12">
        <v>0</v>
      </c>
      <c r="AA9" s="13"/>
      <c r="AB9" s="12">
        <v>0</v>
      </c>
      <c r="AC9" s="12">
        <v>0</v>
      </c>
      <c r="AD9" s="12">
        <v>0</v>
      </c>
      <c r="AE9" s="12">
        <v>0</v>
      </c>
      <c r="AF9" s="13"/>
      <c r="AG9" s="12">
        <v>0</v>
      </c>
      <c r="AH9" s="12">
        <v>0</v>
      </c>
      <c r="AI9" s="12">
        <v>0</v>
      </c>
      <c r="AJ9" s="12">
        <v>0</v>
      </c>
      <c r="AK9" s="13"/>
      <c r="AL9" s="12">
        <v>0</v>
      </c>
      <c r="AM9" s="12">
        <v>0</v>
      </c>
      <c r="AN9" s="12">
        <v>0</v>
      </c>
      <c r="AO9" s="12">
        <v>0</v>
      </c>
      <c r="AP9" s="13"/>
      <c r="AQ9" s="12">
        <v>0</v>
      </c>
      <c r="AR9" s="12">
        <v>0</v>
      </c>
      <c r="AS9" s="12">
        <v>0</v>
      </c>
      <c r="AT9" s="12">
        <v>0</v>
      </c>
      <c r="AU9" s="13"/>
      <c r="AV9" s="12">
        <v>0</v>
      </c>
      <c r="AW9" s="12">
        <v>0</v>
      </c>
      <c r="AX9" s="12">
        <v>0</v>
      </c>
      <c r="AY9" s="12">
        <v>0</v>
      </c>
      <c r="AZ9" s="13"/>
      <c r="BA9" s="12">
        <v>0</v>
      </c>
      <c r="BB9" s="12">
        <v>0</v>
      </c>
      <c r="BC9" s="12">
        <v>0</v>
      </c>
      <c r="BD9" s="12">
        <v>0</v>
      </c>
      <c r="BE9" s="13"/>
      <c r="BF9" s="12">
        <v>0</v>
      </c>
      <c r="BG9" s="12">
        <v>0</v>
      </c>
      <c r="BH9" s="12">
        <v>0</v>
      </c>
      <c r="BI9" s="12">
        <v>0</v>
      </c>
      <c r="BJ9" s="13"/>
      <c r="BK9" s="12">
        <v>0</v>
      </c>
      <c r="BL9" s="12">
        <v>0</v>
      </c>
      <c r="BM9" s="12">
        <v>0</v>
      </c>
      <c r="BN9" s="12">
        <v>0</v>
      </c>
      <c r="BO9" s="13"/>
      <c r="BP9" s="12">
        <v>0</v>
      </c>
      <c r="BQ9" s="12">
        <v>0</v>
      </c>
      <c r="BR9" s="12">
        <v>0</v>
      </c>
      <c r="BS9" s="12">
        <v>0</v>
      </c>
      <c r="BT9" s="13"/>
      <c r="BU9" s="12">
        <v>0</v>
      </c>
      <c r="BV9" s="12">
        <v>0</v>
      </c>
      <c r="BW9" s="12">
        <v>0</v>
      </c>
      <c r="BX9" s="12">
        <v>0</v>
      </c>
      <c r="BY9" s="13"/>
      <c r="BZ9" s="12">
        <v>0</v>
      </c>
      <c r="CA9" s="12">
        <v>0</v>
      </c>
      <c r="CB9" s="12">
        <v>0</v>
      </c>
      <c r="CC9" s="12">
        <v>0</v>
      </c>
      <c r="CD9" s="13"/>
      <c r="CE9" s="12">
        <v>0</v>
      </c>
      <c r="CF9" s="12">
        <v>0</v>
      </c>
      <c r="CG9" s="12">
        <v>0</v>
      </c>
      <c r="CH9" s="12">
        <v>0</v>
      </c>
      <c r="CI9" s="13"/>
      <c r="CJ9" s="12">
        <v>0</v>
      </c>
      <c r="CK9" s="12">
        <v>0</v>
      </c>
      <c r="CL9" s="12">
        <v>0</v>
      </c>
      <c r="CM9" s="12">
        <v>0</v>
      </c>
      <c r="CN9" s="13"/>
      <c r="CO9" s="12">
        <v>0</v>
      </c>
      <c r="CP9" s="12">
        <v>0</v>
      </c>
      <c r="CQ9" s="12">
        <v>0</v>
      </c>
      <c r="CR9" s="12">
        <v>0</v>
      </c>
      <c r="CS9" s="13"/>
      <c r="CT9" s="12">
        <v>0</v>
      </c>
      <c r="CU9" s="12">
        <v>0</v>
      </c>
      <c r="CV9" s="12">
        <v>0</v>
      </c>
      <c r="CW9" s="12">
        <v>0</v>
      </c>
      <c r="CX9" s="13"/>
      <c r="CY9" s="12">
        <v>0</v>
      </c>
      <c r="CZ9" s="12">
        <v>0</v>
      </c>
      <c r="DA9" s="12">
        <v>0</v>
      </c>
      <c r="DB9" s="12">
        <v>0</v>
      </c>
      <c r="DC9" s="13"/>
      <c r="DD9" s="12">
        <v>0</v>
      </c>
      <c r="DE9" s="12">
        <v>0</v>
      </c>
      <c r="DF9" s="12">
        <v>0</v>
      </c>
      <c r="DG9" s="12">
        <v>0</v>
      </c>
      <c r="DH9" s="13"/>
      <c r="DI9" s="12">
        <v>0</v>
      </c>
      <c r="DJ9" s="12">
        <v>0</v>
      </c>
      <c r="DK9" s="12">
        <v>0</v>
      </c>
      <c r="DL9" s="12">
        <v>0</v>
      </c>
      <c r="DM9" s="13"/>
      <c r="DN9" s="12">
        <v>0</v>
      </c>
      <c r="DO9" s="12">
        <v>0</v>
      </c>
      <c r="DP9" s="12">
        <v>0</v>
      </c>
      <c r="DQ9" s="12">
        <v>0</v>
      </c>
      <c r="DR9" s="13"/>
      <c r="DS9" s="12">
        <v>0</v>
      </c>
      <c r="DT9" s="12">
        <v>0</v>
      </c>
      <c r="DU9" s="12">
        <v>0</v>
      </c>
      <c r="DV9" s="12">
        <v>0</v>
      </c>
      <c r="DW9" s="13"/>
      <c r="DX9" s="12">
        <v>0</v>
      </c>
      <c r="DY9" s="12">
        <v>0</v>
      </c>
      <c r="DZ9" s="12">
        <v>0</v>
      </c>
      <c r="EA9" s="12">
        <v>0</v>
      </c>
      <c r="EB9" s="13"/>
      <c r="EC9" s="12">
        <v>0</v>
      </c>
      <c r="ED9" s="12">
        <v>0</v>
      </c>
      <c r="EE9" s="12">
        <v>0</v>
      </c>
      <c r="EF9" s="12">
        <v>0</v>
      </c>
      <c r="EG9" s="13"/>
      <c r="EH9" s="12">
        <v>0</v>
      </c>
      <c r="EI9" s="12">
        <v>0</v>
      </c>
      <c r="EJ9" s="12">
        <v>0</v>
      </c>
      <c r="EK9" s="12">
        <v>0</v>
      </c>
      <c r="EL9" s="13"/>
      <c r="EM9" s="12">
        <v>2</v>
      </c>
      <c r="EN9" s="12">
        <v>1391400</v>
      </c>
      <c r="EO9" s="12">
        <v>0</v>
      </c>
      <c r="EP9" s="12">
        <v>1391400</v>
      </c>
      <c r="EQ9" s="13"/>
      <c r="ER9" s="12">
        <v>1</v>
      </c>
      <c r="ES9" s="12">
        <v>396900</v>
      </c>
      <c r="ET9" s="12">
        <v>0</v>
      </c>
      <c r="EU9" s="12">
        <v>396900</v>
      </c>
      <c r="EV9" s="13"/>
      <c r="EW9" s="12">
        <v>2</v>
      </c>
      <c r="EX9" s="12">
        <v>535092</v>
      </c>
      <c r="EY9" s="12">
        <v>0</v>
      </c>
      <c r="EZ9" s="12">
        <v>535092</v>
      </c>
      <c r="FA9" s="13"/>
      <c r="FB9" s="12">
        <v>1</v>
      </c>
      <c r="FC9" s="12">
        <v>470652</v>
      </c>
      <c r="FD9" s="12">
        <v>0</v>
      </c>
      <c r="FE9" s="12">
        <v>470652</v>
      </c>
      <c r="FF9" s="13"/>
      <c r="FG9" s="12">
        <v>1</v>
      </c>
      <c r="FH9" s="12">
        <v>572412</v>
      </c>
      <c r="FI9" s="12">
        <v>0</v>
      </c>
      <c r="FJ9" s="12">
        <v>572412</v>
      </c>
      <c r="FK9" s="13"/>
      <c r="FL9" s="12">
        <v>1</v>
      </c>
      <c r="FM9" s="12">
        <v>193740</v>
      </c>
      <c r="FN9" s="12">
        <v>0</v>
      </c>
      <c r="FO9" s="12">
        <v>193740</v>
      </c>
      <c r="FP9" s="13"/>
      <c r="FQ9" s="12">
        <v>1</v>
      </c>
      <c r="FR9" s="12">
        <v>193740</v>
      </c>
      <c r="FS9" s="12">
        <v>0</v>
      </c>
      <c r="FT9" s="12">
        <v>193740</v>
      </c>
      <c r="FU9" s="13"/>
      <c r="FV9" s="12" t="s">
        <v>1832</v>
      </c>
      <c r="FW9" s="12">
        <v>1055578</v>
      </c>
      <c r="FX9" s="12">
        <v>0</v>
      </c>
      <c r="FY9" s="12">
        <v>1055578</v>
      </c>
      <c r="FZ9" s="13"/>
      <c r="GA9" s="12">
        <v>3</v>
      </c>
      <c r="GB9" s="12">
        <v>1406616</v>
      </c>
      <c r="GC9" s="12">
        <v>0</v>
      </c>
      <c r="GD9" s="12">
        <v>1406616</v>
      </c>
      <c r="GE9" s="13"/>
      <c r="GF9" s="12">
        <v>0</v>
      </c>
      <c r="GG9" s="12">
        <v>0</v>
      </c>
      <c r="GH9" s="12">
        <v>0</v>
      </c>
      <c r="GI9" s="12">
        <v>0</v>
      </c>
      <c r="GJ9" s="13"/>
      <c r="GK9" s="12">
        <v>1</v>
      </c>
      <c r="GL9" s="12">
        <v>198456</v>
      </c>
      <c r="GM9" s="12">
        <v>0</v>
      </c>
      <c r="GN9" s="12">
        <v>198456</v>
      </c>
      <c r="GO9" s="13"/>
      <c r="GP9" s="12">
        <v>0</v>
      </c>
      <c r="GQ9" s="12">
        <v>0</v>
      </c>
      <c r="GR9" s="12">
        <v>0</v>
      </c>
      <c r="GS9" s="12">
        <v>0</v>
      </c>
      <c r="GT9" s="13"/>
      <c r="GU9" s="12">
        <v>0</v>
      </c>
      <c r="GV9" s="12">
        <v>0</v>
      </c>
      <c r="GW9" s="12">
        <v>0</v>
      </c>
      <c r="GX9" s="12">
        <v>0</v>
      </c>
      <c r="GY9" s="13"/>
      <c r="GZ9" s="12">
        <v>3</v>
      </c>
      <c r="HA9" s="12">
        <v>525747.6</v>
      </c>
      <c r="HB9" s="12">
        <v>0</v>
      </c>
      <c r="HC9" s="12">
        <v>525747.6</v>
      </c>
      <c r="HD9" s="13"/>
      <c r="HE9" s="12">
        <v>0</v>
      </c>
      <c r="HF9" s="12">
        <v>0</v>
      </c>
      <c r="HG9" s="12">
        <v>0</v>
      </c>
      <c r="HH9" s="12">
        <v>0</v>
      </c>
      <c r="HI9" s="13"/>
      <c r="HJ9" s="12">
        <v>0</v>
      </c>
      <c r="HK9" s="12">
        <v>0</v>
      </c>
      <c r="HL9" s="12">
        <v>0</v>
      </c>
      <c r="HM9" s="12">
        <v>0</v>
      </c>
      <c r="HN9" s="13"/>
      <c r="HO9" s="12">
        <v>0</v>
      </c>
      <c r="HP9" s="12">
        <v>0</v>
      </c>
      <c r="HQ9" s="12">
        <v>0</v>
      </c>
      <c r="HR9" s="12">
        <v>0</v>
      </c>
      <c r="HS9" s="13"/>
      <c r="HT9" s="12">
        <v>0</v>
      </c>
      <c r="HU9" s="12">
        <v>0</v>
      </c>
      <c r="HV9" s="12">
        <v>0</v>
      </c>
      <c r="HW9" s="12">
        <v>0</v>
      </c>
      <c r="HX9" s="13"/>
      <c r="HY9" s="12">
        <v>1</v>
      </c>
      <c r="HZ9" s="12">
        <v>160440</v>
      </c>
      <c r="IA9" s="12">
        <v>0</v>
      </c>
      <c r="IB9" s="12">
        <v>160440</v>
      </c>
      <c r="IC9" s="13"/>
      <c r="ID9" s="12">
        <v>13</v>
      </c>
      <c r="IE9" s="12">
        <v>6171467.4000000004</v>
      </c>
      <c r="IF9" s="12">
        <v>0</v>
      </c>
      <c r="IG9" s="12">
        <v>6171467.4000000004</v>
      </c>
      <c r="IH9" s="13"/>
      <c r="II9" s="12">
        <v>11</v>
      </c>
      <c r="IJ9" s="12">
        <v>2411640</v>
      </c>
      <c r="IK9" s="12">
        <v>0</v>
      </c>
      <c r="IL9" s="12">
        <v>2411640</v>
      </c>
      <c r="IM9" s="13"/>
      <c r="IN9" s="12">
        <v>11</v>
      </c>
      <c r="IO9" s="12">
        <v>2435532</v>
      </c>
      <c r="IP9" s="12">
        <v>0</v>
      </c>
      <c r="IQ9" s="12">
        <v>2435532</v>
      </c>
      <c r="IR9" s="13"/>
      <c r="IS9" s="12">
        <v>14</v>
      </c>
      <c r="IT9" s="12">
        <v>4200000</v>
      </c>
      <c r="IU9" s="12">
        <v>0</v>
      </c>
      <c r="IV9" s="12">
        <v>4200000</v>
      </c>
      <c r="IW9" s="13"/>
      <c r="IX9" s="12">
        <v>15</v>
      </c>
      <c r="IY9" s="12">
        <v>3908340</v>
      </c>
      <c r="IZ9" s="12">
        <v>0</v>
      </c>
      <c r="JA9" s="12">
        <v>3908340</v>
      </c>
      <c r="JB9" s="13"/>
      <c r="JC9" s="12">
        <v>0</v>
      </c>
      <c r="JD9" s="12">
        <v>0</v>
      </c>
      <c r="JE9" s="12">
        <v>0</v>
      </c>
      <c r="JF9" s="12">
        <v>0</v>
      </c>
      <c r="JG9" s="13"/>
      <c r="JH9" s="12">
        <v>0</v>
      </c>
      <c r="JI9" s="12">
        <v>519091.65</v>
      </c>
      <c r="JJ9" s="12">
        <v>0</v>
      </c>
      <c r="JK9" s="12">
        <v>519091.65</v>
      </c>
      <c r="JL9" s="13"/>
      <c r="JM9" s="107"/>
      <c r="JN9" s="12">
        <v>26772844.649999999</v>
      </c>
      <c r="JO9" s="12">
        <v>0</v>
      </c>
      <c r="JP9" s="12">
        <v>26772844.649999999</v>
      </c>
      <c r="JQ9" s="13"/>
    </row>
    <row r="10" spans="1:277" ht="15.75" hidden="1" customHeight="1">
      <c r="A10" s="10">
        <v>4</v>
      </c>
      <c r="B10" s="11" t="s">
        <v>6</v>
      </c>
      <c r="C10" s="12">
        <v>1</v>
      </c>
      <c r="D10" s="12">
        <v>20000</v>
      </c>
      <c r="E10" s="12">
        <v>0</v>
      </c>
      <c r="F10" s="12">
        <v>20000</v>
      </c>
      <c r="G10" s="13"/>
      <c r="H10" s="12">
        <v>0</v>
      </c>
      <c r="I10" s="12">
        <v>0</v>
      </c>
      <c r="J10" s="12">
        <v>0</v>
      </c>
      <c r="K10" s="12">
        <v>0</v>
      </c>
      <c r="L10" s="13"/>
      <c r="M10" s="12">
        <v>1</v>
      </c>
      <c r="N10" s="12">
        <v>6000</v>
      </c>
      <c r="O10" s="12">
        <v>0</v>
      </c>
      <c r="P10" s="12">
        <v>6000</v>
      </c>
      <c r="Q10" s="13"/>
      <c r="R10" s="12">
        <v>0</v>
      </c>
      <c r="S10" s="12">
        <v>0</v>
      </c>
      <c r="T10" s="12">
        <v>0</v>
      </c>
      <c r="U10" s="12">
        <v>0</v>
      </c>
      <c r="V10" s="13"/>
      <c r="W10" s="12">
        <v>0</v>
      </c>
      <c r="X10" s="12">
        <v>0</v>
      </c>
      <c r="Y10" s="12">
        <v>0</v>
      </c>
      <c r="Z10" s="12">
        <v>0</v>
      </c>
      <c r="AA10" s="13"/>
      <c r="AB10" s="12">
        <v>0</v>
      </c>
      <c r="AC10" s="12">
        <v>0</v>
      </c>
      <c r="AD10" s="12">
        <v>0</v>
      </c>
      <c r="AE10" s="12">
        <v>0</v>
      </c>
      <c r="AF10" s="13"/>
      <c r="AG10" s="12">
        <v>0</v>
      </c>
      <c r="AH10" s="12">
        <v>0</v>
      </c>
      <c r="AI10" s="12">
        <v>0</v>
      </c>
      <c r="AJ10" s="12">
        <v>0</v>
      </c>
      <c r="AK10" s="13"/>
      <c r="AL10" s="12">
        <v>0</v>
      </c>
      <c r="AM10" s="12">
        <v>0</v>
      </c>
      <c r="AN10" s="12">
        <v>0</v>
      </c>
      <c r="AO10" s="12">
        <v>0</v>
      </c>
      <c r="AP10" s="13"/>
      <c r="AQ10" s="12">
        <v>0</v>
      </c>
      <c r="AR10" s="12">
        <v>0</v>
      </c>
      <c r="AS10" s="12">
        <v>0</v>
      </c>
      <c r="AT10" s="12">
        <v>0</v>
      </c>
      <c r="AU10" s="13"/>
      <c r="AV10" s="12">
        <v>0</v>
      </c>
      <c r="AW10" s="12">
        <v>0</v>
      </c>
      <c r="AX10" s="12">
        <v>0</v>
      </c>
      <c r="AY10" s="12">
        <v>0</v>
      </c>
      <c r="AZ10" s="13"/>
      <c r="BA10" s="12">
        <v>0</v>
      </c>
      <c r="BB10" s="12">
        <v>0</v>
      </c>
      <c r="BC10" s="12">
        <v>0</v>
      </c>
      <c r="BD10" s="12">
        <v>0</v>
      </c>
      <c r="BE10" s="13"/>
      <c r="BF10" s="12">
        <v>0</v>
      </c>
      <c r="BG10" s="12">
        <v>0</v>
      </c>
      <c r="BH10" s="12">
        <v>0</v>
      </c>
      <c r="BI10" s="12">
        <v>0</v>
      </c>
      <c r="BJ10" s="13"/>
      <c r="BK10" s="12">
        <v>0</v>
      </c>
      <c r="BL10" s="12">
        <v>0</v>
      </c>
      <c r="BM10" s="12">
        <v>0</v>
      </c>
      <c r="BN10" s="12">
        <v>0</v>
      </c>
      <c r="BO10" s="13"/>
      <c r="BP10" s="12">
        <v>0</v>
      </c>
      <c r="BQ10" s="12">
        <v>0</v>
      </c>
      <c r="BR10" s="12">
        <v>0</v>
      </c>
      <c r="BS10" s="12">
        <v>0</v>
      </c>
      <c r="BT10" s="13"/>
      <c r="BU10" s="12">
        <v>0</v>
      </c>
      <c r="BV10" s="12">
        <v>0</v>
      </c>
      <c r="BW10" s="12">
        <v>0</v>
      </c>
      <c r="BX10" s="12">
        <v>0</v>
      </c>
      <c r="BY10" s="13"/>
      <c r="BZ10" s="12">
        <v>0</v>
      </c>
      <c r="CA10" s="12">
        <v>0</v>
      </c>
      <c r="CB10" s="12">
        <v>0</v>
      </c>
      <c r="CC10" s="12">
        <v>0</v>
      </c>
      <c r="CD10" s="13"/>
      <c r="CE10" s="12">
        <v>0</v>
      </c>
      <c r="CF10" s="12">
        <v>0</v>
      </c>
      <c r="CG10" s="12">
        <v>0</v>
      </c>
      <c r="CH10" s="12">
        <v>0</v>
      </c>
      <c r="CI10" s="13"/>
      <c r="CJ10" s="12">
        <v>0</v>
      </c>
      <c r="CK10" s="12">
        <v>0</v>
      </c>
      <c r="CL10" s="12">
        <v>0</v>
      </c>
      <c r="CM10" s="12">
        <v>0</v>
      </c>
      <c r="CN10" s="13"/>
      <c r="CO10" s="12">
        <v>0</v>
      </c>
      <c r="CP10" s="12">
        <v>0</v>
      </c>
      <c r="CQ10" s="12">
        <v>0</v>
      </c>
      <c r="CR10" s="12">
        <v>0</v>
      </c>
      <c r="CS10" s="13"/>
      <c r="CT10" s="12">
        <v>0</v>
      </c>
      <c r="CU10" s="12">
        <v>0</v>
      </c>
      <c r="CV10" s="12">
        <v>0</v>
      </c>
      <c r="CW10" s="12">
        <v>0</v>
      </c>
      <c r="CX10" s="13"/>
      <c r="CY10" s="12">
        <v>0</v>
      </c>
      <c r="CZ10" s="12">
        <v>0</v>
      </c>
      <c r="DA10" s="12">
        <v>0</v>
      </c>
      <c r="DB10" s="12">
        <v>0</v>
      </c>
      <c r="DC10" s="13"/>
      <c r="DD10" s="12">
        <v>0</v>
      </c>
      <c r="DE10" s="12">
        <v>0</v>
      </c>
      <c r="DF10" s="12">
        <v>0</v>
      </c>
      <c r="DG10" s="12">
        <v>0</v>
      </c>
      <c r="DH10" s="13"/>
      <c r="DI10" s="12">
        <v>0</v>
      </c>
      <c r="DJ10" s="12">
        <v>0</v>
      </c>
      <c r="DK10" s="12">
        <v>0</v>
      </c>
      <c r="DL10" s="12">
        <v>0</v>
      </c>
      <c r="DM10" s="13"/>
      <c r="DN10" s="12">
        <v>0</v>
      </c>
      <c r="DO10" s="12">
        <v>0</v>
      </c>
      <c r="DP10" s="12">
        <v>0</v>
      </c>
      <c r="DQ10" s="12">
        <v>0</v>
      </c>
      <c r="DR10" s="13"/>
      <c r="DS10" s="12">
        <v>0</v>
      </c>
      <c r="DT10" s="12">
        <v>0</v>
      </c>
      <c r="DU10" s="12">
        <v>0</v>
      </c>
      <c r="DV10" s="12">
        <v>0</v>
      </c>
      <c r="DW10" s="13"/>
      <c r="DX10" s="12">
        <v>0</v>
      </c>
      <c r="DY10" s="12">
        <v>0</v>
      </c>
      <c r="DZ10" s="12">
        <v>0</v>
      </c>
      <c r="EA10" s="12">
        <v>0</v>
      </c>
      <c r="EB10" s="13"/>
      <c r="EC10" s="12">
        <v>0</v>
      </c>
      <c r="ED10" s="12">
        <v>0</v>
      </c>
      <c r="EE10" s="12">
        <v>0</v>
      </c>
      <c r="EF10" s="12">
        <v>0</v>
      </c>
      <c r="EG10" s="13"/>
      <c r="EH10" s="12">
        <v>0</v>
      </c>
      <c r="EI10" s="12">
        <v>0</v>
      </c>
      <c r="EJ10" s="12">
        <v>0</v>
      </c>
      <c r="EK10" s="12">
        <v>0</v>
      </c>
      <c r="EL10" s="13"/>
      <c r="EM10" s="12">
        <v>2</v>
      </c>
      <c r="EN10" s="12">
        <v>1391400</v>
      </c>
      <c r="EO10" s="12">
        <v>0</v>
      </c>
      <c r="EP10" s="12">
        <v>1391400</v>
      </c>
      <c r="EQ10" s="13"/>
      <c r="ER10" s="12">
        <v>1</v>
      </c>
      <c r="ES10" s="12">
        <v>396900</v>
      </c>
      <c r="ET10" s="12">
        <v>0</v>
      </c>
      <c r="EU10" s="12">
        <v>396900</v>
      </c>
      <c r="EV10" s="13"/>
      <c r="EW10" s="12">
        <v>2</v>
      </c>
      <c r="EX10" s="12">
        <v>535092</v>
      </c>
      <c r="EY10" s="12">
        <v>0</v>
      </c>
      <c r="EZ10" s="12">
        <v>535092</v>
      </c>
      <c r="FA10" s="13"/>
      <c r="FB10" s="12">
        <v>1</v>
      </c>
      <c r="FC10" s="12">
        <v>470652</v>
      </c>
      <c r="FD10" s="12">
        <v>0</v>
      </c>
      <c r="FE10" s="12">
        <v>470652</v>
      </c>
      <c r="FF10" s="13"/>
      <c r="FG10" s="12">
        <v>1</v>
      </c>
      <c r="FH10" s="12">
        <v>572412</v>
      </c>
      <c r="FI10" s="12">
        <v>0</v>
      </c>
      <c r="FJ10" s="12">
        <v>572412</v>
      </c>
      <c r="FK10" s="13"/>
      <c r="FL10" s="12">
        <v>1</v>
      </c>
      <c r="FM10" s="12">
        <v>193740</v>
      </c>
      <c r="FN10" s="12">
        <v>0</v>
      </c>
      <c r="FO10" s="12">
        <v>193740</v>
      </c>
      <c r="FP10" s="13"/>
      <c r="FQ10" s="12">
        <v>1</v>
      </c>
      <c r="FR10" s="12">
        <v>193740</v>
      </c>
      <c r="FS10" s="12">
        <v>0</v>
      </c>
      <c r="FT10" s="12">
        <v>193740</v>
      </c>
      <c r="FU10" s="13"/>
      <c r="FV10" s="12" t="s">
        <v>1832</v>
      </c>
      <c r="FW10" s="12">
        <v>1055578</v>
      </c>
      <c r="FX10" s="12">
        <v>0</v>
      </c>
      <c r="FY10" s="12">
        <v>1055578</v>
      </c>
      <c r="FZ10" s="13"/>
      <c r="GA10" s="12">
        <v>3</v>
      </c>
      <c r="GB10" s="12">
        <v>1406616</v>
      </c>
      <c r="GC10" s="12">
        <v>0</v>
      </c>
      <c r="GD10" s="12">
        <v>1406616</v>
      </c>
      <c r="GE10" s="13"/>
      <c r="GF10" s="12">
        <v>0</v>
      </c>
      <c r="GG10" s="12">
        <v>0</v>
      </c>
      <c r="GH10" s="12">
        <v>0</v>
      </c>
      <c r="GI10" s="12">
        <v>0</v>
      </c>
      <c r="GJ10" s="13"/>
      <c r="GK10" s="12">
        <v>1</v>
      </c>
      <c r="GL10" s="12">
        <v>198456</v>
      </c>
      <c r="GM10" s="12">
        <v>0</v>
      </c>
      <c r="GN10" s="12">
        <v>198456</v>
      </c>
      <c r="GO10" s="13"/>
      <c r="GP10" s="12">
        <v>0</v>
      </c>
      <c r="GQ10" s="12">
        <v>0</v>
      </c>
      <c r="GR10" s="12">
        <v>0</v>
      </c>
      <c r="GS10" s="12">
        <v>0</v>
      </c>
      <c r="GT10" s="13"/>
      <c r="GU10" s="12">
        <v>1</v>
      </c>
      <c r="GV10" s="12">
        <v>217512</v>
      </c>
      <c r="GW10" s="12">
        <v>0</v>
      </c>
      <c r="GX10" s="12">
        <v>217512</v>
      </c>
      <c r="GY10" s="13"/>
      <c r="GZ10" s="12">
        <v>3</v>
      </c>
      <c r="HA10" s="12">
        <v>525747.6</v>
      </c>
      <c r="HB10" s="12">
        <v>0</v>
      </c>
      <c r="HC10" s="12">
        <v>525747.6</v>
      </c>
      <c r="HD10" s="13"/>
      <c r="HE10" s="12">
        <v>0</v>
      </c>
      <c r="HF10" s="12">
        <v>0</v>
      </c>
      <c r="HG10" s="12">
        <v>0</v>
      </c>
      <c r="HH10" s="12">
        <v>0</v>
      </c>
      <c r="HI10" s="13"/>
      <c r="HJ10" s="12">
        <v>0</v>
      </c>
      <c r="HK10" s="12">
        <v>0</v>
      </c>
      <c r="HL10" s="12">
        <v>0</v>
      </c>
      <c r="HM10" s="12">
        <v>0</v>
      </c>
      <c r="HN10" s="13"/>
      <c r="HO10" s="12">
        <v>1</v>
      </c>
      <c r="HP10" s="12">
        <v>481344</v>
      </c>
      <c r="HQ10" s="12">
        <v>0</v>
      </c>
      <c r="HR10" s="12">
        <v>481344</v>
      </c>
      <c r="HS10" s="13"/>
      <c r="HT10" s="12">
        <v>0</v>
      </c>
      <c r="HU10" s="12">
        <v>0</v>
      </c>
      <c r="HV10" s="12">
        <v>0</v>
      </c>
      <c r="HW10" s="12">
        <v>0</v>
      </c>
      <c r="HX10" s="13"/>
      <c r="HY10" s="12">
        <v>1</v>
      </c>
      <c r="HZ10" s="12">
        <v>160440</v>
      </c>
      <c r="IA10" s="12">
        <v>0</v>
      </c>
      <c r="IB10" s="12">
        <v>160440</v>
      </c>
      <c r="IC10" s="13"/>
      <c r="ID10" s="12">
        <v>13</v>
      </c>
      <c r="IE10" s="12">
        <v>6171467.4000000004</v>
      </c>
      <c r="IF10" s="12">
        <v>0</v>
      </c>
      <c r="IG10" s="12">
        <v>6171467.4000000004</v>
      </c>
      <c r="IH10" s="13"/>
      <c r="II10" s="12">
        <v>8</v>
      </c>
      <c r="IJ10" s="12">
        <v>1753920</v>
      </c>
      <c r="IK10" s="12">
        <v>0</v>
      </c>
      <c r="IL10" s="12">
        <v>1753920</v>
      </c>
      <c r="IM10" s="13"/>
      <c r="IN10" s="12">
        <v>11</v>
      </c>
      <c r="IO10" s="12">
        <v>2435532</v>
      </c>
      <c r="IP10" s="12">
        <v>0</v>
      </c>
      <c r="IQ10" s="12">
        <v>2435532</v>
      </c>
      <c r="IR10" s="13"/>
      <c r="IS10" s="12">
        <v>13</v>
      </c>
      <c r="IT10" s="12">
        <v>3900000</v>
      </c>
      <c r="IU10" s="12">
        <v>0</v>
      </c>
      <c r="IV10" s="12">
        <v>3900000</v>
      </c>
      <c r="IW10" s="13"/>
      <c r="IX10" s="12">
        <v>18</v>
      </c>
      <c r="IY10" s="12">
        <v>4638024</v>
      </c>
      <c r="IZ10" s="12">
        <v>0</v>
      </c>
      <c r="JA10" s="12">
        <v>4638024</v>
      </c>
      <c r="JB10" s="13"/>
      <c r="JC10" s="12">
        <v>0</v>
      </c>
      <c r="JD10" s="12">
        <v>0</v>
      </c>
      <c r="JE10" s="12">
        <v>0</v>
      </c>
      <c r="JF10" s="12">
        <v>0</v>
      </c>
      <c r="JG10" s="13"/>
      <c r="JH10" s="12">
        <v>0</v>
      </c>
      <c r="JI10" s="12">
        <v>519091.65</v>
      </c>
      <c r="JJ10" s="12">
        <v>0</v>
      </c>
      <c r="JK10" s="12">
        <v>519091.65</v>
      </c>
      <c r="JL10" s="13"/>
      <c r="JM10" s="107"/>
      <c r="JN10" s="12">
        <v>27243664.649999999</v>
      </c>
      <c r="JO10" s="12">
        <v>0</v>
      </c>
      <c r="JP10" s="12">
        <v>27243664.649999999</v>
      </c>
      <c r="JQ10" s="13"/>
    </row>
    <row r="11" spans="1:277" ht="15.75" hidden="1" customHeight="1">
      <c r="A11" s="10">
        <v>5</v>
      </c>
      <c r="B11" s="11" t="s">
        <v>7</v>
      </c>
      <c r="C11" s="12">
        <v>1</v>
      </c>
      <c r="D11" s="12">
        <v>20000</v>
      </c>
      <c r="E11" s="12">
        <v>0</v>
      </c>
      <c r="F11" s="12">
        <v>20000</v>
      </c>
      <c r="G11" s="13"/>
      <c r="H11" s="12">
        <v>0</v>
      </c>
      <c r="I11" s="12">
        <v>0</v>
      </c>
      <c r="J11" s="12">
        <v>0</v>
      </c>
      <c r="K11" s="12">
        <v>0</v>
      </c>
      <c r="L11" s="13"/>
      <c r="M11" s="12">
        <v>1</v>
      </c>
      <c r="N11" s="12">
        <v>6000</v>
      </c>
      <c r="O11" s="12">
        <v>0</v>
      </c>
      <c r="P11" s="12">
        <v>6000</v>
      </c>
      <c r="Q11" s="13"/>
      <c r="R11" s="12">
        <v>0</v>
      </c>
      <c r="S11" s="12">
        <v>0</v>
      </c>
      <c r="T11" s="12">
        <v>0</v>
      </c>
      <c r="U11" s="12">
        <v>0</v>
      </c>
      <c r="V11" s="13"/>
      <c r="W11" s="12">
        <v>0</v>
      </c>
      <c r="X11" s="12">
        <v>0</v>
      </c>
      <c r="Y11" s="12">
        <v>0</v>
      </c>
      <c r="Z11" s="12">
        <v>0</v>
      </c>
      <c r="AA11" s="13"/>
      <c r="AB11" s="12">
        <v>0</v>
      </c>
      <c r="AC11" s="12">
        <v>0</v>
      </c>
      <c r="AD11" s="12">
        <v>0</v>
      </c>
      <c r="AE11" s="12">
        <v>0</v>
      </c>
      <c r="AF11" s="13"/>
      <c r="AG11" s="12">
        <v>0</v>
      </c>
      <c r="AH11" s="12">
        <v>0</v>
      </c>
      <c r="AI11" s="12">
        <v>0</v>
      </c>
      <c r="AJ11" s="12">
        <v>0</v>
      </c>
      <c r="AK11" s="13"/>
      <c r="AL11" s="12">
        <v>0</v>
      </c>
      <c r="AM11" s="12">
        <v>0</v>
      </c>
      <c r="AN11" s="12">
        <v>0</v>
      </c>
      <c r="AO11" s="12">
        <v>0</v>
      </c>
      <c r="AP11" s="13"/>
      <c r="AQ11" s="12">
        <v>0</v>
      </c>
      <c r="AR11" s="12">
        <v>0</v>
      </c>
      <c r="AS11" s="12">
        <v>0</v>
      </c>
      <c r="AT11" s="12">
        <v>0</v>
      </c>
      <c r="AU11" s="13"/>
      <c r="AV11" s="12">
        <v>0</v>
      </c>
      <c r="AW11" s="12">
        <v>0</v>
      </c>
      <c r="AX11" s="12">
        <v>0</v>
      </c>
      <c r="AY11" s="12">
        <v>0</v>
      </c>
      <c r="AZ11" s="13"/>
      <c r="BA11" s="12">
        <v>0</v>
      </c>
      <c r="BB11" s="12">
        <v>0</v>
      </c>
      <c r="BC11" s="12">
        <v>0</v>
      </c>
      <c r="BD11" s="12">
        <v>0</v>
      </c>
      <c r="BE11" s="13"/>
      <c r="BF11" s="12">
        <v>0</v>
      </c>
      <c r="BG11" s="12">
        <v>0</v>
      </c>
      <c r="BH11" s="12">
        <v>0</v>
      </c>
      <c r="BI11" s="12">
        <v>0</v>
      </c>
      <c r="BJ11" s="13"/>
      <c r="BK11" s="12">
        <v>0</v>
      </c>
      <c r="BL11" s="12">
        <v>0</v>
      </c>
      <c r="BM11" s="12">
        <v>0</v>
      </c>
      <c r="BN11" s="12">
        <v>0</v>
      </c>
      <c r="BO11" s="13"/>
      <c r="BP11" s="12">
        <v>0</v>
      </c>
      <c r="BQ11" s="12">
        <v>0</v>
      </c>
      <c r="BR11" s="12">
        <v>0</v>
      </c>
      <c r="BS11" s="12">
        <v>0</v>
      </c>
      <c r="BT11" s="13"/>
      <c r="BU11" s="12">
        <v>0</v>
      </c>
      <c r="BV11" s="12">
        <v>0</v>
      </c>
      <c r="BW11" s="12">
        <v>0</v>
      </c>
      <c r="BX11" s="12">
        <v>0</v>
      </c>
      <c r="BY11" s="13"/>
      <c r="BZ11" s="12">
        <v>0</v>
      </c>
      <c r="CA11" s="12">
        <v>0</v>
      </c>
      <c r="CB11" s="12">
        <v>0</v>
      </c>
      <c r="CC11" s="12">
        <v>0</v>
      </c>
      <c r="CD11" s="13"/>
      <c r="CE11" s="12">
        <v>0</v>
      </c>
      <c r="CF11" s="12">
        <v>0</v>
      </c>
      <c r="CG11" s="12">
        <v>0</v>
      </c>
      <c r="CH11" s="12">
        <v>0</v>
      </c>
      <c r="CI11" s="13"/>
      <c r="CJ11" s="12">
        <v>0</v>
      </c>
      <c r="CK11" s="12">
        <v>0</v>
      </c>
      <c r="CL11" s="12">
        <v>0</v>
      </c>
      <c r="CM11" s="12">
        <v>0</v>
      </c>
      <c r="CN11" s="13"/>
      <c r="CO11" s="12">
        <v>0</v>
      </c>
      <c r="CP11" s="12">
        <v>0</v>
      </c>
      <c r="CQ11" s="12">
        <v>0</v>
      </c>
      <c r="CR11" s="12">
        <v>0</v>
      </c>
      <c r="CS11" s="13"/>
      <c r="CT11" s="12">
        <v>0</v>
      </c>
      <c r="CU11" s="12">
        <v>0</v>
      </c>
      <c r="CV11" s="12">
        <v>0</v>
      </c>
      <c r="CW11" s="12">
        <v>0</v>
      </c>
      <c r="CX11" s="13"/>
      <c r="CY11" s="12">
        <v>0</v>
      </c>
      <c r="CZ11" s="12">
        <v>0</v>
      </c>
      <c r="DA11" s="12">
        <v>0</v>
      </c>
      <c r="DB11" s="12">
        <v>0</v>
      </c>
      <c r="DC11" s="13"/>
      <c r="DD11" s="12">
        <v>0</v>
      </c>
      <c r="DE11" s="12">
        <v>0</v>
      </c>
      <c r="DF11" s="12">
        <v>0</v>
      </c>
      <c r="DG11" s="12">
        <v>0</v>
      </c>
      <c r="DH11" s="13"/>
      <c r="DI11" s="12">
        <v>0</v>
      </c>
      <c r="DJ11" s="12">
        <v>0</v>
      </c>
      <c r="DK11" s="12">
        <v>0</v>
      </c>
      <c r="DL11" s="12">
        <v>0</v>
      </c>
      <c r="DM11" s="13"/>
      <c r="DN11" s="12">
        <v>0</v>
      </c>
      <c r="DO11" s="12">
        <v>0</v>
      </c>
      <c r="DP11" s="12">
        <v>0</v>
      </c>
      <c r="DQ11" s="12">
        <v>0</v>
      </c>
      <c r="DR11" s="13"/>
      <c r="DS11" s="12">
        <v>0</v>
      </c>
      <c r="DT11" s="12">
        <v>0</v>
      </c>
      <c r="DU11" s="12">
        <v>0</v>
      </c>
      <c r="DV11" s="12">
        <v>0</v>
      </c>
      <c r="DW11" s="13"/>
      <c r="DX11" s="12">
        <v>0</v>
      </c>
      <c r="DY11" s="12">
        <v>0</v>
      </c>
      <c r="DZ11" s="12">
        <v>0</v>
      </c>
      <c r="EA11" s="12">
        <v>0</v>
      </c>
      <c r="EB11" s="13"/>
      <c r="EC11" s="12">
        <v>0</v>
      </c>
      <c r="ED11" s="12">
        <v>0</v>
      </c>
      <c r="EE11" s="12">
        <v>0</v>
      </c>
      <c r="EF11" s="12">
        <v>0</v>
      </c>
      <c r="EG11" s="13"/>
      <c r="EH11" s="12">
        <v>0</v>
      </c>
      <c r="EI11" s="12">
        <v>0</v>
      </c>
      <c r="EJ11" s="12">
        <v>0</v>
      </c>
      <c r="EK11" s="12">
        <v>0</v>
      </c>
      <c r="EL11" s="13"/>
      <c r="EM11" s="12">
        <v>2</v>
      </c>
      <c r="EN11" s="12">
        <v>1391400</v>
      </c>
      <c r="EO11" s="12">
        <v>0</v>
      </c>
      <c r="EP11" s="12">
        <v>1391400</v>
      </c>
      <c r="EQ11" s="13"/>
      <c r="ER11" s="12">
        <v>1</v>
      </c>
      <c r="ES11" s="12">
        <v>396900</v>
      </c>
      <c r="ET11" s="12">
        <v>0</v>
      </c>
      <c r="EU11" s="12">
        <v>396900</v>
      </c>
      <c r="EV11" s="13"/>
      <c r="EW11" s="12">
        <v>2</v>
      </c>
      <c r="EX11" s="12">
        <v>535092</v>
      </c>
      <c r="EY11" s="12">
        <v>0</v>
      </c>
      <c r="EZ11" s="12">
        <v>535092</v>
      </c>
      <c r="FA11" s="13"/>
      <c r="FB11" s="12">
        <v>1</v>
      </c>
      <c r="FC11" s="12">
        <v>470652</v>
      </c>
      <c r="FD11" s="12">
        <v>0</v>
      </c>
      <c r="FE11" s="12">
        <v>470652</v>
      </c>
      <c r="FF11" s="13"/>
      <c r="FG11" s="12">
        <v>1</v>
      </c>
      <c r="FH11" s="12">
        <v>572412</v>
      </c>
      <c r="FI11" s="12">
        <v>0</v>
      </c>
      <c r="FJ11" s="12">
        <v>572412</v>
      </c>
      <c r="FK11" s="13"/>
      <c r="FL11" s="12">
        <v>1</v>
      </c>
      <c r="FM11" s="12">
        <v>193740</v>
      </c>
      <c r="FN11" s="12">
        <v>0</v>
      </c>
      <c r="FO11" s="12">
        <v>193740</v>
      </c>
      <c r="FP11" s="13"/>
      <c r="FQ11" s="12">
        <v>1</v>
      </c>
      <c r="FR11" s="12">
        <v>193740</v>
      </c>
      <c r="FS11" s="12">
        <v>0</v>
      </c>
      <c r="FT11" s="12">
        <v>193740</v>
      </c>
      <c r="FU11" s="13"/>
      <c r="FV11" s="12" t="s">
        <v>1832</v>
      </c>
      <c r="FW11" s="12">
        <v>1055578</v>
      </c>
      <c r="FX11" s="12">
        <v>0</v>
      </c>
      <c r="FY11" s="12">
        <v>1055578</v>
      </c>
      <c r="FZ11" s="13"/>
      <c r="GA11" s="12">
        <v>3</v>
      </c>
      <c r="GB11" s="12">
        <v>1406616</v>
      </c>
      <c r="GC11" s="12">
        <v>0</v>
      </c>
      <c r="GD11" s="12">
        <v>1406616</v>
      </c>
      <c r="GE11" s="13"/>
      <c r="GF11" s="12">
        <v>0</v>
      </c>
      <c r="GG11" s="12">
        <v>0</v>
      </c>
      <c r="GH11" s="12">
        <v>0</v>
      </c>
      <c r="GI11" s="12">
        <v>0</v>
      </c>
      <c r="GJ11" s="13"/>
      <c r="GK11" s="12">
        <v>1</v>
      </c>
      <c r="GL11" s="12">
        <v>310968</v>
      </c>
      <c r="GM11" s="12">
        <v>0</v>
      </c>
      <c r="GN11" s="12">
        <v>310968</v>
      </c>
      <c r="GO11" s="13"/>
      <c r="GP11" s="12">
        <v>0</v>
      </c>
      <c r="GQ11" s="12">
        <v>0</v>
      </c>
      <c r="GR11" s="12">
        <v>0</v>
      </c>
      <c r="GS11" s="12">
        <v>0</v>
      </c>
      <c r="GT11" s="13"/>
      <c r="GU11" s="12">
        <v>1</v>
      </c>
      <c r="GV11" s="12">
        <v>217512</v>
      </c>
      <c r="GW11" s="12">
        <v>0</v>
      </c>
      <c r="GX11" s="12">
        <v>217512</v>
      </c>
      <c r="GY11" s="13"/>
      <c r="GZ11" s="12">
        <v>3</v>
      </c>
      <c r="HA11" s="12">
        <v>525747.6</v>
      </c>
      <c r="HB11" s="12">
        <v>0</v>
      </c>
      <c r="HC11" s="12">
        <v>525747.6</v>
      </c>
      <c r="HD11" s="13"/>
      <c r="HE11" s="12">
        <v>0</v>
      </c>
      <c r="HF11" s="12">
        <v>0</v>
      </c>
      <c r="HG11" s="12">
        <v>0</v>
      </c>
      <c r="HH11" s="12">
        <v>0</v>
      </c>
      <c r="HI11" s="13"/>
      <c r="HJ11" s="12">
        <v>0</v>
      </c>
      <c r="HK11" s="12">
        <v>0</v>
      </c>
      <c r="HL11" s="12">
        <v>0</v>
      </c>
      <c r="HM11" s="12">
        <v>0</v>
      </c>
      <c r="HN11" s="13"/>
      <c r="HO11" s="12">
        <v>0</v>
      </c>
      <c r="HP11" s="12">
        <v>0</v>
      </c>
      <c r="HQ11" s="12">
        <v>0</v>
      </c>
      <c r="HR11" s="12">
        <v>0</v>
      </c>
      <c r="HS11" s="13"/>
      <c r="HT11" s="12">
        <v>0</v>
      </c>
      <c r="HU11" s="12">
        <v>0</v>
      </c>
      <c r="HV11" s="12">
        <v>0</v>
      </c>
      <c r="HW11" s="12">
        <v>0</v>
      </c>
      <c r="HX11" s="13"/>
      <c r="HY11" s="12">
        <v>1</v>
      </c>
      <c r="HZ11" s="12">
        <v>160440</v>
      </c>
      <c r="IA11" s="12">
        <v>0</v>
      </c>
      <c r="IB11" s="12">
        <v>160440</v>
      </c>
      <c r="IC11" s="13"/>
      <c r="ID11" s="12">
        <v>19</v>
      </c>
      <c r="IE11" s="12">
        <v>8887876.1999999993</v>
      </c>
      <c r="IF11" s="12">
        <v>0</v>
      </c>
      <c r="IG11" s="12">
        <v>8887876.1999999993</v>
      </c>
      <c r="IH11" s="13"/>
      <c r="II11" s="12">
        <v>17</v>
      </c>
      <c r="IJ11" s="12">
        <v>3727080</v>
      </c>
      <c r="IK11" s="12">
        <v>0</v>
      </c>
      <c r="IL11" s="12">
        <v>3727080</v>
      </c>
      <c r="IM11" s="13"/>
      <c r="IN11" s="12">
        <v>18</v>
      </c>
      <c r="IO11" s="12">
        <v>3985416</v>
      </c>
      <c r="IP11" s="12">
        <v>0</v>
      </c>
      <c r="IQ11" s="12">
        <v>3985416</v>
      </c>
      <c r="IR11" s="13"/>
      <c r="IS11" s="12">
        <v>21</v>
      </c>
      <c r="IT11" s="12">
        <v>6300000</v>
      </c>
      <c r="IU11" s="12">
        <v>0</v>
      </c>
      <c r="IV11" s="12">
        <v>6300000</v>
      </c>
      <c r="IW11" s="13"/>
      <c r="IX11" s="12">
        <v>30</v>
      </c>
      <c r="IY11" s="12">
        <v>7712712</v>
      </c>
      <c r="IZ11" s="12">
        <v>0</v>
      </c>
      <c r="JA11" s="12">
        <v>7712712</v>
      </c>
      <c r="JB11" s="13"/>
      <c r="JC11" s="12">
        <v>0</v>
      </c>
      <c r="JD11" s="12">
        <v>0</v>
      </c>
      <c r="JE11" s="12">
        <v>0</v>
      </c>
      <c r="JF11" s="12">
        <v>0</v>
      </c>
      <c r="JG11" s="13"/>
      <c r="JH11" s="12">
        <v>0</v>
      </c>
      <c r="JI11" s="12">
        <v>849422.7</v>
      </c>
      <c r="JJ11" s="12">
        <v>0</v>
      </c>
      <c r="JK11" s="12">
        <v>849422.7</v>
      </c>
      <c r="JL11" s="13"/>
      <c r="JM11" s="107"/>
      <c r="JN11" s="12">
        <v>38919304.5</v>
      </c>
      <c r="JO11" s="12">
        <v>0</v>
      </c>
      <c r="JP11" s="12">
        <v>38919304.5</v>
      </c>
      <c r="JQ11" s="13"/>
    </row>
    <row r="12" spans="1:277" ht="15.75" hidden="1" customHeight="1">
      <c r="A12" s="10">
        <v>6</v>
      </c>
      <c r="B12" s="11" t="s">
        <v>8</v>
      </c>
      <c r="C12" s="12">
        <v>1</v>
      </c>
      <c r="D12" s="12">
        <v>20000</v>
      </c>
      <c r="E12" s="12">
        <v>0</v>
      </c>
      <c r="F12" s="12">
        <v>20000</v>
      </c>
      <c r="G12" s="13"/>
      <c r="H12" s="12">
        <v>0</v>
      </c>
      <c r="I12" s="12">
        <v>0</v>
      </c>
      <c r="J12" s="12">
        <v>0</v>
      </c>
      <c r="K12" s="12">
        <v>0</v>
      </c>
      <c r="L12" s="13"/>
      <c r="M12" s="12">
        <v>1</v>
      </c>
      <c r="N12" s="12">
        <v>6000</v>
      </c>
      <c r="O12" s="12">
        <v>0</v>
      </c>
      <c r="P12" s="12">
        <v>6000</v>
      </c>
      <c r="Q12" s="13"/>
      <c r="R12" s="12">
        <v>0</v>
      </c>
      <c r="S12" s="12">
        <v>0</v>
      </c>
      <c r="T12" s="12">
        <v>0</v>
      </c>
      <c r="U12" s="12">
        <v>0</v>
      </c>
      <c r="V12" s="13"/>
      <c r="W12" s="12">
        <v>0</v>
      </c>
      <c r="X12" s="12">
        <v>0</v>
      </c>
      <c r="Y12" s="12">
        <v>0</v>
      </c>
      <c r="Z12" s="12">
        <v>0</v>
      </c>
      <c r="AA12" s="13"/>
      <c r="AB12" s="12">
        <v>0</v>
      </c>
      <c r="AC12" s="12">
        <v>0</v>
      </c>
      <c r="AD12" s="12">
        <v>0</v>
      </c>
      <c r="AE12" s="12">
        <v>0</v>
      </c>
      <c r="AF12" s="13"/>
      <c r="AG12" s="12">
        <v>0</v>
      </c>
      <c r="AH12" s="12">
        <v>0</v>
      </c>
      <c r="AI12" s="12">
        <v>0</v>
      </c>
      <c r="AJ12" s="12">
        <v>0</v>
      </c>
      <c r="AK12" s="13"/>
      <c r="AL12" s="12">
        <v>0</v>
      </c>
      <c r="AM12" s="12">
        <v>0</v>
      </c>
      <c r="AN12" s="12">
        <v>0</v>
      </c>
      <c r="AO12" s="12">
        <v>0</v>
      </c>
      <c r="AP12" s="13"/>
      <c r="AQ12" s="12">
        <v>0</v>
      </c>
      <c r="AR12" s="12">
        <v>0</v>
      </c>
      <c r="AS12" s="12">
        <v>0</v>
      </c>
      <c r="AT12" s="12">
        <v>0</v>
      </c>
      <c r="AU12" s="13"/>
      <c r="AV12" s="12">
        <v>0</v>
      </c>
      <c r="AW12" s="12">
        <v>0</v>
      </c>
      <c r="AX12" s="12">
        <v>0</v>
      </c>
      <c r="AY12" s="12">
        <v>0</v>
      </c>
      <c r="AZ12" s="13"/>
      <c r="BA12" s="12">
        <v>0</v>
      </c>
      <c r="BB12" s="12">
        <v>0</v>
      </c>
      <c r="BC12" s="12">
        <v>0</v>
      </c>
      <c r="BD12" s="12">
        <v>0</v>
      </c>
      <c r="BE12" s="13"/>
      <c r="BF12" s="12">
        <v>0</v>
      </c>
      <c r="BG12" s="12">
        <v>0</v>
      </c>
      <c r="BH12" s="12">
        <v>0</v>
      </c>
      <c r="BI12" s="12">
        <v>0</v>
      </c>
      <c r="BJ12" s="13"/>
      <c r="BK12" s="12">
        <v>0</v>
      </c>
      <c r="BL12" s="12">
        <v>0</v>
      </c>
      <c r="BM12" s="12">
        <v>0</v>
      </c>
      <c r="BN12" s="12">
        <v>0</v>
      </c>
      <c r="BO12" s="13"/>
      <c r="BP12" s="12">
        <v>0</v>
      </c>
      <c r="BQ12" s="12">
        <v>0</v>
      </c>
      <c r="BR12" s="12">
        <v>0</v>
      </c>
      <c r="BS12" s="12">
        <v>0</v>
      </c>
      <c r="BT12" s="13"/>
      <c r="BU12" s="12">
        <v>0</v>
      </c>
      <c r="BV12" s="12">
        <v>0</v>
      </c>
      <c r="BW12" s="12">
        <v>0</v>
      </c>
      <c r="BX12" s="12">
        <v>0</v>
      </c>
      <c r="BY12" s="13"/>
      <c r="BZ12" s="12">
        <v>0</v>
      </c>
      <c r="CA12" s="12">
        <v>0</v>
      </c>
      <c r="CB12" s="12">
        <v>0</v>
      </c>
      <c r="CC12" s="12">
        <v>0</v>
      </c>
      <c r="CD12" s="13"/>
      <c r="CE12" s="12">
        <v>0</v>
      </c>
      <c r="CF12" s="12">
        <v>0</v>
      </c>
      <c r="CG12" s="12">
        <v>0</v>
      </c>
      <c r="CH12" s="12">
        <v>0</v>
      </c>
      <c r="CI12" s="13"/>
      <c r="CJ12" s="12">
        <v>0</v>
      </c>
      <c r="CK12" s="12">
        <v>0</v>
      </c>
      <c r="CL12" s="12">
        <v>0</v>
      </c>
      <c r="CM12" s="12">
        <v>0</v>
      </c>
      <c r="CN12" s="13"/>
      <c r="CO12" s="12">
        <v>0</v>
      </c>
      <c r="CP12" s="12">
        <v>0</v>
      </c>
      <c r="CQ12" s="12">
        <v>0</v>
      </c>
      <c r="CR12" s="12">
        <v>0</v>
      </c>
      <c r="CS12" s="13"/>
      <c r="CT12" s="12">
        <v>0</v>
      </c>
      <c r="CU12" s="12">
        <v>0</v>
      </c>
      <c r="CV12" s="12">
        <v>0</v>
      </c>
      <c r="CW12" s="12">
        <v>0</v>
      </c>
      <c r="CX12" s="13"/>
      <c r="CY12" s="12">
        <v>0</v>
      </c>
      <c r="CZ12" s="12">
        <v>0</v>
      </c>
      <c r="DA12" s="12">
        <v>0</v>
      </c>
      <c r="DB12" s="12">
        <v>0</v>
      </c>
      <c r="DC12" s="13"/>
      <c r="DD12" s="12">
        <v>0</v>
      </c>
      <c r="DE12" s="12">
        <v>0</v>
      </c>
      <c r="DF12" s="12">
        <v>0</v>
      </c>
      <c r="DG12" s="12">
        <v>0</v>
      </c>
      <c r="DH12" s="13"/>
      <c r="DI12" s="12">
        <v>0</v>
      </c>
      <c r="DJ12" s="12">
        <v>0</v>
      </c>
      <c r="DK12" s="12">
        <v>0</v>
      </c>
      <c r="DL12" s="12">
        <v>0</v>
      </c>
      <c r="DM12" s="13"/>
      <c r="DN12" s="12">
        <v>0</v>
      </c>
      <c r="DO12" s="12">
        <v>0</v>
      </c>
      <c r="DP12" s="12">
        <v>0</v>
      </c>
      <c r="DQ12" s="12">
        <v>0</v>
      </c>
      <c r="DR12" s="13"/>
      <c r="DS12" s="12">
        <v>0</v>
      </c>
      <c r="DT12" s="12">
        <v>0</v>
      </c>
      <c r="DU12" s="12">
        <v>0</v>
      </c>
      <c r="DV12" s="12">
        <v>0</v>
      </c>
      <c r="DW12" s="13"/>
      <c r="DX12" s="12">
        <v>0</v>
      </c>
      <c r="DY12" s="12">
        <v>0</v>
      </c>
      <c r="DZ12" s="12">
        <v>0</v>
      </c>
      <c r="EA12" s="12">
        <v>0</v>
      </c>
      <c r="EB12" s="13"/>
      <c r="EC12" s="12">
        <v>0</v>
      </c>
      <c r="ED12" s="12">
        <v>0</v>
      </c>
      <c r="EE12" s="12">
        <v>0</v>
      </c>
      <c r="EF12" s="12">
        <v>0</v>
      </c>
      <c r="EG12" s="13"/>
      <c r="EH12" s="12">
        <v>0</v>
      </c>
      <c r="EI12" s="12">
        <v>0</v>
      </c>
      <c r="EJ12" s="12">
        <v>0</v>
      </c>
      <c r="EK12" s="12">
        <v>0</v>
      </c>
      <c r="EL12" s="13"/>
      <c r="EM12" s="12">
        <v>2</v>
      </c>
      <c r="EN12" s="12">
        <v>1391400</v>
      </c>
      <c r="EO12" s="12">
        <v>0</v>
      </c>
      <c r="EP12" s="12">
        <v>1391400</v>
      </c>
      <c r="EQ12" s="13"/>
      <c r="ER12" s="12">
        <v>1</v>
      </c>
      <c r="ES12" s="12">
        <v>396900</v>
      </c>
      <c r="ET12" s="12">
        <v>0</v>
      </c>
      <c r="EU12" s="12">
        <v>396900</v>
      </c>
      <c r="EV12" s="13"/>
      <c r="EW12" s="12">
        <v>2</v>
      </c>
      <c r="EX12" s="12">
        <v>535092</v>
      </c>
      <c r="EY12" s="12">
        <v>0</v>
      </c>
      <c r="EZ12" s="12">
        <v>535092</v>
      </c>
      <c r="FA12" s="13"/>
      <c r="FB12" s="12">
        <v>1</v>
      </c>
      <c r="FC12" s="12">
        <v>470652</v>
      </c>
      <c r="FD12" s="12">
        <v>0</v>
      </c>
      <c r="FE12" s="12">
        <v>470652</v>
      </c>
      <c r="FF12" s="13"/>
      <c r="FG12" s="12">
        <v>1</v>
      </c>
      <c r="FH12" s="12">
        <v>572412</v>
      </c>
      <c r="FI12" s="12">
        <v>0</v>
      </c>
      <c r="FJ12" s="12">
        <v>572412</v>
      </c>
      <c r="FK12" s="13"/>
      <c r="FL12" s="12">
        <v>1</v>
      </c>
      <c r="FM12" s="12">
        <v>193740</v>
      </c>
      <c r="FN12" s="12">
        <v>0</v>
      </c>
      <c r="FO12" s="12">
        <v>193740</v>
      </c>
      <c r="FP12" s="13"/>
      <c r="FQ12" s="12">
        <v>1</v>
      </c>
      <c r="FR12" s="12">
        <v>193740</v>
      </c>
      <c r="FS12" s="12">
        <v>0</v>
      </c>
      <c r="FT12" s="12">
        <v>193740</v>
      </c>
      <c r="FU12" s="13"/>
      <c r="FV12" s="12" t="s">
        <v>1832</v>
      </c>
      <c r="FW12" s="12">
        <v>1055578</v>
      </c>
      <c r="FX12" s="12">
        <v>0</v>
      </c>
      <c r="FY12" s="12">
        <v>1055578</v>
      </c>
      <c r="FZ12" s="13"/>
      <c r="GA12" s="12">
        <v>3</v>
      </c>
      <c r="GB12" s="12">
        <v>1406616</v>
      </c>
      <c r="GC12" s="12">
        <v>0</v>
      </c>
      <c r="GD12" s="12">
        <v>1406616</v>
      </c>
      <c r="GE12" s="13"/>
      <c r="GF12" s="12">
        <v>0</v>
      </c>
      <c r="GG12" s="12">
        <v>0</v>
      </c>
      <c r="GH12" s="12">
        <v>0</v>
      </c>
      <c r="GI12" s="12">
        <v>0</v>
      </c>
      <c r="GJ12" s="13"/>
      <c r="GK12" s="12">
        <v>1</v>
      </c>
      <c r="GL12" s="12">
        <v>198456</v>
      </c>
      <c r="GM12" s="12">
        <v>0</v>
      </c>
      <c r="GN12" s="12">
        <v>198456</v>
      </c>
      <c r="GO12" s="13"/>
      <c r="GP12" s="12">
        <v>0</v>
      </c>
      <c r="GQ12" s="12">
        <v>0</v>
      </c>
      <c r="GR12" s="12">
        <v>0</v>
      </c>
      <c r="GS12" s="12">
        <v>0</v>
      </c>
      <c r="GT12" s="13"/>
      <c r="GU12" s="12">
        <v>1</v>
      </c>
      <c r="GV12" s="12">
        <v>217512</v>
      </c>
      <c r="GW12" s="12">
        <v>0</v>
      </c>
      <c r="GX12" s="12">
        <v>217512</v>
      </c>
      <c r="GY12" s="13"/>
      <c r="GZ12" s="12">
        <v>5</v>
      </c>
      <c r="HA12" s="12">
        <v>941371.2</v>
      </c>
      <c r="HB12" s="12">
        <v>0</v>
      </c>
      <c r="HC12" s="12">
        <v>941371.2</v>
      </c>
      <c r="HD12" s="13"/>
      <c r="HE12" s="12">
        <v>0</v>
      </c>
      <c r="HF12" s="12">
        <v>0</v>
      </c>
      <c r="HG12" s="12">
        <v>0</v>
      </c>
      <c r="HH12" s="12">
        <v>0</v>
      </c>
      <c r="HI12" s="13"/>
      <c r="HJ12" s="12">
        <v>1</v>
      </c>
      <c r="HK12" s="12">
        <v>750144</v>
      </c>
      <c r="HL12" s="12">
        <v>0</v>
      </c>
      <c r="HM12" s="12">
        <v>750144</v>
      </c>
      <c r="HN12" s="13"/>
      <c r="HO12" s="12">
        <v>0</v>
      </c>
      <c r="HP12" s="12">
        <v>0</v>
      </c>
      <c r="HQ12" s="12">
        <v>0</v>
      </c>
      <c r="HR12" s="12">
        <v>0</v>
      </c>
      <c r="HS12" s="13"/>
      <c r="HT12" s="12">
        <v>0</v>
      </c>
      <c r="HU12" s="12">
        <v>0</v>
      </c>
      <c r="HV12" s="12">
        <v>0</v>
      </c>
      <c r="HW12" s="12">
        <v>0</v>
      </c>
      <c r="HX12" s="13"/>
      <c r="HY12" s="12">
        <v>1</v>
      </c>
      <c r="HZ12" s="12">
        <v>160440</v>
      </c>
      <c r="IA12" s="12">
        <v>0</v>
      </c>
      <c r="IB12" s="12">
        <v>160440</v>
      </c>
      <c r="IC12" s="13"/>
      <c r="ID12" s="12">
        <v>17</v>
      </c>
      <c r="IE12" s="12">
        <v>7959533.4000000004</v>
      </c>
      <c r="IF12" s="12">
        <v>0</v>
      </c>
      <c r="IG12" s="12">
        <v>7959533.4000000004</v>
      </c>
      <c r="IH12" s="13"/>
      <c r="II12" s="12">
        <v>15</v>
      </c>
      <c r="IJ12" s="12">
        <v>3288600</v>
      </c>
      <c r="IK12" s="12">
        <v>0</v>
      </c>
      <c r="IL12" s="12">
        <v>3288600</v>
      </c>
      <c r="IM12" s="13"/>
      <c r="IN12" s="12">
        <v>16</v>
      </c>
      <c r="IO12" s="12">
        <v>3542592</v>
      </c>
      <c r="IP12" s="12">
        <v>0</v>
      </c>
      <c r="IQ12" s="12">
        <v>3542592</v>
      </c>
      <c r="IR12" s="13"/>
      <c r="IS12" s="12">
        <v>20</v>
      </c>
      <c r="IT12" s="12">
        <v>6000000</v>
      </c>
      <c r="IU12" s="12">
        <v>0</v>
      </c>
      <c r="IV12" s="12">
        <v>6000000</v>
      </c>
      <c r="IW12" s="13"/>
      <c r="IX12" s="12">
        <v>26</v>
      </c>
      <c r="IY12" s="12">
        <v>6722472</v>
      </c>
      <c r="IZ12" s="12">
        <v>0</v>
      </c>
      <c r="JA12" s="12">
        <v>6722472</v>
      </c>
      <c r="JB12" s="13"/>
      <c r="JC12" s="12">
        <v>0</v>
      </c>
      <c r="JD12" s="12">
        <v>0</v>
      </c>
      <c r="JE12" s="12">
        <v>0</v>
      </c>
      <c r="JF12" s="12">
        <v>0</v>
      </c>
      <c r="JG12" s="13"/>
      <c r="JH12" s="12">
        <v>0</v>
      </c>
      <c r="JI12" s="12">
        <v>755042.4</v>
      </c>
      <c r="JJ12" s="12">
        <v>0</v>
      </c>
      <c r="JK12" s="12">
        <v>755042.4</v>
      </c>
      <c r="JL12" s="13"/>
      <c r="JM12" s="107"/>
      <c r="JN12" s="12">
        <v>36778293</v>
      </c>
      <c r="JO12" s="12">
        <v>0</v>
      </c>
      <c r="JP12" s="12">
        <v>36778293</v>
      </c>
      <c r="JQ12" s="13"/>
    </row>
    <row r="13" spans="1:277" ht="15.75" hidden="1" customHeight="1">
      <c r="A13" s="10">
        <v>7</v>
      </c>
      <c r="B13" s="11" t="s">
        <v>9</v>
      </c>
      <c r="C13" s="12">
        <v>1</v>
      </c>
      <c r="D13" s="12">
        <v>20000</v>
      </c>
      <c r="E13" s="12">
        <v>0</v>
      </c>
      <c r="F13" s="12">
        <v>20000</v>
      </c>
      <c r="G13" s="13"/>
      <c r="H13" s="12">
        <v>0</v>
      </c>
      <c r="I13" s="12">
        <v>0</v>
      </c>
      <c r="J13" s="12">
        <v>0</v>
      </c>
      <c r="K13" s="12">
        <v>0</v>
      </c>
      <c r="L13" s="13"/>
      <c r="M13" s="12">
        <v>1</v>
      </c>
      <c r="N13" s="12">
        <v>6000</v>
      </c>
      <c r="O13" s="12">
        <v>0</v>
      </c>
      <c r="P13" s="12">
        <v>6000</v>
      </c>
      <c r="Q13" s="13"/>
      <c r="R13" s="12">
        <v>0</v>
      </c>
      <c r="S13" s="12">
        <v>0</v>
      </c>
      <c r="T13" s="12">
        <v>0</v>
      </c>
      <c r="U13" s="12">
        <v>0</v>
      </c>
      <c r="V13" s="13"/>
      <c r="W13" s="12">
        <v>0</v>
      </c>
      <c r="X13" s="12">
        <v>0</v>
      </c>
      <c r="Y13" s="12">
        <v>0</v>
      </c>
      <c r="Z13" s="12">
        <v>0</v>
      </c>
      <c r="AA13" s="13"/>
      <c r="AB13" s="12">
        <v>0</v>
      </c>
      <c r="AC13" s="12">
        <v>0</v>
      </c>
      <c r="AD13" s="12">
        <v>0</v>
      </c>
      <c r="AE13" s="12">
        <v>0</v>
      </c>
      <c r="AF13" s="13"/>
      <c r="AG13" s="12">
        <v>0</v>
      </c>
      <c r="AH13" s="12">
        <v>0</v>
      </c>
      <c r="AI13" s="12">
        <v>0</v>
      </c>
      <c r="AJ13" s="12">
        <v>0</v>
      </c>
      <c r="AK13" s="13"/>
      <c r="AL13" s="12">
        <v>0</v>
      </c>
      <c r="AM13" s="12">
        <v>0</v>
      </c>
      <c r="AN13" s="12">
        <v>0</v>
      </c>
      <c r="AO13" s="12">
        <v>0</v>
      </c>
      <c r="AP13" s="13"/>
      <c r="AQ13" s="12">
        <v>0</v>
      </c>
      <c r="AR13" s="12">
        <v>0</v>
      </c>
      <c r="AS13" s="12">
        <v>0</v>
      </c>
      <c r="AT13" s="12">
        <v>0</v>
      </c>
      <c r="AU13" s="13"/>
      <c r="AV13" s="12">
        <v>0</v>
      </c>
      <c r="AW13" s="12">
        <v>0</v>
      </c>
      <c r="AX13" s="12">
        <v>0</v>
      </c>
      <c r="AY13" s="12">
        <v>0</v>
      </c>
      <c r="AZ13" s="13"/>
      <c r="BA13" s="12">
        <v>0</v>
      </c>
      <c r="BB13" s="12">
        <v>0</v>
      </c>
      <c r="BC13" s="12">
        <v>0</v>
      </c>
      <c r="BD13" s="12">
        <v>0</v>
      </c>
      <c r="BE13" s="13"/>
      <c r="BF13" s="12">
        <v>0</v>
      </c>
      <c r="BG13" s="12">
        <v>0</v>
      </c>
      <c r="BH13" s="12">
        <v>0</v>
      </c>
      <c r="BI13" s="12">
        <v>0</v>
      </c>
      <c r="BJ13" s="13"/>
      <c r="BK13" s="12">
        <v>0</v>
      </c>
      <c r="BL13" s="12">
        <v>0</v>
      </c>
      <c r="BM13" s="12">
        <v>0</v>
      </c>
      <c r="BN13" s="12">
        <v>0</v>
      </c>
      <c r="BO13" s="13"/>
      <c r="BP13" s="12">
        <v>0</v>
      </c>
      <c r="BQ13" s="12">
        <v>0</v>
      </c>
      <c r="BR13" s="12">
        <v>0</v>
      </c>
      <c r="BS13" s="12">
        <v>0</v>
      </c>
      <c r="BT13" s="13"/>
      <c r="BU13" s="12">
        <v>0</v>
      </c>
      <c r="BV13" s="12">
        <v>0</v>
      </c>
      <c r="BW13" s="12">
        <v>0</v>
      </c>
      <c r="BX13" s="12">
        <v>0</v>
      </c>
      <c r="BY13" s="13"/>
      <c r="BZ13" s="12">
        <v>0</v>
      </c>
      <c r="CA13" s="12">
        <v>0</v>
      </c>
      <c r="CB13" s="12">
        <v>0</v>
      </c>
      <c r="CC13" s="12">
        <v>0</v>
      </c>
      <c r="CD13" s="13"/>
      <c r="CE13" s="12">
        <v>0</v>
      </c>
      <c r="CF13" s="12">
        <v>0</v>
      </c>
      <c r="CG13" s="12">
        <v>0</v>
      </c>
      <c r="CH13" s="12">
        <v>0</v>
      </c>
      <c r="CI13" s="13"/>
      <c r="CJ13" s="12">
        <v>0</v>
      </c>
      <c r="CK13" s="12">
        <v>0</v>
      </c>
      <c r="CL13" s="12">
        <v>0</v>
      </c>
      <c r="CM13" s="12">
        <v>0</v>
      </c>
      <c r="CN13" s="13"/>
      <c r="CO13" s="12">
        <v>0</v>
      </c>
      <c r="CP13" s="12">
        <v>0</v>
      </c>
      <c r="CQ13" s="12">
        <v>0</v>
      </c>
      <c r="CR13" s="12">
        <v>0</v>
      </c>
      <c r="CS13" s="13"/>
      <c r="CT13" s="12">
        <v>0</v>
      </c>
      <c r="CU13" s="12">
        <v>0</v>
      </c>
      <c r="CV13" s="12">
        <v>0</v>
      </c>
      <c r="CW13" s="12">
        <v>0</v>
      </c>
      <c r="CX13" s="13"/>
      <c r="CY13" s="12">
        <v>0</v>
      </c>
      <c r="CZ13" s="12">
        <v>0</v>
      </c>
      <c r="DA13" s="12">
        <v>0</v>
      </c>
      <c r="DB13" s="12">
        <v>0</v>
      </c>
      <c r="DC13" s="13"/>
      <c r="DD13" s="12">
        <v>0</v>
      </c>
      <c r="DE13" s="12">
        <v>0</v>
      </c>
      <c r="DF13" s="12">
        <v>0</v>
      </c>
      <c r="DG13" s="12">
        <v>0</v>
      </c>
      <c r="DH13" s="13"/>
      <c r="DI13" s="12">
        <v>0</v>
      </c>
      <c r="DJ13" s="12">
        <v>0</v>
      </c>
      <c r="DK13" s="12">
        <v>0</v>
      </c>
      <c r="DL13" s="12">
        <v>0</v>
      </c>
      <c r="DM13" s="13"/>
      <c r="DN13" s="12">
        <v>0</v>
      </c>
      <c r="DO13" s="12">
        <v>0</v>
      </c>
      <c r="DP13" s="12">
        <v>0</v>
      </c>
      <c r="DQ13" s="12">
        <v>0</v>
      </c>
      <c r="DR13" s="13"/>
      <c r="DS13" s="12">
        <v>0</v>
      </c>
      <c r="DT13" s="12">
        <v>0</v>
      </c>
      <c r="DU13" s="12">
        <v>0</v>
      </c>
      <c r="DV13" s="12">
        <v>0</v>
      </c>
      <c r="DW13" s="13"/>
      <c r="DX13" s="12">
        <v>0</v>
      </c>
      <c r="DY13" s="12">
        <v>0</v>
      </c>
      <c r="DZ13" s="12">
        <v>0</v>
      </c>
      <c r="EA13" s="12">
        <v>0</v>
      </c>
      <c r="EB13" s="13"/>
      <c r="EC13" s="12">
        <v>0</v>
      </c>
      <c r="ED13" s="12">
        <v>0</v>
      </c>
      <c r="EE13" s="12">
        <v>0</v>
      </c>
      <c r="EF13" s="12">
        <v>0</v>
      </c>
      <c r="EG13" s="13"/>
      <c r="EH13" s="12">
        <v>0</v>
      </c>
      <c r="EI13" s="12">
        <v>0</v>
      </c>
      <c r="EJ13" s="12">
        <v>0</v>
      </c>
      <c r="EK13" s="12">
        <v>0</v>
      </c>
      <c r="EL13" s="13"/>
      <c r="EM13" s="12">
        <v>2</v>
      </c>
      <c r="EN13" s="12">
        <v>1391400</v>
      </c>
      <c r="EO13" s="12">
        <v>0</v>
      </c>
      <c r="EP13" s="12">
        <v>1391400</v>
      </c>
      <c r="EQ13" s="13"/>
      <c r="ER13" s="12">
        <v>1</v>
      </c>
      <c r="ES13" s="12">
        <v>396900</v>
      </c>
      <c r="ET13" s="12">
        <v>0</v>
      </c>
      <c r="EU13" s="12">
        <v>396900</v>
      </c>
      <c r="EV13" s="13"/>
      <c r="EW13" s="12">
        <v>2</v>
      </c>
      <c r="EX13" s="12">
        <v>535092</v>
      </c>
      <c r="EY13" s="12">
        <v>0</v>
      </c>
      <c r="EZ13" s="12">
        <v>535092</v>
      </c>
      <c r="FA13" s="13"/>
      <c r="FB13" s="12">
        <v>1</v>
      </c>
      <c r="FC13" s="12">
        <v>470652</v>
      </c>
      <c r="FD13" s="12">
        <v>0</v>
      </c>
      <c r="FE13" s="12">
        <v>470652</v>
      </c>
      <c r="FF13" s="13"/>
      <c r="FG13" s="12">
        <v>1</v>
      </c>
      <c r="FH13" s="12">
        <v>572412</v>
      </c>
      <c r="FI13" s="12">
        <v>0</v>
      </c>
      <c r="FJ13" s="12">
        <v>572412</v>
      </c>
      <c r="FK13" s="13"/>
      <c r="FL13" s="12">
        <v>1</v>
      </c>
      <c r="FM13" s="12">
        <v>193740</v>
      </c>
      <c r="FN13" s="12">
        <v>0</v>
      </c>
      <c r="FO13" s="12">
        <v>193740</v>
      </c>
      <c r="FP13" s="13"/>
      <c r="FQ13" s="12">
        <v>1</v>
      </c>
      <c r="FR13" s="12">
        <v>193740</v>
      </c>
      <c r="FS13" s="12">
        <v>0</v>
      </c>
      <c r="FT13" s="12">
        <v>193740</v>
      </c>
      <c r="FU13" s="13"/>
      <c r="FV13" s="12" t="s">
        <v>1832</v>
      </c>
      <c r="FW13" s="12">
        <v>1055578</v>
      </c>
      <c r="FX13" s="12">
        <v>0</v>
      </c>
      <c r="FY13" s="12">
        <v>1055578</v>
      </c>
      <c r="FZ13" s="13"/>
      <c r="GA13" s="12">
        <v>3</v>
      </c>
      <c r="GB13" s="12">
        <v>1406616</v>
      </c>
      <c r="GC13" s="12">
        <v>0</v>
      </c>
      <c r="GD13" s="12">
        <v>1406616</v>
      </c>
      <c r="GE13" s="13"/>
      <c r="GF13" s="12">
        <v>0</v>
      </c>
      <c r="GG13" s="12">
        <v>0</v>
      </c>
      <c r="GH13" s="12">
        <v>0</v>
      </c>
      <c r="GI13" s="12">
        <v>0</v>
      </c>
      <c r="GJ13" s="13"/>
      <c r="GK13" s="12">
        <v>1</v>
      </c>
      <c r="GL13" s="12">
        <v>198456</v>
      </c>
      <c r="GM13" s="12">
        <v>0</v>
      </c>
      <c r="GN13" s="12">
        <v>198456</v>
      </c>
      <c r="GO13" s="13"/>
      <c r="GP13" s="12">
        <v>0</v>
      </c>
      <c r="GQ13" s="12">
        <v>0</v>
      </c>
      <c r="GR13" s="12">
        <v>0</v>
      </c>
      <c r="GS13" s="12">
        <v>0</v>
      </c>
      <c r="GT13" s="13"/>
      <c r="GU13" s="12">
        <v>1</v>
      </c>
      <c r="GV13" s="12">
        <v>217512</v>
      </c>
      <c r="GW13" s="12">
        <v>0</v>
      </c>
      <c r="GX13" s="12">
        <v>217512</v>
      </c>
      <c r="GY13" s="13"/>
      <c r="GZ13" s="12">
        <v>4</v>
      </c>
      <c r="HA13" s="12">
        <v>750367.8</v>
      </c>
      <c r="HB13" s="12">
        <v>0</v>
      </c>
      <c r="HC13" s="12">
        <v>750367.8</v>
      </c>
      <c r="HD13" s="13"/>
      <c r="HE13" s="12">
        <v>0</v>
      </c>
      <c r="HF13" s="12">
        <v>0</v>
      </c>
      <c r="HG13" s="12">
        <v>0</v>
      </c>
      <c r="HH13" s="12">
        <v>0</v>
      </c>
      <c r="HI13" s="13"/>
      <c r="HJ13" s="12">
        <v>0</v>
      </c>
      <c r="HK13" s="12">
        <v>0</v>
      </c>
      <c r="HL13" s="12">
        <v>0</v>
      </c>
      <c r="HM13" s="12">
        <v>0</v>
      </c>
      <c r="HN13" s="13"/>
      <c r="HO13" s="12">
        <v>0</v>
      </c>
      <c r="HP13" s="12">
        <v>0</v>
      </c>
      <c r="HQ13" s="12">
        <v>0</v>
      </c>
      <c r="HR13" s="12">
        <v>0</v>
      </c>
      <c r="HS13" s="13"/>
      <c r="HT13" s="12">
        <v>0</v>
      </c>
      <c r="HU13" s="12">
        <v>0</v>
      </c>
      <c r="HV13" s="12">
        <v>0</v>
      </c>
      <c r="HW13" s="12">
        <v>0</v>
      </c>
      <c r="HX13" s="13"/>
      <c r="HY13" s="12">
        <v>1</v>
      </c>
      <c r="HZ13" s="12">
        <v>160440</v>
      </c>
      <c r="IA13" s="12">
        <v>0</v>
      </c>
      <c r="IB13" s="12">
        <v>160440</v>
      </c>
      <c r="IC13" s="13"/>
      <c r="ID13" s="12">
        <v>16</v>
      </c>
      <c r="IE13" s="12">
        <v>7563981.5999999996</v>
      </c>
      <c r="IF13" s="12">
        <v>0</v>
      </c>
      <c r="IG13" s="12">
        <v>7563981.5999999996</v>
      </c>
      <c r="IH13" s="13"/>
      <c r="II13" s="12">
        <v>6</v>
      </c>
      <c r="IJ13" s="12">
        <v>1315440</v>
      </c>
      <c r="IK13" s="12">
        <v>0</v>
      </c>
      <c r="IL13" s="12">
        <v>1315440</v>
      </c>
      <c r="IM13" s="13"/>
      <c r="IN13" s="12">
        <v>14</v>
      </c>
      <c r="IO13" s="12">
        <v>3099768</v>
      </c>
      <c r="IP13" s="12">
        <v>0</v>
      </c>
      <c r="IQ13" s="12">
        <v>3099768</v>
      </c>
      <c r="IR13" s="13"/>
      <c r="IS13" s="12">
        <v>16</v>
      </c>
      <c r="IT13" s="12">
        <v>4800000</v>
      </c>
      <c r="IU13" s="12">
        <v>0</v>
      </c>
      <c r="IV13" s="12">
        <v>4800000</v>
      </c>
      <c r="IW13" s="13"/>
      <c r="IX13" s="12">
        <v>23</v>
      </c>
      <c r="IY13" s="12">
        <v>5940804</v>
      </c>
      <c r="IZ13" s="12">
        <v>0</v>
      </c>
      <c r="JA13" s="12">
        <v>5940804</v>
      </c>
      <c r="JB13" s="13"/>
      <c r="JC13" s="12">
        <v>0</v>
      </c>
      <c r="JD13" s="12">
        <v>0</v>
      </c>
      <c r="JE13" s="12">
        <v>0</v>
      </c>
      <c r="JF13" s="12">
        <v>0</v>
      </c>
      <c r="JG13" s="13"/>
      <c r="JH13" s="12">
        <v>0</v>
      </c>
      <c r="JI13" s="12">
        <v>660662.1</v>
      </c>
      <c r="JJ13" s="12">
        <v>0</v>
      </c>
      <c r="JK13" s="12">
        <v>660662.1</v>
      </c>
      <c r="JL13" s="13"/>
      <c r="JM13" s="107"/>
      <c r="JN13" s="12">
        <v>30949561.5</v>
      </c>
      <c r="JO13" s="12">
        <v>0</v>
      </c>
      <c r="JP13" s="12">
        <v>30949561.5</v>
      </c>
      <c r="JQ13" s="13"/>
    </row>
    <row r="14" spans="1:277" ht="15.75" hidden="1" customHeight="1">
      <c r="A14" s="10">
        <v>8</v>
      </c>
      <c r="B14" s="11" t="s">
        <v>10</v>
      </c>
      <c r="C14" s="12">
        <v>1</v>
      </c>
      <c r="D14" s="12">
        <v>20000</v>
      </c>
      <c r="E14" s="12">
        <v>0</v>
      </c>
      <c r="F14" s="12">
        <v>20000</v>
      </c>
      <c r="G14" s="13"/>
      <c r="H14" s="12">
        <v>0</v>
      </c>
      <c r="I14" s="12">
        <v>0</v>
      </c>
      <c r="J14" s="12">
        <v>0</v>
      </c>
      <c r="K14" s="12">
        <v>0</v>
      </c>
      <c r="L14" s="13"/>
      <c r="M14" s="12">
        <v>1</v>
      </c>
      <c r="N14" s="12">
        <v>6000</v>
      </c>
      <c r="O14" s="12">
        <v>0</v>
      </c>
      <c r="P14" s="12">
        <v>6000</v>
      </c>
      <c r="Q14" s="13"/>
      <c r="R14" s="12">
        <v>0</v>
      </c>
      <c r="S14" s="12">
        <v>0</v>
      </c>
      <c r="T14" s="12">
        <v>0</v>
      </c>
      <c r="U14" s="12">
        <v>0</v>
      </c>
      <c r="V14" s="13"/>
      <c r="W14" s="12">
        <v>0</v>
      </c>
      <c r="X14" s="12">
        <v>0</v>
      </c>
      <c r="Y14" s="12">
        <v>0</v>
      </c>
      <c r="Z14" s="12">
        <v>0</v>
      </c>
      <c r="AA14" s="13"/>
      <c r="AB14" s="12">
        <v>0</v>
      </c>
      <c r="AC14" s="12">
        <v>0</v>
      </c>
      <c r="AD14" s="12">
        <v>0</v>
      </c>
      <c r="AE14" s="12">
        <v>0</v>
      </c>
      <c r="AF14" s="13"/>
      <c r="AG14" s="12">
        <v>0</v>
      </c>
      <c r="AH14" s="12">
        <v>0</v>
      </c>
      <c r="AI14" s="12">
        <v>0</v>
      </c>
      <c r="AJ14" s="12">
        <v>0</v>
      </c>
      <c r="AK14" s="13"/>
      <c r="AL14" s="12">
        <v>0</v>
      </c>
      <c r="AM14" s="12">
        <v>0</v>
      </c>
      <c r="AN14" s="12">
        <v>0</v>
      </c>
      <c r="AO14" s="12">
        <v>0</v>
      </c>
      <c r="AP14" s="13"/>
      <c r="AQ14" s="12">
        <v>0</v>
      </c>
      <c r="AR14" s="12">
        <v>0</v>
      </c>
      <c r="AS14" s="12">
        <v>0</v>
      </c>
      <c r="AT14" s="12">
        <v>0</v>
      </c>
      <c r="AU14" s="13"/>
      <c r="AV14" s="12">
        <v>0</v>
      </c>
      <c r="AW14" s="12">
        <v>0</v>
      </c>
      <c r="AX14" s="12">
        <v>0</v>
      </c>
      <c r="AY14" s="12">
        <v>0</v>
      </c>
      <c r="AZ14" s="13"/>
      <c r="BA14" s="12">
        <v>0</v>
      </c>
      <c r="BB14" s="12">
        <v>0</v>
      </c>
      <c r="BC14" s="12">
        <v>0</v>
      </c>
      <c r="BD14" s="12">
        <v>0</v>
      </c>
      <c r="BE14" s="13"/>
      <c r="BF14" s="12">
        <v>0</v>
      </c>
      <c r="BG14" s="12">
        <v>0</v>
      </c>
      <c r="BH14" s="12">
        <v>0</v>
      </c>
      <c r="BI14" s="12">
        <v>0</v>
      </c>
      <c r="BJ14" s="13"/>
      <c r="BK14" s="12">
        <v>0</v>
      </c>
      <c r="BL14" s="12">
        <v>0</v>
      </c>
      <c r="BM14" s="12">
        <v>0</v>
      </c>
      <c r="BN14" s="12">
        <v>0</v>
      </c>
      <c r="BO14" s="13"/>
      <c r="BP14" s="12">
        <v>0</v>
      </c>
      <c r="BQ14" s="12">
        <v>0</v>
      </c>
      <c r="BR14" s="12">
        <v>0</v>
      </c>
      <c r="BS14" s="12">
        <v>0</v>
      </c>
      <c r="BT14" s="13"/>
      <c r="BU14" s="12">
        <v>0</v>
      </c>
      <c r="BV14" s="12">
        <v>0</v>
      </c>
      <c r="BW14" s="12">
        <v>0</v>
      </c>
      <c r="BX14" s="12">
        <v>0</v>
      </c>
      <c r="BY14" s="13"/>
      <c r="BZ14" s="12">
        <v>0</v>
      </c>
      <c r="CA14" s="12">
        <v>0</v>
      </c>
      <c r="CB14" s="12">
        <v>0</v>
      </c>
      <c r="CC14" s="12">
        <v>0</v>
      </c>
      <c r="CD14" s="13"/>
      <c r="CE14" s="12">
        <v>0</v>
      </c>
      <c r="CF14" s="12">
        <v>0</v>
      </c>
      <c r="CG14" s="12">
        <v>0</v>
      </c>
      <c r="CH14" s="12">
        <v>0</v>
      </c>
      <c r="CI14" s="13"/>
      <c r="CJ14" s="12">
        <v>0</v>
      </c>
      <c r="CK14" s="12">
        <v>0</v>
      </c>
      <c r="CL14" s="12">
        <v>0</v>
      </c>
      <c r="CM14" s="12">
        <v>0</v>
      </c>
      <c r="CN14" s="13"/>
      <c r="CO14" s="12">
        <v>0</v>
      </c>
      <c r="CP14" s="12">
        <v>0</v>
      </c>
      <c r="CQ14" s="12">
        <v>0</v>
      </c>
      <c r="CR14" s="12">
        <v>0</v>
      </c>
      <c r="CS14" s="13"/>
      <c r="CT14" s="12">
        <v>0</v>
      </c>
      <c r="CU14" s="12">
        <v>0</v>
      </c>
      <c r="CV14" s="12">
        <v>0</v>
      </c>
      <c r="CW14" s="12">
        <v>0</v>
      </c>
      <c r="CX14" s="13"/>
      <c r="CY14" s="12">
        <v>0</v>
      </c>
      <c r="CZ14" s="12">
        <v>0</v>
      </c>
      <c r="DA14" s="12">
        <v>0</v>
      </c>
      <c r="DB14" s="12">
        <v>0</v>
      </c>
      <c r="DC14" s="13"/>
      <c r="DD14" s="12">
        <v>0</v>
      </c>
      <c r="DE14" s="12">
        <v>0</v>
      </c>
      <c r="DF14" s="12">
        <v>0</v>
      </c>
      <c r="DG14" s="12">
        <v>0</v>
      </c>
      <c r="DH14" s="13"/>
      <c r="DI14" s="12">
        <v>0</v>
      </c>
      <c r="DJ14" s="12">
        <v>0</v>
      </c>
      <c r="DK14" s="12">
        <v>0</v>
      </c>
      <c r="DL14" s="12">
        <v>0</v>
      </c>
      <c r="DM14" s="13"/>
      <c r="DN14" s="12">
        <v>0</v>
      </c>
      <c r="DO14" s="12">
        <v>0</v>
      </c>
      <c r="DP14" s="12">
        <v>0</v>
      </c>
      <c r="DQ14" s="12">
        <v>0</v>
      </c>
      <c r="DR14" s="13"/>
      <c r="DS14" s="12">
        <v>0</v>
      </c>
      <c r="DT14" s="12">
        <v>0</v>
      </c>
      <c r="DU14" s="12">
        <v>0</v>
      </c>
      <c r="DV14" s="12">
        <v>0</v>
      </c>
      <c r="DW14" s="13"/>
      <c r="DX14" s="12">
        <v>0</v>
      </c>
      <c r="DY14" s="12">
        <v>0</v>
      </c>
      <c r="DZ14" s="12">
        <v>0</v>
      </c>
      <c r="EA14" s="12">
        <v>0</v>
      </c>
      <c r="EB14" s="13"/>
      <c r="EC14" s="12">
        <v>0</v>
      </c>
      <c r="ED14" s="12">
        <v>0</v>
      </c>
      <c r="EE14" s="12">
        <v>0</v>
      </c>
      <c r="EF14" s="12">
        <v>0</v>
      </c>
      <c r="EG14" s="13"/>
      <c r="EH14" s="12">
        <v>0</v>
      </c>
      <c r="EI14" s="12">
        <v>0</v>
      </c>
      <c r="EJ14" s="12">
        <v>0</v>
      </c>
      <c r="EK14" s="12">
        <v>0</v>
      </c>
      <c r="EL14" s="13"/>
      <c r="EM14" s="12">
        <v>2</v>
      </c>
      <c r="EN14" s="12">
        <v>1391400</v>
      </c>
      <c r="EO14" s="12">
        <v>0</v>
      </c>
      <c r="EP14" s="12">
        <v>1391400</v>
      </c>
      <c r="EQ14" s="13"/>
      <c r="ER14" s="12">
        <v>1</v>
      </c>
      <c r="ES14" s="12">
        <v>396900</v>
      </c>
      <c r="ET14" s="12">
        <v>0</v>
      </c>
      <c r="EU14" s="12">
        <v>396900</v>
      </c>
      <c r="EV14" s="13"/>
      <c r="EW14" s="12">
        <v>2</v>
      </c>
      <c r="EX14" s="12">
        <v>535092</v>
      </c>
      <c r="EY14" s="12">
        <v>0</v>
      </c>
      <c r="EZ14" s="12">
        <v>535092</v>
      </c>
      <c r="FA14" s="13"/>
      <c r="FB14" s="12">
        <v>1</v>
      </c>
      <c r="FC14" s="12">
        <v>470652</v>
      </c>
      <c r="FD14" s="12">
        <v>0</v>
      </c>
      <c r="FE14" s="12">
        <v>470652</v>
      </c>
      <c r="FF14" s="13"/>
      <c r="FG14" s="12">
        <v>1</v>
      </c>
      <c r="FH14" s="12">
        <v>572412</v>
      </c>
      <c r="FI14" s="12">
        <v>0</v>
      </c>
      <c r="FJ14" s="12">
        <v>572412</v>
      </c>
      <c r="FK14" s="13"/>
      <c r="FL14" s="12">
        <v>1</v>
      </c>
      <c r="FM14" s="12">
        <v>193740</v>
      </c>
      <c r="FN14" s="12">
        <v>0</v>
      </c>
      <c r="FO14" s="12">
        <v>193740</v>
      </c>
      <c r="FP14" s="13"/>
      <c r="FQ14" s="12">
        <v>1</v>
      </c>
      <c r="FR14" s="12">
        <v>193740</v>
      </c>
      <c r="FS14" s="12">
        <v>0</v>
      </c>
      <c r="FT14" s="12">
        <v>193740</v>
      </c>
      <c r="FU14" s="13"/>
      <c r="FV14" s="12" t="s">
        <v>1832</v>
      </c>
      <c r="FW14" s="12">
        <v>1055578</v>
      </c>
      <c r="FX14" s="12">
        <v>0</v>
      </c>
      <c r="FY14" s="12">
        <v>1055578</v>
      </c>
      <c r="FZ14" s="13"/>
      <c r="GA14" s="12">
        <v>3</v>
      </c>
      <c r="GB14" s="12">
        <v>1406616</v>
      </c>
      <c r="GC14" s="12">
        <v>0</v>
      </c>
      <c r="GD14" s="12">
        <v>1406616</v>
      </c>
      <c r="GE14" s="13"/>
      <c r="GF14" s="12">
        <v>0</v>
      </c>
      <c r="GG14" s="12">
        <v>0</v>
      </c>
      <c r="GH14" s="12">
        <v>0</v>
      </c>
      <c r="GI14" s="12">
        <v>0</v>
      </c>
      <c r="GJ14" s="13"/>
      <c r="GK14" s="12">
        <v>1</v>
      </c>
      <c r="GL14" s="12">
        <v>310968</v>
      </c>
      <c r="GM14" s="12">
        <v>0</v>
      </c>
      <c r="GN14" s="12">
        <v>310968</v>
      </c>
      <c r="GO14" s="13"/>
      <c r="GP14" s="12">
        <v>0</v>
      </c>
      <c r="GQ14" s="12">
        <v>0</v>
      </c>
      <c r="GR14" s="12">
        <v>0</v>
      </c>
      <c r="GS14" s="12">
        <v>0</v>
      </c>
      <c r="GT14" s="13"/>
      <c r="GU14" s="12">
        <v>1</v>
      </c>
      <c r="GV14" s="12">
        <v>217512</v>
      </c>
      <c r="GW14" s="12">
        <v>0</v>
      </c>
      <c r="GX14" s="12">
        <v>217512</v>
      </c>
      <c r="GY14" s="13"/>
      <c r="GZ14" s="12">
        <v>3</v>
      </c>
      <c r="HA14" s="12">
        <v>525747.6</v>
      </c>
      <c r="HB14" s="12">
        <v>0</v>
      </c>
      <c r="HC14" s="12">
        <v>525747.6</v>
      </c>
      <c r="HD14" s="13"/>
      <c r="HE14" s="12">
        <v>0</v>
      </c>
      <c r="HF14" s="12">
        <v>0</v>
      </c>
      <c r="HG14" s="12">
        <v>0</v>
      </c>
      <c r="HH14" s="12">
        <v>0</v>
      </c>
      <c r="HI14" s="13"/>
      <c r="HJ14" s="12">
        <v>0</v>
      </c>
      <c r="HK14" s="12">
        <v>0</v>
      </c>
      <c r="HL14" s="12">
        <v>0</v>
      </c>
      <c r="HM14" s="12">
        <v>0</v>
      </c>
      <c r="HN14" s="13"/>
      <c r="HO14" s="12">
        <v>1</v>
      </c>
      <c r="HP14" s="12">
        <v>481344</v>
      </c>
      <c r="HQ14" s="12">
        <v>0</v>
      </c>
      <c r="HR14" s="12">
        <v>481344</v>
      </c>
      <c r="HS14" s="13"/>
      <c r="HT14" s="12">
        <v>0</v>
      </c>
      <c r="HU14" s="12">
        <v>0</v>
      </c>
      <c r="HV14" s="12">
        <v>0</v>
      </c>
      <c r="HW14" s="12">
        <v>0</v>
      </c>
      <c r="HX14" s="13"/>
      <c r="HY14" s="12">
        <v>1</v>
      </c>
      <c r="HZ14" s="12">
        <v>160440</v>
      </c>
      <c r="IA14" s="12">
        <v>0</v>
      </c>
      <c r="IB14" s="12">
        <v>160440</v>
      </c>
      <c r="IC14" s="13"/>
      <c r="ID14" s="12">
        <v>13</v>
      </c>
      <c r="IE14" s="12">
        <v>6171467.4000000004</v>
      </c>
      <c r="IF14" s="12">
        <v>0</v>
      </c>
      <c r="IG14" s="12">
        <v>6171467.4000000004</v>
      </c>
      <c r="IH14" s="13"/>
      <c r="II14" s="12">
        <v>9</v>
      </c>
      <c r="IJ14" s="12">
        <v>1973160</v>
      </c>
      <c r="IK14" s="12">
        <v>0</v>
      </c>
      <c r="IL14" s="12">
        <v>1973160</v>
      </c>
      <c r="IM14" s="13"/>
      <c r="IN14" s="12">
        <v>11</v>
      </c>
      <c r="IO14" s="12">
        <v>2435532</v>
      </c>
      <c r="IP14" s="12">
        <v>0</v>
      </c>
      <c r="IQ14" s="12">
        <v>2435532</v>
      </c>
      <c r="IR14" s="13"/>
      <c r="IS14" s="12">
        <v>13</v>
      </c>
      <c r="IT14" s="12">
        <v>3900000</v>
      </c>
      <c r="IU14" s="12">
        <v>0</v>
      </c>
      <c r="IV14" s="12">
        <v>3900000</v>
      </c>
      <c r="IW14" s="13"/>
      <c r="IX14" s="12">
        <v>18</v>
      </c>
      <c r="IY14" s="12">
        <v>4620696</v>
      </c>
      <c r="IZ14" s="12">
        <v>0</v>
      </c>
      <c r="JA14" s="12">
        <v>4620696</v>
      </c>
      <c r="JB14" s="13"/>
      <c r="JC14" s="12">
        <v>0</v>
      </c>
      <c r="JD14" s="12">
        <v>0</v>
      </c>
      <c r="JE14" s="12">
        <v>0</v>
      </c>
      <c r="JF14" s="12">
        <v>0</v>
      </c>
      <c r="JG14" s="13"/>
      <c r="JH14" s="12">
        <v>0</v>
      </c>
      <c r="JI14" s="12">
        <v>519091.65</v>
      </c>
      <c r="JJ14" s="12">
        <v>0</v>
      </c>
      <c r="JK14" s="12">
        <v>519091.65</v>
      </c>
      <c r="JL14" s="13"/>
      <c r="JM14" s="107"/>
      <c r="JN14" s="12">
        <v>27558088.649999999</v>
      </c>
      <c r="JO14" s="12">
        <v>0</v>
      </c>
      <c r="JP14" s="12">
        <v>27558088.649999999</v>
      </c>
      <c r="JQ14" s="13"/>
    </row>
    <row r="15" spans="1:277" ht="15.75" hidden="1" customHeight="1">
      <c r="A15" s="10">
        <v>9</v>
      </c>
      <c r="B15" s="11" t="s">
        <v>11</v>
      </c>
      <c r="C15" s="12">
        <v>1</v>
      </c>
      <c r="D15" s="12">
        <v>20000</v>
      </c>
      <c r="E15" s="12">
        <v>0</v>
      </c>
      <c r="F15" s="12">
        <v>20000</v>
      </c>
      <c r="G15" s="13"/>
      <c r="H15" s="12">
        <v>0</v>
      </c>
      <c r="I15" s="12">
        <v>0</v>
      </c>
      <c r="J15" s="12">
        <v>0</v>
      </c>
      <c r="K15" s="12">
        <v>0</v>
      </c>
      <c r="L15" s="13"/>
      <c r="M15" s="12">
        <v>1</v>
      </c>
      <c r="N15" s="12">
        <v>6000</v>
      </c>
      <c r="O15" s="12">
        <v>0</v>
      </c>
      <c r="P15" s="12">
        <v>6000</v>
      </c>
      <c r="Q15" s="13"/>
      <c r="R15" s="12">
        <v>0</v>
      </c>
      <c r="S15" s="12">
        <v>0</v>
      </c>
      <c r="T15" s="12">
        <v>0</v>
      </c>
      <c r="U15" s="12">
        <v>0</v>
      </c>
      <c r="V15" s="13"/>
      <c r="W15" s="12">
        <v>0</v>
      </c>
      <c r="X15" s="12">
        <v>0</v>
      </c>
      <c r="Y15" s="12">
        <v>0</v>
      </c>
      <c r="Z15" s="12">
        <v>0</v>
      </c>
      <c r="AA15" s="13"/>
      <c r="AB15" s="12">
        <v>0</v>
      </c>
      <c r="AC15" s="12">
        <v>0</v>
      </c>
      <c r="AD15" s="12">
        <v>0</v>
      </c>
      <c r="AE15" s="12">
        <v>0</v>
      </c>
      <c r="AF15" s="13"/>
      <c r="AG15" s="12">
        <v>0</v>
      </c>
      <c r="AH15" s="12">
        <v>0</v>
      </c>
      <c r="AI15" s="12">
        <v>0</v>
      </c>
      <c r="AJ15" s="12">
        <v>0</v>
      </c>
      <c r="AK15" s="13"/>
      <c r="AL15" s="12">
        <v>0</v>
      </c>
      <c r="AM15" s="12">
        <v>0</v>
      </c>
      <c r="AN15" s="12">
        <v>0</v>
      </c>
      <c r="AO15" s="12">
        <v>0</v>
      </c>
      <c r="AP15" s="13"/>
      <c r="AQ15" s="12">
        <v>0</v>
      </c>
      <c r="AR15" s="12">
        <v>0</v>
      </c>
      <c r="AS15" s="12">
        <v>0</v>
      </c>
      <c r="AT15" s="12">
        <v>0</v>
      </c>
      <c r="AU15" s="13"/>
      <c r="AV15" s="12">
        <v>0</v>
      </c>
      <c r="AW15" s="12">
        <v>0</v>
      </c>
      <c r="AX15" s="12">
        <v>0</v>
      </c>
      <c r="AY15" s="12">
        <v>0</v>
      </c>
      <c r="AZ15" s="13"/>
      <c r="BA15" s="12">
        <v>0</v>
      </c>
      <c r="BB15" s="12">
        <v>0</v>
      </c>
      <c r="BC15" s="12">
        <v>0</v>
      </c>
      <c r="BD15" s="12">
        <v>0</v>
      </c>
      <c r="BE15" s="13"/>
      <c r="BF15" s="12">
        <v>0</v>
      </c>
      <c r="BG15" s="12">
        <v>0</v>
      </c>
      <c r="BH15" s="12">
        <v>0</v>
      </c>
      <c r="BI15" s="12">
        <v>0</v>
      </c>
      <c r="BJ15" s="13"/>
      <c r="BK15" s="12">
        <v>0</v>
      </c>
      <c r="BL15" s="12">
        <v>0</v>
      </c>
      <c r="BM15" s="12">
        <v>0</v>
      </c>
      <c r="BN15" s="12">
        <v>0</v>
      </c>
      <c r="BO15" s="13"/>
      <c r="BP15" s="12">
        <v>0</v>
      </c>
      <c r="BQ15" s="12">
        <v>0</v>
      </c>
      <c r="BR15" s="12">
        <v>0</v>
      </c>
      <c r="BS15" s="12">
        <v>0</v>
      </c>
      <c r="BT15" s="13"/>
      <c r="BU15" s="12">
        <v>0</v>
      </c>
      <c r="BV15" s="12">
        <v>0</v>
      </c>
      <c r="BW15" s="12">
        <v>0</v>
      </c>
      <c r="BX15" s="12">
        <v>0</v>
      </c>
      <c r="BY15" s="13"/>
      <c r="BZ15" s="12">
        <v>0</v>
      </c>
      <c r="CA15" s="12">
        <v>0</v>
      </c>
      <c r="CB15" s="12">
        <v>0</v>
      </c>
      <c r="CC15" s="12">
        <v>0</v>
      </c>
      <c r="CD15" s="13"/>
      <c r="CE15" s="12">
        <v>0</v>
      </c>
      <c r="CF15" s="12">
        <v>0</v>
      </c>
      <c r="CG15" s="12">
        <v>0</v>
      </c>
      <c r="CH15" s="12">
        <v>0</v>
      </c>
      <c r="CI15" s="13"/>
      <c r="CJ15" s="12">
        <v>0</v>
      </c>
      <c r="CK15" s="12">
        <v>0</v>
      </c>
      <c r="CL15" s="12">
        <v>0</v>
      </c>
      <c r="CM15" s="12">
        <v>0</v>
      </c>
      <c r="CN15" s="13"/>
      <c r="CO15" s="12">
        <v>0</v>
      </c>
      <c r="CP15" s="12">
        <v>0</v>
      </c>
      <c r="CQ15" s="12">
        <v>0</v>
      </c>
      <c r="CR15" s="12">
        <v>0</v>
      </c>
      <c r="CS15" s="13"/>
      <c r="CT15" s="12">
        <v>0</v>
      </c>
      <c r="CU15" s="12">
        <v>0</v>
      </c>
      <c r="CV15" s="12">
        <v>0</v>
      </c>
      <c r="CW15" s="12">
        <v>0</v>
      </c>
      <c r="CX15" s="13"/>
      <c r="CY15" s="12">
        <v>0</v>
      </c>
      <c r="CZ15" s="12">
        <v>0</v>
      </c>
      <c r="DA15" s="12">
        <v>0</v>
      </c>
      <c r="DB15" s="12">
        <v>0</v>
      </c>
      <c r="DC15" s="13"/>
      <c r="DD15" s="12">
        <v>0</v>
      </c>
      <c r="DE15" s="12">
        <v>0</v>
      </c>
      <c r="DF15" s="12">
        <v>0</v>
      </c>
      <c r="DG15" s="12">
        <v>0</v>
      </c>
      <c r="DH15" s="13"/>
      <c r="DI15" s="12">
        <v>0</v>
      </c>
      <c r="DJ15" s="12">
        <v>0</v>
      </c>
      <c r="DK15" s="12">
        <v>0</v>
      </c>
      <c r="DL15" s="12">
        <v>0</v>
      </c>
      <c r="DM15" s="13"/>
      <c r="DN15" s="12">
        <v>0</v>
      </c>
      <c r="DO15" s="12">
        <v>0</v>
      </c>
      <c r="DP15" s="12">
        <v>0</v>
      </c>
      <c r="DQ15" s="12">
        <v>0</v>
      </c>
      <c r="DR15" s="13"/>
      <c r="DS15" s="12">
        <v>0</v>
      </c>
      <c r="DT15" s="12">
        <v>0</v>
      </c>
      <c r="DU15" s="12">
        <v>0</v>
      </c>
      <c r="DV15" s="12">
        <v>0</v>
      </c>
      <c r="DW15" s="13"/>
      <c r="DX15" s="12">
        <v>0</v>
      </c>
      <c r="DY15" s="12">
        <v>0</v>
      </c>
      <c r="DZ15" s="12">
        <v>0</v>
      </c>
      <c r="EA15" s="12">
        <v>0</v>
      </c>
      <c r="EB15" s="13"/>
      <c r="EC15" s="12">
        <v>0</v>
      </c>
      <c r="ED15" s="12">
        <v>0</v>
      </c>
      <c r="EE15" s="12">
        <v>0</v>
      </c>
      <c r="EF15" s="12">
        <v>0</v>
      </c>
      <c r="EG15" s="13"/>
      <c r="EH15" s="12">
        <v>0</v>
      </c>
      <c r="EI15" s="12">
        <v>0</v>
      </c>
      <c r="EJ15" s="12">
        <v>0</v>
      </c>
      <c r="EK15" s="12">
        <v>0</v>
      </c>
      <c r="EL15" s="13"/>
      <c r="EM15" s="12">
        <v>2</v>
      </c>
      <c r="EN15" s="12">
        <v>1391400</v>
      </c>
      <c r="EO15" s="12">
        <v>0</v>
      </c>
      <c r="EP15" s="12">
        <v>1391400</v>
      </c>
      <c r="EQ15" s="13"/>
      <c r="ER15" s="12">
        <v>1</v>
      </c>
      <c r="ES15" s="12">
        <v>396900</v>
      </c>
      <c r="ET15" s="12">
        <v>0</v>
      </c>
      <c r="EU15" s="12">
        <v>396900</v>
      </c>
      <c r="EV15" s="13"/>
      <c r="EW15" s="12">
        <v>1</v>
      </c>
      <c r="EX15" s="12">
        <v>166698</v>
      </c>
      <c r="EY15" s="12">
        <v>0</v>
      </c>
      <c r="EZ15" s="12">
        <v>166698</v>
      </c>
      <c r="FA15" s="13"/>
      <c r="FB15" s="12">
        <v>1</v>
      </c>
      <c r="FC15" s="12">
        <v>470652</v>
      </c>
      <c r="FD15" s="12">
        <v>0</v>
      </c>
      <c r="FE15" s="12">
        <v>470652</v>
      </c>
      <c r="FF15" s="13"/>
      <c r="FG15" s="12">
        <v>1</v>
      </c>
      <c r="FH15" s="12">
        <v>572412</v>
      </c>
      <c r="FI15" s="12">
        <v>0</v>
      </c>
      <c r="FJ15" s="12">
        <v>572412</v>
      </c>
      <c r="FK15" s="13"/>
      <c r="FL15" s="12">
        <v>1</v>
      </c>
      <c r="FM15" s="12">
        <v>193740</v>
      </c>
      <c r="FN15" s="12">
        <v>0</v>
      </c>
      <c r="FO15" s="12">
        <v>193740</v>
      </c>
      <c r="FP15" s="13"/>
      <c r="FQ15" s="12">
        <v>1</v>
      </c>
      <c r="FR15" s="12">
        <v>193740</v>
      </c>
      <c r="FS15" s="12">
        <v>0</v>
      </c>
      <c r="FT15" s="12">
        <v>193740</v>
      </c>
      <c r="FU15" s="13"/>
      <c r="FV15" s="12" t="s">
        <v>1832</v>
      </c>
      <c r="FW15" s="12">
        <v>1055578</v>
      </c>
      <c r="FX15" s="12">
        <v>0</v>
      </c>
      <c r="FY15" s="12">
        <v>1055578</v>
      </c>
      <c r="FZ15" s="13"/>
      <c r="GA15" s="12">
        <v>3</v>
      </c>
      <c r="GB15" s="12">
        <v>1406616</v>
      </c>
      <c r="GC15" s="12">
        <v>0</v>
      </c>
      <c r="GD15" s="12">
        <v>1406616</v>
      </c>
      <c r="GE15" s="13"/>
      <c r="GF15" s="12">
        <v>0</v>
      </c>
      <c r="GG15" s="12">
        <v>0</v>
      </c>
      <c r="GH15" s="12">
        <v>0</v>
      </c>
      <c r="GI15" s="12">
        <v>0</v>
      </c>
      <c r="GJ15" s="13"/>
      <c r="GK15" s="12">
        <v>1</v>
      </c>
      <c r="GL15" s="12">
        <v>310968</v>
      </c>
      <c r="GM15" s="12">
        <v>0</v>
      </c>
      <c r="GN15" s="12">
        <v>310968</v>
      </c>
      <c r="GO15" s="13"/>
      <c r="GP15" s="12">
        <v>0</v>
      </c>
      <c r="GQ15" s="12">
        <v>0</v>
      </c>
      <c r="GR15" s="12">
        <v>0</v>
      </c>
      <c r="GS15" s="12">
        <v>0</v>
      </c>
      <c r="GT15" s="13"/>
      <c r="GU15" s="12">
        <v>1</v>
      </c>
      <c r="GV15" s="12">
        <v>217512</v>
      </c>
      <c r="GW15" s="12">
        <v>0</v>
      </c>
      <c r="GX15" s="12">
        <v>217512</v>
      </c>
      <c r="GY15" s="13"/>
      <c r="GZ15" s="12">
        <v>4</v>
      </c>
      <c r="HA15" s="12">
        <v>750367.8</v>
      </c>
      <c r="HB15" s="12">
        <v>0</v>
      </c>
      <c r="HC15" s="12">
        <v>750367.8</v>
      </c>
      <c r="HD15" s="13"/>
      <c r="HE15" s="12">
        <v>0</v>
      </c>
      <c r="HF15" s="12">
        <v>0</v>
      </c>
      <c r="HG15" s="12">
        <v>0</v>
      </c>
      <c r="HH15" s="12">
        <v>0</v>
      </c>
      <c r="HI15" s="13"/>
      <c r="HJ15" s="12">
        <v>0</v>
      </c>
      <c r="HK15" s="12">
        <v>0</v>
      </c>
      <c r="HL15" s="12">
        <v>0</v>
      </c>
      <c r="HM15" s="12">
        <v>0</v>
      </c>
      <c r="HN15" s="13"/>
      <c r="HO15" s="12">
        <v>0</v>
      </c>
      <c r="HP15" s="12">
        <v>0</v>
      </c>
      <c r="HQ15" s="12">
        <v>0</v>
      </c>
      <c r="HR15" s="12">
        <v>0</v>
      </c>
      <c r="HS15" s="13"/>
      <c r="HT15" s="12">
        <v>0</v>
      </c>
      <c r="HU15" s="12">
        <v>0</v>
      </c>
      <c r="HV15" s="12">
        <v>0</v>
      </c>
      <c r="HW15" s="12">
        <v>0</v>
      </c>
      <c r="HX15" s="13"/>
      <c r="HY15" s="12">
        <v>1</v>
      </c>
      <c r="HZ15" s="12">
        <v>160440</v>
      </c>
      <c r="IA15" s="12">
        <v>0</v>
      </c>
      <c r="IB15" s="12">
        <v>160440</v>
      </c>
      <c r="IC15" s="13"/>
      <c r="ID15" s="12">
        <v>20</v>
      </c>
      <c r="IE15" s="12">
        <v>9420667.1999999993</v>
      </c>
      <c r="IF15" s="12">
        <v>0</v>
      </c>
      <c r="IG15" s="12">
        <v>9420667.1999999993</v>
      </c>
      <c r="IH15" s="13"/>
      <c r="II15" s="12">
        <v>16</v>
      </c>
      <c r="IJ15" s="12">
        <v>3507840</v>
      </c>
      <c r="IK15" s="12">
        <v>0</v>
      </c>
      <c r="IL15" s="12">
        <v>3507840</v>
      </c>
      <c r="IM15" s="13"/>
      <c r="IN15" s="12">
        <v>27</v>
      </c>
      <c r="IO15" s="12">
        <v>5978124</v>
      </c>
      <c r="IP15" s="12">
        <v>0</v>
      </c>
      <c r="IQ15" s="12">
        <v>5978124</v>
      </c>
      <c r="IR15" s="13"/>
      <c r="IS15" s="12">
        <v>29</v>
      </c>
      <c r="IT15" s="12">
        <v>8700000</v>
      </c>
      <c r="IU15" s="12">
        <v>0</v>
      </c>
      <c r="IV15" s="12">
        <v>8700000</v>
      </c>
      <c r="IW15" s="13"/>
      <c r="IX15" s="12">
        <v>30</v>
      </c>
      <c r="IY15" s="12">
        <v>7747368</v>
      </c>
      <c r="IZ15" s="12">
        <v>0</v>
      </c>
      <c r="JA15" s="12">
        <v>7747368</v>
      </c>
      <c r="JB15" s="13"/>
      <c r="JC15" s="12">
        <v>0</v>
      </c>
      <c r="JD15" s="12">
        <v>0</v>
      </c>
      <c r="JE15" s="12">
        <v>0</v>
      </c>
      <c r="JF15" s="12">
        <v>0</v>
      </c>
      <c r="JG15" s="13"/>
      <c r="JH15" s="12">
        <v>0</v>
      </c>
      <c r="JI15" s="12">
        <v>849422.7</v>
      </c>
      <c r="JJ15" s="12">
        <v>0</v>
      </c>
      <c r="JK15" s="12">
        <v>849422.7</v>
      </c>
      <c r="JL15" s="13"/>
      <c r="JM15" s="107"/>
      <c r="JN15" s="12">
        <v>43516445.700000003</v>
      </c>
      <c r="JO15" s="12">
        <v>0</v>
      </c>
      <c r="JP15" s="12">
        <v>43516445.700000003</v>
      </c>
      <c r="JQ15" s="13"/>
    </row>
    <row r="16" spans="1:277" ht="15.75" hidden="1" customHeight="1">
      <c r="A16" s="10">
        <v>10</v>
      </c>
      <c r="B16" s="11" t="s">
        <v>12</v>
      </c>
      <c r="C16" s="12">
        <v>1</v>
      </c>
      <c r="D16" s="12">
        <v>20000</v>
      </c>
      <c r="E16" s="12">
        <v>0</v>
      </c>
      <c r="F16" s="12">
        <v>20000</v>
      </c>
      <c r="G16" s="13"/>
      <c r="H16" s="12">
        <v>0</v>
      </c>
      <c r="I16" s="12">
        <v>0</v>
      </c>
      <c r="J16" s="12">
        <v>0</v>
      </c>
      <c r="K16" s="12">
        <v>0</v>
      </c>
      <c r="L16" s="13"/>
      <c r="M16" s="12">
        <v>1</v>
      </c>
      <c r="N16" s="12">
        <v>6000</v>
      </c>
      <c r="O16" s="12">
        <v>0</v>
      </c>
      <c r="P16" s="12">
        <v>6000</v>
      </c>
      <c r="Q16" s="13"/>
      <c r="R16" s="12">
        <v>0</v>
      </c>
      <c r="S16" s="12">
        <v>0</v>
      </c>
      <c r="T16" s="12">
        <v>0</v>
      </c>
      <c r="U16" s="12">
        <v>0</v>
      </c>
      <c r="V16" s="13"/>
      <c r="W16" s="12">
        <v>0</v>
      </c>
      <c r="X16" s="12">
        <v>0</v>
      </c>
      <c r="Y16" s="12">
        <v>0</v>
      </c>
      <c r="Z16" s="12">
        <v>0</v>
      </c>
      <c r="AA16" s="13"/>
      <c r="AB16" s="12">
        <v>0</v>
      </c>
      <c r="AC16" s="12">
        <v>0</v>
      </c>
      <c r="AD16" s="12">
        <v>0</v>
      </c>
      <c r="AE16" s="12">
        <v>0</v>
      </c>
      <c r="AF16" s="13"/>
      <c r="AG16" s="12">
        <v>0</v>
      </c>
      <c r="AH16" s="12">
        <v>0</v>
      </c>
      <c r="AI16" s="12">
        <v>0</v>
      </c>
      <c r="AJ16" s="12">
        <v>0</v>
      </c>
      <c r="AK16" s="13"/>
      <c r="AL16" s="12">
        <v>0</v>
      </c>
      <c r="AM16" s="12">
        <v>0</v>
      </c>
      <c r="AN16" s="12">
        <v>0</v>
      </c>
      <c r="AO16" s="12">
        <v>0</v>
      </c>
      <c r="AP16" s="13"/>
      <c r="AQ16" s="12">
        <v>0</v>
      </c>
      <c r="AR16" s="12">
        <v>0</v>
      </c>
      <c r="AS16" s="12">
        <v>0</v>
      </c>
      <c r="AT16" s="12">
        <v>0</v>
      </c>
      <c r="AU16" s="13"/>
      <c r="AV16" s="12">
        <v>0</v>
      </c>
      <c r="AW16" s="12">
        <v>0</v>
      </c>
      <c r="AX16" s="12">
        <v>0</v>
      </c>
      <c r="AY16" s="12">
        <v>0</v>
      </c>
      <c r="AZ16" s="13"/>
      <c r="BA16" s="12">
        <v>0</v>
      </c>
      <c r="BB16" s="12">
        <v>0</v>
      </c>
      <c r="BC16" s="12">
        <v>0</v>
      </c>
      <c r="BD16" s="12">
        <v>0</v>
      </c>
      <c r="BE16" s="13"/>
      <c r="BF16" s="12">
        <v>0</v>
      </c>
      <c r="BG16" s="12">
        <v>0</v>
      </c>
      <c r="BH16" s="12">
        <v>0</v>
      </c>
      <c r="BI16" s="12">
        <v>0</v>
      </c>
      <c r="BJ16" s="13"/>
      <c r="BK16" s="12">
        <v>0</v>
      </c>
      <c r="BL16" s="12">
        <v>0</v>
      </c>
      <c r="BM16" s="12">
        <v>0</v>
      </c>
      <c r="BN16" s="12">
        <v>0</v>
      </c>
      <c r="BO16" s="13"/>
      <c r="BP16" s="12">
        <v>0</v>
      </c>
      <c r="BQ16" s="12">
        <v>0</v>
      </c>
      <c r="BR16" s="12">
        <v>0</v>
      </c>
      <c r="BS16" s="12">
        <v>0</v>
      </c>
      <c r="BT16" s="13"/>
      <c r="BU16" s="12">
        <v>0</v>
      </c>
      <c r="BV16" s="12">
        <v>0</v>
      </c>
      <c r="BW16" s="12">
        <v>0</v>
      </c>
      <c r="BX16" s="12">
        <v>0</v>
      </c>
      <c r="BY16" s="13"/>
      <c r="BZ16" s="12">
        <v>0</v>
      </c>
      <c r="CA16" s="12">
        <v>0</v>
      </c>
      <c r="CB16" s="12">
        <v>0</v>
      </c>
      <c r="CC16" s="12">
        <v>0</v>
      </c>
      <c r="CD16" s="13"/>
      <c r="CE16" s="12">
        <v>0</v>
      </c>
      <c r="CF16" s="12">
        <v>0</v>
      </c>
      <c r="CG16" s="12">
        <v>0</v>
      </c>
      <c r="CH16" s="12">
        <v>0</v>
      </c>
      <c r="CI16" s="13"/>
      <c r="CJ16" s="12">
        <v>0</v>
      </c>
      <c r="CK16" s="12">
        <v>0</v>
      </c>
      <c r="CL16" s="12">
        <v>0</v>
      </c>
      <c r="CM16" s="12">
        <v>0</v>
      </c>
      <c r="CN16" s="13"/>
      <c r="CO16" s="12">
        <v>0</v>
      </c>
      <c r="CP16" s="12">
        <v>0</v>
      </c>
      <c r="CQ16" s="12">
        <v>0</v>
      </c>
      <c r="CR16" s="12">
        <v>0</v>
      </c>
      <c r="CS16" s="13"/>
      <c r="CT16" s="12">
        <v>0</v>
      </c>
      <c r="CU16" s="12">
        <v>0</v>
      </c>
      <c r="CV16" s="12">
        <v>0</v>
      </c>
      <c r="CW16" s="12">
        <v>0</v>
      </c>
      <c r="CX16" s="13"/>
      <c r="CY16" s="12">
        <v>0</v>
      </c>
      <c r="CZ16" s="12">
        <v>0</v>
      </c>
      <c r="DA16" s="12">
        <v>0</v>
      </c>
      <c r="DB16" s="12">
        <v>0</v>
      </c>
      <c r="DC16" s="13"/>
      <c r="DD16" s="12">
        <v>0</v>
      </c>
      <c r="DE16" s="12">
        <v>0</v>
      </c>
      <c r="DF16" s="12">
        <v>0</v>
      </c>
      <c r="DG16" s="12">
        <v>0</v>
      </c>
      <c r="DH16" s="13"/>
      <c r="DI16" s="12">
        <v>0</v>
      </c>
      <c r="DJ16" s="12">
        <v>0</v>
      </c>
      <c r="DK16" s="12">
        <v>0</v>
      </c>
      <c r="DL16" s="12">
        <v>0</v>
      </c>
      <c r="DM16" s="13"/>
      <c r="DN16" s="12">
        <v>0</v>
      </c>
      <c r="DO16" s="12">
        <v>0</v>
      </c>
      <c r="DP16" s="12">
        <v>0</v>
      </c>
      <c r="DQ16" s="12">
        <v>0</v>
      </c>
      <c r="DR16" s="13"/>
      <c r="DS16" s="12">
        <v>0</v>
      </c>
      <c r="DT16" s="12">
        <v>0</v>
      </c>
      <c r="DU16" s="12">
        <v>0</v>
      </c>
      <c r="DV16" s="12">
        <v>0</v>
      </c>
      <c r="DW16" s="13"/>
      <c r="DX16" s="12">
        <v>0</v>
      </c>
      <c r="DY16" s="12">
        <v>0</v>
      </c>
      <c r="DZ16" s="12">
        <v>0</v>
      </c>
      <c r="EA16" s="12">
        <v>0</v>
      </c>
      <c r="EB16" s="13"/>
      <c r="EC16" s="12">
        <v>0</v>
      </c>
      <c r="ED16" s="12">
        <v>0</v>
      </c>
      <c r="EE16" s="12">
        <v>0</v>
      </c>
      <c r="EF16" s="12">
        <v>0</v>
      </c>
      <c r="EG16" s="13"/>
      <c r="EH16" s="12">
        <v>0</v>
      </c>
      <c r="EI16" s="12">
        <v>0</v>
      </c>
      <c r="EJ16" s="12">
        <v>0</v>
      </c>
      <c r="EK16" s="12">
        <v>0</v>
      </c>
      <c r="EL16" s="13"/>
      <c r="EM16" s="12">
        <v>2</v>
      </c>
      <c r="EN16" s="12">
        <v>1391400</v>
      </c>
      <c r="EO16" s="12">
        <v>0</v>
      </c>
      <c r="EP16" s="12">
        <v>1391400</v>
      </c>
      <c r="EQ16" s="13"/>
      <c r="ER16" s="12">
        <v>2</v>
      </c>
      <c r="ES16" s="12">
        <v>888072</v>
      </c>
      <c r="ET16" s="12">
        <v>0</v>
      </c>
      <c r="EU16" s="12">
        <v>888072</v>
      </c>
      <c r="EV16" s="13"/>
      <c r="EW16" s="12">
        <v>2</v>
      </c>
      <c r="EX16" s="12">
        <v>535092</v>
      </c>
      <c r="EY16" s="12">
        <v>0</v>
      </c>
      <c r="EZ16" s="12">
        <v>535092</v>
      </c>
      <c r="FA16" s="13"/>
      <c r="FB16" s="12">
        <v>1</v>
      </c>
      <c r="FC16" s="12">
        <v>470652</v>
      </c>
      <c r="FD16" s="12">
        <v>0</v>
      </c>
      <c r="FE16" s="12">
        <v>470652</v>
      </c>
      <c r="FF16" s="13"/>
      <c r="FG16" s="12">
        <v>1</v>
      </c>
      <c r="FH16" s="12">
        <v>572412</v>
      </c>
      <c r="FI16" s="12">
        <v>0</v>
      </c>
      <c r="FJ16" s="12">
        <v>572412</v>
      </c>
      <c r="FK16" s="13"/>
      <c r="FL16" s="12">
        <v>1</v>
      </c>
      <c r="FM16" s="12">
        <v>193740</v>
      </c>
      <c r="FN16" s="12">
        <v>0</v>
      </c>
      <c r="FO16" s="12">
        <v>193740</v>
      </c>
      <c r="FP16" s="13"/>
      <c r="FQ16" s="12">
        <v>1</v>
      </c>
      <c r="FR16" s="12">
        <v>193740</v>
      </c>
      <c r="FS16" s="12">
        <v>0</v>
      </c>
      <c r="FT16" s="12">
        <v>193740</v>
      </c>
      <c r="FU16" s="13"/>
      <c r="FV16" s="12" t="s">
        <v>1832</v>
      </c>
      <c r="FW16" s="12">
        <v>1055578</v>
      </c>
      <c r="FX16" s="12">
        <v>0</v>
      </c>
      <c r="FY16" s="12">
        <v>1055578</v>
      </c>
      <c r="FZ16" s="13"/>
      <c r="GA16" s="12">
        <v>3</v>
      </c>
      <c r="GB16" s="12">
        <v>1406616</v>
      </c>
      <c r="GC16" s="12">
        <v>0</v>
      </c>
      <c r="GD16" s="12">
        <v>1406616</v>
      </c>
      <c r="GE16" s="13"/>
      <c r="GF16" s="12">
        <v>0</v>
      </c>
      <c r="GG16" s="12">
        <v>0</v>
      </c>
      <c r="GH16" s="12">
        <v>0</v>
      </c>
      <c r="GI16" s="12">
        <v>0</v>
      </c>
      <c r="GJ16" s="13"/>
      <c r="GK16" s="12">
        <v>1</v>
      </c>
      <c r="GL16" s="12">
        <v>198456</v>
      </c>
      <c r="GM16" s="12">
        <v>0</v>
      </c>
      <c r="GN16" s="12">
        <v>198456</v>
      </c>
      <c r="GO16" s="13"/>
      <c r="GP16" s="12">
        <v>0</v>
      </c>
      <c r="GQ16" s="12">
        <v>0</v>
      </c>
      <c r="GR16" s="12">
        <v>0</v>
      </c>
      <c r="GS16" s="12">
        <v>0</v>
      </c>
      <c r="GT16" s="13"/>
      <c r="GU16" s="12">
        <v>1</v>
      </c>
      <c r="GV16" s="12">
        <v>217512</v>
      </c>
      <c r="GW16" s="12">
        <v>0</v>
      </c>
      <c r="GX16" s="12">
        <v>217512</v>
      </c>
      <c r="GY16" s="13"/>
      <c r="GZ16" s="12">
        <v>3</v>
      </c>
      <c r="HA16" s="12">
        <v>525747.6</v>
      </c>
      <c r="HB16" s="12">
        <v>0</v>
      </c>
      <c r="HC16" s="12">
        <v>525747.6</v>
      </c>
      <c r="HD16" s="13"/>
      <c r="HE16" s="12">
        <v>0</v>
      </c>
      <c r="HF16" s="12">
        <v>0</v>
      </c>
      <c r="HG16" s="12">
        <v>0</v>
      </c>
      <c r="HH16" s="12">
        <v>0</v>
      </c>
      <c r="HI16" s="13"/>
      <c r="HJ16" s="12">
        <v>0</v>
      </c>
      <c r="HK16" s="12">
        <v>0</v>
      </c>
      <c r="HL16" s="12">
        <v>0</v>
      </c>
      <c r="HM16" s="12">
        <v>0</v>
      </c>
      <c r="HN16" s="13"/>
      <c r="HO16" s="12">
        <v>1</v>
      </c>
      <c r="HP16" s="12">
        <v>481344</v>
      </c>
      <c r="HQ16" s="12">
        <v>0</v>
      </c>
      <c r="HR16" s="12">
        <v>481344</v>
      </c>
      <c r="HS16" s="13"/>
      <c r="HT16" s="12">
        <v>0</v>
      </c>
      <c r="HU16" s="12">
        <v>0</v>
      </c>
      <c r="HV16" s="12">
        <v>0</v>
      </c>
      <c r="HW16" s="12">
        <v>0</v>
      </c>
      <c r="HX16" s="13"/>
      <c r="HY16" s="12">
        <v>1</v>
      </c>
      <c r="HZ16" s="12">
        <v>160440</v>
      </c>
      <c r="IA16" s="12">
        <v>0</v>
      </c>
      <c r="IB16" s="12">
        <v>160440</v>
      </c>
      <c r="IC16" s="13"/>
      <c r="ID16" s="12">
        <v>28</v>
      </c>
      <c r="IE16" s="12">
        <v>13065418.800000001</v>
      </c>
      <c r="IF16" s="12">
        <v>0</v>
      </c>
      <c r="IG16" s="12">
        <v>13065418.800000001</v>
      </c>
      <c r="IH16" s="13"/>
      <c r="II16" s="12">
        <v>13</v>
      </c>
      <c r="IJ16" s="12">
        <v>2850120</v>
      </c>
      <c r="IK16" s="12">
        <v>0</v>
      </c>
      <c r="IL16" s="12">
        <v>2850120</v>
      </c>
      <c r="IM16" s="13"/>
      <c r="IN16" s="12">
        <v>18</v>
      </c>
      <c r="IO16" s="12">
        <v>3985416</v>
      </c>
      <c r="IP16" s="12">
        <v>0</v>
      </c>
      <c r="IQ16" s="12">
        <v>3985416</v>
      </c>
      <c r="IR16" s="13"/>
      <c r="IS16" s="12">
        <v>21</v>
      </c>
      <c r="IT16" s="12">
        <v>6300000</v>
      </c>
      <c r="IU16" s="12">
        <v>0</v>
      </c>
      <c r="IV16" s="12">
        <v>6300000</v>
      </c>
      <c r="IW16" s="13"/>
      <c r="IX16" s="12">
        <v>44</v>
      </c>
      <c r="IY16" s="12">
        <v>11360496</v>
      </c>
      <c r="IZ16" s="12">
        <v>0</v>
      </c>
      <c r="JA16" s="12">
        <v>11360496</v>
      </c>
      <c r="JB16" s="13"/>
      <c r="JC16" s="12">
        <v>0</v>
      </c>
      <c r="JD16" s="12">
        <v>0</v>
      </c>
      <c r="JE16" s="12">
        <v>0</v>
      </c>
      <c r="JF16" s="12">
        <v>0</v>
      </c>
      <c r="JG16" s="13"/>
      <c r="JH16" s="12">
        <v>0</v>
      </c>
      <c r="JI16" s="12">
        <v>1274134.05</v>
      </c>
      <c r="JJ16" s="12">
        <v>0</v>
      </c>
      <c r="JK16" s="12">
        <v>1274134.05</v>
      </c>
      <c r="JL16" s="13"/>
      <c r="JM16" s="107"/>
      <c r="JN16" s="12">
        <v>47152386.449999996</v>
      </c>
      <c r="JO16" s="12">
        <v>0</v>
      </c>
      <c r="JP16" s="12">
        <v>47152386.449999996</v>
      </c>
      <c r="JQ16" s="13"/>
    </row>
    <row r="17" spans="1:277" ht="15.75" hidden="1" customHeight="1">
      <c r="A17" s="10">
        <v>11</v>
      </c>
      <c r="B17" s="11" t="s">
        <v>13</v>
      </c>
      <c r="C17" s="12">
        <v>1</v>
      </c>
      <c r="D17" s="12">
        <v>20000</v>
      </c>
      <c r="E17" s="12">
        <v>0</v>
      </c>
      <c r="F17" s="12">
        <v>20000</v>
      </c>
      <c r="G17" s="13"/>
      <c r="H17" s="12">
        <v>0</v>
      </c>
      <c r="I17" s="12">
        <v>0</v>
      </c>
      <c r="J17" s="12">
        <v>0</v>
      </c>
      <c r="K17" s="12">
        <v>0</v>
      </c>
      <c r="L17" s="13"/>
      <c r="M17" s="12">
        <v>1</v>
      </c>
      <c r="N17" s="12">
        <v>6000</v>
      </c>
      <c r="O17" s="12">
        <v>0</v>
      </c>
      <c r="P17" s="12">
        <v>6000</v>
      </c>
      <c r="Q17" s="13"/>
      <c r="R17" s="12">
        <v>0</v>
      </c>
      <c r="S17" s="12">
        <v>0</v>
      </c>
      <c r="T17" s="12">
        <v>0</v>
      </c>
      <c r="U17" s="12">
        <v>0</v>
      </c>
      <c r="V17" s="13"/>
      <c r="W17" s="12">
        <v>0</v>
      </c>
      <c r="X17" s="12">
        <v>0</v>
      </c>
      <c r="Y17" s="12">
        <v>0</v>
      </c>
      <c r="Z17" s="12">
        <v>0</v>
      </c>
      <c r="AA17" s="13"/>
      <c r="AB17" s="12">
        <v>0</v>
      </c>
      <c r="AC17" s="12">
        <v>0</v>
      </c>
      <c r="AD17" s="12">
        <v>0</v>
      </c>
      <c r="AE17" s="12">
        <v>0</v>
      </c>
      <c r="AF17" s="13"/>
      <c r="AG17" s="12">
        <v>0</v>
      </c>
      <c r="AH17" s="12">
        <v>0</v>
      </c>
      <c r="AI17" s="12">
        <v>0</v>
      </c>
      <c r="AJ17" s="12">
        <v>0</v>
      </c>
      <c r="AK17" s="13"/>
      <c r="AL17" s="12">
        <v>0</v>
      </c>
      <c r="AM17" s="12">
        <v>0</v>
      </c>
      <c r="AN17" s="12">
        <v>0</v>
      </c>
      <c r="AO17" s="12">
        <v>0</v>
      </c>
      <c r="AP17" s="13"/>
      <c r="AQ17" s="12">
        <v>0</v>
      </c>
      <c r="AR17" s="12">
        <v>0</v>
      </c>
      <c r="AS17" s="12">
        <v>0</v>
      </c>
      <c r="AT17" s="12">
        <v>0</v>
      </c>
      <c r="AU17" s="13"/>
      <c r="AV17" s="12">
        <v>0</v>
      </c>
      <c r="AW17" s="12">
        <v>0</v>
      </c>
      <c r="AX17" s="12">
        <v>0</v>
      </c>
      <c r="AY17" s="12">
        <v>0</v>
      </c>
      <c r="AZ17" s="13"/>
      <c r="BA17" s="12">
        <v>0</v>
      </c>
      <c r="BB17" s="12">
        <v>0</v>
      </c>
      <c r="BC17" s="12">
        <v>0</v>
      </c>
      <c r="BD17" s="12">
        <v>0</v>
      </c>
      <c r="BE17" s="13"/>
      <c r="BF17" s="12">
        <v>0</v>
      </c>
      <c r="BG17" s="12">
        <v>0</v>
      </c>
      <c r="BH17" s="12">
        <v>0</v>
      </c>
      <c r="BI17" s="12">
        <v>0</v>
      </c>
      <c r="BJ17" s="13"/>
      <c r="BK17" s="12">
        <v>0</v>
      </c>
      <c r="BL17" s="12">
        <v>0</v>
      </c>
      <c r="BM17" s="12">
        <v>0</v>
      </c>
      <c r="BN17" s="12">
        <v>0</v>
      </c>
      <c r="BO17" s="13"/>
      <c r="BP17" s="12">
        <v>0</v>
      </c>
      <c r="BQ17" s="12">
        <v>0</v>
      </c>
      <c r="BR17" s="12">
        <v>0</v>
      </c>
      <c r="BS17" s="12">
        <v>0</v>
      </c>
      <c r="BT17" s="13"/>
      <c r="BU17" s="12">
        <v>0</v>
      </c>
      <c r="BV17" s="12">
        <v>0</v>
      </c>
      <c r="BW17" s="12">
        <v>0</v>
      </c>
      <c r="BX17" s="12">
        <v>0</v>
      </c>
      <c r="BY17" s="13"/>
      <c r="BZ17" s="12">
        <v>0</v>
      </c>
      <c r="CA17" s="12">
        <v>0</v>
      </c>
      <c r="CB17" s="12">
        <v>0</v>
      </c>
      <c r="CC17" s="12">
        <v>0</v>
      </c>
      <c r="CD17" s="13"/>
      <c r="CE17" s="12">
        <v>0</v>
      </c>
      <c r="CF17" s="12">
        <v>0</v>
      </c>
      <c r="CG17" s="12">
        <v>0</v>
      </c>
      <c r="CH17" s="12">
        <v>0</v>
      </c>
      <c r="CI17" s="13"/>
      <c r="CJ17" s="12">
        <v>0</v>
      </c>
      <c r="CK17" s="12">
        <v>0</v>
      </c>
      <c r="CL17" s="12">
        <v>0</v>
      </c>
      <c r="CM17" s="12">
        <v>0</v>
      </c>
      <c r="CN17" s="13"/>
      <c r="CO17" s="12">
        <v>0</v>
      </c>
      <c r="CP17" s="12">
        <v>0</v>
      </c>
      <c r="CQ17" s="12">
        <v>0</v>
      </c>
      <c r="CR17" s="12">
        <v>0</v>
      </c>
      <c r="CS17" s="13"/>
      <c r="CT17" s="12">
        <v>0</v>
      </c>
      <c r="CU17" s="12">
        <v>0</v>
      </c>
      <c r="CV17" s="12">
        <v>0</v>
      </c>
      <c r="CW17" s="12">
        <v>0</v>
      </c>
      <c r="CX17" s="13"/>
      <c r="CY17" s="12">
        <v>0</v>
      </c>
      <c r="CZ17" s="12">
        <v>0</v>
      </c>
      <c r="DA17" s="12">
        <v>0</v>
      </c>
      <c r="DB17" s="12">
        <v>0</v>
      </c>
      <c r="DC17" s="13"/>
      <c r="DD17" s="12">
        <v>0</v>
      </c>
      <c r="DE17" s="12">
        <v>0</v>
      </c>
      <c r="DF17" s="12">
        <v>0</v>
      </c>
      <c r="DG17" s="12">
        <v>0</v>
      </c>
      <c r="DH17" s="13"/>
      <c r="DI17" s="12">
        <v>0</v>
      </c>
      <c r="DJ17" s="12">
        <v>0</v>
      </c>
      <c r="DK17" s="12">
        <v>0</v>
      </c>
      <c r="DL17" s="12">
        <v>0</v>
      </c>
      <c r="DM17" s="13"/>
      <c r="DN17" s="12">
        <v>0</v>
      </c>
      <c r="DO17" s="12">
        <v>0</v>
      </c>
      <c r="DP17" s="12">
        <v>0</v>
      </c>
      <c r="DQ17" s="12">
        <v>0</v>
      </c>
      <c r="DR17" s="13"/>
      <c r="DS17" s="12">
        <v>0</v>
      </c>
      <c r="DT17" s="12">
        <v>0</v>
      </c>
      <c r="DU17" s="12">
        <v>0</v>
      </c>
      <c r="DV17" s="12">
        <v>0</v>
      </c>
      <c r="DW17" s="13"/>
      <c r="DX17" s="12">
        <v>0</v>
      </c>
      <c r="DY17" s="12">
        <v>0</v>
      </c>
      <c r="DZ17" s="12">
        <v>0</v>
      </c>
      <c r="EA17" s="12">
        <v>0</v>
      </c>
      <c r="EB17" s="13"/>
      <c r="EC17" s="12">
        <v>0</v>
      </c>
      <c r="ED17" s="12">
        <v>0</v>
      </c>
      <c r="EE17" s="12">
        <v>0</v>
      </c>
      <c r="EF17" s="12">
        <v>0</v>
      </c>
      <c r="EG17" s="13"/>
      <c r="EH17" s="12">
        <v>0</v>
      </c>
      <c r="EI17" s="12">
        <v>0</v>
      </c>
      <c r="EJ17" s="12">
        <v>0</v>
      </c>
      <c r="EK17" s="12">
        <v>0</v>
      </c>
      <c r="EL17" s="13"/>
      <c r="EM17" s="12">
        <v>2</v>
      </c>
      <c r="EN17" s="12">
        <v>1391400</v>
      </c>
      <c r="EO17" s="12">
        <v>0</v>
      </c>
      <c r="EP17" s="12">
        <v>1391400</v>
      </c>
      <c r="EQ17" s="13"/>
      <c r="ER17" s="12">
        <v>1</v>
      </c>
      <c r="ES17" s="12">
        <v>396900</v>
      </c>
      <c r="ET17" s="12">
        <v>0</v>
      </c>
      <c r="EU17" s="12">
        <v>396900</v>
      </c>
      <c r="EV17" s="13"/>
      <c r="EW17" s="12">
        <v>2</v>
      </c>
      <c r="EX17" s="12">
        <v>535092</v>
      </c>
      <c r="EY17" s="12">
        <v>0</v>
      </c>
      <c r="EZ17" s="12">
        <v>535092</v>
      </c>
      <c r="FA17" s="13"/>
      <c r="FB17" s="12">
        <v>1</v>
      </c>
      <c r="FC17" s="12">
        <v>470652</v>
      </c>
      <c r="FD17" s="12">
        <v>0</v>
      </c>
      <c r="FE17" s="12">
        <v>470652</v>
      </c>
      <c r="FF17" s="13"/>
      <c r="FG17" s="12">
        <v>1</v>
      </c>
      <c r="FH17" s="12">
        <v>572412</v>
      </c>
      <c r="FI17" s="12">
        <v>0</v>
      </c>
      <c r="FJ17" s="12">
        <v>572412</v>
      </c>
      <c r="FK17" s="13"/>
      <c r="FL17" s="12">
        <v>1</v>
      </c>
      <c r="FM17" s="12">
        <v>193740</v>
      </c>
      <c r="FN17" s="12">
        <v>0</v>
      </c>
      <c r="FO17" s="12">
        <v>193740</v>
      </c>
      <c r="FP17" s="13"/>
      <c r="FQ17" s="12">
        <v>1</v>
      </c>
      <c r="FR17" s="12">
        <v>193740</v>
      </c>
      <c r="FS17" s="12">
        <v>0</v>
      </c>
      <c r="FT17" s="12">
        <v>193740</v>
      </c>
      <c r="FU17" s="13"/>
      <c r="FV17" s="12" t="s">
        <v>1832</v>
      </c>
      <c r="FW17" s="12">
        <v>1055578</v>
      </c>
      <c r="FX17" s="12">
        <v>0</v>
      </c>
      <c r="FY17" s="12">
        <v>1055578</v>
      </c>
      <c r="FZ17" s="13"/>
      <c r="GA17" s="12">
        <v>3</v>
      </c>
      <c r="GB17" s="12">
        <v>1406616</v>
      </c>
      <c r="GC17" s="12">
        <v>0</v>
      </c>
      <c r="GD17" s="12">
        <v>1406616</v>
      </c>
      <c r="GE17" s="13"/>
      <c r="GF17" s="12">
        <v>0</v>
      </c>
      <c r="GG17" s="12">
        <v>0</v>
      </c>
      <c r="GH17" s="12">
        <v>0</v>
      </c>
      <c r="GI17" s="12">
        <v>0</v>
      </c>
      <c r="GJ17" s="13"/>
      <c r="GK17" s="12">
        <v>1</v>
      </c>
      <c r="GL17" s="12">
        <v>198456</v>
      </c>
      <c r="GM17" s="12">
        <v>0</v>
      </c>
      <c r="GN17" s="12">
        <v>198456</v>
      </c>
      <c r="GO17" s="13"/>
      <c r="GP17" s="12">
        <v>0</v>
      </c>
      <c r="GQ17" s="12">
        <v>0</v>
      </c>
      <c r="GR17" s="12">
        <v>0</v>
      </c>
      <c r="GS17" s="12">
        <v>0</v>
      </c>
      <c r="GT17" s="13"/>
      <c r="GU17" s="12">
        <v>0</v>
      </c>
      <c r="GV17" s="12">
        <v>0</v>
      </c>
      <c r="GW17" s="12">
        <v>0</v>
      </c>
      <c r="GX17" s="12">
        <v>0</v>
      </c>
      <c r="GY17" s="13"/>
      <c r="GZ17" s="12">
        <v>3</v>
      </c>
      <c r="HA17" s="12">
        <v>525747.6</v>
      </c>
      <c r="HB17" s="12">
        <v>0</v>
      </c>
      <c r="HC17" s="12">
        <v>525747.6</v>
      </c>
      <c r="HD17" s="13"/>
      <c r="HE17" s="12">
        <v>0</v>
      </c>
      <c r="HF17" s="12">
        <v>0</v>
      </c>
      <c r="HG17" s="12">
        <v>0</v>
      </c>
      <c r="HH17" s="12">
        <v>0</v>
      </c>
      <c r="HI17" s="13"/>
      <c r="HJ17" s="12">
        <v>0</v>
      </c>
      <c r="HK17" s="12">
        <v>0</v>
      </c>
      <c r="HL17" s="12">
        <v>0</v>
      </c>
      <c r="HM17" s="12">
        <v>0</v>
      </c>
      <c r="HN17" s="13"/>
      <c r="HO17" s="12"/>
      <c r="HP17" s="12">
        <v>0</v>
      </c>
      <c r="HQ17" s="12">
        <v>0</v>
      </c>
      <c r="HR17" s="12">
        <v>0</v>
      </c>
      <c r="HS17" s="13"/>
      <c r="HT17" s="12">
        <v>0</v>
      </c>
      <c r="HU17" s="12">
        <v>0</v>
      </c>
      <c r="HV17" s="12">
        <v>0</v>
      </c>
      <c r="HW17" s="12">
        <v>0</v>
      </c>
      <c r="HX17" s="13"/>
      <c r="HY17" s="12">
        <v>1</v>
      </c>
      <c r="HZ17" s="12">
        <v>160440</v>
      </c>
      <c r="IA17" s="12">
        <v>0</v>
      </c>
      <c r="IB17" s="12">
        <v>160440</v>
      </c>
      <c r="IC17" s="13"/>
      <c r="ID17" s="12">
        <v>27</v>
      </c>
      <c r="IE17" s="12">
        <v>12738486.6</v>
      </c>
      <c r="IF17" s="12">
        <v>0</v>
      </c>
      <c r="IG17" s="12">
        <v>12738486.6</v>
      </c>
      <c r="IH17" s="13"/>
      <c r="II17" s="12">
        <v>22</v>
      </c>
      <c r="IJ17" s="12">
        <v>4823280</v>
      </c>
      <c r="IK17" s="12">
        <v>0</v>
      </c>
      <c r="IL17" s="12">
        <v>4823280</v>
      </c>
      <c r="IM17" s="13"/>
      <c r="IN17" s="12">
        <v>24</v>
      </c>
      <c r="IO17" s="12">
        <v>5313888</v>
      </c>
      <c r="IP17" s="12">
        <v>0</v>
      </c>
      <c r="IQ17" s="12">
        <v>5313888</v>
      </c>
      <c r="IR17" s="13"/>
      <c r="IS17" s="12">
        <v>28</v>
      </c>
      <c r="IT17" s="12">
        <v>8400000</v>
      </c>
      <c r="IU17" s="12">
        <v>0</v>
      </c>
      <c r="IV17" s="12">
        <v>8400000</v>
      </c>
      <c r="IW17" s="13"/>
      <c r="IX17" s="12">
        <v>34</v>
      </c>
      <c r="IY17" s="12">
        <v>8858904</v>
      </c>
      <c r="IZ17" s="12">
        <v>0</v>
      </c>
      <c r="JA17" s="12">
        <v>8858904</v>
      </c>
      <c r="JB17" s="13"/>
      <c r="JC17" s="12">
        <v>0</v>
      </c>
      <c r="JD17" s="12">
        <v>0</v>
      </c>
      <c r="JE17" s="12">
        <v>0</v>
      </c>
      <c r="JF17" s="12">
        <v>0</v>
      </c>
      <c r="JG17" s="13"/>
      <c r="JH17" s="12">
        <v>0</v>
      </c>
      <c r="JI17" s="12">
        <v>1132563.6000000001</v>
      </c>
      <c r="JJ17" s="12">
        <v>0</v>
      </c>
      <c r="JK17" s="12">
        <v>1132563.6000000001</v>
      </c>
      <c r="JL17" s="13"/>
      <c r="JM17" s="107"/>
      <c r="JN17" s="12">
        <v>48393895.800000004</v>
      </c>
      <c r="JO17" s="12">
        <v>0</v>
      </c>
      <c r="JP17" s="12">
        <v>48393895.800000004</v>
      </c>
      <c r="JQ17" s="13"/>
    </row>
    <row r="18" spans="1:277" ht="15.75" hidden="1" customHeight="1">
      <c r="A18" s="10">
        <v>12</v>
      </c>
      <c r="B18" s="11" t="s">
        <v>14</v>
      </c>
      <c r="C18" s="12">
        <v>1</v>
      </c>
      <c r="D18" s="12">
        <v>20000</v>
      </c>
      <c r="E18" s="12">
        <v>0</v>
      </c>
      <c r="F18" s="12">
        <v>20000</v>
      </c>
      <c r="G18" s="13"/>
      <c r="H18" s="12">
        <v>0</v>
      </c>
      <c r="I18" s="12">
        <v>0</v>
      </c>
      <c r="J18" s="12">
        <v>0</v>
      </c>
      <c r="K18" s="12">
        <v>0</v>
      </c>
      <c r="L18" s="13"/>
      <c r="M18" s="12">
        <v>1</v>
      </c>
      <c r="N18" s="12">
        <v>6000</v>
      </c>
      <c r="O18" s="12">
        <v>0</v>
      </c>
      <c r="P18" s="12">
        <v>6000</v>
      </c>
      <c r="Q18" s="13"/>
      <c r="R18" s="12">
        <v>0</v>
      </c>
      <c r="S18" s="12">
        <v>0</v>
      </c>
      <c r="T18" s="12">
        <v>0</v>
      </c>
      <c r="U18" s="12">
        <v>0</v>
      </c>
      <c r="V18" s="13"/>
      <c r="W18" s="12">
        <v>0</v>
      </c>
      <c r="X18" s="12">
        <v>0</v>
      </c>
      <c r="Y18" s="12">
        <v>0</v>
      </c>
      <c r="Z18" s="12">
        <v>0</v>
      </c>
      <c r="AA18" s="13"/>
      <c r="AB18" s="12">
        <v>0</v>
      </c>
      <c r="AC18" s="12">
        <v>0</v>
      </c>
      <c r="AD18" s="12">
        <v>0</v>
      </c>
      <c r="AE18" s="12">
        <v>0</v>
      </c>
      <c r="AF18" s="13"/>
      <c r="AG18" s="12">
        <v>0</v>
      </c>
      <c r="AH18" s="12">
        <v>0</v>
      </c>
      <c r="AI18" s="12">
        <v>0</v>
      </c>
      <c r="AJ18" s="12">
        <v>0</v>
      </c>
      <c r="AK18" s="13"/>
      <c r="AL18" s="12">
        <v>0</v>
      </c>
      <c r="AM18" s="12">
        <v>0</v>
      </c>
      <c r="AN18" s="12">
        <v>0</v>
      </c>
      <c r="AO18" s="12">
        <v>0</v>
      </c>
      <c r="AP18" s="13"/>
      <c r="AQ18" s="12">
        <v>0</v>
      </c>
      <c r="AR18" s="12">
        <v>0</v>
      </c>
      <c r="AS18" s="12">
        <v>0</v>
      </c>
      <c r="AT18" s="12">
        <v>0</v>
      </c>
      <c r="AU18" s="13"/>
      <c r="AV18" s="12">
        <v>0</v>
      </c>
      <c r="AW18" s="12">
        <v>0</v>
      </c>
      <c r="AX18" s="12">
        <v>0</v>
      </c>
      <c r="AY18" s="12">
        <v>0</v>
      </c>
      <c r="AZ18" s="13"/>
      <c r="BA18" s="12">
        <v>0</v>
      </c>
      <c r="BB18" s="12">
        <v>0</v>
      </c>
      <c r="BC18" s="12">
        <v>0</v>
      </c>
      <c r="BD18" s="12">
        <v>0</v>
      </c>
      <c r="BE18" s="13"/>
      <c r="BF18" s="12">
        <v>0</v>
      </c>
      <c r="BG18" s="12">
        <v>0</v>
      </c>
      <c r="BH18" s="12">
        <v>0</v>
      </c>
      <c r="BI18" s="12">
        <v>0</v>
      </c>
      <c r="BJ18" s="13"/>
      <c r="BK18" s="12">
        <v>0</v>
      </c>
      <c r="BL18" s="12">
        <v>0</v>
      </c>
      <c r="BM18" s="12">
        <v>0</v>
      </c>
      <c r="BN18" s="12">
        <v>0</v>
      </c>
      <c r="BO18" s="13"/>
      <c r="BP18" s="12">
        <v>0</v>
      </c>
      <c r="BQ18" s="12">
        <v>0</v>
      </c>
      <c r="BR18" s="12">
        <v>0</v>
      </c>
      <c r="BS18" s="12">
        <v>0</v>
      </c>
      <c r="BT18" s="13"/>
      <c r="BU18" s="12">
        <v>0</v>
      </c>
      <c r="BV18" s="12">
        <v>0</v>
      </c>
      <c r="BW18" s="12">
        <v>0</v>
      </c>
      <c r="BX18" s="12">
        <v>0</v>
      </c>
      <c r="BY18" s="13"/>
      <c r="BZ18" s="12">
        <v>0</v>
      </c>
      <c r="CA18" s="12">
        <v>0</v>
      </c>
      <c r="CB18" s="12">
        <v>0</v>
      </c>
      <c r="CC18" s="12">
        <v>0</v>
      </c>
      <c r="CD18" s="13"/>
      <c r="CE18" s="12">
        <v>0</v>
      </c>
      <c r="CF18" s="12">
        <v>0</v>
      </c>
      <c r="CG18" s="12">
        <v>0</v>
      </c>
      <c r="CH18" s="12">
        <v>0</v>
      </c>
      <c r="CI18" s="13"/>
      <c r="CJ18" s="12">
        <v>0</v>
      </c>
      <c r="CK18" s="12">
        <v>0</v>
      </c>
      <c r="CL18" s="12">
        <v>0</v>
      </c>
      <c r="CM18" s="12">
        <v>0</v>
      </c>
      <c r="CN18" s="13"/>
      <c r="CO18" s="12">
        <v>0</v>
      </c>
      <c r="CP18" s="12">
        <v>0</v>
      </c>
      <c r="CQ18" s="12">
        <v>0</v>
      </c>
      <c r="CR18" s="12">
        <v>0</v>
      </c>
      <c r="CS18" s="13"/>
      <c r="CT18" s="12">
        <v>0</v>
      </c>
      <c r="CU18" s="12">
        <v>0</v>
      </c>
      <c r="CV18" s="12">
        <v>0</v>
      </c>
      <c r="CW18" s="12">
        <v>0</v>
      </c>
      <c r="CX18" s="13"/>
      <c r="CY18" s="12">
        <v>0</v>
      </c>
      <c r="CZ18" s="12">
        <v>0</v>
      </c>
      <c r="DA18" s="12">
        <v>0</v>
      </c>
      <c r="DB18" s="12">
        <v>0</v>
      </c>
      <c r="DC18" s="13"/>
      <c r="DD18" s="12">
        <v>0</v>
      </c>
      <c r="DE18" s="12">
        <v>0</v>
      </c>
      <c r="DF18" s="12">
        <v>0</v>
      </c>
      <c r="DG18" s="12">
        <v>0</v>
      </c>
      <c r="DH18" s="13"/>
      <c r="DI18" s="12">
        <v>0</v>
      </c>
      <c r="DJ18" s="12">
        <v>0</v>
      </c>
      <c r="DK18" s="12">
        <v>0</v>
      </c>
      <c r="DL18" s="12">
        <v>0</v>
      </c>
      <c r="DM18" s="13"/>
      <c r="DN18" s="12">
        <v>0</v>
      </c>
      <c r="DO18" s="12">
        <v>0</v>
      </c>
      <c r="DP18" s="12">
        <v>0</v>
      </c>
      <c r="DQ18" s="12">
        <v>0</v>
      </c>
      <c r="DR18" s="13"/>
      <c r="DS18" s="12">
        <v>0</v>
      </c>
      <c r="DT18" s="12">
        <v>0</v>
      </c>
      <c r="DU18" s="12">
        <v>0</v>
      </c>
      <c r="DV18" s="12">
        <v>0</v>
      </c>
      <c r="DW18" s="13"/>
      <c r="DX18" s="12">
        <v>0</v>
      </c>
      <c r="DY18" s="12">
        <v>0</v>
      </c>
      <c r="DZ18" s="12">
        <v>0</v>
      </c>
      <c r="EA18" s="12">
        <v>0</v>
      </c>
      <c r="EB18" s="13"/>
      <c r="EC18" s="12">
        <v>0</v>
      </c>
      <c r="ED18" s="12">
        <v>0</v>
      </c>
      <c r="EE18" s="12">
        <v>0</v>
      </c>
      <c r="EF18" s="12">
        <v>0</v>
      </c>
      <c r="EG18" s="13"/>
      <c r="EH18" s="12">
        <v>0</v>
      </c>
      <c r="EI18" s="12">
        <v>0</v>
      </c>
      <c r="EJ18" s="12">
        <v>0</v>
      </c>
      <c r="EK18" s="12">
        <v>0</v>
      </c>
      <c r="EL18" s="13"/>
      <c r="EM18" s="12">
        <v>2</v>
      </c>
      <c r="EN18" s="12">
        <v>1391400</v>
      </c>
      <c r="EO18" s="12">
        <v>0</v>
      </c>
      <c r="EP18" s="12">
        <v>1391400</v>
      </c>
      <c r="EQ18" s="13"/>
      <c r="ER18" s="12">
        <v>1</v>
      </c>
      <c r="ES18" s="12">
        <v>396900</v>
      </c>
      <c r="ET18" s="12">
        <v>0</v>
      </c>
      <c r="EU18" s="12">
        <v>396900</v>
      </c>
      <c r="EV18" s="13"/>
      <c r="EW18" s="12">
        <v>2</v>
      </c>
      <c r="EX18" s="12">
        <v>535092</v>
      </c>
      <c r="EY18" s="12">
        <v>0</v>
      </c>
      <c r="EZ18" s="12">
        <v>535092</v>
      </c>
      <c r="FA18" s="13"/>
      <c r="FB18" s="12">
        <v>1</v>
      </c>
      <c r="FC18" s="12">
        <v>470652</v>
      </c>
      <c r="FD18" s="12">
        <v>0</v>
      </c>
      <c r="FE18" s="12">
        <v>470652</v>
      </c>
      <c r="FF18" s="13"/>
      <c r="FG18" s="12">
        <v>1</v>
      </c>
      <c r="FH18" s="12">
        <v>572412</v>
      </c>
      <c r="FI18" s="12">
        <v>0</v>
      </c>
      <c r="FJ18" s="12">
        <v>572412</v>
      </c>
      <c r="FK18" s="13"/>
      <c r="FL18" s="12">
        <v>1</v>
      </c>
      <c r="FM18" s="12">
        <v>193740</v>
      </c>
      <c r="FN18" s="12">
        <v>0</v>
      </c>
      <c r="FO18" s="12">
        <v>193740</v>
      </c>
      <c r="FP18" s="13"/>
      <c r="FQ18" s="12">
        <v>1</v>
      </c>
      <c r="FR18" s="12">
        <v>193740</v>
      </c>
      <c r="FS18" s="12">
        <v>0</v>
      </c>
      <c r="FT18" s="12">
        <v>193740</v>
      </c>
      <c r="FU18" s="13"/>
      <c r="FV18" s="12" t="s">
        <v>1832</v>
      </c>
      <c r="FW18" s="12">
        <v>1055578</v>
      </c>
      <c r="FX18" s="12">
        <v>0</v>
      </c>
      <c r="FY18" s="12">
        <v>1055578</v>
      </c>
      <c r="FZ18" s="13"/>
      <c r="GA18" s="12">
        <v>3</v>
      </c>
      <c r="GB18" s="12">
        <v>1406616</v>
      </c>
      <c r="GC18" s="12">
        <v>0</v>
      </c>
      <c r="GD18" s="12">
        <v>1406616</v>
      </c>
      <c r="GE18" s="13"/>
      <c r="GF18" s="12">
        <v>0</v>
      </c>
      <c r="GG18" s="12">
        <v>0</v>
      </c>
      <c r="GH18" s="12">
        <v>0</v>
      </c>
      <c r="GI18" s="12">
        <v>0</v>
      </c>
      <c r="GJ18" s="13"/>
      <c r="GK18" s="12">
        <v>1</v>
      </c>
      <c r="GL18" s="12">
        <v>310968</v>
      </c>
      <c r="GM18" s="12">
        <v>0</v>
      </c>
      <c r="GN18" s="12">
        <v>310968</v>
      </c>
      <c r="GO18" s="13"/>
      <c r="GP18" s="12">
        <v>0</v>
      </c>
      <c r="GQ18" s="12">
        <v>0</v>
      </c>
      <c r="GR18" s="12">
        <v>0</v>
      </c>
      <c r="GS18" s="12">
        <v>0</v>
      </c>
      <c r="GT18" s="13"/>
      <c r="GU18" s="12">
        <v>1</v>
      </c>
      <c r="GV18" s="12">
        <v>217512</v>
      </c>
      <c r="GW18" s="12">
        <v>0</v>
      </c>
      <c r="GX18" s="12">
        <v>217512</v>
      </c>
      <c r="GY18" s="13"/>
      <c r="GZ18" s="12">
        <v>4</v>
      </c>
      <c r="HA18" s="12">
        <v>750367.8</v>
      </c>
      <c r="HB18" s="12">
        <v>0</v>
      </c>
      <c r="HC18" s="12">
        <v>750367.8</v>
      </c>
      <c r="HD18" s="13"/>
      <c r="HE18" s="12">
        <v>0</v>
      </c>
      <c r="HF18" s="12">
        <v>0</v>
      </c>
      <c r="HG18" s="12">
        <v>0</v>
      </c>
      <c r="HH18" s="12">
        <v>0</v>
      </c>
      <c r="HI18" s="13"/>
      <c r="HJ18" s="12">
        <v>0</v>
      </c>
      <c r="HK18" s="12">
        <v>0</v>
      </c>
      <c r="HL18" s="12">
        <v>0</v>
      </c>
      <c r="HM18" s="12">
        <v>0</v>
      </c>
      <c r="HN18" s="13"/>
      <c r="HO18" s="12">
        <v>1</v>
      </c>
      <c r="HP18" s="12">
        <v>481344</v>
      </c>
      <c r="HQ18" s="12">
        <v>0</v>
      </c>
      <c r="HR18" s="12">
        <v>481344</v>
      </c>
      <c r="HS18" s="13"/>
      <c r="HT18" s="12">
        <v>0</v>
      </c>
      <c r="HU18" s="12">
        <v>0</v>
      </c>
      <c r="HV18" s="12">
        <v>0</v>
      </c>
      <c r="HW18" s="12">
        <v>0</v>
      </c>
      <c r="HX18" s="13"/>
      <c r="HY18" s="12">
        <v>1</v>
      </c>
      <c r="HZ18" s="12">
        <v>160440</v>
      </c>
      <c r="IA18" s="12">
        <v>0</v>
      </c>
      <c r="IB18" s="12">
        <v>160440</v>
      </c>
      <c r="IC18" s="13"/>
      <c r="ID18" s="12">
        <v>15</v>
      </c>
      <c r="IE18" s="12">
        <v>7031190.5999999996</v>
      </c>
      <c r="IF18" s="12">
        <v>0</v>
      </c>
      <c r="IG18" s="12">
        <v>7031190.5999999996</v>
      </c>
      <c r="IH18" s="13"/>
      <c r="II18" s="12">
        <v>12</v>
      </c>
      <c r="IJ18" s="12">
        <v>2630880</v>
      </c>
      <c r="IK18" s="12">
        <v>0</v>
      </c>
      <c r="IL18" s="12">
        <v>2630880</v>
      </c>
      <c r="IM18" s="13"/>
      <c r="IN18" s="12">
        <v>14</v>
      </c>
      <c r="IO18" s="12">
        <v>3099768</v>
      </c>
      <c r="IP18" s="12">
        <v>0</v>
      </c>
      <c r="IQ18" s="12">
        <v>3099768</v>
      </c>
      <c r="IR18" s="13"/>
      <c r="IS18" s="12">
        <v>17</v>
      </c>
      <c r="IT18" s="12">
        <v>5100000</v>
      </c>
      <c r="IU18" s="12">
        <v>0</v>
      </c>
      <c r="IV18" s="12">
        <v>5100000</v>
      </c>
      <c r="IW18" s="13"/>
      <c r="IX18" s="12">
        <v>24</v>
      </c>
      <c r="IY18" s="12">
        <v>6166704</v>
      </c>
      <c r="IZ18" s="12">
        <v>0</v>
      </c>
      <c r="JA18" s="12">
        <v>6166704</v>
      </c>
      <c r="JB18" s="13"/>
      <c r="JC18" s="12">
        <v>0</v>
      </c>
      <c r="JD18" s="12">
        <v>0</v>
      </c>
      <c r="JE18" s="12">
        <v>0</v>
      </c>
      <c r="JF18" s="12">
        <v>0</v>
      </c>
      <c r="JG18" s="13"/>
      <c r="JH18" s="12">
        <v>0</v>
      </c>
      <c r="JI18" s="12">
        <v>660662.1</v>
      </c>
      <c r="JJ18" s="12">
        <v>0</v>
      </c>
      <c r="JK18" s="12">
        <v>660662.1</v>
      </c>
      <c r="JL18" s="13"/>
      <c r="JM18" s="107"/>
      <c r="JN18" s="12">
        <v>32851966.5</v>
      </c>
      <c r="JO18" s="12">
        <v>0</v>
      </c>
      <c r="JP18" s="12">
        <v>32851966.5</v>
      </c>
      <c r="JQ18" s="13"/>
    </row>
    <row r="19" spans="1:277" ht="15.75" hidden="1" customHeight="1">
      <c r="A19" s="10">
        <v>13</v>
      </c>
      <c r="B19" s="11" t="s">
        <v>15</v>
      </c>
      <c r="C19" s="12">
        <v>1</v>
      </c>
      <c r="D19" s="12">
        <v>20000</v>
      </c>
      <c r="E19" s="12">
        <v>0</v>
      </c>
      <c r="F19" s="12">
        <v>20000</v>
      </c>
      <c r="G19" s="13"/>
      <c r="H19" s="12">
        <v>0</v>
      </c>
      <c r="I19" s="12">
        <v>0</v>
      </c>
      <c r="J19" s="12">
        <v>0</v>
      </c>
      <c r="K19" s="12">
        <v>0</v>
      </c>
      <c r="L19" s="13"/>
      <c r="M19" s="12">
        <v>1</v>
      </c>
      <c r="N19" s="12">
        <v>6000</v>
      </c>
      <c r="O19" s="12">
        <v>0</v>
      </c>
      <c r="P19" s="12">
        <v>6000</v>
      </c>
      <c r="Q19" s="13"/>
      <c r="R19" s="12">
        <v>0</v>
      </c>
      <c r="S19" s="12">
        <v>0</v>
      </c>
      <c r="T19" s="12">
        <v>0</v>
      </c>
      <c r="U19" s="12">
        <v>0</v>
      </c>
      <c r="V19" s="13"/>
      <c r="W19" s="12">
        <v>0</v>
      </c>
      <c r="X19" s="12">
        <v>0</v>
      </c>
      <c r="Y19" s="12">
        <v>0</v>
      </c>
      <c r="Z19" s="12">
        <v>0</v>
      </c>
      <c r="AA19" s="13"/>
      <c r="AB19" s="12">
        <v>0</v>
      </c>
      <c r="AC19" s="12">
        <v>0</v>
      </c>
      <c r="AD19" s="12">
        <v>0</v>
      </c>
      <c r="AE19" s="12">
        <v>0</v>
      </c>
      <c r="AF19" s="13"/>
      <c r="AG19" s="12">
        <v>0</v>
      </c>
      <c r="AH19" s="12">
        <v>0</v>
      </c>
      <c r="AI19" s="12">
        <v>0</v>
      </c>
      <c r="AJ19" s="12">
        <v>0</v>
      </c>
      <c r="AK19" s="13"/>
      <c r="AL19" s="12">
        <v>0</v>
      </c>
      <c r="AM19" s="12">
        <v>0</v>
      </c>
      <c r="AN19" s="12">
        <v>0</v>
      </c>
      <c r="AO19" s="12">
        <v>0</v>
      </c>
      <c r="AP19" s="13"/>
      <c r="AQ19" s="12">
        <v>0</v>
      </c>
      <c r="AR19" s="12">
        <v>0</v>
      </c>
      <c r="AS19" s="12">
        <v>0</v>
      </c>
      <c r="AT19" s="12">
        <v>0</v>
      </c>
      <c r="AU19" s="13"/>
      <c r="AV19" s="12">
        <v>0</v>
      </c>
      <c r="AW19" s="12">
        <v>0</v>
      </c>
      <c r="AX19" s="12">
        <v>0</v>
      </c>
      <c r="AY19" s="12">
        <v>0</v>
      </c>
      <c r="AZ19" s="13"/>
      <c r="BA19" s="12">
        <v>0</v>
      </c>
      <c r="BB19" s="12">
        <v>0</v>
      </c>
      <c r="BC19" s="12">
        <v>0</v>
      </c>
      <c r="BD19" s="12">
        <v>0</v>
      </c>
      <c r="BE19" s="13"/>
      <c r="BF19" s="12">
        <v>0</v>
      </c>
      <c r="BG19" s="12">
        <v>0</v>
      </c>
      <c r="BH19" s="12">
        <v>0</v>
      </c>
      <c r="BI19" s="12">
        <v>0</v>
      </c>
      <c r="BJ19" s="13"/>
      <c r="BK19" s="12">
        <v>0</v>
      </c>
      <c r="BL19" s="12">
        <v>0</v>
      </c>
      <c r="BM19" s="12">
        <v>0</v>
      </c>
      <c r="BN19" s="12">
        <v>0</v>
      </c>
      <c r="BO19" s="13"/>
      <c r="BP19" s="12">
        <v>0</v>
      </c>
      <c r="BQ19" s="12">
        <v>0</v>
      </c>
      <c r="BR19" s="12">
        <v>0</v>
      </c>
      <c r="BS19" s="12">
        <v>0</v>
      </c>
      <c r="BT19" s="13"/>
      <c r="BU19" s="12">
        <v>0</v>
      </c>
      <c r="BV19" s="12">
        <v>0</v>
      </c>
      <c r="BW19" s="12">
        <v>0</v>
      </c>
      <c r="BX19" s="12">
        <v>0</v>
      </c>
      <c r="BY19" s="13"/>
      <c r="BZ19" s="12">
        <v>0</v>
      </c>
      <c r="CA19" s="12">
        <v>0</v>
      </c>
      <c r="CB19" s="12">
        <v>0</v>
      </c>
      <c r="CC19" s="12">
        <v>0</v>
      </c>
      <c r="CD19" s="13"/>
      <c r="CE19" s="12">
        <v>0</v>
      </c>
      <c r="CF19" s="12">
        <v>0</v>
      </c>
      <c r="CG19" s="12">
        <v>0</v>
      </c>
      <c r="CH19" s="12">
        <v>0</v>
      </c>
      <c r="CI19" s="13"/>
      <c r="CJ19" s="12">
        <v>0</v>
      </c>
      <c r="CK19" s="12">
        <v>0</v>
      </c>
      <c r="CL19" s="12">
        <v>0</v>
      </c>
      <c r="CM19" s="12">
        <v>0</v>
      </c>
      <c r="CN19" s="13"/>
      <c r="CO19" s="12">
        <v>0</v>
      </c>
      <c r="CP19" s="12">
        <v>0</v>
      </c>
      <c r="CQ19" s="12">
        <v>0</v>
      </c>
      <c r="CR19" s="12">
        <v>0</v>
      </c>
      <c r="CS19" s="13"/>
      <c r="CT19" s="12">
        <v>0</v>
      </c>
      <c r="CU19" s="12">
        <v>0</v>
      </c>
      <c r="CV19" s="12">
        <v>0</v>
      </c>
      <c r="CW19" s="12">
        <v>0</v>
      </c>
      <c r="CX19" s="13"/>
      <c r="CY19" s="12">
        <v>0</v>
      </c>
      <c r="CZ19" s="12">
        <v>0</v>
      </c>
      <c r="DA19" s="12">
        <v>0</v>
      </c>
      <c r="DB19" s="12">
        <v>0</v>
      </c>
      <c r="DC19" s="13"/>
      <c r="DD19" s="12">
        <v>0</v>
      </c>
      <c r="DE19" s="12">
        <v>0</v>
      </c>
      <c r="DF19" s="12">
        <v>0</v>
      </c>
      <c r="DG19" s="12">
        <v>0</v>
      </c>
      <c r="DH19" s="13"/>
      <c r="DI19" s="12">
        <v>0</v>
      </c>
      <c r="DJ19" s="12">
        <v>0</v>
      </c>
      <c r="DK19" s="12">
        <v>0</v>
      </c>
      <c r="DL19" s="12">
        <v>0</v>
      </c>
      <c r="DM19" s="13"/>
      <c r="DN19" s="12">
        <v>0</v>
      </c>
      <c r="DO19" s="12">
        <v>0</v>
      </c>
      <c r="DP19" s="12">
        <v>0</v>
      </c>
      <c r="DQ19" s="12">
        <v>0</v>
      </c>
      <c r="DR19" s="13"/>
      <c r="DS19" s="12">
        <v>0</v>
      </c>
      <c r="DT19" s="12">
        <v>0</v>
      </c>
      <c r="DU19" s="12">
        <v>0</v>
      </c>
      <c r="DV19" s="12">
        <v>0</v>
      </c>
      <c r="DW19" s="13"/>
      <c r="DX19" s="12">
        <v>0</v>
      </c>
      <c r="DY19" s="12">
        <v>0</v>
      </c>
      <c r="DZ19" s="12">
        <v>0</v>
      </c>
      <c r="EA19" s="12">
        <v>0</v>
      </c>
      <c r="EB19" s="13"/>
      <c r="EC19" s="12">
        <v>0</v>
      </c>
      <c r="ED19" s="12">
        <v>0</v>
      </c>
      <c r="EE19" s="12">
        <v>0</v>
      </c>
      <c r="EF19" s="12">
        <v>0</v>
      </c>
      <c r="EG19" s="13"/>
      <c r="EH19" s="12">
        <v>0</v>
      </c>
      <c r="EI19" s="12">
        <v>0</v>
      </c>
      <c r="EJ19" s="12">
        <v>0</v>
      </c>
      <c r="EK19" s="12">
        <v>0</v>
      </c>
      <c r="EL19" s="13"/>
      <c r="EM19" s="12">
        <v>2</v>
      </c>
      <c r="EN19" s="12">
        <v>1391400</v>
      </c>
      <c r="EO19" s="12">
        <v>0</v>
      </c>
      <c r="EP19" s="12">
        <v>1391400</v>
      </c>
      <c r="EQ19" s="13"/>
      <c r="ER19" s="12">
        <v>1</v>
      </c>
      <c r="ES19" s="12">
        <v>396900</v>
      </c>
      <c r="ET19" s="12">
        <v>0</v>
      </c>
      <c r="EU19" s="12">
        <v>396900</v>
      </c>
      <c r="EV19" s="13"/>
      <c r="EW19" s="12">
        <v>1</v>
      </c>
      <c r="EX19" s="12">
        <v>166698</v>
      </c>
      <c r="EY19" s="12">
        <v>0</v>
      </c>
      <c r="EZ19" s="12">
        <v>166698</v>
      </c>
      <c r="FA19" s="13"/>
      <c r="FB19" s="12">
        <v>1</v>
      </c>
      <c r="FC19" s="12">
        <v>470652</v>
      </c>
      <c r="FD19" s="12">
        <v>0</v>
      </c>
      <c r="FE19" s="12">
        <v>470652</v>
      </c>
      <c r="FF19" s="13"/>
      <c r="FG19" s="12">
        <v>1</v>
      </c>
      <c r="FH19" s="12">
        <v>572412</v>
      </c>
      <c r="FI19" s="12">
        <v>0</v>
      </c>
      <c r="FJ19" s="12">
        <v>572412</v>
      </c>
      <c r="FK19" s="13"/>
      <c r="FL19" s="12">
        <v>1</v>
      </c>
      <c r="FM19" s="12">
        <v>193740</v>
      </c>
      <c r="FN19" s="12">
        <v>0</v>
      </c>
      <c r="FO19" s="12">
        <v>193740</v>
      </c>
      <c r="FP19" s="13"/>
      <c r="FQ19" s="12">
        <v>1</v>
      </c>
      <c r="FR19" s="12">
        <v>193740</v>
      </c>
      <c r="FS19" s="12">
        <v>0</v>
      </c>
      <c r="FT19" s="12">
        <v>193740</v>
      </c>
      <c r="FU19" s="13"/>
      <c r="FV19" s="12" t="s">
        <v>1832</v>
      </c>
      <c r="FW19" s="12">
        <v>1055578</v>
      </c>
      <c r="FX19" s="12">
        <v>0</v>
      </c>
      <c r="FY19" s="12">
        <v>1055578</v>
      </c>
      <c r="FZ19" s="13"/>
      <c r="GA19" s="12">
        <v>3</v>
      </c>
      <c r="GB19" s="12">
        <v>1406616</v>
      </c>
      <c r="GC19" s="12">
        <v>0</v>
      </c>
      <c r="GD19" s="12">
        <v>1406616</v>
      </c>
      <c r="GE19" s="13"/>
      <c r="GF19" s="12">
        <v>0</v>
      </c>
      <c r="GG19" s="12">
        <v>0</v>
      </c>
      <c r="GH19" s="12">
        <v>0</v>
      </c>
      <c r="GI19" s="12">
        <v>0</v>
      </c>
      <c r="GJ19" s="13"/>
      <c r="GK19" s="12">
        <v>1</v>
      </c>
      <c r="GL19" s="12">
        <v>310968</v>
      </c>
      <c r="GM19" s="12">
        <v>0</v>
      </c>
      <c r="GN19" s="12">
        <v>310968</v>
      </c>
      <c r="GO19" s="13"/>
      <c r="GP19" s="12">
        <v>0</v>
      </c>
      <c r="GQ19" s="12">
        <v>0</v>
      </c>
      <c r="GR19" s="12">
        <v>0</v>
      </c>
      <c r="GS19" s="12">
        <v>0</v>
      </c>
      <c r="GT19" s="13"/>
      <c r="GU19" s="12">
        <v>0</v>
      </c>
      <c r="GV19" s="12">
        <v>0</v>
      </c>
      <c r="GW19" s="12">
        <v>0</v>
      </c>
      <c r="GX19" s="12">
        <v>0</v>
      </c>
      <c r="GY19" s="13"/>
      <c r="GZ19" s="12">
        <v>3</v>
      </c>
      <c r="HA19" s="12">
        <v>525747.6</v>
      </c>
      <c r="HB19" s="12">
        <v>0</v>
      </c>
      <c r="HC19" s="12">
        <v>525747.6</v>
      </c>
      <c r="HD19" s="13"/>
      <c r="HE19" s="12">
        <v>0</v>
      </c>
      <c r="HF19" s="12">
        <v>0</v>
      </c>
      <c r="HG19" s="12">
        <v>0</v>
      </c>
      <c r="HH19" s="12">
        <v>0</v>
      </c>
      <c r="HI19" s="13"/>
      <c r="HJ19" s="12">
        <v>0</v>
      </c>
      <c r="HK19" s="12">
        <v>0</v>
      </c>
      <c r="HL19" s="12">
        <v>0</v>
      </c>
      <c r="HM19" s="12">
        <v>0</v>
      </c>
      <c r="HN19" s="13"/>
      <c r="HO19" s="12">
        <v>1</v>
      </c>
      <c r="HP19" s="12">
        <v>481344</v>
      </c>
      <c r="HQ19" s="12">
        <v>0</v>
      </c>
      <c r="HR19" s="12">
        <v>481344</v>
      </c>
      <c r="HS19" s="13"/>
      <c r="HT19" s="12">
        <v>0</v>
      </c>
      <c r="HU19" s="12">
        <v>0</v>
      </c>
      <c r="HV19" s="12">
        <v>0</v>
      </c>
      <c r="HW19" s="12">
        <v>0</v>
      </c>
      <c r="HX19" s="13"/>
      <c r="HY19" s="12">
        <v>1</v>
      </c>
      <c r="HZ19" s="12">
        <v>160440</v>
      </c>
      <c r="IA19" s="12">
        <v>0</v>
      </c>
      <c r="IB19" s="12">
        <v>160440</v>
      </c>
      <c r="IC19" s="13"/>
      <c r="ID19" s="12">
        <v>12</v>
      </c>
      <c r="IE19" s="12">
        <v>5707296</v>
      </c>
      <c r="IF19" s="12">
        <v>0</v>
      </c>
      <c r="IG19" s="12">
        <v>5707296</v>
      </c>
      <c r="IH19" s="13"/>
      <c r="II19" s="12">
        <v>10</v>
      </c>
      <c r="IJ19" s="12">
        <v>2192400</v>
      </c>
      <c r="IK19" s="12">
        <v>0</v>
      </c>
      <c r="IL19" s="12">
        <v>2192400</v>
      </c>
      <c r="IM19" s="13"/>
      <c r="IN19" s="12">
        <v>10</v>
      </c>
      <c r="IO19" s="12">
        <v>2214120</v>
      </c>
      <c r="IP19" s="12">
        <v>0</v>
      </c>
      <c r="IQ19" s="12">
        <v>2214120</v>
      </c>
      <c r="IR19" s="13"/>
      <c r="IS19" s="12">
        <v>12</v>
      </c>
      <c r="IT19" s="12">
        <v>3600000</v>
      </c>
      <c r="IU19" s="12">
        <v>0</v>
      </c>
      <c r="IV19" s="12">
        <v>3600000</v>
      </c>
      <c r="IW19" s="13"/>
      <c r="IX19" s="12">
        <v>15</v>
      </c>
      <c r="IY19" s="12">
        <v>3908340</v>
      </c>
      <c r="IZ19" s="12">
        <v>0</v>
      </c>
      <c r="JA19" s="12">
        <v>3908340</v>
      </c>
      <c r="JB19" s="13"/>
      <c r="JC19" s="12">
        <v>0</v>
      </c>
      <c r="JD19" s="12">
        <v>0</v>
      </c>
      <c r="JE19" s="12">
        <v>0</v>
      </c>
      <c r="JF19" s="12">
        <v>0</v>
      </c>
      <c r="JG19" s="13"/>
      <c r="JH19" s="12">
        <v>0</v>
      </c>
      <c r="JI19" s="12">
        <v>471901.5</v>
      </c>
      <c r="JJ19" s="12">
        <v>0</v>
      </c>
      <c r="JK19" s="12">
        <v>471901.5</v>
      </c>
      <c r="JL19" s="13"/>
      <c r="JM19" s="107"/>
      <c r="JN19" s="12">
        <v>25446293.100000001</v>
      </c>
      <c r="JO19" s="12">
        <v>0</v>
      </c>
      <c r="JP19" s="12">
        <v>25446293.100000001</v>
      </c>
      <c r="JQ19" s="13"/>
    </row>
    <row r="20" spans="1:277" ht="15.75" hidden="1" customHeight="1">
      <c r="A20" s="10">
        <v>14</v>
      </c>
      <c r="B20" s="11" t="s">
        <v>16</v>
      </c>
      <c r="C20" s="12">
        <v>1</v>
      </c>
      <c r="D20" s="12">
        <v>20000</v>
      </c>
      <c r="E20" s="12">
        <v>0</v>
      </c>
      <c r="F20" s="12">
        <v>20000</v>
      </c>
      <c r="G20" s="13"/>
      <c r="H20" s="12">
        <v>0</v>
      </c>
      <c r="I20" s="12">
        <v>0</v>
      </c>
      <c r="J20" s="12">
        <v>0</v>
      </c>
      <c r="K20" s="12">
        <v>0</v>
      </c>
      <c r="L20" s="13"/>
      <c r="M20" s="12">
        <v>1</v>
      </c>
      <c r="N20" s="12">
        <v>6000</v>
      </c>
      <c r="O20" s="12">
        <v>0</v>
      </c>
      <c r="P20" s="12">
        <v>6000</v>
      </c>
      <c r="Q20" s="13"/>
      <c r="R20" s="12">
        <v>0</v>
      </c>
      <c r="S20" s="12">
        <v>0</v>
      </c>
      <c r="T20" s="12">
        <v>0</v>
      </c>
      <c r="U20" s="12">
        <v>0</v>
      </c>
      <c r="V20" s="13"/>
      <c r="W20" s="12">
        <v>0</v>
      </c>
      <c r="X20" s="12">
        <v>0</v>
      </c>
      <c r="Y20" s="12">
        <v>0</v>
      </c>
      <c r="Z20" s="12">
        <v>0</v>
      </c>
      <c r="AA20" s="13"/>
      <c r="AB20" s="12">
        <v>0</v>
      </c>
      <c r="AC20" s="12">
        <v>0</v>
      </c>
      <c r="AD20" s="12">
        <v>0</v>
      </c>
      <c r="AE20" s="12">
        <v>0</v>
      </c>
      <c r="AF20" s="13"/>
      <c r="AG20" s="12">
        <v>0</v>
      </c>
      <c r="AH20" s="12">
        <v>0</v>
      </c>
      <c r="AI20" s="12">
        <v>0</v>
      </c>
      <c r="AJ20" s="12">
        <v>0</v>
      </c>
      <c r="AK20" s="13"/>
      <c r="AL20" s="12">
        <v>0</v>
      </c>
      <c r="AM20" s="12">
        <v>0</v>
      </c>
      <c r="AN20" s="12">
        <v>0</v>
      </c>
      <c r="AO20" s="12">
        <v>0</v>
      </c>
      <c r="AP20" s="13"/>
      <c r="AQ20" s="12">
        <v>0</v>
      </c>
      <c r="AR20" s="12">
        <v>0</v>
      </c>
      <c r="AS20" s="12">
        <v>0</v>
      </c>
      <c r="AT20" s="12">
        <v>0</v>
      </c>
      <c r="AU20" s="13"/>
      <c r="AV20" s="12">
        <v>0</v>
      </c>
      <c r="AW20" s="12">
        <v>0</v>
      </c>
      <c r="AX20" s="12">
        <v>0</v>
      </c>
      <c r="AY20" s="12">
        <v>0</v>
      </c>
      <c r="AZ20" s="13"/>
      <c r="BA20" s="12">
        <v>0</v>
      </c>
      <c r="BB20" s="12">
        <v>0</v>
      </c>
      <c r="BC20" s="12">
        <v>0</v>
      </c>
      <c r="BD20" s="12">
        <v>0</v>
      </c>
      <c r="BE20" s="13"/>
      <c r="BF20" s="12">
        <v>0</v>
      </c>
      <c r="BG20" s="12">
        <v>0</v>
      </c>
      <c r="BH20" s="12">
        <v>0</v>
      </c>
      <c r="BI20" s="12">
        <v>0</v>
      </c>
      <c r="BJ20" s="13"/>
      <c r="BK20" s="12">
        <v>0</v>
      </c>
      <c r="BL20" s="12">
        <v>0</v>
      </c>
      <c r="BM20" s="12">
        <v>0</v>
      </c>
      <c r="BN20" s="12">
        <v>0</v>
      </c>
      <c r="BO20" s="13"/>
      <c r="BP20" s="12">
        <v>0</v>
      </c>
      <c r="BQ20" s="12">
        <v>0</v>
      </c>
      <c r="BR20" s="12">
        <v>0</v>
      </c>
      <c r="BS20" s="12">
        <v>0</v>
      </c>
      <c r="BT20" s="13"/>
      <c r="BU20" s="12">
        <v>0</v>
      </c>
      <c r="BV20" s="12">
        <v>0</v>
      </c>
      <c r="BW20" s="12">
        <v>0</v>
      </c>
      <c r="BX20" s="12">
        <v>0</v>
      </c>
      <c r="BY20" s="13"/>
      <c r="BZ20" s="12">
        <v>0</v>
      </c>
      <c r="CA20" s="12">
        <v>0</v>
      </c>
      <c r="CB20" s="12">
        <v>0</v>
      </c>
      <c r="CC20" s="12">
        <v>0</v>
      </c>
      <c r="CD20" s="13"/>
      <c r="CE20" s="12">
        <v>0</v>
      </c>
      <c r="CF20" s="12">
        <v>0</v>
      </c>
      <c r="CG20" s="12">
        <v>0</v>
      </c>
      <c r="CH20" s="12">
        <v>0</v>
      </c>
      <c r="CI20" s="13"/>
      <c r="CJ20" s="12">
        <v>0</v>
      </c>
      <c r="CK20" s="12">
        <v>0</v>
      </c>
      <c r="CL20" s="12">
        <v>0</v>
      </c>
      <c r="CM20" s="12">
        <v>0</v>
      </c>
      <c r="CN20" s="13"/>
      <c r="CO20" s="12">
        <v>0</v>
      </c>
      <c r="CP20" s="12">
        <v>0</v>
      </c>
      <c r="CQ20" s="12">
        <v>0</v>
      </c>
      <c r="CR20" s="12">
        <v>0</v>
      </c>
      <c r="CS20" s="13"/>
      <c r="CT20" s="12">
        <v>0</v>
      </c>
      <c r="CU20" s="12">
        <v>0</v>
      </c>
      <c r="CV20" s="12">
        <v>0</v>
      </c>
      <c r="CW20" s="12">
        <v>0</v>
      </c>
      <c r="CX20" s="13"/>
      <c r="CY20" s="12">
        <v>0</v>
      </c>
      <c r="CZ20" s="12">
        <v>0</v>
      </c>
      <c r="DA20" s="12">
        <v>0</v>
      </c>
      <c r="DB20" s="12">
        <v>0</v>
      </c>
      <c r="DC20" s="13"/>
      <c r="DD20" s="12">
        <v>0</v>
      </c>
      <c r="DE20" s="12">
        <v>0</v>
      </c>
      <c r="DF20" s="12">
        <v>0</v>
      </c>
      <c r="DG20" s="12">
        <v>0</v>
      </c>
      <c r="DH20" s="13"/>
      <c r="DI20" s="12">
        <v>0</v>
      </c>
      <c r="DJ20" s="12">
        <v>0</v>
      </c>
      <c r="DK20" s="12">
        <v>0</v>
      </c>
      <c r="DL20" s="12">
        <v>0</v>
      </c>
      <c r="DM20" s="13"/>
      <c r="DN20" s="12">
        <v>0</v>
      </c>
      <c r="DO20" s="12">
        <v>0</v>
      </c>
      <c r="DP20" s="12">
        <v>0</v>
      </c>
      <c r="DQ20" s="12">
        <v>0</v>
      </c>
      <c r="DR20" s="13"/>
      <c r="DS20" s="12">
        <v>0</v>
      </c>
      <c r="DT20" s="12">
        <v>0</v>
      </c>
      <c r="DU20" s="12">
        <v>0</v>
      </c>
      <c r="DV20" s="12">
        <v>0</v>
      </c>
      <c r="DW20" s="13"/>
      <c r="DX20" s="12">
        <v>0</v>
      </c>
      <c r="DY20" s="12">
        <v>0</v>
      </c>
      <c r="DZ20" s="12">
        <v>0</v>
      </c>
      <c r="EA20" s="12">
        <v>0</v>
      </c>
      <c r="EB20" s="13"/>
      <c r="EC20" s="12">
        <v>0</v>
      </c>
      <c r="ED20" s="12">
        <v>0</v>
      </c>
      <c r="EE20" s="12">
        <v>0</v>
      </c>
      <c r="EF20" s="12">
        <v>0</v>
      </c>
      <c r="EG20" s="13"/>
      <c r="EH20" s="12">
        <v>0</v>
      </c>
      <c r="EI20" s="12">
        <v>0</v>
      </c>
      <c r="EJ20" s="12">
        <v>0</v>
      </c>
      <c r="EK20" s="12">
        <v>0</v>
      </c>
      <c r="EL20" s="13"/>
      <c r="EM20" s="12">
        <v>2</v>
      </c>
      <c r="EN20" s="12">
        <v>1391400</v>
      </c>
      <c r="EO20" s="12">
        <v>0</v>
      </c>
      <c r="EP20" s="12">
        <v>1391400</v>
      </c>
      <c r="EQ20" s="13"/>
      <c r="ER20" s="12">
        <v>1</v>
      </c>
      <c r="ES20" s="12">
        <v>396900</v>
      </c>
      <c r="ET20" s="12">
        <v>0</v>
      </c>
      <c r="EU20" s="12">
        <v>396900</v>
      </c>
      <c r="EV20" s="13"/>
      <c r="EW20" s="12">
        <v>1</v>
      </c>
      <c r="EX20" s="12">
        <v>166698</v>
      </c>
      <c r="EY20" s="12">
        <v>0</v>
      </c>
      <c r="EZ20" s="12">
        <v>166698</v>
      </c>
      <c r="FA20" s="13"/>
      <c r="FB20" s="12">
        <v>1</v>
      </c>
      <c r="FC20" s="12">
        <v>470652</v>
      </c>
      <c r="FD20" s="12">
        <v>0</v>
      </c>
      <c r="FE20" s="12">
        <v>470652</v>
      </c>
      <c r="FF20" s="13"/>
      <c r="FG20" s="12">
        <v>1</v>
      </c>
      <c r="FH20" s="12">
        <v>572412</v>
      </c>
      <c r="FI20" s="12">
        <v>0</v>
      </c>
      <c r="FJ20" s="12">
        <v>572412</v>
      </c>
      <c r="FK20" s="13"/>
      <c r="FL20" s="12">
        <v>1</v>
      </c>
      <c r="FM20" s="12">
        <v>193740</v>
      </c>
      <c r="FN20" s="12">
        <v>0</v>
      </c>
      <c r="FO20" s="12">
        <v>193740</v>
      </c>
      <c r="FP20" s="13"/>
      <c r="FQ20" s="12">
        <v>1</v>
      </c>
      <c r="FR20" s="12">
        <v>193740</v>
      </c>
      <c r="FS20" s="12">
        <v>0</v>
      </c>
      <c r="FT20" s="12">
        <v>193740</v>
      </c>
      <c r="FU20" s="13"/>
      <c r="FV20" s="12" t="s">
        <v>1832</v>
      </c>
      <c r="FW20" s="12">
        <v>1055578</v>
      </c>
      <c r="FX20" s="12">
        <v>0</v>
      </c>
      <c r="FY20" s="12">
        <v>1055578</v>
      </c>
      <c r="FZ20" s="13"/>
      <c r="GA20" s="12">
        <v>3</v>
      </c>
      <c r="GB20" s="12">
        <v>1406616</v>
      </c>
      <c r="GC20" s="12">
        <v>0</v>
      </c>
      <c r="GD20" s="12">
        <v>1406616</v>
      </c>
      <c r="GE20" s="13"/>
      <c r="GF20" s="12">
        <v>0</v>
      </c>
      <c r="GG20" s="12">
        <v>0</v>
      </c>
      <c r="GH20" s="12">
        <v>0</v>
      </c>
      <c r="GI20" s="12">
        <v>0</v>
      </c>
      <c r="GJ20" s="13"/>
      <c r="GK20" s="12">
        <v>1</v>
      </c>
      <c r="GL20" s="12">
        <v>310968</v>
      </c>
      <c r="GM20" s="12">
        <v>0</v>
      </c>
      <c r="GN20" s="12">
        <v>310968</v>
      </c>
      <c r="GO20" s="13"/>
      <c r="GP20" s="12">
        <v>0</v>
      </c>
      <c r="GQ20" s="12">
        <v>0</v>
      </c>
      <c r="GR20" s="12">
        <v>0</v>
      </c>
      <c r="GS20" s="12">
        <v>0</v>
      </c>
      <c r="GT20" s="13"/>
      <c r="GU20" s="12">
        <v>1</v>
      </c>
      <c r="GV20" s="12">
        <v>217512</v>
      </c>
      <c r="GW20" s="12">
        <v>0</v>
      </c>
      <c r="GX20" s="12">
        <v>217512</v>
      </c>
      <c r="GY20" s="13"/>
      <c r="GZ20" s="12">
        <v>4</v>
      </c>
      <c r="HA20" s="12">
        <v>750367.8</v>
      </c>
      <c r="HB20" s="12">
        <v>0</v>
      </c>
      <c r="HC20" s="12">
        <v>750367.8</v>
      </c>
      <c r="HD20" s="13"/>
      <c r="HE20" s="12">
        <v>0</v>
      </c>
      <c r="HF20" s="12">
        <v>0</v>
      </c>
      <c r="HG20" s="12">
        <v>0</v>
      </c>
      <c r="HH20" s="12">
        <v>0</v>
      </c>
      <c r="HI20" s="13"/>
      <c r="HJ20" s="12">
        <v>0</v>
      </c>
      <c r="HK20" s="12">
        <v>0</v>
      </c>
      <c r="HL20" s="12">
        <v>0</v>
      </c>
      <c r="HM20" s="12">
        <v>0</v>
      </c>
      <c r="HN20" s="13"/>
      <c r="HO20" s="12">
        <v>0</v>
      </c>
      <c r="HP20" s="12">
        <v>0</v>
      </c>
      <c r="HQ20" s="12">
        <v>0</v>
      </c>
      <c r="HR20" s="12">
        <v>0</v>
      </c>
      <c r="HS20" s="13"/>
      <c r="HT20" s="12">
        <v>0</v>
      </c>
      <c r="HU20" s="12">
        <v>0</v>
      </c>
      <c r="HV20" s="12">
        <v>0</v>
      </c>
      <c r="HW20" s="12">
        <v>0</v>
      </c>
      <c r="HX20" s="13"/>
      <c r="HY20" s="12">
        <v>1</v>
      </c>
      <c r="HZ20" s="12">
        <v>160440</v>
      </c>
      <c r="IA20" s="12">
        <v>0</v>
      </c>
      <c r="IB20" s="12">
        <v>160440</v>
      </c>
      <c r="IC20" s="13"/>
      <c r="ID20" s="12">
        <v>8</v>
      </c>
      <c r="IE20" s="12">
        <v>3781990.8</v>
      </c>
      <c r="IF20" s="12">
        <v>0</v>
      </c>
      <c r="IG20" s="12">
        <v>3781990.8</v>
      </c>
      <c r="IH20" s="13"/>
      <c r="II20" s="12">
        <v>7</v>
      </c>
      <c r="IJ20" s="12">
        <v>1534680</v>
      </c>
      <c r="IK20" s="12">
        <v>0</v>
      </c>
      <c r="IL20" s="12">
        <v>1534680</v>
      </c>
      <c r="IM20" s="13"/>
      <c r="IN20" s="12">
        <v>7</v>
      </c>
      <c r="IO20" s="12">
        <v>1549884</v>
      </c>
      <c r="IP20" s="12">
        <v>0</v>
      </c>
      <c r="IQ20" s="12">
        <v>1549884</v>
      </c>
      <c r="IR20" s="13"/>
      <c r="IS20" s="12">
        <v>9</v>
      </c>
      <c r="IT20" s="12">
        <v>2700000</v>
      </c>
      <c r="IU20" s="12">
        <v>0</v>
      </c>
      <c r="IV20" s="12">
        <v>2700000</v>
      </c>
      <c r="IW20" s="13"/>
      <c r="IX20" s="12">
        <v>12</v>
      </c>
      <c r="IY20" s="12">
        <v>3074688</v>
      </c>
      <c r="IZ20" s="12">
        <v>0</v>
      </c>
      <c r="JA20" s="12">
        <v>3074688</v>
      </c>
      <c r="JB20" s="13"/>
      <c r="JC20" s="12">
        <v>0</v>
      </c>
      <c r="JD20" s="12">
        <v>0</v>
      </c>
      <c r="JE20" s="12">
        <v>0</v>
      </c>
      <c r="JF20" s="12">
        <v>0</v>
      </c>
      <c r="JG20" s="13"/>
      <c r="JH20" s="12">
        <v>0</v>
      </c>
      <c r="JI20" s="12">
        <v>330331.05</v>
      </c>
      <c r="JJ20" s="12">
        <v>0</v>
      </c>
      <c r="JK20" s="12">
        <v>330331.05</v>
      </c>
      <c r="JL20" s="13"/>
      <c r="JM20" s="107"/>
      <c r="JN20" s="12">
        <v>20284597.650000002</v>
      </c>
      <c r="JO20" s="12">
        <v>0</v>
      </c>
      <c r="JP20" s="12">
        <v>20284597.650000002</v>
      </c>
      <c r="JQ20" s="13"/>
    </row>
    <row r="21" spans="1:277" ht="15.75" hidden="1" customHeight="1">
      <c r="A21" s="10">
        <v>15</v>
      </c>
      <c r="B21" s="11" t="s">
        <v>17</v>
      </c>
      <c r="C21" s="12">
        <v>1</v>
      </c>
      <c r="D21" s="12">
        <v>20000</v>
      </c>
      <c r="E21" s="12">
        <v>0</v>
      </c>
      <c r="F21" s="12">
        <v>20000</v>
      </c>
      <c r="G21" s="13"/>
      <c r="H21" s="12">
        <v>0</v>
      </c>
      <c r="I21" s="12">
        <v>0</v>
      </c>
      <c r="J21" s="12">
        <v>0</v>
      </c>
      <c r="K21" s="12">
        <v>0</v>
      </c>
      <c r="L21" s="13"/>
      <c r="M21" s="12">
        <v>1</v>
      </c>
      <c r="N21" s="12">
        <v>6000</v>
      </c>
      <c r="O21" s="12">
        <v>0</v>
      </c>
      <c r="P21" s="12">
        <v>6000</v>
      </c>
      <c r="Q21" s="13"/>
      <c r="R21" s="12">
        <v>0</v>
      </c>
      <c r="S21" s="12">
        <v>0</v>
      </c>
      <c r="T21" s="12">
        <v>0</v>
      </c>
      <c r="U21" s="12">
        <v>0</v>
      </c>
      <c r="V21" s="13"/>
      <c r="W21" s="12">
        <v>0</v>
      </c>
      <c r="X21" s="12">
        <v>0</v>
      </c>
      <c r="Y21" s="12">
        <v>0</v>
      </c>
      <c r="Z21" s="12">
        <v>0</v>
      </c>
      <c r="AA21" s="13"/>
      <c r="AB21" s="12">
        <v>0</v>
      </c>
      <c r="AC21" s="12">
        <v>0</v>
      </c>
      <c r="AD21" s="12">
        <v>0</v>
      </c>
      <c r="AE21" s="12">
        <v>0</v>
      </c>
      <c r="AF21" s="13"/>
      <c r="AG21" s="12">
        <v>0</v>
      </c>
      <c r="AH21" s="12">
        <v>0</v>
      </c>
      <c r="AI21" s="12">
        <v>0</v>
      </c>
      <c r="AJ21" s="12">
        <v>0</v>
      </c>
      <c r="AK21" s="13"/>
      <c r="AL21" s="12">
        <v>0</v>
      </c>
      <c r="AM21" s="12">
        <v>0</v>
      </c>
      <c r="AN21" s="12">
        <v>0</v>
      </c>
      <c r="AO21" s="12">
        <v>0</v>
      </c>
      <c r="AP21" s="13"/>
      <c r="AQ21" s="12">
        <v>0</v>
      </c>
      <c r="AR21" s="12">
        <v>0</v>
      </c>
      <c r="AS21" s="12">
        <v>0</v>
      </c>
      <c r="AT21" s="12">
        <v>0</v>
      </c>
      <c r="AU21" s="13"/>
      <c r="AV21" s="12">
        <v>0</v>
      </c>
      <c r="AW21" s="12">
        <v>0</v>
      </c>
      <c r="AX21" s="12">
        <v>0</v>
      </c>
      <c r="AY21" s="12">
        <v>0</v>
      </c>
      <c r="AZ21" s="13"/>
      <c r="BA21" s="12">
        <v>0</v>
      </c>
      <c r="BB21" s="12">
        <v>0</v>
      </c>
      <c r="BC21" s="12">
        <v>0</v>
      </c>
      <c r="BD21" s="12">
        <v>0</v>
      </c>
      <c r="BE21" s="13"/>
      <c r="BF21" s="12">
        <v>0</v>
      </c>
      <c r="BG21" s="12">
        <v>0</v>
      </c>
      <c r="BH21" s="12">
        <v>0</v>
      </c>
      <c r="BI21" s="12">
        <v>0</v>
      </c>
      <c r="BJ21" s="13"/>
      <c r="BK21" s="12">
        <v>0</v>
      </c>
      <c r="BL21" s="12">
        <v>0</v>
      </c>
      <c r="BM21" s="12">
        <v>0</v>
      </c>
      <c r="BN21" s="12">
        <v>0</v>
      </c>
      <c r="BO21" s="13"/>
      <c r="BP21" s="12">
        <v>0</v>
      </c>
      <c r="BQ21" s="12">
        <v>0</v>
      </c>
      <c r="BR21" s="12">
        <v>0</v>
      </c>
      <c r="BS21" s="12">
        <v>0</v>
      </c>
      <c r="BT21" s="13"/>
      <c r="BU21" s="12">
        <v>0</v>
      </c>
      <c r="BV21" s="12">
        <v>0</v>
      </c>
      <c r="BW21" s="12">
        <v>0</v>
      </c>
      <c r="BX21" s="12">
        <v>0</v>
      </c>
      <c r="BY21" s="13"/>
      <c r="BZ21" s="12">
        <v>0</v>
      </c>
      <c r="CA21" s="12">
        <v>0</v>
      </c>
      <c r="CB21" s="12">
        <v>0</v>
      </c>
      <c r="CC21" s="12">
        <v>0</v>
      </c>
      <c r="CD21" s="13"/>
      <c r="CE21" s="12">
        <v>0</v>
      </c>
      <c r="CF21" s="12">
        <v>0</v>
      </c>
      <c r="CG21" s="12">
        <v>0</v>
      </c>
      <c r="CH21" s="12">
        <v>0</v>
      </c>
      <c r="CI21" s="13"/>
      <c r="CJ21" s="12">
        <v>0</v>
      </c>
      <c r="CK21" s="12">
        <v>0</v>
      </c>
      <c r="CL21" s="12">
        <v>0</v>
      </c>
      <c r="CM21" s="12">
        <v>0</v>
      </c>
      <c r="CN21" s="13"/>
      <c r="CO21" s="12">
        <v>0</v>
      </c>
      <c r="CP21" s="12">
        <v>0</v>
      </c>
      <c r="CQ21" s="12">
        <v>0</v>
      </c>
      <c r="CR21" s="12">
        <v>0</v>
      </c>
      <c r="CS21" s="13"/>
      <c r="CT21" s="12">
        <v>0</v>
      </c>
      <c r="CU21" s="12">
        <v>0</v>
      </c>
      <c r="CV21" s="12">
        <v>0</v>
      </c>
      <c r="CW21" s="12">
        <v>0</v>
      </c>
      <c r="CX21" s="13"/>
      <c r="CY21" s="12">
        <v>0</v>
      </c>
      <c r="CZ21" s="12">
        <v>0</v>
      </c>
      <c r="DA21" s="12">
        <v>0</v>
      </c>
      <c r="DB21" s="12">
        <v>0</v>
      </c>
      <c r="DC21" s="13"/>
      <c r="DD21" s="12">
        <v>0</v>
      </c>
      <c r="DE21" s="12">
        <v>0</v>
      </c>
      <c r="DF21" s="12">
        <v>0</v>
      </c>
      <c r="DG21" s="12">
        <v>0</v>
      </c>
      <c r="DH21" s="13"/>
      <c r="DI21" s="12">
        <v>0</v>
      </c>
      <c r="DJ21" s="12">
        <v>0</v>
      </c>
      <c r="DK21" s="12">
        <v>0</v>
      </c>
      <c r="DL21" s="12">
        <v>0</v>
      </c>
      <c r="DM21" s="13"/>
      <c r="DN21" s="12">
        <v>0</v>
      </c>
      <c r="DO21" s="12">
        <v>0</v>
      </c>
      <c r="DP21" s="12">
        <v>0</v>
      </c>
      <c r="DQ21" s="12">
        <v>0</v>
      </c>
      <c r="DR21" s="13"/>
      <c r="DS21" s="12">
        <v>0</v>
      </c>
      <c r="DT21" s="12">
        <v>0</v>
      </c>
      <c r="DU21" s="12">
        <v>0</v>
      </c>
      <c r="DV21" s="12">
        <v>0</v>
      </c>
      <c r="DW21" s="13"/>
      <c r="DX21" s="12">
        <v>0</v>
      </c>
      <c r="DY21" s="12">
        <v>0</v>
      </c>
      <c r="DZ21" s="12">
        <v>0</v>
      </c>
      <c r="EA21" s="12">
        <v>0</v>
      </c>
      <c r="EB21" s="13"/>
      <c r="EC21" s="12">
        <v>0</v>
      </c>
      <c r="ED21" s="12">
        <v>0</v>
      </c>
      <c r="EE21" s="12">
        <v>0</v>
      </c>
      <c r="EF21" s="12">
        <v>0</v>
      </c>
      <c r="EG21" s="13"/>
      <c r="EH21" s="12">
        <v>0</v>
      </c>
      <c r="EI21" s="12">
        <v>0</v>
      </c>
      <c r="EJ21" s="12">
        <v>0</v>
      </c>
      <c r="EK21" s="12">
        <v>0</v>
      </c>
      <c r="EL21" s="13"/>
      <c r="EM21" s="12">
        <v>2</v>
      </c>
      <c r="EN21" s="12">
        <v>1391400</v>
      </c>
      <c r="EO21" s="12">
        <v>0</v>
      </c>
      <c r="EP21" s="12">
        <v>1391400</v>
      </c>
      <c r="EQ21" s="13"/>
      <c r="ER21" s="12">
        <v>1</v>
      </c>
      <c r="ES21" s="12">
        <v>396900</v>
      </c>
      <c r="ET21" s="12">
        <v>0</v>
      </c>
      <c r="EU21" s="12">
        <v>396900</v>
      </c>
      <c r="EV21" s="13"/>
      <c r="EW21" s="12">
        <v>2</v>
      </c>
      <c r="EX21" s="12">
        <v>535092</v>
      </c>
      <c r="EY21" s="12">
        <v>0</v>
      </c>
      <c r="EZ21" s="12">
        <v>535092</v>
      </c>
      <c r="FA21" s="13"/>
      <c r="FB21" s="12">
        <v>1</v>
      </c>
      <c r="FC21" s="12">
        <v>470652</v>
      </c>
      <c r="FD21" s="12">
        <v>0</v>
      </c>
      <c r="FE21" s="12">
        <v>470652</v>
      </c>
      <c r="FF21" s="13"/>
      <c r="FG21" s="12">
        <v>1</v>
      </c>
      <c r="FH21" s="12">
        <v>572412</v>
      </c>
      <c r="FI21" s="12">
        <v>0</v>
      </c>
      <c r="FJ21" s="12">
        <v>572412</v>
      </c>
      <c r="FK21" s="13"/>
      <c r="FL21" s="12">
        <v>1</v>
      </c>
      <c r="FM21" s="12">
        <v>193740</v>
      </c>
      <c r="FN21" s="12">
        <v>0</v>
      </c>
      <c r="FO21" s="12">
        <v>193740</v>
      </c>
      <c r="FP21" s="13"/>
      <c r="FQ21" s="12">
        <v>1</v>
      </c>
      <c r="FR21" s="12">
        <v>193740</v>
      </c>
      <c r="FS21" s="12">
        <v>0</v>
      </c>
      <c r="FT21" s="12">
        <v>193740</v>
      </c>
      <c r="FU21" s="13"/>
      <c r="FV21" s="12" t="s">
        <v>1832</v>
      </c>
      <c r="FW21" s="12">
        <v>1055578</v>
      </c>
      <c r="FX21" s="12">
        <v>0</v>
      </c>
      <c r="FY21" s="12">
        <v>1055578</v>
      </c>
      <c r="FZ21" s="13"/>
      <c r="GA21" s="12">
        <v>3</v>
      </c>
      <c r="GB21" s="12">
        <v>1406616</v>
      </c>
      <c r="GC21" s="12">
        <v>0</v>
      </c>
      <c r="GD21" s="12">
        <v>1406616</v>
      </c>
      <c r="GE21" s="13"/>
      <c r="GF21" s="12">
        <v>0</v>
      </c>
      <c r="GG21" s="12">
        <v>0</v>
      </c>
      <c r="GH21" s="12">
        <v>0</v>
      </c>
      <c r="GI21" s="12">
        <v>0</v>
      </c>
      <c r="GJ21" s="13"/>
      <c r="GK21" s="12">
        <v>1</v>
      </c>
      <c r="GL21" s="12">
        <v>310968</v>
      </c>
      <c r="GM21" s="12">
        <v>0</v>
      </c>
      <c r="GN21" s="12">
        <v>310968</v>
      </c>
      <c r="GO21" s="13"/>
      <c r="GP21" s="12">
        <v>0</v>
      </c>
      <c r="GQ21" s="12">
        <v>0</v>
      </c>
      <c r="GR21" s="12">
        <v>0</v>
      </c>
      <c r="GS21" s="12">
        <v>0</v>
      </c>
      <c r="GT21" s="13"/>
      <c r="GU21" s="12">
        <v>0</v>
      </c>
      <c r="GV21" s="12">
        <v>0</v>
      </c>
      <c r="GW21" s="12">
        <v>0</v>
      </c>
      <c r="GX21" s="12">
        <v>0</v>
      </c>
      <c r="GY21" s="13"/>
      <c r="GZ21" s="12">
        <v>4</v>
      </c>
      <c r="HA21" s="12">
        <v>750367.8</v>
      </c>
      <c r="HB21" s="12">
        <v>0</v>
      </c>
      <c r="HC21" s="12">
        <v>750367.8</v>
      </c>
      <c r="HD21" s="13"/>
      <c r="HE21" s="12">
        <v>0</v>
      </c>
      <c r="HF21" s="12">
        <v>0</v>
      </c>
      <c r="HG21" s="12">
        <v>0</v>
      </c>
      <c r="HH21" s="12">
        <v>0</v>
      </c>
      <c r="HI21" s="13"/>
      <c r="HJ21" s="12">
        <v>0</v>
      </c>
      <c r="HK21" s="12">
        <v>0</v>
      </c>
      <c r="HL21" s="12">
        <v>0</v>
      </c>
      <c r="HM21" s="12">
        <v>0</v>
      </c>
      <c r="HN21" s="13"/>
      <c r="HO21" s="12">
        <v>1</v>
      </c>
      <c r="HP21" s="12">
        <v>481344</v>
      </c>
      <c r="HQ21" s="12">
        <v>0</v>
      </c>
      <c r="HR21" s="12">
        <v>481344</v>
      </c>
      <c r="HS21" s="13"/>
      <c r="HT21" s="12">
        <v>0</v>
      </c>
      <c r="HU21" s="12">
        <v>0</v>
      </c>
      <c r="HV21" s="12">
        <v>0</v>
      </c>
      <c r="HW21" s="12">
        <v>0</v>
      </c>
      <c r="HX21" s="13"/>
      <c r="HY21" s="12">
        <v>1</v>
      </c>
      <c r="HZ21" s="12">
        <v>160440</v>
      </c>
      <c r="IA21" s="12">
        <v>0</v>
      </c>
      <c r="IB21" s="12">
        <v>160440</v>
      </c>
      <c r="IC21" s="13"/>
      <c r="ID21" s="12">
        <v>11</v>
      </c>
      <c r="IE21" s="12">
        <v>5105885.4000000004</v>
      </c>
      <c r="IF21" s="12">
        <v>0</v>
      </c>
      <c r="IG21" s="12">
        <v>5105885.4000000004</v>
      </c>
      <c r="IH21" s="13"/>
      <c r="II21" s="12">
        <v>9</v>
      </c>
      <c r="IJ21" s="12">
        <v>1973160</v>
      </c>
      <c r="IK21" s="12">
        <v>0</v>
      </c>
      <c r="IL21" s="12">
        <v>1973160</v>
      </c>
      <c r="IM21" s="13"/>
      <c r="IN21" s="12">
        <v>11</v>
      </c>
      <c r="IO21" s="12">
        <v>2435532</v>
      </c>
      <c r="IP21" s="12">
        <v>0</v>
      </c>
      <c r="IQ21" s="12">
        <v>2435532</v>
      </c>
      <c r="IR21" s="13"/>
      <c r="IS21" s="12">
        <v>13</v>
      </c>
      <c r="IT21" s="12">
        <v>3900000</v>
      </c>
      <c r="IU21" s="12">
        <v>0</v>
      </c>
      <c r="IV21" s="12">
        <v>3900000</v>
      </c>
      <c r="IW21" s="13"/>
      <c r="IX21" s="12">
        <v>14</v>
      </c>
      <c r="IY21" s="12">
        <v>3647784</v>
      </c>
      <c r="IZ21" s="12">
        <v>0</v>
      </c>
      <c r="JA21" s="12">
        <v>3647784</v>
      </c>
      <c r="JB21" s="13"/>
      <c r="JC21" s="12">
        <v>0</v>
      </c>
      <c r="JD21" s="12">
        <v>0</v>
      </c>
      <c r="JE21" s="12">
        <v>0</v>
      </c>
      <c r="JF21" s="12">
        <v>0</v>
      </c>
      <c r="JG21" s="13"/>
      <c r="JH21" s="12">
        <v>0</v>
      </c>
      <c r="JI21" s="12">
        <v>519091.65</v>
      </c>
      <c r="JJ21" s="12">
        <v>0</v>
      </c>
      <c r="JK21" s="12">
        <v>519091.65</v>
      </c>
      <c r="JL21" s="13"/>
      <c r="JM21" s="107"/>
      <c r="JN21" s="12">
        <v>25526702.849999998</v>
      </c>
      <c r="JO21" s="12">
        <v>0</v>
      </c>
      <c r="JP21" s="12">
        <v>25526702.849999998</v>
      </c>
      <c r="JQ21" s="13"/>
    </row>
    <row r="22" spans="1:277" ht="15.75" hidden="1" customHeight="1">
      <c r="A22" s="10">
        <v>16</v>
      </c>
      <c r="B22" s="11" t="s">
        <v>18</v>
      </c>
      <c r="C22" s="12">
        <v>1</v>
      </c>
      <c r="D22" s="12">
        <v>20000</v>
      </c>
      <c r="E22" s="12">
        <v>0</v>
      </c>
      <c r="F22" s="12">
        <v>20000</v>
      </c>
      <c r="G22" s="13"/>
      <c r="H22" s="12">
        <v>0</v>
      </c>
      <c r="I22" s="12">
        <v>0</v>
      </c>
      <c r="J22" s="12">
        <v>0</v>
      </c>
      <c r="K22" s="12">
        <v>0</v>
      </c>
      <c r="L22" s="13"/>
      <c r="M22" s="12">
        <v>1</v>
      </c>
      <c r="N22" s="12">
        <v>6000</v>
      </c>
      <c r="O22" s="12">
        <v>0</v>
      </c>
      <c r="P22" s="12">
        <v>6000</v>
      </c>
      <c r="Q22" s="13"/>
      <c r="R22" s="12">
        <v>0</v>
      </c>
      <c r="S22" s="12">
        <v>0</v>
      </c>
      <c r="T22" s="12">
        <v>0</v>
      </c>
      <c r="U22" s="12">
        <v>0</v>
      </c>
      <c r="V22" s="13"/>
      <c r="W22" s="12">
        <v>0</v>
      </c>
      <c r="X22" s="12">
        <v>0</v>
      </c>
      <c r="Y22" s="12">
        <v>0</v>
      </c>
      <c r="Z22" s="12">
        <v>0</v>
      </c>
      <c r="AA22" s="13"/>
      <c r="AB22" s="12">
        <v>0</v>
      </c>
      <c r="AC22" s="12">
        <v>0</v>
      </c>
      <c r="AD22" s="12">
        <v>0</v>
      </c>
      <c r="AE22" s="12">
        <v>0</v>
      </c>
      <c r="AF22" s="13"/>
      <c r="AG22" s="12">
        <v>0</v>
      </c>
      <c r="AH22" s="12">
        <v>0</v>
      </c>
      <c r="AI22" s="12">
        <v>0</v>
      </c>
      <c r="AJ22" s="12">
        <v>0</v>
      </c>
      <c r="AK22" s="13"/>
      <c r="AL22" s="12">
        <v>0</v>
      </c>
      <c r="AM22" s="12">
        <v>0</v>
      </c>
      <c r="AN22" s="12">
        <v>0</v>
      </c>
      <c r="AO22" s="12">
        <v>0</v>
      </c>
      <c r="AP22" s="13"/>
      <c r="AQ22" s="12">
        <v>0</v>
      </c>
      <c r="AR22" s="12">
        <v>0</v>
      </c>
      <c r="AS22" s="12">
        <v>0</v>
      </c>
      <c r="AT22" s="12">
        <v>0</v>
      </c>
      <c r="AU22" s="13"/>
      <c r="AV22" s="12">
        <v>0</v>
      </c>
      <c r="AW22" s="12">
        <v>0</v>
      </c>
      <c r="AX22" s="12">
        <v>0</v>
      </c>
      <c r="AY22" s="12">
        <v>0</v>
      </c>
      <c r="AZ22" s="13"/>
      <c r="BA22" s="12">
        <v>0</v>
      </c>
      <c r="BB22" s="12">
        <v>0</v>
      </c>
      <c r="BC22" s="12">
        <v>0</v>
      </c>
      <c r="BD22" s="12">
        <v>0</v>
      </c>
      <c r="BE22" s="13"/>
      <c r="BF22" s="12">
        <v>0</v>
      </c>
      <c r="BG22" s="12">
        <v>0</v>
      </c>
      <c r="BH22" s="12">
        <v>0</v>
      </c>
      <c r="BI22" s="12">
        <v>0</v>
      </c>
      <c r="BJ22" s="13"/>
      <c r="BK22" s="12">
        <v>0</v>
      </c>
      <c r="BL22" s="12">
        <v>0</v>
      </c>
      <c r="BM22" s="12">
        <v>0</v>
      </c>
      <c r="BN22" s="12">
        <v>0</v>
      </c>
      <c r="BO22" s="13"/>
      <c r="BP22" s="12">
        <v>0</v>
      </c>
      <c r="BQ22" s="12">
        <v>0</v>
      </c>
      <c r="BR22" s="12">
        <v>0</v>
      </c>
      <c r="BS22" s="12">
        <v>0</v>
      </c>
      <c r="BT22" s="13"/>
      <c r="BU22" s="12">
        <v>0</v>
      </c>
      <c r="BV22" s="12">
        <v>0</v>
      </c>
      <c r="BW22" s="12">
        <v>0</v>
      </c>
      <c r="BX22" s="12">
        <v>0</v>
      </c>
      <c r="BY22" s="13"/>
      <c r="BZ22" s="12">
        <v>0</v>
      </c>
      <c r="CA22" s="12">
        <v>0</v>
      </c>
      <c r="CB22" s="12">
        <v>0</v>
      </c>
      <c r="CC22" s="12">
        <v>0</v>
      </c>
      <c r="CD22" s="13"/>
      <c r="CE22" s="12">
        <v>0</v>
      </c>
      <c r="CF22" s="12">
        <v>0</v>
      </c>
      <c r="CG22" s="12">
        <v>0</v>
      </c>
      <c r="CH22" s="12">
        <v>0</v>
      </c>
      <c r="CI22" s="13"/>
      <c r="CJ22" s="12">
        <v>0</v>
      </c>
      <c r="CK22" s="12">
        <v>0</v>
      </c>
      <c r="CL22" s="12">
        <v>0</v>
      </c>
      <c r="CM22" s="12">
        <v>0</v>
      </c>
      <c r="CN22" s="13"/>
      <c r="CO22" s="12">
        <v>0</v>
      </c>
      <c r="CP22" s="12">
        <v>0</v>
      </c>
      <c r="CQ22" s="12">
        <v>0</v>
      </c>
      <c r="CR22" s="12">
        <v>0</v>
      </c>
      <c r="CS22" s="13"/>
      <c r="CT22" s="12">
        <v>0</v>
      </c>
      <c r="CU22" s="12">
        <v>0</v>
      </c>
      <c r="CV22" s="12">
        <v>0</v>
      </c>
      <c r="CW22" s="12">
        <v>0</v>
      </c>
      <c r="CX22" s="13"/>
      <c r="CY22" s="12">
        <v>0</v>
      </c>
      <c r="CZ22" s="12">
        <v>0</v>
      </c>
      <c r="DA22" s="12">
        <v>0</v>
      </c>
      <c r="DB22" s="12">
        <v>0</v>
      </c>
      <c r="DC22" s="13"/>
      <c r="DD22" s="12">
        <v>0</v>
      </c>
      <c r="DE22" s="12">
        <v>0</v>
      </c>
      <c r="DF22" s="12">
        <v>0</v>
      </c>
      <c r="DG22" s="12">
        <v>0</v>
      </c>
      <c r="DH22" s="13"/>
      <c r="DI22" s="12">
        <v>0</v>
      </c>
      <c r="DJ22" s="12">
        <v>0</v>
      </c>
      <c r="DK22" s="12">
        <v>0</v>
      </c>
      <c r="DL22" s="12">
        <v>0</v>
      </c>
      <c r="DM22" s="13"/>
      <c r="DN22" s="12">
        <v>0</v>
      </c>
      <c r="DO22" s="12">
        <v>0</v>
      </c>
      <c r="DP22" s="12">
        <v>0</v>
      </c>
      <c r="DQ22" s="12">
        <v>0</v>
      </c>
      <c r="DR22" s="13"/>
      <c r="DS22" s="12">
        <v>0</v>
      </c>
      <c r="DT22" s="12">
        <v>0</v>
      </c>
      <c r="DU22" s="12">
        <v>0</v>
      </c>
      <c r="DV22" s="12">
        <v>0</v>
      </c>
      <c r="DW22" s="13"/>
      <c r="DX22" s="12">
        <v>0</v>
      </c>
      <c r="DY22" s="12">
        <v>0</v>
      </c>
      <c r="DZ22" s="12">
        <v>0</v>
      </c>
      <c r="EA22" s="12">
        <v>0</v>
      </c>
      <c r="EB22" s="13"/>
      <c r="EC22" s="12">
        <v>0</v>
      </c>
      <c r="ED22" s="12">
        <v>0</v>
      </c>
      <c r="EE22" s="12">
        <v>0</v>
      </c>
      <c r="EF22" s="12">
        <v>0</v>
      </c>
      <c r="EG22" s="13"/>
      <c r="EH22" s="12">
        <v>0</v>
      </c>
      <c r="EI22" s="12">
        <v>0</v>
      </c>
      <c r="EJ22" s="12">
        <v>0</v>
      </c>
      <c r="EK22" s="12">
        <v>0</v>
      </c>
      <c r="EL22" s="13"/>
      <c r="EM22" s="12">
        <v>2</v>
      </c>
      <c r="EN22" s="12">
        <v>1391400</v>
      </c>
      <c r="EO22" s="12">
        <v>0</v>
      </c>
      <c r="EP22" s="12">
        <v>1391400</v>
      </c>
      <c r="EQ22" s="13"/>
      <c r="ER22" s="12">
        <v>2</v>
      </c>
      <c r="ES22" s="12">
        <v>888072</v>
      </c>
      <c r="ET22" s="12">
        <v>0</v>
      </c>
      <c r="EU22" s="12">
        <v>888072</v>
      </c>
      <c r="EV22" s="13"/>
      <c r="EW22" s="12">
        <v>2</v>
      </c>
      <c r="EX22" s="12">
        <v>535092</v>
      </c>
      <c r="EY22" s="12">
        <v>0</v>
      </c>
      <c r="EZ22" s="12">
        <v>535092</v>
      </c>
      <c r="FA22" s="13"/>
      <c r="FB22" s="12">
        <v>1</v>
      </c>
      <c r="FC22" s="12">
        <v>470652</v>
      </c>
      <c r="FD22" s="12">
        <v>0</v>
      </c>
      <c r="FE22" s="12">
        <v>470652</v>
      </c>
      <c r="FF22" s="13"/>
      <c r="FG22" s="12">
        <v>1</v>
      </c>
      <c r="FH22" s="12">
        <v>572412</v>
      </c>
      <c r="FI22" s="12">
        <v>0</v>
      </c>
      <c r="FJ22" s="12">
        <v>572412</v>
      </c>
      <c r="FK22" s="13"/>
      <c r="FL22" s="12">
        <v>1</v>
      </c>
      <c r="FM22" s="12">
        <v>193740</v>
      </c>
      <c r="FN22" s="12">
        <v>0</v>
      </c>
      <c r="FO22" s="12">
        <v>193740</v>
      </c>
      <c r="FP22" s="13"/>
      <c r="FQ22" s="12">
        <v>1</v>
      </c>
      <c r="FR22" s="12">
        <v>193740</v>
      </c>
      <c r="FS22" s="12">
        <v>0</v>
      </c>
      <c r="FT22" s="12">
        <v>193740</v>
      </c>
      <c r="FU22" s="13"/>
      <c r="FV22" s="12" t="s">
        <v>1832</v>
      </c>
      <c r="FW22" s="12">
        <v>1055578</v>
      </c>
      <c r="FX22" s="12">
        <v>0</v>
      </c>
      <c r="FY22" s="12">
        <v>1055578</v>
      </c>
      <c r="FZ22" s="13"/>
      <c r="GA22" s="12">
        <v>3</v>
      </c>
      <c r="GB22" s="12">
        <v>1406616</v>
      </c>
      <c r="GC22" s="12">
        <v>0</v>
      </c>
      <c r="GD22" s="12">
        <v>1406616</v>
      </c>
      <c r="GE22" s="13"/>
      <c r="GF22" s="12">
        <v>0</v>
      </c>
      <c r="GG22" s="12">
        <v>0</v>
      </c>
      <c r="GH22" s="12">
        <v>0</v>
      </c>
      <c r="GI22" s="12">
        <v>0</v>
      </c>
      <c r="GJ22" s="13"/>
      <c r="GK22" s="12">
        <v>1</v>
      </c>
      <c r="GL22" s="12">
        <v>310968</v>
      </c>
      <c r="GM22" s="12">
        <v>0</v>
      </c>
      <c r="GN22" s="12">
        <v>310968</v>
      </c>
      <c r="GO22" s="13"/>
      <c r="GP22" s="12">
        <v>0</v>
      </c>
      <c r="GQ22" s="12">
        <v>0</v>
      </c>
      <c r="GR22" s="12">
        <v>0</v>
      </c>
      <c r="GS22" s="12">
        <v>0</v>
      </c>
      <c r="GT22" s="13"/>
      <c r="GU22" s="12">
        <v>1</v>
      </c>
      <c r="GV22" s="12">
        <v>217512</v>
      </c>
      <c r="GW22" s="12">
        <v>0</v>
      </c>
      <c r="GX22" s="12">
        <v>217512</v>
      </c>
      <c r="GY22" s="13"/>
      <c r="GZ22" s="12">
        <v>3</v>
      </c>
      <c r="HA22" s="12">
        <v>525747.6</v>
      </c>
      <c r="HB22" s="12">
        <v>0</v>
      </c>
      <c r="HC22" s="12">
        <v>525747.6</v>
      </c>
      <c r="HD22" s="13"/>
      <c r="HE22" s="12">
        <v>0</v>
      </c>
      <c r="HF22" s="12">
        <v>0</v>
      </c>
      <c r="HG22" s="12">
        <v>0</v>
      </c>
      <c r="HH22" s="12">
        <v>0</v>
      </c>
      <c r="HI22" s="13"/>
      <c r="HJ22" s="12">
        <v>0</v>
      </c>
      <c r="HK22" s="12">
        <v>0</v>
      </c>
      <c r="HL22" s="12">
        <v>0</v>
      </c>
      <c r="HM22" s="12">
        <v>0</v>
      </c>
      <c r="HN22" s="13"/>
      <c r="HO22" s="12"/>
      <c r="HP22" s="12">
        <v>0</v>
      </c>
      <c r="HQ22" s="12">
        <v>0</v>
      </c>
      <c r="HR22" s="12">
        <v>0</v>
      </c>
      <c r="HS22" s="13"/>
      <c r="HT22" s="12">
        <v>0</v>
      </c>
      <c r="HU22" s="12">
        <v>0</v>
      </c>
      <c r="HV22" s="12">
        <v>0</v>
      </c>
      <c r="HW22" s="12">
        <v>0</v>
      </c>
      <c r="HX22" s="13"/>
      <c r="HY22" s="12">
        <v>1</v>
      </c>
      <c r="HZ22" s="12">
        <v>160440</v>
      </c>
      <c r="IA22" s="12">
        <v>0</v>
      </c>
      <c r="IB22" s="12">
        <v>160440</v>
      </c>
      <c r="IC22" s="13"/>
      <c r="ID22" s="12">
        <v>16</v>
      </c>
      <c r="IE22" s="12">
        <v>7426742.4000000004</v>
      </c>
      <c r="IF22" s="12">
        <v>0</v>
      </c>
      <c r="IG22" s="12">
        <v>7426742.4000000004</v>
      </c>
      <c r="IH22" s="13"/>
      <c r="II22" s="12">
        <v>14</v>
      </c>
      <c r="IJ22" s="12">
        <v>3069360</v>
      </c>
      <c r="IK22" s="12">
        <v>0</v>
      </c>
      <c r="IL22" s="12">
        <v>3069360</v>
      </c>
      <c r="IM22" s="13"/>
      <c r="IN22" s="12">
        <v>16</v>
      </c>
      <c r="IO22" s="12">
        <v>3542592</v>
      </c>
      <c r="IP22" s="12">
        <v>0</v>
      </c>
      <c r="IQ22" s="12">
        <v>3542592</v>
      </c>
      <c r="IR22" s="13"/>
      <c r="IS22" s="12">
        <v>18</v>
      </c>
      <c r="IT22" s="12">
        <v>5400000</v>
      </c>
      <c r="IU22" s="12">
        <v>0</v>
      </c>
      <c r="IV22" s="12">
        <v>5400000</v>
      </c>
      <c r="IW22" s="13"/>
      <c r="IX22" s="12">
        <v>29</v>
      </c>
      <c r="IY22" s="12">
        <v>7452156</v>
      </c>
      <c r="IZ22" s="12">
        <v>0</v>
      </c>
      <c r="JA22" s="12">
        <v>7452156</v>
      </c>
      <c r="JB22" s="13"/>
      <c r="JC22" s="12">
        <v>0</v>
      </c>
      <c r="JD22" s="12">
        <v>0</v>
      </c>
      <c r="JE22" s="12">
        <v>0</v>
      </c>
      <c r="JF22" s="12">
        <v>0</v>
      </c>
      <c r="JG22" s="13"/>
      <c r="JH22" s="12">
        <v>0</v>
      </c>
      <c r="JI22" s="12">
        <v>755042.4</v>
      </c>
      <c r="JJ22" s="12">
        <v>0</v>
      </c>
      <c r="JK22" s="12">
        <v>755042.4</v>
      </c>
      <c r="JL22" s="13"/>
      <c r="JM22" s="107"/>
      <c r="JN22" s="12">
        <v>35593862.399999999</v>
      </c>
      <c r="JO22" s="12">
        <v>0</v>
      </c>
      <c r="JP22" s="12">
        <v>35593862.399999999</v>
      </c>
      <c r="JQ22" s="13"/>
    </row>
    <row r="23" spans="1:277" ht="15.75" hidden="1" customHeight="1">
      <c r="A23" s="10">
        <v>17</v>
      </c>
      <c r="B23" s="11" t="s">
        <v>19</v>
      </c>
      <c r="C23" s="12">
        <v>1</v>
      </c>
      <c r="D23" s="12">
        <v>20000</v>
      </c>
      <c r="E23" s="12">
        <v>0</v>
      </c>
      <c r="F23" s="12">
        <v>20000</v>
      </c>
      <c r="G23" s="13"/>
      <c r="H23" s="12">
        <v>0</v>
      </c>
      <c r="I23" s="12">
        <v>0</v>
      </c>
      <c r="J23" s="12">
        <v>0</v>
      </c>
      <c r="K23" s="12">
        <v>0</v>
      </c>
      <c r="L23" s="13"/>
      <c r="M23" s="12">
        <v>1</v>
      </c>
      <c r="N23" s="12">
        <v>6000</v>
      </c>
      <c r="O23" s="12">
        <v>0</v>
      </c>
      <c r="P23" s="12">
        <v>6000</v>
      </c>
      <c r="Q23" s="13"/>
      <c r="R23" s="12">
        <v>0</v>
      </c>
      <c r="S23" s="12">
        <v>0</v>
      </c>
      <c r="T23" s="12">
        <v>0</v>
      </c>
      <c r="U23" s="12">
        <v>0</v>
      </c>
      <c r="V23" s="13"/>
      <c r="W23" s="12">
        <v>0</v>
      </c>
      <c r="X23" s="12">
        <v>0</v>
      </c>
      <c r="Y23" s="12">
        <v>0</v>
      </c>
      <c r="Z23" s="12">
        <v>0</v>
      </c>
      <c r="AA23" s="13"/>
      <c r="AB23" s="12">
        <v>0</v>
      </c>
      <c r="AC23" s="12">
        <v>0</v>
      </c>
      <c r="AD23" s="12">
        <v>0</v>
      </c>
      <c r="AE23" s="12">
        <v>0</v>
      </c>
      <c r="AF23" s="13"/>
      <c r="AG23" s="12">
        <v>0</v>
      </c>
      <c r="AH23" s="12">
        <v>0</v>
      </c>
      <c r="AI23" s="12">
        <v>0</v>
      </c>
      <c r="AJ23" s="12">
        <v>0</v>
      </c>
      <c r="AK23" s="13"/>
      <c r="AL23" s="12">
        <v>0</v>
      </c>
      <c r="AM23" s="12">
        <v>0</v>
      </c>
      <c r="AN23" s="12">
        <v>0</v>
      </c>
      <c r="AO23" s="12">
        <v>0</v>
      </c>
      <c r="AP23" s="13"/>
      <c r="AQ23" s="12">
        <v>0</v>
      </c>
      <c r="AR23" s="12">
        <v>0</v>
      </c>
      <c r="AS23" s="12">
        <v>0</v>
      </c>
      <c r="AT23" s="12">
        <v>0</v>
      </c>
      <c r="AU23" s="13"/>
      <c r="AV23" s="12">
        <v>0</v>
      </c>
      <c r="AW23" s="12">
        <v>0</v>
      </c>
      <c r="AX23" s="12">
        <v>0</v>
      </c>
      <c r="AY23" s="12">
        <v>0</v>
      </c>
      <c r="AZ23" s="13"/>
      <c r="BA23" s="12">
        <v>0</v>
      </c>
      <c r="BB23" s="12">
        <v>0</v>
      </c>
      <c r="BC23" s="12">
        <v>0</v>
      </c>
      <c r="BD23" s="12">
        <v>0</v>
      </c>
      <c r="BE23" s="13"/>
      <c r="BF23" s="12">
        <v>0</v>
      </c>
      <c r="BG23" s="12">
        <v>0</v>
      </c>
      <c r="BH23" s="12">
        <v>0</v>
      </c>
      <c r="BI23" s="12">
        <v>0</v>
      </c>
      <c r="BJ23" s="13"/>
      <c r="BK23" s="12">
        <v>0</v>
      </c>
      <c r="BL23" s="12">
        <v>0</v>
      </c>
      <c r="BM23" s="12">
        <v>0</v>
      </c>
      <c r="BN23" s="12">
        <v>0</v>
      </c>
      <c r="BO23" s="13"/>
      <c r="BP23" s="12">
        <v>0</v>
      </c>
      <c r="BQ23" s="12">
        <v>0</v>
      </c>
      <c r="BR23" s="12">
        <v>0</v>
      </c>
      <c r="BS23" s="12">
        <v>0</v>
      </c>
      <c r="BT23" s="13"/>
      <c r="BU23" s="12">
        <v>0</v>
      </c>
      <c r="BV23" s="12">
        <v>0</v>
      </c>
      <c r="BW23" s="12">
        <v>0</v>
      </c>
      <c r="BX23" s="12">
        <v>0</v>
      </c>
      <c r="BY23" s="13"/>
      <c r="BZ23" s="12">
        <v>0</v>
      </c>
      <c r="CA23" s="12">
        <v>0</v>
      </c>
      <c r="CB23" s="12">
        <v>0</v>
      </c>
      <c r="CC23" s="12">
        <v>0</v>
      </c>
      <c r="CD23" s="13"/>
      <c r="CE23" s="12">
        <v>0</v>
      </c>
      <c r="CF23" s="12">
        <v>0</v>
      </c>
      <c r="CG23" s="12">
        <v>0</v>
      </c>
      <c r="CH23" s="12">
        <v>0</v>
      </c>
      <c r="CI23" s="13"/>
      <c r="CJ23" s="12">
        <v>0</v>
      </c>
      <c r="CK23" s="12">
        <v>0</v>
      </c>
      <c r="CL23" s="12">
        <v>0</v>
      </c>
      <c r="CM23" s="12">
        <v>0</v>
      </c>
      <c r="CN23" s="13"/>
      <c r="CO23" s="12">
        <v>0</v>
      </c>
      <c r="CP23" s="12">
        <v>0</v>
      </c>
      <c r="CQ23" s="12">
        <v>0</v>
      </c>
      <c r="CR23" s="12">
        <v>0</v>
      </c>
      <c r="CS23" s="13"/>
      <c r="CT23" s="12">
        <v>0</v>
      </c>
      <c r="CU23" s="12">
        <v>0</v>
      </c>
      <c r="CV23" s="12">
        <v>0</v>
      </c>
      <c r="CW23" s="12">
        <v>0</v>
      </c>
      <c r="CX23" s="13"/>
      <c r="CY23" s="12">
        <v>0</v>
      </c>
      <c r="CZ23" s="12">
        <v>0</v>
      </c>
      <c r="DA23" s="12">
        <v>0</v>
      </c>
      <c r="DB23" s="12">
        <v>0</v>
      </c>
      <c r="DC23" s="13"/>
      <c r="DD23" s="12">
        <v>0</v>
      </c>
      <c r="DE23" s="12">
        <v>0</v>
      </c>
      <c r="DF23" s="12">
        <v>0</v>
      </c>
      <c r="DG23" s="12">
        <v>0</v>
      </c>
      <c r="DH23" s="13"/>
      <c r="DI23" s="12">
        <v>0</v>
      </c>
      <c r="DJ23" s="12">
        <v>0</v>
      </c>
      <c r="DK23" s="12">
        <v>0</v>
      </c>
      <c r="DL23" s="12">
        <v>0</v>
      </c>
      <c r="DM23" s="13"/>
      <c r="DN23" s="12">
        <v>0</v>
      </c>
      <c r="DO23" s="12">
        <v>0</v>
      </c>
      <c r="DP23" s="12">
        <v>0</v>
      </c>
      <c r="DQ23" s="12">
        <v>0</v>
      </c>
      <c r="DR23" s="13"/>
      <c r="DS23" s="12">
        <v>0</v>
      </c>
      <c r="DT23" s="12">
        <v>0</v>
      </c>
      <c r="DU23" s="12">
        <v>0</v>
      </c>
      <c r="DV23" s="12">
        <v>0</v>
      </c>
      <c r="DW23" s="13"/>
      <c r="DX23" s="12">
        <v>0</v>
      </c>
      <c r="DY23" s="12">
        <v>0</v>
      </c>
      <c r="DZ23" s="12">
        <v>0</v>
      </c>
      <c r="EA23" s="12">
        <v>0</v>
      </c>
      <c r="EB23" s="13"/>
      <c r="EC23" s="12">
        <v>0</v>
      </c>
      <c r="ED23" s="12">
        <v>0</v>
      </c>
      <c r="EE23" s="12">
        <v>0</v>
      </c>
      <c r="EF23" s="12">
        <v>0</v>
      </c>
      <c r="EG23" s="13"/>
      <c r="EH23" s="12">
        <v>0</v>
      </c>
      <c r="EI23" s="12">
        <v>0</v>
      </c>
      <c r="EJ23" s="12">
        <v>0</v>
      </c>
      <c r="EK23" s="12">
        <v>0</v>
      </c>
      <c r="EL23" s="13"/>
      <c r="EM23" s="12">
        <v>2</v>
      </c>
      <c r="EN23" s="12">
        <v>1391400</v>
      </c>
      <c r="EO23" s="12">
        <v>0</v>
      </c>
      <c r="EP23" s="12">
        <v>1391400</v>
      </c>
      <c r="EQ23" s="13"/>
      <c r="ER23" s="12">
        <v>1</v>
      </c>
      <c r="ES23" s="12">
        <v>396900</v>
      </c>
      <c r="ET23" s="12">
        <v>0</v>
      </c>
      <c r="EU23" s="12">
        <v>396900</v>
      </c>
      <c r="EV23" s="13"/>
      <c r="EW23" s="12">
        <v>2</v>
      </c>
      <c r="EX23" s="12">
        <v>535092</v>
      </c>
      <c r="EY23" s="12">
        <v>0</v>
      </c>
      <c r="EZ23" s="12">
        <v>535092</v>
      </c>
      <c r="FA23" s="13"/>
      <c r="FB23" s="12">
        <v>1</v>
      </c>
      <c r="FC23" s="12">
        <v>470652</v>
      </c>
      <c r="FD23" s="12">
        <v>0</v>
      </c>
      <c r="FE23" s="12">
        <v>470652</v>
      </c>
      <c r="FF23" s="13"/>
      <c r="FG23" s="12">
        <v>1</v>
      </c>
      <c r="FH23" s="12">
        <v>572412</v>
      </c>
      <c r="FI23" s="12">
        <v>0</v>
      </c>
      <c r="FJ23" s="12">
        <v>572412</v>
      </c>
      <c r="FK23" s="13"/>
      <c r="FL23" s="12">
        <v>1</v>
      </c>
      <c r="FM23" s="12">
        <v>193740</v>
      </c>
      <c r="FN23" s="12">
        <v>0</v>
      </c>
      <c r="FO23" s="12">
        <v>193740</v>
      </c>
      <c r="FP23" s="13"/>
      <c r="FQ23" s="12">
        <v>1</v>
      </c>
      <c r="FR23" s="12">
        <v>193740</v>
      </c>
      <c r="FS23" s="12">
        <v>0</v>
      </c>
      <c r="FT23" s="12">
        <v>193740</v>
      </c>
      <c r="FU23" s="13"/>
      <c r="FV23" s="12" t="s">
        <v>1832</v>
      </c>
      <c r="FW23" s="12">
        <v>1055578</v>
      </c>
      <c r="FX23" s="12">
        <v>0</v>
      </c>
      <c r="FY23" s="12">
        <v>1055578</v>
      </c>
      <c r="FZ23" s="13"/>
      <c r="GA23" s="12">
        <v>3</v>
      </c>
      <c r="GB23" s="12">
        <v>1406616</v>
      </c>
      <c r="GC23" s="12">
        <v>0</v>
      </c>
      <c r="GD23" s="12">
        <v>1406616</v>
      </c>
      <c r="GE23" s="13"/>
      <c r="GF23" s="12">
        <v>0</v>
      </c>
      <c r="GG23" s="12">
        <v>0</v>
      </c>
      <c r="GH23" s="12">
        <v>0</v>
      </c>
      <c r="GI23" s="12">
        <v>0</v>
      </c>
      <c r="GJ23" s="13"/>
      <c r="GK23" s="12">
        <v>1</v>
      </c>
      <c r="GL23" s="12">
        <v>310968</v>
      </c>
      <c r="GM23" s="12">
        <v>0</v>
      </c>
      <c r="GN23" s="12">
        <v>310968</v>
      </c>
      <c r="GO23" s="13"/>
      <c r="GP23" s="12">
        <v>0</v>
      </c>
      <c r="GQ23" s="12">
        <v>0</v>
      </c>
      <c r="GR23" s="12">
        <v>0</v>
      </c>
      <c r="GS23" s="12">
        <v>0</v>
      </c>
      <c r="GT23" s="13"/>
      <c r="GU23" s="12">
        <v>1</v>
      </c>
      <c r="GV23" s="12">
        <v>217512</v>
      </c>
      <c r="GW23" s="12">
        <v>0</v>
      </c>
      <c r="GX23" s="12">
        <v>217512</v>
      </c>
      <c r="GY23" s="13"/>
      <c r="GZ23" s="12">
        <v>3</v>
      </c>
      <c r="HA23" s="12">
        <v>525747.6</v>
      </c>
      <c r="HB23" s="12">
        <v>0</v>
      </c>
      <c r="HC23" s="12">
        <v>525747.6</v>
      </c>
      <c r="HD23" s="13"/>
      <c r="HE23" s="12">
        <v>0</v>
      </c>
      <c r="HF23" s="12">
        <v>0</v>
      </c>
      <c r="HG23" s="12">
        <v>0</v>
      </c>
      <c r="HH23" s="12">
        <v>0</v>
      </c>
      <c r="HI23" s="13"/>
      <c r="HJ23" s="12">
        <v>0</v>
      </c>
      <c r="HK23" s="12">
        <v>0</v>
      </c>
      <c r="HL23" s="12">
        <v>0</v>
      </c>
      <c r="HM23" s="12">
        <v>0</v>
      </c>
      <c r="HN23" s="13"/>
      <c r="HO23" s="12">
        <v>0</v>
      </c>
      <c r="HP23" s="12">
        <v>0</v>
      </c>
      <c r="HQ23" s="12">
        <v>0</v>
      </c>
      <c r="HR23" s="12">
        <v>0</v>
      </c>
      <c r="HS23" s="13"/>
      <c r="HT23" s="12">
        <v>0</v>
      </c>
      <c r="HU23" s="12">
        <v>0</v>
      </c>
      <c r="HV23" s="12">
        <v>0</v>
      </c>
      <c r="HW23" s="12">
        <v>0</v>
      </c>
      <c r="HX23" s="13"/>
      <c r="HY23" s="12">
        <v>1</v>
      </c>
      <c r="HZ23" s="12">
        <v>160440</v>
      </c>
      <c r="IA23" s="12">
        <v>0</v>
      </c>
      <c r="IB23" s="12">
        <v>160440</v>
      </c>
      <c r="IC23" s="13"/>
      <c r="ID23" s="12">
        <v>8</v>
      </c>
      <c r="IE23" s="12">
        <v>3781990.8</v>
      </c>
      <c r="IF23" s="12">
        <v>0</v>
      </c>
      <c r="IG23" s="12">
        <v>3781990.8</v>
      </c>
      <c r="IH23" s="13"/>
      <c r="II23" s="12">
        <v>6</v>
      </c>
      <c r="IJ23" s="12">
        <v>1315440</v>
      </c>
      <c r="IK23" s="12">
        <v>0</v>
      </c>
      <c r="IL23" s="12">
        <v>1315440</v>
      </c>
      <c r="IM23" s="13"/>
      <c r="IN23" s="12">
        <v>7</v>
      </c>
      <c r="IO23" s="12">
        <v>1549884</v>
      </c>
      <c r="IP23" s="12">
        <v>0</v>
      </c>
      <c r="IQ23" s="12">
        <v>1549884</v>
      </c>
      <c r="IR23" s="13"/>
      <c r="IS23" s="12">
        <v>8</v>
      </c>
      <c r="IT23" s="12">
        <v>2400000</v>
      </c>
      <c r="IU23" s="12">
        <v>0</v>
      </c>
      <c r="IV23" s="12">
        <v>2400000</v>
      </c>
      <c r="IW23" s="13"/>
      <c r="IX23" s="12">
        <v>17</v>
      </c>
      <c r="IY23" s="12">
        <v>4325484</v>
      </c>
      <c r="IZ23" s="12">
        <v>0</v>
      </c>
      <c r="JA23" s="12">
        <v>4325484</v>
      </c>
      <c r="JB23" s="13"/>
      <c r="JC23" s="12">
        <v>0</v>
      </c>
      <c r="JD23" s="12">
        <v>0</v>
      </c>
      <c r="JE23" s="12">
        <v>0</v>
      </c>
      <c r="JF23" s="12">
        <v>0</v>
      </c>
      <c r="JG23" s="13"/>
      <c r="JH23" s="12">
        <v>0</v>
      </c>
      <c r="JI23" s="12">
        <v>330331.05</v>
      </c>
      <c r="JJ23" s="12">
        <v>0</v>
      </c>
      <c r="JK23" s="12">
        <v>330331.05</v>
      </c>
      <c r="JL23" s="13"/>
      <c r="JM23" s="107"/>
      <c r="JN23" s="12">
        <v>21159927.449999999</v>
      </c>
      <c r="JO23" s="12">
        <v>0</v>
      </c>
      <c r="JP23" s="12">
        <v>21159927.449999999</v>
      </c>
      <c r="JQ23" s="13"/>
    </row>
    <row r="24" spans="1:277" ht="15.75" hidden="1" customHeight="1">
      <c r="A24" s="10">
        <v>18</v>
      </c>
      <c r="B24" s="11" t="s">
        <v>20</v>
      </c>
      <c r="C24" s="12">
        <v>1</v>
      </c>
      <c r="D24" s="12">
        <v>20000</v>
      </c>
      <c r="E24" s="12">
        <v>0</v>
      </c>
      <c r="F24" s="12">
        <v>20000</v>
      </c>
      <c r="G24" s="13"/>
      <c r="H24" s="12">
        <v>0</v>
      </c>
      <c r="I24" s="12">
        <v>0</v>
      </c>
      <c r="J24" s="12">
        <v>0</v>
      </c>
      <c r="K24" s="12">
        <v>0</v>
      </c>
      <c r="L24" s="13"/>
      <c r="M24" s="12">
        <v>1</v>
      </c>
      <c r="N24" s="12">
        <v>6000</v>
      </c>
      <c r="O24" s="12">
        <v>0</v>
      </c>
      <c r="P24" s="12">
        <v>6000</v>
      </c>
      <c r="Q24" s="13"/>
      <c r="R24" s="12">
        <v>0</v>
      </c>
      <c r="S24" s="12">
        <v>0</v>
      </c>
      <c r="T24" s="12">
        <v>0</v>
      </c>
      <c r="U24" s="12">
        <v>0</v>
      </c>
      <c r="V24" s="13"/>
      <c r="W24" s="12">
        <v>0</v>
      </c>
      <c r="X24" s="12">
        <v>0</v>
      </c>
      <c r="Y24" s="12">
        <v>0</v>
      </c>
      <c r="Z24" s="12">
        <v>0</v>
      </c>
      <c r="AA24" s="13"/>
      <c r="AB24" s="12">
        <v>0</v>
      </c>
      <c r="AC24" s="12">
        <v>0</v>
      </c>
      <c r="AD24" s="12">
        <v>0</v>
      </c>
      <c r="AE24" s="12">
        <v>0</v>
      </c>
      <c r="AF24" s="13"/>
      <c r="AG24" s="12">
        <v>0</v>
      </c>
      <c r="AH24" s="12">
        <v>0</v>
      </c>
      <c r="AI24" s="12">
        <v>0</v>
      </c>
      <c r="AJ24" s="12">
        <v>0</v>
      </c>
      <c r="AK24" s="13"/>
      <c r="AL24" s="12">
        <v>0</v>
      </c>
      <c r="AM24" s="12">
        <v>0</v>
      </c>
      <c r="AN24" s="12">
        <v>0</v>
      </c>
      <c r="AO24" s="12">
        <v>0</v>
      </c>
      <c r="AP24" s="13"/>
      <c r="AQ24" s="12">
        <v>0</v>
      </c>
      <c r="AR24" s="12">
        <v>0</v>
      </c>
      <c r="AS24" s="12">
        <v>0</v>
      </c>
      <c r="AT24" s="12">
        <v>0</v>
      </c>
      <c r="AU24" s="13"/>
      <c r="AV24" s="12">
        <v>0</v>
      </c>
      <c r="AW24" s="12">
        <v>0</v>
      </c>
      <c r="AX24" s="12">
        <v>0</v>
      </c>
      <c r="AY24" s="12">
        <v>0</v>
      </c>
      <c r="AZ24" s="13"/>
      <c r="BA24" s="12">
        <v>0</v>
      </c>
      <c r="BB24" s="12">
        <v>0</v>
      </c>
      <c r="BC24" s="12">
        <v>0</v>
      </c>
      <c r="BD24" s="12">
        <v>0</v>
      </c>
      <c r="BE24" s="13"/>
      <c r="BF24" s="12">
        <v>0</v>
      </c>
      <c r="BG24" s="12">
        <v>0</v>
      </c>
      <c r="BH24" s="12">
        <v>0</v>
      </c>
      <c r="BI24" s="12">
        <v>0</v>
      </c>
      <c r="BJ24" s="13"/>
      <c r="BK24" s="12">
        <v>0</v>
      </c>
      <c r="BL24" s="12">
        <v>0</v>
      </c>
      <c r="BM24" s="12">
        <v>0</v>
      </c>
      <c r="BN24" s="12">
        <v>0</v>
      </c>
      <c r="BO24" s="13"/>
      <c r="BP24" s="12">
        <v>0</v>
      </c>
      <c r="BQ24" s="12">
        <v>0</v>
      </c>
      <c r="BR24" s="12">
        <v>0</v>
      </c>
      <c r="BS24" s="12">
        <v>0</v>
      </c>
      <c r="BT24" s="13"/>
      <c r="BU24" s="12">
        <v>0</v>
      </c>
      <c r="BV24" s="12">
        <v>0</v>
      </c>
      <c r="BW24" s="12">
        <v>0</v>
      </c>
      <c r="BX24" s="12">
        <v>0</v>
      </c>
      <c r="BY24" s="13"/>
      <c r="BZ24" s="12">
        <v>0</v>
      </c>
      <c r="CA24" s="12">
        <v>0</v>
      </c>
      <c r="CB24" s="12">
        <v>0</v>
      </c>
      <c r="CC24" s="12">
        <v>0</v>
      </c>
      <c r="CD24" s="13"/>
      <c r="CE24" s="12">
        <v>0</v>
      </c>
      <c r="CF24" s="12">
        <v>0</v>
      </c>
      <c r="CG24" s="12">
        <v>0</v>
      </c>
      <c r="CH24" s="12">
        <v>0</v>
      </c>
      <c r="CI24" s="13"/>
      <c r="CJ24" s="12">
        <v>0</v>
      </c>
      <c r="CK24" s="12">
        <v>0</v>
      </c>
      <c r="CL24" s="12">
        <v>0</v>
      </c>
      <c r="CM24" s="12">
        <v>0</v>
      </c>
      <c r="CN24" s="13"/>
      <c r="CO24" s="12">
        <v>0</v>
      </c>
      <c r="CP24" s="12">
        <v>0</v>
      </c>
      <c r="CQ24" s="12">
        <v>0</v>
      </c>
      <c r="CR24" s="12">
        <v>0</v>
      </c>
      <c r="CS24" s="13"/>
      <c r="CT24" s="12">
        <v>0</v>
      </c>
      <c r="CU24" s="12">
        <v>0</v>
      </c>
      <c r="CV24" s="12">
        <v>0</v>
      </c>
      <c r="CW24" s="12">
        <v>0</v>
      </c>
      <c r="CX24" s="13"/>
      <c r="CY24" s="12">
        <v>0</v>
      </c>
      <c r="CZ24" s="12">
        <v>0</v>
      </c>
      <c r="DA24" s="12">
        <v>0</v>
      </c>
      <c r="DB24" s="12">
        <v>0</v>
      </c>
      <c r="DC24" s="13"/>
      <c r="DD24" s="12">
        <v>0</v>
      </c>
      <c r="DE24" s="12">
        <v>0</v>
      </c>
      <c r="DF24" s="12">
        <v>0</v>
      </c>
      <c r="DG24" s="12">
        <v>0</v>
      </c>
      <c r="DH24" s="13"/>
      <c r="DI24" s="12">
        <v>0</v>
      </c>
      <c r="DJ24" s="12">
        <v>0</v>
      </c>
      <c r="DK24" s="12">
        <v>0</v>
      </c>
      <c r="DL24" s="12">
        <v>0</v>
      </c>
      <c r="DM24" s="13"/>
      <c r="DN24" s="12">
        <v>0</v>
      </c>
      <c r="DO24" s="12">
        <v>0</v>
      </c>
      <c r="DP24" s="12">
        <v>0</v>
      </c>
      <c r="DQ24" s="12">
        <v>0</v>
      </c>
      <c r="DR24" s="13"/>
      <c r="DS24" s="12">
        <v>0</v>
      </c>
      <c r="DT24" s="12">
        <v>0</v>
      </c>
      <c r="DU24" s="12">
        <v>0</v>
      </c>
      <c r="DV24" s="12">
        <v>0</v>
      </c>
      <c r="DW24" s="13"/>
      <c r="DX24" s="12">
        <v>0</v>
      </c>
      <c r="DY24" s="12">
        <v>0</v>
      </c>
      <c r="DZ24" s="12">
        <v>0</v>
      </c>
      <c r="EA24" s="12">
        <v>0</v>
      </c>
      <c r="EB24" s="13"/>
      <c r="EC24" s="12">
        <v>0</v>
      </c>
      <c r="ED24" s="12">
        <v>0</v>
      </c>
      <c r="EE24" s="12">
        <v>0</v>
      </c>
      <c r="EF24" s="12">
        <v>0</v>
      </c>
      <c r="EG24" s="13"/>
      <c r="EH24" s="12">
        <v>0</v>
      </c>
      <c r="EI24" s="12">
        <v>0</v>
      </c>
      <c r="EJ24" s="12">
        <v>0</v>
      </c>
      <c r="EK24" s="12">
        <v>0</v>
      </c>
      <c r="EL24" s="13"/>
      <c r="EM24" s="12">
        <v>2</v>
      </c>
      <c r="EN24" s="12">
        <v>1391400</v>
      </c>
      <c r="EO24" s="12">
        <v>0</v>
      </c>
      <c r="EP24" s="12">
        <v>1391400</v>
      </c>
      <c r="EQ24" s="13"/>
      <c r="ER24" s="12">
        <v>2</v>
      </c>
      <c r="ES24" s="12">
        <v>888072</v>
      </c>
      <c r="ET24" s="12">
        <v>0</v>
      </c>
      <c r="EU24" s="12">
        <v>888072</v>
      </c>
      <c r="EV24" s="13"/>
      <c r="EW24" s="12">
        <v>1</v>
      </c>
      <c r="EX24" s="12">
        <v>166698</v>
      </c>
      <c r="EY24" s="12">
        <v>0</v>
      </c>
      <c r="EZ24" s="12">
        <v>166698</v>
      </c>
      <c r="FA24" s="13"/>
      <c r="FB24" s="12">
        <v>1</v>
      </c>
      <c r="FC24" s="12">
        <v>470652</v>
      </c>
      <c r="FD24" s="12">
        <v>0</v>
      </c>
      <c r="FE24" s="12">
        <v>470652</v>
      </c>
      <c r="FF24" s="13"/>
      <c r="FG24" s="12">
        <v>1</v>
      </c>
      <c r="FH24" s="12">
        <v>572412</v>
      </c>
      <c r="FI24" s="12">
        <v>0</v>
      </c>
      <c r="FJ24" s="12">
        <v>572412</v>
      </c>
      <c r="FK24" s="13"/>
      <c r="FL24" s="12">
        <v>1</v>
      </c>
      <c r="FM24" s="12">
        <v>193740</v>
      </c>
      <c r="FN24" s="12">
        <v>0</v>
      </c>
      <c r="FO24" s="12">
        <v>193740</v>
      </c>
      <c r="FP24" s="13"/>
      <c r="FQ24" s="12">
        <v>1</v>
      </c>
      <c r="FR24" s="12">
        <v>193740</v>
      </c>
      <c r="FS24" s="12">
        <v>0</v>
      </c>
      <c r="FT24" s="12">
        <v>193740</v>
      </c>
      <c r="FU24" s="13"/>
      <c r="FV24" s="12" t="s">
        <v>1832</v>
      </c>
      <c r="FW24" s="12">
        <v>1055578</v>
      </c>
      <c r="FX24" s="12">
        <v>0</v>
      </c>
      <c r="FY24" s="12">
        <v>1055578</v>
      </c>
      <c r="FZ24" s="13"/>
      <c r="GA24" s="12">
        <v>3</v>
      </c>
      <c r="GB24" s="12">
        <v>1406616</v>
      </c>
      <c r="GC24" s="12">
        <v>0</v>
      </c>
      <c r="GD24" s="12">
        <v>1406616</v>
      </c>
      <c r="GE24" s="13"/>
      <c r="GF24" s="12">
        <v>0</v>
      </c>
      <c r="GG24" s="12">
        <v>0</v>
      </c>
      <c r="GH24" s="12">
        <v>0</v>
      </c>
      <c r="GI24" s="12">
        <v>0</v>
      </c>
      <c r="GJ24" s="13"/>
      <c r="GK24" s="12">
        <v>1</v>
      </c>
      <c r="GL24" s="12">
        <v>310968</v>
      </c>
      <c r="GM24" s="12">
        <v>0</v>
      </c>
      <c r="GN24" s="12">
        <v>310968</v>
      </c>
      <c r="GO24" s="13"/>
      <c r="GP24" s="12">
        <v>0</v>
      </c>
      <c r="GQ24" s="12">
        <v>0</v>
      </c>
      <c r="GR24" s="12">
        <v>0</v>
      </c>
      <c r="GS24" s="12">
        <v>0</v>
      </c>
      <c r="GT24" s="13"/>
      <c r="GU24" s="12">
        <v>1</v>
      </c>
      <c r="GV24" s="12">
        <v>217512</v>
      </c>
      <c r="GW24" s="12">
        <v>0</v>
      </c>
      <c r="GX24" s="12">
        <v>217512</v>
      </c>
      <c r="GY24" s="13"/>
      <c r="GZ24" s="12">
        <v>3</v>
      </c>
      <c r="HA24" s="12">
        <v>525747.6</v>
      </c>
      <c r="HB24" s="12">
        <v>0</v>
      </c>
      <c r="HC24" s="12">
        <v>525747.6</v>
      </c>
      <c r="HD24" s="13"/>
      <c r="HE24" s="12">
        <v>0</v>
      </c>
      <c r="HF24" s="12">
        <v>0</v>
      </c>
      <c r="HG24" s="12">
        <v>0</v>
      </c>
      <c r="HH24" s="12">
        <v>0</v>
      </c>
      <c r="HI24" s="13"/>
      <c r="HJ24" s="12">
        <v>0</v>
      </c>
      <c r="HK24" s="12">
        <v>0</v>
      </c>
      <c r="HL24" s="12">
        <v>0</v>
      </c>
      <c r="HM24" s="12">
        <v>0</v>
      </c>
      <c r="HN24" s="13"/>
      <c r="HO24" s="12"/>
      <c r="HP24" s="12">
        <v>0</v>
      </c>
      <c r="HQ24" s="12">
        <v>0</v>
      </c>
      <c r="HR24" s="12">
        <v>0</v>
      </c>
      <c r="HS24" s="13"/>
      <c r="HT24" s="12">
        <v>0</v>
      </c>
      <c r="HU24" s="12">
        <v>0</v>
      </c>
      <c r="HV24" s="12">
        <v>0</v>
      </c>
      <c r="HW24" s="12">
        <v>0</v>
      </c>
      <c r="HX24" s="13"/>
      <c r="HY24" s="12">
        <v>1</v>
      </c>
      <c r="HZ24" s="12">
        <v>160440</v>
      </c>
      <c r="IA24" s="12">
        <v>0</v>
      </c>
      <c r="IB24" s="12">
        <v>160440</v>
      </c>
      <c r="IC24" s="13"/>
      <c r="ID24" s="12">
        <v>8</v>
      </c>
      <c r="IE24" s="12">
        <v>3781990.8</v>
      </c>
      <c r="IF24" s="12">
        <v>0</v>
      </c>
      <c r="IG24" s="12">
        <v>3781990.8</v>
      </c>
      <c r="IH24" s="13"/>
      <c r="II24" s="12">
        <v>7</v>
      </c>
      <c r="IJ24" s="12">
        <v>1534680</v>
      </c>
      <c r="IK24" s="12">
        <v>0</v>
      </c>
      <c r="IL24" s="12">
        <v>1534680</v>
      </c>
      <c r="IM24" s="13"/>
      <c r="IN24" s="12">
        <v>7</v>
      </c>
      <c r="IO24" s="12">
        <v>1549884</v>
      </c>
      <c r="IP24" s="12">
        <v>0</v>
      </c>
      <c r="IQ24" s="12">
        <v>1549884</v>
      </c>
      <c r="IR24" s="13"/>
      <c r="IS24" s="12">
        <v>8</v>
      </c>
      <c r="IT24" s="12">
        <v>2400000</v>
      </c>
      <c r="IU24" s="12">
        <v>0</v>
      </c>
      <c r="IV24" s="12">
        <v>2400000</v>
      </c>
      <c r="IW24" s="13"/>
      <c r="IX24" s="12">
        <v>16</v>
      </c>
      <c r="IY24" s="12">
        <v>4082256</v>
      </c>
      <c r="IZ24" s="12">
        <v>0</v>
      </c>
      <c r="JA24" s="12">
        <v>4082256</v>
      </c>
      <c r="JB24" s="13"/>
      <c r="JC24" s="12">
        <v>0</v>
      </c>
      <c r="JD24" s="12">
        <v>0</v>
      </c>
      <c r="JE24" s="12">
        <v>0</v>
      </c>
      <c r="JF24" s="12">
        <v>0</v>
      </c>
      <c r="JG24" s="13"/>
      <c r="JH24" s="12">
        <v>0</v>
      </c>
      <c r="JI24" s="12">
        <v>330331.05</v>
      </c>
      <c r="JJ24" s="12">
        <v>0</v>
      </c>
      <c r="JK24" s="12">
        <v>330331.05</v>
      </c>
      <c r="JL24" s="13"/>
      <c r="JM24" s="107"/>
      <c r="JN24" s="12">
        <v>21258717.449999999</v>
      </c>
      <c r="JO24" s="12">
        <v>0</v>
      </c>
      <c r="JP24" s="12">
        <v>21258717.449999999</v>
      </c>
      <c r="JQ24" s="13"/>
    </row>
    <row r="25" spans="1:277" ht="15.75" hidden="1" customHeight="1">
      <c r="A25" s="10">
        <v>19</v>
      </c>
      <c r="B25" s="11" t="s">
        <v>21</v>
      </c>
      <c r="C25" s="12">
        <v>1</v>
      </c>
      <c r="D25" s="12">
        <v>20000</v>
      </c>
      <c r="E25" s="12">
        <v>0</v>
      </c>
      <c r="F25" s="12">
        <v>20000</v>
      </c>
      <c r="G25" s="13"/>
      <c r="H25" s="12">
        <v>0</v>
      </c>
      <c r="I25" s="12">
        <v>0</v>
      </c>
      <c r="J25" s="12">
        <v>0</v>
      </c>
      <c r="K25" s="12">
        <v>0</v>
      </c>
      <c r="L25" s="13"/>
      <c r="M25" s="12">
        <v>1</v>
      </c>
      <c r="N25" s="12">
        <v>6000</v>
      </c>
      <c r="O25" s="12">
        <v>0</v>
      </c>
      <c r="P25" s="12">
        <v>6000</v>
      </c>
      <c r="Q25" s="13"/>
      <c r="R25" s="12">
        <v>0</v>
      </c>
      <c r="S25" s="12">
        <v>0</v>
      </c>
      <c r="T25" s="12">
        <v>0</v>
      </c>
      <c r="U25" s="12">
        <v>0</v>
      </c>
      <c r="V25" s="13"/>
      <c r="W25" s="12">
        <v>0</v>
      </c>
      <c r="X25" s="12">
        <v>0</v>
      </c>
      <c r="Y25" s="12">
        <v>0</v>
      </c>
      <c r="Z25" s="12">
        <v>0</v>
      </c>
      <c r="AA25" s="13"/>
      <c r="AB25" s="12">
        <v>0</v>
      </c>
      <c r="AC25" s="12">
        <v>0</v>
      </c>
      <c r="AD25" s="12">
        <v>0</v>
      </c>
      <c r="AE25" s="12">
        <v>0</v>
      </c>
      <c r="AF25" s="13"/>
      <c r="AG25" s="12">
        <v>0</v>
      </c>
      <c r="AH25" s="12">
        <v>0</v>
      </c>
      <c r="AI25" s="12">
        <v>0</v>
      </c>
      <c r="AJ25" s="12">
        <v>0</v>
      </c>
      <c r="AK25" s="13"/>
      <c r="AL25" s="12">
        <v>0</v>
      </c>
      <c r="AM25" s="12">
        <v>0</v>
      </c>
      <c r="AN25" s="12">
        <v>0</v>
      </c>
      <c r="AO25" s="12">
        <v>0</v>
      </c>
      <c r="AP25" s="13"/>
      <c r="AQ25" s="12">
        <v>0</v>
      </c>
      <c r="AR25" s="12">
        <v>0</v>
      </c>
      <c r="AS25" s="12">
        <v>0</v>
      </c>
      <c r="AT25" s="12">
        <v>0</v>
      </c>
      <c r="AU25" s="13"/>
      <c r="AV25" s="12">
        <v>0</v>
      </c>
      <c r="AW25" s="12">
        <v>0</v>
      </c>
      <c r="AX25" s="12">
        <v>0</v>
      </c>
      <c r="AY25" s="12">
        <v>0</v>
      </c>
      <c r="AZ25" s="13"/>
      <c r="BA25" s="12">
        <v>0</v>
      </c>
      <c r="BB25" s="12">
        <v>0</v>
      </c>
      <c r="BC25" s="12">
        <v>0</v>
      </c>
      <c r="BD25" s="12">
        <v>0</v>
      </c>
      <c r="BE25" s="13"/>
      <c r="BF25" s="12">
        <v>0</v>
      </c>
      <c r="BG25" s="12">
        <v>0</v>
      </c>
      <c r="BH25" s="12">
        <v>0</v>
      </c>
      <c r="BI25" s="12">
        <v>0</v>
      </c>
      <c r="BJ25" s="13"/>
      <c r="BK25" s="12">
        <v>0</v>
      </c>
      <c r="BL25" s="12">
        <v>0</v>
      </c>
      <c r="BM25" s="12">
        <v>0</v>
      </c>
      <c r="BN25" s="12">
        <v>0</v>
      </c>
      <c r="BO25" s="13"/>
      <c r="BP25" s="12">
        <v>0</v>
      </c>
      <c r="BQ25" s="12">
        <v>0</v>
      </c>
      <c r="BR25" s="12">
        <v>0</v>
      </c>
      <c r="BS25" s="12">
        <v>0</v>
      </c>
      <c r="BT25" s="13"/>
      <c r="BU25" s="12">
        <v>0</v>
      </c>
      <c r="BV25" s="12">
        <v>0</v>
      </c>
      <c r="BW25" s="12">
        <v>0</v>
      </c>
      <c r="BX25" s="12">
        <v>0</v>
      </c>
      <c r="BY25" s="13"/>
      <c r="BZ25" s="12">
        <v>0</v>
      </c>
      <c r="CA25" s="12">
        <v>0</v>
      </c>
      <c r="CB25" s="12">
        <v>0</v>
      </c>
      <c r="CC25" s="12">
        <v>0</v>
      </c>
      <c r="CD25" s="13"/>
      <c r="CE25" s="12">
        <v>0</v>
      </c>
      <c r="CF25" s="12">
        <v>0</v>
      </c>
      <c r="CG25" s="12">
        <v>0</v>
      </c>
      <c r="CH25" s="12">
        <v>0</v>
      </c>
      <c r="CI25" s="13"/>
      <c r="CJ25" s="12">
        <v>0</v>
      </c>
      <c r="CK25" s="12">
        <v>0</v>
      </c>
      <c r="CL25" s="12">
        <v>0</v>
      </c>
      <c r="CM25" s="12">
        <v>0</v>
      </c>
      <c r="CN25" s="13"/>
      <c r="CO25" s="12">
        <v>0</v>
      </c>
      <c r="CP25" s="12">
        <v>0</v>
      </c>
      <c r="CQ25" s="12">
        <v>0</v>
      </c>
      <c r="CR25" s="12">
        <v>0</v>
      </c>
      <c r="CS25" s="13"/>
      <c r="CT25" s="12">
        <v>0</v>
      </c>
      <c r="CU25" s="12">
        <v>0</v>
      </c>
      <c r="CV25" s="12">
        <v>0</v>
      </c>
      <c r="CW25" s="12">
        <v>0</v>
      </c>
      <c r="CX25" s="13"/>
      <c r="CY25" s="12">
        <v>0</v>
      </c>
      <c r="CZ25" s="12">
        <v>0</v>
      </c>
      <c r="DA25" s="12">
        <v>0</v>
      </c>
      <c r="DB25" s="12">
        <v>0</v>
      </c>
      <c r="DC25" s="13"/>
      <c r="DD25" s="12">
        <v>0</v>
      </c>
      <c r="DE25" s="12">
        <v>0</v>
      </c>
      <c r="DF25" s="12">
        <v>0</v>
      </c>
      <c r="DG25" s="12">
        <v>0</v>
      </c>
      <c r="DH25" s="13"/>
      <c r="DI25" s="12">
        <v>0</v>
      </c>
      <c r="DJ25" s="12">
        <v>0</v>
      </c>
      <c r="DK25" s="12">
        <v>0</v>
      </c>
      <c r="DL25" s="12">
        <v>0</v>
      </c>
      <c r="DM25" s="13"/>
      <c r="DN25" s="12">
        <v>0</v>
      </c>
      <c r="DO25" s="12">
        <v>0</v>
      </c>
      <c r="DP25" s="12">
        <v>0</v>
      </c>
      <c r="DQ25" s="12">
        <v>0</v>
      </c>
      <c r="DR25" s="13"/>
      <c r="DS25" s="12">
        <v>0</v>
      </c>
      <c r="DT25" s="12">
        <v>0</v>
      </c>
      <c r="DU25" s="12">
        <v>0</v>
      </c>
      <c r="DV25" s="12">
        <v>0</v>
      </c>
      <c r="DW25" s="13"/>
      <c r="DX25" s="12">
        <v>0</v>
      </c>
      <c r="DY25" s="12">
        <v>0</v>
      </c>
      <c r="DZ25" s="12">
        <v>0</v>
      </c>
      <c r="EA25" s="12">
        <v>0</v>
      </c>
      <c r="EB25" s="13"/>
      <c r="EC25" s="12">
        <v>0</v>
      </c>
      <c r="ED25" s="12">
        <v>0</v>
      </c>
      <c r="EE25" s="12">
        <v>0</v>
      </c>
      <c r="EF25" s="12">
        <v>0</v>
      </c>
      <c r="EG25" s="13"/>
      <c r="EH25" s="12">
        <v>0</v>
      </c>
      <c r="EI25" s="12">
        <v>0</v>
      </c>
      <c r="EJ25" s="12">
        <v>0</v>
      </c>
      <c r="EK25" s="12">
        <v>0</v>
      </c>
      <c r="EL25" s="13"/>
      <c r="EM25" s="12">
        <v>2</v>
      </c>
      <c r="EN25" s="12">
        <v>1391400</v>
      </c>
      <c r="EO25" s="12">
        <v>0</v>
      </c>
      <c r="EP25" s="12">
        <v>1391400</v>
      </c>
      <c r="EQ25" s="13"/>
      <c r="ER25" s="12">
        <v>1</v>
      </c>
      <c r="ES25" s="12">
        <v>396900</v>
      </c>
      <c r="ET25" s="12">
        <v>0</v>
      </c>
      <c r="EU25" s="12">
        <v>396900</v>
      </c>
      <c r="EV25" s="13"/>
      <c r="EW25" s="12">
        <v>1</v>
      </c>
      <c r="EX25" s="12">
        <v>166698</v>
      </c>
      <c r="EY25" s="12">
        <v>0</v>
      </c>
      <c r="EZ25" s="12">
        <v>166698</v>
      </c>
      <c r="FA25" s="13"/>
      <c r="FB25" s="12">
        <v>1</v>
      </c>
      <c r="FC25" s="12">
        <v>470652</v>
      </c>
      <c r="FD25" s="12">
        <v>0</v>
      </c>
      <c r="FE25" s="12">
        <v>470652</v>
      </c>
      <c r="FF25" s="13"/>
      <c r="FG25" s="12">
        <v>1</v>
      </c>
      <c r="FH25" s="12">
        <v>572412</v>
      </c>
      <c r="FI25" s="12">
        <v>0</v>
      </c>
      <c r="FJ25" s="12">
        <v>572412</v>
      </c>
      <c r="FK25" s="13"/>
      <c r="FL25" s="12">
        <v>1</v>
      </c>
      <c r="FM25" s="12">
        <v>193740</v>
      </c>
      <c r="FN25" s="12">
        <v>0</v>
      </c>
      <c r="FO25" s="12">
        <v>193740</v>
      </c>
      <c r="FP25" s="13"/>
      <c r="FQ25" s="12">
        <v>1</v>
      </c>
      <c r="FR25" s="12">
        <v>193740</v>
      </c>
      <c r="FS25" s="12">
        <v>0</v>
      </c>
      <c r="FT25" s="12">
        <v>193740</v>
      </c>
      <c r="FU25" s="13"/>
      <c r="FV25" s="12" t="s">
        <v>1832</v>
      </c>
      <c r="FW25" s="12">
        <v>1055578</v>
      </c>
      <c r="FX25" s="12">
        <v>0</v>
      </c>
      <c r="FY25" s="12">
        <v>1055578</v>
      </c>
      <c r="FZ25" s="13"/>
      <c r="GA25" s="12">
        <v>3</v>
      </c>
      <c r="GB25" s="12">
        <v>1406616</v>
      </c>
      <c r="GC25" s="12">
        <v>0</v>
      </c>
      <c r="GD25" s="12">
        <v>1406616</v>
      </c>
      <c r="GE25" s="13"/>
      <c r="GF25" s="12">
        <v>0</v>
      </c>
      <c r="GG25" s="12">
        <v>0</v>
      </c>
      <c r="GH25" s="12">
        <v>0</v>
      </c>
      <c r="GI25" s="12">
        <v>0</v>
      </c>
      <c r="GJ25" s="13"/>
      <c r="GK25" s="12">
        <v>1</v>
      </c>
      <c r="GL25" s="12">
        <v>198456</v>
      </c>
      <c r="GM25" s="12">
        <v>0</v>
      </c>
      <c r="GN25" s="12">
        <v>198456</v>
      </c>
      <c r="GO25" s="13"/>
      <c r="GP25" s="12">
        <v>0</v>
      </c>
      <c r="GQ25" s="12">
        <v>0</v>
      </c>
      <c r="GR25" s="12">
        <v>0</v>
      </c>
      <c r="GS25" s="12">
        <v>0</v>
      </c>
      <c r="GT25" s="13"/>
      <c r="GU25" s="12">
        <v>1</v>
      </c>
      <c r="GV25" s="12">
        <v>217512</v>
      </c>
      <c r="GW25" s="12">
        <v>0</v>
      </c>
      <c r="GX25" s="12">
        <v>217512</v>
      </c>
      <c r="GY25" s="13"/>
      <c r="GZ25" s="12">
        <v>3</v>
      </c>
      <c r="HA25" s="12">
        <v>525747.6</v>
      </c>
      <c r="HB25" s="12">
        <v>0</v>
      </c>
      <c r="HC25" s="12">
        <v>525747.6</v>
      </c>
      <c r="HD25" s="13"/>
      <c r="HE25" s="12">
        <v>0</v>
      </c>
      <c r="HF25" s="12">
        <v>0</v>
      </c>
      <c r="HG25" s="12">
        <v>0</v>
      </c>
      <c r="HH25" s="12">
        <v>0</v>
      </c>
      <c r="HI25" s="13"/>
      <c r="HJ25" s="12">
        <v>0</v>
      </c>
      <c r="HK25" s="12">
        <v>0</v>
      </c>
      <c r="HL25" s="12">
        <v>0</v>
      </c>
      <c r="HM25" s="12">
        <v>0</v>
      </c>
      <c r="HN25" s="13"/>
      <c r="HO25" s="12"/>
      <c r="HP25" s="12">
        <v>0</v>
      </c>
      <c r="HQ25" s="12">
        <v>0</v>
      </c>
      <c r="HR25" s="12">
        <v>0</v>
      </c>
      <c r="HS25" s="13"/>
      <c r="HT25" s="12">
        <v>0</v>
      </c>
      <c r="HU25" s="12">
        <v>0</v>
      </c>
      <c r="HV25" s="12">
        <v>0</v>
      </c>
      <c r="HW25" s="12">
        <v>0</v>
      </c>
      <c r="HX25" s="13"/>
      <c r="HY25" s="12">
        <v>1</v>
      </c>
      <c r="HZ25" s="12">
        <v>160440</v>
      </c>
      <c r="IA25" s="12">
        <v>0</v>
      </c>
      <c r="IB25" s="12">
        <v>160440</v>
      </c>
      <c r="IC25" s="13"/>
      <c r="ID25" s="12">
        <v>8</v>
      </c>
      <c r="IE25" s="12">
        <v>3850610.4</v>
      </c>
      <c r="IF25" s="12">
        <v>0</v>
      </c>
      <c r="IG25" s="12">
        <v>3850610.4</v>
      </c>
      <c r="IH25" s="13"/>
      <c r="II25" s="12">
        <v>6</v>
      </c>
      <c r="IJ25" s="12">
        <v>1315440</v>
      </c>
      <c r="IK25" s="12">
        <v>0</v>
      </c>
      <c r="IL25" s="12">
        <v>1315440</v>
      </c>
      <c r="IM25" s="13"/>
      <c r="IN25" s="12">
        <v>6</v>
      </c>
      <c r="IO25" s="12">
        <v>1328472</v>
      </c>
      <c r="IP25" s="12">
        <v>0</v>
      </c>
      <c r="IQ25" s="12">
        <v>1328472</v>
      </c>
      <c r="IR25" s="13"/>
      <c r="IS25" s="12">
        <v>7</v>
      </c>
      <c r="IT25" s="12">
        <v>2100000</v>
      </c>
      <c r="IU25" s="12">
        <v>0</v>
      </c>
      <c r="IV25" s="12">
        <v>2100000</v>
      </c>
      <c r="IW25" s="13"/>
      <c r="IX25" s="12">
        <v>12</v>
      </c>
      <c r="IY25" s="12">
        <v>3057360</v>
      </c>
      <c r="IZ25" s="12">
        <v>0</v>
      </c>
      <c r="JA25" s="12">
        <v>3057360</v>
      </c>
      <c r="JB25" s="13"/>
      <c r="JC25" s="12">
        <v>0</v>
      </c>
      <c r="JD25" s="12">
        <v>0</v>
      </c>
      <c r="JE25" s="12">
        <v>0</v>
      </c>
      <c r="JF25" s="12">
        <v>0</v>
      </c>
      <c r="JG25" s="13"/>
      <c r="JH25" s="12">
        <v>0</v>
      </c>
      <c r="JI25" s="12">
        <v>283140.90000000002</v>
      </c>
      <c r="JJ25" s="12">
        <v>0</v>
      </c>
      <c r="JK25" s="12">
        <v>283140.90000000002</v>
      </c>
      <c r="JL25" s="13"/>
      <c r="JM25" s="107"/>
      <c r="JN25" s="12">
        <v>18910914.899999999</v>
      </c>
      <c r="JO25" s="12">
        <v>0</v>
      </c>
      <c r="JP25" s="12">
        <v>18910914.899999999</v>
      </c>
      <c r="JQ25" s="13"/>
    </row>
    <row r="26" spans="1:277" ht="15.75" hidden="1" customHeight="1">
      <c r="A26" s="10">
        <v>20</v>
      </c>
      <c r="B26" s="11" t="s">
        <v>22</v>
      </c>
      <c r="C26" s="12">
        <v>1</v>
      </c>
      <c r="D26" s="12">
        <v>20000</v>
      </c>
      <c r="E26" s="12">
        <v>0</v>
      </c>
      <c r="F26" s="12">
        <v>20000</v>
      </c>
      <c r="G26" s="13"/>
      <c r="H26" s="12">
        <v>0</v>
      </c>
      <c r="I26" s="12">
        <v>0</v>
      </c>
      <c r="J26" s="12">
        <v>0</v>
      </c>
      <c r="K26" s="12">
        <v>0</v>
      </c>
      <c r="L26" s="13"/>
      <c r="M26" s="12">
        <v>1</v>
      </c>
      <c r="N26" s="12">
        <v>6000</v>
      </c>
      <c r="O26" s="12">
        <v>0</v>
      </c>
      <c r="P26" s="12">
        <v>6000</v>
      </c>
      <c r="Q26" s="13"/>
      <c r="R26" s="12">
        <v>0</v>
      </c>
      <c r="S26" s="12">
        <v>0</v>
      </c>
      <c r="T26" s="12">
        <v>0</v>
      </c>
      <c r="U26" s="12">
        <v>0</v>
      </c>
      <c r="V26" s="13"/>
      <c r="W26" s="12">
        <v>0</v>
      </c>
      <c r="X26" s="12">
        <v>0</v>
      </c>
      <c r="Y26" s="12">
        <v>0</v>
      </c>
      <c r="Z26" s="12">
        <v>0</v>
      </c>
      <c r="AA26" s="13"/>
      <c r="AB26" s="12">
        <v>0</v>
      </c>
      <c r="AC26" s="12">
        <v>0</v>
      </c>
      <c r="AD26" s="12">
        <v>0</v>
      </c>
      <c r="AE26" s="12">
        <v>0</v>
      </c>
      <c r="AF26" s="13"/>
      <c r="AG26" s="12">
        <v>0</v>
      </c>
      <c r="AH26" s="12">
        <v>0</v>
      </c>
      <c r="AI26" s="12">
        <v>0</v>
      </c>
      <c r="AJ26" s="12">
        <v>0</v>
      </c>
      <c r="AK26" s="13"/>
      <c r="AL26" s="12">
        <v>0</v>
      </c>
      <c r="AM26" s="12">
        <v>0</v>
      </c>
      <c r="AN26" s="12">
        <v>0</v>
      </c>
      <c r="AO26" s="12">
        <v>0</v>
      </c>
      <c r="AP26" s="13"/>
      <c r="AQ26" s="12">
        <v>0</v>
      </c>
      <c r="AR26" s="12">
        <v>0</v>
      </c>
      <c r="AS26" s="12">
        <v>0</v>
      </c>
      <c r="AT26" s="12">
        <v>0</v>
      </c>
      <c r="AU26" s="13"/>
      <c r="AV26" s="12">
        <v>0</v>
      </c>
      <c r="AW26" s="12">
        <v>0</v>
      </c>
      <c r="AX26" s="12">
        <v>0</v>
      </c>
      <c r="AY26" s="12">
        <v>0</v>
      </c>
      <c r="AZ26" s="13"/>
      <c r="BA26" s="12">
        <v>0</v>
      </c>
      <c r="BB26" s="12">
        <v>0</v>
      </c>
      <c r="BC26" s="12">
        <v>0</v>
      </c>
      <c r="BD26" s="12">
        <v>0</v>
      </c>
      <c r="BE26" s="13"/>
      <c r="BF26" s="12">
        <v>0</v>
      </c>
      <c r="BG26" s="12">
        <v>0</v>
      </c>
      <c r="BH26" s="12">
        <v>0</v>
      </c>
      <c r="BI26" s="12">
        <v>0</v>
      </c>
      <c r="BJ26" s="13"/>
      <c r="BK26" s="12">
        <v>0</v>
      </c>
      <c r="BL26" s="12">
        <v>0</v>
      </c>
      <c r="BM26" s="12">
        <v>0</v>
      </c>
      <c r="BN26" s="12">
        <v>0</v>
      </c>
      <c r="BO26" s="13"/>
      <c r="BP26" s="12">
        <v>0</v>
      </c>
      <c r="BQ26" s="12">
        <v>0</v>
      </c>
      <c r="BR26" s="12">
        <v>0</v>
      </c>
      <c r="BS26" s="12">
        <v>0</v>
      </c>
      <c r="BT26" s="13"/>
      <c r="BU26" s="12">
        <v>0</v>
      </c>
      <c r="BV26" s="12">
        <v>0</v>
      </c>
      <c r="BW26" s="12">
        <v>0</v>
      </c>
      <c r="BX26" s="12">
        <v>0</v>
      </c>
      <c r="BY26" s="13"/>
      <c r="BZ26" s="12">
        <v>0</v>
      </c>
      <c r="CA26" s="12">
        <v>0</v>
      </c>
      <c r="CB26" s="12">
        <v>0</v>
      </c>
      <c r="CC26" s="12">
        <v>0</v>
      </c>
      <c r="CD26" s="13"/>
      <c r="CE26" s="12">
        <v>0</v>
      </c>
      <c r="CF26" s="12">
        <v>0</v>
      </c>
      <c r="CG26" s="12">
        <v>0</v>
      </c>
      <c r="CH26" s="12">
        <v>0</v>
      </c>
      <c r="CI26" s="13"/>
      <c r="CJ26" s="12">
        <v>0</v>
      </c>
      <c r="CK26" s="12">
        <v>0</v>
      </c>
      <c r="CL26" s="12">
        <v>0</v>
      </c>
      <c r="CM26" s="12">
        <v>0</v>
      </c>
      <c r="CN26" s="13"/>
      <c r="CO26" s="12">
        <v>0</v>
      </c>
      <c r="CP26" s="12">
        <v>0</v>
      </c>
      <c r="CQ26" s="12">
        <v>0</v>
      </c>
      <c r="CR26" s="12">
        <v>0</v>
      </c>
      <c r="CS26" s="13"/>
      <c r="CT26" s="12">
        <v>0</v>
      </c>
      <c r="CU26" s="12">
        <v>0</v>
      </c>
      <c r="CV26" s="12">
        <v>0</v>
      </c>
      <c r="CW26" s="12">
        <v>0</v>
      </c>
      <c r="CX26" s="13"/>
      <c r="CY26" s="12">
        <v>0</v>
      </c>
      <c r="CZ26" s="12">
        <v>0</v>
      </c>
      <c r="DA26" s="12">
        <v>0</v>
      </c>
      <c r="DB26" s="12">
        <v>0</v>
      </c>
      <c r="DC26" s="13"/>
      <c r="DD26" s="12">
        <v>0</v>
      </c>
      <c r="DE26" s="12">
        <v>0</v>
      </c>
      <c r="DF26" s="12">
        <v>0</v>
      </c>
      <c r="DG26" s="12">
        <v>0</v>
      </c>
      <c r="DH26" s="13"/>
      <c r="DI26" s="12">
        <v>0</v>
      </c>
      <c r="DJ26" s="12">
        <v>0</v>
      </c>
      <c r="DK26" s="12">
        <v>0</v>
      </c>
      <c r="DL26" s="12">
        <v>0</v>
      </c>
      <c r="DM26" s="13"/>
      <c r="DN26" s="12">
        <v>0</v>
      </c>
      <c r="DO26" s="12">
        <v>0</v>
      </c>
      <c r="DP26" s="12">
        <v>0</v>
      </c>
      <c r="DQ26" s="12">
        <v>0</v>
      </c>
      <c r="DR26" s="13"/>
      <c r="DS26" s="12">
        <v>0</v>
      </c>
      <c r="DT26" s="12">
        <v>0</v>
      </c>
      <c r="DU26" s="12">
        <v>0</v>
      </c>
      <c r="DV26" s="12">
        <v>0</v>
      </c>
      <c r="DW26" s="13"/>
      <c r="DX26" s="12">
        <v>0</v>
      </c>
      <c r="DY26" s="12">
        <v>0</v>
      </c>
      <c r="DZ26" s="12">
        <v>0</v>
      </c>
      <c r="EA26" s="12">
        <v>0</v>
      </c>
      <c r="EB26" s="13"/>
      <c r="EC26" s="12">
        <v>0</v>
      </c>
      <c r="ED26" s="12">
        <v>0</v>
      </c>
      <c r="EE26" s="12">
        <v>0</v>
      </c>
      <c r="EF26" s="12">
        <v>0</v>
      </c>
      <c r="EG26" s="13"/>
      <c r="EH26" s="12">
        <v>0</v>
      </c>
      <c r="EI26" s="12">
        <v>0</v>
      </c>
      <c r="EJ26" s="12">
        <v>0</v>
      </c>
      <c r="EK26" s="12">
        <v>0</v>
      </c>
      <c r="EL26" s="13"/>
      <c r="EM26" s="12">
        <v>2</v>
      </c>
      <c r="EN26" s="12">
        <v>1391400</v>
      </c>
      <c r="EO26" s="12">
        <v>0</v>
      </c>
      <c r="EP26" s="12">
        <v>1391400</v>
      </c>
      <c r="EQ26" s="13"/>
      <c r="ER26" s="12">
        <v>1</v>
      </c>
      <c r="ES26" s="12">
        <v>396900</v>
      </c>
      <c r="ET26" s="12">
        <v>0</v>
      </c>
      <c r="EU26" s="12">
        <v>396900</v>
      </c>
      <c r="EV26" s="13"/>
      <c r="EW26" s="12">
        <v>1</v>
      </c>
      <c r="EX26" s="12">
        <v>166698</v>
      </c>
      <c r="EY26" s="12">
        <v>0</v>
      </c>
      <c r="EZ26" s="12">
        <v>166698</v>
      </c>
      <c r="FA26" s="13"/>
      <c r="FB26" s="12">
        <v>1</v>
      </c>
      <c r="FC26" s="12">
        <v>470652</v>
      </c>
      <c r="FD26" s="12">
        <v>0</v>
      </c>
      <c r="FE26" s="12">
        <v>470652</v>
      </c>
      <c r="FF26" s="13"/>
      <c r="FG26" s="12">
        <v>1</v>
      </c>
      <c r="FH26" s="12">
        <v>572412</v>
      </c>
      <c r="FI26" s="12">
        <v>0</v>
      </c>
      <c r="FJ26" s="12">
        <v>572412</v>
      </c>
      <c r="FK26" s="13"/>
      <c r="FL26" s="12">
        <v>1</v>
      </c>
      <c r="FM26" s="12">
        <v>193740</v>
      </c>
      <c r="FN26" s="12">
        <v>0</v>
      </c>
      <c r="FO26" s="12">
        <v>193740</v>
      </c>
      <c r="FP26" s="13"/>
      <c r="FQ26" s="12">
        <v>1</v>
      </c>
      <c r="FR26" s="12">
        <v>193740</v>
      </c>
      <c r="FS26" s="12">
        <v>0</v>
      </c>
      <c r="FT26" s="12">
        <v>193740</v>
      </c>
      <c r="FU26" s="13"/>
      <c r="FV26" s="12" t="s">
        <v>1832</v>
      </c>
      <c r="FW26" s="12">
        <v>1055578</v>
      </c>
      <c r="FX26" s="12">
        <v>0</v>
      </c>
      <c r="FY26" s="12">
        <v>1055578</v>
      </c>
      <c r="FZ26" s="13"/>
      <c r="GA26" s="12">
        <v>3</v>
      </c>
      <c r="GB26" s="12">
        <v>1406616</v>
      </c>
      <c r="GC26" s="12">
        <v>0</v>
      </c>
      <c r="GD26" s="12">
        <v>1406616</v>
      </c>
      <c r="GE26" s="13"/>
      <c r="GF26" s="12">
        <v>0</v>
      </c>
      <c r="GG26" s="12">
        <v>0</v>
      </c>
      <c r="GH26" s="12">
        <v>0</v>
      </c>
      <c r="GI26" s="12">
        <v>0</v>
      </c>
      <c r="GJ26" s="13"/>
      <c r="GK26" s="12">
        <v>1</v>
      </c>
      <c r="GL26" s="12">
        <v>198456</v>
      </c>
      <c r="GM26" s="12">
        <v>0</v>
      </c>
      <c r="GN26" s="12">
        <v>198456</v>
      </c>
      <c r="GO26" s="13"/>
      <c r="GP26" s="12">
        <v>0</v>
      </c>
      <c r="GQ26" s="12">
        <v>0</v>
      </c>
      <c r="GR26" s="12">
        <v>0</v>
      </c>
      <c r="GS26" s="12">
        <v>0</v>
      </c>
      <c r="GT26" s="13"/>
      <c r="GU26" s="12">
        <v>1</v>
      </c>
      <c r="GV26" s="12">
        <v>217512</v>
      </c>
      <c r="GW26" s="12">
        <v>0</v>
      </c>
      <c r="GX26" s="12">
        <v>217512</v>
      </c>
      <c r="GY26" s="13"/>
      <c r="GZ26" s="12">
        <v>4</v>
      </c>
      <c r="HA26" s="12">
        <v>750367.8</v>
      </c>
      <c r="HB26" s="12">
        <v>0</v>
      </c>
      <c r="HC26" s="12">
        <v>750367.8</v>
      </c>
      <c r="HD26" s="13"/>
      <c r="HE26" s="12">
        <v>0</v>
      </c>
      <c r="HF26" s="12">
        <v>0</v>
      </c>
      <c r="HG26" s="12">
        <v>0</v>
      </c>
      <c r="HH26" s="12">
        <v>0</v>
      </c>
      <c r="HI26" s="13"/>
      <c r="HJ26" s="12">
        <v>0</v>
      </c>
      <c r="HK26" s="12">
        <v>0</v>
      </c>
      <c r="HL26" s="12">
        <v>0</v>
      </c>
      <c r="HM26" s="12">
        <v>0</v>
      </c>
      <c r="HN26" s="13"/>
      <c r="HO26" s="12"/>
      <c r="HP26" s="12">
        <v>0</v>
      </c>
      <c r="HQ26" s="12">
        <v>0</v>
      </c>
      <c r="HR26" s="12">
        <v>0</v>
      </c>
      <c r="HS26" s="13"/>
      <c r="HT26" s="12">
        <v>0</v>
      </c>
      <c r="HU26" s="12">
        <v>0</v>
      </c>
      <c r="HV26" s="12">
        <v>0</v>
      </c>
      <c r="HW26" s="12">
        <v>0</v>
      </c>
      <c r="HX26" s="13"/>
      <c r="HY26" s="12">
        <v>1</v>
      </c>
      <c r="HZ26" s="12">
        <v>160440</v>
      </c>
      <c r="IA26" s="12">
        <v>0</v>
      </c>
      <c r="IB26" s="12">
        <v>160440</v>
      </c>
      <c r="IC26" s="13"/>
      <c r="ID26" s="12">
        <v>15</v>
      </c>
      <c r="IE26" s="12">
        <v>7099810.2000000002</v>
      </c>
      <c r="IF26" s="12">
        <v>0</v>
      </c>
      <c r="IG26" s="12">
        <v>7099810.2000000002</v>
      </c>
      <c r="IH26" s="13"/>
      <c r="II26" s="12">
        <v>13</v>
      </c>
      <c r="IJ26" s="12">
        <v>2850120</v>
      </c>
      <c r="IK26" s="12">
        <v>0</v>
      </c>
      <c r="IL26" s="12">
        <v>2850120</v>
      </c>
      <c r="IM26" s="13"/>
      <c r="IN26" s="12">
        <v>13</v>
      </c>
      <c r="IO26" s="12">
        <v>2878356</v>
      </c>
      <c r="IP26" s="12">
        <v>0</v>
      </c>
      <c r="IQ26" s="12">
        <v>2878356</v>
      </c>
      <c r="IR26" s="13"/>
      <c r="IS26" s="12">
        <v>15</v>
      </c>
      <c r="IT26" s="12">
        <v>4500000</v>
      </c>
      <c r="IU26" s="12">
        <v>0</v>
      </c>
      <c r="IV26" s="12">
        <v>4500000</v>
      </c>
      <c r="IW26" s="13"/>
      <c r="IX26" s="12">
        <v>21</v>
      </c>
      <c r="IY26" s="12">
        <v>5402364</v>
      </c>
      <c r="IZ26" s="12">
        <v>0</v>
      </c>
      <c r="JA26" s="12">
        <v>5402364</v>
      </c>
      <c r="JB26" s="13"/>
      <c r="JC26" s="12">
        <v>0</v>
      </c>
      <c r="JD26" s="12">
        <v>0</v>
      </c>
      <c r="JE26" s="12">
        <v>0</v>
      </c>
      <c r="JF26" s="12">
        <v>0</v>
      </c>
      <c r="JG26" s="13"/>
      <c r="JH26" s="12">
        <v>0</v>
      </c>
      <c r="JI26" s="12">
        <v>613471.94999999995</v>
      </c>
      <c r="JJ26" s="12">
        <v>0</v>
      </c>
      <c r="JK26" s="12">
        <v>613471.94999999995</v>
      </c>
      <c r="JL26" s="13"/>
      <c r="JM26" s="107"/>
      <c r="JN26" s="12">
        <v>30544633.949999999</v>
      </c>
      <c r="JO26" s="12">
        <v>0</v>
      </c>
      <c r="JP26" s="12">
        <v>30544633.949999999</v>
      </c>
      <c r="JQ26" s="13"/>
    </row>
    <row r="27" spans="1:277" ht="15.75" hidden="1" customHeight="1">
      <c r="A27" s="10">
        <v>21</v>
      </c>
      <c r="B27" s="11" t="s">
        <v>23</v>
      </c>
      <c r="C27" s="12">
        <v>1</v>
      </c>
      <c r="D27" s="12">
        <v>20000</v>
      </c>
      <c r="E27" s="12">
        <v>0</v>
      </c>
      <c r="F27" s="12">
        <v>20000</v>
      </c>
      <c r="G27" s="13"/>
      <c r="H27" s="12">
        <v>0</v>
      </c>
      <c r="I27" s="12">
        <v>0</v>
      </c>
      <c r="J27" s="12">
        <v>0</v>
      </c>
      <c r="K27" s="12">
        <v>0</v>
      </c>
      <c r="L27" s="13"/>
      <c r="M27" s="12">
        <v>1</v>
      </c>
      <c r="N27" s="12">
        <v>6000</v>
      </c>
      <c r="O27" s="12">
        <v>0</v>
      </c>
      <c r="P27" s="12">
        <v>6000</v>
      </c>
      <c r="Q27" s="13"/>
      <c r="R27" s="12">
        <v>0</v>
      </c>
      <c r="S27" s="12">
        <v>0</v>
      </c>
      <c r="T27" s="12">
        <v>0</v>
      </c>
      <c r="U27" s="12">
        <v>0</v>
      </c>
      <c r="V27" s="13"/>
      <c r="W27" s="12">
        <v>0</v>
      </c>
      <c r="X27" s="12">
        <v>0</v>
      </c>
      <c r="Y27" s="12">
        <v>0</v>
      </c>
      <c r="Z27" s="12">
        <v>0</v>
      </c>
      <c r="AA27" s="13"/>
      <c r="AB27" s="12">
        <v>0</v>
      </c>
      <c r="AC27" s="12">
        <v>0</v>
      </c>
      <c r="AD27" s="12">
        <v>0</v>
      </c>
      <c r="AE27" s="12">
        <v>0</v>
      </c>
      <c r="AF27" s="13"/>
      <c r="AG27" s="12">
        <v>0</v>
      </c>
      <c r="AH27" s="12">
        <v>0</v>
      </c>
      <c r="AI27" s="12">
        <v>0</v>
      </c>
      <c r="AJ27" s="12">
        <v>0</v>
      </c>
      <c r="AK27" s="13"/>
      <c r="AL27" s="12">
        <v>0</v>
      </c>
      <c r="AM27" s="12">
        <v>0</v>
      </c>
      <c r="AN27" s="12">
        <v>0</v>
      </c>
      <c r="AO27" s="12">
        <v>0</v>
      </c>
      <c r="AP27" s="13"/>
      <c r="AQ27" s="12">
        <v>0</v>
      </c>
      <c r="AR27" s="12">
        <v>0</v>
      </c>
      <c r="AS27" s="12">
        <v>0</v>
      </c>
      <c r="AT27" s="12">
        <v>0</v>
      </c>
      <c r="AU27" s="13"/>
      <c r="AV27" s="12">
        <v>0</v>
      </c>
      <c r="AW27" s="12">
        <v>0</v>
      </c>
      <c r="AX27" s="12">
        <v>0</v>
      </c>
      <c r="AY27" s="12">
        <v>0</v>
      </c>
      <c r="AZ27" s="13"/>
      <c r="BA27" s="12">
        <v>0</v>
      </c>
      <c r="BB27" s="12">
        <v>0</v>
      </c>
      <c r="BC27" s="12">
        <v>0</v>
      </c>
      <c r="BD27" s="12">
        <v>0</v>
      </c>
      <c r="BE27" s="13"/>
      <c r="BF27" s="12">
        <v>0</v>
      </c>
      <c r="BG27" s="12">
        <v>0</v>
      </c>
      <c r="BH27" s="12">
        <v>0</v>
      </c>
      <c r="BI27" s="12">
        <v>0</v>
      </c>
      <c r="BJ27" s="13"/>
      <c r="BK27" s="12">
        <v>0</v>
      </c>
      <c r="BL27" s="12">
        <v>0</v>
      </c>
      <c r="BM27" s="12">
        <v>0</v>
      </c>
      <c r="BN27" s="12">
        <v>0</v>
      </c>
      <c r="BO27" s="13"/>
      <c r="BP27" s="12">
        <v>0</v>
      </c>
      <c r="BQ27" s="12">
        <v>0</v>
      </c>
      <c r="BR27" s="12">
        <v>0</v>
      </c>
      <c r="BS27" s="12">
        <v>0</v>
      </c>
      <c r="BT27" s="13"/>
      <c r="BU27" s="12">
        <v>0</v>
      </c>
      <c r="BV27" s="12">
        <v>0</v>
      </c>
      <c r="BW27" s="12">
        <v>0</v>
      </c>
      <c r="BX27" s="12">
        <v>0</v>
      </c>
      <c r="BY27" s="13"/>
      <c r="BZ27" s="12">
        <v>0</v>
      </c>
      <c r="CA27" s="12">
        <v>0</v>
      </c>
      <c r="CB27" s="12">
        <v>0</v>
      </c>
      <c r="CC27" s="12">
        <v>0</v>
      </c>
      <c r="CD27" s="13"/>
      <c r="CE27" s="12">
        <v>0</v>
      </c>
      <c r="CF27" s="12">
        <v>0</v>
      </c>
      <c r="CG27" s="12">
        <v>0</v>
      </c>
      <c r="CH27" s="12">
        <v>0</v>
      </c>
      <c r="CI27" s="13"/>
      <c r="CJ27" s="12">
        <v>0</v>
      </c>
      <c r="CK27" s="12">
        <v>0</v>
      </c>
      <c r="CL27" s="12">
        <v>0</v>
      </c>
      <c r="CM27" s="12">
        <v>0</v>
      </c>
      <c r="CN27" s="13"/>
      <c r="CO27" s="12">
        <v>0</v>
      </c>
      <c r="CP27" s="12">
        <v>0</v>
      </c>
      <c r="CQ27" s="12">
        <v>0</v>
      </c>
      <c r="CR27" s="12">
        <v>0</v>
      </c>
      <c r="CS27" s="13"/>
      <c r="CT27" s="12">
        <v>0</v>
      </c>
      <c r="CU27" s="12">
        <v>0</v>
      </c>
      <c r="CV27" s="12">
        <v>0</v>
      </c>
      <c r="CW27" s="12">
        <v>0</v>
      </c>
      <c r="CX27" s="13"/>
      <c r="CY27" s="12">
        <v>0</v>
      </c>
      <c r="CZ27" s="12">
        <v>0</v>
      </c>
      <c r="DA27" s="12">
        <v>0</v>
      </c>
      <c r="DB27" s="12">
        <v>0</v>
      </c>
      <c r="DC27" s="13"/>
      <c r="DD27" s="12">
        <v>0</v>
      </c>
      <c r="DE27" s="12">
        <v>0</v>
      </c>
      <c r="DF27" s="12">
        <v>0</v>
      </c>
      <c r="DG27" s="12">
        <v>0</v>
      </c>
      <c r="DH27" s="13"/>
      <c r="DI27" s="12">
        <v>0</v>
      </c>
      <c r="DJ27" s="12">
        <v>0</v>
      </c>
      <c r="DK27" s="12">
        <v>0</v>
      </c>
      <c r="DL27" s="12">
        <v>0</v>
      </c>
      <c r="DM27" s="13"/>
      <c r="DN27" s="12">
        <v>0</v>
      </c>
      <c r="DO27" s="12">
        <v>0</v>
      </c>
      <c r="DP27" s="12">
        <v>0</v>
      </c>
      <c r="DQ27" s="12">
        <v>0</v>
      </c>
      <c r="DR27" s="13"/>
      <c r="DS27" s="12">
        <v>0</v>
      </c>
      <c r="DT27" s="12">
        <v>0</v>
      </c>
      <c r="DU27" s="12">
        <v>0</v>
      </c>
      <c r="DV27" s="12">
        <v>0</v>
      </c>
      <c r="DW27" s="13"/>
      <c r="DX27" s="12">
        <v>0</v>
      </c>
      <c r="DY27" s="12">
        <v>0</v>
      </c>
      <c r="DZ27" s="12">
        <v>0</v>
      </c>
      <c r="EA27" s="12">
        <v>0</v>
      </c>
      <c r="EB27" s="13"/>
      <c r="EC27" s="12">
        <v>0</v>
      </c>
      <c r="ED27" s="12">
        <v>0</v>
      </c>
      <c r="EE27" s="12">
        <v>0</v>
      </c>
      <c r="EF27" s="12">
        <v>0</v>
      </c>
      <c r="EG27" s="13"/>
      <c r="EH27" s="12">
        <v>0</v>
      </c>
      <c r="EI27" s="12">
        <v>0</v>
      </c>
      <c r="EJ27" s="12">
        <v>0</v>
      </c>
      <c r="EK27" s="12">
        <v>0</v>
      </c>
      <c r="EL27" s="13"/>
      <c r="EM27" s="12">
        <v>2</v>
      </c>
      <c r="EN27" s="12">
        <v>1391400</v>
      </c>
      <c r="EO27" s="12">
        <v>0</v>
      </c>
      <c r="EP27" s="12">
        <v>1391400</v>
      </c>
      <c r="EQ27" s="13"/>
      <c r="ER27" s="12">
        <v>2</v>
      </c>
      <c r="ES27" s="12">
        <v>888072</v>
      </c>
      <c r="ET27" s="12">
        <v>0</v>
      </c>
      <c r="EU27" s="12">
        <v>888072</v>
      </c>
      <c r="EV27" s="13"/>
      <c r="EW27" s="12">
        <v>2</v>
      </c>
      <c r="EX27" s="12">
        <v>535092</v>
      </c>
      <c r="EY27" s="12">
        <v>0</v>
      </c>
      <c r="EZ27" s="12">
        <v>535092</v>
      </c>
      <c r="FA27" s="13"/>
      <c r="FB27" s="12">
        <v>1</v>
      </c>
      <c r="FC27" s="12">
        <v>470652</v>
      </c>
      <c r="FD27" s="12">
        <v>0</v>
      </c>
      <c r="FE27" s="12">
        <v>470652</v>
      </c>
      <c r="FF27" s="13"/>
      <c r="FG27" s="12">
        <v>1</v>
      </c>
      <c r="FH27" s="12">
        <v>572412</v>
      </c>
      <c r="FI27" s="12">
        <v>0</v>
      </c>
      <c r="FJ27" s="12">
        <v>572412</v>
      </c>
      <c r="FK27" s="13"/>
      <c r="FL27" s="12">
        <v>1</v>
      </c>
      <c r="FM27" s="12">
        <v>193740</v>
      </c>
      <c r="FN27" s="12">
        <v>0</v>
      </c>
      <c r="FO27" s="12">
        <v>193740</v>
      </c>
      <c r="FP27" s="13"/>
      <c r="FQ27" s="12">
        <v>1</v>
      </c>
      <c r="FR27" s="12">
        <v>193740</v>
      </c>
      <c r="FS27" s="12">
        <v>0</v>
      </c>
      <c r="FT27" s="12">
        <v>193740</v>
      </c>
      <c r="FU27" s="13"/>
      <c r="FV27" s="12" t="s">
        <v>1832</v>
      </c>
      <c r="FW27" s="12">
        <v>1055578</v>
      </c>
      <c r="FX27" s="12">
        <v>0</v>
      </c>
      <c r="FY27" s="12">
        <v>1055578</v>
      </c>
      <c r="FZ27" s="13"/>
      <c r="GA27" s="12">
        <v>3</v>
      </c>
      <c r="GB27" s="12">
        <v>1406616</v>
      </c>
      <c r="GC27" s="12">
        <v>0</v>
      </c>
      <c r="GD27" s="12">
        <v>1406616</v>
      </c>
      <c r="GE27" s="13"/>
      <c r="GF27" s="12">
        <v>0</v>
      </c>
      <c r="GG27" s="12">
        <v>0</v>
      </c>
      <c r="GH27" s="12">
        <v>0</v>
      </c>
      <c r="GI27" s="12">
        <v>0</v>
      </c>
      <c r="GJ27" s="13"/>
      <c r="GK27" s="12">
        <v>1</v>
      </c>
      <c r="GL27" s="12">
        <v>310968</v>
      </c>
      <c r="GM27" s="12">
        <v>0</v>
      </c>
      <c r="GN27" s="12">
        <v>310968</v>
      </c>
      <c r="GO27" s="13"/>
      <c r="GP27" s="12">
        <v>0</v>
      </c>
      <c r="GQ27" s="12">
        <v>0</v>
      </c>
      <c r="GR27" s="12">
        <v>0</v>
      </c>
      <c r="GS27" s="12">
        <v>0</v>
      </c>
      <c r="GT27" s="13"/>
      <c r="GU27" s="12">
        <v>1</v>
      </c>
      <c r="GV27" s="12">
        <v>217512</v>
      </c>
      <c r="GW27" s="12">
        <v>0</v>
      </c>
      <c r="GX27" s="12">
        <v>217512</v>
      </c>
      <c r="GY27" s="13"/>
      <c r="GZ27" s="12">
        <v>4</v>
      </c>
      <c r="HA27" s="12">
        <v>750367.8</v>
      </c>
      <c r="HB27" s="12">
        <v>0</v>
      </c>
      <c r="HC27" s="12">
        <v>750367.8</v>
      </c>
      <c r="HD27" s="13"/>
      <c r="HE27" s="12">
        <v>0</v>
      </c>
      <c r="HF27" s="12">
        <v>0</v>
      </c>
      <c r="HG27" s="12">
        <v>0</v>
      </c>
      <c r="HH27" s="12">
        <v>0</v>
      </c>
      <c r="HI27" s="13"/>
      <c r="HJ27" s="12">
        <v>0</v>
      </c>
      <c r="HK27" s="12">
        <v>0</v>
      </c>
      <c r="HL27" s="12">
        <v>0</v>
      </c>
      <c r="HM27" s="12">
        <v>0</v>
      </c>
      <c r="HN27" s="13"/>
      <c r="HO27" s="12"/>
      <c r="HP27" s="12">
        <v>0</v>
      </c>
      <c r="HQ27" s="12">
        <v>0</v>
      </c>
      <c r="HR27" s="12">
        <v>0</v>
      </c>
      <c r="HS27" s="13"/>
      <c r="HT27" s="12">
        <v>0</v>
      </c>
      <c r="HU27" s="12">
        <v>0</v>
      </c>
      <c r="HV27" s="12">
        <v>0</v>
      </c>
      <c r="HW27" s="12">
        <v>0</v>
      </c>
      <c r="HX27" s="13"/>
      <c r="HY27" s="12">
        <v>1</v>
      </c>
      <c r="HZ27" s="12">
        <v>160440</v>
      </c>
      <c r="IA27" s="12">
        <v>0</v>
      </c>
      <c r="IB27" s="12">
        <v>160440</v>
      </c>
      <c r="IC27" s="13"/>
      <c r="ID27" s="12">
        <v>22</v>
      </c>
      <c r="IE27" s="12">
        <v>10280390.4</v>
      </c>
      <c r="IF27" s="12">
        <v>0</v>
      </c>
      <c r="IG27" s="12">
        <v>10280390.4</v>
      </c>
      <c r="IH27" s="13"/>
      <c r="II27" s="12">
        <v>20</v>
      </c>
      <c r="IJ27" s="12">
        <v>4384800</v>
      </c>
      <c r="IK27" s="12">
        <v>0</v>
      </c>
      <c r="IL27" s="12">
        <v>4384800</v>
      </c>
      <c r="IM27" s="13"/>
      <c r="IN27" s="12">
        <v>21</v>
      </c>
      <c r="IO27" s="12">
        <v>4649652</v>
      </c>
      <c r="IP27" s="12">
        <v>0</v>
      </c>
      <c r="IQ27" s="12">
        <v>4649652</v>
      </c>
      <c r="IR27" s="13"/>
      <c r="IS27" s="12">
        <v>24</v>
      </c>
      <c r="IT27" s="12">
        <v>7200000</v>
      </c>
      <c r="IU27" s="12">
        <v>0</v>
      </c>
      <c r="IV27" s="12">
        <v>7200000</v>
      </c>
      <c r="IW27" s="13"/>
      <c r="IX27" s="12">
        <v>36</v>
      </c>
      <c r="IY27" s="12">
        <v>9293376</v>
      </c>
      <c r="IZ27" s="12">
        <v>0</v>
      </c>
      <c r="JA27" s="12">
        <v>9293376</v>
      </c>
      <c r="JB27" s="13"/>
      <c r="JC27" s="12">
        <v>0</v>
      </c>
      <c r="JD27" s="12">
        <v>0</v>
      </c>
      <c r="JE27" s="12">
        <v>0</v>
      </c>
      <c r="JF27" s="12">
        <v>0</v>
      </c>
      <c r="JG27" s="13"/>
      <c r="JH27" s="12">
        <v>0</v>
      </c>
      <c r="JI27" s="12">
        <v>990993.15</v>
      </c>
      <c r="JJ27" s="12">
        <v>0</v>
      </c>
      <c r="JK27" s="12">
        <v>990993.15</v>
      </c>
      <c r="JL27" s="13"/>
      <c r="JM27" s="107"/>
      <c r="JN27" s="12">
        <v>44971801.350000001</v>
      </c>
      <c r="JO27" s="12">
        <v>0</v>
      </c>
      <c r="JP27" s="12">
        <v>44971801.350000001</v>
      </c>
      <c r="JQ27" s="13"/>
    </row>
    <row r="28" spans="1:277" ht="15.75" hidden="1" customHeight="1">
      <c r="A28" s="10">
        <v>22</v>
      </c>
      <c r="B28" s="11" t="s">
        <v>24</v>
      </c>
      <c r="C28" s="12">
        <v>1</v>
      </c>
      <c r="D28" s="12">
        <v>20000</v>
      </c>
      <c r="E28" s="12">
        <v>0</v>
      </c>
      <c r="F28" s="12">
        <v>20000</v>
      </c>
      <c r="G28" s="13"/>
      <c r="H28" s="12">
        <v>0</v>
      </c>
      <c r="I28" s="12">
        <v>0</v>
      </c>
      <c r="J28" s="12">
        <v>0</v>
      </c>
      <c r="K28" s="12">
        <v>0</v>
      </c>
      <c r="L28" s="13"/>
      <c r="M28" s="12">
        <v>1</v>
      </c>
      <c r="N28" s="12">
        <v>6000</v>
      </c>
      <c r="O28" s="12">
        <v>0</v>
      </c>
      <c r="P28" s="12">
        <v>6000</v>
      </c>
      <c r="Q28" s="13"/>
      <c r="R28" s="12">
        <v>0</v>
      </c>
      <c r="S28" s="12">
        <v>0</v>
      </c>
      <c r="T28" s="12">
        <v>0</v>
      </c>
      <c r="U28" s="12">
        <v>0</v>
      </c>
      <c r="V28" s="13"/>
      <c r="W28" s="12">
        <v>0</v>
      </c>
      <c r="X28" s="12">
        <v>0</v>
      </c>
      <c r="Y28" s="12">
        <v>0</v>
      </c>
      <c r="Z28" s="12">
        <v>0</v>
      </c>
      <c r="AA28" s="13"/>
      <c r="AB28" s="12">
        <v>0</v>
      </c>
      <c r="AC28" s="12">
        <v>0</v>
      </c>
      <c r="AD28" s="12">
        <v>0</v>
      </c>
      <c r="AE28" s="12">
        <v>0</v>
      </c>
      <c r="AF28" s="13"/>
      <c r="AG28" s="12">
        <v>0</v>
      </c>
      <c r="AH28" s="12">
        <v>0</v>
      </c>
      <c r="AI28" s="12">
        <v>0</v>
      </c>
      <c r="AJ28" s="12">
        <v>0</v>
      </c>
      <c r="AK28" s="13"/>
      <c r="AL28" s="12">
        <v>0</v>
      </c>
      <c r="AM28" s="12">
        <v>0</v>
      </c>
      <c r="AN28" s="12">
        <v>0</v>
      </c>
      <c r="AO28" s="12">
        <v>0</v>
      </c>
      <c r="AP28" s="13"/>
      <c r="AQ28" s="12">
        <v>0</v>
      </c>
      <c r="AR28" s="12">
        <v>0</v>
      </c>
      <c r="AS28" s="12">
        <v>0</v>
      </c>
      <c r="AT28" s="12">
        <v>0</v>
      </c>
      <c r="AU28" s="13"/>
      <c r="AV28" s="12">
        <v>0</v>
      </c>
      <c r="AW28" s="12">
        <v>0</v>
      </c>
      <c r="AX28" s="12">
        <v>0</v>
      </c>
      <c r="AY28" s="12">
        <v>0</v>
      </c>
      <c r="AZ28" s="13"/>
      <c r="BA28" s="12">
        <v>0</v>
      </c>
      <c r="BB28" s="12">
        <v>0</v>
      </c>
      <c r="BC28" s="12">
        <v>0</v>
      </c>
      <c r="BD28" s="12">
        <v>0</v>
      </c>
      <c r="BE28" s="13"/>
      <c r="BF28" s="12">
        <v>0</v>
      </c>
      <c r="BG28" s="12">
        <v>0</v>
      </c>
      <c r="BH28" s="12">
        <v>0</v>
      </c>
      <c r="BI28" s="12">
        <v>0</v>
      </c>
      <c r="BJ28" s="13"/>
      <c r="BK28" s="12">
        <v>0</v>
      </c>
      <c r="BL28" s="12">
        <v>0</v>
      </c>
      <c r="BM28" s="12">
        <v>0</v>
      </c>
      <c r="BN28" s="12">
        <v>0</v>
      </c>
      <c r="BO28" s="13"/>
      <c r="BP28" s="12">
        <v>0</v>
      </c>
      <c r="BQ28" s="12">
        <v>0</v>
      </c>
      <c r="BR28" s="12">
        <v>0</v>
      </c>
      <c r="BS28" s="12">
        <v>0</v>
      </c>
      <c r="BT28" s="13"/>
      <c r="BU28" s="12">
        <v>0</v>
      </c>
      <c r="BV28" s="12">
        <v>0</v>
      </c>
      <c r="BW28" s="12">
        <v>0</v>
      </c>
      <c r="BX28" s="12">
        <v>0</v>
      </c>
      <c r="BY28" s="13"/>
      <c r="BZ28" s="12">
        <v>0</v>
      </c>
      <c r="CA28" s="12">
        <v>0</v>
      </c>
      <c r="CB28" s="12">
        <v>0</v>
      </c>
      <c r="CC28" s="12">
        <v>0</v>
      </c>
      <c r="CD28" s="13"/>
      <c r="CE28" s="12">
        <v>0</v>
      </c>
      <c r="CF28" s="12">
        <v>0</v>
      </c>
      <c r="CG28" s="12">
        <v>0</v>
      </c>
      <c r="CH28" s="12">
        <v>0</v>
      </c>
      <c r="CI28" s="13"/>
      <c r="CJ28" s="12">
        <v>0</v>
      </c>
      <c r="CK28" s="12">
        <v>0</v>
      </c>
      <c r="CL28" s="12">
        <v>0</v>
      </c>
      <c r="CM28" s="12">
        <v>0</v>
      </c>
      <c r="CN28" s="13"/>
      <c r="CO28" s="12">
        <v>0</v>
      </c>
      <c r="CP28" s="12">
        <v>0</v>
      </c>
      <c r="CQ28" s="12">
        <v>0</v>
      </c>
      <c r="CR28" s="12">
        <v>0</v>
      </c>
      <c r="CS28" s="13"/>
      <c r="CT28" s="12">
        <v>0</v>
      </c>
      <c r="CU28" s="12">
        <v>0</v>
      </c>
      <c r="CV28" s="12">
        <v>0</v>
      </c>
      <c r="CW28" s="12">
        <v>0</v>
      </c>
      <c r="CX28" s="13"/>
      <c r="CY28" s="12">
        <v>0</v>
      </c>
      <c r="CZ28" s="12">
        <v>0</v>
      </c>
      <c r="DA28" s="12">
        <v>0</v>
      </c>
      <c r="DB28" s="12">
        <v>0</v>
      </c>
      <c r="DC28" s="13"/>
      <c r="DD28" s="12">
        <v>0</v>
      </c>
      <c r="DE28" s="12">
        <v>0</v>
      </c>
      <c r="DF28" s="12">
        <v>0</v>
      </c>
      <c r="DG28" s="12">
        <v>0</v>
      </c>
      <c r="DH28" s="13"/>
      <c r="DI28" s="12">
        <v>0</v>
      </c>
      <c r="DJ28" s="12">
        <v>0</v>
      </c>
      <c r="DK28" s="12">
        <v>0</v>
      </c>
      <c r="DL28" s="12">
        <v>0</v>
      </c>
      <c r="DM28" s="13"/>
      <c r="DN28" s="12">
        <v>0</v>
      </c>
      <c r="DO28" s="12">
        <v>0</v>
      </c>
      <c r="DP28" s="12">
        <v>0</v>
      </c>
      <c r="DQ28" s="12">
        <v>0</v>
      </c>
      <c r="DR28" s="13"/>
      <c r="DS28" s="12">
        <v>0</v>
      </c>
      <c r="DT28" s="12">
        <v>0</v>
      </c>
      <c r="DU28" s="12">
        <v>0</v>
      </c>
      <c r="DV28" s="12">
        <v>0</v>
      </c>
      <c r="DW28" s="13"/>
      <c r="DX28" s="12">
        <v>0</v>
      </c>
      <c r="DY28" s="12">
        <v>0</v>
      </c>
      <c r="DZ28" s="12">
        <v>0</v>
      </c>
      <c r="EA28" s="12">
        <v>0</v>
      </c>
      <c r="EB28" s="13"/>
      <c r="EC28" s="12">
        <v>0</v>
      </c>
      <c r="ED28" s="12">
        <v>0</v>
      </c>
      <c r="EE28" s="12">
        <v>0</v>
      </c>
      <c r="EF28" s="12">
        <v>0</v>
      </c>
      <c r="EG28" s="13"/>
      <c r="EH28" s="12">
        <v>0</v>
      </c>
      <c r="EI28" s="12">
        <v>0</v>
      </c>
      <c r="EJ28" s="12">
        <v>0</v>
      </c>
      <c r="EK28" s="12">
        <v>0</v>
      </c>
      <c r="EL28" s="13"/>
      <c r="EM28" s="12">
        <v>2</v>
      </c>
      <c r="EN28" s="12">
        <v>1391400</v>
      </c>
      <c r="EO28" s="12">
        <v>0</v>
      </c>
      <c r="EP28" s="12">
        <v>1391400</v>
      </c>
      <c r="EQ28" s="13"/>
      <c r="ER28" s="12">
        <v>2</v>
      </c>
      <c r="ES28" s="12">
        <v>888072</v>
      </c>
      <c r="ET28" s="12">
        <v>0</v>
      </c>
      <c r="EU28" s="12">
        <v>888072</v>
      </c>
      <c r="EV28" s="13"/>
      <c r="EW28" s="12">
        <v>2</v>
      </c>
      <c r="EX28" s="12">
        <v>535092</v>
      </c>
      <c r="EY28" s="12">
        <v>0</v>
      </c>
      <c r="EZ28" s="12">
        <v>535092</v>
      </c>
      <c r="FA28" s="13"/>
      <c r="FB28" s="12">
        <v>1</v>
      </c>
      <c r="FC28" s="12">
        <v>470652</v>
      </c>
      <c r="FD28" s="12">
        <v>0</v>
      </c>
      <c r="FE28" s="12">
        <v>470652</v>
      </c>
      <c r="FF28" s="13"/>
      <c r="FG28" s="12">
        <v>1</v>
      </c>
      <c r="FH28" s="12">
        <v>572412</v>
      </c>
      <c r="FI28" s="12">
        <v>0</v>
      </c>
      <c r="FJ28" s="12">
        <v>572412</v>
      </c>
      <c r="FK28" s="13"/>
      <c r="FL28" s="12">
        <v>1</v>
      </c>
      <c r="FM28" s="12">
        <v>193740</v>
      </c>
      <c r="FN28" s="12">
        <v>0</v>
      </c>
      <c r="FO28" s="12">
        <v>193740</v>
      </c>
      <c r="FP28" s="13"/>
      <c r="FQ28" s="12">
        <v>1</v>
      </c>
      <c r="FR28" s="12">
        <v>193740</v>
      </c>
      <c r="FS28" s="12">
        <v>0</v>
      </c>
      <c r="FT28" s="12">
        <v>193740</v>
      </c>
      <c r="FU28" s="13"/>
      <c r="FV28" s="12" t="s">
        <v>1832</v>
      </c>
      <c r="FW28" s="12">
        <v>1055578</v>
      </c>
      <c r="FX28" s="12">
        <v>0</v>
      </c>
      <c r="FY28" s="12">
        <v>1055578</v>
      </c>
      <c r="FZ28" s="13"/>
      <c r="GA28" s="12">
        <v>3</v>
      </c>
      <c r="GB28" s="12">
        <v>1406616</v>
      </c>
      <c r="GC28" s="12">
        <v>0</v>
      </c>
      <c r="GD28" s="12">
        <v>1406616</v>
      </c>
      <c r="GE28" s="13"/>
      <c r="GF28" s="12">
        <v>0</v>
      </c>
      <c r="GG28" s="12">
        <v>0</v>
      </c>
      <c r="GH28" s="12">
        <v>0</v>
      </c>
      <c r="GI28" s="12">
        <v>0</v>
      </c>
      <c r="GJ28" s="13"/>
      <c r="GK28" s="12">
        <v>1</v>
      </c>
      <c r="GL28" s="12">
        <v>310968</v>
      </c>
      <c r="GM28" s="12">
        <v>0</v>
      </c>
      <c r="GN28" s="12">
        <v>310968</v>
      </c>
      <c r="GO28" s="13"/>
      <c r="GP28" s="12">
        <v>0</v>
      </c>
      <c r="GQ28" s="12">
        <v>0</v>
      </c>
      <c r="GR28" s="12">
        <v>0</v>
      </c>
      <c r="GS28" s="12">
        <v>0</v>
      </c>
      <c r="GT28" s="13"/>
      <c r="GU28" s="12">
        <v>1</v>
      </c>
      <c r="GV28" s="12">
        <v>217512</v>
      </c>
      <c r="GW28" s="12">
        <v>0</v>
      </c>
      <c r="GX28" s="12">
        <v>217512</v>
      </c>
      <c r="GY28" s="13"/>
      <c r="GZ28" s="12">
        <v>4</v>
      </c>
      <c r="HA28" s="12">
        <v>750367.8</v>
      </c>
      <c r="HB28" s="12">
        <v>0</v>
      </c>
      <c r="HC28" s="12">
        <v>750367.8</v>
      </c>
      <c r="HD28" s="13"/>
      <c r="HE28" s="12">
        <v>0</v>
      </c>
      <c r="HF28" s="12">
        <v>0</v>
      </c>
      <c r="HG28" s="12">
        <v>0</v>
      </c>
      <c r="HH28" s="12">
        <v>0</v>
      </c>
      <c r="HI28" s="13"/>
      <c r="HJ28" s="12">
        <v>0</v>
      </c>
      <c r="HK28" s="12">
        <v>0</v>
      </c>
      <c r="HL28" s="12">
        <v>0</v>
      </c>
      <c r="HM28" s="12">
        <v>0</v>
      </c>
      <c r="HN28" s="13"/>
      <c r="HO28" s="12"/>
      <c r="HP28" s="12">
        <v>0</v>
      </c>
      <c r="HQ28" s="12">
        <v>0</v>
      </c>
      <c r="HR28" s="12">
        <v>0</v>
      </c>
      <c r="HS28" s="13"/>
      <c r="HT28" s="12">
        <v>0</v>
      </c>
      <c r="HU28" s="12">
        <v>0</v>
      </c>
      <c r="HV28" s="12">
        <v>0</v>
      </c>
      <c r="HW28" s="12">
        <v>0</v>
      </c>
      <c r="HX28" s="13"/>
      <c r="HY28" s="12">
        <v>1</v>
      </c>
      <c r="HZ28" s="12">
        <v>160440</v>
      </c>
      <c r="IA28" s="12">
        <v>0</v>
      </c>
      <c r="IB28" s="12">
        <v>160440</v>
      </c>
      <c r="IC28" s="13"/>
      <c r="ID28" s="12">
        <v>11</v>
      </c>
      <c r="IE28" s="12">
        <v>5243124.5999999996</v>
      </c>
      <c r="IF28" s="12">
        <v>0</v>
      </c>
      <c r="IG28" s="12">
        <v>5243124.5999999996</v>
      </c>
      <c r="IH28" s="13"/>
      <c r="II28" s="12">
        <v>8</v>
      </c>
      <c r="IJ28" s="12">
        <v>1753920</v>
      </c>
      <c r="IK28" s="12">
        <v>0</v>
      </c>
      <c r="IL28" s="12">
        <v>1753920</v>
      </c>
      <c r="IM28" s="13"/>
      <c r="IN28" s="12">
        <v>9</v>
      </c>
      <c r="IO28" s="12">
        <v>1992708</v>
      </c>
      <c r="IP28" s="12">
        <v>0</v>
      </c>
      <c r="IQ28" s="12">
        <v>1992708</v>
      </c>
      <c r="IR28" s="13"/>
      <c r="IS28" s="12">
        <v>11</v>
      </c>
      <c r="IT28" s="12">
        <v>3300000</v>
      </c>
      <c r="IU28" s="12">
        <v>0</v>
      </c>
      <c r="IV28" s="12">
        <v>3300000</v>
      </c>
      <c r="IW28" s="13"/>
      <c r="IX28" s="12">
        <v>15</v>
      </c>
      <c r="IY28" s="12">
        <v>3856356</v>
      </c>
      <c r="IZ28" s="12">
        <v>0</v>
      </c>
      <c r="JA28" s="12">
        <v>3856356</v>
      </c>
      <c r="JB28" s="13"/>
      <c r="JC28" s="12">
        <v>0</v>
      </c>
      <c r="JD28" s="12">
        <v>0</v>
      </c>
      <c r="JE28" s="12">
        <v>0</v>
      </c>
      <c r="JF28" s="12">
        <v>0</v>
      </c>
      <c r="JG28" s="13"/>
      <c r="JH28" s="12">
        <v>0</v>
      </c>
      <c r="JI28" s="12">
        <v>424711.35</v>
      </c>
      <c r="JJ28" s="12">
        <v>0</v>
      </c>
      <c r="JK28" s="12">
        <v>424711.35</v>
      </c>
      <c r="JL28" s="13"/>
      <c r="JM28" s="107"/>
      <c r="JN28" s="12">
        <v>24743409.75</v>
      </c>
      <c r="JO28" s="12">
        <v>0</v>
      </c>
      <c r="JP28" s="12">
        <v>24743409.75</v>
      </c>
      <c r="JQ28" s="13"/>
    </row>
    <row r="29" spans="1:277" ht="15.75" hidden="1" customHeight="1">
      <c r="A29" s="10">
        <v>23</v>
      </c>
      <c r="B29" s="11" t="s">
        <v>25</v>
      </c>
      <c r="C29" s="12">
        <v>1</v>
      </c>
      <c r="D29" s="12">
        <v>20000</v>
      </c>
      <c r="E29" s="12">
        <v>0</v>
      </c>
      <c r="F29" s="12">
        <v>20000</v>
      </c>
      <c r="G29" s="13"/>
      <c r="H29" s="12">
        <v>0</v>
      </c>
      <c r="I29" s="12">
        <v>0</v>
      </c>
      <c r="J29" s="12">
        <v>0</v>
      </c>
      <c r="K29" s="12">
        <v>0</v>
      </c>
      <c r="L29" s="13"/>
      <c r="M29" s="12">
        <v>1</v>
      </c>
      <c r="N29" s="12">
        <v>6000</v>
      </c>
      <c r="O29" s="12">
        <v>0</v>
      </c>
      <c r="P29" s="12">
        <v>6000</v>
      </c>
      <c r="Q29" s="13"/>
      <c r="R29" s="12">
        <v>0</v>
      </c>
      <c r="S29" s="12">
        <v>0</v>
      </c>
      <c r="T29" s="12">
        <v>0</v>
      </c>
      <c r="U29" s="12">
        <v>0</v>
      </c>
      <c r="V29" s="13"/>
      <c r="W29" s="12">
        <v>0</v>
      </c>
      <c r="X29" s="12">
        <v>0</v>
      </c>
      <c r="Y29" s="12">
        <v>0</v>
      </c>
      <c r="Z29" s="12">
        <v>0</v>
      </c>
      <c r="AA29" s="13"/>
      <c r="AB29" s="12">
        <v>0</v>
      </c>
      <c r="AC29" s="12">
        <v>0</v>
      </c>
      <c r="AD29" s="12">
        <v>0</v>
      </c>
      <c r="AE29" s="12">
        <v>0</v>
      </c>
      <c r="AF29" s="13"/>
      <c r="AG29" s="12">
        <v>0</v>
      </c>
      <c r="AH29" s="12">
        <v>0</v>
      </c>
      <c r="AI29" s="12">
        <v>0</v>
      </c>
      <c r="AJ29" s="12">
        <v>0</v>
      </c>
      <c r="AK29" s="13"/>
      <c r="AL29" s="12">
        <v>0</v>
      </c>
      <c r="AM29" s="12">
        <v>0</v>
      </c>
      <c r="AN29" s="12">
        <v>0</v>
      </c>
      <c r="AO29" s="12">
        <v>0</v>
      </c>
      <c r="AP29" s="13"/>
      <c r="AQ29" s="12">
        <v>0</v>
      </c>
      <c r="AR29" s="12">
        <v>0</v>
      </c>
      <c r="AS29" s="12">
        <v>0</v>
      </c>
      <c r="AT29" s="12">
        <v>0</v>
      </c>
      <c r="AU29" s="13"/>
      <c r="AV29" s="12">
        <v>0</v>
      </c>
      <c r="AW29" s="12">
        <v>0</v>
      </c>
      <c r="AX29" s="12">
        <v>0</v>
      </c>
      <c r="AY29" s="12">
        <v>0</v>
      </c>
      <c r="AZ29" s="13"/>
      <c r="BA29" s="12">
        <v>0</v>
      </c>
      <c r="BB29" s="12">
        <v>0</v>
      </c>
      <c r="BC29" s="12">
        <v>0</v>
      </c>
      <c r="BD29" s="12">
        <v>0</v>
      </c>
      <c r="BE29" s="13"/>
      <c r="BF29" s="12">
        <v>0</v>
      </c>
      <c r="BG29" s="12">
        <v>0</v>
      </c>
      <c r="BH29" s="12">
        <v>0</v>
      </c>
      <c r="BI29" s="12">
        <v>0</v>
      </c>
      <c r="BJ29" s="13"/>
      <c r="BK29" s="12">
        <v>0</v>
      </c>
      <c r="BL29" s="12">
        <v>0</v>
      </c>
      <c r="BM29" s="12">
        <v>0</v>
      </c>
      <c r="BN29" s="12">
        <v>0</v>
      </c>
      <c r="BO29" s="13"/>
      <c r="BP29" s="12">
        <v>0</v>
      </c>
      <c r="BQ29" s="12">
        <v>0</v>
      </c>
      <c r="BR29" s="12">
        <v>0</v>
      </c>
      <c r="BS29" s="12">
        <v>0</v>
      </c>
      <c r="BT29" s="13"/>
      <c r="BU29" s="12">
        <v>0</v>
      </c>
      <c r="BV29" s="12">
        <v>0</v>
      </c>
      <c r="BW29" s="12">
        <v>0</v>
      </c>
      <c r="BX29" s="12">
        <v>0</v>
      </c>
      <c r="BY29" s="13"/>
      <c r="BZ29" s="12">
        <v>0</v>
      </c>
      <c r="CA29" s="12">
        <v>0</v>
      </c>
      <c r="CB29" s="12">
        <v>0</v>
      </c>
      <c r="CC29" s="12">
        <v>0</v>
      </c>
      <c r="CD29" s="13"/>
      <c r="CE29" s="12">
        <v>0</v>
      </c>
      <c r="CF29" s="12">
        <v>0</v>
      </c>
      <c r="CG29" s="12">
        <v>0</v>
      </c>
      <c r="CH29" s="12">
        <v>0</v>
      </c>
      <c r="CI29" s="13"/>
      <c r="CJ29" s="12">
        <v>0</v>
      </c>
      <c r="CK29" s="12">
        <v>0</v>
      </c>
      <c r="CL29" s="12">
        <v>0</v>
      </c>
      <c r="CM29" s="12">
        <v>0</v>
      </c>
      <c r="CN29" s="13"/>
      <c r="CO29" s="12">
        <v>0</v>
      </c>
      <c r="CP29" s="12">
        <v>0</v>
      </c>
      <c r="CQ29" s="12">
        <v>0</v>
      </c>
      <c r="CR29" s="12">
        <v>0</v>
      </c>
      <c r="CS29" s="13"/>
      <c r="CT29" s="12">
        <v>0</v>
      </c>
      <c r="CU29" s="12">
        <v>0</v>
      </c>
      <c r="CV29" s="12">
        <v>0</v>
      </c>
      <c r="CW29" s="12">
        <v>0</v>
      </c>
      <c r="CX29" s="13"/>
      <c r="CY29" s="12">
        <v>0</v>
      </c>
      <c r="CZ29" s="12">
        <v>0</v>
      </c>
      <c r="DA29" s="12">
        <v>0</v>
      </c>
      <c r="DB29" s="12">
        <v>0</v>
      </c>
      <c r="DC29" s="13"/>
      <c r="DD29" s="12">
        <v>0</v>
      </c>
      <c r="DE29" s="12">
        <v>0</v>
      </c>
      <c r="DF29" s="12">
        <v>0</v>
      </c>
      <c r="DG29" s="12">
        <v>0</v>
      </c>
      <c r="DH29" s="13"/>
      <c r="DI29" s="12">
        <v>0</v>
      </c>
      <c r="DJ29" s="12">
        <v>0</v>
      </c>
      <c r="DK29" s="12">
        <v>0</v>
      </c>
      <c r="DL29" s="12">
        <v>0</v>
      </c>
      <c r="DM29" s="13"/>
      <c r="DN29" s="12">
        <v>0</v>
      </c>
      <c r="DO29" s="12">
        <v>0</v>
      </c>
      <c r="DP29" s="12">
        <v>0</v>
      </c>
      <c r="DQ29" s="12">
        <v>0</v>
      </c>
      <c r="DR29" s="13"/>
      <c r="DS29" s="12">
        <v>0</v>
      </c>
      <c r="DT29" s="12">
        <v>0</v>
      </c>
      <c r="DU29" s="12">
        <v>0</v>
      </c>
      <c r="DV29" s="12">
        <v>0</v>
      </c>
      <c r="DW29" s="13"/>
      <c r="DX29" s="12">
        <v>0</v>
      </c>
      <c r="DY29" s="12">
        <v>0</v>
      </c>
      <c r="DZ29" s="12">
        <v>0</v>
      </c>
      <c r="EA29" s="12">
        <v>0</v>
      </c>
      <c r="EB29" s="13"/>
      <c r="EC29" s="12">
        <v>0</v>
      </c>
      <c r="ED29" s="12">
        <v>0</v>
      </c>
      <c r="EE29" s="12">
        <v>0</v>
      </c>
      <c r="EF29" s="12">
        <v>0</v>
      </c>
      <c r="EG29" s="13"/>
      <c r="EH29" s="12">
        <v>0</v>
      </c>
      <c r="EI29" s="12">
        <v>0</v>
      </c>
      <c r="EJ29" s="12">
        <v>0</v>
      </c>
      <c r="EK29" s="12">
        <v>0</v>
      </c>
      <c r="EL29" s="13"/>
      <c r="EM29" s="12">
        <v>2</v>
      </c>
      <c r="EN29" s="12">
        <v>1391400</v>
      </c>
      <c r="EO29" s="12">
        <v>0</v>
      </c>
      <c r="EP29" s="12">
        <v>1391400</v>
      </c>
      <c r="EQ29" s="13"/>
      <c r="ER29" s="12">
        <v>2</v>
      </c>
      <c r="ES29" s="12">
        <v>888072</v>
      </c>
      <c r="ET29" s="12">
        <v>0</v>
      </c>
      <c r="EU29" s="12">
        <v>888072</v>
      </c>
      <c r="EV29" s="13"/>
      <c r="EW29" s="12">
        <v>2</v>
      </c>
      <c r="EX29" s="12">
        <v>535092</v>
      </c>
      <c r="EY29" s="12">
        <v>0</v>
      </c>
      <c r="EZ29" s="12">
        <v>535092</v>
      </c>
      <c r="FA29" s="13"/>
      <c r="FB29" s="12">
        <v>1</v>
      </c>
      <c r="FC29" s="12">
        <v>470652</v>
      </c>
      <c r="FD29" s="12">
        <v>0</v>
      </c>
      <c r="FE29" s="12">
        <v>470652</v>
      </c>
      <c r="FF29" s="13"/>
      <c r="FG29" s="12">
        <v>1</v>
      </c>
      <c r="FH29" s="12">
        <v>572412</v>
      </c>
      <c r="FI29" s="12">
        <v>0</v>
      </c>
      <c r="FJ29" s="12">
        <v>572412</v>
      </c>
      <c r="FK29" s="13"/>
      <c r="FL29" s="12">
        <v>1</v>
      </c>
      <c r="FM29" s="12">
        <v>193740</v>
      </c>
      <c r="FN29" s="12">
        <v>0</v>
      </c>
      <c r="FO29" s="12">
        <v>193740</v>
      </c>
      <c r="FP29" s="13"/>
      <c r="FQ29" s="12">
        <v>1</v>
      </c>
      <c r="FR29" s="12">
        <v>193740</v>
      </c>
      <c r="FS29" s="12">
        <v>0</v>
      </c>
      <c r="FT29" s="12">
        <v>193740</v>
      </c>
      <c r="FU29" s="13"/>
      <c r="FV29" s="12" t="s">
        <v>1832</v>
      </c>
      <c r="FW29" s="12">
        <v>1055578</v>
      </c>
      <c r="FX29" s="12">
        <v>0</v>
      </c>
      <c r="FY29" s="12">
        <v>1055578</v>
      </c>
      <c r="FZ29" s="13"/>
      <c r="GA29" s="12">
        <v>3</v>
      </c>
      <c r="GB29" s="12">
        <v>1406616</v>
      </c>
      <c r="GC29" s="12">
        <v>0</v>
      </c>
      <c r="GD29" s="12">
        <v>1406616</v>
      </c>
      <c r="GE29" s="13"/>
      <c r="GF29" s="12">
        <v>0</v>
      </c>
      <c r="GG29" s="12">
        <v>0</v>
      </c>
      <c r="GH29" s="12">
        <v>0</v>
      </c>
      <c r="GI29" s="12">
        <v>0</v>
      </c>
      <c r="GJ29" s="13"/>
      <c r="GK29" s="12">
        <v>1</v>
      </c>
      <c r="GL29" s="12">
        <v>198456</v>
      </c>
      <c r="GM29" s="12">
        <v>0</v>
      </c>
      <c r="GN29" s="12">
        <v>198456</v>
      </c>
      <c r="GO29" s="13"/>
      <c r="GP29" s="12">
        <v>0</v>
      </c>
      <c r="GQ29" s="12">
        <v>0</v>
      </c>
      <c r="GR29" s="12">
        <v>0</v>
      </c>
      <c r="GS29" s="12">
        <v>0</v>
      </c>
      <c r="GT29" s="13"/>
      <c r="GU29" s="12">
        <v>1</v>
      </c>
      <c r="GV29" s="12">
        <v>217512</v>
      </c>
      <c r="GW29" s="12">
        <v>0</v>
      </c>
      <c r="GX29" s="12">
        <v>217512</v>
      </c>
      <c r="GY29" s="13"/>
      <c r="GZ29" s="12">
        <v>4</v>
      </c>
      <c r="HA29" s="12">
        <v>750367.8</v>
      </c>
      <c r="HB29" s="12">
        <v>0</v>
      </c>
      <c r="HC29" s="12">
        <v>750367.8</v>
      </c>
      <c r="HD29" s="13"/>
      <c r="HE29" s="12">
        <v>1</v>
      </c>
      <c r="HF29" s="12">
        <v>167736</v>
      </c>
      <c r="HG29" s="12">
        <v>0</v>
      </c>
      <c r="HH29" s="12">
        <v>167736</v>
      </c>
      <c r="HI29" s="13"/>
      <c r="HJ29" s="12">
        <v>0</v>
      </c>
      <c r="HK29" s="12">
        <v>0</v>
      </c>
      <c r="HL29" s="12">
        <v>0</v>
      </c>
      <c r="HM29" s="12">
        <v>0</v>
      </c>
      <c r="HN29" s="13"/>
      <c r="HO29" s="12">
        <v>1</v>
      </c>
      <c r="HP29" s="12">
        <v>481344</v>
      </c>
      <c r="HQ29" s="12">
        <v>0</v>
      </c>
      <c r="HR29" s="12">
        <v>481344</v>
      </c>
      <c r="HS29" s="13"/>
      <c r="HT29" s="12">
        <v>0</v>
      </c>
      <c r="HU29" s="12">
        <v>0</v>
      </c>
      <c r="HV29" s="12">
        <v>0</v>
      </c>
      <c r="HW29" s="12">
        <v>0</v>
      </c>
      <c r="HX29" s="13"/>
      <c r="HY29" s="12">
        <v>1</v>
      </c>
      <c r="HZ29" s="12">
        <v>160440</v>
      </c>
      <c r="IA29" s="12">
        <v>0</v>
      </c>
      <c r="IB29" s="12">
        <v>160440</v>
      </c>
      <c r="IC29" s="13"/>
      <c r="ID29" s="12">
        <v>17</v>
      </c>
      <c r="IE29" s="12">
        <v>7959533.4000000004</v>
      </c>
      <c r="IF29" s="12">
        <v>0</v>
      </c>
      <c r="IG29" s="12">
        <v>7959533.4000000004</v>
      </c>
      <c r="IH29" s="13"/>
      <c r="II29" s="12">
        <v>9</v>
      </c>
      <c r="IJ29" s="12">
        <v>1973160</v>
      </c>
      <c r="IK29" s="12">
        <v>0</v>
      </c>
      <c r="IL29" s="12">
        <v>1973160</v>
      </c>
      <c r="IM29" s="13"/>
      <c r="IN29" s="12">
        <v>16</v>
      </c>
      <c r="IO29" s="12">
        <v>3542592</v>
      </c>
      <c r="IP29" s="12">
        <v>0</v>
      </c>
      <c r="IQ29" s="12">
        <v>3542592</v>
      </c>
      <c r="IR29" s="13"/>
      <c r="IS29" s="12">
        <v>18</v>
      </c>
      <c r="IT29" s="12">
        <v>5400000</v>
      </c>
      <c r="IU29" s="12">
        <v>0</v>
      </c>
      <c r="IV29" s="12">
        <v>5400000</v>
      </c>
      <c r="IW29" s="13"/>
      <c r="IX29" s="12">
        <v>32</v>
      </c>
      <c r="IY29" s="12">
        <v>8251152</v>
      </c>
      <c r="IZ29" s="12">
        <v>0</v>
      </c>
      <c r="JA29" s="12">
        <v>8251152</v>
      </c>
      <c r="JB29" s="13"/>
      <c r="JC29" s="12">
        <v>0</v>
      </c>
      <c r="JD29" s="12">
        <v>0</v>
      </c>
      <c r="JE29" s="12">
        <v>0</v>
      </c>
      <c r="JF29" s="12">
        <v>0</v>
      </c>
      <c r="JG29" s="13"/>
      <c r="JH29" s="12">
        <v>0</v>
      </c>
      <c r="JI29" s="12">
        <v>755042.4</v>
      </c>
      <c r="JJ29" s="12">
        <v>0</v>
      </c>
      <c r="JK29" s="12">
        <v>755042.4</v>
      </c>
      <c r="JL29" s="13"/>
      <c r="JM29" s="107"/>
      <c r="JN29" s="12">
        <v>36590637.600000001</v>
      </c>
      <c r="JO29" s="12">
        <v>0</v>
      </c>
      <c r="JP29" s="12">
        <v>36590637.600000001</v>
      </c>
      <c r="JQ29" s="13"/>
    </row>
    <row r="30" spans="1:277" ht="15.75" hidden="1" customHeight="1">
      <c r="A30" s="10">
        <v>24</v>
      </c>
      <c r="B30" s="11" t="s">
        <v>26</v>
      </c>
      <c r="C30" s="12">
        <v>1</v>
      </c>
      <c r="D30" s="12">
        <v>20000</v>
      </c>
      <c r="E30" s="12">
        <v>0</v>
      </c>
      <c r="F30" s="12">
        <v>20000</v>
      </c>
      <c r="G30" s="13"/>
      <c r="H30" s="12">
        <v>0</v>
      </c>
      <c r="I30" s="12">
        <v>0</v>
      </c>
      <c r="J30" s="12">
        <v>0</v>
      </c>
      <c r="K30" s="12">
        <v>0</v>
      </c>
      <c r="L30" s="13"/>
      <c r="M30" s="12">
        <v>1</v>
      </c>
      <c r="N30" s="12">
        <v>6000</v>
      </c>
      <c r="O30" s="12">
        <v>0</v>
      </c>
      <c r="P30" s="12">
        <v>6000</v>
      </c>
      <c r="Q30" s="13"/>
      <c r="R30" s="12">
        <v>0</v>
      </c>
      <c r="S30" s="12">
        <v>0</v>
      </c>
      <c r="T30" s="12">
        <v>0</v>
      </c>
      <c r="U30" s="12">
        <v>0</v>
      </c>
      <c r="V30" s="13"/>
      <c r="W30" s="12">
        <v>0</v>
      </c>
      <c r="X30" s="12">
        <v>0</v>
      </c>
      <c r="Y30" s="12">
        <v>0</v>
      </c>
      <c r="Z30" s="12">
        <v>0</v>
      </c>
      <c r="AA30" s="13"/>
      <c r="AB30" s="12">
        <v>0</v>
      </c>
      <c r="AC30" s="12">
        <v>0</v>
      </c>
      <c r="AD30" s="12">
        <v>0</v>
      </c>
      <c r="AE30" s="12">
        <v>0</v>
      </c>
      <c r="AF30" s="13"/>
      <c r="AG30" s="12">
        <v>0</v>
      </c>
      <c r="AH30" s="12">
        <v>0</v>
      </c>
      <c r="AI30" s="12">
        <v>0</v>
      </c>
      <c r="AJ30" s="12">
        <v>0</v>
      </c>
      <c r="AK30" s="13"/>
      <c r="AL30" s="12">
        <v>0</v>
      </c>
      <c r="AM30" s="12">
        <v>0</v>
      </c>
      <c r="AN30" s="12">
        <v>0</v>
      </c>
      <c r="AO30" s="12">
        <v>0</v>
      </c>
      <c r="AP30" s="13"/>
      <c r="AQ30" s="12">
        <v>0</v>
      </c>
      <c r="AR30" s="12">
        <v>0</v>
      </c>
      <c r="AS30" s="12">
        <v>0</v>
      </c>
      <c r="AT30" s="12">
        <v>0</v>
      </c>
      <c r="AU30" s="13"/>
      <c r="AV30" s="12">
        <v>0</v>
      </c>
      <c r="AW30" s="12">
        <v>0</v>
      </c>
      <c r="AX30" s="12">
        <v>0</v>
      </c>
      <c r="AY30" s="12">
        <v>0</v>
      </c>
      <c r="AZ30" s="13"/>
      <c r="BA30" s="12">
        <v>0</v>
      </c>
      <c r="BB30" s="12">
        <v>0</v>
      </c>
      <c r="BC30" s="12">
        <v>0</v>
      </c>
      <c r="BD30" s="12">
        <v>0</v>
      </c>
      <c r="BE30" s="13"/>
      <c r="BF30" s="12">
        <v>0</v>
      </c>
      <c r="BG30" s="12">
        <v>0</v>
      </c>
      <c r="BH30" s="12">
        <v>0</v>
      </c>
      <c r="BI30" s="12">
        <v>0</v>
      </c>
      <c r="BJ30" s="13"/>
      <c r="BK30" s="12">
        <v>0</v>
      </c>
      <c r="BL30" s="12">
        <v>0</v>
      </c>
      <c r="BM30" s="12">
        <v>0</v>
      </c>
      <c r="BN30" s="12">
        <v>0</v>
      </c>
      <c r="BO30" s="13"/>
      <c r="BP30" s="12">
        <v>0</v>
      </c>
      <c r="BQ30" s="12">
        <v>0</v>
      </c>
      <c r="BR30" s="12">
        <v>0</v>
      </c>
      <c r="BS30" s="12">
        <v>0</v>
      </c>
      <c r="BT30" s="13"/>
      <c r="BU30" s="12">
        <v>0</v>
      </c>
      <c r="BV30" s="12">
        <v>0</v>
      </c>
      <c r="BW30" s="12">
        <v>0</v>
      </c>
      <c r="BX30" s="12">
        <v>0</v>
      </c>
      <c r="BY30" s="13"/>
      <c r="BZ30" s="12">
        <v>0</v>
      </c>
      <c r="CA30" s="12">
        <v>0</v>
      </c>
      <c r="CB30" s="12">
        <v>0</v>
      </c>
      <c r="CC30" s="12">
        <v>0</v>
      </c>
      <c r="CD30" s="13"/>
      <c r="CE30" s="12">
        <v>0</v>
      </c>
      <c r="CF30" s="12">
        <v>0</v>
      </c>
      <c r="CG30" s="12">
        <v>0</v>
      </c>
      <c r="CH30" s="12">
        <v>0</v>
      </c>
      <c r="CI30" s="13"/>
      <c r="CJ30" s="12">
        <v>0</v>
      </c>
      <c r="CK30" s="12">
        <v>0</v>
      </c>
      <c r="CL30" s="12">
        <v>0</v>
      </c>
      <c r="CM30" s="12">
        <v>0</v>
      </c>
      <c r="CN30" s="13"/>
      <c r="CO30" s="12">
        <v>0</v>
      </c>
      <c r="CP30" s="12">
        <v>0</v>
      </c>
      <c r="CQ30" s="12">
        <v>0</v>
      </c>
      <c r="CR30" s="12">
        <v>0</v>
      </c>
      <c r="CS30" s="13"/>
      <c r="CT30" s="12">
        <v>0</v>
      </c>
      <c r="CU30" s="12">
        <v>0</v>
      </c>
      <c r="CV30" s="12">
        <v>0</v>
      </c>
      <c r="CW30" s="12">
        <v>0</v>
      </c>
      <c r="CX30" s="13"/>
      <c r="CY30" s="12">
        <v>0</v>
      </c>
      <c r="CZ30" s="12">
        <v>0</v>
      </c>
      <c r="DA30" s="12">
        <v>0</v>
      </c>
      <c r="DB30" s="12">
        <v>0</v>
      </c>
      <c r="DC30" s="13"/>
      <c r="DD30" s="12">
        <v>0</v>
      </c>
      <c r="DE30" s="12">
        <v>0</v>
      </c>
      <c r="DF30" s="12">
        <v>0</v>
      </c>
      <c r="DG30" s="12">
        <v>0</v>
      </c>
      <c r="DH30" s="13"/>
      <c r="DI30" s="12">
        <v>0</v>
      </c>
      <c r="DJ30" s="12">
        <v>0</v>
      </c>
      <c r="DK30" s="12">
        <v>0</v>
      </c>
      <c r="DL30" s="12">
        <v>0</v>
      </c>
      <c r="DM30" s="13"/>
      <c r="DN30" s="12">
        <v>0</v>
      </c>
      <c r="DO30" s="12">
        <v>0</v>
      </c>
      <c r="DP30" s="12">
        <v>0</v>
      </c>
      <c r="DQ30" s="12">
        <v>0</v>
      </c>
      <c r="DR30" s="13"/>
      <c r="DS30" s="12">
        <v>0</v>
      </c>
      <c r="DT30" s="12">
        <v>0</v>
      </c>
      <c r="DU30" s="12">
        <v>0</v>
      </c>
      <c r="DV30" s="12">
        <v>0</v>
      </c>
      <c r="DW30" s="13"/>
      <c r="DX30" s="12">
        <v>0</v>
      </c>
      <c r="DY30" s="12">
        <v>0</v>
      </c>
      <c r="DZ30" s="12">
        <v>0</v>
      </c>
      <c r="EA30" s="12">
        <v>0</v>
      </c>
      <c r="EB30" s="13"/>
      <c r="EC30" s="12">
        <v>0</v>
      </c>
      <c r="ED30" s="12">
        <v>0</v>
      </c>
      <c r="EE30" s="12">
        <v>0</v>
      </c>
      <c r="EF30" s="12">
        <v>0</v>
      </c>
      <c r="EG30" s="13"/>
      <c r="EH30" s="12">
        <v>0</v>
      </c>
      <c r="EI30" s="12">
        <v>0</v>
      </c>
      <c r="EJ30" s="12">
        <v>0</v>
      </c>
      <c r="EK30" s="12">
        <v>0</v>
      </c>
      <c r="EL30" s="13"/>
      <c r="EM30" s="12">
        <v>2</v>
      </c>
      <c r="EN30" s="12">
        <v>1391400</v>
      </c>
      <c r="EO30" s="12">
        <v>0</v>
      </c>
      <c r="EP30" s="12">
        <v>1391400</v>
      </c>
      <c r="EQ30" s="13"/>
      <c r="ER30" s="12">
        <v>1</v>
      </c>
      <c r="ES30" s="12">
        <v>396900</v>
      </c>
      <c r="ET30" s="12">
        <v>0</v>
      </c>
      <c r="EU30" s="12">
        <v>396900</v>
      </c>
      <c r="EV30" s="13"/>
      <c r="EW30" s="12">
        <v>2</v>
      </c>
      <c r="EX30" s="12">
        <v>535092</v>
      </c>
      <c r="EY30" s="12">
        <v>0</v>
      </c>
      <c r="EZ30" s="12">
        <v>535092</v>
      </c>
      <c r="FA30" s="13"/>
      <c r="FB30" s="12">
        <v>1</v>
      </c>
      <c r="FC30" s="12">
        <v>470652</v>
      </c>
      <c r="FD30" s="12">
        <v>0</v>
      </c>
      <c r="FE30" s="12">
        <v>470652</v>
      </c>
      <c r="FF30" s="13"/>
      <c r="FG30" s="12">
        <v>1</v>
      </c>
      <c r="FH30" s="12">
        <v>572412</v>
      </c>
      <c r="FI30" s="12">
        <v>0</v>
      </c>
      <c r="FJ30" s="12">
        <v>572412</v>
      </c>
      <c r="FK30" s="13"/>
      <c r="FL30" s="12">
        <v>1</v>
      </c>
      <c r="FM30" s="12">
        <v>193740</v>
      </c>
      <c r="FN30" s="12">
        <v>0</v>
      </c>
      <c r="FO30" s="12">
        <v>193740</v>
      </c>
      <c r="FP30" s="13"/>
      <c r="FQ30" s="12">
        <v>1</v>
      </c>
      <c r="FR30" s="12">
        <v>193740</v>
      </c>
      <c r="FS30" s="12">
        <v>0</v>
      </c>
      <c r="FT30" s="12">
        <v>193740</v>
      </c>
      <c r="FU30" s="13"/>
      <c r="FV30" s="12" t="s">
        <v>1832</v>
      </c>
      <c r="FW30" s="12">
        <v>1055578</v>
      </c>
      <c r="FX30" s="12">
        <v>0</v>
      </c>
      <c r="FY30" s="12">
        <v>1055578</v>
      </c>
      <c r="FZ30" s="13"/>
      <c r="GA30" s="12">
        <v>3</v>
      </c>
      <c r="GB30" s="12">
        <v>1406616</v>
      </c>
      <c r="GC30" s="12">
        <v>0</v>
      </c>
      <c r="GD30" s="12">
        <v>1406616</v>
      </c>
      <c r="GE30" s="13"/>
      <c r="GF30" s="12">
        <v>0</v>
      </c>
      <c r="GG30" s="12">
        <v>0</v>
      </c>
      <c r="GH30" s="12">
        <v>0</v>
      </c>
      <c r="GI30" s="12">
        <v>0</v>
      </c>
      <c r="GJ30" s="13"/>
      <c r="GK30" s="12">
        <v>1</v>
      </c>
      <c r="GL30" s="12">
        <v>198456</v>
      </c>
      <c r="GM30" s="12">
        <v>0</v>
      </c>
      <c r="GN30" s="12">
        <v>198456</v>
      </c>
      <c r="GO30" s="13"/>
      <c r="GP30" s="12">
        <v>0</v>
      </c>
      <c r="GQ30" s="12">
        <v>0</v>
      </c>
      <c r="GR30" s="12">
        <v>0</v>
      </c>
      <c r="GS30" s="12">
        <v>0</v>
      </c>
      <c r="GT30" s="13"/>
      <c r="GU30" s="12">
        <v>1</v>
      </c>
      <c r="GV30" s="12">
        <v>217512</v>
      </c>
      <c r="GW30" s="12">
        <v>0</v>
      </c>
      <c r="GX30" s="12">
        <v>217512</v>
      </c>
      <c r="GY30" s="13"/>
      <c r="GZ30" s="12">
        <v>4</v>
      </c>
      <c r="HA30" s="12">
        <v>750367.8</v>
      </c>
      <c r="HB30" s="12">
        <v>0</v>
      </c>
      <c r="HC30" s="12">
        <v>750367.8</v>
      </c>
      <c r="HD30" s="13"/>
      <c r="HE30" s="12">
        <v>0</v>
      </c>
      <c r="HF30" s="12">
        <v>0</v>
      </c>
      <c r="HG30" s="12">
        <v>0</v>
      </c>
      <c r="HH30" s="12">
        <v>0</v>
      </c>
      <c r="HI30" s="13"/>
      <c r="HJ30" s="12">
        <v>0</v>
      </c>
      <c r="HK30" s="12">
        <v>0</v>
      </c>
      <c r="HL30" s="12">
        <v>0</v>
      </c>
      <c r="HM30" s="12">
        <v>0</v>
      </c>
      <c r="HN30" s="13"/>
      <c r="HO30" s="12">
        <v>0</v>
      </c>
      <c r="HP30" s="12">
        <v>0</v>
      </c>
      <c r="HQ30" s="12">
        <v>0</v>
      </c>
      <c r="HR30" s="12">
        <v>0</v>
      </c>
      <c r="HS30" s="13"/>
      <c r="HT30" s="12">
        <v>0</v>
      </c>
      <c r="HU30" s="12">
        <v>0</v>
      </c>
      <c r="HV30" s="12">
        <v>0</v>
      </c>
      <c r="HW30" s="12">
        <v>0</v>
      </c>
      <c r="HX30" s="13"/>
      <c r="HY30" s="12">
        <v>1</v>
      </c>
      <c r="HZ30" s="12">
        <v>160440</v>
      </c>
      <c r="IA30" s="12">
        <v>0</v>
      </c>
      <c r="IB30" s="12">
        <v>160440</v>
      </c>
      <c r="IC30" s="13"/>
      <c r="ID30" s="12">
        <v>22</v>
      </c>
      <c r="IE30" s="12">
        <v>10349010</v>
      </c>
      <c r="IF30" s="12">
        <v>0</v>
      </c>
      <c r="IG30" s="12">
        <v>10349010</v>
      </c>
      <c r="IH30" s="13"/>
      <c r="II30" s="12">
        <v>18</v>
      </c>
      <c r="IJ30" s="12">
        <v>3946320</v>
      </c>
      <c r="IK30" s="12">
        <v>0</v>
      </c>
      <c r="IL30" s="12">
        <v>3946320</v>
      </c>
      <c r="IM30" s="13"/>
      <c r="IN30" s="12">
        <v>20</v>
      </c>
      <c r="IO30" s="12">
        <v>4428240</v>
      </c>
      <c r="IP30" s="12">
        <v>0</v>
      </c>
      <c r="IQ30" s="12">
        <v>4428240</v>
      </c>
      <c r="IR30" s="13"/>
      <c r="IS30" s="12">
        <v>25</v>
      </c>
      <c r="IT30" s="12">
        <v>7500000</v>
      </c>
      <c r="IU30" s="12">
        <v>0</v>
      </c>
      <c r="IV30" s="12">
        <v>7500000</v>
      </c>
      <c r="IW30" s="13"/>
      <c r="IX30" s="12">
        <v>31</v>
      </c>
      <c r="IY30" s="12">
        <v>7990596</v>
      </c>
      <c r="IZ30" s="12">
        <v>0</v>
      </c>
      <c r="JA30" s="12">
        <v>7990596</v>
      </c>
      <c r="JB30" s="13"/>
      <c r="JC30" s="12">
        <v>0</v>
      </c>
      <c r="JD30" s="12">
        <v>0</v>
      </c>
      <c r="JE30" s="12">
        <v>0</v>
      </c>
      <c r="JF30" s="12">
        <v>0</v>
      </c>
      <c r="JG30" s="13"/>
      <c r="JH30" s="12">
        <v>0</v>
      </c>
      <c r="JI30" s="12">
        <v>943803</v>
      </c>
      <c r="JJ30" s="12">
        <v>0</v>
      </c>
      <c r="JK30" s="12">
        <v>943803</v>
      </c>
      <c r="JL30" s="13"/>
      <c r="JM30" s="107"/>
      <c r="JN30" s="12">
        <v>42726874.799999997</v>
      </c>
      <c r="JO30" s="12">
        <v>0</v>
      </c>
      <c r="JP30" s="12">
        <v>42726874.799999997</v>
      </c>
      <c r="JQ30" s="13"/>
    </row>
    <row r="31" spans="1:277" ht="15.75" hidden="1" customHeight="1">
      <c r="A31" s="10">
        <v>25</v>
      </c>
      <c r="B31" s="11" t="s">
        <v>27</v>
      </c>
      <c r="C31" s="12">
        <v>1</v>
      </c>
      <c r="D31" s="12">
        <v>20000</v>
      </c>
      <c r="E31" s="12">
        <v>0</v>
      </c>
      <c r="F31" s="12">
        <v>20000</v>
      </c>
      <c r="G31" s="13"/>
      <c r="H31" s="12">
        <v>0</v>
      </c>
      <c r="I31" s="12">
        <v>0</v>
      </c>
      <c r="J31" s="12">
        <v>0</v>
      </c>
      <c r="K31" s="12">
        <v>0</v>
      </c>
      <c r="L31" s="13"/>
      <c r="M31" s="12">
        <v>1</v>
      </c>
      <c r="N31" s="12">
        <v>6000</v>
      </c>
      <c r="O31" s="12">
        <v>0</v>
      </c>
      <c r="P31" s="12">
        <v>6000</v>
      </c>
      <c r="Q31" s="13"/>
      <c r="R31" s="12">
        <v>0</v>
      </c>
      <c r="S31" s="12">
        <v>0</v>
      </c>
      <c r="T31" s="12">
        <v>0</v>
      </c>
      <c r="U31" s="12">
        <v>0</v>
      </c>
      <c r="V31" s="13"/>
      <c r="W31" s="12">
        <v>0</v>
      </c>
      <c r="X31" s="12">
        <v>0</v>
      </c>
      <c r="Y31" s="12">
        <v>0</v>
      </c>
      <c r="Z31" s="12">
        <v>0</v>
      </c>
      <c r="AA31" s="13"/>
      <c r="AB31" s="12">
        <v>0</v>
      </c>
      <c r="AC31" s="12">
        <v>0</v>
      </c>
      <c r="AD31" s="12">
        <v>0</v>
      </c>
      <c r="AE31" s="12">
        <v>0</v>
      </c>
      <c r="AF31" s="13"/>
      <c r="AG31" s="12">
        <v>0</v>
      </c>
      <c r="AH31" s="12">
        <v>0</v>
      </c>
      <c r="AI31" s="12">
        <v>0</v>
      </c>
      <c r="AJ31" s="12">
        <v>0</v>
      </c>
      <c r="AK31" s="13"/>
      <c r="AL31" s="12">
        <v>0</v>
      </c>
      <c r="AM31" s="12">
        <v>0</v>
      </c>
      <c r="AN31" s="12">
        <v>0</v>
      </c>
      <c r="AO31" s="12">
        <v>0</v>
      </c>
      <c r="AP31" s="13"/>
      <c r="AQ31" s="12">
        <v>0</v>
      </c>
      <c r="AR31" s="12">
        <v>0</v>
      </c>
      <c r="AS31" s="12">
        <v>0</v>
      </c>
      <c r="AT31" s="12">
        <v>0</v>
      </c>
      <c r="AU31" s="13"/>
      <c r="AV31" s="12">
        <v>0</v>
      </c>
      <c r="AW31" s="12">
        <v>0</v>
      </c>
      <c r="AX31" s="12">
        <v>0</v>
      </c>
      <c r="AY31" s="12">
        <v>0</v>
      </c>
      <c r="AZ31" s="13"/>
      <c r="BA31" s="12">
        <v>0</v>
      </c>
      <c r="BB31" s="12">
        <v>0</v>
      </c>
      <c r="BC31" s="12">
        <v>0</v>
      </c>
      <c r="BD31" s="12">
        <v>0</v>
      </c>
      <c r="BE31" s="13"/>
      <c r="BF31" s="12">
        <v>0</v>
      </c>
      <c r="BG31" s="12">
        <v>0</v>
      </c>
      <c r="BH31" s="12">
        <v>0</v>
      </c>
      <c r="BI31" s="12">
        <v>0</v>
      </c>
      <c r="BJ31" s="13"/>
      <c r="BK31" s="12">
        <v>0</v>
      </c>
      <c r="BL31" s="12">
        <v>0</v>
      </c>
      <c r="BM31" s="12">
        <v>0</v>
      </c>
      <c r="BN31" s="12">
        <v>0</v>
      </c>
      <c r="BO31" s="13"/>
      <c r="BP31" s="12">
        <v>0</v>
      </c>
      <c r="BQ31" s="12">
        <v>0</v>
      </c>
      <c r="BR31" s="12">
        <v>0</v>
      </c>
      <c r="BS31" s="12">
        <v>0</v>
      </c>
      <c r="BT31" s="13"/>
      <c r="BU31" s="12">
        <v>0</v>
      </c>
      <c r="BV31" s="12">
        <v>0</v>
      </c>
      <c r="BW31" s="12">
        <v>0</v>
      </c>
      <c r="BX31" s="12">
        <v>0</v>
      </c>
      <c r="BY31" s="13"/>
      <c r="BZ31" s="12">
        <v>0</v>
      </c>
      <c r="CA31" s="12">
        <v>0</v>
      </c>
      <c r="CB31" s="12">
        <v>0</v>
      </c>
      <c r="CC31" s="12">
        <v>0</v>
      </c>
      <c r="CD31" s="13"/>
      <c r="CE31" s="12">
        <v>0</v>
      </c>
      <c r="CF31" s="12">
        <v>0</v>
      </c>
      <c r="CG31" s="12">
        <v>0</v>
      </c>
      <c r="CH31" s="12">
        <v>0</v>
      </c>
      <c r="CI31" s="13"/>
      <c r="CJ31" s="12">
        <v>0</v>
      </c>
      <c r="CK31" s="12">
        <v>0</v>
      </c>
      <c r="CL31" s="12">
        <v>0</v>
      </c>
      <c r="CM31" s="12">
        <v>0</v>
      </c>
      <c r="CN31" s="13"/>
      <c r="CO31" s="12">
        <v>0</v>
      </c>
      <c r="CP31" s="12">
        <v>0</v>
      </c>
      <c r="CQ31" s="12">
        <v>0</v>
      </c>
      <c r="CR31" s="12">
        <v>0</v>
      </c>
      <c r="CS31" s="13"/>
      <c r="CT31" s="12">
        <v>0</v>
      </c>
      <c r="CU31" s="12">
        <v>0</v>
      </c>
      <c r="CV31" s="12">
        <v>0</v>
      </c>
      <c r="CW31" s="12">
        <v>0</v>
      </c>
      <c r="CX31" s="13"/>
      <c r="CY31" s="12">
        <v>0</v>
      </c>
      <c r="CZ31" s="12">
        <v>0</v>
      </c>
      <c r="DA31" s="12">
        <v>0</v>
      </c>
      <c r="DB31" s="12">
        <v>0</v>
      </c>
      <c r="DC31" s="13"/>
      <c r="DD31" s="12">
        <v>0</v>
      </c>
      <c r="DE31" s="12">
        <v>0</v>
      </c>
      <c r="DF31" s="12">
        <v>0</v>
      </c>
      <c r="DG31" s="12">
        <v>0</v>
      </c>
      <c r="DH31" s="13"/>
      <c r="DI31" s="12">
        <v>0</v>
      </c>
      <c r="DJ31" s="12">
        <v>0</v>
      </c>
      <c r="DK31" s="12">
        <v>0</v>
      </c>
      <c r="DL31" s="12">
        <v>0</v>
      </c>
      <c r="DM31" s="13"/>
      <c r="DN31" s="12">
        <v>0</v>
      </c>
      <c r="DO31" s="12">
        <v>0</v>
      </c>
      <c r="DP31" s="12">
        <v>0</v>
      </c>
      <c r="DQ31" s="12">
        <v>0</v>
      </c>
      <c r="DR31" s="13"/>
      <c r="DS31" s="12">
        <v>0</v>
      </c>
      <c r="DT31" s="12">
        <v>0</v>
      </c>
      <c r="DU31" s="12">
        <v>0</v>
      </c>
      <c r="DV31" s="12">
        <v>0</v>
      </c>
      <c r="DW31" s="13"/>
      <c r="DX31" s="12">
        <v>0</v>
      </c>
      <c r="DY31" s="12">
        <v>0</v>
      </c>
      <c r="DZ31" s="12">
        <v>0</v>
      </c>
      <c r="EA31" s="12">
        <v>0</v>
      </c>
      <c r="EB31" s="13"/>
      <c r="EC31" s="12">
        <v>0</v>
      </c>
      <c r="ED31" s="12">
        <v>0</v>
      </c>
      <c r="EE31" s="12">
        <v>0</v>
      </c>
      <c r="EF31" s="12">
        <v>0</v>
      </c>
      <c r="EG31" s="13"/>
      <c r="EH31" s="12">
        <v>0</v>
      </c>
      <c r="EI31" s="12">
        <v>0</v>
      </c>
      <c r="EJ31" s="12">
        <v>0</v>
      </c>
      <c r="EK31" s="12">
        <v>0</v>
      </c>
      <c r="EL31" s="13"/>
      <c r="EM31" s="12">
        <v>2</v>
      </c>
      <c r="EN31" s="12">
        <v>1391400</v>
      </c>
      <c r="EO31" s="12">
        <v>0</v>
      </c>
      <c r="EP31" s="12">
        <v>1391400</v>
      </c>
      <c r="EQ31" s="13"/>
      <c r="ER31" s="12">
        <v>1</v>
      </c>
      <c r="ES31" s="12">
        <v>396900</v>
      </c>
      <c r="ET31" s="12">
        <v>0</v>
      </c>
      <c r="EU31" s="12">
        <v>396900</v>
      </c>
      <c r="EV31" s="13"/>
      <c r="EW31" s="12">
        <v>2</v>
      </c>
      <c r="EX31" s="12">
        <v>535092</v>
      </c>
      <c r="EY31" s="12">
        <v>0</v>
      </c>
      <c r="EZ31" s="12">
        <v>535092</v>
      </c>
      <c r="FA31" s="13"/>
      <c r="FB31" s="12">
        <v>1</v>
      </c>
      <c r="FC31" s="12">
        <v>470652</v>
      </c>
      <c r="FD31" s="12">
        <v>0</v>
      </c>
      <c r="FE31" s="12">
        <v>470652</v>
      </c>
      <c r="FF31" s="13"/>
      <c r="FG31" s="12">
        <v>1</v>
      </c>
      <c r="FH31" s="12">
        <v>572412</v>
      </c>
      <c r="FI31" s="12">
        <v>0</v>
      </c>
      <c r="FJ31" s="12">
        <v>572412</v>
      </c>
      <c r="FK31" s="13"/>
      <c r="FL31" s="12">
        <v>1</v>
      </c>
      <c r="FM31" s="12">
        <v>193740</v>
      </c>
      <c r="FN31" s="12">
        <v>0</v>
      </c>
      <c r="FO31" s="12">
        <v>193740</v>
      </c>
      <c r="FP31" s="13"/>
      <c r="FQ31" s="12">
        <v>1</v>
      </c>
      <c r="FR31" s="12">
        <v>193740</v>
      </c>
      <c r="FS31" s="12">
        <v>0</v>
      </c>
      <c r="FT31" s="12">
        <v>193740</v>
      </c>
      <c r="FU31" s="13"/>
      <c r="FV31" s="12" t="s">
        <v>1832</v>
      </c>
      <c r="FW31" s="12">
        <v>1055578</v>
      </c>
      <c r="FX31" s="12">
        <v>0</v>
      </c>
      <c r="FY31" s="12">
        <v>1055578</v>
      </c>
      <c r="FZ31" s="13"/>
      <c r="GA31" s="12">
        <v>3</v>
      </c>
      <c r="GB31" s="12">
        <v>1406616</v>
      </c>
      <c r="GC31" s="12">
        <v>0</v>
      </c>
      <c r="GD31" s="12">
        <v>1406616</v>
      </c>
      <c r="GE31" s="13"/>
      <c r="GF31" s="12">
        <v>0</v>
      </c>
      <c r="GG31" s="12">
        <v>0</v>
      </c>
      <c r="GH31" s="12">
        <v>0</v>
      </c>
      <c r="GI31" s="12">
        <v>0</v>
      </c>
      <c r="GJ31" s="13"/>
      <c r="GK31" s="12">
        <v>1</v>
      </c>
      <c r="GL31" s="12">
        <v>310968</v>
      </c>
      <c r="GM31" s="12">
        <v>0</v>
      </c>
      <c r="GN31" s="12">
        <v>310968</v>
      </c>
      <c r="GO31" s="13"/>
      <c r="GP31" s="12">
        <v>0</v>
      </c>
      <c r="GQ31" s="12">
        <v>0</v>
      </c>
      <c r="GR31" s="12">
        <v>0</v>
      </c>
      <c r="GS31" s="12">
        <v>0</v>
      </c>
      <c r="GT31" s="13"/>
      <c r="GU31" s="12">
        <v>0</v>
      </c>
      <c r="GV31" s="12">
        <v>0</v>
      </c>
      <c r="GW31" s="12">
        <v>0</v>
      </c>
      <c r="GX31" s="12">
        <v>0</v>
      </c>
      <c r="GY31" s="13"/>
      <c r="GZ31" s="12">
        <v>3</v>
      </c>
      <c r="HA31" s="12">
        <v>525747.6</v>
      </c>
      <c r="HB31" s="12">
        <v>0</v>
      </c>
      <c r="HC31" s="12">
        <v>525747.6</v>
      </c>
      <c r="HD31" s="13"/>
      <c r="HE31" s="12">
        <v>0</v>
      </c>
      <c r="HF31" s="12">
        <v>0</v>
      </c>
      <c r="HG31" s="12">
        <v>0</v>
      </c>
      <c r="HH31" s="12">
        <v>0</v>
      </c>
      <c r="HI31" s="13"/>
      <c r="HJ31" s="12">
        <v>1</v>
      </c>
      <c r="HK31" s="12">
        <v>750144</v>
      </c>
      <c r="HL31" s="12">
        <v>0</v>
      </c>
      <c r="HM31" s="12">
        <v>750144</v>
      </c>
      <c r="HN31" s="13"/>
      <c r="HO31" s="12"/>
      <c r="HP31" s="12">
        <v>0</v>
      </c>
      <c r="HQ31" s="12">
        <v>0</v>
      </c>
      <c r="HR31" s="12">
        <v>0</v>
      </c>
      <c r="HS31" s="13"/>
      <c r="HT31" s="12">
        <v>0</v>
      </c>
      <c r="HU31" s="12">
        <v>0</v>
      </c>
      <c r="HV31" s="12">
        <v>0</v>
      </c>
      <c r="HW31" s="12">
        <v>0</v>
      </c>
      <c r="HX31" s="13"/>
      <c r="HY31" s="12">
        <v>1</v>
      </c>
      <c r="HZ31" s="12">
        <v>160440</v>
      </c>
      <c r="IA31" s="12">
        <v>0</v>
      </c>
      <c r="IB31" s="12">
        <v>160440</v>
      </c>
      <c r="IC31" s="13"/>
      <c r="ID31" s="12">
        <v>15</v>
      </c>
      <c r="IE31" s="12">
        <v>7031190.5999999996</v>
      </c>
      <c r="IF31" s="12">
        <v>0</v>
      </c>
      <c r="IG31" s="12">
        <v>7031190.5999999996</v>
      </c>
      <c r="IH31" s="13"/>
      <c r="II31" s="12">
        <v>7</v>
      </c>
      <c r="IJ31" s="12">
        <v>1534680</v>
      </c>
      <c r="IK31" s="12">
        <v>0</v>
      </c>
      <c r="IL31" s="12">
        <v>1534680</v>
      </c>
      <c r="IM31" s="13"/>
      <c r="IN31" s="12">
        <v>14</v>
      </c>
      <c r="IO31" s="12">
        <v>3099768</v>
      </c>
      <c r="IP31" s="12">
        <v>0</v>
      </c>
      <c r="IQ31" s="12">
        <v>3099768</v>
      </c>
      <c r="IR31" s="13"/>
      <c r="IS31" s="12">
        <v>17</v>
      </c>
      <c r="IT31" s="12">
        <v>5100000</v>
      </c>
      <c r="IU31" s="12">
        <v>0</v>
      </c>
      <c r="IV31" s="12">
        <v>5100000</v>
      </c>
      <c r="IW31" s="13"/>
      <c r="IX31" s="12">
        <v>19</v>
      </c>
      <c r="IY31" s="12">
        <v>4950564</v>
      </c>
      <c r="IZ31" s="12">
        <v>0</v>
      </c>
      <c r="JA31" s="12">
        <v>4950564</v>
      </c>
      <c r="JB31" s="13"/>
      <c r="JC31" s="12">
        <v>0</v>
      </c>
      <c r="JD31" s="12">
        <v>0</v>
      </c>
      <c r="JE31" s="12">
        <v>0</v>
      </c>
      <c r="JF31" s="12">
        <v>0</v>
      </c>
      <c r="JG31" s="13"/>
      <c r="JH31" s="12">
        <v>0</v>
      </c>
      <c r="JI31" s="12">
        <v>660662.1</v>
      </c>
      <c r="JJ31" s="12">
        <v>0</v>
      </c>
      <c r="JK31" s="12">
        <v>660662.1</v>
      </c>
      <c r="JL31" s="13"/>
      <c r="JM31" s="107"/>
      <c r="JN31" s="12">
        <v>30366294.300000001</v>
      </c>
      <c r="JO31" s="12">
        <v>0</v>
      </c>
      <c r="JP31" s="12">
        <v>30366294.300000001</v>
      </c>
      <c r="JQ31" s="13"/>
    </row>
    <row r="32" spans="1:277" ht="15.75" hidden="1" customHeight="1">
      <c r="A32" s="10">
        <v>26</v>
      </c>
      <c r="B32" s="11" t="s">
        <v>28</v>
      </c>
      <c r="C32" s="12">
        <v>1</v>
      </c>
      <c r="D32" s="12">
        <v>20000</v>
      </c>
      <c r="E32" s="12">
        <v>0</v>
      </c>
      <c r="F32" s="12">
        <v>20000</v>
      </c>
      <c r="G32" s="13"/>
      <c r="H32" s="12">
        <v>0</v>
      </c>
      <c r="I32" s="12">
        <v>0</v>
      </c>
      <c r="J32" s="12">
        <v>0</v>
      </c>
      <c r="K32" s="12">
        <v>0</v>
      </c>
      <c r="L32" s="13"/>
      <c r="M32" s="12">
        <v>1</v>
      </c>
      <c r="N32" s="12">
        <v>6000</v>
      </c>
      <c r="O32" s="12">
        <v>0</v>
      </c>
      <c r="P32" s="12">
        <v>6000</v>
      </c>
      <c r="Q32" s="13"/>
      <c r="R32" s="12">
        <v>0</v>
      </c>
      <c r="S32" s="12">
        <v>0</v>
      </c>
      <c r="T32" s="12">
        <v>0</v>
      </c>
      <c r="U32" s="12">
        <v>0</v>
      </c>
      <c r="V32" s="13"/>
      <c r="W32" s="12">
        <v>0</v>
      </c>
      <c r="X32" s="12">
        <v>0</v>
      </c>
      <c r="Y32" s="12">
        <v>0</v>
      </c>
      <c r="Z32" s="12">
        <v>0</v>
      </c>
      <c r="AA32" s="13"/>
      <c r="AB32" s="12">
        <v>0</v>
      </c>
      <c r="AC32" s="12">
        <v>0</v>
      </c>
      <c r="AD32" s="12">
        <v>0</v>
      </c>
      <c r="AE32" s="12">
        <v>0</v>
      </c>
      <c r="AF32" s="13"/>
      <c r="AG32" s="12">
        <v>0</v>
      </c>
      <c r="AH32" s="12">
        <v>0</v>
      </c>
      <c r="AI32" s="12">
        <v>0</v>
      </c>
      <c r="AJ32" s="12">
        <v>0</v>
      </c>
      <c r="AK32" s="13"/>
      <c r="AL32" s="12">
        <v>0</v>
      </c>
      <c r="AM32" s="12">
        <v>0</v>
      </c>
      <c r="AN32" s="12">
        <v>0</v>
      </c>
      <c r="AO32" s="12">
        <v>0</v>
      </c>
      <c r="AP32" s="13"/>
      <c r="AQ32" s="12">
        <v>0</v>
      </c>
      <c r="AR32" s="12">
        <v>0</v>
      </c>
      <c r="AS32" s="12">
        <v>0</v>
      </c>
      <c r="AT32" s="12">
        <v>0</v>
      </c>
      <c r="AU32" s="13"/>
      <c r="AV32" s="12">
        <v>0</v>
      </c>
      <c r="AW32" s="12">
        <v>0</v>
      </c>
      <c r="AX32" s="12">
        <v>0</v>
      </c>
      <c r="AY32" s="12">
        <v>0</v>
      </c>
      <c r="AZ32" s="13"/>
      <c r="BA32" s="12">
        <v>0</v>
      </c>
      <c r="BB32" s="12">
        <v>0</v>
      </c>
      <c r="BC32" s="12">
        <v>0</v>
      </c>
      <c r="BD32" s="12">
        <v>0</v>
      </c>
      <c r="BE32" s="13"/>
      <c r="BF32" s="12">
        <v>0</v>
      </c>
      <c r="BG32" s="12">
        <v>0</v>
      </c>
      <c r="BH32" s="12">
        <v>0</v>
      </c>
      <c r="BI32" s="12">
        <v>0</v>
      </c>
      <c r="BJ32" s="13"/>
      <c r="BK32" s="12">
        <v>0</v>
      </c>
      <c r="BL32" s="12">
        <v>0</v>
      </c>
      <c r="BM32" s="12">
        <v>0</v>
      </c>
      <c r="BN32" s="12">
        <v>0</v>
      </c>
      <c r="BO32" s="13"/>
      <c r="BP32" s="12">
        <v>0</v>
      </c>
      <c r="BQ32" s="12">
        <v>0</v>
      </c>
      <c r="BR32" s="12">
        <v>0</v>
      </c>
      <c r="BS32" s="12">
        <v>0</v>
      </c>
      <c r="BT32" s="13"/>
      <c r="BU32" s="12">
        <v>0</v>
      </c>
      <c r="BV32" s="12">
        <v>0</v>
      </c>
      <c r="BW32" s="12">
        <v>0</v>
      </c>
      <c r="BX32" s="12">
        <v>0</v>
      </c>
      <c r="BY32" s="13"/>
      <c r="BZ32" s="12">
        <v>0</v>
      </c>
      <c r="CA32" s="12">
        <v>0</v>
      </c>
      <c r="CB32" s="12">
        <v>0</v>
      </c>
      <c r="CC32" s="12">
        <v>0</v>
      </c>
      <c r="CD32" s="13"/>
      <c r="CE32" s="12">
        <v>0</v>
      </c>
      <c r="CF32" s="12">
        <v>0</v>
      </c>
      <c r="CG32" s="12">
        <v>0</v>
      </c>
      <c r="CH32" s="12">
        <v>0</v>
      </c>
      <c r="CI32" s="13"/>
      <c r="CJ32" s="12">
        <v>0</v>
      </c>
      <c r="CK32" s="12">
        <v>0</v>
      </c>
      <c r="CL32" s="12">
        <v>0</v>
      </c>
      <c r="CM32" s="12">
        <v>0</v>
      </c>
      <c r="CN32" s="13"/>
      <c r="CO32" s="12">
        <v>0</v>
      </c>
      <c r="CP32" s="12">
        <v>0</v>
      </c>
      <c r="CQ32" s="12">
        <v>0</v>
      </c>
      <c r="CR32" s="12">
        <v>0</v>
      </c>
      <c r="CS32" s="13"/>
      <c r="CT32" s="12">
        <v>0</v>
      </c>
      <c r="CU32" s="12">
        <v>0</v>
      </c>
      <c r="CV32" s="12">
        <v>0</v>
      </c>
      <c r="CW32" s="12">
        <v>0</v>
      </c>
      <c r="CX32" s="13"/>
      <c r="CY32" s="12">
        <v>0</v>
      </c>
      <c r="CZ32" s="12">
        <v>0</v>
      </c>
      <c r="DA32" s="12">
        <v>0</v>
      </c>
      <c r="DB32" s="12">
        <v>0</v>
      </c>
      <c r="DC32" s="13"/>
      <c r="DD32" s="12">
        <v>0</v>
      </c>
      <c r="DE32" s="12">
        <v>0</v>
      </c>
      <c r="DF32" s="12">
        <v>0</v>
      </c>
      <c r="DG32" s="12">
        <v>0</v>
      </c>
      <c r="DH32" s="13"/>
      <c r="DI32" s="12">
        <v>0</v>
      </c>
      <c r="DJ32" s="12">
        <v>0</v>
      </c>
      <c r="DK32" s="12">
        <v>0</v>
      </c>
      <c r="DL32" s="12">
        <v>0</v>
      </c>
      <c r="DM32" s="13"/>
      <c r="DN32" s="12">
        <v>0</v>
      </c>
      <c r="DO32" s="12">
        <v>0</v>
      </c>
      <c r="DP32" s="12">
        <v>0</v>
      </c>
      <c r="DQ32" s="12">
        <v>0</v>
      </c>
      <c r="DR32" s="13"/>
      <c r="DS32" s="12">
        <v>0</v>
      </c>
      <c r="DT32" s="12">
        <v>0</v>
      </c>
      <c r="DU32" s="12">
        <v>0</v>
      </c>
      <c r="DV32" s="12">
        <v>0</v>
      </c>
      <c r="DW32" s="13"/>
      <c r="DX32" s="12">
        <v>0</v>
      </c>
      <c r="DY32" s="12">
        <v>0</v>
      </c>
      <c r="DZ32" s="12">
        <v>0</v>
      </c>
      <c r="EA32" s="12">
        <v>0</v>
      </c>
      <c r="EB32" s="13"/>
      <c r="EC32" s="12">
        <v>0</v>
      </c>
      <c r="ED32" s="12">
        <v>0</v>
      </c>
      <c r="EE32" s="12">
        <v>0</v>
      </c>
      <c r="EF32" s="12">
        <v>0</v>
      </c>
      <c r="EG32" s="13"/>
      <c r="EH32" s="12">
        <v>0</v>
      </c>
      <c r="EI32" s="12">
        <v>0</v>
      </c>
      <c r="EJ32" s="12">
        <v>0</v>
      </c>
      <c r="EK32" s="12">
        <v>0</v>
      </c>
      <c r="EL32" s="13"/>
      <c r="EM32" s="12">
        <v>2</v>
      </c>
      <c r="EN32" s="12">
        <v>1391400</v>
      </c>
      <c r="EO32" s="12">
        <v>0</v>
      </c>
      <c r="EP32" s="12">
        <v>1391400</v>
      </c>
      <c r="EQ32" s="13"/>
      <c r="ER32" s="12">
        <v>2</v>
      </c>
      <c r="ES32" s="12">
        <v>888072</v>
      </c>
      <c r="ET32" s="12">
        <v>0</v>
      </c>
      <c r="EU32" s="12">
        <v>888072</v>
      </c>
      <c r="EV32" s="13"/>
      <c r="EW32" s="12">
        <v>2</v>
      </c>
      <c r="EX32" s="12">
        <v>535092</v>
      </c>
      <c r="EY32" s="12">
        <v>0</v>
      </c>
      <c r="EZ32" s="12">
        <v>535092</v>
      </c>
      <c r="FA32" s="13"/>
      <c r="FB32" s="12">
        <v>1</v>
      </c>
      <c r="FC32" s="12">
        <v>470652</v>
      </c>
      <c r="FD32" s="12">
        <v>0</v>
      </c>
      <c r="FE32" s="12">
        <v>470652</v>
      </c>
      <c r="FF32" s="13"/>
      <c r="FG32" s="12">
        <v>1</v>
      </c>
      <c r="FH32" s="12">
        <v>572412</v>
      </c>
      <c r="FI32" s="12">
        <v>0</v>
      </c>
      <c r="FJ32" s="12">
        <v>572412</v>
      </c>
      <c r="FK32" s="13"/>
      <c r="FL32" s="12">
        <v>1</v>
      </c>
      <c r="FM32" s="12">
        <v>193740</v>
      </c>
      <c r="FN32" s="12">
        <v>0</v>
      </c>
      <c r="FO32" s="12">
        <v>193740</v>
      </c>
      <c r="FP32" s="13"/>
      <c r="FQ32" s="12">
        <v>1</v>
      </c>
      <c r="FR32" s="12">
        <v>193740</v>
      </c>
      <c r="FS32" s="12">
        <v>0</v>
      </c>
      <c r="FT32" s="12">
        <v>193740</v>
      </c>
      <c r="FU32" s="13"/>
      <c r="FV32" s="12" t="s">
        <v>1832</v>
      </c>
      <c r="FW32" s="12">
        <v>1055578</v>
      </c>
      <c r="FX32" s="12">
        <v>0</v>
      </c>
      <c r="FY32" s="12">
        <v>1055578</v>
      </c>
      <c r="FZ32" s="13"/>
      <c r="GA32" s="12">
        <v>3</v>
      </c>
      <c r="GB32" s="12">
        <v>1406616</v>
      </c>
      <c r="GC32" s="12">
        <v>0</v>
      </c>
      <c r="GD32" s="12">
        <v>1406616</v>
      </c>
      <c r="GE32" s="13"/>
      <c r="GF32" s="12">
        <v>0</v>
      </c>
      <c r="GG32" s="12">
        <v>0</v>
      </c>
      <c r="GH32" s="12">
        <v>0</v>
      </c>
      <c r="GI32" s="12">
        <v>0</v>
      </c>
      <c r="GJ32" s="13"/>
      <c r="GK32" s="12">
        <v>1</v>
      </c>
      <c r="GL32" s="12">
        <v>198456</v>
      </c>
      <c r="GM32" s="12">
        <v>0</v>
      </c>
      <c r="GN32" s="12">
        <v>198456</v>
      </c>
      <c r="GO32" s="13"/>
      <c r="GP32" s="12">
        <v>0</v>
      </c>
      <c r="GQ32" s="12">
        <v>0</v>
      </c>
      <c r="GR32" s="12">
        <v>0</v>
      </c>
      <c r="GS32" s="12">
        <v>0</v>
      </c>
      <c r="GT32" s="13"/>
      <c r="GU32" s="12">
        <v>1</v>
      </c>
      <c r="GV32" s="12">
        <v>217512</v>
      </c>
      <c r="GW32" s="12">
        <v>0</v>
      </c>
      <c r="GX32" s="12">
        <v>217512</v>
      </c>
      <c r="GY32" s="13"/>
      <c r="GZ32" s="12">
        <v>4</v>
      </c>
      <c r="HA32" s="12">
        <v>750367.8</v>
      </c>
      <c r="HB32" s="12">
        <v>0</v>
      </c>
      <c r="HC32" s="12">
        <v>750367.8</v>
      </c>
      <c r="HD32" s="13"/>
      <c r="HE32" s="12">
        <v>0</v>
      </c>
      <c r="HF32" s="12">
        <v>0</v>
      </c>
      <c r="HG32" s="12">
        <v>0</v>
      </c>
      <c r="HH32" s="12">
        <v>0</v>
      </c>
      <c r="HI32" s="13"/>
      <c r="HJ32" s="12">
        <v>0</v>
      </c>
      <c r="HK32" s="12">
        <v>0</v>
      </c>
      <c r="HL32" s="12">
        <v>0</v>
      </c>
      <c r="HM32" s="12">
        <v>0</v>
      </c>
      <c r="HN32" s="13"/>
      <c r="HO32" s="12"/>
      <c r="HP32" s="12">
        <v>0</v>
      </c>
      <c r="HQ32" s="12">
        <v>0</v>
      </c>
      <c r="HR32" s="12">
        <v>0</v>
      </c>
      <c r="HS32" s="13"/>
      <c r="HT32" s="12">
        <v>0</v>
      </c>
      <c r="HU32" s="12">
        <v>0</v>
      </c>
      <c r="HV32" s="12">
        <v>0</v>
      </c>
      <c r="HW32" s="12">
        <v>0</v>
      </c>
      <c r="HX32" s="13"/>
      <c r="HY32" s="12">
        <v>1</v>
      </c>
      <c r="HZ32" s="12">
        <v>160440</v>
      </c>
      <c r="IA32" s="12">
        <v>0</v>
      </c>
      <c r="IB32" s="12">
        <v>160440</v>
      </c>
      <c r="IC32" s="13"/>
      <c r="ID32" s="12">
        <v>24</v>
      </c>
      <c r="IE32" s="12">
        <v>11208733.199999999</v>
      </c>
      <c r="IF32" s="12">
        <v>0</v>
      </c>
      <c r="IG32" s="12">
        <v>11208733.199999999</v>
      </c>
      <c r="IH32" s="13"/>
      <c r="II32" s="12">
        <v>20</v>
      </c>
      <c r="IJ32" s="12">
        <v>4384800</v>
      </c>
      <c r="IK32" s="12">
        <v>0</v>
      </c>
      <c r="IL32" s="12">
        <v>4384800</v>
      </c>
      <c r="IM32" s="13"/>
      <c r="IN32" s="12">
        <v>23</v>
      </c>
      <c r="IO32" s="12">
        <v>5092476</v>
      </c>
      <c r="IP32" s="12">
        <v>0</v>
      </c>
      <c r="IQ32" s="12">
        <v>5092476</v>
      </c>
      <c r="IR32" s="13"/>
      <c r="IS32" s="12">
        <v>28</v>
      </c>
      <c r="IT32" s="12">
        <v>8400000</v>
      </c>
      <c r="IU32" s="12">
        <v>0</v>
      </c>
      <c r="IV32" s="12">
        <v>8400000</v>
      </c>
      <c r="IW32" s="13"/>
      <c r="IX32" s="12">
        <v>41</v>
      </c>
      <c r="IY32" s="12">
        <v>10596156</v>
      </c>
      <c r="IZ32" s="12">
        <v>0</v>
      </c>
      <c r="JA32" s="12">
        <v>10596156</v>
      </c>
      <c r="JB32" s="13"/>
      <c r="JC32" s="12">
        <v>0</v>
      </c>
      <c r="JD32" s="12">
        <v>0</v>
      </c>
      <c r="JE32" s="12">
        <v>0</v>
      </c>
      <c r="JF32" s="12">
        <v>0</v>
      </c>
      <c r="JG32" s="13"/>
      <c r="JH32" s="12">
        <v>0</v>
      </c>
      <c r="JI32" s="12">
        <v>1085373.45</v>
      </c>
      <c r="JJ32" s="12">
        <v>0</v>
      </c>
      <c r="JK32" s="12">
        <v>1085373.45</v>
      </c>
      <c r="JL32" s="13"/>
      <c r="JM32" s="107"/>
      <c r="JN32" s="12">
        <v>48827616.450000003</v>
      </c>
      <c r="JO32" s="12">
        <v>0</v>
      </c>
      <c r="JP32" s="12">
        <v>48827616.450000003</v>
      </c>
      <c r="JQ32" s="13"/>
    </row>
    <row r="33" spans="1:279" ht="15.75" hidden="1" customHeight="1">
      <c r="A33" s="10">
        <v>27</v>
      </c>
      <c r="B33" s="11" t="s">
        <v>29</v>
      </c>
      <c r="C33" s="12">
        <v>1</v>
      </c>
      <c r="D33" s="12">
        <v>20000</v>
      </c>
      <c r="E33" s="12">
        <v>0</v>
      </c>
      <c r="F33" s="12">
        <v>20000</v>
      </c>
      <c r="G33" s="13"/>
      <c r="H33" s="12">
        <v>0</v>
      </c>
      <c r="I33" s="12">
        <v>0</v>
      </c>
      <c r="J33" s="12">
        <v>0</v>
      </c>
      <c r="K33" s="12">
        <v>0</v>
      </c>
      <c r="L33" s="13"/>
      <c r="M33" s="12">
        <v>1</v>
      </c>
      <c r="N33" s="12">
        <v>6000</v>
      </c>
      <c r="O33" s="12">
        <v>0</v>
      </c>
      <c r="P33" s="12">
        <v>6000</v>
      </c>
      <c r="Q33" s="13"/>
      <c r="R33" s="12">
        <v>0</v>
      </c>
      <c r="S33" s="12">
        <v>0</v>
      </c>
      <c r="T33" s="12">
        <v>0</v>
      </c>
      <c r="U33" s="12">
        <v>0</v>
      </c>
      <c r="V33" s="13"/>
      <c r="W33" s="12">
        <v>0</v>
      </c>
      <c r="X33" s="12">
        <v>0</v>
      </c>
      <c r="Y33" s="12">
        <v>0</v>
      </c>
      <c r="Z33" s="12">
        <v>0</v>
      </c>
      <c r="AA33" s="13"/>
      <c r="AB33" s="12">
        <v>0</v>
      </c>
      <c r="AC33" s="12">
        <v>0</v>
      </c>
      <c r="AD33" s="12">
        <v>0</v>
      </c>
      <c r="AE33" s="12">
        <v>0</v>
      </c>
      <c r="AF33" s="13"/>
      <c r="AG33" s="12">
        <v>0</v>
      </c>
      <c r="AH33" s="12">
        <v>0</v>
      </c>
      <c r="AI33" s="12">
        <v>0</v>
      </c>
      <c r="AJ33" s="12">
        <v>0</v>
      </c>
      <c r="AK33" s="13"/>
      <c r="AL33" s="12">
        <v>0</v>
      </c>
      <c r="AM33" s="12">
        <v>0</v>
      </c>
      <c r="AN33" s="12">
        <v>0</v>
      </c>
      <c r="AO33" s="12">
        <v>0</v>
      </c>
      <c r="AP33" s="13"/>
      <c r="AQ33" s="12">
        <v>0</v>
      </c>
      <c r="AR33" s="12">
        <v>0</v>
      </c>
      <c r="AS33" s="12">
        <v>0</v>
      </c>
      <c r="AT33" s="12">
        <v>0</v>
      </c>
      <c r="AU33" s="13"/>
      <c r="AV33" s="12">
        <v>0</v>
      </c>
      <c r="AW33" s="12">
        <v>0</v>
      </c>
      <c r="AX33" s="12">
        <v>0</v>
      </c>
      <c r="AY33" s="12">
        <v>0</v>
      </c>
      <c r="AZ33" s="13"/>
      <c r="BA33" s="12">
        <v>0</v>
      </c>
      <c r="BB33" s="12">
        <v>0</v>
      </c>
      <c r="BC33" s="12">
        <v>0</v>
      </c>
      <c r="BD33" s="12">
        <v>0</v>
      </c>
      <c r="BE33" s="13"/>
      <c r="BF33" s="12">
        <v>0</v>
      </c>
      <c r="BG33" s="12">
        <v>0</v>
      </c>
      <c r="BH33" s="12">
        <v>0</v>
      </c>
      <c r="BI33" s="12">
        <v>0</v>
      </c>
      <c r="BJ33" s="13"/>
      <c r="BK33" s="12">
        <v>0</v>
      </c>
      <c r="BL33" s="12">
        <v>0</v>
      </c>
      <c r="BM33" s="12">
        <v>0</v>
      </c>
      <c r="BN33" s="12">
        <v>0</v>
      </c>
      <c r="BO33" s="13"/>
      <c r="BP33" s="12">
        <v>0</v>
      </c>
      <c r="BQ33" s="12">
        <v>0</v>
      </c>
      <c r="BR33" s="12">
        <v>0</v>
      </c>
      <c r="BS33" s="12">
        <v>0</v>
      </c>
      <c r="BT33" s="13"/>
      <c r="BU33" s="12">
        <v>0</v>
      </c>
      <c r="BV33" s="12">
        <v>0</v>
      </c>
      <c r="BW33" s="12">
        <v>0</v>
      </c>
      <c r="BX33" s="12">
        <v>0</v>
      </c>
      <c r="BY33" s="13"/>
      <c r="BZ33" s="12">
        <v>0</v>
      </c>
      <c r="CA33" s="12">
        <v>0</v>
      </c>
      <c r="CB33" s="12">
        <v>0</v>
      </c>
      <c r="CC33" s="12">
        <v>0</v>
      </c>
      <c r="CD33" s="13"/>
      <c r="CE33" s="12">
        <v>0</v>
      </c>
      <c r="CF33" s="12">
        <v>0</v>
      </c>
      <c r="CG33" s="12">
        <v>0</v>
      </c>
      <c r="CH33" s="12">
        <v>0</v>
      </c>
      <c r="CI33" s="13"/>
      <c r="CJ33" s="12">
        <v>0</v>
      </c>
      <c r="CK33" s="12">
        <v>0</v>
      </c>
      <c r="CL33" s="12">
        <v>0</v>
      </c>
      <c r="CM33" s="12">
        <v>0</v>
      </c>
      <c r="CN33" s="13"/>
      <c r="CO33" s="12">
        <v>0</v>
      </c>
      <c r="CP33" s="12">
        <v>0</v>
      </c>
      <c r="CQ33" s="12">
        <v>0</v>
      </c>
      <c r="CR33" s="12">
        <v>0</v>
      </c>
      <c r="CS33" s="13"/>
      <c r="CT33" s="12">
        <v>0</v>
      </c>
      <c r="CU33" s="12">
        <v>0</v>
      </c>
      <c r="CV33" s="12">
        <v>0</v>
      </c>
      <c r="CW33" s="12">
        <v>0</v>
      </c>
      <c r="CX33" s="13"/>
      <c r="CY33" s="12">
        <v>0</v>
      </c>
      <c r="CZ33" s="12">
        <v>0</v>
      </c>
      <c r="DA33" s="12">
        <v>0</v>
      </c>
      <c r="DB33" s="12">
        <v>0</v>
      </c>
      <c r="DC33" s="13"/>
      <c r="DD33" s="12">
        <v>0</v>
      </c>
      <c r="DE33" s="12">
        <v>0</v>
      </c>
      <c r="DF33" s="12">
        <v>0</v>
      </c>
      <c r="DG33" s="12">
        <v>0</v>
      </c>
      <c r="DH33" s="13"/>
      <c r="DI33" s="12">
        <v>0</v>
      </c>
      <c r="DJ33" s="12">
        <v>0</v>
      </c>
      <c r="DK33" s="12">
        <v>0</v>
      </c>
      <c r="DL33" s="12">
        <v>0</v>
      </c>
      <c r="DM33" s="13"/>
      <c r="DN33" s="12">
        <v>0</v>
      </c>
      <c r="DO33" s="12">
        <v>0</v>
      </c>
      <c r="DP33" s="12">
        <v>0</v>
      </c>
      <c r="DQ33" s="12">
        <v>0</v>
      </c>
      <c r="DR33" s="13"/>
      <c r="DS33" s="12">
        <v>0</v>
      </c>
      <c r="DT33" s="12">
        <v>0</v>
      </c>
      <c r="DU33" s="12">
        <v>0</v>
      </c>
      <c r="DV33" s="12">
        <v>0</v>
      </c>
      <c r="DW33" s="13"/>
      <c r="DX33" s="12">
        <v>0</v>
      </c>
      <c r="DY33" s="12">
        <v>0</v>
      </c>
      <c r="DZ33" s="12">
        <v>0</v>
      </c>
      <c r="EA33" s="12">
        <v>0</v>
      </c>
      <c r="EB33" s="13"/>
      <c r="EC33" s="12">
        <v>0</v>
      </c>
      <c r="ED33" s="12">
        <v>0</v>
      </c>
      <c r="EE33" s="12">
        <v>0</v>
      </c>
      <c r="EF33" s="12">
        <v>0</v>
      </c>
      <c r="EG33" s="13"/>
      <c r="EH33" s="12">
        <v>0</v>
      </c>
      <c r="EI33" s="12">
        <v>0</v>
      </c>
      <c r="EJ33" s="12">
        <v>0</v>
      </c>
      <c r="EK33" s="12">
        <v>0</v>
      </c>
      <c r="EL33" s="13"/>
      <c r="EM33" s="12">
        <v>2</v>
      </c>
      <c r="EN33" s="12">
        <v>1391400</v>
      </c>
      <c r="EO33" s="12">
        <v>0</v>
      </c>
      <c r="EP33" s="12">
        <v>1391400</v>
      </c>
      <c r="EQ33" s="13"/>
      <c r="ER33" s="12">
        <v>2</v>
      </c>
      <c r="ES33" s="12">
        <v>888072</v>
      </c>
      <c r="ET33" s="12">
        <v>0</v>
      </c>
      <c r="EU33" s="12">
        <v>888072</v>
      </c>
      <c r="EV33" s="13"/>
      <c r="EW33" s="12">
        <v>2</v>
      </c>
      <c r="EX33" s="12">
        <v>535092</v>
      </c>
      <c r="EY33" s="12">
        <v>0</v>
      </c>
      <c r="EZ33" s="12">
        <v>535092</v>
      </c>
      <c r="FA33" s="13"/>
      <c r="FB33" s="12">
        <v>1</v>
      </c>
      <c r="FC33" s="12">
        <v>470652</v>
      </c>
      <c r="FD33" s="12">
        <v>0</v>
      </c>
      <c r="FE33" s="12">
        <v>470652</v>
      </c>
      <c r="FF33" s="13"/>
      <c r="FG33" s="12">
        <v>1</v>
      </c>
      <c r="FH33" s="12">
        <v>572412</v>
      </c>
      <c r="FI33" s="12">
        <v>0</v>
      </c>
      <c r="FJ33" s="12">
        <v>572412</v>
      </c>
      <c r="FK33" s="13"/>
      <c r="FL33" s="12">
        <v>1</v>
      </c>
      <c r="FM33" s="12">
        <v>193740</v>
      </c>
      <c r="FN33" s="12">
        <v>0</v>
      </c>
      <c r="FO33" s="12">
        <v>193740</v>
      </c>
      <c r="FP33" s="13"/>
      <c r="FQ33" s="12">
        <v>1</v>
      </c>
      <c r="FR33" s="12">
        <v>193740</v>
      </c>
      <c r="FS33" s="12">
        <v>0</v>
      </c>
      <c r="FT33" s="12">
        <v>193740</v>
      </c>
      <c r="FU33" s="13"/>
      <c r="FV33" s="12" t="s">
        <v>1832</v>
      </c>
      <c r="FW33" s="12">
        <v>1055578</v>
      </c>
      <c r="FX33" s="12">
        <v>0</v>
      </c>
      <c r="FY33" s="12">
        <v>1055578</v>
      </c>
      <c r="FZ33" s="13"/>
      <c r="GA33" s="12">
        <v>3</v>
      </c>
      <c r="GB33" s="12">
        <v>1406616</v>
      </c>
      <c r="GC33" s="12">
        <v>0</v>
      </c>
      <c r="GD33" s="12">
        <v>1406616</v>
      </c>
      <c r="GE33" s="13"/>
      <c r="GF33" s="12">
        <v>0</v>
      </c>
      <c r="GG33" s="12">
        <v>0</v>
      </c>
      <c r="GH33" s="12">
        <v>0</v>
      </c>
      <c r="GI33" s="12">
        <v>0</v>
      </c>
      <c r="GJ33" s="13"/>
      <c r="GK33" s="12">
        <v>1</v>
      </c>
      <c r="GL33" s="12">
        <v>198456</v>
      </c>
      <c r="GM33" s="12">
        <v>0</v>
      </c>
      <c r="GN33" s="12">
        <v>198456</v>
      </c>
      <c r="GO33" s="13"/>
      <c r="GP33" s="12">
        <v>0</v>
      </c>
      <c r="GQ33" s="12">
        <v>0</v>
      </c>
      <c r="GR33" s="12">
        <v>0</v>
      </c>
      <c r="GS33" s="12">
        <v>0</v>
      </c>
      <c r="GT33" s="13"/>
      <c r="GU33" s="12">
        <v>1</v>
      </c>
      <c r="GV33" s="12">
        <v>217512</v>
      </c>
      <c r="GW33" s="12">
        <v>0</v>
      </c>
      <c r="GX33" s="12">
        <v>217512</v>
      </c>
      <c r="GY33" s="13"/>
      <c r="GZ33" s="12">
        <v>3</v>
      </c>
      <c r="HA33" s="12">
        <v>525747.6</v>
      </c>
      <c r="HB33" s="12">
        <v>0</v>
      </c>
      <c r="HC33" s="12">
        <v>525747.6</v>
      </c>
      <c r="HD33" s="13"/>
      <c r="HE33" s="12">
        <v>0</v>
      </c>
      <c r="HF33" s="12">
        <v>0</v>
      </c>
      <c r="HG33" s="12">
        <v>0</v>
      </c>
      <c r="HH33" s="12">
        <v>0</v>
      </c>
      <c r="HI33" s="13"/>
      <c r="HJ33" s="12">
        <v>0</v>
      </c>
      <c r="HK33" s="12">
        <v>0</v>
      </c>
      <c r="HL33" s="12">
        <v>0</v>
      </c>
      <c r="HM33" s="12">
        <v>0</v>
      </c>
      <c r="HN33" s="13"/>
      <c r="HO33" s="12">
        <v>1</v>
      </c>
      <c r="HP33" s="12">
        <v>481344</v>
      </c>
      <c r="HQ33" s="12">
        <v>0</v>
      </c>
      <c r="HR33" s="12">
        <v>481344</v>
      </c>
      <c r="HS33" s="13"/>
      <c r="HT33" s="12">
        <v>0</v>
      </c>
      <c r="HU33" s="12">
        <v>0</v>
      </c>
      <c r="HV33" s="12">
        <v>0</v>
      </c>
      <c r="HW33" s="12">
        <v>0</v>
      </c>
      <c r="HX33" s="13"/>
      <c r="HY33" s="12">
        <v>1</v>
      </c>
      <c r="HZ33" s="12">
        <v>160440</v>
      </c>
      <c r="IA33" s="12">
        <v>0</v>
      </c>
      <c r="IB33" s="12">
        <v>160440</v>
      </c>
      <c r="IC33" s="13"/>
      <c r="ID33" s="12">
        <v>19</v>
      </c>
      <c r="IE33" s="12">
        <v>9162354.5999999996</v>
      </c>
      <c r="IF33" s="12">
        <v>0</v>
      </c>
      <c r="IG33" s="12">
        <v>9162354.5999999996</v>
      </c>
      <c r="IH33" s="13"/>
      <c r="II33" s="12">
        <v>13</v>
      </c>
      <c r="IJ33" s="12">
        <v>2850120</v>
      </c>
      <c r="IK33" s="12">
        <v>0</v>
      </c>
      <c r="IL33" s="12">
        <v>2850120</v>
      </c>
      <c r="IM33" s="13"/>
      <c r="IN33" s="12">
        <v>14</v>
      </c>
      <c r="IO33" s="12">
        <v>3099768</v>
      </c>
      <c r="IP33" s="12">
        <v>0</v>
      </c>
      <c r="IQ33" s="12">
        <v>3099768</v>
      </c>
      <c r="IR33" s="13"/>
      <c r="IS33" s="12">
        <v>17</v>
      </c>
      <c r="IT33" s="12">
        <v>5100000</v>
      </c>
      <c r="IU33" s="12">
        <v>0</v>
      </c>
      <c r="IV33" s="12">
        <v>5100000</v>
      </c>
      <c r="IW33" s="13"/>
      <c r="IX33" s="12">
        <v>27</v>
      </c>
      <c r="IY33" s="12">
        <v>6931044</v>
      </c>
      <c r="IZ33" s="12">
        <v>0</v>
      </c>
      <c r="JA33" s="12">
        <v>6931044</v>
      </c>
      <c r="JB33" s="13"/>
      <c r="JC33" s="12">
        <v>0</v>
      </c>
      <c r="JD33" s="12">
        <v>0</v>
      </c>
      <c r="JE33" s="12">
        <v>0</v>
      </c>
      <c r="JF33" s="12">
        <v>0</v>
      </c>
      <c r="JG33" s="13"/>
      <c r="JH33" s="12">
        <v>0</v>
      </c>
      <c r="JI33" s="12">
        <v>660662.1</v>
      </c>
      <c r="JJ33" s="12">
        <v>0</v>
      </c>
      <c r="JK33" s="12">
        <v>660662.1</v>
      </c>
      <c r="JL33" s="13"/>
      <c r="JM33" s="107"/>
      <c r="JN33" s="12">
        <v>36120750.300000004</v>
      </c>
      <c r="JO33" s="12">
        <v>0</v>
      </c>
      <c r="JP33" s="12">
        <v>36120750.300000004</v>
      </c>
      <c r="JQ33" s="13"/>
    </row>
    <row r="34" spans="1:279" ht="15.75" hidden="1" customHeight="1">
      <c r="A34" s="10">
        <v>28</v>
      </c>
      <c r="B34" s="11" t="s">
        <v>30</v>
      </c>
      <c r="C34" s="12">
        <v>1</v>
      </c>
      <c r="D34" s="12">
        <v>20000</v>
      </c>
      <c r="E34" s="12">
        <v>0</v>
      </c>
      <c r="F34" s="12">
        <v>20000</v>
      </c>
      <c r="G34" s="13"/>
      <c r="H34" s="12">
        <v>0</v>
      </c>
      <c r="I34" s="12">
        <v>0</v>
      </c>
      <c r="J34" s="12">
        <v>0</v>
      </c>
      <c r="K34" s="12">
        <v>0</v>
      </c>
      <c r="L34" s="13"/>
      <c r="M34" s="12">
        <v>1</v>
      </c>
      <c r="N34" s="12">
        <v>6000</v>
      </c>
      <c r="O34" s="12">
        <v>0</v>
      </c>
      <c r="P34" s="12">
        <v>6000</v>
      </c>
      <c r="Q34" s="13"/>
      <c r="R34" s="12">
        <v>0</v>
      </c>
      <c r="S34" s="12">
        <v>0</v>
      </c>
      <c r="T34" s="12">
        <v>0</v>
      </c>
      <c r="U34" s="12">
        <v>0</v>
      </c>
      <c r="V34" s="13"/>
      <c r="W34" s="12">
        <v>0</v>
      </c>
      <c r="X34" s="12">
        <v>0</v>
      </c>
      <c r="Y34" s="12">
        <v>0</v>
      </c>
      <c r="Z34" s="12">
        <v>0</v>
      </c>
      <c r="AA34" s="13"/>
      <c r="AB34" s="12">
        <v>0</v>
      </c>
      <c r="AC34" s="12">
        <v>0</v>
      </c>
      <c r="AD34" s="12">
        <v>0</v>
      </c>
      <c r="AE34" s="12">
        <v>0</v>
      </c>
      <c r="AF34" s="13"/>
      <c r="AG34" s="12">
        <v>0</v>
      </c>
      <c r="AH34" s="12">
        <v>0</v>
      </c>
      <c r="AI34" s="12">
        <v>0</v>
      </c>
      <c r="AJ34" s="12">
        <v>0</v>
      </c>
      <c r="AK34" s="13"/>
      <c r="AL34" s="12">
        <v>0</v>
      </c>
      <c r="AM34" s="12">
        <v>0</v>
      </c>
      <c r="AN34" s="12">
        <v>0</v>
      </c>
      <c r="AO34" s="12">
        <v>0</v>
      </c>
      <c r="AP34" s="13"/>
      <c r="AQ34" s="12">
        <v>0</v>
      </c>
      <c r="AR34" s="12">
        <v>0</v>
      </c>
      <c r="AS34" s="12">
        <v>0</v>
      </c>
      <c r="AT34" s="12">
        <v>0</v>
      </c>
      <c r="AU34" s="13"/>
      <c r="AV34" s="12">
        <v>0</v>
      </c>
      <c r="AW34" s="12">
        <v>0</v>
      </c>
      <c r="AX34" s="12">
        <v>0</v>
      </c>
      <c r="AY34" s="12">
        <v>0</v>
      </c>
      <c r="AZ34" s="13"/>
      <c r="BA34" s="12">
        <v>0</v>
      </c>
      <c r="BB34" s="12">
        <v>0</v>
      </c>
      <c r="BC34" s="12">
        <v>0</v>
      </c>
      <c r="BD34" s="12">
        <v>0</v>
      </c>
      <c r="BE34" s="13"/>
      <c r="BF34" s="12">
        <v>0</v>
      </c>
      <c r="BG34" s="12">
        <v>0</v>
      </c>
      <c r="BH34" s="12">
        <v>0</v>
      </c>
      <c r="BI34" s="12">
        <v>0</v>
      </c>
      <c r="BJ34" s="13"/>
      <c r="BK34" s="12">
        <v>0</v>
      </c>
      <c r="BL34" s="12">
        <v>0</v>
      </c>
      <c r="BM34" s="12">
        <v>0</v>
      </c>
      <c r="BN34" s="12">
        <v>0</v>
      </c>
      <c r="BO34" s="13"/>
      <c r="BP34" s="12">
        <v>0</v>
      </c>
      <c r="BQ34" s="12">
        <v>0</v>
      </c>
      <c r="BR34" s="12">
        <v>0</v>
      </c>
      <c r="BS34" s="12">
        <v>0</v>
      </c>
      <c r="BT34" s="13"/>
      <c r="BU34" s="12">
        <v>0</v>
      </c>
      <c r="BV34" s="12">
        <v>0</v>
      </c>
      <c r="BW34" s="12">
        <v>0</v>
      </c>
      <c r="BX34" s="12">
        <v>0</v>
      </c>
      <c r="BY34" s="13"/>
      <c r="BZ34" s="12">
        <v>0</v>
      </c>
      <c r="CA34" s="12">
        <v>0</v>
      </c>
      <c r="CB34" s="12">
        <v>0</v>
      </c>
      <c r="CC34" s="12">
        <v>0</v>
      </c>
      <c r="CD34" s="13"/>
      <c r="CE34" s="12">
        <v>0</v>
      </c>
      <c r="CF34" s="12">
        <v>0</v>
      </c>
      <c r="CG34" s="12">
        <v>0</v>
      </c>
      <c r="CH34" s="12">
        <v>0</v>
      </c>
      <c r="CI34" s="13"/>
      <c r="CJ34" s="12">
        <v>0</v>
      </c>
      <c r="CK34" s="12">
        <v>0</v>
      </c>
      <c r="CL34" s="12">
        <v>0</v>
      </c>
      <c r="CM34" s="12">
        <v>0</v>
      </c>
      <c r="CN34" s="13"/>
      <c r="CO34" s="12">
        <v>0</v>
      </c>
      <c r="CP34" s="12">
        <v>0</v>
      </c>
      <c r="CQ34" s="12">
        <v>0</v>
      </c>
      <c r="CR34" s="12">
        <v>0</v>
      </c>
      <c r="CS34" s="13"/>
      <c r="CT34" s="12">
        <v>0</v>
      </c>
      <c r="CU34" s="12">
        <v>0</v>
      </c>
      <c r="CV34" s="12">
        <v>0</v>
      </c>
      <c r="CW34" s="12">
        <v>0</v>
      </c>
      <c r="CX34" s="13"/>
      <c r="CY34" s="12">
        <v>0</v>
      </c>
      <c r="CZ34" s="12">
        <v>0</v>
      </c>
      <c r="DA34" s="12">
        <v>0</v>
      </c>
      <c r="DB34" s="12">
        <v>0</v>
      </c>
      <c r="DC34" s="13"/>
      <c r="DD34" s="12">
        <v>0</v>
      </c>
      <c r="DE34" s="12">
        <v>0</v>
      </c>
      <c r="DF34" s="12">
        <v>0</v>
      </c>
      <c r="DG34" s="12">
        <v>0</v>
      </c>
      <c r="DH34" s="13"/>
      <c r="DI34" s="12">
        <v>0</v>
      </c>
      <c r="DJ34" s="12">
        <v>0</v>
      </c>
      <c r="DK34" s="12">
        <v>0</v>
      </c>
      <c r="DL34" s="12">
        <v>0</v>
      </c>
      <c r="DM34" s="13"/>
      <c r="DN34" s="12">
        <v>0</v>
      </c>
      <c r="DO34" s="12">
        <v>0</v>
      </c>
      <c r="DP34" s="12">
        <v>0</v>
      </c>
      <c r="DQ34" s="12">
        <v>0</v>
      </c>
      <c r="DR34" s="13"/>
      <c r="DS34" s="12">
        <v>0</v>
      </c>
      <c r="DT34" s="12">
        <v>0</v>
      </c>
      <c r="DU34" s="12">
        <v>0</v>
      </c>
      <c r="DV34" s="12">
        <v>0</v>
      </c>
      <c r="DW34" s="13"/>
      <c r="DX34" s="12">
        <v>0</v>
      </c>
      <c r="DY34" s="12">
        <v>0</v>
      </c>
      <c r="DZ34" s="12">
        <v>0</v>
      </c>
      <c r="EA34" s="12">
        <v>0</v>
      </c>
      <c r="EB34" s="13"/>
      <c r="EC34" s="12">
        <v>0</v>
      </c>
      <c r="ED34" s="12">
        <v>0</v>
      </c>
      <c r="EE34" s="12">
        <v>0</v>
      </c>
      <c r="EF34" s="12">
        <v>0</v>
      </c>
      <c r="EG34" s="13"/>
      <c r="EH34" s="12">
        <v>0</v>
      </c>
      <c r="EI34" s="12">
        <v>0</v>
      </c>
      <c r="EJ34" s="12">
        <v>0</v>
      </c>
      <c r="EK34" s="12">
        <v>0</v>
      </c>
      <c r="EL34" s="13"/>
      <c r="EM34" s="12">
        <v>2</v>
      </c>
      <c r="EN34" s="12">
        <v>1391400</v>
      </c>
      <c r="EO34" s="12">
        <v>0</v>
      </c>
      <c r="EP34" s="12">
        <v>1391400</v>
      </c>
      <c r="EQ34" s="13"/>
      <c r="ER34" s="12">
        <v>1</v>
      </c>
      <c r="ES34" s="12">
        <v>396900</v>
      </c>
      <c r="ET34" s="12">
        <v>0</v>
      </c>
      <c r="EU34" s="12">
        <v>396900</v>
      </c>
      <c r="EV34" s="13"/>
      <c r="EW34" s="12">
        <v>1</v>
      </c>
      <c r="EX34" s="12">
        <v>166698</v>
      </c>
      <c r="EY34" s="12">
        <v>0</v>
      </c>
      <c r="EZ34" s="12">
        <v>166698</v>
      </c>
      <c r="FA34" s="13"/>
      <c r="FB34" s="12">
        <v>1</v>
      </c>
      <c r="FC34" s="12">
        <v>470652</v>
      </c>
      <c r="FD34" s="12">
        <v>0</v>
      </c>
      <c r="FE34" s="12">
        <v>470652</v>
      </c>
      <c r="FF34" s="13"/>
      <c r="FG34" s="12">
        <v>1</v>
      </c>
      <c r="FH34" s="12">
        <v>572412</v>
      </c>
      <c r="FI34" s="12">
        <v>0</v>
      </c>
      <c r="FJ34" s="12">
        <v>572412</v>
      </c>
      <c r="FK34" s="13"/>
      <c r="FL34" s="12">
        <v>1</v>
      </c>
      <c r="FM34" s="12">
        <v>193740</v>
      </c>
      <c r="FN34" s="12">
        <v>0</v>
      </c>
      <c r="FO34" s="12">
        <v>193740</v>
      </c>
      <c r="FP34" s="13"/>
      <c r="FQ34" s="12">
        <v>1</v>
      </c>
      <c r="FR34" s="12">
        <v>193740</v>
      </c>
      <c r="FS34" s="12">
        <v>0</v>
      </c>
      <c r="FT34" s="12">
        <v>193740</v>
      </c>
      <c r="FU34" s="13"/>
      <c r="FV34" s="12" t="s">
        <v>1832</v>
      </c>
      <c r="FW34" s="12">
        <v>1055578</v>
      </c>
      <c r="FX34" s="12">
        <v>0</v>
      </c>
      <c r="FY34" s="12">
        <v>1055578</v>
      </c>
      <c r="FZ34" s="13"/>
      <c r="GA34" s="12">
        <v>3</v>
      </c>
      <c r="GB34" s="12">
        <v>1406616</v>
      </c>
      <c r="GC34" s="12">
        <v>0</v>
      </c>
      <c r="GD34" s="12">
        <v>1406616</v>
      </c>
      <c r="GE34" s="13"/>
      <c r="GF34" s="12">
        <v>0</v>
      </c>
      <c r="GG34" s="12">
        <v>0</v>
      </c>
      <c r="GH34" s="12">
        <v>0</v>
      </c>
      <c r="GI34" s="12">
        <v>0</v>
      </c>
      <c r="GJ34" s="13"/>
      <c r="GK34" s="12">
        <v>1</v>
      </c>
      <c r="GL34" s="12">
        <v>310968</v>
      </c>
      <c r="GM34" s="12">
        <v>0</v>
      </c>
      <c r="GN34" s="12">
        <v>310968</v>
      </c>
      <c r="GO34" s="13"/>
      <c r="GP34" s="12">
        <v>0</v>
      </c>
      <c r="GQ34" s="12">
        <v>0</v>
      </c>
      <c r="GR34" s="12">
        <v>0</v>
      </c>
      <c r="GS34" s="12">
        <v>0</v>
      </c>
      <c r="GT34" s="13"/>
      <c r="GU34" s="12">
        <v>0</v>
      </c>
      <c r="GV34" s="12">
        <v>0</v>
      </c>
      <c r="GW34" s="12">
        <v>0</v>
      </c>
      <c r="GX34" s="12">
        <v>0</v>
      </c>
      <c r="GY34" s="13"/>
      <c r="GZ34" s="12">
        <v>4</v>
      </c>
      <c r="HA34" s="12">
        <v>750367.8</v>
      </c>
      <c r="HB34" s="12">
        <v>0</v>
      </c>
      <c r="HC34" s="12">
        <v>750367.8</v>
      </c>
      <c r="HD34" s="13"/>
      <c r="HE34" s="12">
        <v>0</v>
      </c>
      <c r="HF34" s="12">
        <v>0</v>
      </c>
      <c r="HG34" s="12">
        <v>0</v>
      </c>
      <c r="HH34" s="12">
        <v>0</v>
      </c>
      <c r="HI34" s="13"/>
      <c r="HJ34" s="12">
        <v>0</v>
      </c>
      <c r="HK34" s="12">
        <v>0</v>
      </c>
      <c r="HL34" s="12">
        <v>0</v>
      </c>
      <c r="HM34" s="12">
        <v>0</v>
      </c>
      <c r="HN34" s="13"/>
      <c r="HO34" s="12">
        <v>1</v>
      </c>
      <c r="HP34" s="12">
        <v>481344</v>
      </c>
      <c r="HQ34" s="12">
        <v>0</v>
      </c>
      <c r="HR34" s="12">
        <v>481344</v>
      </c>
      <c r="HS34" s="13"/>
      <c r="HT34" s="12">
        <v>0</v>
      </c>
      <c r="HU34" s="12">
        <v>0</v>
      </c>
      <c r="HV34" s="12">
        <v>0</v>
      </c>
      <c r="HW34" s="12">
        <v>0</v>
      </c>
      <c r="HX34" s="13"/>
      <c r="HY34" s="12">
        <v>1</v>
      </c>
      <c r="HZ34" s="12">
        <v>160440</v>
      </c>
      <c r="IA34" s="12">
        <v>0</v>
      </c>
      <c r="IB34" s="12">
        <v>160440</v>
      </c>
      <c r="IC34" s="13"/>
      <c r="ID34" s="12">
        <v>21</v>
      </c>
      <c r="IE34" s="12">
        <v>9884838.5999999996</v>
      </c>
      <c r="IF34" s="12">
        <v>0</v>
      </c>
      <c r="IG34" s="12">
        <v>9884838.5999999996</v>
      </c>
      <c r="IH34" s="13"/>
      <c r="II34" s="12">
        <v>18</v>
      </c>
      <c r="IJ34" s="12">
        <v>3946320</v>
      </c>
      <c r="IK34" s="12">
        <v>0</v>
      </c>
      <c r="IL34" s="12">
        <v>3946320</v>
      </c>
      <c r="IM34" s="13"/>
      <c r="IN34" s="12">
        <v>19</v>
      </c>
      <c r="IO34" s="12">
        <v>4206828</v>
      </c>
      <c r="IP34" s="12">
        <v>0</v>
      </c>
      <c r="IQ34" s="12">
        <v>4206828</v>
      </c>
      <c r="IR34" s="13"/>
      <c r="IS34" s="12">
        <v>21</v>
      </c>
      <c r="IT34" s="12">
        <v>6300000</v>
      </c>
      <c r="IU34" s="12">
        <v>0</v>
      </c>
      <c r="IV34" s="12">
        <v>6300000</v>
      </c>
      <c r="IW34" s="13"/>
      <c r="IX34" s="12">
        <v>25</v>
      </c>
      <c r="IY34" s="12">
        <v>6513900</v>
      </c>
      <c r="IZ34" s="12">
        <v>0</v>
      </c>
      <c r="JA34" s="12">
        <v>6513900</v>
      </c>
      <c r="JB34" s="13"/>
      <c r="JC34" s="12">
        <v>0</v>
      </c>
      <c r="JD34" s="12">
        <v>0</v>
      </c>
      <c r="JE34" s="12">
        <v>0</v>
      </c>
      <c r="JF34" s="12">
        <v>0</v>
      </c>
      <c r="JG34" s="13"/>
      <c r="JH34" s="12">
        <v>0</v>
      </c>
      <c r="JI34" s="12">
        <v>896612.85</v>
      </c>
      <c r="JJ34" s="12">
        <v>0</v>
      </c>
      <c r="JK34" s="12">
        <v>896612.85</v>
      </c>
      <c r="JL34" s="13"/>
      <c r="JM34" s="107"/>
      <c r="JN34" s="12">
        <v>39325355.25</v>
      </c>
      <c r="JO34" s="12">
        <v>0</v>
      </c>
      <c r="JP34" s="12">
        <v>39325355.25</v>
      </c>
      <c r="JQ34" s="13"/>
    </row>
    <row r="35" spans="1:279" ht="15.75" hidden="1" customHeight="1">
      <c r="A35" s="10">
        <v>29</v>
      </c>
      <c r="B35" s="11" t="s">
        <v>31</v>
      </c>
      <c r="C35" s="12">
        <v>1</v>
      </c>
      <c r="D35" s="12">
        <v>20000</v>
      </c>
      <c r="E35" s="12">
        <v>0</v>
      </c>
      <c r="F35" s="12">
        <v>20000</v>
      </c>
      <c r="G35" s="13"/>
      <c r="H35" s="12">
        <v>0</v>
      </c>
      <c r="I35" s="12">
        <v>0</v>
      </c>
      <c r="J35" s="12">
        <v>0</v>
      </c>
      <c r="K35" s="12">
        <v>0</v>
      </c>
      <c r="L35" s="13"/>
      <c r="M35" s="12">
        <v>1</v>
      </c>
      <c r="N35" s="12">
        <v>6000</v>
      </c>
      <c r="O35" s="12">
        <v>0</v>
      </c>
      <c r="P35" s="12">
        <v>6000</v>
      </c>
      <c r="Q35" s="13"/>
      <c r="R35" s="12">
        <v>0</v>
      </c>
      <c r="S35" s="12">
        <v>0</v>
      </c>
      <c r="T35" s="12">
        <v>0</v>
      </c>
      <c r="U35" s="12">
        <v>0</v>
      </c>
      <c r="V35" s="13"/>
      <c r="W35" s="12">
        <v>0</v>
      </c>
      <c r="X35" s="12">
        <v>0</v>
      </c>
      <c r="Y35" s="12">
        <v>0</v>
      </c>
      <c r="Z35" s="12">
        <v>0</v>
      </c>
      <c r="AA35" s="13"/>
      <c r="AB35" s="12">
        <v>0</v>
      </c>
      <c r="AC35" s="12">
        <v>0</v>
      </c>
      <c r="AD35" s="12">
        <v>0</v>
      </c>
      <c r="AE35" s="12">
        <v>0</v>
      </c>
      <c r="AF35" s="13"/>
      <c r="AG35" s="12">
        <v>0</v>
      </c>
      <c r="AH35" s="12">
        <v>0</v>
      </c>
      <c r="AI35" s="12">
        <v>0</v>
      </c>
      <c r="AJ35" s="12">
        <v>0</v>
      </c>
      <c r="AK35" s="13"/>
      <c r="AL35" s="12">
        <v>0</v>
      </c>
      <c r="AM35" s="12">
        <v>0</v>
      </c>
      <c r="AN35" s="12">
        <v>0</v>
      </c>
      <c r="AO35" s="12">
        <v>0</v>
      </c>
      <c r="AP35" s="13"/>
      <c r="AQ35" s="12">
        <v>0</v>
      </c>
      <c r="AR35" s="12">
        <v>0</v>
      </c>
      <c r="AS35" s="12">
        <v>0</v>
      </c>
      <c r="AT35" s="12">
        <v>0</v>
      </c>
      <c r="AU35" s="13"/>
      <c r="AV35" s="12">
        <v>0</v>
      </c>
      <c r="AW35" s="12">
        <v>0</v>
      </c>
      <c r="AX35" s="12">
        <v>0</v>
      </c>
      <c r="AY35" s="12">
        <v>0</v>
      </c>
      <c r="AZ35" s="13"/>
      <c r="BA35" s="12">
        <v>0</v>
      </c>
      <c r="BB35" s="12">
        <v>0</v>
      </c>
      <c r="BC35" s="12">
        <v>0</v>
      </c>
      <c r="BD35" s="12">
        <v>0</v>
      </c>
      <c r="BE35" s="13"/>
      <c r="BF35" s="12">
        <v>0</v>
      </c>
      <c r="BG35" s="12">
        <v>0</v>
      </c>
      <c r="BH35" s="12">
        <v>0</v>
      </c>
      <c r="BI35" s="12">
        <v>0</v>
      </c>
      <c r="BJ35" s="13"/>
      <c r="BK35" s="12">
        <v>0</v>
      </c>
      <c r="BL35" s="12">
        <v>0</v>
      </c>
      <c r="BM35" s="12">
        <v>0</v>
      </c>
      <c r="BN35" s="12">
        <v>0</v>
      </c>
      <c r="BO35" s="13"/>
      <c r="BP35" s="12">
        <v>0</v>
      </c>
      <c r="BQ35" s="12">
        <v>0</v>
      </c>
      <c r="BR35" s="12">
        <v>0</v>
      </c>
      <c r="BS35" s="12">
        <v>0</v>
      </c>
      <c r="BT35" s="13"/>
      <c r="BU35" s="12">
        <v>0</v>
      </c>
      <c r="BV35" s="12">
        <v>0</v>
      </c>
      <c r="BW35" s="12">
        <v>0</v>
      </c>
      <c r="BX35" s="12">
        <v>0</v>
      </c>
      <c r="BY35" s="13"/>
      <c r="BZ35" s="12">
        <v>0</v>
      </c>
      <c r="CA35" s="12">
        <v>0</v>
      </c>
      <c r="CB35" s="12">
        <v>0</v>
      </c>
      <c r="CC35" s="12">
        <v>0</v>
      </c>
      <c r="CD35" s="13"/>
      <c r="CE35" s="12">
        <v>0</v>
      </c>
      <c r="CF35" s="12">
        <v>0</v>
      </c>
      <c r="CG35" s="12">
        <v>0</v>
      </c>
      <c r="CH35" s="12">
        <v>0</v>
      </c>
      <c r="CI35" s="13"/>
      <c r="CJ35" s="12">
        <v>0</v>
      </c>
      <c r="CK35" s="12">
        <v>0</v>
      </c>
      <c r="CL35" s="12">
        <v>0</v>
      </c>
      <c r="CM35" s="12">
        <v>0</v>
      </c>
      <c r="CN35" s="13"/>
      <c r="CO35" s="12">
        <v>0</v>
      </c>
      <c r="CP35" s="12">
        <v>0</v>
      </c>
      <c r="CQ35" s="12">
        <v>0</v>
      </c>
      <c r="CR35" s="12">
        <v>0</v>
      </c>
      <c r="CS35" s="13"/>
      <c r="CT35" s="12">
        <v>0</v>
      </c>
      <c r="CU35" s="12">
        <v>0</v>
      </c>
      <c r="CV35" s="12">
        <v>0</v>
      </c>
      <c r="CW35" s="12">
        <v>0</v>
      </c>
      <c r="CX35" s="13"/>
      <c r="CY35" s="12">
        <v>0</v>
      </c>
      <c r="CZ35" s="12">
        <v>0</v>
      </c>
      <c r="DA35" s="12">
        <v>0</v>
      </c>
      <c r="DB35" s="12">
        <v>0</v>
      </c>
      <c r="DC35" s="13"/>
      <c r="DD35" s="12">
        <v>0</v>
      </c>
      <c r="DE35" s="12">
        <v>0</v>
      </c>
      <c r="DF35" s="12">
        <v>0</v>
      </c>
      <c r="DG35" s="12">
        <v>0</v>
      </c>
      <c r="DH35" s="13"/>
      <c r="DI35" s="12">
        <v>0</v>
      </c>
      <c r="DJ35" s="12">
        <v>0</v>
      </c>
      <c r="DK35" s="12">
        <v>0</v>
      </c>
      <c r="DL35" s="12">
        <v>0</v>
      </c>
      <c r="DM35" s="13"/>
      <c r="DN35" s="12">
        <v>0</v>
      </c>
      <c r="DO35" s="12">
        <v>0</v>
      </c>
      <c r="DP35" s="12">
        <v>0</v>
      </c>
      <c r="DQ35" s="12">
        <v>0</v>
      </c>
      <c r="DR35" s="13"/>
      <c r="DS35" s="12">
        <v>0</v>
      </c>
      <c r="DT35" s="12">
        <v>0</v>
      </c>
      <c r="DU35" s="12">
        <v>0</v>
      </c>
      <c r="DV35" s="12">
        <v>0</v>
      </c>
      <c r="DW35" s="13"/>
      <c r="DX35" s="12">
        <v>0</v>
      </c>
      <c r="DY35" s="12">
        <v>0</v>
      </c>
      <c r="DZ35" s="12">
        <v>0</v>
      </c>
      <c r="EA35" s="12">
        <v>0</v>
      </c>
      <c r="EB35" s="13"/>
      <c r="EC35" s="12">
        <v>0</v>
      </c>
      <c r="ED35" s="12">
        <v>0</v>
      </c>
      <c r="EE35" s="12">
        <v>0</v>
      </c>
      <c r="EF35" s="12">
        <v>0</v>
      </c>
      <c r="EG35" s="13"/>
      <c r="EH35" s="12">
        <v>0</v>
      </c>
      <c r="EI35" s="12">
        <v>0</v>
      </c>
      <c r="EJ35" s="12">
        <v>0</v>
      </c>
      <c r="EK35" s="12">
        <v>0</v>
      </c>
      <c r="EL35" s="13"/>
      <c r="EM35" s="12">
        <v>2</v>
      </c>
      <c r="EN35" s="12">
        <v>1391400</v>
      </c>
      <c r="EO35" s="12">
        <v>0</v>
      </c>
      <c r="EP35" s="12">
        <v>1391400</v>
      </c>
      <c r="EQ35" s="13"/>
      <c r="ER35" s="12">
        <v>2</v>
      </c>
      <c r="ES35" s="12">
        <v>888072</v>
      </c>
      <c r="ET35" s="12">
        <v>0</v>
      </c>
      <c r="EU35" s="12">
        <v>888072</v>
      </c>
      <c r="EV35" s="13"/>
      <c r="EW35" s="12">
        <v>2</v>
      </c>
      <c r="EX35" s="12">
        <v>535092</v>
      </c>
      <c r="EY35" s="12">
        <v>0</v>
      </c>
      <c r="EZ35" s="12">
        <v>535092</v>
      </c>
      <c r="FA35" s="13"/>
      <c r="FB35" s="12">
        <v>1</v>
      </c>
      <c r="FC35" s="12">
        <v>470652</v>
      </c>
      <c r="FD35" s="12">
        <v>0</v>
      </c>
      <c r="FE35" s="12">
        <v>470652</v>
      </c>
      <c r="FF35" s="13"/>
      <c r="FG35" s="12">
        <v>1</v>
      </c>
      <c r="FH35" s="12">
        <v>572412</v>
      </c>
      <c r="FI35" s="12">
        <v>0</v>
      </c>
      <c r="FJ35" s="12">
        <v>572412</v>
      </c>
      <c r="FK35" s="13"/>
      <c r="FL35" s="12">
        <v>1</v>
      </c>
      <c r="FM35" s="12">
        <v>193740</v>
      </c>
      <c r="FN35" s="12">
        <v>0</v>
      </c>
      <c r="FO35" s="12">
        <v>193740</v>
      </c>
      <c r="FP35" s="13"/>
      <c r="FQ35" s="12">
        <v>1</v>
      </c>
      <c r="FR35" s="12">
        <v>193740</v>
      </c>
      <c r="FS35" s="12">
        <v>0</v>
      </c>
      <c r="FT35" s="12">
        <v>193740</v>
      </c>
      <c r="FU35" s="13"/>
      <c r="FV35" s="12" t="s">
        <v>1832</v>
      </c>
      <c r="FW35" s="12">
        <v>1055578</v>
      </c>
      <c r="FX35" s="12">
        <v>0</v>
      </c>
      <c r="FY35" s="12">
        <v>1055578</v>
      </c>
      <c r="FZ35" s="13"/>
      <c r="GA35" s="12">
        <v>3</v>
      </c>
      <c r="GB35" s="12">
        <v>1406616</v>
      </c>
      <c r="GC35" s="12">
        <v>0</v>
      </c>
      <c r="GD35" s="12">
        <v>1406616</v>
      </c>
      <c r="GE35" s="13"/>
      <c r="GF35" s="12">
        <v>0</v>
      </c>
      <c r="GG35" s="12">
        <v>0</v>
      </c>
      <c r="GH35" s="12">
        <v>0</v>
      </c>
      <c r="GI35" s="12">
        <v>0</v>
      </c>
      <c r="GJ35" s="13"/>
      <c r="GK35" s="12">
        <v>1</v>
      </c>
      <c r="GL35" s="12">
        <v>310968</v>
      </c>
      <c r="GM35" s="12">
        <v>0</v>
      </c>
      <c r="GN35" s="12">
        <v>310968</v>
      </c>
      <c r="GO35" s="13"/>
      <c r="GP35" s="12">
        <v>0</v>
      </c>
      <c r="GQ35" s="12">
        <v>0</v>
      </c>
      <c r="GR35" s="12">
        <v>0</v>
      </c>
      <c r="GS35" s="12">
        <v>0</v>
      </c>
      <c r="GT35" s="13"/>
      <c r="GU35" s="12">
        <v>1</v>
      </c>
      <c r="GV35" s="12">
        <v>217512</v>
      </c>
      <c r="GW35" s="12">
        <v>0</v>
      </c>
      <c r="GX35" s="12">
        <v>217512</v>
      </c>
      <c r="GY35" s="13"/>
      <c r="GZ35" s="12">
        <v>3</v>
      </c>
      <c r="HA35" s="12">
        <v>525747.6</v>
      </c>
      <c r="HB35" s="12">
        <v>0</v>
      </c>
      <c r="HC35" s="12">
        <v>525747.6</v>
      </c>
      <c r="HD35" s="13"/>
      <c r="HE35" s="12">
        <v>0</v>
      </c>
      <c r="HF35" s="12">
        <v>0</v>
      </c>
      <c r="HG35" s="12">
        <v>0</v>
      </c>
      <c r="HH35" s="12">
        <v>0</v>
      </c>
      <c r="HI35" s="13"/>
      <c r="HJ35" s="12">
        <v>0</v>
      </c>
      <c r="HK35" s="12">
        <v>0</v>
      </c>
      <c r="HL35" s="12">
        <v>0</v>
      </c>
      <c r="HM35" s="12">
        <v>0</v>
      </c>
      <c r="HN35" s="13"/>
      <c r="HO35" s="12">
        <v>0</v>
      </c>
      <c r="HP35" s="12">
        <v>0</v>
      </c>
      <c r="HQ35" s="12">
        <v>0</v>
      </c>
      <c r="HR35" s="12">
        <v>0</v>
      </c>
      <c r="HS35" s="13"/>
      <c r="HT35" s="12">
        <v>0</v>
      </c>
      <c r="HU35" s="12">
        <v>0</v>
      </c>
      <c r="HV35" s="12">
        <v>0</v>
      </c>
      <c r="HW35" s="12">
        <v>0</v>
      </c>
      <c r="HX35" s="13"/>
      <c r="HY35" s="12">
        <v>1</v>
      </c>
      <c r="HZ35" s="12">
        <v>160440</v>
      </c>
      <c r="IA35" s="12">
        <v>0</v>
      </c>
      <c r="IB35" s="12">
        <v>160440</v>
      </c>
      <c r="IC35" s="13"/>
      <c r="ID35" s="12">
        <v>11</v>
      </c>
      <c r="IE35" s="12">
        <v>5174505</v>
      </c>
      <c r="IF35" s="12">
        <v>0</v>
      </c>
      <c r="IG35" s="12">
        <v>5174505</v>
      </c>
      <c r="IH35" s="13"/>
      <c r="II35" s="12">
        <v>10</v>
      </c>
      <c r="IJ35" s="12">
        <v>2192400</v>
      </c>
      <c r="IK35" s="12">
        <v>0</v>
      </c>
      <c r="IL35" s="12">
        <v>2192400</v>
      </c>
      <c r="IM35" s="13"/>
      <c r="IN35" s="12">
        <v>10</v>
      </c>
      <c r="IO35" s="12">
        <v>2214120</v>
      </c>
      <c r="IP35" s="12">
        <v>0</v>
      </c>
      <c r="IQ35" s="12">
        <v>2214120</v>
      </c>
      <c r="IR35" s="13"/>
      <c r="IS35" s="12">
        <v>11</v>
      </c>
      <c r="IT35" s="12">
        <v>3300000</v>
      </c>
      <c r="IU35" s="12">
        <v>0</v>
      </c>
      <c r="IV35" s="12">
        <v>3300000</v>
      </c>
      <c r="IW35" s="13"/>
      <c r="IX35" s="12">
        <v>20</v>
      </c>
      <c r="IY35" s="12">
        <v>5107152</v>
      </c>
      <c r="IZ35" s="12">
        <v>0</v>
      </c>
      <c r="JA35" s="12">
        <v>5107152</v>
      </c>
      <c r="JB35" s="13"/>
      <c r="JC35" s="12">
        <v>0</v>
      </c>
      <c r="JD35" s="12">
        <v>0</v>
      </c>
      <c r="JE35" s="12">
        <v>0</v>
      </c>
      <c r="JF35" s="12">
        <v>0</v>
      </c>
      <c r="JG35" s="13"/>
      <c r="JH35" s="12">
        <v>0</v>
      </c>
      <c r="JI35" s="12">
        <v>471901.5</v>
      </c>
      <c r="JJ35" s="12">
        <v>0</v>
      </c>
      <c r="JK35" s="12">
        <v>471901.5</v>
      </c>
      <c r="JL35" s="13"/>
      <c r="JM35" s="107"/>
      <c r="JN35" s="12">
        <v>26408048.100000001</v>
      </c>
      <c r="JO35" s="12">
        <v>0</v>
      </c>
      <c r="JP35" s="12">
        <v>26408048.100000001</v>
      </c>
      <c r="JQ35" s="13"/>
    </row>
    <row r="36" spans="1:279" ht="15.75" hidden="1" customHeight="1">
      <c r="A36" s="10">
        <v>30</v>
      </c>
      <c r="B36" s="11" t="s">
        <v>32</v>
      </c>
      <c r="C36" s="12">
        <v>1</v>
      </c>
      <c r="D36" s="12">
        <v>20000</v>
      </c>
      <c r="E36" s="12">
        <v>0</v>
      </c>
      <c r="F36" s="12">
        <v>20000</v>
      </c>
      <c r="G36" s="13"/>
      <c r="H36" s="12">
        <v>0</v>
      </c>
      <c r="I36" s="12">
        <v>0</v>
      </c>
      <c r="J36" s="12">
        <v>0</v>
      </c>
      <c r="K36" s="12">
        <v>0</v>
      </c>
      <c r="L36" s="13"/>
      <c r="M36" s="12">
        <v>1</v>
      </c>
      <c r="N36" s="12">
        <v>6000</v>
      </c>
      <c r="O36" s="12">
        <v>0</v>
      </c>
      <c r="P36" s="12">
        <v>6000</v>
      </c>
      <c r="Q36" s="13"/>
      <c r="R36" s="12">
        <v>0</v>
      </c>
      <c r="S36" s="12">
        <v>0</v>
      </c>
      <c r="T36" s="12">
        <v>0</v>
      </c>
      <c r="U36" s="12">
        <v>0</v>
      </c>
      <c r="V36" s="13"/>
      <c r="W36" s="12">
        <v>0</v>
      </c>
      <c r="X36" s="12">
        <v>0</v>
      </c>
      <c r="Y36" s="12">
        <v>0</v>
      </c>
      <c r="Z36" s="12">
        <v>0</v>
      </c>
      <c r="AA36" s="13"/>
      <c r="AB36" s="12">
        <v>0</v>
      </c>
      <c r="AC36" s="12">
        <v>0</v>
      </c>
      <c r="AD36" s="12">
        <v>0</v>
      </c>
      <c r="AE36" s="12">
        <v>0</v>
      </c>
      <c r="AF36" s="13"/>
      <c r="AG36" s="12">
        <v>0</v>
      </c>
      <c r="AH36" s="12">
        <v>0</v>
      </c>
      <c r="AI36" s="12">
        <v>0</v>
      </c>
      <c r="AJ36" s="12">
        <v>0</v>
      </c>
      <c r="AK36" s="13"/>
      <c r="AL36" s="12">
        <v>0</v>
      </c>
      <c r="AM36" s="12">
        <v>0</v>
      </c>
      <c r="AN36" s="12">
        <v>0</v>
      </c>
      <c r="AO36" s="12">
        <v>0</v>
      </c>
      <c r="AP36" s="13"/>
      <c r="AQ36" s="12">
        <v>0</v>
      </c>
      <c r="AR36" s="12">
        <v>0</v>
      </c>
      <c r="AS36" s="12">
        <v>0</v>
      </c>
      <c r="AT36" s="12">
        <v>0</v>
      </c>
      <c r="AU36" s="13"/>
      <c r="AV36" s="12">
        <v>0</v>
      </c>
      <c r="AW36" s="12">
        <v>0</v>
      </c>
      <c r="AX36" s="12">
        <v>0</v>
      </c>
      <c r="AY36" s="12">
        <v>0</v>
      </c>
      <c r="AZ36" s="13"/>
      <c r="BA36" s="12">
        <v>0</v>
      </c>
      <c r="BB36" s="12">
        <v>0</v>
      </c>
      <c r="BC36" s="12">
        <v>0</v>
      </c>
      <c r="BD36" s="12">
        <v>0</v>
      </c>
      <c r="BE36" s="13"/>
      <c r="BF36" s="12">
        <v>0</v>
      </c>
      <c r="BG36" s="12">
        <v>0</v>
      </c>
      <c r="BH36" s="12">
        <v>0</v>
      </c>
      <c r="BI36" s="12">
        <v>0</v>
      </c>
      <c r="BJ36" s="13"/>
      <c r="BK36" s="12">
        <v>0</v>
      </c>
      <c r="BL36" s="12">
        <v>0</v>
      </c>
      <c r="BM36" s="12">
        <v>0</v>
      </c>
      <c r="BN36" s="12">
        <v>0</v>
      </c>
      <c r="BO36" s="13"/>
      <c r="BP36" s="12">
        <v>0</v>
      </c>
      <c r="BQ36" s="12">
        <v>0</v>
      </c>
      <c r="BR36" s="12">
        <v>0</v>
      </c>
      <c r="BS36" s="12">
        <v>0</v>
      </c>
      <c r="BT36" s="13"/>
      <c r="BU36" s="12">
        <v>0</v>
      </c>
      <c r="BV36" s="12">
        <v>0</v>
      </c>
      <c r="BW36" s="12">
        <v>0</v>
      </c>
      <c r="BX36" s="12">
        <v>0</v>
      </c>
      <c r="BY36" s="13"/>
      <c r="BZ36" s="12">
        <v>0</v>
      </c>
      <c r="CA36" s="12">
        <v>0</v>
      </c>
      <c r="CB36" s="12">
        <v>0</v>
      </c>
      <c r="CC36" s="12">
        <v>0</v>
      </c>
      <c r="CD36" s="13"/>
      <c r="CE36" s="12">
        <v>0</v>
      </c>
      <c r="CF36" s="12">
        <v>0</v>
      </c>
      <c r="CG36" s="12">
        <v>0</v>
      </c>
      <c r="CH36" s="12">
        <v>0</v>
      </c>
      <c r="CI36" s="13"/>
      <c r="CJ36" s="12">
        <v>0</v>
      </c>
      <c r="CK36" s="12">
        <v>0</v>
      </c>
      <c r="CL36" s="12">
        <v>0</v>
      </c>
      <c r="CM36" s="12">
        <v>0</v>
      </c>
      <c r="CN36" s="13"/>
      <c r="CO36" s="12">
        <v>0</v>
      </c>
      <c r="CP36" s="12">
        <v>0</v>
      </c>
      <c r="CQ36" s="12">
        <v>0</v>
      </c>
      <c r="CR36" s="12">
        <v>0</v>
      </c>
      <c r="CS36" s="13"/>
      <c r="CT36" s="12">
        <v>0</v>
      </c>
      <c r="CU36" s="12">
        <v>0</v>
      </c>
      <c r="CV36" s="12">
        <v>0</v>
      </c>
      <c r="CW36" s="12">
        <v>0</v>
      </c>
      <c r="CX36" s="13"/>
      <c r="CY36" s="12">
        <v>0</v>
      </c>
      <c r="CZ36" s="12">
        <v>0</v>
      </c>
      <c r="DA36" s="12">
        <v>0</v>
      </c>
      <c r="DB36" s="12">
        <v>0</v>
      </c>
      <c r="DC36" s="13"/>
      <c r="DD36" s="12">
        <v>0</v>
      </c>
      <c r="DE36" s="12">
        <v>0</v>
      </c>
      <c r="DF36" s="12">
        <v>0</v>
      </c>
      <c r="DG36" s="12">
        <v>0</v>
      </c>
      <c r="DH36" s="13"/>
      <c r="DI36" s="12">
        <v>0</v>
      </c>
      <c r="DJ36" s="12">
        <v>0</v>
      </c>
      <c r="DK36" s="12">
        <v>0</v>
      </c>
      <c r="DL36" s="12">
        <v>0</v>
      </c>
      <c r="DM36" s="13"/>
      <c r="DN36" s="12">
        <v>0</v>
      </c>
      <c r="DO36" s="12">
        <v>0</v>
      </c>
      <c r="DP36" s="12">
        <v>0</v>
      </c>
      <c r="DQ36" s="12">
        <v>0</v>
      </c>
      <c r="DR36" s="13"/>
      <c r="DS36" s="12">
        <v>0</v>
      </c>
      <c r="DT36" s="12">
        <v>0</v>
      </c>
      <c r="DU36" s="12">
        <v>0</v>
      </c>
      <c r="DV36" s="12">
        <v>0</v>
      </c>
      <c r="DW36" s="13"/>
      <c r="DX36" s="12">
        <v>0</v>
      </c>
      <c r="DY36" s="12">
        <v>0</v>
      </c>
      <c r="DZ36" s="12">
        <v>0</v>
      </c>
      <c r="EA36" s="12">
        <v>0</v>
      </c>
      <c r="EB36" s="13"/>
      <c r="EC36" s="12">
        <v>0</v>
      </c>
      <c r="ED36" s="12">
        <v>0</v>
      </c>
      <c r="EE36" s="12">
        <v>0</v>
      </c>
      <c r="EF36" s="12">
        <v>0</v>
      </c>
      <c r="EG36" s="13"/>
      <c r="EH36" s="12">
        <v>0</v>
      </c>
      <c r="EI36" s="12">
        <v>0</v>
      </c>
      <c r="EJ36" s="12">
        <v>0</v>
      </c>
      <c r="EK36" s="12">
        <v>0</v>
      </c>
      <c r="EL36" s="13"/>
      <c r="EM36" s="12">
        <v>2</v>
      </c>
      <c r="EN36" s="12">
        <v>1391400</v>
      </c>
      <c r="EO36" s="12">
        <v>0</v>
      </c>
      <c r="EP36" s="12">
        <v>1391400</v>
      </c>
      <c r="EQ36" s="13"/>
      <c r="ER36" s="12">
        <v>2</v>
      </c>
      <c r="ES36" s="12">
        <v>888072</v>
      </c>
      <c r="ET36" s="12">
        <v>0</v>
      </c>
      <c r="EU36" s="12">
        <v>888072</v>
      </c>
      <c r="EV36" s="13"/>
      <c r="EW36" s="12">
        <v>2</v>
      </c>
      <c r="EX36" s="12">
        <v>535092</v>
      </c>
      <c r="EY36" s="12">
        <v>0</v>
      </c>
      <c r="EZ36" s="12">
        <v>535092</v>
      </c>
      <c r="FA36" s="13"/>
      <c r="FB36" s="12">
        <v>1</v>
      </c>
      <c r="FC36" s="12">
        <v>470652</v>
      </c>
      <c r="FD36" s="12">
        <v>0</v>
      </c>
      <c r="FE36" s="12">
        <v>470652</v>
      </c>
      <c r="FF36" s="13"/>
      <c r="FG36" s="12">
        <v>1</v>
      </c>
      <c r="FH36" s="12">
        <v>572412</v>
      </c>
      <c r="FI36" s="12">
        <v>0</v>
      </c>
      <c r="FJ36" s="12">
        <v>572412</v>
      </c>
      <c r="FK36" s="13"/>
      <c r="FL36" s="12">
        <v>1</v>
      </c>
      <c r="FM36" s="12">
        <v>193740</v>
      </c>
      <c r="FN36" s="12">
        <v>0</v>
      </c>
      <c r="FO36" s="12">
        <v>193740</v>
      </c>
      <c r="FP36" s="13"/>
      <c r="FQ36" s="12">
        <v>1</v>
      </c>
      <c r="FR36" s="12">
        <v>193740</v>
      </c>
      <c r="FS36" s="12">
        <v>0</v>
      </c>
      <c r="FT36" s="12">
        <v>193740</v>
      </c>
      <c r="FU36" s="13"/>
      <c r="FV36" s="12" t="s">
        <v>1832</v>
      </c>
      <c r="FW36" s="12">
        <v>1055578</v>
      </c>
      <c r="FX36" s="12">
        <v>0</v>
      </c>
      <c r="FY36" s="12">
        <v>1055578</v>
      </c>
      <c r="FZ36" s="13"/>
      <c r="GA36" s="12">
        <v>3</v>
      </c>
      <c r="GB36" s="12">
        <v>1406616</v>
      </c>
      <c r="GC36" s="12">
        <v>0</v>
      </c>
      <c r="GD36" s="12">
        <v>1406616</v>
      </c>
      <c r="GE36" s="13"/>
      <c r="GF36" s="12">
        <v>0</v>
      </c>
      <c r="GG36" s="12">
        <v>0</v>
      </c>
      <c r="GH36" s="12">
        <v>0</v>
      </c>
      <c r="GI36" s="12">
        <v>0</v>
      </c>
      <c r="GJ36" s="13"/>
      <c r="GK36" s="12">
        <v>1</v>
      </c>
      <c r="GL36" s="12">
        <v>198456</v>
      </c>
      <c r="GM36" s="12">
        <v>0</v>
      </c>
      <c r="GN36" s="12">
        <v>198456</v>
      </c>
      <c r="GO36" s="13"/>
      <c r="GP36" s="12">
        <v>0</v>
      </c>
      <c r="GQ36" s="12">
        <v>0</v>
      </c>
      <c r="GR36" s="12">
        <v>0</v>
      </c>
      <c r="GS36" s="12">
        <v>0</v>
      </c>
      <c r="GT36" s="13"/>
      <c r="GU36" s="12">
        <v>1</v>
      </c>
      <c r="GV36" s="12">
        <v>217512</v>
      </c>
      <c r="GW36" s="12">
        <v>0</v>
      </c>
      <c r="GX36" s="12">
        <v>217512</v>
      </c>
      <c r="GY36" s="13"/>
      <c r="GZ36" s="12">
        <v>3</v>
      </c>
      <c r="HA36" s="12">
        <v>525747.6</v>
      </c>
      <c r="HB36" s="12">
        <v>0</v>
      </c>
      <c r="HC36" s="12">
        <v>525747.6</v>
      </c>
      <c r="HD36" s="13"/>
      <c r="HE36" s="12">
        <v>0</v>
      </c>
      <c r="HF36" s="12">
        <v>0</v>
      </c>
      <c r="HG36" s="12">
        <v>0</v>
      </c>
      <c r="HH36" s="12">
        <v>0</v>
      </c>
      <c r="HI36" s="13"/>
      <c r="HJ36" s="12">
        <v>0</v>
      </c>
      <c r="HK36" s="12">
        <v>0</v>
      </c>
      <c r="HL36" s="12">
        <v>0</v>
      </c>
      <c r="HM36" s="12">
        <v>0</v>
      </c>
      <c r="HN36" s="13"/>
      <c r="HO36" s="12"/>
      <c r="HP36" s="12">
        <v>0</v>
      </c>
      <c r="HQ36" s="12">
        <v>0</v>
      </c>
      <c r="HR36" s="12">
        <v>0</v>
      </c>
      <c r="HS36" s="13"/>
      <c r="HT36" s="12">
        <v>0</v>
      </c>
      <c r="HU36" s="12">
        <v>0</v>
      </c>
      <c r="HV36" s="12">
        <v>0</v>
      </c>
      <c r="HW36" s="12">
        <v>0</v>
      </c>
      <c r="HX36" s="13"/>
      <c r="HY36" s="12">
        <v>1</v>
      </c>
      <c r="HZ36" s="12">
        <v>160440</v>
      </c>
      <c r="IA36" s="12">
        <v>0</v>
      </c>
      <c r="IB36" s="12">
        <v>160440</v>
      </c>
      <c r="IC36" s="13"/>
      <c r="ID36" s="12">
        <v>23</v>
      </c>
      <c r="IE36" s="12">
        <v>10881801</v>
      </c>
      <c r="IF36" s="12">
        <v>0</v>
      </c>
      <c r="IG36" s="12">
        <v>10881801</v>
      </c>
      <c r="IH36" s="13"/>
      <c r="II36" s="12">
        <v>16</v>
      </c>
      <c r="IJ36" s="12">
        <v>3507840</v>
      </c>
      <c r="IK36" s="12">
        <v>0</v>
      </c>
      <c r="IL36" s="12">
        <v>3507840</v>
      </c>
      <c r="IM36" s="13"/>
      <c r="IN36" s="12">
        <v>20</v>
      </c>
      <c r="IO36" s="12">
        <v>4428240</v>
      </c>
      <c r="IP36" s="12">
        <v>0</v>
      </c>
      <c r="IQ36" s="12">
        <v>4428240</v>
      </c>
      <c r="IR36" s="13"/>
      <c r="IS36" s="12">
        <v>23</v>
      </c>
      <c r="IT36" s="12">
        <v>6900000</v>
      </c>
      <c r="IU36" s="12">
        <v>0</v>
      </c>
      <c r="IV36" s="12">
        <v>6900000</v>
      </c>
      <c r="IW36" s="13"/>
      <c r="IX36" s="12">
        <v>35</v>
      </c>
      <c r="IY36" s="12">
        <v>9032820</v>
      </c>
      <c r="IZ36" s="12">
        <v>0</v>
      </c>
      <c r="JA36" s="12">
        <v>9032820</v>
      </c>
      <c r="JB36" s="13"/>
      <c r="JC36" s="12">
        <v>0</v>
      </c>
      <c r="JD36" s="12">
        <v>0</v>
      </c>
      <c r="JE36" s="12">
        <v>0</v>
      </c>
      <c r="JF36" s="12">
        <v>0</v>
      </c>
      <c r="JG36" s="13"/>
      <c r="JH36" s="12">
        <v>0</v>
      </c>
      <c r="JI36" s="12">
        <v>943803</v>
      </c>
      <c r="JJ36" s="12">
        <v>0</v>
      </c>
      <c r="JK36" s="12">
        <v>943803</v>
      </c>
      <c r="JL36" s="13"/>
      <c r="JM36" s="107"/>
      <c r="JN36" s="12">
        <v>43529961.600000001</v>
      </c>
      <c r="JO36" s="12">
        <v>0</v>
      </c>
      <c r="JP36" s="12">
        <v>43529961.600000001</v>
      </c>
      <c r="JQ36" s="13"/>
    </row>
    <row r="37" spans="1:279" s="154" customFormat="1" ht="15.75" customHeight="1">
      <c r="A37" s="148">
        <v>31</v>
      </c>
      <c r="B37" s="149" t="s">
        <v>33</v>
      </c>
      <c r="C37" s="150">
        <v>1</v>
      </c>
      <c r="D37" s="150">
        <v>20000</v>
      </c>
      <c r="E37" s="150">
        <v>0</v>
      </c>
      <c r="F37" s="150">
        <v>20000</v>
      </c>
      <c r="G37" s="151"/>
      <c r="H37" s="150">
        <v>0</v>
      </c>
      <c r="I37" s="150">
        <v>0</v>
      </c>
      <c r="J37" s="150">
        <v>0</v>
      </c>
      <c r="K37" s="150">
        <v>0</v>
      </c>
      <c r="L37" s="151"/>
      <c r="M37" s="150">
        <v>1</v>
      </c>
      <c r="N37" s="150">
        <v>6000</v>
      </c>
      <c r="O37" s="150">
        <v>0</v>
      </c>
      <c r="P37" s="150">
        <v>6000</v>
      </c>
      <c r="Q37" s="151"/>
      <c r="R37" s="150">
        <v>0</v>
      </c>
      <c r="S37" s="150">
        <v>0</v>
      </c>
      <c r="T37" s="150">
        <v>0</v>
      </c>
      <c r="U37" s="150">
        <v>0</v>
      </c>
      <c r="V37" s="151"/>
      <c r="W37" s="150">
        <v>0</v>
      </c>
      <c r="X37" s="150">
        <v>0</v>
      </c>
      <c r="Y37" s="150">
        <v>0</v>
      </c>
      <c r="Z37" s="150">
        <v>0</v>
      </c>
      <c r="AA37" s="151"/>
      <c r="AB37" s="150">
        <v>0</v>
      </c>
      <c r="AC37" s="150">
        <v>0</v>
      </c>
      <c r="AD37" s="150">
        <v>0</v>
      </c>
      <c r="AE37" s="150">
        <v>0</v>
      </c>
      <c r="AF37" s="151"/>
      <c r="AG37" s="150">
        <v>0</v>
      </c>
      <c r="AH37" s="150">
        <v>0</v>
      </c>
      <c r="AI37" s="150">
        <v>0</v>
      </c>
      <c r="AJ37" s="150">
        <v>0</v>
      </c>
      <c r="AK37" s="151"/>
      <c r="AL37" s="150">
        <v>0</v>
      </c>
      <c r="AM37" s="150">
        <v>0</v>
      </c>
      <c r="AN37" s="150">
        <v>0</v>
      </c>
      <c r="AO37" s="150">
        <v>0</v>
      </c>
      <c r="AP37" s="151"/>
      <c r="AQ37" s="150">
        <v>0</v>
      </c>
      <c r="AR37" s="150">
        <v>0</v>
      </c>
      <c r="AS37" s="150">
        <v>0</v>
      </c>
      <c r="AT37" s="150">
        <v>0</v>
      </c>
      <c r="AU37" s="151"/>
      <c r="AV37" s="150">
        <v>0</v>
      </c>
      <c r="AW37" s="150">
        <v>0</v>
      </c>
      <c r="AX37" s="150">
        <v>0</v>
      </c>
      <c r="AY37" s="150">
        <v>0</v>
      </c>
      <c r="AZ37" s="151"/>
      <c r="BA37" s="150">
        <v>0</v>
      </c>
      <c r="BB37" s="150">
        <v>0</v>
      </c>
      <c r="BC37" s="150">
        <v>0</v>
      </c>
      <c r="BD37" s="150">
        <v>0</v>
      </c>
      <c r="BE37" s="151"/>
      <c r="BF37" s="150">
        <v>0</v>
      </c>
      <c r="BG37" s="150">
        <v>0</v>
      </c>
      <c r="BH37" s="150">
        <v>0</v>
      </c>
      <c r="BI37" s="150">
        <v>0</v>
      </c>
      <c r="BJ37" s="151"/>
      <c r="BK37" s="150">
        <v>0</v>
      </c>
      <c r="BL37" s="150">
        <v>0</v>
      </c>
      <c r="BM37" s="150">
        <v>0</v>
      </c>
      <c r="BN37" s="150">
        <v>0</v>
      </c>
      <c r="BO37" s="151"/>
      <c r="BP37" s="150">
        <v>0</v>
      </c>
      <c r="BQ37" s="150">
        <v>0</v>
      </c>
      <c r="BR37" s="150">
        <v>0</v>
      </c>
      <c r="BS37" s="150">
        <v>0</v>
      </c>
      <c r="BT37" s="151"/>
      <c r="BU37" s="150">
        <v>0</v>
      </c>
      <c r="BV37" s="150">
        <v>0</v>
      </c>
      <c r="BW37" s="150">
        <v>0</v>
      </c>
      <c r="BX37" s="150">
        <v>0</v>
      </c>
      <c r="BY37" s="151"/>
      <c r="BZ37" s="150">
        <v>0</v>
      </c>
      <c r="CA37" s="150">
        <v>0</v>
      </c>
      <c r="CB37" s="150">
        <v>0</v>
      </c>
      <c r="CC37" s="150">
        <v>0</v>
      </c>
      <c r="CD37" s="151"/>
      <c r="CE37" s="150">
        <v>0</v>
      </c>
      <c r="CF37" s="150">
        <v>0</v>
      </c>
      <c r="CG37" s="150">
        <v>0</v>
      </c>
      <c r="CH37" s="150">
        <v>0</v>
      </c>
      <c r="CI37" s="151"/>
      <c r="CJ37" s="150">
        <v>0</v>
      </c>
      <c r="CK37" s="150">
        <v>0</v>
      </c>
      <c r="CL37" s="150">
        <v>0</v>
      </c>
      <c r="CM37" s="150">
        <v>0</v>
      </c>
      <c r="CN37" s="151"/>
      <c r="CO37" s="150">
        <v>0</v>
      </c>
      <c r="CP37" s="150">
        <v>0</v>
      </c>
      <c r="CQ37" s="150">
        <v>0</v>
      </c>
      <c r="CR37" s="150">
        <v>0</v>
      </c>
      <c r="CS37" s="151"/>
      <c r="CT37" s="150">
        <v>0</v>
      </c>
      <c r="CU37" s="150">
        <v>0</v>
      </c>
      <c r="CV37" s="150">
        <v>0</v>
      </c>
      <c r="CW37" s="150">
        <v>0</v>
      </c>
      <c r="CX37" s="151"/>
      <c r="CY37" s="150">
        <v>0</v>
      </c>
      <c r="CZ37" s="150">
        <v>0</v>
      </c>
      <c r="DA37" s="150">
        <v>0</v>
      </c>
      <c r="DB37" s="150">
        <v>0</v>
      </c>
      <c r="DC37" s="151"/>
      <c r="DD37" s="150">
        <v>0</v>
      </c>
      <c r="DE37" s="150">
        <v>0</v>
      </c>
      <c r="DF37" s="150">
        <v>0</v>
      </c>
      <c r="DG37" s="150">
        <v>0</v>
      </c>
      <c r="DH37" s="151"/>
      <c r="DI37" s="150">
        <v>0</v>
      </c>
      <c r="DJ37" s="150">
        <v>0</v>
      </c>
      <c r="DK37" s="150">
        <v>0</v>
      </c>
      <c r="DL37" s="150">
        <v>0</v>
      </c>
      <c r="DM37" s="151"/>
      <c r="DN37" s="150">
        <v>0</v>
      </c>
      <c r="DO37" s="150">
        <v>0</v>
      </c>
      <c r="DP37" s="150">
        <v>0</v>
      </c>
      <c r="DQ37" s="150">
        <v>0</v>
      </c>
      <c r="DR37" s="151"/>
      <c r="DS37" s="150">
        <v>0</v>
      </c>
      <c r="DT37" s="150">
        <v>0</v>
      </c>
      <c r="DU37" s="150">
        <v>0</v>
      </c>
      <c r="DV37" s="150">
        <v>0</v>
      </c>
      <c r="DW37" s="151"/>
      <c r="DX37" s="150">
        <v>0</v>
      </c>
      <c r="DY37" s="150">
        <v>0</v>
      </c>
      <c r="DZ37" s="150">
        <v>0</v>
      </c>
      <c r="EA37" s="150">
        <v>0</v>
      </c>
      <c r="EB37" s="151"/>
      <c r="EC37" s="150">
        <v>0</v>
      </c>
      <c r="ED37" s="150">
        <v>0</v>
      </c>
      <c r="EE37" s="150">
        <v>0</v>
      </c>
      <c r="EF37" s="150">
        <v>0</v>
      </c>
      <c r="EG37" s="151"/>
      <c r="EH37" s="150">
        <v>0</v>
      </c>
      <c r="EI37" s="150">
        <v>0</v>
      </c>
      <c r="EJ37" s="150">
        <v>0</v>
      </c>
      <c r="EK37" s="150">
        <v>0</v>
      </c>
      <c r="EL37" s="151"/>
      <c r="EM37" s="150">
        <v>2</v>
      </c>
      <c r="EN37" s="150">
        <v>1391400</v>
      </c>
      <c r="EO37" s="150">
        <v>0</v>
      </c>
      <c r="EP37" s="150">
        <v>1391400</v>
      </c>
      <c r="EQ37" s="151"/>
      <c r="ER37" s="150">
        <v>2</v>
      </c>
      <c r="ES37" s="150">
        <v>888072</v>
      </c>
      <c r="ET37" s="150">
        <v>0</v>
      </c>
      <c r="EU37" s="150">
        <v>888072</v>
      </c>
      <c r="EV37" s="151"/>
      <c r="EW37" s="150">
        <v>2</v>
      </c>
      <c r="EX37" s="150">
        <v>535092</v>
      </c>
      <c r="EY37" s="150">
        <v>0</v>
      </c>
      <c r="EZ37" s="150">
        <v>535092</v>
      </c>
      <c r="FA37" s="151"/>
      <c r="FB37" s="150">
        <v>1</v>
      </c>
      <c r="FC37" s="150">
        <v>470652</v>
      </c>
      <c r="FD37" s="150">
        <v>0</v>
      </c>
      <c r="FE37" s="150">
        <v>470652</v>
      </c>
      <c r="FF37" s="151"/>
      <c r="FG37" s="150">
        <v>1</v>
      </c>
      <c r="FH37" s="150">
        <v>572412</v>
      </c>
      <c r="FI37" s="150">
        <v>0</v>
      </c>
      <c r="FJ37" s="150">
        <v>572412</v>
      </c>
      <c r="FK37" s="151"/>
      <c r="FL37" s="150">
        <v>1</v>
      </c>
      <c r="FM37" s="150">
        <v>193740</v>
      </c>
      <c r="FN37" s="150">
        <v>0</v>
      </c>
      <c r="FO37" s="150">
        <v>193740</v>
      </c>
      <c r="FP37" s="151"/>
      <c r="FQ37" s="150">
        <v>1</v>
      </c>
      <c r="FR37" s="150">
        <v>193740</v>
      </c>
      <c r="FS37" s="150">
        <v>0</v>
      </c>
      <c r="FT37" s="150">
        <v>193740</v>
      </c>
      <c r="FU37" s="151"/>
      <c r="FV37" s="150">
        <v>0</v>
      </c>
      <c r="FW37" s="150">
        <v>1055578</v>
      </c>
      <c r="FX37" s="150">
        <v>0</v>
      </c>
      <c r="FY37" s="150">
        <v>1055578</v>
      </c>
      <c r="FZ37" s="151"/>
      <c r="GA37" s="150">
        <v>3</v>
      </c>
      <c r="GB37" s="150">
        <v>1406616</v>
      </c>
      <c r="GC37" s="150">
        <v>0</v>
      </c>
      <c r="GD37" s="150">
        <v>1406616</v>
      </c>
      <c r="GE37" s="151"/>
      <c r="GF37" s="150">
        <v>0</v>
      </c>
      <c r="GG37" s="150">
        <v>0</v>
      </c>
      <c r="GH37" s="150">
        <v>0</v>
      </c>
      <c r="GI37" s="150">
        <v>0</v>
      </c>
      <c r="GJ37" s="151"/>
      <c r="GK37" s="150">
        <v>1</v>
      </c>
      <c r="GL37" s="150">
        <v>198456</v>
      </c>
      <c r="GM37" s="150">
        <v>0</v>
      </c>
      <c r="GN37" s="150">
        <v>198456</v>
      </c>
      <c r="GO37" s="151"/>
      <c r="GP37" s="150">
        <v>0</v>
      </c>
      <c r="GQ37" s="150">
        <v>0</v>
      </c>
      <c r="GR37" s="150">
        <v>0</v>
      </c>
      <c r="GS37" s="150">
        <v>0</v>
      </c>
      <c r="GT37" s="151"/>
      <c r="GU37" s="150">
        <v>1</v>
      </c>
      <c r="GV37" s="150">
        <v>217512</v>
      </c>
      <c r="GW37" s="150">
        <v>0</v>
      </c>
      <c r="GX37" s="150">
        <v>217512</v>
      </c>
      <c r="GY37" s="151"/>
      <c r="GZ37" s="150">
        <v>4</v>
      </c>
      <c r="HA37" s="150">
        <v>750367.8</v>
      </c>
      <c r="HB37" s="150">
        <v>0</v>
      </c>
      <c r="HC37" s="150">
        <v>750367.8</v>
      </c>
      <c r="HD37" s="151"/>
      <c r="HE37" s="150">
        <v>0</v>
      </c>
      <c r="HF37" s="150">
        <v>0</v>
      </c>
      <c r="HG37" s="150">
        <v>0</v>
      </c>
      <c r="HH37" s="150">
        <v>0</v>
      </c>
      <c r="HI37" s="151"/>
      <c r="HJ37" s="150">
        <v>0</v>
      </c>
      <c r="HK37" s="150">
        <v>0</v>
      </c>
      <c r="HL37" s="150">
        <v>0</v>
      </c>
      <c r="HM37" s="150">
        <v>0</v>
      </c>
      <c r="HN37" s="151"/>
      <c r="HO37" s="150"/>
      <c r="HP37" s="150">
        <v>0</v>
      </c>
      <c r="HQ37" s="150">
        <v>0</v>
      </c>
      <c r="HR37" s="150">
        <v>0</v>
      </c>
      <c r="HS37" s="151"/>
      <c r="HT37" s="150">
        <v>0</v>
      </c>
      <c r="HU37" s="150">
        <v>0</v>
      </c>
      <c r="HV37" s="150">
        <v>0</v>
      </c>
      <c r="HW37" s="150">
        <v>0</v>
      </c>
      <c r="HX37" s="151"/>
      <c r="HY37" s="150">
        <v>1</v>
      </c>
      <c r="HZ37" s="150">
        <v>160440</v>
      </c>
      <c r="IA37" s="150">
        <v>0</v>
      </c>
      <c r="IB37" s="150">
        <v>160440</v>
      </c>
      <c r="IC37" s="151"/>
      <c r="ID37" s="150">
        <v>22</v>
      </c>
      <c r="IE37" s="150">
        <v>10349010</v>
      </c>
      <c r="IF37" s="150">
        <v>0</v>
      </c>
      <c r="IG37" s="150">
        <v>10349010</v>
      </c>
      <c r="IH37" s="151"/>
      <c r="II37" s="150">
        <v>18</v>
      </c>
      <c r="IJ37" s="150">
        <v>3946320</v>
      </c>
      <c r="IK37" s="150">
        <v>0</v>
      </c>
      <c r="IL37" s="150">
        <v>3946320</v>
      </c>
      <c r="IM37" s="151"/>
      <c r="IN37" s="150">
        <v>20</v>
      </c>
      <c r="IO37" s="150">
        <v>4428240</v>
      </c>
      <c r="IP37" s="150">
        <v>0</v>
      </c>
      <c r="IQ37" s="150">
        <v>4428240</v>
      </c>
      <c r="IR37" s="151"/>
      <c r="IS37" s="150">
        <v>22</v>
      </c>
      <c r="IT37" s="150">
        <v>6600000</v>
      </c>
      <c r="IU37" s="150">
        <v>0</v>
      </c>
      <c r="IV37" s="150">
        <v>6600000</v>
      </c>
      <c r="IW37" s="151"/>
      <c r="IX37" s="150">
        <v>34</v>
      </c>
      <c r="IY37" s="150">
        <v>8754936</v>
      </c>
      <c r="IZ37" s="150">
        <v>0</v>
      </c>
      <c r="JA37" s="150">
        <v>8754936</v>
      </c>
      <c r="JB37" s="151"/>
      <c r="JC37" s="150">
        <v>0</v>
      </c>
      <c r="JD37" s="150">
        <v>0</v>
      </c>
      <c r="JE37" s="150">
        <v>0</v>
      </c>
      <c r="JF37" s="150">
        <v>0</v>
      </c>
      <c r="JG37" s="151"/>
      <c r="JH37" s="150">
        <v>0</v>
      </c>
      <c r="JI37" s="150">
        <v>943803</v>
      </c>
      <c r="JJ37" s="150">
        <v>0</v>
      </c>
      <c r="JK37" s="150">
        <v>943803</v>
      </c>
      <c r="JL37" s="151"/>
      <c r="JM37" s="172">
        <f>C37+M37+EM37+ER37+EW37+FB37+FG37+FL37+FQ37+FV37+GA37+GK37+GU37+GZ37+HE37+HY37+ID37+II37+IN37+IS37+IX37+JH37</f>
        <v>138</v>
      </c>
      <c r="JN37" s="172">
        <f t="shared" ref="JN37:JP37" si="0">D37+N37+EN37+ES37+EX37+FC37+FH37+FM37+FR37+FW37+GB37+GL37+GV37+HA37+HF37+HZ37+IE37+IJ37+IO37+IT37+IY37+JI37</f>
        <v>43082386.799999997</v>
      </c>
      <c r="JO37" s="172">
        <f t="shared" si="0"/>
        <v>0</v>
      </c>
      <c r="JP37" s="172">
        <f t="shared" si="0"/>
        <v>43082386.799999997</v>
      </c>
      <c r="JQ37" s="151"/>
      <c r="JR37" s="150">
        <v>43082386.799999997</v>
      </c>
      <c r="JS37" s="159">
        <f>JR37-JP37</f>
        <v>0</v>
      </c>
    </row>
    <row r="38" spans="1:279" ht="15.75" hidden="1" customHeight="1">
      <c r="A38" s="10">
        <v>32</v>
      </c>
      <c r="B38" s="11" t="s">
        <v>34</v>
      </c>
      <c r="C38" s="12">
        <v>1</v>
      </c>
      <c r="D38" s="12">
        <v>20000</v>
      </c>
      <c r="E38" s="12">
        <v>0</v>
      </c>
      <c r="F38" s="12">
        <v>20000</v>
      </c>
      <c r="G38" s="13"/>
      <c r="H38" s="12">
        <v>0</v>
      </c>
      <c r="I38" s="12">
        <v>0</v>
      </c>
      <c r="J38" s="12">
        <v>0</v>
      </c>
      <c r="K38" s="12">
        <v>0</v>
      </c>
      <c r="L38" s="13"/>
      <c r="M38" s="12">
        <v>1</v>
      </c>
      <c r="N38" s="12">
        <v>6000</v>
      </c>
      <c r="O38" s="12">
        <v>0</v>
      </c>
      <c r="P38" s="12">
        <v>6000</v>
      </c>
      <c r="Q38" s="13"/>
      <c r="R38" s="12">
        <v>0</v>
      </c>
      <c r="S38" s="12">
        <v>0</v>
      </c>
      <c r="T38" s="12">
        <v>0</v>
      </c>
      <c r="U38" s="12">
        <v>0</v>
      </c>
      <c r="V38" s="13"/>
      <c r="W38" s="12">
        <v>0</v>
      </c>
      <c r="X38" s="12">
        <v>0</v>
      </c>
      <c r="Y38" s="12">
        <v>0</v>
      </c>
      <c r="Z38" s="12">
        <v>0</v>
      </c>
      <c r="AA38" s="13"/>
      <c r="AB38" s="12">
        <v>0</v>
      </c>
      <c r="AC38" s="12">
        <v>0</v>
      </c>
      <c r="AD38" s="12">
        <v>0</v>
      </c>
      <c r="AE38" s="12">
        <v>0</v>
      </c>
      <c r="AF38" s="13"/>
      <c r="AG38" s="12">
        <v>0</v>
      </c>
      <c r="AH38" s="12">
        <v>0</v>
      </c>
      <c r="AI38" s="12">
        <v>0</v>
      </c>
      <c r="AJ38" s="12">
        <v>0</v>
      </c>
      <c r="AK38" s="13"/>
      <c r="AL38" s="12">
        <v>0</v>
      </c>
      <c r="AM38" s="12">
        <v>0</v>
      </c>
      <c r="AN38" s="12">
        <v>0</v>
      </c>
      <c r="AO38" s="12">
        <v>0</v>
      </c>
      <c r="AP38" s="13"/>
      <c r="AQ38" s="12">
        <v>0</v>
      </c>
      <c r="AR38" s="12">
        <v>0</v>
      </c>
      <c r="AS38" s="12">
        <v>0</v>
      </c>
      <c r="AT38" s="12">
        <v>0</v>
      </c>
      <c r="AU38" s="13"/>
      <c r="AV38" s="12">
        <v>0</v>
      </c>
      <c r="AW38" s="12">
        <v>0</v>
      </c>
      <c r="AX38" s="12">
        <v>0</v>
      </c>
      <c r="AY38" s="12">
        <v>0</v>
      </c>
      <c r="AZ38" s="13"/>
      <c r="BA38" s="12">
        <v>0</v>
      </c>
      <c r="BB38" s="12">
        <v>0</v>
      </c>
      <c r="BC38" s="12">
        <v>0</v>
      </c>
      <c r="BD38" s="12">
        <v>0</v>
      </c>
      <c r="BE38" s="13"/>
      <c r="BF38" s="12">
        <v>0</v>
      </c>
      <c r="BG38" s="12">
        <v>0</v>
      </c>
      <c r="BH38" s="12">
        <v>0</v>
      </c>
      <c r="BI38" s="12">
        <v>0</v>
      </c>
      <c r="BJ38" s="13"/>
      <c r="BK38" s="12">
        <v>0</v>
      </c>
      <c r="BL38" s="12">
        <v>0</v>
      </c>
      <c r="BM38" s="12">
        <v>0</v>
      </c>
      <c r="BN38" s="12">
        <v>0</v>
      </c>
      <c r="BO38" s="13"/>
      <c r="BP38" s="12">
        <v>0</v>
      </c>
      <c r="BQ38" s="12">
        <v>0</v>
      </c>
      <c r="BR38" s="12">
        <v>0</v>
      </c>
      <c r="BS38" s="12">
        <v>0</v>
      </c>
      <c r="BT38" s="13"/>
      <c r="BU38" s="12">
        <v>0</v>
      </c>
      <c r="BV38" s="12">
        <v>0</v>
      </c>
      <c r="BW38" s="12">
        <v>0</v>
      </c>
      <c r="BX38" s="12">
        <v>0</v>
      </c>
      <c r="BY38" s="13"/>
      <c r="BZ38" s="12">
        <v>0</v>
      </c>
      <c r="CA38" s="12">
        <v>0</v>
      </c>
      <c r="CB38" s="12">
        <v>0</v>
      </c>
      <c r="CC38" s="12">
        <v>0</v>
      </c>
      <c r="CD38" s="13"/>
      <c r="CE38" s="12">
        <v>0</v>
      </c>
      <c r="CF38" s="12">
        <v>0</v>
      </c>
      <c r="CG38" s="12">
        <v>0</v>
      </c>
      <c r="CH38" s="12">
        <v>0</v>
      </c>
      <c r="CI38" s="13"/>
      <c r="CJ38" s="12">
        <v>0</v>
      </c>
      <c r="CK38" s="12">
        <v>0</v>
      </c>
      <c r="CL38" s="12">
        <v>0</v>
      </c>
      <c r="CM38" s="12">
        <v>0</v>
      </c>
      <c r="CN38" s="13"/>
      <c r="CO38" s="12">
        <v>0</v>
      </c>
      <c r="CP38" s="12">
        <v>0</v>
      </c>
      <c r="CQ38" s="12">
        <v>0</v>
      </c>
      <c r="CR38" s="12">
        <v>0</v>
      </c>
      <c r="CS38" s="13"/>
      <c r="CT38" s="12">
        <v>0</v>
      </c>
      <c r="CU38" s="12">
        <v>0</v>
      </c>
      <c r="CV38" s="12">
        <v>0</v>
      </c>
      <c r="CW38" s="12">
        <v>0</v>
      </c>
      <c r="CX38" s="13"/>
      <c r="CY38" s="12">
        <v>0</v>
      </c>
      <c r="CZ38" s="12">
        <v>0</v>
      </c>
      <c r="DA38" s="12">
        <v>0</v>
      </c>
      <c r="DB38" s="12">
        <v>0</v>
      </c>
      <c r="DC38" s="13"/>
      <c r="DD38" s="12">
        <v>0</v>
      </c>
      <c r="DE38" s="12">
        <v>0</v>
      </c>
      <c r="DF38" s="12">
        <v>0</v>
      </c>
      <c r="DG38" s="12">
        <v>0</v>
      </c>
      <c r="DH38" s="13"/>
      <c r="DI38" s="12">
        <v>0</v>
      </c>
      <c r="DJ38" s="12">
        <v>0</v>
      </c>
      <c r="DK38" s="12">
        <v>0</v>
      </c>
      <c r="DL38" s="12">
        <v>0</v>
      </c>
      <c r="DM38" s="13"/>
      <c r="DN38" s="12">
        <v>0</v>
      </c>
      <c r="DO38" s="12">
        <v>0</v>
      </c>
      <c r="DP38" s="12">
        <v>0</v>
      </c>
      <c r="DQ38" s="12">
        <v>0</v>
      </c>
      <c r="DR38" s="13"/>
      <c r="DS38" s="12">
        <v>0</v>
      </c>
      <c r="DT38" s="12">
        <v>0</v>
      </c>
      <c r="DU38" s="12">
        <v>0</v>
      </c>
      <c r="DV38" s="12">
        <v>0</v>
      </c>
      <c r="DW38" s="13"/>
      <c r="DX38" s="12">
        <v>0</v>
      </c>
      <c r="DY38" s="12">
        <v>0</v>
      </c>
      <c r="DZ38" s="12">
        <v>0</v>
      </c>
      <c r="EA38" s="12">
        <v>0</v>
      </c>
      <c r="EB38" s="13"/>
      <c r="EC38" s="12">
        <v>0</v>
      </c>
      <c r="ED38" s="12">
        <v>0</v>
      </c>
      <c r="EE38" s="12">
        <v>0</v>
      </c>
      <c r="EF38" s="12">
        <v>0</v>
      </c>
      <c r="EG38" s="13"/>
      <c r="EH38" s="12">
        <v>0</v>
      </c>
      <c r="EI38" s="12">
        <v>0</v>
      </c>
      <c r="EJ38" s="12">
        <v>0</v>
      </c>
      <c r="EK38" s="12">
        <v>0</v>
      </c>
      <c r="EL38" s="13"/>
      <c r="EM38" s="12">
        <v>2</v>
      </c>
      <c r="EN38" s="12">
        <v>1391400</v>
      </c>
      <c r="EO38" s="12">
        <v>0</v>
      </c>
      <c r="EP38" s="12">
        <v>1391400</v>
      </c>
      <c r="EQ38" s="13"/>
      <c r="ER38" s="12">
        <v>1</v>
      </c>
      <c r="ES38" s="12">
        <v>396900</v>
      </c>
      <c r="ET38" s="12">
        <v>0</v>
      </c>
      <c r="EU38" s="12">
        <v>396900</v>
      </c>
      <c r="EV38" s="13"/>
      <c r="EW38" s="12">
        <v>1</v>
      </c>
      <c r="EX38" s="12">
        <v>166698</v>
      </c>
      <c r="EY38" s="12">
        <v>0</v>
      </c>
      <c r="EZ38" s="12">
        <v>166698</v>
      </c>
      <c r="FA38" s="13"/>
      <c r="FB38" s="12">
        <v>1</v>
      </c>
      <c r="FC38" s="12">
        <v>470652</v>
      </c>
      <c r="FD38" s="12">
        <v>0</v>
      </c>
      <c r="FE38" s="12">
        <v>470652</v>
      </c>
      <c r="FF38" s="13"/>
      <c r="FG38" s="12">
        <v>1</v>
      </c>
      <c r="FH38" s="12">
        <v>572412</v>
      </c>
      <c r="FI38" s="12">
        <v>0</v>
      </c>
      <c r="FJ38" s="12">
        <v>572412</v>
      </c>
      <c r="FK38" s="13"/>
      <c r="FL38" s="12">
        <v>1</v>
      </c>
      <c r="FM38" s="12">
        <v>193740</v>
      </c>
      <c r="FN38" s="12">
        <v>0</v>
      </c>
      <c r="FO38" s="12">
        <v>193740</v>
      </c>
      <c r="FP38" s="13"/>
      <c r="FQ38" s="12">
        <v>1</v>
      </c>
      <c r="FR38" s="12">
        <v>193740</v>
      </c>
      <c r="FS38" s="12">
        <v>0</v>
      </c>
      <c r="FT38" s="12">
        <v>193740</v>
      </c>
      <c r="FU38" s="13"/>
      <c r="FV38" s="12" t="s">
        <v>1832</v>
      </c>
      <c r="FW38" s="12">
        <v>1055578</v>
      </c>
      <c r="FX38" s="12">
        <v>0</v>
      </c>
      <c r="FY38" s="12">
        <v>1055578</v>
      </c>
      <c r="FZ38" s="13"/>
      <c r="GA38" s="12">
        <v>3</v>
      </c>
      <c r="GB38" s="12">
        <v>1406616</v>
      </c>
      <c r="GC38" s="12">
        <v>0</v>
      </c>
      <c r="GD38" s="12">
        <v>1406616</v>
      </c>
      <c r="GE38" s="13"/>
      <c r="GF38" s="12">
        <v>0</v>
      </c>
      <c r="GG38" s="12">
        <v>0</v>
      </c>
      <c r="GH38" s="12">
        <v>0</v>
      </c>
      <c r="GI38" s="12">
        <v>0</v>
      </c>
      <c r="GJ38" s="13"/>
      <c r="GK38" s="12">
        <v>1</v>
      </c>
      <c r="GL38" s="12">
        <v>310968</v>
      </c>
      <c r="GM38" s="12">
        <v>0</v>
      </c>
      <c r="GN38" s="12">
        <v>310968</v>
      </c>
      <c r="GO38" s="13"/>
      <c r="GP38" s="12">
        <v>0</v>
      </c>
      <c r="GQ38" s="12">
        <v>0</v>
      </c>
      <c r="GR38" s="12">
        <v>0</v>
      </c>
      <c r="GS38" s="12">
        <v>0</v>
      </c>
      <c r="GT38" s="13"/>
      <c r="GU38" s="12">
        <v>0</v>
      </c>
      <c r="GV38" s="12">
        <v>0</v>
      </c>
      <c r="GW38" s="12">
        <v>0</v>
      </c>
      <c r="GX38" s="12">
        <v>0</v>
      </c>
      <c r="GY38" s="13"/>
      <c r="GZ38" s="12">
        <v>3</v>
      </c>
      <c r="HA38" s="12">
        <v>525747.6</v>
      </c>
      <c r="HB38" s="12">
        <v>0</v>
      </c>
      <c r="HC38" s="12">
        <v>525747.6</v>
      </c>
      <c r="HD38" s="13"/>
      <c r="HE38" s="12">
        <v>0</v>
      </c>
      <c r="HF38" s="12">
        <v>0</v>
      </c>
      <c r="HG38" s="12">
        <v>0</v>
      </c>
      <c r="HH38" s="12">
        <v>0</v>
      </c>
      <c r="HI38" s="13"/>
      <c r="HJ38" s="12">
        <v>0</v>
      </c>
      <c r="HK38" s="12">
        <v>0</v>
      </c>
      <c r="HL38" s="12">
        <v>0</v>
      </c>
      <c r="HM38" s="12">
        <v>0</v>
      </c>
      <c r="HN38" s="13"/>
      <c r="HO38" s="12"/>
      <c r="HP38" s="12">
        <v>0</v>
      </c>
      <c r="HQ38" s="12">
        <v>0</v>
      </c>
      <c r="HR38" s="12">
        <v>0</v>
      </c>
      <c r="HS38" s="13"/>
      <c r="HT38" s="12">
        <v>0</v>
      </c>
      <c r="HU38" s="12">
        <v>0</v>
      </c>
      <c r="HV38" s="12">
        <v>0</v>
      </c>
      <c r="HW38" s="12">
        <v>0</v>
      </c>
      <c r="HX38" s="13"/>
      <c r="HY38" s="12">
        <v>1</v>
      </c>
      <c r="HZ38" s="12">
        <v>160440</v>
      </c>
      <c r="IA38" s="12">
        <v>0</v>
      </c>
      <c r="IB38" s="12">
        <v>160440</v>
      </c>
      <c r="IC38" s="13"/>
      <c r="ID38" s="12">
        <v>7</v>
      </c>
      <c r="IE38" s="12">
        <v>3317819.4</v>
      </c>
      <c r="IF38" s="12">
        <v>0</v>
      </c>
      <c r="IG38" s="12">
        <v>3317819.4</v>
      </c>
      <c r="IH38" s="13"/>
      <c r="II38" s="12">
        <v>5</v>
      </c>
      <c r="IJ38" s="12">
        <v>1096200</v>
      </c>
      <c r="IK38" s="12">
        <v>0</v>
      </c>
      <c r="IL38" s="12">
        <v>1096200</v>
      </c>
      <c r="IM38" s="13"/>
      <c r="IN38" s="12">
        <v>6</v>
      </c>
      <c r="IO38" s="12">
        <v>1328472</v>
      </c>
      <c r="IP38" s="12">
        <v>0</v>
      </c>
      <c r="IQ38" s="12">
        <v>1328472</v>
      </c>
      <c r="IR38" s="13"/>
      <c r="IS38" s="12">
        <v>7</v>
      </c>
      <c r="IT38" s="12">
        <v>2100000</v>
      </c>
      <c r="IU38" s="12">
        <v>0</v>
      </c>
      <c r="IV38" s="12">
        <v>2100000</v>
      </c>
      <c r="IW38" s="13"/>
      <c r="IX38" s="12">
        <v>7</v>
      </c>
      <c r="IY38" s="12">
        <v>1823892</v>
      </c>
      <c r="IZ38" s="12">
        <v>0</v>
      </c>
      <c r="JA38" s="12">
        <v>1823892</v>
      </c>
      <c r="JB38" s="13"/>
      <c r="JC38" s="12">
        <v>0</v>
      </c>
      <c r="JD38" s="12">
        <v>0</v>
      </c>
      <c r="JE38" s="12">
        <v>0</v>
      </c>
      <c r="JF38" s="12">
        <v>0</v>
      </c>
      <c r="JG38" s="13"/>
      <c r="JH38" s="12">
        <v>0</v>
      </c>
      <c r="JI38" s="12">
        <v>283140.90000000002</v>
      </c>
      <c r="JJ38" s="12">
        <v>0</v>
      </c>
      <c r="JK38" s="12">
        <v>283140.90000000002</v>
      </c>
      <c r="JL38" s="13"/>
      <c r="JM38" s="107"/>
      <c r="JN38" s="12">
        <v>16820415.899999999</v>
      </c>
      <c r="JO38" s="12">
        <v>0</v>
      </c>
      <c r="JP38" s="12">
        <v>16820415.899999999</v>
      </c>
      <c r="JQ38" s="13"/>
    </row>
    <row r="39" spans="1:279" ht="15.75" hidden="1" customHeight="1">
      <c r="A39" s="10">
        <v>33</v>
      </c>
      <c r="B39" s="11" t="s">
        <v>35</v>
      </c>
      <c r="C39" s="12">
        <v>1</v>
      </c>
      <c r="D39" s="12">
        <v>20000</v>
      </c>
      <c r="E39" s="12">
        <v>0</v>
      </c>
      <c r="F39" s="12">
        <v>20000</v>
      </c>
      <c r="G39" s="13"/>
      <c r="H39" s="12">
        <v>0</v>
      </c>
      <c r="I39" s="12">
        <v>0</v>
      </c>
      <c r="J39" s="12">
        <v>0</v>
      </c>
      <c r="K39" s="12">
        <v>0</v>
      </c>
      <c r="L39" s="13"/>
      <c r="M39" s="12">
        <v>1</v>
      </c>
      <c r="N39" s="12">
        <v>6000</v>
      </c>
      <c r="O39" s="12">
        <v>0</v>
      </c>
      <c r="P39" s="12">
        <v>6000</v>
      </c>
      <c r="Q39" s="13"/>
      <c r="R39" s="12">
        <v>0</v>
      </c>
      <c r="S39" s="12">
        <v>0</v>
      </c>
      <c r="T39" s="12">
        <v>0</v>
      </c>
      <c r="U39" s="12">
        <v>0</v>
      </c>
      <c r="V39" s="13"/>
      <c r="W39" s="12">
        <v>0</v>
      </c>
      <c r="X39" s="12">
        <v>0</v>
      </c>
      <c r="Y39" s="12">
        <v>0</v>
      </c>
      <c r="Z39" s="12">
        <v>0</v>
      </c>
      <c r="AA39" s="13"/>
      <c r="AB39" s="12">
        <v>0</v>
      </c>
      <c r="AC39" s="12">
        <v>0</v>
      </c>
      <c r="AD39" s="12">
        <v>0</v>
      </c>
      <c r="AE39" s="12">
        <v>0</v>
      </c>
      <c r="AF39" s="13"/>
      <c r="AG39" s="12">
        <v>0</v>
      </c>
      <c r="AH39" s="12">
        <v>0</v>
      </c>
      <c r="AI39" s="12">
        <v>0</v>
      </c>
      <c r="AJ39" s="12">
        <v>0</v>
      </c>
      <c r="AK39" s="13"/>
      <c r="AL39" s="12">
        <v>0</v>
      </c>
      <c r="AM39" s="12">
        <v>0</v>
      </c>
      <c r="AN39" s="12">
        <v>0</v>
      </c>
      <c r="AO39" s="12">
        <v>0</v>
      </c>
      <c r="AP39" s="13"/>
      <c r="AQ39" s="12">
        <v>0</v>
      </c>
      <c r="AR39" s="12">
        <v>0</v>
      </c>
      <c r="AS39" s="12">
        <v>0</v>
      </c>
      <c r="AT39" s="12">
        <v>0</v>
      </c>
      <c r="AU39" s="13"/>
      <c r="AV39" s="12">
        <v>0</v>
      </c>
      <c r="AW39" s="12">
        <v>0</v>
      </c>
      <c r="AX39" s="12">
        <v>0</v>
      </c>
      <c r="AY39" s="12">
        <v>0</v>
      </c>
      <c r="AZ39" s="13"/>
      <c r="BA39" s="12">
        <v>0</v>
      </c>
      <c r="BB39" s="12">
        <v>0</v>
      </c>
      <c r="BC39" s="12">
        <v>0</v>
      </c>
      <c r="BD39" s="12">
        <v>0</v>
      </c>
      <c r="BE39" s="13"/>
      <c r="BF39" s="12">
        <v>0</v>
      </c>
      <c r="BG39" s="12">
        <v>0</v>
      </c>
      <c r="BH39" s="12">
        <v>0</v>
      </c>
      <c r="BI39" s="12">
        <v>0</v>
      </c>
      <c r="BJ39" s="13"/>
      <c r="BK39" s="12">
        <v>0</v>
      </c>
      <c r="BL39" s="12">
        <v>0</v>
      </c>
      <c r="BM39" s="12">
        <v>0</v>
      </c>
      <c r="BN39" s="12">
        <v>0</v>
      </c>
      <c r="BO39" s="13"/>
      <c r="BP39" s="12">
        <v>0</v>
      </c>
      <c r="BQ39" s="12">
        <v>0</v>
      </c>
      <c r="BR39" s="12">
        <v>0</v>
      </c>
      <c r="BS39" s="12">
        <v>0</v>
      </c>
      <c r="BT39" s="13"/>
      <c r="BU39" s="12">
        <v>0</v>
      </c>
      <c r="BV39" s="12">
        <v>0</v>
      </c>
      <c r="BW39" s="12">
        <v>0</v>
      </c>
      <c r="BX39" s="12">
        <v>0</v>
      </c>
      <c r="BY39" s="13"/>
      <c r="BZ39" s="12">
        <v>0</v>
      </c>
      <c r="CA39" s="12">
        <v>0</v>
      </c>
      <c r="CB39" s="12">
        <v>0</v>
      </c>
      <c r="CC39" s="12">
        <v>0</v>
      </c>
      <c r="CD39" s="13"/>
      <c r="CE39" s="12">
        <v>0</v>
      </c>
      <c r="CF39" s="12">
        <v>0</v>
      </c>
      <c r="CG39" s="12">
        <v>0</v>
      </c>
      <c r="CH39" s="12">
        <v>0</v>
      </c>
      <c r="CI39" s="13"/>
      <c r="CJ39" s="12">
        <v>0</v>
      </c>
      <c r="CK39" s="12">
        <v>0</v>
      </c>
      <c r="CL39" s="12">
        <v>0</v>
      </c>
      <c r="CM39" s="12">
        <v>0</v>
      </c>
      <c r="CN39" s="13"/>
      <c r="CO39" s="12">
        <v>0</v>
      </c>
      <c r="CP39" s="12">
        <v>0</v>
      </c>
      <c r="CQ39" s="12">
        <v>0</v>
      </c>
      <c r="CR39" s="12">
        <v>0</v>
      </c>
      <c r="CS39" s="13"/>
      <c r="CT39" s="12">
        <v>0</v>
      </c>
      <c r="CU39" s="12">
        <v>0</v>
      </c>
      <c r="CV39" s="12">
        <v>0</v>
      </c>
      <c r="CW39" s="12">
        <v>0</v>
      </c>
      <c r="CX39" s="13"/>
      <c r="CY39" s="12">
        <v>0</v>
      </c>
      <c r="CZ39" s="12">
        <v>0</v>
      </c>
      <c r="DA39" s="12">
        <v>0</v>
      </c>
      <c r="DB39" s="12">
        <v>0</v>
      </c>
      <c r="DC39" s="13"/>
      <c r="DD39" s="12">
        <v>0</v>
      </c>
      <c r="DE39" s="12">
        <v>0</v>
      </c>
      <c r="DF39" s="12">
        <v>0</v>
      </c>
      <c r="DG39" s="12">
        <v>0</v>
      </c>
      <c r="DH39" s="13"/>
      <c r="DI39" s="12">
        <v>0</v>
      </c>
      <c r="DJ39" s="12">
        <v>0</v>
      </c>
      <c r="DK39" s="12">
        <v>0</v>
      </c>
      <c r="DL39" s="12">
        <v>0</v>
      </c>
      <c r="DM39" s="13"/>
      <c r="DN39" s="12">
        <v>0</v>
      </c>
      <c r="DO39" s="12">
        <v>0</v>
      </c>
      <c r="DP39" s="12">
        <v>0</v>
      </c>
      <c r="DQ39" s="12">
        <v>0</v>
      </c>
      <c r="DR39" s="13"/>
      <c r="DS39" s="12">
        <v>0</v>
      </c>
      <c r="DT39" s="12">
        <v>0</v>
      </c>
      <c r="DU39" s="12">
        <v>0</v>
      </c>
      <c r="DV39" s="12">
        <v>0</v>
      </c>
      <c r="DW39" s="13"/>
      <c r="DX39" s="12">
        <v>0</v>
      </c>
      <c r="DY39" s="12">
        <v>0</v>
      </c>
      <c r="DZ39" s="12">
        <v>0</v>
      </c>
      <c r="EA39" s="12">
        <v>0</v>
      </c>
      <c r="EB39" s="13"/>
      <c r="EC39" s="12">
        <v>0</v>
      </c>
      <c r="ED39" s="12">
        <v>0</v>
      </c>
      <c r="EE39" s="12">
        <v>0</v>
      </c>
      <c r="EF39" s="12">
        <v>0</v>
      </c>
      <c r="EG39" s="13"/>
      <c r="EH39" s="12">
        <v>0</v>
      </c>
      <c r="EI39" s="12">
        <v>0</v>
      </c>
      <c r="EJ39" s="12">
        <v>0</v>
      </c>
      <c r="EK39" s="12">
        <v>0</v>
      </c>
      <c r="EL39" s="13"/>
      <c r="EM39" s="12">
        <v>2</v>
      </c>
      <c r="EN39" s="12">
        <v>1391400</v>
      </c>
      <c r="EO39" s="12">
        <v>0</v>
      </c>
      <c r="EP39" s="12">
        <v>1391400</v>
      </c>
      <c r="EQ39" s="13"/>
      <c r="ER39" s="12">
        <v>1</v>
      </c>
      <c r="ES39" s="12">
        <v>396900</v>
      </c>
      <c r="ET39" s="12">
        <v>0</v>
      </c>
      <c r="EU39" s="12">
        <v>396900</v>
      </c>
      <c r="EV39" s="13"/>
      <c r="EW39" s="12">
        <v>1</v>
      </c>
      <c r="EX39" s="12">
        <v>166698</v>
      </c>
      <c r="EY39" s="12">
        <v>0</v>
      </c>
      <c r="EZ39" s="12">
        <v>166698</v>
      </c>
      <c r="FA39" s="13"/>
      <c r="FB39" s="12">
        <v>1</v>
      </c>
      <c r="FC39" s="12">
        <v>470652</v>
      </c>
      <c r="FD39" s="12">
        <v>0</v>
      </c>
      <c r="FE39" s="12">
        <v>470652</v>
      </c>
      <c r="FF39" s="13"/>
      <c r="FG39" s="12">
        <v>1</v>
      </c>
      <c r="FH39" s="12">
        <v>572412</v>
      </c>
      <c r="FI39" s="12">
        <v>0</v>
      </c>
      <c r="FJ39" s="12">
        <v>572412</v>
      </c>
      <c r="FK39" s="13"/>
      <c r="FL39" s="12">
        <v>1</v>
      </c>
      <c r="FM39" s="12">
        <v>193740</v>
      </c>
      <c r="FN39" s="12">
        <v>0</v>
      </c>
      <c r="FO39" s="12">
        <v>193740</v>
      </c>
      <c r="FP39" s="13"/>
      <c r="FQ39" s="12">
        <v>1</v>
      </c>
      <c r="FR39" s="12">
        <v>193740</v>
      </c>
      <c r="FS39" s="12">
        <v>0</v>
      </c>
      <c r="FT39" s="12">
        <v>193740</v>
      </c>
      <c r="FU39" s="13"/>
      <c r="FV39" s="12" t="s">
        <v>1832</v>
      </c>
      <c r="FW39" s="12">
        <v>1055578</v>
      </c>
      <c r="FX39" s="12">
        <v>0</v>
      </c>
      <c r="FY39" s="12">
        <v>1055578</v>
      </c>
      <c r="FZ39" s="13"/>
      <c r="GA39" s="12">
        <v>3</v>
      </c>
      <c r="GB39" s="12">
        <v>1406616</v>
      </c>
      <c r="GC39" s="12">
        <v>0</v>
      </c>
      <c r="GD39" s="12">
        <v>1406616</v>
      </c>
      <c r="GE39" s="13"/>
      <c r="GF39" s="12">
        <v>0</v>
      </c>
      <c r="GG39" s="12">
        <v>0</v>
      </c>
      <c r="GH39" s="12">
        <v>0</v>
      </c>
      <c r="GI39" s="12">
        <v>0</v>
      </c>
      <c r="GJ39" s="13"/>
      <c r="GK39" s="12">
        <v>1</v>
      </c>
      <c r="GL39" s="12">
        <v>310968</v>
      </c>
      <c r="GM39" s="12">
        <v>0</v>
      </c>
      <c r="GN39" s="12">
        <v>310968</v>
      </c>
      <c r="GO39" s="13"/>
      <c r="GP39" s="12">
        <v>0</v>
      </c>
      <c r="GQ39" s="12">
        <v>0</v>
      </c>
      <c r="GR39" s="12">
        <v>0</v>
      </c>
      <c r="GS39" s="12">
        <v>0</v>
      </c>
      <c r="GT39" s="13"/>
      <c r="GU39" s="12">
        <v>1</v>
      </c>
      <c r="GV39" s="12">
        <v>217512</v>
      </c>
      <c r="GW39" s="12">
        <v>0</v>
      </c>
      <c r="GX39" s="12">
        <v>217512</v>
      </c>
      <c r="GY39" s="13"/>
      <c r="GZ39" s="12">
        <v>3</v>
      </c>
      <c r="HA39" s="12">
        <v>525747.6</v>
      </c>
      <c r="HB39" s="12">
        <v>0</v>
      </c>
      <c r="HC39" s="12">
        <v>525747.6</v>
      </c>
      <c r="HD39" s="13"/>
      <c r="HE39" s="12">
        <v>0</v>
      </c>
      <c r="HF39" s="12">
        <v>0</v>
      </c>
      <c r="HG39" s="12">
        <v>0</v>
      </c>
      <c r="HH39" s="12">
        <v>0</v>
      </c>
      <c r="HI39" s="13"/>
      <c r="HJ39" s="12">
        <v>0</v>
      </c>
      <c r="HK39" s="12">
        <v>0</v>
      </c>
      <c r="HL39" s="12">
        <v>0</v>
      </c>
      <c r="HM39" s="12">
        <v>0</v>
      </c>
      <c r="HN39" s="13"/>
      <c r="HO39" s="12"/>
      <c r="HP39" s="12">
        <v>0</v>
      </c>
      <c r="HQ39" s="12">
        <v>0</v>
      </c>
      <c r="HR39" s="12">
        <v>0</v>
      </c>
      <c r="HS39" s="13"/>
      <c r="HT39" s="12">
        <v>0</v>
      </c>
      <c r="HU39" s="12">
        <v>0</v>
      </c>
      <c r="HV39" s="12">
        <v>0</v>
      </c>
      <c r="HW39" s="12">
        <v>0</v>
      </c>
      <c r="HX39" s="13"/>
      <c r="HY39" s="12">
        <v>1</v>
      </c>
      <c r="HZ39" s="12">
        <v>160440</v>
      </c>
      <c r="IA39" s="12">
        <v>0</v>
      </c>
      <c r="IB39" s="12">
        <v>160440</v>
      </c>
      <c r="IC39" s="13"/>
      <c r="ID39" s="12">
        <v>6</v>
      </c>
      <c r="IE39" s="12">
        <v>2853648</v>
      </c>
      <c r="IF39" s="12">
        <v>0</v>
      </c>
      <c r="IG39" s="12">
        <v>2853648</v>
      </c>
      <c r="IH39" s="13"/>
      <c r="II39" s="12">
        <v>0</v>
      </c>
      <c r="IJ39" s="12">
        <v>0</v>
      </c>
      <c r="IK39" s="12">
        <v>0</v>
      </c>
      <c r="IL39" s="12">
        <v>0</v>
      </c>
      <c r="IM39" s="13"/>
      <c r="IN39" s="12">
        <v>5</v>
      </c>
      <c r="IO39" s="12">
        <v>1107060</v>
      </c>
      <c r="IP39" s="12">
        <v>0</v>
      </c>
      <c r="IQ39" s="12">
        <v>1107060</v>
      </c>
      <c r="IR39" s="13"/>
      <c r="IS39" s="12">
        <v>6</v>
      </c>
      <c r="IT39" s="12">
        <v>1800000</v>
      </c>
      <c r="IU39" s="12">
        <v>0</v>
      </c>
      <c r="IV39" s="12">
        <v>1800000</v>
      </c>
      <c r="IW39" s="13"/>
      <c r="IX39" s="12">
        <v>11</v>
      </c>
      <c r="IY39" s="12">
        <v>2779476</v>
      </c>
      <c r="IZ39" s="12">
        <v>0</v>
      </c>
      <c r="JA39" s="12">
        <v>2779476</v>
      </c>
      <c r="JB39" s="13"/>
      <c r="JC39" s="12">
        <v>0</v>
      </c>
      <c r="JD39" s="12">
        <v>0</v>
      </c>
      <c r="JE39" s="12">
        <v>0</v>
      </c>
      <c r="JF39" s="12">
        <v>0</v>
      </c>
      <c r="JG39" s="13"/>
      <c r="JH39" s="12">
        <v>0</v>
      </c>
      <c r="JI39" s="12">
        <v>235950.75</v>
      </c>
      <c r="JJ39" s="12">
        <v>0</v>
      </c>
      <c r="JK39" s="12">
        <v>235950.75</v>
      </c>
      <c r="JL39" s="13"/>
      <c r="JM39" s="107"/>
      <c r="JN39" s="12">
        <v>15864538.35</v>
      </c>
      <c r="JO39" s="12">
        <v>0</v>
      </c>
      <c r="JP39" s="12">
        <v>15864538.35</v>
      </c>
      <c r="JQ39" s="13"/>
    </row>
    <row r="40" spans="1:279" ht="15.75" hidden="1" customHeight="1">
      <c r="A40" s="10">
        <v>34</v>
      </c>
      <c r="B40" s="11" t="s">
        <v>36</v>
      </c>
      <c r="C40" s="12">
        <v>1</v>
      </c>
      <c r="D40" s="12">
        <v>20000</v>
      </c>
      <c r="E40" s="12">
        <v>0</v>
      </c>
      <c r="F40" s="12">
        <v>20000</v>
      </c>
      <c r="G40" s="13"/>
      <c r="H40" s="12">
        <v>0</v>
      </c>
      <c r="I40" s="12">
        <v>0</v>
      </c>
      <c r="J40" s="12">
        <v>0</v>
      </c>
      <c r="K40" s="12">
        <v>0</v>
      </c>
      <c r="L40" s="13"/>
      <c r="M40" s="12">
        <v>1</v>
      </c>
      <c r="N40" s="12">
        <v>6000</v>
      </c>
      <c r="O40" s="12">
        <v>0</v>
      </c>
      <c r="P40" s="12">
        <v>6000</v>
      </c>
      <c r="Q40" s="13"/>
      <c r="R40" s="12">
        <v>0</v>
      </c>
      <c r="S40" s="12">
        <v>0</v>
      </c>
      <c r="T40" s="12">
        <v>0</v>
      </c>
      <c r="U40" s="12">
        <v>0</v>
      </c>
      <c r="V40" s="13"/>
      <c r="W40" s="12">
        <v>0</v>
      </c>
      <c r="X40" s="12">
        <v>0</v>
      </c>
      <c r="Y40" s="12">
        <v>0</v>
      </c>
      <c r="Z40" s="12">
        <v>0</v>
      </c>
      <c r="AA40" s="13"/>
      <c r="AB40" s="12">
        <v>0</v>
      </c>
      <c r="AC40" s="12">
        <v>0</v>
      </c>
      <c r="AD40" s="12">
        <v>0</v>
      </c>
      <c r="AE40" s="12">
        <v>0</v>
      </c>
      <c r="AF40" s="13"/>
      <c r="AG40" s="12">
        <v>0</v>
      </c>
      <c r="AH40" s="12">
        <v>0</v>
      </c>
      <c r="AI40" s="12">
        <v>0</v>
      </c>
      <c r="AJ40" s="12">
        <v>0</v>
      </c>
      <c r="AK40" s="13"/>
      <c r="AL40" s="12">
        <v>0</v>
      </c>
      <c r="AM40" s="12">
        <v>0</v>
      </c>
      <c r="AN40" s="12">
        <v>0</v>
      </c>
      <c r="AO40" s="12">
        <v>0</v>
      </c>
      <c r="AP40" s="13"/>
      <c r="AQ40" s="12">
        <v>0</v>
      </c>
      <c r="AR40" s="12">
        <v>0</v>
      </c>
      <c r="AS40" s="12">
        <v>0</v>
      </c>
      <c r="AT40" s="12">
        <v>0</v>
      </c>
      <c r="AU40" s="13"/>
      <c r="AV40" s="12">
        <v>0</v>
      </c>
      <c r="AW40" s="12">
        <v>0</v>
      </c>
      <c r="AX40" s="12">
        <v>0</v>
      </c>
      <c r="AY40" s="12">
        <v>0</v>
      </c>
      <c r="AZ40" s="13"/>
      <c r="BA40" s="12">
        <v>0</v>
      </c>
      <c r="BB40" s="12">
        <v>0</v>
      </c>
      <c r="BC40" s="12">
        <v>0</v>
      </c>
      <c r="BD40" s="12">
        <v>0</v>
      </c>
      <c r="BE40" s="13"/>
      <c r="BF40" s="12">
        <v>0</v>
      </c>
      <c r="BG40" s="12">
        <v>0</v>
      </c>
      <c r="BH40" s="12">
        <v>0</v>
      </c>
      <c r="BI40" s="12">
        <v>0</v>
      </c>
      <c r="BJ40" s="13"/>
      <c r="BK40" s="12">
        <v>0</v>
      </c>
      <c r="BL40" s="12">
        <v>0</v>
      </c>
      <c r="BM40" s="12">
        <v>0</v>
      </c>
      <c r="BN40" s="12">
        <v>0</v>
      </c>
      <c r="BO40" s="13"/>
      <c r="BP40" s="12">
        <v>0</v>
      </c>
      <c r="BQ40" s="12">
        <v>0</v>
      </c>
      <c r="BR40" s="12">
        <v>0</v>
      </c>
      <c r="BS40" s="12">
        <v>0</v>
      </c>
      <c r="BT40" s="13"/>
      <c r="BU40" s="12">
        <v>0</v>
      </c>
      <c r="BV40" s="12">
        <v>0</v>
      </c>
      <c r="BW40" s="12">
        <v>0</v>
      </c>
      <c r="BX40" s="12">
        <v>0</v>
      </c>
      <c r="BY40" s="13"/>
      <c r="BZ40" s="12">
        <v>0</v>
      </c>
      <c r="CA40" s="12">
        <v>0</v>
      </c>
      <c r="CB40" s="12">
        <v>0</v>
      </c>
      <c r="CC40" s="12">
        <v>0</v>
      </c>
      <c r="CD40" s="13"/>
      <c r="CE40" s="12">
        <v>0</v>
      </c>
      <c r="CF40" s="12">
        <v>0</v>
      </c>
      <c r="CG40" s="12">
        <v>0</v>
      </c>
      <c r="CH40" s="12">
        <v>0</v>
      </c>
      <c r="CI40" s="13"/>
      <c r="CJ40" s="12">
        <v>0</v>
      </c>
      <c r="CK40" s="12">
        <v>0</v>
      </c>
      <c r="CL40" s="12">
        <v>0</v>
      </c>
      <c r="CM40" s="12">
        <v>0</v>
      </c>
      <c r="CN40" s="13"/>
      <c r="CO40" s="12">
        <v>0</v>
      </c>
      <c r="CP40" s="12">
        <v>0</v>
      </c>
      <c r="CQ40" s="12">
        <v>0</v>
      </c>
      <c r="CR40" s="12">
        <v>0</v>
      </c>
      <c r="CS40" s="13"/>
      <c r="CT40" s="12">
        <v>0</v>
      </c>
      <c r="CU40" s="12">
        <v>0</v>
      </c>
      <c r="CV40" s="12">
        <v>0</v>
      </c>
      <c r="CW40" s="12">
        <v>0</v>
      </c>
      <c r="CX40" s="13"/>
      <c r="CY40" s="12">
        <v>0</v>
      </c>
      <c r="CZ40" s="12">
        <v>0</v>
      </c>
      <c r="DA40" s="12">
        <v>0</v>
      </c>
      <c r="DB40" s="12">
        <v>0</v>
      </c>
      <c r="DC40" s="13"/>
      <c r="DD40" s="12">
        <v>0</v>
      </c>
      <c r="DE40" s="12">
        <v>0</v>
      </c>
      <c r="DF40" s="12">
        <v>0</v>
      </c>
      <c r="DG40" s="12">
        <v>0</v>
      </c>
      <c r="DH40" s="13"/>
      <c r="DI40" s="12">
        <v>0</v>
      </c>
      <c r="DJ40" s="12">
        <v>0</v>
      </c>
      <c r="DK40" s="12">
        <v>0</v>
      </c>
      <c r="DL40" s="12">
        <v>0</v>
      </c>
      <c r="DM40" s="13"/>
      <c r="DN40" s="12">
        <v>0</v>
      </c>
      <c r="DO40" s="12">
        <v>0</v>
      </c>
      <c r="DP40" s="12">
        <v>0</v>
      </c>
      <c r="DQ40" s="12">
        <v>0</v>
      </c>
      <c r="DR40" s="13"/>
      <c r="DS40" s="12">
        <v>0</v>
      </c>
      <c r="DT40" s="12">
        <v>0</v>
      </c>
      <c r="DU40" s="12">
        <v>0</v>
      </c>
      <c r="DV40" s="12">
        <v>0</v>
      </c>
      <c r="DW40" s="13"/>
      <c r="DX40" s="12">
        <v>0</v>
      </c>
      <c r="DY40" s="12">
        <v>0</v>
      </c>
      <c r="DZ40" s="12">
        <v>0</v>
      </c>
      <c r="EA40" s="12">
        <v>0</v>
      </c>
      <c r="EB40" s="13"/>
      <c r="EC40" s="12">
        <v>0</v>
      </c>
      <c r="ED40" s="12">
        <v>0</v>
      </c>
      <c r="EE40" s="12">
        <v>0</v>
      </c>
      <c r="EF40" s="12">
        <v>0</v>
      </c>
      <c r="EG40" s="13"/>
      <c r="EH40" s="12">
        <v>0</v>
      </c>
      <c r="EI40" s="12">
        <v>0</v>
      </c>
      <c r="EJ40" s="12">
        <v>0</v>
      </c>
      <c r="EK40" s="12">
        <v>0</v>
      </c>
      <c r="EL40" s="13"/>
      <c r="EM40" s="12">
        <v>2</v>
      </c>
      <c r="EN40" s="12">
        <v>1391400</v>
      </c>
      <c r="EO40" s="12">
        <v>0</v>
      </c>
      <c r="EP40" s="12">
        <v>1391400</v>
      </c>
      <c r="EQ40" s="13"/>
      <c r="ER40" s="12">
        <v>2</v>
      </c>
      <c r="ES40" s="12">
        <v>888072</v>
      </c>
      <c r="ET40" s="12">
        <v>0</v>
      </c>
      <c r="EU40" s="12">
        <v>888072</v>
      </c>
      <c r="EV40" s="13"/>
      <c r="EW40" s="12">
        <v>2</v>
      </c>
      <c r="EX40" s="12">
        <v>535092</v>
      </c>
      <c r="EY40" s="12">
        <v>0</v>
      </c>
      <c r="EZ40" s="12">
        <v>535092</v>
      </c>
      <c r="FA40" s="13"/>
      <c r="FB40" s="12">
        <v>1</v>
      </c>
      <c r="FC40" s="12">
        <v>470652</v>
      </c>
      <c r="FD40" s="12">
        <v>0</v>
      </c>
      <c r="FE40" s="12">
        <v>470652</v>
      </c>
      <c r="FF40" s="13"/>
      <c r="FG40" s="12">
        <v>1</v>
      </c>
      <c r="FH40" s="12">
        <v>572412</v>
      </c>
      <c r="FI40" s="12">
        <v>0</v>
      </c>
      <c r="FJ40" s="12">
        <v>572412</v>
      </c>
      <c r="FK40" s="13"/>
      <c r="FL40" s="12">
        <v>1</v>
      </c>
      <c r="FM40" s="12">
        <v>193740</v>
      </c>
      <c r="FN40" s="12">
        <v>0</v>
      </c>
      <c r="FO40" s="12">
        <v>193740</v>
      </c>
      <c r="FP40" s="13"/>
      <c r="FQ40" s="12">
        <v>1</v>
      </c>
      <c r="FR40" s="12">
        <v>193740</v>
      </c>
      <c r="FS40" s="12">
        <v>0</v>
      </c>
      <c r="FT40" s="12">
        <v>193740</v>
      </c>
      <c r="FU40" s="13"/>
      <c r="FV40" s="12" t="s">
        <v>1832</v>
      </c>
      <c r="FW40" s="12">
        <v>1055578</v>
      </c>
      <c r="FX40" s="12">
        <v>0</v>
      </c>
      <c r="FY40" s="12">
        <v>1055578</v>
      </c>
      <c r="FZ40" s="13"/>
      <c r="GA40" s="12">
        <v>3</v>
      </c>
      <c r="GB40" s="12">
        <v>1406616</v>
      </c>
      <c r="GC40" s="12">
        <v>0</v>
      </c>
      <c r="GD40" s="12">
        <v>1406616</v>
      </c>
      <c r="GE40" s="13"/>
      <c r="GF40" s="12">
        <v>0</v>
      </c>
      <c r="GG40" s="12">
        <v>0</v>
      </c>
      <c r="GH40" s="12">
        <v>0</v>
      </c>
      <c r="GI40" s="12">
        <v>0</v>
      </c>
      <c r="GJ40" s="13"/>
      <c r="GK40" s="12">
        <v>1</v>
      </c>
      <c r="GL40" s="12">
        <v>198456</v>
      </c>
      <c r="GM40" s="12">
        <v>0</v>
      </c>
      <c r="GN40" s="12">
        <v>198456</v>
      </c>
      <c r="GO40" s="13"/>
      <c r="GP40" s="12">
        <v>0</v>
      </c>
      <c r="GQ40" s="12">
        <v>0</v>
      </c>
      <c r="GR40" s="12">
        <v>0</v>
      </c>
      <c r="GS40" s="12">
        <v>0</v>
      </c>
      <c r="GT40" s="13"/>
      <c r="GU40" s="12">
        <v>1</v>
      </c>
      <c r="GV40" s="12">
        <v>217512</v>
      </c>
      <c r="GW40" s="12">
        <v>0</v>
      </c>
      <c r="GX40" s="12">
        <v>217512</v>
      </c>
      <c r="GY40" s="13"/>
      <c r="GZ40" s="12">
        <v>3</v>
      </c>
      <c r="HA40" s="12">
        <v>525747.6</v>
      </c>
      <c r="HB40" s="12">
        <v>0</v>
      </c>
      <c r="HC40" s="12">
        <v>525747.6</v>
      </c>
      <c r="HD40" s="13"/>
      <c r="HE40" s="12">
        <v>0</v>
      </c>
      <c r="HF40" s="12">
        <v>0</v>
      </c>
      <c r="HG40" s="12">
        <v>0</v>
      </c>
      <c r="HH40" s="12">
        <v>0</v>
      </c>
      <c r="HI40" s="13"/>
      <c r="HJ40" s="12">
        <v>0</v>
      </c>
      <c r="HK40" s="12">
        <v>0</v>
      </c>
      <c r="HL40" s="12">
        <v>0</v>
      </c>
      <c r="HM40" s="12">
        <v>0</v>
      </c>
      <c r="HN40" s="13"/>
      <c r="HO40" s="12"/>
      <c r="HP40" s="12">
        <v>0</v>
      </c>
      <c r="HQ40" s="12">
        <v>0</v>
      </c>
      <c r="HR40" s="12">
        <v>0</v>
      </c>
      <c r="HS40" s="13"/>
      <c r="HT40" s="12">
        <v>0</v>
      </c>
      <c r="HU40" s="12">
        <v>0</v>
      </c>
      <c r="HV40" s="12">
        <v>0</v>
      </c>
      <c r="HW40" s="12">
        <v>0</v>
      </c>
      <c r="HX40" s="13"/>
      <c r="HY40" s="12">
        <v>1</v>
      </c>
      <c r="HZ40" s="12">
        <v>160440</v>
      </c>
      <c r="IA40" s="12">
        <v>0</v>
      </c>
      <c r="IB40" s="12">
        <v>160440</v>
      </c>
      <c r="IC40" s="13"/>
      <c r="ID40" s="12">
        <v>18</v>
      </c>
      <c r="IE40" s="12">
        <v>8423704.8000000007</v>
      </c>
      <c r="IF40" s="12">
        <v>0</v>
      </c>
      <c r="IG40" s="12">
        <v>8423704.8000000007</v>
      </c>
      <c r="IH40" s="13"/>
      <c r="II40" s="12">
        <v>14</v>
      </c>
      <c r="IJ40" s="12">
        <v>3069360</v>
      </c>
      <c r="IK40" s="12">
        <v>0</v>
      </c>
      <c r="IL40" s="12">
        <v>3069360</v>
      </c>
      <c r="IM40" s="13"/>
      <c r="IN40" s="12">
        <v>17</v>
      </c>
      <c r="IO40" s="12">
        <v>3764004</v>
      </c>
      <c r="IP40" s="12">
        <v>0</v>
      </c>
      <c r="IQ40" s="12">
        <v>3764004</v>
      </c>
      <c r="IR40" s="13"/>
      <c r="IS40" s="12">
        <v>20</v>
      </c>
      <c r="IT40" s="12">
        <v>6000000</v>
      </c>
      <c r="IU40" s="12">
        <v>0</v>
      </c>
      <c r="IV40" s="12">
        <v>6000000</v>
      </c>
      <c r="IW40" s="13"/>
      <c r="IX40" s="12">
        <v>31</v>
      </c>
      <c r="IY40" s="12">
        <v>7973268</v>
      </c>
      <c r="IZ40" s="12">
        <v>0</v>
      </c>
      <c r="JA40" s="12">
        <v>7973268</v>
      </c>
      <c r="JB40" s="13"/>
      <c r="JC40" s="12">
        <v>0</v>
      </c>
      <c r="JD40" s="12">
        <v>0</v>
      </c>
      <c r="JE40" s="12">
        <v>0</v>
      </c>
      <c r="JF40" s="12">
        <v>0</v>
      </c>
      <c r="JG40" s="13"/>
      <c r="JH40" s="12">
        <v>0</v>
      </c>
      <c r="JI40" s="12">
        <v>802232.55</v>
      </c>
      <c r="JJ40" s="12">
        <v>0</v>
      </c>
      <c r="JK40" s="12">
        <v>802232.55</v>
      </c>
      <c r="JL40" s="13"/>
      <c r="JM40" s="107"/>
      <c r="JN40" s="12">
        <v>37868026.949999996</v>
      </c>
      <c r="JO40" s="12">
        <v>0</v>
      </c>
      <c r="JP40" s="12">
        <v>37868026.949999996</v>
      </c>
      <c r="JQ40" s="13"/>
    </row>
    <row r="41" spans="1:279" ht="15.75" hidden="1" customHeight="1">
      <c r="A41" s="10">
        <v>35</v>
      </c>
      <c r="B41" s="11" t="s">
        <v>37</v>
      </c>
      <c r="C41" s="12">
        <v>1</v>
      </c>
      <c r="D41" s="12">
        <v>20000</v>
      </c>
      <c r="E41" s="12">
        <v>0</v>
      </c>
      <c r="F41" s="12">
        <v>20000</v>
      </c>
      <c r="G41" s="13"/>
      <c r="H41" s="12">
        <v>0</v>
      </c>
      <c r="I41" s="12">
        <v>0</v>
      </c>
      <c r="J41" s="12">
        <v>0</v>
      </c>
      <c r="K41" s="12">
        <v>0</v>
      </c>
      <c r="L41" s="13"/>
      <c r="M41" s="12">
        <v>1</v>
      </c>
      <c r="N41" s="12">
        <v>6000</v>
      </c>
      <c r="O41" s="12">
        <v>0</v>
      </c>
      <c r="P41" s="12">
        <v>6000</v>
      </c>
      <c r="Q41" s="13"/>
      <c r="R41" s="12">
        <v>0</v>
      </c>
      <c r="S41" s="12">
        <v>0</v>
      </c>
      <c r="T41" s="12">
        <v>0</v>
      </c>
      <c r="U41" s="12">
        <v>0</v>
      </c>
      <c r="V41" s="13"/>
      <c r="W41" s="12">
        <v>0</v>
      </c>
      <c r="X41" s="12">
        <v>0</v>
      </c>
      <c r="Y41" s="12">
        <v>0</v>
      </c>
      <c r="Z41" s="12">
        <v>0</v>
      </c>
      <c r="AA41" s="13"/>
      <c r="AB41" s="12">
        <v>0</v>
      </c>
      <c r="AC41" s="12">
        <v>0</v>
      </c>
      <c r="AD41" s="12">
        <v>0</v>
      </c>
      <c r="AE41" s="12">
        <v>0</v>
      </c>
      <c r="AF41" s="13"/>
      <c r="AG41" s="12">
        <v>0</v>
      </c>
      <c r="AH41" s="12">
        <v>0</v>
      </c>
      <c r="AI41" s="12">
        <v>0</v>
      </c>
      <c r="AJ41" s="12">
        <v>0</v>
      </c>
      <c r="AK41" s="13"/>
      <c r="AL41" s="12">
        <v>0</v>
      </c>
      <c r="AM41" s="12">
        <v>0</v>
      </c>
      <c r="AN41" s="12">
        <v>0</v>
      </c>
      <c r="AO41" s="12">
        <v>0</v>
      </c>
      <c r="AP41" s="13"/>
      <c r="AQ41" s="12">
        <v>0</v>
      </c>
      <c r="AR41" s="12">
        <v>0</v>
      </c>
      <c r="AS41" s="12">
        <v>0</v>
      </c>
      <c r="AT41" s="12">
        <v>0</v>
      </c>
      <c r="AU41" s="13"/>
      <c r="AV41" s="12">
        <v>0</v>
      </c>
      <c r="AW41" s="12">
        <v>0</v>
      </c>
      <c r="AX41" s="12">
        <v>0</v>
      </c>
      <c r="AY41" s="12">
        <v>0</v>
      </c>
      <c r="AZ41" s="13"/>
      <c r="BA41" s="12">
        <v>0</v>
      </c>
      <c r="BB41" s="12">
        <v>0</v>
      </c>
      <c r="BC41" s="12">
        <v>0</v>
      </c>
      <c r="BD41" s="12">
        <v>0</v>
      </c>
      <c r="BE41" s="13"/>
      <c r="BF41" s="12">
        <v>0</v>
      </c>
      <c r="BG41" s="12">
        <v>0</v>
      </c>
      <c r="BH41" s="12">
        <v>0</v>
      </c>
      <c r="BI41" s="12">
        <v>0</v>
      </c>
      <c r="BJ41" s="13"/>
      <c r="BK41" s="12">
        <v>0</v>
      </c>
      <c r="BL41" s="12">
        <v>0</v>
      </c>
      <c r="BM41" s="12">
        <v>0</v>
      </c>
      <c r="BN41" s="12">
        <v>0</v>
      </c>
      <c r="BO41" s="13"/>
      <c r="BP41" s="12">
        <v>0</v>
      </c>
      <c r="BQ41" s="12">
        <v>0</v>
      </c>
      <c r="BR41" s="12">
        <v>0</v>
      </c>
      <c r="BS41" s="12">
        <v>0</v>
      </c>
      <c r="BT41" s="13"/>
      <c r="BU41" s="12">
        <v>0</v>
      </c>
      <c r="BV41" s="12">
        <v>0</v>
      </c>
      <c r="BW41" s="12">
        <v>0</v>
      </c>
      <c r="BX41" s="12">
        <v>0</v>
      </c>
      <c r="BY41" s="13"/>
      <c r="BZ41" s="12">
        <v>0</v>
      </c>
      <c r="CA41" s="12">
        <v>0</v>
      </c>
      <c r="CB41" s="12">
        <v>0</v>
      </c>
      <c r="CC41" s="12">
        <v>0</v>
      </c>
      <c r="CD41" s="13"/>
      <c r="CE41" s="12">
        <v>0</v>
      </c>
      <c r="CF41" s="12">
        <v>0</v>
      </c>
      <c r="CG41" s="12">
        <v>0</v>
      </c>
      <c r="CH41" s="12">
        <v>0</v>
      </c>
      <c r="CI41" s="13"/>
      <c r="CJ41" s="12">
        <v>0</v>
      </c>
      <c r="CK41" s="12">
        <v>0</v>
      </c>
      <c r="CL41" s="12">
        <v>0</v>
      </c>
      <c r="CM41" s="12">
        <v>0</v>
      </c>
      <c r="CN41" s="13"/>
      <c r="CO41" s="12">
        <v>0</v>
      </c>
      <c r="CP41" s="12">
        <v>0</v>
      </c>
      <c r="CQ41" s="12">
        <v>0</v>
      </c>
      <c r="CR41" s="12">
        <v>0</v>
      </c>
      <c r="CS41" s="13"/>
      <c r="CT41" s="12">
        <v>0</v>
      </c>
      <c r="CU41" s="12">
        <v>0</v>
      </c>
      <c r="CV41" s="12">
        <v>0</v>
      </c>
      <c r="CW41" s="12">
        <v>0</v>
      </c>
      <c r="CX41" s="13"/>
      <c r="CY41" s="12">
        <v>0</v>
      </c>
      <c r="CZ41" s="12">
        <v>0</v>
      </c>
      <c r="DA41" s="12">
        <v>0</v>
      </c>
      <c r="DB41" s="12">
        <v>0</v>
      </c>
      <c r="DC41" s="13"/>
      <c r="DD41" s="12">
        <v>0</v>
      </c>
      <c r="DE41" s="12">
        <v>0</v>
      </c>
      <c r="DF41" s="12">
        <v>0</v>
      </c>
      <c r="DG41" s="12">
        <v>0</v>
      </c>
      <c r="DH41" s="13"/>
      <c r="DI41" s="12">
        <v>0</v>
      </c>
      <c r="DJ41" s="12">
        <v>0</v>
      </c>
      <c r="DK41" s="12">
        <v>0</v>
      </c>
      <c r="DL41" s="12">
        <v>0</v>
      </c>
      <c r="DM41" s="13"/>
      <c r="DN41" s="12">
        <v>0</v>
      </c>
      <c r="DO41" s="12">
        <v>0</v>
      </c>
      <c r="DP41" s="12">
        <v>0</v>
      </c>
      <c r="DQ41" s="12">
        <v>0</v>
      </c>
      <c r="DR41" s="13"/>
      <c r="DS41" s="12">
        <v>0</v>
      </c>
      <c r="DT41" s="12">
        <v>0</v>
      </c>
      <c r="DU41" s="12">
        <v>0</v>
      </c>
      <c r="DV41" s="12">
        <v>0</v>
      </c>
      <c r="DW41" s="13"/>
      <c r="DX41" s="12">
        <v>0</v>
      </c>
      <c r="DY41" s="12">
        <v>0</v>
      </c>
      <c r="DZ41" s="12">
        <v>0</v>
      </c>
      <c r="EA41" s="12">
        <v>0</v>
      </c>
      <c r="EB41" s="13"/>
      <c r="EC41" s="12">
        <v>0</v>
      </c>
      <c r="ED41" s="12">
        <v>0</v>
      </c>
      <c r="EE41" s="12">
        <v>0</v>
      </c>
      <c r="EF41" s="12">
        <v>0</v>
      </c>
      <c r="EG41" s="13"/>
      <c r="EH41" s="12">
        <v>0</v>
      </c>
      <c r="EI41" s="12">
        <v>0</v>
      </c>
      <c r="EJ41" s="12">
        <v>0</v>
      </c>
      <c r="EK41" s="12">
        <v>0</v>
      </c>
      <c r="EL41" s="13"/>
      <c r="EM41" s="12">
        <v>2</v>
      </c>
      <c r="EN41" s="12">
        <v>1391400</v>
      </c>
      <c r="EO41" s="12">
        <v>0</v>
      </c>
      <c r="EP41" s="12">
        <v>1391400</v>
      </c>
      <c r="EQ41" s="13"/>
      <c r="ER41" s="12">
        <v>1</v>
      </c>
      <c r="ES41" s="12">
        <v>396900</v>
      </c>
      <c r="ET41" s="12">
        <v>0</v>
      </c>
      <c r="EU41" s="12">
        <v>396900</v>
      </c>
      <c r="EV41" s="13"/>
      <c r="EW41" s="12">
        <v>2</v>
      </c>
      <c r="EX41" s="12">
        <v>535092</v>
      </c>
      <c r="EY41" s="12">
        <v>0</v>
      </c>
      <c r="EZ41" s="12">
        <v>535092</v>
      </c>
      <c r="FA41" s="13"/>
      <c r="FB41" s="12">
        <v>1</v>
      </c>
      <c r="FC41" s="12">
        <v>470652</v>
      </c>
      <c r="FD41" s="12">
        <v>0</v>
      </c>
      <c r="FE41" s="12">
        <v>470652</v>
      </c>
      <c r="FF41" s="13"/>
      <c r="FG41" s="12">
        <v>1</v>
      </c>
      <c r="FH41" s="12">
        <v>572412</v>
      </c>
      <c r="FI41" s="12">
        <v>0</v>
      </c>
      <c r="FJ41" s="12">
        <v>572412</v>
      </c>
      <c r="FK41" s="13"/>
      <c r="FL41" s="12">
        <v>1</v>
      </c>
      <c r="FM41" s="12">
        <v>193740</v>
      </c>
      <c r="FN41" s="12">
        <v>0</v>
      </c>
      <c r="FO41" s="12">
        <v>193740</v>
      </c>
      <c r="FP41" s="13"/>
      <c r="FQ41" s="12">
        <v>1</v>
      </c>
      <c r="FR41" s="12">
        <v>193740</v>
      </c>
      <c r="FS41" s="12">
        <v>0</v>
      </c>
      <c r="FT41" s="12">
        <v>193740</v>
      </c>
      <c r="FU41" s="13"/>
      <c r="FV41" s="12" t="s">
        <v>1832</v>
      </c>
      <c r="FW41" s="12">
        <v>1055578</v>
      </c>
      <c r="FX41" s="12">
        <v>0</v>
      </c>
      <c r="FY41" s="12">
        <v>1055578</v>
      </c>
      <c r="FZ41" s="13"/>
      <c r="GA41" s="12">
        <v>3</v>
      </c>
      <c r="GB41" s="12">
        <v>1406616</v>
      </c>
      <c r="GC41" s="12">
        <v>0</v>
      </c>
      <c r="GD41" s="12">
        <v>1406616</v>
      </c>
      <c r="GE41" s="13"/>
      <c r="GF41" s="12">
        <v>0</v>
      </c>
      <c r="GG41" s="12">
        <v>0</v>
      </c>
      <c r="GH41" s="12">
        <v>0</v>
      </c>
      <c r="GI41" s="12">
        <v>0</v>
      </c>
      <c r="GJ41" s="13"/>
      <c r="GK41" s="12">
        <v>1</v>
      </c>
      <c r="GL41" s="12">
        <v>198456</v>
      </c>
      <c r="GM41" s="12">
        <v>0</v>
      </c>
      <c r="GN41" s="12">
        <v>198456</v>
      </c>
      <c r="GO41" s="13"/>
      <c r="GP41" s="12">
        <v>0</v>
      </c>
      <c r="GQ41" s="12">
        <v>0</v>
      </c>
      <c r="GR41" s="12">
        <v>0</v>
      </c>
      <c r="GS41" s="12">
        <v>0</v>
      </c>
      <c r="GT41" s="13"/>
      <c r="GU41" s="12">
        <v>1</v>
      </c>
      <c r="GV41" s="12">
        <v>217512</v>
      </c>
      <c r="GW41" s="12">
        <v>0</v>
      </c>
      <c r="GX41" s="12">
        <v>217512</v>
      </c>
      <c r="GY41" s="13"/>
      <c r="GZ41" s="12">
        <v>4</v>
      </c>
      <c r="HA41" s="12">
        <v>750367.8</v>
      </c>
      <c r="HB41" s="12">
        <v>0</v>
      </c>
      <c r="HC41" s="12">
        <v>750367.8</v>
      </c>
      <c r="HD41" s="13"/>
      <c r="HE41" s="12">
        <v>0</v>
      </c>
      <c r="HF41" s="12">
        <v>0</v>
      </c>
      <c r="HG41" s="12">
        <v>0</v>
      </c>
      <c r="HH41" s="12">
        <v>0</v>
      </c>
      <c r="HI41" s="13"/>
      <c r="HJ41" s="12">
        <v>0</v>
      </c>
      <c r="HK41" s="12">
        <v>0</v>
      </c>
      <c r="HL41" s="12">
        <v>0</v>
      </c>
      <c r="HM41" s="12">
        <v>0</v>
      </c>
      <c r="HN41" s="13"/>
      <c r="HO41" s="12"/>
      <c r="HP41" s="12">
        <v>0</v>
      </c>
      <c r="HQ41" s="12">
        <v>0</v>
      </c>
      <c r="HR41" s="12">
        <v>0</v>
      </c>
      <c r="HS41" s="13"/>
      <c r="HT41" s="12">
        <v>0</v>
      </c>
      <c r="HU41" s="12">
        <v>0</v>
      </c>
      <c r="HV41" s="12">
        <v>0</v>
      </c>
      <c r="HW41" s="12">
        <v>0</v>
      </c>
      <c r="HX41" s="13"/>
      <c r="HY41" s="12">
        <v>1</v>
      </c>
      <c r="HZ41" s="12">
        <v>160440</v>
      </c>
      <c r="IA41" s="12">
        <v>0</v>
      </c>
      <c r="IB41" s="12">
        <v>160440</v>
      </c>
      <c r="IC41" s="13"/>
      <c r="ID41" s="12">
        <v>19</v>
      </c>
      <c r="IE41" s="12">
        <v>8819256.5999999996</v>
      </c>
      <c r="IF41" s="12">
        <v>0</v>
      </c>
      <c r="IG41" s="12">
        <v>8819256.5999999996</v>
      </c>
      <c r="IH41" s="13"/>
      <c r="II41" s="12">
        <v>16</v>
      </c>
      <c r="IJ41" s="12">
        <v>3507840</v>
      </c>
      <c r="IK41" s="12">
        <v>0</v>
      </c>
      <c r="IL41" s="12">
        <v>3507840</v>
      </c>
      <c r="IM41" s="13"/>
      <c r="IN41" s="12">
        <v>19</v>
      </c>
      <c r="IO41" s="12">
        <v>4206828</v>
      </c>
      <c r="IP41" s="12">
        <v>0</v>
      </c>
      <c r="IQ41" s="12">
        <v>4206828</v>
      </c>
      <c r="IR41" s="13"/>
      <c r="IS41" s="12">
        <v>22</v>
      </c>
      <c r="IT41" s="12">
        <v>6600000</v>
      </c>
      <c r="IU41" s="12">
        <v>0</v>
      </c>
      <c r="IV41" s="12">
        <v>6600000</v>
      </c>
      <c r="IW41" s="13"/>
      <c r="IX41" s="12">
        <v>31</v>
      </c>
      <c r="IY41" s="12">
        <v>7990596</v>
      </c>
      <c r="IZ41" s="12">
        <v>0</v>
      </c>
      <c r="JA41" s="12">
        <v>7990596</v>
      </c>
      <c r="JB41" s="13"/>
      <c r="JC41" s="12">
        <v>0</v>
      </c>
      <c r="JD41" s="12">
        <v>0</v>
      </c>
      <c r="JE41" s="12">
        <v>0</v>
      </c>
      <c r="JF41" s="12">
        <v>0</v>
      </c>
      <c r="JG41" s="13"/>
      <c r="JH41" s="12">
        <v>0</v>
      </c>
      <c r="JI41" s="12">
        <v>896612.85</v>
      </c>
      <c r="JJ41" s="12">
        <v>0</v>
      </c>
      <c r="JK41" s="12">
        <v>896612.85</v>
      </c>
      <c r="JL41" s="13"/>
      <c r="JM41" s="107"/>
      <c r="JN41" s="12">
        <v>39590039.25</v>
      </c>
      <c r="JO41" s="12">
        <v>0</v>
      </c>
      <c r="JP41" s="12">
        <v>39590039.25</v>
      </c>
      <c r="JQ41" s="13"/>
    </row>
    <row r="42" spans="1:279" ht="15.75" hidden="1" customHeight="1">
      <c r="A42" s="10">
        <v>36</v>
      </c>
      <c r="B42" s="11" t="s">
        <v>38</v>
      </c>
      <c r="C42" s="12">
        <v>1</v>
      </c>
      <c r="D42" s="12">
        <v>20000</v>
      </c>
      <c r="E42" s="12">
        <v>0</v>
      </c>
      <c r="F42" s="12">
        <v>20000</v>
      </c>
      <c r="G42" s="13"/>
      <c r="H42" s="12">
        <v>0</v>
      </c>
      <c r="I42" s="12">
        <v>0</v>
      </c>
      <c r="J42" s="12">
        <v>0</v>
      </c>
      <c r="K42" s="12">
        <v>0</v>
      </c>
      <c r="L42" s="13"/>
      <c r="M42" s="12">
        <v>1</v>
      </c>
      <c r="N42" s="12">
        <v>6000</v>
      </c>
      <c r="O42" s="12">
        <v>0</v>
      </c>
      <c r="P42" s="12">
        <v>6000</v>
      </c>
      <c r="Q42" s="13"/>
      <c r="R42" s="12">
        <v>0</v>
      </c>
      <c r="S42" s="12">
        <v>0</v>
      </c>
      <c r="T42" s="12">
        <v>0</v>
      </c>
      <c r="U42" s="12">
        <v>0</v>
      </c>
      <c r="V42" s="13"/>
      <c r="W42" s="12">
        <v>0</v>
      </c>
      <c r="X42" s="12">
        <v>0</v>
      </c>
      <c r="Y42" s="12">
        <v>0</v>
      </c>
      <c r="Z42" s="12">
        <v>0</v>
      </c>
      <c r="AA42" s="13"/>
      <c r="AB42" s="12">
        <v>0</v>
      </c>
      <c r="AC42" s="12">
        <v>0</v>
      </c>
      <c r="AD42" s="12">
        <v>0</v>
      </c>
      <c r="AE42" s="12">
        <v>0</v>
      </c>
      <c r="AF42" s="13"/>
      <c r="AG42" s="12">
        <v>0</v>
      </c>
      <c r="AH42" s="12">
        <v>0</v>
      </c>
      <c r="AI42" s="12">
        <v>0</v>
      </c>
      <c r="AJ42" s="12">
        <v>0</v>
      </c>
      <c r="AK42" s="13"/>
      <c r="AL42" s="12">
        <v>0</v>
      </c>
      <c r="AM42" s="12">
        <v>0</v>
      </c>
      <c r="AN42" s="12">
        <v>0</v>
      </c>
      <c r="AO42" s="12">
        <v>0</v>
      </c>
      <c r="AP42" s="13"/>
      <c r="AQ42" s="12">
        <v>0</v>
      </c>
      <c r="AR42" s="12">
        <v>0</v>
      </c>
      <c r="AS42" s="12">
        <v>0</v>
      </c>
      <c r="AT42" s="12">
        <v>0</v>
      </c>
      <c r="AU42" s="13"/>
      <c r="AV42" s="12">
        <v>0</v>
      </c>
      <c r="AW42" s="12">
        <v>0</v>
      </c>
      <c r="AX42" s="12">
        <v>0</v>
      </c>
      <c r="AY42" s="12">
        <v>0</v>
      </c>
      <c r="AZ42" s="13"/>
      <c r="BA42" s="12">
        <v>0</v>
      </c>
      <c r="BB42" s="12">
        <v>0</v>
      </c>
      <c r="BC42" s="12">
        <v>0</v>
      </c>
      <c r="BD42" s="12">
        <v>0</v>
      </c>
      <c r="BE42" s="13"/>
      <c r="BF42" s="12">
        <v>0</v>
      </c>
      <c r="BG42" s="12">
        <v>0</v>
      </c>
      <c r="BH42" s="12">
        <v>0</v>
      </c>
      <c r="BI42" s="12">
        <v>0</v>
      </c>
      <c r="BJ42" s="13"/>
      <c r="BK42" s="12">
        <v>0</v>
      </c>
      <c r="BL42" s="12">
        <v>0</v>
      </c>
      <c r="BM42" s="12">
        <v>0</v>
      </c>
      <c r="BN42" s="12">
        <v>0</v>
      </c>
      <c r="BO42" s="13"/>
      <c r="BP42" s="12">
        <v>0</v>
      </c>
      <c r="BQ42" s="12">
        <v>0</v>
      </c>
      <c r="BR42" s="12">
        <v>0</v>
      </c>
      <c r="BS42" s="12">
        <v>0</v>
      </c>
      <c r="BT42" s="13"/>
      <c r="BU42" s="12">
        <v>0</v>
      </c>
      <c r="BV42" s="12">
        <v>0</v>
      </c>
      <c r="BW42" s="12">
        <v>0</v>
      </c>
      <c r="BX42" s="12">
        <v>0</v>
      </c>
      <c r="BY42" s="13"/>
      <c r="BZ42" s="12">
        <v>0</v>
      </c>
      <c r="CA42" s="12">
        <v>0</v>
      </c>
      <c r="CB42" s="12">
        <v>0</v>
      </c>
      <c r="CC42" s="12">
        <v>0</v>
      </c>
      <c r="CD42" s="13"/>
      <c r="CE42" s="12">
        <v>0</v>
      </c>
      <c r="CF42" s="12">
        <v>0</v>
      </c>
      <c r="CG42" s="12">
        <v>0</v>
      </c>
      <c r="CH42" s="12">
        <v>0</v>
      </c>
      <c r="CI42" s="13"/>
      <c r="CJ42" s="12">
        <v>0</v>
      </c>
      <c r="CK42" s="12">
        <v>0</v>
      </c>
      <c r="CL42" s="12">
        <v>0</v>
      </c>
      <c r="CM42" s="12">
        <v>0</v>
      </c>
      <c r="CN42" s="13"/>
      <c r="CO42" s="12">
        <v>0</v>
      </c>
      <c r="CP42" s="12">
        <v>0</v>
      </c>
      <c r="CQ42" s="12">
        <v>0</v>
      </c>
      <c r="CR42" s="12">
        <v>0</v>
      </c>
      <c r="CS42" s="13"/>
      <c r="CT42" s="12">
        <v>0</v>
      </c>
      <c r="CU42" s="12">
        <v>0</v>
      </c>
      <c r="CV42" s="12">
        <v>0</v>
      </c>
      <c r="CW42" s="12">
        <v>0</v>
      </c>
      <c r="CX42" s="13"/>
      <c r="CY42" s="12">
        <v>0</v>
      </c>
      <c r="CZ42" s="12">
        <v>0</v>
      </c>
      <c r="DA42" s="12">
        <v>0</v>
      </c>
      <c r="DB42" s="12">
        <v>0</v>
      </c>
      <c r="DC42" s="13"/>
      <c r="DD42" s="12">
        <v>0</v>
      </c>
      <c r="DE42" s="12">
        <v>0</v>
      </c>
      <c r="DF42" s="12">
        <v>0</v>
      </c>
      <c r="DG42" s="12">
        <v>0</v>
      </c>
      <c r="DH42" s="13"/>
      <c r="DI42" s="12">
        <v>0</v>
      </c>
      <c r="DJ42" s="12">
        <v>0</v>
      </c>
      <c r="DK42" s="12">
        <v>0</v>
      </c>
      <c r="DL42" s="12">
        <v>0</v>
      </c>
      <c r="DM42" s="13"/>
      <c r="DN42" s="12">
        <v>0</v>
      </c>
      <c r="DO42" s="12">
        <v>0</v>
      </c>
      <c r="DP42" s="12">
        <v>0</v>
      </c>
      <c r="DQ42" s="12">
        <v>0</v>
      </c>
      <c r="DR42" s="13"/>
      <c r="DS42" s="12">
        <v>0</v>
      </c>
      <c r="DT42" s="12">
        <v>0</v>
      </c>
      <c r="DU42" s="12">
        <v>0</v>
      </c>
      <c r="DV42" s="12">
        <v>0</v>
      </c>
      <c r="DW42" s="13"/>
      <c r="DX42" s="12">
        <v>0</v>
      </c>
      <c r="DY42" s="12">
        <v>0</v>
      </c>
      <c r="DZ42" s="12">
        <v>0</v>
      </c>
      <c r="EA42" s="12">
        <v>0</v>
      </c>
      <c r="EB42" s="13"/>
      <c r="EC42" s="12">
        <v>0</v>
      </c>
      <c r="ED42" s="12">
        <v>0</v>
      </c>
      <c r="EE42" s="12">
        <v>0</v>
      </c>
      <c r="EF42" s="12">
        <v>0</v>
      </c>
      <c r="EG42" s="13"/>
      <c r="EH42" s="12">
        <v>0</v>
      </c>
      <c r="EI42" s="12">
        <v>0</v>
      </c>
      <c r="EJ42" s="12">
        <v>0</v>
      </c>
      <c r="EK42" s="12">
        <v>0</v>
      </c>
      <c r="EL42" s="13"/>
      <c r="EM42" s="12">
        <v>2</v>
      </c>
      <c r="EN42" s="12">
        <v>1391400</v>
      </c>
      <c r="EO42" s="12">
        <v>0</v>
      </c>
      <c r="EP42" s="12">
        <v>1391400</v>
      </c>
      <c r="EQ42" s="13"/>
      <c r="ER42" s="12">
        <v>1</v>
      </c>
      <c r="ES42" s="12">
        <v>396900</v>
      </c>
      <c r="ET42" s="12">
        <v>0</v>
      </c>
      <c r="EU42" s="12">
        <v>396900</v>
      </c>
      <c r="EV42" s="13"/>
      <c r="EW42" s="12">
        <v>1</v>
      </c>
      <c r="EX42" s="12">
        <v>166698</v>
      </c>
      <c r="EY42" s="12">
        <v>0</v>
      </c>
      <c r="EZ42" s="12">
        <v>166698</v>
      </c>
      <c r="FA42" s="13"/>
      <c r="FB42" s="12">
        <v>1</v>
      </c>
      <c r="FC42" s="12">
        <v>470652</v>
      </c>
      <c r="FD42" s="12">
        <v>0</v>
      </c>
      <c r="FE42" s="12">
        <v>470652</v>
      </c>
      <c r="FF42" s="13"/>
      <c r="FG42" s="12">
        <v>1</v>
      </c>
      <c r="FH42" s="12">
        <v>572412</v>
      </c>
      <c r="FI42" s="12">
        <v>0</v>
      </c>
      <c r="FJ42" s="12">
        <v>572412</v>
      </c>
      <c r="FK42" s="13"/>
      <c r="FL42" s="12">
        <v>1</v>
      </c>
      <c r="FM42" s="12">
        <v>193740</v>
      </c>
      <c r="FN42" s="12">
        <v>0</v>
      </c>
      <c r="FO42" s="12">
        <v>193740</v>
      </c>
      <c r="FP42" s="13"/>
      <c r="FQ42" s="12">
        <v>1</v>
      </c>
      <c r="FR42" s="12">
        <v>193740</v>
      </c>
      <c r="FS42" s="12">
        <v>0</v>
      </c>
      <c r="FT42" s="12">
        <v>193740</v>
      </c>
      <c r="FU42" s="13"/>
      <c r="FV42" s="12" t="s">
        <v>1832</v>
      </c>
      <c r="FW42" s="12">
        <v>1055578</v>
      </c>
      <c r="FX42" s="12">
        <v>0</v>
      </c>
      <c r="FY42" s="12">
        <v>1055578</v>
      </c>
      <c r="FZ42" s="13"/>
      <c r="GA42" s="12">
        <v>3</v>
      </c>
      <c r="GB42" s="12">
        <v>1406616</v>
      </c>
      <c r="GC42" s="12">
        <v>0</v>
      </c>
      <c r="GD42" s="12">
        <v>1406616</v>
      </c>
      <c r="GE42" s="13"/>
      <c r="GF42" s="12">
        <v>0</v>
      </c>
      <c r="GG42" s="12">
        <v>0</v>
      </c>
      <c r="GH42" s="12">
        <v>0</v>
      </c>
      <c r="GI42" s="12">
        <v>0</v>
      </c>
      <c r="GJ42" s="13"/>
      <c r="GK42" s="12">
        <v>1</v>
      </c>
      <c r="GL42" s="12">
        <v>310968</v>
      </c>
      <c r="GM42" s="12">
        <v>0</v>
      </c>
      <c r="GN42" s="12">
        <v>310968</v>
      </c>
      <c r="GO42" s="13"/>
      <c r="GP42" s="12">
        <v>0</v>
      </c>
      <c r="GQ42" s="12">
        <v>0</v>
      </c>
      <c r="GR42" s="12">
        <v>0</v>
      </c>
      <c r="GS42" s="12">
        <v>0</v>
      </c>
      <c r="GT42" s="13"/>
      <c r="GU42" s="12">
        <v>1</v>
      </c>
      <c r="GV42" s="12">
        <v>217512</v>
      </c>
      <c r="GW42" s="12">
        <v>0</v>
      </c>
      <c r="GX42" s="12">
        <v>217512</v>
      </c>
      <c r="GY42" s="13"/>
      <c r="GZ42" s="12">
        <v>4</v>
      </c>
      <c r="HA42" s="12">
        <v>750367.8</v>
      </c>
      <c r="HB42" s="12">
        <v>0</v>
      </c>
      <c r="HC42" s="12">
        <v>750367.8</v>
      </c>
      <c r="HD42" s="13"/>
      <c r="HE42" s="12">
        <v>0</v>
      </c>
      <c r="HF42" s="12">
        <v>0</v>
      </c>
      <c r="HG42" s="12">
        <v>0</v>
      </c>
      <c r="HH42" s="12">
        <v>0</v>
      </c>
      <c r="HI42" s="13"/>
      <c r="HJ42" s="12">
        <v>0</v>
      </c>
      <c r="HK42" s="12">
        <v>0</v>
      </c>
      <c r="HL42" s="12">
        <v>0</v>
      </c>
      <c r="HM42" s="12">
        <v>0</v>
      </c>
      <c r="HN42" s="13"/>
      <c r="HO42" s="12"/>
      <c r="HP42" s="12">
        <v>0</v>
      </c>
      <c r="HQ42" s="12">
        <v>0</v>
      </c>
      <c r="HR42" s="12">
        <v>0</v>
      </c>
      <c r="HS42" s="13"/>
      <c r="HT42" s="12">
        <v>0</v>
      </c>
      <c r="HU42" s="12">
        <v>0</v>
      </c>
      <c r="HV42" s="12">
        <v>0</v>
      </c>
      <c r="HW42" s="12">
        <v>0</v>
      </c>
      <c r="HX42" s="13"/>
      <c r="HY42" s="12">
        <v>1</v>
      </c>
      <c r="HZ42" s="12">
        <v>160440</v>
      </c>
      <c r="IA42" s="12">
        <v>0</v>
      </c>
      <c r="IB42" s="12">
        <v>160440</v>
      </c>
      <c r="IC42" s="13"/>
      <c r="ID42" s="12">
        <v>12</v>
      </c>
      <c r="IE42" s="12">
        <v>5638676.4000000004</v>
      </c>
      <c r="IF42" s="12">
        <v>0</v>
      </c>
      <c r="IG42" s="12">
        <v>5638676.4000000004</v>
      </c>
      <c r="IH42" s="13"/>
      <c r="II42" s="12">
        <v>7</v>
      </c>
      <c r="IJ42" s="12">
        <v>1534680</v>
      </c>
      <c r="IK42" s="12">
        <v>0</v>
      </c>
      <c r="IL42" s="12">
        <v>1534680</v>
      </c>
      <c r="IM42" s="13"/>
      <c r="IN42" s="12">
        <v>11</v>
      </c>
      <c r="IO42" s="12">
        <v>2435532</v>
      </c>
      <c r="IP42" s="12">
        <v>0</v>
      </c>
      <c r="IQ42" s="12">
        <v>2435532</v>
      </c>
      <c r="IR42" s="13"/>
      <c r="IS42" s="12">
        <v>13</v>
      </c>
      <c r="IT42" s="12">
        <v>3900000</v>
      </c>
      <c r="IU42" s="12">
        <v>0</v>
      </c>
      <c r="IV42" s="12">
        <v>3900000</v>
      </c>
      <c r="IW42" s="13"/>
      <c r="IX42" s="12">
        <v>22</v>
      </c>
      <c r="IY42" s="12">
        <v>5628264</v>
      </c>
      <c r="IZ42" s="12">
        <v>0</v>
      </c>
      <c r="JA42" s="12">
        <v>5628264</v>
      </c>
      <c r="JB42" s="13"/>
      <c r="JC42" s="12">
        <v>0</v>
      </c>
      <c r="JD42" s="12">
        <v>0</v>
      </c>
      <c r="JE42" s="12">
        <v>0</v>
      </c>
      <c r="JF42" s="12">
        <v>0</v>
      </c>
      <c r="JG42" s="13"/>
      <c r="JH42" s="12">
        <v>0</v>
      </c>
      <c r="JI42" s="12">
        <v>519091.65</v>
      </c>
      <c r="JJ42" s="12">
        <v>0</v>
      </c>
      <c r="JK42" s="12">
        <v>519091.65</v>
      </c>
      <c r="JL42" s="13"/>
      <c r="JM42" s="107"/>
      <c r="JN42" s="12">
        <v>26969267.849999998</v>
      </c>
      <c r="JO42" s="12">
        <v>0</v>
      </c>
      <c r="JP42" s="12">
        <v>26969267.849999998</v>
      </c>
      <c r="JQ42" s="13"/>
    </row>
    <row r="43" spans="1:279" ht="15.75" hidden="1" customHeight="1">
      <c r="A43" s="10">
        <v>37</v>
      </c>
      <c r="B43" s="11" t="s">
        <v>39</v>
      </c>
      <c r="C43" s="12">
        <v>1</v>
      </c>
      <c r="D43" s="12">
        <v>20000</v>
      </c>
      <c r="E43" s="12">
        <v>0</v>
      </c>
      <c r="F43" s="12">
        <v>20000</v>
      </c>
      <c r="G43" s="13"/>
      <c r="H43" s="12">
        <v>0</v>
      </c>
      <c r="I43" s="12">
        <v>0</v>
      </c>
      <c r="J43" s="12">
        <v>0</v>
      </c>
      <c r="K43" s="12">
        <v>0</v>
      </c>
      <c r="L43" s="13"/>
      <c r="M43" s="12">
        <v>1</v>
      </c>
      <c r="N43" s="12">
        <v>6000</v>
      </c>
      <c r="O43" s="12">
        <v>0</v>
      </c>
      <c r="P43" s="12">
        <v>6000</v>
      </c>
      <c r="Q43" s="13"/>
      <c r="R43" s="12">
        <v>0</v>
      </c>
      <c r="S43" s="12">
        <v>0</v>
      </c>
      <c r="T43" s="12">
        <v>0</v>
      </c>
      <c r="U43" s="12">
        <v>0</v>
      </c>
      <c r="V43" s="13"/>
      <c r="W43" s="12">
        <v>0</v>
      </c>
      <c r="X43" s="12">
        <v>0</v>
      </c>
      <c r="Y43" s="12">
        <v>0</v>
      </c>
      <c r="Z43" s="12">
        <v>0</v>
      </c>
      <c r="AA43" s="13"/>
      <c r="AB43" s="12">
        <v>0</v>
      </c>
      <c r="AC43" s="12">
        <v>0</v>
      </c>
      <c r="AD43" s="12">
        <v>0</v>
      </c>
      <c r="AE43" s="12">
        <v>0</v>
      </c>
      <c r="AF43" s="13"/>
      <c r="AG43" s="12">
        <v>0</v>
      </c>
      <c r="AH43" s="12">
        <v>0</v>
      </c>
      <c r="AI43" s="12">
        <v>0</v>
      </c>
      <c r="AJ43" s="12">
        <v>0</v>
      </c>
      <c r="AK43" s="13"/>
      <c r="AL43" s="12">
        <v>0</v>
      </c>
      <c r="AM43" s="12">
        <v>0</v>
      </c>
      <c r="AN43" s="12">
        <v>0</v>
      </c>
      <c r="AO43" s="12">
        <v>0</v>
      </c>
      <c r="AP43" s="13"/>
      <c r="AQ43" s="12">
        <v>0</v>
      </c>
      <c r="AR43" s="12">
        <v>0</v>
      </c>
      <c r="AS43" s="12">
        <v>0</v>
      </c>
      <c r="AT43" s="12">
        <v>0</v>
      </c>
      <c r="AU43" s="13"/>
      <c r="AV43" s="12">
        <v>0</v>
      </c>
      <c r="AW43" s="12">
        <v>0</v>
      </c>
      <c r="AX43" s="12">
        <v>0</v>
      </c>
      <c r="AY43" s="12">
        <v>0</v>
      </c>
      <c r="AZ43" s="13"/>
      <c r="BA43" s="12">
        <v>0</v>
      </c>
      <c r="BB43" s="12">
        <v>0</v>
      </c>
      <c r="BC43" s="12">
        <v>0</v>
      </c>
      <c r="BD43" s="12">
        <v>0</v>
      </c>
      <c r="BE43" s="13"/>
      <c r="BF43" s="12">
        <v>0</v>
      </c>
      <c r="BG43" s="12">
        <v>0</v>
      </c>
      <c r="BH43" s="12">
        <v>0</v>
      </c>
      <c r="BI43" s="12">
        <v>0</v>
      </c>
      <c r="BJ43" s="13"/>
      <c r="BK43" s="12">
        <v>0</v>
      </c>
      <c r="BL43" s="12">
        <v>0</v>
      </c>
      <c r="BM43" s="12">
        <v>0</v>
      </c>
      <c r="BN43" s="12">
        <v>0</v>
      </c>
      <c r="BO43" s="13"/>
      <c r="BP43" s="12">
        <v>0</v>
      </c>
      <c r="BQ43" s="12">
        <v>0</v>
      </c>
      <c r="BR43" s="12">
        <v>0</v>
      </c>
      <c r="BS43" s="12">
        <v>0</v>
      </c>
      <c r="BT43" s="13"/>
      <c r="BU43" s="12">
        <v>0</v>
      </c>
      <c r="BV43" s="12">
        <v>0</v>
      </c>
      <c r="BW43" s="12">
        <v>0</v>
      </c>
      <c r="BX43" s="12">
        <v>0</v>
      </c>
      <c r="BY43" s="13"/>
      <c r="BZ43" s="12">
        <v>0</v>
      </c>
      <c r="CA43" s="12">
        <v>0</v>
      </c>
      <c r="CB43" s="12">
        <v>0</v>
      </c>
      <c r="CC43" s="12">
        <v>0</v>
      </c>
      <c r="CD43" s="13"/>
      <c r="CE43" s="12">
        <v>0</v>
      </c>
      <c r="CF43" s="12">
        <v>0</v>
      </c>
      <c r="CG43" s="12">
        <v>0</v>
      </c>
      <c r="CH43" s="12">
        <v>0</v>
      </c>
      <c r="CI43" s="13"/>
      <c r="CJ43" s="12">
        <v>0</v>
      </c>
      <c r="CK43" s="12">
        <v>0</v>
      </c>
      <c r="CL43" s="12">
        <v>0</v>
      </c>
      <c r="CM43" s="12">
        <v>0</v>
      </c>
      <c r="CN43" s="13"/>
      <c r="CO43" s="12">
        <v>0</v>
      </c>
      <c r="CP43" s="12">
        <v>0</v>
      </c>
      <c r="CQ43" s="12">
        <v>0</v>
      </c>
      <c r="CR43" s="12">
        <v>0</v>
      </c>
      <c r="CS43" s="13"/>
      <c r="CT43" s="12">
        <v>0</v>
      </c>
      <c r="CU43" s="12">
        <v>0</v>
      </c>
      <c r="CV43" s="12">
        <v>0</v>
      </c>
      <c r="CW43" s="12">
        <v>0</v>
      </c>
      <c r="CX43" s="13"/>
      <c r="CY43" s="12">
        <v>0</v>
      </c>
      <c r="CZ43" s="12">
        <v>0</v>
      </c>
      <c r="DA43" s="12">
        <v>0</v>
      </c>
      <c r="DB43" s="12">
        <v>0</v>
      </c>
      <c r="DC43" s="13"/>
      <c r="DD43" s="12">
        <v>0</v>
      </c>
      <c r="DE43" s="12">
        <v>0</v>
      </c>
      <c r="DF43" s="12">
        <v>0</v>
      </c>
      <c r="DG43" s="12">
        <v>0</v>
      </c>
      <c r="DH43" s="13"/>
      <c r="DI43" s="12">
        <v>0</v>
      </c>
      <c r="DJ43" s="12">
        <v>0</v>
      </c>
      <c r="DK43" s="12">
        <v>0</v>
      </c>
      <c r="DL43" s="12">
        <v>0</v>
      </c>
      <c r="DM43" s="13"/>
      <c r="DN43" s="12">
        <v>0</v>
      </c>
      <c r="DO43" s="12">
        <v>0</v>
      </c>
      <c r="DP43" s="12">
        <v>0</v>
      </c>
      <c r="DQ43" s="12">
        <v>0</v>
      </c>
      <c r="DR43" s="13"/>
      <c r="DS43" s="12">
        <v>0</v>
      </c>
      <c r="DT43" s="12">
        <v>0</v>
      </c>
      <c r="DU43" s="12">
        <v>0</v>
      </c>
      <c r="DV43" s="12">
        <v>0</v>
      </c>
      <c r="DW43" s="13"/>
      <c r="DX43" s="12">
        <v>0</v>
      </c>
      <c r="DY43" s="12">
        <v>0</v>
      </c>
      <c r="DZ43" s="12">
        <v>0</v>
      </c>
      <c r="EA43" s="12">
        <v>0</v>
      </c>
      <c r="EB43" s="13"/>
      <c r="EC43" s="12">
        <v>0</v>
      </c>
      <c r="ED43" s="12">
        <v>0</v>
      </c>
      <c r="EE43" s="12">
        <v>0</v>
      </c>
      <c r="EF43" s="12">
        <v>0</v>
      </c>
      <c r="EG43" s="13"/>
      <c r="EH43" s="12">
        <v>0</v>
      </c>
      <c r="EI43" s="12">
        <v>0</v>
      </c>
      <c r="EJ43" s="12">
        <v>0</v>
      </c>
      <c r="EK43" s="12">
        <v>0</v>
      </c>
      <c r="EL43" s="13"/>
      <c r="EM43" s="12">
        <v>2</v>
      </c>
      <c r="EN43" s="12">
        <v>1391400</v>
      </c>
      <c r="EO43" s="12">
        <v>0</v>
      </c>
      <c r="EP43" s="12">
        <v>1391400</v>
      </c>
      <c r="EQ43" s="13"/>
      <c r="ER43" s="12">
        <v>2</v>
      </c>
      <c r="ES43" s="12">
        <v>888072</v>
      </c>
      <c r="ET43" s="12">
        <v>0</v>
      </c>
      <c r="EU43" s="12">
        <v>888072</v>
      </c>
      <c r="EV43" s="13"/>
      <c r="EW43" s="12">
        <v>2</v>
      </c>
      <c r="EX43" s="12">
        <v>535092</v>
      </c>
      <c r="EY43" s="12">
        <v>0</v>
      </c>
      <c r="EZ43" s="12">
        <v>535092</v>
      </c>
      <c r="FA43" s="13"/>
      <c r="FB43" s="12">
        <v>1</v>
      </c>
      <c r="FC43" s="12">
        <v>470652</v>
      </c>
      <c r="FD43" s="12">
        <v>0</v>
      </c>
      <c r="FE43" s="12">
        <v>470652</v>
      </c>
      <c r="FF43" s="13"/>
      <c r="FG43" s="12">
        <v>1</v>
      </c>
      <c r="FH43" s="12">
        <v>572412</v>
      </c>
      <c r="FI43" s="12">
        <v>0</v>
      </c>
      <c r="FJ43" s="12">
        <v>572412</v>
      </c>
      <c r="FK43" s="13"/>
      <c r="FL43" s="12">
        <v>1</v>
      </c>
      <c r="FM43" s="12">
        <v>193740</v>
      </c>
      <c r="FN43" s="12">
        <v>0</v>
      </c>
      <c r="FO43" s="12">
        <v>193740</v>
      </c>
      <c r="FP43" s="13"/>
      <c r="FQ43" s="12">
        <v>1</v>
      </c>
      <c r="FR43" s="12">
        <v>193740</v>
      </c>
      <c r="FS43" s="12">
        <v>0</v>
      </c>
      <c r="FT43" s="12">
        <v>193740</v>
      </c>
      <c r="FU43" s="13"/>
      <c r="FV43" s="12" t="s">
        <v>1832</v>
      </c>
      <c r="FW43" s="12">
        <v>1055578</v>
      </c>
      <c r="FX43" s="12">
        <v>0</v>
      </c>
      <c r="FY43" s="12">
        <v>1055578</v>
      </c>
      <c r="FZ43" s="13"/>
      <c r="GA43" s="12">
        <v>3</v>
      </c>
      <c r="GB43" s="12">
        <v>1406616</v>
      </c>
      <c r="GC43" s="12">
        <v>0</v>
      </c>
      <c r="GD43" s="12">
        <v>1406616</v>
      </c>
      <c r="GE43" s="13"/>
      <c r="GF43" s="12">
        <v>0</v>
      </c>
      <c r="GG43" s="12">
        <v>0</v>
      </c>
      <c r="GH43" s="12">
        <v>0</v>
      </c>
      <c r="GI43" s="12">
        <v>0</v>
      </c>
      <c r="GJ43" s="13"/>
      <c r="GK43" s="12">
        <v>1</v>
      </c>
      <c r="GL43" s="12">
        <v>310968</v>
      </c>
      <c r="GM43" s="12">
        <v>0</v>
      </c>
      <c r="GN43" s="12">
        <v>310968</v>
      </c>
      <c r="GO43" s="13"/>
      <c r="GP43" s="12">
        <v>0</v>
      </c>
      <c r="GQ43" s="12">
        <v>0</v>
      </c>
      <c r="GR43" s="12">
        <v>0</v>
      </c>
      <c r="GS43" s="12">
        <v>0</v>
      </c>
      <c r="GT43" s="13"/>
      <c r="GU43" s="12">
        <v>1</v>
      </c>
      <c r="GV43" s="12">
        <v>217512</v>
      </c>
      <c r="GW43" s="12">
        <v>0</v>
      </c>
      <c r="GX43" s="12">
        <v>217512</v>
      </c>
      <c r="GY43" s="13"/>
      <c r="GZ43" s="12">
        <v>3</v>
      </c>
      <c r="HA43" s="12">
        <v>525747.6</v>
      </c>
      <c r="HB43" s="12">
        <v>0</v>
      </c>
      <c r="HC43" s="12">
        <v>525747.6</v>
      </c>
      <c r="HD43" s="13"/>
      <c r="HE43" s="12">
        <v>0</v>
      </c>
      <c r="HF43" s="12">
        <v>0</v>
      </c>
      <c r="HG43" s="12">
        <v>0</v>
      </c>
      <c r="HH43" s="12">
        <v>0</v>
      </c>
      <c r="HI43" s="13"/>
      <c r="HJ43" s="12">
        <v>0</v>
      </c>
      <c r="HK43" s="12">
        <v>0</v>
      </c>
      <c r="HL43" s="12">
        <v>0</v>
      </c>
      <c r="HM43" s="12">
        <v>0</v>
      </c>
      <c r="HN43" s="13"/>
      <c r="HO43" s="12">
        <v>1</v>
      </c>
      <c r="HP43" s="12">
        <v>481344</v>
      </c>
      <c r="HQ43" s="12">
        <v>0</v>
      </c>
      <c r="HR43" s="12">
        <v>481344</v>
      </c>
      <c r="HS43" s="13"/>
      <c r="HT43" s="12">
        <v>0</v>
      </c>
      <c r="HU43" s="12">
        <v>0</v>
      </c>
      <c r="HV43" s="12">
        <v>0</v>
      </c>
      <c r="HW43" s="12">
        <v>0</v>
      </c>
      <c r="HX43" s="13"/>
      <c r="HY43" s="12">
        <v>1</v>
      </c>
      <c r="HZ43" s="12">
        <v>160440</v>
      </c>
      <c r="IA43" s="12">
        <v>0</v>
      </c>
      <c r="IB43" s="12">
        <v>160440</v>
      </c>
      <c r="IC43" s="13"/>
      <c r="ID43" s="12">
        <v>18</v>
      </c>
      <c r="IE43" s="12">
        <v>7959533.4000000004</v>
      </c>
      <c r="IF43" s="12">
        <v>0</v>
      </c>
      <c r="IG43" s="12">
        <v>7959533.4000000004</v>
      </c>
      <c r="IH43" s="13"/>
      <c r="II43" s="12">
        <v>15</v>
      </c>
      <c r="IJ43" s="12">
        <v>3288600</v>
      </c>
      <c r="IK43" s="12">
        <v>0</v>
      </c>
      <c r="IL43" s="12">
        <v>3288600</v>
      </c>
      <c r="IM43" s="13"/>
      <c r="IN43" s="12">
        <v>16</v>
      </c>
      <c r="IO43" s="12">
        <v>3542592</v>
      </c>
      <c r="IP43" s="12">
        <v>0</v>
      </c>
      <c r="IQ43" s="12">
        <v>3542592</v>
      </c>
      <c r="IR43" s="13"/>
      <c r="IS43" s="12">
        <v>19</v>
      </c>
      <c r="IT43" s="12">
        <v>5700000</v>
      </c>
      <c r="IU43" s="12">
        <v>0</v>
      </c>
      <c r="IV43" s="12">
        <v>5700000</v>
      </c>
      <c r="IW43" s="13"/>
      <c r="IX43" s="12">
        <v>28</v>
      </c>
      <c r="IY43" s="12">
        <v>7226256</v>
      </c>
      <c r="IZ43" s="12">
        <v>0</v>
      </c>
      <c r="JA43" s="12">
        <v>7226256</v>
      </c>
      <c r="JB43" s="13"/>
      <c r="JC43" s="12">
        <v>0</v>
      </c>
      <c r="JD43" s="12">
        <v>0</v>
      </c>
      <c r="JE43" s="12">
        <v>0</v>
      </c>
      <c r="JF43" s="12">
        <v>0</v>
      </c>
      <c r="JG43" s="13"/>
      <c r="JH43" s="12">
        <v>0</v>
      </c>
      <c r="JI43" s="12">
        <v>755042.4</v>
      </c>
      <c r="JJ43" s="12">
        <v>0</v>
      </c>
      <c r="JK43" s="12">
        <v>755042.4</v>
      </c>
      <c r="JL43" s="13"/>
      <c r="JM43" s="107"/>
      <c r="JN43" s="12">
        <v>36901337.399999999</v>
      </c>
      <c r="JO43" s="12">
        <v>0</v>
      </c>
      <c r="JP43" s="12">
        <v>36901337.399999999</v>
      </c>
      <c r="JQ43" s="13"/>
    </row>
    <row r="44" spans="1:279" ht="15.75" hidden="1" customHeight="1">
      <c r="A44" s="10">
        <v>38</v>
      </c>
      <c r="B44" s="11" t="s">
        <v>40</v>
      </c>
      <c r="C44" s="12">
        <v>1</v>
      </c>
      <c r="D44" s="12">
        <v>20000</v>
      </c>
      <c r="E44" s="12">
        <v>0</v>
      </c>
      <c r="F44" s="12">
        <v>20000</v>
      </c>
      <c r="G44" s="13"/>
      <c r="H44" s="12">
        <v>0</v>
      </c>
      <c r="I44" s="12">
        <v>0</v>
      </c>
      <c r="J44" s="12">
        <v>0</v>
      </c>
      <c r="K44" s="12">
        <v>0</v>
      </c>
      <c r="L44" s="13"/>
      <c r="M44" s="12">
        <v>1</v>
      </c>
      <c r="N44" s="12">
        <v>6000</v>
      </c>
      <c r="O44" s="12">
        <v>0</v>
      </c>
      <c r="P44" s="12">
        <v>6000</v>
      </c>
      <c r="Q44" s="13"/>
      <c r="R44" s="12">
        <v>0</v>
      </c>
      <c r="S44" s="12">
        <v>0</v>
      </c>
      <c r="T44" s="12">
        <v>0</v>
      </c>
      <c r="U44" s="12">
        <v>0</v>
      </c>
      <c r="V44" s="13"/>
      <c r="W44" s="12">
        <v>0</v>
      </c>
      <c r="X44" s="12">
        <v>0</v>
      </c>
      <c r="Y44" s="12">
        <v>0</v>
      </c>
      <c r="Z44" s="12">
        <v>0</v>
      </c>
      <c r="AA44" s="13"/>
      <c r="AB44" s="12">
        <v>0</v>
      </c>
      <c r="AC44" s="12">
        <v>0</v>
      </c>
      <c r="AD44" s="12">
        <v>0</v>
      </c>
      <c r="AE44" s="12">
        <v>0</v>
      </c>
      <c r="AF44" s="13"/>
      <c r="AG44" s="12">
        <v>0</v>
      </c>
      <c r="AH44" s="12">
        <v>0</v>
      </c>
      <c r="AI44" s="12">
        <v>0</v>
      </c>
      <c r="AJ44" s="12">
        <v>0</v>
      </c>
      <c r="AK44" s="13"/>
      <c r="AL44" s="12">
        <v>0</v>
      </c>
      <c r="AM44" s="12">
        <v>0</v>
      </c>
      <c r="AN44" s="12">
        <v>0</v>
      </c>
      <c r="AO44" s="12">
        <v>0</v>
      </c>
      <c r="AP44" s="13"/>
      <c r="AQ44" s="12">
        <v>0</v>
      </c>
      <c r="AR44" s="12">
        <v>0</v>
      </c>
      <c r="AS44" s="12">
        <v>0</v>
      </c>
      <c r="AT44" s="12">
        <v>0</v>
      </c>
      <c r="AU44" s="13"/>
      <c r="AV44" s="12">
        <v>0</v>
      </c>
      <c r="AW44" s="12">
        <v>0</v>
      </c>
      <c r="AX44" s="12">
        <v>0</v>
      </c>
      <c r="AY44" s="12">
        <v>0</v>
      </c>
      <c r="AZ44" s="13"/>
      <c r="BA44" s="12">
        <v>0</v>
      </c>
      <c r="BB44" s="12">
        <v>0</v>
      </c>
      <c r="BC44" s="12">
        <v>0</v>
      </c>
      <c r="BD44" s="12">
        <v>0</v>
      </c>
      <c r="BE44" s="13"/>
      <c r="BF44" s="12">
        <v>0</v>
      </c>
      <c r="BG44" s="12">
        <v>0</v>
      </c>
      <c r="BH44" s="12">
        <v>0</v>
      </c>
      <c r="BI44" s="12">
        <v>0</v>
      </c>
      <c r="BJ44" s="13"/>
      <c r="BK44" s="12">
        <v>0</v>
      </c>
      <c r="BL44" s="12">
        <v>0</v>
      </c>
      <c r="BM44" s="12">
        <v>0</v>
      </c>
      <c r="BN44" s="12">
        <v>0</v>
      </c>
      <c r="BO44" s="13"/>
      <c r="BP44" s="12">
        <v>0</v>
      </c>
      <c r="BQ44" s="12">
        <v>0</v>
      </c>
      <c r="BR44" s="12">
        <v>0</v>
      </c>
      <c r="BS44" s="12">
        <v>0</v>
      </c>
      <c r="BT44" s="13"/>
      <c r="BU44" s="12">
        <v>0</v>
      </c>
      <c r="BV44" s="12">
        <v>0</v>
      </c>
      <c r="BW44" s="12">
        <v>0</v>
      </c>
      <c r="BX44" s="12">
        <v>0</v>
      </c>
      <c r="BY44" s="13"/>
      <c r="BZ44" s="12">
        <v>0</v>
      </c>
      <c r="CA44" s="12">
        <v>0</v>
      </c>
      <c r="CB44" s="12">
        <v>0</v>
      </c>
      <c r="CC44" s="12">
        <v>0</v>
      </c>
      <c r="CD44" s="13"/>
      <c r="CE44" s="12">
        <v>0</v>
      </c>
      <c r="CF44" s="12">
        <v>0</v>
      </c>
      <c r="CG44" s="12">
        <v>0</v>
      </c>
      <c r="CH44" s="12">
        <v>0</v>
      </c>
      <c r="CI44" s="13"/>
      <c r="CJ44" s="12">
        <v>0</v>
      </c>
      <c r="CK44" s="12">
        <v>0</v>
      </c>
      <c r="CL44" s="12">
        <v>0</v>
      </c>
      <c r="CM44" s="12">
        <v>0</v>
      </c>
      <c r="CN44" s="13"/>
      <c r="CO44" s="12">
        <v>0</v>
      </c>
      <c r="CP44" s="12">
        <v>0</v>
      </c>
      <c r="CQ44" s="12">
        <v>0</v>
      </c>
      <c r="CR44" s="12">
        <v>0</v>
      </c>
      <c r="CS44" s="13"/>
      <c r="CT44" s="12">
        <v>0</v>
      </c>
      <c r="CU44" s="12">
        <v>0</v>
      </c>
      <c r="CV44" s="12">
        <v>0</v>
      </c>
      <c r="CW44" s="12">
        <v>0</v>
      </c>
      <c r="CX44" s="13"/>
      <c r="CY44" s="12">
        <v>0</v>
      </c>
      <c r="CZ44" s="12">
        <v>0</v>
      </c>
      <c r="DA44" s="12">
        <v>0</v>
      </c>
      <c r="DB44" s="12">
        <v>0</v>
      </c>
      <c r="DC44" s="13"/>
      <c r="DD44" s="12">
        <v>0</v>
      </c>
      <c r="DE44" s="12">
        <v>0</v>
      </c>
      <c r="DF44" s="12">
        <v>0</v>
      </c>
      <c r="DG44" s="12">
        <v>0</v>
      </c>
      <c r="DH44" s="13"/>
      <c r="DI44" s="12">
        <v>0</v>
      </c>
      <c r="DJ44" s="12">
        <v>0</v>
      </c>
      <c r="DK44" s="12">
        <v>0</v>
      </c>
      <c r="DL44" s="12">
        <v>0</v>
      </c>
      <c r="DM44" s="13"/>
      <c r="DN44" s="12">
        <v>0</v>
      </c>
      <c r="DO44" s="12">
        <v>0</v>
      </c>
      <c r="DP44" s="12">
        <v>0</v>
      </c>
      <c r="DQ44" s="12">
        <v>0</v>
      </c>
      <c r="DR44" s="13"/>
      <c r="DS44" s="12">
        <v>0</v>
      </c>
      <c r="DT44" s="12">
        <v>0</v>
      </c>
      <c r="DU44" s="12">
        <v>0</v>
      </c>
      <c r="DV44" s="12">
        <v>0</v>
      </c>
      <c r="DW44" s="13"/>
      <c r="DX44" s="12">
        <v>0</v>
      </c>
      <c r="DY44" s="12">
        <v>0</v>
      </c>
      <c r="DZ44" s="12">
        <v>0</v>
      </c>
      <c r="EA44" s="12">
        <v>0</v>
      </c>
      <c r="EB44" s="13"/>
      <c r="EC44" s="12">
        <v>0</v>
      </c>
      <c r="ED44" s="12">
        <v>0</v>
      </c>
      <c r="EE44" s="12">
        <v>0</v>
      </c>
      <c r="EF44" s="12">
        <v>0</v>
      </c>
      <c r="EG44" s="13"/>
      <c r="EH44" s="12">
        <v>0</v>
      </c>
      <c r="EI44" s="12">
        <v>0</v>
      </c>
      <c r="EJ44" s="12">
        <v>0</v>
      </c>
      <c r="EK44" s="12">
        <v>0</v>
      </c>
      <c r="EL44" s="13"/>
      <c r="EM44" s="12">
        <v>2</v>
      </c>
      <c r="EN44" s="12">
        <v>1391400</v>
      </c>
      <c r="EO44" s="12">
        <v>0</v>
      </c>
      <c r="EP44" s="12">
        <v>1391400</v>
      </c>
      <c r="EQ44" s="13"/>
      <c r="ER44" s="12">
        <v>2</v>
      </c>
      <c r="ES44" s="12">
        <v>888072</v>
      </c>
      <c r="ET44" s="12">
        <v>0</v>
      </c>
      <c r="EU44" s="12">
        <v>888072</v>
      </c>
      <c r="EV44" s="13"/>
      <c r="EW44" s="12">
        <v>2</v>
      </c>
      <c r="EX44" s="12">
        <v>535092</v>
      </c>
      <c r="EY44" s="12">
        <v>0</v>
      </c>
      <c r="EZ44" s="12">
        <v>535092</v>
      </c>
      <c r="FA44" s="13"/>
      <c r="FB44" s="12">
        <v>1</v>
      </c>
      <c r="FC44" s="12">
        <v>470652</v>
      </c>
      <c r="FD44" s="12">
        <v>0</v>
      </c>
      <c r="FE44" s="12">
        <v>470652</v>
      </c>
      <c r="FF44" s="13"/>
      <c r="FG44" s="12">
        <v>1</v>
      </c>
      <c r="FH44" s="12">
        <v>572412</v>
      </c>
      <c r="FI44" s="12">
        <v>0</v>
      </c>
      <c r="FJ44" s="12">
        <v>572412</v>
      </c>
      <c r="FK44" s="13"/>
      <c r="FL44" s="12">
        <v>1</v>
      </c>
      <c r="FM44" s="12">
        <v>193740</v>
      </c>
      <c r="FN44" s="12">
        <v>0</v>
      </c>
      <c r="FO44" s="12">
        <v>193740</v>
      </c>
      <c r="FP44" s="13"/>
      <c r="FQ44" s="12">
        <v>1</v>
      </c>
      <c r="FR44" s="12">
        <v>193740</v>
      </c>
      <c r="FS44" s="12">
        <v>0</v>
      </c>
      <c r="FT44" s="12">
        <v>193740</v>
      </c>
      <c r="FU44" s="13"/>
      <c r="FV44" s="12" t="s">
        <v>1832</v>
      </c>
      <c r="FW44" s="12">
        <v>1055578</v>
      </c>
      <c r="FX44" s="12">
        <v>0</v>
      </c>
      <c r="FY44" s="12">
        <v>1055578</v>
      </c>
      <c r="FZ44" s="13"/>
      <c r="GA44" s="12">
        <v>3</v>
      </c>
      <c r="GB44" s="12">
        <v>1406616</v>
      </c>
      <c r="GC44" s="12">
        <v>0</v>
      </c>
      <c r="GD44" s="12">
        <v>1406616</v>
      </c>
      <c r="GE44" s="13"/>
      <c r="GF44" s="12">
        <v>0</v>
      </c>
      <c r="GG44" s="12">
        <v>0</v>
      </c>
      <c r="GH44" s="12">
        <v>0</v>
      </c>
      <c r="GI44" s="12">
        <v>0</v>
      </c>
      <c r="GJ44" s="13"/>
      <c r="GK44" s="12">
        <v>1</v>
      </c>
      <c r="GL44" s="12">
        <v>198456</v>
      </c>
      <c r="GM44" s="12">
        <v>0</v>
      </c>
      <c r="GN44" s="12">
        <v>198456</v>
      </c>
      <c r="GO44" s="13"/>
      <c r="GP44" s="12">
        <v>0</v>
      </c>
      <c r="GQ44" s="12">
        <v>0</v>
      </c>
      <c r="GR44" s="12">
        <v>0</v>
      </c>
      <c r="GS44" s="12">
        <v>0</v>
      </c>
      <c r="GT44" s="13"/>
      <c r="GU44" s="12">
        <v>1</v>
      </c>
      <c r="GV44" s="12">
        <v>217512</v>
      </c>
      <c r="GW44" s="12">
        <v>0</v>
      </c>
      <c r="GX44" s="12">
        <v>217512</v>
      </c>
      <c r="GY44" s="13"/>
      <c r="GZ44" s="12">
        <v>3</v>
      </c>
      <c r="HA44" s="12">
        <v>525747.6</v>
      </c>
      <c r="HB44" s="12">
        <v>0</v>
      </c>
      <c r="HC44" s="12">
        <v>525747.6</v>
      </c>
      <c r="HD44" s="13"/>
      <c r="HE44" s="12">
        <v>0</v>
      </c>
      <c r="HF44" s="12">
        <v>0</v>
      </c>
      <c r="HG44" s="12">
        <v>0</v>
      </c>
      <c r="HH44" s="12">
        <v>0</v>
      </c>
      <c r="HI44" s="13"/>
      <c r="HJ44" s="12">
        <v>0</v>
      </c>
      <c r="HK44" s="12">
        <v>0</v>
      </c>
      <c r="HL44" s="12">
        <v>0</v>
      </c>
      <c r="HM44" s="12">
        <v>0</v>
      </c>
      <c r="HN44" s="13"/>
      <c r="HO44" s="12">
        <v>1</v>
      </c>
      <c r="HP44" s="12">
        <v>481344</v>
      </c>
      <c r="HQ44" s="12">
        <v>0</v>
      </c>
      <c r="HR44" s="12">
        <v>481344</v>
      </c>
      <c r="HS44" s="13"/>
      <c r="HT44" s="12">
        <v>0</v>
      </c>
      <c r="HU44" s="12">
        <v>0</v>
      </c>
      <c r="HV44" s="12">
        <v>0</v>
      </c>
      <c r="HW44" s="12">
        <v>0</v>
      </c>
      <c r="HX44" s="13"/>
      <c r="HY44" s="12">
        <v>1</v>
      </c>
      <c r="HZ44" s="12">
        <v>160440</v>
      </c>
      <c r="IA44" s="12">
        <v>0</v>
      </c>
      <c r="IB44" s="12">
        <v>160440</v>
      </c>
      <c r="IC44" s="13"/>
      <c r="ID44" s="12">
        <v>19</v>
      </c>
      <c r="IE44" s="12">
        <v>8887876.1999999993</v>
      </c>
      <c r="IF44" s="12">
        <v>0</v>
      </c>
      <c r="IG44" s="12">
        <v>8887876.1999999993</v>
      </c>
      <c r="IH44" s="13"/>
      <c r="II44" s="12">
        <v>5</v>
      </c>
      <c r="IJ44" s="12">
        <v>1096200</v>
      </c>
      <c r="IK44" s="12">
        <v>0</v>
      </c>
      <c r="IL44" s="12">
        <v>1096200</v>
      </c>
      <c r="IM44" s="13"/>
      <c r="IN44" s="12">
        <v>18</v>
      </c>
      <c r="IO44" s="12">
        <v>3985416</v>
      </c>
      <c r="IP44" s="12">
        <v>0</v>
      </c>
      <c r="IQ44" s="12">
        <v>3985416</v>
      </c>
      <c r="IR44" s="13"/>
      <c r="IS44" s="12">
        <v>20</v>
      </c>
      <c r="IT44" s="12">
        <v>6000000</v>
      </c>
      <c r="IU44" s="12">
        <v>0</v>
      </c>
      <c r="IV44" s="12">
        <v>6000000</v>
      </c>
      <c r="IW44" s="13"/>
      <c r="IX44" s="12">
        <v>31</v>
      </c>
      <c r="IY44" s="12">
        <v>8007924</v>
      </c>
      <c r="IZ44" s="12">
        <v>0</v>
      </c>
      <c r="JA44" s="12">
        <v>8007924</v>
      </c>
      <c r="JB44" s="13"/>
      <c r="JC44" s="12">
        <v>0</v>
      </c>
      <c r="JD44" s="12">
        <v>0</v>
      </c>
      <c r="JE44" s="12">
        <v>0</v>
      </c>
      <c r="JF44" s="12">
        <v>0</v>
      </c>
      <c r="JG44" s="13"/>
      <c r="JH44" s="12">
        <v>0</v>
      </c>
      <c r="JI44" s="12">
        <v>849422.7</v>
      </c>
      <c r="JJ44" s="12">
        <v>0</v>
      </c>
      <c r="JK44" s="12">
        <v>849422.7</v>
      </c>
      <c r="JL44" s="13"/>
      <c r="JM44" s="107"/>
      <c r="JN44" s="12">
        <v>37143640.5</v>
      </c>
      <c r="JO44" s="12">
        <v>0</v>
      </c>
      <c r="JP44" s="12">
        <v>37143640.5</v>
      </c>
      <c r="JQ44" s="13"/>
    </row>
    <row r="45" spans="1:279" ht="15.75" hidden="1" customHeight="1">
      <c r="A45" s="10">
        <v>39</v>
      </c>
      <c r="B45" s="11" t="s">
        <v>55</v>
      </c>
      <c r="C45" s="12">
        <v>0</v>
      </c>
      <c r="D45" s="12">
        <v>0</v>
      </c>
      <c r="E45" s="12">
        <v>0</v>
      </c>
      <c r="F45" s="12">
        <v>0</v>
      </c>
      <c r="G45" s="13"/>
      <c r="H45" s="12">
        <v>0</v>
      </c>
      <c r="I45" s="12">
        <v>0</v>
      </c>
      <c r="J45" s="12">
        <v>0</v>
      </c>
      <c r="K45" s="12">
        <v>0</v>
      </c>
      <c r="L45" s="13"/>
      <c r="M45" s="12">
        <v>1</v>
      </c>
      <c r="N45" s="12">
        <v>6000</v>
      </c>
      <c r="O45" s="12">
        <v>0</v>
      </c>
      <c r="P45" s="12">
        <v>6000</v>
      </c>
      <c r="Q45" s="13"/>
      <c r="R45" s="12">
        <v>0</v>
      </c>
      <c r="S45" s="12">
        <v>0</v>
      </c>
      <c r="T45" s="12">
        <v>0</v>
      </c>
      <c r="U45" s="12">
        <v>0</v>
      </c>
      <c r="V45" s="13"/>
      <c r="W45" s="12">
        <v>0</v>
      </c>
      <c r="X45" s="12">
        <v>0</v>
      </c>
      <c r="Y45" s="12">
        <v>0</v>
      </c>
      <c r="Z45" s="12">
        <v>0</v>
      </c>
      <c r="AA45" s="13"/>
      <c r="AB45" s="12">
        <v>0</v>
      </c>
      <c r="AC45" s="12">
        <v>0</v>
      </c>
      <c r="AD45" s="12">
        <v>0</v>
      </c>
      <c r="AE45" s="12">
        <v>0</v>
      </c>
      <c r="AF45" s="13"/>
      <c r="AG45" s="12">
        <v>0</v>
      </c>
      <c r="AH45" s="12">
        <v>0</v>
      </c>
      <c r="AI45" s="12">
        <v>0</v>
      </c>
      <c r="AJ45" s="12">
        <v>0</v>
      </c>
      <c r="AK45" s="13"/>
      <c r="AL45" s="12">
        <v>0</v>
      </c>
      <c r="AM45" s="12">
        <v>0</v>
      </c>
      <c r="AN45" s="12">
        <v>0</v>
      </c>
      <c r="AO45" s="12">
        <v>0</v>
      </c>
      <c r="AP45" s="13"/>
      <c r="AQ45" s="12">
        <v>0</v>
      </c>
      <c r="AR45" s="12">
        <v>0</v>
      </c>
      <c r="AS45" s="12">
        <v>0</v>
      </c>
      <c r="AT45" s="12">
        <v>0</v>
      </c>
      <c r="AU45" s="13"/>
      <c r="AV45" s="12">
        <v>0</v>
      </c>
      <c r="AW45" s="12">
        <v>0</v>
      </c>
      <c r="AX45" s="12">
        <v>0</v>
      </c>
      <c r="AY45" s="12">
        <v>0</v>
      </c>
      <c r="AZ45" s="13"/>
      <c r="BA45" s="12">
        <v>0</v>
      </c>
      <c r="BB45" s="12">
        <v>0</v>
      </c>
      <c r="BC45" s="12">
        <v>0</v>
      </c>
      <c r="BD45" s="12">
        <v>0</v>
      </c>
      <c r="BE45" s="13"/>
      <c r="BF45" s="12">
        <v>0</v>
      </c>
      <c r="BG45" s="12">
        <v>0</v>
      </c>
      <c r="BH45" s="12">
        <v>0</v>
      </c>
      <c r="BI45" s="12">
        <v>0</v>
      </c>
      <c r="BJ45" s="13"/>
      <c r="BK45" s="12">
        <v>0</v>
      </c>
      <c r="BL45" s="12">
        <v>0</v>
      </c>
      <c r="BM45" s="12">
        <v>0</v>
      </c>
      <c r="BN45" s="12">
        <v>0</v>
      </c>
      <c r="BO45" s="13"/>
      <c r="BP45" s="12">
        <v>0</v>
      </c>
      <c r="BQ45" s="12">
        <v>0</v>
      </c>
      <c r="BR45" s="12">
        <v>0</v>
      </c>
      <c r="BS45" s="12">
        <v>0</v>
      </c>
      <c r="BT45" s="13"/>
      <c r="BU45" s="12">
        <v>0</v>
      </c>
      <c r="BV45" s="12">
        <v>0</v>
      </c>
      <c r="BW45" s="12">
        <v>0</v>
      </c>
      <c r="BX45" s="12">
        <v>0</v>
      </c>
      <c r="BY45" s="13"/>
      <c r="BZ45" s="12">
        <v>0</v>
      </c>
      <c r="CA45" s="12">
        <v>0</v>
      </c>
      <c r="CB45" s="12">
        <v>0</v>
      </c>
      <c r="CC45" s="12">
        <v>0</v>
      </c>
      <c r="CD45" s="13"/>
      <c r="CE45" s="12">
        <v>0</v>
      </c>
      <c r="CF45" s="12">
        <v>0</v>
      </c>
      <c r="CG45" s="12">
        <v>0</v>
      </c>
      <c r="CH45" s="12">
        <v>0</v>
      </c>
      <c r="CI45" s="13"/>
      <c r="CJ45" s="12">
        <v>0</v>
      </c>
      <c r="CK45" s="12">
        <v>0</v>
      </c>
      <c r="CL45" s="12">
        <v>0</v>
      </c>
      <c r="CM45" s="12">
        <v>0</v>
      </c>
      <c r="CN45" s="13"/>
      <c r="CO45" s="12">
        <v>0</v>
      </c>
      <c r="CP45" s="12">
        <v>0</v>
      </c>
      <c r="CQ45" s="12">
        <v>0</v>
      </c>
      <c r="CR45" s="12">
        <v>0</v>
      </c>
      <c r="CS45" s="13"/>
      <c r="CT45" s="12">
        <v>0</v>
      </c>
      <c r="CU45" s="12">
        <v>0</v>
      </c>
      <c r="CV45" s="12">
        <v>0</v>
      </c>
      <c r="CW45" s="12">
        <v>0</v>
      </c>
      <c r="CX45" s="13"/>
      <c r="CY45" s="12">
        <v>0</v>
      </c>
      <c r="CZ45" s="12">
        <v>0</v>
      </c>
      <c r="DA45" s="12">
        <v>0</v>
      </c>
      <c r="DB45" s="12">
        <v>0</v>
      </c>
      <c r="DC45" s="13"/>
      <c r="DD45" s="12">
        <v>0</v>
      </c>
      <c r="DE45" s="12">
        <v>0</v>
      </c>
      <c r="DF45" s="12">
        <v>0</v>
      </c>
      <c r="DG45" s="12">
        <v>0</v>
      </c>
      <c r="DH45" s="13"/>
      <c r="DI45" s="12">
        <v>0</v>
      </c>
      <c r="DJ45" s="12">
        <v>0</v>
      </c>
      <c r="DK45" s="12">
        <v>0</v>
      </c>
      <c r="DL45" s="12">
        <v>0</v>
      </c>
      <c r="DM45" s="13"/>
      <c r="DN45" s="12">
        <v>0</v>
      </c>
      <c r="DO45" s="12">
        <v>0</v>
      </c>
      <c r="DP45" s="12">
        <v>0</v>
      </c>
      <c r="DQ45" s="12">
        <v>0</v>
      </c>
      <c r="DR45" s="13"/>
      <c r="DS45" s="12">
        <v>0</v>
      </c>
      <c r="DT45" s="12">
        <v>0</v>
      </c>
      <c r="DU45" s="12">
        <v>0</v>
      </c>
      <c r="DV45" s="12">
        <v>0</v>
      </c>
      <c r="DW45" s="13"/>
      <c r="DX45" s="12">
        <v>0</v>
      </c>
      <c r="DY45" s="12">
        <v>0</v>
      </c>
      <c r="DZ45" s="12">
        <v>0</v>
      </c>
      <c r="EA45" s="12">
        <v>0</v>
      </c>
      <c r="EB45" s="13"/>
      <c r="EC45" s="12">
        <v>0</v>
      </c>
      <c r="ED45" s="12">
        <v>0</v>
      </c>
      <c r="EE45" s="12">
        <v>0</v>
      </c>
      <c r="EF45" s="12">
        <v>0</v>
      </c>
      <c r="EG45" s="13"/>
      <c r="EH45" s="12">
        <v>0</v>
      </c>
      <c r="EI45" s="12">
        <v>0</v>
      </c>
      <c r="EJ45" s="12">
        <v>0</v>
      </c>
      <c r="EK45" s="12">
        <v>0</v>
      </c>
      <c r="EL45" s="13"/>
      <c r="EM45" s="12">
        <v>2</v>
      </c>
      <c r="EN45" s="12">
        <v>1662300</v>
      </c>
      <c r="EO45" s="12">
        <v>0</v>
      </c>
      <c r="EP45" s="12">
        <v>1662300</v>
      </c>
      <c r="EQ45" s="13"/>
      <c r="ER45" s="12">
        <v>1</v>
      </c>
      <c r="ES45" s="12">
        <v>484344</v>
      </c>
      <c r="ET45" s="12">
        <v>0</v>
      </c>
      <c r="EU45" s="12">
        <v>484344</v>
      </c>
      <c r="EV45" s="13"/>
      <c r="EW45" s="12">
        <v>0</v>
      </c>
      <c r="EX45" s="12">
        <v>0</v>
      </c>
      <c r="EY45" s="12">
        <v>0</v>
      </c>
      <c r="EZ45" s="12">
        <v>0</v>
      </c>
      <c r="FA45" s="13"/>
      <c r="FB45" s="12">
        <v>1</v>
      </c>
      <c r="FC45" s="12">
        <v>632952</v>
      </c>
      <c r="FD45" s="12">
        <v>0</v>
      </c>
      <c r="FE45" s="12">
        <v>632952</v>
      </c>
      <c r="FF45" s="13"/>
      <c r="FG45" s="12">
        <v>2</v>
      </c>
      <c r="FH45" s="12">
        <v>894840</v>
      </c>
      <c r="FI45" s="12">
        <v>0</v>
      </c>
      <c r="FJ45" s="12">
        <v>894840</v>
      </c>
      <c r="FK45" s="13"/>
      <c r="FL45" s="12">
        <v>1</v>
      </c>
      <c r="FM45" s="12">
        <v>90000</v>
      </c>
      <c r="FN45" s="12">
        <v>0</v>
      </c>
      <c r="FO45" s="12">
        <v>90000</v>
      </c>
      <c r="FP45" s="13"/>
      <c r="FQ45" s="12">
        <v>1</v>
      </c>
      <c r="FR45" s="12">
        <v>193740</v>
      </c>
      <c r="FS45" s="12">
        <v>0</v>
      </c>
      <c r="FT45" s="12">
        <v>193740</v>
      </c>
      <c r="FU45" s="13"/>
      <c r="FV45" s="12" t="s">
        <v>1832</v>
      </c>
      <c r="FW45" s="12">
        <v>0</v>
      </c>
      <c r="FX45" s="12">
        <v>0</v>
      </c>
      <c r="FY45" s="12">
        <v>0</v>
      </c>
      <c r="FZ45" s="13"/>
      <c r="GA45" s="12">
        <v>0</v>
      </c>
      <c r="GB45" s="12">
        <v>0</v>
      </c>
      <c r="GC45" s="12">
        <v>0</v>
      </c>
      <c r="GD45" s="12">
        <v>0</v>
      </c>
      <c r="GE45" s="13"/>
      <c r="GF45" s="12">
        <v>0</v>
      </c>
      <c r="GG45" s="12">
        <v>0</v>
      </c>
      <c r="GH45" s="12">
        <v>0</v>
      </c>
      <c r="GI45" s="12">
        <v>0</v>
      </c>
      <c r="GJ45" s="13"/>
      <c r="GK45" s="12">
        <v>0</v>
      </c>
      <c r="GL45" s="12">
        <v>0</v>
      </c>
      <c r="GM45" s="12">
        <v>0</v>
      </c>
      <c r="GN45" s="12">
        <v>0</v>
      </c>
      <c r="GO45" s="13"/>
      <c r="GP45" s="12">
        <v>0</v>
      </c>
      <c r="GQ45" s="12">
        <v>0</v>
      </c>
      <c r="GR45" s="12">
        <v>0</v>
      </c>
      <c r="GS45" s="12">
        <v>0</v>
      </c>
      <c r="GT45" s="13"/>
      <c r="GU45" s="12">
        <v>0</v>
      </c>
      <c r="GV45" s="12">
        <v>0</v>
      </c>
      <c r="GW45" s="12">
        <v>0</v>
      </c>
      <c r="GX45" s="12">
        <v>0</v>
      </c>
      <c r="GY45" s="13"/>
      <c r="GZ45" s="12">
        <v>0</v>
      </c>
      <c r="HA45" s="12">
        <v>0</v>
      </c>
      <c r="HB45" s="12">
        <v>0</v>
      </c>
      <c r="HC45" s="12">
        <v>0</v>
      </c>
      <c r="HD45" s="13"/>
      <c r="HE45" s="12">
        <v>0</v>
      </c>
      <c r="HF45" s="12">
        <v>0</v>
      </c>
      <c r="HG45" s="12">
        <v>0</v>
      </c>
      <c r="HH45" s="12">
        <v>0</v>
      </c>
      <c r="HI45" s="13"/>
      <c r="HJ45" s="12">
        <v>0</v>
      </c>
      <c r="HK45" s="12">
        <v>0</v>
      </c>
      <c r="HL45" s="12">
        <v>0</v>
      </c>
      <c r="HM45" s="12">
        <v>0</v>
      </c>
      <c r="HN45" s="13"/>
      <c r="HO45" s="12"/>
      <c r="HP45" s="12">
        <v>0</v>
      </c>
      <c r="HQ45" s="12">
        <v>0</v>
      </c>
      <c r="HR45" s="12">
        <v>0</v>
      </c>
      <c r="HS45" s="13"/>
      <c r="HT45" s="12">
        <v>0</v>
      </c>
      <c r="HU45" s="12">
        <v>0</v>
      </c>
      <c r="HV45" s="12">
        <v>0</v>
      </c>
      <c r="HW45" s="12">
        <v>0</v>
      </c>
      <c r="HX45" s="13"/>
      <c r="HY45" s="12">
        <v>0</v>
      </c>
      <c r="HZ45" s="12">
        <v>0</v>
      </c>
      <c r="IA45" s="12">
        <v>0</v>
      </c>
      <c r="IB45" s="12">
        <v>0</v>
      </c>
      <c r="IC45" s="13"/>
      <c r="ID45" s="12">
        <v>0</v>
      </c>
      <c r="IE45" s="12">
        <v>0</v>
      </c>
      <c r="IF45" s="12">
        <v>0</v>
      </c>
      <c r="IG45" s="12">
        <v>0</v>
      </c>
      <c r="IH45" s="13"/>
      <c r="II45" s="12"/>
      <c r="IJ45" s="12">
        <v>0</v>
      </c>
      <c r="IK45" s="12">
        <v>0</v>
      </c>
      <c r="IL45" s="12">
        <v>0</v>
      </c>
      <c r="IM45" s="13"/>
      <c r="IN45" s="12">
        <v>0</v>
      </c>
      <c r="IO45" s="12">
        <v>0</v>
      </c>
      <c r="IP45" s="12">
        <v>0</v>
      </c>
      <c r="IQ45" s="12">
        <v>0</v>
      </c>
      <c r="IR45" s="13"/>
      <c r="IS45" s="12">
        <v>0</v>
      </c>
      <c r="IT45" s="12">
        <v>0</v>
      </c>
      <c r="IU45" s="12">
        <v>0</v>
      </c>
      <c r="IV45" s="12">
        <v>0</v>
      </c>
      <c r="IW45" s="13"/>
      <c r="IX45" s="12">
        <v>0</v>
      </c>
      <c r="IY45" s="12">
        <v>0</v>
      </c>
      <c r="IZ45" s="12">
        <v>0</v>
      </c>
      <c r="JA45" s="12">
        <v>0</v>
      </c>
      <c r="JB45" s="13"/>
      <c r="JC45" s="12">
        <v>0</v>
      </c>
      <c r="JD45" s="12">
        <v>0</v>
      </c>
      <c r="JE45" s="12">
        <v>0</v>
      </c>
      <c r="JF45" s="12">
        <v>0</v>
      </c>
      <c r="JG45" s="13"/>
      <c r="JH45" s="12">
        <v>0</v>
      </c>
      <c r="JI45" s="12">
        <v>25200</v>
      </c>
      <c r="JJ45" s="12">
        <v>0</v>
      </c>
      <c r="JK45" s="12">
        <v>25200</v>
      </c>
      <c r="JL45" s="13"/>
      <c r="JM45" s="107"/>
      <c r="JN45" s="12">
        <v>3989376</v>
      </c>
      <c r="JO45" s="12">
        <v>0</v>
      </c>
      <c r="JP45" s="12">
        <v>3989376</v>
      </c>
      <c r="JQ45" s="13"/>
    </row>
    <row r="46" spans="1:279" ht="15.75" hidden="1" customHeight="1">
      <c r="A46" s="10">
        <v>40</v>
      </c>
      <c r="B46" s="11" t="s">
        <v>56</v>
      </c>
      <c r="C46" s="12">
        <v>0</v>
      </c>
      <c r="D46" s="12">
        <v>0</v>
      </c>
      <c r="E46" s="12">
        <v>0</v>
      </c>
      <c r="F46" s="12">
        <v>0</v>
      </c>
      <c r="G46" s="13"/>
      <c r="H46" s="12">
        <v>0</v>
      </c>
      <c r="I46" s="12">
        <v>0</v>
      </c>
      <c r="J46" s="12">
        <v>0</v>
      </c>
      <c r="K46" s="12">
        <v>0</v>
      </c>
      <c r="L46" s="13"/>
      <c r="M46" s="12">
        <v>1</v>
      </c>
      <c r="N46" s="12">
        <v>6000</v>
      </c>
      <c r="O46" s="12">
        <v>0</v>
      </c>
      <c r="P46" s="12">
        <v>6000</v>
      </c>
      <c r="Q46" s="13"/>
      <c r="R46" s="12">
        <v>0</v>
      </c>
      <c r="S46" s="12">
        <v>0</v>
      </c>
      <c r="T46" s="12">
        <v>0</v>
      </c>
      <c r="U46" s="12">
        <v>0</v>
      </c>
      <c r="V46" s="13"/>
      <c r="W46" s="12">
        <v>0</v>
      </c>
      <c r="X46" s="12">
        <v>0</v>
      </c>
      <c r="Y46" s="12">
        <v>0</v>
      </c>
      <c r="Z46" s="12">
        <v>0</v>
      </c>
      <c r="AA46" s="13"/>
      <c r="AB46" s="12">
        <v>0</v>
      </c>
      <c r="AC46" s="12">
        <v>0</v>
      </c>
      <c r="AD46" s="12">
        <v>0</v>
      </c>
      <c r="AE46" s="12">
        <v>0</v>
      </c>
      <c r="AF46" s="13"/>
      <c r="AG46" s="12">
        <v>0</v>
      </c>
      <c r="AH46" s="12">
        <v>0</v>
      </c>
      <c r="AI46" s="12">
        <v>0</v>
      </c>
      <c r="AJ46" s="12">
        <v>0</v>
      </c>
      <c r="AK46" s="13"/>
      <c r="AL46" s="12">
        <v>0</v>
      </c>
      <c r="AM46" s="12">
        <v>0</v>
      </c>
      <c r="AN46" s="12">
        <v>0</v>
      </c>
      <c r="AO46" s="12">
        <v>0</v>
      </c>
      <c r="AP46" s="13"/>
      <c r="AQ46" s="12">
        <v>0</v>
      </c>
      <c r="AR46" s="12">
        <v>0</v>
      </c>
      <c r="AS46" s="12">
        <v>0</v>
      </c>
      <c r="AT46" s="12">
        <v>0</v>
      </c>
      <c r="AU46" s="13"/>
      <c r="AV46" s="12">
        <v>0</v>
      </c>
      <c r="AW46" s="12">
        <v>0</v>
      </c>
      <c r="AX46" s="12">
        <v>0</v>
      </c>
      <c r="AY46" s="12">
        <v>0</v>
      </c>
      <c r="AZ46" s="13"/>
      <c r="BA46" s="12">
        <v>0</v>
      </c>
      <c r="BB46" s="12">
        <v>0</v>
      </c>
      <c r="BC46" s="12">
        <v>0</v>
      </c>
      <c r="BD46" s="12">
        <v>0</v>
      </c>
      <c r="BE46" s="13"/>
      <c r="BF46" s="12">
        <v>0</v>
      </c>
      <c r="BG46" s="12">
        <v>0</v>
      </c>
      <c r="BH46" s="12">
        <v>0</v>
      </c>
      <c r="BI46" s="12">
        <v>0</v>
      </c>
      <c r="BJ46" s="13"/>
      <c r="BK46" s="12">
        <v>0</v>
      </c>
      <c r="BL46" s="12">
        <v>0</v>
      </c>
      <c r="BM46" s="12">
        <v>0</v>
      </c>
      <c r="BN46" s="12">
        <v>0</v>
      </c>
      <c r="BO46" s="13"/>
      <c r="BP46" s="12">
        <v>0</v>
      </c>
      <c r="BQ46" s="12">
        <v>0</v>
      </c>
      <c r="BR46" s="12">
        <v>0</v>
      </c>
      <c r="BS46" s="12">
        <v>0</v>
      </c>
      <c r="BT46" s="13"/>
      <c r="BU46" s="12">
        <v>0</v>
      </c>
      <c r="BV46" s="12">
        <v>0</v>
      </c>
      <c r="BW46" s="12">
        <v>0</v>
      </c>
      <c r="BX46" s="12">
        <v>0</v>
      </c>
      <c r="BY46" s="13"/>
      <c r="BZ46" s="12">
        <v>0</v>
      </c>
      <c r="CA46" s="12">
        <v>0</v>
      </c>
      <c r="CB46" s="12">
        <v>0</v>
      </c>
      <c r="CC46" s="12">
        <v>0</v>
      </c>
      <c r="CD46" s="13"/>
      <c r="CE46" s="12">
        <v>0</v>
      </c>
      <c r="CF46" s="12">
        <v>0</v>
      </c>
      <c r="CG46" s="12">
        <v>0</v>
      </c>
      <c r="CH46" s="12">
        <v>0</v>
      </c>
      <c r="CI46" s="13"/>
      <c r="CJ46" s="12">
        <v>0</v>
      </c>
      <c r="CK46" s="12">
        <v>0</v>
      </c>
      <c r="CL46" s="12">
        <v>0</v>
      </c>
      <c r="CM46" s="12">
        <v>0</v>
      </c>
      <c r="CN46" s="13"/>
      <c r="CO46" s="12">
        <v>0</v>
      </c>
      <c r="CP46" s="12">
        <v>0</v>
      </c>
      <c r="CQ46" s="12">
        <v>0</v>
      </c>
      <c r="CR46" s="12">
        <v>0</v>
      </c>
      <c r="CS46" s="13"/>
      <c r="CT46" s="12">
        <v>0</v>
      </c>
      <c r="CU46" s="12">
        <v>0</v>
      </c>
      <c r="CV46" s="12">
        <v>0</v>
      </c>
      <c r="CW46" s="12">
        <v>0</v>
      </c>
      <c r="CX46" s="13"/>
      <c r="CY46" s="12">
        <v>0</v>
      </c>
      <c r="CZ46" s="12">
        <v>0</v>
      </c>
      <c r="DA46" s="12">
        <v>0</v>
      </c>
      <c r="DB46" s="12">
        <v>0</v>
      </c>
      <c r="DC46" s="13"/>
      <c r="DD46" s="12">
        <v>0</v>
      </c>
      <c r="DE46" s="12">
        <v>0</v>
      </c>
      <c r="DF46" s="12">
        <v>0</v>
      </c>
      <c r="DG46" s="12">
        <v>0</v>
      </c>
      <c r="DH46" s="13"/>
      <c r="DI46" s="12">
        <v>0</v>
      </c>
      <c r="DJ46" s="12">
        <v>0</v>
      </c>
      <c r="DK46" s="12">
        <v>0</v>
      </c>
      <c r="DL46" s="12">
        <v>0</v>
      </c>
      <c r="DM46" s="13"/>
      <c r="DN46" s="12">
        <v>0</v>
      </c>
      <c r="DO46" s="12">
        <v>0</v>
      </c>
      <c r="DP46" s="12">
        <v>0</v>
      </c>
      <c r="DQ46" s="12">
        <v>0</v>
      </c>
      <c r="DR46" s="13"/>
      <c r="DS46" s="12">
        <v>0</v>
      </c>
      <c r="DT46" s="12">
        <v>0</v>
      </c>
      <c r="DU46" s="12">
        <v>0</v>
      </c>
      <c r="DV46" s="12">
        <v>0</v>
      </c>
      <c r="DW46" s="13"/>
      <c r="DX46" s="12">
        <v>0</v>
      </c>
      <c r="DY46" s="12">
        <v>0</v>
      </c>
      <c r="DZ46" s="12">
        <v>0</v>
      </c>
      <c r="EA46" s="12">
        <v>0</v>
      </c>
      <c r="EB46" s="13"/>
      <c r="EC46" s="12">
        <v>0</v>
      </c>
      <c r="ED46" s="12">
        <v>0</v>
      </c>
      <c r="EE46" s="12">
        <v>0</v>
      </c>
      <c r="EF46" s="12">
        <v>0</v>
      </c>
      <c r="EG46" s="13"/>
      <c r="EH46" s="12">
        <v>0</v>
      </c>
      <c r="EI46" s="12">
        <v>0</v>
      </c>
      <c r="EJ46" s="12">
        <v>0</v>
      </c>
      <c r="EK46" s="12">
        <v>0</v>
      </c>
      <c r="EL46" s="13"/>
      <c r="EM46" s="12">
        <v>2</v>
      </c>
      <c r="EN46" s="12">
        <v>1662300</v>
      </c>
      <c r="EO46" s="12">
        <v>0</v>
      </c>
      <c r="EP46" s="12">
        <v>1662300</v>
      </c>
      <c r="EQ46" s="13"/>
      <c r="ER46" s="12">
        <v>1</v>
      </c>
      <c r="ES46" s="12">
        <v>484344</v>
      </c>
      <c r="ET46" s="12">
        <v>0</v>
      </c>
      <c r="EU46" s="12">
        <v>484344</v>
      </c>
      <c r="EV46" s="13"/>
      <c r="EW46" s="12">
        <v>0</v>
      </c>
      <c r="EX46" s="12">
        <v>0</v>
      </c>
      <c r="EY46" s="12">
        <v>0</v>
      </c>
      <c r="EZ46" s="12">
        <v>0</v>
      </c>
      <c r="FA46" s="13"/>
      <c r="FB46" s="12">
        <v>1</v>
      </c>
      <c r="FC46" s="12">
        <v>632952</v>
      </c>
      <c r="FD46" s="12">
        <v>0</v>
      </c>
      <c r="FE46" s="12">
        <v>632952</v>
      </c>
      <c r="FF46" s="13"/>
      <c r="FG46" s="12">
        <v>2</v>
      </c>
      <c r="FH46" s="12">
        <v>894840</v>
      </c>
      <c r="FI46" s="12">
        <v>0</v>
      </c>
      <c r="FJ46" s="12">
        <v>894840</v>
      </c>
      <c r="FK46" s="13"/>
      <c r="FL46" s="12">
        <v>1</v>
      </c>
      <c r="FM46" s="12">
        <v>90000</v>
      </c>
      <c r="FN46" s="12">
        <v>0</v>
      </c>
      <c r="FO46" s="12">
        <v>90000</v>
      </c>
      <c r="FP46" s="13"/>
      <c r="FQ46" s="12">
        <v>1</v>
      </c>
      <c r="FR46" s="12">
        <v>193740</v>
      </c>
      <c r="FS46" s="12">
        <v>0</v>
      </c>
      <c r="FT46" s="12">
        <v>193740</v>
      </c>
      <c r="FU46" s="13"/>
      <c r="FV46" s="12" t="s">
        <v>1832</v>
      </c>
      <c r="FW46" s="12">
        <v>0</v>
      </c>
      <c r="FX46" s="12">
        <v>0</v>
      </c>
      <c r="FY46" s="12">
        <v>0</v>
      </c>
      <c r="FZ46" s="13"/>
      <c r="GA46" s="12">
        <v>0</v>
      </c>
      <c r="GB46" s="12">
        <v>0</v>
      </c>
      <c r="GC46" s="12">
        <v>0</v>
      </c>
      <c r="GD46" s="12">
        <v>0</v>
      </c>
      <c r="GE46" s="13"/>
      <c r="GF46" s="12">
        <v>0</v>
      </c>
      <c r="GG46" s="12">
        <v>0</v>
      </c>
      <c r="GH46" s="12">
        <v>0</v>
      </c>
      <c r="GI46" s="12">
        <v>0</v>
      </c>
      <c r="GJ46" s="13"/>
      <c r="GK46" s="12">
        <v>0</v>
      </c>
      <c r="GL46" s="12">
        <v>0</v>
      </c>
      <c r="GM46" s="12">
        <v>0</v>
      </c>
      <c r="GN46" s="12">
        <v>0</v>
      </c>
      <c r="GO46" s="13"/>
      <c r="GP46" s="12">
        <v>0</v>
      </c>
      <c r="GQ46" s="12">
        <v>0</v>
      </c>
      <c r="GR46" s="12">
        <v>0</v>
      </c>
      <c r="GS46" s="12">
        <v>0</v>
      </c>
      <c r="GT46" s="13"/>
      <c r="GU46" s="12">
        <v>0</v>
      </c>
      <c r="GV46" s="12">
        <v>0</v>
      </c>
      <c r="GW46" s="12">
        <v>0</v>
      </c>
      <c r="GX46" s="12">
        <v>0</v>
      </c>
      <c r="GY46" s="13"/>
      <c r="GZ46" s="12">
        <v>0</v>
      </c>
      <c r="HA46" s="12">
        <v>0</v>
      </c>
      <c r="HB46" s="12">
        <v>0</v>
      </c>
      <c r="HC46" s="12">
        <v>0</v>
      </c>
      <c r="HD46" s="13"/>
      <c r="HE46" s="12">
        <v>0</v>
      </c>
      <c r="HF46" s="12">
        <v>0</v>
      </c>
      <c r="HG46" s="12">
        <v>0</v>
      </c>
      <c r="HH46" s="12">
        <v>0</v>
      </c>
      <c r="HI46" s="13"/>
      <c r="HJ46" s="12">
        <v>0</v>
      </c>
      <c r="HK46" s="12">
        <v>0</v>
      </c>
      <c r="HL46" s="12">
        <v>0</v>
      </c>
      <c r="HM46" s="12">
        <v>0</v>
      </c>
      <c r="HN46" s="13"/>
      <c r="HO46" s="12"/>
      <c r="HP46" s="12">
        <v>0</v>
      </c>
      <c r="HQ46" s="12">
        <v>0</v>
      </c>
      <c r="HR46" s="12">
        <v>0</v>
      </c>
      <c r="HS46" s="13"/>
      <c r="HT46" s="12">
        <v>0</v>
      </c>
      <c r="HU46" s="12">
        <v>0</v>
      </c>
      <c r="HV46" s="12">
        <v>0</v>
      </c>
      <c r="HW46" s="12">
        <v>0</v>
      </c>
      <c r="HX46" s="13"/>
      <c r="HY46" s="12">
        <v>0</v>
      </c>
      <c r="HZ46" s="12">
        <v>0</v>
      </c>
      <c r="IA46" s="12">
        <v>0</v>
      </c>
      <c r="IB46" s="12">
        <v>0</v>
      </c>
      <c r="IC46" s="13"/>
      <c r="ID46" s="12">
        <v>0</v>
      </c>
      <c r="IE46" s="12">
        <v>0</v>
      </c>
      <c r="IF46" s="12">
        <v>0</v>
      </c>
      <c r="IG46" s="12">
        <v>0</v>
      </c>
      <c r="IH46" s="13"/>
      <c r="II46" s="12">
        <v>0</v>
      </c>
      <c r="IJ46" s="12">
        <v>0</v>
      </c>
      <c r="IK46" s="12">
        <v>0</v>
      </c>
      <c r="IL46" s="12">
        <v>0</v>
      </c>
      <c r="IM46" s="13"/>
      <c r="IN46" s="12">
        <v>0</v>
      </c>
      <c r="IO46" s="12">
        <v>0</v>
      </c>
      <c r="IP46" s="12">
        <v>0</v>
      </c>
      <c r="IQ46" s="12">
        <v>0</v>
      </c>
      <c r="IR46" s="13"/>
      <c r="IS46" s="12">
        <v>0</v>
      </c>
      <c r="IT46" s="12">
        <v>0</v>
      </c>
      <c r="IU46" s="12">
        <v>0</v>
      </c>
      <c r="IV46" s="12">
        <v>0</v>
      </c>
      <c r="IW46" s="13"/>
      <c r="IX46" s="12">
        <v>0</v>
      </c>
      <c r="IY46" s="12">
        <v>0</v>
      </c>
      <c r="IZ46" s="12">
        <v>0</v>
      </c>
      <c r="JA46" s="12">
        <v>0</v>
      </c>
      <c r="JB46" s="13"/>
      <c r="JC46" s="12">
        <v>0</v>
      </c>
      <c r="JD46" s="12">
        <v>0</v>
      </c>
      <c r="JE46" s="12">
        <v>0</v>
      </c>
      <c r="JF46" s="12">
        <v>0</v>
      </c>
      <c r="JG46" s="13"/>
      <c r="JH46" s="12">
        <v>0</v>
      </c>
      <c r="JI46" s="12">
        <v>25200</v>
      </c>
      <c r="JJ46" s="12">
        <v>0</v>
      </c>
      <c r="JK46" s="12">
        <v>25200</v>
      </c>
      <c r="JL46" s="13"/>
      <c r="JM46" s="107"/>
      <c r="JN46" s="12">
        <v>3989376</v>
      </c>
      <c r="JO46" s="12">
        <v>0</v>
      </c>
      <c r="JP46" s="12">
        <v>3989376</v>
      </c>
      <c r="JQ46" s="13"/>
    </row>
    <row r="47" spans="1:279" ht="15.75" hidden="1" customHeight="1">
      <c r="A47" s="10">
        <v>41</v>
      </c>
      <c r="B47" s="11" t="s">
        <v>57</v>
      </c>
      <c r="C47" s="12">
        <v>0</v>
      </c>
      <c r="D47" s="12">
        <v>0</v>
      </c>
      <c r="E47" s="12">
        <v>0</v>
      </c>
      <c r="F47" s="12">
        <v>0</v>
      </c>
      <c r="G47" s="13"/>
      <c r="H47" s="12">
        <v>0</v>
      </c>
      <c r="I47" s="12">
        <v>0</v>
      </c>
      <c r="J47" s="12">
        <v>0</v>
      </c>
      <c r="K47" s="12">
        <v>0</v>
      </c>
      <c r="L47" s="13"/>
      <c r="M47" s="12">
        <v>1</v>
      </c>
      <c r="N47" s="12">
        <v>6000</v>
      </c>
      <c r="O47" s="12">
        <v>0</v>
      </c>
      <c r="P47" s="12">
        <v>6000</v>
      </c>
      <c r="Q47" s="13"/>
      <c r="R47" s="12">
        <v>0</v>
      </c>
      <c r="S47" s="12">
        <v>0</v>
      </c>
      <c r="T47" s="12">
        <v>0</v>
      </c>
      <c r="U47" s="12">
        <v>0</v>
      </c>
      <c r="V47" s="13"/>
      <c r="W47" s="12">
        <v>0</v>
      </c>
      <c r="X47" s="12">
        <v>0</v>
      </c>
      <c r="Y47" s="12">
        <v>0</v>
      </c>
      <c r="Z47" s="12">
        <v>0</v>
      </c>
      <c r="AA47" s="13"/>
      <c r="AB47" s="12">
        <v>0</v>
      </c>
      <c r="AC47" s="12">
        <v>0</v>
      </c>
      <c r="AD47" s="12">
        <v>0</v>
      </c>
      <c r="AE47" s="12">
        <v>0</v>
      </c>
      <c r="AF47" s="13"/>
      <c r="AG47" s="12">
        <v>0</v>
      </c>
      <c r="AH47" s="12">
        <v>0</v>
      </c>
      <c r="AI47" s="12">
        <v>0</v>
      </c>
      <c r="AJ47" s="12">
        <v>0</v>
      </c>
      <c r="AK47" s="13"/>
      <c r="AL47" s="12">
        <v>0</v>
      </c>
      <c r="AM47" s="12">
        <v>0</v>
      </c>
      <c r="AN47" s="12">
        <v>0</v>
      </c>
      <c r="AO47" s="12">
        <v>0</v>
      </c>
      <c r="AP47" s="13"/>
      <c r="AQ47" s="12">
        <v>0</v>
      </c>
      <c r="AR47" s="12">
        <v>0</v>
      </c>
      <c r="AS47" s="12">
        <v>0</v>
      </c>
      <c r="AT47" s="12">
        <v>0</v>
      </c>
      <c r="AU47" s="13"/>
      <c r="AV47" s="12">
        <v>0</v>
      </c>
      <c r="AW47" s="12">
        <v>0</v>
      </c>
      <c r="AX47" s="12">
        <v>0</v>
      </c>
      <c r="AY47" s="12">
        <v>0</v>
      </c>
      <c r="AZ47" s="13"/>
      <c r="BA47" s="12">
        <v>0</v>
      </c>
      <c r="BB47" s="12">
        <v>0</v>
      </c>
      <c r="BC47" s="12">
        <v>0</v>
      </c>
      <c r="BD47" s="12">
        <v>0</v>
      </c>
      <c r="BE47" s="13"/>
      <c r="BF47" s="12">
        <v>0</v>
      </c>
      <c r="BG47" s="12">
        <v>0</v>
      </c>
      <c r="BH47" s="12">
        <v>0</v>
      </c>
      <c r="BI47" s="12">
        <v>0</v>
      </c>
      <c r="BJ47" s="13"/>
      <c r="BK47" s="12">
        <v>0</v>
      </c>
      <c r="BL47" s="12">
        <v>0</v>
      </c>
      <c r="BM47" s="12">
        <v>0</v>
      </c>
      <c r="BN47" s="12">
        <v>0</v>
      </c>
      <c r="BO47" s="13"/>
      <c r="BP47" s="12">
        <v>0</v>
      </c>
      <c r="BQ47" s="12">
        <v>0</v>
      </c>
      <c r="BR47" s="12">
        <v>0</v>
      </c>
      <c r="BS47" s="12">
        <v>0</v>
      </c>
      <c r="BT47" s="13"/>
      <c r="BU47" s="12">
        <v>0</v>
      </c>
      <c r="BV47" s="12">
        <v>0</v>
      </c>
      <c r="BW47" s="12">
        <v>0</v>
      </c>
      <c r="BX47" s="12">
        <v>0</v>
      </c>
      <c r="BY47" s="13"/>
      <c r="BZ47" s="12">
        <v>0</v>
      </c>
      <c r="CA47" s="12">
        <v>0</v>
      </c>
      <c r="CB47" s="12">
        <v>0</v>
      </c>
      <c r="CC47" s="12">
        <v>0</v>
      </c>
      <c r="CD47" s="13"/>
      <c r="CE47" s="12">
        <v>0</v>
      </c>
      <c r="CF47" s="12">
        <v>0</v>
      </c>
      <c r="CG47" s="12">
        <v>0</v>
      </c>
      <c r="CH47" s="12">
        <v>0</v>
      </c>
      <c r="CI47" s="13"/>
      <c r="CJ47" s="12">
        <v>0</v>
      </c>
      <c r="CK47" s="12">
        <v>0</v>
      </c>
      <c r="CL47" s="12">
        <v>0</v>
      </c>
      <c r="CM47" s="12">
        <v>0</v>
      </c>
      <c r="CN47" s="13"/>
      <c r="CO47" s="12">
        <v>0</v>
      </c>
      <c r="CP47" s="12">
        <v>0</v>
      </c>
      <c r="CQ47" s="12">
        <v>0</v>
      </c>
      <c r="CR47" s="12">
        <v>0</v>
      </c>
      <c r="CS47" s="13"/>
      <c r="CT47" s="12">
        <v>0</v>
      </c>
      <c r="CU47" s="12">
        <v>0</v>
      </c>
      <c r="CV47" s="12">
        <v>0</v>
      </c>
      <c r="CW47" s="12">
        <v>0</v>
      </c>
      <c r="CX47" s="13"/>
      <c r="CY47" s="12">
        <v>0</v>
      </c>
      <c r="CZ47" s="12">
        <v>0</v>
      </c>
      <c r="DA47" s="12">
        <v>0</v>
      </c>
      <c r="DB47" s="12">
        <v>0</v>
      </c>
      <c r="DC47" s="13"/>
      <c r="DD47" s="12">
        <v>0</v>
      </c>
      <c r="DE47" s="12">
        <v>0</v>
      </c>
      <c r="DF47" s="12">
        <v>0</v>
      </c>
      <c r="DG47" s="12">
        <v>0</v>
      </c>
      <c r="DH47" s="13"/>
      <c r="DI47" s="12">
        <v>0</v>
      </c>
      <c r="DJ47" s="12">
        <v>0</v>
      </c>
      <c r="DK47" s="12">
        <v>0</v>
      </c>
      <c r="DL47" s="12">
        <v>0</v>
      </c>
      <c r="DM47" s="13"/>
      <c r="DN47" s="12">
        <v>0</v>
      </c>
      <c r="DO47" s="12">
        <v>0</v>
      </c>
      <c r="DP47" s="12">
        <v>0</v>
      </c>
      <c r="DQ47" s="12">
        <v>0</v>
      </c>
      <c r="DR47" s="13"/>
      <c r="DS47" s="12">
        <v>0</v>
      </c>
      <c r="DT47" s="12">
        <v>0</v>
      </c>
      <c r="DU47" s="12">
        <v>0</v>
      </c>
      <c r="DV47" s="12">
        <v>0</v>
      </c>
      <c r="DW47" s="13"/>
      <c r="DX47" s="12">
        <v>0</v>
      </c>
      <c r="DY47" s="12">
        <v>0</v>
      </c>
      <c r="DZ47" s="12">
        <v>0</v>
      </c>
      <c r="EA47" s="12">
        <v>0</v>
      </c>
      <c r="EB47" s="13"/>
      <c r="EC47" s="12">
        <v>0</v>
      </c>
      <c r="ED47" s="12">
        <v>0</v>
      </c>
      <c r="EE47" s="12">
        <v>0</v>
      </c>
      <c r="EF47" s="12">
        <v>0</v>
      </c>
      <c r="EG47" s="13"/>
      <c r="EH47" s="12">
        <v>0</v>
      </c>
      <c r="EI47" s="12">
        <v>0</v>
      </c>
      <c r="EJ47" s="12">
        <v>0</v>
      </c>
      <c r="EK47" s="12">
        <v>0</v>
      </c>
      <c r="EL47" s="13"/>
      <c r="EM47" s="12">
        <v>2</v>
      </c>
      <c r="EN47" s="12">
        <v>1662300</v>
      </c>
      <c r="EO47" s="12">
        <v>0</v>
      </c>
      <c r="EP47" s="12">
        <v>1662300</v>
      </c>
      <c r="EQ47" s="13"/>
      <c r="ER47" s="12">
        <v>1</v>
      </c>
      <c r="ES47" s="12">
        <v>484344</v>
      </c>
      <c r="ET47" s="12">
        <v>0</v>
      </c>
      <c r="EU47" s="12">
        <v>484344</v>
      </c>
      <c r="EV47" s="13"/>
      <c r="EW47" s="12">
        <v>0</v>
      </c>
      <c r="EX47" s="12">
        <v>0</v>
      </c>
      <c r="EY47" s="12">
        <v>0</v>
      </c>
      <c r="EZ47" s="12">
        <v>0</v>
      </c>
      <c r="FA47" s="13"/>
      <c r="FB47" s="12">
        <v>1</v>
      </c>
      <c r="FC47" s="12">
        <v>632952</v>
      </c>
      <c r="FD47" s="12">
        <v>0</v>
      </c>
      <c r="FE47" s="12">
        <v>632952</v>
      </c>
      <c r="FF47" s="13"/>
      <c r="FG47" s="12">
        <v>2</v>
      </c>
      <c r="FH47" s="12">
        <v>894840</v>
      </c>
      <c r="FI47" s="12">
        <v>0</v>
      </c>
      <c r="FJ47" s="12">
        <v>894840</v>
      </c>
      <c r="FK47" s="13"/>
      <c r="FL47" s="12">
        <v>1</v>
      </c>
      <c r="FM47" s="12">
        <v>90000</v>
      </c>
      <c r="FN47" s="12">
        <v>0</v>
      </c>
      <c r="FO47" s="12">
        <v>90000</v>
      </c>
      <c r="FP47" s="13"/>
      <c r="FQ47" s="12">
        <v>1</v>
      </c>
      <c r="FR47" s="12">
        <v>193740</v>
      </c>
      <c r="FS47" s="12">
        <v>0</v>
      </c>
      <c r="FT47" s="12">
        <v>193740</v>
      </c>
      <c r="FU47" s="13"/>
      <c r="FV47" s="12" t="s">
        <v>1832</v>
      </c>
      <c r="FW47" s="12">
        <v>0</v>
      </c>
      <c r="FX47" s="12">
        <v>0</v>
      </c>
      <c r="FY47" s="12">
        <v>0</v>
      </c>
      <c r="FZ47" s="13"/>
      <c r="GA47" s="12">
        <v>0</v>
      </c>
      <c r="GB47" s="12">
        <v>0</v>
      </c>
      <c r="GC47" s="12">
        <v>0</v>
      </c>
      <c r="GD47" s="12">
        <v>0</v>
      </c>
      <c r="GE47" s="13"/>
      <c r="GF47" s="12">
        <v>0</v>
      </c>
      <c r="GG47" s="12">
        <v>0</v>
      </c>
      <c r="GH47" s="12">
        <v>0</v>
      </c>
      <c r="GI47" s="12">
        <v>0</v>
      </c>
      <c r="GJ47" s="13"/>
      <c r="GK47" s="12">
        <v>0</v>
      </c>
      <c r="GL47" s="12">
        <v>0</v>
      </c>
      <c r="GM47" s="12">
        <v>0</v>
      </c>
      <c r="GN47" s="12">
        <v>0</v>
      </c>
      <c r="GO47" s="13"/>
      <c r="GP47" s="12">
        <v>0</v>
      </c>
      <c r="GQ47" s="12">
        <v>0</v>
      </c>
      <c r="GR47" s="12">
        <v>0</v>
      </c>
      <c r="GS47" s="12">
        <v>0</v>
      </c>
      <c r="GT47" s="13"/>
      <c r="GU47" s="12">
        <v>0</v>
      </c>
      <c r="GV47" s="12">
        <v>0</v>
      </c>
      <c r="GW47" s="12">
        <v>0</v>
      </c>
      <c r="GX47" s="12">
        <v>0</v>
      </c>
      <c r="GY47" s="13"/>
      <c r="GZ47" s="12">
        <v>0</v>
      </c>
      <c r="HA47" s="12">
        <v>0</v>
      </c>
      <c r="HB47" s="12">
        <v>0</v>
      </c>
      <c r="HC47" s="12">
        <v>0</v>
      </c>
      <c r="HD47" s="13"/>
      <c r="HE47" s="12">
        <v>0</v>
      </c>
      <c r="HF47" s="12">
        <v>0</v>
      </c>
      <c r="HG47" s="12">
        <v>0</v>
      </c>
      <c r="HH47" s="12">
        <v>0</v>
      </c>
      <c r="HI47" s="13"/>
      <c r="HJ47" s="12">
        <v>0</v>
      </c>
      <c r="HK47" s="12">
        <v>0</v>
      </c>
      <c r="HL47" s="12">
        <v>0</v>
      </c>
      <c r="HM47" s="12">
        <v>0</v>
      </c>
      <c r="HN47" s="13"/>
      <c r="HO47" s="12"/>
      <c r="HP47" s="12">
        <v>0</v>
      </c>
      <c r="HQ47" s="12">
        <v>0</v>
      </c>
      <c r="HR47" s="12">
        <v>0</v>
      </c>
      <c r="HS47" s="13"/>
      <c r="HT47" s="12">
        <v>0</v>
      </c>
      <c r="HU47" s="12">
        <v>0</v>
      </c>
      <c r="HV47" s="12">
        <v>0</v>
      </c>
      <c r="HW47" s="12">
        <v>0</v>
      </c>
      <c r="HX47" s="13"/>
      <c r="HY47" s="12">
        <v>0</v>
      </c>
      <c r="HZ47" s="12">
        <v>0</v>
      </c>
      <c r="IA47" s="12">
        <v>0</v>
      </c>
      <c r="IB47" s="12">
        <v>0</v>
      </c>
      <c r="IC47" s="13"/>
      <c r="ID47" s="12">
        <v>0</v>
      </c>
      <c r="IE47" s="12">
        <v>0</v>
      </c>
      <c r="IF47" s="12">
        <v>0</v>
      </c>
      <c r="IG47" s="12">
        <v>0</v>
      </c>
      <c r="IH47" s="13"/>
      <c r="II47" s="12">
        <v>0</v>
      </c>
      <c r="IJ47" s="12">
        <v>0</v>
      </c>
      <c r="IK47" s="12">
        <v>0</v>
      </c>
      <c r="IL47" s="12">
        <v>0</v>
      </c>
      <c r="IM47" s="13"/>
      <c r="IN47" s="12">
        <v>0</v>
      </c>
      <c r="IO47" s="12">
        <v>0</v>
      </c>
      <c r="IP47" s="12">
        <v>0</v>
      </c>
      <c r="IQ47" s="12">
        <v>0</v>
      </c>
      <c r="IR47" s="13"/>
      <c r="IS47" s="12">
        <v>0</v>
      </c>
      <c r="IT47" s="12">
        <v>0</v>
      </c>
      <c r="IU47" s="12">
        <v>0</v>
      </c>
      <c r="IV47" s="12">
        <v>0</v>
      </c>
      <c r="IW47" s="13"/>
      <c r="IX47" s="12">
        <v>0</v>
      </c>
      <c r="IY47" s="12">
        <v>0</v>
      </c>
      <c r="IZ47" s="12">
        <v>0</v>
      </c>
      <c r="JA47" s="12">
        <v>0</v>
      </c>
      <c r="JB47" s="13"/>
      <c r="JC47" s="12">
        <v>0</v>
      </c>
      <c r="JD47" s="12">
        <v>0</v>
      </c>
      <c r="JE47" s="12">
        <v>0</v>
      </c>
      <c r="JF47" s="12">
        <v>0</v>
      </c>
      <c r="JG47" s="13"/>
      <c r="JH47" s="12">
        <v>0</v>
      </c>
      <c r="JI47" s="12">
        <v>25200</v>
      </c>
      <c r="JJ47" s="12">
        <v>0</v>
      </c>
      <c r="JK47" s="12">
        <v>25200</v>
      </c>
      <c r="JL47" s="13"/>
      <c r="JM47" s="107"/>
      <c r="JN47" s="12">
        <v>3989376</v>
      </c>
      <c r="JO47" s="12">
        <v>0</v>
      </c>
      <c r="JP47" s="12">
        <v>3989376</v>
      </c>
      <c r="JQ47" s="13"/>
    </row>
    <row r="48" spans="1:279" ht="15.75" hidden="1" customHeight="1">
      <c r="A48" s="10">
        <v>42</v>
      </c>
      <c r="B48" s="11" t="s">
        <v>58</v>
      </c>
      <c r="C48" s="12">
        <v>0</v>
      </c>
      <c r="D48" s="12">
        <v>0</v>
      </c>
      <c r="E48" s="12">
        <v>0</v>
      </c>
      <c r="F48" s="12">
        <v>0</v>
      </c>
      <c r="G48" s="13"/>
      <c r="H48" s="12">
        <v>0</v>
      </c>
      <c r="I48" s="12">
        <v>0</v>
      </c>
      <c r="J48" s="12">
        <v>0</v>
      </c>
      <c r="K48" s="12">
        <v>0</v>
      </c>
      <c r="L48" s="13"/>
      <c r="M48" s="12">
        <v>1</v>
      </c>
      <c r="N48" s="12">
        <v>6000</v>
      </c>
      <c r="O48" s="12">
        <v>0</v>
      </c>
      <c r="P48" s="12">
        <v>6000</v>
      </c>
      <c r="Q48" s="13"/>
      <c r="R48" s="12">
        <v>0</v>
      </c>
      <c r="S48" s="12">
        <v>0</v>
      </c>
      <c r="T48" s="12">
        <v>0</v>
      </c>
      <c r="U48" s="12">
        <v>0</v>
      </c>
      <c r="V48" s="13"/>
      <c r="W48" s="12">
        <v>0</v>
      </c>
      <c r="X48" s="12">
        <v>0</v>
      </c>
      <c r="Y48" s="12">
        <v>0</v>
      </c>
      <c r="Z48" s="12">
        <v>0</v>
      </c>
      <c r="AA48" s="13"/>
      <c r="AB48" s="12">
        <v>0</v>
      </c>
      <c r="AC48" s="12">
        <v>0</v>
      </c>
      <c r="AD48" s="12">
        <v>0</v>
      </c>
      <c r="AE48" s="12">
        <v>0</v>
      </c>
      <c r="AF48" s="13"/>
      <c r="AG48" s="12">
        <v>0</v>
      </c>
      <c r="AH48" s="12">
        <v>0</v>
      </c>
      <c r="AI48" s="12">
        <v>0</v>
      </c>
      <c r="AJ48" s="12">
        <v>0</v>
      </c>
      <c r="AK48" s="13"/>
      <c r="AL48" s="12">
        <v>0</v>
      </c>
      <c r="AM48" s="12">
        <v>0</v>
      </c>
      <c r="AN48" s="12">
        <v>0</v>
      </c>
      <c r="AO48" s="12">
        <v>0</v>
      </c>
      <c r="AP48" s="13"/>
      <c r="AQ48" s="12">
        <v>0</v>
      </c>
      <c r="AR48" s="12">
        <v>0</v>
      </c>
      <c r="AS48" s="12">
        <v>0</v>
      </c>
      <c r="AT48" s="12">
        <v>0</v>
      </c>
      <c r="AU48" s="13"/>
      <c r="AV48" s="12">
        <v>0</v>
      </c>
      <c r="AW48" s="12">
        <v>0</v>
      </c>
      <c r="AX48" s="12">
        <v>0</v>
      </c>
      <c r="AY48" s="12">
        <v>0</v>
      </c>
      <c r="AZ48" s="13"/>
      <c r="BA48" s="12">
        <v>0</v>
      </c>
      <c r="BB48" s="12">
        <v>0</v>
      </c>
      <c r="BC48" s="12">
        <v>0</v>
      </c>
      <c r="BD48" s="12">
        <v>0</v>
      </c>
      <c r="BE48" s="13"/>
      <c r="BF48" s="12">
        <v>0</v>
      </c>
      <c r="BG48" s="12">
        <v>0</v>
      </c>
      <c r="BH48" s="12">
        <v>0</v>
      </c>
      <c r="BI48" s="12">
        <v>0</v>
      </c>
      <c r="BJ48" s="13"/>
      <c r="BK48" s="12">
        <v>0</v>
      </c>
      <c r="BL48" s="12">
        <v>0</v>
      </c>
      <c r="BM48" s="12">
        <v>0</v>
      </c>
      <c r="BN48" s="12">
        <v>0</v>
      </c>
      <c r="BO48" s="13"/>
      <c r="BP48" s="12">
        <v>0</v>
      </c>
      <c r="BQ48" s="12">
        <v>0</v>
      </c>
      <c r="BR48" s="12">
        <v>0</v>
      </c>
      <c r="BS48" s="12">
        <v>0</v>
      </c>
      <c r="BT48" s="13"/>
      <c r="BU48" s="12">
        <v>0</v>
      </c>
      <c r="BV48" s="12">
        <v>0</v>
      </c>
      <c r="BW48" s="12">
        <v>0</v>
      </c>
      <c r="BX48" s="12">
        <v>0</v>
      </c>
      <c r="BY48" s="13"/>
      <c r="BZ48" s="12">
        <v>0</v>
      </c>
      <c r="CA48" s="12">
        <v>0</v>
      </c>
      <c r="CB48" s="12">
        <v>0</v>
      </c>
      <c r="CC48" s="12">
        <v>0</v>
      </c>
      <c r="CD48" s="13"/>
      <c r="CE48" s="12">
        <v>0</v>
      </c>
      <c r="CF48" s="12">
        <v>0</v>
      </c>
      <c r="CG48" s="12">
        <v>0</v>
      </c>
      <c r="CH48" s="12">
        <v>0</v>
      </c>
      <c r="CI48" s="13"/>
      <c r="CJ48" s="12">
        <v>0</v>
      </c>
      <c r="CK48" s="12">
        <v>0</v>
      </c>
      <c r="CL48" s="12">
        <v>0</v>
      </c>
      <c r="CM48" s="12">
        <v>0</v>
      </c>
      <c r="CN48" s="13"/>
      <c r="CO48" s="12">
        <v>0</v>
      </c>
      <c r="CP48" s="12">
        <v>0</v>
      </c>
      <c r="CQ48" s="12">
        <v>0</v>
      </c>
      <c r="CR48" s="12">
        <v>0</v>
      </c>
      <c r="CS48" s="13"/>
      <c r="CT48" s="12">
        <v>0</v>
      </c>
      <c r="CU48" s="12">
        <v>0</v>
      </c>
      <c r="CV48" s="12">
        <v>0</v>
      </c>
      <c r="CW48" s="12">
        <v>0</v>
      </c>
      <c r="CX48" s="13"/>
      <c r="CY48" s="12">
        <v>0</v>
      </c>
      <c r="CZ48" s="12">
        <v>0</v>
      </c>
      <c r="DA48" s="12">
        <v>0</v>
      </c>
      <c r="DB48" s="12">
        <v>0</v>
      </c>
      <c r="DC48" s="13"/>
      <c r="DD48" s="12">
        <v>0</v>
      </c>
      <c r="DE48" s="12">
        <v>0</v>
      </c>
      <c r="DF48" s="12">
        <v>0</v>
      </c>
      <c r="DG48" s="12">
        <v>0</v>
      </c>
      <c r="DH48" s="13"/>
      <c r="DI48" s="12">
        <v>0</v>
      </c>
      <c r="DJ48" s="12">
        <v>0</v>
      </c>
      <c r="DK48" s="12">
        <v>0</v>
      </c>
      <c r="DL48" s="12">
        <v>0</v>
      </c>
      <c r="DM48" s="13"/>
      <c r="DN48" s="12">
        <v>0</v>
      </c>
      <c r="DO48" s="12">
        <v>0</v>
      </c>
      <c r="DP48" s="12">
        <v>0</v>
      </c>
      <c r="DQ48" s="12">
        <v>0</v>
      </c>
      <c r="DR48" s="13"/>
      <c r="DS48" s="12">
        <v>0</v>
      </c>
      <c r="DT48" s="12">
        <v>0</v>
      </c>
      <c r="DU48" s="12">
        <v>0</v>
      </c>
      <c r="DV48" s="12">
        <v>0</v>
      </c>
      <c r="DW48" s="13"/>
      <c r="DX48" s="12">
        <v>0</v>
      </c>
      <c r="DY48" s="12">
        <v>0</v>
      </c>
      <c r="DZ48" s="12">
        <v>0</v>
      </c>
      <c r="EA48" s="12">
        <v>0</v>
      </c>
      <c r="EB48" s="13"/>
      <c r="EC48" s="12">
        <v>0</v>
      </c>
      <c r="ED48" s="12">
        <v>0</v>
      </c>
      <c r="EE48" s="12">
        <v>0</v>
      </c>
      <c r="EF48" s="12">
        <v>0</v>
      </c>
      <c r="EG48" s="13"/>
      <c r="EH48" s="12">
        <v>0</v>
      </c>
      <c r="EI48" s="12">
        <v>0</v>
      </c>
      <c r="EJ48" s="12">
        <v>0</v>
      </c>
      <c r="EK48" s="12">
        <v>0</v>
      </c>
      <c r="EL48" s="13"/>
      <c r="EM48" s="12">
        <v>2</v>
      </c>
      <c r="EN48" s="12">
        <v>1662300</v>
      </c>
      <c r="EO48" s="12">
        <v>0</v>
      </c>
      <c r="EP48" s="12">
        <v>1662300</v>
      </c>
      <c r="EQ48" s="13"/>
      <c r="ER48" s="12">
        <v>1</v>
      </c>
      <c r="ES48" s="12">
        <v>484344</v>
      </c>
      <c r="ET48" s="12">
        <v>0</v>
      </c>
      <c r="EU48" s="12">
        <v>484344</v>
      </c>
      <c r="EV48" s="13"/>
      <c r="EW48" s="12">
        <v>0</v>
      </c>
      <c r="EX48" s="12">
        <v>0</v>
      </c>
      <c r="EY48" s="12">
        <v>0</v>
      </c>
      <c r="EZ48" s="12">
        <v>0</v>
      </c>
      <c r="FA48" s="13"/>
      <c r="FB48" s="12">
        <v>1</v>
      </c>
      <c r="FC48" s="12">
        <v>632952</v>
      </c>
      <c r="FD48" s="12">
        <v>0</v>
      </c>
      <c r="FE48" s="12">
        <v>632952</v>
      </c>
      <c r="FF48" s="13"/>
      <c r="FG48" s="12">
        <v>2</v>
      </c>
      <c r="FH48" s="12">
        <v>894840</v>
      </c>
      <c r="FI48" s="12">
        <v>0</v>
      </c>
      <c r="FJ48" s="12">
        <v>894840</v>
      </c>
      <c r="FK48" s="13"/>
      <c r="FL48" s="12">
        <v>1</v>
      </c>
      <c r="FM48" s="12">
        <v>90000</v>
      </c>
      <c r="FN48" s="12">
        <v>0</v>
      </c>
      <c r="FO48" s="12">
        <v>90000</v>
      </c>
      <c r="FP48" s="13"/>
      <c r="FQ48" s="12">
        <v>1</v>
      </c>
      <c r="FR48" s="12">
        <v>193740</v>
      </c>
      <c r="FS48" s="12">
        <v>0</v>
      </c>
      <c r="FT48" s="12">
        <v>193740</v>
      </c>
      <c r="FU48" s="13"/>
      <c r="FV48" s="12" t="s">
        <v>1832</v>
      </c>
      <c r="FW48" s="12">
        <v>0</v>
      </c>
      <c r="FX48" s="12">
        <v>0</v>
      </c>
      <c r="FY48" s="12">
        <v>0</v>
      </c>
      <c r="FZ48" s="13"/>
      <c r="GA48" s="12">
        <v>0</v>
      </c>
      <c r="GB48" s="12">
        <v>0</v>
      </c>
      <c r="GC48" s="12">
        <v>0</v>
      </c>
      <c r="GD48" s="12">
        <v>0</v>
      </c>
      <c r="GE48" s="13"/>
      <c r="GF48" s="12">
        <v>0</v>
      </c>
      <c r="GG48" s="12">
        <v>0</v>
      </c>
      <c r="GH48" s="12">
        <v>0</v>
      </c>
      <c r="GI48" s="12">
        <v>0</v>
      </c>
      <c r="GJ48" s="13"/>
      <c r="GK48" s="12">
        <v>0</v>
      </c>
      <c r="GL48" s="12">
        <v>0</v>
      </c>
      <c r="GM48" s="12">
        <v>0</v>
      </c>
      <c r="GN48" s="12">
        <v>0</v>
      </c>
      <c r="GO48" s="13"/>
      <c r="GP48" s="12">
        <v>0</v>
      </c>
      <c r="GQ48" s="12">
        <v>0</v>
      </c>
      <c r="GR48" s="12">
        <v>0</v>
      </c>
      <c r="GS48" s="12">
        <v>0</v>
      </c>
      <c r="GT48" s="13"/>
      <c r="GU48" s="12">
        <v>0</v>
      </c>
      <c r="GV48" s="12">
        <v>0</v>
      </c>
      <c r="GW48" s="12">
        <v>0</v>
      </c>
      <c r="GX48" s="12">
        <v>0</v>
      </c>
      <c r="GY48" s="13"/>
      <c r="GZ48" s="12">
        <v>0</v>
      </c>
      <c r="HA48" s="12">
        <v>0</v>
      </c>
      <c r="HB48" s="12">
        <v>0</v>
      </c>
      <c r="HC48" s="12">
        <v>0</v>
      </c>
      <c r="HD48" s="13"/>
      <c r="HE48" s="12">
        <v>0</v>
      </c>
      <c r="HF48" s="12">
        <v>0</v>
      </c>
      <c r="HG48" s="12">
        <v>0</v>
      </c>
      <c r="HH48" s="12">
        <v>0</v>
      </c>
      <c r="HI48" s="13"/>
      <c r="HJ48" s="12">
        <v>0</v>
      </c>
      <c r="HK48" s="12">
        <v>0</v>
      </c>
      <c r="HL48" s="12">
        <v>0</v>
      </c>
      <c r="HM48" s="12">
        <v>0</v>
      </c>
      <c r="HN48" s="13"/>
      <c r="HO48" s="12"/>
      <c r="HP48" s="12">
        <v>0</v>
      </c>
      <c r="HQ48" s="12">
        <v>0</v>
      </c>
      <c r="HR48" s="12">
        <v>0</v>
      </c>
      <c r="HS48" s="13"/>
      <c r="HT48" s="12">
        <v>0</v>
      </c>
      <c r="HU48" s="12">
        <v>0</v>
      </c>
      <c r="HV48" s="12">
        <v>0</v>
      </c>
      <c r="HW48" s="12">
        <v>0</v>
      </c>
      <c r="HX48" s="13"/>
      <c r="HY48" s="12">
        <v>0</v>
      </c>
      <c r="HZ48" s="12">
        <v>0</v>
      </c>
      <c r="IA48" s="12">
        <v>0</v>
      </c>
      <c r="IB48" s="12">
        <v>0</v>
      </c>
      <c r="IC48" s="13"/>
      <c r="ID48" s="12">
        <v>0</v>
      </c>
      <c r="IE48" s="12">
        <v>0</v>
      </c>
      <c r="IF48" s="12">
        <v>0</v>
      </c>
      <c r="IG48" s="12">
        <v>0</v>
      </c>
      <c r="IH48" s="13"/>
      <c r="II48" s="12">
        <v>0</v>
      </c>
      <c r="IJ48" s="12">
        <v>0</v>
      </c>
      <c r="IK48" s="12">
        <v>0</v>
      </c>
      <c r="IL48" s="12">
        <v>0</v>
      </c>
      <c r="IM48" s="13"/>
      <c r="IN48" s="12">
        <v>0</v>
      </c>
      <c r="IO48" s="12">
        <v>0</v>
      </c>
      <c r="IP48" s="12">
        <v>0</v>
      </c>
      <c r="IQ48" s="12">
        <v>0</v>
      </c>
      <c r="IR48" s="13"/>
      <c r="IS48" s="12">
        <v>0</v>
      </c>
      <c r="IT48" s="12">
        <v>0</v>
      </c>
      <c r="IU48" s="12">
        <v>0</v>
      </c>
      <c r="IV48" s="12">
        <v>0</v>
      </c>
      <c r="IW48" s="13"/>
      <c r="IX48" s="12">
        <v>0</v>
      </c>
      <c r="IY48" s="12">
        <v>0</v>
      </c>
      <c r="IZ48" s="12">
        <v>0</v>
      </c>
      <c r="JA48" s="12">
        <v>0</v>
      </c>
      <c r="JB48" s="13"/>
      <c r="JC48" s="12">
        <v>0</v>
      </c>
      <c r="JD48" s="12">
        <v>0</v>
      </c>
      <c r="JE48" s="12">
        <v>0</v>
      </c>
      <c r="JF48" s="12">
        <v>0</v>
      </c>
      <c r="JG48" s="13"/>
      <c r="JH48" s="12">
        <v>0</v>
      </c>
      <c r="JI48" s="12">
        <v>25200</v>
      </c>
      <c r="JJ48" s="12">
        <v>0</v>
      </c>
      <c r="JK48" s="12">
        <v>25200</v>
      </c>
      <c r="JL48" s="13"/>
      <c r="JM48" s="107"/>
      <c r="JN48" s="12">
        <v>3989376</v>
      </c>
      <c r="JO48" s="12">
        <v>0</v>
      </c>
      <c r="JP48" s="12">
        <v>3989376</v>
      </c>
      <c r="JQ48" s="13"/>
    </row>
    <row r="49" spans="1:277" ht="15.75" hidden="1" customHeight="1">
      <c r="A49" s="10">
        <v>43</v>
      </c>
      <c r="B49" s="11" t="s">
        <v>59</v>
      </c>
      <c r="C49" s="12">
        <v>0</v>
      </c>
      <c r="D49" s="12">
        <v>0</v>
      </c>
      <c r="E49" s="12">
        <v>0</v>
      </c>
      <c r="F49" s="12">
        <v>0</v>
      </c>
      <c r="G49" s="13"/>
      <c r="H49" s="12">
        <v>0</v>
      </c>
      <c r="I49" s="12">
        <v>0</v>
      </c>
      <c r="J49" s="12">
        <v>0</v>
      </c>
      <c r="K49" s="12">
        <v>0</v>
      </c>
      <c r="L49" s="13"/>
      <c r="M49" s="12">
        <v>1</v>
      </c>
      <c r="N49" s="12">
        <v>6000</v>
      </c>
      <c r="O49" s="12">
        <v>0</v>
      </c>
      <c r="P49" s="12">
        <v>6000</v>
      </c>
      <c r="Q49" s="13"/>
      <c r="R49" s="12">
        <v>0</v>
      </c>
      <c r="S49" s="12">
        <v>0</v>
      </c>
      <c r="T49" s="12">
        <v>0</v>
      </c>
      <c r="U49" s="12">
        <v>0</v>
      </c>
      <c r="V49" s="13"/>
      <c r="W49" s="12">
        <v>0</v>
      </c>
      <c r="X49" s="12">
        <v>0</v>
      </c>
      <c r="Y49" s="12">
        <v>0</v>
      </c>
      <c r="Z49" s="12">
        <v>0</v>
      </c>
      <c r="AA49" s="13"/>
      <c r="AB49" s="12">
        <v>0</v>
      </c>
      <c r="AC49" s="12">
        <v>0</v>
      </c>
      <c r="AD49" s="12">
        <v>0</v>
      </c>
      <c r="AE49" s="12">
        <v>0</v>
      </c>
      <c r="AF49" s="13"/>
      <c r="AG49" s="12">
        <v>0</v>
      </c>
      <c r="AH49" s="12">
        <v>0</v>
      </c>
      <c r="AI49" s="12">
        <v>0</v>
      </c>
      <c r="AJ49" s="12">
        <v>0</v>
      </c>
      <c r="AK49" s="13"/>
      <c r="AL49" s="12">
        <v>0</v>
      </c>
      <c r="AM49" s="12">
        <v>0</v>
      </c>
      <c r="AN49" s="12">
        <v>0</v>
      </c>
      <c r="AO49" s="12">
        <v>0</v>
      </c>
      <c r="AP49" s="13"/>
      <c r="AQ49" s="12">
        <v>0</v>
      </c>
      <c r="AR49" s="12">
        <v>0</v>
      </c>
      <c r="AS49" s="12">
        <v>0</v>
      </c>
      <c r="AT49" s="12">
        <v>0</v>
      </c>
      <c r="AU49" s="13"/>
      <c r="AV49" s="12">
        <v>0</v>
      </c>
      <c r="AW49" s="12">
        <v>0</v>
      </c>
      <c r="AX49" s="12">
        <v>0</v>
      </c>
      <c r="AY49" s="12">
        <v>0</v>
      </c>
      <c r="AZ49" s="13"/>
      <c r="BA49" s="12">
        <v>0</v>
      </c>
      <c r="BB49" s="12">
        <v>0</v>
      </c>
      <c r="BC49" s="12">
        <v>0</v>
      </c>
      <c r="BD49" s="12">
        <v>0</v>
      </c>
      <c r="BE49" s="13"/>
      <c r="BF49" s="12">
        <v>0</v>
      </c>
      <c r="BG49" s="12">
        <v>0</v>
      </c>
      <c r="BH49" s="12">
        <v>0</v>
      </c>
      <c r="BI49" s="12">
        <v>0</v>
      </c>
      <c r="BJ49" s="13"/>
      <c r="BK49" s="12">
        <v>0</v>
      </c>
      <c r="BL49" s="12">
        <v>0</v>
      </c>
      <c r="BM49" s="12">
        <v>0</v>
      </c>
      <c r="BN49" s="12">
        <v>0</v>
      </c>
      <c r="BO49" s="13"/>
      <c r="BP49" s="12">
        <v>0</v>
      </c>
      <c r="BQ49" s="12">
        <v>0</v>
      </c>
      <c r="BR49" s="12">
        <v>0</v>
      </c>
      <c r="BS49" s="12">
        <v>0</v>
      </c>
      <c r="BT49" s="13"/>
      <c r="BU49" s="12">
        <v>0</v>
      </c>
      <c r="BV49" s="12">
        <v>0</v>
      </c>
      <c r="BW49" s="12">
        <v>0</v>
      </c>
      <c r="BX49" s="12">
        <v>0</v>
      </c>
      <c r="BY49" s="13"/>
      <c r="BZ49" s="12">
        <v>0</v>
      </c>
      <c r="CA49" s="12">
        <v>0</v>
      </c>
      <c r="CB49" s="12">
        <v>0</v>
      </c>
      <c r="CC49" s="12">
        <v>0</v>
      </c>
      <c r="CD49" s="13"/>
      <c r="CE49" s="12">
        <v>0</v>
      </c>
      <c r="CF49" s="12">
        <v>0</v>
      </c>
      <c r="CG49" s="12">
        <v>0</v>
      </c>
      <c r="CH49" s="12">
        <v>0</v>
      </c>
      <c r="CI49" s="13"/>
      <c r="CJ49" s="12">
        <v>0</v>
      </c>
      <c r="CK49" s="12">
        <v>0</v>
      </c>
      <c r="CL49" s="12">
        <v>0</v>
      </c>
      <c r="CM49" s="12">
        <v>0</v>
      </c>
      <c r="CN49" s="13"/>
      <c r="CO49" s="12">
        <v>0</v>
      </c>
      <c r="CP49" s="12">
        <v>0</v>
      </c>
      <c r="CQ49" s="12">
        <v>0</v>
      </c>
      <c r="CR49" s="12">
        <v>0</v>
      </c>
      <c r="CS49" s="13"/>
      <c r="CT49" s="12">
        <v>0</v>
      </c>
      <c r="CU49" s="12">
        <v>0</v>
      </c>
      <c r="CV49" s="12">
        <v>0</v>
      </c>
      <c r="CW49" s="12">
        <v>0</v>
      </c>
      <c r="CX49" s="13"/>
      <c r="CY49" s="12">
        <v>0</v>
      </c>
      <c r="CZ49" s="12">
        <v>0</v>
      </c>
      <c r="DA49" s="12">
        <v>0</v>
      </c>
      <c r="DB49" s="12">
        <v>0</v>
      </c>
      <c r="DC49" s="13"/>
      <c r="DD49" s="12">
        <v>0</v>
      </c>
      <c r="DE49" s="12">
        <v>0</v>
      </c>
      <c r="DF49" s="12">
        <v>0</v>
      </c>
      <c r="DG49" s="12">
        <v>0</v>
      </c>
      <c r="DH49" s="13"/>
      <c r="DI49" s="12">
        <v>0</v>
      </c>
      <c r="DJ49" s="12">
        <v>0</v>
      </c>
      <c r="DK49" s="12">
        <v>0</v>
      </c>
      <c r="DL49" s="12">
        <v>0</v>
      </c>
      <c r="DM49" s="13"/>
      <c r="DN49" s="12">
        <v>0</v>
      </c>
      <c r="DO49" s="12">
        <v>0</v>
      </c>
      <c r="DP49" s="12">
        <v>0</v>
      </c>
      <c r="DQ49" s="12">
        <v>0</v>
      </c>
      <c r="DR49" s="13"/>
      <c r="DS49" s="12">
        <v>0</v>
      </c>
      <c r="DT49" s="12">
        <v>0</v>
      </c>
      <c r="DU49" s="12">
        <v>0</v>
      </c>
      <c r="DV49" s="12">
        <v>0</v>
      </c>
      <c r="DW49" s="13"/>
      <c r="DX49" s="12">
        <v>0</v>
      </c>
      <c r="DY49" s="12">
        <v>0</v>
      </c>
      <c r="DZ49" s="12">
        <v>0</v>
      </c>
      <c r="EA49" s="12">
        <v>0</v>
      </c>
      <c r="EB49" s="13"/>
      <c r="EC49" s="12">
        <v>0</v>
      </c>
      <c r="ED49" s="12">
        <v>0</v>
      </c>
      <c r="EE49" s="12">
        <v>0</v>
      </c>
      <c r="EF49" s="12">
        <v>0</v>
      </c>
      <c r="EG49" s="13"/>
      <c r="EH49" s="12">
        <v>0</v>
      </c>
      <c r="EI49" s="12">
        <v>0</v>
      </c>
      <c r="EJ49" s="12">
        <v>0</v>
      </c>
      <c r="EK49" s="12">
        <v>0</v>
      </c>
      <c r="EL49" s="13"/>
      <c r="EM49" s="12">
        <v>2</v>
      </c>
      <c r="EN49" s="12">
        <v>1662300</v>
      </c>
      <c r="EO49" s="12">
        <v>0</v>
      </c>
      <c r="EP49" s="12">
        <v>1662300</v>
      </c>
      <c r="EQ49" s="13"/>
      <c r="ER49" s="12">
        <v>1</v>
      </c>
      <c r="ES49" s="12">
        <v>484344</v>
      </c>
      <c r="ET49" s="12">
        <v>0</v>
      </c>
      <c r="EU49" s="12">
        <v>484344</v>
      </c>
      <c r="EV49" s="13"/>
      <c r="EW49" s="12">
        <v>0</v>
      </c>
      <c r="EX49" s="12">
        <v>0</v>
      </c>
      <c r="EY49" s="12">
        <v>0</v>
      </c>
      <c r="EZ49" s="12">
        <v>0</v>
      </c>
      <c r="FA49" s="13"/>
      <c r="FB49" s="12">
        <v>1</v>
      </c>
      <c r="FC49" s="12">
        <v>632952</v>
      </c>
      <c r="FD49" s="12">
        <v>0</v>
      </c>
      <c r="FE49" s="12">
        <v>632952</v>
      </c>
      <c r="FF49" s="13"/>
      <c r="FG49" s="12">
        <v>2</v>
      </c>
      <c r="FH49" s="12">
        <v>894840</v>
      </c>
      <c r="FI49" s="12">
        <v>0</v>
      </c>
      <c r="FJ49" s="12">
        <v>894840</v>
      </c>
      <c r="FK49" s="13"/>
      <c r="FL49" s="12">
        <v>1</v>
      </c>
      <c r="FM49" s="12">
        <v>90000</v>
      </c>
      <c r="FN49" s="12">
        <v>0</v>
      </c>
      <c r="FO49" s="12">
        <v>90000</v>
      </c>
      <c r="FP49" s="13"/>
      <c r="FQ49" s="12">
        <v>1</v>
      </c>
      <c r="FR49" s="12">
        <v>193740</v>
      </c>
      <c r="FS49" s="12">
        <v>0</v>
      </c>
      <c r="FT49" s="12">
        <v>193740</v>
      </c>
      <c r="FU49" s="13"/>
      <c r="FV49" s="12" t="s">
        <v>1832</v>
      </c>
      <c r="FW49" s="12">
        <v>0</v>
      </c>
      <c r="FX49" s="12">
        <v>0</v>
      </c>
      <c r="FY49" s="12">
        <v>0</v>
      </c>
      <c r="FZ49" s="13"/>
      <c r="GA49" s="12">
        <v>0</v>
      </c>
      <c r="GB49" s="12">
        <v>0</v>
      </c>
      <c r="GC49" s="12">
        <v>0</v>
      </c>
      <c r="GD49" s="12">
        <v>0</v>
      </c>
      <c r="GE49" s="13"/>
      <c r="GF49" s="12">
        <v>0</v>
      </c>
      <c r="GG49" s="12">
        <v>0</v>
      </c>
      <c r="GH49" s="12">
        <v>0</v>
      </c>
      <c r="GI49" s="12">
        <v>0</v>
      </c>
      <c r="GJ49" s="13"/>
      <c r="GK49" s="12">
        <v>0</v>
      </c>
      <c r="GL49" s="12">
        <v>0</v>
      </c>
      <c r="GM49" s="12">
        <v>0</v>
      </c>
      <c r="GN49" s="12">
        <v>0</v>
      </c>
      <c r="GO49" s="13"/>
      <c r="GP49" s="12">
        <v>0</v>
      </c>
      <c r="GQ49" s="12">
        <v>0</v>
      </c>
      <c r="GR49" s="12">
        <v>0</v>
      </c>
      <c r="GS49" s="12">
        <v>0</v>
      </c>
      <c r="GT49" s="13"/>
      <c r="GU49" s="12">
        <v>0</v>
      </c>
      <c r="GV49" s="12">
        <v>0</v>
      </c>
      <c r="GW49" s="12">
        <v>0</v>
      </c>
      <c r="GX49" s="12">
        <v>0</v>
      </c>
      <c r="GY49" s="13"/>
      <c r="GZ49" s="12">
        <v>0</v>
      </c>
      <c r="HA49" s="12">
        <v>0</v>
      </c>
      <c r="HB49" s="12">
        <v>0</v>
      </c>
      <c r="HC49" s="12">
        <v>0</v>
      </c>
      <c r="HD49" s="13"/>
      <c r="HE49" s="12">
        <v>0</v>
      </c>
      <c r="HF49" s="12">
        <v>0</v>
      </c>
      <c r="HG49" s="12">
        <v>0</v>
      </c>
      <c r="HH49" s="12">
        <v>0</v>
      </c>
      <c r="HI49" s="13"/>
      <c r="HJ49" s="12">
        <v>0</v>
      </c>
      <c r="HK49" s="12">
        <v>0</v>
      </c>
      <c r="HL49" s="12">
        <v>0</v>
      </c>
      <c r="HM49" s="12">
        <v>0</v>
      </c>
      <c r="HN49" s="13"/>
      <c r="HO49" s="12"/>
      <c r="HP49" s="12">
        <v>0</v>
      </c>
      <c r="HQ49" s="12">
        <v>0</v>
      </c>
      <c r="HR49" s="12">
        <v>0</v>
      </c>
      <c r="HS49" s="13"/>
      <c r="HT49" s="12">
        <v>0</v>
      </c>
      <c r="HU49" s="12">
        <v>0</v>
      </c>
      <c r="HV49" s="12">
        <v>0</v>
      </c>
      <c r="HW49" s="12">
        <v>0</v>
      </c>
      <c r="HX49" s="13"/>
      <c r="HY49" s="12">
        <v>0</v>
      </c>
      <c r="HZ49" s="12">
        <v>0</v>
      </c>
      <c r="IA49" s="12">
        <v>0</v>
      </c>
      <c r="IB49" s="12">
        <v>0</v>
      </c>
      <c r="IC49" s="13"/>
      <c r="ID49" s="12">
        <v>0</v>
      </c>
      <c r="IE49" s="12">
        <v>0</v>
      </c>
      <c r="IF49" s="12">
        <v>0</v>
      </c>
      <c r="IG49" s="12">
        <v>0</v>
      </c>
      <c r="IH49" s="13"/>
      <c r="II49" s="12">
        <v>0</v>
      </c>
      <c r="IJ49" s="12">
        <v>0</v>
      </c>
      <c r="IK49" s="12">
        <v>0</v>
      </c>
      <c r="IL49" s="12">
        <v>0</v>
      </c>
      <c r="IM49" s="13"/>
      <c r="IN49" s="12">
        <v>0</v>
      </c>
      <c r="IO49" s="12">
        <v>0</v>
      </c>
      <c r="IP49" s="12">
        <v>0</v>
      </c>
      <c r="IQ49" s="12">
        <v>0</v>
      </c>
      <c r="IR49" s="13"/>
      <c r="IS49" s="12">
        <v>0</v>
      </c>
      <c r="IT49" s="12">
        <v>0</v>
      </c>
      <c r="IU49" s="12">
        <v>0</v>
      </c>
      <c r="IV49" s="12">
        <v>0</v>
      </c>
      <c r="IW49" s="13"/>
      <c r="IX49" s="12">
        <v>0</v>
      </c>
      <c r="IY49" s="12">
        <v>0</v>
      </c>
      <c r="IZ49" s="12">
        <v>0</v>
      </c>
      <c r="JA49" s="12">
        <v>0</v>
      </c>
      <c r="JB49" s="13"/>
      <c r="JC49" s="12">
        <v>0</v>
      </c>
      <c r="JD49" s="12">
        <v>0</v>
      </c>
      <c r="JE49" s="12">
        <v>0</v>
      </c>
      <c r="JF49" s="12">
        <v>0</v>
      </c>
      <c r="JG49" s="13"/>
      <c r="JH49" s="12">
        <v>0</v>
      </c>
      <c r="JI49" s="12">
        <v>25200</v>
      </c>
      <c r="JJ49" s="12">
        <v>0</v>
      </c>
      <c r="JK49" s="12">
        <v>25200</v>
      </c>
      <c r="JL49" s="13"/>
      <c r="JM49" s="107"/>
      <c r="JN49" s="12">
        <v>3989376</v>
      </c>
      <c r="JO49" s="12">
        <v>0</v>
      </c>
      <c r="JP49" s="12">
        <v>3989376</v>
      </c>
      <c r="JQ49" s="13"/>
    </row>
    <row r="50" spans="1:277" ht="15.75" hidden="1" customHeight="1">
      <c r="A50" s="10">
        <v>44</v>
      </c>
      <c r="B50" s="11" t="s">
        <v>60</v>
      </c>
      <c r="C50" s="12">
        <v>0</v>
      </c>
      <c r="D50" s="12">
        <v>0</v>
      </c>
      <c r="E50" s="12">
        <v>0</v>
      </c>
      <c r="F50" s="12">
        <v>0</v>
      </c>
      <c r="G50" s="13"/>
      <c r="H50" s="12">
        <v>0</v>
      </c>
      <c r="I50" s="12">
        <v>0</v>
      </c>
      <c r="J50" s="12">
        <v>0</v>
      </c>
      <c r="K50" s="12">
        <v>0</v>
      </c>
      <c r="L50" s="13"/>
      <c r="M50" s="12">
        <v>1</v>
      </c>
      <c r="N50" s="12">
        <v>6000</v>
      </c>
      <c r="O50" s="12">
        <v>0</v>
      </c>
      <c r="P50" s="12">
        <v>6000</v>
      </c>
      <c r="Q50" s="13"/>
      <c r="R50" s="12">
        <v>0</v>
      </c>
      <c r="S50" s="12">
        <v>0</v>
      </c>
      <c r="T50" s="12">
        <v>0</v>
      </c>
      <c r="U50" s="12">
        <v>0</v>
      </c>
      <c r="V50" s="13"/>
      <c r="W50" s="12">
        <v>0</v>
      </c>
      <c r="X50" s="12">
        <v>0</v>
      </c>
      <c r="Y50" s="12">
        <v>0</v>
      </c>
      <c r="Z50" s="12">
        <v>0</v>
      </c>
      <c r="AA50" s="13"/>
      <c r="AB50" s="12">
        <v>0</v>
      </c>
      <c r="AC50" s="12">
        <v>0</v>
      </c>
      <c r="AD50" s="12">
        <v>0</v>
      </c>
      <c r="AE50" s="12">
        <v>0</v>
      </c>
      <c r="AF50" s="13"/>
      <c r="AG50" s="12">
        <v>0</v>
      </c>
      <c r="AH50" s="12">
        <v>0</v>
      </c>
      <c r="AI50" s="12">
        <v>0</v>
      </c>
      <c r="AJ50" s="12">
        <v>0</v>
      </c>
      <c r="AK50" s="13"/>
      <c r="AL50" s="12">
        <v>0</v>
      </c>
      <c r="AM50" s="12">
        <v>0</v>
      </c>
      <c r="AN50" s="12">
        <v>0</v>
      </c>
      <c r="AO50" s="12">
        <v>0</v>
      </c>
      <c r="AP50" s="13"/>
      <c r="AQ50" s="12">
        <v>0</v>
      </c>
      <c r="AR50" s="12">
        <v>0</v>
      </c>
      <c r="AS50" s="12">
        <v>0</v>
      </c>
      <c r="AT50" s="12">
        <v>0</v>
      </c>
      <c r="AU50" s="13"/>
      <c r="AV50" s="12">
        <v>0</v>
      </c>
      <c r="AW50" s="12">
        <v>0</v>
      </c>
      <c r="AX50" s="12">
        <v>0</v>
      </c>
      <c r="AY50" s="12">
        <v>0</v>
      </c>
      <c r="AZ50" s="13"/>
      <c r="BA50" s="12">
        <v>0</v>
      </c>
      <c r="BB50" s="12">
        <v>0</v>
      </c>
      <c r="BC50" s="12">
        <v>0</v>
      </c>
      <c r="BD50" s="12">
        <v>0</v>
      </c>
      <c r="BE50" s="13"/>
      <c r="BF50" s="12">
        <v>0</v>
      </c>
      <c r="BG50" s="12">
        <v>0</v>
      </c>
      <c r="BH50" s="12">
        <v>0</v>
      </c>
      <c r="BI50" s="12">
        <v>0</v>
      </c>
      <c r="BJ50" s="13"/>
      <c r="BK50" s="12">
        <v>0</v>
      </c>
      <c r="BL50" s="12">
        <v>0</v>
      </c>
      <c r="BM50" s="12">
        <v>0</v>
      </c>
      <c r="BN50" s="12">
        <v>0</v>
      </c>
      <c r="BO50" s="13"/>
      <c r="BP50" s="12">
        <v>0</v>
      </c>
      <c r="BQ50" s="12">
        <v>0</v>
      </c>
      <c r="BR50" s="12">
        <v>0</v>
      </c>
      <c r="BS50" s="12">
        <v>0</v>
      </c>
      <c r="BT50" s="13"/>
      <c r="BU50" s="12">
        <v>0</v>
      </c>
      <c r="BV50" s="12">
        <v>0</v>
      </c>
      <c r="BW50" s="12">
        <v>0</v>
      </c>
      <c r="BX50" s="12">
        <v>0</v>
      </c>
      <c r="BY50" s="13"/>
      <c r="BZ50" s="12">
        <v>0</v>
      </c>
      <c r="CA50" s="12">
        <v>0</v>
      </c>
      <c r="CB50" s="12">
        <v>0</v>
      </c>
      <c r="CC50" s="12">
        <v>0</v>
      </c>
      <c r="CD50" s="13"/>
      <c r="CE50" s="12">
        <v>0</v>
      </c>
      <c r="CF50" s="12">
        <v>0</v>
      </c>
      <c r="CG50" s="12">
        <v>0</v>
      </c>
      <c r="CH50" s="12">
        <v>0</v>
      </c>
      <c r="CI50" s="13"/>
      <c r="CJ50" s="12">
        <v>0</v>
      </c>
      <c r="CK50" s="12">
        <v>0</v>
      </c>
      <c r="CL50" s="12">
        <v>0</v>
      </c>
      <c r="CM50" s="12">
        <v>0</v>
      </c>
      <c r="CN50" s="13"/>
      <c r="CO50" s="12">
        <v>0</v>
      </c>
      <c r="CP50" s="12">
        <v>0</v>
      </c>
      <c r="CQ50" s="12">
        <v>0</v>
      </c>
      <c r="CR50" s="12">
        <v>0</v>
      </c>
      <c r="CS50" s="13"/>
      <c r="CT50" s="12">
        <v>0</v>
      </c>
      <c r="CU50" s="12">
        <v>0</v>
      </c>
      <c r="CV50" s="12">
        <v>0</v>
      </c>
      <c r="CW50" s="12">
        <v>0</v>
      </c>
      <c r="CX50" s="13"/>
      <c r="CY50" s="12">
        <v>0</v>
      </c>
      <c r="CZ50" s="12">
        <v>0</v>
      </c>
      <c r="DA50" s="12">
        <v>0</v>
      </c>
      <c r="DB50" s="12">
        <v>0</v>
      </c>
      <c r="DC50" s="13"/>
      <c r="DD50" s="12">
        <v>0</v>
      </c>
      <c r="DE50" s="12">
        <v>0</v>
      </c>
      <c r="DF50" s="12">
        <v>0</v>
      </c>
      <c r="DG50" s="12">
        <v>0</v>
      </c>
      <c r="DH50" s="13"/>
      <c r="DI50" s="12">
        <v>0</v>
      </c>
      <c r="DJ50" s="12">
        <v>0</v>
      </c>
      <c r="DK50" s="12">
        <v>0</v>
      </c>
      <c r="DL50" s="12">
        <v>0</v>
      </c>
      <c r="DM50" s="13"/>
      <c r="DN50" s="12">
        <v>0</v>
      </c>
      <c r="DO50" s="12">
        <v>0</v>
      </c>
      <c r="DP50" s="12">
        <v>0</v>
      </c>
      <c r="DQ50" s="12">
        <v>0</v>
      </c>
      <c r="DR50" s="13"/>
      <c r="DS50" s="12">
        <v>0</v>
      </c>
      <c r="DT50" s="12">
        <v>0</v>
      </c>
      <c r="DU50" s="12">
        <v>0</v>
      </c>
      <c r="DV50" s="12">
        <v>0</v>
      </c>
      <c r="DW50" s="13"/>
      <c r="DX50" s="12">
        <v>0</v>
      </c>
      <c r="DY50" s="12">
        <v>0</v>
      </c>
      <c r="DZ50" s="12">
        <v>0</v>
      </c>
      <c r="EA50" s="12">
        <v>0</v>
      </c>
      <c r="EB50" s="13"/>
      <c r="EC50" s="12">
        <v>0</v>
      </c>
      <c r="ED50" s="12">
        <v>0</v>
      </c>
      <c r="EE50" s="12">
        <v>0</v>
      </c>
      <c r="EF50" s="12">
        <v>0</v>
      </c>
      <c r="EG50" s="13"/>
      <c r="EH50" s="12">
        <v>0</v>
      </c>
      <c r="EI50" s="12">
        <v>0</v>
      </c>
      <c r="EJ50" s="12">
        <v>0</v>
      </c>
      <c r="EK50" s="12">
        <v>0</v>
      </c>
      <c r="EL50" s="13"/>
      <c r="EM50" s="12">
        <v>2</v>
      </c>
      <c r="EN50" s="12">
        <v>1662300</v>
      </c>
      <c r="EO50" s="12">
        <v>0</v>
      </c>
      <c r="EP50" s="12">
        <v>1662300</v>
      </c>
      <c r="EQ50" s="13"/>
      <c r="ER50" s="12">
        <v>1</v>
      </c>
      <c r="ES50" s="12">
        <v>484344</v>
      </c>
      <c r="ET50" s="12">
        <v>0</v>
      </c>
      <c r="EU50" s="12">
        <v>484344</v>
      </c>
      <c r="EV50" s="13"/>
      <c r="EW50" s="12">
        <v>0</v>
      </c>
      <c r="EX50" s="12">
        <v>0</v>
      </c>
      <c r="EY50" s="12">
        <v>0</v>
      </c>
      <c r="EZ50" s="12">
        <v>0</v>
      </c>
      <c r="FA50" s="13"/>
      <c r="FB50" s="12">
        <v>1</v>
      </c>
      <c r="FC50" s="12">
        <v>632952</v>
      </c>
      <c r="FD50" s="12">
        <v>0</v>
      </c>
      <c r="FE50" s="12">
        <v>632952</v>
      </c>
      <c r="FF50" s="13"/>
      <c r="FG50" s="12">
        <v>2</v>
      </c>
      <c r="FH50" s="12">
        <v>894840</v>
      </c>
      <c r="FI50" s="12">
        <v>0</v>
      </c>
      <c r="FJ50" s="12">
        <v>894840</v>
      </c>
      <c r="FK50" s="13"/>
      <c r="FL50" s="12">
        <v>1</v>
      </c>
      <c r="FM50" s="12">
        <v>90000</v>
      </c>
      <c r="FN50" s="12">
        <v>0</v>
      </c>
      <c r="FO50" s="12">
        <v>90000</v>
      </c>
      <c r="FP50" s="13"/>
      <c r="FQ50" s="12">
        <v>1</v>
      </c>
      <c r="FR50" s="12">
        <v>193740</v>
      </c>
      <c r="FS50" s="12">
        <v>0</v>
      </c>
      <c r="FT50" s="12">
        <v>193740</v>
      </c>
      <c r="FU50" s="13"/>
      <c r="FV50" s="12" t="s">
        <v>1832</v>
      </c>
      <c r="FW50" s="12">
        <v>0</v>
      </c>
      <c r="FX50" s="12">
        <v>0</v>
      </c>
      <c r="FY50" s="12">
        <v>0</v>
      </c>
      <c r="FZ50" s="13"/>
      <c r="GA50" s="12">
        <v>0</v>
      </c>
      <c r="GB50" s="12">
        <v>0</v>
      </c>
      <c r="GC50" s="12">
        <v>0</v>
      </c>
      <c r="GD50" s="12">
        <v>0</v>
      </c>
      <c r="GE50" s="13"/>
      <c r="GF50" s="12">
        <v>0</v>
      </c>
      <c r="GG50" s="12">
        <v>0</v>
      </c>
      <c r="GH50" s="12">
        <v>0</v>
      </c>
      <c r="GI50" s="12">
        <v>0</v>
      </c>
      <c r="GJ50" s="13"/>
      <c r="GK50" s="12">
        <v>0</v>
      </c>
      <c r="GL50" s="12">
        <v>0</v>
      </c>
      <c r="GM50" s="12">
        <v>0</v>
      </c>
      <c r="GN50" s="12">
        <v>0</v>
      </c>
      <c r="GO50" s="13"/>
      <c r="GP50" s="12">
        <v>0</v>
      </c>
      <c r="GQ50" s="12">
        <v>0</v>
      </c>
      <c r="GR50" s="12">
        <v>0</v>
      </c>
      <c r="GS50" s="12">
        <v>0</v>
      </c>
      <c r="GT50" s="13"/>
      <c r="GU50" s="12">
        <v>0</v>
      </c>
      <c r="GV50" s="12">
        <v>0</v>
      </c>
      <c r="GW50" s="12">
        <v>0</v>
      </c>
      <c r="GX50" s="12">
        <v>0</v>
      </c>
      <c r="GY50" s="13"/>
      <c r="GZ50" s="12">
        <v>0</v>
      </c>
      <c r="HA50" s="12">
        <v>0</v>
      </c>
      <c r="HB50" s="12">
        <v>0</v>
      </c>
      <c r="HC50" s="12">
        <v>0</v>
      </c>
      <c r="HD50" s="13"/>
      <c r="HE50" s="12">
        <v>0</v>
      </c>
      <c r="HF50" s="12">
        <v>0</v>
      </c>
      <c r="HG50" s="12">
        <v>0</v>
      </c>
      <c r="HH50" s="12">
        <v>0</v>
      </c>
      <c r="HI50" s="13"/>
      <c r="HJ50" s="12">
        <v>0</v>
      </c>
      <c r="HK50" s="12">
        <v>0</v>
      </c>
      <c r="HL50" s="12">
        <v>0</v>
      </c>
      <c r="HM50" s="12">
        <v>0</v>
      </c>
      <c r="HN50" s="13"/>
      <c r="HO50" s="12"/>
      <c r="HP50" s="12">
        <v>0</v>
      </c>
      <c r="HQ50" s="12">
        <v>0</v>
      </c>
      <c r="HR50" s="12">
        <v>0</v>
      </c>
      <c r="HS50" s="13"/>
      <c r="HT50" s="12">
        <v>0</v>
      </c>
      <c r="HU50" s="12">
        <v>0</v>
      </c>
      <c r="HV50" s="12">
        <v>0</v>
      </c>
      <c r="HW50" s="12">
        <v>0</v>
      </c>
      <c r="HX50" s="13"/>
      <c r="HY50" s="12">
        <v>0</v>
      </c>
      <c r="HZ50" s="12">
        <v>0</v>
      </c>
      <c r="IA50" s="12">
        <v>0</v>
      </c>
      <c r="IB50" s="12">
        <v>0</v>
      </c>
      <c r="IC50" s="13"/>
      <c r="ID50" s="12">
        <v>0</v>
      </c>
      <c r="IE50" s="12">
        <v>0</v>
      </c>
      <c r="IF50" s="12">
        <v>0</v>
      </c>
      <c r="IG50" s="12">
        <v>0</v>
      </c>
      <c r="IH50" s="13"/>
      <c r="II50" s="12">
        <v>0</v>
      </c>
      <c r="IJ50" s="12">
        <v>0</v>
      </c>
      <c r="IK50" s="12">
        <v>0</v>
      </c>
      <c r="IL50" s="12">
        <v>0</v>
      </c>
      <c r="IM50" s="13"/>
      <c r="IN50" s="12">
        <v>0</v>
      </c>
      <c r="IO50" s="12">
        <v>0</v>
      </c>
      <c r="IP50" s="12">
        <v>0</v>
      </c>
      <c r="IQ50" s="12">
        <v>0</v>
      </c>
      <c r="IR50" s="13"/>
      <c r="IS50" s="12">
        <v>0</v>
      </c>
      <c r="IT50" s="12">
        <v>0</v>
      </c>
      <c r="IU50" s="12">
        <v>0</v>
      </c>
      <c r="IV50" s="12">
        <v>0</v>
      </c>
      <c r="IW50" s="13"/>
      <c r="IX50" s="12">
        <v>0</v>
      </c>
      <c r="IY50" s="12">
        <v>0</v>
      </c>
      <c r="IZ50" s="12">
        <v>0</v>
      </c>
      <c r="JA50" s="12">
        <v>0</v>
      </c>
      <c r="JB50" s="13"/>
      <c r="JC50" s="12">
        <v>0</v>
      </c>
      <c r="JD50" s="12">
        <v>0</v>
      </c>
      <c r="JE50" s="12">
        <v>0</v>
      </c>
      <c r="JF50" s="12">
        <v>0</v>
      </c>
      <c r="JG50" s="13"/>
      <c r="JH50" s="12">
        <v>0</v>
      </c>
      <c r="JI50" s="12">
        <v>25200</v>
      </c>
      <c r="JJ50" s="12">
        <v>0</v>
      </c>
      <c r="JK50" s="12">
        <v>25200</v>
      </c>
      <c r="JL50" s="13"/>
      <c r="JM50" s="107"/>
      <c r="JN50" s="12">
        <v>3989376</v>
      </c>
      <c r="JO50" s="12">
        <v>0</v>
      </c>
      <c r="JP50" s="12">
        <v>3989376</v>
      </c>
      <c r="JQ50" s="13"/>
    </row>
    <row r="51" spans="1:277" ht="15.75" hidden="1" customHeight="1">
      <c r="A51" s="10">
        <v>45</v>
      </c>
      <c r="B51" s="11" t="s">
        <v>61</v>
      </c>
      <c r="C51" s="12">
        <v>0</v>
      </c>
      <c r="D51" s="12">
        <v>0</v>
      </c>
      <c r="E51" s="12">
        <v>0</v>
      </c>
      <c r="F51" s="12">
        <v>0</v>
      </c>
      <c r="G51" s="13"/>
      <c r="H51" s="12">
        <v>0</v>
      </c>
      <c r="I51" s="12">
        <v>0</v>
      </c>
      <c r="J51" s="12">
        <v>0</v>
      </c>
      <c r="K51" s="12">
        <v>0</v>
      </c>
      <c r="L51" s="13"/>
      <c r="M51" s="12">
        <v>1</v>
      </c>
      <c r="N51" s="12">
        <v>6000</v>
      </c>
      <c r="O51" s="12">
        <v>0</v>
      </c>
      <c r="P51" s="12">
        <v>6000</v>
      </c>
      <c r="Q51" s="13"/>
      <c r="R51" s="12">
        <v>0</v>
      </c>
      <c r="S51" s="12">
        <v>0</v>
      </c>
      <c r="T51" s="12">
        <v>0</v>
      </c>
      <c r="U51" s="12">
        <v>0</v>
      </c>
      <c r="V51" s="13"/>
      <c r="W51" s="12">
        <v>0</v>
      </c>
      <c r="X51" s="12">
        <v>0</v>
      </c>
      <c r="Y51" s="12">
        <v>0</v>
      </c>
      <c r="Z51" s="12">
        <v>0</v>
      </c>
      <c r="AA51" s="13"/>
      <c r="AB51" s="12">
        <v>0</v>
      </c>
      <c r="AC51" s="12">
        <v>0</v>
      </c>
      <c r="AD51" s="12">
        <v>0</v>
      </c>
      <c r="AE51" s="12">
        <v>0</v>
      </c>
      <c r="AF51" s="13"/>
      <c r="AG51" s="12">
        <v>0</v>
      </c>
      <c r="AH51" s="12">
        <v>0</v>
      </c>
      <c r="AI51" s="12">
        <v>0</v>
      </c>
      <c r="AJ51" s="12">
        <v>0</v>
      </c>
      <c r="AK51" s="13"/>
      <c r="AL51" s="12">
        <v>0</v>
      </c>
      <c r="AM51" s="12">
        <v>0</v>
      </c>
      <c r="AN51" s="12">
        <v>0</v>
      </c>
      <c r="AO51" s="12">
        <v>0</v>
      </c>
      <c r="AP51" s="13"/>
      <c r="AQ51" s="12">
        <v>0</v>
      </c>
      <c r="AR51" s="12">
        <v>0</v>
      </c>
      <c r="AS51" s="12">
        <v>0</v>
      </c>
      <c r="AT51" s="12">
        <v>0</v>
      </c>
      <c r="AU51" s="13"/>
      <c r="AV51" s="12">
        <v>0</v>
      </c>
      <c r="AW51" s="12">
        <v>0</v>
      </c>
      <c r="AX51" s="12">
        <v>0</v>
      </c>
      <c r="AY51" s="12">
        <v>0</v>
      </c>
      <c r="AZ51" s="13"/>
      <c r="BA51" s="12">
        <v>0</v>
      </c>
      <c r="BB51" s="12">
        <v>0</v>
      </c>
      <c r="BC51" s="12">
        <v>0</v>
      </c>
      <c r="BD51" s="12">
        <v>0</v>
      </c>
      <c r="BE51" s="13"/>
      <c r="BF51" s="12">
        <v>0</v>
      </c>
      <c r="BG51" s="12">
        <v>0</v>
      </c>
      <c r="BH51" s="12">
        <v>0</v>
      </c>
      <c r="BI51" s="12">
        <v>0</v>
      </c>
      <c r="BJ51" s="13"/>
      <c r="BK51" s="12">
        <v>0</v>
      </c>
      <c r="BL51" s="12">
        <v>0</v>
      </c>
      <c r="BM51" s="12">
        <v>0</v>
      </c>
      <c r="BN51" s="12">
        <v>0</v>
      </c>
      <c r="BO51" s="13"/>
      <c r="BP51" s="12">
        <v>0</v>
      </c>
      <c r="BQ51" s="12">
        <v>0</v>
      </c>
      <c r="BR51" s="12">
        <v>0</v>
      </c>
      <c r="BS51" s="12">
        <v>0</v>
      </c>
      <c r="BT51" s="13"/>
      <c r="BU51" s="12">
        <v>0</v>
      </c>
      <c r="BV51" s="12">
        <v>0</v>
      </c>
      <c r="BW51" s="12">
        <v>0</v>
      </c>
      <c r="BX51" s="12">
        <v>0</v>
      </c>
      <c r="BY51" s="13"/>
      <c r="BZ51" s="12">
        <v>0</v>
      </c>
      <c r="CA51" s="12">
        <v>0</v>
      </c>
      <c r="CB51" s="12">
        <v>0</v>
      </c>
      <c r="CC51" s="12">
        <v>0</v>
      </c>
      <c r="CD51" s="13"/>
      <c r="CE51" s="12">
        <v>0</v>
      </c>
      <c r="CF51" s="12">
        <v>0</v>
      </c>
      <c r="CG51" s="12">
        <v>0</v>
      </c>
      <c r="CH51" s="12">
        <v>0</v>
      </c>
      <c r="CI51" s="13"/>
      <c r="CJ51" s="12">
        <v>0</v>
      </c>
      <c r="CK51" s="12">
        <v>0</v>
      </c>
      <c r="CL51" s="12">
        <v>0</v>
      </c>
      <c r="CM51" s="12">
        <v>0</v>
      </c>
      <c r="CN51" s="13"/>
      <c r="CO51" s="12">
        <v>0</v>
      </c>
      <c r="CP51" s="12">
        <v>0</v>
      </c>
      <c r="CQ51" s="12">
        <v>0</v>
      </c>
      <c r="CR51" s="12">
        <v>0</v>
      </c>
      <c r="CS51" s="13"/>
      <c r="CT51" s="12">
        <v>0</v>
      </c>
      <c r="CU51" s="12">
        <v>0</v>
      </c>
      <c r="CV51" s="12">
        <v>0</v>
      </c>
      <c r="CW51" s="12">
        <v>0</v>
      </c>
      <c r="CX51" s="13"/>
      <c r="CY51" s="12">
        <v>0</v>
      </c>
      <c r="CZ51" s="12">
        <v>0</v>
      </c>
      <c r="DA51" s="12">
        <v>0</v>
      </c>
      <c r="DB51" s="12">
        <v>0</v>
      </c>
      <c r="DC51" s="13"/>
      <c r="DD51" s="12">
        <v>0</v>
      </c>
      <c r="DE51" s="12">
        <v>0</v>
      </c>
      <c r="DF51" s="12">
        <v>0</v>
      </c>
      <c r="DG51" s="12">
        <v>0</v>
      </c>
      <c r="DH51" s="13"/>
      <c r="DI51" s="12">
        <v>0</v>
      </c>
      <c r="DJ51" s="12">
        <v>0</v>
      </c>
      <c r="DK51" s="12">
        <v>0</v>
      </c>
      <c r="DL51" s="12">
        <v>0</v>
      </c>
      <c r="DM51" s="13"/>
      <c r="DN51" s="12">
        <v>0</v>
      </c>
      <c r="DO51" s="12">
        <v>0</v>
      </c>
      <c r="DP51" s="12">
        <v>0</v>
      </c>
      <c r="DQ51" s="12">
        <v>0</v>
      </c>
      <c r="DR51" s="13"/>
      <c r="DS51" s="12">
        <v>0</v>
      </c>
      <c r="DT51" s="12">
        <v>0</v>
      </c>
      <c r="DU51" s="12">
        <v>0</v>
      </c>
      <c r="DV51" s="12">
        <v>0</v>
      </c>
      <c r="DW51" s="13"/>
      <c r="DX51" s="12">
        <v>0</v>
      </c>
      <c r="DY51" s="12">
        <v>0</v>
      </c>
      <c r="DZ51" s="12">
        <v>0</v>
      </c>
      <c r="EA51" s="12">
        <v>0</v>
      </c>
      <c r="EB51" s="13"/>
      <c r="EC51" s="12">
        <v>0</v>
      </c>
      <c r="ED51" s="12">
        <v>0</v>
      </c>
      <c r="EE51" s="12">
        <v>0</v>
      </c>
      <c r="EF51" s="12">
        <v>0</v>
      </c>
      <c r="EG51" s="13"/>
      <c r="EH51" s="12">
        <v>0</v>
      </c>
      <c r="EI51" s="12">
        <v>0</v>
      </c>
      <c r="EJ51" s="12">
        <v>0</v>
      </c>
      <c r="EK51" s="12">
        <v>0</v>
      </c>
      <c r="EL51" s="13"/>
      <c r="EM51" s="12">
        <v>2</v>
      </c>
      <c r="EN51" s="12">
        <v>1662300</v>
      </c>
      <c r="EO51" s="12">
        <v>0</v>
      </c>
      <c r="EP51" s="12">
        <v>1662300</v>
      </c>
      <c r="EQ51" s="13"/>
      <c r="ER51" s="12">
        <v>1</v>
      </c>
      <c r="ES51" s="12">
        <v>484344</v>
      </c>
      <c r="ET51" s="12">
        <v>0</v>
      </c>
      <c r="EU51" s="12">
        <v>484344</v>
      </c>
      <c r="EV51" s="13"/>
      <c r="EW51" s="12">
        <v>0</v>
      </c>
      <c r="EX51" s="12">
        <v>0</v>
      </c>
      <c r="EY51" s="12">
        <v>0</v>
      </c>
      <c r="EZ51" s="12">
        <v>0</v>
      </c>
      <c r="FA51" s="13"/>
      <c r="FB51" s="12">
        <v>1</v>
      </c>
      <c r="FC51" s="12">
        <v>632952</v>
      </c>
      <c r="FD51" s="12">
        <v>0</v>
      </c>
      <c r="FE51" s="12">
        <v>632952</v>
      </c>
      <c r="FF51" s="13"/>
      <c r="FG51" s="12">
        <v>2</v>
      </c>
      <c r="FH51" s="12">
        <v>894840</v>
      </c>
      <c r="FI51" s="12">
        <v>0</v>
      </c>
      <c r="FJ51" s="12">
        <v>894840</v>
      </c>
      <c r="FK51" s="13"/>
      <c r="FL51" s="12">
        <v>1</v>
      </c>
      <c r="FM51" s="12">
        <v>90000</v>
      </c>
      <c r="FN51" s="12">
        <v>0</v>
      </c>
      <c r="FO51" s="12">
        <v>90000</v>
      </c>
      <c r="FP51" s="13"/>
      <c r="FQ51" s="12">
        <v>1</v>
      </c>
      <c r="FR51" s="12">
        <v>193740</v>
      </c>
      <c r="FS51" s="12">
        <v>0</v>
      </c>
      <c r="FT51" s="12">
        <v>193740</v>
      </c>
      <c r="FU51" s="13"/>
      <c r="FV51" s="12" t="s">
        <v>1832</v>
      </c>
      <c r="FW51" s="12">
        <v>0</v>
      </c>
      <c r="FX51" s="12">
        <v>0</v>
      </c>
      <c r="FY51" s="12">
        <v>0</v>
      </c>
      <c r="FZ51" s="13"/>
      <c r="GA51" s="12">
        <v>0</v>
      </c>
      <c r="GB51" s="12">
        <v>0</v>
      </c>
      <c r="GC51" s="12">
        <v>0</v>
      </c>
      <c r="GD51" s="12">
        <v>0</v>
      </c>
      <c r="GE51" s="13"/>
      <c r="GF51" s="12">
        <v>0</v>
      </c>
      <c r="GG51" s="12">
        <v>0</v>
      </c>
      <c r="GH51" s="12">
        <v>0</v>
      </c>
      <c r="GI51" s="12">
        <v>0</v>
      </c>
      <c r="GJ51" s="13"/>
      <c r="GK51" s="12">
        <v>0</v>
      </c>
      <c r="GL51" s="12">
        <v>0</v>
      </c>
      <c r="GM51" s="12">
        <v>0</v>
      </c>
      <c r="GN51" s="12">
        <v>0</v>
      </c>
      <c r="GO51" s="13"/>
      <c r="GP51" s="12">
        <v>0</v>
      </c>
      <c r="GQ51" s="12">
        <v>0</v>
      </c>
      <c r="GR51" s="12">
        <v>0</v>
      </c>
      <c r="GS51" s="12">
        <v>0</v>
      </c>
      <c r="GT51" s="13"/>
      <c r="GU51" s="12">
        <v>0</v>
      </c>
      <c r="GV51" s="12">
        <v>0</v>
      </c>
      <c r="GW51" s="12">
        <v>0</v>
      </c>
      <c r="GX51" s="12">
        <v>0</v>
      </c>
      <c r="GY51" s="13"/>
      <c r="GZ51" s="12">
        <v>0</v>
      </c>
      <c r="HA51" s="12">
        <v>0</v>
      </c>
      <c r="HB51" s="12">
        <v>0</v>
      </c>
      <c r="HC51" s="12">
        <v>0</v>
      </c>
      <c r="HD51" s="13"/>
      <c r="HE51" s="12">
        <v>0</v>
      </c>
      <c r="HF51" s="12">
        <v>0</v>
      </c>
      <c r="HG51" s="12">
        <v>0</v>
      </c>
      <c r="HH51" s="12">
        <v>0</v>
      </c>
      <c r="HI51" s="13"/>
      <c r="HJ51" s="12">
        <v>0</v>
      </c>
      <c r="HK51" s="12">
        <v>0</v>
      </c>
      <c r="HL51" s="12">
        <v>0</v>
      </c>
      <c r="HM51" s="12">
        <v>0</v>
      </c>
      <c r="HN51" s="13"/>
      <c r="HO51" s="12"/>
      <c r="HP51" s="12">
        <v>0</v>
      </c>
      <c r="HQ51" s="12">
        <v>0</v>
      </c>
      <c r="HR51" s="12">
        <v>0</v>
      </c>
      <c r="HS51" s="13"/>
      <c r="HT51" s="12">
        <v>0</v>
      </c>
      <c r="HU51" s="12">
        <v>0</v>
      </c>
      <c r="HV51" s="12">
        <v>0</v>
      </c>
      <c r="HW51" s="12">
        <v>0</v>
      </c>
      <c r="HX51" s="13"/>
      <c r="HY51" s="12">
        <v>0</v>
      </c>
      <c r="HZ51" s="12">
        <v>0</v>
      </c>
      <c r="IA51" s="12">
        <v>0</v>
      </c>
      <c r="IB51" s="12">
        <v>0</v>
      </c>
      <c r="IC51" s="13"/>
      <c r="ID51" s="12">
        <v>0</v>
      </c>
      <c r="IE51" s="12">
        <v>0</v>
      </c>
      <c r="IF51" s="12">
        <v>0</v>
      </c>
      <c r="IG51" s="12">
        <v>0</v>
      </c>
      <c r="IH51" s="13"/>
      <c r="II51" s="12">
        <v>0</v>
      </c>
      <c r="IJ51" s="12">
        <v>0</v>
      </c>
      <c r="IK51" s="12">
        <v>0</v>
      </c>
      <c r="IL51" s="12">
        <v>0</v>
      </c>
      <c r="IM51" s="13"/>
      <c r="IN51" s="12">
        <v>0</v>
      </c>
      <c r="IO51" s="12">
        <v>0</v>
      </c>
      <c r="IP51" s="12">
        <v>0</v>
      </c>
      <c r="IQ51" s="12">
        <v>0</v>
      </c>
      <c r="IR51" s="13"/>
      <c r="IS51" s="12">
        <v>0</v>
      </c>
      <c r="IT51" s="12">
        <v>0</v>
      </c>
      <c r="IU51" s="12">
        <v>0</v>
      </c>
      <c r="IV51" s="12">
        <v>0</v>
      </c>
      <c r="IW51" s="13"/>
      <c r="IX51" s="12">
        <v>0</v>
      </c>
      <c r="IY51" s="12">
        <v>0</v>
      </c>
      <c r="IZ51" s="12">
        <v>0</v>
      </c>
      <c r="JA51" s="12">
        <v>0</v>
      </c>
      <c r="JB51" s="13"/>
      <c r="JC51" s="12">
        <v>0</v>
      </c>
      <c r="JD51" s="12">
        <v>0</v>
      </c>
      <c r="JE51" s="12">
        <v>0</v>
      </c>
      <c r="JF51" s="12">
        <v>0</v>
      </c>
      <c r="JG51" s="13"/>
      <c r="JH51" s="12">
        <v>0</v>
      </c>
      <c r="JI51" s="12">
        <v>25200</v>
      </c>
      <c r="JJ51" s="12">
        <v>0</v>
      </c>
      <c r="JK51" s="12">
        <v>25200</v>
      </c>
      <c r="JL51" s="13"/>
      <c r="JM51" s="107"/>
      <c r="JN51" s="12">
        <v>3989376</v>
      </c>
      <c r="JO51" s="12">
        <v>0</v>
      </c>
      <c r="JP51" s="12">
        <v>3989376</v>
      </c>
      <c r="JQ51" s="13"/>
    </row>
    <row r="52" spans="1:277" ht="15.75" hidden="1" customHeight="1">
      <c r="A52" s="10">
        <v>46</v>
      </c>
      <c r="B52" s="11" t="s">
        <v>62</v>
      </c>
      <c r="C52" s="12">
        <v>0</v>
      </c>
      <c r="D52" s="12">
        <v>0</v>
      </c>
      <c r="E52" s="12">
        <v>0</v>
      </c>
      <c r="F52" s="12">
        <v>0</v>
      </c>
      <c r="G52" s="13"/>
      <c r="H52" s="12">
        <v>0</v>
      </c>
      <c r="I52" s="12">
        <v>0</v>
      </c>
      <c r="J52" s="12">
        <v>0</v>
      </c>
      <c r="K52" s="12">
        <v>0</v>
      </c>
      <c r="L52" s="13"/>
      <c r="M52" s="12">
        <v>1</v>
      </c>
      <c r="N52" s="12">
        <v>6000</v>
      </c>
      <c r="O52" s="12">
        <v>0</v>
      </c>
      <c r="P52" s="12">
        <v>6000</v>
      </c>
      <c r="Q52" s="13"/>
      <c r="R52" s="12">
        <v>0</v>
      </c>
      <c r="S52" s="12">
        <v>0</v>
      </c>
      <c r="T52" s="12">
        <v>0</v>
      </c>
      <c r="U52" s="12">
        <v>0</v>
      </c>
      <c r="V52" s="13"/>
      <c r="W52" s="12">
        <v>0</v>
      </c>
      <c r="X52" s="12">
        <v>0</v>
      </c>
      <c r="Y52" s="12">
        <v>0</v>
      </c>
      <c r="Z52" s="12">
        <v>0</v>
      </c>
      <c r="AA52" s="13"/>
      <c r="AB52" s="12">
        <v>0</v>
      </c>
      <c r="AC52" s="12">
        <v>0</v>
      </c>
      <c r="AD52" s="12">
        <v>0</v>
      </c>
      <c r="AE52" s="12">
        <v>0</v>
      </c>
      <c r="AF52" s="13"/>
      <c r="AG52" s="12">
        <v>0</v>
      </c>
      <c r="AH52" s="12">
        <v>0</v>
      </c>
      <c r="AI52" s="12">
        <v>0</v>
      </c>
      <c r="AJ52" s="12">
        <v>0</v>
      </c>
      <c r="AK52" s="13"/>
      <c r="AL52" s="12">
        <v>0</v>
      </c>
      <c r="AM52" s="12">
        <v>0</v>
      </c>
      <c r="AN52" s="12">
        <v>0</v>
      </c>
      <c r="AO52" s="12">
        <v>0</v>
      </c>
      <c r="AP52" s="13"/>
      <c r="AQ52" s="12">
        <v>0</v>
      </c>
      <c r="AR52" s="12">
        <v>0</v>
      </c>
      <c r="AS52" s="12">
        <v>0</v>
      </c>
      <c r="AT52" s="12">
        <v>0</v>
      </c>
      <c r="AU52" s="13"/>
      <c r="AV52" s="12">
        <v>0</v>
      </c>
      <c r="AW52" s="12">
        <v>0</v>
      </c>
      <c r="AX52" s="12">
        <v>0</v>
      </c>
      <c r="AY52" s="12">
        <v>0</v>
      </c>
      <c r="AZ52" s="13"/>
      <c r="BA52" s="12">
        <v>0</v>
      </c>
      <c r="BB52" s="12">
        <v>0</v>
      </c>
      <c r="BC52" s="12">
        <v>0</v>
      </c>
      <c r="BD52" s="12">
        <v>0</v>
      </c>
      <c r="BE52" s="13"/>
      <c r="BF52" s="12">
        <v>0</v>
      </c>
      <c r="BG52" s="12">
        <v>0</v>
      </c>
      <c r="BH52" s="12">
        <v>0</v>
      </c>
      <c r="BI52" s="12">
        <v>0</v>
      </c>
      <c r="BJ52" s="13"/>
      <c r="BK52" s="12">
        <v>0</v>
      </c>
      <c r="BL52" s="12">
        <v>0</v>
      </c>
      <c r="BM52" s="12">
        <v>0</v>
      </c>
      <c r="BN52" s="12">
        <v>0</v>
      </c>
      <c r="BO52" s="13"/>
      <c r="BP52" s="12">
        <v>0</v>
      </c>
      <c r="BQ52" s="12">
        <v>0</v>
      </c>
      <c r="BR52" s="12">
        <v>0</v>
      </c>
      <c r="BS52" s="12">
        <v>0</v>
      </c>
      <c r="BT52" s="13"/>
      <c r="BU52" s="12">
        <v>0</v>
      </c>
      <c r="BV52" s="12">
        <v>0</v>
      </c>
      <c r="BW52" s="12">
        <v>0</v>
      </c>
      <c r="BX52" s="12">
        <v>0</v>
      </c>
      <c r="BY52" s="13"/>
      <c r="BZ52" s="12">
        <v>0</v>
      </c>
      <c r="CA52" s="12">
        <v>0</v>
      </c>
      <c r="CB52" s="12">
        <v>0</v>
      </c>
      <c r="CC52" s="12">
        <v>0</v>
      </c>
      <c r="CD52" s="13"/>
      <c r="CE52" s="12">
        <v>0</v>
      </c>
      <c r="CF52" s="12">
        <v>0</v>
      </c>
      <c r="CG52" s="12">
        <v>0</v>
      </c>
      <c r="CH52" s="12">
        <v>0</v>
      </c>
      <c r="CI52" s="13"/>
      <c r="CJ52" s="12">
        <v>0</v>
      </c>
      <c r="CK52" s="12">
        <v>0</v>
      </c>
      <c r="CL52" s="12">
        <v>0</v>
      </c>
      <c r="CM52" s="12">
        <v>0</v>
      </c>
      <c r="CN52" s="13"/>
      <c r="CO52" s="12">
        <v>0</v>
      </c>
      <c r="CP52" s="12">
        <v>0</v>
      </c>
      <c r="CQ52" s="12">
        <v>0</v>
      </c>
      <c r="CR52" s="12">
        <v>0</v>
      </c>
      <c r="CS52" s="13"/>
      <c r="CT52" s="12">
        <v>0</v>
      </c>
      <c r="CU52" s="12">
        <v>0</v>
      </c>
      <c r="CV52" s="12">
        <v>0</v>
      </c>
      <c r="CW52" s="12">
        <v>0</v>
      </c>
      <c r="CX52" s="13"/>
      <c r="CY52" s="12">
        <v>0</v>
      </c>
      <c r="CZ52" s="12">
        <v>0</v>
      </c>
      <c r="DA52" s="12">
        <v>0</v>
      </c>
      <c r="DB52" s="12">
        <v>0</v>
      </c>
      <c r="DC52" s="13"/>
      <c r="DD52" s="12">
        <v>0</v>
      </c>
      <c r="DE52" s="12">
        <v>0</v>
      </c>
      <c r="DF52" s="12">
        <v>0</v>
      </c>
      <c r="DG52" s="12">
        <v>0</v>
      </c>
      <c r="DH52" s="13"/>
      <c r="DI52" s="12">
        <v>0</v>
      </c>
      <c r="DJ52" s="12">
        <v>0</v>
      </c>
      <c r="DK52" s="12">
        <v>0</v>
      </c>
      <c r="DL52" s="12">
        <v>0</v>
      </c>
      <c r="DM52" s="13"/>
      <c r="DN52" s="12">
        <v>0</v>
      </c>
      <c r="DO52" s="12">
        <v>0</v>
      </c>
      <c r="DP52" s="12">
        <v>0</v>
      </c>
      <c r="DQ52" s="12">
        <v>0</v>
      </c>
      <c r="DR52" s="13"/>
      <c r="DS52" s="12">
        <v>0</v>
      </c>
      <c r="DT52" s="12">
        <v>0</v>
      </c>
      <c r="DU52" s="12">
        <v>0</v>
      </c>
      <c r="DV52" s="12">
        <v>0</v>
      </c>
      <c r="DW52" s="13"/>
      <c r="DX52" s="12">
        <v>0</v>
      </c>
      <c r="DY52" s="12">
        <v>0</v>
      </c>
      <c r="DZ52" s="12">
        <v>0</v>
      </c>
      <c r="EA52" s="12">
        <v>0</v>
      </c>
      <c r="EB52" s="13"/>
      <c r="EC52" s="12">
        <v>0</v>
      </c>
      <c r="ED52" s="12">
        <v>0</v>
      </c>
      <c r="EE52" s="12">
        <v>0</v>
      </c>
      <c r="EF52" s="12">
        <v>0</v>
      </c>
      <c r="EG52" s="13"/>
      <c r="EH52" s="12">
        <v>0</v>
      </c>
      <c r="EI52" s="12">
        <v>0</v>
      </c>
      <c r="EJ52" s="12">
        <v>0</v>
      </c>
      <c r="EK52" s="12">
        <v>0</v>
      </c>
      <c r="EL52" s="13"/>
      <c r="EM52" s="12">
        <v>2</v>
      </c>
      <c r="EN52" s="12">
        <v>1662300</v>
      </c>
      <c r="EO52" s="12">
        <v>0</v>
      </c>
      <c r="EP52" s="12">
        <v>1662300</v>
      </c>
      <c r="EQ52" s="13"/>
      <c r="ER52" s="12">
        <v>1</v>
      </c>
      <c r="ES52" s="12">
        <v>484344</v>
      </c>
      <c r="ET52" s="12">
        <v>0</v>
      </c>
      <c r="EU52" s="12">
        <v>484344</v>
      </c>
      <c r="EV52" s="13"/>
      <c r="EW52" s="12">
        <v>0</v>
      </c>
      <c r="EX52" s="12">
        <v>0</v>
      </c>
      <c r="EY52" s="12">
        <v>0</v>
      </c>
      <c r="EZ52" s="12">
        <v>0</v>
      </c>
      <c r="FA52" s="13"/>
      <c r="FB52" s="12">
        <v>1</v>
      </c>
      <c r="FC52" s="12">
        <v>632952</v>
      </c>
      <c r="FD52" s="12">
        <v>0</v>
      </c>
      <c r="FE52" s="12">
        <v>632952</v>
      </c>
      <c r="FF52" s="13"/>
      <c r="FG52" s="12">
        <v>2</v>
      </c>
      <c r="FH52" s="12">
        <v>894840</v>
      </c>
      <c r="FI52" s="12">
        <v>0</v>
      </c>
      <c r="FJ52" s="12">
        <v>894840</v>
      </c>
      <c r="FK52" s="13"/>
      <c r="FL52" s="12">
        <v>1</v>
      </c>
      <c r="FM52" s="12">
        <v>90000</v>
      </c>
      <c r="FN52" s="12">
        <v>0</v>
      </c>
      <c r="FO52" s="12">
        <v>90000</v>
      </c>
      <c r="FP52" s="13"/>
      <c r="FQ52" s="12">
        <v>1</v>
      </c>
      <c r="FR52" s="12">
        <v>193740</v>
      </c>
      <c r="FS52" s="12">
        <v>0</v>
      </c>
      <c r="FT52" s="12">
        <v>193740</v>
      </c>
      <c r="FU52" s="13"/>
      <c r="FV52" s="12" t="s">
        <v>1832</v>
      </c>
      <c r="FW52" s="12">
        <v>0</v>
      </c>
      <c r="FX52" s="12">
        <v>0</v>
      </c>
      <c r="FY52" s="12">
        <v>0</v>
      </c>
      <c r="FZ52" s="13"/>
      <c r="GA52" s="12">
        <v>0</v>
      </c>
      <c r="GB52" s="12">
        <v>0</v>
      </c>
      <c r="GC52" s="12">
        <v>0</v>
      </c>
      <c r="GD52" s="12">
        <v>0</v>
      </c>
      <c r="GE52" s="13"/>
      <c r="GF52" s="12">
        <v>0</v>
      </c>
      <c r="GG52" s="12">
        <v>0</v>
      </c>
      <c r="GH52" s="12">
        <v>0</v>
      </c>
      <c r="GI52" s="12">
        <v>0</v>
      </c>
      <c r="GJ52" s="13"/>
      <c r="GK52" s="12">
        <v>0</v>
      </c>
      <c r="GL52" s="12">
        <v>0</v>
      </c>
      <c r="GM52" s="12">
        <v>0</v>
      </c>
      <c r="GN52" s="12">
        <v>0</v>
      </c>
      <c r="GO52" s="13"/>
      <c r="GP52" s="12">
        <v>0</v>
      </c>
      <c r="GQ52" s="12">
        <v>0</v>
      </c>
      <c r="GR52" s="12">
        <v>0</v>
      </c>
      <c r="GS52" s="12">
        <v>0</v>
      </c>
      <c r="GT52" s="13"/>
      <c r="GU52" s="12">
        <v>0</v>
      </c>
      <c r="GV52" s="12">
        <v>0</v>
      </c>
      <c r="GW52" s="12">
        <v>0</v>
      </c>
      <c r="GX52" s="12">
        <v>0</v>
      </c>
      <c r="GY52" s="13"/>
      <c r="GZ52" s="12">
        <v>0</v>
      </c>
      <c r="HA52" s="12">
        <v>0</v>
      </c>
      <c r="HB52" s="12">
        <v>0</v>
      </c>
      <c r="HC52" s="12">
        <v>0</v>
      </c>
      <c r="HD52" s="13"/>
      <c r="HE52" s="12">
        <v>0</v>
      </c>
      <c r="HF52" s="12">
        <v>0</v>
      </c>
      <c r="HG52" s="12">
        <v>0</v>
      </c>
      <c r="HH52" s="12">
        <v>0</v>
      </c>
      <c r="HI52" s="13"/>
      <c r="HJ52" s="12">
        <v>0</v>
      </c>
      <c r="HK52" s="12">
        <v>0</v>
      </c>
      <c r="HL52" s="12">
        <v>0</v>
      </c>
      <c r="HM52" s="12">
        <v>0</v>
      </c>
      <c r="HN52" s="13"/>
      <c r="HO52" s="12"/>
      <c r="HP52" s="12">
        <v>0</v>
      </c>
      <c r="HQ52" s="12">
        <v>0</v>
      </c>
      <c r="HR52" s="12">
        <v>0</v>
      </c>
      <c r="HS52" s="13"/>
      <c r="HT52" s="12">
        <v>0</v>
      </c>
      <c r="HU52" s="12">
        <v>0</v>
      </c>
      <c r="HV52" s="12">
        <v>0</v>
      </c>
      <c r="HW52" s="12">
        <v>0</v>
      </c>
      <c r="HX52" s="13"/>
      <c r="HY52" s="12">
        <v>0</v>
      </c>
      <c r="HZ52" s="12">
        <v>0</v>
      </c>
      <c r="IA52" s="12">
        <v>0</v>
      </c>
      <c r="IB52" s="12">
        <v>0</v>
      </c>
      <c r="IC52" s="13"/>
      <c r="ID52" s="12">
        <v>0</v>
      </c>
      <c r="IE52" s="12">
        <v>0</v>
      </c>
      <c r="IF52" s="12">
        <v>0</v>
      </c>
      <c r="IG52" s="12">
        <v>0</v>
      </c>
      <c r="IH52" s="13"/>
      <c r="II52" s="12">
        <v>0</v>
      </c>
      <c r="IJ52" s="12">
        <v>0</v>
      </c>
      <c r="IK52" s="12">
        <v>0</v>
      </c>
      <c r="IL52" s="12">
        <v>0</v>
      </c>
      <c r="IM52" s="13"/>
      <c r="IN52" s="12">
        <v>0</v>
      </c>
      <c r="IO52" s="12">
        <v>0</v>
      </c>
      <c r="IP52" s="12">
        <v>0</v>
      </c>
      <c r="IQ52" s="12">
        <v>0</v>
      </c>
      <c r="IR52" s="13"/>
      <c r="IS52" s="12">
        <v>0</v>
      </c>
      <c r="IT52" s="12">
        <v>0</v>
      </c>
      <c r="IU52" s="12">
        <v>0</v>
      </c>
      <c r="IV52" s="12">
        <v>0</v>
      </c>
      <c r="IW52" s="13"/>
      <c r="IX52" s="12">
        <v>0</v>
      </c>
      <c r="IY52" s="12">
        <v>0</v>
      </c>
      <c r="IZ52" s="12">
        <v>0</v>
      </c>
      <c r="JA52" s="12">
        <v>0</v>
      </c>
      <c r="JB52" s="13"/>
      <c r="JC52" s="12">
        <v>0</v>
      </c>
      <c r="JD52" s="12">
        <v>0</v>
      </c>
      <c r="JE52" s="12">
        <v>0</v>
      </c>
      <c r="JF52" s="12">
        <v>0</v>
      </c>
      <c r="JG52" s="13"/>
      <c r="JH52" s="12">
        <v>0</v>
      </c>
      <c r="JI52" s="12">
        <v>25200</v>
      </c>
      <c r="JJ52" s="12">
        <v>0</v>
      </c>
      <c r="JK52" s="12">
        <v>25200</v>
      </c>
      <c r="JL52" s="13"/>
      <c r="JM52" s="107"/>
      <c r="JN52" s="12">
        <v>3989376</v>
      </c>
      <c r="JO52" s="12">
        <v>0</v>
      </c>
      <c r="JP52" s="12">
        <v>3989376</v>
      </c>
      <c r="JQ52" s="13"/>
    </row>
    <row r="53" spans="1:277" ht="15.75" hidden="1" customHeight="1">
      <c r="A53" s="10">
        <v>47</v>
      </c>
      <c r="B53" s="11" t="s">
        <v>63</v>
      </c>
      <c r="C53" s="12">
        <v>0</v>
      </c>
      <c r="D53" s="12">
        <v>0</v>
      </c>
      <c r="E53" s="12">
        <v>0</v>
      </c>
      <c r="F53" s="12">
        <v>0</v>
      </c>
      <c r="G53" s="13"/>
      <c r="H53" s="12">
        <v>0</v>
      </c>
      <c r="I53" s="12">
        <v>0</v>
      </c>
      <c r="J53" s="12">
        <v>0</v>
      </c>
      <c r="K53" s="12">
        <v>0</v>
      </c>
      <c r="L53" s="13"/>
      <c r="M53" s="12">
        <v>1</v>
      </c>
      <c r="N53" s="12">
        <v>6000</v>
      </c>
      <c r="O53" s="12">
        <v>0</v>
      </c>
      <c r="P53" s="12">
        <v>6000</v>
      </c>
      <c r="Q53" s="13"/>
      <c r="R53" s="12">
        <v>0</v>
      </c>
      <c r="S53" s="12">
        <v>0</v>
      </c>
      <c r="T53" s="12">
        <v>0</v>
      </c>
      <c r="U53" s="12">
        <v>0</v>
      </c>
      <c r="V53" s="13"/>
      <c r="W53" s="12">
        <v>0</v>
      </c>
      <c r="X53" s="12">
        <v>0</v>
      </c>
      <c r="Y53" s="12">
        <v>0</v>
      </c>
      <c r="Z53" s="12">
        <v>0</v>
      </c>
      <c r="AA53" s="13"/>
      <c r="AB53" s="12">
        <v>0</v>
      </c>
      <c r="AC53" s="12">
        <v>0</v>
      </c>
      <c r="AD53" s="12">
        <v>0</v>
      </c>
      <c r="AE53" s="12">
        <v>0</v>
      </c>
      <c r="AF53" s="13"/>
      <c r="AG53" s="12">
        <v>0</v>
      </c>
      <c r="AH53" s="12">
        <v>0</v>
      </c>
      <c r="AI53" s="12">
        <v>0</v>
      </c>
      <c r="AJ53" s="12">
        <v>0</v>
      </c>
      <c r="AK53" s="13"/>
      <c r="AL53" s="12">
        <v>0</v>
      </c>
      <c r="AM53" s="12">
        <v>0</v>
      </c>
      <c r="AN53" s="12">
        <v>0</v>
      </c>
      <c r="AO53" s="12">
        <v>0</v>
      </c>
      <c r="AP53" s="13"/>
      <c r="AQ53" s="12">
        <v>0</v>
      </c>
      <c r="AR53" s="12">
        <v>0</v>
      </c>
      <c r="AS53" s="12">
        <v>0</v>
      </c>
      <c r="AT53" s="12">
        <v>0</v>
      </c>
      <c r="AU53" s="13"/>
      <c r="AV53" s="12">
        <v>0</v>
      </c>
      <c r="AW53" s="12">
        <v>0</v>
      </c>
      <c r="AX53" s="12">
        <v>0</v>
      </c>
      <c r="AY53" s="12">
        <v>0</v>
      </c>
      <c r="AZ53" s="13"/>
      <c r="BA53" s="12">
        <v>0</v>
      </c>
      <c r="BB53" s="12">
        <v>0</v>
      </c>
      <c r="BC53" s="12">
        <v>0</v>
      </c>
      <c r="BD53" s="12">
        <v>0</v>
      </c>
      <c r="BE53" s="13"/>
      <c r="BF53" s="12">
        <v>0</v>
      </c>
      <c r="BG53" s="12">
        <v>0</v>
      </c>
      <c r="BH53" s="12">
        <v>0</v>
      </c>
      <c r="BI53" s="12">
        <v>0</v>
      </c>
      <c r="BJ53" s="13"/>
      <c r="BK53" s="12">
        <v>0</v>
      </c>
      <c r="BL53" s="12">
        <v>0</v>
      </c>
      <c r="BM53" s="12">
        <v>0</v>
      </c>
      <c r="BN53" s="12">
        <v>0</v>
      </c>
      <c r="BO53" s="13"/>
      <c r="BP53" s="12">
        <v>0</v>
      </c>
      <c r="BQ53" s="12">
        <v>0</v>
      </c>
      <c r="BR53" s="12">
        <v>0</v>
      </c>
      <c r="BS53" s="12">
        <v>0</v>
      </c>
      <c r="BT53" s="13"/>
      <c r="BU53" s="12">
        <v>0</v>
      </c>
      <c r="BV53" s="12">
        <v>0</v>
      </c>
      <c r="BW53" s="12">
        <v>0</v>
      </c>
      <c r="BX53" s="12">
        <v>0</v>
      </c>
      <c r="BY53" s="13"/>
      <c r="BZ53" s="12">
        <v>0</v>
      </c>
      <c r="CA53" s="12">
        <v>0</v>
      </c>
      <c r="CB53" s="12">
        <v>0</v>
      </c>
      <c r="CC53" s="12">
        <v>0</v>
      </c>
      <c r="CD53" s="13"/>
      <c r="CE53" s="12">
        <v>0</v>
      </c>
      <c r="CF53" s="12">
        <v>0</v>
      </c>
      <c r="CG53" s="12">
        <v>0</v>
      </c>
      <c r="CH53" s="12">
        <v>0</v>
      </c>
      <c r="CI53" s="13"/>
      <c r="CJ53" s="12">
        <v>0</v>
      </c>
      <c r="CK53" s="12">
        <v>0</v>
      </c>
      <c r="CL53" s="12">
        <v>0</v>
      </c>
      <c r="CM53" s="12">
        <v>0</v>
      </c>
      <c r="CN53" s="13"/>
      <c r="CO53" s="12">
        <v>0</v>
      </c>
      <c r="CP53" s="12">
        <v>0</v>
      </c>
      <c r="CQ53" s="12">
        <v>0</v>
      </c>
      <c r="CR53" s="12">
        <v>0</v>
      </c>
      <c r="CS53" s="13"/>
      <c r="CT53" s="12">
        <v>0</v>
      </c>
      <c r="CU53" s="12">
        <v>0</v>
      </c>
      <c r="CV53" s="12">
        <v>0</v>
      </c>
      <c r="CW53" s="12">
        <v>0</v>
      </c>
      <c r="CX53" s="13"/>
      <c r="CY53" s="12">
        <v>0</v>
      </c>
      <c r="CZ53" s="12">
        <v>0</v>
      </c>
      <c r="DA53" s="12">
        <v>0</v>
      </c>
      <c r="DB53" s="12">
        <v>0</v>
      </c>
      <c r="DC53" s="13"/>
      <c r="DD53" s="12">
        <v>0</v>
      </c>
      <c r="DE53" s="12">
        <v>0</v>
      </c>
      <c r="DF53" s="12">
        <v>0</v>
      </c>
      <c r="DG53" s="12">
        <v>0</v>
      </c>
      <c r="DH53" s="13"/>
      <c r="DI53" s="12">
        <v>0</v>
      </c>
      <c r="DJ53" s="12">
        <v>0</v>
      </c>
      <c r="DK53" s="12">
        <v>0</v>
      </c>
      <c r="DL53" s="12">
        <v>0</v>
      </c>
      <c r="DM53" s="13"/>
      <c r="DN53" s="12">
        <v>0</v>
      </c>
      <c r="DO53" s="12">
        <v>0</v>
      </c>
      <c r="DP53" s="12">
        <v>0</v>
      </c>
      <c r="DQ53" s="12">
        <v>0</v>
      </c>
      <c r="DR53" s="13"/>
      <c r="DS53" s="12">
        <v>0</v>
      </c>
      <c r="DT53" s="12">
        <v>0</v>
      </c>
      <c r="DU53" s="12">
        <v>0</v>
      </c>
      <c r="DV53" s="12">
        <v>0</v>
      </c>
      <c r="DW53" s="13"/>
      <c r="DX53" s="12">
        <v>0</v>
      </c>
      <c r="DY53" s="12">
        <v>0</v>
      </c>
      <c r="DZ53" s="12">
        <v>0</v>
      </c>
      <c r="EA53" s="12">
        <v>0</v>
      </c>
      <c r="EB53" s="13"/>
      <c r="EC53" s="12">
        <v>0</v>
      </c>
      <c r="ED53" s="12">
        <v>0</v>
      </c>
      <c r="EE53" s="12">
        <v>0</v>
      </c>
      <c r="EF53" s="12">
        <v>0</v>
      </c>
      <c r="EG53" s="13"/>
      <c r="EH53" s="12">
        <v>0</v>
      </c>
      <c r="EI53" s="12">
        <v>0</v>
      </c>
      <c r="EJ53" s="12">
        <v>0</v>
      </c>
      <c r="EK53" s="12">
        <v>0</v>
      </c>
      <c r="EL53" s="13"/>
      <c r="EM53" s="12">
        <v>2</v>
      </c>
      <c r="EN53" s="12">
        <v>1662300</v>
      </c>
      <c r="EO53" s="12">
        <v>0</v>
      </c>
      <c r="EP53" s="12">
        <v>1662300</v>
      </c>
      <c r="EQ53" s="13"/>
      <c r="ER53" s="12">
        <v>1</v>
      </c>
      <c r="ES53" s="12">
        <v>484344</v>
      </c>
      <c r="ET53" s="12">
        <v>0</v>
      </c>
      <c r="EU53" s="12">
        <v>484344</v>
      </c>
      <c r="EV53" s="13"/>
      <c r="EW53" s="12">
        <v>0</v>
      </c>
      <c r="EX53" s="12">
        <v>0</v>
      </c>
      <c r="EY53" s="12">
        <v>0</v>
      </c>
      <c r="EZ53" s="12">
        <v>0</v>
      </c>
      <c r="FA53" s="13"/>
      <c r="FB53" s="12">
        <v>1</v>
      </c>
      <c r="FC53" s="12">
        <v>632952</v>
      </c>
      <c r="FD53" s="12">
        <v>0</v>
      </c>
      <c r="FE53" s="12">
        <v>632952</v>
      </c>
      <c r="FF53" s="13"/>
      <c r="FG53" s="12">
        <v>2</v>
      </c>
      <c r="FH53" s="12">
        <v>894840</v>
      </c>
      <c r="FI53" s="12">
        <v>0</v>
      </c>
      <c r="FJ53" s="12">
        <v>894840</v>
      </c>
      <c r="FK53" s="13"/>
      <c r="FL53" s="12">
        <v>1</v>
      </c>
      <c r="FM53" s="12">
        <v>90000</v>
      </c>
      <c r="FN53" s="12">
        <v>0</v>
      </c>
      <c r="FO53" s="12">
        <v>90000</v>
      </c>
      <c r="FP53" s="13"/>
      <c r="FQ53" s="12">
        <v>1</v>
      </c>
      <c r="FR53" s="12">
        <v>193740</v>
      </c>
      <c r="FS53" s="12">
        <v>0</v>
      </c>
      <c r="FT53" s="12">
        <v>193740</v>
      </c>
      <c r="FU53" s="13"/>
      <c r="FV53" s="12" t="s">
        <v>1832</v>
      </c>
      <c r="FW53" s="12">
        <v>0</v>
      </c>
      <c r="FX53" s="12">
        <v>0</v>
      </c>
      <c r="FY53" s="12">
        <v>0</v>
      </c>
      <c r="FZ53" s="13"/>
      <c r="GA53" s="12">
        <v>0</v>
      </c>
      <c r="GB53" s="12">
        <v>0</v>
      </c>
      <c r="GC53" s="12">
        <v>0</v>
      </c>
      <c r="GD53" s="12">
        <v>0</v>
      </c>
      <c r="GE53" s="13"/>
      <c r="GF53" s="12">
        <v>0</v>
      </c>
      <c r="GG53" s="12">
        <v>0</v>
      </c>
      <c r="GH53" s="12">
        <v>0</v>
      </c>
      <c r="GI53" s="12">
        <v>0</v>
      </c>
      <c r="GJ53" s="13"/>
      <c r="GK53" s="12">
        <v>0</v>
      </c>
      <c r="GL53" s="12">
        <v>0</v>
      </c>
      <c r="GM53" s="12">
        <v>0</v>
      </c>
      <c r="GN53" s="12">
        <v>0</v>
      </c>
      <c r="GO53" s="13"/>
      <c r="GP53" s="12">
        <v>0</v>
      </c>
      <c r="GQ53" s="12">
        <v>0</v>
      </c>
      <c r="GR53" s="12">
        <v>0</v>
      </c>
      <c r="GS53" s="12">
        <v>0</v>
      </c>
      <c r="GT53" s="13"/>
      <c r="GU53" s="12">
        <v>0</v>
      </c>
      <c r="GV53" s="12">
        <v>0</v>
      </c>
      <c r="GW53" s="12">
        <v>0</v>
      </c>
      <c r="GX53" s="12">
        <v>0</v>
      </c>
      <c r="GY53" s="13"/>
      <c r="GZ53" s="12">
        <v>0</v>
      </c>
      <c r="HA53" s="12">
        <v>0</v>
      </c>
      <c r="HB53" s="12">
        <v>0</v>
      </c>
      <c r="HC53" s="12">
        <v>0</v>
      </c>
      <c r="HD53" s="13"/>
      <c r="HE53" s="12">
        <v>0</v>
      </c>
      <c r="HF53" s="12">
        <v>0</v>
      </c>
      <c r="HG53" s="12">
        <v>0</v>
      </c>
      <c r="HH53" s="12">
        <v>0</v>
      </c>
      <c r="HI53" s="13"/>
      <c r="HJ53" s="12">
        <v>0</v>
      </c>
      <c r="HK53" s="12">
        <v>0</v>
      </c>
      <c r="HL53" s="12">
        <v>0</v>
      </c>
      <c r="HM53" s="12">
        <v>0</v>
      </c>
      <c r="HN53" s="13"/>
      <c r="HO53" s="12"/>
      <c r="HP53" s="12">
        <v>0</v>
      </c>
      <c r="HQ53" s="12">
        <v>0</v>
      </c>
      <c r="HR53" s="12">
        <v>0</v>
      </c>
      <c r="HS53" s="13"/>
      <c r="HT53" s="12">
        <v>0</v>
      </c>
      <c r="HU53" s="12">
        <v>0</v>
      </c>
      <c r="HV53" s="12">
        <v>0</v>
      </c>
      <c r="HW53" s="12">
        <v>0</v>
      </c>
      <c r="HX53" s="13"/>
      <c r="HY53" s="12">
        <v>0</v>
      </c>
      <c r="HZ53" s="12">
        <v>0</v>
      </c>
      <c r="IA53" s="12">
        <v>0</v>
      </c>
      <c r="IB53" s="12">
        <v>0</v>
      </c>
      <c r="IC53" s="13"/>
      <c r="ID53" s="12">
        <v>0</v>
      </c>
      <c r="IE53" s="12">
        <v>0</v>
      </c>
      <c r="IF53" s="12">
        <v>0</v>
      </c>
      <c r="IG53" s="12">
        <v>0</v>
      </c>
      <c r="IH53" s="13"/>
      <c r="II53" s="12">
        <v>0</v>
      </c>
      <c r="IJ53" s="12">
        <v>0</v>
      </c>
      <c r="IK53" s="12">
        <v>0</v>
      </c>
      <c r="IL53" s="12">
        <v>0</v>
      </c>
      <c r="IM53" s="13"/>
      <c r="IN53" s="12">
        <v>0</v>
      </c>
      <c r="IO53" s="12">
        <v>0</v>
      </c>
      <c r="IP53" s="12">
        <v>0</v>
      </c>
      <c r="IQ53" s="12">
        <v>0</v>
      </c>
      <c r="IR53" s="13"/>
      <c r="IS53" s="12">
        <v>0</v>
      </c>
      <c r="IT53" s="12">
        <v>0</v>
      </c>
      <c r="IU53" s="12">
        <v>0</v>
      </c>
      <c r="IV53" s="12">
        <v>0</v>
      </c>
      <c r="IW53" s="13"/>
      <c r="IX53" s="12">
        <v>0</v>
      </c>
      <c r="IY53" s="12">
        <v>0</v>
      </c>
      <c r="IZ53" s="12">
        <v>0</v>
      </c>
      <c r="JA53" s="12">
        <v>0</v>
      </c>
      <c r="JB53" s="13"/>
      <c r="JC53" s="12">
        <v>0</v>
      </c>
      <c r="JD53" s="12">
        <v>0</v>
      </c>
      <c r="JE53" s="12">
        <v>0</v>
      </c>
      <c r="JF53" s="12">
        <v>0</v>
      </c>
      <c r="JG53" s="13"/>
      <c r="JH53" s="12">
        <v>0</v>
      </c>
      <c r="JI53" s="12">
        <v>25200</v>
      </c>
      <c r="JJ53" s="12">
        <v>0</v>
      </c>
      <c r="JK53" s="12">
        <v>25200</v>
      </c>
      <c r="JL53" s="13"/>
      <c r="JM53" s="107"/>
      <c r="JN53" s="12">
        <v>3989376</v>
      </c>
      <c r="JO53" s="12">
        <v>0</v>
      </c>
      <c r="JP53" s="12">
        <v>3989376</v>
      </c>
      <c r="JQ53" s="13"/>
    </row>
    <row r="54" spans="1:277" ht="15.75" hidden="1" customHeight="1">
      <c r="A54" s="10">
        <v>48</v>
      </c>
      <c r="B54" s="11" t="s">
        <v>41</v>
      </c>
      <c r="C54" s="12">
        <v>0</v>
      </c>
      <c r="D54" s="12">
        <v>0</v>
      </c>
      <c r="E54" s="12">
        <v>0</v>
      </c>
      <c r="F54" s="12">
        <v>0</v>
      </c>
      <c r="G54" s="13"/>
      <c r="H54" s="12">
        <v>0</v>
      </c>
      <c r="I54" s="12">
        <v>0</v>
      </c>
      <c r="J54" s="12">
        <v>0</v>
      </c>
      <c r="K54" s="12">
        <v>0</v>
      </c>
      <c r="L54" s="13"/>
      <c r="M54" s="12">
        <v>0</v>
      </c>
      <c r="N54" s="12">
        <v>0</v>
      </c>
      <c r="O54" s="12">
        <v>0</v>
      </c>
      <c r="P54" s="12">
        <v>0</v>
      </c>
      <c r="Q54" s="13"/>
      <c r="R54" s="12">
        <v>0</v>
      </c>
      <c r="S54" s="12">
        <v>0</v>
      </c>
      <c r="T54" s="12">
        <v>0</v>
      </c>
      <c r="U54" s="12">
        <v>0</v>
      </c>
      <c r="V54" s="13"/>
      <c r="W54" s="12">
        <v>0</v>
      </c>
      <c r="X54" s="12">
        <v>0</v>
      </c>
      <c r="Y54" s="12">
        <v>0</v>
      </c>
      <c r="Z54" s="12">
        <v>0</v>
      </c>
      <c r="AA54" s="13"/>
      <c r="AB54" s="12">
        <v>0</v>
      </c>
      <c r="AC54" s="12">
        <v>0</v>
      </c>
      <c r="AD54" s="12">
        <v>0</v>
      </c>
      <c r="AE54" s="12">
        <v>0</v>
      </c>
      <c r="AF54" s="13"/>
      <c r="AG54" s="12">
        <v>0</v>
      </c>
      <c r="AH54" s="12">
        <v>0</v>
      </c>
      <c r="AI54" s="12">
        <v>0</v>
      </c>
      <c r="AJ54" s="12">
        <v>0</v>
      </c>
      <c r="AK54" s="13"/>
      <c r="AL54" s="12">
        <v>0</v>
      </c>
      <c r="AM54" s="12">
        <v>0</v>
      </c>
      <c r="AN54" s="12">
        <v>0</v>
      </c>
      <c r="AO54" s="12">
        <v>0</v>
      </c>
      <c r="AP54" s="13"/>
      <c r="AQ54" s="12">
        <v>0</v>
      </c>
      <c r="AR54" s="12">
        <v>0</v>
      </c>
      <c r="AS54" s="12">
        <v>0</v>
      </c>
      <c r="AT54" s="12">
        <v>0</v>
      </c>
      <c r="AU54" s="13"/>
      <c r="AV54" s="12">
        <v>0</v>
      </c>
      <c r="AW54" s="12">
        <v>0</v>
      </c>
      <c r="AX54" s="12">
        <v>0</v>
      </c>
      <c r="AY54" s="12">
        <v>0</v>
      </c>
      <c r="AZ54" s="13"/>
      <c r="BA54" s="12">
        <v>0</v>
      </c>
      <c r="BB54" s="12">
        <v>0</v>
      </c>
      <c r="BC54" s="12">
        <v>0</v>
      </c>
      <c r="BD54" s="12">
        <v>0</v>
      </c>
      <c r="BE54" s="13"/>
      <c r="BF54" s="12">
        <v>0</v>
      </c>
      <c r="BG54" s="12">
        <v>0</v>
      </c>
      <c r="BH54" s="12">
        <v>0</v>
      </c>
      <c r="BI54" s="12">
        <v>0</v>
      </c>
      <c r="BJ54" s="13"/>
      <c r="BK54" s="12">
        <v>0</v>
      </c>
      <c r="BL54" s="12">
        <v>0</v>
      </c>
      <c r="BM54" s="12">
        <v>0</v>
      </c>
      <c r="BN54" s="12">
        <v>0</v>
      </c>
      <c r="BO54" s="13"/>
      <c r="BP54" s="12">
        <v>0</v>
      </c>
      <c r="BQ54" s="12">
        <v>0</v>
      </c>
      <c r="BR54" s="12">
        <v>0</v>
      </c>
      <c r="BS54" s="12">
        <v>0</v>
      </c>
      <c r="BT54" s="13"/>
      <c r="BU54" s="12">
        <v>0</v>
      </c>
      <c r="BV54" s="12">
        <v>0</v>
      </c>
      <c r="BW54" s="12">
        <v>0</v>
      </c>
      <c r="BX54" s="12">
        <v>0</v>
      </c>
      <c r="BY54" s="13"/>
      <c r="BZ54" s="12">
        <v>0</v>
      </c>
      <c r="CA54" s="12">
        <v>0</v>
      </c>
      <c r="CB54" s="12">
        <v>0</v>
      </c>
      <c r="CC54" s="12">
        <v>0</v>
      </c>
      <c r="CD54" s="13"/>
      <c r="CE54" s="12">
        <v>0</v>
      </c>
      <c r="CF54" s="12">
        <v>0</v>
      </c>
      <c r="CG54" s="12">
        <v>0</v>
      </c>
      <c r="CH54" s="12">
        <v>0</v>
      </c>
      <c r="CI54" s="13"/>
      <c r="CJ54" s="12">
        <v>0</v>
      </c>
      <c r="CK54" s="12">
        <v>0</v>
      </c>
      <c r="CL54" s="12">
        <v>0</v>
      </c>
      <c r="CM54" s="12">
        <v>0</v>
      </c>
      <c r="CN54" s="13"/>
      <c r="CO54" s="12">
        <v>0</v>
      </c>
      <c r="CP54" s="12">
        <v>0</v>
      </c>
      <c r="CQ54" s="12">
        <v>0</v>
      </c>
      <c r="CR54" s="12">
        <v>0</v>
      </c>
      <c r="CS54" s="13"/>
      <c r="CT54" s="12">
        <v>0</v>
      </c>
      <c r="CU54" s="12">
        <v>0</v>
      </c>
      <c r="CV54" s="12">
        <v>0</v>
      </c>
      <c r="CW54" s="12">
        <v>0</v>
      </c>
      <c r="CX54" s="13"/>
      <c r="CY54" s="12">
        <v>0</v>
      </c>
      <c r="CZ54" s="12">
        <v>0</v>
      </c>
      <c r="DA54" s="12">
        <v>0</v>
      </c>
      <c r="DB54" s="12">
        <v>0</v>
      </c>
      <c r="DC54" s="13"/>
      <c r="DD54" s="12">
        <v>0</v>
      </c>
      <c r="DE54" s="12">
        <v>0</v>
      </c>
      <c r="DF54" s="12">
        <v>0</v>
      </c>
      <c r="DG54" s="12">
        <v>0</v>
      </c>
      <c r="DH54" s="13"/>
      <c r="DI54" s="12">
        <v>0</v>
      </c>
      <c r="DJ54" s="12">
        <v>0</v>
      </c>
      <c r="DK54" s="12">
        <v>0</v>
      </c>
      <c r="DL54" s="12">
        <v>0</v>
      </c>
      <c r="DM54" s="13"/>
      <c r="DN54" s="12">
        <v>0</v>
      </c>
      <c r="DO54" s="12">
        <v>0</v>
      </c>
      <c r="DP54" s="12">
        <v>0</v>
      </c>
      <c r="DQ54" s="12">
        <v>0</v>
      </c>
      <c r="DR54" s="13"/>
      <c r="DS54" s="12">
        <v>0</v>
      </c>
      <c r="DT54" s="12">
        <v>0</v>
      </c>
      <c r="DU54" s="12">
        <v>0</v>
      </c>
      <c r="DV54" s="12">
        <v>0</v>
      </c>
      <c r="DW54" s="13"/>
      <c r="DX54" s="12">
        <v>0</v>
      </c>
      <c r="DY54" s="12">
        <v>0</v>
      </c>
      <c r="DZ54" s="12">
        <v>0</v>
      </c>
      <c r="EA54" s="12">
        <v>0</v>
      </c>
      <c r="EB54" s="13"/>
      <c r="EC54" s="12">
        <v>0</v>
      </c>
      <c r="ED54" s="12">
        <v>0</v>
      </c>
      <c r="EE54" s="12">
        <v>0</v>
      </c>
      <c r="EF54" s="12">
        <v>0</v>
      </c>
      <c r="EG54" s="13"/>
      <c r="EH54" s="12">
        <v>0</v>
      </c>
      <c r="EI54" s="12">
        <v>0</v>
      </c>
      <c r="EJ54" s="12">
        <v>0</v>
      </c>
      <c r="EK54" s="12">
        <v>0</v>
      </c>
      <c r="EL54" s="13"/>
      <c r="EM54" s="12">
        <v>0</v>
      </c>
      <c r="EN54" s="12">
        <v>0</v>
      </c>
      <c r="EO54" s="12">
        <v>0</v>
      </c>
      <c r="EP54" s="12">
        <v>0</v>
      </c>
      <c r="EQ54" s="13"/>
      <c r="ER54" s="12">
        <v>0</v>
      </c>
      <c r="ES54" s="12">
        <v>0</v>
      </c>
      <c r="ET54" s="12">
        <v>0</v>
      </c>
      <c r="EU54" s="12">
        <v>0</v>
      </c>
      <c r="EV54" s="13"/>
      <c r="EW54" s="12">
        <v>0</v>
      </c>
      <c r="EX54" s="12">
        <v>0</v>
      </c>
      <c r="EY54" s="12">
        <v>0</v>
      </c>
      <c r="EZ54" s="12">
        <v>0</v>
      </c>
      <c r="FA54" s="13"/>
      <c r="FB54" s="12">
        <v>0</v>
      </c>
      <c r="FC54" s="12">
        <v>0</v>
      </c>
      <c r="FD54" s="12">
        <v>0</v>
      </c>
      <c r="FE54" s="12">
        <v>0</v>
      </c>
      <c r="FF54" s="13"/>
      <c r="FG54" s="12">
        <v>0</v>
      </c>
      <c r="FH54" s="12">
        <v>0</v>
      </c>
      <c r="FI54" s="12">
        <v>0</v>
      </c>
      <c r="FJ54" s="12">
        <v>0</v>
      </c>
      <c r="FK54" s="13"/>
      <c r="FL54" s="12">
        <v>0</v>
      </c>
      <c r="FM54" s="12">
        <v>0</v>
      </c>
      <c r="FN54" s="12">
        <v>0</v>
      </c>
      <c r="FO54" s="12">
        <v>0</v>
      </c>
      <c r="FP54" s="13"/>
      <c r="FQ54" s="12">
        <v>0</v>
      </c>
      <c r="FR54" s="12">
        <v>0</v>
      </c>
      <c r="FS54" s="12">
        <v>0</v>
      </c>
      <c r="FT54" s="12">
        <v>0</v>
      </c>
      <c r="FU54" s="13"/>
      <c r="FV54" s="12" t="s">
        <v>1832</v>
      </c>
      <c r="FW54" s="12">
        <v>0</v>
      </c>
      <c r="FX54" s="12">
        <v>0</v>
      </c>
      <c r="FY54" s="12">
        <v>0</v>
      </c>
      <c r="FZ54" s="13"/>
      <c r="GA54" s="12">
        <v>0</v>
      </c>
      <c r="GB54" s="12">
        <v>0</v>
      </c>
      <c r="GC54" s="12">
        <v>0</v>
      </c>
      <c r="GD54" s="12">
        <v>0</v>
      </c>
      <c r="GE54" s="13"/>
      <c r="GF54" s="12">
        <v>0</v>
      </c>
      <c r="GG54" s="12">
        <v>0</v>
      </c>
      <c r="GH54" s="12">
        <v>0</v>
      </c>
      <c r="GI54" s="12">
        <v>0</v>
      </c>
      <c r="GJ54" s="13"/>
      <c r="GK54" s="12">
        <v>1</v>
      </c>
      <c r="GL54" s="12">
        <v>304848</v>
      </c>
      <c r="GM54" s="12">
        <v>0</v>
      </c>
      <c r="GN54" s="12">
        <v>304848</v>
      </c>
      <c r="GO54" s="13"/>
      <c r="GP54" s="12">
        <v>1</v>
      </c>
      <c r="GQ54" s="12">
        <v>175728</v>
      </c>
      <c r="GR54" s="12">
        <v>0</v>
      </c>
      <c r="GS54" s="12">
        <v>175728</v>
      </c>
      <c r="GT54" s="13"/>
      <c r="GU54" s="12">
        <v>0</v>
      </c>
      <c r="GV54" s="12">
        <v>0</v>
      </c>
      <c r="GW54" s="12">
        <v>0</v>
      </c>
      <c r="GX54" s="12">
        <v>0</v>
      </c>
      <c r="GY54" s="13"/>
      <c r="GZ54" s="12">
        <v>0</v>
      </c>
      <c r="HA54" s="12">
        <v>0</v>
      </c>
      <c r="HB54" s="12">
        <v>0</v>
      </c>
      <c r="HC54" s="12">
        <v>0</v>
      </c>
      <c r="HD54" s="13"/>
      <c r="HE54" s="12">
        <v>0</v>
      </c>
      <c r="HF54" s="12">
        <v>0</v>
      </c>
      <c r="HG54" s="12">
        <v>0</v>
      </c>
      <c r="HH54" s="12">
        <v>0</v>
      </c>
      <c r="HI54" s="13"/>
      <c r="HJ54" s="12">
        <v>0</v>
      </c>
      <c r="HK54" s="12">
        <v>0</v>
      </c>
      <c r="HL54" s="12">
        <v>0</v>
      </c>
      <c r="HM54" s="12">
        <v>0</v>
      </c>
      <c r="HN54" s="13"/>
      <c r="HO54" s="12"/>
      <c r="HP54" s="12">
        <v>0</v>
      </c>
      <c r="HQ54" s="12">
        <v>0</v>
      </c>
      <c r="HR54" s="12">
        <v>0</v>
      </c>
      <c r="HS54" s="13"/>
      <c r="HT54" s="12">
        <v>0</v>
      </c>
      <c r="HU54" s="12">
        <v>0</v>
      </c>
      <c r="HV54" s="12">
        <v>0</v>
      </c>
      <c r="HW54" s="12">
        <v>0</v>
      </c>
      <c r="HX54" s="13"/>
      <c r="HY54" s="12">
        <v>0</v>
      </c>
      <c r="HZ54" s="12">
        <v>0</v>
      </c>
      <c r="IA54" s="12">
        <v>0</v>
      </c>
      <c r="IB54" s="12">
        <v>0</v>
      </c>
      <c r="IC54" s="13"/>
      <c r="ID54" s="12">
        <v>0</v>
      </c>
      <c r="IE54" s="12">
        <v>0</v>
      </c>
      <c r="IF54" s="12">
        <v>0</v>
      </c>
      <c r="IG54" s="12">
        <v>0</v>
      </c>
      <c r="IH54" s="13"/>
      <c r="II54" s="12">
        <v>0</v>
      </c>
      <c r="IJ54" s="12">
        <v>0</v>
      </c>
      <c r="IK54" s="12">
        <v>0</v>
      </c>
      <c r="IL54" s="12">
        <v>0</v>
      </c>
      <c r="IM54" s="13"/>
      <c r="IN54" s="12">
        <v>0</v>
      </c>
      <c r="IO54" s="12">
        <v>0</v>
      </c>
      <c r="IP54" s="12">
        <v>0</v>
      </c>
      <c r="IQ54" s="12">
        <v>0</v>
      </c>
      <c r="IR54" s="13"/>
      <c r="IS54" s="12">
        <v>0</v>
      </c>
      <c r="IT54" s="12">
        <v>0</v>
      </c>
      <c r="IU54" s="12">
        <v>0</v>
      </c>
      <c r="IV54" s="12">
        <v>0</v>
      </c>
      <c r="IW54" s="13"/>
      <c r="IX54" s="12">
        <v>0</v>
      </c>
      <c r="IY54" s="12">
        <v>0</v>
      </c>
      <c r="IZ54" s="12">
        <v>0</v>
      </c>
      <c r="JA54" s="12">
        <v>0</v>
      </c>
      <c r="JB54" s="13"/>
      <c r="JC54" s="12">
        <v>0</v>
      </c>
      <c r="JD54" s="12">
        <v>0</v>
      </c>
      <c r="JE54" s="12">
        <v>0</v>
      </c>
      <c r="JF54" s="12">
        <v>0</v>
      </c>
      <c r="JG54" s="13"/>
      <c r="JH54" s="12">
        <v>0</v>
      </c>
      <c r="JI54" s="12">
        <v>0</v>
      </c>
      <c r="JJ54" s="12">
        <v>0</v>
      </c>
      <c r="JK54" s="12">
        <v>0</v>
      </c>
      <c r="JL54" s="13"/>
      <c r="JM54" s="107"/>
      <c r="JN54" s="12">
        <v>480576</v>
      </c>
      <c r="JO54" s="12">
        <v>0</v>
      </c>
      <c r="JP54" s="12">
        <v>480576</v>
      </c>
      <c r="JQ54" s="13"/>
    </row>
    <row r="55" spans="1:277" ht="15.75" hidden="1" customHeight="1">
      <c r="A55" s="10">
        <v>49</v>
      </c>
      <c r="B55" s="11" t="s">
        <v>42</v>
      </c>
      <c r="C55" s="12">
        <v>0</v>
      </c>
      <c r="D55" s="12">
        <v>0</v>
      </c>
      <c r="E55" s="12">
        <v>0</v>
      </c>
      <c r="F55" s="12">
        <v>0</v>
      </c>
      <c r="G55" s="13"/>
      <c r="H55" s="12">
        <v>0</v>
      </c>
      <c r="I55" s="12">
        <v>0</v>
      </c>
      <c r="J55" s="12">
        <v>0</v>
      </c>
      <c r="K55" s="12">
        <v>0</v>
      </c>
      <c r="L55" s="13"/>
      <c r="M55" s="12">
        <v>0</v>
      </c>
      <c r="N55" s="12">
        <v>0</v>
      </c>
      <c r="O55" s="12">
        <v>0</v>
      </c>
      <c r="P55" s="12">
        <v>0</v>
      </c>
      <c r="Q55" s="13"/>
      <c r="R55" s="12">
        <v>0</v>
      </c>
      <c r="S55" s="12">
        <v>0</v>
      </c>
      <c r="T55" s="12">
        <v>0</v>
      </c>
      <c r="U55" s="12">
        <v>0</v>
      </c>
      <c r="V55" s="13"/>
      <c r="W55" s="12">
        <v>0</v>
      </c>
      <c r="X55" s="12">
        <v>0</v>
      </c>
      <c r="Y55" s="12">
        <v>0</v>
      </c>
      <c r="Z55" s="12">
        <v>0</v>
      </c>
      <c r="AA55" s="13"/>
      <c r="AB55" s="12">
        <v>0</v>
      </c>
      <c r="AC55" s="12">
        <v>0</v>
      </c>
      <c r="AD55" s="12">
        <v>0</v>
      </c>
      <c r="AE55" s="12">
        <v>0</v>
      </c>
      <c r="AF55" s="13"/>
      <c r="AG55" s="12">
        <v>0</v>
      </c>
      <c r="AH55" s="12">
        <v>0</v>
      </c>
      <c r="AI55" s="12">
        <v>0</v>
      </c>
      <c r="AJ55" s="12">
        <v>0</v>
      </c>
      <c r="AK55" s="13"/>
      <c r="AL55" s="12">
        <v>0</v>
      </c>
      <c r="AM55" s="12">
        <v>0</v>
      </c>
      <c r="AN55" s="12">
        <v>0</v>
      </c>
      <c r="AO55" s="12">
        <v>0</v>
      </c>
      <c r="AP55" s="13"/>
      <c r="AQ55" s="12">
        <v>0</v>
      </c>
      <c r="AR55" s="12">
        <v>0</v>
      </c>
      <c r="AS55" s="12">
        <v>0</v>
      </c>
      <c r="AT55" s="12">
        <v>0</v>
      </c>
      <c r="AU55" s="13"/>
      <c r="AV55" s="12">
        <v>0</v>
      </c>
      <c r="AW55" s="12">
        <v>0</v>
      </c>
      <c r="AX55" s="12">
        <v>0</v>
      </c>
      <c r="AY55" s="12">
        <v>0</v>
      </c>
      <c r="AZ55" s="13"/>
      <c r="BA55" s="12">
        <v>0</v>
      </c>
      <c r="BB55" s="12">
        <v>0</v>
      </c>
      <c r="BC55" s="12">
        <v>0</v>
      </c>
      <c r="BD55" s="12">
        <v>0</v>
      </c>
      <c r="BE55" s="13"/>
      <c r="BF55" s="12">
        <v>0</v>
      </c>
      <c r="BG55" s="12">
        <v>0</v>
      </c>
      <c r="BH55" s="12">
        <v>0</v>
      </c>
      <c r="BI55" s="12">
        <v>0</v>
      </c>
      <c r="BJ55" s="13"/>
      <c r="BK55" s="12">
        <v>0</v>
      </c>
      <c r="BL55" s="12">
        <v>0</v>
      </c>
      <c r="BM55" s="12">
        <v>0</v>
      </c>
      <c r="BN55" s="12">
        <v>0</v>
      </c>
      <c r="BO55" s="13"/>
      <c r="BP55" s="12">
        <v>0</v>
      </c>
      <c r="BQ55" s="12">
        <v>0</v>
      </c>
      <c r="BR55" s="12">
        <v>0</v>
      </c>
      <c r="BS55" s="12">
        <v>0</v>
      </c>
      <c r="BT55" s="13"/>
      <c r="BU55" s="12">
        <v>0</v>
      </c>
      <c r="BV55" s="12">
        <v>0</v>
      </c>
      <c r="BW55" s="12">
        <v>0</v>
      </c>
      <c r="BX55" s="12">
        <v>0</v>
      </c>
      <c r="BY55" s="13"/>
      <c r="BZ55" s="12">
        <v>0</v>
      </c>
      <c r="CA55" s="12">
        <v>0</v>
      </c>
      <c r="CB55" s="12">
        <v>0</v>
      </c>
      <c r="CC55" s="12">
        <v>0</v>
      </c>
      <c r="CD55" s="13"/>
      <c r="CE55" s="12">
        <v>0</v>
      </c>
      <c r="CF55" s="12">
        <v>0</v>
      </c>
      <c r="CG55" s="12">
        <v>0</v>
      </c>
      <c r="CH55" s="12">
        <v>0</v>
      </c>
      <c r="CI55" s="13"/>
      <c r="CJ55" s="12">
        <v>0</v>
      </c>
      <c r="CK55" s="12">
        <v>0</v>
      </c>
      <c r="CL55" s="12">
        <v>0</v>
      </c>
      <c r="CM55" s="12">
        <v>0</v>
      </c>
      <c r="CN55" s="13"/>
      <c r="CO55" s="12">
        <v>0</v>
      </c>
      <c r="CP55" s="12">
        <v>0</v>
      </c>
      <c r="CQ55" s="12">
        <v>0</v>
      </c>
      <c r="CR55" s="12">
        <v>0</v>
      </c>
      <c r="CS55" s="13"/>
      <c r="CT55" s="12">
        <v>0</v>
      </c>
      <c r="CU55" s="12">
        <v>0</v>
      </c>
      <c r="CV55" s="12">
        <v>0</v>
      </c>
      <c r="CW55" s="12">
        <v>0</v>
      </c>
      <c r="CX55" s="13"/>
      <c r="CY55" s="12">
        <v>0</v>
      </c>
      <c r="CZ55" s="12">
        <v>0</v>
      </c>
      <c r="DA55" s="12">
        <v>0</v>
      </c>
      <c r="DB55" s="12">
        <v>0</v>
      </c>
      <c r="DC55" s="13"/>
      <c r="DD55" s="12">
        <v>0</v>
      </c>
      <c r="DE55" s="12">
        <v>0</v>
      </c>
      <c r="DF55" s="12">
        <v>0</v>
      </c>
      <c r="DG55" s="12">
        <v>0</v>
      </c>
      <c r="DH55" s="13"/>
      <c r="DI55" s="12">
        <v>0</v>
      </c>
      <c r="DJ55" s="12">
        <v>0</v>
      </c>
      <c r="DK55" s="12">
        <v>0</v>
      </c>
      <c r="DL55" s="12">
        <v>0</v>
      </c>
      <c r="DM55" s="13"/>
      <c r="DN55" s="12">
        <v>0</v>
      </c>
      <c r="DO55" s="12">
        <v>0</v>
      </c>
      <c r="DP55" s="12">
        <v>0</v>
      </c>
      <c r="DQ55" s="12">
        <v>0</v>
      </c>
      <c r="DR55" s="13"/>
      <c r="DS55" s="12">
        <v>0</v>
      </c>
      <c r="DT55" s="12">
        <v>0</v>
      </c>
      <c r="DU55" s="12">
        <v>0</v>
      </c>
      <c r="DV55" s="12">
        <v>0</v>
      </c>
      <c r="DW55" s="13"/>
      <c r="DX55" s="12">
        <v>0</v>
      </c>
      <c r="DY55" s="12">
        <v>0</v>
      </c>
      <c r="DZ55" s="12">
        <v>0</v>
      </c>
      <c r="EA55" s="12">
        <v>0</v>
      </c>
      <c r="EB55" s="13"/>
      <c r="EC55" s="12">
        <v>0</v>
      </c>
      <c r="ED55" s="12">
        <v>0</v>
      </c>
      <c r="EE55" s="12">
        <v>0</v>
      </c>
      <c r="EF55" s="12">
        <v>0</v>
      </c>
      <c r="EG55" s="13"/>
      <c r="EH55" s="12">
        <v>0</v>
      </c>
      <c r="EI55" s="12">
        <v>0</v>
      </c>
      <c r="EJ55" s="12">
        <v>0</v>
      </c>
      <c r="EK55" s="12">
        <v>0</v>
      </c>
      <c r="EL55" s="13"/>
      <c r="EM55" s="12">
        <v>0</v>
      </c>
      <c r="EN55" s="12">
        <v>0</v>
      </c>
      <c r="EO55" s="12">
        <v>0</v>
      </c>
      <c r="EP55" s="12">
        <v>0</v>
      </c>
      <c r="EQ55" s="13"/>
      <c r="ER55" s="12">
        <v>0</v>
      </c>
      <c r="ES55" s="12">
        <v>0</v>
      </c>
      <c r="ET55" s="12">
        <v>0</v>
      </c>
      <c r="EU55" s="12">
        <v>0</v>
      </c>
      <c r="EV55" s="13"/>
      <c r="EW55" s="12">
        <v>0</v>
      </c>
      <c r="EX55" s="12">
        <v>0</v>
      </c>
      <c r="EY55" s="12">
        <v>0</v>
      </c>
      <c r="EZ55" s="12">
        <v>0</v>
      </c>
      <c r="FA55" s="13"/>
      <c r="FB55" s="12">
        <v>0</v>
      </c>
      <c r="FC55" s="12">
        <v>0</v>
      </c>
      <c r="FD55" s="12">
        <v>0</v>
      </c>
      <c r="FE55" s="12">
        <v>0</v>
      </c>
      <c r="FF55" s="13"/>
      <c r="FG55" s="12">
        <v>0</v>
      </c>
      <c r="FH55" s="12">
        <v>0</v>
      </c>
      <c r="FI55" s="12">
        <v>0</v>
      </c>
      <c r="FJ55" s="12">
        <v>0</v>
      </c>
      <c r="FK55" s="13"/>
      <c r="FL55" s="12">
        <v>0</v>
      </c>
      <c r="FM55" s="12">
        <v>0</v>
      </c>
      <c r="FN55" s="12">
        <v>0</v>
      </c>
      <c r="FO55" s="12">
        <v>0</v>
      </c>
      <c r="FP55" s="13"/>
      <c r="FQ55" s="12">
        <v>0</v>
      </c>
      <c r="FR55" s="12">
        <v>0</v>
      </c>
      <c r="FS55" s="12">
        <v>0</v>
      </c>
      <c r="FT55" s="12">
        <v>0</v>
      </c>
      <c r="FU55" s="13"/>
      <c r="FV55" s="12" t="s">
        <v>1832</v>
      </c>
      <c r="FW55" s="12">
        <v>0</v>
      </c>
      <c r="FX55" s="12">
        <v>0</v>
      </c>
      <c r="FY55" s="12">
        <v>0</v>
      </c>
      <c r="FZ55" s="13"/>
      <c r="GA55" s="12">
        <v>0</v>
      </c>
      <c r="GB55" s="12">
        <v>0</v>
      </c>
      <c r="GC55" s="12">
        <v>0</v>
      </c>
      <c r="GD55" s="12">
        <v>0</v>
      </c>
      <c r="GE55" s="13"/>
      <c r="GF55" s="12">
        <v>0</v>
      </c>
      <c r="GG55" s="12">
        <v>0</v>
      </c>
      <c r="GH55" s="12">
        <v>0</v>
      </c>
      <c r="GI55" s="12">
        <v>0</v>
      </c>
      <c r="GJ55" s="13"/>
      <c r="GK55" s="12">
        <v>1</v>
      </c>
      <c r="GL55" s="12">
        <v>304848</v>
      </c>
      <c r="GM55" s="12">
        <v>0</v>
      </c>
      <c r="GN55" s="12">
        <v>304848</v>
      </c>
      <c r="GO55" s="13"/>
      <c r="GP55" s="12">
        <v>1</v>
      </c>
      <c r="GQ55" s="12">
        <v>175728</v>
      </c>
      <c r="GR55" s="12">
        <v>0</v>
      </c>
      <c r="GS55" s="12">
        <v>175728</v>
      </c>
      <c r="GT55" s="13"/>
      <c r="GU55" s="12">
        <v>0</v>
      </c>
      <c r="GV55" s="12">
        <v>0</v>
      </c>
      <c r="GW55" s="12">
        <v>0</v>
      </c>
      <c r="GX55" s="12">
        <v>0</v>
      </c>
      <c r="GY55" s="13"/>
      <c r="GZ55" s="12">
        <v>1</v>
      </c>
      <c r="HA55" s="12">
        <v>224620.2</v>
      </c>
      <c r="HB55" s="12">
        <v>0</v>
      </c>
      <c r="HC55" s="12">
        <v>224620.2</v>
      </c>
      <c r="HD55" s="13"/>
      <c r="HE55" s="12">
        <v>0</v>
      </c>
      <c r="HF55" s="12">
        <v>0</v>
      </c>
      <c r="HG55" s="12">
        <v>0</v>
      </c>
      <c r="HH55" s="12">
        <v>0</v>
      </c>
      <c r="HI55" s="13"/>
      <c r="HJ55" s="12">
        <v>0</v>
      </c>
      <c r="HK55" s="12">
        <v>0</v>
      </c>
      <c r="HL55" s="12">
        <v>0</v>
      </c>
      <c r="HM55" s="12">
        <v>0</v>
      </c>
      <c r="HN55" s="13"/>
      <c r="HO55" s="12"/>
      <c r="HP55" s="12">
        <v>0</v>
      </c>
      <c r="HQ55" s="12">
        <v>0</v>
      </c>
      <c r="HR55" s="12">
        <v>0</v>
      </c>
      <c r="HS55" s="13"/>
      <c r="HT55" s="12">
        <v>0</v>
      </c>
      <c r="HU55" s="12">
        <v>0</v>
      </c>
      <c r="HV55" s="12">
        <v>0</v>
      </c>
      <c r="HW55" s="12">
        <v>0</v>
      </c>
      <c r="HX55" s="13"/>
      <c r="HY55" s="12">
        <v>0</v>
      </c>
      <c r="HZ55" s="12">
        <v>0</v>
      </c>
      <c r="IA55" s="12">
        <v>0</v>
      </c>
      <c r="IB55" s="12">
        <v>0</v>
      </c>
      <c r="IC55" s="13"/>
      <c r="ID55" s="12">
        <v>0</v>
      </c>
      <c r="IE55" s="12">
        <v>0</v>
      </c>
      <c r="IF55" s="12">
        <v>0</v>
      </c>
      <c r="IG55" s="12">
        <v>0</v>
      </c>
      <c r="IH55" s="13"/>
      <c r="II55" s="12">
        <v>0</v>
      </c>
      <c r="IJ55" s="12">
        <v>0</v>
      </c>
      <c r="IK55" s="12">
        <v>0</v>
      </c>
      <c r="IL55" s="12">
        <v>0</v>
      </c>
      <c r="IM55" s="13"/>
      <c r="IN55" s="12">
        <v>0</v>
      </c>
      <c r="IO55" s="12">
        <v>0</v>
      </c>
      <c r="IP55" s="12">
        <v>0</v>
      </c>
      <c r="IQ55" s="12">
        <v>0</v>
      </c>
      <c r="IR55" s="13"/>
      <c r="IS55" s="12">
        <v>0</v>
      </c>
      <c r="IT55" s="12">
        <v>0</v>
      </c>
      <c r="IU55" s="12">
        <v>0</v>
      </c>
      <c r="IV55" s="12">
        <v>0</v>
      </c>
      <c r="IW55" s="13"/>
      <c r="IX55" s="12">
        <v>0</v>
      </c>
      <c r="IY55" s="12">
        <v>0</v>
      </c>
      <c r="IZ55" s="12">
        <v>0</v>
      </c>
      <c r="JA55" s="12">
        <v>0</v>
      </c>
      <c r="JB55" s="13"/>
      <c r="JC55" s="12">
        <v>0</v>
      </c>
      <c r="JD55" s="12">
        <v>0</v>
      </c>
      <c r="JE55" s="12">
        <v>0</v>
      </c>
      <c r="JF55" s="12">
        <v>0</v>
      </c>
      <c r="JG55" s="13"/>
      <c r="JH55" s="12">
        <v>0</v>
      </c>
      <c r="JI55" s="12">
        <v>0</v>
      </c>
      <c r="JJ55" s="12">
        <v>0</v>
      </c>
      <c r="JK55" s="12">
        <v>0</v>
      </c>
      <c r="JL55" s="13"/>
      <c r="JM55" s="107"/>
      <c r="JN55" s="12">
        <v>705196.2</v>
      </c>
      <c r="JO55" s="12">
        <v>0</v>
      </c>
      <c r="JP55" s="12">
        <v>705196.2</v>
      </c>
      <c r="JQ55" s="13"/>
    </row>
    <row r="56" spans="1:277" ht="15.75" hidden="1" customHeight="1">
      <c r="A56" s="10">
        <v>50</v>
      </c>
      <c r="B56" s="11" t="s">
        <v>43</v>
      </c>
      <c r="C56" s="12">
        <v>0</v>
      </c>
      <c r="D56" s="12">
        <v>0</v>
      </c>
      <c r="E56" s="12">
        <v>0</v>
      </c>
      <c r="F56" s="12">
        <v>0</v>
      </c>
      <c r="G56" s="13"/>
      <c r="H56" s="12">
        <v>0</v>
      </c>
      <c r="I56" s="12">
        <v>0</v>
      </c>
      <c r="J56" s="12">
        <v>0</v>
      </c>
      <c r="K56" s="12">
        <v>0</v>
      </c>
      <c r="L56" s="13"/>
      <c r="M56" s="12">
        <v>0</v>
      </c>
      <c r="N56" s="12">
        <v>0</v>
      </c>
      <c r="O56" s="12">
        <v>0</v>
      </c>
      <c r="P56" s="12">
        <v>0</v>
      </c>
      <c r="Q56" s="13"/>
      <c r="R56" s="12">
        <v>0</v>
      </c>
      <c r="S56" s="12">
        <v>0</v>
      </c>
      <c r="T56" s="12">
        <v>0</v>
      </c>
      <c r="U56" s="12">
        <v>0</v>
      </c>
      <c r="V56" s="13"/>
      <c r="W56" s="12">
        <v>0</v>
      </c>
      <c r="X56" s="12">
        <v>0</v>
      </c>
      <c r="Y56" s="12">
        <v>0</v>
      </c>
      <c r="Z56" s="12">
        <v>0</v>
      </c>
      <c r="AA56" s="13"/>
      <c r="AB56" s="12">
        <v>0</v>
      </c>
      <c r="AC56" s="12">
        <v>0</v>
      </c>
      <c r="AD56" s="12">
        <v>0</v>
      </c>
      <c r="AE56" s="12">
        <v>0</v>
      </c>
      <c r="AF56" s="13"/>
      <c r="AG56" s="12">
        <v>0</v>
      </c>
      <c r="AH56" s="12">
        <v>0</v>
      </c>
      <c r="AI56" s="12">
        <v>0</v>
      </c>
      <c r="AJ56" s="12">
        <v>0</v>
      </c>
      <c r="AK56" s="13"/>
      <c r="AL56" s="12">
        <v>0</v>
      </c>
      <c r="AM56" s="12">
        <v>0</v>
      </c>
      <c r="AN56" s="12">
        <v>0</v>
      </c>
      <c r="AO56" s="12">
        <v>0</v>
      </c>
      <c r="AP56" s="13"/>
      <c r="AQ56" s="12">
        <v>0</v>
      </c>
      <c r="AR56" s="12">
        <v>0</v>
      </c>
      <c r="AS56" s="12">
        <v>0</v>
      </c>
      <c r="AT56" s="12">
        <v>0</v>
      </c>
      <c r="AU56" s="13"/>
      <c r="AV56" s="12">
        <v>0</v>
      </c>
      <c r="AW56" s="12">
        <v>0</v>
      </c>
      <c r="AX56" s="12">
        <v>0</v>
      </c>
      <c r="AY56" s="12">
        <v>0</v>
      </c>
      <c r="AZ56" s="13"/>
      <c r="BA56" s="12">
        <v>0</v>
      </c>
      <c r="BB56" s="12">
        <v>0</v>
      </c>
      <c r="BC56" s="12">
        <v>0</v>
      </c>
      <c r="BD56" s="12">
        <v>0</v>
      </c>
      <c r="BE56" s="13"/>
      <c r="BF56" s="12">
        <v>0</v>
      </c>
      <c r="BG56" s="12">
        <v>0</v>
      </c>
      <c r="BH56" s="12">
        <v>0</v>
      </c>
      <c r="BI56" s="12">
        <v>0</v>
      </c>
      <c r="BJ56" s="13"/>
      <c r="BK56" s="12">
        <v>0</v>
      </c>
      <c r="BL56" s="12">
        <v>0</v>
      </c>
      <c r="BM56" s="12">
        <v>0</v>
      </c>
      <c r="BN56" s="12">
        <v>0</v>
      </c>
      <c r="BO56" s="13"/>
      <c r="BP56" s="12">
        <v>0</v>
      </c>
      <c r="BQ56" s="12">
        <v>0</v>
      </c>
      <c r="BR56" s="12">
        <v>0</v>
      </c>
      <c r="BS56" s="12">
        <v>0</v>
      </c>
      <c r="BT56" s="13"/>
      <c r="BU56" s="12">
        <v>0</v>
      </c>
      <c r="BV56" s="12">
        <v>0</v>
      </c>
      <c r="BW56" s="12">
        <v>0</v>
      </c>
      <c r="BX56" s="12">
        <v>0</v>
      </c>
      <c r="BY56" s="13"/>
      <c r="BZ56" s="12">
        <v>0</v>
      </c>
      <c r="CA56" s="12">
        <v>0</v>
      </c>
      <c r="CB56" s="12">
        <v>0</v>
      </c>
      <c r="CC56" s="12">
        <v>0</v>
      </c>
      <c r="CD56" s="13"/>
      <c r="CE56" s="12">
        <v>0</v>
      </c>
      <c r="CF56" s="12">
        <v>0</v>
      </c>
      <c r="CG56" s="12">
        <v>0</v>
      </c>
      <c r="CH56" s="12">
        <v>0</v>
      </c>
      <c r="CI56" s="13"/>
      <c r="CJ56" s="12">
        <v>0</v>
      </c>
      <c r="CK56" s="12">
        <v>0</v>
      </c>
      <c r="CL56" s="12">
        <v>0</v>
      </c>
      <c r="CM56" s="12">
        <v>0</v>
      </c>
      <c r="CN56" s="13"/>
      <c r="CO56" s="12">
        <v>0</v>
      </c>
      <c r="CP56" s="12">
        <v>0</v>
      </c>
      <c r="CQ56" s="12">
        <v>0</v>
      </c>
      <c r="CR56" s="12">
        <v>0</v>
      </c>
      <c r="CS56" s="13"/>
      <c r="CT56" s="12">
        <v>0</v>
      </c>
      <c r="CU56" s="12">
        <v>0</v>
      </c>
      <c r="CV56" s="12">
        <v>0</v>
      </c>
      <c r="CW56" s="12">
        <v>0</v>
      </c>
      <c r="CX56" s="13"/>
      <c r="CY56" s="12">
        <v>0</v>
      </c>
      <c r="CZ56" s="12">
        <v>0</v>
      </c>
      <c r="DA56" s="12">
        <v>0</v>
      </c>
      <c r="DB56" s="12">
        <v>0</v>
      </c>
      <c r="DC56" s="13"/>
      <c r="DD56" s="12">
        <v>0</v>
      </c>
      <c r="DE56" s="12">
        <v>0</v>
      </c>
      <c r="DF56" s="12">
        <v>0</v>
      </c>
      <c r="DG56" s="12">
        <v>0</v>
      </c>
      <c r="DH56" s="13"/>
      <c r="DI56" s="12">
        <v>0</v>
      </c>
      <c r="DJ56" s="12">
        <v>0</v>
      </c>
      <c r="DK56" s="12">
        <v>0</v>
      </c>
      <c r="DL56" s="12">
        <v>0</v>
      </c>
      <c r="DM56" s="13"/>
      <c r="DN56" s="12">
        <v>0</v>
      </c>
      <c r="DO56" s="12">
        <v>0</v>
      </c>
      <c r="DP56" s="12">
        <v>0</v>
      </c>
      <c r="DQ56" s="12">
        <v>0</v>
      </c>
      <c r="DR56" s="13"/>
      <c r="DS56" s="12">
        <v>0</v>
      </c>
      <c r="DT56" s="12">
        <v>0</v>
      </c>
      <c r="DU56" s="12">
        <v>0</v>
      </c>
      <c r="DV56" s="12">
        <v>0</v>
      </c>
      <c r="DW56" s="13"/>
      <c r="DX56" s="12">
        <v>0</v>
      </c>
      <c r="DY56" s="12">
        <v>0</v>
      </c>
      <c r="DZ56" s="12">
        <v>0</v>
      </c>
      <c r="EA56" s="12">
        <v>0</v>
      </c>
      <c r="EB56" s="13"/>
      <c r="EC56" s="12">
        <v>0</v>
      </c>
      <c r="ED56" s="12">
        <v>0</v>
      </c>
      <c r="EE56" s="12">
        <v>0</v>
      </c>
      <c r="EF56" s="12">
        <v>0</v>
      </c>
      <c r="EG56" s="13"/>
      <c r="EH56" s="12">
        <v>0</v>
      </c>
      <c r="EI56" s="12">
        <v>0</v>
      </c>
      <c r="EJ56" s="12">
        <v>0</v>
      </c>
      <c r="EK56" s="12">
        <v>0</v>
      </c>
      <c r="EL56" s="13"/>
      <c r="EM56" s="12">
        <v>0</v>
      </c>
      <c r="EN56" s="12">
        <v>0</v>
      </c>
      <c r="EO56" s="12">
        <v>0</v>
      </c>
      <c r="EP56" s="12">
        <v>0</v>
      </c>
      <c r="EQ56" s="13"/>
      <c r="ER56" s="12">
        <v>0</v>
      </c>
      <c r="ES56" s="12">
        <v>0</v>
      </c>
      <c r="ET56" s="12">
        <v>0</v>
      </c>
      <c r="EU56" s="12">
        <v>0</v>
      </c>
      <c r="EV56" s="13"/>
      <c r="EW56" s="12">
        <v>0</v>
      </c>
      <c r="EX56" s="12">
        <v>0</v>
      </c>
      <c r="EY56" s="12">
        <v>0</v>
      </c>
      <c r="EZ56" s="12">
        <v>0</v>
      </c>
      <c r="FA56" s="13"/>
      <c r="FB56" s="12">
        <v>0</v>
      </c>
      <c r="FC56" s="12">
        <v>0</v>
      </c>
      <c r="FD56" s="12">
        <v>0</v>
      </c>
      <c r="FE56" s="12">
        <v>0</v>
      </c>
      <c r="FF56" s="13"/>
      <c r="FG56" s="12">
        <v>0</v>
      </c>
      <c r="FH56" s="12">
        <v>0</v>
      </c>
      <c r="FI56" s="12">
        <v>0</v>
      </c>
      <c r="FJ56" s="12">
        <v>0</v>
      </c>
      <c r="FK56" s="13"/>
      <c r="FL56" s="12">
        <v>0</v>
      </c>
      <c r="FM56" s="12">
        <v>0</v>
      </c>
      <c r="FN56" s="12">
        <v>0</v>
      </c>
      <c r="FO56" s="12">
        <v>0</v>
      </c>
      <c r="FP56" s="13"/>
      <c r="FQ56" s="12">
        <v>0</v>
      </c>
      <c r="FR56" s="12">
        <v>0</v>
      </c>
      <c r="FS56" s="12">
        <v>0</v>
      </c>
      <c r="FT56" s="12">
        <v>0</v>
      </c>
      <c r="FU56" s="13"/>
      <c r="FV56" s="12" t="s">
        <v>1832</v>
      </c>
      <c r="FW56" s="12">
        <v>0</v>
      </c>
      <c r="FX56" s="12">
        <v>0</v>
      </c>
      <c r="FY56" s="12">
        <v>0</v>
      </c>
      <c r="FZ56" s="13"/>
      <c r="GA56" s="12">
        <v>0</v>
      </c>
      <c r="GB56" s="12">
        <v>0</v>
      </c>
      <c r="GC56" s="12">
        <v>0</v>
      </c>
      <c r="GD56" s="12">
        <v>0</v>
      </c>
      <c r="GE56" s="13"/>
      <c r="GF56" s="12">
        <v>0</v>
      </c>
      <c r="GG56" s="12">
        <v>0</v>
      </c>
      <c r="GH56" s="12">
        <v>0</v>
      </c>
      <c r="GI56" s="12">
        <v>0</v>
      </c>
      <c r="GJ56" s="13"/>
      <c r="GK56" s="12">
        <v>1</v>
      </c>
      <c r="GL56" s="12">
        <v>304848</v>
      </c>
      <c r="GM56" s="12">
        <v>0</v>
      </c>
      <c r="GN56" s="12">
        <v>304848</v>
      </c>
      <c r="GO56" s="13"/>
      <c r="GP56" s="12">
        <v>1</v>
      </c>
      <c r="GQ56" s="12">
        <v>175728</v>
      </c>
      <c r="GR56" s="12">
        <v>0</v>
      </c>
      <c r="GS56" s="12">
        <v>175728</v>
      </c>
      <c r="GT56" s="13"/>
      <c r="GU56" s="12">
        <v>0</v>
      </c>
      <c r="GV56" s="12">
        <v>0</v>
      </c>
      <c r="GW56" s="12">
        <v>0</v>
      </c>
      <c r="GX56" s="12">
        <v>0</v>
      </c>
      <c r="GY56" s="13"/>
      <c r="GZ56" s="12">
        <v>1</v>
      </c>
      <c r="HA56" s="12">
        <v>224620.2</v>
      </c>
      <c r="HB56" s="12">
        <v>0</v>
      </c>
      <c r="HC56" s="12">
        <v>224620.2</v>
      </c>
      <c r="HD56" s="13"/>
      <c r="HE56" s="12">
        <v>0</v>
      </c>
      <c r="HF56" s="12">
        <v>0</v>
      </c>
      <c r="HG56" s="12">
        <v>0</v>
      </c>
      <c r="HH56" s="12">
        <v>0</v>
      </c>
      <c r="HI56" s="13"/>
      <c r="HJ56" s="12">
        <v>0</v>
      </c>
      <c r="HK56" s="12">
        <v>0</v>
      </c>
      <c r="HL56" s="12">
        <v>0</v>
      </c>
      <c r="HM56" s="12">
        <v>0</v>
      </c>
      <c r="HN56" s="13"/>
      <c r="HO56" s="12"/>
      <c r="HP56" s="12">
        <v>0</v>
      </c>
      <c r="HQ56" s="12">
        <v>0</v>
      </c>
      <c r="HR56" s="12">
        <v>0</v>
      </c>
      <c r="HS56" s="13"/>
      <c r="HT56" s="12">
        <v>0</v>
      </c>
      <c r="HU56" s="12">
        <v>0</v>
      </c>
      <c r="HV56" s="12">
        <v>0</v>
      </c>
      <c r="HW56" s="12">
        <v>0</v>
      </c>
      <c r="HX56" s="13"/>
      <c r="HY56" s="12">
        <v>0</v>
      </c>
      <c r="HZ56" s="12">
        <v>0</v>
      </c>
      <c r="IA56" s="12">
        <v>0</v>
      </c>
      <c r="IB56" s="12">
        <v>0</v>
      </c>
      <c r="IC56" s="13"/>
      <c r="ID56" s="12">
        <v>0</v>
      </c>
      <c r="IE56" s="12">
        <v>0</v>
      </c>
      <c r="IF56" s="12">
        <v>0</v>
      </c>
      <c r="IG56" s="12">
        <v>0</v>
      </c>
      <c r="IH56" s="13"/>
      <c r="II56" s="12">
        <v>0</v>
      </c>
      <c r="IJ56" s="12">
        <v>0</v>
      </c>
      <c r="IK56" s="12">
        <v>0</v>
      </c>
      <c r="IL56" s="12">
        <v>0</v>
      </c>
      <c r="IM56" s="13"/>
      <c r="IN56" s="12">
        <v>0</v>
      </c>
      <c r="IO56" s="12">
        <v>0</v>
      </c>
      <c r="IP56" s="12">
        <v>0</v>
      </c>
      <c r="IQ56" s="12">
        <v>0</v>
      </c>
      <c r="IR56" s="13"/>
      <c r="IS56" s="12">
        <v>0</v>
      </c>
      <c r="IT56" s="12">
        <v>0</v>
      </c>
      <c r="IU56" s="12">
        <v>0</v>
      </c>
      <c r="IV56" s="12">
        <v>0</v>
      </c>
      <c r="IW56" s="13"/>
      <c r="IX56" s="12">
        <v>0</v>
      </c>
      <c r="IY56" s="12">
        <v>0</v>
      </c>
      <c r="IZ56" s="12">
        <v>0</v>
      </c>
      <c r="JA56" s="12">
        <v>0</v>
      </c>
      <c r="JB56" s="13"/>
      <c r="JC56" s="12">
        <v>0</v>
      </c>
      <c r="JD56" s="12">
        <v>0</v>
      </c>
      <c r="JE56" s="12">
        <v>0</v>
      </c>
      <c r="JF56" s="12">
        <v>0</v>
      </c>
      <c r="JG56" s="13"/>
      <c r="JH56" s="12">
        <v>0</v>
      </c>
      <c r="JI56" s="12">
        <v>0</v>
      </c>
      <c r="JJ56" s="12">
        <v>0</v>
      </c>
      <c r="JK56" s="12">
        <v>0</v>
      </c>
      <c r="JL56" s="13"/>
      <c r="JM56" s="107"/>
      <c r="JN56" s="12">
        <v>705196.2</v>
      </c>
      <c r="JO56" s="12">
        <v>0</v>
      </c>
      <c r="JP56" s="12">
        <v>705196.2</v>
      </c>
      <c r="JQ56" s="13"/>
    </row>
    <row r="57" spans="1:277" ht="15.75" hidden="1" customHeight="1">
      <c r="A57" s="10">
        <v>51</v>
      </c>
      <c r="B57" s="11" t="s">
        <v>44</v>
      </c>
      <c r="C57" s="12">
        <v>0</v>
      </c>
      <c r="D57" s="12">
        <v>0</v>
      </c>
      <c r="E57" s="12">
        <v>0</v>
      </c>
      <c r="F57" s="12">
        <v>0</v>
      </c>
      <c r="G57" s="13"/>
      <c r="H57" s="12">
        <v>0</v>
      </c>
      <c r="I57" s="12">
        <v>0</v>
      </c>
      <c r="J57" s="12">
        <v>0</v>
      </c>
      <c r="K57" s="12">
        <v>0</v>
      </c>
      <c r="L57" s="13"/>
      <c r="M57" s="12">
        <v>0</v>
      </c>
      <c r="N57" s="12">
        <v>0</v>
      </c>
      <c r="O57" s="12">
        <v>0</v>
      </c>
      <c r="P57" s="12">
        <v>0</v>
      </c>
      <c r="Q57" s="13"/>
      <c r="R57" s="12">
        <v>0</v>
      </c>
      <c r="S57" s="12">
        <v>0</v>
      </c>
      <c r="T57" s="12">
        <v>0</v>
      </c>
      <c r="U57" s="12">
        <v>0</v>
      </c>
      <c r="V57" s="13"/>
      <c r="W57" s="12">
        <v>0</v>
      </c>
      <c r="X57" s="12">
        <v>0</v>
      </c>
      <c r="Y57" s="12">
        <v>0</v>
      </c>
      <c r="Z57" s="12">
        <v>0</v>
      </c>
      <c r="AA57" s="13"/>
      <c r="AB57" s="12">
        <v>0</v>
      </c>
      <c r="AC57" s="12">
        <v>0</v>
      </c>
      <c r="AD57" s="12">
        <v>0</v>
      </c>
      <c r="AE57" s="12">
        <v>0</v>
      </c>
      <c r="AF57" s="13"/>
      <c r="AG57" s="12">
        <v>0</v>
      </c>
      <c r="AH57" s="12">
        <v>0</v>
      </c>
      <c r="AI57" s="12">
        <v>0</v>
      </c>
      <c r="AJ57" s="12">
        <v>0</v>
      </c>
      <c r="AK57" s="13"/>
      <c r="AL57" s="12">
        <v>0</v>
      </c>
      <c r="AM57" s="12">
        <v>0</v>
      </c>
      <c r="AN57" s="12">
        <v>0</v>
      </c>
      <c r="AO57" s="12">
        <v>0</v>
      </c>
      <c r="AP57" s="13"/>
      <c r="AQ57" s="12">
        <v>0</v>
      </c>
      <c r="AR57" s="12">
        <v>0</v>
      </c>
      <c r="AS57" s="12">
        <v>0</v>
      </c>
      <c r="AT57" s="12">
        <v>0</v>
      </c>
      <c r="AU57" s="13"/>
      <c r="AV57" s="12">
        <v>0</v>
      </c>
      <c r="AW57" s="12">
        <v>0</v>
      </c>
      <c r="AX57" s="12">
        <v>0</v>
      </c>
      <c r="AY57" s="12">
        <v>0</v>
      </c>
      <c r="AZ57" s="13"/>
      <c r="BA57" s="12">
        <v>0</v>
      </c>
      <c r="BB57" s="12">
        <v>0</v>
      </c>
      <c r="BC57" s="12">
        <v>0</v>
      </c>
      <c r="BD57" s="12">
        <v>0</v>
      </c>
      <c r="BE57" s="13"/>
      <c r="BF57" s="12">
        <v>0</v>
      </c>
      <c r="BG57" s="12">
        <v>0</v>
      </c>
      <c r="BH57" s="12">
        <v>0</v>
      </c>
      <c r="BI57" s="12">
        <v>0</v>
      </c>
      <c r="BJ57" s="13"/>
      <c r="BK57" s="12">
        <v>0</v>
      </c>
      <c r="BL57" s="12">
        <v>0</v>
      </c>
      <c r="BM57" s="12">
        <v>0</v>
      </c>
      <c r="BN57" s="12">
        <v>0</v>
      </c>
      <c r="BO57" s="13"/>
      <c r="BP57" s="12">
        <v>0</v>
      </c>
      <c r="BQ57" s="12">
        <v>0</v>
      </c>
      <c r="BR57" s="12">
        <v>0</v>
      </c>
      <c r="BS57" s="12">
        <v>0</v>
      </c>
      <c r="BT57" s="13"/>
      <c r="BU57" s="12">
        <v>0</v>
      </c>
      <c r="BV57" s="12">
        <v>0</v>
      </c>
      <c r="BW57" s="12">
        <v>0</v>
      </c>
      <c r="BX57" s="12">
        <v>0</v>
      </c>
      <c r="BY57" s="13"/>
      <c r="BZ57" s="12">
        <v>0</v>
      </c>
      <c r="CA57" s="12">
        <v>0</v>
      </c>
      <c r="CB57" s="12">
        <v>0</v>
      </c>
      <c r="CC57" s="12">
        <v>0</v>
      </c>
      <c r="CD57" s="13"/>
      <c r="CE57" s="12">
        <v>0</v>
      </c>
      <c r="CF57" s="12">
        <v>0</v>
      </c>
      <c r="CG57" s="12">
        <v>0</v>
      </c>
      <c r="CH57" s="12">
        <v>0</v>
      </c>
      <c r="CI57" s="13"/>
      <c r="CJ57" s="12">
        <v>0</v>
      </c>
      <c r="CK57" s="12">
        <v>0</v>
      </c>
      <c r="CL57" s="12">
        <v>0</v>
      </c>
      <c r="CM57" s="12">
        <v>0</v>
      </c>
      <c r="CN57" s="13"/>
      <c r="CO57" s="12">
        <v>0</v>
      </c>
      <c r="CP57" s="12">
        <v>0</v>
      </c>
      <c r="CQ57" s="12">
        <v>0</v>
      </c>
      <c r="CR57" s="12">
        <v>0</v>
      </c>
      <c r="CS57" s="13"/>
      <c r="CT57" s="12">
        <v>0</v>
      </c>
      <c r="CU57" s="12">
        <v>0</v>
      </c>
      <c r="CV57" s="12">
        <v>0</v>
      </c>
      <c r="CW57" s="12">
        <v>0</v>
      </c>
      <c r="CX57" s="13"/>
      <c r="CY57" s="12">
        <v>0</v>
      </c>
      <c r="CZ57" s="12">
        <v>0</v>
      </c>
      <c r="DA57" s="12">
        <v>0</v>
      </c>
      <c r="DB57" s="12">
        <v>0</v>
      </c>
      <c r="DC57" s="13"/>
      <c r="DD57" s="12">
        <v>0</v>
      </c>
      <c r="DE57" s="12">
        <v>0</v>
      </c>
      <c r="DF57" s="12">
        <v>0</v>
      </c>
      <c r="DG57" s="12">
        <v>0</v>
      </c>
      <c r="DH57" s="13"/>
      <c r="DI57" s="12">
        <v>0</v>
      </c>
      <c r="DJ57" s="12">
        <v>0</v>
      </c>
      <c r="DK57" s="12">
        <v>0</v>
      </c>
      <c r="DL57" s="12">
        <v>0</v>
      </c>
      <c r="DM57" s="13"/>
      <c r="DN57" s="12">
        <v>0</v>
      </c>
      <c r="DO57" s="12">
        <v>0</v>
      </c>
      <c r="DP57" s="12">
        <v>0</v>
      </c>
      <c r="DQ57" s="12">
        <v>0</v>
      </c>
      <c r="DR57" s="13"/>
      <c r="DS57" s="12">
        <v>0</v>
      </c>
      <c r="DT57" s="12">
        <v>0</v>
      </c>
      <c r="DU57" s="12">
        <v>0</v>
      </c>
      <c r="DV57" s="12">
        <v>0</v>
      </c>
      <c r="DW57" s="13"/>
      <c r="DX57" s="12">
        <v>0</v>
      </c>
      <c r="DY57" s="12">
        <v>0</v>
      </c>
      <c r="DZ57" s="12">
        <v>0</v>
      </c>
      <c r="EA57" s="12">
        <v>0</v>
      </c>
      <c r="EB57" s="13"/>
      <c r="EC57" s="12">
        <v>0</v>
      </c>
      <c r="ED57" s="12">
        <v>0</v>
      </c>
      <c r="EE57" s="12">
        <v>0</v>
      </c>
      <c r="EF57" s="12">
        <v>0</v>
      </c>
      <c r="EG57" s="13"/>
      <c r="EH57" s="12">
        <v>0</v>
      </c>
      <c r="EI57" s="12">
        <v>0</v>
      </c>
      <c r="EJ57" s="12">
        <v>0</v>
      </c>
      <c r="EK57" s="12">
        <v>0</v>
      </c>
      <c r="EL57" s="13"/>
      <c r="EM57" s="12">
        <v>0</v>
      </c>
      <c r="EN57" s="12">
        <v>0</v>
      </c>
      <c r="EO57" s="12">
        <v>0</v>
      </c>
      <c r="EP57" s="12">
        <v>0</v>
      </c>
      <c r="EQ57" s="13"/>
      <c r="ER57" s="12">
        <v>0</v>
      </c>
      <c r="ES57" s="12">
        <v>0</v>
      </c>
      <c r="ET57" s="12">
        <v>0</v>
      </c>
      <c r="EU57" s="12">
        <v>0</v>
      </c>
      <c r="EV57" s="13"/>
      <c r="EW57" s="12">
        <v>0</v>
      </c>
      <c r="EX57" s="12">
        <v>0</v>
      </c>
      <c r="EY57" s="12">
        <v>0</v>
      </c>
      <c r="EZ57" s="12">
        <v>0</v>
      </c>
      <c r="FA57" s="13"/>
      <c r="FB57" s="12">
        <v>0</v>
      </c>
      <c r="FC57" s="12">
        <v>0</v>
      </c>
      <c r="FD57" s="12">
        <v>0</v>
      </c>
      <c r="FE57" s="12">
        <v>0</v>
      </c>
      <c r="FF57" s="13"/>
      <c r="FG57" s="12">
        <v>0</v>
      </c>
      <c r="FH57" s="12">
        <v>0</v>
      </c>
      <c r="FI57" s="12">
        <v>0</v>
      </c>
      <c r="FJ57" s="12">
        <v>0</v>
      </c>
      <c r="FK57" s="13"/>
      <c r="FL57" s="12">
        <v>0</v>
      </c>
      <c r="FM57" s="12">
        <v>0</v>
      </c>
      <c r="FN57" s="12">
        <v>0</v>
      </c>
      <c r="FO57" s="12">
        <v>0</v>
      </c>
      <c r="FP57" s="13"/>
      <c r="FQ57" s="12">
        <v>0</v>
      </c>
      <c r="FR57" s="12">
        <v>0</v>
      </c>
      <c r="FS57" s="12">
        <v>0</v>
      </c>
      <c r="FT57" s="12">
        <v>0</v>
      </c>
      <c r="FU57" s="13"/>
      <c r="FV57" s="12" t="s">
        <v>1832</v>
      </c>
      <c r="FW57" s="12">
        <v>0</v>
      </c>
      <c r="FX57" s="12">
        <v>0</v>
      </c>
      <c r="FY57" s="12">
        <v>0</v>
      </c>
      <c r="FZ57" s="13"/>
      <c r="GA57" s="12">
        <v>0</v>
      </c>
      <c r="GB57" s="12">
        <v>0</v>
      </c>
      <c r="GC57" s="12">
        <v>0</v>
      </c>
      <c r="GD57" s="12">
        <v>0</v>
      </c>
      <c r="GE57" s="13"/>
      <c r="GF57" s="12">
        <v>0</v>
      </c>
      <c r="GG57" s="12">
        <v>0</v>
      </c>
      <c r="GH57" s="12">
        <v>0</v>
      </c>
      <c r="GI57" s="12">
        <v>0</v>
      </c>
      <c r="GJ57" s="13"/>
      <c r="GK57" s="12">
        <v>0</v>
      </c>
      <c r="GL57" s="12">
        <v>0</v>
      </c>
      <c r="GM57" s="12">
        <v>0</v>
      </c>
      <c r="GN57" s="12">
        <v>0</v>
      </c>
      <c r="GO57" s="13"/>
      <c r="GP57" s="12">
        <v>1</v>
      </c>
      <c r="GQ57" s="12">
        <v>175728</v>
      </c>
      <c r="GR57" s="12">
        <v>0</v>
      </c>
      <c r="GS57" s="12">
        <v>175728</v>
      </c>
      <c r="GT57" s="13"/>
      <c r="GU57" s="12">
        <v>0</v>
      </c>
      <c r="GV57" s="12">
        <v>0</v>
      </c>
      <c r="GW57" s="12">
        <v>0</v>
      </c>
      <c r="GX57" s="12">
        <v>0</v>
      </c>
      <c r="GY57" s="13"/>
      <c r="GZ57" s="12">
        <v>1</v>
      </c>
      <c r="HA57" s="12">
        <v>224620.2</v>
      </c>
      <c r="HB57" s="12">
        <v>0</v>
      </c>
      <c r="HC57" s="12">
        <v>224620.2</v>
      </c>
      <c r="HD57" s="13"/>
      <c r="HE57" s="12">
        <v>0</v>
      </c>
      <c r="HF57" s="12">
        <v>0</v>
      </c>
      <c r="HG57" s="12">
        <v>0</v>
      </c>
      <c r="HH57" s="12">
        <v>0</v>
      </c>
      <c r="HI57" s="13"/>
      <c r="HJ57" s="12">
        <v>0</v>
      </c>
      <c r="HK57" s="12">
        <v>0</v>
      </c>
      <c r="HL57" s="12">
        <v>0</v>
      </c>
      <c r="HM57" s="12">
        <v>0</v>
      </c>
      <c r="HN57" s="13"/>
      <c r="HO57" s="12"/>
      <c r="HP57" s="12">
        <v>0</v>
      </c>
      <c r="HQ57" s="12">
        <v>0</v>
      </c>
      <c r="HR57" s="12">
        <v>0</v>
      </c>
      <c r="HS57" s="13"/>
      <c r="HT57" s="12">
        <v>0</v>
      </c>
      <c r="HU57" s="12">
        <v>0</v>
      </c>
      <c r="HV57" s="12">
        <v>0</v>
      </c>
      <c r="HW57" s="12">
        <v>0</v>
      </c>
      <c r="HX57" s="13"/>
      <c r="HY57" s="12">
        <v>0</v>
      </c>
      <c r="HZ57" s="12">
        <v>0</v>
      </c>
      <c r="IA57" s="12">
        <v>0</v>
      </c>
      <c r="IB57" s="12">
        <v>0</v>
      </c>
      <c r="IC57" s="13"/>
      <c r="ID57" s="12">
        <v>0</v>
      </c>
      <c r="IE57" s="12">
        <v>0</v>
      </c>
      <c r="IF57" s="12">
        <v>0</v>
      </c>
      <c r="IG57" s="12">
        <v>0</v>
      </c>
      <c r="IH57" s="13"/>
      <c r="II57" s="12">
        <v>0</v>
      </c>
      <c r="IJ57" s="12">
        <v>0</v>
      </c>
      <c r="IK57" s="12">
        <v>0</v>
      </c>
      <c r="IL57" s="12">
        <v>0</v>
      </c>
      <c r="IM57" s="13"/>
      <c r="IN57" s="12">
        <v>0</v>
      </c>
      <c r="IO57" s="12">
        <v>0</v>
      </c>
      <c r="IP57" s="12">
        <v>0</v>
      </c>
      <c r="IQ57" s="12">
        <v>0</v>
      </c>
      <c r="IR57" s="13"/>
      <c r="IS57" s="12">
        <v>0</v>
      </c>
      <c r="IT57" s="12">
        <v>0</v>
      </c>
      <c r="IU57" s="12">
        <v>0</v>
      </c>
      <c r="IV57" s="12">
        <v>0</v>
      </c>
      <c r="IW57" s="13"/>
      <c r="IX57" s="12">
        <v>0</v>
      </c>
      <c r="IY57" s="12">
        <v>0</v>
      </c>
      <c r="IZ57" s="12">
        <v>0</v>
      </c>
      <c r="JA57" s="12">
        <v>0</v>
      </c>
      <c r="JB57" s="13"/>
      <c r="JC57" s="12">
        <v>0</v>
      </c>
      <c r="JD57" s="12">
        <v>0</v>
      </c>
      <c r="JE57" s="12">
        <v>0</v>
      </c>
      <c r="JF57" s="12">
        <v>0</v>
      </c>
      <c r="JG57" s="13"/>
      <c r="JH57" s="12">
        <v>0</v>
      </c>
      <c r="JI57" s="12">
        <v>0</v>
      </c>
      <c r="JJ57" s="12">
        <v>0</v>
      </c>
      <c r="JK57" s="12">
        <v>0</v>
      </c>
      <c r="JL57" s="13"/>
      <c r="JM57" s="107"/>
      <c r="JN57" s="12">
        <v>400348.2</v>
      </c>
      <c r="JO57" s="12">
        <v>0</v>
      </c>
      <c r="JP57" s="12">
        <v>400348.2</v>
      </c>
      <c r="JQ57" s="13"/>
    </row>
    <row r="58" spans="1:277" ht="15.75" hidden="1" customHeight="1">
      <c r="A58" s="10">
        <v>52</v>
      </c>
      <c r="B58" s="11" t="s">
        <v>45</v>
      </c>
      <c r="C58" s="12">
        <v>0</v>
      </c>
      <c r="D58" s="12">
        <v>0</v>
      </c>
      <c r="E58" s="12">
        <v>0</v>
      </c>
      <c r="F58" s="12">
        <v>0</v>
      </c>
      <c r="G58" s="13"/>
      <c r="H58" s="12">
        <v>0</v>
      </c>
      <c r="I58" s="12">
        <v>0</v>
      </c>
      <c r="J58" s="12">
        <v>0</v>
      </c>
      <c r="K58" s="12">
        <v>0</v>
      </c>
      <c r="L58" s="13"/>
      <c r="M58" s="12">
        <v>0</v>
      </c>
      <c r="N58" s="12">
        <v>0</v>
      </c>
      <c r="O58" s="12">
        <v>0</v>
      </c>
      <c r="P58" s="12">
        <v>0</v>
      </c>
      <c r="Q58" s="13"/>
      <c r="R58" s="12">
        <v>0</v>
      </c>
      <c r="S58" s="12">
        <v>0</v>
      </c>
      <c r="T58" s="12">
        <v>0</v>
      </c>
      <c r="U58" s="12">
        <v>0</v>
      </c>
      <c r="V58" s="13"/>
      <c r="W58" s="12">
        <v>0</v>
      </c>
      <c r="X58" s="12">
        <v>0</v>
      </c>
      <c r="Y58" s="12">
        <v>0</v>
      </c>
      <c r="Z58" s="12">
        <v>0</v>
      </c>
      <c r="AA58" s="13"/>
      <c r="AB58" s="12">
        <v>0</v>
      </c>
      <c r="AC58" s="12">
        <v>0</v>
      </c>
      <c r="AD58" s="12">
        <v>0</v>
      </c>
      <c r="AE58" s="12">
        <v>0</v>
      </c>
      <c r="AF58" s="13"/>
      <c r="AG58" s="12">
        <v>0</v>
      </c>
      <c r="AH58" s="12">
        <v>0</v>
      </c>
      <c r="AI58" s="12">
        <v>0</v>
      </c>
      <c r="AJ58" s="12">
        <v>0</v>
      </c>
      <c r="AK58" s="13"/>
      <c r="AL58" s="12">
        <v>0</v>
      </c>
      <c r="AM58" s="12">
        <v>0</v>
      </c>
      <c r="AN58" s="12">
        <v>0</v>
      </c>
      <c r="AO58" s="12">
        <v>0</v>
      </c>
      <c r="AP58" s="13"/>
      <c r="AQ58" s="12">
        <v>0</v>
      </c>
      <c r="AR58" s="12">
        <v>0</v>
      </c>
      <c r="AS58" s="12">
        <v>0</v>
      </c>
      <c r="AT58" s="12">
        <v>0</v>
      </c>
      <c r="AU58" s="13"/>
      <c r="AV58" s="12">
        <v>0</v>
      </c>
      <c r="AW58" s="12">
        <v>0</v>
      </c>
      <c r="AX58" s="12">
        <v>0</v>
      </c>
      <c r="AY58" s="12">
        <v>0</v>
      </c>
      <c r="AZ58" s="13"/>
      <c r="BA58" s="12">
        <v>0</v>
      </c>
      <c r="BB58" s="12">
        <v>0</v>
      </c>
      <c r="BC58" s="12">
        <v>0</v>
      </c>
      <c r="BD58" s="12">
        <v>0</v>
      </c>
      <c r="BE58" s="13"/>
      <c r="BF58" s="12">
        <v>0</v>
      </c>
      <c r="BG58" s="12">
        <v>0</v>
      </c>
      <c r="BH58" s="12">
        <v>0</v>
      </c>
      <c r="BI58" s="12">
        <v>0</v>
      </c>
      <c r="BJ58" s="13"/>
      <c r="BK58" s="12">
        <v>0</v>
      </c>
      <c r="BL58" s="12">
        <v>0</v>
      </c>
      <c r="BM58" s="12">
        <v>0</v>
      </c>
      <c r="BN58" s="12">
        <v>0</v>
      </c>
      <c r="BO58" s="13"/>
      <c r="BP58" s="12">
        <v>0</v>
      </c>
      <c r="BQ58" s="12">
        <v>0</v>
      </c>
      <c r="BR58" s="12">
        <v>0</v>
      </c>
      <c r="BS58" s="12">
        <v>0</v>
      </c>
      <c r="BT58" s="13"/>
      <c r="BU58" s="12">
        <v>0</v>
      </c>
      <c r="BV58" s="12">
        <v>0</v>
      </c>
      <c r="BW58" s="12">
        <v>0</v>
      </c>
      <c r="BX58" s="12">
        <v>0</v>
      </c>
      <c r="BY58" s="13"/>
      <c r="BZ58" s="12">
        <v>0</v>
      </c>
      <c r="CA58" s="12">
        <v>0</v>
      </c>
      <c r="CB58" s="12">
        <v>0</v>
      </c>
      <c r="CC58" s="12">
        <v>0</v>
      </c>
      <c r="CD58" s="13"/>
      <c r="CE58" s="12">
        <v>0</v>
      </c>
      <c r="CF58" s="12">
        <v>0</v>
      </c>
      <c r="CG58" s="12">
        <v>0</v>
      </c>
      <c r="CH58" s="12">
        <v>0</v>
      </c>
      <c r="CI58" s="13"/>
      <c r="CJ58" s="12">
        <v>0</v>
      </c>
      <c r="CK58" s="12">
        <v>0</v>
      </c>
      <c r="CL58" s="12">
        <v>0</v>
      </c>
      <c r="CM58" s="12">
        <v>0</v>
      </c>
      <c r="CN58" s="13"/>
      <c r="CO58" s="12">
        <v>0</v>
      </c>
      <c r="CP58" s="12">
        <v>0</v>
      </c>
      <c r="CQ58" s="12">
        <v>0</v>
      </c>
      <c r="CR58" s="12">
        <v>0</v>
      </c>
      <c r="CS58" s="13"/>
      <c r="CT58" s="12">
        <v>0</v>
      </c>
      <c r="CU58" s="12">
        <v>0</v>
      </c>
      <c r="CV58" s="12">
        <v>0</v>
      </c>
      <c r="CW58" s="12">
        <v>0</v>
      </c>
      <c r="CX58" s="13"/>
      <c r="CY58" s="12">
        <v>0</v>
      </c>
      <c r="CZ58" s="12">
        <v>0</v>
      </c>
      <c r="DA58" s="12">
        <v>0</v>
      </c>
      <c r="DB58" s="12">
        <v>0</v>
      </c>
      <c r="DC58" s="13"/>
      <c r="DD58" s="12">
        <v>0</v>
      </c>
      <c r="DE58" s="12">
        <v>0</v>
      </c>
      <c r="DF58" s="12">
        <v>0</v>
      </c>
      <c r="DG58" s="12">
        <v>0</v>
      </c>
      <c r="DH58" s="13"/>
      <c r="DI58" s="12">
        <v>0</v>
      </c>
      <c r="DJ58" s="12">
        <v>0</v>
      </c>
      <c r="DK58" s="12">
        <v>0</v>
      </c>
      <c r="DL58" s="12">
        <v>0</v>
      </c>
      <c r="DM58" s="13"/>
      <c r="DN58" s="12">
        <v>0</v>
      </c>
      <c r="DO58" s="12">
        <v>0</v>
      </c>
      <c r="DP58" s="12">
        <v>0</v>
      </c>
      <c r="DQ58" s="12">
        <v>0</v>
      </c>
      <c r="DR58" s="13"/>
      <c r="DS58" s="12">
        <v>0</v>
      </c>
      <c r="DT58" s="12">
        <v>0</v>
      </c>
      <c r="DU58" s="12">
        <v>0</v>
      </c>
      <c r="DV58" s="12">
        <v>0</v>
      </c>
      <c r="DW58" s="13"/>
      <c r="DX58" s="12">
        <v>0</v>
      </c>
      <c r="DY58" s="12">
        <v>0</v>
      </c>
      <c r="DZ58" s="12">
        <v>0</v>
      </c>
      <c r="EA58" s="12">
        <v>0</v>
      </c>
      <c r="EB58" s="13"/>
      <c r="EC58" s="12">
        <v>0</v>
      </c>
      <c r="ED58" s="12">
        <v>0</v>
      </c>
      <c r="EE58" s="12">
        <v>0</v>
      </c>
      <c r="EF58" s="12">
        <v>0</v>
      </c>
      <c r="EG58" s="13"/>
      <c r="EH58" s="12">
        <v>0</v>
      </c>
      <c r="EI58" s="12">
        <v>0</v>
      </c>
      <c r="EJ58" s="12">
        <v>0</v>
      </c>
      <c r="EK58" s="12">
        <v>0</v>
      </c>
      <c r="EL58" s="13"/>
      <c r="EM58" s="12">
        <v>0</v>
      </c>
      <c r="EN58" s="12">
        <v>0</v>
      </c>
      <c r="EO58" s="12">
        <v>0</v>
      </c>
      <c r="EP58" s="12">
        <v>0</v>
      </c>
      <c r="EQ58" s="13"/>
      <c r="ER58" s="12">
        <v>0</v>
      </c>
      <c r="ES58" s="12">
        <v>0</v>
      </c>
      <c r="ET58" s="12">
        <v>0</v>
      </c>
      <c r="EU58" s="12">
        <v>0</v>
      </c>
      <c r="EV58" s="13"/>
      <c r="EW58" s="12">
        <v>0</v>
      </c>
      <c r="EX58" s="12">
        <v>0</v>
      </c>
      <c r="EY58" s="12">
        <v>0</v>
      </c>
      <c r="EZ58" s="12">
        <v>0</v>
      </c>
      <c r="FA58" s="13"/>
      <c r="FB58" s="12">
        <v>0</v>
      </c>
      <c r="FC58" s="12">
        <v>0</v>
      </c>
      <c r="FD58" s="12">
        <v>0</v>
      </c>
      <c r="FE58" s="12">
        <v>0</v>
      </c>
      <c r="FF58" s="13"/>
      <c r="FG58" s="12">
        <v>0</v>
      </c>
      <c r="FH58" s="12">
        <v>0</v>
      </c>
      <c r="FI58" s="12">
        <v>0</v>
      </c>
      <c r="FJ58" s="12">
        <v>0</v>
      </c>
      <c r="FK58" s="13"/>
      <c r="FL58" s="12">
        <v>0</v>
      </c>
      <c r="FM58" s="12">
        <v>0</v>
      </c>
      <c r="FN58" s="12">
        <v>0</v>
      </c>
      <c r="FO58" s="12">
        <v>0</v>
      </c>
      <c r="FP58" s="13"/>
      <c r="FQ58" s="12">
        <v>0</v>
      </c>
      <c r="FR58" s="12">
        <v>0</v>
      </c>
      <c r="FS58" s="12">
        <v>0</v>
      </c>
      <c r="FT58" s="12">
        <v>0</v>
      </c>
      <c r="FU58" s="13"/>
      <c r="FV58" s="12" t="s">
        <v>1832</v>
      </c>
      <c r="FW58" s="12">
        <v>0</v>
      </c>
      <c r="FX58" s="12">
        <v>0</v>
      </c>
      <c r="FY58" s="12">
        <v>0</v>
      </c>
      <c r="FZ58" s="13"/>
      <c r="GA58" s="12">
        <v>0</v>
      </c>
      <c r="GB58" s="12">
        <v>0</v>
      </c>
      <c r="GC58" s="12">
        <v>0</v>
      </c>
      <c r="GD58" s="12">
        <v>0</v>
      </c>
      <c r="GE58" s="13"/>
      <c r="GF58" s="12">
        <v>0</v>
      </c>
      <c r="GG58" s="12">
        <v>0</v>
      </c>
      <c r="GH58" s="12">
        <v>0</v>
      </c>
      <c r="GI58" s="12">
        <v>0</v>
      </c>
      <c r="GJ58" s="13"/>
      <c r="GK58" s="12">
        <v>1</v>
      </c>
      <c r="GL58" s="12">
        <v>304848</v>
      </c>
      <c r="GM58" s="12">
        <v>0</v>
      </c>
      <c r="GN58" s="12">
        <v>304848</v>
      </c>
      <c r="GO58" s="13"/>
      <c r="GP58" s="12">
        <v>1</v>
      </c>
      <c r="GQ58" s="12">
        <v>175728</v>
      </c>
      <c r="GR58" s="12">
        <v>0</v>
      </c>
      <c r="GS58" s="12">
        <v>175728</v>
      </c>
      <c r="GT58" s="13"/>
      <c r="GU58" s="12">
        <v>0</v>
      </c>
      <c r="GV58" s="12">
        <v>0</v>
      </c>
      <c r="GW58" s="12">
        <v>0</v>
      </c>
      <c r="GX58" s="12">
        <v>0</v>
      </c>
      <c r="GY58" s="13"/>
      <c r="GZ58" s="12">
        <v>1</v>
      </c>
      <c r="HA58" s="12">
        <v>224620.2</v>
      </c>
      <c r="HB58" s="12">
        <v>0</v>
      </c>
      <c r="HC58" s="12">
        <v>224620.2</v>
      </c>
      <c r="HD58" s="13"/>
      <c r="HE58" s="12">
        <v>0</v>
      </c>
      <c r="HF58" s="12">
        <v>0</v>
      </c>
      <c r="HG58" s="12">
        <v>0</v>
      </c>
      <c r="HH58" s="12">
        <v>0</v>
      </c>
      <c r="HI58" s="13"/>
      <c r="HJ58" s="12">
        <v>0</v>
      </c>
      <c r="HK58" s="12">
        <v>0</v>
      </c>
      <c r="HL58" s="12">
        <v>0</v>
      </c>
      <c r="HM58" s="12">
        <v>0</v>
      </c>
      <c r="HN58" s="13"/>
      <c r="HO58" s="12"/>
      <c r="HP58" s="12">
        <v>0</v>
      </c>
      <c r="HQ58" s="12">
        <v>0</v>
      </c>
      <c r="HR58" s="12">
        <v>0</v>
      </c>
      <c r="HS58" s="13"/>
      <c r="HT58" s="12">
        <v>0</v>
      </c>
      <c r="HU58" s="12">
        <v>0</v>
      </c>
      <c r="HV58" s="12">
        <v>0</v>
      </c>
      <c r="HW58" s="12">
        <v>0</v>
      </c>
      <c r="HX58" s="13"/>
      <c r="HY58" s="12">
        <v>0</v>
      </c>
      <c r="HZ58" s="12">
        <v>0</v>
      </c>
      <c r="IA58" s="12">
        <v>0</v>
      </c>
      <c r="IB58" s="12">
        <v>0</v>
      </c>
      <c r="IC58" s="13"/>
      <c r="ID58" s="12">
        <v>0</v>
      </c>
      <c r="IE58" s="12">
        <v>0</v>
      </c>
      <c r="IF58" s="12">
        <v>0</v>
      </c>
      <c r="IG58" s="12">
        <v>0</v>
      </c>
      <c r="IH58" s="13"/>
      <c r="II58" s="12">
        <v>0</v>
      </c>
      <c r="IJ58" s="12">
        <v>0</v>
      </c>
      <c r="IK58" s="12">
        <v>0</v>
      </c>
      <c r="IL58" s="12">
        <v>0</v>
      </c>
      <c r="IM58" s="13"/>
      <c r="IN58" s="12">
        <v>0</v>
      </c>
      <c r="IO58" s="12">
        <v>0</v>
      </c>
      <c r="IP58" s="12">
        <v>0</v>
      </c>
      <c r="IQ58" s="12">
        <v>0</v>
      </c>
      <c r="IR58" s="13"/>
      <c r="IS58" s="12">
        <v>0</v>
      </c>
      <c r="IT58" s="12">
        <v>0</v>
      </c>
      <c r="IU58" s="12">
        <v>0</v>
      </c>
      <c r="IV58" s="12">
        <v>0</v>
      </c>
      <c r="IW58" s="13"/>
      <c r="IX58" s="12">
        <v>0</v>
      </c>
      <c r="IY58" s="12">
        <v>0</v>
      </c>
      <c r="IZ58" s="12">
        <v>0</v>
      </c>
      <c r="JA58" s="12">
        <v>0</v>
      </c>
      <c r="JB58" s="13"/>
      <c r="JC58" s="12">
        <v>0</v>
      </c>
      <c r="JD58" s="12">
        <v>0</v>
      </c>
      <c r="JE58" s="12">
        <v>0</v>
      </c>
      <c r="JF58" s="12">
        <v>0</v>
      </c>
      <c r="JG58" s="13"/>
      <c r="JH58" s="12">
        <v>0</v>
      </c>
      <c r="JI58" s="12">
        <v>0</v>
      </c>
      <c r="JJ58" s="12">
        <v>0</v>
      </c>
      <c r="JK58" s="12">
        <v>0</v>
      </c>
      <c r="JL58" s="13"/>
      <c r="JM58" s="107"/>
      <c r="JN58" s="12">
        <v>705196.2</v>
      </c>
      <c r="JO58" s="12">
        <v>0</v>
      </c>
      <c r="JP58" s="12">
        <v>705196.2</v>
      </c>
      <c r="JQ58" s="13"/>
    </row>
    <row r="59" spans="1:277" ht="15.75" hidden="1" customHeight="1">
      <c r="A59" s="10">
        <v>53</v>
      </c>
      <c r="B59" s="11" t="s">
        <v>46</v>
      </c>
      <c r="C59" s="12">
        <v>0</v>
      </c>
      <c r="D59" s="12">
        <v>0</v>
      </c>
      <c r="E59" s="12">
        <v>0</v>
      </c>
      <c r="F59" s="12">
        <v>0</v>
      </c>
      <c r="G59" s="13"/>
      <c r="H59" s="12">
        <v>0</v>
      </c>
      <c r="I59" s="12">
        <v>0</v>
      </c>
      <c r="J59" s="12">
        <v>0</v>
      </c>
      <c r="K59" s="12">
        <v>0</v>
      </c>
      <c r="L59" s="13"/>
      <c r="M59" s="12">
        <v>0</v>
      </c>
      <c r="N59" s="12">
        <v>0</v>
      </c>
      <c r="O59" s="12">
        <v>0</v>
      </c>
      <c r="P59" s="12">
        <v>0</v>
      </c>
      <c r="Q59" s="13"/>
      <c r="R59" s="12">
        <v>0</v>
      </c>
      <c r="S59" s="12">
        <v>0</v>
      </c>
      <c r="T59" s="12">
        <v>0</v>
      </c>
      <c r="U59" s="12">
        <v>0</v>
      </c>
      <c r="V59" s="13"/>
      <c r="W59" s="12">
        <v>0</v>
      </c>
      <c r="X59" s="12">
        <v>0</v>
      </c>
      <c r="Y59" s="12">
        <v>0</v>
      </c>
      <c r="Z59" s="12">
        <v>0</v>
      </c>
      <c r="AA59" s="13"/>
      <c r="AB59" s="12">
        <v>0</v>
      </c>
      <c r="AC59" s="12">
        <v>0</v>
      </c>
      <c r="AD59" s="12">
        <v>0</v>
      </c>
      <c r="AE59" s="12">
        <v>0</v>
      </c>
      <c r="AF59" s="13"/>
      <c r="AG59" s="12">
        <v>0</v>
      </c>
      <c r="AH59" s="12">
        <v>0</v>
      </c>
      <c r="AI59" s="12">
        <v>0</v>
      </c>
      <c r="AJ59" s="12">
        <v>0</v>
      </c>
      <c r="AK59" s="13"/>
      <c r="AL59" s="12">
        <v>0</v>
      </c>
      <c r="AM59" s="12">
        <v>0</v>
      </c>
      <c r="AN59" s="12">
        <v>0</v>
      </c>
      <c r="AO59" s="12">
        <v>0</v>
      </c>
      <c r="AP59" s="13"/>
      <c r="AQ59" s="12">
        <v>0</v>
      </c>
      <c r="AR59" s="12">
        <v>0</v>
      </c>
      <c r="AS59" s="12">
        <v>0</v>
      </c>
      <c r="AT59" s="12">
        <v>0</v>
      </c>
      <c r="AU59" s="13"/>
      <c r="AV59" s="12">
        <v>0</v>
      </c>
      <c r="AW59" s="12">
        <v>0</v>
      </c>
      <c r="AX59" s="12">
        <v>0</v>
      </c>
      <c r="AY59" s="12">
        <v>0</v>
      </c>
      <c r="AZ59" s="13"/>
      <c r="BA59" s="12">
        <v>0</v>
      </c>
      <c r="BB59" s="12">
        <v>0</v>
      </c>
      <c r="BC59" s="12">
        <v>0</v>
      </c>
      <c r="BD59" s="12">
        <v>0</v>
      </c>
      <c r="BE59" s="13"/>
      <c r="BF59" s="12">
        <v>0</v>
      </c>
      <c r="BG59" s="12">
        <v>0</v>
      </c>
      <c r="BH59" s="12">
        <v>0</v>
      </c>
      <c r="BI59" s="12">
        <v>0</v>
      </c>
      <c r="BJ59" s="13"/>
      <c r="BK59" s="12">
        <v>0</v>
      </c>
      <c r="BL59" s="12">
        <v>0</v>
      </c>
      <c r="BM59" s="12">
        <v>0</v>
      </c>
      <c r="BN59" s="12">
        <v>0</v>
      </c>
      <c r="BO59" s="13"/>
      <c r="BP59" s="12">
        <v>0</v>
      </c>
      <c r="BQ59" s="12">
        <v>0</v>
      </c>
      <c r="BR59" s="12">
        <v>0</v>
      </c>
      <c r="BS59" s="12">
        <v>0</v>
      </c>
      <c r="BT59" s="13"/>
      <c r="BU59" s="12">
        <v>0</v>
      </c>
      <c r="BV59" s="12">
        <v>0</v>
      </c>
      <c r="BW59" s="12">
        <v>0</v>
      </c>
      <c r="BX59" s="12">
        <v>0</v>
      </c>
      <c r="BY59" s="13"/>
      <c r="BZ59" s="12">
        <v>0</v>
      </c>
      <c r="CA59" s="12">
        <v>0</v>
      </c>
      <c r="CB59" s="12">
        <v>0</v>
      </c>
      <c r="CC59" s="12">
        <v>0</v>
      </c>
      <c r="CD59" s="13"/>
      <c r="CE59" s="12">
        <v>0</v>
      </c>
      <c r="CF59" s="12">
        <v>0</v>
      </c>
      <c r="CG59" s="12">
        <v>0</v>
      </c>
      <c r="CH59" s="12">
        <v>0</v>
      </c>
      <c r="CI59" s="13"/>
      <c r="CJ59" s="12">
        <v>0</v>
      </c>
      <c r="CK59" s="12">
        <v>0</v>
      </c>
      <c r="CL59" s="12">
        <v>0</v>
      </c>
      <c r="CM59" s="12">
        <v>0</v>
      </c>
      <c r="CN59" s="13"/>
      <c r="CO59" s="12">
        <v>0</v>
      </c>
      <c r="CP59" s="12">
        <v>0</v>
      </c>
      <c r="CQ59" s="12">
        <v>0</v>
      </c>
      <c r="CR59" s="12">
        <v>0</v>
      </c>
      <c r="CS59" s="13"/>
      <c r="CT59" s="12">
        <v>0</v>
      </c>
      <c r="CU59" s="12">
        <v>0</v>
      </c>
      <c r="CV59" s="12">
        <v>0</v>
      </c>
      <c r="CW59" s="12">
        <v>0</v>
      </c>
      <c r="CX59" s="13"/>
      <c r="CY59" s="12">
        <v>0</v>
      </c>
      <c r="CZ59" s="12">
        <v>0</v>
      </c>
      <c r="DA59" s="12">
        <v>0</v>
      </c>
      <c r="DB59" s="12">
        <v>0</v>
      </c>
      <c r="DC59" s="13"/>
      <c r="DD59" s="12">
        <v>0</v>
      </c>
      <c r="DE59" s="12">
        <v>0</v>
      </c>
      <c r="DF59" s="12">
        <v>0</v>
      </c>
      <c r="DG59" s="12">
        <v>0</v>
      </c>
      <c r="DH59" s="13"/>
      <c r="DI59" s="12">
        <v>0</v>
      </c>
      <c r="DJ59" s="12">
        <v>0</v>
      </c>
      <c r="DK59" s="12">
        <v>0</v>
      </c>
      <c r="DL59" s="12">
        <v>0</v>
      </c>
      <c r="DM59" s="13"/>
      <c r="DN59" s="12">
        <v>0</v>
      </c>
      <c r="DO59" s="12">
        <v>0</v>
      </c>
      <c r="DP59" s="12">
        <v>0</v>
      </c>
      <c r="DQ59" s="12">
        <v>0</v>
      </c>
      <c r="DR59" s="13"/>
      <c r="DS59" s="12">
        <v>0</v>
      </c>
      <c r="DT59" s="12">
        <v>0</v>
      </c>
      <c r="DU59" s="12">
        <v>0</v>
      </c>
      <c r="DV59" s="12">
        <v>0</v>
      </c>
      <c r="DW59" s="13"/>
      <c r="DX59" s="12">
        <v>0</v>
      </c>
      <c r="DY59" s="12">
        <v>0</v>
      </c>
      <c r="DZ59" s="12">
        <v>0</v>
      </c>
      <c r="EA59" s="12">
        <v>0</v>
      </c>
      <c r="EB59" s="13"/>
      <c r="EC59" s="12">
        <v>0</v>
      </c>
      <c r="ED59" s="12">
        <v>0</v>
      </c>
      <c r="EE59" s="12">
        <v>0</v>
      </c>
      <c r="EF59" s="12">
        <v>0</v>
      </c>
      <c r="EG59" s="13"/>
      <c r="EH59" s="12">
        <v>0</v>
      </c>
      <c r="EI59" s="12">
        <v>0</v>
      </c>
      <c r="EJ59" s="12">
        <v>0</v>
      </c>
      <c r="EK59" s="12">
        <v>0</v>
      </c>
      <c r="EL59" s="13"/>
      <c r="EM59" s="12">
        <v>0</v>
      </c>
      <c r="EN59" s="12">
        <v>0</v>
      </c>
      <c r="EO59" s="12">
        <v>0</v>
      </c>
      <c r="EP59" s="12">
        <v>0</v>
      </c>
      <c r="EQ59" s="13"/>
      <c r="ER59" s="12">
        <v>0</v>
      </c>
      <c r="ES59" s="12">
        <v>0</v>
      </c>
      <c r="ET59" s="12">
        <v>0</v>
      </c>
      <c r="EU59" s="12">
        <v>0</v>
      </c>
      <c r="EV59" s="13"/>
      <c r="EW59" s="12">
        <v>0</v>
      </c>
      <c r="EX59" s="12">
        <v>0</v>
      </c>
      <c r="EY59" s="12">
        <v>0</v>
      </c>
      <c r="EZ59" s="12">
        <v>0</v>
      </c>
      <c r="FA59" s="13"/>
      <c r="FB59" s="12">
        <v>0</v>
      </c>
      <c r="FC59" s="12">
        <v>0</v>
      </c>
      <c r="FD59" s="12">
        <v>0</v>
      </c>
      <c r="FE59" s="12">
        <v>0</v>
      </c>
      <c r="FF59" s="13"/>
      <c r="FG59" s="12">
        <v>0</v>
      </c>
      <c r="FH59" s="12">
        <v>0</v>
      </c>
      <c r="FI59" s="12">
        <v>0</v>
      </c>
      <c r="FJ59" s="12">
        <v>0</v>
      </c>
      <c r="FK59" s="13"/>
      <c r="FL59" s="12">
        <v>0</v>
      </c>
      <c r="FM59" s="12">
        <v>0</v>
      </c>
      <c r="FN59" s="12">
        <v>0</v>
      </c>
      <c r="FO59" s="12">
        <v>0</v>
      </c>
      <c r="FP59" s="13"/>
      <c r="FQ59" s="12">
        <v>0</v>
      </c>
      <c r="FR59" s="12">
        <v>0</v>
      </c>
      <c r="FS59" s="12">
        <v>0</v>
      </c>
      <c r="FT59" s="12">
        <v>0</v>
      </c>
      <c r="FU59" s="13"/>
      <c r="FV59" s="12" t="s">
        <v>1832</v>
      </c>
      <c r="FW59" s="12">
        <v>0</v>
      </c>
      <c r="FX59" s="12">
        <v>0</v>
      </c>
      <c r="FY59" s="12">
        <v>0</v>
      </c>
      <c r="FZ59" s="13"/>
      <c r="GA59" s="12">
        <v>0</v>
      </c>
      <c r="GB59" s="12">
        <v>0</v>
      </c>
      <c r="GC59" s="12">
        <v>0</v>
      </c>
      <c r="GD59" s="12">
        <v>0</v>
      </c>
      <c r="GE59" s="13"/>
      <c r="GF59" s="12">
        <v>0</v>
      </c>
      <c r="GG59" s="12">
        <v>0</v>
      </c>
      <c r="GH59" s="12">
        <v>0</v>
      </c>
      <c r="GI59" s="12">
        <v>0</v>
      </c>
      <c r="GJ59" s="13"/>
      <c r="GK59" s="12">
        <v>1</v>
      </c>
      <c r="GL59" s="12">
        <v>304848</v>
      </c>
      <c r="GM59" s="12">
        <v>0</v>
      </c>
      <c r="GN59" s="12">
        <v>304848</v>
      </c>
      <c r="GO59" s="13"/>
      <c r="GP59" s="12">
        <v>1</v>
      </c>
      <c r="GQ59" s="12">
        <v>175728</v>
      </c>
      <c r="GR59" s="12">
        <v>0</v>
      </c>
      <c r="GS59" s="12">
        <v>175728</v>
      </c>
      <c r="GT59" s="13"/>
      <c r="GU59" s="12">
        <v>0</v>
      </c>
      <c r="GV59" s="12">
        <v>0</v>
      </c>
      <c r="GW59" s="12">
        <v>0</v>
      </c>
      <c r="GX59" s="12">
        <v>0</v>
      </c>
      <c r="GY59" s="13"/>
      <c r="GZ59" s="12">
        <v>1</v>
      </c>
      <c r="HA59" s="12">
        <v>224620.2</v>
      </c>
      <c r="HB59" s="12">
        <v>0</v>
      </c>
      <c r="HC59" s="12">
        <v>224620.2</v>
      </c>
      <c r="HD59" s="13"/>
      <c r="HE59" s="12">
        <v>0</v>
      </c>
      <c r="HF59" s="12">
        <v>0</v>
      </c>
      <c r="HG59" s="12">
        <v>0</v>
      </c>
      <c r="HH59" s="12">
        <v>0</v>
      </c>
      <c r="HI59" s="13"/>
      <c r="HJ59" s="12">
        <v>0</v>
      </c>
      <c r="HK59" s="12">
        <v>0</v>
      </c>
      <c r="HL59" s="12">
        <v>0</v>
      </c>
      <c r="HM59" s="12">
        <v>0</v>
      </c>
      <c r="HN59" s="13"/>
      <c r="HO59" s="12"/>
      <c r="HP59" s="12">
        <v>0</v>
      </c>
      <c r="HQ59" s="12">
        <v>0</v>
      </c>
      <c r="HR59" s="12">
        <v>0</v>
      </c>
      <c r="HS59" s="13"/>
      <c r="HT59" s="12">
        <v>0</v>
      </c>
      <c r="HU59" s="12">
        <v>0</v>
      </c>
      <c r="HV59" s="12">
        <v>0</v>
      </c>
      <c r="HW59" s="12">
        <v>0</v>
      </c>
      <c r="HX59" s="13"/>
      <c r="HY59" s="12">
        <v>0</v>
      </c>
      <c r="HZ59" s="12">
        <v>0</v>
      </c>
      <c r="IA59" s="12">
        <v>0</v>
      </c>
      <c r="IB59" s="12">
        <v>0</v>
      </c>
      <c r="IC59" s="13"/>
      <c r="ID59" s="12">
        <v>0</v>
      </c>
      <c r="IE59" s="12">
        <v>0</v>
      </c>
      <c r="IF59" s="12">
        <v>0</v>
      </c>
      <c r="IG59" s="12">
        <v>0</v>
      </c>
      <c r="IH59" s="13"/>
      <c r="II59" s="12">
        <v>0</v>
      </c>
      <c r="IJ59" s="12">
        <v>0</v>
      </c>
      <c r="IK59" s="12">
        <v>0</v>
      </c>
      <c r="IL59" s="12">
        <v>0</v>
      </c>
      <c r="IM59" s="13"/>
      <c r="IN59" s="12">
        <v>0</v>
      </c>
      <c r="IO59" s="12">
        <v>0</v>
      </c>
      <c r="IP59" s="12">
        <v>0</v>
      </c>
      <c r="IQ59" s="12">
        <v>0</v>
      </c>
      <c r="IR59" s="13"/>
      <c r="IS59" s="12">
        <v>0</v>
      </c>
      <c r="IT59" s="12">
        <v>0</v>
      </c>
      <c r="IU59" s="12">
        <v>0</v>
      </c>
      <c r="IV59" s="12">
        <v>0</v>
      </c>
      <c r="IW59" s="13"/>
      <c r="IX59" s="12">
        <v>0</v>
      </c>
      <c r="IY59" s="12">
        <v>0</v>
      </c>
      <c r="IZ59" s="12">
        <v>0</v>
      </c>
      <c r="JA59" s="12">
        <v>0</v>
      </c>
      <c r="JB59" s="13"/>
      <c r="JC59" s="12">
        <v>0</v>
      </c>
      <c r="JD59" s="12">
        <v>0</v>
      </c>
      <c r="JE59" s="12">
        <v>0</v>
      </c>
      <c r="JF59" s="12">
        <v>0</v>
      </c>
      <c r="JG59" s="13"/>
      <c r="JH59" s="12">
        <v>0</v>
      </c>
      <c r="JI59" s="12">
        <v>0</v>
      </c>
      <c r="JJ59" s="12">
        <v>0</v>
      </c>
      <c r="JK59" s="12">
        <v>0</v>
      </c>
      <c r="JL59" s="13"/>
      <c r="JM59" s="107"/>
      <c r="JN59" s="12">
        <v>705196.2</v>
      </c>
      <c r="JO59" s="12">
        <v>0</v>
      </c>
      <c r="JP59" s="12">
        <v>705196.2</v>
      </c>
      <c r="JQ59" s="13"/>
    </row>
    <row r="60" spans="1:277" ht="15.75" hidden="1" customHeight="1">
      <c r="A60" s="10">
        <v>54</v>
      </c>
      <c r="B60" s="14" t="s">
        <v>77</v>
      </c>
      <c r="C60" s="12">
        <v>0</v>
      </c>
      <c r="D60" s="12">
        <v>0</v>
      </c>
      <c r="E60" s="12">
        <v>0</v>
      </c>
      <c r="F60" s="12">
        <v>0</v>
      </c>
      <c r="G60" s="13"/>
      <c r="H60" s="12">
        <v>0</v>
      </c>
      <c r="I60" s="12">
        <v>0</v>
      </c>
      <c r="J60" s="12">
        <v>0</v>
      </c>
      <c r="K60" s="12">
        <v>0</v>
      </c>
      <c r="L60" s="13"/>
      <c r="M60" s="12">
        <v>0</v>
      </c>
      <c r="N60" s="12">
        <v>0</v>
      </c>
      <c r="O60" s="12">
        <v>0</v>
      </c>
      <c r="P60" s="12">
        <v>0</v>
      </c>
      <c r="Q60" s="13"/>
      <c r="R60" s="12">
        <v>0</v>
      </c>
      <c r="S60" s="12">
        <v>0</v>
      </c>
      <c r="T60" s="12">
        <v>0</v>
      </c>
      <c r="U60" s="12">
        <v>0</v>
      </c>
      <c r="V60" s="13"/>
      <c r="W60" s="12">
        <v>0</v>
      </c>
      <c r="X60" s="12">
        <v>0</v>
      </c>
      <c r="Y60" s="12">
        <v>0</v>
      </c>
      <c r="Z60" s="12">
        <v>0</v>
      </c>
      <c r="AA60" s="13"/>
      <c r="AB60" s="12">
        <v>0</v>
      </c>
      <c r="AC60" s="12">
        <v>0</v>
      </c>
      <c r="AD60" s="12">
        <v>0</v>
      </c>
      <c r="AE60" s="12">
        <v>0</v>
      </c>
      <c r="AF60" s="13"/>
      <c r="AG60" s="12">
        <v>0</v>
      </c>
      <c r="AH60" s="12">
        <v>0</v>
      </c>
      <c r="AI60" s="12">
        <v>0</v>
      </c>
      <c r="AJ60" s="12">
        <v>0</v>
      </c>
      <c r="AK60" s="13"/>
      <c r="AL60" s="12">
        <v>0</v>
      </c>
      <c r="AM60" s="12">
        <v>0</v>
      </c>
      <c r="AN60" s="12">
        <v>0</v>
      </c>
      <c r="AO60" s="12">
        <v>0</v>
      </c>
      <c r="AP60" s="13"/>
      <c r="AQ60" s="12">
        <v>0</v>
      </c>
      <c r="AR60" s="12">
        <v>0</v>
      </c>
      <c r="AS60" s="12">
        <v>0</v>
      </c>
      <c r="AT60" s="12">
        <v>0</v>
      </c>
      <c r="AU60" s="13"/>
      <c r="AV60" s="12">
        <v>0</v>
      </c>
      <c r="AW60" s="12">
        <v>0</v>
      </c>
      <c r="AX60" s="12">
        <v>0</v>
      </c>
      <c r="AY60" s="12">
        <v>0</v>
      </c>
      <c r="AZ60" s="13"/>
      <c r="BA60" s="12">
        <v>0</v>
      </c>
      <c r="BB60" s="12">
        <v>0</v>
      </c>
      <c r="BC60" s="12">
        <v>0</v>
      </c>
      <c r="BD60" s="12">
        <v>0</v>
      </c>
      <c r="BE60" s="13"/>
      <c r="BF60" s="12">
        <v>0</v>
      </c>
      <c r="BG60" s="12">
        <v>0</v>
      </c>
      <c r="BH60" s="12">
        <v>0</v>
      </c>
      <c r="BI60" s="12">
        <v>0</v>
      </c>
      <c r="BJ60" s="13"/>
      <c r="BK60" s="12">
        <v>0</v>
      </c>
      <c r="BL60" s="12">
        <v>0</v>
      </c>
      <c r="BM60" s="12">
        <v>0</v>
      </c>
      <c r="BN60" s="12">
        <v>0</v>
      </c>
      <c r="BO60" s="13"/>
      <c r="BP60" s="12">
        <v>0</v>
      </c>
      <c r="BQ60" s="12">
        <v>0</v>
      </c>
      <c r="BR60" s="12">
        <v>0</v>
      </c>
      <c r="BS60" s="12">
        <v>0</v>
      </c>
      <c r="BT60" s="13"/>
      <c r="BU60" s="12">
        <v>0</v>
      </c>
      <c r="BV60" s="12">
        <v>0</v>
      </c>
      <c r="BW60" s="12">
        <v>0</v>
      </c>
      <c r="BX60" s="12">
        <v>0</v>
      </c>
      <c r="BY60" s="13"/>
      <c r="BZ60" s="12">
        <v>0</v>
      </c>
      <c r="CA60" s="12">
        <v>0</v>
      </c>
      <c r="CB60" s="12">
        <v>0</v>
      </c>
      <c r="CC60" s="12">
        <v>0</v>
      </c>
      <c r="CD60" s="13"/>
      <c r="CE60" s="12">
        <v>0</v>
      </c>
      <c r="CF60" s="12">
        <v>0</v>
      </c>
      <c r="CG60" s="12">
        <v>0</v>
      </c>
      <c r="CH60" s="12">
        <v>0</v>
      </c>
      <c r="CI60" s="13"/>
      <c r="CJ60" s="12">
        <v>0</v>
      </c>
      <c r="CK60" s="12">
        <v>0</v>
      </c>
      <c r="CL60" s="12">
        <v>0</v>
      </c>
      <c r="CM60" s="12">
        <v>0</v>
      </c>
      <c r="CN60" s="13"/>
      <c r="CO60" s="12">
        <v>0</v>
      </c>
      <c r="CP60" s="12">
        <v>0</v>
      </c>
      <c r="CQ60" s="12">
        <v>0</v>
      </c>
      <c r="CR60" s="12">
        <v>0</v>
      </c>
      <c r="CS60" s="13"/>
      <c r="CT60" s="12">
        <v>0</v>
      </c>
      <c r="CU60" s="12">
        <v>0</v>
      </c>
      <c r="CV60" s="12">
        <v>0</v>
      </c>
      <c r="CW60" s="12">
        <v>0</v>
      </c>
      <c r="CX60" s="13"/>
      <c r="CY60" s="12">
        <v>0</v>
      </c>
      <c r="CZ60" s="12">
        <v>0</v>
      </c>
      <c r="DA60" s="12">
        <v>0</v>
      </c>
      <c r="DB60" s="12">
        <v>0</v>
      </c>
      <c r="DC60" s="13"/>
      <c r="DD60" s="12">
        <v>0</v>
      </c>
      <c r="DE60" s="12">
        <v>0</v>
      </c>
      <c r="DF60" s="12">
        <v>0</v>
      </c>
      <c r="DG60" s="12">
        <v>0</v>
      </c>
      <c r="DH60" s="13"/>
      <c r="DI60" s="12">
        <v>0</v>
      </c>
      <c r="DJ60" s="12">
        <v>0</v>
      </c>
      <c r="DK60" s="12">
        <v>0</v>
      </c>
      <c r="DL60" s="12">
        <v>0</v>
      </c>
      <c r="DM60" s="13"/>
      <c r="DN60" s="12">
        <v>0</v>
      </c>
      <c r="DO60" s="12">
        <v>0</v>
      </c>
      <c r="DP60" s="12">
        <v>0</v>
      </c>
      <c r="DQ60" s="12">
        <v>0</v>
      </c>
      <c r="DR60" s="13"/>
      <c r="DS60" s="12">
        <v>0</v>
      </c>
      <c r="DT60" s="12">
        <v>0</v>
      </c>
      <c r="DU60" s="12">
        <v>0</v>
      </c>
      <c r="DV60" s="12">
        <v>0</v>
      </c>
      <c r="DW60" s="13"/>
      <c r="DX60" s="12">
        <v>0</v>
      </c>
      <c r="DY60" s="12">
        <v>0</v>
      </c>
      <c r="DZ60" s="12">
        <v>0</v>
      </c>
      <c r="EA60" s="12">
        <v>0</v>
      </c>
      <c r="EB60" s="13"/>
      <c r="EC60" s="12">
        <v>0</v>
      </c>
      <c r="ED60" s="12">
        <v>0</v>
      </c>
      <c r="EE60" s="12">
        <v>0</v>
      </c>
      <c r="EF60" s="12">
        <v>0</v>
      </c>
      <c r="EG60" s="13"/>
      <c r="EH60" s="12">
        <v>0</v>
      </c>
      <c r="EI60" s="12">
        <v>0</v>
      </c>
      <c r="EJ60" s="12">
        <v>0</v>
      </c>
      <c r="EK60" s="12">
        <v>0</v>
      </c>
      <c r="EL60" s="13"/>
      <c r="EM60" s="12">
        <v>0</v>
      </c>
      <c r="EN60" s="12">
        <v>0</v>
      </c>
      <c r="EO60" s="12">
        <v>0</v>
      </c>
      <c r="EP60" s="12">
        <v>0</v>
      </c>
      <c r="EQ60" s="13"/>
      <c r="ER60" s="12">
        <v>0</v>
      </c>
      <c r="ES60" s="12">
        <v>0</v>
      </c>
      <c r="ET60" s="12">
        <v>0</v>
      </c>
      <c r="EU60" s="12">
        <v>0</v>
      </c>
      <c r="EV60" s="13"/>
      <c r="EW60" s="12">
        <v>0</v>
      </c>
      <c r="EX60" s="12">
        <v>0</v>
      </c>
      <c r="EY60" s="12">
        <v>0</v>
      </c>
      <c r="EZ60" s="12">
        <v>0</v>
      </c>
      <c r="FA60" s="13"/>
      <c r="FB60" s="12">
        <v>0</v>
      </c>
      <c r="FC60" s="12">
        <v>0</v>
      </c>
      <c r="FD60" s="12">
        <v>0</v>
      </c>
      <c r="FE60" s="12">
        <v>0</v>
      </c>
      <c r="FF60" s="13"/>
      <c r="FG60" s="12">
        <v>0</v>
      </c>
      <c r="FH60" s="12">
        <v>0</v>
      </c>
      <c r="FI60" s="12">
        <v>0</v>
      </c>
      <c r="FJ60" s="12">
        <v>0</v>
      </c>
      <c r="FK60" s="13"/>
      <c r="FL60" s="12">
        <v>0</v>
      </c>
      <c r="FM60" s="12">
        <v>0</v>
      </c>
      <c r="FN60" s="12">
        <v>0</v>
      </c>
      <c r="FO60" s="12">
        <v>0</v>
      </c>
      <c r="FP60" s="13"/>
      <c r="FQ60" s="12">
        <v>0</v>
      </c>
      <c r="FR60" s="12">
        <v>0</v>
      </c>
      <c r="FS60" s="12">
        <v>0</v>
      </c>
      <c r="FT60" s="12">
        <v>0</v>
      </c>
      <c r="FU60" s="13"/>
      <c r="FV60" s="12" t="s">
        <v>1832</v>
      </c>
      <c r="FW60" s="12">
        <v>0</v>
      </c>
      <c r="FX60" s="12">
        <v>0</v>
      </c>
      <c r="FY60" s="12">
        <v>0</v>
      </c>
      <c r="FZ60" s="13"/>
      <c r="GA60" s="12">
        <v>0</v>
      </c>
      <c r="GB60" s="12">
        <v>0</v>
      </c>
      <c r="GC60" s="12">
        <v>0</v>
      </c>
      <c r="GD60" s="12">
        <v>0</v>
      </c>
      <c r="GE60" s="13"/>
      <c r="GF60" s="12">
        <v>0</v>
      </c>
      <c r="GG60" s="12">
        <v>0</v>
      </c>
      <c r="GH60" s="12">
        <v>0</v>
      </c>
      <c r="GI60" s="12">
        <v>0</v>
      </c>
      <c r="GJ60" s="13"/>
      <c r="GK60" s="12">
        <v>1</v>
      </c>
      <c r="GL60" s="12">
        <v>304848</v>
      </c>
      <c r="GM60" s="12">
        <v>0</v>
      </c>
      <c r="GN60" s="12">
        <v>304848</v>
      </c>
      <c r="GO60" s="13"/>
      <c r="GP60" s="12">
        <v>1</v>
      </c>
      <c r="GQ60" s="12">
        <v>175728</v>
      </c>
      <c r="GR60" s="12">
        <v>0</v>
      </c>
      <c r="GS60" s="12">
        <v>175728</v>
      </c>
      <c r="GT60" s="13"/>
      <c r="GU60" s="12">
        <v>0</v>
      </c>
      <c r="GV60" s="12">
        <v>0</v>
      </c>
      <c r="GW60" s="12">
        <v>0</v>
      </c>
      <c r="GX60" s="12">
        <v>0</v>
      </c>
      <c r="GY60" s="13"/>
      <c r="GZ60" s="12">
        <v>0</v>
      </c>
      <c r="HA60" s="12">
        <v>0</v>
      </c>
      <c r="HB60" s="12">
        <v>0</v>
      </c>
      <c r="HC60" s="12">
        <v>0</v>
      </c>
      <c r="HD60" s="13"/>
      <c r="HE60" s="12">
        <v>0</v>
      </c>
      <c r="HF60" s="12">
        <v>0</v>
      </c>
      <c r="HG60" s="12">
        <v>0</v>
      </c>
      <c r="HH60" s="12">
        <v>0</v>
      </c>
      <c r="HI60" s="13"/>
      <c r="HJ60" s="12">
        <v>0</v>
      </c>
      <c r="HK60" s="12">
        <v>0</v>
      </c>
      <c r="HL60" s="12">
        <v>0</v>
      </c>
      <c r="HM60" s="12">
        <v>0</v>
      </c>
      <c r="HN60" s="13"/>
      <c r="HO60" s="12"/>
      <c r="HP60" s="12">
        <v>0</v>
      </c>
      <c r="HQ60" s="12">
        <v>0</v>
      </c>
      <c r="HR60" s="12">
        <v>0</v>
      </c>
      <c r="HS60" s="13"/>
      <c r="HT60" s="12">
        <v>0</v>
      </c>
      <c r="HU60" s="12">
        <v>0</v>
      </c>
      <c r="HV60" s="12">
        <v>0</v>
      </c>
      <c r="HW60" s="12">
        <v>0</v>
      </c>
      <c r="HX60" s="13"/>
      <c r="HY60" s="12">
        <v>0</v>
      </c>
      <c r="HZ60" s="12">
        <v>0</v>
      </c>
      <c r="IA60" s="12">
        <v>0</v>
      </c>
      <c r="IB60" s="12">
        <v>0</v>
      </c>
      <c r="IC60" s="13"/>
      <c r="ID60" s="12">
        <v>0</v>
      </c>
      <c r="IE60" s="12">
        <v>0</v>
      </c>
      <c r="IF60" s="12">
        <v>0</v>
      </c>
      <c r="IG60" s="12">
        <v>0</v>
      </c>
      <c r="IH60" s="13"/>
      <c r="II60" s="12">
        <v>0</v>
      </c>
      <c r="IJ60" s="12">
        <v>0</v>
      </c>
      <c r="IK60" s="12">
        <v>0</v>
      </c>
      <c r="IL60" s="12">
        <v>0</v>
      </c>
      <c r="IM60" s="13"/>
      <c r="IN60" s="12">
        <v>0</v>
      </c>
      <c r="IO60" s="12">
        <v>0</v>
      </c>
      <c r="IP60" s="12">
        <v>0</v>
      </c>
      <c r="IQ60" s="12">
        <v>0</v>
      </c>
      <c r="IR60" s="13"/>
      <c r="IS60" s="12">
        <v>0</v>
      </c>
      <c r="IT60" s="12">
        <v>0</v>
      </c>
      <c r="IU60" s="12">
        <v>0</v>
      </c>
      <c r="IV60" s="12">
        <v>0</v>
      </c>
      <c r="IW60" s="13"/>
      <c r="IX60" s="12">
        <v>0</v>
      </c>
      <c r="IY60" s="12">
        <v>0</v>
      </c>
      <c r="IZ60" s="12">
        <v>0</v>
      </c>
      <c r="JA60" s="12">
        <v>0</v>
      </c>
      <c r="JB60" s="13"/>
      <c r="JC60" s="12">
        <v>0</v>
      </c>
      <c r="JD60" s="12">
        <v>0</v>
      </c>
      <c r="JE60" s="12">
        <v>0</v>
      </c>
      <c r="JF60" s="12">
        <v>0</v>
      </c>
      <c r="JG60" s="13"/>
      <c r="JH60" s="12">
        <v>0</v>
      </c>
      <c r="JI60" s="12">
        <v>0</v>
      </c>
      <c r="JJ60" s="12">
        <v>0</v>
      </c>
      <c r="JK60" s="12">
        <v>0</v>
      </c>
      <c r="JL60" s="13"/>
      <c r="JM60" s="107"/>
      <c r="JN60" s="12">
        <v>480576</v>
      </c>
      <c r="JO60" s="12">
        <v>0</v>
      </c>
      <c r="JP60" s="12">
        <v>480576</v>
      </c>
      <c r="JQ60" s="13"/>
    </row>
    <row r="61" spans="1:277" ht="15.75" hidden="1" customHeight="1">
      <c r="A61" s="10">
        <v>55</v>
      </c>
      <c r="B61" s="14" t="s">
        <v>1295</v>
      </c>
      <c r="C61" s="12">
        <v>0</v>
      </c>
      <c r="D61" s="12">
        <v>0</v>
      </c>
      <c r="E61" s="12">
        <v>0</v>
      </c>
      <c r="F61" s="12">
        <v>0</v>
      </c>
      <c r="G61" s="13"/>
      <c r="H61" s="12">
        <v>0</v>
      </c>
      <c r="I61" s="12">
        <v>0</v>
      </c>
      <c r="J61" s="12">
        <v>0</v>
      </c>
      <c r="K61" s="12">
        <v>0</v>
      </c>
      <c r="L61" s="13"/>
      <c r="M61" s="12">
        <v>0</v>
      </c>
      <c r="N61" s="12">
        <v>0</v>
      </c>
      <c r="O61" s="12">
        <v>0</v>
      </c>
      <c r="P61" s="12">
        <v>0</v>
      </c>
      <c r="Q61" s="13"/>
      <c r="R61" s="12">
        <v>0</v>
      </c>
      <c r="S61" s="12">
        <v>0</v>
      </c>
      <c r="T61" s="12">
        <v>0</v>
      </c>
      <c r="U61" s="12">
        <v>0</v>
      </c>
      <c r="V61" s="13"/>
      <c r="W61" s="12">
        <v>0</v>
      </c>
      <c r="X61" s="12">
        <v>0</v>
      </c>
      <c r="Y61" s="12">
        <v>0</v>
      </c>
      <c r="Z61" s="12">
        <v>0</v>
      </c>
      <c r="AA61" s="13"/>
      <c r="AB61" s="12">
        <v>0</v>
      </c>
      <c r="AC61" s="12">
        <v>0</v>
      </c>
      <c r="AD61" s="12">
        <v>0</v>
      </c>
      <c r="AE61" s="12">
        <v>0</v>
      </c>
      <c r="AF61" s="13"/>
      <c r="AG61" s="12">
        <v>0</v>
      </c>
      <c r="AH61" s="12">
        <v>0</v>
      </c>
      <c r="AI61" s="12">
        <v>0</v>
      </c>
      <c r="AJ61" s="12">
        <v>0</v>
      </c>
      <c r="AK61" s="13"/>
      <c r="AL61" s="12">
        <v>0</v>
      </c>
      <c r="AM61" s="12">
        <v>0</v>
      </c>
      <c r="AN61" s="12">
        <v>0</v>
      </c>
      <c r="AO61" s="12">
        <v>0</v>
      </c>
      <c r="AP61" s="13"/>
      <c r="AQ61" s="12">
        <v>0</v>
      </c>
      <c r="AR61" s="12">
        <v>0</v>
      </c>
      <c r="AS61" s="12">
        <v>0</v>
      </c>
      <c r="AT61" s="12">
        <v>0</v>
      </c>
      <c r="AU61" s="13"/>
      <c r="AV61" s="12">
        <v>0</v>
      </c>
      <c r="AW61" s="12">
        <v>0</v>
      </c>
      <c r="AX61" s="12">
        <v>0</v>
      </c>
      <c r="AY61" s="12">
        <v>0</v>
      </c>
      <c r="AZ61" s="13"/>
      <c r="BA61" s="12">
        <v>0</v>
      </c>
      <c r="BB61" s="12">
        <v>0</v>
      </c>
      <c r="BC61" s="12">
        <v>0</v>
      </c>
      <c r="BD61" s="12">
        <v>0</v>
      </c>
      <c r="BE61" s="13"/>
      <c r="BF61" s="12">
        <v>0</v>
      </c>
      <c r="BG61" s="12">
        <v>0</v>
      </c>
      <c r="BH61" s="12">
        <v>0</v>
      </c>
      <c r="BI61" s="12">
        <v>0</v>
      </c>
      <c r="BJ61" s="13"/>
      <c r="BK61" s="12">
        <v>0</v>
      </c>
      <c r="BL61" s="12">
        <v>0</v>
      </c>
      <c r="BM61" s="12">
        <v>0</v>
      </c>
      <c r="BN61" s="12">
        <v>0</v>
      </c>
      <c r="BO61" s="13"/>
      <c r="BP61" s="12">
        <v>0</v>
      </c>
      <c r="BQ61" s="12">
        <v>0</v>
      </c>
      <c r="BR61" s="12">
        <v>0</v>
      </c>
      <c r="BS61" s="12">
        <v>0</v>
      </c>
      <c r="BT61" s="13"/>
      <c r="BU61" s="12">
        <v>0</v>
      </c>
      <c r="BV61" s="12">
        <v>0</v>
      </c>
      <c r="BW61" s="12">
        <v>0</v>
      </c>
      <c r="BX61" s="12">
        <v>0</v>
      </c>
      <c r="BY61" s="13"/>
      <c r="BZ61" s="12">
        <v>0</v>
      </c>
      <c r="CA61" s="12">
        <v>0</v>
      </c>
      <c r="CB61" s="12">
        <v>0</v>
      </c>
      <c r="CC61" s="12">
        <v>0</v>
      </c>
      <c r="CD61" s="13"/>
      <c r="CE61" s="12">
        <v>0</v>
      </c>
      <c r="CF61" s="12">
        <v>0</v>
      </c>
      <c r="CG61" s="12">
        <v>0</v>
      </c>
      <c r="CH61" s="12">
        <v>0</v>
      </c>
      <c r="CI61" s="13"/>
      <c r="CJ61" s="12">
        <v>0</v>
      </c>
      <c r="CK61" s="12">
        <v>0</v>
      </c>
      <c r="CL61" s="12">
        <v>0</v>
      </c>
      <c r="CM61" s="12">
        <v>0</v>
      </c>
      <c r="CN61" s="13"/>
      <c r="CO61" s="12">
        <v>0</v>
      </c>
      <c r="CP61" s="12">
        <v>0</v>
      </c>
      <c r="CQ61" s="12">
        <v>0</v>
      </c>
      <c r="CR61" s="12">
        <v>0</v>
      </c>
      <c r="CS61" s="13"/>
      <c r="CT61" s="12">
        <v>0</v>
      </c>
      <c r="CU61" s="12">
        <v>0</v>
      </c>
      <c r="CV61" s="12">
        <v>0</v>
      </c>
      <c r="CW61" s="12">
        <v>0</v>
      </c>
      <c r="CX61" s="13"/>
      <c r="CY61" s="12">
        <v>0</v>
      </c>
      <c r="CZ61" s="12">
        <v>0</v>
      </c>
      <c r="DA61" s="12">
        <v>0</v>
      </c>
      <c r="DB61" s="12">
        <v>0</v>
      </c>
      <c r="DC61" s="13"/>
      <c r="DD61" s="12">
        <v>0</v>
      </c>
      <c r="DE61" s="12">
        <v>0</v>
      </c>
      <c r="DF61" s="12">
        <v>0</v>
      </c>
      <c r="DG61" s="12">
        <v>0</v>
      </c>
      <c r="DH61" s="13"/>
      <c r="DI61" s="12">
        <v>0</v>
      </c>
      <c r="DJ61" s="12">
        <v>0</v>
      </c>
      <c r="DK61" s="12">
        <v>0</v>
      </c>
      <c r="DL61" s="12">
        <v>0</v>
      </c>
      <c r="DM61" s="13"/>
      <c r="DN61" s="12">
        <v>0</v>
      </c>
      <c r="DO61" s="12">
        <v>0</v>
      </c>
      <c r="DP61" s="12">
        <v>0</v>
      </c>
      <c r="DQ61" s="12">
        <v>0</v>
      </c>
      <c r="DR61" s="13"/>
      <c r="DS61" s="12">
        <v>0</v>
      </c>
      <c r="DT61" s="12">
        <v>0</v>
      </c>
      <c r="DU61" s="12">
        <v>0</v>
      </c>
      <c r="DV61" s="12">
        <v>0</v>
      </c>
      <c r="DW61" s="13"/>
      <c r="DX61" s="12">
        <v>0</v>
      </c>
      <c r="DY61" s="12">
        <v>0</v>
      </c>
      <c r="DZ61" s="12">
        <v>0</v>
      </c>
      <c r="EA61" s="12">
        <v>0</v>
      </c>
      <c r="EB61" s="13"/>
      <c r="EC61" s="12">
        <v>0</v>
      </c>
      <c r="ED61" s="12">
        <v>0</v>
      </c>
      <c r="EE61" s="12">
        <v>0</v>
      </c>
      <c r="EF61" s="12">
        <v>0</v>
      </c>
      <c r="EG61" s="13"/>
      <c r="EH61" s="12">
        <v>0</v>
      </c>
      <c r="EI61" s="12">
        <v>0</v>
      </c>
      <c r="EJ61" s="12">
        <v>0</v>
      </c>
      <c r="EK61" s="12">
        <v>0</v>
      </c>
      <c r="EL61" s="13"/>
      <c r="EM61" s="12">
        <v>0</v>
      </c>
      <c r="EN61" s="12">
        <v>0</v>
      </c>
      <c r="EO61" s="12">
        <v>0</v>
      </c>
      <c r="EP61" s="12">
        <v>0</v>
      </c>
      <c r="EQ61" s="13"/>
      <c r="ER61" s="12">
        <v>0</v>
      </c>
      <c r="ES61" s="12">
        <v>0</v>
      </c>
      <c r="ET61" s="12">
        <v>0</v>
      </c>
      <c r="EU61" s="12">
        <v>0</v>
      </c>
      <c r="EV61" s="13"/>
      <c r="EW61" s="12">
        <v>0</v>
      </c>
      <c r="EX61" s="12">
        <v>0</v>
      </c>
      <c r="EY61" s="12">
        <v>0</v>
      </c>
      <c r="EZ61" s="12">
        <v>0</v>
      </c>
      <c r="FA61" s="13"/>
      <c r="FB61" s="12">
        <v>0</v>
      </c>
      <c r="FC61" s="12">
        <v>0</v>
      </c>
      <c r="FD61" s="12">
        <v>0</v>
      </c>
      <c r="FE61" s="12">
        <v>0</v>
      </c>
      <c r="FF61" s="13"/>
      <c r="FG61" s="12">
        <v>0</v>
      </c>
      <c r="FH61" s="12">
        <v>0</v>
      </c>
      <c r="FI61" s="12">
        <v>0</v>
      </c>
      <c r="FJ61" s="12">
        <v>0</v>
      </c>
      <c r="FK61" s="13"/>
      <c r="FL61" s="12">
        <v>0</v>
      </c>
      <c r="FM61" s="12">
        <v>0</v>
      </c>
      <c r="FN61" s="12">
        <v>0</v>
      </c>
      <c r="FO61" s="12">
        <v>0</v>
      </c>
      <c r="FP61" s="13"/>
      <c r="FQ61" s="12">
        <v>0</v>
      </c>
      <c r="FR61" s="12">
        <v>0</v>
      </c>
      <c r="FS61" s="12">
        <v>0</v>
      </c>
      <c r="FT61" s="12">
        <v>0</v>
      </c>
      <c r="FU61" s="13"/>
      <c r="FV61" s="12" t="s">
        <v>1832</v>
      </c>
      <c r="FW61" s="12">
        <v>0</v>
      </c>
      <c r="FX61" s="12">
        <v>0</v>
      </c>
      <c r="FY61" s="12">
        <v>0</v>
      </c>
      <c r="FZ61" s="13"/>
      <c r="GA61" s="12">
        <v>0</v>
      </c>
      <c r="GB61" s="12">
        <v>0</v>
      </c>
      <c r="GC61" s="12">
        <v>0</v>
      </c>
      <c r="GD61" s="12">
        <v>0</v>
      </c>
      <c r="GE61" s="13"/>
      <c r="GF61" s="12">
        <v>0</v>
      </c>
      <c r="GG61" s="12">
        <v>0</v>
      </c>
      <c r="GH61" s="12">
        <v>0</v>
      </c>
      <c r="GI61" s="12">
        <v>0</v>
      </c>
      <c r="GJ61" s="13"/>
      <c r="GK61" s="12">
        <v>0</v>
      </c>
      <c r="GL61" s="12">
        <v>0</v>
      </c>
      <c r="GM61" s="12">
        <v>0</v>
      </c>
      <c r="GN61" s="12">
        <v>0</v>
      </c>
      <c r="GO61" s="13"/>
      <c r="GP61" s="12">
        <v>1</v>
      </c>
      <c r="GQ61" s="12">
        <v>175728</v>
      </c>
      <c r="GR61" s="12">
        <v>0</v>
      </c>
      <c r="GS61" s="12">
        <v>175728</v>
      </c>
      <c r="GT61" s="13"/>
      <c r="GU61" s="12">
        <v>0</v>
      </c>
      <c r="GV61" s="12">
        <v>0</v>
      </c>
      <c r="GW61" s="12">
        <v>0</v>
      </c>
      <c r="GX61" s="12">
        <v>0</v>
      </c>
      <c r="GY61" s="13"/>
      <c r="GZ61" s="12">
        <v>0</v>
      </c>
      <c r="HA61" s="12">
        <v>0</v>
      </c>
      <c r="HB61" s="12">
        <v>0</v>
      </c>
      <c r="HC61" s="12">
        <v>0</v>
      </c>
      <c r="HD61" s="13"/>
      <c r="HE61" s="12">
        <v>0</v>
      </c>
      <c r="HF61" s="12">
        <v>0</v>
      </c>
      <c r="HG61" s="12">
        <v>0</v>
      </c>
      <c r="HH61" s="12">
        <v>0</v>
      </c>
      <c r="HI61" s="13"/>
      <c r="HJ61" s="12">
        <v>0</v>
      </c>
      <c r="HK61" s="12">
        <v>0</v>
      </c>
      <c r="HL61" s="12">
        <v>0</v>
      </c>
      <c r="HM61" s="12">
        <v>0</v>
      </c>
      <c r="HN61" s="13"/>
      <c r="HO61" s="12"/>
      <c r="HP61" s="12">
        <v>0</v>
      </c>
      <c r="HQ61" s="12">
        <v>0</v>
      </c>
      <c r="HR61" s="12">
        <v>0</v>
      </c>
      <c r="HS61" s="13"/>
      <c r="HT61" s="12">
        <v>0</v>
      </c>
      <c r="HU61" s="12">
        <v>0</v>
      </c>
      <c r="HV61" s="12">
        <v>0</v>
      </c>
      <c r="HW61" s="12">
        <v>0</v>
      </c>
      <c r="HX61" s="13"/>
      <c r="HY61" s="12">
        <v>0</v>
      </c>
      <c r="HZ61" s="12">
        <v>0</v>
      </c>
      <c r="IA61" s="12">
        <v>0</v>
      </c>
      <c r="IB61" s="12">
        <v>0</v>
      </c>
      <c r="IC61" s="13"/>
      <c r="ID61" s="12">
        <v>0</v>
      </c>
      <c r="IE61" s="12">
        <v>0</v>
      </c>
      <c r="IF61" s="12">
        <v>0</v>
      </c>
      <c r="IG61" s="12">
        <v>0</v>
      </c>
      <c r="IH61" s="13"/>
      <c r="II61" s="12">
        <v>0</v>
      </c>
      <c r="IJ61" s="12">
        <v>0</v>
      </c>
      <c r="IK61" s="12">
        <v>0</v>
      </c>
      <c r="IL61" s="12">
        <v>0</v>
      </c>
      <c r="IM61" s="13"/>
      <c r="IN61" s="12">
        <v>0</v>
      </c>
      <c r="IO61" s="12">
        <v>0</v>
      </c>
      <c r="IP61" s="12">
        <v>0</v>
      </c>
      <c r="IQ61" s="12">
        <v>0</v>
      </c>
      <c r="IR61" s="13"/>
      <c r="IS61" s="12">
        <v>0</v>
      </c>
      <c r="IT61" s="12">
        <v>0</v>
      </c>
      <c r="IU61" s="12">
        <v>0</v>
      </c>
      <c r="IV61" s="12">
        <v>0</v>
      </c>
      <c r="IW61" s="13"/>
      <c r="IX61" s="12">
        <v>0</v>
      </c>
      <c r="IY61" s="12">
        <v>0</v>
      </c>
      <c r="IZ61" s="12">
        <v>0</v>
      </c>
      <c r="JA61" s="12">
        <v>0</v>
      </c>
      <c r="JB61" s="13"/>
      <c r="JC61" s="12">
        <v>0</v>
      </c>
      <c r="JD61" s="12">
        <v>0</v>
      </c>
      <c r="JE61" s="12">
        <v>0</v>
      </c>
      <c r="JF61" s="12">
        <v>0</v>
      </c>
      <c r="JG61" s="13"/>
      <c r="JH61" s="12">
        <v>0</v>
      </c>
      <c r="JI61" s="12">
        <v>0</v>
      </c>
      <c r="JJ61" s="12">
        <v>0</v>
      </c>
      <c r="JK61" s="12">
        <v>0</v>
      </c>
      <c r="JL61" s="13"/>
      <c r="JM61" s="107"/>
      <c r="JN61" s="12">
        <v>175728</v>
      </c>
      <c r="JO61" s="12">
        <v>0</v>
      </c>
      <c r="JP61" s="12">
        <v>175728</v>
      </c>
      <c r="JQ61" s="13"/>
    </row>
    <row r="62" spans="1:277" ht="15.75" hidden="1" customHeight="1">
      <c r="A62" s="10">
        <v>56</v>
      </c>
      <c r="B62" s="11" t="s">
        <v>47</v>
      </c>
      <c r="C62" s="12">
        <v>0</v>
      </c>
      <c r="D62" s="12">
        <v>0</v>
      </c>
      <c r="E62" s="12">
        <v>0</v>
      </c>
      <c r="F62" s="12">
        <v>0</v>
      </c>
      <c r="G62" s="13"/>
      <c r="H62" s="12">
        <v>0</v>
      </c>
      <c r="I62" s="12">
        <v>0</v>
      </c>
      <c r="J62" s="12">
        <v>0</v>
      </c>
      <c r="K62" s="12">
        <v>0</v>
      </c>
      <c r="L62" s="13"/>
      <c r="M62" s="12">
        <v>0</v>
      </c>
      <c r="N62" s="12">
        <v>0</v>
      </c>
      <c r="O62" s="12">
        <v>0</v>
      </c>
      <c r="P62" s="12">
        <v>0</v>
      </c>
      <c r="Q62" s="13"/>
      <c r="R62" s="12">
        <v>0</v>
      </c>
      <c r="S62" s="12">
        <v>0</v>
      </c>
      <c r="T62" s="12">
        <v>0</v>
      </c>
      <c r="U62" s="12">
        <v>0</v>
      </c>
      <c r="V62" s="13"/>
      <c r="W62" s="12">
        <v>0</v>
      </c>
      <c r="X62" s="12">
        <v>0</v>
      </c>
      <c r="Y62" s="12">
        <v>0</v>
      </c>
      <c r="Z62" s="12">
        <v>0</v>
      </c>
      <c r="AA62" s="13"/>
      <c r="AB62" s="12">
        <v>0</v>
      </c>
      <c r="AC62" s="12">
        <v>0</v>
      </c>
      <c r="AD62" s="12">
        <v>0</v>
      </c>
      <c r="AE62" s="12">
        <v>0</v>
      </c>
      <c r="AF62" s="13"/>
      <c r="AG62" s="12">
        <v>0</v>
      </c>
      <c r="AH62" s="12">
        <v>0</v>
      </c>
      <c r="AI62" s="12">
        <v>0</v>
      </c>
      <c r="AJ62" s="12">
        <v>0</v>
      </c>
      <c r="AK62" s="13"/>
      <c r="AL62" s="12">
        <v>0</v>
      </c>
      <c r="AM62" s="12">
        <v>0</v>
      </c>
      <c r="AN62" s="12">
        <v>0</v>
      </c>
      <c r="AO62" s="12">
        <v>0</v>
      </c>
      <c r="AP62" s="13"/>
      <c r="AQ62" s="12">
        <v>0</v>
      </c>
      <c r="AR62" s="12">
        <v>0</v>
      </c>
      <c r="AS62" s="12">
        <v>0</v>
      </c>
      <c r="AT62" s="12">
        <v>0</v>
      </c>
      <c r="AU62" s="13"/>
      <c r="AV62" s="12">
        <v>0</v>
      </c>
      <c r="AW62" s="12">
        <v>0</v>
      </c>
      <c r="AX62" s="12">
        <v>0</v>
      </c>
      <c r="AY62" s="12">
        <v>0</v>
      </c>
      <c r="AZ62" s="13"/>
      <c r="BA62" s="12">
        <v>0</v>
      </c>
      <c r="BB62" s="12">
        <v>0</v>
      </c>
      <c r="BC62" s="12">
        <v>0</v>
      </c>
      <c r="BD62" s="12">
        <v>0</v>
      </c>
      <c r="BE62" s="13"/>
      <c r="BF62" s="12">
        <v>0</v>
      </c>
      <c r="BG62" s="12">
        <v>0</v>
      </c>
      <c r="BH62" s="12">
        <v>0</v>
      </c>
      <c r="BI62" s="12">
        <v>0</v>
      </c>
      <c r="BJ62" s="13"/>
      <c r="BK62" s="12">
        <v>0</v>
      </c>
      <c r="BL62" s="12">
        <v>0</v>
      </c>
      <c r="BM62" s="12">
        <v>0</v>
      </c>
      <c r="BN62" s="12">
        <v>0</v>
      </c>
      <c r="BO62" s="13"/>
      <c r="BP62" s="12">
        <v>0</v>
      </c>
      <c r="BQ62" s="12">
        <v>0</v>
      </c>
      <c r="BR62" s="12">
        <v>0</v>
      </c>
      <c r="BS62" s="12">
        <v>0</v>
      </c>
      <c r="BT62" s="13"/>
      <c r="BU62" s="12">
        <v>0</v>
      </c>
      <c r="BV62" s="12">
        <v>0</v>
      </c>
      <c r="BW62" s="12">
        <v>0</v>
      </c>
      <c r="BX62" s="12">
        <v>0</v>
      </c>
      <c r="BY62" s="13"/>
      <c r="BZ62" s="12">
        <v>0</v>
      </c>
      <c r="CA62" s="12">
        <v>0</v>
      </c>
      <c r="CB62" s="12">
        <v>0</v>
      </c>
      <c r="CC62" s="12">
        <v>0</v>
      </c>
      <c r="CD62" s="13"/>
      <c r="CE62" s="12">
        <v>0</v>
      </c>
      <c r="CF62" s="12">
        <v>0</v>
      </c>
      <c r="CG62" s="12">
        <v>0</v>
      </c>
      <c r="CH62" s="12">
        <v>0</v>
      </c>
      <c r="CI62" s="13"/>
      <c r="CJ62" s="12">
        <v>0</v>
      </c>
      <c r="CK62" s="12">
        <v>0</v>
      </c>
      <c r="CL62" s="12">
        <v>0</v>
      </c>
      <c r="CM62" s="12">
        <v>0</v>
      </c>
      <c r="CN62" s="13"/>
      <c r="CO62" s="12">
        <v>0</v>
      </c>
      <c r="CP62" s="12">
        <v>0</v>
      </c>
      <c r="CQ62" s="12">
        <v>0</v>
      </c>
      <c r="CR62" s="12">
        <v>0</v>
      </c>
      <c r="CS62" s="13"/>
      <c r="CT62" s="12">
        <v>0</v>
      </c>
      <c r="CU62" s="12">
        <v>0</v>
      </c>
      <c r="CV62" s="12">
        <v>0</v>
      </c>
      <c r="CW62" s="12">
        <v>0</v>
      </c>
      <c r="CX62" s="13"/>
      <c r="CY62" s="12">
        <v>0</v>
      </c>
      <c r="CZ62" s="12">
        <v>0</v>
      </c>
      <c r="DA62" s="12">
        <v>0</v>
      </c>
      <c r="DB62" s="12">
        <v>0</v>
      </c>
      <c r="DC62" s="13"/>
      <c r="DD62" s="12">
        <v>0</v>
      </c>
      <c r="DE62" s="12">
        <v>0</v>
      </c>
      <c r="DF62" s="12">
        <v>0</v>
      </c>
      <c r="DG62" s="12">
        <v>0</v>
      </c>
      <c r="DH62" s="13"/>
      <c r="DI62" s="12">
        <v>0</v>
      </c>
      <c r="DJ62" s="12">
        <v>0</v>
      </c>
      <c r="DK62" s="12">
        <v>0</v>
      </c>
      <c r="DL62" s="12">
        <v>0</v>
      </c>
      <c r="DM62" s="13"/>
      <c r="DN62" s="12">
        <v>0</v>
      </c>
      <c r="DO62" s="12">
        <v>0</v>
      </c>
      <c r="DP62" s="12">
        <v>0</v>
      </c>
      <c r="DQ62" s="12">
        <v>0</v>
      </c>
      <c r="DR62" s="13"/>
      <c r="DS62" s="12">
        <v>0</v>
      </c>
      <c r="DT62" s="12">
        <v>0</v>
      </c>
      <c r="DU62" s="12">
        <v>0</v>
      </c>
      <c r="DV62" s="12">
        <v>0</v>
      </c>
      <c r="DW62" s="13"/>
      <c r="DX62" s="12">
        <v>0</v>
      </c>
      <c r="DY62" s="12">
        <v>0</v>
      </c>
      <c r="DZ62" s="12">
        <v>0</v>
      </c>
      <c r="EA62" s="12">
        <v>0</v>
      </c>
      <c r="EB62" s="13"/>
      <c r="EC62" s="12">
        <v>0</v>
      </c>
      <c r="ED62" s="12">
        <v>0</v>
      </c>
      <c r="EE62" s="12">
        <v>0</v>
      </c>
      <c r="EF62" s="12">
        <v>0</v>
      </c>
      <c r="EG62" s="13"/>
      <c r="EH62" s="12">
        <v>0</v>
      </c>
      <c r="EI62" s="12">
        <v>0</v>
      </c>
      <c r="EJ62" s="12">
        <v>0</v>
      </c>
      <c r="EK62" s="12">
        <v>0</v>
      </c>
      <c r="EL62" s="13"/>
      <c r="EM62" s="12">
        <v>0</v>
      </c>
      <c r="EN62" s="12">
        <v>0</v>
      </c>
      <c r="EO62" s="12">
        <v>0</v>
      </c>
      <c r="EP62" s="12">
        <v>0</v>
      </c>
      <c r="EQ62" s="13"/>
      <c r="ER62" s="12">
        <v>0</v>
      </c>
      <c r="ES62" s="12">
        <v>0</v>
      </c>
      <c r="ET62" s="12">
        <v>0</v>
      </c>
      <c r="EU62" s="12">
        <v>0</v>
      </c>
      <c r="EV62" s="13"/>
      <c r="EW62" s="12">
        <v>0</v>
      </c>
      <c r="EX62" s="12">
        <v>0</v>
      </c>
      <c r="EY62" s="12">
        <v>0</v>
      </c>
      <c r="EZ62" s="12">
        <v>0</v>
      </c>
      <c r="FA62" s="13"/>
      <c r="FB62" s="12">
        <v>0</v>
      </c>
      <c r="FC62" s="12">
        <v>0</v>
      </c>
      <c r="FD62" s="12">
        <v>0</v>
      </c>
      <c r="FE62" s="12">
        <v>0</v>
      </c>
      <c r="FF62" s="13"/>
      <c r="FG62" s="12">
        <v>0</v>
      </c>
      <c r="FH62" s="12">
        <v>0</v>
      </c>
      <c r="FI62" s="12">
        <v>0</v>
      </c>
      <c r="FJ62" s="12">
        <v>0</v>
      </c>
      <c r="FK62" s="13"/>
      <c r="FL62" s="12">
        <v>0</v>
      </c>
      <c r="FM62" s="12">
        <v>0</v>
      </c>
      <c r="FN62" s="12">
        <v>0</v>
      </c>
      <c r="FO62" s="12">
        <v>0</v>
      </c>
      <c r="FP62" s="13"/>
      <c r="FQ62" s="12">
        <v>0</v>
      </c>
      <c r="FR62" s="12">
        <v>0</v>
      </c>
      <c r="FS62" s="12">
        <v>0</v>
      </c>
      <c r="FT62" s="12">
        <v>0</v>
      </c>
      <c r="FU62" s="13"/>
      <c r="FV62" s="12" t="s">
        <v>1832</v>
      </c>
      <c r="FW62" s="12">
        <v>0</v>
      </c>
      <c r="FX62" s="12">
        <v>0</v>
      </c>
      <c r="FY62" s="12">
        <v>0</v>
      </c>
      <c r="FZ62" s="13"/>
      <c r="GA62" s="12">
        <v>0</v>
      </c>
      <c r="GB62" s="12">
        <v>0</v>
      </c>
      <c r="GC62" s="12">
        <v>0</v>
      </c>
      <c r="GD62" s="12">
        <v>0</v>
      </c>
      <c r="GE62" s="13"/>
      <c r="GF62" s="12">
        <v>0</v>
      </c>
      <c r="GG62" s="12">
        <v>0</v>
      </c>
      <c r="GH62" s="12">
        <v>0</v>
      </c>
      <c r="GI62" s="12">
        <v>0</v>
      </c>
      <c r="GJ62" s="13"/>
      <c r="GK62" s="12">
        <v>1</v>
      </c>
      <c r="GL62" s="12">
        <v>304848</v>
      </c>
      <c r="GM62" s="12">
        <v>0</v>
      </c>
      <c r="GN62" s="12">
        <v>304848</v>
      </c>
      <c r="GO62" s="13"/>
      <c r="GP62" s="12">
        <v>1</v>
      </c>
      <c r="GQ62" s="12">
        <v>175728</v>
      </c>
      <c r="GR62" s="12">
        <v>0</v>
      </c>
      <c r="GS62" s="12">
        <v>175728</v>
      </c>
      <c r="GT62" s="13"/>
      <c r="GU62" s="12">
        <v>0</v>
      </c>
      <c r="GV62" s="12">
        <v>0</v>
      </c>
      <c r="GW62" s="12">
        <v>0</v>
      </c>
      <c r="GX62" s="12">
        <v>0</v>
      </c>
      <c r="GY62" s="13"/>
      <c r="GZ62" s="12">
        <v>0</v>
      </c>
      <c r="HA62" s="12">
        <v>0</v>
      </c>
      <c r="HB62" s="12">
        <v>0</v>
      </c>
      <c r="HC62" s="12">
        <v>0</v>
      </c>
      <c r="HD62" s="13"/>
      <c r="HE62" s="12">
        <v>0</v>
      </c>
      <c r="HF62" s="12">
        <v>0</v>
      </c>
      <c r="HG62" s="12">
        <v>0</v>
      </c>
      <c r="HH62" s="12">
        <v>0</v>
      </c>
      <c r="HI62" s="13"/>
      <c r="HJ62" s="12">
        <v>0</v>
      </c>
      <c r="HK62" s="12">
        <v>0</v>
      </c>
      <c r="HL62" s="12">
        <v>0</v>
      </c>
      <c r="HM62" s="12">
        <v>0</v>
      </c>
      <c r="HN62" s="13"/>
      <c r="HO62" s="12">
        <v>0</v>
      </c>
      <c r="HP62" s="12">
        <v>0</v>
      </c>
      <c r="HQ62" s="12">
        <v>0</v>
      </c>
      <c r="HR62" s="12">
        <v>0</v>
      </c>
      <c r="HS62" s="13"/>
      <c r="HT62" s="12">
        <v>0</v>
      </c>
      <c r="HU62" s="12">
        <v>0</v>
      </c>
      <c r="HV62" s="12">
        <v>0</v>
      </c>
      <c r="HW62" s="12">
        <v>0</v>
      </c>
      <c r="HX62" s="13"/>
      <c r="HY62" s="12">
        <v>0</v>
      </c>
      <c r="HZ62" s="12">
        <v>0</v>
      </c>
      <c r="IA62" s="12">
        <v>0</v>
      </c>
      <c r="IB62" s="12">
        <v>0</v>
      </c>
      <c r="IC62" s="13"/>
      <c r="ID62" s="12">
        <v>0</v>
      </c>
      <c r="IE62" s="12">
        <v>0</v>
      </c>
      <c r="IF62" s="12">
        <v>0</v>
      </c>
      <c r="IG62" s="12">
        <v>0</v>
      </c>
      <c r="IH62" s="13"/>
      <c r="II62" s="12">
        <v>0</v>
      </c>
      <c r="IJ62" s="12">
        <v>0</v>
      </c>
      <c r="IK62" s="12">
        <v>0</v>
      </c>
      <c r="IL62" s="12">
        <v>0</v>
      </c>
      <c r="IM62" s="13"/>
      <c r="IN62" s="12">
        <v>0</v>
      </c>
      <c r="IO62" s="12">
        <v>0</v>
      </c>
      <c r="IP62" s="12">
        <v>0</v>
      </c>
      <c r="IQ62" s="12">
        <v>0</v>
      </c>
      <c r="IR62" s="13"/>
      <c r="IS62" s="12">
        <v>0</v>
      </c>
      <c r="IT62" s="12">
        <v>0</v>
      </c>
      <c r="IU62" s="12">
        <v>0</v>
      </c>
      <c r="IV62" s="12">
        <v>0</v>
      </c>
      <c r="IW62" s="13"/>
      <c r="IX62" s="12">
        <v>0</v>
      </c>
      <c r="IY62" s="12">
        <v>0</v>
      </c>
      <c r="IZ62" s="12">
        <v>0</v>
      </c>
      <c r="JA62" s="12">
        <v>0</v>
      </c>
      <c r="JB62" s="13"/>
      <c r="JC62" s="12">
        <v>0</v>
      </c>
      <c r="JD62" s="12">
        <v>0</v>
      </c>
      <c r="JE62" s="12">
        <v>0</v>
      </c>
      <c r="JF62" s="12">
        <v>0</v>
      </c>
      <c r="JG62" s="13"/>
      <c r="JH62" s="12">
        <v>0</v>
      </c>
      <c r="JI62" s="12">
        <v>0</v>
      </c>
      <c r="JJ62" s="12">
        <v>0</v>
      </c>
      <c r="JK62" s="12">
        <v>0</v>
      </c>
      <c r="JL62" s="13"/>
      <c r="JM62" s="107"/>
      <c r="JN62" s="12">
        <v>480576</v>
      </c>
      <c r="JO62" s="12">
        <v>0</v>
      </c>
      <c r="JP62" s="12">
        <v>480576</v>
      </c>
      <c r="JQ62" s="13"/>
    </row>
    <row r="63" spans="1:277" ht="15.75" hidden="1" customHeight="1">
      <c r="A63" s="10">
        <v>57</v>
      </c>
      <c r="B63" s="11" t="s">
        <v>64</v>
      </c>
      <c r="C63" s="12">
        <v>0</v>
      </c>
      <c r="D63" s="12">
        <v>0</v>
      </c>
      <c r="E63" s="12">
        <v>0</v>
      </c>
      <c r="F63" s="12">
        <v>0</v>
      </c>
      <c r="G63" s="13"/>
      <c r="H63" s="12">
        <v>0</v>
      </c>
      <c r="I63" s="12">
        <v>0</v>
      </c>
      <c r="J63" s="12">
        <v>0</v>
      </c>
      <c r="K63" s="12">
        <v>0</v>
      </c>
      <c r="L63" s="13"/>
      <c r="M63" s="12">
        <v>0</v>
      </c>
      <c r="N63" s="12">
        <v>0</v>
      </c>
      <c r="O63" s="12">
        <v>0</v>
      </c>
      <c r="P63" s="12">
        <v>0</v>
      </c>
      <c r="Q63" s="13"/>
      <c r="R63" s="12">
        <v>0</v>
      </c>
      <c r="S63" s="12">
        <v>0</v>
      </c>
      <c r="T63" s="12">
        <v>0</v>
      </c>
      <c r="U63" s="12">
        <v>0</v>
      </c>
      <c r="V63" s="13"/>
      <c r="W63" s="12">
        <v>0</v>
      </c>
      <c r="X63" s="12">
        <v>0</v>
      </c>
      <c r="Y63" s="12">
        <v>0</v>
      </c>
      <c r="Z63" s="12">
        <v>0</v>
      </c>
      <c r="AA63" s="13"/>
      <c r="AB63" s="12">
        <v>0</v>
      </c>
      <c r="AC63" s="12">
        <v>0</v>
      </c>
      <c r="AD63" s="12">
        <v>0</v>
      </c>
      <c r="AE63" s="12">
        <v>0</v>
      </c>
      <c r="AF63" s="13"/>
      <c r="AG63" s="12">
        <v>0</v>
      </c>
      <c r="AH63" s="12">
        <v>0</v>
      </c>
      <c r="AI63" s="12">
        <v>0</v>
      </c>
      <c r="AJ63" s="12">
        <v>0</v>
      </c>
      <c r="AK63" s="13"/>
      <c r="AL63" s="12">
        <v>0</v>
      </c>
      <c r="AM63" s="12">
        <v>0</v>
      </c>
      <c r="AN63" s="12">
        <v>0</v>
      </c>
      <c r="AO63" s="12">
        <v>0</v>
      </c>
      <c r="AP63" s="13"/>
      <c r="AQ63" s="12">
        <v>0</v>
      </c>
      <c r="AR63" s="12">
        <v>0</v>
      </c>
      <c r="AS63" s="12">
        <v>0</v>
      </c>
      <c r="AT63" s="12">
        <v>0</v>
      </c>
      <c r="AU63" s="13"/>
      <c r="AV63" s="12">
        <v>0</v>
      </c>
      <c r="AW63" s="12">
        <v>0</v>
      </c>
      <c r="AX63" s="12">
        <v>0</v>
      </c>
      <c r="AY63" s="12">
        <v>0</v>
      </c>
      <c r="AZ63" s="13"/>
      <c r="BA63" s="12">
        <v>0</v>
      </c>
      <c r="BB63" s="12">
        <v>0</v>
      </c>
      <c r="BC63" s="12">
        <v>0</v>
      </c>
      <c r="BD63" s="12">
        <v>0</v>
      </c>
      <c r="BE63" s="13"/>
      <c r="BF63" s="12">
        <v>0</v>
      </c>
      <c r="BG63" s="12">
        <v>0</v>
      </c>
      <c r="BH63" s="12">
        <v>0</v>
      </c>
      <c r="BI63" s="12">
        <v>0</v>
      </c>
      <c r="BJ63" s="13"/>
      <c r="BK63" s="12">
        <v>0</v>
      </c>
      <c r="BL63" s="12">
        <v>0</v>
      </c>
      <c r="BM63" s="12">
        <v>0</v>
      </c>
      <c r="BN63" s="12">
        <v>0</v>
      </c>
      <c r="BO63" s="13"/>
      <c r="BP63" s="12">
        <v>0</v>
      </c>
      <c r="BQ63" s="12">
        <v>0</v>
      </c>
      <c r="BR63" s="12">
        <v>0</v>
      </c>
      <c r="BS63" s="12">
        <v>0</v>
      </c>
      <c r="BT63" s="13"/>
      <c r="BU63" s="12">
        <v>0</v>
      </c>
      <c r="BV63" s="12">
        <v>0</v>
      </c>
      <c r="BW63" s="12">
        <v>0</v>
      </c>
      <c r="BX63" s="12">
        <v>0</v>
      </c>
      <c r="BY63" s="13"/>
      <c r="BZ63" s="12">
        <v>0</v>
      </c>
      <c r="CA63" s="12">
        <v>0</v>
      </c>
      <c r="CB63" s="12">
        <v>0</v>
      </c>
      <c r="CC63" s="12">
        <v>0</v>
      </c>
      <c r="CD63" s="13"/>
      <c r="CE63" s="12">
        <v>0</v>
      </c>
      <c r="CF63" s="12">
        <v>0</v>
      </c>
      <c r="CG63" s="12">
        <v>0</v>
      </c>
      <c r="CH63" s="12">
        <v>0</v>
      </c>
      <c r="CI63" s="13"/>
      <c r="CJ63" s="12">
        <v>0</v>
      </c>
      <c r="CK63" s="12">
        <v>0</v>
      </c>
      <c r="CL63" s="12">
        <v>0</v>
      </c>
      <c r="CM63" s="12">
        <v>0</v>
      </c>
      <c r="CN63" s="13"/>
      <c r="CO63" s="12">
        <v>0</v>
      </c>
      <c r="CP63" s="12">
        <v>0</v>
      </c>
      <c r="CQ63" s="12">
        <v>0</v>
      </c>
      <c r="CR63" s="12">
        <v>0</v>
      </c>
      <c r="CS63" s="13"/>
      <c r="CT63" s="12">
        <v>0</v>
      </c>
      <c r="CU63" s="12">
        <v>0</v>
      </c>
      <c r="CV63" s="12">
        <v>0</v>
      </c>
      <c r="CW63" s="12">
        <v>0</v>
      </c>
      <c r="CX63" s="13"/>
      <c r="CY63" s="12">
        <v>0</v>
      </c>
      <c r="CZ63" s="12">
        <v>0</v>
      </c>
      <c r="DA63" s="12">
        <v>0</v>
      </c>
      <c r="DB63" s="12">
        <v>0</v>
      </c>
      <c r="DC63" s="13"/>
      <c r="DD63" s="12">
        <v>0</v>
      </c>
      <c r="DE63" s="12">
        <v>0</v>
      </c>
      <c r="DF63" s="12">
        <v>0</v>
      </c>
      <c r="DG63" s="12">
        <v>0</v>
      </c>
      <c r="DH63" s="13"/>
      <c r="DI63" s="12">
        <v>0</v>
      </c>
      <c r="DJ63" s="12">
        <v>0</v>
      </c>
      <c r="DK63" s="12">
        <v>0</v>
      </c>
      <c r="DL63" s="12">
        <v>0</v>
      </c>
      <c r="DM63" s="13"/>
      <c r="DN63" s="12">
        <v>0</v>
      </c>
      <c r="DO63" s="12">
        <v>0</v>
      </c>
      <c r="DP63" s="12">
        <v>0</v>
      </c>
      <c r="DQ63" s="12">
        <v>0</v>
      </c>
      <c r="DR63" s="13"/>
      <c r="DS63" s="12">
        <v>0</v>
      </c>
      <c r="DT63" s="12">
        <v>0</v>
      </c>
      <c r="DU63" s="12">
        <v>0</v>
      </c>
      <c r="DV63" s="12">
        <v>0</v>
      </c>
      <c r="DW63" s="13"/>
      <c r="DX63" s="12">
        <v>0</v>
      </c>
      <c r="DY63" s="12">
        <v>0</v>
      </c>
      <c r="DZ63" s="12">
        <v>0</v>
      </c>
      <c r="EA63" s="12">
        <v>0</v>
      </c>
      <c r="EB63" s="13"/>
      <c r="EC63" s="12">
        <v>0</v>
      </c>
      <c r="ED63" s="12">
        <v>0</v>
      </c>
      <c r="EE63" s="12">
        <v>0</v>
      </c>
      <c r="EF63" s="12">
        <v>0</v>
      </c>
      <c r="EG63" s="13"/>
      <c r="EH63" s="12">
        <v>0</v>
      </c>
      <c r="EI63" s="12">
        <v>0</v>
      </c>
      <c r="EJ63" s="12">
        <v>0</v>
      </c>
      <c r="EK63" s="12">
        <v>0</v>
      </c>
      <c r="EL63" s="13"/>
      <c r="EM63" s="12">
        <v>0</v>
      </c>
      <c r="EN63" s="12">
        <v>0</v>
      </c>
      <c r="EO63" s="12">
        <v>0</v>
      </c>
      <c r="EP63" s="12">
        <v>0</v>
      </c>
      <c r="EQ63" s="13"/>
      <c r="ER63" s="12">
        <v>0</v>
      </c>
      <c r="ES63" s="12">
        <v>0</v>
      </c>
      <c r="ET63" s="12">
        <v>0</v>
      </c>
      <c r="EU63" s="12">
        <v>0</v>
      </c>
      <c r="EV63" s="13"/>
      <c r="EW63" s="12">
        <v>0</v>
      </c>
      <c r="EX63" s="12">
        <v>0</v>
      </c>
      <c r="EY63" s="12">
        <v>0</v>
      </c>
      <c r="EZ63" s="12">
        <v>0</v>
      </c>
      <c r="FA63" s="13"/>
      <c r="FB63" s="12">
        <v>0</v>
      </c>
      <c r="FC63" s="12">
        <v>0</v>
      </c>
      <c r="FD63" s="12">
        <v>0</v>
      </c>
      <c r="FE63" s="12">
        <v>0</v>
      </c>
      <c r="FF63" s="13"/>
      <c r="FG63" s="12">
        <v>0</v>
      </c>
      <c r="FH63" s="12">
        <v>0</v>
      </c>
      <c r="FI63" s="12">
        <v>0</v>
      </c>
      <c r="FJ63" s="12">
        <v>0</v>
      </c>
      <c r="FK63" s="13"/>
      <c r="FL63" s="12">
        <v>0</v>
      </c>
      <c r="FM63" s="12">
        <v>0</v>
      </c>
      <c r="FN63" s="12">
        <v>0</v>
      </c>
      <c r="FO63" s="12">
        <v>0</v>
      </c>
      <c r="FP63" s="13"/>
      <c r="FQ63" s="12">
        <v>0</v>
      </c>
      <c r="FR63" s="12">
        <v>0</v>
      </c>
      <c r="FS63" s="12">
        <v>0</v>
      </c>
      <c r="FT63" s="12">
        <v>0</v>
      </c>
      <c r="FU63" s="13"/>
      <c r="FV63" s="12" t="s">
        <v>1832</v>
      </c>
      <c r="FW63" s="12">
        <v>0</v>
      </c>
      <c r="FX63" s="12">
        <v>0</v>
      </c>
      <c r="FY63" s="12">
        <v>0</v>
      </c>
      <c r="FZ63" s="13"/>
      <c r="GA63" s="12">
        <v>0</v>
      </c>
      <c r="GB63" s="12">
        <v>0</v>
      </c>
      <c r="GC63" s="12">
        <v>0</v>
      </c>
      <c r="GD63" s="12">
        <v>0</v>
      </c>
      <c r="GE63" s="13"/>
      <c r="GF63" s="12">
        <v>0</v>
      </c>
      <c r="GG63" s="12">
        <v>0</v>
      </c>
      <c r="GH63" s="12">
        <v>0</v>
      </c>
      <c r="GI63" s="12">
        <v>0</v>
      </c>
      <c r="GJ63" s="13"/>
      <c r="GK63" s="12">
        <v>0</v>
      </c>
      <c r="GL63" s="12">
        <v>0</v>
      </c>
      <c r="GM63" s="12">
        <v>0</v>
      </c>
      <c r="GN63" s="12">
        <v>0</v>
      </c>
      <c r="GO63" s="13"/>
      <c r="GP63" s="12">
        <v>0</v>
      </c>
      <c r="GQ63" s="12">
        <v>0</v>
      </c>
      <c r="GR63" s="12">
        <v>0</v>
      </c>
      <c r="GS63" s="12">
        <v>0</v>
      </c>
      <c r="GT63" s="13"/>
      <c r="GU63" s="12">
        <v>0</v>
      </c>
      <c r="GV63" s="12">
        <v>0</v>
      </c>
      <c r="GW63" s="12">
        <v>0</v>
      </c>
      <c r="GX63" s="12">
        <v>0</v>
      </c>
      <c r="GY63" s="13"/>
      <c r="GZ63" s="12">
        <v>0</v>
      </c>
      <c r="HA63" s="12">
        <v>0</v>
      </c>
      <c r="HB63" s="12">
        <v>0</v>
      </c>
      <c r="HC63" s="12">
        <v>0</v>
      </c>
      <c r="HD63" s="13"/>
      <c r="HE63" s="12">
        <v>0</v>
      </c>
      <c r="HF63" s="12">
        <v>0</v>
      </c>
      <c r="HG63" s="12">
        <v>0</v>
      </c>
      <c r="HH63" s="12">
        <v>0</v>
      </c>
      <c r="HI63" s="13"/>
      <c r="HJ63" s="12">
        <v>0</v>
      </c>
      <c r="HK63" s="12">
        <v>0</v>
      </c>
      <c r="HL63" s="12">
        <v>0</v>
      </c>
      <c r="HM63" s="12">
        <v>0</v>
      </c>
      <c r="HN63" s="13"/>
      <c r="HO63" s="12">
        <v>0</v>
      </c>
      <c r="HP63" s="12">
        <v>0</v>
      </c>
      <c r="HQ63" s="12">
        <v>0</v>
      </c>
      <c r="HR63" s="12">
        <v>0</v>
      </c>
      <c r="HS63" s="13"/>
      <c r="HT63" s="12">
        <v>0</v>
      </c>
      <c r="HU63" s="12">
        <v>0</v>
      </c>
      <c r="HV63" s="12">
        <v>0</v>
      </c>
      <c r="HW63" s="12">
        <v>0</v>
      </c>
      <c r="HX63" s="13"/>
      <c r="HY63" s="12">
        <v>0</v>
      </c>
      <c r="HZ63" s="12">
        <v>0</v>
      </c>
      <c r="IA63" s="12">
        <v>0</v>
      </c>
      <c r="IB63" s="12">
        <v>0</v>
      </c>
      <c r="IC63" s="13"/>
      <c r="ID63" s="12">
        <v>0</v>
      </c>
      <c r="IE63" s="12">
        <v>0</v>
      </c>
      <c r="IF63" s="12">
        <v>0</v>
      </c>
      <c r="IG63" s="12">
        <v>0</v>
      </c>
      <c r="IH63" s="13"/>
      <c r="II63" s="12">
        <v>0</v>
      </c>
      <c r="IJ63" s="12">
        <v>0</v>
      </c>
      <c r="IK63" s="12">
        <v>0</v>
      </c>
      <c r="IL63" s="12">
        <v>0</v>
      </c>
      <c r="IM63" s="13"/>
      <c r="IN63" s="12">
        <v>0</v>
      </c>
      <c r="IO63" s="12">
        <v>0</v>
      </c>
      <c r="IP63" s="12">
        <v>0</v>
      </c>
      <c r="IQ63" s="12">
        <v>0</v>
      </c>
      <c r="IR63" s="13"/>
      <c r="IS63" s="12">
        <v>0</v>
      </c>
      <c r="IT63" s="12">
        <v>0</v>
      </c>
      <c r="IU63" s="12">
        <v>0</v>
      </c>
      <c r="IV63" s="12">
        <v>0</v>
      </c>
      <c r="IW63" s="13"/>
      <c r="IX63" s="12">
        <v>0</v>
      </c>
      <c r="IY63" s="12">
        <v>0</v>
      </c>
      <c r="IZ63" s="12">
        <v>0</v>
      </c>
      <c r="JA63" s="12">
        <v>0</v>
      </c>
      <c r="JB63" s="13"/>
      <c r="JC63" s="12">
        <v>0</v>
      </c>
      <c r="JD63" s="12">
        <v>0</v>
      </c>
      <c r="JE63" s="12">
        <v>0</v>
      </c>
      <c r="JF63" s="12">
        <v>0</v>
      </c>
      <c r="JG63" s="13"/>
      <c r="JH63" s="12">
        <v>0</v>
      </c>
      <c r="JI63" s="12">
        <v>0</v>
      </c>
      <c r="JJ63" s="12">
        <v>0</v>
      </c>
      <c r="JK63" s="12">
        <v>0</v>
      </c>
      <c r="JL63" s="13"/>
      <c r="JM63" s="107"/>
      <c r="JN63" s="12">
        <v>0</v>
      </c>
      <c r="JO63" s="12">
        <v>0</v>
      </c>
      <c r="JP63" s="12">
        <v>0</v>
      </c>
      <c r="JQ63" s="13"/>
    </row>
    <row r="64" spans="1:277" ht="15.75" hidden="1" customHeight="1">
      <c r="A64" s="10">
        <v>58</v>
      </c>
      <c r="B64" s="11" t="s">
        <v>48</v>
      </c>
      <c r="C64" s="12">
        <v>0</v>
      </c>
      <c r="D64" s="12">
        <v>0</v>
      </c>
      <c r="E64" s="12">
        <v>0</v>
      </c>
      <c r="F64" s="12">
        <v>0</v>
      </c>
      <c r="G64" s="13"/>
      <c r="H64" s="12">
        <v>0</v>
      </c>
      <c r="I64" s="12">
        <v>0</v>
      </c>
      <c r="J64" s="12">
        <v>0</v>
      </c>
      <c r="K64" s="12">
        <v>0</v>
      </c>
      <c r="L64" s="13"/>
      <c r="M64" s="12">
        <v>0</v>
      </c>
      <c r="N64" s="12">
        <v>0</v>
      </c>
      <c r="O64" s="12">
        <v>0</v>
      </c>
      <c r="P64" s="12">
        <v>0</v>
      </c>
      <c r="Q64" s="13"/>
      <c r="R64" s="12">
        <v>0</v>
      </c>
      <c r="S64" s="12">
        <v>0</v>
      </c>
      <c r="T64" s="12">
        <v>0</v>
      </c>
      <c r="U64" s="12">
        <v>0</v>
      </c>
      <c r="V64" s="13"/>
      <c r="W64" s="12">
        <v>0</v>
      </c>
      <c r="X64" s="12">
        <v>0</v>
      </c>
      <c r="Y64" s="12">
        <v>0</v>
      </c>
      <c r="Z64" s="12">
        <v>0</v>
      </c>
      <c r="AA64" s="13"/>
      <c r="AB64" s="12">
        <v>0</v>
      </c>
      <c r="AC64" s="12">
        <v>0</v>
      </c>
      <c r="AD64" s="12">
        <v>0</v>
      </c>
      <c r="AE64" s="12">
        <v>0</v>
      </c>
      <c r="AF64" s="13"/>
      <c r="AG64" s="12">
        <v>0</v>
      </c>
      <c r="AH64" s="12">
        <v>0</v>
      </c>
      <c r="AI64" s="12">
        <v>0</v>
      </c>
      <c r="AJ64" s="12">
        <v>0</v>
      </c>
      <c r="AK64" s="13"/>
      <c r="AL64" s="12">
        <v>0</v>
      </c>
      <c r="AM64" s="12">
        <v>0</v>
      </c>
      <c r="AN64" s="12">
        <v>0</v>
      </c>
      <c r="AO64" s="12">
        <v>0</v>
      </c>
      <c r="AP64" s="13"/>
      <c r="AQ64" s="12">
        <v>0</v>
      </c>
      <c r="AR64" s="12">
        <v>0</v>
      </c>
      <c r="AS64" s="12">
        <v>0</v>
      </c>
      <c r="AT64" s="12">
        <v>0</v>
      </c>
      <c r="AU64" s="13"/>
      <c r="AV64" s="12">
        <v>0</v>
      </c>
      <c r="AW64" s="12">
        <v>0</v>
      </c>
      <c r="AX64" s="12">
        <v>0</v>
      </c>
      <c r="AY64" s="12">
        <v>0</v>
      </c>
      <c r="AZ64" s="13"/>
      <c r="BA64" s="12">
        <v>0</v>
      </c>
      <c r="BB64" s="12">
        <v>0</v>
      </c>
      <c r="BC64" s="12">
        <v>0</v>
      </c>
      <c r="BD64" s="12">
        <v>0</v>
      </c>
      <c r="BE64" s="13"/>
      <c r="BF64" s="12">
        <v>0</v>
      </c>
      <c r="BG64" s="12">
        <v>0</v>
      </c>
      <c r="BH64" s="12">
        <v>0</v>
      </c>
      <c r="BI64" s="12">
        <v>0</v>
      </c>
      <c r="BJ64" s="13"/>
      <c r="BK64" s="12">
        <v>0</v>
      </c>
      <c r="BL64" s="12">
        <v>0</v>
      </c>
      <c r="BM64" s="12">
        <v>0</v>
      </c>
      <c r="BN64" s="12">
        <v>0</v>
      </c>
      <c r="BO64" s="13"/>
      <c r="BP64" s="12">
        <v>0</v>
      </c>
      <c r="BQ64" s="12">
        <v>0</v>
      </c>
      <c r="BR64" s="12">
        <v>0</v>
      </c>
      <c r="BS64" s="12">
        <v>0</v>
      </c>
      <c r="BT64" s="13"/>
      <c r="BU64" s="12">
        <v>0</v>
      </c>
      <c r="BV64" s="12">
        <v>0</v>
      </c>
      <c r="BW64" s="12">
        <v>0</v>
      </c>
      <c r="BX64" s="12">
        <v>0</v>
      </c>
      <c r="BY64" s="13"/>
      <c r="BZ64" s="12">
        <v>0</v>
      </c>
      <c r="CA64" s="12">
        <v>0</v>
      </c>
      <c r="CB64" s="12">
        <v>0</v>
      </c>
      <c r="CC64" s="12">
        <v>0</v>
      </c>
      <c r="CD64" s="13"/>
      <c r="CE64" s="12">
        <v>0</v>
      </c>
      <c r="CF64" s="12">
        <v>0</v>
      </c>
      <c r="CG64" s="12">
        <v>0</v>
      </c>
      <c r="CH64" s="12">
        <v>0</v>
      </c>
      <c r="CI64" s="13"/>
      <c r="CJ64" s="12">
        <v>0</v>
      </c>
      <c r="CK64" s="12">
        <v>0</v>
      </c>
      <c r="CL64" s="12">
        <v>0</v>
      </c>
      <c r="CM64" s="12">
        <v>0</v>
      </c>
      <c r="CN64" s="13"/>
      <c r="CO64" s="12">
        <v>0</v>
      </c>
      <c r="CP64" s="12">
        <v>0</v>
      </c>
      <c r="CQ64" s="12">
        <v>0</v>
      </c>
      <c r="CR64" s="12">
        <v>0</v>
      </c>
      <c r="CS64" s="13"/>
      <c r="CT64" s="12">
        <v>0</v>
      </c>
      <c r="CU64" s="12">
        <v>0</v>
      </c>
      <c r="CV64" s="12">
        <v>0</v>
      </c>
      <c r="CW64" s="12">
        <v>0</v>
      </c>
      <c r="CX64" s="13"/>
      <c r="CY64" s="12">
        <v>0</v>
      </c>
      <c r="CZ64" s="12">
        <v>0</v>
      </c>
      <c r="DA64" s="12">
        <v>0</v>
      </c>
      <c r="DB64" s="12">
        <v>0</v>
      </c>
      <c r="DC64" s="13"/>
      <c r="DD64" s="12">
        <v>0</v>
      </c>
      <c r="DE64" s="12">
        <v>0</v>
      </c>
      <c r="DF64" s="12">
        <v>0</v>
      </c>
      <c r="DG64" s="12">
        <v>0</v>
      </c>
      <c r="DH64" s="13"/>
      <c r="DI64" s="12">
        <v>0</v>
      </c>
      <c r="DJ64" s="12">
        <v>0</v>
      </c>
      <c r="DK64" s="12">
        <v>0</v>
      </c>
      <c r="DL64" s="12">
        <v>0</v>
      </c>
      <c r="DM64" s="13"/>
      <c r="DN64" s="12">
        <v>0</v>
      </c>
      <c r="DO64" s="12">
        <v>0</v>
      </c>
      <c r="DP64" s="12">
        <v>0</v>
      </c>
      <c r="DQ64" s="12">
        <v>0</v>
      </c>
      <c r="DR64" s="13"/>
      <c r="DS64" s="12">
        <v>0</v>
      </c>
      <c r="DT64" s="12">
        <v>0</v>
      </c>
      <c r="DU64" s="12">
        <v>0</v>
      </c>
      <c r="DV64" s="12">
        <v>0</v>
      </c>
      <c r="DW64" s="13"/>
      <c r="DX64" s="12">
        <v>0</v>
      </c>
      <c r="DY64" s="12">
        <v>0</v>
      </c>
      <c r="DZ64" s="12">
        <v>0</v>
      </c>
      <c r="EA64" s="12">
        <v>0</v>
      </c>
      <c r="EB64" s="13"/>
      <c r="EC64" s="12">
        <v>0</v>
      </c>
      <c r="ED64" s="12">
        <v>0</v>
      </c>
      <c r="EE64" s="12">
        <v>0</v>
      </c>
      <c r="EF64" s="12">
        <v>0</v>
      </c>
      <c r="EG64" s="13"/>
      <c r="EH64" s="12">
        <v>0</v>
      </c>
      <c r="EI64" s="12">
        <v>0</v>
      </c>
      <c r="EJ64" s="12">
        <v>0</v>
      </c>
      <c r="EK64" s="12">
        <v>0</v>
      </c>
      <c r="EL64" s="13"/>
      <c r="EM64" s="12">
        <v>0</v>
      </c>
      <c r="EN64" s="12">
        <v>0</v>
      </c>
      <c r="EO64" s="12">
        <v>0</v>
      </c>
      <c r="EP64" s="12">
        <v>0</v>
      </c>
      <c r="EQ64" s="13"/>
      <c r="ER64" s="12">
        <v>0</v>
      </c>
      <c r="ES64" s="12">
        <v>0</v>
      </c>
      <c r="ET64" s="12">
        <v>0</v>
      </c>
      <c r="EU64" s="12">
        <v>0</v>
      </c>
      <c r="EV64" s="13"/>
      <c r="EW64" s="12">
        <v>0</v>
      </c>
      <c r="EX64" s="12">
        <v>0</v>
      </c>
      <c r="EY64" s="12">
        <v>0</v>
      </c>
      <c r="EZ64" s="12">
        <v>0</v>
      </c>
      <c r="FA64" s="13"/>
      <c r="FB64" s="12">
        <v>0</v>
      </c>
      <c r="FC64" s="12">
        <v>0</v>
      </c>
      <c r="FD64" s="12">
        <v>0</v>
      </c>
      <c r="FE64" s="12">
        <v>0</v>
      </c>
      <c r="FF64" s="13"/>
      <c r="FG64" s="12">
        <v>0</v>
      </c>
      <c r="FH64" s="12">
        <v>0</v>
      </c>
      <c r="FI64" s="12">
        <v>0</v>
      </c>
      <c r="FJ64" s="12">
        <v>0</v>
      </c>
      <c r="FK64" s="13"/>
      <c r="FL64" s="12">
        <v>0</v>
      </c>
      <c r="FM64" s="12">
        <v>0</v>
      </c>
      <c r="FN64" s="12">
        <v>0</v>
      </c>
      <c r="FO64" s="12">
        <v>0</v>
      </c>
      <c r="FP64" s="13"/>
      <c r="FQ64" s="12">
        <v>0</v>
      </c>
      <c r="FR64" s="12">
        <v>0</v>
      </c>
      <c r="FS64" s="12">
        <v>0</v>
      </c>
      <c r="FT64" s="12">
        <v>0</v>
      </c>
      <c r="FU64" s="13"/>
      <c r="FV64" s="12" t="s">
        <v>1832</v>
      </c>
      <c r="FW64" s="12">
        <v>0</v>
      </c>
      <c r="FX64" s="12">
        <v>0</v>
      </c>
      <c r="FY64" s="12">
        <v>0</v>
      </c>
      <c r="FZ64" s="13"/>
      <c r="GA64" s="12">
        <v>0</v>
      </c>
      <c r="GB64" s="12">
        <v>0</v>
      </c>
      <c r="GC64" s="12">
        <v>0</v>
      </c>
      <c r="GD64" s="12">
        <v>0</v>
      </c>
      <c r="GE64" s="13"/>
      <c r="GF64" s="12">
        <v>0</v>
      </c>
      <c r="GG64" s="12">
        <v>0</v>
      </c>
      <c r="GH64" s="12">
        <v>0</v>
      </c>
      <c r="GI64" s="12">
        <v>0</v>
      </c>
      <c r="GJ64" s="13"/>
      <c r="GK64" s="12">
        <v>0</v>
      </c>
      <c r="GL64" s="12">
        <v>0</v>
      </c>
      <c r="GM64" s="12">
        <v>0</v>
      </c>
      <c r="GN64" s="12">
        <v>0</v>
      </c>
      <c r="GO64" s="13"/>
      <c r="GP64" s="12">
        <v>1</v>
      </c>
      <c r="GQ64" s="12">
        <v>175728</v>
      </c>
      <c r="GR64" s="12">
        <v>0</v>
      </c>
      <c r="GS64" s="12">
        <v>175728</v>
      </c>
      <c r="GT64" s="13"/>
      <c r="GU64" s="12">
        <v>0</v>
      </c>
      <c r="GV64" s="12">
        <v>0</v>
      </c>
      <c r="GW64" s="12">
        <v>0</v>
      </c>
      <c r="GX64" s="12">
        <v>0</v>
      </c>
      <c r="GY64" s="13"/>
      <c r="GZ64" s="12">
        <v>0</v>
      </c>
      <c r="HA64" s="12">
        <v>0</v>
      </c>
      <c r="HB64" s="12">
        <v>0</v>
      </c>
      <c r="HC64" s="12">
        <v>0</v>
      </c>
      <c r="HD64" s="13"/>
      <c r="HE64" s="12">
        <v>0</v>
      </c>
      <c r="HF64" s="12">
        <v>0</v>
      </c>
      <c r="HG64" s="12">
        <v>0</v>
      </c>
      <c r="HH64" s="12">
        <v>0</v>
      </c>
      <c r="HI64" s="13"/>
      <c r="HJ64" s="12">
        <v>0</v>
      </c>
      <c r="HK64" s="12">
        <v>0</v>
      </c>
      <c r="HL64" s="12">
        <v>0</v>
      </c>
      <c r="HM64" s="12">
        <v>0</v>
      </c>
      <c r="HN64" s="13"/>
      <c r="HO64" s="12">
        <v>0</v>
      </c>
      <c r="HP64" s="12">
        <v>0</v>
      </c>
      <c r="HQ64" s="12">
        <v>0</v>
      </c>
      <c r="HR64" s="12">
        <v>0</v>
      </c>
      <c r="HS64" s="13"/>
      <c r="HT64" s="12">
        <v>0</v>
      </c>
      <c r="HU64" s="12">
        <v>0</v>
      </c>
      <c r="HV64" s="12">
        <v>0</v>
      </c>
      <c r="HW64" s="12">
        <v>0</v>
      </c>
      <c r="HX64" s="13"/>
      <c r="HY64" s="12">
        <v>0</v>
      </c>
      <c r="HZ64" s="12">
        <v>0</v>
      </c>
      <c r="IA64" s="12">
        <v>0</v>
      </c>
      <c r="IB64" s="12">
        <v>0</v>
      </c>
      <c r="IC64" s="13"/>
      <c r="ID64" s="12">
        <v>0</v>
      </c>
      <c r="IE64" s="12">
        <v>0</v>
      </c>
      <c r="IF64" s="12">
        <v>0</v>
      </c>
      <c r="IG64" s="12">
        <v>0</v>
      </c>
      <c r="IH64" s="13"/>
      <c r="II64" s="12">
        <v>0</v>
      </c>
      <c r="IJ64" s="12">
        <v>0</v>
      </c>
      <c r="IK64" s="12">
        <v>0</v>
      </c>
      <c r="IL64" s="12">
        <v>0</v>
      </c>
      <c r="IM64" s="13"/>
      <c r="IN64" s="12">
        <v>0</v>
      </c>
      <c r="IO64" s="12">
        <v>0</v>
      </c>
      <c r="IP64" s="12">
        <v>0</v>
      </c>
      <c r="IQ64" s="12">
        <v>0</v>
      </c>
      <c r="IR64" s="13"/>
      <c r="IS64" s="12">
        <v>0</v>
      </c>
      <c r="IT64" s="12">
        <v>0</v>
      </c>
      <c r="IU64" s="12">
        <v>0</v>
      </c>
      <c r="IV64" s="12">
        <v>0</v>
      </c>
      <c r="IW64" s="13"/>
      <c r="IX64" s="12">
        <v>0</v>
      </c>
      <c r="IY64" s="12">
        <v>0</v>
      </c>
      <c r="IZ64" s="12">
        <v>0</v>
      </c>
      <c r="JA64" s="12">
        <v>0</v>
      </c>
      <c r="JB64" s="13"/>
      <c r="JC64" s="12">
        <v>0</v>
      </c>
      <c r="JD64" s="12">
        <v>0</v>
      </c>
      <c r="JE64" s="12">
        <v>0</v>
      </c>
      <c r="JF64" s="12">
        <v>0</v>
      </c>
      <c r="JG64" s="13"/>
      <c r="JH64" s="12">
        <v>0</v>
      </c>
      <c r="JI64" s="12">
        <v>0</v>
      </c>
      <c r="JJ64" s="12">
        <v>0</v>
      </c>
      <c r="JK64" s="12">
        <v>0</v>
      </c>
      <c r="JL64" s="13"/>
      <c r="JM64" s="107"/>
      <c r="JN64" s="12">
        <v>175728</v>
      </c>
      <c r="JO64" s="12">
        <v>0</v>
      </c>
      <c r="JP64" s="12">
        <v>175728</v>
      </c>
      <c r="JQ64" s="13"/>
    </row>
    <row r="65" spans="1:279" ht="15.75" hidden="1" customHeight="1">
      <c r="A65" s="10">
        <v>59</v>
      </c>
      <c r="B65" s="11" t="s">
        <v>65</v>
      </c>
      <c r="C65" s="12">
        <v>0</v>
      </c>
      <c r="D65" s="12">
        <v>0</v>
      </c>
      <c r="E65" s="12">
        <v>0</v>
      </c>
      <c r="F65" s="12">
        <v>0</v>
      </c>
      <c r="G65" s="13"/>
      <c r="H65" s="12">
        <v>0</v>
      </c>
      <c r="I65" s="12">
        <v>0</v>
      </c>
      <c r="J65" s="12">
        <v>0</v>
      </c>
      <c r="K65" s="12">
        <v>0</v>
      </c>
      <c r="L65" s="13"/>
      <c r="M65" s="12">
        <v>0</v>
      </c>
      <c r="N65" s="12">
        <v>0</v>
      </c>
      <c r="O65" s="12">
        <v>0</v>
      </c>
      <c r="P65" s="12">
        <v>0</v>
      </c>
      <c r="Q65" s="13"/>
      <c r="R65" s="12">
        <v>0</v>
      </c>
      <c r="S65" s="12">
        <v>0</v>
      </c>
      <c r="T65" s="12">
        <v>0</v>
      </c>
      <c r="U65" s="12">
        <v>0</v>
      </c>
      <c r="V65" s="13"/>
      <c r="W65" s="12">
        <v>0</v>
      </c>
      <c r="X65" s="12">
        <v>0</v>
      </c>
      <c r="Y65" s="12">
        <v>0</v>
      </c>
      <c r="Z65" s="12">
        <v>0</v>
      </c>
      <c r="AA65" s="13"/>
      <c r="AB65" s="12">
        <v>0</v>
      </c>
      <c r="AC65" s="12">
        <v>0</v>
      </c>
      <c r="AD65" s="12">
        <v>0</v>
      </c>
      <c r="AE65" s="12">
        <v>0</v>
      </c>
      <c r="AF65" s="13"/>
      <c r="AG65" s="12">
        <v>0</v>
      </c>
      <c r="AH65" s="12">
        <v>0</v>
      </c>
      <c r="AI65" s="12">
        <v>0</v>
      </c>
      <c r="AJ65" s="12">
        <v>0</v>
      </c>
      <c r="AK65" s="13"/>
      <c r="AL65" s="12">
        <v>0</v>
      </c>
      <c r="AM65" s="12">
        <v>0</v>
      </c>
      <c r="AN65" s="12">
        <v>0</v>
      </c>
      <c r="AO65" s="12">
        <v>0</v>
      </c>
      <c r="AP65" s="13"/>
      <c r="AQ65" s="12">
        <v>0</v>
      </c>
      <c r="AR65" s="12">
        <v>0</v>
      </c>
      <c r="AS65" s="12">
        <v>0</v>
      </c>
      <c r="AT65" s="12">
        <v>0</v>
      </c>
      <c r="AU65" s="13"/>
      <c r="AV65" s="12">
        <v>0</v>
      </c>
      <c r="AW65" s="12">
        <v>0</v>
      </c>
      <c r="AX65" s="12">
        <v>0</v>
      </c>
      <c r="AY65" s="12">
        <v>0</v>
      </c>
      <c r="AZ65" s="13"/>
      <c r="BA65" s="12">
        <v>0</v>
      </c>
      <c r="BB65" s="12">
        <v>0</v>
      </c>
      <c r="BC65" s="12">
        <v>0</v>
      </c>
      <c r="BD65" s="12">
        <v>0</v>
      </c>
      <c r="BE65" s="13"/>
      <c r="BF65" s="12">
        <v>0</v>
      </c>
      <c r="BG65" s="12">
        <v>0</v>
      </c>
      <c r="BH65" s="12">
        <v>0</v>
      </c>
      <c r="BI65" s="12">
        <v>0</v>
      </c>
      <c r="BJ65" s="13"/>
      <c r="BK65" s="12">
        <v>0</v>
      </c>
      <c r="BL65" s="12">
        <v>0</v>
      </c>
      <c r="BM65" s="12">
        <v>0</v>
      </c>
      <c r="BN65" s="12">
        <v>0</v>
      </c>
      <c r="BO65" s="13"/>
      <c r="BP65" s="12">
        <v>0</v>
      </c>
      <c r="BQ65" s="12">
        <v>0</v>
      </c>
      <c r="BR65" s="12">
        <v>0</v>
      </c>
      <c r="BS65" s="12">
        <v>0</v>
      </c>
      <c r="BT65" s="13"/>
      <c r="BU65" s="12">
        <v>0</v>
      </c>
      <c r="BV65" s="12">
        <v>0</v>
      </c>
      <c r="BW65" s="12">
        <v>0</v>
      </c>
      <c r="BX65" s="12">
        <v>0</v>
      </c>
      <c r="BY65" s="13"/>
      <c r="BZ65" s="12">
        <v>0</v>
      </c>
      <c r="CA65" s="12">
        <v>0</v>
      </c>
      <c r="CB65" s="12">
        <v>0</v>
      </c>
      <c r="CC65" s="12">
        <v>0</v>
      </c>
      <c r="CD65" s="13"/>
      <c r="CE65" s="12">
        <v>0</v>
      </c>
      <c r="CF65" s="12">
        <v>0</v>
      </c>
      <c r="CG65" s="12">
        <v>0</v>
      </c>
      <c r="CH65" s="12">
        <v>0</v>
      </c>
      <c r="CI65" s="13"/>
      <c r="CJ65" s="12">
        <v>0</v>
      </c>
      <c r="CK65" s="12">
        <v>0</v>
      </c>
      <c r="CL65" s="12">
        <v>0</v>
      </c>
      <c r="CM65" s="12">
        <v>0</v>
      </c>
      <c r="CN65" s="13"/>
      <c r="CO65" s="12">
        <v>0</v>
      </c>
      <c r="CP65" s="12">
        <v>0</v>
      </c>
      <c r="CQ65" s="12">
        <v>0</v>
      </c>
      <c r="CR65" s="12">
        <v>0</v>
      </c>
      <c r="CS65" s="13"/>
      <c r="CT65" s="12">
        <v>0</v>
      </c>
      <c r="CU65" s="12">
        <v>0</v>
      </c>
      <c r="CV65" s="12">
        <v>0</v>
      </c>
      <c r="CW65" s="12">
        <v>0</v>
      </c>
      <c r="CX65" s="13"/>
      <c r="CY65" s="12">
        <v>0</v>
      </c>
      <c r="CZ65" s="12">
        <v>0</v>
      </c>
      <c r="DA65" s="12">
        <v>0</v>
      </c>
      <c r="DB65" s="12">
        <v>0</v>
      </c>
      <c r="DC65" s="13"/>
      <c r="DD65" s="12">
        <v>0</v>
      </c>
      <c r="DE65" s="12">
        <v>0</v>
      </c>
      <c r="DF65" s="12">
        <v>0</v>
      </c>
      <c r="DG65" s="12">
        <v>0</v>
      </c>
      <c r="DH65" s="13"/>
      <c r="DI65" s="12">
        <v>0</v>
      </c>
      <c r="DJ65" s="12">
        <v>0</v>
      </c>
      <c r="DK65" s="12">
        <v>0</v>
      </c>
      <c r="DL65" s="12">
        <v>0</v>
      </c>
      <c r="DM65" s="13"/>
      <c r="DN65" s="12">
        <v>0</v>
      </c>
      <c r="DO65" s="12">
        <v>0</v>
      </c>
      <c r="DP65" s="12">
        <v>0</v>
      </c>
      <c r="DQ65" s="12">
        <v>0</v>
      </c>
      <c r="DR65" s="13"/>
      <c r="DS65" s="12">
        <v>0</v>
      </c>
      <c r="DT65" s="12">
        <v>0</v>
      </c>
      <c r="DU65" s="12">
        <v>0</v>
      </c>
      <c r="DV65" s="12">
        <v>0</v>
      </c>
      <c r="DW65" s="13"/>
      <c r="DX65" s="12">
        <v>0</v>
      </c>
      <c r="DY65" s="12">
        <v>0</v>
      </c>
      <c r="DZ65" s="12">
        <v>0</v>
      </c>
      <c r="EA65" s="12">
        <v>0</v>
      </c>
      <c r="EB65" s="13"/>
      <c r="EC65" s="12">
        <v>0</v>
      </c>
      <c r="ED65" s="12">
        <v>0</v>
      </c>
      <c r="EE65" s="12">
        <v>0</v>
      </c>
      <c r="EF65" s="12">
        <v>0</v>
      </c>
      <c r="EG65" s="13"/>
      <c r="EH65" s="12">
        <v>0</v>
      </c>
      <c r="EI65" s="12">
        <v>0</v>
      </c>
      <c r="EJ65" s="12">
        <v>0</v>
      </c>
      <c r="EK65" s="12">
        <v>0</v>
      </c>
      <c r="EL65" s="13"/>
      <c r="EM65" s="12">
        <v>0</v>
      </c>
      <c r="EN65" s="12">
        <v>0</v>
      </c>
      <c r="EO65" s="12">
        <v>0</v>
      </c>
      <c r="EP65" s="12">
        <v>0</v>
      </c>
      <c r="EQ65" s="13"/>
      <c r="ER65" s="12">
        <v>0</v>
      </c>
      <c r="ES65" s="12">
        <v>0</v>
      </c>
      <c r="ET65" s="12">
        <v>0</v>
      </c>
      <c r="EU65" s="12">
        <v>0</v>
      </c>
      <c r="EV65" s="13"/>
      <c r="EW65" s="12">
        <v>0</v>
      </c>
      <c r="EX65" s="12">
        <v>0</v>
      </c>
      <c r="EY65" s="12">
        <v>0</v>
      </c>
      <c r="EZ65" s="12">
        <v>0</v>
      </c>
      <c r="FA65" s="13"/>
      <c r="FB65" s="12">
        <v>0</v>
      </c>
      <c r="FC65" s="12">
        <v>0</v>
      </c>
      <c r="FD65" s="12">
        <v>0</v>
      </c>
      <c r="FE65" s="12">
        <v>0</v>
      </c>
      <c r="FF65" s="13"/>
      <c r="FG65" s="12">
        <v>0</v>
      </c>
      <c r="FH65" s="12">
        <v>0</v>
      </c>
      <c r="FI65" s="12">
        <v>0</v>
      </c>
      <c r="FJ65" s="12">
        <v>0</v>
      </c>
      <c r="FK65" s="13"/>
      <c r="FL65" s="12">
        <v>0</v>
      </c>
      <c r="FM65" s="12">
        <v>0</v>
      </c>
      <c r="FN65" s="12">
        <v>0</v>
      </c>
      <c r="FO65" s="12">
        <v>0</v>
      </c>
      <c r="FP65" s="13"/>
      <c r="FQ65" s="12">
        <v>0</v>
      </c>
      <c r="FR65" s="12">
        <v>0</v>
      </c>
      <c r="FS65" s="12">
        <v>0</v>
      </c>
      <c r="FT65" s="12">
        <v>0</v>
      </c>
      <c r="FU65" s="13"/>
      <c r="FV65" s="12" t="s">
        <v>1832</v>
      </c>
      <c r="FW65" s="12">
        <v>0</v>
      </c>
      <c r="FX65" s="12">
        <v>0</v>
      </c>
      <c r="FY65" s="12">
        <v>0</v>
      </c>
      <c r="FZ65" s="13"/>
      <c r="GA65" s="12">
        <v>0</v>
      </c>
      <c r="GB65" s="12">
        <v>0</v>
      </c>
      <c r="GC65" s="12">
        <v>0</v>
      </c>
      <c r="GD65" s="12">
        <v>0</v>
      </c>
      <c r="GE65" s="13"/>
      <c r="GF65" s="12">
        <v>0</v>
      </c>
      <c r="GG65" s="12">
        <v>0</v>
      </c>
      <c r="GH65" s="12">
        <v>0</v>
      </c>
      <c r="GI65" s="12">
        <v>0</v>
      </c>
      <c r="GJ65" s="13"/>
      <c r="GK65" s="12">
        <v>0</v>
      </c>
      <c r="GL65" s="12">
        <v>0</v>
      </c>
      <c r="GM65" s="12">
        <v>0</v>
      </c>
      <c r="GN65" s="12">
        <v>0</v>
      </c>
      <c r="GO65" s="13"/>
      <c r="GP65" s="12">
        <v>0</v>
      </c>
      <c r="GQ65" s="12">
        <v>0</v>
      </c>
      <c r="GR65" s="12">
        <v>0</v>
      </c>
      <c r="GS65" s="12">
        <v>0</v>
      </c>
      <c r="GT65" s="13"/>
      <c r="GU65" s="12">
        <v>0</v>
      </c>
      <c r="GV65" s="12">
        <v>0</v>
      </c>
      <c r="GW65" s="12">
        <v>0</v>
      </c>
      <c r="GX65" s="12">
        <v>0</v>
      </c>
      <c r="GY65" s="13"/>
      <c r="GZ65" s="12">
        <v>0</v>
      </c>
      <c r="HA65" s="12">
        <v>0</v>
      </c>
      <c r="HB65" s="12">
        <v>0</v>
      </c>
      <c r="HC65" s="12">
        <v>0</v>
      </c>
      <c r="HD65" s="13"/>
      <c r="HE65" s="12">
        <v>0</v>
      </c>
      <c r="HF65" s="12">
        <v>0</v>
      </c>
      <c r="HG65" s="12">
        <v>0</v>
      </c>
      <c r="HH65" s="12">
        <v>0</v>
      </c>
      <c r="HI65" s="13"/>
      <c r="HJ65" s="12">
        <v>0</v>
      </c>
      <c r="HK65" s="12">
        <v>0</v>
      </c>
      <c r="HL65" s="12">
        <v>0</v>
      </c>
      <c r="HM65" s="12">
        <v>0</v>
      </c>
      <c r="HN65" s="13"/>
      <c r="HO65" s="12">
        <v>0</v>
      </c>
      <c r="HP65" s="12">
        <v>0</v>
      </c>
      <c r="HQ65" s="12">
        <v>0</v>
      </c>
      <c r="HR65" s="12">
        <v>0</v>
      </c>
      <c r="HS65" s="13"/>
      <c r="HT65" s="12">
        <v>0</v>
      </c>
      <c r="HU65" s="12">
        <v>0</v>
      </c>
      <c r="HV65" s="12">
        <v>0</v>
      </c>
      <c r="HW65" s="12">
        <v>0</v>
      </c>
      <c r="HX65" s="13"/>
      <c r="HY65" s="12">
        <v>0</v>
      </c>
      <c r="HZ65" s="12">
        <v>0</v>
      </c>
      <c r="IA65" s="12">
        <v>0</v>
      </c>
      <c r="IB65" s="12">
        <v>0</v>
      </c>
      <c r="IC65" s="13"/>
      <c r="ID65" s="12">
        <v>0</v>
      </c>
      <c r="IE65" s="12">
        <v>0</v>
      </c>
      <c r="IF65" s="12">
        <v>0</v>
      </c>
      <c r="IG65" s="12">
        <v>0</v>
      </c>
      <c r="IH65" s="13"/>
      <c r="II65" s="12">
        <v>0</v>
      </c>
      <c r="IJ65" s="12">
        <v>0</v>
      </c>
      <c r="IK65" s="12">
        <v>0</v>
      </c>
      <c r="IL65" s="12">
        <v>0</v>
      </c>
      <c r="IM65" s="13"/>
      <c r="IN65" s="12">
        <v>0</v>
      </c>
      <c r="IO65" s="12">
        <v>0</v>
      </c>
      <c r="IP65" s="12">
        <v>0</v>
      </c>
      <c r="IQ65" s="12">
        <v>0</v>
      </c>
      <c r="IR65" s="13"/>
      <c r="IS65" s="12">
        <v>0</v>
      </c>
      <c r="IT65" s="12">
        <v>0</v>
      </c>
      <c r="IU65" s="12">
        <v>0</v>
      </c>
      <c r="IV65" s="12">
        <v>0</v>
      </c>
      <c r="IW65" s="13"/>
      <c r="IX65" s="12">
        <v>0</v>
      </c>
      <c r="IY65" s="12">
        <v>0</v>
      </c>
      <c r="IZ65" s="12">
        <v>0</v>
      </c>
      <c r="JA65" s="12">
        <v>0</v>
      </c>
      <c r="JB65" s="13"/>
      <c r="JC65" s="12">
        <v>0</v>
      </c>
      <c r="JD65" s="12">
        <v>0</v>
      </c>
      <c r="JE65" s="12">
        <v>0</v>
      </c>
      <c r="JF65" s="12">
        <v>0</v>
      </c>
      <c r="JG65" s="13"/>
      <c r="JH65" s="12">
        <v>0</v>
      </c>
      <c r="JI65" s="12">
        <v>0</v>
      </c>
      <c r="JJ65" s="12">
        <v>0</v>
      </c>
      <c r="JK65" s="12">
        <v>0</v>
      </c>
      <c r="JL65" s="13"/>
      <c r="JM65" s="107"/>
      <c r="JN65" s="12">
        <v>0</v>
      </c>
      <c r="JO65" s="12">
        <v>0</v>
      </c>
      <c r="JP65" s="12">
        <v>0</v>
      </c>
      <c r="JQ65" s="13"/>
    </row>
    <row r="66" spans="1:279" hidden="1">
      <c r="A66" s="10">
        <v>60</v>
      </c>
      <c r="B66" s="11" t="s">
        <v>49</v>
      </c>
      <c r="C66" s="12">
        <v>0</v>
      </c>
      <c r="D66" s="12">
        <v>0</v>
      </c>
      <c r="E66" s="12">
        <v>0</v>
      </c>
      <c r="F66" s="12">
        <v>0</v>
      </c>
      <c r="G66" s="13"/>
      <c r="H66" s="12">
        <v>0</v>
      </c>
      <c r="I66" s="12">
        <v>0</v>
      </c>
      <c r="J66" s="12">
        <v>0</v>
      </c>
      <c r="K66" s="12">
        <v>0</v>
      </c>
      <c r="L66" s="13"/>
      <c r="M66" s="12">
        <v>0</v>
      </c>
      <c r="N66" s="12">
        <v>0</v>
      </c>
      <c r="O66" s="12">
        <v>0</v>
      </c>
      <c r="P66" s="12">
        <v>0</v>
      </c>
      <c r="Q66" s="13"/>
      <c r="R66" s="12">
        <v>0</v>
      </c>
      <c r="S66" s="12">
        <v>0</v>
      </c>
      <c r="T66" s="12">
        <v>0</v>
      </c>
      <c r="U66" s="12">
        <v>0</v>
      </c>
      <c r="V66" s="13"/>
      <c r="W66" s="12">
        <v>0</v>
      </c>
      <c r="X66" s="12">
        <v>0</v>
      </c>
      <c r="Y66" s="12">
        <v>0</v>
      </c>
      <c r="Z66" s="12">
        <v>0</v>
      </c>
      <c r="AA66" s="13"/>
      <c r="AB66" s="12">
        <v>0</v>
      </c>
      <c r="AC66" s="12">
        <v>0</v>
      </c>
      <c r="AD66" s="12">
        <v>0</v>
      </c>
      <c r="AE66" s="12">
        <v>0</v>
      </c>
      <c r="AF66" s="13"/>
      <c r="AG66" s="12">
        <v>0</v>
      </c>
      <c r="AH66" s="12">
        <v>0</v>
      </c>
      <c r="AI66" s="12">
        <v>0</v>
      </c>
      <c r="AJ66" s="12">
        <v>0</v>
      </c>
      <c r="AK66" s="13"/>
      <c r="AL66" s="12">
        <v>0</v>
      </c>
      <c r="AM66" s="12">
        <v>0</v>
      </c>
      <c r="AN66" s="12">
        <v>0</v>
      </c>
      <c r="AO66" s="12">
        <v>0</v>
      </c>
      <c r="AP66" s="13"/>
      <c r="AQ66" s="12">
        <v>0</v>
      </c>
      <c r="AR66" s="12">
        <v>0</v>
      </c>
      <c r="AS66" s="12">
        <v>0</v>
      </c>
      <c r="AT66" s="12">
        <v>0</v>
      </c>
      <c r="AU66" s="13"/>
      <c r="AV66" s="12">
        <v>0</v>
      </c>
      <c r="AW66" s="12">
        <v>0</v>
      </c>
      <c r="AX66" s="12">
        <v>0</v>
      </c>
      <c r="AY66" s="12">
        <v>0</v>
      </c>
      <c r="AZ66" s="13"/>
      <c r="BA66" s="12">
        <v>0</v>
      </c>
      <c r="BB66" s="12">
        <v>0</v>
      </c>
      <c r="BC66" s="12">
        <v>0</v>
      </c>
      <c r="BD66" s="12">
        <v>0</v>
      </c>
      <c r="BE66" s="13"/>
      <c r="BF66" s="12">
        <v>0</v>
      </c>
      <c r="BG66" s="12">
        <v>0</v>
      </c>
      <c r="BH66" s="12">
        <v>0</v>
      </c>
      <c r="BI66" s="12">
        <v>0</v>
      </c>
      <c r="BJ66" s="13"/>
      <c r="BK66" s="12">
        <v>0</v>
      </c>
      <c r="BL66" s="12">
        <v>0</v>
      </c>
      <c r="BM66" s="12">
        <v>0</v>
      </c>
      <c r="BN66" s="12">
        <v>0</v>
      </c>
      <c r="BO66" s="13"/>
      <c r="BP66" s="12">
        <v>0</v>
      </c>
      <c r="BQ66" s="12">
        <v>0</v>
      </c>
      <c r="BR66" s="12">
        <v>0</v>
      </c>
      <c r="BS66" s="12">
        <v>0</v>
      </c>
      <c r="BT66" s="13"/>
      <c r="BU66" s="12">
        <v>0</v>
      </c>
      <c r="BV66" s="12">
        <v>0</v>
      </c>
      <c r="BW66" s="12">
        <v>0</v>
      </c>
      <c r="BX66" s="12">
        <v>0</v>
      </c>
      <c r="BY66" s="13"/>
      <c r="BZ66" s="12">
        <v>0</v>
      </c>
      <c r="CA66" s="12">
        <v>0</v>
      </c>
      <c r="CB66" s="12">
        <v>0</v>
      </c>
      <c r="CC66" s="12">
        <v>0</v>
      </c>
      <c r="CD66" s="13"/>
      <c r="CE66" s="12">
        <v>0</v>
      </c>
      <c r="CF66" s="12">
        <v>0</v>
      </c>
      <c r="CG66" s="12">
        <v>0</v>
      </c>
      <c r="CH66" s="12">
        <v>0</v>
      </c>
      <c r="CI66" s="13"/>
      <c r="CJ66" s="12">
        <v>0</v>
      </c>
      <c r="CK66" s="12">
        <v>0</v>
      </c>
      <c r="CL66" s="12">
        <v>0</v>
      </c>
      <c r="CM66" s="12">
        <v>0</v>
      </c>
      <c r="CN66" s="13"/>
      <c r="CO66" s="12">
        <v>0</v>
      </c>
      <c r="CP66" s="12">
        <v>0</v>
      </c>
      <c r="CQ66" s="12">
        <v>0</v>
      </c>
      <c r="CR66" s="12">
        <v>0</v>
      </c>
      <c r="CS66" s="13"/>
      <c r="CT66" s="12">
        <v>0</v>
      </c>
      <c r="CU66" s="12">
        <v>0</v>
      </c>
      <c r="CV66" s="12">
        <v>0</v>
      </c>
      <c r="CW66" s="12">
        <v>0</v>
      </c>
      <c r="CX66" s="13"/>
      <c r="CY66" s="12">
        <v>0</v>
      </c>
      <c r="CZ66" s="12">
        <v>0</v>
      </c>
      <c r="DA66" s="12">
        <v>0</v>
      </c>
      <c r="DB66" s="12">
        <v>0</v>
      </c>
      <c r="DC66" s="13"/>
      <c r="DD66" s="12">
        <v>0</v>
      </c>
      <c r="DE66" s="12">
        <v>0</v>
      </c>
      <c r="DF66" s="12">
        <v>0</v>
      </c>
      <c r="DG66" s="12">
        <v>0</v>
      </c>
      <c r="DH66" s="13"/>
      <c r="DI66" s="12">
        <v>0</v>
      </c>
      <c r="DJ66" s="12">
        <v>0</v>
      </c>
      <c r="DK66" s="12">
        <v>0</v>
      </c>
      <c r="DL66" s="12">
        <v>0</v>
      </c>
      <c r="DM66" s="13"/>
      <c r="DN66" s="12">
        <v>0</v>
      </c>
      <c r="DO66" s="12">
        <v>0</v>
      </c>
      <c r="DP66" s="12">
        <v>0</v>
      </c>
      <c r="DQ66" s="12">
        <v>0</v>
      </c>
      <c r="DR66" s="13"/>
      <c r="DS66" s="12">
        <v>0</v>
      </c>
      <c r="DT66" s="12">
        <v>0</v>
      </c>
      <c r="DU66" s="12">
        <v>0</v>
      </c>
      <c r="DV66" s="12">
        <v>0</v>
      </c>
      <c r="DW66" s="13"/>
      <c r="DX66" s="12">
        <v>0</v>
      </c>
      <c r="DY66" s="12">
        <v>0</v>
      </c>
      <c r="DZ66" s="12">
        <v>0</v>
      </c>
      <c r="EA66" s="12">
        <v>0</v>
      </c>
      <c r="EB66" s="13"/>
      <c r="EC66" s="12">
        <v>0</v>
      </c>
      <c r="ED66" s="12">
        <v>0</v>
      </c>
      <c r="EE66" s="12">
        <v>0</v>
      </c>
      <c r="EF66" s="12">
        <v>0</v>
      </c>
      <c r="EG66" s="13"/>
      <c r="EH66" s="12">
        <v>0</v>
      </c>
      <c r="EI66" s="12">
        <v>0</v>
      </c>
      <c r="EJ66" s="12">
        <v>0</v>
      </c>
      <c r="EK66" s="12">
        <v>0</v>
      </c>
      <c r="EL66" s="13"/>
      <c r="EM66" s="12">
        <v>0</v>
      </c>
      <c r="EN66" s="12">
        <v>0</v>
      </c>
      <c r="EO66" s="12">
        <v>0</v>
      </c>
      <c r="EP66" s="12">
        <v>0</v>
      </c>
      <c r="EQ66" s="13"/>
      <c r="ER66" s="12">
        <v>0</v>
      </c>
      <c r="ES66" s="12">
        <v>0</v>
      </c>
      <c r="ET66" s="12">
        <v>0</v>
      </c>
      <c r="EU66" s="12">
        <v>0</v>
      </c>
      <c r="EV66" s="13"/>
      <c r="EW66" s="12">
        <v>0</v>
      </c>
      <c r="EX66" s="12">
        <v>0</v>
      </c>
      <c r="EY66" s="12">
        <v>0</v>
      </c>
      <c r="EZ66" s="12">
        <v>0</v>
      </c>
      <c r="FA66" s="13"/>
      <c r="FB66" s="12">
        <v>0</v>
      </c>
      <c r="FC66" s="12">
        <v>0</v>
      </c>
      <c r="FD66" s="12">
        <v>0</v>
      </c>
      <c r="FE66" s="12">
        <v>0</v>
      </c>
      <c r="FF66" s="13"/>
      <c r="FG66" s="12">
        <v>0</v>
      </c>
      <c r="FH66" s="12">
        <v>0</v>
      </c>
      <c r="FI66" s="12">
        <v>0</v>
      </c>
      <c r="FJ66" s="12">
        <v>0</v>
      </c>
      <c r="FK66" s="13"/>
      <c r="FL66" s="12">
        <v>0</v>
      </c>
      <c r="FM66" s="12">
        <v>0</v>
      </c>
      <c r="FN66" s="12">
        <v>0</v>
      </c>
      <c r="FO66" s="12">
        <v>0</v>
      </c>
      <c r="FP66" s="13"/>
      <c r="FQ66" s="12">
        <v>0</v>
      </c>
      <c r="FR66" s="12">
        <v>0</v>
      </c>
      <c r="FS66" s="12">
        <v>0</v>
      </c>
      <c r="FT66" s="12">
        <v>0</v>
      </c>
      <c r="FU66" s="13"/>
      <c r="FV66" s="12" t="s">
        <v>1832</v>
      </c>
      <c r="FW66" s="12">
        <v>0</v>
      </c>
      <c r="FX66" s="12">
        <v>0</v>
      </c>
      <c r="FY66" s="12">
        <v>0</v>
      </c>
      <c r="FZ66" s="13"/>
      <c r="GA66" s="12">
        <v>0</v>
      </c>
      <c r="GB66" s="12">
        <v>0</v>
      </c>
      <c r="GC66" s="12">
        <v>0</v>
      </c>
      <c r="GD66" s="12">
        <v>0</v>
      </c>
      <c r="GE66" s="13"/>
      <c r="GF66" s="12">
        <v>0</v>
      </c>
      <c r="GG66" s="12">
        <v>0</v>
      </c>
      <c r="GH66" s="12">
        <v>0</v>
      </c>
      <c r="GI66" s="12">
        <v>0</v>
      </c>
      <c r="GJ66" s="13"/>
      <c r="GK66" s="12">
        <v>1</v>
      </c>
      <c r="GL66" s="12">
        <v>304848</v>
      </c>
      <c r="GM66" s="12">
        <v>0</v>
      </c>
      <c r="GN66" s="12">
        <v>304848</v>
      </c>
      <c r="GO66" s="13"/>
      <c r="GP66" s="12">
        <v>0</v>
      </c>
      <c r="GQ66" s="12">
        <v>0</v>
      </c>
      <c r="GR66" s="12">
        <v>0</v>
      </c>
      <c r="GS66" s="12">
        <v>0</v>
      </c>
      <c r="GT66" s="13"/>
      <c r="GU66" s="12">
        <v>0</v>
      </c>
      <c r="GV66" s="12">
        <v>0</v>
      </c>
      <c r="GW66" s="12">
        <v>0</v>
      </c>
      <c r="GX66" s="12">
        <v>0</v>
      </c>
      <c r="GY66" s="13"/>
      <c r="GZ66" s="12">
        <v>0</v>
      </c>
      <c r="HA66" s="12">
        <v>0</v>
      </c>
      <c r="HB66" s="12">
        <v>0</v>
      </c>
      <c r="HC66" s="12">
        <v>0</v>
      </c>
      <c r="HD66" s="13"/>
      <c r="HE66" s="12">
        <v>0</v>
      </c>
      <c r="HF66" s="12">
        <v>0</v>
      </c>
      <c r="HG66" s="12">
        <v>0</v>
      </c>
      <c r="HH66" s="12">
        <v>0</v>
      </c>
      <c r="HI66" s="13"/>
      <c r="HJ66" s="12">
        <v>0</v>
      </c>
      <c r="HK66" s="12">
        <v>0</v>
      </c>
      <c r="HL66" s="12">
        <v>0</v>
      </c>
      <c r="HM66" s="12">
        <v>0</v>
      </c>
      <c r="HN66" s="13"/>
      <c r="HO66" s="12">
        <v>0</v>
      </c>
      <c r="HP66" s="12">
        <v>0</v>
      </c>
      <c r="HQ66" s="12">
        <v>0</v>
      </c>
      <c r="HR66" s="12">
        <v>0</v>
      </c>
      <c r="HS66" s="13"/>
      <c r="HT66" s="12">
        <v>0</v>
      </c>
      <c r="HU66" s="12">
        <v>0</v>
      </c>
      <c r="HV66" s="12">
        <v>0</v>
      </c>
      <c r="HW66" s="12">
        <v>0</v>
      </c>
      <c r="HX66" s="13"/>
      <c r="HY66" s="12">
        <v>0</v>
      </c>
      <c r="HZ66" s="12">
        <v>0</v>
      </c>
      <c r="IA66" s="12">
        <v>0</v>
      </c>
      <c r="IB66" s="12">
        <v>0</v>
      </c>
      <c r="IC66" s="13"/>
      <c r="ID66" s="12">
        <v>0</v>
      </c>
      <c r="IE66" s="12">
        <v>0</v>
      </c>
      <c r="IF66" s="12">
        <v>0</v>
      </c>
      <c r="IG66" s="12">
        <v>0</v>
      </c>
      <c r="IH66" s="13"/>
      <c r="II66" s="12">
        <v>0</v>
      </c>
      <c r="IJ66" s="12">
        <v>0</v>
      </c>
      <c r="IK66" s="12">
        <v>0</v>
      </c>
      <c r="IL66" s="12">
        <v>0</v>
      </c>
      <c r="IM66" s="13"/>
      <c r="IN66" s="12">
        <v>0</v>
      </c>
      <c r="IO66" s="12">
        <v>0</v>
      </c>
      <c r="IP66" s="12">
        <v>0</v>
      </c>
      <c r="IQ66" s="12">
        <v>0</v>
      </c>
      <c r="IR66" s="13"/>
      <c r="IS66" s="12">
        <v>0</v>
      </c>
      <c r="IT66" s="12">
        <v>0</v>
      </c>
      <c r="IU66" s="12">
        <v>0</v>
      </c>
      <c r="IV66" s="12">
        <v>0</v>
      </c>
      <c r="IW66" s="13"/>
      <c r="IX66" s="12">
        <v>0</v>
      </c>
      <c r="IY66" s="12">
        <v>0</v>
      </c>
      <c r="IZ66" s="12">
        <v>0</v>
      </c>
      <c r="JA66" s="12">
        <v>0</v>
      </c>
      <c r="JB66" s="13"/>
      <c r="JC66" s="12">
        <v>0</v>
      </c>
      <c r="JD66" s="12">
        <v>0</v>
      </c>
      <c r="JE66" s="12">
        <v>0</v>
      </c>
      <c r="JF66" s="12">
        <v>0</v>
      </c>
      <c r="JG66" s="13"/>
      <c r="JH66" s="12">
        <v>0</v>
      </c>
      <c r="JI66" s="12">
        <v>0</v>
      </c>
      <c r="JJ66" s="12">
        <v>0</v>
      </c>
      <c r="JK66" s="12">
        <v>0</v>
      </c>
      <c r="JL66" s="13"/>
      <c r="JM66" s="107"/>
      <c r="JN66" s="12">
        <v>304848</v>
      </c>
      <c r="JO66" s="12">
        <v>0</v>
      </c>
      <c r="JP66" s="12">
        <v>304848</v>
      </c>
      <c r="JQ66" s="13"/>
    </row>
    <row r="67" spans="1:279" hidden="1">
      <c r="A67" s="10">
        <v>61</v>
      </c>
      <c r="B67" s="11" t="s">
        <v>50</v>
      </c>
      <c r="C67" s="12">
        <v>0</v>
      </c>
      <c r="D67" s="12">
        <v>0</v>
      </c>
      <c r="E67" s="12">
        <v>0</v>
      </c>
      <c r="F67" s="12">
        <v>0</v>
      </c>
      <c r="G67" s="13"/>
      <c r="H67" s="12">
        <v>0</v>
      </c>
      <c r="I67" s="12">
        <v>0</v>
      </c>
      <c r="J67" s="12">
        <v>0</v>
      </c>
      <c r="K67" s="12">
        <v>0</v>
      </c>
      <c r="L67" s="13"/>
      <c r="M67" s="12">
        <v>0</v>
      </c>
      <c r="N67" s="12">
        <v>0</v>
      </c>
      <c r="O67" s="12">
        <v>0</v>
      </c>
      <c r="P67" s="12">
        <v>0</v>
      </c>
      <c r="Q67" s="13"/>
      <c r="R67" s="12">
        <v>0</v>
      </c>
      <c r="S67" s="12">
        <v>0</v>
      </c>
      <c r="T67" s="12">
        <v>0</v>
      </c>
      <c r="U67" s="12">
        <v>0</v>
      </c>
      <c r="V67" s="13"/>
      <c r="W67" s="12">
        <v>0</v>
      </c>
      <c r="X67" s="12">
        <v>0</v>
      </c>
      <c r="Y67" s="12">
        <v>0</v>
      </c>
      <c r="Z67" s="12">
        <v>0</v>
      </c>
      <c r="AA67" s="13"/>
      <c r="AB67" s="12">
        <v>0</v>
      </c>
      <c r="AC67" s="12">
        <v>0</v>
      </c>
      <c r="AD67" s="12">
        <v>0</v>
      </c>
      <c r="AE67" s="12">
        <v>0</v>
      </c>
      <c r="AF67" s="13"/>
      <c r="AG67" s="12">
        <v>0</v>
      </c>
      <c r="AH67" s="12">
        <v>0</v>
      </c>
      <c r="AI67" s="12">
        <v>0</v>
      </c>
      <c r="AJ67" s="12">
        <v>0</v>
      </c>
      <c r="AK67" s="13"/>
      <c r="AL67" s="12">
        <v>0</v>
      </c>
      <c r="AM67" s="12">
        <v>0</v>
      </c>
      <c r="AN67" s="12">
        <v>0</v>
      </c>
      <c r="AO67" s="12">
        <v>0</v>
      </c>
      <c r="AP67" s="13"/>
      <c r="AQ67" s="12">
        <v>0</v>
      </c>
      <c r="AR67" s="12">
        <v>0</v>
      </c>
      <c r="AS67" s="12">
        <v>0</v>
      </c>
      <c r="AT67" s="12">
        <v>0</v>
      </c>
      <c r="AU67" s="13"/>
      <c r="AV67" s="12">
        <v>0</v>
      </c>
      <c r="AW67" s="12">
        <v>0</v>
      </c>
      <c r="AX67" s="12">
        <v>0</v>
      </c>
      <c r="AY67" s="12">
        <v>0</v>
      </c>
      <c r="AZ67" s="13"/>
      <c r="BA67" s="12">
        <v>0</v>
      </c>
      <c r="BB67" s="12">
        <v>0</v>
      </c>
      <c r="BC67" s="12">
        <v>0</v>
      </c>
      <c r="BD67" s="12">
        <v>0</v>
      </c>
      <c r="BE67" s="13"/>
      <c r="BF67" s="12">
        <v>0</v>
      </c>
      <c r="BG67" s="12">
        <v>0</v>
      </c>
      <c r="BH67" s="12">
        <v>0</v>
      </c>
      <c r="BI67" s="12">
        <v>0</v>
      </c>
      <c r="BJ67" s="13"/>
      <c r="BK67" s="12">
        <v>0</v>
      </c>
      <c r="BL67" s="12">
        <v>0</v>
      </c>
      <c r="BM67" s="12">
        <v>0</v>
      </c>
      <c r="BN67" s="12">
        <v>0</v>
      </c>
      <c r="BO67" s="13"/>
      <c r="BP67" s="12">
        <v>0</v>
      </c>
      <c r="BQ67" s="12">
        <v>0</v>
      </c>
      <c r="BR67" s="12">
        <v>0</v>
      </c>
      <c r="BS67" s="12">
        <v>0</v>
      </c>
      <c r="BT67" s="13"/>
      <c r="BU67" s="12">
        <v>0</v>
      </c>
      <c r="BV67" s="12">
        <v>0</v>
      </c>
      <c r="BW67" s="12">
        <v>0</v>
      </c>
      <c r="BX67" s="12">
        <v>0</v>
      </c>
      <c r="BY67" s="13"/>
      <c r="BZ67" s="12">
        <v>0</v>
      </c>
      <c r="CA67" s="12">
        <v>0</v>
      </c>
      <c r="CB67" s="12">
        <v>0</v>
      </c>
      <c r="CC67" s="12">
        <v>0</v>
      </c>
      <c r="CD67" s="13"/>
      <c r="CE67" s="12">
        <v>0</v>
      </c>
      <c r="CF67" s="12">
        <v>0</v>
      </c>
      <c r="CG67" s="12">
        <v>0</v>
      </c>
      <c r="CH67" s="12">
        <v>0</v>
      </c>
      <c r="CI67" s="13"/>
      <c r="CJ67" s="12">
        <v>0</v>
      </c>
      <c r="CK67" s="12">
        <v>0</v>
      </c>
      <c r="CL67" s="12">
        <v>0</v>
      </c>
      <c r="CM67" s="12">
        <v>0</v>
      </c>
      <c r="CN67" s="13"/>
      <c r="CO67" s="12">
        <v>0</v>
      </c>
      <c r="CP67" s="12">
        <v>0</v>
      </c>
      <c r="CQ67" s="12">
        <v>0</v>
      </c>
      <c r="CR67" s="12">
        <v>0</v>
      </c>
      <c r="CS67" s="13"/>
      <c r="CT67" s="12">
        <v>0</v>
      </c>
      <c r="CU67" s="12">
        <v>0</v>
      </c>
      <c r="CV67" s="12">
        <v>0</v>
      </c>
      <c r="CW67" s="12">
        <v>0</v>
      </c>
      <c r="CX67" s="13"/>
      <c r="CY67" s="12">
        <v>0</v>
      </c>
      <c r="CZ67" s="12">
        <v>0</v>
      </c>
      <c r="DA67" s="12">
        <v>0</v>
      </c>
      <c r="DB67" s="12">
        <v>0</v>
      </c>
      <c r="DC67" s="13"/>
      <c r="DD67" s="12">
        <v>0</v>
      </c>
      <c r="DE67" s="12">
        <v>0</v>
      </c>
      <c r="DF67" s="12">
        <v>0</v>
      </c>
      <c r="DG67" s="12">
        <v>0</v>
      </c>
      <c r="DH67" s="13"/>
      <c r="DI67" s="12">
        <v>0</v>
      </c>
      <c r="DJ67" s="12">
        <v>0</v>
      </c>
      <c r="DK67" s="12">
        <v>0</v>
      </c>
      <c r="DL67" s="12">
        <v>0</v>
      </c>
      <c r="DM67" s="13"/>
      <c r="DN67" s="12">
        <v>0</v>
      </c>
      <c r="DO67" s="12">
        <v>0</v>
      </c>
      <c r="DP67" s="12">
        <v>0</v>
      </c>
      <c r="DQ67" s="12">
        <v>0</v>
      </c>
      <c r="DR67" s="13"/>
      <c r="DS67" s="12">
        <v>0</v>
      </c>
      <c r="DT67" s="12">
        <v>0</v>
      </c>
      <c r="DU67" s="12">
        <v>0</v>
      </c>
      <c r="DV67" s="12">
        <v>0</v>
      </c>
      <c r="DW67" s="13"/>
      <c r="DX67" s="12">
        <v>0</v>
      </c>
      <c r="DY67" s="12">
        <v>0</v>
      </c>
      <c r="DZ67" s="12">
        <v>0</v>
      </c>
      <c r="EA67" s="12">
        <v>0</v>
      </c>
      <c r="EB67" s="13"/>
      <c r="EC67" s="12">
        <v>0</v>
      </c>
      <c r="ED67" s="12">
        <v>0</v>
      </c>
      <c r="EE67" s="12">
        <v>0</v>
      </c>
      <c r="EF67" s="12">
        <v>0</v>
      </c>
      <c r="EG67" s="13"/>
      <c r="EH67" s="12">
        <v>0</v>
      </c>
      <c r="EI67" s="12">
        <v>0</v>
      </c>
      <c r="EJ67" s="12">
        <v>0</v>
      </c>
      <c r="EK67" s="12">
        <v>0</v>
      </c>
      <c r="EL67" s="13"/>
      <c r="EM67" s="12">
        <v>0</v>
      </c>
      <c r="EN67" s="12">
        <v>0</v>
      </c>
      <c r="EO67" s="12">
        <v>0</v>
      </c>
      <c r="EP67" s="12">
        <v>0</v>
      </c>
      <c r="EQ67" s="13"/>
      <c r="ER67" s="12">
        <v>0</v>
      </c>
      <c r="ES67" s="12">
        <v>0</v>
      </c>
      <c r="ET67" s="12">
        <v>0</v>
      </c>
      <c r="EU67" s="12">
        <v>0</v>
      </c>
      <c r="EV67" s="13"/>
      <c r="EW67" s="12">
        <v>0</v>
      </c>
      <c r="EX67" s="12">
        <v>0</v>
      </c>
      <c r="EY67" s="12">
        <v>0</v>
      </c>
      <c r="EZ67" s="12">
        <v>0</v>
      </c>
      <c r="FA67" s="13"/>
      <c r="FB67" s="12">
        <v>0</v>
      </c>
      <c r="FC67" s="12">
        <v>0</v>
      </c>
      <c r="FD67" s="12">
        <v>0</v>
      </c>
      <c r="FE67" s="12">
        <v>0</v>
      </c>
      <c r="FF67" s="13"/>
      <c r="FG67" s="12">
        <v>0</v>
      </c>
      <c r="FH67" s="12">
        <v>0</v>
      </c>
      <c r="FI67" s="12">
        <v>0</v>
      </c>
      <c r="FJ67" s="12">
        <v>0</v>
      </c>
      <c r="FK67" s="13"/>
      <c r="FL67" s="12">
        <v>0</v>
      </c>
      <c r="FM67" s="12">
        <v>0</v>
      </c>
      <c r="FN67" s="12">
        <v>0</v>
      </c>
      <c r="FO67" s="12">
        <v>0</v>
      </c>
      <c r="FP67" s="13"/>
      <c r="FQ67" s="12">
        <v>0</v>
      </c>
      <c r="FR67" s="12">
        <v>0</v>
      </c>
      <c r="FS67" s="12">
        <v>0</v>
      </c>
      <c r="FT67" s="12">
        <v>0</v>
      </c>
      <c r="FU67" s="13"/>
      <c r="FV67" s="12" t="s">
        <v>1832</v>
      </c>
      <c r="FW67" s="12">
        <v>0</v>
      </c>
      <c r="FX67" s="12">
        <v>0</v>
      </c>
      <c r="FY67" s="12">
        <v>0</v>
      </c>
      <c r="FZ67" s="13"/>
      <c r="GA67" s="12">
        <v>0</v>
      </c>
      <c r="GB67" s="12">
        <v>0</v>
      </c>
      <c r="GC67" s="12">
        <v>0</v>
      </c>
      <c r="GD67" s="12">
        <v>0</v>
      </c>
      <c r="GE67" s="13"/>
      <c r="GF67" s="12">
        <v>0</v>
      </c>
      <c r="GG67" s="12">
        <v>0</v>
      </c>
      <c r="GH67" s="12">
        <v>0</v>
      </c>
      <c r="GI67" s="12">
        <v>0</v>
      </c>
      <c r="GJ67" s="13"/>
      <c r="GK67" s="12">
        <v>0</v>
      </c>
      <c r="GL67" s="12">
        <v>0</v>
      </c>
      <c r="GM67" s="12">
        <v>0</v>
      </c>
      <c r="GN67" s="12">
        <v>0</v>
      </c>
      <c r="GO67" s="13"/>
      <c r="GP67" s="12">
        <v>0</v>
      </c>
      <c r="GQ67" s="12">
        <v>0</v>
      </c>
      <c r="GR67" s="12">
        <v>0</v>
      </c>
      <c r="GS67" s="12">
        <v>0</v>
      </c>
      <c r="GT67" s="13"/>
      <c r="GU67" s="12">
        <v>0</v>
      </c>
      <c r="GV67" s="12">
        <v>0</v>
      </c>
      <c r="GW67" s="12">
        <v>0</v>
      </c>
      <c r="GX67" s="12">
        <v>0</v>
      </c>
      <c r="GY67" s="13"/>
      <c r="GZ67" s="12">
        <v>0</v>
      </c>
      <c r="HA67" s="12">
        <v>0</v>
      </c>
      <c r="HB67" s="12">
        <v>0</v>
      </c>
      <c r="HC67" s="12">
        <v>0</v>
      </c>
      <c r="HD67" s="13"/>
      <c r="HE67" s="12">
        <v>0</v>
      </c>
      <c r="HF67" s="12">
        <v>0</v>
      </c>
      <c r="HG67" s="12">
        <v>0</v>
      </c>
      <c r="HH67" s="12">
        <v>0</v>
      </c>
      <c r="HI67" s="13"/>
      <c r="HJ67" s="12">
        <v>0</v>
      </c>
      <c r="HK67" s="12">
        <v>0</v>
      </c>
      <c r="HL67" s="12">
        <v>0</v>
      </c>
      <c r="HM67" s="12">
        <v>0</v>
      </c>
      <c r="HN67" s="13"/>
      <c r="HO67" s="12">
        <v>0</v>
      </c>
      <c r="HP67" s="12">
        <v>0</v>
      </c>
      <c r="HQ67" s="12">
        <v>0</v>
      </c>
      <c r="HR67" s="12">
        <v>0</v>
      </c>
      <c r="HS67" s="13"/>
      <c r="HT67" s="12">
        <v>0</v>
      </c>
      <c r="HU67" s="12">
        <v>0</v>
      </c>
      <c r="HV67" s="12">
        <v>0</v>
      </c>
      <c r="HW67" s="12">
        <v>0</v>
      </c>
      <c r="HX67" s="13"/>
      <c r="HY67" s="12">
        <v>0</v>
      </c>
      <c r="HZ67" s="12">
        <v>0</v>
      </c>
      <c r="IA67" s="12">
        <v>0</v>
      </c>
      <c r="IB67" s="12">
        <v>0</v>
      </c>
      <c r="IC67" s="13"/>
      <c r="ID67" s="12">
        <v>0</v>
      </c>
      <c r="IE67" s="12">
        <v>0</v>
      </c>
      <c r="IF67" s="12">
        <v>0</v>
      </c>
      <c r="IG67" s="12">
        <v>0</v>
      </c>
      <c r="IH67" s="13"/>
      <c r="II67" s="12">
        <v>0</v>
      </c>
      <c r="IJ67" s="12">
        <v>0</v>
      </c>
      <c r="IK67" s="12">
        <v>0</v>
      </c>
      <c r="IL67" s="12">
        <v>0</v>
      </c>
      <c r="IM67" s="13"/>
      <c r="IN67" s="12">
        <v>0</v>
      </c>
      <c r="IO67" s="12">
        <v>0</v>
      </c>
      <c r="IP67" s="12">
        <v>0</v>
      </c>
      <c r="IQ67" s="12">
        <v>0</v>
      </c>
      <c r="IR67" s="13"/>
      <c r="IS67" s="12">
        <v>0</v>
      </c>
      <c r="IT67" s="12">
        <v>0</v>
      </c>
      <c r="IU67" s="12">
        <v>0</v>
      </c>
      <c r="IV67" s="12">
        <v>0</v>
      </c>
      <c r="IW67" s="13"/>
      <c r="IX67" s="12">
        <v>0</v>
      </c>
      <c r="IY67" s="12">
        <v>0</v>
      </c>
      <c r="IZ67" s="12">
        <v>0</v>
      </c>
      <c r="JA67" s="12">
        <v>0</v>
      </c>
      <c r="JB67" s="13"/>
      <c r="JC67" s="12">
        <v>0</v>
      </c>
      <c r="JD67" s="12">
        <v>0</v>
      </c>
      <c r="JE67" s="12">
        <v>0</v>
      </c>
      <c r="JF67" s="12">
        <v>0</v>
      </c>
      <c r="JG67" s="13"/>
      <c r="JH67" s="12">
        <v>0</v>
      </c>
      <c r="JI67" s="12">
        <v>0</v>
      </c>
      <c r="JJ67" s="12">
        <v>0</v>
      </c>
      <c r="JK67" s="12">
        <v>0</v>
      </c>
      <c r="JL67" s="13"/>
      <c r="JM67" s="107"/>
      <c r="JN67" s="12">
        <v>0</v>
      </c>
      <c r="JO67" s="12">
        <v>0</v>
      </c>
      <c r="JP67" s="12">
        <v>0</v>
      </c>
      <c r="JQ67" s="13"/>
    </row>
    <row r="68" spans="1:279" ht="31.5" hidden="1">
      <c r="A68" s="10">
        <v>62</v>
      </c>
      <c r="B68" s="14" t="s">
        <v>51</v>
      </c>
      <c r="C68" s="12">
        <v>0</v>
      </c>
      <c r="D68" s="12">
        <v>0</v>
      </c>
      <c r="E68" s="12">
        <v>0</v>
      </c>
      <c r="F68" s="12">
        <v>0</v>
      </c>
      <c r="G68" s="13"/>
      <c r="H68" s="12">
        <v>0</v>
      </c>
      <c r="I68" s="12">
        <v>0</v>
      </c>
      <c r="J68" s="12">
        <v>0</v>
      </c>
      <c r="K68" s="12">
        <v>0</v>
      </c>
      <c r="L68" s="13"/>
      <c r="M68" s="12">
        <v>0</v>
      </c>
      <c r="N68" s="12">
        <v>0</v>
      </c>
      <c r="O68" s="12">
        <v>0</v>
      </c>
      <c r="P68" s="12">
        <v>0</v>
      </c>
      <c r="Q68" s="13"/>
      <c r="R68" s="12">
        <v>0</v>
      </c>
      <c r="S68" s="12">
        <v>0</v>
      </c>
      <c r="T68" s="12">
        <v>0</v>
      </c>
      <c r="U68" s="12">
        <v>0</v>
      </c>
      <c r="V68" s="13"/>
      <c r="W68" s="12">
        <v>0</v>
      </c>
      <c r="X68" s="12">
        <v>0</v>
      </c>
      <c r="Y68" s="12">
        <v>0</v>
      </c>
      <c r="Z68" s="12">
        <v>0</v>
      </c>
      <c r="AA68" s="13"/>
      <c r="AB68" s="12">
        <v>0</v>
      </c>
      <c r="AC68" s="12">
        <v>0</v>
      </c>
      <c r="AD68" s="12">
        <v>0</v>
      </c>
      <c r="AE68" s="12">
        <v>0</v>
      </c>
      <c r="AF68" s="13"/>
      <c r="AG68" s="12">
        <v>0</v>
      </c>
      <c r="AH68" s="12">
        <v>0</v>
      </c>
      <c r="AI68" s="12">
        <v>0</v>
      </c>
      <c r="AJ68" s="12">
        <v>0</v>
      </c>
      <c r="AK68" s="13"/>
      <c r="AL68" s="12">
        <v>0</v>
      </c>
      <c r="AM68" s="12">
        <v>0</v>
      </c>
      <c r="AN68" s="12">
        <v>0</v>
      </c>
      <c r="AO68" s="12">
        <v>0</v>
      </c>
      <c r="AP68" s="13"/>
      <c r="AQ68" s="12">
        <v>0</v>
      </c>
      <c r="AR68" s="12">
        <v>0</v>
      </c>
      <c r="AS68" s="12">
        <v>0</v>
      </c>
      <c r="AT68" s="12">
        <v>0</v>
      </c>
      <c r="AU68" s="13"/>
      <c r="AV68" s="12">
        <v>0</v>
      </c>
      <c r="AW68" s="12">
        <v>0</v>
      </c>
      <c r="AX68" s="12">
        <v>0</v>
      </c>
      <c r="AY68" s="12">
        <v>0</v>
      </c>
      <c r="AZ68" s="13"/>
      <c r="BA68" s="12">
        <v>0</v>
      </c>
      <c r="BB68" s="12">
        <v>0</v>
      </c>
      <c r="BC68" s="12">
        <v>0</v>
      </c>
      <c r="BD68" s="12">
        <v>0</v>
      </c>
      <c r="BE68" s="13"/>
      <c r="BF68" s="12">
        <v>0</v>
      </c>
      <c r="BG68" s="12">
        <v>0</v>
      </c>
      <c r="BH68" s="12">
        <v>0</v>
      </c>
      <c r="BI68" s="12">
        <v>0</v>
      </c>
      <c r="BJ68" s="13"/>
      <c r="BK68" s="12">
        <v>0</v>
      </c>
      <c r="BL68" s="12">
        <v>0</v>
      </c>
      <c r="BM68" s="12">
        <v>0</v>
      </c>
      <c r="BN68" s="12">
        <v>0</v>
      </c>
      <c r="BO68" s="13"/>
      <c r="BP68" s="12">
        <v>0</v>
      </c>
      <c r="BQ68" s="12">
        <v>0</v>
      </c>
      <c r="BR68" s="12">
        <v>0</v>
      </c>
      <c r="BS68" s="12">
        <v>0</v>
      </c>
      <c r="BT68" s="13"/>
      <c r="BU68" s="12">
        <v>0</v>
      </c>
      <c r="BV68" s="12">
        <v>0</v>
      </c>
      <c r="BW68" s="12">
        <v>0</v>
      </c>
      <c r="BX68" s="12">
        <v>0</v>
      </c>
      <c r="BY68" s="13"/>
      <c r="BZ68" s="12">
        <v>0</v>
      </c>
      <c r="CA68" s="12">
        <v>0</v>
      </c>
      <c r="CB68" s="12">
        <v>0</v>
      </c>
      <c r="CC68" s="12">
        <v>0</v>
      </c>
      <c r="CD68" s="13"/>
      <c r="CE68" s="12">
        <v>0</v>
      </c>
      <c r="CF68" s="12">
        <v>0</v>
      </c>
      <c r="CG68" s="12">
        <v>0</v>
      </c>
      <c r="CH68" s="12">
        <v>0</v>
      </c>
      <c r="CI68" s="13"/>
      <c r="CJ68" s="12">
        <v>0</v>
      </c>
      <c r="CK68" s="12">
        <v>0</v>
      </c>
      <c r="CL68" s="12">
        <v>0</v>
      </c>
      <c r="CM68" s="12">
        <v>0</v>
      </c>
      <c r="CN68" s="13"/>
      <c r="CO68" s="12">
        <v>0</v>
      </c>
      <c r="CP68" s="12">
        <v>0</v>
      </c>
      <c r="CQ68" s="12">
        <v>0</v>
      </c>
      <c r="CR68" s="12">
        <v>0</v>
      </c>
      <c r="CS68" s="13"/>
      <c r="CT68" s="12">
        <v>0</v>
      </c>
      <c r="CU68" s="12">
        <v>0</v>
      </c>
      <c r="CV68" s="12">
        <v>0</v>
      </c>
      <c r="CW68" s="12">
        <v>0</v>
      </c>
      <c r="CX68" s="13"/>
      <c r="CY68" s="12">
        <v>0</v>
      </c>
      <c r="CZ68" s="12">
        <v>0</v>
      </c>
      <c r="DA68" s="12">
        <v>0</v>
      </c>
      <c r="DB68" s="12">
        <v>0</v>
      </c>
      <c r="DC68" s="13"/>
      <c r="DD68" s="12">
        <v>0</v>
      </c>
      <c r="DE68" s="12">
        <v>0</v>
      </c>
      <c r="DF68" s="12">
        <v>0</v>
      </c>
      <c r="DG68" s="12">
        <v>0</v>
      </c>
      <c r="DH68" s="13"/>
      <c r="DI68" s="12">
        <v>0</v>
      </c>
      <c r="DJ68" s="12">
        <v>0</v>
      </c>
      <c r="DK68" s="12">
        <v>0</v>
      </c>
      <c r="DL68" s="12">
        <v>0</v>
      </c>
      <c r="DM68" s="13"/>
      <c r="DN68" s="12">
        <v>0</v>
      </c>
      <c r="DO68" s="12">
        <v>0</v>
      </c>
      <c r="DP68" s="12">
        <v>0</v>
      </c>
      <c r="DQ68" s="12">
        <v>0</v>
      </c>
      <c r="DR68" s="13"/>
      <c r="DS68" s="12">
        <v>0</v>
      </c>
      <c r="DT68" s="12">
        <v>0</v>
      </c>
      <c r="DU68" s="12">
        <v>0</v>
      </c>
      <c r="DV68" s="12">
        <v>0</v>
      </c>
      <c r="DW68" s="13"/>
      <c r="DX68" s="12">
        <v>0</v>
      </c>
      <c r="DY68" s="12">
        <v>0</v>
      </c>
      <c r="DZ68" s="12">
        <v>0</v>
      </c>
      <c r="EA68" s="12">
        <v>0</v>
      </c>
      <c r="EB68" s="13"/>
      <c r="EC68" s="12">
        <v>0</v>
      </c>
      <c r="ED68" s="12">
        <v>0</v>
      </c>
      <c r="EE68" s="12">
        <v>0</v>
      </c>
      <c r="EF68" s="12">
        <v>0</v>
      </c>
      <c r="EG68" s="13"/>
      <c r="EH68" s="12">
        <v>0</v>
      </c>
      <c r="EI68" s="12">
        <v>0</v>
      </c>
      <c r="EJ68" s="12">
        <v>0</v>
      </c>
      <c r="EK68" s="12">
        <v>0</v>
      </c>
      <c r="EL68" s="13"/>
      <c r="EM68" s="12">
        <v>0</v>
      </c>
      <c r="EN68" s="12">
        <v>0</v>
      </c>
      <c r="EO68" s="12">
        <v>0</v>
      </c>
      <c r="EP68" s="12">
        <v>0</v>
      </c>
      <c r="EQ68" s="13"/>
      <c r="ER68" s="12">
        <v>0</v>
      </c>
      <c r="ES68" s="12">
        <v>0</v>
      </c>
      <c r="ET68" s="12">
        <v>0</v>
      </c>
      <c r="EU68" s="12">
        <v>0</v>
      </c>
      <c r="EV68" s="13"/>
      <c r="EW68" s="12">
        <v>0</v>
      </c>
      <c r="EX68" s="12">
        <v>0</v>
      </c>
      <c r="EY68" s="12">
        <v>0</v>
      </c>
      <c r="EZ68" s="12">
        <v>0</v>
      </c>
      <c r="FA68" s="13"/>
      <c r="FB68" s="12">
        <v>0</v>
      </c>
      <c r="FC68" s="12">
        <v>0</v>
      </c>
      <c r="FD68" s="12">
        <v>0</v>
      </c>
      <c r="FE68" s="12">
        <v>0</v>
      </c>
      <c r="FF68" s="13"/>
      <c r="FG68" s="12">
        <v>0</v>
      </c>
      <c r="FH68" s="12">
        <v>0</v>
      </c>
      <c r="FI68" s="12">
        <v>0</v>
      </c>
      <c r="FJ68" s="12">
        <v>0</v>
      </c>
      <c r="FK68" s="13"/>
      <c r="FL68" s="12">
        <v>0</v>
      </c>
      <c r="FM68" s="12">
        <v>0</v>
      </c>
      <c r="FN68" s="12">
        <v>0</v>
      </c>
      <c r="FO68" s="12">
        <v>0</v>
      </c>
      <c r="FP68" s="13"/>
      <c r="FQ68" s="12">
        <v>0</v>
      </c>
      <c r="FR68" s="12">
        <v>0</v>
      </c>
      <c r="FS68" s="12">
        <v>0</v>
      </c>
      <c r="FT68" s="12">
        <v>0</v>
      </c>
      <c r="FU68" s="13"/>
      <c r="FV68" s="12" t="s">
        <v>1832</v>
      </c>
      <c r="FW68" s="12">
        <v>0</v>
      </c>
      <c r="FX68" s="12">
        <v>0</v>
      </c>
      <c r="FY68" s="12">
        <v>0</v>
      </c>
      <c r="FZ68" s="13"/>
      <c r="GA68" s="12">
        <v>0</v>
      </c>
      <c r="GB68" s="12">
        <v>0</v>
      </c>
      <c r="GC68" s="12">
        <v>0</v>
      </c>
      <c r="GD68" s="12">
        <v>0</v>
      </c>
      <c r="GE68" s="13"/>
      <c r="GF68" s="12">
        <v>0</v>
      </c>
      <c r="GG68" s="12">
        <v>0</v>
      </c>
      <c r="GH68" s="12">
        <v>0</v>
      </c>
      <c r="GI68" s="12">
        <v>0</v>
      </c>
      <c r="GJ68" s="13"/>
      <c r="GK68" s="12">
        <v>0</v>
      </c>
      <c r="GL68" s="12">
        <v>0</v>
      </c>
      <c r="GM68" s="12">
        <v>0</v>
      </c>
      <c r="GN68" s="12">
        <v>0</v>
      </c>
      <c r="GO68" s="13"/>
      <c r="GP68" s="12">
        <v>1</v>
      </c>
      <c r="GQ68" s="12">
        <v>175728</v>
      </c>
      <c r="GR68" s="12">
        <v>0</v>
      </c>
      <c r="GS68" s="12">
        <v>175728</v>
      </c>
      <c r="GT68" s="13"/>
      <c r="GU68" s="12">
        <v>0</v>
      </c>
      <c r="GV68" s="12">
        <v>0</v>
      </c>
      <c r="GW68" s="12">
        <v>0</v>
      </c>
      <c r="GX68" s="12">
        <v>0</v>
      </c>
      <c r="GY68" s="13"/>
      <c r="GZ68" s="12">
        <v>0</v>
      </c>
      <c r="HA68" s="12">
        <v>0</v>
      </c>
      <c r="HB68" s="12">
        <v>0</v>
      </c>
      <c r="HC68" s="12">
        <v>0</v>
      </c>
      <c r="HD68" s="13"/>
      <c r="HE68" s="12">
        <v>0</v>
      </c>
      <c r="HF68" s="12">
        <v>0</v>
      </c>
      <c r="HG68" s="12">
        <v>0</v>
      </c>
      <c r="HH68" s="12">
        <v>0</v>
      </c>
      <c r="HI68" s="13"/>
      <c r="HJ68" s="12">
        <v>0</v>
      </c>
      <c r="HK68" s="12">
        <v>0</v>
      </c>
      <c r="HL68" s="12">
        <v>0</v>
      </c>
      <c r="HM68" s="12">
        <v>0</v>
      </c>
      <c r="HN68" s="13"/>
      <c r="HO68" s="12">
        <v>0</v>
      </c>
      <c r="HP68" s="12">
        <v>0</v>
      </c>
      <c r="HQ68" s="12">
        <v>0</v>
      </c>
      <c r="HR68" s="12">
        <v>0</v>
      </c>
      <c r="HS68" s="13"/>
      <c r="HT68" s="12">
        <v>0</v>
      </c>
      <c r="HU68" s="12">
        <v>0</v>
      </c>
      <c r="HV68" s="12">
        <v>0</v>
      </c>
      <c r="HW68" s="12">
        <v>0</v>
      </c>
      <c r="HX68" s="13"/>
      <c r="HY68" s="12">
        <v>0</v>
      </c>
      <c r="HZ68" s="12">
        <v>0</v>
      </c>
      <c r="IA68" s="12">
        <v>0</v>
      </c>
      <c r="IB68" s="12">
        <v>0</v>
      </c>
      <c r="IC68" s="13"/>
      <c r="ID68" s="12">
        <v>0</v>
      </c>
      <c r="IE68" s="12">
        <v>0</v>
      </c>
      <c r="IF68" s="12">
        <v>0</v>
      </c>
      <c r="IG68" s="12">
        <v>0</v>
      </c>
      <c r="IH68" s="13"/>
      <c r="II68" s="12">
        <v>0</v>
      </c>
      <c r="IJ68" s="12">
        <v>0</v>
      </c>
      <c r="IK68" s="12">
        <v>0</v>
      </c>
      <c r="IL68" s="12">
        <v>0</v>
      </c>
      <c r="IM68" s="13"/>
      <c r="IN68" s="12">
        <v>0</v>
      </c>
      <c r="IO68" s="12">
        <v>0</v>
      </c>
      <c r="IP68" s="12">
        <v>0</v>
      </c>
      <c r="IQ68" s="12">
        <v>0</v>
      </c>
      <c r="IR68" s="13"/>
      <c r="IS68" s="12">
        <v>0</v>
      </c>
      <c r="IT68" s="12">
        <v>0</v>
      </c>
      <c r="IU68" s="12">
        <v>0</v>
      </c>
      <c r="IV68" s="12">
        <v>0</v>
      </c>
      <c r="IW68" s="13"/>
      <c r="IX68" s="12">
        <v>0</v>
      </c>
      <c r="IY68" s="12">
        <v>0</v>
      </c>
      <c r="IZ68" s="12">
        <v>0</v>
      </c>
      <c r="JA68" s="12">
        <v>0</v>
      </c>
      <c r="JB68" s="13"/>
      <c r="JC68" s="12">
        <v>0</v>
      </c>
      <c r="JD68" s="12">
        <v>0</v>
      </c>
      <c r="JE68" s="12">
        <v>0</v>
      </c>
      <c r="JF68" s="12">
        <v>0</v>
      </c>
      <c r="JG68" s="13"/>
      <c r="JH68" s="12">
        <v>0</v>
      </c>
      <c r="JI68" s="12">
        <v>0</v>
      </c>
      <c r="JJ68" s="12">
        <v>0</v>
      </c>
      <c r="JK68" s="12">
        <v>0</v>
      </c>
      <c r="JL68" s="13"/>
      <c r="JM68" s="107"/>
      <c r="JN68" s="12">
        <v>175728</v>
      </c>
      <c r="JO68" s="12">
        <v>0</v>
      </c>
      <c r="JP68" s="12">
        <v>175728</v>
      </c>
      <c r="JQ68" s="13"/>
    </row>
    <row r="69" spans="1:279" hidden="1">
      <c r="A69" s="205" t="s">
        <v>52</v>
      </c>
      <c r="B69" s="205"/>
      <c r="C69" s="15">
        <v>38</v>
      </c>
      <c r="D69" s="15">
        <v>760000</v>
      </c>
      <c r="E69" s="15">
        <v>0</v>
      </c>
      <c r="F69" s="15">
        <v>760000</v>
      </c>
      <c r="G69" s="13"/>
      <c r="H69" s="15">
        <v>0</v>
      </c>
      <c r="I69" s="15">
        <v>0</v>
      </c>
      <c r="J69" s="15">
        <v>0</v>
      </c>
      <c r="K69" s="15">
        <v>0</v>
      </c>
      <c r="L69" s="13"/>
      <c r="M69" s="15">
        <v>47</v>
      </c>
      <c r="N69" s="15">
        <v>282000</v>
      </c>
      <c r="O69" s="15">
        <v>0</v>
      </c>
      <c r="P69" s="15">
        <v>282000</v>
      </c>
      <c r="Q69" s="13"/>
      <c r="R69" s="15">
        <v>0</v>
      </c>
      <c r="S69" s="15">
        <v>0</v>
      </c>
      <c r="T69" s="15">
        <v>0</v>
      </c>
      <c r="U69" s="15">
        <v>0</v>
      </c>
      <c r="V69" s="13"/>
      <c r="W69" s="15">
        <v>0</v>
      </c>
      <c r="X69" s="15">
        <v>0</v>
      </c>
      <c r="Y69" s="15">
        <v>0</v>
      </c>
      <c r="Z69" s="15">
        <v>0</v>
      </c>
      <c r="AA69" s="13"/>
      <c r="AB69" s="15">
        <v>0</v>
      </c>
      <c r="AC69" s="15">
        <v>0</v>
      </c>
      <c r="AD69" s="15">
        <v>0</v>
      </c>
      <c r="AE69" s="15">
        <v>0</v>
      </c>
      <c r="AF69" s="13"/>
      <c r="AG69" s="15">
        <v>0</v>
      </c>
      <c r="AH69" s="15">
        <v>0</v>
      </c>
      <c r="AI69" s="15">
        <v>0</v>
      </c>
      <c r="AJ69" s="15">
        <v>0</v>
      </c>
      <c r="AK69" s="13"/>
      <c r="AL69" s="15">
        <v>0</v>
      </c>
      <c r="AM69" s="15">
        <v>0</v>
      </c>
      <c r="AN69" s="15">
        <v>0</v>
      </c>
      <c r="AO69" s="15">
        <v>0</v>
      </c>
      <c r="AP69" s="13"/>
      <c r="AQ69" s="15">
        <v>0</v>
      </c>
      <c r="AR69" s="15">
        <v>0</v>
      </c>
      <c r="AS69" s="15">
        <v>0</v>
      </c>
      <c r="AT69" s="15">
        <v>0</v>
      </c>
      <c r="AU69" s="13"/>
      <c r="AV69" s="15">
        <v>0</v>
      </c>
      <c r="AW69" s="15">
        <v>0</v>
      </c>
      <c r="AX69" s="15">
        <v>0</v>
      </c>
      <c r="AY69" s="15">
        <v>0</v>
      </c>
      <c r="AZ69" s="13"/>
      <c r="BA69" s="15">
        <v>0</v>
      </c>
      <c r="BB69" s="15">
        <v>0</v>
      </c>
      <c r="BC69" s="15">
        <v>0</v>
      </c>
      <c r="BD69" s="15">
        <v>0</v>
      </c>
      <c r="BE69" s="13"/>
      <c r="BF69" s="15">
        <v>0</v>
      </c>
      <c r="BG69" s="15">
        <v>0</v>
      </c>
      <c r="BH69" s="15">
        <v>0</v>
      </c>
      <c r="BI69" s="15">
        <v>0</v>
      </c>
      <c r="BJ69" s="13"/>
      <c r="BK69" s="15">
        <v>0</v>
      </c>
      <c r="BL69" s="15">
        <v>0</v>
      </c>
      <c r="BM69" s="15">
        <v>0</v>
      </c>
      <c r="BN69" s="15">
        <v>0</v>
      </c>
      <c r="BO69" s="13"/>
      <c r="BP69" s="15">
        <v>0</v>
      </c>
      <c r="BQ69" s="15">
        <v>0</v>
      </c>
      <c r="BR69" s="15">
        <v>0</v>
      </c>
      <c r="BS69" s="15">
        <v>0</v>
      </c>
      <c r="BT69" s="13"/>
      <c r="BU69" s="15">
        <v>0</v>
      </c>
      <c r="BV69" s="15">
        <v>0</v>
      </c>
      <c r="BW69" s="15">
        <v>0</v>
      </c>
      <c r="BX69" s="15">
        <v>0</v>
      </c>
      <c r="BY69" s="13"/>
      <c r="BZ69" s="15">
        <v>0</v>
      </c>
      <c r="CA69" s="15">
        <v>0</v>
      </c>
      <c r="CB69" s="15">
        <v>0</v>
      </c>
      <c r="CC69" s="15">
        <v>0</v>
      </c>
      <c r="CD69" s="13"/>
      <c r="CE69" s="15">
        <v>0</v>
      </c>
      <c r="CF69" s="15">
        <v>0</v>
      </c>
      <c r="CG69" s="15">
        <v>0</v>
      </c>
      <c r="CH69" s="15">
        <v>0</v>
      </c>
      <c r="CI69" s="13"/>
      <c r="CJ69" s="15">
        <v>0</v>
      </c>
      <c r="CK69" s="15">
        <v>0</v>
      </c>
      <c r="CL69" s="15">
        <v>0</v>
      </c>
      <c r="CM69" s="15">
        <v>0</v>
      </c>
      <c r="CN69" s="13"/>
      <c r="CO69" s="15">
        <v>0</v>
      </c>
      <c r="CP69" s="15">
        <v>0</v>
      </c>
      <c r="CQ69" s="15">
        <v>0</v>
      </c>
      <c r="CR69" s="15">
        <v>0</v>
      </c>
      <c r="CS69" s="13"/>
      <c r="CT69" s="15">
        <v>0</v>
      </c>
      <c r="CU69" s="15">
        <v>0</v>
      </c>
      <c r="CV69" s="15">
        <v>0</v>
      </c>
      <c r="CW69" s="15">
        <v>0</v>
      </c>
      <c r="CX69" s="13"/>
      <c r="CY69" s="15">
        <v>0</v>
      </c>
      <c r="CZ69" s="15">
        <v>0</v>
      </c>
      <c r="DA69" s="15">
        <v>0</v>
      </c>
      <c r="DB69" s="15">
        <v>0</v>
      </c>
      <c r="DC69" s="13"/>
      <c r="DD69" s="15">
        <v>0</v>
      </c>
      <c r="DE69" s="15">
        <v>0</v>
      </c>
      <c r="DF69" s="15">
        <v>0</v>
      </c>
      <c r="DG69" s="15">
        <v>0</v>
      </c>
      <c r="DH69" s="13"/>
      <c r="DI69" s="15">
        <v>0</v>
      </c>
      <c r="DJ69" s="15">
        <v>0</v>
      </c>
      <c r="DK69" s="15">
        <v>0</v>
      </c>
      <c r="DL69" s="15">
        <v>0</v>
      </c>
      <c r="DM69" s="13"/>
      <c r="DN69" s="15">
        <v>0</v>
      </c>
      <c r="DO69" s="15">
        <v>0</v>
      </c>
      <c r="DP69" s="15">
        <v>0</v>
      </c>
      <c r="DQ69" s="15">
        <v>0</v>
      </c>
      <c r="DR69" s="13"/>
      <c r="DS69" s="15">
        <v>0</v>
      </c>
      <c r="DT69" s="15">
        <v>0</v>
      </c>
      <c r="DU69" s="15">
        <v>0</v>
      </c>
      <c r="DV69" s="15">
        <v>0</v>
      </c>
      <c r="DW69" s="13"/>
      <c r="DX69" s="15">
        <v>0</v>
      </c>
      <c r="DY69" s="15">
        <v>0</v>
      </c>
      <c r="DZ69" s="15">
        <v>0</v>
      </c>
      <c r="EA69" s="15">
        <v>0</v>
      </c>
      <c r="EB69" s="13"/>
      <c r="EC69" s="15">
        <v>0</v>
      </c>
      <c r="ED69" s="15">
        <v>0</v>
      </c>
      <c r="EE69" s="15">
        <v>0</v>
      </c>
      <c r="EF69" s="15">
        <v>0</v>
      </c>
      <c r="EG69" s="13"/>
      <c r="EH69" s="15">
        <v>0</v>
      </c>
      <c r="EI69" s="15">
        <v>0</v>
      </c>
      <c r="EJ69" s="15">
        <v>0</v>
      </c>
      <c r="EK69" s="15">
        <v>0</v>
      </c>
      <c r="EL69" s="13"/>
      <c r="EM69" s="15">
        <v>94</v>
      </c>
      <c r="EN69" s="15">
        <v>67833900</v>
      </c>
      <c r="EO69" s="15">
        <v>0</v>
      </c>
      <c r="EP69" s="15">
        <v>67833900</v>
      </c>
      <c r="EQ69" s="13"/>
      <c r="ER69" s="15">
        <v>62</v>
      </c>
      <c r="ES69" s="15">
        <v>26808876</v>
      </c>
      <c r="ET69" s="15">
        <v>0</v>
      </c>
      <c r="EU69" s="15">
        <v>26808876</v>
      </c>
      <c r="EV69" s="13"/>
      <c r="EW69" s="15">
        <v>66</v>
      </c>
      <c r="EX69" s="15">
        <v>16649556</v>
      </c>
      <c r="EY69" s="15">
        <v>0</v>
      </c>
      <c r="EZ69" s="15">
        <v>16649556</v>
      </c>
      <c r="FA69" s="13"/>
      <c r="FB69" s="15">
        <v>47</v>
      </c>
      <c r="FC69" s="15">
        <v>23581344</v>
      </c>
      <c r="FD69" s="15">
        <v>0</v>
      </c>
      <c r="FE69" s="15">
        <v>23581344</v>
      </c>
      <c r="FF69" s="13"/>
      <c r="FG69" s="15">
        <v>56</v>
      </c>
      <c r="FH69" s="15">
        <v>29805216</v>
      </c>
      <c r="FI69" s="15">
        <v>0</v>
      </c>
      <c r="FJ69" s="15">
        <v>29805216</v>
      </c>
      <c r="FK69" s="13"/>
      <c r="FL69" s="15">
        <v>47</v>
      </c>
      <c r="FM69" s="15">
        <v>8172120</v>
      </c>
      <c r="FN69" s="15">
        <v>0</v>
      </c>
      <c r="FO69" s="15">
        <v>8172120</v>
      </c>
      <c r="FP69" s="13"/>
      <c r="FQ69" s="15">
        <v>47</v>
      </c>
      <c r="FR69" s="15">
        <v>9105780</v>
      </c>
      <c r="FS69" s="15">
        <v>0</v>
      </c>
      <c r="FT69" s="15">
        <v>9105780</v>
      </c>
      <c r="FU69" s="13"/>
      <c r="FV69" s="15">
        <v>0</v>
      </c>
      <c r="FW69" s="15">
        <v>40111964</v>
      </c>
      <c r="FX69" s="15">
        <v>0</v>
      </c>
      <c r="FY69" s="15">
        <v>40111964</v>
      </c>
      <c r="FZ69" s="13"/>
      <c r="GA69" s="15">
        <v>114</v>
      </c>
      <c r="GB69" s="15">
        <v>53451408</v>
      </c>
      <c r="GC69" s="15">
        <v>0</v>
      </c>
      <c r="GD69" s="15">
        <v>53451408</v>
      </c>
      <c r="GE69" s="13"/>
      <c r="GF69" s="15">
        <v>0</v>
      </c>
      <c r="GG69" s="15">
        <v>0</v>
      </c>
      <c r="GH69" s="15">
        <v>0</v>
      </c>
      <c r="GI69" s="15">
        <v>0</v>
      </c>
      <c r="GJ69" s="13"/>
      <c r="GK69" s="15">
        <v>46</v>
      </c>
      <c r="GL69" s="15">
        <v>12342864</v>
      </c>
      <c r="GM69" s="15">
        <v>0</v>
      </c>
      <c r="GN69" s="15">
        <v>12342864</v>
      </c>
      <c r="GO69" s="13"/>
      <c r="GP69" s="15">
        <v>11</v>
      </c>
      <c r="GQ69" s="15">
        <v>1933008</v>
      </c>
      <c r="GR69" s="15">
        <v>0</v>
      </c>
      <c r="GS69" s="15">
        <v>1933008</v>
      </c>
      <c r="GT69" s="13"/>
      <c r="GU69" s="15">
        <v>31</v>
      </c>
      <c r="GV69" s="15">
        <v>6742872</v>
      </c>
      <c r="GW69" s="15">
        <v>0</v>
      </c>
      <c r="GX69" s="15">
        <v>6742872</v>
      </c>
      <c r="GY69" s="13"/>
      <c r="GZ69" s="15">
        <v>136</v>
      </c>
      <c r="HA69" s="15">
        <v>24886436.400000013</v>
      </c>
      <c r="HB69" s="15">
        <v>0</v>
      </c>
      <c r="HC69" s="15">
        <v>24886436.400000013</v>
      </c>
      <c r="HD69" s="13"/>
      <c r="HE69" s="15">
        <v>1</v>
      </c>
      <c r="HF69" s="15">
        <v>167736</v>
      </c>
      <c r="HG69" s="15">
        <v>0</v>
      </c>
      <c r="HH69" s="15">
        <v>167736</v>
      </c>
      <c r="HI69" s="13"/>
      <c r="HJ69" s="15">
        <v>2</v>
      </c>
      <c r="HK69" s="15">
        <v>1500288</v>
      </c>
      <c r="HL69" s="15">
        <v>0</v>
      </c>
      <c r="HM69" s="15">
        <v>1500288</v>
      </c>
      <c r="HN69" s="13"/>
      <c r="HO69" s="15">
        <v>11</v>
      </c>
      <c r="HP69" s="15">
        <v>5294784</v>
      </c>
      <c r="HQ69" s="15">
        <v>0</v>
      </c>
      <c r="HR69" s="15">
        <v>5294784</v>
      </c>
      <c r="HS69" s="13"/>
      <c r="HT69" s="15">
        <v>0</v>
      </c>
      <c r="HU69" s="15">
        <v>0</v>
      </c>
      <c r="HV69" s="15">
        <v>0</v>
      </c>
      <c r="HW69" s="15">
        <v>0</v>
      </c>
      <c r="HX69" s="13"/>
      <c r="HY69" s="15">
        <v>38</v>
      </c>
      <c r="HZ69" s="15">
        <v>6096720</v>
      </c>
      <c r="IA69" s="15">
        <v>0</v>
      </c>
      <c r="IB69" s="15">
        <v>6096720</v>
      </c>
      <c r="IC69" s="13"/>
      <c r="ID69" s="15">
        <v>590</v>
      </c>
      <c r="IE69" s="15">
        <v>277239652.19999999</v>
      </c>
      <c r="IF69" s="15">
        <v>0</v>
      </c>
      <c r="IG69" s="15">
        <v>277239652.19999999</v>
      </c>
      <c r="IH69" s="13"/>
      <c r="II69" s="15">
        <v>434</v>
      </c>
      <c r="IJ69" s="15">
        <v>95150160</v>
      </c>
      <c r="IK69" s="15">
        <v>0</v>
      </c>
      <c r="IL69" s="15">
        <v>95150160</v>
      </c>
      <c r="IM69" s="13"/>
      <c r="IN69" s="15">
        <v>533</v>
      </c>
      <c r="IO69" s="15">
        <v>118012596</v>
      </c>
      <c r="IP69" s="15">
        <v>0</v>
      </c>
      <c r="IQ69" s="15">
        <v>118012596</v>
      </c>
      <c r="IR69" s="13"/>
      <c r="IS69" s="15">
        <v>622</v>
      </c>
      <c r="IT69" s="15">
        <v>186600000</v>
      </c>
      <c r="IU69" s="15">
        <v>0</v>
      </c>
      <c r="IV69" s="15">
        <v>186600000</v>
      </c>
      <c r="IW69" s="13"/>
      <c r="IX69" s="15">
        <v>904</v>
      </c>
      <c r="IY69" s="15">
        <v>232995408</v>
      </c>
      <c r="IZ69" s="15">
        <v>0</v>
      </c>
      <c r="JA69" s="15">
        <v>232995408</v>
      </c>
      <c r="JB69" s="13"/>
      <c r="JC69" s="15">
        <v>0</v>
      </c>
      <c r="JD69" s="15">
        <v>0</v>
      </c>
      <c r="JE69" s="15">
        <v>0</v>
      </c>
      <c r="JF69" s="15">
        <v>0</v>
      </c>
      <c r="JG69" s="13"/>
      <c r="JH69" s="15">
        <v>0</v>
      </c>
      <c r="JI69" s="15">
        <v>25379149.950000003</v>
      </c>
      <c r="JJ69" s="15">
        <v>0</v>
      </c>
      <c r="JK69" s="15">
        <v>25379149.950000003</v>
      </c>
      <c r="JL69" s="13"/>
      <c r="JM69" s="15"/>
      <c r="JN69" s="15">
        <v>1270903838.55</v>
      </c>
      <c r="JO69" s="15">
        <v>0</v>
      </c>
      <c r="JP69" s="15">
        <v>1270903838.55</v>
      </c>
      <c r="JQ69" s="13"/>
    </row>
    <row r="70" spans="1:279" ht="19.5" hidden="1" customHeight="1">
      <c r="A70" s="206" t="s">
        <v>53</v>
      </c>
      <c r="B70" s="206"/>
      <c r="C70" s="16">
        <v>3</v>
      </c>
      <c r="D70" s="16">
        <v>949000</v>
      </c>
      <c r="E70" s="16">
        <v>0</v>
      </c>
      <c r="F70" s="16">
        <v>949000</v>
      </c>
      <c r="G70" s="13"/>
      <c r="H70" s="16">
        <v>0</v>
      </c>
      <c r="I70" s="16">
        <v>250459000</v>
      </c>
      <c r="J70" s="16">
        <v>0</v>
      </c>
      <c r="K70" s="16">
        <v>250459000</v>
      </c>
      <c r="L70" s="13"/>
      <c r="M70" s="16">
        <v>0</v>
      </c>
      <c r="N70" s="16">
        <v>0</v>
      </c>
      <c r="O70" s="16">
        <v>0</v>
      </c>
      <c r="P70" s="16">
        <v>0</v>
      </c>
      <c r="Q70" s="13"/>
      <c r="R70" s="16">
        <v>0</v>
      </c>
      <c r="S70" s="16">
        <v>12058000</v>
      </c>
      <c r="T70" s="16">
        <v>0</v>
      </c>
      <c r="U70" s="16">
        <v>12058000</v>
      </c>
      <c r="V70" s="13"/>
      <c r="W70" s="16">
        <v>0</v>
      </c>
      <c r="X70" s="16">
        <v>49245000</v>
      </c>
      <c r="Y70" s="16">
        <v>0</v>
      </c>
      <c r="Z70" s="16">
        <v>49245000</v>
      </c>
      <c r="AA70" s="13"/>
      <c r="AB70" s="16">
        <v>8</v>
      </c>
      <c r="AC70" s="16">
        <v>4776000</v>
      </c>
      <c r="AD70" s="16">
        <v>0</v>
      </c>
      <c r="AE70" s="16">
        <v>4776000</v>
      </c>
      <c r="AF70" s="13"/>
      <c r="AG70" s="16">
        <v>51</v>
      </c>
      <c r="AH70" s="16">
        <v>28941000</v>
      </c>
      <c r="AI70" s="16">
        <v>0</v>
      </c>
      <c r="AJ70" s="16">
        <v>28941000</v>
      </c>
      <c r="AK70" s="13"/>
      <c r="AL70" s="16">
        <v>3</v>
      </c>
      <c r="AM70" s="16">
        <v>1925000</v>
      </c>
      <c r="AN70" s="16">
        <v>0</v>
      </c>
      <c r="AO70" s="16">
        <v>1925000</v>
      </c>
      <c r="AP70" s="13"/>
      <c r="AQ70" s="16">
        <v>1</v>
      </c>
      <c r="AR70" s="16">
        <v>252000</v>
      </c>
      <c r="AS70" s="16">
        <v>0</v>
      </c>
      <c r="AT70" s="16">
        <v>252000</v>
      </c>
      <c r="AU70" s="13"/>
      <c r="AV70" s="16">
        <v>2</v>
      </c>
      <c r="AW70" s="16">
        <v>1620000</v>
      </c>
      <c r="AX70" s="16">
        <v>0</v>
      </c>
      <c r="AY70" s="16">
        <v>1620000</v>
      </c>
      <c r="AZ70" s="13"/>
      <c r="BA70" s="16">
        <v>6</v>
      </c>
      <c r="BB70" s="16">
        <v>3438000</v>
      </c>
      <c r="BC70" s="16">
        <v>0</v>
      </c>
      <c r="BD70" s="16">
        <v>3438000</v>
      </c>
      <c r="BE70" s="13"/>
      <c r="BF70" s="16">
        <v>22</v>
      </c>
      <c r="BG70" s="16">
        <v>9535000</v>
      </c>
      <c r="BH70" s="16">
        <v>0</v>
      </c>
      <c r="BI70" s="16">
        <v>9535000</v>
      </c>
      <c r="BJ70" s="13"/>
      <c r="BK70" s="16">
        <v>53</v>
      </c>
      <c r="BL70" s="16">
        <v>14851000</v>
      </c>
      <c r="BM70" s="16">
        <v>0</v>
      </c>
      <c r="BN70" s="16">
        <v>14851000</v>
      </c>
      <c r="BO70" s="13"/>
      <c r="BP70" s="16">
        <v>21</v>
      </c>
      <c r="BQ70" s="16">
        <v>3002000</v>
      </c>
      <c r="BR70" s="16">
        <v>0</v>
      </c>
      <c r="BS70" s="16">
        <v>3002000</v>
      </c>
      <c r="BT70" s="13"/>
      <c r="BU70" s="16">
        <v>17</v>
      </c>
      <c r="BV70" s="16">
        <v>8011000</v>
      </c>
      <c r="BW70" s="16">
        <v>0</v>
      </c>
      <c r="BX70" s="16">
        <v>8011000</v>
      </c>
      <c r="BY70" s="13"/>
      <c r="BZ70" s="16">
        <v>3</v>
      </c>
      <c r="CA70" s="16">
        <v>1394000</v>
      </c>
      <c r="CB70" s="16">
        <v>0</v>
      </c>
      <c r="CC70" s="16">
        <v>1394000</v>
      </c>
      <c r="CD70" s="13"/>
      <c r="CE70" s="16">
        <v>2</v>
      </c>
      <c r="CF70" s="16">
        <v>575000</v>
      </c>
      <c r="CG70" s="16">
        <v>0</v>
      </c>
      <c r="CH70" s="16">
        <v>575000</v>
      </c>
      <c r="CI70" s="13"/>
      <c r="CJ70" s="16">
        <v>1</v>
      </c>
      <c r="CK70" s="16">
        <v>378000</v>
      </c>
      <c r="CL70" s="16">
        <v>0</v>
      </c>
      <c r="CM70" s="16">
        <v>378000</v>
      </c>
      <c r="CN70" s="13"/>
      <c r="CO70" s="16">
        <v>5</v>
      </c>
      <c r="CP70" s="16">
        <v>778000</v>
      </c>
      <c r="CQ70" s="16">
        <v>0</v>
      </c>
      <c r="CR70" s="16">
        <v>778000</v>
      </c>
      <c r="CS70" s="13"/>
      <c r="CT70" s="16">
        <v>4</v>
      </c>
      <c r="CU70" s="16">
        <v>853000</v>
      </c>
      <c r="CV70" s="16">
        <v>0</v>
      </c>
      <c r="CW70" s="16">
        <v>853000</v>
      </c>
      <c r="CX70" s="13"/>
      <c r="CY70" s="16">
        <v>2</v>
      </c>
      <c r="CZ70" s="16">
        <v>415000</v>
      </c>
      <c r="DA70" s="16">
        <v>0</v>
      </c>
      <c r="DB70" s="16">
        <v>415000</v>
      </c>
      <c r="DC70" s="13"/>
      <c r="DD70" s="16">
        <v>3</v>
      </c>
      <c r="DE70" s="16">
        <v>1736000</v>
      </c>
      <c r="DF70" s="16">
        <v>0</v>
      </c>
      <c r="DG70" s="16">
        <v>1736000</v>
      </c>
      <c r="DH70" s="13"/>
      <c r="DI70" s="16">
        <v>1</v>
      </c>
      <c r="DJ70" s="16">
        <v>238000</v>
      </c>
      <c r="DK70" s="16">
        <v>0</v>
      </c>
      <c r="DL70" s="16">
        <v>238000</v>
      </c>
      <c r="DM70" s="13"/>
      <c r="DN70" s="16">
        <v>1</v>
      </c>
      <c r="DO70" s="16">
        <v>567000</v>
      </c>
      <c r="DP70" s="16">
        <v>0</v>
      </c>
      <c r="DQ70" s="16">
        <v>567000</v>
      </c>
      <c r="DR70" s="13"/>
      <c r="DS70" s="16">
        <v>1</v>
      </c>
      <c r="DT70" s="16">
        <v>300000</v>
      </c>
      <c r="DU70" s="16">
        <v>0</v>
      </c>
      <c r="DV70" s="16">
        <v>300000</v>
      </c>
      <c r="DW70" s="13"/>
      <c r="DX70" s="16">
        <v>1</v>
      </c>
      <c r="DY70" s="16">
        <v>639000</v>
      </c>
      <c r="DZ70" s="16">
        <v>0</v>
      </c>
      <c r="EA70" s="16">
        <v>639000</v>
      </c>
      <c r="EB70" s="13"/>
      <c r="EC70" s="16">
        <v>1</v>
      </c>
      <c r="ED70" s="16">
        <v>196000</v>
      </c>
      <c r="EE70" s="16">
        <v>0</v>
      </c>
      <c r="EF70" s="16">
        <v>196000</v>
      </c>
      <c r="EG70" s="13"/>
      <c r="EH70" s="16">
        <v>1</v>
      </c>
      <c r="EI70" s="16">
        <v>168000</v>
      </c>
      <c r="EJ70" s="16">
        <v>0</v>
      </c>
      <c r="EK70" s="16">
        <v>168000</v>
      </c>
      <c r="EL70" s="13"/>
      <c r="EM70" s="16">
        <v>38</v>
      </c>
      <c r="EN70" s="16">
        <v>11736957</v>
      </c>
      <c r="EO70" s="16">
        <v>0</v>
      </c>
      <c r="EP70" s="16">
        <v>11736957</v>
      </c>
      <c r="EQ70" s="13"/>
      <c r="ER70" s="16">
        <v>23</v>
      </c>
      <c r="ES70" s="16">
        <v>3341981</v>
      </c>
      <c r="ET70" s="16">
        <v>0</v>
      </c>
      <c r="EU70" s="16">
        <v>3341981</v>
      </c>
      <c r="EV70" s="13"/>
      <c r="EW70" s="16">
        <v>10</v>
      </c>
      <c r="EX70" s="16">
        <v>561301</v>
      </c>
      <c r="EY70" s="16">
        <v>0</v>
      </c>
      <c r="EZ70" s="16">
        <v>561301</v>
      </c>
      <c r="FA70" s="13"/>
      <c r="FB70" s="16">
        <v>76</v>
      </c>
      <c r="FC70" s="16">
        <v>27365657</v>
      </c>
      <c r="FD70" s="16">
        <v>0</v>
      </c>
      <c r="FE70" s="16">
        <v>27365657</v>
      </c>
      <c r="FF70" s="13"/>
      <c r="FG70" s="16">
        <v>0</v>
      </c>
      <c r="FH70" s="16">
        <v>338641</v>
      </c>
      <c r="FI70" s="16">
        <v>0</v>
      </c>
      <c r="FJ70" s="16">
        <v>338641</v>
      </c>
      <c r="FK70" s="13"/>
      <c r="FL70" s="16">
        <v>38</v>
      </c>
      <c r="FM70" s="16">
        <v>7176737</v>
      </c>
      <c r="FN70" s="16">
        <v>0</v>
      </c>
      <c r="FO70" s="16">
        <v>7176737</v>
      </c>
      <c r="FP70" s="13"/>
      <c r="FQ70" s="16">
        <v>0</v>
      </c>
      <c r="FR70" s="16">
        <v>337077</v>
      </c>
      <c r="FS70" s="16">
        <v>0</v>
      </c>
      <c r="FT70" s="16">
        <v>337077</v>
      </c>
      <c r="FU70" s="13"/>
      <c r="FV70" s="16">
        <v>240</v>
      </c>
      <c r="FW70" s="16">
        <v>336893</v>
      </c>
      <c r="FX70" s="16">
        <v>0</v>
      </c>
      <c r="FY70" s="16">
        <v>336893</v>
      </c>
      <c r="FZ70" s="13"/>
      <c r="GA70" s="16">
        <v>4</v>
      </c>
      <c r="GB70" s="16">
        <v>3923592</v>
      </c>
      <c r="GC70" s="16">
        <v>0</v>
      </c>
      <c r="GD70" s="16">
        <v>3923592</v>
      </c>
      <c r="GE70" s="13"/>
      <c r="GF70" s="16">
        <v>78</v>
      </c>
      <c r="GG70" s="16">
        <v>16688000</v>
      </c>
      <c r="GH70" s="16">
        <v>0</v>
      </c>
      <c r="GI70" s="16">
        <v>16688000</v>
      </c>
      <c r="GJ70" s="13"/>
      <c r="GK70" s="16">
        <v>0</v>
      </c>
      <c r="GL70" s="16">
        <v>337136</v>
      </c>
      <c r="GM70" s="16">
        <v>0</v>
      </c>
      <c r="GN70" s="16">
        <v>337136</v>
      </c>
      <c r="GO70" s="13"/>
      <c r="GP70" s="16">
        <v>148</v>
      </c>
      <c r="GQ70" s="16">
        <v>32898992</v>
      </c>
      <c r="GR70" s="16">
        <v>0</v>
      </c>
      <c r="GS70" s="16">
        <v>32898992</v>
      </c>
      <c r="GT70" s="13"/>
      <c r="GU70" s="16">
        <v>0</v>
      </c>
      <c r="GV70" s="16">
        <v>128</v>
      </c>
      <c r="GW70" s="16">
        <v>0</v>
      </c>
      <c r="GX70" s="16">
        <v>128</v>
      </c>
      <c r="GY70" s="13"/>
      <c r="GZ70" s="16">
        <v>29</v>
      </c>
      <c r="HA70" s="16">
        <v>6588563.5999999829</v>
      </c>
      <c r="HB70" s="16">
        <v>0</v>
      </c>
      <c r="HC70" s="16">
        <v>6588563.5999999829</v>
      </c>
      <c r="HD70" s="13"/>
      <c r="HE70" s="16">
        <v>3</v>
      </c>
      <c r="HF70" s="16">
        <v>503264</v>
      </c>
      <c r="HG70" s="16">
        <v>0</v>
      </c>
      <c r="HH70" s="16">
        <v>503264</v>
      </c>
      <c r="HI70" s="13"/>
      <c r="HJ70" s="16">
        <v>28</v>
      </c>
      <c r="HK70" s="16">
        <v>14132712</v>
      </c>
      <c r="HL70" s="16">
        <v>0</v>
      </c>
      <c r="HM70" s="16">
        <v>14132712</v>
      </c>
      <c r="HN70" s="13"/>
      <c r="HO70" s="16">
        <v>0</v>
      </c>
      <c r="HP70" s="16">
        <v>216</v>
      </c>
      <c r="HQ70" s="16">
        <v>0</v>
      </c>
      <c r="HR70" s="16">
        <v>216</v>
      </c>
      <c r="HS70" s="13"/>
      <c r="HT70" s="16">
        <v>38</v>
      </c>
      <c r="HU70" s="16">
        <v>13020000</v>
      </c>
      <c r="HV70" s="16">
        <v>0</v>
      </c>
      <c r="HW70" s="16">
        <v>13020000</v>
      </c>
      <c r="HX70" s="13"/>
      <c r="HY70" s="16">
        <v>0</v>
      </c>
      <c r="HZ70" s="16">
        <v>280</v>
      </c>
      <c r="IA70" s="16">
        <v>0</v>
      </c>
      <c r="IB70" s="16">
        <v>280</v>
      </c>
      <c r="IC70" s="13"/>
      <c r="ID70" s="16">
        <v>94</v>
      </c>
      <c r="IE70" s="16">
        <v>31230419.800000012</v>
      </c>
      <c r="IF70" s="16">
        <v>0</v>
      </c>
      <c r="IG70" s="16">
        <v>31230419.800000012</v>
      </c>
      <c r="IH70" s="13"/>
      <c r="II70" s="16">
        <v>100</v>
      </c>
      <c r="IJ70" s="16">
        <v>27615696</v>
      </c>
      <c r="IK70" s="16">
        <v>0</v>
      </c>
      <c r="IL70" s="16">
        <v>27615696</v>
      </c>
      <c r="IM70" s="13"/>
      <c r="IN70" s="16">
        <v>1239</v>
      </c>
      <c r="IO70" s="16">
        <v>134396476</v>
      </c>
      <c r="IP70" s="16">
        <v>0</v>
      </c>
      <c r="IQ70" s="16">
        <v>134396476</v>
      </c>
      <c r="IR70" s="13"/>
      <c r="IS70" s="16">
        <v>0</v>
      </c>
      <c r="IT70" s="16">
        <v>4206000</v>
      </c>
      <c r="IU70" s="16">
        <v>0</v>
      </c>
      <c r="IV70" s="16">
        <v>4206000</v>
      </c>
      <c r="IW70" s="13"/>
      <c r="IX70" s="16">
        <v>81</v>
      </c>
      <c r="IY70" s="16">
        <v>43249592</v>
      </c>
      <c r="IZ70" s="16">
        <v>0</v>
      </c>
      <c r="JA70" s="16">
        <v>43249592</v>
      </c>
      <c r="JB70" s="13"/>
      <c r="JC70" s="16">
        <v>0</v>
      </c>
      <c r="JD70" s="16">
        <v>160701000</v>
      </c>
      <c r="JE70" s="16">
        <v>0</v>
      </c>
      <c r="JF70" s="16">
        <v>160701000</v>
      </c>
      <c r="JG70" s="13"/>
      <c r="JH70" s="16">
        <v>0</v>
      </c>
      <c r="JI70" s="16">
        <v>71481850.049999997</v>
      </c>
      <c r="JJ70" s="16">
        <v>0</v>
      </c>
      <c r="JK70" s="16">
        <v>71481850.049999997</v>
      </c>
      <c r="JL70" s="13"/>
      <c r="JM70" s="132"/>
      <c r="JN70" s="16">
        <v>1009468161.4499999</v>
      </c>
      <c r="JO70" s="16">
        <v>0</v>
      </c>
      <c r="JP70" s="16">
        <v>1009468161.4499999</v>
      </c>
      <c r="JQ70" s="13"/>
    </row>
    <row r="71" spans="1:279" hidden="1">
      <c r="A71" s="204" t="s">
        <v>54</v>
      </c>
      <c r="B71" s="204"/>
      <c r="C71" s="17">
        <v>41</v>
      </c>
      <c r="D71" s="17">
        <v>1709000</v>
      </c>
      <c r="E71" s="17">
        <v>0</v>
      </c>
      <c r="F71" s="17">
        <v>1709000</v>
      </c>
      <c r="G71" s="13"/>
      <c r="H71" s="17">
        <v>0</v>
      </c>
      <c r="I71" s="17">
        <v>250459000</v>
      </c>
      <c r="J71" s="17">
        <v>0</v>
      </c>
      <c r="K71" s="17">
        <v>250459000</v>
      </c>
      <c r="L71" s="13"/>
      <c r="M71" s="17">
        <v>47</v>
      </c>
      <c r="N71" s="17">
        <v>282000</v>
      </c>
      <c r="O71" s="17">
        <v>0</v>
      </c>
      <c r="P71" s="17">
        <v>282000</v>
      </c>
      <c r="Q71" s="13"/>
      <c r="R71" s="17">
        <v>0</v>
      </c>
      <c r="S71" s="17">
        <v>12058000</v>
      </c>
      <c r="T71" s="17">
        <v>0</v>
      </c>
      <c r="U71" s="17">
        <v>12058000</v>
      </c>
      <c r="V71" s="13"/>
      <c r="W71" s="17">
        <v>0</v>
      </c>
      <c r="X71" s="17">
        <v>49245000</v>
      </c>
      <c r="Y71" s="17">
        <v>0</v>
      </c>
      <c r="Z71" s="17">
        <v>49245000</v>
      </c>
      <c r="AA71" s="13"/>
      <c r="AB71" s="17">
        <v>8</v>
      </c>
      <c r="AC71" s="17">
        <v>4776000</v>
      </c>
      <c r="AD71" s="17">
        <v>0</v>
      </c>
      <c r="AE71" s="17">
        <v>4776000</v>
      </c>
      <c r="AF71" s="13"/>
      <c r="AG71" s="17">
        <v>51</v>
      </c>
      <c r="AH71" s="17">
        <v>28941000</v>
      </c>
      <c r="AI71" s="17">
        <v>0</v>
      </c>
      <c r="AJ71" s="17">
        <v>28941000</v>
      </c>
      <c r="AK71" s="13"/>
      <c r="AL71" s="17">
        <v>3</v>
      </c>
      <c r="AM71" s="17">
        <v>1925000</v>
      </c>
      <c r="AN71" s="17">
        <v>0</v>
      </c>
      <c r="AO71" s="17">
        <v>1925000</v>
      </c>
      <c r="AP71" s="13"/>
      <c r="AQ71" s="17">
        <v>1</v>
      </c>
      <c r="AR71" s="17">
        <v>252000</v>
      </c>
      <c r="AS71" s="17">
        <v>0</v>
      </c>
      <c r="AT71" s="17">
        <v>252000</v>
      </c>
      <c r="AU71" s="13"/>
      <c r="AV71" s="17">
        <v>2</v>
      </c>
      <c r="AW71" s="17">
        <v>1620000</v>
      </c>
      <c r="AX71" s="17">
        <v>0</v>
      </c>
      <c r="AY71" s="17">
        <v>1620000</v>
      </c>
      <c r="AZ71" s="13"/>
      <c r="BA71" s="17">
        <v>6</v>
      </c>
      <c r="BB71" s="17">
        <v>3438000</v>
      </c>
      <c r="BC71" s="17">
        <v>0</v>
      </c>
      <c r="BD71" s="17">
        <v>3438000</v>
      </c>
      <c r="BE71" s="13"/>
      <c r="BF71" s="17">
        <v>22</v>
      </c>
      <c r="BG71" s="17">
        <v>9535000</v>
      </c>
      <c r="BH71" s="17">
        <v>0</v>
      </c>
      <c r="BI71" s="17">
        <v>9535000</v>
      </c>
      <c r="BJ71" s="13"/>
      <c r="BK71" s="17">
        <v>53</v>
      </c>
      <c r="BL71" s="17">
        <v>14851000</v>
      </c>
      <c r="BM71" s="17">
        <v>0</v>
      </c>
      <c r="BN71" s="17">
        <v>14851000</v>
      </c>
      <c r="BO71" s="13"/>
      <c r="BP71" s="17">
        <v>21</v>
      </c>
      <c r="BQ71" s="17">
        <v>3002000</v>
      </c>
      <c r="BR71" s="17">
        <v>0</v>
      </c>
      <c r="BS71" s="17">
        <v>3002000</v>
      </c>
      <c r="BT71" s="13"/>
      <c r="BU71" s="17">
        <v>17</v>
      </c>
      <c r="BV71" s="17">
        <v>8011000</v>
      </c>
      <c r="BW71" s="17">
        <v>0</v>
      </c>
      <c r="BX71" s="17">
        <v>8011000</v>
      </c>
      <c r="BY71" s="13"/>
      <c r="BZ71" s="17">
        <v>3</v>
      </c>
      <c r="CA71" s="17">
        <v>1394000</v>
      </c>
      <c r="CB71" s="17">
        <v>0</v>
      </c>
      <c r="CC71" s="17">
        <v>1394000</v>
      </c>
      <c r="CD71" s="13"/>
      <c r="CE71" s="17">
        <v>2</v>
      </c>
      <c r="CF71" s="17">
        <v>575000</v>
      </c>
      <c r="CG71" s="17">
        <v>0</v>
      </c>
      <c r="CH71" s="17">
        <v>575000</v>
      </c>
      <c r="CI71" s="13"/>
      <c r="CJ71" s="17">
        <v>1</v>
      </c>
      <c r="CK71" s="17">
        <v>378000</v>
      </c>
      <c r="CL71" s="17">
        <v>0</v>
      </c>
      <c r="CM71" s="17">
        <v>378000</v>
      </c>
      <c r="CN71" s="13"/>
      <c r="CO71" s="17">
        <v>5</v>
      </c>
      <c r="CP71" s="17">
        <v>778000</v>
      </c>
      <c r="CQ71" s="17">
        <v>0</v>
      </c>
      <c r="CR71" s="17">
        <v>778000</v>
      </c>
      <c r="CS71" s="13"/>
      <c r="CT71" s="17">
        <v>4</v>
      </c>
      <c r="CU71" s="17">
        <v>853000</v>
      </c>
      <c r="CV71" s="17">
        <v>0</v>
      </c>
      <c r="CW71" s="17">
        <v>853000</v>
      </c>
      <c r="CX71" s="13"/>
      <c r="CY71" s="17">
        <v>2</v>
      </c>
      <c r="CZ71" s="17">
        <v>415000</v>
      </c>
      <c r="DA71" s="17">
        <v>0</v>
      </c>
      <c r="DB71" s="17">
        <v>415000</v>
      </c>
      <c r="DC71" s="13"/>
      <c r="DD71" s="17">
        <v>3</v>
      </c>
      <c r="DE71" s="17">
        <v>1736000</v>
      </c>
      <c r="DF71" s="17">
        <v>0</v>
      </c>
      <c r="DG71" s="17">
        <v>1736000</v>
      </c>
      <c r="DH71" s="13"/>
      <c r="DI71" s="17">
        <v>1</v>
      </c>
      <c r="DJ71" s="17">
        <v>238000</v>
      </c>
      <c r="DK71" s="17">
        <v>0</v>
      </c>
      <c r="DL71" s="17">
        <v>238000</v>
      </c>
      <c r="DM71" s="13"/>
      <c r="DN71" s="17">
        <v>1</v>
      </c>
      <c r="DO71" s="17">
        <v>567000</v>
      </c>
      <c r="DP71" s="17">
        <v>0</v>
      </c>
      <c r="DQ71" s="17">
        <v>567000</v>
      </c>
      <c r="DR71" s="13"/>
      <c r="DS71" s="17">
        <v>1</v>
      </c>
      <c r="DT71" s="17">
        <v>300000</v>
      </c>
      <c r="DU71" s="17">
        <v>0</v>
      </c>
      <c r="DV71" s="17">
        <v>300000</v>
      </c>
      <c r="DW71" s="13"/>
      <c r="DX71" s="17">
        <v>1</v>
      </c>
      <c r="DY71" s="17">
        <v>639000</v>
      </c>
      <c r="DZ71" s="17">
        <v>0</v>
      </c>
      <c r="EA71" s="17">
        <v>639000</v>
      </c>
      <c r="EB71" s="13"/>
      <c r="EC71" s="17">
        <v>1</v>
      </c>
      <c r="ED71" s="17">
        <v>196000</v>
      </c>
      <c r="EE71" s="17">
        <v>0</v>
      </c>
      <c r="EF71" s="17">
        <v>196000</v>
      </c>
      <c r="EG71" s="13"/>
      <c r="EH71" s="17">
        <v>1</v>
      </c>
      <c r="EI71" s="17">
        <v>168000</v>
      </c>
      <c r="EJ71" s="17">
        <v>0</v>
      </c>
      <c r="EK71" s="17">
        <v>168000</v>
      </c>
      <c r="EL71" s="13"/>
      <c r="EM71" s="17">
        <v>132</v>
      </c>
      <c r="EN71" s="17">
        <v>79570857</v>
      </c>
      <c r="EO71" s="17">
        <v>0</v>
      </c>
      <c r="EP71" s="17">
        <v>79570857</v>
      </c>
      <c r="EQ71" s="13"/>
      <c r="ER71" s="17">
        <v>85</v>
      </c>
      <c r="ES71" s="17">
        <v>30150857</v>
      </c>
      <c r="ET71" s="17">
        <v>0</v>
      </c>
      <c r="EU71" s="17">
        <v>30150857</v>
      </c>
      <c r="EV71" s="13"/>
      <c r="EW71" s="17">
        <v>76</v>
      </c>
      <c r="EX71" s="17">
        <v>17210857</v>
      </c>
      <c r="EY71" s="17">
        <v>0</v>
      </c>
      <c r="EZ71" s="17">
        <v>17210857</v>
      </c>
      <c r="FA71" s="13"/>
      <c r="FB71" s="17">
        <v>123</v>
      </c>
      <c r="FC71" s="17">
        <v>50947001</v>
      </c>
      <c r="FD71" s="17">
        <v>0</v>
      </c>
      <c r="FE71" s="17">
        <v>50947001</v>
      </c>
      <c r="FF71" s="13"/>
      <c r="FG71" s="17">
        <v>56</v>
      </c>
      <c r="FH71" s="17">
        <v>30143857</v>
      </c>
      <c r="FI71" s="17">
        <v>0</v>
      </c>
      <c r="FJ71" s="17">
        <v>30143857</v>
      </c>
      <c r="FK71" s="13"/>
      <c r="FL71" s="17">
        <v>85</v>
      </c>
      <c r="FM71" s="17">
        <v>15348857</v>
      </c>
      <c r="FN71" s="17">
        <v>0</v>
      </c>
      <c r="FO71" s="17">
        <v>15348857</v>
      </c>
      <c r="FP71" s="13"/>
      <c r="FQ71" s="17">
        <v>47</v>
      </c>
      <c r="FR71" s="17">
        <v>9442857</v>
      </c>
      <c r="FS71" s="17">
        <v>0</v>
      </c>
      <c r="FT71" s="17">
        <v>9442857</v>
      </c>
      <c r="FU71" s="13"/>
      <c r="FV71" s="17">
        <v>240</v>
      </c>
      <c r="FW71" s="17">
        <v>40448857</v>
      </c>
      <c r="FX71" s="17">
        <v>0</v>
      </c>
      <c r="FY71" s="17">
        <v>40448857</v>
      </c>
      <c r="FZ71" s="13"/>
      <c r="GA71" s="17">
        <v>118</v>
      </c>
      <c r="GB71" s="17">
        <v>57375000</v>
      </c>
      <c r="GC71" s="17">
        <v>0</v>
      </c>
      <c r="GD71" s="17">
        <v>57375000</v>
      </c>
      <c r="GE71" s="13"/>
      <c r="GF71" s="17">
        <v>78</v>
      </c>
      <c r="GG71" s="17">
        <v>16688000</v>
      </c>
      <c r="GH71" s="17">
        <v>0</v>
      </c>
      <c r="GI71" s="17">
        <v>16688000</v>
      </c>
      <c r="GJ71" s="13"/>
      <c r="GK71" s="17">
        <v>46</v>
      </c>
      <c r="GL71" s="17">
        <v>12680000</v>
      </c>
      <c r="GM71" s="17">
        <v>0</v>
      </c>
      <c r="GN71" s="17">
        <v>12680000</v>
      </c>
      <c r="GO71" s="13"/>
      <c r="GP71" s="17">
        <v>159</v>
      </c>
      <c r="GQ71" s="17">
        <v>34832000</v>
      </c>
      <c r="GR71" s="17">
        <v>0</v>
      </c>
      <c r="GS71" s="17">
        <v>34832000</v>
      </c>
      <c r="GT71" s="13"/>
      <c r="GU71" s="17">
        <v>31</v>
      </c>
      <c r="GV71" s="17">
        <v>6743000</v>
      </c>
      <c r="GW71" s="17">
        <v>0</v>
      </c>
      <c r="GX71" s="17">
        <v>6743000</v>
      </c>
      <c r="GY71" s="13"/>
      <c r="GZ71" s="17">
        <v>165</v>
      </c>
      <c r="HA71" s="17">
        <v>31474999.999999996</v>
      </c>
      <c r="HB71" s="17">
        <v>0</v>
      </c>
      <c r="HC71" s="17">
        <v>31474999.999999996</v>
      </c>
      <c r="HD71" s="13"/>
      <c r="HE71" s="17">
        <v>4</v>
      </c>
      <c r="HF71" s="17">
        <v>671000</v>
      </c>
      <c r="HG71" s="17">
        <v>0</v>
      </c>
      <c r="HH71" s="17">
        <v>671000</v>
      </c>
      <c r="HI71" s="13"/>
      <c r="HJ71" s="17">
        <v>30</v>
      </c>
      <c r="HK71" s="17">
        <v>15633000</v>
      </c>
      <c r="HL71" s="17">
        <v>0</v>
      </c>
      <c r="HM71" s="17">
        <v>15633000</v>
      </c>
      <c r="HN71" s="13"/>
      <c r="HO71" s="17">
        <v>11</v>
      </c>
      <c r="HP71" s="17">
        <v>5295000</v>
      </c>
      <c r="HQ71" s="17">
        <v>0</v>
      </c>
      <c r="HR71" s="17">
        <v>5295000</v>
      </c>
      <c r="HS71" s="13"/>
      <c r="HT71" s="17">
        <v>38</v>
      </c>
      <c r="HU71" s="17">
        <v>13020000</v>
      </c>
      <c r="HV71" s="17">
        <v>0</v>
      </c>
      <c r="HW71" s="17">
        <v>13020000</v>
      </c>
      <c r="HX71" s="13"/>
      <c r="HY71" s="17">
        <v>38</v>
      </c>
      <c r="HZ71" s="17">
        <v>6097000</v>
      </c>
      <c r="IA71" s="17">
        <v>0</v>
      </c>
      <c r="IB71" s="17">
        <v>6097000</v>
      </c>
      <c r="IC71" s="13"/>
      <c r="ID71" s="17">
        <v>684</v>
      </c>
      <c r="IE71" s="17">
        <v>308470072</v>
      </c>
      <c r="IF71" s="17">
        <v>0</v>
      </c>
      <c r="IG71" s="17">
        <v>308470072</v>
      </c>
      <c r="IH71" s="13"/>
      <c r="II71" s="17">
        <v>534</v>
      </c>
      <c r="IJ71" s="17">
        <v>122765856</v>
      </c>
      <c r="IK71" s="17">
        <v>0</v>
      </c>
      <c r="IL71" s="17">
        <v>122765856</v>
      </c>
      <c r="IM71" s="13"/>
      <c r="IN71" s="17">
        <v>1772</v>
      </c>
      <c r="IO71" s="17">
        <v>252409072</v>
      </c>
      <c r="IP71" s="17">
        <v>0</v>
      </c>
      <c r="IQ71" s="17">
        <v>252409072</v>
      </c>
      <c r="IR71" s="13"/>
      <c r="IS71" s="17">
        <v>622</v>
      </c>
      <c r="IT71" s="17">
        <v>190806000</v>
      </c>
      <c r="IU71" s="17">
        <v>0</v>
      </c>
      <c r="IV71" s="17">
        <v>190806000</v>
      </c>
      <c r="IW71" s="13"/>
      <c r="IX71" s="17">
        <v>985</v>
      </c>
      <c r="IY71" s="17">
        <v>276245000</v>
      </c>
      <c r="IZ71" s="17">
        <v>0</v>
      </c>
      <c r="JA71" s="17">
        <v>276245000</v>
      </c>
      <c r="JB71" s="13"/>
      <c r="JC71" s="17">
        <v>0</v>
      </c>
      <c r="JD71" s="17">
        <v>160701000</v>
      </c>
      <c r="JE71" s="17">
        <v>0</v>
      </c>
      <c r="JF71" s="17">
        <v>160701000</v>
      </c>
      <c r="JG71" s="13"/>
      <c r="JH71" s="17">
        <v>0</v>
      </c>
      <c r="JI71" s="17">
        <v>96861000</v>
      </c>
      <c r="JJ71" s="17">
        <v>0</v>
      </c>
      <c r="JK71" s="17">
        <v>96861000</v>
      </c>
      <c r="JL71" s="13"/>
      <c r="JM71" s="17"/>
      <c r="JN71" s="17">
        <v>2280372000</v>
      </c>
      <c r="JO71" s="17">
        <v>0</v>
      </c>
      <c r="JP71" s="17">
        <v>2280372000</v>
      </c>
      <c r="JQ71" s="13"/>
      <c r="JS71" s="46">
        <v>2015864000</v>
      </c>
    </row>
    <row r="72" spans="1:279">
      <c r="A72" s="142">
        <v>1</v>
      </c>
      <c r="B72" s="135" t="s">
        <v>1888</v>
      </c>
      <c r="P72" s="18"/>
      <c r="ID72" s="165">
        <v>1</v>
      </c>
      <c r="IE72" s="1">
        <v>464172</v>
      </c>
      <c r="IF72" s="1">
        <v>0</v>
      </c>
      <c r="IG72" s="1">
        <f>IE72+IF72</f>
        <v>464172</v>
      </c>
      <c r="II72" s="46">
        <v>1</v>
      </c>
      <c r="IJ72" s="1">
        <v>151200</v>
      </c>
      <c r="IK72" s="1">
        <v>0</v>
      </c>
      <c r="IL72" s="1">
        <f>IJ72+IK72</f>
        <v>151200</v>
      </c>
      <c r="IN72" s="1">
        <v>1</v>
      </c>
      <c r="IO72" s="1">
        <v>221412</v>
      </c>
      <c r="IP72" s="1">
        <v>0</v>
      </c>
      <c r="IQ72" s="1">
        <f>IO72+IP72</f>
        <v>221412</v>
      </c>
      <c r="IS72" s="1">
        <v>1</v>
      </c>
      <c r="IT72" s="1">
        <v>309420</v>
      </c>
      <c r="IU72" s="1">
        <v>0</v>
      </c>
      <c r="IV72" s="1">
        <f>IT72+IU72</f>
        <v>309420</v>
      </c>
      <c r="IX72" s="165">
        <v>1</v>
      </c>
      <c r="IY72" s="173">
        <f>189000</f>
        <v>189000</v>
      </c>
      <c r="IZ72" s="1">
        <v>0</v>
      </c>
      <c r="JA72" s="46">
        <f>IY72+IZ72</f>
        <v>189000</v>
      </c>
      <c r="JM72" s="107">
        <f t="shared" ref="JM72:JM102" si="1">C72+M72+EM72+ER72+EW72+FB72+FG72+FL72+FQ72+FV72+GA72+GK72+GU72+GZ72+HE72+HY72+ID72+II72+IN72+IS72+IX72+JH72</f>
        <v>5</v>
      </c>
      <c r="JN72" s="107">
        <f t="shared" ref="JN72:JN102" si="2">D72+N72+EN72+ES72+EX72+FC72+FH72+FM72+FR72+FW72+GB72+GL72+GV72+HA72+HF72+HZ72+IE72+IJ72+IO72+IT72+IY72+JI72</f>
        <v>1335204</v>
      </c>
      <c r="JO72" s="107">
        <f t="shared" ref="JO72:JO102" si="3">E72+O72+EO72+ET72+EY72+FD72+FI72+FN72+FS72+FX72+GC72+GM72+GW72+HB72+HG72+IA72+IF72+IK72+IP72+IU72+IZ72+JJ72</f>
        <v>0</v>
      </c>
      <c r="JP72" s="107">
        <f t="shared" ref="JP72:JP102" si="4">F72+P72+EP72+EU72+EZ72+FE72+FJ72+FO72+FT72+FY72+GD72+GN72+GX72+HC72+HH72+IB72+IG72+IL72+IQ72+IV72+JA72+JK72</f>
        <v>1335204</v>
      </c>
    </row>
    <row r="73" spans="1:279">
      <c r="A73" s="142">
        <v>2</v>
      </c>
      <c r="B73" s="135" t="s">
        <v>1889</v>
      </c>
      <c r="ID73" s="165">
        <v>0</v>
      </c>
      <c r="IE73" s="1">
        <v>0</v>
      </c>
      <c r="IF73" s="1">
        <v>0</v>
      </c>
      <c r="IG73" s="1">
        <f t="shared" ref="IG73:IG102" si="5">IE73+IF73</f>
        <v>0</v>
      </c>
      <c r="II73" s="46">
        <v>0</v>
      </c>
      <c r="IJ73" s="1">
        <v>0</v>
      </c>
      <c r="IK73" s="1">
        <v>0</v>
      </c>
      <c r="IL73" s="1">
        <f t="shared" ref="IL73:IL102" si="6">IJ73+IK73</f>
        <v>0</v>
      </c>
      <c r="IN73" s="1">
        <v>0</v>
      </c>
      <c r="IO73" s="1">
        <v>0</v>
      </c>
      <c r="IP73" s="1">
        <v>0</v>
      </c>
      <c r="IQ73" s="1">
        <f t="shared" ref="IQ73:IQ102" si="7">IO73+IP73</f>
        <v>0</v>
      </c>
      <c r="IS73" s="1">
        <v>1</v>
      </c>
      <c r="IT73" s="1">
        <v>290604</v>
      </c>
      <c r="IU73" s="1">
        <v>0</v>
      </c>
      <c r="IV73" s="1">
        <f t="shared" ref="IV73:IV102" si="8">IT73+IU73</f>
        <v>290604</v>
      </c>
      <c r="IX73" s="165"/>
      <c r="IY73" s="173"/>
      <c r="IZ73" s="1">
        <v>0</v>
      </c>
      <c r="JA73" s="46">
        <f t="shared" ref="JA73:JA102" si="9">IY73+IZ73</f>
        <v>0</v>
      </c>
      <c r="JM73" s="107">
        <f t="shared" si="1"/>
        <v>1</v>
      </c>
      <c r="JN73" s="107">
        <f t="shared" si="2"/>
        <v>290604</v>
      </c>
      <c r="JO73" s="107">
        <f t="shared" si="3"/>
        <v>0</v>
      </c>
      <c r="JP73" s="107">
        <f t="shared" si="4"/>
        <v>290604</v>
      </c>
    </row>
    <row r="74" spans="1:279">
      <c r="A74" s="142">
        <v>3</v>
      </c>
      <c r="B74" s="135" t="s">
        <v>1890</v>
      </c>
      <c r="D74" s="19"/>
      <c r="E74" s="19"/>
      <c r="F74" s="19"/>
      <c r="ID74" s="165">
        <v>1</v>
      </c>
      <c r="IE74" s="1">
        <v>464172</v>
      </c>
      <c r="IF74" s="1">
        <v>0</v>
      </c>
      <c r="IG74" s="1">
        <f t="shared" si="5"/>
        <v>464172</v>
      </c>
      <c r="II74" s="46">
        <v>1</v>
      </c>
      <c r="IJ74" s="1">
        <v>151200</v>
      </c>
      <c r="IK74" s="1">
        <v>0</v>
      </c>
      <c r="IL74" s="1">
        <f t="shared" si="6"/>
        <v>151200</v>
      </c>
      <c r="IN74" s="1">
        <v>1</v>
      </c>
      <c r="IO74" s="1">
        <v>221412</v>
      </c>
      <c r="IP74" s="1">
        <v>0</v>
      </c>
      <c r="IQ74" s="1">
        <f t="shared" si="7"/>
        <v>221412</v>
      </c>
      <c r="IS74" s="1">
        <v>0</v>
      </c>
      <c r="IT74" s="1">
        <v>0</v>
      </c>
      <c r="IU74" s="1">
        <v>0</v>
      </c>
      <c r="IV74" s="1">
        <f t="shared" si="8"/>
        <v>0</v>
      </c>
      <c r="IX74" s="165">
        <f>1+1</f>
        <v>2</v>
      </c>
      <c r="IY74" s="173">
        <f>189000+189000</f>
        <v>378000</v>
      </c>
      <c r="IZ74" s="1">
        <v>0</v>
      </c>
      <c r="JA74" s="46">
        <f t="shared" si="9"/>
        <v>378000</v>
      </c>
      <c r="JM74" s="107">
        <f t="shared" si="1"/>
        <v>5</v>
      </c>
      <c r="JN74" s="107">
        <f t="shared" si="2"/>
        <v>1214784</v>
      </c>
      <c r="JO74" s="107">
        <f t="shared" si="3"/>
        <v>0</v>
      </c>
      <c r="JP74" s="107">
        <f t="shared" si="4"/>
        <v>1214784</v>
      </c>
    </row>
    <row r="75" spans="1:279">
      <c r="A75" s="142">
        <v>4</v>
      </c>
      <c r="B75" s="135" t="s">
        <v>1891</v>
      </c>
      <c r="ID75" s="165">
        <v>1</v>
      </c>
      <c r="IE75" s="1">
        <v>464172</v>
      </c>
      <c r="IF75" s="1">
        <v>0</v>
      </c>
      <c r="IG75" s="1">
        <f t="shared" si="5"/>
        <v>464172</v>
      </c>
      <c r="II75" s="46">
        <v>1</v>
      </c>
      <c r="IJ75" s="1">
        <v>151200</v>
      </c>
      <c r="IK75" s="1">
        <v>0</v>
      </c>
      <c r="IL75" s="1">
        <f t="shared" si="6"/>
        <v>151200</v>
      </c>
      <c r="IN75" s="1">
        <v>1</v>
      </c>
      <c r="IO75" s="1">
        <v>221412</v>
      </c>
      <c r="IP75" s="1">
        <v>0</v>
      </c>
      <c r="IQ75" s="1">
        <f t="shared" si="7"/>
        <v>221412</v>
      </c>
      <c r="IS75" s="1">
        <v>1</v>
      </c>
      <c r="IT75" s="1">
        <v>309420</v>
      </c>
      <c r="IU75" s="1">
        <v>0</v>
      </c>
      <c r="IV75" s="1">
        <f t="shared" si="8"/>
        <v>309420</v>
      </c>
      <c r="IX75" s="165">
        <f>1+1</f>
        <v>2</v>
      </c>
      <c r="IY75" s="173">
        <f>20269*12+189000</f>
        <v>432228</v>
      </c>
      <c r="IZ75" s="1">
        <v>0</v>
      </c>
      <c r="JA75" s="46">
        <f t="shared" si="9"/>
        <v>432228</v>
      </c>
      <c r="JM75" s="107">
        <f t="shared" si="1"/>
        <v>6</v>
      </c>
      <c r="JN75" s="107">
        <f t="shared" si="2"/>
        <v>1578432</v>
      </c>
      <c r="JO75" s="107">
        <f t="shared" si="3"/>
        <v>0</v>
      </c>
      <c r="JP75" s="107">
        <f t="shared" si="4"/>
        <v>1578432</v>
      </c>
    </row>
    <row r="76" spans="1:279">
      <c r="A76" s="142">
        <v>5</v>
      </c>
      <c r="B76" s="135" t="s">
        <v>1892</v>
      </c>
      <c r="ID76" s="165">
        <v>1</v>
      </c>
      <c r="IE76" s="1">
        <v>464172</v>
      </c>
      <c r="IF76" s="1">
        <v>0</v>
      </c>
      <c r="IG76" s="1">
        <f t="shared" si="5"/>
        <v>464172</v>
      </c>
      <c r="II76" s="46">
        <v>1</v>
      </c>
      <c r="IJ76" s="1">
        <v>151200</v>
      </c>
      <c r="IK76" s="1">
        <v>0</v>
      </c>
      <c r="IL76" s="1">
        <f t="shared" si="6"/>
        <v>151200</v>
      </c>
      <c r="IN76" s="1">
        <v>1</v>
      </c>
      <c r="IO76" s="1">
        <v>221412</v>
      </c>
      <c r="IP76" s="1">
        <v>0</v>
      </c>
      <c r="IQ76" s="1">
        <f t="shared" si="7"/>
        <v>221412</v>
      </c>
      <c r="IS76" s="1">
        <v>1</v>
      </c>
      <c r="IT76" s="1">
        <v>309420</v>
      </c>
      <c r="IU76" s="1">
        <v>0</v>
      </c>
      <c r="IV76" s="1">
        <f t="shared" si="8"/>
        <v>309420</v>
      </c>
      <c r="IX76" s="165">
        <f>1+1</f>
        <v>2</v>
      </c>
      <c r="IY76" s="173">
        <f>189000+189000</f>
        <v>378000</v>
      </c>
      <c r="IZ76" s="1">
        <v>0</v>
      </c>
      <c r="JA76" s="46">
        <f t="shared" si="9"/>
        <v>378000</v>
      </c>
      <c r="JM76" s="107">
        <f t="shared" si="1"/>
        <v>6</v>
      </c>
      <c r="JN76" s="107">
        <f t="shared" si="2"/>
        <v>1524204</v>
      </c>
      <c r="JO76" s="107">
        <f t="shared" si="3"/>
        <v>0</v>
      </c>
      <c r="JP76" s="107">
        <f t="shared" si="4"/>
        <v>1524204</v>
      </c>
    </row>
    <row r="77" spans="1:279">
      <c r="A77" s="142">
        <v>6</v>
      </c>
      <c r="B77" s="135" t="s">
        <v>1893</v>
      </c>
      <c r="ID77" s="165">
        <v>1</v>
      </c>
      <c r="IE77" s="1">
        <v>464172</v>
      </c>
      <c r="IF77" s="1">
        <v>0</v>
      </c>
      <c r="IG77" s="1">
        <f t="shared" si="5"/>
        <v>464172</v>
      </c>
      <c r="II77" s="46">
        <v>0</v>
      </c>
      <c r="IJ77" s="1">
        <v>0</v>
      </c>
      <c r="IK77" s="1">
        <v>0</v>
      </c>
      <c r="IL77" s="1">
        <f t="shared" si="6"/>
        <v>0</v>
      </c>
      <c r="IN77" s="1">
        <v>1</v>
      </c>
      <c r="IO77" s="1">
        <v>221412</v>
      </c>
      <c r="IP77" s="1">
        <v>0</v>
      </c>
      <c r="IQ77" s="1">
        <f t="shared" si="7"/>
        <v>221412</v>
      </c>
      <c r="IS77" s="1">
        <v>1</v>
      </c>
      <c r="IT77" s="1">
        <v>144000</v>
      </c>
      <c r="IU77" s="1">
        <v>0</v>
      </c>
      <c r="IV77" s="1">
        <f t="shared" si="8"/>
        <v>144000</v>
      </c>
      <c r="IX77" s="165"/>
      <c r="IY77" s="173"/>
      <c r="IZ77" s="1">
        <v>0</v>
      </c>
      <c r="JA77" s="46">
        <f t="shared" si="9"/>
        <v>0</v>
      </c>
      <c r="JM77" s="107">
        <f t="shared" si="1"/>
        <v>3</v>
      </c>
      <c r="JN77" s="107">
        <f t="shared" si="2"/>
        <v>829584</v>
      </c>
      <c r="JO77" s="107">
        <f t="shared" si="3"/>
        <v>0</v>
      </c>
      <c r="JP77" s="107">
        <f t="shared" si="4"/>
        <v>829584</v>
      </c>
    </row>
    <row r="78" spans="1:279">
      <c r="A78" s="142">
        <v>7</v>
      </c>
      <c r="B78" s="135" t="s">
        <v>1894</v>
      </c>
      <c r="ID78" s="165">
        <v>1</v>
      </c>
      <c r="IE78" s="1">
        <v>464172</v>
      </c>
      <c r="IF78" s="1">
        <v>0</v>
      </c>
      <c r="IG78" s="1">
        <f t="shared" si="5"/>
        <v>464172</v>
      </c>
      <c r="II78" s="46">
        <v>1</v>
      </c>
      <c r="IJ78" s="1">
        <v>294720</v>
      </c>
      <c r="IK78" s="1">
        <v>0</v>
      </c>
      <c r="IL78" s="1">
        <f t="shared" si="6"/>
        <v>294720</v>
      </c>
      <c r="IN78" s="1">
        <v>1</v>
      </c>
      <c r="IO78" s="1">
        <v>221412</v>
      </c>
      <c r="IP78" s="1">
        <v>0</v>
      </c>
      <c r="IQ78" s="1">
        <f t="shared" si="7"/>
        <v>221412</v>
      </c>
      <c r="IS78" s="1">
        <v>1</v>
      </c>
      <c r="IT78" s="1">
        <v>309420</v>
      </c>
      <c r="IU78" s="1">
        <v>0</v>
      </c>
      <c r="IV78" s="1">
        <f t="shared" si="8"/>
        <v>309420</v>
      </c>
      <c r="IX78" s="165">
        <f>1+1</f>
        <v>2</v>
      </c>
      <c r="IY78" s="173">
        <f>20269*12+332124</f>
        <v>575352</v>
      </c>
      <c r="IZ78" s="1">
        <v>0</v>
      </c>
      <c r="JA78" s="46">
        <f t="shared" si="9"/>
        <v>575352</v>
      </c>
      <c r="JM78" s="107">
        <f t="shared" si="1"/>
        <v>6</v>
      </c>
      <c r="JN78" s="107">
        <f t="shared" si="2"/>
        <v>1865076</v>
      </c>
      <c r="JO78" s="107">
        <f t="shared" si="3"/>
        <v>0</v>
      </c>
      <c r="JP78" s="107">
        <f t="shared" si="4"/>
        <v>1865076</v>
      </c>
    </row>
    <row r="79" spans="1:279">
      <c r="A79" s="142">
        <v>8</v>
      </c>
      <c r="B79" s="135" t="s">
        <v>1895</v>
      </c>
      <c r="ID79" s="165">
        <v>1</v>
      </c>
      <c r="IE79" s="1">
        <v>464172</v>
      </c>
      <c r="IF79" s="1">
        <v>0</v>
      </c>
      <c r="IG79" s="1">
        <f t="shared" si="5"/>
        <v>464172</v>
      </c>
      <c r="II79" s="46">
        <v>1</v>
      </c>
      <c r="IJ79" s="1">
        <v>151200</v>
      </c>
      <c r="IK79" s="1">
        <v>0</v>
      </c>
      <c r="IL79" s="1">
        <f t="shared" si="6"/>
        <v>151200</v>
      </c>
      <c r="IN79" s="1">
        <v>1</v>
      </c>
      <c r="IO79" s="1">
        <v>221412</v>
      </c>
      <c r="IP79" s="1">
        <v>0</v>
      </c>
      <c r="IQ79" s="1">
        <f t="shared" si="7"/>
        <v>221412</v>
      </c>
      <c r="IS79" s="1">
        <v>1</v>
      </c>
      <c r="IT79" s="1">
        <v>309420</v>
      </c>
      <c r="IU79" s="1">
        <v>0</v>
      </c>
      <c r="IV79" s="1">
        <f t="shared" si="8"/>
        <v>309420</v>
      </c>
      <c r="IX79" s="165"/>
      <c r="IY79" s="173"/>
      <c r="IZ79" s="1">
        <v>0</v>
      </c>
      <c r="JA79" s="46">
        <f t="shared" si="9"/>
        <v>0</v>
      </c>
      <c r="JM79" s="107">
        <f t="shared" si="1"/>
        <v>4</v>
      </c>
      <c r="JN79" s="107">
        <f t="shared" si="2"/>
        <v>1146204</v>
      </c>
      <c r="JO79" s="107">
        <f t="shared" si="3"/>
        <v>0</v>
      </c>
      <c r="JP79" s="107">
        <f t="shared" si="4"/>
        <v>1146204</v>
      </c>
    </row>
    <row r="80" spans="1:279">
      <c r="A80" s="142">
        <v>9</v>
      </c>
      <c r="B80" s="135" t="s">
        <v>1896</v>
      </c>
      <c r="ID80" s="165">
        <v>1</v>
      </c>
      <c r="IE80" s="1">
        <v>464172</v>
      </c>
      <c r="IF80" s="1">
        <v>0</v>
      </c>
      <c r="IG80" s="1">
        <f t="shared" si="5"/>
        <v>464172</v>
      </c>
      <c r="II80" s="46">
        <v>1</v>
      </c>
      <c r="IJ80" s="1">
        <v>294720</v>
      </c>
      <c r="IK80" s="1">
        <v>0</v>
      </c>
      <c r="IL80" s="1">
        <f t="shared" si="6"/>
        <v>294720</v>
      </c>
      <c r="IN80" s="1">
        <v>1</v>
      </c>
      <c r="IO80" s="1">
        <v>221412</v>
      </c>
      <c r="IP80" s="1">
        <v>0</v>
      </c>
      <c r="IQ80" s="1">
        <f t="shared" si="7"/>
        <v>221412</v>
      </c>
      <c r="IS80" s="1">
        <v>0</v>
      </c>
      <c r="IT80" s="1">
        <v>0</v>
      </c>
      <c r="IU80" s="1">
        <v>0</v>
      </c>
      <c r="IV80" s="1">
        <f t="shared" si="8"/>
        <v>0</v>
      </c>
      <c r="IX80" s="165">
        <v>1</v>
      </c>
      <c r="IY80" s="173">
        <f>332124</f>
        <v>332124</v>
      </c>
      <c r="IZ80" s="1">
        <v>0</v>
      </c>
      <c r="JA80" s="46">
        <f t="shared" si="9"/>
        <v>332124</v>
      </c>
      <c r="JM80" s="107">
        <f t="shared" si="1"/>
        <v>4</v>
      </c>
      <c r="JN80" s="107">
        <f t="shared" si="2"/>
        <v>1312428</v>
      </c>
      <c r="JO80" s="107">
        <f t="shared" si="3"/>
        <v>0</v>
      </c>
      <c r="JP80" s="107">
        <f t="shared" si="4"/>
        <v>1312428</v>
      </c>
    </row>
    <row r="81" spans="1:276">
      <c r="A81" s="142">
        <v>10</v>
      </c>
      <c r="B81" s="135" t="s">
        <v>1897</v>
      </c>
      <c r="ID81" s="165">
        <v>1</v>
      </c>
      <c r="IE81" s="1">
        <v>464172</v>
      </c>
      <c r="IF81" s="1">
        <v>0</v>
      </c>
      <c r="IG81" s="1">
        <f t="shared" si="5"/>
        <v>464172</v>
      </c>
      <c r="II81" s="46">
        <v>1</v>
      </c>
      <c r="IJ81" s="1">
        <v>151200</v>
      </c>
      <c r="IK81" s="1">
        <v>0</v>
      </c>
      <c r="IL81" s="1">
        <f t="shared" si="6"/>
        <v>151200</v>
      </c>
      <c r="IN81" s="1">
        <v>1</v>
      </c>
      <c r="IO81" s="1">
        <v>221412</v>
      </c>
      <c r="IP81" s="1">
        <v>0</v>
      </c>
      <c r="IQ81" s="1">
        <f t="shared" si="7"/>
        <v>221412</v>
      </c>
      <c r="IS81" s="1">
        <v>1</v>
      </c>
      <c r="IT81" s="1">
        <v>144000</v>
      </c>
      <c r="IU81" s="1">
        <v>0</v>
      </c>
      <c r="IV81" s="1">
        <f t="shared" si="8"/>
        <v>144000</v>
      </c>
      <c r="IX81" s="165"/>
      <c r="IY81" s="173"/>
      <c r="IZ81" s="1">
        <v>0</v>
      </c>
      <c r="JA81" s="46">
        <f t="shared" si="9"/>
        <v>0</v>
      </c>
      <c r="JM81" s="107">
        <f t="shared" si="1"/>
        <v>4</v>
      </c>
      <c r="JN81" s="107">
        <f t="shared" si="2"/>
        <v>980784</v>
      </c>
      <c r="JO81" s="107">
        <f t="shared" si="3"/>
        <v>0</v>
      </c>
      <c r="JP81" s="107">
        <f t="shared" si="4"/>
        <v>980784</v>
      </c>
    </row>
    <row r="82" spans="1:276">
      <c r="A82" s="142">
        <v>11</v>
      </c>
      <c r="B82" s="135" t="s">
        <v>1898</v>
      </c>
      <c r="ID82" s="165">
        <v>1</v>
      </c>
      <c r="IE82" s="1">
        <v>464172</v>
      </c>
      <c r="IF82" s="1">
        <v>0</v>
      </c>
      <c r="IG82" s="1">
        <f t="shared" si="5"/>
        <v>464172</v>
      </c>
      <c r="II82" s="46">
        <v>1</v>
      </c>
      <c r="IJ82" s="1">
        <v>151200</v>
      </c>
      <c r="IK82" s="1">
        <v>0</v>
      </c>
      <c r="IL82" s="1">
        <f t="shared" si="6"/>
        <v>151200</v>
      </c>
      <c r="IN82" s="1">
        <v>1</v>
      </c>
      <c r="IO82" s="1">
        <v>221412</v>
      </c>
      <c r="IP82" s="1">
        <v>0</v>
      </c>
      <c r="IQ82" s="1">
        <f t="shared" si="7"/>
        <v>221412</v>
      </c>
      <c r="IS82" s="1">
        <v>1</v>
      </c>
      <c r="IT82" s="1">
        <v>144000</v>
      </c>
      <c r="IU82" s="1">
        <v>0</v>
      </c>
      <c r="IV82" s="1">
        <f t="shared" si="8"/>
        <v>144000</v>
      </c>
      <c r="IX82" s="165"/>
      <c r="IY82" s="173"/>
      <c r="IZ82" s="1">
        <v>0</v>
      </c>
      <c r="JA82" s="46">
        <f t="shared" si="9"/>
        <v>0</v>
      </c>
      <c r="JM82" s="107">
        <f t="shared" si="1"/>
        <v>4</v>
      </c>
      <c r="JN82" s="107">
        <f t="shared" si="2"/>
        <v>980784</v>
      </c>
      <c r="JO82" s="107">
        <f t="shared" si="3"/>
        <v>0</v>
      </c>
      <c r="JP82" s="107">
        <f t="shared" si="4"/>
        <v>980784</v>
      </c>
    </row>
    <row r="83" spans="1:276" s="134" customFormat="1">
      <c r="A83" s="142">
        <v>12</v>
      </c>
      <c r="B83" s="135" t="s">
        <v>1899</v>
      </c>
      <c r="C83" s="18"/>
      <c r="D83" s="18"/>
      <c r="E83" s="18"/>
      <c r="F83" s="18"/>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65">
        <v>1</v>
      </c>
      <c r="IE83" s="1">
        <v>464172</v>
      </c>
      <c r="IF83" s="1">
        <v>0</v>
      </c>
      <c r="IG83" s="1">
        <f t="shared" si="5"/>
        <v>464172</v>
      </c>
      <c r="IH83" s="1"/>
      <c r="II83" s="46">
        <v>1</v>
      </c>
      <c r="IJ83" s="1">
        <v>151200</v>
      </c>
      <c r="IK83" s="1">
        <v>0</v>
      </c>
      <c r="IL83" s="1">
        <f t="shared" si="6"/>
        <v>151200</v>
      </c>
      <c r="IM83" s="1"/>
      <c r="IN83" s="1">
        <v>1</v>
      </c>
      <c r="IO83" s="1">
        <v>221412</v>
      </c>
      <c r="IP83" s="1">
        <v>0</v>
      </c>
      <c r="IQ83" s="1">
        <f t="shared" si="7"/>
        <v>221412</v>
      </c>
      <c r="IR83" s="1"/>
      <c r="IS83" s="1">
        <v>1</v>
      </c>
      <c r="IT83" s="1">
        <v>309420</v>
      </c>
      <c r="IU83" s="1">
        <v>0</v>
      </c>
      <c r="IV83" s="1">
        <f t="shared" si="8"/>
        <v>309420</v>
      </c>
      <c r="IX83" s="165">
        <f>1+1</f>
        <v>2</v>
      </c>
      <c r="IY83" s="173">
        <f>332124+332124</f>
        <v>664248</v>
      </c>
      <c r="IZ83" s="1">
        <v>0</v>
      </c>
      <c r="JA83" s="46">
        <f t="shared" si="9"/>
        <v>664248</v>
      </c>
      <c r="JM83" s="107">
        <f t="shared" si="1"/>
        <v>6</v>
      </c>
      <c r="JN83" s="107">
        <f t="shared" si="2"/>
        <v>1810452</v>
      </c>
      <c r="JO83" s="107">
        <f t="shared" si="3"/>
        <v>0</v>
      </c>
      <c r="JP83" s="107">
        <f t="shared" si="4"/>
        <v>1810452</v>
      </c>
    </row>
    <row r="84" spans="1:276">
      <c r="A84" s="142">
        <v>13</v>
      </c>
      <c r="B84" s="135" t="s">
        <v>1900</v>
      </c>
      <c r="ID84" s="165">
        <v>0</v>
      </c>
      <c r="IE84" s="1">
        <v>0</v>
      </c>
      <c r="IF84" s="1">
        <v>0</v>
      </c>
      <c r="IG84" s="1">
        <f t="shared" si="5"/>
        <v>0</v>
      </c>
      <c r="II84" s="46">
        <v>0</v>
      </c>
      <c r="IJ84" s="1">
        <v>0</v>
      </c>
      <c r="IK84" s="1">
        <v>0</v>
      </c>
      <c r="IL84" s="1">
        <f t="shared" si="6"/>
        <v>0</v>
      </c>
      <c r="IN84" s="1">
        <v>0</v>
      </c>
      <c r="IO84" s="1">
        <v>0</v>
      </c>
      <c r="IP84" s="1">
        <v>0</v>
      </c>
      <c r="IQ84" s="1">
        <f t="shared" si="7"/>
        <v>0</v>
      </c>
      <c r="IS84" s="1">
        <v>1</v>
      </c>
      <c r="IT84" s="1">
        <v>290604</v>
      </c>
      <c r="IU84" s="1">
        <v>0</v>
      </c>
      <c r="IV84" s="1">
        <f t="shared" si="8"/>
        <v>290604</v>
      </c>
      <c r="IX84" s="165"/>
      <c r="IY84" s="173"/>
      <c r="IZ84" s="1">
        <v>0</v>
      </c>
      <c r="JA84" s="46">
        <f t="shared" si="9"/>
        <v>0</v>
      </c>
      <c r="JM84" s="107">
        <f t="shared" si="1"/>
        <v>1</v>
      </c>
      <c r="JN84" s="107">
        <f t="shared" si="2"/>
        <v>290604</v>
      </c>
      <c r="JO84" s="107">
        <f t="shared" si="3"/>
        <v>0</v>
      </c>
      <c r="JP84" s="107">
        <f t="shared" si="4"/>
        <v>290604</v>
      </c>
    </row>
    <row r="85" spans="1:276">
      <c r="A85" s="142">
        <v>14</v>
      </c>
      <c r="B85" s="135" t="s">
        <v>1901</v>
      </c>
      <c r="ID85" s="165">
        <v>1</v>
      </c>
      <c r="IE85" s="1">
        <v>464172</v>
      </c>
      <c r="IF85" s="1">
        <v>0</v>
      </c>
      <c r="IG85" s="1">
        <f t="shared" si="5"/>
        <v>464172</v>
      </c>
      <c r="II85" s="46">
        <v>1</v>
      </c>
      <c r="IJ85" s="1">
        <v>151200</v>
      </c>
      <c r="IK85" s="1">
        <v>0</v>
      </c>
      <c r="IL85" s="1">
        <f t="shared" si="6"/>
        <v>151200</v>
      </c>
      <c r="IN85" s="1">
        <v>1</v>
      </c>
      <c r="IO85" s="1">
        <v>221412</v>
      </c>
      <c r="IP85" s="1">
        <v>0</v>
      </c>
      <c r="IQ85" s="1">
        <f t="shared" si="7"/>
        <v>221412</v>
      </c>
      <c r="IS85" s="1">
        <v>1</v>
      </c>
      <c r="IT85" s="1">
        <v>309420</v>
      </c>
      <c r="IU85" s="1">
        <v>0</v>
      </c>
      <c r="IV85" s="1">
        <f t="shared" si="8"/>
        <v>309420</v>
      </c>
      <c r="IX85" s="165">
        <f>1+1</f>
        <v>2</v>
      </c>
      <c r="IY85" s="173">
        <f>20269*12+332124</f>
        <v>575352</v>
      </c>
      <c r="IZ85" s="1">
        <v>0</v>
      </c>
      <c r="JA85" s="46">
        <f t="shared" si="9"/>
        <v>575352</v>
      </c>
      <c r="JM85" s="107">
        <f t="shared" si="1"/>
        <v>6</v>
      </c>
      <c r="JN85" s="107">
        <f t="shared" si="2"/>
        <v>1721556</v>
      </c>
      <c r="JO85" s="107">
        <f t="shared" si="3"/>
        <v>0</v>
      </c>
      <c r="JP85" s="107">
        <f t="shared" si="4"/>
        <v>1721556</v>
      </c>
    </row>
    <row r="86" spans="1:276">
      <c r="A86" s="142">
        <v>15</v>
      </c>
      <c r="B86" s="135" t="s">
        <v>1902</v>
      </c>
      <c r="ID86" s="165">
        <v>1</v>
      </c>
      <c r="IE86" s="1">
        <v>464172</v>
      </c>
      <c r="IF86" s="1">
        <v>0</v>
      </c>
      <c r="IG86" s="1">
        <f t="shared" si="5"/>
        <v>464172</v>
      </c>
      <c r="II86" s="46">
        <v>0</v>
      </c>
      <c r="IJ86" s="1">
        <v>0</v>
      </c>
      <c r="IK86" s="1">
        <v>0</v>
      </c>
      <c r="IL86" s="1">
        <f t="shared" si="6"/>
        <v>0</v>
      </c>
      <c r="IN86" s="1">
        <v>1</v>
      </c>
      <c r="IO86" s="1">
        <v>221412</v>
      </c>
      <c r="IP86" s="1">
        <v>0</v>
      </c>
      <c r="IQ86" s="1">
        <f t="shared" si="7"/>
        <v>221412</v>
      </c>
      <c r="IS86" s="1">
        <v>1</v>
      </c>
      <c r="IT86" s="1">
        <v>309420</v>
      </c>
      <c r="IU86" s="1">
        <v>0</v>
      </c>
      <c r="IV86" s="1">
        <f t="shared" si="8"/>
        <v>309420</v>
      </c>
      <c r="IX86" s="165">
        <f>1+1</f>
        <v>2</v>
      </c>
      <c r="IY86" s="173">
        <f>332124+332124</f>
        <v>664248</v>
      </c>
      <c r="IZ86" s="1">
        <v>0</v>
      </c>
      <c r="JA86" s="46">
        <f t="shared" si="9"/>
        <v>664248</v>
      </c>
      <c r="JM86" s="107">
        <f t="shared" si="1"/>
        <v>5</v>
      </c>
      <c r="JN86" s="107">
        <f t="shared" si="2"/>
        <v>1659252</v>
      </c>
      <c r="JO86" s="107">
        <f t="shared" si="3"/>
        <v>0</v>
      </c>
      <c r="JP86" s="107">
        <f t="shared" si="4"/>
        <v>1659252</v>
      </c>
    </row>
    <row r="87" spans="1:276">
      <c r="A87" s="142">
        <v>16</v>
      </c>
      <c r="B87" s="135" t="s">
        <v>1903</v>
      </c>
      <c r="ID87" s="165">
        <v>1</v>
      </c>
      <c r="IE87" s="1">
        <v>464172</v>
      </c>
      <c r="IF87" s="1">
        <v>0</v>
      </c>
      <c r="IG87" s="1">
        <f t="shared" si="5"/>
        <v>464172</v>
      </c>
      <c r="II87" s="46">
        <v>1</v>
      </c>
      <c r="IJ87" s="1">
        <v>151200</v>
      </c>
      <c r="IK87" s="1">
        <v>0</v>
      </c>
      <c r="IL87" s="1">
        <f t="shared" si="6"/>
        <v>151200</v>
      </c>
      <c r="IN87" s="1">
        <v>1</v>
      </c>
      <c r="IO87" s="1">
        <v>221412</v>
      </c>
      <c r="IP87" s="1">
        <v>0</v>
      </c>
      <c r="IQ87" s="1">
        <f t="shared" si="7"/>
        <v>221412</v>
      </c>
      <c r="IS87" s="1">
        <v>1</v>
      </c>
      <c r="IT87" s="1">
        <v>309420</v>
      </c>
      <c r="IU87" s="1">
        <v>0</v>
      </c>
      <c r="IV87" s="1">
        <f t="shared" si="8"/>
        <v>309420</v>
      </c>
      <c r="IX87" s="165">
        <f>1+1+1</f>
        <v>3</v>
      </c>
      <c r="IY87" s="173">
        <f>20269*12+189000+332124</f>
        <v>764352</v>
      </c>
      <c r="IZ87" s="1">
        <v>0</v>
      </c>
      <c r="JA87" s="46">
        <f t="shared" si="9"/>
        <v>764352</v>
      </c>
      <c r="JM87" s="107">
        <f t="shared" si="1"/>
        <v>7</v>
      </c>
      <c r="JN87" s="107">
        <f t="shared" si="2"/>
        <v>1910556</v>
      </c>
      <c r="JO87" s="107">
        <f t="shared" si="3"/>
        <v>0</v>
      </c>
      <c r="JP87" s="107">
        <f t="shared" si="4"/>
        <v>1910556</v>
      </c>
    </row>
    <row r="88" spans="1:276">
      <c r="A88" s="142">
        <v>17</v>
      </c>
      <c r="B88" s="135" t="s">
        <v>1904</v>
      </c>
      <c r="ID88" s="165">
        <v>1</v>
      </c>
      <c r="IE88" s="1">
        <v>464172</v>
      </c>
      <c r="IF88" s="1">
        <v>0</v>
      </c>
      <c r="IG88" s="1">
        <f t="shared" si="5"/>
        <v>464172</v>
      </c>
      <c r="II88" s="46">
        <v>1</v>
      </c>
      <c r="IJ88" s="1">
        <v>151200</v>
      </c>
      <c r="IK88" s="1">
        <v>0</v>
      </c>
      <c r="IL88" s="1">
        <f t="shared" si="6"/>
        <v>151200</v>
      </c>
      <c r="IN88" s="1">
        <v>1</v>
      </c>
      <c r="IO88" s="1">
        <v>221412</v>
      </c>
      <c r="IP88" s="1">
        <v>0</v>
      </c>
      <c r="IQ88" s="1">
        <f t="shared" si="7"/>
        <v>221412</v>
      </c>
      <c r="IS88" s="1">
        <v>1</v>
      </c>
      <c r="IT88" s="1">
        <v>144000</v>
      </c>
      <c r="IU88" s="1">
        <v>0</v>
      </c>
      <c r="IV88" s="1">
        <f t="shared" si="8"/>
        <v>144000</v>
      </c>
      <c r="IX88" s="165"/>
      <c r="IY88" s="173"/>
      <c r="IZ88" s="1">
        <v>0</v>
      </c>
      <c r="JA88" s="46">
        <f t="shared" si="9"/>
        <v>0</v>
      </c>
      <c r="JM88" s="107">
        <f t="shared" si="1"/>
        <v>4</v>
      </c>
      <c r="JN88" s="107">
        <f t="shared" si="2"/>
        <v>980784</v>
      </c>
      <c r="JO88" s="107">
        <f t="shared" si="3"/>
        <v>0</v>
      </c>
      <c r="JP88" s="107">
        <f t="shared" si="4"/>
        <v>980784</v>
      </c>
    </row>
    <row r="89" spans="1:276">
      <c r="A89" s="142">
        <v>18</v>
      </c>
      <c r="B89" s="135" t="s">
        <v>1905</v>
      </c>
      <c r="ID89" s="165">
        <v>1</v>
      </c>
      <c r="IE89" s="1">
        <v>464172</v>
      </c>
      <c r="IF89" s="1">
        <v>0</v>
      </c>
      <c r="IG89" s="1">
        <f t="shared" si="5"/>
        <v>464172</v>
      </c>
      <c r="II89" s="46">
        <v>1</v>
      </c>
      <c r="IJ89" s="1">
        <v>151200</v>
      </c>
      <c r="IK89" s="1">
        <v>0</v>
      </c>
      <c r="IL89" s="1">
        <f t="shared" si="6"/>
        <v>151200</v>
      </c>
      <c r="IN89" s="1">
        <v>1</v>
      </c>
      <c r="IO89" s="1">
        <v>221412</v>
      </c>
      <c r="IP89" s="1">
        <v>0</v>
      </c>
      <c r="IQ89" s="1">
        <f t="shared" si="7"/>
        <v>221412</v>
      </c>
      <c r="IS89" s="1">
        <v>1</v>
      </c>
      <c r="IT89" s="1">
        <v>309420</v>
      </c>
      <c r="IU89" s="1">
        <v>0</v>
      </c>
      <c r="IV89" s="1">
        <f t="shared" si="8"/>
        <v>309420</v>
      </c>
      <c r="IX89" s="165">
        <v>1</v>
      </c>
      <c r="IY89" s="173">
        <f>189000</f>
        <v>189000</v>
      </c>
      <c r="IZ89" s="1">
        <v>0</v>
      </c>
      <c r="JA89" s="46">
        <f t="shared" si="9"/>
        <v>189000</v>
      </c>
      <c r="JM89" s="107">
        <f t="shared" si="1"/>
        <v>5</v>
      </c>
      <c r="JN89" s="107">
        <f t="shared" si="2"/>
        <v>1335204</v>
      </c>
      <c r="JO89" s="107">
        <f t="shared" si="3"/>
        <v>0</v>
      </c>
      <c r="JP89" s="107">
        <f t="shared" si="4"/>
        <v>1335204</v>
      </c>
    </row>
    <row r="90" spans="1:276">
      <c r="A90" s="142">
        <v>19</v>
      </c>
      <c r="B90" s="135" t="s">
        <v>1906</v>
      </c>
      <c r="ID90" s="165">
        <v>1</v>
      </c>
      <c r="IE90" s="1">
        <v>464172</v>
      </c>
      <c r="IF90" s="1">
        <v>0</v>
      </c>
      <c r="IG90" s="1">
        <f t="shared" si="5"/>
        <v>464172</v>
      </c>
      <c r="II90" s="46">
        <v>1</v>
      </c>
      <c r="IJ90" s="1">
        <v>294720</v>
      </c>
      <c r="IK90" s="1">
        <v>0</v>
      </c>
      <c r="IL90" s="1">
        <f t="shared" si="6"/>
        <v>294720</v>
      </c>
      <c r="IN90" s="1">
        <v>1</v>
      </c>
      <c r="IO90" s="1">
        <v>221412</v>
      </c>
      <c r="IP90" s="1">
        <v>0</v>
      </c>
      <c r="IQ90" s="1">
        <f t="shared" si="7"/>
        <v>221412</v>
      </c>
      <c r="IS90" s="1">
        <v>1</v>
      </c>
      <c r="IT90" s="1">
        <v>309420</v>
      </c>
      <c r="IU90" s="1">
        <v>0</v>
      </c>
      <c r="IV90" s="1">
        <f t="shared" si="8"/>
        <v>309420</v>
      </c>
      <c r="IX90" s="165">
        <f>1+1</f>
        <v>2</v>
      </c>
      <c r="IY90" s="173">
        <f>20269*12+189000</f>
        <v>432228</v>
      </c>
      <c r="IZ90" s="1">
        <v>0</v>
      </c>
      <c r="JA90" s="46">
        <f t="shared" si="9"/>
        <v>432228</v>
      </c>
      <c r="JM90" s="107">
        <f t="shared" si="1"/>
        <v>6</v>
      </c>
      <c r="JN90" s="107">
        <f t="shared" si="2"/>
        <v>1721952</v>
      </c>
      <c r="JO90" s="107">
        <f t="shared" si="3"/>
        <v>0</v>
      </c>
      <c r="JP90" s="107">
        <f t="shared" si="4"/>
        <v>1721952</v>
      </c>
    </row>
    <row r="91" spans="1:276">
      <c r="A91" s="142">
        <v>20</v>
      </c>
      <c r="B91" s="135" t="s">
        <v>1907</v>
      </c>
      <c r="ID91" s="165">
        <v>1</v>
      </c>
      <c r="IE91" s="1">
        <v>464172</v>
      </c>
      <c r="IF91" s="1">
        <v>0</v>
      </c>
      <c r="IG91" s="1">
        <f t="shared" si="5"/>
        <v>464172</v>
      </c>
      <c r="II91" s="46">
        <v>1</v>
      </c>
      <c r="IJ91" s="1">
        <v>151200</v>
      </c>
      <c r="IK91" s="1">
        <v>0</v>
      </c>
      <c r="IL91" s="1">
        <f t="shared" si="6"/>
        <v>151200</v>
      </c>
      <c r="IN91" s="1">
        <v>1</v>
      </c>
      <c r="IO91" s="1">
        <v>221412</v>
      </c>
      <c r="IP91" s="1">
        <v>0</v>
      </c>
      <c r="IQ91" s="1">
        <f t="shared" si="7"/>
        <v>221412</v>
      </c>
      <c r="IS91" s="1">
        <v>1</v>
      </c>
      <c r="IT91" s="1">
        <v>309420</v>
      </c>
      <c r="IU91" s="1">
        <v>0</v>
      </c>
      <c r="IV91" s="1">
        <f t="shared" si="8"/>
        <v>309420</v>
      </c>
      <c r="IX91" s="165">
        <f>1+1+1</f>
        <v>3</v>
      </c>
      <c r="IY91" s="173">
        <f>20269*12+332124+332124</f>
        <v>907476</v>
      </c>
      <c r="IZ91" s="1">
        <v>0</v>
      </c>
      <c r="JA91" s="46">
        <f t="shared" si="9"/>
        <v>907476</v>
      </c>
      <c r="JM91" s="107">
        <f t="shared" si="1"/>
        <v>7</v>
      </c>
      <c r="JN91" s="107">
        <f t="shared" si="2"/>
        <v>2053680</v>
      </c>
      <c r="JO91" s="107">
        <f t="shared" si="3"/>
        <v>0</v>
      </c>
      <c r="JP91" s="107">
        <f t="shared" si="4"/>
        <v>2053680</v>
      </c>
    </row>
    <row r="92" spans="1:276">
      <c r="A92" s="142">
        <v>21</v>
      </c>
      <c r="B92" s="135" t="s">
        <v>1908</v>
      </c>
      <c r="ID92" s="165">
        <v>1</v>
      </c>
      <c r="IE92" s="1">
        <v>532788</v>
      </c>
      <c r="IF92" s="1">
        <v>0</v>
      </c>
      <c r="IG92" s="1">
        <f t="shared" si="5"/>
        <v>532788</v>
      </c>
      <c r="II92" s="46">
        <v>0</v>
      </c>
      <c r="IJ92" s="1">
        <v>0</v>
      </c>
      <c r="IK92" s="1">
        <v>0</v>
      </c>
      <c r="IL92" s="1">
        <f t="shared" si="6"/>
        <v>0</v>
      </c>
      <c r="IN92" s="1">
        <v>0</v>
      </c>
      <c r="IO92" s="1">
        <v>0</v>
      </c>
      <c r="IP92" s="1">
        <v>0</v>
      </c>
      <c r="IQ92" s="1">
        <f t="shared" si="7"/>
        <v>0</v>
      </c>
      <c r="IS92" s="1">
        <v>1</v>
      </c>
      <c r="IT92" s="1">
        <v>290604</v>
      </c>
      <c r="IU92" s="1">
        <v>0</v>
      </c>
      <c r="IV92" s="1">
        <f t="shared" si="8"/>
        <v>290604</v>
      </c>
      <c r="IX92" s="165"/>
      <c r="IY92" s="173"/>
      <c r="IZ92" s="1">
        <v>0</v>
      </c>
      <c r="JA92" s="46">
        <f t="shared" si="9"/>
        <v>0</v>
      </c>
      <c r="JM92" s="107">
        <f t="shared" si="1"/>
        <v>2</v>
      </c>
      <c r="JN92" s="107">
        <f t="shared" si="2"/>
        <v>823392</v>
      </c>
      <c r="JO92" s="107">
        <f t="shared" si="3"/>
        <v>0</v>
      </c>
      <c r="JP92" s="107">
        <f t="shared" si="4"/>
        <v>823392</v>
      </c>
    </row>
    <row r="93" spans="1:276">
      <c r="A93" s="142">
        <v>22</v>
      </c>
      <c r="B93" s="135" t="s">
        <v>1909</v>
      </c>
      <c r="ID93" s="165">
        <v>1</v>
      </c>
      <c r="IE93" s="1">
        <v>532788</v>
      </c>
      <c r="IF93" s="1">
        <v>0</v>
      </c>
      <c r="IG93" s="1">
        <f t="shared" si="5"/>
        <v>532788</v>
      </c>
      <c r="II93" s="46">
        <v>0</v>
      </c>
      <c r="IJ93" s="1">
        <v>0</v>
      </c>
      <c r="IK93" s="1">
        <v>0</v>
      </c>
      <c r="IL93" s="1">
        <f t="shared" si="6"/>
        <v>0</v>
      </c>
      <c r="IN93" s="1">
        <v>0</v>
      </c>
      <c r="IO93" s="1">
        <v>0</v>
      </c>
      <c r="IP93" s="1">
        <v>0</v>
      </c>
      <c r="IQ93" s="1">
        <f t="shared" si="7"/>
        <v>0</v>
      </c>
      <c r="IS93" s="1">
        <v>1</v>
      </c>
      <c r="IT93" s="1">
        <v>290604</v>
      </c>
      <c r="IU93" s="1">
        <v>0</v>
      </c>
      <c r="IV93" s="1">
        <f t="shared" si="8"/>
        <v>290604</v>
      </c>
      <c r="IX93" s="165"/>
      <c r="IY93" s="173"/>
      <c r="IZ93" s="1">
        <v>0</v>
      </c>
      <c r="JA93" s="46">
        <f t="shared" si="9"/>
        <v>0</v>
      </c>
      <c r="JM93" s="107">
        <f t="shared" si="1"/>
        <v>2</v>
      </c>
      <c r="JN93" s="107">
        <f t="shared" si="2"/>
        <v>823392</v>
      </c>
      <c r="JO93" s="107">
        <f t="shared" si="3"/>
        <v>0</v>
      </c>
      <c r="JP93" s="107">
        <f t="shared" si="4"/>
        <v>823392</v>
      </c>
    </row>
    <row r="94" spans="1:276">
      <c r="A94" s="142">
        <v>23</v>
      </c>
      <c r="B94" s="135" t="s">
        <v>1910</v>
      </c>
      <c r="ID94" s="165">
        <v>1</v>
      </c>
      <c r="IE94" s="1">
        <v>464172</v>
      </c>
      <c r="IF94" s="1">
        <v>0</v>
      </c>
      <c r="IG94" s="1">
        <f t="shared" si="5"/>
        <v>464172</v>
      </c>
      <c r="II94" s="46">
        <v>1</v>
      </c>
      <c r="IJ94" s="1">
        <v>151200</v>
      </c>
      <c r="IK94" s="1">
        <v>0</v>
      </c>
      <c r="IL94" s="1">
        <f t="shared" si="6"/>
        <v>151200</v>
      </c>
      <c r="IN94" s="1">
        <v>1</v>
      </c>
      <c r="IO94" s="1">
        <v>221412</v>
      </c>
      <c r="IP94" s="1">
        <v>0</v>
      </c>
      <c r="IQ94" s="1">
        <f t="shared" si="7"/>
        <v>221412</v>
      </c>
      <c r="IS94" s="1">
        <v>1</v>
      </c>
      <c r="IT94" s="1">
        <v>309420</v>
      </c>
      <c r="IU94" s="1">
        <v>0</v>
      </c>
      <c r="IV94" s="1">
        <f t="shared" si="8"/>
        <v>309420</v>
      </c>
      <c r="IX94" s="165">
        <v>1</v>
      </c>
      <c r="IY94" s="173">
        <f>332124</f>
        <v>332124</v>
      </c>
      <c r="IZ94" s="1">
        <v>0</v>
      </c>
      <c r="JA94" s="46">
        <f t="shared" si="9"/>
        <v>332124</v>
      </c>
      <c r="JM94" s="107">
        <f t="shared" si="1"/>
        <v>5</v>
      </c>
      <c r="JN94" s="107">
        <f t="shared" si="2"/>
        <v>1478328</v>
      </c>
      <c r="JO94" s="107">
        <f t="shared" si="3"/>
        <v>0</v>
      </c>
      <c r="JP94" s="107">
        <f t="shared" si="4"/>
        <v>1478328</v>
      </c>
    </row>
    <row r="95" spans="1:276">
      <c r="A95" s="142">
        <v>24</v>
      </c>
      <c r="B95" s="135" t="s">
        <v>1911</v>
      </c>
      <c r="ID95" s="165">
        <v>0</v>
      </c>
      <c r="IE95" s="1">
        <v>0</v>
      </c>
      <c r="IF95" s="1">
        <v>0</v>
      </c>
      <c r="IG95" s="1">
        <f t="shared" si="5"/>
        <v>0</v>
      </c>
      <c r="II95" s="46">
        <v>0</v>
      </c>
      <c r="IJ95" s="1">
        <v>0</v>
      </c>
      <c r="IK95" s="1">
        <v>0</v>
      </c>
      <c r="IL95" s="1">
        <f t="shared" si="6"/>
        <v>0</v>
      </c>
      <c r="IN95" s="1">
        <v>0</v>
      </c>
      <c r="IO95" s="1">
        <v>0</v>
      </c>
      <c r="IP95" s="1">
        <v>0</v>
      </c>
      <c r="IQ95" s="1">
        <f t="shared" si="7"/>
        <v>0</v>
      </c>
      <c r="IS95" s="1">
        <v>0</v>
      </c>
      <c r="IT95" s="1">
        <v>0</v>
      </c>
      <c r="IU95" s="1">
        <v>0</v>
      </c>
      <c r="IV95" s="1">
        <f t="shared" si="8"/>
        <v>0</v>
      </c>
      <c r="IX95" s="165"/>
      <c r="IY95" s="173"/>
      <c r="IZ95" s="1">
        <v>0</v>
      </c>
      <c r="JA95" s="46">
        <f t="shared" si="9"/>
        <v>0</v>
      </c>
      <c r="JM95" s="107">
        <f t="shared" si="1"/>
        <v>0</v>
      </c>
      <c r="JN95" s="107">
        <f t="shared" si="2"/>
        <v>0</v>
      </c>
      <c r="JO95" s="107">
        <f t="shared" si="3"/>
        <v>0</v>
      </c>
      <c r="JP95" s="107">
        <f t="shared" si="4"/>
        <v>0</v>
      </c>
    </row>
    <row r="96" spans="1:276">
      <c r="A96" s="142">
        <v>25</v>
      </c>
      <c r="B96" s="135" t="s">
        <v>1912</v>
      </c>
      <c r="ID96" s="165">
        <v>1</v>
      </c>
      <c r="IE96" s="1">
        <v>464166</v>
      </c>
      <c r="IF96" s="1">
        <v>0</v>
      </c>
      <c r="IG96" s="1">
        <f t="shared" si="5"/>
        <v>464166</v>
      </c>
      <c r="II96" s="46">
        <v>1</v>
      </c>
      <c r="IJ96" s="1">
        <v>294720</v>
      </c>
      <c r="IK96" s="1">
        <v>0</v>
      </c>
      <c r="IL96" s="1">
        <f t="shared" si="6"/>
        <v>294720</v>
      </c>
      <c r="IN96" s="1">
        <v>1</v>
      </c>
      <c r="IO96" s="1">
        <v>221412</v>
      </c>
      <c r="IP96" s="1">
        <v>0</v>
      </c>
      <c r="IQ96" s="1">
        <f t="shared" si="7"/>
        <v>221412</v>
      </c>
      <c r="IS96" s="1">
        <v>1</v>
      </c>
      <c r="IT96" s="1">
        <v>309420</v>
      </c>
      <c r="IU96" s="1">
        <v>0</v>
      </c>
      <c r="IV96" s="1">
        <f t="shared" si="8"/>
        <v>309420</v>
      </c>
      <c r="IX96" s="165">
        <f>1</f>
        <v>1</v>
      </c>
      <c r="IY96" s="173">
        <f>189000</f>
        <v>189000</v>
      </c>
      <c r="IZ96" s="1">
        <v>0</v>
      </c>
      <c r="JA96" s="46">
        <f t="shared" si="9"/>
        <v>189000</v>
      </c>
      <c r="JM96" s="107">
        <f t="shared" si="1"/>
        <v>5</v>
      </c>
      <c r="JN96" s="107">
        <f t="shared" si="2"/>
        <v>1478718</v>
      </c>
      <c r="JO96" s="107">
        <f t="shared" si="3"/>
        <v>0</v>
      </c>
      <c r="JP96" s="107">
        <f t="shared" si="4"/>
        <v>1478718</v>
      </c>
    </row>
    <row r="97" spans="1:276">
      <c r="A97" s="142">
        <v>26</v>
      </c>
      <c r="B97" s="135" t="s">
        <v>1913</v>
      </c>
      <c r="ID97" s="165">
        <v>0</v>
      </c>
      <c r="IE97" s="1">
        <v>0</v>
      </c>
      <c r="IF97" s="1">
        <v>0</v>
      </c>
      <c r="IG97" s="1">
        <f t="shared" si="5"/>
        <v>0</v>
      </c>
      <c r="II97" s="46">
        <v>0</v>
      </c>
      <c r="IJ97" s="1">
        <v>0</v>
      </c>
      <c r="IK97" s="1">
        <v>0</v>
      </c>
      <c r="IL97" s="1">
        <f t="shared" si="6"/>
        <v>0</v>
      </c>
      <c r="IN97" s="1">
        <v>0</v>
      </c>
      <c r="IO97" s="1">
        <v>0</v>
      </c>
      <c r="IP97" s="1">
        <v>0</v>
      </c>
      <c r="IQ97" s="1">
        <f t="shared" si="7"/>
        <v>0</v>
      </c>
      <c r="IS97" s="1">
        <v>0</v>
      </c>
      <c r="IT97" s="1">
        <v>0</v>
      </c>
      <c r="IU97" s="1">
        <v>0</v>
      </c>
      <c r="IV97" s="1">
        <f t="shared" si="8"/>
        <v>0</v>
      </c>
      <c r="IX97" s="167"/>
      <c r="IY97" s="167"/>
      <c r="IZ97" s="1">
        <v>0</v>
      </c>
      <c r="JA97" s="46">
        <f t="shared" si="9"/>
        <v>0</v>
      </c>
      <c r="JM97" s="107">
        <f t="shared" si="1"/>
        <v>0</v>
      </c>
      <c r="JN97" s="107">
        <f t="shared" si="2"/>
        <v>0</v>
      </c>
      <c r="JO97" s="107">
        <f t="shared" si="3"/>
        <v>0</v>
      </c>
      <c r="JP97" s="107">
        <f t="shared" si="4"/>
        <v>0</v>
      </c>
    </row>
    <row r="98" spans="1:276">
      <c r="A98" s="142">
        <v>27</v>
      </c>
      <c r="B98" s="135" t="s">
        <v>1914</v>
      </c>
      <c r="ID98" s="165">
        <v>0</v>
      </c>
      <c r="IE98" s="1">
        <v>0</v>
      </c>
      <c r="IF98" s="1">
        <v>0</v>
      </c>
      <c r="IG98" s="1">
        <f t="shared" si="5"/>
        <v>0</v>
      </c>
      <c r="II98" s="46">
        <v>0</v>
      </c>
      <c r="IJ98" s="1">
        <v>0</v>
      </c>
      <c r="IK98" s="1">
        <v>0</v>
      </c>
      <c r="IL98" s="1">
        <f t="shared" si="6"/>
        <v>0</v>
      </c>
      <c r="IN98" s="1">
        <v>0</v>
      </c>
      <c r="IO98" s="1">
        <v>0</v>
      </c>
      <c r="IP98" s="1">
        <v>0</v>
      </c>
      <c r="IQ98" s="1">
        <f t="shared" si="7"/>
        <v>0</v>
      </c>
      <c r="IS98" s="1">
        <v>0</v>
      </c>
      <c r="IT98" s="1">
        <v>0</v>
      </c>
      <c r="IU98" s="1">
        <v>0</v>
      </c>
      <c r="IV98" s="1">
        <f t="shared" si="8"/>
        <v>0</v>
      </c>
      <c r="IX98" s="167"/>
      <c r="IY98" s="167"/>
      <c r="IZ98" s="1">
        <v>0</v>
      </c>
      <c r="JA98" s="46">
        <f t="shared" si="9"/>
        <v>0</v>
      </c>
      <c r="JM98" s="107">
        <f t="shared" si="1"/>
        <v>0</v>
      </c>
      <c r="JN98" s="107">
        <f t="shared" si="2"/>
        <v>0</v>
      </c>
      <c r="JO98" s="107">
        <f t="shared" si="3"/>
        <v>0</v>
      </c>
      <c r="JP98" s="107">
        <f t="shared" si="4"/>
        <v>0</v>
      </c>
    </row>
    <row r="99" spans="1:276">
      <c r="A99" s="142">
        <v>28</v>
      </c>
      <c r="B99" s="135" t="s">
        <v>1915</v>
      </c>
      <c r="ID99" s="171">
        <v>0</v>
      </c>
      <c r="IE99" s="1">
        <v>0</v>
      </c>
      <c r="IF99" s="1">
        <v>0</v>
      </c>
      <c r="IG99" s="1">
        <f t="shared" si="5"/>
        <v>0</v>
      </c>
      <c r="II99" s="1">
        <v>0</v>
      </c>
      <c r="IJ99" s="1">
        <v>0</v>
      </c>
      <c r="IK99" s="1">
        <v>0</v>
      </c>
      <c r="IL99" s="1">
        <f t="shared" si="6"/>
        <v>0</v>
      </c>
      <c r="IN99" s="1">
        <v>0</v>
      </c>
      <c r="IO99" s="1">
        <v>0</v>
      </c>
      <c r="IP99" s="1">
        <v>0</v>
      </c>
      <c r="IQ99" s="1">
        <f t="shared" si="7"/>
        <v>0</v>
      </c>
      <c r="IS99" s="1">
        <v>0</v>
      </c>
      <c r="IT99" s="1">
        <v>0</v>
      </c>
      <c r="IU99" s="1">
        <v>0</v>
      </c>
      <c r="IV99" s="1">
        <f t="shared" si="8"/>
        <v>0</v>
      </c>
      <c r="IX99" s="170"/>
      <c r="IY99" s="170"/>
      <c r="IZ99" s="1">
        <v>0</v>
      </c>
      <c r="JA99" s="46">
        <f t="shared" si="9"/>
        <v>0</v>
      </c>
      <c r="JM99" s="107">
        <f t="shared" si="1"/>
        <v>0</v>
      </c>
      <c r="JN99" s="107">
        <f t="shared" si="2"/>
        <v>0</v>
      </c>
      <c r="JO99" s="107">
        <f t="shared" si="3"/>
        <v>0</v>
      </c>
      <c r="JP99" s="107">
        <f t="shared" si="4"/>
        <v>0</v>
      </c>
    </row>
    <row r="100" spans="1:276">
      <c r="A100" s="142">
        <v>29</v>
      </c>
      <c r="B100" s="135" t="s">
        <v>1916</v>
      </c>
      <c r="ID100" s="171">
        <v>0</v>
      </c>
      <c r="IE100" s="1">
        <v>0</v>
      </c>
      <c r="IF100" s="1">
        <v>0</v>
      </c>
      <c r="IG100" s="1">
        <f t="shared" si="5"/>
        <v>0</v>
      </c>
      <c r="II100" s="1">
        <v>0</v>
      </c>
      <c r="IJ100" s="1">
        <v>0</v>
      </c>
      <c r="IK100" s="1">
        <v>0</v>
      </c>
      <c r="IL100" s="1">
        <f t="shared" si="6"/>
        <v>0</v>
      </c>
      <c r="IN100" s="1">
        <v>0</v>
      </c>
      <c r="IO100" s="1">
        <v>0</v>
      </c>
      <c r="IP100" s="1">
        <v>0</v>
      </c>
      <c r="IQ100" s="1">
        <f t="shared" si="7"/>
        <v>0</v>
      </c>
      <c r="IS100" s="1">
        <v>0</v>
      </c>
      <c r="IT100" s="1">
        <v>0</v>
      </c>
      <c r="IU100" s="1">
        <v>0</v>
      </c>
      <c r="IV100" s="1">
        <f t="shared" si="8"/>
        <v>0</v>
      </c>
      <c r="IX100" s="170"/>
      <c r="IY100" s="170"/>
      <c r="IZ100" s="1">
        <v>0</v>
      </c>
      <c r="JA100" s="46">
        <f t="shared" si="9"/>
        <v>0</v>
      </c>
      <c r="JM100" s="107">
        <f t="shared" si="1"/>
        <v>0</v>
      </c>
      <c r="JN100" s="107">
        <f t="shared" si="2"/>
        <v>0</v>
      </c>
      <c r="JO100" s="107">
        <f t="shared" si="3"/>
        <v>0</v>
      </c>
      <c r="JP100" s="107">
        <f t="shared" si="4"/>
        <v>0</v>
      </c>
    </row>
    <row r="101" spans="1:276">
      <c r="A101" s="142">
        <v>31</v>
      </c>
      <c r="B101" s="135" t="s">
        <v>1917</v>
      </c>
      <c r="ID101" s="171">
        <v>0</v>
      </c>
      <c r="IE101" s="1">
        <v>0</v>
      </c>
      <c r="IF101" s="1">
        <v>0</v>
      </c>
      <c r="IG101" s="1">
        <f t="shared" si="5"/>
        <v>0</v>
      </c>
      <c r="II101" s="1">
        <v>0</v>
      </c>
      <c r="IJ101" s="1">
        <v>0</v>
      </c>
      <c r="IK101" s="1">
        <v>0</v>
      </c>
      <c r="IL101" s="1">
        <f t="shared" si="6"/>
        <v>0</v>
      </c>
      <c r="IN101" s="1">
        <v>0</v>
      </c>
      <c r="IO101" s="1">
        <v>0</v>
      </c>
      <c r="IP101" s="1">
        <v>0</v>
      </c>
      <c r="IQ101" s="1">
        <f t="shared" si="7"/>
        <v>0</v>
      </c>
      <c r="IS101" s="1">
        <v>0</v>
      </c>
      <c r="IT101" s="1">
        <v>0</v>
      </c>
      <c r="IU101" s="1">
        <v>0</v>
      </c>
      <c r="IV101" s="1">
        <f t="shared" si="8"/>
        <v>0</v>
      </c>
      <c r="IX101" s="170"/>
      <c r="IY101" s="170"/>
      <c r="IZ101" s="1">
        <v>0</v>
      </c>
      <c r="JA101" s="46">
        <f t="shared" si="9"/>
        <v>0</v>
      </c>
      <c r="JM101" s="107">
        <f t="shared" si="1"/>
        <v>0</v>
      </c>
      <c r="JN101" s="107">
        <f t="shared" si="2"/>
        <v>0</v>
      </c>
      <c r="JO101" s="107">
        <f t="shared" si="3"/>
        <v>0</v>
      </c>
      <c r="JP101" s="107">
        <f t="shared" si="4"/>
        <v>0</v>
      </c>
    </row>
    <row r="102" spans="1:276">
      <c r="A102" s="142">
        <v>31</v>
      </c>
      <c r="B102" s="135" t="s">
        <v>1918</v>
      </c>
      <c r="ID102" s="1">
        <v>0</v>
      </c>
      <c r="IE102" s="1">
        <v>0</v>
      </c>
      <c r="IF102" s="1">
        <v>0</v>
      </c>
      <c r="IG102" s="1">
        <f t="shared" si="5"/>
        <v>0</v>
      </c>
      <c r="II102" s="1">
        <v>0</v>
      </c>
      <c r="IJ102" s="1">
        <v>0</v>
      </c>
      <c r="IK102" s="1">
        <v>0</v>
      </c>
      <c r="IL102" s="1">
        <f t="shared" si="6"/>
        <v>0</v>
      </c>
      <c r="IN102" s="1">
        <v>0</v>
      </c>
      <c r="IP102" s="1">
        <v>0</v>
      </c>
      <c r="IQ102" s="1">
        <f t="shared" si="7"/>
        <v>0</v>
      </c>
      <c r="IS102" s="1">
        <v>0</v>
      </c>
      <c r="IT102" s="1">
        <v>0</v>
      </c>
      <c r="IU102" s="1">
        <v>0</v>
      </c>
      <c r="IV102" s="1">
        <f t="shared" si="8"/>
        <v>0</v>
      </c>
      <c r="IZ102" s="1">
        <v>0</v>
      </c>
      <c r="JA102" s="46">
        <f t="shared" si="9"/>
        <v>0</v>
      </c>
      <c r="JM102" s="107">
        <f t="shared" si="1"/>
        <v>0</v>
      </c>
      <c r="JN102" s="107">
        <f t="shared" si="2"/>
        <v>0</v>
      </c>
      <c r="JO102" s="107">
        <f t="shared" si="3"/>
        <v>0</v>
      </c>
      <c r="JP102" s="107">
        <f t="shared" si="4"/>
        <v>0</v>
      </c>
    </row>
    <row r="103" spans="1:276" s="155" customFormat="1">
      <c r="A103" s="143">
        <v>32</v>
      </c>
      <c r="B103" s="137" t="s">
        <v>52</v>
      </c>
      <c r="C103" s="137">
        <f>SUM(C72:C102)</f>
        <v>0</v>
      </c>
      <c r="D103" s="137">
        <f>SUM(D72:D102)</f>
        <v>0</v>
      </c>
      <c r="E103" s="137">
        <f>SUM(E72:E102)</f>
        <v>0</v>
      </c>
      <c r="F103" s="137">
        <f>SUM(F72:F102)</f>
        <v>0</v>
      </c>
      <c r="H103" s="137">
        <f>SUM(H72:H102)</f>
        <v>0</v>
      </c>
      <c r="I103" s="137">
        <f>SUM(I72:I102)</f>
        <v>0</v>
      </c>
      <c r="J103" s="137">
        <f>SUM(J72:J102)</f>
        <v>0</v>
      </c>
      <c r="K103" s="137">
        <f>SUM(K72:K102)</f>
        <v>0</v>
      </c>
      <c r="M103" s="137">
        <f>SUM(M72:M102)</f>
        <v>0</v>
      </c>
      <c r="N103" s="137">
        <f>SUM(N72:N102)</f>
        <v>0</v>
      </c>
      <c r="O103" s="137">
        <f>SUM(O72:O102)</f>
        <v>0</v>
      </c>
      <c r="P103" s="137">
        <f>SUM(P72:P102)</f>
        <v>0</v>
      </c>
      <c r="R103" s="137">
        <f>SUM(R72:R102)</f>
        <v>0</v>
      </c>
      <c r="S103" s="137">
        <f>SUM(S72:S102)</f>
        <v>0</v>
      </c>
      <c r="T103" s="137">
        <f>SUM(T72:T102)</f>
        <v>0</v>
      </c>
      <c r="U103" s="137">
        <f>SUM(U72:U102)</f>
        <v>0</v>
      </c>
      <c r="W103" s="137">
        <f>SUM(W72:W102)</f>
        <v>0</v>
      </c>
      <c r="X103" s="137">
        <f>SUM(X72:X102)</f>
        <v>0</v>
      </c>
      <c r="Y103" s="137">
        <f>SUM(Y72:Y102)</f>
        <v>0</v>
      </c>
      <c r="Z103" s="137">
        <f>SUM(Z72:Z102)</f>
        <v>0</v>
      </c>
      <c r="AB103" s="137">
        <f>SUM(AB72:AB102)</f>
        <v>0</v>
      </c>
      <c r="AC103" s="137">
        <f>SUM(AC72:AC102)</f>
        <v>0</v>
      </c>
      <c r="AD103" s="137">
        <f>SUM(AD72:AD102)</f>
        <v>0</v>
      </c>
      <c r="AE103" s="137">
        <f>SUM(AE72:AE102)</f>
        <v>0</v>
      </c>
      <c r="AG103" s="137">
        <f>SUM(AG72:AG102)</f>
        <v>0</v>
      </c>
      <c r="AH103" s="137">
        <f>SUM(AH72:AH102)</f>
        <v>0</v>
      </c>
      <c r="AI103" s="137">
        <f>SUM(AI72:AI102)</f>
        <v>0</v>
      </c>
      <c r="AJ103" s="137">
        <f>SUM(AJ72:AJ102)</f>
        <v>0</v>
      </c>
      <c r="AL103" s="137">
        <f>SUM(AL72:AL102)</f>
        <v>0</v>
      </c>
      <c r="AM103" s="137">
        <f>SUM(AM72:AM102)</f>
        <v>0</v>
      </c>
      <c r="AN103" s="137">
        <f>SUM(AN72:AN102)</f>
        <v>0</v>
      </c>
      <c r="AO103" s="137">
        <f>SUM(AO72:AO102)</f>
        <v>0</v>
      </c>
      <c r="AQ103" s="137">
        <f>SUM(AQ72:AQ102)</f>
        <v>0</v>
      </c>
      <c r="AR103" s="137">
        <f>SUM(AR72:AR102)</f>
        <v>0</v>
      </c>
      <c r="AS103" s="137">
        <f>SUM(AS72:AS102)</f>
        <v>0</v>
      </c>
      <c r="AT103" s="137">
        <f>SUM(AT72:AT102)</f>
        <v>0</v>
      </c>
      <c r="AV103" s="137">
        <f>SUM(AV72:AV102)</f>
        <v>0</v>
      </c>
      <c r="AW103" s="137">
        <f>SUM(AW72:AW102)</f>
        <v>0</v>
      </c>
      <c r="AX103" s="137">
        <f>SUM(AX72:AX102)</f>
        <v>0</v>
      </c>
      <c r="AY103" s="137">
        <f>SUM(AY72:AY102)</f>
        <v>0</v>
      </c>
      <c r="BA103" s="137">
        <f>SUM(BA72:BA102)</f>
        <v>0</v>
      </c>
      <c r="BB103" s="137">
        <f>SUM(BB72:BB102)</f>
        <v>0</v>
      </c>
      <c r="BC103" s="137">
        <f>SUM(BC72:BC102)</f>
        <v>0</v>
      </c>
      <c r="BD103" s="137">
        <f>SUM(BD72:BD102)</f>
        <v>0</v>
      </c>
      <c r="BF103" s="137">
        <f>SUM(BF72:BF102)</f>
        <v>0</v>
      </c>
      <c r="BG103" s="137">
        <f>SUM(BG72:BG102)</f>
        <v>0</v>
      </c>
      <c r="BH103" s="137">
        <f>SUM(BH72:BH102)</f>
        <v>0</v>
      </c>
      <c r="BI103" s="137">
        <f>SUM(BI72:BI102)</f>
        <v>0</v>
      </c>
      <c r="BK103" s="137">
        <f>SUM(BK72:BK102)</f>
        <v>0</v>
      </c>
      <c r="BL103" s="137">
        <f>SUM(BL72:BL102)</f>
        <v>0</v>
      </c>
      <c r="BM103" s="137">
        <f>SUM(BM72:BM102)</f>
        <v>0</v>
      </c>
      <c r="BN103" s="137">
        <f>SUM(BN72:BN102)</f>
        <v>0</v>
      </c>
      <c r="BP103" s="137">
        <f>SUM(BP72:BP102)</f>
        <v>0</v>
      </c>
      <c r="BQ103" s="137">
        <f>SUM(BQ72:BQ102)</f>
        <v>0</v>
      </c>
      <c r="BR103" s="137">
        <f>SUM(BR72:BR102)</f>
        <v>0</v>
      </c>
      <c r="BS103" s="137">
        <f>SUM(BS72:BS102)</f>
        <v>0</v>
      </c>
      <c r="BU103" s="137">
        <f>SUM(BU72:BU102)</f>
        <v>0</v>
      </c>
      <c r="BV103" s="137">
        <f>SUM(BV72:BV102)</f>
        <v>0</v>
      </c>
      <c r="BW103" s="137">
        <f>SUM(BW72:BW102)</f>
        <v>0</v>
      </c>
      <c r="BX103" s="137">
        <f>SUM(BX72:BX102)</f>
        <v>0</v>
      </c>
      <c r="BZ103" s="137">
        <f>SUM(BZ72:BZ102)</f>
        <v>0</v>
      </c>
      <c r="CA103" s="137">
        <f>SUM(CA72:CA102)</f>
        <v>0</v>
      </c>
      <c r="CB103" s="137">
        <f>SUM(CB72:CB102)</f>
        <v>0</v>
      </c>
      <c r="CC103" s="137">
        <f>SUM(CC72:CC102)</f>
        <v>0</v>
      </c>
      <c r="CE103" s="137">
        <f>SUM(CE72:CE102)</f>
        <v>0</v>
      </c>
      <c r="CF103" s="137">
        <f>SUM(CF72:CF102)</f>
        <v>0</v>
      </c>
      <c r="CG103" s="137">
        <f>SUM(CG72:CG102)</f>
        <v>0</v>
      </c>
      <c r="CH103" s="137">
        <f>SUM(CH72:CH102)</f>
        <v>0</v>
      </c>
      <c r="CJ103" s="137">
        <f>SUM(CJ72:CJ102)</f>
        <v>0</v>
      </c>
      <c r="CK103" s="137">
        <f>SUM(CK72:CK102)</f>
        <v>0</v>
      </c>
      <c r="CL103" s="137">
        <f>SUM(CL72:CL102)</f>
        <v>0</v>
      </c>
      <c r="CM103" s="137">
        <f>SUM(CM72:CM102)</f>
        <v>0</v>
      </c>
      <c r="CO103" s="137">
        <f>SUM(CO72:CO102)</f>
        <v>0</v>
      </c>
      <c r="CP103" s="137">
        <f>SUM(CP72:CP102)</f>
        <v>0</v>
      </c>
      <c r="CQ103" s="137">
        <f>SUM(CQ72:CQ102)</f>
        <v>0</v>
      </c>
      <c r="CR103" s="137">
        <f>SUM(CR72:CR102)</f>
        <v>0</v>
      </c>
      <c r="CT103" s="137">
        <f>SUM(CT72:CT102)</f>
        <v>0</v>
      </c>
      <c r="CU103" s="137">
        <f>SUM(CU72:CU102)</f>
        <v>0</v>
      </c>
      <c r="CV103" s="137">
        <f>SUM(CV72:CV102)</f>
        <v>0</v>
      </c>
      <c r="CW103" s="137">
        <f>SUM(CW72:CW102)</f>
        <v>0</v>
      </c>
      <c r="CY103" s="137">
        <f>SUM(CY72:CY102)</f>
        <v>0</v>
      </c>
      <c r="CZ103" s="137">
        <f>SUM(CZ72:CZ102)</f>
        <v>0</v>
      </c>
      <c r="DA103" s="137">
        <f>SUM(DA72:DA102)</f>
        <v>0</v>
      </c>
      <c r="DB103" s="137">
        <f>SUM(DB72:DB102)</f>
        <v>0</v>
      </c>
      <c r="DD103" s="137">
        <f>SUM(DD72:DD102)</f>
        <v>0</v>
      </c>
      <c r="DE103" s="137">
        <f>SUM(DE72:DE102)</f>
        <v>0</v>
      </c>
      <c r="DF103" s="137">
        <f>SUM(DF72:DF102)</f>
        <v>0</v>
      </c>
      <c r="DG103" s="137">
        <f>SUM(DG72:DG102)</f>
        <v>0</v>
      </c>
      <c r="DI103" s="137">
        <f>SUM(DI72:DI102)</f>
        <v>0</v>
      </c>
      <c r="DJ103" s="137">
        <f>SUM(DJ72:DJ102)</f>
        <v>0</v>
      </c>
      <c r="DK103" s="137">
        <f>SUM(DK72:DK102)</f>
        <v>0</v>
      </c>
      <c r="DL103" s="137">
        <f>SUM(DL72:DL102)</f>
        <v>0</v>
      </c>
      <c r="DN103" s="137">
        <f>SUM(DN72:DN102)</f>
        <v>0</v>
      </c>
      <c r="DO103" s="137">
        <f>SUM(DO72:DO102)</f>
        <v>0</v>
      </c>
      <c r="DP103" s="137">
        <f>SUM(DP72:DP102)</f>
        <v>0</v>
      </c>
      <c r="DQ103" s="137">
        <f>SUM(DQ72:DQ102)</f>
        <v>0</v>
      </c>
      <c r="DS103" s="137">
        <f>SUM(DS72:DS102)</f>
        <v>0</v>
      </c>
      <c r="DT103" s="137">
        <f>SUM(DT72:DT102)</f>
        <v>0</v>
      </c>
      <c r="DU103" s="137">
        <f>SUM(DU72:DU102)</f>
        <v>0</v>
      </c>
      <c r="DV103" s="137">
        <f>SUM(DV72:DV102)</f>
        <v>0</v>
      </c>
      <c r="DX103" s="137">
        <f>SUM(DX72:DX102)</f>
        <v>0</v>
      </c>
      <c r="DY103" s="137">
        <f>SUM(DY72:DY102)</f>
        <v>0</v>
      </c>
      <c r="DZ103" s="137">
        <f>SUM(DZ72:DZ102)</f>
        <v>0</v>
      </c>
      <c r="EA103" s="137">
        <f>SUM(EA72:EA102)</f>
        <v>0</v>
      </c>
      <c r="EC103" s="137">
        <f>SUM(EC72:EC102)</f>
        <v>0</v>
      </c>
      <c r="ED103" s="137">
        <f>SUM(ED72:ED102)</f>
        <v>0</v>
      </c>
      <c r="EE103" s="137">
        <f>SUM(EE72:EE102)</f>
        <v>0</v>
      </c>
      <c r="EF103" s="137">
        <f>SUM(EF72:EF102)</f>
        <v>0</v>
      </c>
      <c r="EH103" s="137">
        <f>SUM(EH72:EH102)</f>
        <v>0</v>
      </c>
      <c r="EI103" s="137">
        <f>SUM(EI72:EI102)</f>
        <v>0</v>
      </c>
      <c r="EJ103" s="137">
        <f>SUM(EJ72:EJ102)</f>
        <v>0</v>
      </c>
      <c r="EK103" s="137">
        <f>SUM(EK72:EK102)</f>
        <v>0</v>
      </c>
      <c r="EM103" s="137">
        <f>SUM(EM72:EM102)</f>
        <v>0</v>
      </c>
      <c r="EN103" s="137">
        <f>SUM(EN72:EN102)</f>
        <v>0</v>
      </c>
      <c r="EO103" s="137">
        <f>SUM(EO72:EO102)</f>
        <v>0</v>
      </c>
      <c r="EP103" s="137">
        <f>SUM(EP72:EP102)</f>
        <v>0</v>
      </c>
      <c r="ER103" s="137">
        <f>SUM(ER72:ER102)</f>
        <v>0</v>
      </c>
      <c r="ES103" s="137">
        <f>SUM(ES72:ES102)</f>
        <v>0</v>
      </c>
      <c r="ET103" s="137">
        <f>SUM(ET72:ET102)</f>
        <v>0</v>
      </c>
      <c r="EU103" s="137">
        <f>SUM(EU72:EU102)</f>
        <v>0</v>
      </c>
      <c r="EW103" s="137">
        <f>SUM(EW72:EW102)</f>
        <v>0</v>
      </c>
      <c r="EX103" s="137">
        <f>SUM(EX72:EX102)</f>
        <v>0</v>
      </c>
      <c r="EY103" s="137">
        <f>SUM(EY72:EY102)</f>
        <v>0</v>
      </c>
      <c r="EZ103" s="137">
        <f>SUM(EZ72:EZ102)</f>
        <v>0</v>
      </c>
      <c r="FB103" s="137">
        <f>SUM(FB72:FB102)</f>
        <v>0</v>
      </c>
      <c r="FC103" s="137">
        <f>SUM(FC72:FC102)</f>
        <v>0</v>
      </c>
      <c r="FD103" s="137">
        <f>SUM(FD72:FD102)</f>
        <v>0</v>
      </c>
      <c r="FE103" s="137">
        <f>SUM(FE72:FE102)</f>
        <v>0</v>
      </c>
      <c r="FG103" s="137">
        <f>SUM(FG72:FG102)</f>
        <v>0</v>
      </c>
      <c r="FH103" s="137">
        <f>SUM(FH72:FH102)</f>
        <v>0</v>
      </c>
      <c r="FI103" s="137">
        <f>SUM(FI72:FI102)</f>
        <v>0</v>
      </c>
      <c r="FJ103" s="137">
        <f>SUM(FJ72:FJ102)</f>
        <v>0</v>
      </c>
      <c r="FL103" s="137">
        <f>SUM(FL72:FL102)</f>
        <v>0</v>
      </c>
      <c r="FM103" s="137">
        <f>SUM(FM72:FM102)</f>
        <v>0</v>
      </c>
      <c r="FN103" s="137">
        <f>SUM(FN72:FN102)</f>
        <v>0</v>
      </c>
      <c r="FO103" s="137">
        <f>SUM(FO72:FO102)</f>
        <v>0</v>
      </c>
      <c r="FQ103" s="137">
        <f>SUM(FQ72:FQ102)</f>
        <v>0</v>
      </c>
      <c r="FR103" s="137">
        <f>SUM(FR72:FR102)</f>
        <v>0</v>
      </c>
      <c r="FS103" s="137">
        <f>SUM(FS72:FS102)</f>
        <v>0</v>
      </c>
      <c r="FT103" s="137">
        <f>SUM(FT72:FT102)</f>
        <v>0</v>
      </c>
      <c r="FV103" s="137">
        <f>SUM(FV72:FV102)</f>
        <v>0</v>
      </c>
      <c r="FW103" s="137">
        <f>SUM(FW72:FW102)</f>
        <v>0</v>
      </c>
      <c r="FX103" s="137">
        <f>SUM(FX72:FX102)</f>
        <v>0</v>
      </c>
      <c r="FY103" s="137">
        <f>SUM(FY72:FY102)</f>
        <v>0</v>
      </c>
      <c r="GA103" s="137">
        <f>SUM(GA72:GA102)</f>
        <v>0</v>
      </c>
      <c r="GB103" s="137">
        <f>SUM(GB72:GB102)</f>
        <v>0</v>
      </c>
      <c r="GC103" s="137">
        <f>SUM(GC72:GC102)</f>
        <v>0</v>
      </c>
      <c r="GD103" s="137">
        <f>SUM(GD72:GD102)</f>
        <v>0</v>
      </c>
      <c r="GF103" s="137">
        <f>SUM(GF72:GF102)</f>
        <v>0</v>
      </c>
      <c r="GG103" s="137">
        <f>SUM(GG72:GG102)</f>
        <v>0</v>
      </c>
      <c r="GH103" s="137">
        <f>SUM(GH72:GH102)</f>
        <v>0</v>
      </c>
      <c r="GI103" s="137">
        <f>SUM(GI72:GI102)</f>
        <v>0</v>
      </c>
      <c r="GK103" s="137">
        <f>SUM(GK72:GK102)</f>
        <v>0</v>
      </c>
      <c r="GL103" s="137">
        <f>SUM(GL72:GL102)</f>
        <v>0</v>
      </c>
      <c r="GM103" s="137">
        <f>SUM(GM72:GM102)</f>
        <v>0</v>
      </c>
      <c r="GN103" s="137">
        <f>SUM(GN72:GN102)</f>
        <v>0</v>
      </c>
      <c r="GP103" s="137">
        <f>SUM(GP72:GP102)</f>
        <v>0</v>
      </c>
      <c r="GQ103" s="137">
        <f>SUM(GQ72:GQ102)</f>
        <v>0</v>
      </c>
      <c r="GR103" s="137">
        <f>SUM(GR72:GR102)</f>
        <v>0</v>
      </c>
      <c r="GS103" s="137">
        <f>SUM(GS72:GS102)</f>
        <v>0</v>
      </c>
      <c r="GU103" s="137">
        <f>SUM(GU72:GU102)</f>
        <v>0</v>
      </c>
      <c r="GV103" s="137">
        <f>SUM(GV72:GV102)</f>
        <v>0</v>
      </c>
      <c r="GW103" s="137">
        <f>SUM(GW72:GW102)</f>
        <v>0</v>
      </c>
      <c r="GX103" s="137">
        <f>SUM(GX72:GX102)</f>
        <v>0</v>
      </c>
      <c r="GZ103" s="137">
        <f>SUM(GZ72:GZ102)</f>
        <v>0</v>
      </c>
      <c r="HA103" s="137">
        <f>SUM(HA72:HA102)</f>
        <v>0</v>
      </c>
      <c r="HB103" s="137">
        <f>SUM(HB72:HB102)</f>
        <v>0</v>
      </c>
      <c r="HC103" s="137">
        <f>SUM(HC72:HC102)</f>
        <v>0</v>
      </c>
      <c r="HE103" s="137">
        <f>SUM(HE72:HE102)</f>
        <v>0</v>
      </c>
      <c r="HF103" s="137">
        <f>SUM(HF72:HF102)</f>
        <v>0</v>
      </c>
      <c r="HG103" s="137">
        <f>SUM(HG72:HG102)</f>
        <v>0</v>
      </c>
      <c r="HH103" s="137">
        <f>SUM(HH72:HH102)</f>
        <v>0</v>
      </c>
      <c r="HJ103" s="137">
        <f>SUM(HJ72:HJ102)</f>
        <v>0</v>
      </c>
      <c r="HK103" s="137">
        <f>SUM(HK72:HK102)</f>
        <v>0</v>
      </c>
      <c r="HL103" s="137">
        <f>SUM(HL72:HL102)</f>
        <v>0</v>
      </c>
      <c r="HM103" s="137">
        <f>SUM(HM72:HM102)</f>
        <v>0</v>
      </c>
      <c r="HO103" s="137">
        <f>SUM(HO72:HO102)</f>
        <v>0</v>
      </c>
      <c r="HP103" s="137">
        <f>SUM(HP72:HP102)</f>
        <v>0</v>
      </c>
      <c r="HQ103" s="137">
        <f>SUM(HQ72:HQ102)</f>
        <v>0</v>
      </c>
      <c r="HR103" s="137">
        <f>SUM(HR72:HR102)</f>
        <v>0</v>
      </c>
      <c r="HT103" s="137">
        <f>SUM(HT72:HT102)</f>
        <v>0</v>
      </c>
      <c r="HU103" s="137">
        <f>SUM(HU72:HU102)</f>
        <v>0</v>
      </c>
      <c r="HV103" s="137">
        <f>SUM(HV72:HV102)</f>
        <v>0</v>
      </c>
      <c r="HW103" s="137">
        <f>SUM(HW72:HW102)</f>
        <v>0</v>
      </c>
      <c r="HY103" s="137">
        <f>SUM(HY72:HY102)</f>
        <v>0</v>
      </c>
      <c r="HZ103" s="137">
        <f>SUM(HZ72:HZ102)</f>
        <v>0</v>
      </c>
      <c r="IA103" s="137">
        <f>SUM(IA72:IA102)</f>
        <v>0</v>
      </c>
      <c r="IB103" s="137">
        <f>SUM(IB72:IB102)</f>
        <v>0</v>
      </c>
      <c r="ID103" s="137">
        <f>SUM(ID72:ID102)</f>
        <v>22</v>
      </c>
      <c r="IE103" s="137">
        <f>SUM(IE72:IE102)</f>
        <v>10349010</v>
      </c>
      <c r="IF103" s="137">
        <f>SUM(IF72:IF102)</f>
        <v>0</v>
      </c>
      <c r="IG103" s="137">
        <f>SUM(IG72:IG102)</f>
        <v>10349010</v>
      </c>
      <c r="II103" s="137">
        <f>SUM(II72:II102)</f>
        <v>18</v>
      </c>
      <c r="IJ103" s="137">
        <f>SUM(IJ72:IJ102)</f>
        <v>3295680</v>
      </c>
      <c r="IK103" s="137">
        <f>SUM(IK72:IK102)</f>
        <v>0</v>
      </c>
      <c r="IL103" s="137">
        <f>SUM(IL72:IL102)</f>
        <v>3295680</v>
      </c>
      <c r="IN103" s="137">
        <f>SUM(IN72:IN102)</f>
        <v>20</v>
      </c>
      <c r="IO103" s="137">
        <f>SUM(IO72:IO102)</f>
        <v>4428240</v>
      </c>
      <c r="IP103" s="137">
        <f>SUM(IP72:IP102)</f>
        <v>0</v>
      </c>
      <c r="IQ103" s="137">
        <f>SUM(IQ72:IQ102)</f>
        <v>4428240</v>
      </c>
      <c r="IS103" s="137">
        <f>SUM(IS72:IS102)</f>
        <v>22</v>
      </c>
      <c r="IT103" s="137">
        <f>SUM(IT72:IT102)</f>
        <v>6070296</v>
      </c>
      <c r="IU103" s="137">
        <f>SUM(IU72:IU102)</f>
        <v>0</v>
      </c>
      <c r="IV103" s="137">
        <f>SUM(IV72:IV102)</f>
        <v>6070296</v>
      </c>
      <c r="IX103" s="137">
        <f>SUM(IX72:IX102)</f>
        <v>27</v>
      </c>
      <c r="IY103" s="137">
        <f>SUM(IY72:IY102)</f>
        <v>7002732</v>
      </c>
      <c r="IZ103" s="137">
        <f>SUM(IZ72:IZ102)</f>
        <v>0</v>
      </c>
      <c r="JA103" s="137">
        <f>SUM(JA72:JA102)</f>
        <v>7002732</v>
      </c>
      <c r="JC103" s="137">
        <f>SUM(JC72:JC102)</f>
        <v>0</v>
      </c>
      <c r="JD103" s="137">
        <f>SUM(JD72:JD102)</f>
        <v>0</v>
      </c>
      <c r="JE103" s="137">
        <f>SUM(JE72:JE102)</f>
        <v>0</v>
      </c>
      <c r="JF103" s="137">
        <f>SUM(JF72:JF102)</f>
        <v>0</v>
      </c>
      <c r="JH103" s="137">
        <f>SUM(JH72:JH102)</f>
        <v>0</v>
      </c>
      <c r="JI103" s="137">
        <f>SUM(JI72:JI102)</f>
        <v>0</v>
      </c>
      <c r="JJ103" s="137">
        <f>SUM(JJ72:JJ102)</f>
        <v>0</v>
      </c>
      <c r="JK103" s="137">
        <f>SUM(JK72:JK102)</f>
        <v>0</v>
      </c>
      <c r="JM103" s="137">
        <f>SUM(JM72:JM102)</f>
        <v>109</v>
      </c>
      <c r="JN103" s="137">
        <f>SUM(JN72:JN102)</f>
        <v>31145958</v>
      </c>
      <c r="JO103" s="137">
        <f>SUM(JO72:JO102)</f>
        <v>0</v>
      </c>
      <c r="JP103" s="137">
        <f>SUM(JP72:JP102)</f>
        <v>31145958</v>
      </c>
    </row>
    <row r="104" spans="1:276" s="154" customFormat="1">
      <c r="A104" s="144">
        <v>33</v>
      </c>
      <c r="B104" s="145" t="s">
        <v>1919</v>
      </c>
      <c r="C104" s="138">
        <v>0</v>
      </c>
      <c r="D104" s="138">
        <f>D105-D103</f>
        <v>20000</v>
      </c>
      <c r="E104" s="138">
        <f>E105-E103</f>
        <v>0</v>
      </c>
      <c r="F104" s="138">
        <f>F105-F103</f>
        <v>20000</v>
      </c>
      <c r="H104" s="138">
        <v>0</v>
      </c>
      <c r="I104" s="138">
        <f>I105-I103</f>
        <v>0</v>
      </c>
      <c r="J104" s="138">
        <f>J105-J103</f>
        <v>0</v>
      </c>
      <c r="K104" s="138">
        <f>K105-K103</f>
        <v>0</v>
      </c>
      <c r="M104" s="138">
        <v>0</v>
      </c>
      <c r="N104" s="138">
        <f>N105-N103</f>
        <v>6000</v>
      </c>
      <c r="O104" s="138">
        <f>O105-O103</f>
        <v>0</v>
      </c>
      <c r="P104" s="138">
        <f>P105-P103</f>
        <v>6000</v>
      </c>
      <c r="R104" s="138">
        <v>0</v>
      </c>
      <c r="S104" s="138">
        <f>S105-S103</f>
        <v>0</v>
      </c>
      <c r="T104" s="138">
        <f>T105-T103</f>
        <v>0</v>
      </c>
      <c r="U104" s="138">
        <f>U105-U103</f>
        <v>0</v>
      </c>
      <c r="W104" s="138">
        <v>0</v>
      </c>
      <c r="X104" s="138">
        <f>X105-X103</f>
        <v>0</v>
      </c>
      <c r="Y104" s="138">
        <f>Y105-Y103</f>
        <v>0</v>
      </c>
      <c r="Z104" s="138">
        <f>Z105-Z103</f>
        <v>0</v>
      </c>
      <c r="AB104" s="138">
        <v>0</v>
      </c>
      <c r="AC104" s="138">
        <f>AC105-AC103</f>
        <v>0</v>
      </c>
      <c r="AD104" s="138">
        <f>AD105-AD103</f>
        <v>0</v>
      </c>
      <c r="AE104" s="138">
        <f>AE105-AE103</f>
        <v>0</v>
      </c>
      <c r="AG104" s="138">
        <v>0</v>
      </c>
      <c r="AH104" s="138">
        <f>AH105-AH103</f>
        <v>0</v>
      </c>
      <c r="AI104" s="138">
        <f>AI105-AI103</f>
        <v>0</v>
      </c>
      <c r="AJ104" s="138">
        <f>AJ105-AJ103</f>
        <v>0</v>
      </c>
      <c r="AL104" s="138">
        <v>0</v>
      </c>
      <c r="AM104" s="138">
        <f>AM105-AM103</f>
        <v>0</v>
      </c>
      <c r="AN104" s="138">
        <f>AN105-AN103</f>
        <v>0</v>
      </c>
      <c r="AO104" s="138">
        <f>AO105-AO103</f>
        <v>0</v>
      </c>
      <c r="AQ104" s="138">
        <v>0</v>
      </c>
      <c r="AR104" s="138">
        <f>AR105-AR103</f>
        <v>0</v>
      </c>
      <c r="AS104" s="138">
        <f>AS105-AS103</f>
        <v>0</v>
      </c>
      <c r="AT104" s="138">
        <f>AT105-AT103</f>
        <v>0</v>
      </c>
      <c r="AV104" s="138">
        <v>0</v>
      </c>
      <c r="AW104" s="138">
        <f>AW105-AW103</f>
        <v>0</v>
      </c>
      <c r="AX104" s="138">
        <f>AX105-AX103</f>
        <v>0</v>
      </c>
      <c r="AY104" s="138">
        <f>AY105-AY103</f>
        <v>0</v>
      </c>
      <c r="BA104" s="138">
        <v>0</v>
      </c>
      <c r="BB104" s="138">
        <f>BB105-BB103</f>
        <v>0</v>
      </c>
      <c r="BC104" s="138">
        <f>BC105-BC103</f>
        <v>0</v>
      </c>
      <c r="BD104" s="138">
        <f>BD105-BD103</f>
        <v>0</v>
      </c>
      <c r="BF104" s="138">
        <v>0</v>
      </c>
      <c r="BG104" s="138">
        <f>BG105-BG103</f>
        <v>0</v>
      </c>
      <c r="BH104" s="138">
        <f>BH105-BH103</f>
        <v>0</v>
      </c>
      <c r="BI104" s="138">
        <f>BI105-BI103</f>
        <v>0</v>
      </c>
      <c r="BK104" s="138">
        <v>0</v>
      </c>
      <c r="BL104" s="138">
        <f>BL105-BL103</f>
        <v>0</v>
      </c>
      <c r="BM104" s="138">
        <f>BM105-BM103</f>
        <v>0</v>
      </c>
      <c r="BN104" s="138">
        <f>BN105-BN103</f>
        <v>0</v>
      </c>
      <c r="BP104" s="138">
        <v>0</v>
      </c>
      <c r="BQ104" s="138">
        <f>BQ105-BQ103</f>
        <v>0</v>
      </c>
      <c r="BR104" s="138">
        <f>BR105-BR103</f>
        <v>0</v>
      </c>
      <c r="BS104" s="138">
        <f>BS105-BS103</f>
        <v>0</v>
      </c>
      <c r="BU104" s="138">
        <v>0</v>
      </c>
      <c r="BV104" s="138">
        <f>BV105-BV103</f>
        <v>0</v>
      </c>
      <c r="BW104" s="138">
        <f>BW105-BW103</f>
        <v>0</v>
      </c>
      <c r="BX104" s="138">
        <f>BX105-BX103</f>
        <v>0</v>
      </c>
      <c r="BZ104" s="138">
        <v>0</v>
      </c>
      <c r="CA104" s="138">
        <f>CA105-CA103</f>
        <v>0</v>
      </c>
      <c r="CB104" s="138">
        <f>CB105-CB103</f>
        <v>0</v>
      </c>
      <c r="CC104" s="138">
        <f>CC105-CC103</f>
        <v>0</v>
      </c>
      <c r="CE104" s="138">
        <v>0</v>
      </c>
      <c r="CF104" s="138">
        <f>CF105-CF103</f>
        <v>0</v>
      </c>
      <c r="CG104" s="138">
        <f>CG105-CG103</f>
        <v>0</v>
      </c>
      <c r="CH104" s="138">
        <f>CH105-CH103</f>
        <v>0</v>
      </c>
      <c r="CJ104" s="138">
        <v>0</v>
      </c>
      <c r="CK104" s="138">
        <f>CK105-CK103</f>
        <v>0</v>
      </c>
      <c r="CL104" s="138">
        <f>CL105-CL103</f>
        <v>0</v>
      </c>
      <c r="CM104" s="138">
        <f>CM105-CM103</f>
        <v>0</v>
      </c>
      <c r="CO104" s="138">
        <v>0</v>
      </c>
      <c r="CP104" s="138">
        <f>CP105-CP103</f>
        <v>0</v>
      </c>
      <c r="CQ104" s="138">
        <f>CQ105-CQ103</f>
        <v>0</v>
      </c>
      <c r="CR104" s="138">
        <f>CR105-CR103</f>
        <v>0</v>
      </c>
      <c r="CT104" s="138">
        <v>0</v>
      </c>
      <c r="CU104" s="138">
        <f>CU105-CU103</f>
        <v>0</v>
      </c>
      <c r="CV104" s="138">
        <f>CV105-CV103</f>
        <v>0</v>
      </c>
      <c r="CW104" s="138">
        <f>CW105-CW103</f>
        <v>0</v>
      </c>
      <c r="CY104" s="138">
        <v>0</v>
      </c>
      <c r="CZ104" s="138">
        <f>CZ105-CZ103</f>
        <v>0</v>
      </c>
      <c r="DA104" s="138">
        <f>DA105-DA103</f>
        <v>0</v>
      </c>
      <c r="DB104" s="138">
        <f>DB105-DB103</f>
        <v>0</v>
      </c>
      <c r="DD104" s="138">
        <v>0</v>
      </c>
      <c r="DE104" s="138">
        <f>DE105-DE103</f>
        <v>0</v>
      </c>
      <c r="DF104" s="138">
        <f>DF105-DF103</f>
        <v>0</v>
      </c>
      <c r="DG104" s="138">
        <f>DG105-DG103</f>
        <v>0</v>
      </c>
      <c r="DI104" s="138">
        <v>0</v>
      </c>
      <c r="DJ104" s="138">
        <f>DJ105-DJ103</f>
        <v>0</v>
      </c>
      <c r="DK104" s="138">
        <f>DK105-DK103</f>
        <v>0</v>
      </c>
      <c r="DL104" s="138">
        <f>DL105-DL103</f>
        <v>0</v>
      </c>
      <c r="DN104" s="138">
        <v>0</v>
      </c>
      <c r="DO104" s="138">
        <f>DO105-DO103</f>
        <v>0</v>
      </c>
      <c r="DP104" s="138">
        <f>DP105-DP103</f>
        <v>0</v>
      </c>
      <c r="DQ104" s="138">
        <f>DQ105-DQ103</f>
        <v>0</v>
      </c>
      <c r="DS104" s="138">
        <v>0</v>
      </c>
      <c r="DT104" s="138">
        <f>DT105-DT103</f>
        <v>0</v>
      </c>
      <c r="DU104" s="138">
        <f>DU105-DU103</f>
        <v>0</v>
      </c>
      <c r="DV104" s="138">
        <f>DV105-DV103</f>
        <v>0</v>
      </c>
      <c r="DX104" s="138">
        <v>0</v>
      </c>
      <c r="DY104" s="138">
        <f>DY105-DY103</f>
        <v>0</v>
      </c>
      <c r="DZ104" s="138">
        <f>DZ105-DZ103</f>
        <v>0</v>
      </c>
      <c r="EA104" s="138">
        <f>EA105-EA103</f>
        <v>0</v>
      </c>
      <c r="EC104" s="138">
        <v>0</v>
      </c>
      <c r="ED104" s="138">
        <f>ED105-ED103</f>
        <v>0</v>
      </c>
      <c r="EE104" s="138">
        <f>EE105-EE103</f>
        <v>0</v>
      </c>
      <c r="EF104" s="138">
        <f>EF105-EF103</f>
        <v>0</v>
      </c>
      <c r="EH104" s="138">
        <v>0</v>
      </c>
      <c r="EI104" s="138">
        <f>EI105-EI103</f>
        <v>0</v>
      </c>
      <c r="EJ104" s="138">
        <f>EJ105-EJ103</f>
        <v>0</v>
      </c>
      <c r="EK104" s="138">
        <f>EK105-EK103</f>
        <v>0</v>
      </c>
      <c r="EM104" s="138">
        <v>0</v>
      </c>
      <c r="EN104" s="138">
        <f>EN105-EN103</f>
        <v>1391400</v>
      </c>
      <c r="EO104" s="138">
        <f>EO105-EO103</f>
        <v>0</v>
      </c>
      <c r="EP104" s="138">
        <f>EP105-EP103</f>
        <v>1391400</v>
      </c>
      <c r="ER104" s="138">
        <v>0</v>
      </c>
      <c r="ES104" s="138">
        <f>ES105-ES103</f>
        <v>888072</v>
      </c>
      <c r="ET104" s="138">
        <f>ET105-ET103</f>
        <v>0</v>
      </c>
      <c r="EU104" s="138">
        <f>EU105-EU103</f>
        <v>888072</v>
      </c>
      <c r="EW104" s="138">
        <v>0</v>
      </c>
      <c r="EX104" s="138">
        <f>EX105-EX103</f>
        <v>535092</v>
      </c>
      <c r="EY104" s="138">
        <f>EY105-EY103</f>
        <v>0</v>
      </c>
      <c r="EZ104" s="138">
        <f>EZ105-EZ103</f>
        <v>535092</v>
      </c>
      <c r="FB104" s="138">
        <v>0</v>
      </c>
      <c r="FC104" s="138">
        <f>FC105-FC103</f>
        <v>470652</v>
      </c>
      <c r="FD104" s="138">
        <f>FD105-FD103</f>
        <v>0</v>
      </c>
      <c r="FE104" s="138">
        <f>FE105-FE103</f>
        <v>470652</v>
      </c>
      <c r="FG104" s="138">
        <v>0</v>
      </c>
      <c r="FH104" s="138">
        <f>FH105-FH103</f>
        <v>572412</v>
      </c>
      <c r="FI104" s="138">
        <f>FI105-FI103</f>
        <v>0</v>
      </c>
      <c r="FJ104" s="138">
        <f>FJ105-FJ103</f>
        <v>572412</v>
      </c>
      <c r="FL104" s="138">
        <v>0</v>
      </c>
      <c r="FM104" s="138">
        <f>FM105-FM103</f>
        <v>193740</v>
      </c>
      <c r="FN104" s="138">
        <f>FN105-FN103</f>
        <v>0</v>
      </c>
      <c r="FO104" s="138">
        <f>FO105-FO103</f>
        <v>193740</v>
      </c>
      <c r="FQ104" s="138">
        <v>0</v>
      </c>
      <c r="FR104" s="138">
        <f>FR105-FR103</f>
        <v>193740</v>
      </c>
      <c r="FS104" s="138">
        <f>FS105-FS103</f>
        <v>0</v>
      </c>
      <c r="FT104" s="138">
        <f>FT105-FT103</f>
        <v>193740</v>
      </c>
      <c r="FV104" s="138">
        <v>0</v>
      </c>
      <c r="FW104" s="138">
        <f>FW105-FW103</f>
        <v>1055578</v>
      </c>
      <c r="FX104" s="138">
        <f>FX105-FX103</f>
        <v>0</v>
      </c>
      <c r="FY104" s="138">
        <f>FY105-FY103</f>
        <v>1055578</v>
      </c>
      <c r="GA104" s="138">
        <v>0</v>
      </c>
      <c r="GB104" s="138">
        <f>GB105-GB103</f>
        <v>1406616</v>
      </c>
      <c r="GC104" s="138">
        <f>GC105-GC103</f>
        <v>0</v>
      </c>
      <c r="GD104" s="138">
        <f>GD105-GD103</f>
        <v>1406616</v>
      </c>
      <c r="GF104" s="138">
        <v>0</v>
      </c>
      <c r="GG104" s="138">
        <f>GG105-GG103</f>
        <v>0</v>
      </c>
      <c r="GH104" s="138">
        <f>GH105-GH103</f>
        <v>0</v>
      </c>
      <c r="GI104" s="138">
        <f>GI105-GI103</f>
        <v>0</v>
      </c>
      <c r="GK104" s="138">
        <v>0</v>
      </c>
      <c r="GL104" s="138">
        <f>GL105-GL103</f>
        <v>198456</v>
      </c>
      <c r="GM104" s="138">
        <f>GM105-GM103</f>
        <v>0</v>
      </c>
      <c r="GN104" s="138">
        <f>GN105-GN103</f>
        <v>198456</v>
      </c>
      <c r="GP104" s="138">
        <v>0</v>
      </c>
      <c r="GQ104" s="138">
        <f>GQ105-GQ103</f>
        <v>0</v>
      </c>
      <c r="GR104" s="138">
        <f>GR105-GR103</f>
        <v>0</v>
      </c>
      <c r="GS104" s="138">
        <f>GS105-GS103</f>
        <v>0</v>
      </c>
      <c r="GU104" s="138">
        <v>0</v>
      </c>
      <c r="GV104" s="138">
        <f>GV105-GV103</f>
        <v>217512</v>
      </c>
      <c r="GW104" s="138">
        <f>GW105-GW103</f>
        <v>0</v>
      </c>
      <c r="GX104" s="138">
        <f>GX105-GX103</f>
        <v>217512</v>
      </c>
      <c r="GZ104" s="138">
        <v>0</v>
      </c>
      <c r="HA104" s="138">
        <f>HA105-HA103</f>
        <v>750367.8</v>
      </c>
      <c r="HB104" s="138">
        <f>HB105-HB103</f>
        <v>0</v>
      </c>
      <c r="HC104" s="138">
        <f>HC105-HC103</f>
        <v>750367.8</v>
      </c>
      <c r="HE104" s="138">
        <v>0</v>
      </c>
      <c r="HF104" s="138">
        <f>HF105-HF103</f>
        <v>0</v>
      </c>
      <c r="HG104" s="138">
        <f>HG105-HG103</f>
        <v>0</v>
      </c>
      <c r="HH104" s="138">
        <f>HH105-HH103</f>
        <v>0</v>
      </c>
      <c r="HJ104" s="138">
        <v>0</v>
      </c>
      <c r="HK104" s="138">
        <f>HK105-HK103</f>
        <v>0</v>
      </c>
      <c r="HL104" s="138">
        <f>HL105-HL103</f>
        <v>0</v>
      </c>
      <c r="HM104" s="138">
        <f>HM105-HM103</f>
        <v>0</v>
      </c>
      <c r="HO104" s="138">
        <v>0</v>
      </c>
      <c r="HP104" s="138">
        <f>HP105-HP103</f>
        <v>0</v>
      </c>
      <c r="HQ104" s="138">
        <f>HQ105-HQ103</f>
        <v>0</v>
      </c>
      <c r="HR104" s="138">
        <f>HR105-HR103</f>
        <v>0</v>
      </c>
      <c r="HT104" s="138">
        <v>0</v>
      </c>
      <c r="HU104" s="138">
        <f>HU105-HU103</f>
        <v>0</v>
      </c>
      <c r="HV104" s="138">
        <f>HV105-HV103</f>
        <v>0</v>
      </c>
      <c r="HW104" s="138">
        <f>HW105-HW103</f>
        <v>0</v>
      </c>
      <c r="HY104" s="138">
        <v>0</v>
      </c>
      <c r="HZ104" s="138">
        <f>HZ105-HZ103</f>
        <v>160440</v>
      </c>
      <c r="IA104" s="138">
        <f>IA105-IA103</f>
        <v>0</v>
      </c>
      <c r="IB104" s="138">
        <f>IB105-IB103</f>
        <v>160440</v>
      </c>
      <c r="ID104" s="138">
        <v>0</v>
      </c>
      <c r="IE104" s="138">
        <f>IE105-IE103</f>
        <v>0</v>
      </c>
      <c r="IF104" s="138">
        <f>IF105-IF103</f>
        <v>0</v>
      </c>
      <c r="IG104" s="138">
        <f>IG105-IG103</f>
        <v>0</v>
      </c>
      <c r="II104" s="138">
        <v>0</v>
      </c>
      <c r="IJ104" s="138">
        <f>IJ105-IJ103</f>
        <v>650640</v>
      </c>
      <c r="IK104" s="138">
        <f>IK105-IK103</f>
        <v>0</v>
      </c>
      <c r="IL104" s="138">
        <f>IL105-IL103</f>
        <v>650640</v>
      </c>
      <c r="IN104" s="138">
        <v>0</v>
      </c>
      <c r="IO104" s="138">
        <f>IO105-IO103</f>
        <v>0</v>
      </c>
      <c r="IP104" s="138">
        <f>IP105-IP103</f>
        <v>0</v>
      </c>
      <c r="IQ104" s="138">
        <f>IQ105-IQ103</f>
        <v>0</v>
      </c>
      <c r="IS104" s="138">
        <v>0</v>
      </c>
      <c r="IT104" s="138">
        <f>IT105-IT103</f>
        <v>529704</v>
      </c>
      <c r="IU104" s="138">
        <f>IU105-IU103</f>
        <v>0</v>
      </c>
      <c r="IV104" s="138">
        <f>IV105-IV103</f>
        <v>529704</v>
      </c>
      <c r="IX104" s="138">
        <v>0</v>
      </c>
      <c r="IY104" s="138">
        <f>IY105-IY103</f>
        <v>1752204</v>
      </c>
      <c r="IZ104" s="138">
        <f>IZ105-IZ103</f>
        <v>0</v>
      </c>
      <c r="JA104" s="138">
        <f>JA105-JA103</f>
        <v>1752204</v>
      </c>
      <c r="JC104" s="138">
        <v>0</v>
      </c>
      <c r="JD104" s="138">
        <f>JD105-JD103</f>
        <v>0</v>
      </c>
      <c r="JE104" s="138">
        <f>JE105-JE103</f>
        <v>0</v>
      </c>
      <c r="JF104" s="138">
        <f>JF105-JF103</f>
        <v>0</v>
      </c>
      <c r="JH104" s="138">
        <v>0</v>
      </c>
      <c r="JI104" s="138">
        <f>JI105-JI103</f>
        <v>943803</v>
      </c>
      <c r="JJ104" s="138">
        <f>JJ105-JJ103</f>
        <v>0</v>
      </c>
      <c r="JK104" s="138">
        <f>JK105-JK103</f>
        <v>943803</v>
      </c>
      <c r="JM104" s="138">
        <v>0</v>
      </c>
      <c r="JN104" s="138">
        <f>JN105-JN103</f>
        <v>11936428.799999997</v>
      </c>
      <c r="JO104" s="138">
        <f>JO105-JO103</f>
        <v>0</v>
      </c>
      <c r="JP104" s="138">
        <f>JP105-JP103</f>
        <v>11936428.799999997</v>
      </c>
    </row>
    <row r="105" spans="1:276" s="156" customFormat="1">
      <c r="A105" s="146">
        <v>34</v>
      </c>
      <c r="B105" s="147" t="s">
        <v>54</v>
      </c>
      <c r="C105" s="157">
        <f>C37</f>
        <v>1</v>
      </c>
      <c r="D105" s="157">
        <f>D37</f>
        <v>20000</v>
      </c>
      <c r="E105" s="157">
        <f>E37</f>
        <v>0</v>
      </c>
      <c r="F105" s="157">
        <f>F37</f>
        <v>20000</v>
      </c>
      <c r="H105" s="157">
        <f>H37</f>
        <v>0</v>
      </c>
      <c r="I105" s="157">
        <f>I37</f>
        <v>0</v>
      </c>
      <c r="J105" s="157">
        <f>J37</f>
        <v>0</v>
      </c>
      <c r="K105" s="157">
        <f>K37</f>
        <v>0</v>
      </c>
      <c r="M105" s="157">
        <f>M37</f>
        <v>1</v>
      </c>
      <c r="N105" s="157">
        <f>N37</f>
        <v>6000</v>
      </c>
      <c r="O105" s="157">
        <f>O37</f>
        <v>0</v>
      </c>
      <c r="P105" s="157">
        <f>P37</f>
        <v>6000</v>
      </c>
      <c r="R105" s="157">
        <f>R37</f>
        <v>0</v>
      </c>
      <c r="S105" s="157">
        <f>S37</f>
        <v>0</v>
      </c>
      <c r="T105" s="157">
        <f>T37</f>
        <v>0</v>
      </c>
      <c r="U105" s="157">
        <f>U37</f>
        <v>0</v>
      </c>
      <c r="W105" s="157">
        <f>W37</f>
        <v>0</v>
      </c>
      <c r="X105" s="157">
        <f>X37</f>
        <v>0</v>
      </c>
      <c r="Y105" s="157">
        <f>Y37</f>
        <v>0</v>
      </c>
      <c r="Z105" s="157">
        <f>Z37</f>
        <v>0</v>
      </c>
      <c r="AB105" s="157">
        <f>AB37</f>
        <v>0</v>
      </c>
      <c r="AC105" s="157">
        <f>AC37</f>
        <v>0</v>
      </c>
      <c r="AD105" s="157">
        <f>AD37</f>
        <v>0</v>
      </c>
      <c r="AE105" s="157">
        <f>AE37</f>
        <v>0</v>
      </c>
      <c r="AG105" s="157">
        <f>AG37</f>
        <v>0</v>
      </c>
      <c r="AH105" s="157">
        <f>AH37</f>
        <v>0</v>
      </c>
      <c r="AI105" s="157">
        <f>AI37</f>
        <v>0</v>
      </c>
      <c r="AJ105" s="157">
        <f>AJ37</f>
        <v>0</v>
      </c>
      <c r="AL105" s="157">
        <f>AL37</f>
        <v>0</v>
      </c>
      <c r="AM105" s="157">
        <f>AM37</f>
        <v>0</v>
      </c>
      <c r="AN105" s="157">
        <f>AN37</f>
        <v>0</v>
      </c>
      <c r="AO105" s="157">
        <f>AO37</f>
        <v>0</v>
      </c>
      <c r="AQ105" s="157">
        <f>AQ37</f>
        <v>0</v>
      </c>
      <c r="AR105" s="157">
        <f>AR37</f>
        <v>0</v>
      </c>
      <c r="AS105" s="157">
        <f>AS37</f>
        <v>0</v>
      </c>
      <c r="AT105" s="157">
        <f>AT37</f>
        <v>0</v>
      </c>
      <c r="AV105" s="157">
        <f>AV37</f>
        <v>0</v>
      </c>
      <c r="AW105" s="157">
        <f>AW37</f>
        <v>0</v>
      </c>
      <c r="AX105" s="157">
        <f>AX37</f>
        <v>0</v>
      </c>
      <c r="AY105" s="157">
        <f>AY37</f>
        <v>0</v>
      </c>
      <c r="BA105" s="157">
        <f>BA37</f>
        <v>0</v>
      </c>
      <c r="BB105" s="157">
        <f>BB37</f>
        <v>0</v>
      </c>
      <c r="BC105" s="157">
        <f>BC37</f>
        <v>0</v>
      </c>
      <c r="BD105" s="157">
        <f>BD37</f>
        <v>0</v>
      </c>
      <c r="BF105" s="157">
        <f>BF37</f>
        <v>0</v>
      </c>
      <c r="BG105" s="157">
        <f>BG37</f>
        <v>0</v>
      </c>
      <c r="BH105" s="157">
        <f>BH37</f>
        <v>0</v>
      </c>
      <c r="BI105" s="157">
        <f>BI37</f>
        <v>0</v>
      </c>
      <c r="BK105" s="157">
        <f>BK37</f>
        <v>0</v>
      </c>
      <c r="BL105" s="157">
        <f>BL37</f>
        <v>0</v>
      </c>
      <c r="BM105" s="157">
        <f>BM37</f>
        <v>0</v>
      </c>
      <c r="BN105" s="157">
        <f>BN37</f>
        <v>0</v>
      </c>
      <c r="BP105" s="157">
        <f>BP37</f>
        <v>0</v>
      </c>
      <c r="BQ105" s="157">
        <f>BQ37</f>
        <v>0</v>
      </c>
      <c r="BR105" s="157">
        <f>BR37</f>
        <v>0</v>
      </c>
      <c r="BS105" s="157">
        <f>BS37</f>
        <v>0</v>
      </c>
      <c r="BU105" s="157">
        <f>BU37</f>
        <v>0</v>
      </c>
      <c r="BV105" s="157">
        <f>BV37</f>
        <v>0</v>
      </c>
      <c r="BW105" s="157">
        <f>BW37</f>
        <v>0</v>
      </c>
      <c r="BX105" s="157">
        <f>BX37</f>
        <v>0</v>
      </c>
      <c r="BZ105" s="157">
        <f>BZ37</f>
        <v>0</v>
      </c>
      <c r="CA105" s="157">
        <f>CA37</f>
        <v>0</v>
      </c>
      <c r="CB105" s="157">
        <f>CB37</f>
        <v>0</v>
      </c>
      <c r="CC105" s="157">
        <f>CC37</f>
        <v>0</v>
      </c>
      <c r="CE105" s="157">
        <f>CE37</f>
        <v>0</v>
      </c>
      <c r="CF105" s="157">
        <f>CF37</f>
        <v>0</v>
      </c>
      <c r="CG105" s="157">
        <f>CG37</f>
        <v>0</v>
      </c>
      <c r="CH105" s="157">
        <f>CH37</f>
        <v>0</v>
      </c>
      <c r="CJ105" s="157">
        <f>CJ37</f>
        <v>0</v>
      </c>
      <c r="CK105" s="157">
        <f>CK37</f>
        <v>0</v>
      </c>
      <c r="CL105" s="157">
        <f>CL37</f>
        <v>0</v>
      </c>
      <c r="CM105" s="157">
        <f>CM37</f>
        <v>0</v>
      </c>
      <c r="CO105" s="157">
        <f>CO37</f>
        <v>0</v>
      </c>
      <c r="CP105" s="157">
        <f>CP37</f>
        <v>0</v>
      </c>
      <c r="CQ105" s="157">
        <f>CQ37</f>
        <v>0</v>
      </c>
      <c r="CR105" s="157">
        <f>CR37</f>
        <v>0</v>
      </c>
      <c r="CT105" s="157">
        <f>CT37</f>
        <v>0</v>
      </c>
      <c r="CU105" s="157">
        <f>CU37</f>
        <v>0</v>
      </c>
      <c r="CV105" s="157">
        <f>CV37</f>
        <v>0</v>
      </c>
      <c r="CW105" s="157">
        <f>CW37</f>
        <v>0</v>
      </c>
      <c r="CY105" s="157">
        <f>CY37</f>
        <v>0</v>
      </c>
      <c r="CZ105" s="157">
        <f>CZ37</f>
        <v>0</v>
      </c>
      <c r="DA105" s="157">
        <f>DA37</f>
        <v>0</v>
      </c>
      <c r="DB105" s="157">
        <f>DB37</f>
        <v>0</v>
      </c>
      <c r="DD105" s="157">
        <f>DD37</f>
        <v>0</v>
      </c>
      <c r="DE105" s="157">
        <f>DE37</f>
        <v>0</v>
      </c>
      <c r="DF105" s="157">
        <f>DF37</f>
        <v>0</v>
      </c>
      <c r="DG105" s="157">
        <f>DG37</f>
        <v>0</v>
      </c>
      <c r="DI105" s="157">
        <f>DI37</f>
        <v>0</v>
      </c>
      <c r="DJ105" s="157">
        <f>DJ37</f>
        <v>0</v>
      </c>
      <c r="DK105" s="157">
        <f>DK37</f>
        <v>0</v>
      </c>
      <c r="DL105" s="157">
        <f>DL37</f>
        <v>0</v>
      </c>
      <c r="DN105" s="157">
        <f>DN37</f>
        <v>0</v>
      </c>
      <c r="DO105" s="157">
        <f>DO37</f>
        <v>0</v>
      </c>
      <c r="DP105" s="157">
        <f>DP37</f>
        <v>0</v>
      </c>
      <c r="DQ105" s="157">
        <f>DQ37</f>
        <v>0</v>
      </c>
      <c r="DS105" s="157">
        <f>DS37</f>
        <v>0</v>
      </c>
      <c r="DT105" s="157">
        <f>DT37</f>
        <v>0</v>
      </c>
      <c r="DU105" s="157">
        <f>DU37</f>
        <v>0</v>
      </c>
      <c r="DV105" s="157">
        <f>DV37</f>
        <v>0</v>
      </c>
      <c r="DX105" s="157">
        <f>DX37</f>
        <v>0</v>
      </c>
      <c r="DY105" s="157">
        <f>DY37</f>
        <v>0</v>
      </c>
      <c r="DZ105" s="157">
        <f>DZ37</f>
        <v>0</v>
      </c>
      <c r="EA105" s="157">
        <f>EA37</f>
        <v>0</v>
      </c>
      <c r="EC105" s="157">
        <f>EC37</f>
        <v>0</v>
      </c>
      <c r="ED105" s="157">
        <f>ED37</f>
        <v>0</v>
      </c>
      <c r="EE105" s="157">
        <f>EE37</f>
        <v>0</v>
      </c>
      <c r="EF105" s="157">
        <f>EF37</f>
        <v>0</v>
      </c>
      <c r="EH105" s="157">
        <f>EH37</f>
        <v>0</v>
      </c>
      <c r="EI105" s="157">
        <f>EI37</f>
        <v>0</v>
      </c>
      <c r="EJ105" s="157">
        <f>EJ37</f>
        <v>0</v>
      </c>
      <c r="EK105" s="157">
        <f>EK37</f>
        <v>0</v>
      </c>
      <c r="EM105" s="157">
        <f>EM37</f>
        <v>2</v>
      </c>
      <c r="EN105" s="157">
        <f>EN37</f>
        <v>1391400</v>
      </c>
      <c r="EO105" s="157">
        <f>EO37</f>
        <v>0</v>
      </c>
      <c r="EP105" s="157">
        <f>EP37</f>
        <v>1391400</v>
      </c>
      <c r="ER105" s="157">
        <f>ER37</f>
        <v>2</v>
      </c>
      <c r="ES105" s="157">
        <f>ES37</f>
        <v>888072</v>
      </c>
      <c r="ET105" s="157">
        <f>ET37</f>
        <v>0</v>
      </c>
      <c r="EU105" s="157">
        <f>EU37</f>
        <v>888072</v>
      </c>
      <c r="EW105" s="157">
        <f>EW37</f>
        <v>2</v>
      </c>
      <c r="EX105" s="157">
        <f>EX37</f>
        <v>535092</v>
      </c>
      <c r="EY105" s="157">
        <f>EY37</f>
        <v>0</v>
      </c>
      <c r="EZ105" s="157">
        <f>EZ37</f>
        <v>535092</v>
      </c>
      <c r="FB105" s="157">
        <f>FB37</f>
        <v>1</v>
      </c>
      <c r="FC105" s="157">
        <f>FC37</f>
        <v>470652</v>
      </c>
      <c r="FD105" s="157">
        <f>FD37</f>
        <v>0</v>
      </c>
      <c r="FE105" s="157">
        <f>FE37</f>
        <v>470652</v>
      </c>
      <c r="FG105" s="157">
        <f>FG37</f>
        <v>1</v>
      </c>
      <c r="FH105" s="157">
        <f>FH37</f>
        <v>572412</v>
      </c>
      <c r="FI105" s="157">
        <f>FI37</f>
        <v>0</v>
      </c>
      <c r="FJ105" s="157">
        <f>FJ37</f>
        <v>572412</v>
      </c>
      <c r="FL105" s="157">
        <f>FL37</f>
        <v>1</v>
      </c>
      <c r="FM105" s="157">
        <f>FM37</f>
        <v>193740</v>
      </c>
      <c r="FN105" s="157">
        <f>FN37</f>
        <v>0</v>
      </c>
      <c r="FO105" s="157">
        <f>FO37</f>
        <v>193740</v>
      </c>
      <c r="FQ105" s="157">
        <f>FQ37</f>
        <v>1</v>
      </c>
      <c r="FR105" s="157">
        <f>FR37</f>
        <v>193740</v>
      </c>
      <c r="FS105" s="157">
        <f>FS37</f>
        <v>0</v>
      </c>
      <c r="FT105" s="157">
        <f>FT37</f>
        <v>193740</v>
      </c>
      <c r="FV105" s="157">
        <f>FV37</f>
        <v>0</v>
      </c>
      <c r="FW105" s="157">
        <f>FW37</f>
        <v>1055578</v>
      </c>
      <c r="FX105" s="157">
        <f>FX37</f>
        <v>0</v>
      </c>
      <c r="FY105" s="157">
        <f>FY37</f>
        <v>1055578</v>
      </c>
      <c r="GA105" s="157">
        <f>GA37</f>
        <v>3</v>
      </c>
      <c r="GB105" s="157">
        <f>GB37</f>
        <v>1406616</v>
      </c>
      <c r="GC105" s="157">
        <f>GC37</f>
        <v>0</v>
      </c>
      <c r="GD105" s="157">
        <f>GD37</f>
        <v>1406616</v>
      </c>
      <c r="GF105" s="157">
        <f>GF37</f>
        <v>0</v>
      </c>
      <c r="GG105" s="157">
        <f>GG37</f>
        <v>0</v>
      </c>
      <c r="GH105" s="157">
        <f>GH37</f>
        <v>0</v>
      </c>
      <c r="GI105" s="157">
        <f>GI37</f>
        <v>0</v>
      </c>
      <c r="GK105" s="157">
        <f>GK37</f>
        <v>1</v>
      </c>
      <c r="GL105" s="157">
        <f>GL37</f>
        <v>198456</v>
      </c>
      <c r="GM105" s="157">
        <f>GM37</f>
        <v>0</v>
      </c>
      <c r="GN105" s="157">
        <f>GN37</f>
        <v>198456</v>
      </c>
      <c r="GP105" s="157">
        <f>GP37</f>
        <v>0</v>
      </c>
      <c r="GQ105" s="157">
        <f>GQ37</f>
        <v>0</v>
      </c>
      <c r="GR105" s="157">
        <f>GR37</f>
        <v>0</v>
      </c>
      <c r="GS105" s="157">
        <f>GS37</f>
        <v>0</v>
      </c>
      <c r="GU105" s="157">
        <f>GU37</f>
        <v>1</v>
      </c>
      <c r="GV105" s="157">
        <f>GV37</f>
        <v>217512</v>
      </c>
      <c r="GW105" s="157">
        <f>GW37</f>
        <v>0</v>
      </c>
      <c r="GX105" s="157">
        <f>GX37</f>
        <v>217512</v>
      </c>
      <c r="GZ105" s="157">
        <f>GZ37</f>
        <v>4</v>
      </c>
      <c r="HA105" s="157">
        <f>HA37</f>
        <v>750367.8</v>
      </c>
      <c r="HB105" s="157">
        <f>HB37</f>
        <v>0</v>
      </c>
      <c r="HC105" s="157">
        <f>HC37</f>
        <v>750367.8</v>
      </c>
      <c r="HE105" s="157">
        <f>HE37</f>
        <v>0</v>
      </c>
      <c r="HF105" s="157">
        <f>HF37</f>
        <v>0</v>
      </c>
      <c r="HG105" s="157">
        <f>HG37</f>
        <v>0</v>
      </c>
      <c r="HH105" s="157">
        <f>HH37</f>
        <v>0</v>
      </c>
      <c r="HJ105" s="157">
        <f>HJ37</f>
        <v>0</v>
      </c>
      <c r="HK105" s="157">
        <f>HK37</f>
        <v>0</v>
      </c>
      <c r="HL105" s="157">
        <f>HL37</f>
        <v>0</v>
      </c>
      <c r="HM105" s="157">
        <f>HM37</f>
        <v>0</v>
      </c>
      <c r="HO105" s="157">
        <f>HO37</f>
        <v>0</v>
      </c>
      <c r="HP105" s="157">
        <f>HP37</f>
        <v>0</v>
      </c>
      <c r="HQ105" s="157">
        <f>HQ37</f>
        <v>0</v>
      </c>
      <c r="HR105" s="157">
        <f>HR37</f>
        <v>0</v>
      </c>
      <c r="HT105" s="157">
        <f>HT37</f>
        <v>0</v>
      </c>
      <c r="HU105" s="157">
        <f>HU37</f>
        <v>0</v>
      </c>
      <c r="HV105" s="157">
        <f>HV37</f>
        <v>0</v>
      </c>
      <c r="HW105" s="157">
        <f>HW37</f>
        <v>0</v>
      </c>
      <c r="HY105" s="157">
        <f>HY37</f>
        <v>1</v>
      </c>
      <c r="HZ105" s="157">
        <f>HZ37</f>
        <v>160440</v>
      </c>
      <c r="IA105" s="157">
        <f>IA37</f>
        <v>0</v>
      </c>
      <c r="IB105" s="157">
        <f>IB37</f>
        <v>160440</v>
      </c>
      <c r="ID105" s="157">
        <f>ID37</f>
        <v>22</v>
      </c>
      <c r="IE105" s="157">
        <f>IE37</f>
        <v>10349010</v>
      </c>
      <c r="IF105" s="157">
        <f>IF37</f>
        <v>0</v>
      </c>
      <c r="IG105" s="157">
        <f>IG37</f>
        <v>10349010</v>
      </c>
      <c r="II105" s="157">
        <f>II37</f>
        <v>18</v>
      </c>
      <c r="IJ105" s="157">
        <f>IJ37</f>
        <v>3946320</v>
      </c>
      <c r="IK105" s="157">
        <f>IK37</f>
        <v>0</v>
      </c>
      <c r="IL105" s="157">
        <f>IL37</f>
        <v>3946320</v>
      </c>
      <c r="IN105" s="157">
        <f>IN37</f>
        <v>20</v>
      </c>
      <c r="IO105" s="157">
        <f>IO37</f>
        <v>4428240</v>
      </c>
      <c r="IP105" s="157">
        <f>IP37</f>
        <v>0</v>
      </c>
      <c r="IQ105" s="157">
        <f>IQ37</f>
        <v>4428240</v>
      </c>
      <c r="IS105" s="157">
        <f>IS37</f>
        <v>22</v>
      </c>
      <c r="IT105" s="157">
        <f>IT37</f>
        <v>6600000</v>
      </c>
      <c r="IU105" s="157">
        <f>IU37</f>
        <v>0</v>
      </c>
      <c r="IV105" s="157">
        <f>IV37</f>
        <v>6600000</v>
      </c>
      <c r="IX105" s="157">
        <f>IX37</f>
        <v>34</v>
      </c>
      <c r="IY105" s="157">
        <f>IY37</f>
        <v>8754936</v>
      </c>
      <c r="IZ105" s="157">
        <f>IZ37</f>
        <v>0</v>
      </c>
      <c r="JA105" s="157">
        <f>JA37</f>
        <v>8754936</v>
      </c>
      <c r="JC105" s="157">
        <f>JC37</f>
        <v>0</v>
      </c>
      <c r="JD105" s="157">
        <f>JD37</f>
        <v>0</v>
      </c>
      <c r="JE105" s="157">
        <f>JE37</f>
        <v>0</v>
      </c>
      <c r="JF105" s="157">
        <f>JF37</f>
        <v>0</v>
      </c>
      <c r="JH105" s="157">
        <f>JH37</f>
        <v>0</v>
      </c>
      <c r="JI105" s="157">
        <f>JI37</f>
        <v>943803</v>
      </c>
      <c r="JJ105" s="157">
        <f>JJ37</f>
        <v>0</v>
      </c>
      <c r="JK105" s="157">
        <f>JK37</f>
        <v>943803</v>
      </c>
      <c r="JM105" s="157">
        <f>JM37</f>
        <v>138</v>
      </c>
      <c r="JN105" s="157">
        <f>JN37</f>
        <v>43082386.799999997</v>
      </c>
      <c r="JO105" s="157">
        <f>JO37</f>
        <v>0</v>
      </c>
      <c r="JP105" s="157">
        <f>JP37</f>
        <v>43082386.799999997</v>
      </c>
    </row>
  </sheetData>
  <mergeCells count="220">
    <mergeCell ref="FC3:FF3"/>
    <mergeCell ref="FC4:FF4"/>
    <mergeCell ref="CU4:CX4"/>
    <mergeCell ref="JC1:JG1"/>
    <mergeCell ref="JD3:JG3"/>
    <mergeCell ref="JD4:JG4"/>
    <mergeCell ref="D2:G2"/>
    <mergeCell ref="S2:V2"/>
    <mergeCell ref="I2:L2"/>
    <mergeCell ref="A1:G1"/>
    <mergeCell ref="H1:L1"/>
    <mergeCell ref="M1:Q1"/>
    <mergeCell ref="X2:AA2"/>
    <mergeCell ref="ED3:EG3"/>
    <mergeCell ref="EI3:EL3"/>
    <mergeCell ref="D3:G3"/>
    <mergeCell ref="I3:L3"/>
    <mergeCell ref="AC2:AF2"/>
    <mergeCell ref="AH2:AK2"/>
    <mergeCell ref="AM2:AP2"/>
    <mergeCell ref="AR2:AU2"/>
    <mergeCell ref="AW2:AZ2"/>
    <mergeCell ref="BB2:BE2"/>
    <mergeCell ref="BG2:BJ2"/>
    <mergeCell ref="BL2:BO2"/>
    <mergeCell ref="BQ2:BT2"/>
    <mergeCell ref="HP3:HS3"/>
    <mergeCell ref="BL3:BO3"/>
    <mergeCell ref="W1:AA1"/>
    <mergeCell ref="AB1:AF1"/>
    <mergeCell ref="N2:Q2"/>
    <mergeCell ref="AG1:AK1"/>
    <mergeCell ref="AL1:AP1"/>
    <mergeCell ref="DI1:DM1"/>
    <mergeCell ref="DN1:DR1"/>
    <mergeCell ref="DS1:DW1"/>
    <mergeCell ref="HE1:HI1"/>
    <mergeCell ref="HJ1:HN1"/>
    <mergeCell ref="N3:Q3"/>
    <mergeCell ref="S3:V3"/>
    <mergeCell ref="R1:V1"/>
    <mergeCell ref="DX1:EB1"/>
    <mergeCell ref="EC1:EG1"/>
    <mergeCell ref="EH1:EL1"/>
    <mergeCell ref="AQ1:AU1"/>
    <mergeCell ref="AV1:AZ1"/>
    <mergeCell ref="BA1:BE1"/>
    <mergeCell ref="BF1:BJ1"/>
    <mergeCell ref="FH3:FK3"/>
    <mergeCell ref="FM3:FP3"/>
    <mergeCell ref="FR3:FU3"/>
    <mergeCell ref="FW3:FZ3"/>
    <mergeCell ref="GB3:GE3"/>
    <mergeCell ref="GG3:GJ3"/>
    <mergeCell ref="DY3:EB3"/>
    <mergeCell ref="BK1:BO1"/>
    <mergeCell ref="BP1:BT1"/>
    <mergeCell ref="BU1:BY1"/>
    <mergeCell ref="CJ1:CN1"/>
    <mergeCell ref="BZ1:CD1"/>
    <mergeCell ref="CE1:CI1"/>
    <mergeCell ref="CO1:CS1"/>
    <mergeCell ref="CY1:DC1"/>
    <mergeCell ref="DD1:DH1"/>
    <mergeCell ref="BV2:BY2"/>
    <mergeCell ref="CT1:CX1"/>
    <mergeCell ref="CU3:CX3"/>
    <mergeCell ref="CA2:CD2"/>
    <mergeCell ref="CF2:CI2"/>
    <mergeCell ref="CK2:CN2"/>
    <mergeCell ref="CP2:CS2"/>
    <mergeCell ref="CU2:CX2"/>
    <mergeCell ref="IS1:IW1"/>
    <mergeCell ref="IX1:JB1"/>
    <mergeCell ref="JH1:JL1"/>
    <mergeCell ref="ID1:IH1"/>
    <mergeCell ref="II1:IM1"/>
    <mergeCell ref="IN1:IR1"/>
    <mergeCell ref="EM1:EQ1"/>
    <mergeCell ref="ER1:EV1"/>
    <mergeCell ref="EW1:FA1"/>
    <mergeCell ref="FG1:FK1"/>
    <mergeCell ref="FL1:FP1"/>
    <mergeCell ref="FQ1:FU1"/>
    <mergeCell ref="FV1:FZ1"/>
    <mergeCell ref="GA1:GE1"/>
    <mergeCell ref="GF1:GJ1"/>
    <mergeCell ref="HY1:IC1"/>
    <mergeCell ref="GK1:GO1"/>
    <mergeCell ref="GP1:GT1"/>
    <mergeCell ref="GU1:GY1"/>
    <mergeCell ref="GZ1:HD1"/>
    <mergeCell ref="HT1:HX1"/>
    <mergeCell ref="HO1:HS1"/>
    <mergeCell ref="FB1:FF1"/>
    <mergeCell ref="D4:G4"/>
    <mergeCell ref="I4:L4"/>
    <mergeCell ref="N4:Q4"/>
    <mergeCell ref="S4:V4"/>
    <mergeCell ref="X4:AA4"/>
    <mergeCell ref="AC4:AF4"/>
    <mergeCell ref="AW3:AZ3"/>
    <mergeCell ref="BB3:BE3"/>
    <mergeCell ref="BG3:BJ3"/>
    <mergeCell ref="X3:AA3"/>
    <mergeCell ref="AC3:AF3"/>
    <mergeCell ref="AH3:AK3"/>
    <mergeCell ref="AM3:AP3"/>
    <mergeCell ref="AR3:AU3"/>
    <mergeCell ref="AH4:AK4"/>
    <mergeCell ref="AM4:AP4"/>
    <mergeCell ref="AR4:AU4"/>
    <mergeCell ref="AW4:AZ4"/>
    <mergeCell ref="BB4:BE4"/>
    <mergeCell ref="BG4:BJ4"/>
    <mergeCell ref="BL4:BO4"/>
    <mergeCell ref="BQ4:BT4"/>
    <mergeCell ref="BV4:BY4"/>
    <mergeCell ref="CA4:CD4"/>
    <mergeCell ref="CF4:CI4"/>
    <mergeCell ref="CK4:CN4"/>
    <mergeCell ref="IT3:IW3"/>
    <mergeCell ref="IY3:JB3"/>
    <mergeCell ref="JI3:JL3"/>
    <mergeCell ref="IE3:IH3"/>
    <mergeCell ref="IJ3:IM3"/>
    <mergeCell ref="IO3:IR3"/>
    <mergeCell ref="EN3:EQ3"/>
    <mergeCell ref="ES3:EV3"/>
    <mergeCell ref="EX3:FA3"/>
    <mergeCell ref="HU3:HX3"/>
    <mergeCell ref="HZ3:IC3"/>
    <mergeCell ref="GL3:GO3"/>
    <mergeCell ref="GQ3:GT3"/>
    <mergeCell ref="GV3:GY3"/>
    <mergeCell ref="HA3:HD3"/>
    <mergeCell ref="HF3:HI3"/>
    <mergeCell ref="HK3:HN3"/>
    <mergeCell ref="CA3:CD3"/>
    <mergeCell ref="GB4:GE4"/>
    <mergeCell ref="GG4:GJ4"/>
    <mergeCell ref="DY4:EB4"/>
    <mergeCell ref="ED4:EG4"/>
    <mergeCell ref="EI4:EL4"/>
    <mergeCell ref="EN4:EQ4"/>
    <mergeCell ref="ES4:EV4"/>
    <mergeCell ref="EX4:FA4"/>
    <mergeCell ref="BQ3:BT3"/>
    <mergeCell ref="BV3:BY3"/>
    <mergeCell ref="CP4:CS4"/>
    <mergeCell ref="CZ4:DC4"/>
    <mergeCell ref="DE4:DH4"/>
    <mergeCell ref="DJ4:DM4"/>
    <mergeCell ref="DO4:DR4"/>
    <mergeCell ref="DT4:DW4"/>
    <mergeCell ref="CF3:CI3"/>
    <mergeCell ref="CK3:CN3"/>
    <mergeCell ref="CP3:CS3"/>
    <mergeCell ref="CZ3:DC3"/>
    <mergeCell ref="DE3:DH3"/>
    <mergeCell ref="DJ3:DM3"/>
    <mergeCell ref="DO3:DR3"/>
    <mergeCell ref="DT3:DW3"/>
    <mergeCell ref="A71:B71"/>
    <mergeCell ref="JM1:JQ4"/>
    <mergeCell ref="A3:B4"/>
    <mergeCell ref="IT4:IW4"/>
    <mergeCell ref="IY4:JB4"/>
    <mergeCell ref="JI4:JL4"/>
    <mergeCell ref="A69:B69"/>
    <mergeCell ref="A70:B70"/>
    <mergeCell ref="HP4:HS4"/>
    <mergeCell ref="HU4:HX4"/>
    <mergeCell ref="HZ4:IC4"/>
    <mergeCell ref="IE4:IH4"/>
    <mergeCell ref="IJ4:IM4"/>
    <mergeCell ref="IO4:IR4"/>
    <mergeCell ref="GL4:GO4"/>
    <mergeCell ref="GQ4:GT4"/>
    <mergeCell ref="GV4:GY4"/>
    <mergeCell ref="HA4:HD4"/>
    <mergeCell ref="HF4:HI4"/>
    <mergeCell ref="HK4:HN4"/>
    <mergeCell ref="FH4:FK4"/>
    <mergeCell ref="FM4:FP4"/>
    <mergeCell ref="FR4:FU4"/>
    <mergeCell ref="FW4:FZ4"/>
    <mergeCell ref="CZ2:DC2"/>
    <mergeCell ref="DE2:DH2"/>
    <mergeCell ref="DJ2:DM2"/>
    <mergeCell ref="DO2:DR2"/>
    <mergeCell ref="DT2:DW2"/>
    <mergeCell ref="DY2:EB2"/>
    <mergeCell ref="ED2:EG2"/>
    <mergeCell ref="EI2:EL2"/>
    <mergeCell ref="EN2:EQ2"/>
    <mergeCell ref="ES2:EV2"/>
    <mergeCell ref="EX2:FA2"/>
    <mergeCell ref="FC2:FF2"/>
    <mergeCell ref="FH2:FK2"/>
    <mergeCell ref="FM2:FP2"/>
    <mergeCell ref="FR2:FU2"/>
    <mergeCell ref="FW2:FZ2"/>
    <mergeCell ref="GB2:GE2"/>
    <mergeCell ref="HZ2:IC2"/>
    <mergeCell ref="IE2:IH2"/>
    <mergeCell ref="IJ2:IM2"/>
    <mergeCell ref="IO2:IR2"/>
    <mergeCell ref="IT2:IW2"/>
    <mergeCell ref="IY2:JB2"/>
    <mergeCell ref="JD2:JG2"/>
    <mergeCell ref="GG2:GJ2"/>
    <mergeCell ref="GL2:GO2"/>
    <mergeCell ref="GQ2:GT2"/>
    <mergeCell ref="GV2:GY2"/>
    <mergeCell ref="HA2:HD2"/>
    <mergeCell ref="HF2:HI2"/>
    <mergeCell ref="HK2:HN2"/>
    <mergeCell ref="HP2:HS2"/>
    <mergeCell ref="HU2:HX2"/>
  </mergeCells>
  <printOptions horizontalCentered="1"/>
  <pageMargins left="1" right="0.19" top="0.72" bottom="0" header="0.3" footer="0.16"/>
  <pageSetup paperSize="9" scale="70" orientation="portrait" horizontalDpi="4294967292" verticalDpi="0" r:id="rId1"/>
  <headerFooter>
    <oddFooter>&amp;RExecutive Director</oddFooter>
  </headerFooter>
</worksheet>
</file>

<file path=xl/worksheets/sheet18.xml><?xml version="1.0" encoding="utf-8"?>
<worksheet xmlns="http://schemas.openxmlformats.org/spreadsheetml/2006/main" xmlns:r="http://schemas.openxmlformats.org/officeDocument/2006/relationships">
  <dimension ref="A1:NY109"/>
  <sheetViews>
    <sheetView view="pageBreakPreview" zoomScale="60" zoomScaleNormal="80" workbookViewId="0">
      <pane xSplit="2" ySplit="71" topLeftCell="H75" activePane="bottomRight" state="frozen"/>
      <selection pane="topRight" activeCell="C1" sqref="C1"/>
      <selection pane="bottomLeft" activeCell="A72" sqref="A72"/>
      <selection pane="bottomRight" activeCell="LU2" sqref="LU1:NR1048576"/>
    </sheetView>
  </sheetViews>
  <sheetFormatPr defaultRowHeight="15.75"/>
  <cols>
    <col min="1" max="1" width="9.7109375" style="18" customWidth="1"/>
    <col min="2" max="2" width="29.42578125" style="18" customWidth="1"/>
    <col min="3" max="6" width="16.7109375" style="18" hidden="1" customWidth="1"/>
    <col min="7" max="7" width="16.7109375" style="1" hidden="1" customWidth="1"/>
    <col min="8" max="32" width="16.7109375" style="1" customWidth="1"/>
    <col min="33" max="47" width="16.7109375" style="1" hidden="1" customWidth="1"/>
    <col min="48" max="52" width="16.7109375" style="1" customWidth="1"/>
    <col min="53" max="57" width="16.7109375" style="1" hidden="1" customWidth="1"/>
    <col min="58" max="72" width="16.7109375" style="1" customWidth="1"/>
    <col min="73" max="122" width="16.7109375" style="1" hidden="1" customWidth="1"/>
    <col min="123" max="147" width="16.7109375" style="1" customWidth="1"/>
    <col min="148" max="197" width="16.7109375" style="1" hidden="1" customWidth="1"/>
    <col min="198" max="212" width="16.7109375" style="1" customWidth="1"/>
    <col min="213" max="217" width="16.7109375" style="1" hidden="1" customWidth="1"/>
    <col min="218" max="222" width="16.7109375" style="1" customWidth="1"/>
    <col min="223" max="232" width="16.7109375" style="1" hidden="1" customWidth="1"/>
    <col min="233" max="257" width="16.7109375" style="1" customWidth="1"/>
    <col min="258" max="267" width="16.7109375" style="1" hidden="1" customWidth="1"/>
    <col min="268" max="287" width="16.7109375" style="1" customWidth="1"/>
    <col min="288" max="292" width="16.7109375" style="1" hidden="1" customWidth="1"/>
    <col min="293" max="297" width="16.7109375" style="1" customWidth="1"/>
    <col min="298" max="322" width="16.7109375" style="1" hidden="1" customWidth="1"/>
    <col min="323" max="332" width="16.7109375" style="1" customWidth="1"/>
    <col min="333" max="382" width="16.7109375" style="1" hidden="1" customWidth="1"/>
    <col min="383" max="386" width="16.7109375" style="1" customWidth="1"/>
    <col min="387" max="387" width="9.5703125" style="1" hidden="1" customWidth="1"/>
    <col min="388" max="388" width="14.85546875" style="1" customWidth="1"/>
    <col min="389" max="16384" width="9.140625" style="1"/>
  </cols>
  <sheetData>
    <row r="1" spans="1:387" ht="22.5" customHeight="1">
      <c r="A1" s="188" t="s">
        <v>66</v>
      </c>
      <c r="B1" s="188"/>
      <c r="C1" s="188"/>
      <c r="D1" s="188"/>
      <c r="E1" s="188"/>
      <c r="F1" s="188"/>
      <c r="G1" s="188"/>
      <c r="H1" s="188" t="s">
        <v>66</v>
      </c>
      <c r="I1" s="188"/>
      <c r="J1" s="188"/>
      <c r="K1" s="188"/>
      <c r="L1" s="188"/>
      <c r="M1" s="188" t="s">
        <v>66</v>
      </c>
      <c r="N1" s="188"/>
      <c r="O1" s="188"/>
      <c r="P1" s="188"/>
      <c r="Q1" s="188"/>
      <c r="R1" s="188" t="s">
        <v>66</v>
      </c>
      <c r="S1" s="188"/>
      <c r="T1" s="188"/>
      <c r="U1" s="188"/>
      <c r="V1" s="188"/>
      <c r="W1" s="188" t="s">
        <v>66</v>
      </c>
      <c r="X1" s="188"/>
      <c r="Y1" s="188"/>
      <c r="Z1" s="188"/>
      <c r="AA1" s="188"/>
      <c r="AB1" s="188" t="s">
        <v>66</v>
      </c>
      <c r="AC1" s="188"/>
      <c r="AD1" s="188"/>
      <c r="AE1" s="188"/>
      <c r="AF1" s="188"/>
      <c r="AG1" s="188" t="s">
        <v>66</v>
      </c>
      <c r="AH1" s="188"/>
      <c r="AI1" s="188"/>
      <c r="AJ1" s="188"/>
      <c r="AK1" s="188"/>
      <c r="AL1" s="188" t="s">
        <v>66</v>
      </c>
      <c r="AM1" s="188"/>
      <c r="AN1" s="188"/>
      <c r="AO1" s="188"/>
      <c r="AP1" s="188"/>
      <c r="AQ1" s="188" t="s">
        <v>66</v>
      </c>
      <c r="AR1" s="188"/>
      <c r="AS1" s="188"/>
      <c r="AT1" s="188"/>
      <c r="AU1" s="188"/>
      <c r="AV1" s="188" t="s">
        <v>66</v>
      </c>
      <c r="AW1" s="188"/>
      <c r="AX1" s="188"/>
      <c r="AY1" s="188"/>
      <c r="AZ1" s="188"/>
      <c r="BA1" s="188" t="s">
        <v>66</v>
      </c>
      <c r="BB1" s="188"/>
      <c r="BC1" s="188"/>
      <c r="BD1" s="188"/>
      <c r="BE1" s="188"/>
      <c r="BF1" s="188" t="s">
        <v>66</v>
      </c>
      <c r="BG1" s="188"/>
      <c r="BH1" s="188"/>
      <c r="BI1" s="188"/>
      <c r="BJ1" s="188"/>
      <c r="BK1" s="188" t="s">
        <v>66</v>
      </c>
      <c r="BL1" s="188"/>
      <c r="BM1" s="188"/>
      <c r="BN1" s="188"/>
      <c r="BO1" s="188"/>
      <c r="BP1" s="188" t="s">
        <v>66</v>
      </c>
      <c r="BQ1" s="188"/>
      <c r="BR1" s="188"/>
      <c r="BS1" s="188"/>
      <c r="BT1" s="188"/>
      <c r="BU1" s="188" t="s">
        <v>66</v>
      </c>
      <c r="BV1" s="188"/>
      <c r="BW1" s="188"/>
      <c r="BX1" s="188"/>
      <c r="BY1" s="188"/>
      <c r="BZ1" s="188" t="s">
        <v>66</v>
      </c>
      <c r="CA1" s="188"/>
      <c r="CB1" s="188"/>
      <c r="CC1" s="188"/>
      <c r="CD1" s="188"/>
      <c r="CE1" s="188" t="s">
        <v>66</v>
      </c>
      <c r="CF1" s="188"/>
      <c r="CG1" s="188"/>
      <c r="CH1" s="188"/>
      <c r="CI1" s="188"/>
      <c r="CJ1" s="188" t="s">
        <v>66</v>
      </c>
      <c r="CK1" s="188"/>
      <c r="CL1" s="188"/>
      <c r="CM1" s="188"/>
      <c r="CN1" s="188"/>
      <c r="CO1" s="188" t="s">
        <v>66</v>
      </c>
      <c r="CP1" s="188"/>
      <c r="CQ1" s="188"/>
      <c r="CR1" s="188"/>
      <c r="CS1" s="188"/>
      <c r="CT1" s="188" t="s">
        <v>66</v>
      </c>
      <c r="CU1" s="188"/>
      <c r="CV1" s="188"/>
      <c r="CW1" s="188"/>
      <c r="CX1" s="188"/>
      <c r="CY1" s="188" t="s">
        <v>66</v>
      </c>
      <c r="CZ1" s="188"/>
      <c r="DA1" s="188"/>
      <c r="DB1" s="188"/>
      <c r="DC1" s="188"/>
      <c r="DD1" s="188" t="s">
        <v>66</v>
      </c>
      <c r="DE1" s="188"/>
      <c r="DF1" s="188"/>
      <c r="DG1" s="188"/>
      <c r="DH1" s="188"/>
      <c r="DI1" s="188" t="s">
        <v>66</v>
      </c>
      <c r="DJ1" s="188"/>
      <c r="DK1" s="188"/>
      <c r="DL1" s="188"/>
      <c r="DM1" s="188"/>
      <c r="DN1" s="188" t="s">
        <v>66</v>
      </c>
      <c r="DO1" s="188"/>
      <c r="DP1" s="188"/>
      <c r="DQ1" s="188"/>
      <c r="DR1" s="188"/>
      <c r="DS1" s="188" t="s">
        <v>66</v>
      </c>
      <c r="DT1" s="188"/>
      <c r="DU1" s="188"/>
      <c r="DV1" s="188"/>
      <c r="DW1" s="188"/>
      <c r="DX1" s="188" t="s">
        <v>66</v>
      </c>
      <c r="DY1" s="188"/>
      <c r="DZ1" s="188"/>
      <c r="EA1" s="188"/>
      <c r="EB1" s="188"/>
      <c r="EC1" s="188" t="s">
        <v>66</v>
      </c>
      <c r="ED1" s="188"/>
      <c r="EE1" s="188"/>
      <c r="EF1" s="188"/>
      <c r="EG1" s="188"/>
      <c r="EH1" s="188" t="s">
        <v>66</v>
      </c>
      <c r="EI1" s="188"/>
      <c r="EJ1" s="188"/>
      <c r="EK1" s="188"/>
      <c r="EL1" s="188"/>
      <c r="EM1" s="188" t="s">
        <v>66</v>
      </c>
      <c r="EN1" s="188"/>
      <c r="EO1" s="188"/>
      <c r="EP1" s="188"/>
      <c r="EQ1" s="188"/>
      <c r="ER1" s="188" t="s">
        <v>66</v>
      </c>
      <c r="ES1" s="188"/>
      <c r="ET1" s="188"/>
      <c r="EU1" s="188"/>
      <c r="EV1" s="188"/>
      <c r="EW1" s="188" t="s">
        <v>66</v>
      </c>
      <c r="EX1" s="188"/>
      <c r="EY1" s="188"/>
      <c r="EZ1" s="188"/>
      <c r="FA1" s="188"/>
      <c r="FB1" s="188" t="s">
        <v>66</v>
      </c>
      <c r="FC1" s="188"/>
      <c r="FD1" s="188"/>
      <c r="FE1" s="188"/>
      <c r="FF1" s="188"/>
      <c r="FG1" s="188" t="s">
        <v>66</v>
      </c>
      <c r="FH1" s="188"/>
      <c r="FI1" s="188"/>
      <c r="FJ1" s="188"/>
      <c r="FK1" s="188"/>
      <c r="FL1" s="188" t="s">
        <v>66</v>
      </c>
      <c r="FM1" s="188"/>
      <c r="FN1" s="188"/>
      <c r="FO1" s="188"/>
      <c r="FP1" s="188"/>
      <c r="FQ1" s="188" t="s">
        <v>66</v>
      </c>
      <c r="FR1" s="188"/>
      <c r="FS1" s="188"/>
      <c r="FT1" s="188"/>
      <c r="FU1" s="188"/>
      <c r="FV1" s="188" t="s">
        <v>66</v>
      </c>
      <c r="FW1" s="188"/>
      <c r="FX1" s="188"/>
      <c r="FY1" s="188"/>
      <c r="FZ1" s="188"/>
      <c r="GA1" s="188" t="s">
        <v>66</v>
      </c>
      <c r="GB1" s="188"/>
      <c r="GC1" s="188"/>
      <c r="GD1" s="188"/>
      <c r="GE1" s="188"/>
      <c r="GF1" s="188" t="s">
        <v>66</v>
      </c>
      <c r="GG1" s="188"/>
      <c r="GH1" s="188"/>
      <c r="GI1" s="188"/>
      <c r="GJ1" s="188"/>
      <c r="GK1" s="188" t="s">
        <v>66</v>
      </c>
      <c r="GL1" s="188"/>
      <c r="GM1" s="188"/>
      <c r="GN1" s="188"/>
      <c r="GO1" s="188"/>
      <c r="GP1" s="188" t="s">
        <v>66</v>
      </c>
      <c r="GQ1" s="188"/>
      <c r="GR1" s="188"/>
      <c r="GS1" s="188"/>
      <c r="GT1" s="188"/>
      <c r="GU1" s="188" t="s">
        <v>66</v>
      </c>
      <c r="GV1" s="188"/>
      <c r="GW1" s="188"/>
      <c r="GX1" s="188"/>
      <c r="GY1" s="188"/>
      <c r="GZ1" s="188" t="s">
        <v>66</v>
      </c>
      <c r="HA1" s="188"/>
      <c r="HB1" s="188"/>
      <c r="HC1" s="188"/>
      <c r="HD1" s="188"/>
      <c r="HE1" s="188" t="s">
        <v>66</v>
      </c>
      <c r="HF1" s="188"/>
      <c r="HG1" s="188"/>
      <c r="HH1" s="188"/>
      <c r="HI1" s="188"/>
      <c r="HJ1" s="188" t="s">
        <v>66</v>
      </c>
      <c r="HK1" s="188"/>
      <c r="HL1" s="188"/>
      <c r="HM1" s="188"/>
      <c r="HN1" s="188"/>
      <c r="HO1" s="188" t="s">
        <v>66</v>
      </c>
      <c r="HP1" s="188"/>
      <c r="HQ1" s="188"/>
      <c r="HR1" s="188"/>
      <c r="HS1" s="188"/>
      <c r="HT1" s="188" t="s">
        <v>66</v>
      </c>
      <c r="HU1" s="188"/>
      <c r="HV1" s="188"/>
      <c r="HW1" s="188"/>
      <c r="HX1" s="188"/>
      <c r="HY1" s="188" t="s">
        <v>66</v>
      </c>
      <c r="HZ1" s="188"/>
      <c r="IA1" s="188"/>
      <c r="IB1" s="188"/>
      <c r="IC1" s="188"/>
      <c r="ID1" s="188" t="s">
        <v>66</v>
      </c>
      <c r="IE1" s="188"/>
      <c r="IF1" s="188"/>
      <c r="IG1" s="188"/>
      <c r="IH1" s="188"/>
      <c r="II1" s="188" t="s">
        <v>66</v>
      </c>
      <c r="IJ1" s="188"/>
      <c r="IK1" s="188"/>
      <c r="IL1" s="188"/>
      <c r="IM1" s="188"/>
      <c r="IN1" s="188" t="s">
        <v>66</v>
      </c>
      <c r="IO1" s="188"/>
      <c r="IP1" s="188"/>
      <c r="IQ1" s="188"/>
      <c r="IR1" s="188"/>
      <c r="IS1" s="188" t="s">
        <v>66</v>
      </c>
      <c r="IT1" s="188"/>
      <c r="IU1" s="188"/>
      <c r="IV1" s="188"/>
      <c r="IW1" s="188"/>
      <c r="IX1" s="413" t="s">
        <v>66</v>
      </c>
      <c r="IY1" s="413"/>
      <c r="IZ1" s="413"/>
      <c r="JA1" s="413"/>
      <c r="JB1" s="413"/>
      <c r="JC1" s="413" t="s">
        <v>66</v>
      </c>
      <c r="JD1" s="413"/>
      <c r="JE1" s="413"/>
      <c r="JF1" s="413"/>
      <c r="JG1" s="413"/>
      <c r="JH1" s="188" t="s">
        <v>66</v>
      </c>
      <c r="JI1" s="188"/>
      <c r="JJ1" s="188"/>
      <c r="JK1" s="188"/>
      <c r="JL1" s="188"/>
      <c r="JM1" s="416" t="s">
        <v>66</v>
      </c>
      <c r="JN1" s="416"/>
      <c r="JO1" s="416"/>
      <c r="JP1" s="416"/>
      <c r="JQ1" s="416"/>
      <c r="JR1" s="188" t="s">
        <v>66</v>
      </c>
      <c r="JS1" s="188"/>
      <c r="JT1" s="188"/>
      <c r="JU1" s="188"/>
      <c r="JV1" s="188"/>
      <c r="JW1" s="188" t="s">
        <v>66</v>
      </c>
      <c r="JX1" s="188"/>
      <c r="JY1" s="188"/>
      <c r="JZ1" s="188"/>
      <c r="KA1" s="188"/>
      <c r="KB1" s="188" t="s">
        <v>66</v>
      </c>
      <c r="KC1" s="188"/>
      <c r="KD1" s="188"/>
      <c r="KE1" s="188"/>
      <c r="KF1" s="188"/>
      <c r="KG1" s="188" t="s">
        <v>66</v>
      </c>
      <c r="KH1" s="188"/>
      <c r="KI1" s="188"/>
      <c r="KJ1" s="188"/>
      <c r="KK1" s="188"/>
      <c r="KL1" s="188" t="s">
        <v>66</v>
      </c>
      <c r="KM1" s="188"/>
      <c r="KN1" s="188"/>
      <c r="KO1" s="188"/>
      <c r="KP1" s="188"/>
      <c r="KQ1" s="188" t="s">
        <v>66</v>
      </c>
      <c r="KR1" s="188"/>
      <c r="KS1" s="188"/>
      <c r="KT1" s="188"/>
      <c r="KU1" s="188"/>
      <c r="KV1" s="188" t="s">
        <v>66</v>
      </c>
      <c r="KW1" s="188"/>
      <c r="KX1" s="188"/>
      <c r="KY1" s="188"/>
      <c r="KZ1" s="188"/>
      <c r="LA1" s="188" t="s">
        <v>66</v>
      </c>
      <c r="LB1" s="188"/>
      <c r="LC1" s="188"/>
      <c r="LD1" s="188"/>
      <c r="LE1" s="188"/>
      <c r="LF1" s="188" t="s">
        <v>66</v>
      </c>
      <c r="LG1" s="188"/>
      <c r="LH1" s="188"/>
      <c r="LI1" s="188"/>
      <c r="LJ1" s="188"/>
      <c r="LK1" s="188" t="s">
        <v>66</v>
      </c>
      <c r="LL1" s="188"/>
      <c r="LM1" s="188"/>
      <c r="LN1" s="188"/>
      <c r="LO1" s="188"/>
      <c r="LP1" s="188" t="s">
        <v>66</v>
      </c>
      <c r="LQ1" s="188"/>
      <c r="LR1" s="188"/>
      <c r="LS1" s="188"/>
      <c r="LT1" s="188"/>
      <c r="LU1" s="188" t="s">
        <v>66</v>
      </c>
      <c r="LV1" s="188"/>
      <c r="LW1" s="188"/>
      <c r="LX1" s="188"/>
      <c r="LY1" s="188"/>
      <c r="LZ1" s="188" t="s">
        <v>66</v>
      </c>
      <c r="MA1" s="188"/>
      <c r="MB1" s="188"/>
      <c r="MC1" s="188"/>
      <c r="MD1" s="188"/>
      <c r="ME1" s="188" t="s">
        <v>66</v>
      </c>
      <c r="MF1" s="188"/>
      <c r="MG1" s="188"/>
      <c r="MH1" s="188"/>
      <c r="MI1" s="188"/>
      <c r="MJ1" s="188" t="s">
        <v>66</v>
      </c>
      <c r="MK1" s="188"/>
      <c r="ML1" s="188"/>
      <c r="MM1" s="188"/>
      <c r="MN1" s="188"/>
      <c r="MO1" s="188" t="s">
        <v>66</v>
      </c>
      <c r="MP1" s="188"/>
      <c r="MQ1" s="188"/>
      <c r="MR1" s="188"/>
      <c r="MS1" s="188"/>
      <c r="MT1" s="188" t="s">
        <v>66</v>
      </c>
      <c r="MU1" s="188"/>
      <c r="MV1" s="188"/>
      <c r="MW1" s="188"/>
      <c r="MX1" s="188"/>
      <c r="MY1" s="188" t="s">
        <v>66</v>
      </c>
      <c r="MZ1" s="188"/>
      <c r="NA1" s="188"/>
      <c r="NB1" s="188"/>
      <c r="NC1" s="188"/>
      <c r="ND1" s="188" t="s">
        <v>66</v>
      </c>
      <c r="NE1" s="188"/>
      <c r="NF1" s="188"/>
      <c r="NG1" s="188"/>
      <c r="NH1" s="188"/>
      <c r="NI1" s="188" t="s">
        <v>66</v>
      </c>
      <c r="NJ1" s="188"/>
      <c r="NK1" s="188"/>
      <c r="NL1" s="188"/>
      <c r="NM1" s="188"/>
      <c r="NN1" s="188" t="s">
        <v>66</v>
      </c>
      <c r="NO1" s="188"/>
      <c r="NP1" s="188"/>
      <c r="NQ1" s="188"/>
      <c r="NR1" s="188"/>
      <c r="NS1" s="292" t="s">
        <v>1759</v>
      </c>
      <c r="NT1" s="293"/>
      <c r="NU1" s="293"/>
      <c r="NV1" s="293"/>
      <c r="NW1" s="294"/>
    </row>
    <row r="2" spans="1:387" s="126" customFormat="1" ht="32.25" customHeight="1">
      <c r="A2" s="121"/>
      <c r="B2" s="122"/>
      <c r="C2" s="93" t="s">
        <v>426</v>
      </c>
      <c r="D2" s="364" t="s">
        <v>1641</v>
      </c>
      <c r="E2" s="365"/>
      <c r="F2" s="365"/>
      <c r="G2" s="366"/>
      <c r="H2" s="93" t="s">
        <v>426</v>
      </c>
      <c r="I2" s="364" t="s">
        <v>1641</v>
      </c>
      <c r="J2" s="365"/>
      <c r="K2" s="365"/>
      <c r="L2" s="366"/>
      <c r="M2" s="93" t="s">
        <v>426</v>
      </c>
      <c r="N2" s="364" t="s">
        <v>1641</v>
      </c>
      <c r="O2" s="365"/>
      <c r="P2" s="365"/>
      <c r="Q2" s="366"/>
      <c r="R2" s="93" t="s">
        <v>426</v>
      </c>
      <c r="S2" s="398" t="s">
        <v>1449</v>
      </c>
      <c r="T2" s="399"/>
      <c r="U2" s="399"/>
      <c r="V2" s="400"/>
      <c r="W2" s="93" t="s">
        <v>426</v>
      </c>
      <c r="X2" s="398" t="s">
        <v>1449</v>
      </c>
      <c r="Y2" s="399"/>
      <c r="Z2" s="399"/>
      <c r="AA2" s="400"/>
      <c r="AB2" s="93" t="s">
        <v>426</v>
      </c>
      <c r="AC2" s="395" t="s">
        <v>1449</v>
      </c>
      <c r="AD2" s="396"/>
      <c r="AE2" s="396"/>
      <c r="AF2" s="397"/>
      <c r="AG2" s="93" t="s">
        <v>426</v>
      </c>
      <c r="AH2" s="410" t="s">
        <v>1501</v>
      </c>
      <c r="AI2" s="411"/>
      <c r="AJ2" s="411"/>
      <c r="AK2" s="412"/>
      <c r="AL2" s="93" t="s">
        <v>426</v>
      </c>
      <c r="AM2" s="410" t="s">
        <v>1501</v>
      </c>
      <c r="AN2" s="411"/>
      <c r="AO2" s="411"/>
      <c r="AP2" s="412"/>
      <c r="AQ2" s="93" t="s">
        <v>426</v>
      </c>
      <c r="AR2" s="364"/>
      <c r="AS2" s="365"/>
      <c r="AT2" s="365"/>
      <c r="AU2" s="366"/>
      <c r="AV2" s="93" t="s">
        <v>426</v>
      </c>
      <c r="AW2" s="410" t="s">
        <v>1525</v>
      </c>
      <c r="AX2" s="411"/>
      <c r="AY2" s="411"/>
      <c r="AZ2" s="412"/>
      <c r="BA2" s="93" t="s">
        <v>426</v>
      </c>
      <c r="BB2" s="410" t="s">
        <v>1525</v>
      </c>
      <c r="BC2" s="411"/>
      <c r="BD2" s="411"/>
      <c r="BE2" s="412"/>
      <c r="BF2" s="93" t="s">
        <v>426</v>
      </c>
      <c r="BG2" s="364" t="s">
        <v>1640</v>
      </c>
      <c r="BH2" s="365"/>
      <c r="BI2" s="365"/>
      <c r="BJ2" s="366"/>
      <c r="BK2" s="93" t="s">
        <v>426</v>
      </c>
      <c r="BL2" s="407" t="s">
        <v>1611</v>
      </c>
      <c r="BM2" s="408"/>
      <c r="BN2" s="408"/>
      <c r="BO2" s="409"/>
      <c r="BP2" s="93" t="s">
        <v>426</v>
      </c>
      <c r="BQ2" s="407" t="s">
        <v>1543</v>
      </c>
      <c r="BR2" s="408"/>
      <c r="BS2" s="408"/>
      <c r="BT2" s="409"/>
      <c r="BU2" s="93" t="s">
        <v>426</v>
      </c>
      <c r="BV2" s="364" t="s">
        <v>1657</v>
      </c>
      <c r="BW2" s="365"/>
      <c r="BX2" s="365"/>
      <c r="BY2" s="366"/>
      <c r="BZ2" s="93" t="s">
        <v>426</v>
      </c>
      <c r="CA2" s="364" t="s">
        <v>1501</v>
      </c>
      <c r="CB2" s="365"/>
      <c r="CC2" s="365"/>
      <c r="CD2" s="366"/>
      <c r="CE2" s="93" t="s">
        <v>426</v>
      </c>
      <c r="CF2" s="364" t="s">
        <v>1637</v>
      </c>
      <c r="CG2" s="365"/>
      <c r="CH2" s="365"/>
      <c r="CI2" s="366"/>
      <c r="CJ2" s="93" t="s">
        <v>426</v>
      </c>
      <c r="CK2" s="123"/>
      <c r="CL2" s="124"/>
      <c r="CM2" s="124"/>
      <c r="CN2" s="125"/>
      <c r="CO2" s="93" t="s">
        <v>426</v>
      </c>
      <c r="CP2" s="123"/>
      <c r="CQ2" s="124"/>
      <c r="CR2" s="124"/>
      <c r="CS2" s="125"/>
      <c r="CT2" s="93" t="s">
        <v>426</v>
      </c>
      <c r="CU2" s="123"/>
      <c r="CV2" s="124"/>
      <c r="CW2" s="124"/>
      <c r="CX2" s="125"/>
      <c r="CY2" s="93" t="s">
        <v>426</v>
      </c>
      <c r="CZ2" s="123"/>
      <c r="DA2" s="124"/>
      <c r="DB2" s="124"/>
      <c r="DC2" s="125"/>
      <c r="DD2" s="93" t="s">
        <v>426</v>
      </c>
      <c r="DE2" s="123"/>
      <c r="DF2" s="124"/>
      <c r="DG2" s="124"/>
      <c r="DH2" s="125"/>
      <c r="DI2" s="93" t="s">
        <v>426</v>
      </c>
      <c r="DJ2" s="392" t="s">
        <v>1582</v>
      </c>
      <c r="DK2" s="393"/>
      <c r="DL2" s="393"/>
      <c r="DM2" s="394"/>
      <c r="DN2" s="93" t="s">
        <v>426</v>
      </c>
      <c r="DO2" s="364" t="s">
        <v>1662</v>
      </c>
      <c r="DP2" s="365"/>
      <c r="DQ2" s="365"/>
      <c r="DR2" s="366"/>
      <c r="DS2" s="93" t="s">
        <v>426</v>
      </c>
      <c r="DT2" s="364" t="s">
        <v>1582</v>
      </c>
      <c r="DU2" s="365"/>
      <c r="DV2" s="365"/>
      <c r="DW2" s="366"/>
      <c r="DX2" s="93" t="s">
        <v>426</v>
      </c>
      <c r="DY2" s="373" t="s">
        <v>1585</v>
      </c>
      <c r="DZ2" s="374"/>
      <c r="EA2" s="374"/>
      <c r="EB2" s="375"/>
      <c r="EC2" s="93" t="s">
        <v>426</v>
      </c>
      <c r="ED2" s="364" t="s">
        <v>1587</v>
      </c>
      <c r="EE2" s="365"/>
      <c r="EF2" s="365"/>
      <c r="EG2" s="366"/>
      <c r="EH2" s="93" t="s">
        <v>426</v>
      </c>
      <c r="EI2" s="364" t="s">
        <v>1582</v>
      </c>
      <c r="EJ2" s="365"/>
      <c r="EK2" s="365"/>
      <c r="EL2" s="366"/>
      <c r="EM2" s="93" t="s">
        <v>426</v>
      </c>
      <c r="EN2" s="364" t="s">
        <v>1591</v>
      </c>
      <c r="EO2" s="365"/>
      <c r="EP2" s="365"/>
      <c r="EQ2" s="366"/>
      <c r="ER2" s="93" t="s">
        <v>426</v>
      </c>
      <c r="ES2" s="123"/>
      <c r="ET2" s="124"/>
      <c r="EU2" s="124"/>
      <c r="EV2" s="125"/>
      <c r="EW2" s="93" t="s">
        <v>426</v>
      </c>
      <c r="EX2" s="123"/>
      <c r="EY2" s="124"/>
      <c r="EZ2" s="124"/>
      <c r="FA2" s="125"/>
      <c r="FB2" s="93" t="s">
        <v>426</v>
      </c>
      <c r="FC2" s="123"/>
      <c r="FD2" s="124"/>
      <c r="FE2" s="124"/>
      <c r="FF2" s="125"/>
      <c r="FG2" s="93" t="s">
        <v>426</v>
      </c>
      <c r="FH2" s="123"/>
      <c r="FI2" s="124"/>
      <c r="FJ2" s="124"/>
      <c r="FK2" s="125"/>
      <c r="FL2" s="93" t="s">
        <v>426</v>
      </c>
      <c r="FM2" s="123"/>
      <c r="FN2" s="124"/>
      <c r="FO2" s="124"/>
      <c r="FP2" s="125"/>
      <c r="FQ2" s="93" t="s">
        <v>426</v>
      </c>
      <c r="FR2" s="123"/>
      <c r="FS2" s="124"/>
      <c r="FT2" s="124"/>
      <c r="FU2" s="125"/>
      <c r="FV2" s="93" t="s">
        <v>426</v>
      </c>
      <c r="FW2" s="123"/>
      <c r="FX2" s="124"/>
      <c r="FY2" s="124"/>
      <c r="FZ2" s="125"/>
      <c r="GA2" s="93" t="s">
        <v>426</v>
      </c>
      <c r="GB2" s="123"/>
      <c r="GC2" s="124"/>
      <c r="GD2" s="124"/>
      <c r="GE2" s="125"/>
      <c r="GF2" s="93" t="s">
        <v>426</v>
      </c>
      <c r="GG2" s="364" t="s">
        <v>1657</v>
      </c>
      <c r="GH2" s="365"/>
      <c r="GI2" s="365"/>
      <c r="GJ2" s="366"/>
      <c r="GK2" s="93" t="s">
        <v>426</v>
      </c>
      <c r="GL2" s="364" t="s">
        <v>1628</v>
      </c>
      <c r="GM2" s="365"/>
      <c r="GN2" s="365"/>
      <c r="GO2" s="366"/>
      <c r="GP2" s="93" t="s">
        <v>426</v>
      </c>
      <c r="GQ2" s="373" t="s">
        <v>1693</v>
      </c>
      <c r="GR2" s="374"/>
      <c r="GS2" s="374"/>
      <c r="GT2" s="375"/>
      <c r="GU2" s="93" t="s">
        <v>426</v>
      </c>
      <c r="GV2" s="373" t="s">
        <v>1558</v>
      </c>
      <c r="GW2" s="374"/>
      <c r="GX2" s="374"/>
      <c r="GY2" s="375"/>
      <c r="GZ2" s="93" t="s">
        <v>426</v>
      </c>
      <c r="HA2" s="364" t="s">
        <v>1445</v>
      </c>
      <c r="HB2" s="365"/>
      <c r="HC2" s="365"/>
      <c r="HD2" s="366"/>
      <c r="HE2" s="93" t="s">
        <v>426</v>
      </c>
      <c r="HF2" s="395" t="s">
        <v>1449</v>
      </c>
      <c r="HG2" s="396"/>
      <c r="HH2" s="396"/>
      <c r="HI2" s="397"/>
      <c r="HJ2" s="93" t="s">
        <v>426</v>
      </c>
      <c r="HK2" s="407" t="s">
        <v>1543</v>
      </c>
      <c r="HL2" s="408"/>
      <c r="HM2" s="408"/>
      <c r="HN2" s="409"/>
      <c r="HO2" s="93" t="s">
        <v>426</v>
      </c>
      <c r="HP2" s="364" t="s">
        <v>1554</v>
      </c>
      <c r="HQ2" s="365"/>
      <c r="HR2" s="365"/>
      <c r="HS2" s="366"/>
      <c r="HT2" s="93" t="s">
        <v>426</v>
      </c>
      <c r="HU2" s="364" t="s">
        <v>1554</v>
      </c>
      <c r="HV2" s="365"/>
      <c r="HW2" s="365"/>
      <c r="HX2" s="366"/>
      <c r="HY2" s="93" t="s">
        <v>426</v>
      </c>
      <c r="HZ2" s="373" t="s">
        <v>1698</v>
      </c>
      <c r="IA2" s="374"/>
      <c r="IB2" s="374"/>
      <c r="IC2" s="375"/>
      <c r="ID2" s="93" t="s">
        <v>426</v>
      </c>
      <c r="IE2" s="373" t="s">
        <v>1698</v>
      </c>
      <c r="IF2" s="374"/>
      <c r="IG2" s="374"/>
      <c r="IH2" s="375"/>
      <c r="II2" s="93" t="s">
        <v>426</v>
      </c>
      <c r="IJ2" s="404" t="s">
        <v>1525</v>
      </c>
      <c r="IK2" s="405"/>
      <c r="IL2" s="405"/>
      <c r="IM2" s="406"/>
      <c r="IN2" s="93" t="s">
        <v>426</v>
      </c>
      <c r="IO2" s="401" t="s">
        <v>1525</v>
      </c>
      <c r="IP2" s="402"/>
      <c r="IQ2" s="402"/>
      <c r="IR2" s="403"/>
      <c r="IS2" s="93" t="s">
        <v>426</v>
      </c>
      <c r="IT2" s="398" t="s">
        <v>1449</v>
      </c>
      <c r="IU2" s="399"/>
      <c r="IV2" s="399"/>
      <c r="IW2" s="400"/>
      <c r="IX2" s="93" t="s">
        <v>426</v>
      </c>
      <c r="IY2" s="364" t="s">
        <v>1548</v>
      </c>
      <c r="IZ2" s="365"/>
      <c r="JA2" s="365"/>
      <c r="JB2" s="366"/>
      <c r="JC2" s="93" t="s">
        <v>426</v>
      </c>
      <c r="JD2" s="364" t="s">
        <v>1548</v>
      </c>
      <c r="JE2" s="365"/>
      <c r="JF2" s="365"/>
      <c r="JG2" s="366"/>
      <c r="JH2" s="93" t="s">
        <v>426</v>
      </c>
      <c r="JI2" s="364" t="s">
        <v>1422</v>
      </c>
      <c r="JJ2" s="365"/>
      <c r="JK2" s="365"/>
      <c r="JL2" s="366"/>
      <c r="JM2" s="93" t="s">
        <v>426</v>
      </c>
      <c r="JN2" s="364" t="s">
        <v>1611</v>
      </c>
      <c r="JO2" s="365"/>
      <c r="JP2" s="365"/>
      <c r="JQ2" s="366"/>
      <c r="JR2" s="93" t="s">
        <v>426</v>
      </c>
      <c r="JS2" s="364" t="s">
        <v>1611</v>
      </c>
      <c r="JT2" s="365"/>
      <c r="JU2" s="365"/>
      <c r="JV2" s="366"/>
      <c r="JW2" s="93" t="s">
        <v>426</v>
      </c>
      <c r="JX2" s="373" t="s">
        <v>1693</v>
      </c>
      <c r="JY2" s="374"/>
      <c r="JZ2" s="374"/>
      <c r="KA2" s="375"/>
      <c r="KB2" s="93" t="s">
        <v>426</v>
      </c>
      <c r="KC2" s="364" t="s">
        <v>1637</v>
      </c>
      <c r="KD2" s="365"/>
      <c r="KE2" s="365"/>
      <c r="KF2" s="366"/>
      <c r="KG2" s="93" t="s">
        <v>426</v>
      </c>
      <c r="KH2" s="410" t="s">
        <v>1543</v>
      </c>
      <c r="KI2" s="411"/>
      <c r="KJ2" s="411"/>
      <c r="KK2" s="412"/>
      <c r="KL2" s="93" t="s">
        <v>426</v>
      </c>
      <c r="KM2" s="123"/>
      <c r="KN2" s="124"/>
      <c r="KO2" s="124"/>
      <c r="KP2" s="125"/>
      <c r="KQ2" s="93" t="s">
        <v>426</v>
      </c>
      <c r="KR2" s="123"/>
      <c r="KS2" s="124"/>
      <c r="KT2" s="124"/>
      <c r="KU2" s="125"/>
      <c r="KV2" s="93" t="s">
        <v>426</v>
      </c>
      <c r="KW2" s="373" t="s">
        <v>1423</v>
      </c>
      <c r="KX2" s="374"/>
      <c r="KY2" s="374"/>
      <c r="KZ2" s="375"/>
      <c r="LA2" s="93" t="s">
        <v>426</v>
      </c>
      <c r="LB2" s="373" t="s">
        <v>1423</v>
      </c>
      <c r="LC2" s="374"/>
      <c r="LD2" s="374"/>
      <c r="LE2" s="375"/>
      <c r="LF2" s="93" t="s">
        <v>426</v>
      </c>
      <c r="LG2" s="373" t="s">
        <v>1423</v>
      </c>
      <c r="LH2" s="374"/>
      <c r="LI2" s="374"/>
      <c r="LJ2" s="374"/>
      <c r="LK2" s="93" t="s">
        <v>426</v>
      </c>
      <c r="LL2" s="373" t="s">
        <v>1582</v>
      </c>
      <c r="LM2" s="374"/>
      <c r="LN2" s="374"/>
      <c r="LO2" s="374"/>
      <c r="LP2" s="93" t="s">
        <v>426</v>
      </c>
      <c r="LQ2" s="373" t="s">
        <v>1585</v>
      </c>
      <c r="LR2" s="374"/>
      <c r="LS2" s="374"/>
      <c r="LT2" s="374"/>
      <c r="LU2" s="93" t="s">
        <v>426</v>
      </c>
      <c r="LV2" s="373" t="s">
        <v>1723</v>
      </c>
      <c r="LW2" s="374"/>
      <c r="LX2" s="374"/>
      <c r="LY2" s="374"/>
      <c r="NS2" s="295"/>
      <c r="NT2" s="296"/>
      <c r="NU2" s="296"/>
      <c r="NV2" s="296"/>
      <c r="NW2" s="297"/>
    </row>
    <row r="3" spans="1:387" ht="35.25" customHeight="1">
      <c r="A3" s="282" t="s">
        <v>98</v>
      </c>
      <c r="B3" s="283"/>
      <c r="C3" s="97" t="s">
        <v>1475</v>
      </c>
      <c r="D3" s="191" t="s">
        <v>1322</v>
      </c>
      <c r="E3" s="192"/>
      <c r="F3" s="192"/>
      <c r="G3" s="193"/>
      <c r="H3" s="97" t="s">
        <v>1632</v>
      </c>
      <c r="I3" s="191" t="s">
        <v>1324</v>
      </c>
      <c r="J3" s="192"/>
      <c r="K3" s="192"/>
      <c r="L3" s="193"/>
      <c r="M3" s="97" t="s">
        <v>1632</v>
      </c>
      <c r="N3" s="191" t="s">
        <v>1326</v>
      </c>
      <c r="O3" s="192"/>
      <c r="P3" s="192"/>
      <c r="Q3" s="193"/>
      <c r="R3" s="97" t="s">
        <v>1632</v>
      </c>
      <c r="S3" s="191" t="s">
        <v>1642</v>
      </c>
      <c r="T3" s="192"/>
      <c r="U3" s="192"/>
      <c r="V3" s="193"/>
      <c r="W3" s="97" t="s">
        <v>1632</v>
      </c>
      <c r="X3" s="191" t="s">
        <v>1645</v>
      </c>
      <c r="Y3" s="192"/>
      <c r="Z3" s="192"/>
      <c r="AA3" s="193"/>
      <c r="AB3" s="97" t="s">
        <v>1632</v>
      </c>
      <c r="AC3" s="191" t="s">
        <v>1328</v>
      </c>
      <c r="AD3" s="192"/>
      <c r="AE3" s="192"/>
      <c r="AF3" s="193"/>
      <c r="AG3" s="97" t="s">
        <v>1632</v>
      </c>
      <c r="AH3" s="191" t="s">
        <v>1649</v>
      </c>
      <c r="AI3" s="192"/>
      <c r="AJ3" s="192"/>
      <c r="AK3" s="193"/>
      <c r="AL3" s="97" t="s">
        <v>1632</v>
      </c>
      <c r="AM3" s="191" t="s">
        <v>1651</v>
      </c>
      <c r="AN3" s="192"/>
      <c r="AO3" s="192"/>
      <c r="AP3" s="193"/>
      <c r="AQ3" s="97" t="s">
        <v>1632</v>
      </c>
      <c r="AR3" s="191"/>
      <c r="AS3" s="192"/>
      <c r="AT3" s="192"/>
      <c r="AU3" s="193"/>
      <c r="AV3" s="97" t="s">
        <v>1632</v>
      </c>
      <c r="AW3" s="191" t="s">
        <v>1329</v>
      </c>
      <c r="AX3" s="192"/>
      <c r="AY3" s="192"/>
      <c r="AZ3" s="193"/>
      <c r="BA3" s="97" t="s">
        <v>1632</v>
      </c>
      <c r="BB3" s="191" t="s">
        <v>1331</v>
      </c>
      <c r="BC3" s="192"/>
      <c r="BD3" s="192"/>
      <c r="BE3" s="193"/>
      <c r="BF3" s="97" t="s">
        <v>1632</v>
      </c>
      <c r="BG3" s="191" t="s">
        <v>1638</v>
      </c>
      <c r="BH3" s="192"/>
      <c r="BI3" s="192"/>
      <c r="BJ3" s="193"/>
      <c r="BK3" s="97" t="s">
        <v>1632</v>
      </c>
      <c r="BL3" s="191" t="s">
        <v>1653</v>
      </c>
      <c r="BM3" s="192"/>
      <c r="BN3" s="192"/>
      <c r="BO3" s="193"/>
      <c r="BP3" s="97" t="s">
        <v>1632</v>
      </c>
      <c r="BQ3" s="191" t="s">
        <v>1346</v>
      </c>
      <c r="BR3" s="192"/>
      <c r="BS3" s="192"/>
      <c r="BT3" s="193"/>
      <c r="BU3" s="97" t="s">
        <v>1632</v>
      </c>
      <c r="BV3" s="191" t="s">
        <v>1655</v>
      </c>
      <c r="BW3" s="192"/>
      <c r="BX3" s="192"/>
      <c r="BY3" s="193"/>
      <c r="BZ3" s="97" t="s">
        <v>1632</v>
      </c>
      <c r="CA3" s="198" t="s">
        <v>1658</v>
      </c>
      <c r="CB3" s="199"/>
      <c r="CC3" s="199"/>
      <c r="CD3" s="200"/>
      <c r="CE3" s="97" t="s">
        <v>1632</v>
      </c>
      <c r="CF3" s="191" t="s">
        <v>1660</v>
      </c>
      <c r="CG3" s="192"/>
      <c r="CH3" s="192"/>
      <c r="CI3" s="193"/>
      <c r="CJ3" s="97" t="s">
        <v>1632</v>
      </c>
      <c r="CK3" s="191"/>
      <c r="CL3" s="192"/>
      <c r="CM3" s="192"/>
      <c r="CN3" s="193"/>
      <c r="CO3" s="97" t="s">
        <v>1632</v>
      </c>
      <c r="CP3" s="191"/>
      <c r="CQ3" s="192"/>
      <c r="CR3" s="192"/>
      <c r="CS3" s="193"/>
      <c r="CT3" s="97" t="s">
        <v>1632</v>
      </c>
      <c r="CU3" s="191"/>
      <c r="CV3" s="192"/>
      <c r="CW3" s="192"/>
      <c r="CX3" s="193"/>
      <c r="CY3" s="97" t="s">
        <v>1632</v>
      </c>
      <c r="CZ3" s="191"/>
      <c r="DA3" s="192"/>
      <c r="DB3" s="192"/>
      <c r="DC3" s="193"/>
      <c r="DD3" s="97" t="s">
        <v>1632</v>
      </c>
      <c r="DE3" s="191"/>
      <c r="DF3" s="192"/>
      <c r="DG3" s="192"/>
      <c r="DH3" s="193"/>
      <c r="DI3" s="97" t="s">
        <v>1632</v>
      </c>
      <c r="DJ3" s="191" t="s">
        <v>1663</v>
      </c>
      <c r="DK3" s="192"/>
      <c r="DL3" s="192"/>
      <c r="DM3" s="193"/>
      <c r="DN3" s="97" t="s">
        <v>1632</v>
      </c>
      <c r="DO3" s="191" t="s">
        <v>1333</v>
      </c>
      <c r="DP3" s="192"/>
      <c r="DQ3" s="192"/>
      <c r="DR3" s="193"/>
      <c r="DS3" s="97" t="s">
        <v>1632</v>
      </c>
      <c r="DT3" s="191" t="s">
        <v>1335</v>
      </c>
      <c r="DU3" s="192"/>
      <c r="DV3" s="192"/>
      <c r="DW3" s="193"/>
      <c r="DX3" s="97" t="s">
        <v>1632</v>
      </c>
      <c r="DY3" s="191" t="s">
        <v>1337</v>
      </c>
      <c r="DZ3" s="192"/>
      <c r="EA3" s="192"/>
      <c r="EB3" s="193"/>
      <c r="EC3" s="97" t="s">
        <v>1632</v>
      </c>
      <c r="ED3" s="191" t="s">
        <v>1339</v>
      </c>
      <c r="EE3" s="192"/>
      <c r="EF3" s="192"/>
      <c r="EG3" s="193"/>
      <c r="EH3" s="97" t="s">
        <v>1632</v>
      </c>
      <c r="EI3" s="191" t="s">
        <v>1341</v>
      </c>
      <c r="EJ3" s="192"/>
      <c r="EK3" s="192"/>
      <c r="EL3" s="193"/>
      <c r="EM3" s="97" t="s">
        <v>1632</v>
      </c>
      <c r="EN3" s="191" t="s">
        <v>1343</v>
      </c>
      <c r="EO3" s="192"/>
      <c r="EP3" s="192"/>
      <c r="EQ3" s="193"/>
      <c r="ER3" s="97" t="s">
        <v>1632</v>
      </c>
      <c r="ES3" s="191"/>
      <c r="ET3" s="192"/>
      <c r="EU3" s="192"/>
      <c r="EV3" s="193"/>
      <c r="EW3" s="97" t="s">
        <v>1632</v>
      </c>
      <c r="EX3" s="191"/>
      <c r="EY3" s="192"/>
      <c r="EZ3" s="192"/>
      <c r="FA3" s="193"/>
      <c r="FB3" s="97" t="s">
        <v>1632</v>
      </c>
      <c r="FC3" s="191"/>
      <c r="FD3" s="192"/>
      <c r="FE3" s="192"/>
      <c r="FF3" s="193"/>
      <c r="FG3" s="97" t="s">
        <v>1632</v>
      </c>
      <c r="FH3" s="191"/>
      <c r="FI3" s="192"/>
      <c r="FJ3" s="192"/>
      <c r="FK3" s="193"/>
      <c r="FL3" s="97" t="s">
        <v>1632</v>
      </c>
      <c r="FM3" s="191"/>
      <c r="FN3" s="192"/>
      <c r="FO3" s="192"/>
      <c r="FP3" s="193"/>
      <c r="FQ3" s="97" t="s">
        <v>1632</v>
      </c>
      <c r="FR3" s="191"/>
      <c r="FS3" s="192"/>
      <c r="FT3" s="192"/>
      <c r="FU3" s="193"/>
      <c r="FV3" s="97" t="s">
        <v>1632</v>
      </c>
      <c r="FW3" s="191"/>
      <c r="FX3" s="192"/>
      <c r="FY3" s="192"/>
      <c r="FZ3" s="193"/>
      <c r="GA3" s="97" t="s">
        <v>1632</v>
      </c>
      <c r="GB3" s="191"/>
      <c r="GC3" s="192"/>
      <c r="GD3" s="192"/>
      <c r="GE3" s="193"/>
      <c r="GF3" s="97" t="s">
        <v>1632</v>
      </c>
      <c r="GG3" s="191" t="s">
        <v>1668</v>
      </c>
      <c r="GH3" s="192"/>
      <c r="GI3" s="192"/>
      <c r="GJ3" s="193"/>
      <c r="GK3" s="97" t="s">
        <v>1632</v>
      </c>
      <c r="GL3" s="191" t="s">
        <v>1345</v>
      </c>
      <c r="GM3" s="192"/>
      <c r="GN3" s="192"/>
      <c r="GO3" s="193"/>
      <c r="GP3" s="97" t="s">
        <v>1632</v>
      </c>
      <c r="GQ3" s="191" t="s">
        <v>1348</v>
      </c>
      <c r="GR3" s="192"/>
      <c r="GS3" s="192"/>
      <c r="GT3" s="193"/>
      <c r="GU3" s="97" t="s">
        <v>1632</v>
      </c>
      <c r="GV3" s="191" t="s">
        <v>1350</v>
      </c>
      <c r="GW3" s="192"/>
      <c r="GX3" s="192"/>
      <c r="GY3" s="193"/>
      <c r="GZ3" s="97" t="s">
        <v>1632</v>
      </c>
      <c r="HA3" s="191" t="s">
        <v>1352</v>
      </c>
      <c r="HB3" s="192"/>
      <c r="HC3" s="192"/>
      <c r="HD3" s="193"/>
      <c r="HE3" s="97" t="s">
        <v>1632</v>
      </c>
      <c r="HF3" s="191" t="s">
        <v>1353</v>
      </c>
      <c r="HG3" s="192"/>
      <c r="HH3" s="192"/>
      <c r="HI3" s="193"/>
      <c r="HJ3" s="97" t="s">
        <v>1632</v>
      </c>
      <c r="HK3" s="191" t="s">
        <v>1355</v>
      </c>
      <c r="HL3" s="192"/>
      <c r="HM3" s="192"/>
      <c r="HN3" s="193"/>
      <c r="HO3" s="97" t="s">
        <v>1632</v>
      </c>
      <c r="HP3" s="191" t="s">
        <v>1357</v>
      </c>
      <c r="HQ3" s="192"/>
      <c r="HR3" s="192"/>
      <c r="HS3" s="193"/>
      <c r="HT3" s="97" t="s">
        <v>1632</v>
      </c>
      <c r="HU3" s="191" t="s">
        <v>1359</v>
      </c>
      <c r="HV3" s="192"/>
      <c r="HW3" s="192"/>
      <c r="HX3" s="193"/>
      <c r="HY3" s="97" t="s">
        <v>1632</v>
      </c>
      <c r="HZ3" s="191" t="s">
        <v>1361</v>
      </c>
      <c r="IA3" s="192"/>
      <c r="IB3" s="192"/>
      <c r="IC3" s="193"/>
      <c r="ID3" s="97" t="s">
        <v>1632</v>
      </c>
      <c r="IE3" s="191" t="s">
        <v>1363</v>
      </c>
      <c r="IF3" s="192"/>
      <c r="IG3" s="192"/>
      <c r="IH3" s="193"/>
      <c r="II3" s="97" t="s">
        <v>1632</v>
      </c>
      <c r="IJ3" s="191" t="s">
        <v>1365</v>
      </c>
      <c r="IK3" s="192"/>
      <c r="IL3" s="192"/>
      <c r="IM3" s="193"/>
      <c r="IN3" s="97" t="s">
        <v>1632</v>
      </c>
      <c r="IO3" s="191" t="s">
        <v>1366</v>
      </c>
      <c r="IP3" s="192"/>
      <c r="IQ3" s="192"/>
      <c r="IR3" s="193"/>
      <c r="IS3" s="97" t="s">
        <v>1632</v>
      </c>
      <c r="IT3" s="191" t="s">
        <v>1367</v>
      </c>
      <c r="IU3" s="192"/>
      <c r="IV3" s="192"/>
      <c r="IW3" s="193"/>
      <c r="IX3" s="97" t="s">
        <v>1632</v>
      </c>
      <c r="IY3" s="341" t="s">
        <v>1549</v>
      </c>
      <c r="IZ3" s="342"/>
      <c r="JA3" s="342"/>
      <c r="JB3" s="343"/>
      <c r="JC3" s="97" t="s">
        <v>1632</v>
      </c>
      <c r="JD3" s="341" t="s">
        <v>1383</v>
      </c>
      <c r="JE3" s="342"/>
      <c r="JF3" s="342"/>
      <c r="JG3" s="343"/>
      <c r="JH3" s="97" t="s">
        <v>1632</v>
      </c>
      <c r="JI3" s="191" t="s">
        <v>1369</v>
      </c>
      <c r="JJ3" s="192"/>
      <c r="JK3" s="192"/>
      <c r="JL3" s="193"/>
      <c r="JM3" s="101" t="s">
        <v>1632</v>
      </c>
      <c r="JN3" s="198" t="s">
        <v>1665</v>
      </c>
      <c r="JO3" s="199"/>
      <c r="JP3" s="199"/>
      <c r="JQ3" s="200"/>
      <c r="JR3" s="97" t="s">
        <v>1632</v>
      </c>
      <c r="JS3" s="191" t="s">
        <v>1371</v>
      </c>
      <c r="JT3" s="192"/>
      <c r="JU3" s="192"/>
      <c r="JV3" s="193"/>
      <c r="JW3" s="97" t="s">
        <v>1632</v>
      </c>
      <c r="JX3" s="191" t="s">
        <v>1373</v>
      </c>
      <c r="JY3" s="192"/>
      <c r="JZ3" s="192"/>
      <c r="KA3" s="193"/>
      <c r="KB3" s="97" t="s">
        <v>1632</v>
      </c>
      <c r="KC3" s="191" t="s">
        <v>1375</v>
      </c>
      <c r="KD3" s="192"/>
      <c r="KE3" s="192"/>
      <c r="KF3" s="193"/>
      <c r="KG3" s="97" t="s">
        <v>1632</v>
      </c>
      <c r="KH3" s="191" t="s">
        <v>1377</v>
      </c>
      <c r="KI3" s="192"/>
      <c r="KJ3" s="192"/>
      <c r="KK3" s="193"/>
      <c r="KL3" s="97" t="s">
        <v>1632</v>
      </c>
      <c r="KM3" s="191" t="s">
        <v>1379</v>
      </c>
      <c r="KN3" s="192"/>
      <c r="KO3" s="192"/>
      <c r="KP3" s="193"/>
      <c r="KQ3" s="97" t="s">
        <v>1632</v>
      </c>
      <c r="KR3" s="191" t="s">
        <v>1381</v>
      </c>
      <c r="KS3" s="192"/>
      <c r="KT3" s="192"/>
      <c r="KU3" s="193"/>
      <c r="KV3" s="97" t="s">
        <v>1632</v>
      </c>
      <c r="KW3" s="191" t="s">
        <v>1669</v>
      </c>
      <c r="KX3" s="192"/>
      <c r="KY3" s="192"/>
      <c r="KZ3" s="193"/>
      <c r="LA3" s="97" t="s">
        <v>1632</v>
      </c>
      <c r="LB3" s="191" t="s">
        <v>1384</v>
      </c>
      <c r="LC3" s="192"/>
      <c r="LD3" s="192"/>
      <c r="LE3" s="193"/>
      <c r="LF3" s="97" t="s">
        <v>1632</v>
      </c>
      <c r="LG3" s="191" t="s">
        <v>1386</v>
      </c>
      <c r="LH3" s="192"/>
      <c r="LI3" s="192"/>
      <c r="LJ3" s="193"/>
      <c r="LK3" s="97" t="s">
        <v>1632</v>
      </c>
      <c r="LL3" s="191" t="s">
        <v>1388</v>
      </c>
      <c r="LM3" s="192"/>
      <c r="LN3" s="192"/>
      <c r="LO3" s="193"/>
      <c r="LP3" s="97" t="s">
        <v>1632</v>
      </c>
      <c r="LQ3" s="191" t="s">
        <v>1390</v>
      </c>
      <c r="LR3" s="192"/>
      <c r="LS3" s="192"/>
      <c r="LT3" s="193"/>
      <c r="LU3" s="97" t="s">
        <v>1632</v>
      </c>
      <c r="LV3" s="191" t="s">
        <v>1392</v>
      </c>
      <c r="LW3" s="192"/>
      <c r="LX3" s="192"/>
      <c r="LY3" s="193"/>
      <c r="LZ3" s="97" t="s">
        <v>1632</v>
      </c>
      <c r="MA3" s="191"/>
      <c r="MB3" s="192"/>
      <c r="MC3" s="192"/>
      <c r="MD3" s="193"/>
      <c r="ME3" s="97" t="s">
        <v>1632</v>
      </c>
      <c r="MF3" s="191"/>
      <c r="MG3" s="192"/>
      <c r="MH3" s="192"/>
      <c r="MI3" s="193"/>
      <c r="MJ3" s="97" t="s">
        <v>1632</v>
      </c>
      <c r="MK3" s="191"/>
      <c r="ML3" s="192"/>
      <c r="MM3" s="192"/>
      <c r="MN3" s="193"/>
      <c r="MO3" s="97" t="s">
        <v>1632</v>
      </c>
      <c r="MP3" s="191"/>
      <c r="MQ3" s="192"/>
      <c r="MR3" s="192"/>
      <c r="MS3" s="193"/>
      <c r="MT3" s="97" t="s">
        <v>1632</v>
      </c>
      <c r="MU3" s="191"/>
      <c r="MV3" s="192"/>
      <c r="MW3" s="192"/>
      <c r="MX3" s="193"/>
      <c r="MY3" s="97" t="s">
        <v>1632</v>
      </c>
      <c r="MZ3" s="191"/>
      <c r="NA3" s="192"/>
      <c r="NB3" s="192"/>
      <c r="NC3" s="193"/>
      <c r="ND3" s="97" t="s">
        <v>1632</v>
      </c>
      <c r="NE3" s="191"/>
      <c r="NF3" s="192"/>
      <c r="NG3" s="192"/>
      <c r="NH3" s="193"/>
      <c r="NI3" s="97" t="s">
        <v>1632</v>
      </c>
      <c r="NJ3" s="191"/>
      <c r="NK3" s="192"/>
      <c r="NL3" s="192"/>
      <c r="NM3" s="193"/>
      <c r="NN3" s="97" t="s">
        <v>1632</v>
      </c>
      <c r="NO3" s="191"/>
      <c r="NP3" s="192"/>
      <c r="NQ3" s="192"/>
      <c r="NR3" s="193"/>
      <c r="NS3" s="295"/>
      <c r="NT3" s="296"/>
      <c r="NU3" s="296"/>
      <c r="NV3" s="296"/>
      <c r="NW3" s="297"/>
    </row>
    <row r="4" spans="1:387" ht="49.5" customHeight="1">
      <c r="A4" s="284"/>
      <c r="B4" s="285"/>
      <c r="C4" s="5" t="s">
        <v>78</v>
      </c>
      <c r="D4" s="193" t="s">
        <v>1323</v>
      </c>
      <c r="E4" s="263"/>
      <c r="F4" s="263"/>
      <c r="G4" s="263"/>
      <c r="H4" s="5" t="s">
        <v>72</v>
      </c>
      <c r="I4" s="264" t="s">
        <v>1325</v>
      </c>
      <c r="J4" s="265"/>
      <c r="K4" s="265"/>
      <c r="L4" s="266"/>
      <c r="M4" s="5" t="s">
        <v>72</v>
      </c>
      <c r="N4" s="193" t="s">
        <v>1327</v>
      </c>
      <c r="O4" s="263"/>
      <c r="P4" s="263"/>
      <c r="Q4" s="263"/>
      <c r="R4" s="5" t="s">
        <v>72</v>
      </c>
      <c r="S4" s="193" t="s">
        <v>1643</v>
      </c>
      <c r="T4" s="263"/>
      <c r="U4" s="263"/>
      <c r="V4" s="263"/>
      <c r="W4" s="5" t="s">
        <v>72</v>
      </c>
      <c r="X4" s="193" t="s">
        <v>1646</v>
      </c>
      <c r="Y4" s="263"/>
      <c r="Z4" s="263"/>
      <c r="AA4" s="263"/>
      <c r="AB4" s="5" t="s">
        <v>72</v>
      </c>
      <c r="AC4" s="193" t="s">
        <v>402</v>
      </c>
      <c r="AD4" s="263"/>
      <c r="AE4" s="263"/>
      <c r="AF4" s="263"/>
      <c r="AG4" s="5" t="s">
        <v>72</v>
      </c>
      <c r="AH4" s="193" t="s">
        <v>1650</v>
      </c>
      <c r="AI4" s="263"/>
      <c r="AJ4" s="263"/>
      <c r="AK4" s="263"/>
      <c r="AL4" s="5" t="s">
        <v>72</v>
      </c>
      <c r="AM4" s="264" t="s">
        <v>1652</v>
      </c>
      <c r="AN4" s="265"/>
      <c r="AO4" s="265"/>
      <c r="AP4" s="266"/>
      <c r="AQ4" s="5" t="s">
        <v>72</v>
      </c>
      <c r="AR4" s="193"/>
      <c r="AS4" s="263"/>
      <c r="AT4" s="263"/>
      <c r="AU4" s="263"/>
      <c r="AV4" s="5" t="s">
        <v>72</v>
      </c>
      <c r="AW4" s="267" t="s">
        <v>1330</v>
      </c>
      <c r="AX4" s="268"/>
      <c r="AY4" s="268"/>
      <c r="AZ4" s="269"/>
      <c r="BA4" s="5" t="s">
        <v>72</v>
      </c>
      <c r="BB4" s="264" t="s">
        <v>1332</v>
      </c>
      <c r="BC4" s="265"/>
      <c r="BD4" s="265"/>
      <c r="BE4" s="266"/>
      <c r="BF4" s="5" t="s">
        <v>72</v>
      </c>
      <c r="BG4" s="264" t="s">
        <v>1639</v>
      </c>
      <c r="BH4" s="265"/>
      <c r="BI4" s="265"/>
      <c r="BJ4" s="266"/>
      <c r="BK4" s="5" t="s">
        <v>72</v>
      </c>
      <c r="BL4" s="193" t="s">
        <v>1654</v>
      </c>
      <c r="BM4" s="263"/>
      <c r="BN4" s="263"/>
      <c r="BO4" s="263"/>
      <c r="BP4" s="5" t="s">
        <v>72</v>
      </c>
      <c r="BQ4" s="264" t="s">
        <v>1347</v>
      </c>
      <c r="BR4" s="265"/>
      <c r="BS4" s="265"/>
      <c r="BT4" s="266"/>
      <c r="BU4" s="5" t="s">
        <v>72</v>
      </c>
      <c r="BV4" s="193" t="s">
        <v>1656</v>
      </c>
      <c r="BW4" s="263"/>
      <c r="BX4" s="263"/>
      <c r="BY4" s="263"/>
      <c r="BZ4" s="5" t="s">
        <v>72</v>
      </c>
      <c r="CA4" s="191" t="s">
        <v>1659</v>
      </c>
      <c r="CB4" s="192"/>
      <c r="CC4" s="192"/>
      <c r="CD4" s="193"/>
      <c r="CE4" s="5" t="s">
        <v>72</v>
      </c>
      <c r="CF4" s="264" t="s">
        <v>1661</v>
      </c>
      <c r="CG4" s="265"/>
      <c r="CH4" s="265"/>
      <c r="CI4" s="266"/>
      <c r="CJ4" s="5" t="s">
        <v>72</v>
      </c>
      <c r="CK4" s="193"/>
      <c r="CL4" s="263"/>
      <c r="CM4" s="263"/>
      <c r="CN4" s="263"/>
      <c r="CO4" s="5" t="s">
        <v>72</v>
      </c>
      <c r="CP4" s="193"/>
      <c r="CQ4" s="263"/>
      <c r="CR4" s="263"/>
      <c r="CS4" s="263"/>
      <c r="CT4" s="5" t="s">
        <v>72</v>
      </c>
      <c r="CU4" s="193"/>
      <c r="CV4" s="263"/>
      <c r="CW4" s="263"/>
      <c r="CX4" s="263"/>
      <c r="CY4" s="5" t="s">
        <v>72</v>
      </c>
      <c r="CZ4" s="193"/>
      <c r="DA4" s="263"/>
      <c r="DB4" s="263"/>
      <c r="DC4" s="263"/>
      <c r="DD4" s="5" t="s">
        <v>72</v>
      </c>
      <c r="DE4" s="193"/>
      <c r="DF4" s="263"/>
      <c r="DG4" s="263"/>
      <c r="DH4" s="263"/>
      <c r="DI4" s="5" t="s">
        <v>72</v>
      </c>
      <c r="DJ4" s="193" t="s">
        <v>1664</v>
      </c>
      <c r="DK4" s="263"/>
      <c r="DL4" s="263"/>
      <c r="DM4" s="263"/>
      <c r="DN4" s="5" t="s">
        <v>72</v>
      </c>
      <c r="DO4" s="264" t="s">
        <v>1334</v>
      </c>
      <c r="DP4" s="265"/>
      <c r="DQ4" s="265"/>
      <c r="DR4" s="266"/>
      <c r="DS4" s="5" t="s">
        <v>72</v>
      </c>
      <c r="DT4" s="193" t="s">
        <v>1336</v>
      </c>
      <c r="DU4" s="263"/>
      <c r="DV4" s="263"/>
      <c r="DW4" s="263"/>
      <c r="DX4" s="5" t="s">
        <v>72</v>
      </c>
      <c r="DY4" s="287" t="s">
        <v>1338</v>
      </c>
      <c r="DZ4" s="288"/>
      <c r="EA4" s="288"/>
      <c r="EB4" s="288"/>
      <c r="EC4" s="5" t="s">
        <v>72</v>
      </c>
      <c r="ED4" s="264" t="s">
        <v>1340</v>
      </c>
      <c r="EE4" s="265"/>
      <c r="EF4" s="265"/>
      <c r="EG4" s="266"/>
      <c r="EH4" s="5" t="s">
        <v>72</v>
      </c>
      <c r="EI4" s="264" t="s">
        <v>1342</v>
      </c>
      <c r="EJ4" s="265"/>
      <c r="EK4" s="265"/>
      <c r="EL4" s="266"/>
      <c r="EM4" s="5" t="s">
        <v>72</v>
      </c>
      <c r="EN4" s="264" t="s">
        <v>1344</v>
      </c>
      <c r="EO4" s="265"/>
      <c r="EP4" s="265"/>
      <c r="EQ4" s="266"/>
      <c r="ER4" s="5" t="s">
        <v>72</v>
      </c>
      <c r="ES4" s="193"/>
      <c r="ET4" s="263"/>
      <c r="EU4" s="263"/>
      <c r="EV4" s="263"/>
      <c r="EW4" s="5" t="s">
        <v>72</v>
      </c>
      <c r="EX4" s="193"/>
      <c r="EY4" s="263"/>
      <c r="EZ4" s="263"/>
      <c r="FA4" s="263"/>
      <c r="FB4" s="5" t="s">
        <v>72</v>
      </c>
      <c r="FC4" s="193"/>
      <c r="FD4" s="263"/>
      <c r="FE4" s="263"/>
      <c r="FF4" s="263"/>
      <c r="FG4" s="5" t="s">
        <v>72</v>
      </c>
      <c r="FH4" s="193"/>
      <c r="FI4" s="263"/>
      <c r="FJ4" s="263"/>
      <c r="FK4" s="263"/>
      <c r="FL4" s="5" t="s">
        <v>72</v>
      </c>
      <c r="FM4" s="193"/>
      <c r="FN4" s="263"/>
      <c r="FO4" s="263"/>
      <c r="FP4" s="263"/>
      <c r="FQ4" s="5" t="s">
        <v>72</v>
      </c>
      <c r="FR4" s="193"/>
      <c r="FS4" s="263"/>
      <c r="FT4" s="263"/>
      <c r="FU4" s="263"/>
      <c r="FV4" s="5" t="s">
        <v>72</v>
      </c>
      <c r="FW4" s="193"/>
      <c r="FX4" s="263"/>
      <c r="FY4" s="263"/>
      <c r="FZ4" s="263"/>
      <c r="GA4" s="5" t="s">
        <v>72</v>
      </c>
      <c r="GB4" s="193"/>
      <c r="GC4" s="263"/>
      <c r="GD4" s="263"/>
      <c r="GE4" s="263"/>
      <c r="GF4" s="5" t="s">
        <v>72</v>
      </c>
      <c r="GG4" s="287" t="s">
        <v>1667</v>
      </c>
      <c r="GH4" s="288"/>
      <c r="GI4" s="288"/>
      <c r="GJ4" s="288"/>
      <c r="GK4" s="5" t="s">
        <v>72</v>
      </c>
      <c r="GL4" s="193" t="s">
        <v>926</v>
      </c>
      <c r="GM4" s="263"/>
      <c r="GN4" s="263"/>
      <c r="GO4" s="263"/>
      <c r="GP4" s="5" t="s">
        <v>72</v>
      </c>
      <c r="GQ4" s="193" t="s">
        <v>1349</v>
      </c>
      <c r="GR4" s="263"/>
      <c r="GS4" s="263"/>
      <c r="GT4" s="263"/>
      <c r="GU4" s="5" t="s">
        <v>72</v>
      </c>
      <c r="GV4" s="193" t="s">
        <v>1351</v>
      </c>
      <c r="GW4" s="263"/>
      <c r="GX4" s="263"/>
      <c r="GY4" s="263"/>
      <c r="GZ4" s="5" t="s">
        <v>72</v>
      </c>
      <c r="HA4" s="264" t="s">
        <v>1752</v>
      </c>
      <c r="HB4" s="265"/>
      <c r="HC4" s="265"/>
      <c r="HD4" s="266"/>
      <c r="HE4" s="5" t="s">
        <v>72</v>
      </c>
      <c r="HF4" s="193" t="s">
        <v>1354</v>
      </c>
      <c r="HG4" s="263"/>
      <c r="HH4" s="263"/>
      <c r="HI4" s="263"/>
      <c r="HJ4" s="5" t="s">
        <v>72</v>
      </c>
      <c r="HK4" s="264" t="s">
        <v>1356</v>
      </c>
      <c r="HL4" s="265"/>
      <c r="HM4" s="265"/>
      <c r="HN4" s="266"/>
      <c r="HO4" s="5" t="s">
        <v>72</v>
      </c>
      <c r="HP4" s="264" t="s">
        <v>1358</v>
      </c>
      <c r="HQ4" s="265"/>
      <c r="HR4" s="265"/>
      <c r="HS4" s="266"/>
      <c r="HT4" s="5" t="s">
        <v>72</v>
      </c>
      <c r="HU4" s="264" t="s">
        <v>1360</v>
      </c>
      <c r="HV4" s="265"/>
      <c r="HW4" s="265"/>
      <c r="HX4" s="266"/>
      <c r="HY4" s="5" t="s">
        <v>72</v>
      </c>
      <c r="HZ4" s="193" t="s">
        <v>1362</v>
      </c>
      <c r="IA4" s="263"/>
      <c r="IB4" s="263"/>
      <c r="IC4" s="263"/>
      <c r="ID4" s="5" t="s">
        <v>72</v>
      </c>
      <c r="IE4" s="193" t="s">
        <v>1364</v>
      </c>
      <c r="IF4" s="263"/>
      <c r="IG4" s="263"/>
      <c r="IH4" s="263"/>
      <c r="II4" s="5" t="s">
        <v>72</v>
      </c>
      <c r="IJ4" s="264" t="s">
        <v>1753</v>
      </c>
      <c r="IK4" s="265"/>
      <c r="IL4" s="265"/>
      <c r="IM4" s="266"/>
      <c r="IN4" s="5" t="s">
        <v>72</v>
      </c>
      <c r="IO4" s="264" t="s">
        <v>1754</v>
      </c>
      <c r="IP4" s="265"/>
      <c r="IQ4" s="265"/>
      <c r="IR4" s="266"/>
      <c r="IS4" s="59" t="s">
        <v>72</v>
      </c>
      <c r="IT4" s="193" t="s">
        <v>1368</v>
      </c>
      <c r="IU4" s="263"/>
      <c r="IV4" s="263"/>
      <c r="IW4" s="263"/>
      <c r="IX4" s="92" t="s">
        <v>72</v>
      </c>
      <c r="IY4" s="343" t="s">
        <v>1550</v>
      </c>
      <c r="IZ4" s="415"/>
      <c r="JA4" s="415"/>
      <c r="JB4" s="415"/>
      <c r="JC4" s="92" t="s">
        <v>72</v>
      </c>
      <c r="JD4" s="270" t="s">
        <v>1551</v>
      </c>
      <c r="JE4" s="271"/>
      <c r="JF4" s="271"/>
      <c r="JG4" s="414"/>
      <c r="JH4" s="59" t="s">
        <v>72</v>
      </c>
      <c r="JI4" s="193" t="s">
        <v>1370</v>
      </c>
      <c r="JJ4" s="263"/>
      <c r="JK4" s="263"/>
      <c r="JL4" s="263"/>
      <c r="JM4" s="100" t="s">
        <v>72</v>
      </c>
      <c r="JN4" s="264" t="s">
        <v>1666</v>
      </c>
      <c r="JO4" s="265"/>
      <c r="JP4" s="265"/>
      <c r="JQ4" s="266"/>
      <c r="JR4" s="59" t="s">
        <v>72</v>
      </c>
      <c r="JS4" s="193" t="s">
        <v>1372</v>
      </c>
      <c r="JT4" s="263"/>
      <c r="JU4" s="263"/>
      <c r="JV4" s="263"/>
      <c r="JW4" s="59" t="s">
        <v>72</v>
      </c>
      <c r="JX4" s="193" t="s">
        <v>1374</v>
      </c>
      <c r="JY4" s="263"/>
      <c r="JZ4" s="263"/>
      <c r="KA4" s="263"/>
      <c r="KB4" s="59" t="s">
        <v>72</v>
      </c>
      <c r="KC4" s="264" t="s">
        <v>1376</v>
      </c>
      <c r="KD4" s="265"/>
      <c r="KE4" s="265"/>
      <c r="KF4" s="266"/>
      <c r="KG4" s="59" t="s">
        <v>72</v>
      </c>
      <c r="KH4" s="193" t="s">
        <v>1378</v>
      </c>
      <c r="KI4" s="263"/>
      <c r="KJ4" s="263"/>
      <c r="KK4" s="263"/>
      <c r="KL4" s="59" t="s">
        <v>72</v>
      </c>
      <c r="KM4" s="193" t="s">
        <v>1380</v>
      </c>
      <c r="KN4" s="263"/>
      <c r="KO4" s="263"/>
      <c r="KP4" s="263"/>
      <c r="KQ4" s="59" t="s">
        <v>72</v>
      </c>
      <c r="KR4" s="193" t="s">
        <v>1382</v>
      </c>
      <c r="KS4" s="263"/>
      <c r="KT4" s="263"/>
      <c r="KU4" s="263"/>
      <c r="KV4" s="59" t="s">
        <v>72</v>
      </c>
      <c r="KW4" s="193" t="s">
        <v>1670</v>
      </c>
      <c r="KX4" s="263"/>
      <c r="KY4" s="263"/>
      <c r="KZ4" s="263"/>
      <c r="LA4" s="59" t="s">
        <v>72</v>
      </c>
      <c r="LB4" s="193" t="s">
        <v>1385</v>
      </c>
      <c r="LC4" s="263"/>
      <c r="LD4" s="263"/>
      <c r="LE4" s="263"/>
      <c r="LF4" s="59" t="s">
        <v>72</v>
      </c>
      <c r="LG4" s="264" t="s">
        <v>1387</v>
      </c>
      <c r="LH4" s="265"/>
      <c r="LI4" s="265"/>
      <c r="LJ4" s="266"/>
      <c r="LK4" s="59" t="s">
        <v>72</v>
      </c>
      <c r="LL4" s="193" t="s">
        <v>1389</v>
      </c>
      <c r="LM4" s="263"/>
      <c r="LN4" s="263"/>
      <c r="LO4" s="263"/>
      <c r="LP4" s="59" t="s">
        <v>72</v>
      </c>
      <c r="LQ4" s="193" t="s">
        <v>1391</v>
      </c>
      <c r="LR4" s="263"/>
      <c r="LS4" s="263"/>
      <c r="LT4" s="263"/>
      <c r="LU4" s="59" t="s">
        <v>72</v>
      </c>
      <c r="LV4" s="193" t="s">
        <v>1393</v>
      </c>
      <c r="LW4" s="263"/>
      <c r="LX4" s="263"/>
      <c r="LY4" s="263"/>
      <c r="LZ4" s="59" t="s">
        <v>72</v>
      </c>
      <c r="MA4" s="193"/>
      <c r="MB4" s="263"/>
      <c r="MC4" s="263"/>
      <c r="MD4" s="263"/>
      <c r="ME4" s="59" t="s">
        <v>72</v>
      </c>
      <c r="MF4" s="193"/>
      <c r="MG4" s="263"/>
      <c r="MH4" s="263"/>
      <c r="MI4" s="263"/>
      <c r="MJ4" s="59" t="s">
        <v>72</v>
      </c>
      <c r="MK4" s="193"/>
      <c r="ML4" s="263"/>
      <c r="MM4" s="263"/>
      <c r="MN4" s="263"/>
      <c r="MO4" s="59" t="s">
        <v>72</v>
      </c>
      <c r="MP4" s="193"/>
      <c r="MQ4" s="263"/>
      <c r="MR4" s="263"/>
      <c r="MS4" s="263"/>
      <c r="MT4" s="59" t="s">
        <v>72</v>
      </c>
      <c r="MU4" s="193"/>
      <c r="MV4" s="263"/>
      <c r="MW4" s="263"/>
      <c r="MX4" s="263"/>
      <c r="MY4" s="59" t="s">
        <v>72</v>
      </c>
      <c r="MZ4" s="193"/>
      <c r="NA4" s="263"/>
      <c r="NB4" s="263"/>
      <c r="NC4" s="263"/>
      <c r="ND4" s="59" t="s">
        <v>72</v>
      </c>
      <c r="NE4" s="193"/>
      <c r="NF4" s="263"/>
      <c r="NG4" s="263"/>
      <c r="NH4" s="263"/>
      <c r="NI4" s="59" t="s">
        <v>72</v>
      </c>
      <c r="NJ4" s="193"/>
      <c r="NK4" s="263"/>
      <c r="NL4" s="263"/>
      <c r="NM4" s="263"/>
      <c r="NN4" s="5" t="s">
        <v>72</v>
      </c>
      <c r="NO4" s="193"/>
      <c r="NP4" s="263"/>
      <c r="NQ4" s="263"/>
      <c r="NR4" s="263"/>
      <c r="NS4" s="298"/>
      <c r="NT4" s="299"/>
      <c r="NU4" s="299"/>
      <c r="NV4" s="299"/>
      <c r="NW4" s="300"/>
    </row>
    <row r="5" spans="1:387" s="23" customFormat="1" ht="51.75" customHeight="1">
      <c r="A5" s="141" t="s">
        <v>0</v>
      </c>
      <c r="B5" s="141" t="s">
        <v>1887</v>
      </c>
      <c r="C5" s="22" t="s">
        <v>73</v>
      </c>
      <c r="D5" s="22" t="s">
        <v>74</v>
      </c>
      <c r="E5" s="22" t="s">
        <v>75</v>
      </c>
      <c r="F5" s="22" t="s">
        <v>76</v>
      </c>
      <c r="G5" s="22" t="s">
        <v>67</v>
      </c>
      <c r="H5" s="22" t="s">
        <v>73</v>
      </c>
      <c r="I5" s="22" t="s">
        <v>74</v>
      </c>
      <c r="J5" s="22" t="s">
        <v>75</v>
      </c>
      <c r="K5" s="22" t="s">
        <v>76</v>
      </c>
      <c r="L5" s="22" t="s">
        <v>67</v>
      </c>
      <c r="M5" s="22" t="s">
        <v>73</v>
      </c>
      <c r="N5" s="22" t="s">
        <v>74</v>
      </c>
      <c r="O5" s="22" t="s">
        <v>75</v>
      </c>
      <c r="P5" s="22" t="s">
        <v>76</v>
      </c>
      <c r="Q5" s="22" t="s">
        <v>67</v>
      </c>
      <c r="R5" s="22" t="s">
        <v>1644</v>
      </c>
      <c r="S5" s="22" t="s">
        <v>74</v>
      </c>
      <c r="T5" s="22" t="s">
        <v>75</v>
      </c>
      <c r="U5" s="22" t="s">
        <v>76</v>
      </c>
      <c r="V5" s="22" t="s">
        <v>67</v>
      </c>
      <c r="W5" s="22" t="s">
        <v>1647</v>
      </c>
      <c r="X5" s="22" t="s">
        <v>1648</v>
      </c>
      <c r="Y5" s="22" t="s">
        <v>75</v>
      </c>
      <c r="Z5" s="22" t="s">
        <v>76</v>
      </c>
      <c r="AA5" s="22" t="s">
        <v>67</v>
      </c>
      <c r="AB5" s="22" t="s">
        <v>1673</v>
      </c>
      <c r="AC5" s="22" t="s">
        <v>74</v>
      </c>
      <c r="AD5" s="22" t="s">
        <v>75</v>
      </c>
      <c r="AE5" s="22" t="s">
        <v>76</v>
      </c>
      <c r="AF5" s="22" t="s">
        <v>67</v>
      </c>
      <c r="AG5" s="22" t="s">
        <v>73</v>
      </c>
      <c r="AH5" s="22" t="s">
        <v>74</v>
      </c>
      <c r="AI5" s="22" t="s">
        <v>75</v>
      </c>
      <c r="AJ5" s="22" t="s">
        <v>76</v>
      </c>
      <c r="AK5" s="22" t="s">
        <v>67</v>
      </c>
      <c r="AL5" s="103" t="s">
        <v>1749</v>
      </c>
      <c r="AM5" s="22" t="s">
        <v>74</v>
      </c>
      <c r="AN5" s="22" t="s">
        <v>75</v>
      </c>
      <c r="AO5" s="22" t="s">
        <v>76</v>
      </c>
      <c r="AP5" s="22" t="s">
        <v>67</v>
      </c>
      <c r="AQ5" s="22" t="s">
        <v>73</v>
      </c>
      <c r="AR5" s="22" t="s">
        <v>74</v>
      </c>
      <c r="AS5" s="22" t="s">
        <v>75</v>
      </c>
      <c r="AT5" s="22" t="s">
        <v>76</v>
      </c>
      <c r="AU5" s="22" t="s">
        <v>67</v>
      </c>
      <c r="AV5" s="22" t="s">
        <v>73</v>
      </c>
      <c r="AW5" s="22" t="s">
        <v>74</v>
      </c>
      <c r="AX5" s="22" t="s">
        <v>75</v>
      </c>
      <c r="AY5" s="22" t="s">
        <v>76</v>
      </c>
      <c r="AZ5" s="22" t="s">
        <v>67</v>
      </c>
      <c r="BA5" s="22" t="s">
        <v>73</v>
      </c>
      <c r="BB5" s="22" t="s">
        <v>74</v>
      </c>
      <c r="BC5" s="22" t="s">
        <v>75</v>
      </c>
      <c r="BD5" s="22" t="s">
        <v>76</v>
      </c>
      <c r="BE5" s="22" t="s">
        <v>67</v>
      </c>
      <c r="BF5" s="22" t="s">
        <v>1572</v>
      </c>
      <c r="BG5" s="22" t="s">
        <v>74</v>
      </c>
      <c r="BH5" s="22" t="s">
        <v>75</v>
      </c>
      <c r="BI5" s="22" t="s">
        <v>76</v>
      </c>
      <c r="BJ5" s="22" t="s">
        <v>67</v>
      </c>
      <c r="BK5" s="22" t="s">
        <v>73</v>
      </c>
      <c r="BL5" s="22" t="s">
        <v>74</v>
      </c>
      <c r="BM5" s="22" t="s">
        <v>75</v>
      </c>
      <c r="BN5" s="22" t="s">
        <v>76</v>
      </c>
      <c r="BO5" s="22" t="s">
        <v>67</v>
      </c>
      <c r="BP5" s="22" t="s">
        <v>73</v>
      </c>
      <c r="BQ5" s="22" t="s">
        <v>74</v>
      </c>
      <c r="BR5" s="22" t="s">
        <v>75</v>
      </c>
      <c r="BS5" s="22" t="s">
        <v>76</v>
      </c>
      <c r="BT5" s="22" t="s">
        <v>67</v>
      </c>
      <c r="BU5" s="22" t="s">
        <v>73</v>
      </c>
      <c r="BV5" s="22" t="s">
        <v>74</v>
      </c>
      <c r="BW5" s="22" t="s">
        <v>75</v>
      </c>
      <c r="BX5" s="22" t="s">
        <v>76</v>
      </c>
      <c r="BY5" s="22" t="s">
        <v>67</v>
      </c>
      <c r="BZ5" s="22" t="s">
        <v>1750</v>
      </c>
      <c r="CA5" s="22" t="s">
        <v>74</v>
      </c>
      <c r="CB5" s="22" t="s">
        <v>75</v>
      </c>
      <c r="CC5" s="22" t="s">
        <v>76</v>
      </c>
      <c r="CD5" s="22" t="s">
        <v>67</v>
      </c>
      <c r="CE5" s="22" t="s">
        <v>1671</v>
      </c>
      <c r="CF5" s="22" t="s">
        <v>74</v>
      </c>
      <c r="CG5" s="22" t="s">
        <v>75</v>
      </c>
      <c r="CH5" s="22" t="s">
        <v>76</v>
      </c>
      <c r="CI5" s="22" t="s">
        <v>67</v>
      </c>
      <c r="CJ5" s="22" t="s">
        <v>73</v>
      </c>
      <c r="CK5" s="22" t="s">
        <v>74</v>
      </c>
      <c r="CL5" s="22" t="s">
        <v>75</v>
      </c>
      <c r="CM5" s="22" t="s">
        <v>76</v>
      </c>
      <c r="CN5" s="22" t="s">
        <v>67</v>
      </c>
      <c r="CO5" s="22" t="s">
        <v>73</v>
      </c>
      <c r="CP5" s="22" t="s">
        <v>74</v>
      </c>
      <c r="CQ5" s="22" t="s">
        <v>75</v>
      </c>
      <c r="CR5" s="22" t="s">
        <v>76</v>
      </c>
      <c r="CS5" s="22" t="s">
        <v>67</v>
      </c>
      <c r="CT5" s="22" t="s">
        <v>73</v>
      </c>
      <c r="CU5" s="22" t="s">
        <v>74</v>
      </c>
      <c r="CV5" s="22" t="s">
        <v>75</v>
      </c>
      <c r="CW5" s="22" t="s">
        <v>76</v>
      </c>
      <c r="CX5" s="22" t="s">
        <v>67</v>
      </c>
      <c r="CY5" s="22" t="s">
        <v>73</v>
      </c>
      <c r="CZ5" s="22" t="s">
        <v>74</v>
      </c>
      <c r="DA5" s="22" t="s">
        <v>75</v>
      </c>
      <c r="DB5" s="22" t="s">
        <v>76</v>
      </c>
      <c r="DC5" s="22" t="s">
        <v>67</v>
      </c>
      <c r="DD5" s="22" t="s">
        <v>73</v>
      </c>
      <c r="DE5" s="22" t="s">
        <v>74</v>
      </c>
      <c r="DF5" s="22" t="s">
        <v>75</v>
      </c>
      <c r="DG5" s="22" t="s">
        <v>76</v>
      </c>
      <c r="DH5" s="22" t="s">
        <v>67</v>
      </c>
      <c r="DI5" s="22" t="s">
        <v>73</v>
      </c>
      <c r="DJ5" s="22" t="s">
        <v>74</v>
      </c>
      <c r="DK5" s="22" t="s">
        <v>75</v>
      </c>
      <c r="DL5" s="22" t="s">
        <v>76</v>
      </c>
      <c r="DM5" s="22" t="s">
        <v>67</v>
      </c>
      <c r="DN5" s="22" t="s">
        <v>73</v>
      </c>
      <c r="DO5" s="22" t="s">
        <v>74</v>
      </c>
      <c r="DP5" s="22" t="s">
        <v>75</v>
      </c>
      <c r="DQ5" s="22" t="s">
        <v>76</v>
      </c>
      <c r="DR5" s="22" t="s">
        <v>67</v>
      </c>
      <c r="DS5" s="22" t="s">
        <v>1583</v>
      </c>
      <c r="DT5" s="22" t="s">
        <v>74</v>
      </c>
      <c r="DU5" s="22" t="s">
        <v>75</v>
      </c>
      <c r="DV5" s="22" t="s">
        <v>76</v>
      </c>
      <c r="DW5" s="22" t="s">
        <v>67</v>
      </c>
      <c r="DX5" s="22" t="s">
        <v>1586</v>
      </c>
      <c r="DY5" s="22" t="s">
        <v>74</v>
      </c>
      <c r="DZ5" s="22" t="s">
        <v>75</v>
      </c>
      <c r="EA5" s="22" t="s">
        <v>76</v>
      </c>
      <c r="EB5" s="22" t="s">
        <v>67</v>
      </c>
      <c r="EC5" s="22" t="s">
        <v>73</v>
      </c>
      <c r="ED5" s="22" t="s">
        <v>74</v>
      </c>
      <c r="EE5" s="22" t="s">
        <v>75</v>
      </c>
      <c r="EF5" s="22" t="s">
        <v>76</v>
      </c>
      <c r="EG5" s="22" t="s">
        <v>67</v>
      </c>
      <c r="EH5" s="22" t="s">
        <v>1581</v>
      </c>
      <c r="EI5" s="22" t="s">
        <v>74</v>
      </c>
      <c r="EJ5" s="22" t="s">
        <v>75</v>
      </c>
      <c r="EK5" s="22" t="s">
        <v>76</v>
      </c>
      <c r="EL5" s="22" t="s">
        <v>67</v>
      </c>
      <c r="EM5" s="22" t="s">
        <v>1590</v>
      </c>
      <c r="EN5" s="22" t="s">
        <v>74</v>
      </c>
      <c r="EO5" s="22" t="s">
        <v>75</v>
      </c>
      <c r="EP5" s="22" t="s">
        <v>76</v>
      </c>
      <c r="EQ5" s="22" t="s">
        <v>67</v>
      </c>
      <c r="ER5" s="22" t="s">
        <v>73</v>
      </c>
      <c r="ES5" s="22" t="s">
        <v>74</v>
      </c>
      <c r="ET5" s="22" t="s">
        <v>75</v>
      </c>
      <c r="EU5" s="22" t="s">
        <v>76</v>
      </c>
      <c r="EV5" s="22" t="s">
        <v>67</v>
      </c>
      <c r="EW5" s="22" t="s">
        <v>73</v>
      </c>
      <c r="EX5" s="22" t="s">
        <v>74</v>
      </c>
      <c r="EY5" s="22" t="s">
        <v>75</v>
      </c>
      <c r="EZ5" s="22" t="s">
        <v>76</v>
      </c>
      <c r="FA5" s="22" t="s">
        <v>67</v>
      </c>
      <c r="FB5" s="22" t="s">
        <v>73</v>
      </c>
      <c r="FC5" s="22" t="s">
        <v>74</v>
      </c>
      <c r="FD5" s="22" t="s">
        <v>75</v>
      </c>
      <c r="FE5" s="22" t="s">
        <v>76</v>
      </c>
      <c r="FF5" s="22" t="s">
        <v>67</v>
      </c>
      <c r="FG5" s="22" t="s">
        <v>73</v>
      </c>
      <c r="FH5" s="22" t="s">
        <v>74</v>
      </c>
      <c r="FI5" s="22" t="s">
        <v>75</v>
      </c>
      <c r="FJ5" s="22" t="s">
        <v>76</v>
      </c>
      <c r="FK5" s="22" t="s">
        <v>67</v>
      </c>
      <c r="FL5" s="22" t="s">
        <v>73</v>
      </c>
      <c r="FM5" s="22" t="s">
        <v>74</v>
      </c>
      <c r="FN5" s="22" t="s">
        <v>75</v>
      </c>
      <c r="FO5" s="22" t="s">
        <v>76</v>
      </c>
      <c r="FP5" s="22" t="s">
        <v>67</v>
      </c>
      <c r="FQ5" s="22" t="s">
        <v>73</v>
      </c>
      <c r="FR5" s="22" t="s">
        <v>74</v>
      </c>
      <c r="FS5" s="22" t="s">
        <v>75</v>
      </c>
      <c r="FT5" s="22" t="s">
        <v>76</v>
      </c>
      <c r="FU5" s="22" t="s">
        <v>67</v>
      </c>
      <c r="FV5" s="22" t="s">
        <v>73</v>
      </c>
      <c r="FW5" s="22" t="s">
        <v>74</v>
      </c>
      <c r="FX5" s="22" t="s">
        <v>75</v>
      </c>
      <c r="FY5" s="22" t="s">
        <v>76</v>
      </c>
      <c r="FZ5" s="22" t="s">
        <v>67</v>
      </c>
      <c r="GA5" s="22" t="s">
        <v>73</v>
      </c>
      <c r="GB5" s="22" t="s">
        <v>74</v>
      </c>
      <c r="GC5" s="22" t="s">
        <v>75</v>
      </c>
      <c r="GD5" s="22" t="s">
        <v>76</v>
      </c>
      <c r="GE5" s="22" t="s">
        <v>67</v>
      </c>
      <c r="GF5" s="22" t="s">
        <v>73</v>
      </c>
      <c r="GG5" s="22" t="s">
        <v>74</v>
      </c>
      <c r="GH5" s="22" t="s">
        <v>75</v>
      </c>
      <c r="GI5" s="22" t="s">
        <v>76</v>
      </c>
      <c r="GJ5" s="22" t="s">
        <v>67</v>
      </c>
      <c r="GK5" s="22" t="s">
        <v>73</v>
      </c>
      <c r="GL5" s="22" t="s">
        <v>74</v>
      </c>
      <c r="GM5" s="22" t="s">
        <v>75</v>
      </c>
      <c r="GN5" s="22" t="s">
        <v>76</v>
      </c>
      <c r="GO5" s="22" t="s">
        <v>67</v>
      </c>
      <c r="GP5" s="22" t="s">
        <v>73</v>
      </c>
      <c r="GQ5" s="22" t="s">
        <v>74</v>
      </c>
      <c r="GR5" s="22" t="s">
        <v>75</v>
      </c>
      <c r="GS5" s="22" t="s">
        <v>76</v>
      </c>
      <c r="GT5" s="22" t="s">
        <v>67</v>
      </c>
      <c r="GU5" s="22" t="s">
        <v>73</v>
      </c>
      <c r="GV5" s="22" t="s">
        <v>74</v>
      </c>
      <c r="GW5" s="22" t="s">
        <v>75</v>
      </c>
      <c r="GX5" s="22" t="s">
        <v>76</v>
      </c>
      <c r="GY5" s="22" t="s">
        <v>67</v>
      </c>
      <c r="GZ5" s="22" t="s">
        <v>73</v>
      </c>
      <c r="HA5" s="22" t="s">
        <v>74</v>
      </c>
      <c r="HB5" s="22" t="s">
        <v>75</v>
      </c>
      <c r="HC5" s="22" t="s">
        <v>76</v>
      </c>
      <c r="HD5" s="22" t="s">
        <v>67</v>
      </c>
      <c r="HE5" s="22" t="s">
        <v>73</v>
      </c>
      <c r="HF5" s="22" t="s">
        <v>74</v>
      </c>
      <c r="HG5" s="22" t="s">
        <v>75</v>
      </c>
      <c r="HH5" s="22" t="s">
        <v>76</v>
      </c>
      <c r="HI5" s="22" t="s">
        <v>67</v>
      </c>
      <c r="HJ5" s="22" t="s">
        <v>73</v>
      </c>
      <c r="HK5" s="22" t="s">
        <v>74</v>
      </c>
      <c r="HL5" s="22" t="s">
        <v>75</v>
      </c>
      <c r="HM5" s="22" t="s">
        <v>76</v>
      </c>
      <c r="HN5" s="22" t="s">
        <v>67</v>
      </c>
      <c r="HO5" s="22" t="s">
        <v>73</v>
      </c>
      <c r="HP5" s="22" t="s">
        <v>74</v>
      </c>
      <c r="HQ5" s="22" t="s">
        <v>75</v>
      </c>
      <c r="HR5" s="22" t="s">
        <v>76</v>
      </c>
      <c r="HS5" s="22" t="s">
        <v>67</v>
      </c>
      <c r="HT5" s="22" t="s">
        <v>73</v>
      </c>
      <c r="HU5" s="22" t="s">
        <v>74</v>
      </c>
      <c r="HV5" s="22" t="s">
        <v>75</v>
      </c>
      <c r="HW5" s="22" t="s">
        <v>76</v>
      </c>
      <c r="HX5" s="22" t="s">
        <v>67</v>
      </c>
      <c r="HY5" s="22" t="s">
        <v>73</v>
      </c>
      <c r="HZ5" s="22" t="s">
        <v>74</v>
      </c>
      <c r="IA5" s="22" t="s">
        <v>75</v>
      </c>
      <c r="IB5" s="22" t="s">
        <v>76</v>
      </c>
      <c r="IC5" s="22" t="s">
        <v>67</v>
      </c>
      <c r="ID5" s="22" t="s">
        <v>73</v>
      </c>
      <c r="IE5" s="22" t="s">
        <v>74</v>
      </c>
      <c r="IF5" s="22" t="s">
        <v>75</v>
      </c>
      <c r="IG5" s="22" t="s">
        <v>76</v>
      </c>
      <c r="IH5" s="22" t="s">
        <v>67</v>
      </c>
      <c r="II5" s="22" t="s">
        <v>1535</v>
      </c>
      <c r="IJ5" s="22" t="s">
        <v>74</v>
      </c>
      <c r="IK5" s="22" t="s">
        <v>75</v>
      </c>
      <c r="IL5" s="22" t="s">
        <v>76</v>
      </c>
      <c r="IM5" s="22" t="s">
        <v>67</v>
      </c>
      <c r="IN5" s="22" t="s">
        <v>1535</v>
      </c>
      <c r="IO5" s="22" t="s">
        <v>74</v>
      </c>
      <c r="IP5" s="22" t="s">
        <v>75</v>
      </c>
      <c r="IQ5" s="22" t="s">
        <v>76</v>
      </c>
      <c r="IR5" s="22" t="s">
        <v>67</v>
      </c>
      <c r="IS5" s="22" t="s">
        <v>73</v>
      </c>
      <c r="IT5" s="22" t="s">
        <v>74</v>
      </c>
      <c r="IU5" s="22" t="s">
        <v>75</v>
      </c>
      <c r="IV5" s="22" t="s">
        <v>76</v>
      </c>
      <c r="IW5" s="22" t="s">
        <v>67</v>
      </c>
      <c r="IX5" s="22" t="s">
        <v>1495</v>
      </c>
      <c r="IY5" s="22" t="s">
        <v>74</v>
      </c>
      <c r="IZ5" s="22" t="s">
        <v>75</v>
      </c>
      <c r="JA5" s="22" t="s">
        <v>76</v>
      </c>
      <c r="JB5" s="22" t="s">
        <v>67</v>
      </c>
      <c r="JC5" s="22" t="s">
        <v>1495</v>
      </c>
      <c r="JD5" s="22" t="s">
        <v>74</v>
      </c>
      <c r="JE5" s="22" t="s">
        <v>75</v>
      </c>
      <c r="JF5" s="22" t="s">
        <v>76</v>
      </c>
      <c r="JG5" s="22" t="s">
        <v>67</v>
      </c>
      <c r="JH5" s="22" t="s">
        <v>1495</v>
      </c>
      <c r="JI5" s="22" t="s">
        <v>74</v>
      </c>
      <c r="JJ5" s="22" t="s">
        <v>75</v>
      </c>
      <c r="JK5" s="22" t="s">
        <v>76</v>
      </c>
      <c r="JL5" s="22" t="s">
        <v>67</v>
      </c>
      <c r="JM5" s="22" t="s">
        <v>73</v>
      </c>
      <c r="JN5" s="22" t="s">
        <v>74</v>
      </c>
      <c r="JO5" s="22" t="s">
        <v>75</v>
      </c>
      <c r="JP5" s="22" t="s">
        <v>76</v>
      </c>
      <c r="JQ5" s="22" t="s">
        <v>67</v>
      </c>
      <c r="JR5" s="22" t="s">
        <v>73</v>
      </c>
      <c r="JS5" s="22" t="s">
        <v>74</v>
      </c>
      <c r="JT5" s="22" t="s">
        <v>75</v>
      </c>
      <c r="JU5" s="22" t="s">
        <v>76</v>
      </c>
      <c r="JV5" s="22" t="s">
        <v>67</v>
      </c>
      <c r="JW5" s="22" t="s">
        <v>73</v>
      </c>
      <c r="JX5" s="22" t="s">
        <v>74</v>
      </c>
      <c r="JY5" s="22" t="s">
        <v>75</v>
      </c>
      <c r="JZ5" s="22" t="s">
        <v>76</v>
      </c>
      <c r="KA5" s="22" t="s">
        <v>67</v>
      </c>
      <c r="KB5" s="22" t="s">
        <v>1671</v>
      </c>
      <c r="KC5" s="22" t="s">
        <v>74</v>
      </c>
      <c r="KD5" s="22" t="s">
        <v>75</v>
      </c>
      <c r="KE5" s="22" t="s">
        <v>76</v>
      </c>
      <c r="KF5" s="22" t="s">
        <v>67</v>
      </c>
      <c r="KG5" s="22" t="s">
        <v>73</v>
      </c>
      <c r="KH5" s="22" t="s">
        <v>74</v>
      </c>
      <c r="KI5" s="22" t="s">
        <v>75</v>
      </c>
      <c r="KJ5" s="22" t="s">
        <v>76</v>
      </c>
      <c r="KK5" s="22" t="s">
        <v>67</v>
      </c>
      <c r="KL5" s="22" t="s">
        <v>73</v>
      </c>
      <c r="KM5" s="22" t="s">
        <v>74</v>
      </c>
      <c r="KN5" s="22" t="s">
        <v>75</v>
      </c>
      <c r="KO5" s="22" t="s">
        <v>76</v>
      </c>
      <c r="KP5" s="22" t="s">
        <v>67</v>
      </c>
      <c r="KQ5" s="22" t="s">
        <v>73</v>
      </c>
      <c r="KR5" s="22" t="s">
        <v>74</v>
      </c>
      <c r="KS5" s="22" t="s">
        <v>75</v>
      </c>
      <c r="KT5" s="22" t="s">
        <v>76</v>
      </c>
      <c r="KU5" s="22" t="s">
        <v>67</v>
      </c>
      <c r="KV5" s="22" t="s">
        <v>73</v>
      </c>
      <c r="KW5" s="22" t="s">
        <v>74</v>
      </c>
      <c r="KX5" s="22" t="s">
        <v>75</v>
      </c>
      <c r="KY5" s="22" t="s">
        <v>76</v>
      </c>
      <c r="KZ5" s="22" t="s">
        <v>67</v>
      </c>
      <c r="LA5" s="22" t="s">
        <v>73</v>
      </c>
      <c r="LB5" s="22" t="s">
        <v>74</v>
      </c>
      <c r="LC5" s="22" t="s">
        <v>75</v>
      </c>
      <c r="LD5" s="22" t="s">
        <v>76</v>
      </c>
      <c r="LE5" s="22" t="s">
        <v>67</v>
      </c>
      <c r="LF5" s="22" t="s">
        <v>73</v>
      </c>
      <c r="LG5" s="22" t="s">
        <v>74</v>
      </c>
      <c r="LH5" s="22" t="s">
        <v>75</v>
      </c>
      <c r="LI5" s="22" t="s">
        <v>76</v>
      </c>
      <c r="LJ5" s="22" t="s">
        <v>67</v>
      </c>
      <c r="LK5" s="22" t="s">
        <v>73</v>
      </c>
      <c r="LL5" s="22" t="s">
        <v>74</v>
      </c>
      <c r="LM5" s="22" t="s">
        <v>75</v>
      </c>
      <c r="LN5" s="22" t="s">
        <v>76</v>
      </c>
      <c r="LO5" s="22" t="s">
        <v>67</v>
      </c>
      <c r="LP5" s="22" t="s">
        <v>1586</v>
      </c>
      <c r="LQ5" s="22" t="s">
        <v>74</v>
      </c>
      <c r="LR5" s="22" t="s">
        <v>75</v>
      </c>
      <c r="LS5" s="22" t="s">
        <v>76</v>
      </c>
      <c r="LT5" s="22" t="s">
        <v>67</v>
      </c>
      <c r="LU5" s="22" t="s">
        <v>73</v>
      </c>
      <c r="LV5" s="22" t="s">
        <v>74</v>
      </c>
      <c r="LW5" s="22" t="s">
        <v>75</v>
      </c>
      <c r="LX5" s="22" t="s">
        <v>76</v>
      </c>
      <c r="LY5" s="22" t="s">
        <v>67</v>
      </c>
      <c r="LZ5" s="22" t="s">
        <v>73</v>
      </c>
      <c r="MA5" s="22" t="s">
        <v>74</v>
      </c>
      <c r="MB5" s="22" t="s">
        <v>75</v>
      </c>
      <c r="MC5" s="22" t="s">
        <v>76</v>
      </c>
      <c r="MD5" s="22" t="s">
        <v>67</v>
      </c>
      <c r="ME5" s="22" t="s">
        <v>73</v>
      </c>
      <c r="MF5" s="22" t="s">
        <v>74</v>
      </c>
      <c r="MG5" s="22" t="s">
        <v>75</v>
      </c>
      <c r="MH5" s="22" t="s">
        <v>76</v>
      </c>
      <c r="MI5" s="22" t="s">
        <v>67</v>
      </c>
      <c r="MJ5" s="22" t="s">
        <v>73</v>
      </c>
      <c r="MK5" s="22" t="s">
        <v>74</v>
      </c>
      <c r="ML5" s="22" t="s">
        <v>75</v>
      </c>
      <c r="MM5" s="22" t="s">
        <v>76</v>
      </c>
      <c r="MN5" s="22" t="s">
        <v>67</v>
      </c>
      <c r="MO5" s="22" t="s">
        <v>73</v>
      </c>
      <c r="MP5" s="22" t="s">
        <v>74</v>
      </c>
      <c r="MQ5" s="22" t="s">
        <v>75</v>
      </c>
      <c r="MR5" s="22" t="s">
        <v>76</v>
      </c>
      <c r="MS5" s="22" t="s">
        <v>67</v>
      </c>
      <c r="MT5" s="22" t="s">
        <v>73</v>
      </c>
      <c r="MU5" s="22" t="s">
        <v>74</v>
      </c>
      <c r="MV5" s="22" t="s">
        <v>75</v>
      </c>
      <c r="MW5" s="22" t="s">
        <v>76</v>
      </c>
      <c r="MX5" s="22" t="s">
        <v>67</v>
      </c>
      <c r="MY5" s="22" t="s">
        <v>73</v>
      </c>
      <c r="MZ5" s="22" t="s">
        <v>74</v>
      </c>
      <c r="NA5" s="22" t="s">
        <v>75</v>
      </c>
      <c r="NB5" s="22" t="s">
        <v>76</v>
      </c>
      <c r="NC5" s="22" t="s">
        <v>67</v>
      </c>
      <c r="ND5" s="22" t="s">
        <v>73</v>
      </c>
      <c r="NE5" s="22" t="s">
        <v>74</v>
      </c>
      <c r="NF5" s="22" t="s">
        <v>75</v>
      </c>
      <c r="NG5" s="22" t="s">
        <v>76</v>
      </c>
      <c r="NH5" s="22" t="s">
        <v>67</v>
      </c>
      <c r="NI5" s="22" t="s">
        <v>73</v>
      </c>
      <c r="NJ5" s="22" t="s">
        <v>74</v>
      </c>
      <c r="NK5" s="22" t="s">
        <v>75</v>
      </c>
      <c r="NL5" s="22" t="s">
        <v>76</v>
      </c>
      <c r="NM5" s="22" t="s">
        <v>67</v>
      </c>
      <c r="NN5" s="22" t="s">
        <v>73</v>
      </c>
      <c r="NO5" s="22" t="s">
        <v>74</v>
      </c>
      <c r="NP5" s="22" t="s">
        <v>75</v>
      </c>
      <c r="NQ5" s="22" t="s">
        <v>76</v>
      </c>
      <c r="NR5" s="22" t="s">
        <v>67</v>
      </c>
      <c r="NS5" s="22" t="s">
        <v>73</v>
      </c>
      <c r="NT5" s="22" t="s">
        <v>74</v>
      </c>
      <c r="NU5" s="22" t="s">
        <v>75</v>
      </c>
      <c r="NV5" s="22" t="s">
        <v>76</v>
      </c>
      <c r="NW5" s="22" t="s">
        <v>67</v>
      </c>
    </row>
    <row r="6" spans="1:387" s="9" customFormat="1" hidden="1">
      <c r="A6" s="6" t="s">
        <v>1</v>
      </c>
      <c r="B6" s="6" t="s">
        <v>2</v>
      </c>
      <c r="C6" s="7" t="s">
        <v>68</v>
      </c>
      <c r="D6" s="7" t="s">
        <v>69</v>
      </c>
      <c r="E6" s="7" t="s">
        <v>70</v>
      </c>
      <c r="F6" s="7" t="s">
        <v>71</v>
      </c>
      <c r="G6" s="8"/>
      <c r="H6" s="7" t="s">
        <v>68</v>
      </c>
      <c r="I6" s="7" t="s">
        <v>69</v>
      </c>
      <c r="J6" s="7" t="s">
        <v>70</v>
      </c>
      <c r="K6" s="7" t="s">
        <v>71</v>
      </c>
      <c r="L6" s="8"/>
      <c r="M6" s="7" t="s">
        <v>68</v>
      </c>
      <c r="N6" s="7" t="s">
        <v>69</v>
      </c>
      <c r="O6" s="7" t="s">
        <v>70</v>
      </c>
      <c r="P6" s="7" t="s">
        <v>71</v>
      </c>
      <c r="Q6" s="8"/>
      <c r="R6" s="7" t="s">
        <v>68</v>
      </c>
      <c r="S6" s="7" t="s">
        <v>69</v>
      </c>
      <c r="T6" s="7" t="s">
        <v>70</v>
      </c>
      <c r="U6" s="7" t="s">
        <v>71</v>
      </c>
      <c r="V6" s="8"/>
      <c r="W6" s="7" t="s">
        <v>68</v>
      </c>
      <c r="X6" s="7" t="s">
        <v>69</v>
      </c>
      <c r="Y6" s="7" t="s">
        <v>70</v>
      </c>
      <c r="Z6" s="7" t="s">
        <v>71</v>
      </c>
      <c r="AA6" s="8"/>
      <c r="AB6" s="7" t="s">
        <v>68</v>
      </c>
      <c r="AC6" s="7" t="s">
        <v>69</v>
      </c>
      <c r="AD6" s="7" t="s">
        <v>70</v>
      </c>
      <c r="AE6" s="7" t="s">
        <v>71</v>
      </c>
      <c r="AF6" s="8"/>
      <c r="AG6" s="7" t="s">
        <v>68</v>
      </c>
      <c r="AH6" s="7" t="s">
        <v>69</v>
      </c>
      <c r="AI6" s="7" t="s">
        <v>70</v>
      </c>
      <c r="AJ6" s="7" t="s">
        <v>71</v>
      </c>
      <c r="AK6" s="8"/>
      <c r="AL6" s="7" t="s">
        <v>68</v>
      </c>
      <c r="AM6" s="7" t="s">
        <v>69</v>
      </c>
      <c r="AN6" s="7" t="s">
        <v>70</v>
      </c>
      <c r="AO6" s="7" t="s">
        <v>71</v>
      </c>
      <c r="AP6" s="8"/>
      <c r="AQ6" s="7" t="s">
        <v>68</v>
      </c>
      <c r="AR6" s="7" t="s">
        <v>69</v>
      </c>
      <c r="AS6" s="7" t="s">
        <v>70</v>
      </c>
      <c r="AT6" s="7" t="s">
        <v>71</v>
      </c>
      <c r="AU6" s="8"/>
      <c r="AV6" s="7" t="s">
        <v>68</v>
      </c>
      <c r="AW6" s="7" t="s">
        <v>69</v>
      </c>
      <c r="AX6" s="7" t="s">
        <v>70</v>
      </c>
      <c r="AY6" s="7" t="s">
        <v>71</v>
      </c>
      <c r="AZ6" s="8"/>
      <c r="BA6" s="7" t="s">
        <v>68</v>
      </c>
      <c r="BB6" s="7" t="s">
        <v>69</v>
      </c>
      <c r="BC6" s="7" t="s">
        <v>70</v>
      </c>
      <c r="BD6" s="7" t="s">
        <v>71</v>
      </c>
      <c r="BE6" s="8"/>
      <c r="BF6" s="7" t="s">
        <v>68</v>
      </c>
      <c r="BG6" s="7" t="s">
        <v>69</v>
      </c>
      <c r="BH6" s="7" t="s">
        <v>70</v>
      </c>
      <c r="BI6" s="7" t="s">
        <v>71</v>
      </c>
      <c r="BJ6" s="8"/>
      <c r="BK6" s="7" t="s">
        <v>68</v>
      </c>
      <c r="BL6" s="7" t="s">
        <v>69</v>
      </c>
      <c r="BM6" s="7" t="s">
        <v>70</v>
      </c>
      <c r="BN6" s="7" t="s">
        <v>71</v>
      </c>
      <c r="BO6" s="8"/>
      <c r="BP6" s="7" t="s">
        <v>68</v>
      </c>
      <c r="BQ6" s="7" t="s">
        <v>69</v>
      </c>
      <c r="BR6" s="7" t="s">
        <v>70</v>
      </c>
      <c r="BS6" s="7" t="s">
        <v>71</v>
      </c>
      <c r="BT6" s="8"/>
      <c r="BU6" s="7" t="s">
        <v>68</v>
      </c>
      <c r="BV6" s="7" t="s">
        <v>69</v>
      </c>
      <c r="BW6" s="7" t="s">
        <v>70</v>
      </c>
      <c r="BX6" s="7" t="s">
        <v>71</v>
      </c>
      <c r="BY6" s="8"/>
      <c r="BZ6" s="7" t="s">
        <v>68</v>
      </c>
      <c r="CA6" s="7" t="s">
        <v>69</v>
      </c>
      <c r="CB6" s="7" t="s">
        <v>70</v>
      </c>
      <c r="CC6" s="7" t="s">
        <v>71</v>
      </c>
      <c r="CD6" s="8"/>
      <c r="CE6" s="7" t="s">
        <v>68</v>
      </c>
      <c r="CF6" s="7" t="s">
        <v>69</v>
      </c>
      <c r="CG6" s="7" t="s">
        <v>70</v>
      </c>
      <c r="CH6" s="7" t="s">
        <v>71</v>
      </c>
      <c r="CI6" s="8"/>
      <c r="CJ6" s="7" t="s">
        <v>68</v>
      </c>
      <c r="CK6" s="7" t="s">
        <v>69</v>
      </c>
      <c r="CL6" s="7" t="s">
        <v>70</v>
      </c>
      <c r="CM6" s="7" t="s">
        <v>71</v>
      </c>
      <c r="CN6" s="8"/>
      <c r="CO6" s="7" t="s">
        <v>68</v>
      </c>
      <c r="CP6" s="7" t="s">
        <v>69</v>
      </c>
      <c r="CQ6" s="7" t="s">
        <v>70</v>
      </c>
      <c r="CR6" s="7" t="s">
        <v>71</v>
      </c>
      <c r="CS6" s="8"/>
      <c r="CT6" s="7" t="s">
        <v>68</v>
      </c>
      <c r="CU6" s="7" t="s">
        <v>69</v>
      </c>
      <c r="CV6" s="7" t="s">
        <v>70</v>
      </c>
      <c r="CW6" s="7" t="s">
        <v>71</v>
      </c>
      <c r="CX6" s="8"/>
      <c r="CY6" s="7" t="s">
        <v>68</v>
      </c>
      <c r="CZ6" s="7" t="s">
        <v>69</v>
      </c>
      <c r="DA6" s="7" t="s">
        <v>70</v>
      </c>
      <c r="DB6" s="7" t="s">
        <v>71</v>
      </c>
      <c r="DC6" s="8"/>
      <c r="DD6" s="7" t="s">
        <v>68</v>
      </c>
      <c r="DE6" s="7" t="s">
        <v>69</v>
      </c>
      <c r="DF6" s="7" t="s">
        <v>70</v>
      </c>
      <c r="DG6" s="7" t="s">
        <v>71</v>
      </c>
      <c r="DH6" s="8"/>
      <c r="DI6" s="7" t="s">
        <v>68</v>
      </c>
      <c r="DJ6" s="7" t="s">
        <v>69</v>
      </c>
      <c r="DK6" s="7" t="s">
        <v>70</v>
      </c>
      <c r="DL6" s="7" t="s">
        <v>71</v>
      </c>
      <c r="DM6" s="8"/>
      <c r="DN6" s="7" t="s">
        <v>68</v>
      </c>
      <c r="DO6" s="7" t="s">
        <v>69</v>
      </c>
      <c r="DP6" s="7" t="s">
        <v>70</v>
      </c>
      <c r="DQ6" s="7" t="s">
        <v>71</v>
      </c>
      <c r="DR6" s="8"/>
      <c r="DS6" s="7" t="s">
        <v>68</v>
      </c>
      <c r="DT6" s="7" t="s">
        <v>69</v>
      </c>
      <c r="DU6" s="7" t="s">
        <v>70</v>
      </c>
      <c r="DV6" s="7" t="s">
        <v>71</v>
      </c>
      <c r="DW6" s="8"/>
      <c r="DX6" s="7" t="s">
        <v>68</v>
      </c>
      <c r="DY6" s="7" t="s">
        <v>69</v>
      </c>
      <c r="DZ6" s="7" t="s">
        <v>70</v>
      </c>
      <c r="EA6" s="7" t="s">
        <v>71</v>
      </c>
      <c r="EB6" s="8"/>
      <c r="EC6" s="7" t="s">
        <v>68</v>
      </c>
      <c r="ED6" s="7" t="s">
        <v>69</v>
      </c>
      <c r="EE6" s="7" t="s">
        <v>70</v>
      </c>
      <c r="EF6" s="7" t="s">
        <v>71</v>
      </c>
      <c r="EG6" s="8"/>
      <c r="EH6" s="7" t="s">
        <v>68</v>
      </c>
      <c r="EI6" s="7" t="s">
        <v>69</v>
      </c>
      <c r="EJ6" s="7" t="s">
        <v>70</v>
      </c>
      <c r="EK6" s="7" t="s">
        <v>71</v>
      </c>
      <c r="EL6" s="8"/>
      <c r="EM6" s="7" t="s">
        <v>68</v>
      </c>
      <c r="EN6" s="7" t="s">
        <v>69</v>
      </c>
      <c r="EO6" s="7" t="s">
        <v>70</v>
      </c>
      <c r="EP6" s="7" t="s">
        <v>71</v>
      </c>
      <c r="EQ6" s="8"/>
      <c r="ER6" s="7" t="s">
        <v>68</v>
      </c>
      <c r="ES6" s="7" t="s">
        <v>69</v>
      </c>
      <c r="ET6" s="7" t="s">
        <v>70</v>
      </c>
      <c r="EU6" s="7" t="s">
        <v>71</v>
      </c>
      <c r="EV6" s="8"/>
      <c r="EW6" s="7" t="s">
        <v>68</v>
      </c>
      <c r="EX6" s="7" t="s">
        <v>69</v>
      </c>
      <c r="EY6" s="7" t="s">
        <v>70</v>
      </c>
      <c r="EZ6" s="7" t="s">
        <v>71</v>
      </c>
      <c r="FA6" s="8"/>
      <c r="FB6" s="7" t="s">
        <v>68</v>
      </c>
      <c r="FC6" s="7" t="s">
        <v>69</v>
      </c>
      <c r="FD6" s="7" t="s">
        <v>70</v>
      </c>
      <c r="FE6" s="7" t="s">
        <v>71</v>
      </c>
      <c r="FF6" s="8"/>
      <c r="FG6" s="7" t="s">
        <v>68</v>
      </c>
      <c r="FH6" s="7" t="s">
        <v>69</v>
      </c>
      <c r="FI6" s="7" t="s">
        <v>70</v>
      </c>
      <c r="FJ6" s="7" t="s">
        <v>71</v>
      </c>
      <c r="FK6" s="8"/>
      <c r="FL6" s="7" t="s">
        <v>68</v>
      </c>
      <c r="FM6" s="7" t="s">
        <v>69</v>
      </c>
      <c r="FN6" s="7" t="s">
        <v>70</v>
      </c>
      <c r="FO6" s="7" t="s">
        <v>71</v>
      </c>
      <c r="FP6" s="8"/>
      <c r="FQ6" s="7" t="s">
        <v>68</v>
      </c>
      <c r="FR6" s="7" t="s">
        <v>69</v>
      </c>
      <c r="FS6" s="7" t="s">
        <v>70</v>
      </c>
      <c r="FT6" s="7" t="s">
        <v>71</v>
      </c>
      <c r="FU6" s="8"/>
      <c r="FV6" s="7" t="s">
        <v>68</v>
      </c>
      <c r="FW6" s="7" t="s">
        <v>69</v>
      </c>
      <c r="FX6" s="7" t="s">
        <v>70</v>
      </c>
      <c r="FY6" s="7" t="s">
        <v>71</v>
      </c>
      <c r="FZ6" s="8"/>
      <c r="GA6" s="7" t="s">
        <v>68</v>
      </c>
      <c r="GB6" s="7" t="s">
        <v>69</v>
      </c>
      <c r="GC6" s="7" t="s">
        <v>70</v>
      </c>
      <c r="GD6" s="7" t="s">
        <v>71</v>
      </c>
      <c r="GE6" s="8"/>
      <c r="GF6" s="7" t="s">
        <v>68</v>
      </c>
      <c r="GG6" s="7" t="s">
        <v>69</v>
      </c>
      <c r="GH6" s="7" t="s">
        <v>70</v>
      </c>
      <c r="GI6" s="7" t="s">
        <v>71</v>
      </c>
      <c r="GJ6" s="8"/>
      <c r="GK6" s="7" t="s">
        <v>68</v>
      </c>
      <c r="GL6" s="7" t="s">
        <v>69</v>
      </c>
      <c r="GM6" s="7" t="s">
        <v>70</v>
      </c>
      <c r="GN6" s="7" t="s">
        <v>71</v>
      </c>
      <c r="GO6" s="8"/>
      <c r="GP6" s="7" t="s">
        <v>68</v>
      </c>
      <c r="GQ6" s="7" t="s">
        <v>69</v>
      </c>
      <c r="GR6" s="7" t="s">
        <v>70</v>
      </c>
      <c r="GS6" s="7" t="s">
        <v>71</v>
      </c>
      <c r="GT6" s="8"/>
      <c r="GU6" s="7" t="s">
        <v>68</v>
      </c>
      <c r="GV6" s="7" t="s">
        <v>69</v>
      </c>
      <c r="GW6" s="7" t="s">
        <v>70</v>
      </c>
      <c r="GX6" s="7" t="s">
        <v>71</v>
      </c>
      <c r="GY6" s="8"/>
      <c r="GZ6" s="7" t="s">
        <v>68</v>
      </c>
      <c r="HA6" s="7" t="s">
        <v>69</v>
      </c>
      <c r="HB6" s="7" t="s">
        <v>70</v>
      </c>
      <c r="HC6" s="7" t="s">
        <v>71</v>
      </c>
      <c r="HD6" s="8"/>
      <c r="HE6" s="7" t="s">
        <v>68</v>
      </c>
      <c r="HF6" s="7" t="s">
        <v>69</v>
      </c>
      <c r="HG6" s="7" t="s">
        <v>70</v>
      </c>
      <c r="HH6" s="7" t="s">
        <v>71</v>
      </c>
      <c r="HI6" s="8"/>
      <c r="HJ6" s="7" t="s">
        <v>68</v>
      </c>
      <c r="HK6" s="7" t="s">
        <v>69</v>
      </c>
      <c r="HL6" s="7" t="s">
        <v>70</v>
      </c>
      <c r="HM6" s="7" t="s">
        <v>71</v>
      </c>
      <c r="HN6" s="8"/>
      <c r="HO6" s="7" t="s">
        <v>68</v>
      </c>
      <c r="HP6" s="7" t="s">
        <v>69</v>
      </c>
      <c r="HQ6" s="7" t="s">
        <v>70</v>
      </c>
      <c r="HR6" s="7" t="s">
        <v>71</v>
      </c>
      <c r="HS6" s="8"/>
      <c r="HT6" s="7" t="s">
        <v>68</v>
      </c>
      <c r="HU6" s="7" t="s">
        <v>69</v>
      </c>
      <c r="HV6" s="7" t="s">
        <v>70</v>
      </c>
      <c r="HW6" s="7" t="s">
        <v>71</v>
      </c>
      <c r="HX6" s="8"/>
      <c r="HY6" s="7" t="s">
        <v>68</v>
      </c>
      <c r="HZ6" s="7" t="s">
        <v>69</v>
      </c>
      <c r="IA6" s="7" t="s">
        <v>70</v>
      </c>
      <c r="IB6" s="7" t="s">
        <v>71</v>
      </c>
      <c r="IC6" s="8"/>
      <c r="ID6" s="7" t="s">
        <v>68</v>
      </c>
      <c r="IE6" s="7" t="s">
        <v>69</v>
      </c>
      <c r="IF6" s="7" t="s">
        <v>70</v>
      </c>
      <c r="IG6" s="7" t="s">
        <v>71</v>
      </c>
      <c r="IH6" s="8"/>
      <c r="II6" s="7" t="s">
        <v>68</v>
      </c>
      <c r="IJ6" s="7" t="s">
        <v>69</v>
      </c>
      <c r="IK6" s="7" t="s">
        <v>70</v>
      </c>
      <c r="IL6" s="7" t="s">
        <v>71</v>
      </c>
      <c r="IM6" s="8"/>
      <c r="IN6" s="7" t="s">
        <v>68</v>
      </c>
      <c r="IO6" s="7" t="s">
        <v>69</v>
      </c>
      <c r="IP6" s="7" t="s">
        <v>70</v>
      </c>
      <c r="IQ6" s="7" t="s">
        <v>71</v>
      </c>
      <c r="IR6" s="8"/>
      <c r="IS6" s="7" t="s">
        <v>68</v>
      </c>
      <c r="IT6" s="7" t="s">
        <v>69</v>
      </c>
      <c r="IU6" s="7" t="s">
        <v>70</v>
      </c>
      <c r="IV6" s="7" t="s">
        <v>71</v>
      </c>
      <c r="IW6" s="8"/>
      <c r="IX6" s="7" t="s">
        <v>68</v>
      </c>
      <c r="IY6" s="7" t="s">
        <v>69</v>
      </c>
      <c r="IZ6" s="7" t="s">
        <v>70</v>
      </c>
      <c r="JA6" s="7" t="s">
        <v>71</v>
      </c>
      <c r="JB6" s="8"/>
      <c r="JC6" s="7" t="s">
        <v>68</v>
      </c>
      <c r="JD6" s="7" t="s">
        <v>69</v>
      </c>
      <c r="JE6" s="7" t="s">
        <v>70</v>
      </c>
      <c r="JF6" s="7" t="s">
        <v>71</v>
      </c>
      <c r="JG6" s="8"/>
      <c r="JH6" s="7" t="s">
        <v>68</v>
      </c>
      <c r="JI6" s="7" t="s">
        <v>69</v>
      </c>
      <c r="JJ6" s="7" t="s">
        <v>70</v>
      </c>
      <c r="JK6" s="7" t="s">
        <v>71</v>
      </c>
      <c r="JL6" s="8"/>
      <c r="JM6" s="7" t="s">
        <v>68</v>
      </c>
      <c r="JN6" s="7" t="s">
        <v>69</v>
      </c>
      <c r="JO6" s="7" t="s">
        <v>70</v>
      </c>
      <c r="JP6" s="7" t="s">
        <v>71</v>
      </c>
      <c r="JQ6" s="8"/>
      <c r="JR6" s="7" t="s">
        <v>68</v>
      </c>
      <c r="JS6" s="7" t="s">
        <v>69</v>
      </c>
      <c r="JT6" s="7" t="s">
        <v>70</v>
      </c>
      <c r="JU6" s="7" t="s">
        <v>71</v>
      </c>
      <c r="JV6" s="8"/>
      <c r="JW6" s="7" t="s">
        <v>68</v>
      </c>
      <c r="JX6" s="7" t="s">
        <v>69</v>
      </c>
      <c r="JY6" s="7" t="s">
        <v>70</v>
      </c>
      <c r="JZ6" s="7" t="s">
        <v>71</v>
      </c>
      <c r="KA6" s="8"/>
      <c r="KB6" s="7" t="s">
        <v>68</v>
      </c>
      <c r="KC6" s="7" t="s">
        <v>69</v>
      </c>
      <c r="KD6" s="7" t="s">
        <v>70</v>
      </c>
      <c r="KE6" s="7" t="s">
        <v>71</v>
      </c>
      <c r="KF6" s="8"/>
      <c r="KG6" s="7" t="s">
        <v>68</v>
      </c>
      <c r="KH6" s="7" t="s">
        <v>69</v>
      </c>
      <c r="KI6" s="7" t="s">
        <v>70</v>
      </c>
      <c r="KJ6" s="7" t="s">
        <v>71</v>
      </c>
      <c r="KK6" s="8"/>
      <c r="KL6" s="7" t="s">
        <v>68</v>
      </c>
      <c r="KM6" s="7" t="s">
        <v>69</v>
      </c>
      <c r="KN6" s="7" t="s">
        <v>70</v>
      </c>
      <c r="KO6" s="7" t="s">
        <v>71</v>
      </c>
      <c r="KP6" s="8"/>
      <c r="KQ6" s="7" t="s">
        <v>68</v>
      </c>
      <c r="KR6" s="7" t="s">
        <v>69</v>
      </c>
      <c r="KS6" s="7" t="s">
        <v>70</v>
      </c>
      <c r="KT6" s="7" t="s">
        <v>71</v>
      </c>
      <c r="KU6" s="8"/>
      <c r="KV6" s="7" t="s">
        <v>68</v>
      </c>
      <c r="KW6" s="7" t="s">
        <v>69</v>
      </c>
      <c r="KX6" s="7" t="s">
        <v>70</v>
      </c>
      <c r="KY6" s="7" t="s">
        <v>71</v>
      </c>
      <c r="KZ6" s="8"/>
      <c r="LA6" s="7" t="s">
        <v>68</v>
      </c>
      <c r="LB6" s="7" t="s">
        <v>69</v>
      </c>
      <c r="LC6" s="7" t="s">
        <v>70</v>
      </c>
      <c r="LD6" s="7" t="s">
        <v>71</v>
      </c>
      <c r="LE6" s="8"/>
      <c r="LF6" s="7" t="s">
        <v>68</v>
      </c>
      <c r="LG6" s="7" t="s">
        <v>69</v>
      </c>
      <c r="LH6" s="7" t="s">
        <v>70</v>
      </c>
      <c r="LI6" s="7" t="s">
        <v>71</v>
      </c>
      <c r="LJ6" s="8"/>
      <c r="LK6" s="7" t="s">
        <v>68</v>
      </c>
      <c r="LL6" s="7" t="s">
        <v>69</v>
      </c>
      <c r="LM6" s="7" t="s">
        <v>70</v>
      </c>
      <c r="LN6" s="7" t="s">
        <v>71</v>
      </c>
      <c r="LO6" s="8"/>
      <c r="LP6" s="7" t="s">
        <v>68</v>
      </c>
      <c r="LQ6" s="7" t="s">
        <v>69</v>
      </c>
      <c r="LR6" s="7" t="s">
        <v>70</v>
      </c>
      <c r="LS6" s="7" t="s">
        <v>71</v>
      </c>
      <c r="LT6" s="8"/>
      <c r="LU6" s="7" t="s">
        <v>68</v>
      </c>
      <c r="LV6" s="7" t="s">
        <v>69</v>
      </c>
      <c r="LW6" s="7" t="s">
        <v>70</v>
      </c>
      <c r="LX6" s="7" t="s">
        <v>71</v>
      </c>
      <c r="LY6" s="8"/>
      <c r="LZ6" s="7" t="s">
        <v>68</v>
      </c>
      <c r="MA6" s="7" t="s">
        <v>69</v>
      </c>
      <c r="MB6" s="7" t="s">
        <v>70</v>
      </c>
      <c r="MC6" s="7" t="s">
        <v>71</v>
      </c>
      <c r="MD6" s="8"/>
      <c r="ME6" s="7" t="s">
        <v>68</v>
      </c>
      <c r="MF6" s="7" t="s">
        <v>69</v>
      </c>
      <c r="MG6" s="7" t="s">
        <v>70</v>
      </c>
      <c r="MH6" s="7" t="s">
        <v>71</v>
      </c>
      <c r="MI6" s="8"/>
      <c r="MJ6" s="7" t="s">
        <v>68</v>
      </c>
      <c r="MK6" s="7" t="s">
        <v>69</v>
      </c>
      <c r="ML6" s="7" t="s">
        <v>70</v>
      </c>
      <c r="MM6" s="7" t="s">
        <v>71</v>
      </c>
      <c r="MN6" s="8"/>
      <c r="MO6" s="7" t="s">
        <v>68</v>
      </c>
      <c r="MP6" s="7" t="s">
        <v>69</v>
      </c>
      <c r="MQ6" s="7" t="s">
        <v>70</v>
      </c>
      <c r="MR6" s="7" t="s">
        <v>71</v>
      </c>
      <c r="MS6" s="8"/>
      <c r="MT6" s="7" t="s">
        <v>68</v>
      </c>
      <c r="MU6" s="7" t="s">
        <v>69</v>
      </c>
      <c r="MV6" s="7" t="s">
        <v>70</v>
      </c>
      <c r="MW6" s="7" t="s">
        <v>71</v>
      </c>
      <c r="MX6" s="8"/>
      <c r="MY6" s="7" t="s">
        <v>68</v>
      </c>
      <c r="MZ6" s="7" t="s">
        <v>69</v>
      </c>
      <c r="NA6" s="7" t="s">
        <v>70</v>
      </c>
      <c r="NB6" s="7" t="s">
        <v>71</v>
      </c>
      <c r="NC6" s="8"/>
      <c r="ND6" s="7" t="s">
        <v>68</v>
      </c>
      <c r="NE6" s="7" t="s">
        <v>69</v>
      </c>
      <c r="NF6" s="7" t="s">
        <v>70</v>
      </c>
      <c r="NG6" s="7" t="s">
        <v>71</v>
      </c>
      <c r="NH6" s="8"/>
      <c r="NI6" s="7" t="s">
        <v>68</v>
      </c>
      <c r="NJ6" s="7" t="s">
        <v>69</v>
      </c>
      <c r="NK6" s="7" t="s">
        <v>70</v>
      </c>
      <c r="NL6" s="7" t="s">
        <v>71</v>
      </c>
      <c r="NM6" s="8"/>
      <c r="NN6" s="7" t="s">
        <v>68</v>
      </c>
      <c r="NO6" s="7" t="s">
        <v>69</v>
      </c>
      <c r="NP6" s="7" t="s">
        <v>70</v>
      </c>
      <c r="NQ6" s="7" t="s">
        <v>71</v>
      </c>
      <c r="NR6" s="8"/>
      <c r="NS6" s="7" t="s">
        <v>68</v>
      </c>
      <c r="NT6" s="7" t="s">
        <v>69</v>
      </c>
      <c r="NU6" s="7" t="s">
        <v>70</v>
      </c>
      <c r="NV6" s="7" t="s">
        <v>71</v>
      </c>
      <c r="NW6" s="8"/>
    </row>
    <row r="7" spans="1:387" hidden="1">
      <c r="A7" s="10">
        <v>1</v>
      </c>
      <c r="B7" s="11" t="s">
        <v>3</v>
      </c>
      <c r="C7" s="12">
        <v>0</v>
      </c>
      <c r="D7" s="12">
        <v>0</v>
      </c>
      <c r="E7" s="12">
        <v>0</v>
      </c>
      <c r="F7" s="12">
        <v>0</v>
      </c>
      <c r="G7" s="13"/>
      <c r="H7" s="12">
        <v>0</v>
      </c>
      <c r="I7" s="12">
        <v>20000</v>
      </c>
      <c r="J7" s="12">
        <v>0</v>
      </c>
      <c r="K7" s="12">
        <v>20000</v>
      </c>
      <c r="L7" s="13"/>
      <c r="M7" s="12">
        <v>9</v>
      </c>
      <c r="N7" s="12">
        <v>23400</v>
      </c>
      <c r="O7" s="12">
        <v>0</v>
      </c>
      <c r="P7" s="12">
        <v>23400</v>
      </c>
      <c r="Q7" s="13"/>
      <c r="R7" s="12">
        <v>497</v>
      </c>
      <c r="S7" s="12">
        <v>49700</v>
      </c>
      <c r="T7" s="12">
        <v>0</v>
      </c>
      <c r="U7" s="12">
        <v>49700</v>
      </c>
      <c r="V7" s="13"/>
      <c r="W7" s="12">
        <v>1</v>
      </c>
      <c r="X7" s="12">
        <v>2000</v>
      </c>
      <c r="Y7" s="12">
        <v>0</v>
      </c>
      <c r="Z7" s="12">
        <v>2000</v>
      </c>
      <c r="AA7" s="13"/>
      <c r="AB7" s="12">
        <v>11</v>
      </c>
      <c r="AC7" s="12">
        <v>66000</v>
      </c>
      <c r="AD7" s="12">
        <v>0</v>
      </c>
      <c r="AE7" s="12">
        <v>66000</v>
      </c>
      <c r="AF7" s="13"/>
      <c r="AG7" s="12">
        <v>0</v>
      </c>
      <c r="AH7" s="12">
        <v>0</v>
      </c>
      <c r="AI7" s="12">
        <v>0</v>
      </c>
      <c r="AJ7" s="12">
        <v>0</v>
      </c>
      <c r="AK7" s="13"/>
      <c r="AL7" s="12">
        <v>9294.6</v>
      </c>
      <c r="AM7" s="12">
        <v>232365</v>
      </c>
      <c r="AN7" s="12">
        <v>0</v>
      </c>
      <c r="AO7" s="12">
        <v>232365</v>
      </c>
      <c r="AP7" s="13"/>
      <c r="AQ7" s="12">
        <v>0</v>
      </c>
      <c r="AR7" s="12">
        <v>0</v>
      </c>
      <c r="AS7" s="12">
        <v>0</v>
      </c>
      <c r="AT7" s="12">
        <v>0</v>
      </c>
      <c r="AU7" s="13"/>
      <c r="AV7" s="12">
        <v>4</v>
      </c>
      <c r="AW7" s="12">
        <v>9800</v>
      </c>
      <c r="AX7" s="12">
        <v>0</v>
      </c>
      <c r="AY7" s="12">
        <v>9800</v>
      </c>
      <c r="AZ7" s="13"/>
      <c r="BA7" s="12">
        <v>0</v>
      </c>
      <c r="BB7" s="12">
        <v>0</v>
      </c>
      <c r="BC7" s="12">
        <v>0</v>
      </c>
      <c r="BD7" s="12">
        <v>0</v>
      </c>
      <c r="BE7" s="13"/>
      <c r="BF7" s="12">
        <v>5</v>
      </c>
      <c r="BG7" s="12">
        <v>5250</v>
      </c>
      <c r="BH7" s="12">
        <v>0</v>
      </c>
      <c r="BI7" s="12">
        <v>5250</v>
      </c>
      <c r="BJ7" s="13"/>
      <c r="BK7" s="12">
        <v>1</v>
      </c>
      <c r="BL7" s="12">
        <v>30000</v>
      </c>
      <c r="BM7" s="12">
        <v>0</v>
      </c>
      <c r="BN7" s="12">
        <v>30000</v>
      </c>
      <c r="BO7" s="13"/>
      <c r="BP7" s="12">
        <v>0</v>
      </c>
      <c r="BQ7" s="12">
        <v>2000</v>
      </c>
      <c r="BR7" s="12">
        <v>0</v>
      </c>
      <c r="BS7" s="12">
        <v>2000</v>
      </c>
      <c r="BT7" s="13"/>
      <c r="BU7" s="12">
        <v>0</v>
      </c>
      <c r="BV7" s="12">
        <v>0</v>
      </c>
      <c r="BW7" s="12">
        <v>0</v>
      </c>
      <c r="BX7" s="12">
        <v>0</v>
      </c>
      <c r="BY7" s="13"/>
      <c r="BZ7" s="12">
        <v>1</v>
      </c>
      <c r="CA7" s="12">
        <v>10000</v>
      </c>
      <c r="CB7" s="12">
        <v>0</v>
      </c>
      <c r="CC7" s="12">
        <v>10000</v>
      </c>
      <c r="CD7" s="13"/>
      <c r="CE7" s="12">
        <v>0</v>
      </c>
      <c r="CF7" s="12">
        <v>0</v>
      </c>
      <c r="CG7" s="12">
        <v>0</v>
      </c>
      <c r="CH7" s="12">
        <v>0</v>
      </c>
      <c r="CI7" s="13"/>
      <c r="CJ7" s="12">
        <v>0</v>
      </c>
      <c r="CK7" s="12">
        <v>0</v>
      </c>
      <c r="CL7" s="12">
        <v>0</v>
      </c>
      <c r="CM7" s="12">
        <v>0</v>
      </c>
      <c r="CN7" s="13"/>
      <c r="CO7" s="12">
        <v>0</v>
      </c>
      <c r="CP7" s="12">
        <v>0</v>
      </c>
      <c r="CQ7" s="12">
        <v>0</v>
      </c>
      <c r="CR7" s="12">
        <v>0</v>
      </c>
      <c r="CS7" s="13"/>
      <c r="CT7" s="12">
        <v>0</v>
      </c>
      <c r="CU7" s="12">
        <v>0</v>
      </c>
      <c r="CV7" s="12">
        <v>0</v>
      </c>
      <c r="CW7" s="12">
        <v>0</v>
      </c>
      <c r="CX7" s="13"/>
      <c r="CY7" s="12">
        <v>0</v>
      </c>
      <c r="CZ7" s="12">
        <v>0</v>
      </c>
      <c r="DA7" s="12">
        <v>0</v>
      </c>
      <c r="DB7" s="12">
        <v>0</v>
      </c>
      <c r="DC7" s="13"/>
      <c r="DD7" s="12">
        <v>0</v>
      </c>
      <c r="DE7" s="12">
        <v>0</v>
      </c>
      <c r="DF7" s="12">
        <v>0</v>
      </c>
      <c r="DG7" s="12">
        <v>0</v>
      </c>
      <c r="DH7" s="13"/>
      <c r="DI7" s="12">
        <v>0</v>
      </c>
      <c r="DJ7" s="12">
        <v>0</v>
      </c>
      <c r="DK7" s="12">
        <v>0</v>
      </c>
      <c r="DL7" s="12">
        <v>0</v>
      </c>
      <c r="DM7" s="13"/>
      <c r="DN7" s="12">
        <v>0</v>
      </c>
      <c r="DO7" s="12">
        <v>0</v>
      </c>
      <c r="DP7" s="12">
        <v>0</v>
      </c>
      <c r="DQ7" s="12">
        <v>0</v>
      </c>
      <c r="DR7" s="13"/>
      <c r="DS7" s="12">
        <v>1</v>
      </c>
      <c r="DT7" s="12">
        <v>50000</v>
      </c>
      <c r="DU7" s="12">
        <v>0</v>
      </c>
      <c r="DV7" s="12">
        <v>50000</v>
      </c>
      <c r="DW7" s="13"/>
      <c r="DX7" s="12">
        <v>1</v>
      </c>
      <c r="DY7" s="12">
        <v>40000</v>
      </c>
      <c r="DZ7" s="12">
        <v>0</v>
      </c>
      <c r="EA7" s="12">
        <v>40000</v>
      </c>
      <c r="EB7" s="13"/>
      <c r="EC7" s="12">
        <v>0</v>
      </c>
      <c r="ED7" s="12">
        <v>15000</v>
      </c>
      <c r="EE7" s="12">
        <v>0</v>
      </c>
      <c r="EF7" s="12">
        <v>15000</v>
      </c>
      <c r="EG7" s="13"/>
      <c r="EH7" s="12">
        <v>1</v>
      </c>
      <c r="EI7" s="12">
        <v>30000</v>
      </c>
      <c r="EJ7" s="12">
        <v>0</v>
      </c>
      <c r="EK7" s="12">
        <v>30000</v>
      </c>
      <c r="EL7" s="13"/>
      <c r="EM7" s="12">
        <v>1</v>
      </c>
      <c r="EN7" s="12">
        <v>830000</v>
      </c>
      <c r="EO7" s="12">
        <v>0</v>
      </c>
      <c r="EP7" s="12">
        <v>830000</v>
      </c>
      <c r="EQ7" s="13"/>
      <c r="ER7" s="12">
        <v>0</v>
      </c>
      <c r="ES7" s="12">
        <v>0</v>
      </c>
      <c r="ET7" s="12">
        <v>0</v>
      </c>
      <c r="EU7" s="12">
        <v>0</v>
      </c>
      <c r="EV7" s="13"/>
      <c r="EW7" s="12">
        <v>0</v>
      </c>
      <c r="EX7" s="12">
        <v>0</v>
      </c>
      <c r="EY7" s="12">
        <v>0</v>
      </c>
      <c r="EZ7" s="12">
        <v>0</v>
      </c>
      <c r="FA7" s="13"/>
      <c r="FB7" s="12">
        <v>0</v>
      </c>
      <c r="FC7" s="12">
        <v>0</v>
      </c>
      <c r="FD7" s="12">
        <v>0</v>
      </c>
      <c r="FE7" s="12">
        <v>0</v>
      </c>
      <c r="FF7" s="13"/>
      <c r="FG7" s="12">
        <v>0</v>
      </c>
      <c r="FH7" s="12">
        <v>0</v>
      </c>
      <c r="FI7" s="12">
        <v>0</v>
      </c>
      <c r="FJ7" s="12">
        <v>0</v>
      </c>
      <c r="FK7" s="13"/>
      <c r="FL7" s="12">
        <v>0</v>
      </c>
      <c r="FM7" s="12">
        <v>0</v>
      </c>
      <c r="FN7" s="12">
        <v>0</v>
      </c>
      <c r="FO7" s="12">
        <v>0</v>
      </c>
      <c r="FP7" s="13"/>
      <c r="FQ7" s="12">
        <v>0</v>
      </c>
      <c r="FR7" s="12">
        <v>0</v>
      </c>
      <c r="FS7" s="12">
        <v>0</v>
      </c>
      <c r="FT7" s="12">
        <v>0</v>
      </c>
      <c r="FU7" s="13"/>
      <c r="FV7" s="12">
        <v>0</v>
      </c>
      <c r="FW7" s="12">
        <v>0</v>
      </c>
      <c r="FX7" s="12">
        <v>0</v>
      </c>
      <c r="FY7" s="12">
        <v>0</v>
      </c>
      <c r="FZ7" s="13"/>
      <c r="GA7" s="12">
        <v>0</v>
      </c>
      <c r="GB7" s="12">
        <v>0</v>
      </c>
      <c r="GC7" s="12">
        <v>0</v>
      </c>
      <c r="GD7" s="12">
        <v>0</v>
      </c>
      <c r="GE7" s="13"/>
      <c r="GF7" s="12">
        <v>0</v>
      </c>
      <c r="GG7" s="12">
        <v>0</v>
      </c>
      <c r="GH7" s="12">
        <v>0</v>
      </c>
      <c r="GI7" s="12">
        <v>0</v>
      </c>
      <c r="GJ7" s="13"/>
      <c r="GK7" s="12">
        <v>0</v>
      </c>
      <c r="GL7" s="12">
        <v>0</v>
      </c>
      <c r="GM7" s="12">
        <v>0</v>
      </c>
      <c r="GN7" s="12">
        <v>0</v>
      </c>
      <c r="GO7" s="13"/>
      <c r="GP7" s="12">
        <v>0</v>
      </c>
      <c r="GQ7" s="12">
        <v>52000</v>
      </c>
      <c r="GR7" s="12">
        <v>0</v>
      </c>
      <c r="GS7" s="12">
        <v>52000</v>
      </c>
      <c r="GT7" s="13"/>
      <c r="GU7" s="12">
        <v>13</v>
      </c>
      <c r="GV7" s="12">
        <v>1650000</v>
      </c>
      <c r="GW7" s="12">
        <v>0</v>
      </c>
      <c r="GX7" s="12">
        <v>1650000</v>
      </c>
      <c r="GY7" s="13"/>
      <c r="GZ7" s="12">
        <v>10</v>
      </c>
      <c r="HA7" s="12">
        <v>57500</v>
      </c>
      <c r="HB7" s="12">
        <v>0</v>
      </c>
      <c r="HC7" s="12">
        <v>57500</v>
      </c>
      <c r="HD7" s="13"/>
      <c r="HE7" s="12">
        <v>0</v>
      </c>
      <c r="HF7" s="12">
        <v>0</v>
      </c>
      <c r="HG7" s="12">
        <v>0</v>
      </c>
      <c r="HH7" s="12">
        <v>0</v>
      </c>
      <c r="HI7" s="13"/>
      <c r="HJ7" s="12">
        <v>0</v>
      </c>
      <c r="HK7" s="12">
        <v>10000</v>
      </c>
      <c r="HL7" s="12">
        <v>0</v>
      </c>
      <c r="HM7" s="12">
        <v>10000</v>
      </c>
      <c r="HN7" s="13"/>
      <c r="HO7" s="12">
        <v>0</v>
      </c>
      <c r="HP7" s="12">
        <v>0</v>
      </c>
      <c r="HQ7" s="12">
        <v>0</v>
      </c>
      <c r="HR7" s="12">
        <v>0</v>
      </c>
      <c r="HS7" s="13"/>
      <c r="HT7" s="12">
        <v>0</v>
      </c>
      <c r="HU7" s="12">
        <v>0</v>
      </c>
      <c r="HV7" s="12">
        <v>0</v>
      </c>
      <c r="HW7" s="12">
        <v>0</v>
      </c>
      <c r="HX7" s="13"/>
      <c r="HY7" s="12">
        <v>0</v>
      </c>
      <c r="HZ7" s="12">
        <v>168000</v>
      </c>
      <c r="IA7" s="12">
        <v>0</v>
      </c>
      <c r="IB7" s="12">
        <v>168000</v>
      </c>
      <c r="IC7" s="13"/>
      <c r="ID7" s="12">
        <v>0</v>
      </c>
      <c r="IE7" s="12">
        <v>162500</v>
      </c>
      <c r="IF7" s="12">
        <v>0</v>
      </c>
      <c r="IG7" s="12">
        <v>162500</v>
      </c>
      <c r="IH7" s="13"/>
      <c r="II7" s="12">
        <v>5</v>
      </c>
      <c r="IJ7" s="12">
        <v>2500</v>
      </c>
      <c r="IK7" s="12">
        <v>0</v>
      </c>
      <c r="IL7" s="12">
        <v>2500</v>
      </c>
      <c r="IM7" s="13"/>
      <c r="IN7" s="12">
        <v>1</v>
      </c>
      <c r="IO7" s="12">
        <v>1000</v>
      </c>
      <c r="IP7" s="12">
        <v>0</v>
      </c>
      <c r="IQ7" s="12">
        <v>1000</v>
      </c>
      <c r="IR7" s="13"/>
      <c r="IS7" s="12">
        <v>12</v>
      </c>
      <c r="IT7" s="12">
        <v>290000</v>
      </c>
      <c r="IU7" s="12">
        <v>0</v>
      </c>
      <c r="IV7" s="12">
        <v>290000</v>
      </c>
      <c r="IW7" s="13"/>
      <c r="IX7" s="12">
        <v>0</v>
      </c>
      <c r="IY7" s="12">
        <v>0</v>
      </c>
      <c r="IZ7" s="12">
        <v>0</v>
      </c>
      <c r="JA7" s="12">
        <v>0</v>
      </c>
      <c r="JB7" s="13"/>
      <c r="JC7" s="12">
        <v>0</v>
      </c>
      <c r="JD7" s="12">
        <v>0</v>
      </c>
      <c r="JE7" s="12">
        <v>0</v>
      </c>
      <c r="JF7" s="12">
        <v>0</v>
      </c>
      <c r="JG7" s="13"/>
      <c r="JH7" s="12">
        <v>0</v>
      </c>
      <c r="JI7" s="12">
        <v>462198</v>
      </c>
      <c r="JJ7" s="12">
        <v>0</v>
      </c>
      <c r="JK7" s="12">
        <v>462198</v>
      </c>
      <c r="JL7" s="13"/>
      <c r="JM7" s="12">
        <v>1</v>
      </c>
      <c r="JN7" s="12">
        <v>56410</v>
      </c>
      <c r="JO7" s="12">
        <v>0</v>
      </c>
      <c r="JP7" s="12">
        <v>56410</v>
      </c>
      <c r="JQ7" s="13"/>
      <c r="JR7" s="12">
        <v>1</v>
      </c>
      <c r="JS7" s="12">
        <v>100000</v>
      </c>
      <c r="JT7" s="12">
        <v>0</v>
      </c>
      <c r="JU7" s="12">
        <v>100000</v>
      </c>
      <c r="JV7" s="13"/>
      <c r="JW7" s="12">
        <v>0</v>
      </c>
      <c r="JX7" s="12">
        <v>40500</v>
      </c>
      <c r="JY7" s="12">
        <v>0</v>
      </c>
      <c r="JZ7" s="12">
        <v>40500</v>
      </c>
      <c r="KA7" s="13"/>
      <c r="KB7" s="12">
        <v>0</v>
      </c>
      <c r="KC7" s="12">
        <v>0</v>
      </c>
      <c r="KD7" s="12">
        <v>0</v>
      </c>
      <c r="KE7" s="12">
        <v>0</v>
      </c>
      <c r="KF7" s="13"/>
      <c r="KG7" s="12">
        <v>0</v>
      </c>
      <c r="KH7" s="12">
        <v>20000</v>
      </c>
      <c r="KI7" s="12">
        <v>0</v>
      </c>
      <c r="KJ7" s="12">
        <v>20000</v>
      </c>
      <c r="KK7" s="13"/>
      <c r="KL7" s="12">
        <v>0</v>
      </c>
      <c r="KM7" s="12">
        <v>0</v>
      </c>
      <c r="KN7" s="12">
        <v>0</v>
      </c>
      <c r="KO7" s="12">
        <v>0</v>
      </c>
      <c r="KP7" s="13"/>
      <c r="KQ7" s="12">
        <v>0</v>
      </c>
      <c r="KR7" s="12">
        <v>0</v>
      </c>
      <c r="KS7" s="12">
        <v>0</v>
      </c>
      <c r="KT7" s="12">
        <v>0</v>
      </c>
      <c r="KU7" s="13"/>
      <c r="KV7" s="12">
        <v>0</v>
      </c>
      <c r="KW7" s="12">
        <v>0</v>
      </c>
      <c r="KX7" s="12">
        <v>0</v>
      </c>
      <c r="KY7" s="12">
        <v>0</v>
      </c>
      <c r="KZ7" s="13"/>
      <c r="LA7" s="12">
        <v>0</v>
      </c>
      <c r="LB7" s="12">
        <v>0</v>
      </c>
      <c r="LC7" s="12">
        <v>0</v>
      </c>
      <c r="LD7" s="12">
        <v>0</v>
      </c>
      <c r="LE7" s="13"/>
      <c r="LF7" s="12">
        <v>0</v>
      </c>
      <c r="LG7" s="12">
        <v>0</v>
      </c>
      <c r="LH7" s="12">
        <v>0</v>
      </c>
      <c r="LI7" s="12">
        <v>0</v>
      </c>
      <c r="LJ7" s="13"/>
      <c r="LK7" s="12">
        <v>1</v>
      </c>
      <c r="LL7" s="12">
        <v>30000</v>
      </c>
      <c r="LM7" s="12">
        <v>0</v>
      </c>
      <c r="LN7" s="12">
        <v>30000</v>
      </c>
      <c r="LO7" s="13"/>
      <c r="LP7" s="12">
        <v>1</v>
      </c>
      <c r="LQ7" s="12">
        <v>50000</v>
      </c>
      <c r="LR7" s="12">
        <v>0</v>
      </c>
      <c r="LS7" s="12">
        <v>50000</v>
      </c>
      <c r="LT7" s="13"/>
      <c r="LU7" s="12">
        <v>0</v>
      </c>
      <c r="LV7" s="12">
        <v>0</v>
      </c>
      <c r="LW7" s="12">
        <v>0</v>
      </c>
      <c r="LX7" s="12">
        <v>0</v>
      </c>
      <c r="LY7" s="13"/>
      <c r="LZ7" s="12">
        <v>0</v>
      </c>
      <c r="MA7" s="12">
        <v>0</v>
      </c>
      <c r="MB7" s="12">
        <v>0</v>
      </c>
      <c r="MC7" s="12">
        <v>0</v>
      </c>
      <c r="MD7" s="13"/>
      <c r="ME7" s="12">
        <v>0</v>
      </c>
      <c r="MF7" s="12">
        <v>0</v>
      </c>
      <c r="MG7" s="12">
        <v>0</v>
      </c>
      <c r="MH7" s="12">
        <v>0</v>
      </c>
      <c r="MI7" s="13"/>
      <c r="MJ7" s="12">
        <v>0</v>
      </c>
      <c r="MK7" s="12">
        <v>0</v>
      </c>
      <c r="ML7" s="12">
        <v>0</v>
      </c>
      <c r="MM7" s="12">
        <v>0</v>
      </c>
      <c r="MN7" s="13"/>
      <c r="MO7" s="12">
        <v>0</v>
      </c>
      <c r="MP7" s="12">
        <v>0</v>
      </c>
      <c r="MQ7" s="12">
        <v>0</v>
      </c>
      <c r="MR7" s="12">
        <v>0</v>
      </c>
      <c r="MS7" s="13"/>
      <c r="MT7" s="12">
        <v>0</v>
      </c>
      <c r="MU7" s="12">
        <v>0</v>
      </c>
      <c r="MV7" s="12">
        <v>0</v>
      </c>
      <c r="MW7" s="12">
        <v>0</v>
      </c>
      <c r="MX7" s="13"/>
      <c r="MY7" s="12">
        <v>0</v>
      </c>
      <c r="MZ7" s="12">
        <v>0</v>
      </c>
      <c r="NA7" s="12">
        <v>0</v>
      </c>
      <c r="NB7" s="12">
        <v>0</v>
      </c>
      <c r="NC7" s="13"/>
      <c r="ND7" s="12">
        <v>0</v>
      </c>
      <c r="NE7" s="12">
        <v>0</v>
      </c>
      <c r="NF7" s="12">
        <v>0</v>
      </c>
      <c r="NG7" s="12">
        <v>0</v>
      </c>
      <c r="NH7" s="13"/>
      <c r="NI7" s="12">
        <v>0</v>
      </c>
      <c r="NJ7" s="12">
        <v>0</v>
      </c>
      <c r="NK7" s="12">
        <v>0</v>
      </c>
      <c r="NL7" s="12">
        <v>0</v>
      </c>
      <c r="NM7" s="13"/>
      <c r="NN7" s="12">
        <v>0</v>
      </c>
      <c r="NO7" s="12">
        <v>0</v>
      </c>
      <c r="NP7" s="12">
        <v>0</v>
      </c>
      <c r="NQ7" s="12">
        <v>0</v>
      </c>
      <c r="NR7" s="13"/>
      <c r="NS7" s="12">
        <v>0</v>
      </c>
      <c r="NT7" s="12">
        <v>4568123</v>
      </c>
      <c r="NU7" s="12">
        <v>0</v>
      </c>
      <c r="NV7" s="12">
        <v>4568123</v>
      </c>
      <c r="NW7" s="13"/>
    </row>
    <row r="8" spans="1:387" hidden="1">
      <c r="A8" s="10">
        <v>2</v>
      </c>
      <c r="B8" s="11" t="s">
        <v>4</v>
      </c>
      <c r="C8" s="12">
        <v>0</v>
      </c>
      <c r="D8" s="12">
        <v>0</v>
      </c>
      <c r="E8" s="12">
        <v>0</v>
      </c>
      <c r="F8" s="12">
        <v>0</v>
      </c>
      <c r="G8" s="13"/>
      <c r="H8" s="12">
        <v>0</v>
      </c>
      <c r="I8" s="12">
        <v>20000</v>
      </c>
      <c r="J8" s="12">
        <v>0</v>
      </c>
      <c r="K8" s="12">
        <v>20000</v>
      </c>
      <c r="L8" s="13"/>
      <c r="M8" s="12">
        <v>5</v>
      </c>
      <c r="N8" s="12">
        <v>10000</v>
      </c>
      <c r="O8" s="12">
        <v>0</v>
      </c>
      <c r="P8" s="12">
        <v>10000</v>
      </c>
      <c r="Q8" s="13"/>
      <c r="R8" s="12">
        <v>93</v>
      </c>
      <c r="S8" s="12">
        <v>9300</v>
      </c>
      <c r="T8" s="12">
        <v>0</v>
      </c>
      <c r="U8" s="12">
        <v>9300</v>
      </c>
      <c r="V8" s="13"/>
      <c r="W8" s="12">
        <v>1</v>
      </c>
      <c r="X8" s="12">
        <v>2000</v>
      </c>
      <c r="Y8" s="12">
        <v>0</v>
      </c>
      <c r="Z8" s="12">
        <v>2000</v>
      </c>
      <c r="AA8" s="13"/>
      <c r="AB8" s="12">
        <v>7</v>
      </c>
      <c r="AC8" s="12">
        <v>42000</v>
      </c>
      <c r="AD8" s="12">
        <v>0</v>
      </c>
      <c r="AE8" s="12">
        <v>42000</v>
      </c>
      <c r="AF8" s="13"/>
      <c r="AG8" s="12">
        <v>0</v>
      </c>
      <c r="AH8" s="12">
        <v>0</v>
      </c>
      <c r="AI8" s="12">
        <v>0</v>
      </c>
      <c r="AJ8" s="12">
        <v>0</v>
      </c>
      <c r="AK8" s="13"/>
      <c r="AL8" s="12">
        <v>0</v>
      </c>
      <c r="AM8" s="12">
        <v>0</v>
      </c>
      <c r="AN8" s="12">
        <v>0</v>
      </c>
      <c r="AO8" s="12">
        <v>0</v>
      </c>
      <c r="AP8" s="13"/>
      <c r="AQ8" s="12">
        <v>0</v>
      </c>
      <c r="AR8" s="12">
        <v>0</v>
      </c>
      <c r="AS8" s="12">
        <v>0</v>
      </c>
      <c r="AT8" s="12">
        <v>0</v>
      </c>
      <c r="AU8" s="13"/>
      <c r="AV8" s="12">
        <v>4</v>
      </c>
      <c r="AW8" s="12">
        <v>9800</v>
      </c>
      <c r="AX8" s="12">
        <v>0</v>
      </c>
      <c r="AY8" s="12">
        <v>9800</v>
      </c>
      <c r="AZ8" s="13"/>
      <c r="BA8" s="12">
        <v>0</v>
      </c>
      <c r="BB8" s="12">
        <v>0</v>
      </c>
      <c r="BC8" s="12">
        <v>0</v>
      </c>
      <c r="BD8" s="12">
        <v>0</v>
      </c>
      <c r="BE8" s="13"/>
      <c r="BF8" s="12">
        <v>5</v>
      </c>
      <c r="BG8" s="12">
        <v>5250</v>
      </c>
      <c r="BH8" s="12">
        <v>0</v>
      </c>
      <c r="BI8" s="12">
        <v>5250</v>
      </c>
      <c r="BJ8" s="13"/>
      <c r="BK8" s="12">
        <v>1</v>
      </c>
      <c r="BL8" s="12">
        <v>30000</v>
      </c>
      <c r="BM8" s="12">
        <v>0</v>
      </c>
      <c r="BN8" s="12">
        <v>30000</v>
      </c>
      <c r="BO8" s="13"/>
      <c r="BP8" s="12">
        <v>0</v>
      </c>
      <c r="BQ8" s="12">
        <v>2000</v>
      </c>
      <c r="BR8" s="12">
        <v>0</v>
      </c>
      <c r="BS8" s="12">
        <v>2000</v>
      </c>
      <c r="BT8" s="13"/>
      <c r="BU8" s="12">
        <v>0</v>
      </c>
      <c r="BV8" s="12">
        <v>0</v>
      </c>
      <c r="BW8" s="12">
        <v>0</v>
      </c>
      <c r="BX8" s="12">
        <v>0</v>
      </c>
      <c r="BY8" s="13"/>
      <c r="BZ8" s="12">
        <v>0</v>
      </c>
      <c r="CA8" s="12">
        <v>0</v>
      </c>
      <c r="CB8" s="12">
        <v>0</v>
      </c>
      <c r="CC8" s="12">
        <v>0</v>
      </c>
      <c r="CD8" s="13"/>
      <c r="CE8" s="12">
        <v>0</v>
      </c>
      <c r="CF8" s="12">
        <v>0</v>
      </c>
      <c r="CG8" s="12">
        <v>0</v>
      </c>
      <c r="CH8" s="12">
        <v>0</v>
      </c>
      <c r="CI8" s="13"/>
      <c r="CJ8" s="12">
        <v>0</v>
      </c>
      <c r="CK8" s="12">
        <v>0</v>
      </c>
      <c r="CL8" s="12">
        <v>0</v>
      </c>
      <c r="CM8" s="12">
        <v>0</v>
      </c>
      <c r="CN8" s="13"/>
      <c r="CO8" s="12">
        <v>0</v>
      </c>
      <c r="CP8" s="12">
        <v>0</v>
      </c>
      <c r="CQ8" s="12">
        <v>0</v>
      </c>
      <c r="CR8" s="12">
        <v>0</v>
      </c>
      <c r="CS8" s="13"/>
      <c r="CT8" s="12">
        <v>0</v>
      </c>
      <c r="CU8" s="12">
        <v>0</v>
      </c>
      <c r="CV8" s="12">
        <v>0</v>
      </c>
      <c r="CW8" s="12">
        <v>0</v>
      </c>
      <c r="CX8" s="13"/>
      <c r="CY8" s="12">
        <v>0</v>
      </c>
      <c r="CZ8" s="12">
        <v>0</v>
      </c>
      <c r="DA8" s="12">
        <v>0</v>
      </c>
      <c r="DB8" s="12">
        <v>0</v>
      </c>
      <c r="DC8" s="13"/>
      <c r="DD8" s="12">
        <v>0</v>
      </c>
      <c r="DE8" s="12">
        <v>0</v>
      </c>
      <c r="DF8" s="12">
        <v>0</v>
      </c>
      <c r="DG8" s="12">
        <v>0</v>
      </c>
      <c r="DH8" s="13"/>
      <c r="DI8" s="12">
        <v>0</v>
      </c>
      <c r="DJ8" s="12">
        <v>0</v>
      </c>
      <c r="DK8" s="12">
        <v>0</v>
      </c>
      <c r="DL8" s="12">
        <v>0</v>
      </c>
      <c r="DM8" s="13"/>
      <c r="DN8" s="12">
        <v>0</v>
      </c>
      <c r="DO8" s="12">
        <v>0</v>
      </c>
      <c r="DP8" s="12">
        <v>0</v>
      </c>
      <c r="DQ8" s="12">
        <v>0</v>
      </c>
      <c r="DR8" s="13"/>
      <c r="DS8" s="12">
        <v>1</v>
      </c>
      <c r="DT8" s="12">
        <v>40000</v>
      </c>
      <c r="DU8" s="12">
        <v>0</v>
      </c>
      <c r="DV8" s="12">
        <v>40000</v>
      </c>
      <c r="DW8" s="13"/>
      <c r="DX8" s="12">
        <v>1</v>
      </c>
      <c r="DY8" s="12">
        <v>40000</v>
      </c>
      <c r="DZ8" s="12">
        <v>0</v>
      </c>
      <c r="EA8" s="12">
        <v>40000</v>
      </c>
      <c r="EB8" s="13"/>
      <c r="EC8" s="12">
        <v>0</v>
      </c>
      <c r="ED8" s="12">
        <v>30000</v>
      </c>
      <c r="EE8" s="12">
        <v>0</v>
      </c>
      <c r="EF8" s="12">
        <v>30000</v>
      </c>
      <c r="EG8" s="13"/>
      <c r="EH8" s="12">
        <v>1</v>
      </c>
      <c r="EI8" s="12">
        <v>19500</v>
      </c>
      <c r="EJ8" s="12">
        <v>0</v>
      </c>
      <c r="EK8" s="12">
        <v>19500</v>
      </c>
      <c r="EL8" s="13"/>
      <c r="EM8" s="12">
        <v>1</v>
      </c>
      <c r="EN8" s="12">
        <v>461000</v>
      </c>
      <c r="EO8" s="12">
        <v>0</v>
      </c>
      <c r="EP8" s="12">
        <v>461000</v>
      </c>
      <c r="EQ8" s="13"/>
      <c r="ER8" s="12">
        <v>0</v>
      </c>
      <c r="ES8" s="12">
        <v>0</v>
      </c>
      <c r="ET8" s="12">
        <v>0</v>
      </c>
      <c r="EU8" s="12">
        <v>0</v>
      </c>
      <c r="EV8" s="13"/>
      <c r="EW8" s="12">
        <v>0</v>
      </c>
      <c r="EX8" s="12">
        <v>0</v>
      </c>
      <c r="EY8" s="12">
        <v>0</v>
      </c>
      <c r="EZ8" s="12">
        <v>0</v>
      </c>
      <c r="FA8" s="13"/>
      <c r="FB8" s="12">
        <v>0</v>
      </c>
      <c r="FC8" s="12">
        <v>0</v>
      </c>
      <c r="FD8" s="12">
        <v>0</v>
      </c>
      <c r="FE8" s="12">
        <v>0</v>
      </c>
      <c r="FF8" s="13"/>
      <c r="FG8" s="12">
        <v>0</v>
      </c>
      <c r="FH8" s="12">
        <v>0</v>
      </c>
      <c r="FI8" s="12">
        <v>0</v>
      </c>
      <c r="FJ8" s="12">
        <v>0</v>
      </c>
      <c r="FK8" s="13"/>
      <c r="FL8" s="12">
        <v>0</v>
      </c>
      <c r="FM8" s="12">
        <v>0</v>
      </c>
      <c r="FN8" s="12">
        <v>0</v>
      </c>
      <c r="FO8" s="12">
        <v>0</v>
      </c>
      <c r="FP8" s="13"/>
      <c r="FQ8" s="12">
        <v>0</v>
      </c>
      <c r="FR8" s="12">
        <v>0</v>
      </c>
      <c r="FS8" s="12">
        <v>0</v>
      </c>
      <c r="FT8" s="12">
        <v>0</v>
      </c>
      <c r="FU8" s="13"/>
      <c r="FV8" s="12">
        <v>0</v>
      </c>
      <c r="FW8" s="12">
        <v>0</v>
      </c>
      <c r="FX8" s="12">
        <v>0</v>
      </c>
      <c r="FY8" s="12">
        <v>0</v>
      </c>
      <c r="FZ8" s="13"/>
      <c r="GA8" s="12">
        <v>0</v>
      </c>
      <c r="GB8" s="12">
        <v>0</v>
      </c>
      <c r="GC8" s="12">
        <v>0</v>
      </c>
      <c r="GD8" s="12">
        <v>0</v>
      </c>
      <c r="GE8" s="13"/>
      <c r="GF8" s="12">
        <v>0</v>
      </c>
      <c r="GG8" s="12">
        <v>0</v>
      </c>
      <c r="GH8" s="12">
        <v>0</v>
      </c>
      <c r="GI8" s="12">
        <v>0</v>
      </c>
      <c r="GJ8" s="13"/>
      <c r="GK8" s="12">
        <v>0</v>
      </c>
      <c r="GL8" s="12">
        <v>0</v>
      </c>
      <c r="GM8" s="12">
        <v>0</v>
      </c>
      <c r="GN8" s="12">
        <v>0</v>
      </c>
      <c r="GO8" s="13"/>
      <c r="GP8" s="12">
        <v>0</v>
      </c>
      <c r="GQ8" s="12">
        <v>22500</v>
      </c>
      <c r="GR8" s="12">
        <v>0</v>
      </c>
      <c r="GS8" s="12">
        <v>22500</v>
      </c>
      <c r="GT8" s="13"/>
      <c r="GU8" s="12">
        <v>6</v>
      </c>
      <c r="GV8" s="12">
        <v>1075000</v>
      </c>
      <c r="GW8" s="12">
        <v>0</v>
      </c>
      <c r="GX8" s="12">
        <v>1075000</v>
      </c>
      <c r="GY8" s="13"/>
      <c r="GZ8" s="12">
        <v>6</v>
      </c>
      <c r="HA8" s="12">
        <v>37500</v>
      </c>
      <c r="HB8" s="12">
        <v>0</v>
      </c>
      <c r="HC8" s="12">
        <v>37500</v>
      </c>
      <c r="HD8" s="13"/>
      <c r="HE8" s="12">
        <v>0</v>
      </c>
      <c r="HF8" s="12">
        <v>0</v>
      </c>
      <c r="HG8" s="12">
        <v>0</v>
      </c>
      <c r="HH8" s="12">
        <v>0</v>
      </c>
      <c r="HI8" s="13"/>
      <c r="HJ8" s="12">
        <v>0</v>
      </c>
      <c r="HK8" s="12">
        <v>10000</v>
      </c>
      <c r="HL8" s="12">
        <v>0</v>
      </c>
      <c r="HM8" s="12">
        <v>10000</v>
      </c>
      <c r="HN8" s="13"/>
      <c r="HO8" s="12">
        <v>0</v>
      </c>
      <c r="HP8" s="12">
        <v>0</v>
      </c>
      <c r="HQ8" s="12">
        <v>0</v>
      </c>
      <c r="HR8" s="12">
        <v>0</v>
      </c>
      <c r="HS8" s="13"/>
      <c r="HT8" s="12">
        <v>0</v>
      </c>
      <c r="HU8" s="12">
        <v>0</v>
      </c>
      <c r="HV8" s="12">
        <v>0</v>
      </c>
      <c r="HW8" s="12">
        <v>0</v>
      </c>
      <c r="HX8" s="13"/>
      <c r="HY8" s="12">
        <v>0</v>
      </c>
      <c r="HZ8" s="12">
        <v>70000</v>
      </c>
      <c r="IA8" s="12">
        <v>0</v>
      </c>
      <c r="IB8" s="12">
        <v>70000</v>
      </c>
      <c r="IC8" s="13"/>
      <c r="ID8" s="12">
        <v>0</v>
      </c>
      <c r="IE8" s="12">
        <v>162500</v>
      </c>
      <c r="IF8" s="12">
        <v>0</v>
      </c>
      <c r="IG8" s="12">
        <v>162500</v>
      </c>
      <c r="IH8" s="13"/>
      <c r="II8" s="12">
        <v>3</v>
      </c>
      <c r="IJ8" s="12">
        <v>1500</v>
      </c>
      <c r="IK8" s="12">
        <v>0</v>
      </c>
      <c r="IL8" s="12">
        <v>1500</v>
      </c>
      <c r="IM8" s="13"/>
      <c r="IN8" s="12">
        <v>1</v>
      </c>
      <c r="IO8" s="12">
        <v>1000</v>
      </c>
      <c r="IP8" s="12">
        <v>0</v>
      </c>
      <c r="IQ8" s="12">
        <v>1000</v>
      </c>
      <c r="IR8" s="13"/>
      <c r="IS8" s="12">
        <v>12</v>
      </c>
      <c r="IT8" s="12">
        <v>280000</v>
      </c>
      <c r="IU8" s="12">
        <v>0</v>
      </c>
      <c r="IV8" s="12">
        <v>280000</v>
      </c>
      <c r="IW8" s="13"/>
      <c r="IX8" s="12">
        <v>0</v>
      </c>
      <c r="IY8" s="12">
        <v>0</v>
      </c>
      <c r="IZ8" s="12">
        <v>0</v>
      </c>
      <c r="JA8" s="12">
        <v>0</v>
      </c>
      <c r="JB8" s="13"/>
      <c r="JC8" s="12">
        <v>0</v>
      </c>
      <c r="JD8" s="12">
        <v>0</v>
      </c>
      <c r="JE8" s="12">
        <v>0</v>
      </c>
      <c r="JF8" s="12">
        <v>0</v>
      </c>
      <c r="JG8" s="13"/>
      <c r="JH8" s="12">
        <v>0</v>
      </c>
      <c r="JI8" s="12">
        <v>111464</v>
      </c>
      <c r="JJ8" s="12">
        <v>0</v>
      </c>
      <c r="JK8" s="12">
        <v>111464</v>
      </c>
      <c r="JL8" s="13"/>
      <c r="JM8" s="12">
        <v>1</v>
      </c>
      <c r="JN8" s="12">
        <v>56410</v>
      </c>
      <c r="JO8" s="12">
        <v>0</v>
      </c>
      <c r="JP8" s="12">
        <v>56410</v>
      </c>
      <c r="JQ8" s="13"/>
      <c r="JR8" s="12">
        <v>1</v>
      </c>
      <c r="JS8" s="12">
        <v>100000</v>
      </c>
      <c r="JT8" s="12">
        <v>0</v>
      </c>
      <c r="JU8" s="12">
        <v>100000</v>
      </c>
      <c r="JV8" s="13"/>
      <c r="JW8" s="12">
        <v>0</v>
      </c>
      <c r="JX8" s="12">
        <v>22500</v>
      </c>
      <c r="JY8" s="12">
        <v>0</v>
      </c>
      <c r="JZ8" s="12">
        <v>22500</v>
      </c>
      <c r="KA8" s="13"/>
      <c r="KB8" s="12">
        <v>0</v>
      </c>
      <c r="KC8" s="12">
        <v>0</v>
      </c>
      <c r="KD8" s="12">
        <v>0</v>
      </c>
      <c r="KE8" s="12">
        <v>0</v>
      </c>
      <c r="KF8" s="13"/>
      <c r="KG8" s="12">
        <v>0</v>
      </c>
      <c r="KH8" s="12">
        <v>15000</v>
      </c>
      <c r="KI8" s="12">
        <v>0</v>
      </c>
      <c r="KJ8" s="12">
        <v>15000</v>
      </c>
      <c r="KK8" s="13"/>
      <c r="KL8" s="12">
        <v>0</v>
      </c>
      <c r="KM8" s="12">
        <v>0</v>
      </c>
      <c r="KN8" s="12">
        <v>0</v>
      </c>
      <c r="KO8" s="12">
        <v>0</v>
      </c>
      <c r="KP8" s="13"/>
      <c r="KQ8" s="12">
        <v>0</v>
      </c>
      <c r="KR8" s="12">
        <v>0</v>
      </c>
      <c r="KS8" s="12">
        <v>0</v>
      </c>
      <c r="KT8" s="12">
        <v>0</v>
      </c>
      <c r="KU8" s="13"/>
      <c r="KV8" s="12">
        <v>0</v>
      </c>
      <c r="KW8" s="12">
        <v>0</v>
      </c>
      <c r="KX8" s="12">
        <v>0</v>
      </c>
      <c r="KY8" s="12">
        <v>0</v>
      </c>
      <c r="KZ8" s="13"/>
      <c r="LA8" s="12">
        <v>0</v>
      </c>
      <c r="LB8" s="12">
        <v>0</v>
      </c>
      <c r="LC8" s="12">
        <v>0</v>
      </c>
      <c r="LD8" s="12">
        <v>0</v>
      </c>
      <c r="LE8" s="13"/>
      <c r="LF8" s="12">
        <v>0</v>
      </c>
      <c r="LG8" s="12">
        <v>0</v>
      </c>
      <c r="LH8" s="12">
        <v>0</v>
      </c>
      <c r="LI8" s="12">
        <v>0</v>
      </c>
      <c r="LJ8" s="13"/>
      <c r="LK8" s="12">
        <v>1</v>
      </c>
      <c r="LL8" s="12">
        <v>19500</v>
      </c>
      <c r="LM8" s="12">
        <v>0</v>
      </c>
      <c r="LN8" s="12">
        <v>19500</v>
      </c>
      <c r="LO8" s="13"/>
      <c r="LP8" s="12">
        <v>1</v>
      </c>
      <c r="LQ8" s="12">
        <v>50000</v>
      </c>
      <c r="LR8" s="12">
        <v>0</v>
      </c>
      <c r="LS8" s="12">
        <v>50000</v>
      </c>
      <c r="LT8" s="13"/>
      <c r="LU8" s="12">
        <v>0</v>
      </c>
      <c r="LV8" s="12">
        <v>0</v>
      </c>
      <c r="LW8" s="12">
        <v>0</v>
      </c>
      <c r="LX8" s="12">
        <v>0</v>
      </c>
      <c r="LY8" s="13"/>
      <c r="LZ8" s="12">
        <v>0</v>
      </c>
      <c r="MA8" s="12">
        <v>0</v>
      </c>
      <c r="MB8" s="12">
        <v>0</v>
      </c>
      <c r="MC8" s="12">
        <v>0</v>
      </c>
      <c r="MD8" s="13"/>
      <c r="ME8" s="12">
        <v>0</v>
      </c>
      <c r="MF8" s="12">
        <v>0</v>
      </c>
      <c r="MG8" s="12">
        <v>0</v>
      </c>
      <c r="MH8" s="12">
        <v>0</v>
      </c>
      <c r="MI8" s="13"/>
      <c r="MJ8" s="12">
        <v>0</v>
      </c>
      <c r="MK8" s="12">
        <v>0</v>
      </c>
      <c r="ML8" s="12">
        <v>0</v>
      </c>
      <c r="MM8" s="12">
        <v>0</v>
      </c>
      <c r="MN8" s="13"/>
      <c r="MO8" s="12">
        <v>0</v>
      </c>
      <c r="MP8" s="12">
        <v>0</v>
      </c>
      <c r="MQ8" s="12">
        <v>0</v>
      </c>
      <c r="MR8" s="12">
        <v>0</v>
      </c>
      <c r="MS8" s="13"/>
      <c r="MT8" s="12">
        <v>0</v>
      </c>
      <c r="MU8" s="12">
        <v>0</v>
      </c>
      <c r="MV8" s="12">
        <v>0</v>
      </c>
      <c r="MW8" s="12">
        <v>0</v>
      </c>
      <c r="MX8" s="13"/>
      <c r="MY8" s="12">
        <v>0</v>
      </c>
      <c r="MZ8" s="12">
        <v>0</v>
      </c>
      <c r="NA8" s="12">
        <v>0</v>
      </c>
      <c r="NB8" s="12">
        <v>0</v>
      </c>
      <c r="NC8" s="13"/>
      <c r="ND8" s="12">
        <v>0</v>
      </c>
      <c r="NE8" s="12">
        <v>0</v>
      </c>
      <c r="NF8" s="12">
        <v>0</v>
      </c>
      <c r="NG8" s="12">
        <v>0</v>
      </c>
      <c r="NH8" s="13"/>
      <c r="NI8" s="12">
        <v>0</v>
      </c>
      <c r="NJ8" s="12">
        <v>0</v>
      </c>
      <c r="NK8" s="12">
        <v>0</v>
      </c>
      <c r="NL8" s="12">
        <v>0</v>
      </c>
      <c r="NM8" s="13"/>
      <c r="NN8" s="12">
        <v>0</v>
      </c>
      <c r="NO8" s="12">
        <v>0</v>
      </c>
      <c r="NP8" s="12">
        <v>0</v>
      </c>
      <c r="NQ8" s="12">
        <v>0</v>
      </c>
      <c r="NR8" s="13"/>
      <c r="NS8" s="12">
        <v>0</v>
      </c>
      <c r="NT8" s="12">
        <v>2755724</v>
      </c>
      <c r="NU8" s="12">
        <v>0</v>
      </c>
      <c r="NV8" s="12">
        <v>2755724</v>
      </c>
      <c r="NW8" s="13"/>
    </row>
    <row r="9" spans="1:387" hidden="1">
      <c r="A9" s="10">
        <v>3</v>
      </c>
      <c r="B9" s="11" t="s">
        <v>5</v>
      </c>
      <c r="C9" s="12">
        <v>0</v>
      </c>
      <c r="D9" s="12">
        <v>0</v>
      </c>
      <c r="E9" s="12">
        <v>0</v>
      </c>
      <c r="F9" s="12">
        <v>0</v>
      </c>
      <c r="G9" s="13"/>
      <c r="H9" s="12">
        <v>0</v>
      </c>
      <c r="I9" s="12">
        <v>24800</v>
      </c>
      <c r="J9" s="12">
        <v>0</v>
      </c>
      <c r="K9" s="12">
        <v>24800</v>
      </c>
      <c r="L9" s="13"/>
      <c r="M9" s="12">
        <v>11</v>
      </c>
      <c r="N9" s="12">
        <v>28600</v>
      </c>
      <c r="O9" s="12">
        <v>0</v>
      </c>
      <c r="P9" s="12">
        <v>28600</v>
      </c>
      <c r="Q9" s="13"/>
      <c r="R9" s="12">
        <v>294</v>
      </c>
      <c r="S9" s="12">
        <v>29400</v>
      </c>
      <c r="T9" s="12">
        <v>0</v>
      </c>
      <c r="U9" s="12">
        <v>29400</v>
      </c>
      <c r="V9" s="13"/>
      <c r="W9" s="12">
        <v>1</v>
      </c>
      <c r="X9" s="12">
        <v>2000</v>
      </c>
      <c r="Y9" s="12">
        <v>0</v>
      </c>
      <c r="Z9" s="12">
        <v>2000</v>
      </c>
      <c r="AA9" s="13"/>
      <c r="AB9" s="12">
        <v>16</v>
      </c>
      <c r="AC9" s="12">
        <v>96000</v>
      </c>
      <c r="AD9" s="12">
        <v>0</v>
      </c>
      <c r="AE9" s="12">
        <v>96000</v>
      </c>
      <c r="AF9" s="13"/>
      <c r="AG9" s="12">
        <v>0</v>
      </c>
      <c r="AH9" s="12">
        <v>0</v>
      </c>
      <c r="AI9" s="12">
        <v>0</v>
      </c>
      <c r="AJ9" s="12">
        <v>0</v>
      </c>
      <c r="AK9" s="13"/>
      <c r="AL9" s="12">
        <v>6639</v>
      </c>
      <c r="AM9" s="12">
        <v>165975</v>
      </c>
      <c r="AN9" s="12">
        <v>0</v>
      </c>
      <c r="AO9" s="12">
        <v>165975</v>
      </c>
      <c r="AP9" s="13"/>
      <c r="AQ9" s="12">
        <v>0</v>
      </c>
      <c r="AR9" s="12">
        <v>0</v>
      </c>
      <c r="AS9" s="12">
        <v>0</v>
      </c>
      <c r="AT9" s="12">
        <v>0</v>
      </c>
      <c r="AU9" s="13"/>
      <c r="AV9" s="12">
        <v>4</v>
      </c>
      <c r="AW9" s="12">
        <v>9800</v>
      </c>
      <c r="AX9" s="12">
        <v>0</v>
      </c>
      <c r="AY9" s="12">
        <v>9800</v>
      </c>
      <c r="AZ9" s="13"/>
      <c r="BA9" s="12">
        <v>0</v>
      </c>
      <c r="BB9" s="12">
        <v>0</v>
      </c>
      <c r="BC9" s="12">
        <v>0</v>
      </c>
      <c r="BD9" s="12">
        <v>0</v>
      </c>
      <c r="BE9" s="13"/>
      <c r="BF9" s="12">
        <v>5</v>
      </c>
      <c r="BG9" s="12">
        <v>9750</v>
      </c>
      <c r="BH9" s="12">
        <v>0</v>
      </c>
      <c r="BI9" s="12">
        <v>9750</v>
      </c>
      <c r="BJ9" s="13"/>
      <c r="BK9" s="12">
        <v>1</v>
      </c>
      <c r="BL9" s="12">
        <v>30000</v>
      </c>
      <c r="BM9" s="12">
        <v>0</v>
      </c>
      <c r="BN9" s="12">
        <v>30000</v>
      </c>
      <c r="BO9" s="13"/>
      <c r="BP9" s="12">
        <v>0</v>
      </c>
      <c r="BQ9" s="12">
        <v>2500</v>
      </c>
      <c r="BR9" s="12">
        <v>0</v>
      </c>
      <c r="BS9" s="12">
        <v>2500</v>
      </c>
      <c r="BT9" s="13"/>
      <c r="BU9" s="12">
        <v>0</v>
      </c>
      <c r="BV9" s="12">
        <v>0</v>
      </c>
      <c r="BW9" s="12">
        <v>0</v>
      </c>
      <c r="BX9" s="12">
        <v>0</v>
      </c>
      <c r="BY9" s="13"/>
      <c r="BZ9" s="12">
        <v>1</v>
      </c>
      <c r="CA9" s="12">
        <v>10000</v>
      </c>
      <c r="CB9" s="12">
        <v>0</v>
      </c>
      <c r="CC9" s="12">
        <v>10000</v>
      </c>
      <c r="CD9" s="13"/>
      <c r="CE9" s="12">
        <v>0</v>
      </c>
      <c r="CF9" s="12">
        <v>0</v>
      </c>
      <c r="CG9" s="12">
        <v>0</v>
      </c>
      <c r="CH9" s="12">
        <v>0</v>
      </c>
      <c r="CI9" s="13"/>
      <c r="CJ9" s="12">
        <v>0</v>
      </c>
      <c r="CK9" s="12">
        <v>0</v>
      </c>
      <c r="CL9" s="12">
        <v>0</v>
      </c>
      <c r="CM9" s="12">
        <v>0</v>
      </c>
      <c r="CN9" s="13"/>
      <c r="CO9" s="12">
        <v>0</v>
      </c>
      <c r="CP9" s="12">
        <v>0</v>
      </c>
      <c r="CQ9" s="12">
        <v>0</v>
      </c>
      <c r="CR9" s="12">
        <v>0</v>
      </c>
      <c r="CS9" s="13"/>
      <c r="CT9" s="12">
        <v>0</v>
      </c>
      <c r="CU9" s="12">
        <v>0</v>
      </c>
      <c r="CV9" s="12">
        <v>0</v>
      </c>
      <c r="CW9" s="12">
        <v>0</v>
      </c>
      <c r="CX9" s="13"/>
      <c r="CY9" s="12">
        <v>0</v>
      </c>
      <c r="CZ9" s="12">
        <v>0</v>
      </c>
      <c r="DA9" s="12">
        <v>0</v>
      </c>
      <c r="DB9" s="12">
        <v>0</v>
      </c>
      <c r="DC9" s="13"/>
      <c r="DD9" s="12">
        <v>0</v>
      </c>
      <c r="DE9" s="12">
        <v>0</v>
      </c>
      <c r="DF9" s="12">
        <v>0</v>
      </c>
      <c r="DG9" s="12">
        <v>0</v>
      </c>
      <c r="DH9" s="13"/>
      <c r="DI9" s="12">
        <v>0</v>
      </c>
      <c r="DJ9" s="12">
        <v>0</v>
      </c>
      <c r="DK9" s="12">
        <v>0</v>
      </c>
      <c r="DL9" s="12">
        <v>0</v>
      </c>
      <c r="DM9" s="13"/>
      <c r="DN9" s="12">
        <v>0</v>
      </c>
      <c r="DO9" s="12">
        <v>0</v>
      </c>
      <c r="DP9" s="12">
        <v>0</v>
      </c>
      <c r="DQ9" s="12">
        <v>0</v>
      </c>
      <c r="DR9" s="13"/>
      <c r="DS9" s="12">
        <v>1</v>
      </c>
      <c r="DT9" s="12">
        <v>240000</v>
      </c>
      <c r="DU9" s="12">
        <v>0</v>
      </c>
      <c r="DV9" s="12">
        <v>240000</v>
      </c>
      <c r="DW9" s="13"/>
      <c r="DX9" s="12">
        <v>1</v>
      </c>
      <c r="DY9" s="12">
        <v>80000</v>
      </c>
      <c r="DZ9" s="12">
        <v>0</v>
      </c>
      <c r="EA9" s="12">
        <v>80000</v>
      </c>
      <c r="EB9" s="13"/>
      <c r="EC9" s="12">
        <v>0</v>
      </c>
      <c r="ED9" s="12">
        <v>60000</v>
      </c>
      <c r="EE9" s="12">
        <v>0</v>
      </c>
      <c r="EF9" s="12">
        <v>60000</v>
      </c>
      <c r="EG9" s="13"/>
      <c r="EH9" s="12">
        <v>1</v>
      </c>
      <c r="EI9" s="12">
        <v>40000</v>
      </c>
      <c r="EJ9" s="12">
        <v>0</v>
      </c>
      <c r="EK9" s="12">
        <v>40000</v>
      </c>
      <c r="EL9" s="13"/>
      <c r="EM9" s="12">
        <v>0</v>
      </c>
      <c r="EN9" s="12">
        <v>0</v>
      </c>
      <c r="EO9" s="12">
        <v>0</v>
      </c>
      <c r="EP9" s="12">
        <v>0</v>
      </c>
      <c r="EQ9" s="13"/>
      <c r="ER9" s="12">
        <v>0</v>
      </c>
      <c r="ES9" s="12">
        <v>0</v>
      </c>
      <c r="ET9" s="12">
        <v>0</v>
      </c>
      <c r="EU9" s="12">
        <v>0</v>
      </c>
      <c r="EV9" s="13"/>
      <c r="EW9" s="12">
        <v>0</v>
      </c>
      <c r="EX9" s="12">
        <v>0</v>
      </c>
      <c r="EY9" s="12">
        <v>0</v>
      </c>
      <c r="EZ9" s="12">
        <v>0</v>
      </c>
      <c r="FA9" s="13"/>
      <c r="FB9" s="12">
        <v>0</v>
      </c>
      <c r="FC9" s="12">
        <v>0</v>
      </c>
      <c r="FD9" s="12">
        <v>0</v>
      </c>
      <c r="FE9" s="12">
        <v>0</v>
      </c>
      <c r="FF9" s="13"/>
      <c r="FG9" s="12">
        <v>0</v>
      </c>
      <c r="FH9" s="12">
        <v>0</v>
      </c>
      <c r="FI9" s="12">
        <v>0</v>
      </c>
      <c r="FJ9" s="12">
        <v>0</v>
      </c>
      <c r="FK9" s="13"/>
      <c r="FL9" s="12">
        <v>0</v>
      </c>
      <c r="FM9" s="12">
        <v>0</v>
      </c>
      <c r="FN9" s="12">
        <v>0</v>
      </c>
      <c r="FO9" s="12">
        <v>0</v>
      </c>
      <c r="FP9" s="13"/>
      <c r="FQ9" s="12">
        <v>0</v>
      </c>
      <c r="FR9" s="12">
        <v>0</v>
      </c>
      <c r="FS9" s="12">
        <v>0</v>
      </c>
      <c r="FT9" s="12">
        <v>0</v>
      </c>
      <c r="FU9" s="13"/>
      <c r="FV9" s="12">
        <v>0</v>
      </c>
      <c r="FW9" s="12">
        <v>0</v>
      </c>
      <c r="FX9" s="12">
        <v>0</v>
      </c>
      <c r="FY9" s="12">
        <v>0</v>
      </c>
      <c r="FZ9" s="13"/>
      <c r="GA9" s="12">
        <v>0</v>
      </c>
      <c r="GB9" s="12">
        <v>0</v>
      </c>
      <c r="GC9" s="12">
        <v>0</v>
      </c>
      <c r="GD9" s="12">
        <v>0</v>
      </c>
      <c r="GE9" s="13"/>
      <c r="GF9" s="12">
        <v>0</v>
      </c>
      <c r="GG9" s="12">
        <v>0</v>
      </c>
      <c r="GH9" s="12">
        <v>0</v>
      </c>
      <c r="GI9" s="12">
        <v>0</v>
      </c>
      <c r="GJ9" s="13"/>
      <c r="GK9" s="12">
        <v>0</v>
      </c>
      <c r="GL9" s="12">
        <v>0</v>
      </c>
      <c r="GM9" s="12">
        <v>0</v>
      </c>
      <c r="GN9" s="12">
        <v>0</v>
      </c>
      <c r="GO9" s="13"/>
      <c r="GP9" s="12">
        <v>0</v>
      </c>
      <c r="GQ9" s="12">
        <v>58000</v>
      </c>
      <c r="GR9" s="12">
        <v>0</v>
      </c>
      <c r="GS9" s="12">
        <v>58000</v>
      </c>
      <c r="GT9" s="13"/>
      <c r="GU9" s="12">
        <v>16</v>
      </c>
      <c r="GV9" s="12">
        <v>1925000</v>
      </c>
      <c r="GW9" s="12">
        <v>0</v>
      </c>
      <c r="GX9" s="12">
        <v>1925000</v>
      </c>
      <c r="GY9" s="13"/>
      <c r="GZ9" s="12">
        <v>12</v>
      </c>
      <c r="HA9" s="12">
        <v>67500</v>
      </c>
      <c r="HB9" s="12">
        <v>0</v>
      </c>
      <c r="HC9" s="12">
        <v>67500</v>
      </c>
      <c r="HD9" s="13"/>
      <c r="HE9" s="12">
        <v>0</v>
      </c>
      <c r="HF9" s="12">
        <v>0</v>
      </c>
      <c r="HG9" s="12">
        <v>0</v>
      </c>
      <c r="HH9" s="12">
        <v>0</v>
      </c>
      <c r="HI9" s="13"/>
      <c r="HJ9" s="12">
        <v>0</v>
      </c>
      <c r="HK9" s="12">
        <v>35000</v>
      </c>
      <c r="HL9" s="12">
        <v>0</v>
      </c>
      <c r="HM9" s="12">
        <v>35000</v>
      </c>
      <c r="HN9" s="13"/>
      <c r="HO9" s="12">
        <v>0</v>
      </c>
      <c r="HP9" s="12">
        <v>0</v>
      </c>
      <c r="HQ9" s="12">
        <v>0</v>
      </c>
      <c r="HR9" s="12">
        <v>0</v>
      </c>
      <c r="HS9" s="13"/>
      <c r="HT9" s="12">
        <v>0</v>
      </c>
      <c r="HU9" s="12">
        <v>0</v>
      </c>
      <c r="HV9" s="12">
        <v>0</v>
      </c>
      <c r="HW9" s="12">
        <v>0</v>
      </c>
      <c r="HX9" s="13"/>
      <c r="HY9" s="12">
        <v>0</v>
      </c>
      <c r="HZ9" s="12">
        <v>168000</v>
      </c>
      <c r="IA9" s="12">
        <v>0</v>
      </c>
      <c r="IB9" s="12">
        <v>168000</v>
      </c>
      <c r="IC9" s="13"/>
      <c r="ID9" s="12">
        <v>0</v>
      </c>
      <c r="IE9" s="12">
        <v>162500</v>
      </c>
      <c r="IF9" s="12">
        <v>0</v>
      </c>
      <c r="IG9" s="12">
        <v>162500</v>
      </c>
      <c r="IH9" s="13"/>
      <c r="II9" s="12">
        <v>6</v>
      </c>
      <c r="IJ9" s="12">
        <v>3000</v>
      </c>
      <c r="IK9" s="12">
        <v>0</v>
      </c>
      <c r="IL9" s="12">
        <v>3000</v>
      </c>
      <c r="IM9" s="13"/>
      <c r="IN9" s="12">
        <v>1</v>
      </c>
      <c r="IO9" s="12">
        <v>1000</v>
      </c>
      <c r="IP9" s="12">
        <v>0</v>
      </c>
      <c r="IQ9" s="12">
        <v>1000</v>
      </c>
      <c r="IR9" s="13"/>
      <c r="IS9" s="12">
        <v>12</v>
      </c>
      <c r="IT9" s="12">
        <v>290000</v>
      </c>
      <c r="IU9" s="12">
        <v>0</v>
      </c>
      <c r="IV9" s="12">
        <v>290000</v>
      </c>
      <c r="IW9" s="13"/>
      <c r="IX9" s="12">
        <v>0</v>
      </c>
      <c r="IY9" s="12">
        <v>0</v>
      </c>
      <c r="IZ9" s="12">
        <v>0</v>
      </c>
      <c r="JA9" s="12">
        <v>0</v>
      </c>
      <c r="JB9" s="13"/>
      <c r="JC9" s="12">
        <v>0</v>
      </c>
      <c r="JD9" s="12">
        <v>0</v>
      </c>
      <c r="JE9" s="12">
        <v>0</v>
      </c>
      <c r="JF9" s="12">
        <v>0</v>
      </c>
      <c r="JG9" s="13"/>
      <c r="JH9" s="12">
        <v>0</v>
      </c>
      <c r="JI9" s="12">
        <v>315177</v>
      </c>
      <c r="JJ9" s="12">
        <v>0</v>
      </c>
      <c r="JK9" s="12">
        <v>315177</v>
      </c>
      <c r="JL9" s="13"/>
      <c r="JM9" s="12">
        <v>1</v>
      </c>
      <c r="JN9" s="12">
        <v>56410</v>
      </c>
      <c r="JO9" s="12">
        <v>0</v>
      </c>
      <c r="JP9" s="12">
        <v>56410</v>
      </c>
      <c r="JQ9" s="13"/>
      <c r="JR9" s="12">
        <v>1</v>
      </c>
      <c r="JS9" s="12">
        <v>100000</v>
      </c>
      <c r="JT9" s="12">
        <v>0</v>
      </c>
      <c r="JU9" s="12">
        <v>100000</v>
      </c>
      <c r="JV9" s="13"/>
      <c r="JW9" s="12">
        <v>0</v>
      </c>
      <c r="JX9" s="12">
        <v>49500</v>
      </c>
      <c r="JY9" s="12">
        <v>0</v>
      </c>
      <c r="JZ9" s="12">
        <v>49500</v>
      </c>
      <c r="KA9" s="13"/>
      <c r="KB9" s="12">
        <v>0</v>
      </c>
      <c r="KC9" s="12">
        <v>0</v>
      </c>
      <c r="KD9" s="12">
        <v>0</v>
      </c>
      <c r="KE9" s="12">
        <v>0</v>
      </c>
      <c r="KF9" s="13"/>
      <c r="KG9" s="12">
        <v>0</v>
      </c>
      <c r="KH9" s="12">
        <v>164420</v>
      </c>
      <c r="KI9" s="12">
        <v>0</v>
      </c>
      <c r="KJ9" s="12">
        <v>164420</v>
      </c>
      <c r="KK9" s="13"/>
      <c r="KL9" s="12">
        <v>0</v>
      </c>
      <c r="KM9" s="12">
        <v>0</v>
      </c>
      <c r="KN9" s="12">
        <v>0</v>
      </c>
      <c r="KO9" s="12">
        <v>0</v>
      </c>
      <c r="KP9" s="13"/>
      <c r="KQ9" s="12">
        <v>0</v>
      </c>
      <c r="KR9" s="12">
        <v>0</v>
      </c>
      <c r="KS9" s="12">
        <v>0</v>
      </c>
      <c r="KT9" s="12">
        <v>0</v>
      </c>
      <c r="KU9" s="13"/>
      <c r="KV9" s="12">
        <v>0</v>
      </c>
      <c r="KW9" s="12">
        <v>0</v>
      </c>
      <c r="KX9" s="12">
        <v>0</v>
      </c>
      <c r="KY9" s="12">
        <v>0</v>
      </c>
      <c r="KZ9" s="13"/>
      <c r="LA9" s="12">
        <v>0</v>
      </c>
      <c r="LB9" s="12">
        <v>0</v>
      </c>
      <c r="LC9" s="12">
        <v>0</v>
      </c>
      <c r="LD9" s="12">
        <v>0</v>
      </c>
      <c r="LE9" s="13"/>
      <c r="LF9" s="12">
        <v>0</v>
      </c>
      <c r="LG9" s="12">
        <v>0</v>
      </c>
      <c r="LH9" s="12">
        <v>0</v>
      </c>
      <c r="LI9" s="12">
        <v>0</v>
      </c>
      <c r="LJ9" s="13"/>
      <c r="LK9" s="12">
        <v>1</v>
      </c>
      <c r="LL9" s="12">
        <v>40000</v>
      </c>
      <c r="LM9" s="12">
        <v>0</v>
      </c>
      <c r="LN9" s="12">
        <v>40000</v>
      </c>
      <c r="LO9" s="13"/>
      <c r="LP9" s="12">
        <v>1</v>
      </c>
      <c r="LQ9" s="12">
        <v>80000</v>
      </c>
      <c r="LR9" s="12">
        <v>0</v>
      </c>
      <c r="LS9" s="12">
        <v>80000</v>
      </c>
      <c r="LT9" s="13"/>
      <c r="LU9" s="12">
        <v>0</v>
      </c>
      <c r="LV9" s="12">
        <v>0</v>
      </c>
      <c r="LW9" s="12">
        <v>0</v>
      </c>
      <c r="LX9" s="12">
        <v>0</v>
      </c>
      <c r="LY9" s="13"/>
      <c r="LZ9" s="12">
        <v>0</v>
      </c>
      <c r="MA9" s="12">
        <v>0</v>
      </c>
      <c r="MB9" s="12">
        <v>0</v>
      </c>
      <c r="MC9" s="12">
        <v>0</v>
      </c>
      <c r="MD9" s="13"/>
      <c r="ME9" s="12">
        <v>0</v>
      </c>
      <c r="MF9" s="12">
        <v>0</v>
      </c>
      <c r="MG9" s="12">
        <v>0</v>
      </c>
      <c r="MH9" s="12">
        <v>0</v>
      </c>
      <c r="MI9" s="13"/>
      <c r="MJ9" s="12">
        <v>0</v>
      </c>
      <c r="MK9" s="12">
        <v>0</v>
      </c>
      <c r="ML9" s="12">
        <v>0</v>
      </c>
      <c r="MM9" s="12">
        <v>0</v>
      </c>
      <c r="MN9" s="13"/>
      <c r="MO9" s="12">
        <v>0</v>
      </c>
      <c r="MP9" s="12">
        <v>0</v>
      </c>
      <c r="MQ9" s="12">
        <v>0</v>
      </c>
      <c r="MR9" s="12">
        <v>0</v>
      </c>
      <c r="MS9" s="13"/>
      <c r="MT9" s="12">
        <v>0</v>
      </c>
      <c r="MU9" s="12">
        <v>0</v>
      </c>
      <c r="MV9" s="12">
        <v>0</v>
      </c>
      <c r="MW9" s="12">
        <v>0</v>
      </c>
      <c r="MX9" s="13"/>
      <c r="MY9" s="12">
        <v>0</v>
      </c>
      <c r="MZ9" s="12">
        <v>0</v>
      </c>
      <c r="NA9" s="12">
        <v>0</v>
      </c>
      <c r="NB9" s="12">
        <v>0</v>
      </c>
      <c r="NC9" s="13"/>
      <c r="ND9" s="12">
        <v>0</v>
      </c>
      <c r="NE9" s="12">
        <v>0</v>
      </c>
      <c r="NF9" s="12">
        <v>0</v>
      </c>
      <c r="NG9" s="12">
        <v>0</v>
      </c>
      <c r="NH9" s="13"/>
      <c r="NI9" s="12">
        <v>0</v>
      </c>
      <c r="NJ9" s="12">
        <v>0</v>
      </c>
      <c r="NK9" s="12">
        <v>0</v>
      </c>
      <c r="NL9" s="12">
        <v>0</v>
      </c>
      <c r="NM9" s="13"/>
      <c r="NN9" s="12">
        <v>0</v>
      </c>
      <c r="NO9" s="12">
        <v>0</v>
      </c>
      <c r="NP9" s="12">
        <v>0</v>
      </c>
      <c r="NQ9" s="12">
        <v>0</v>
      </c>
      <c r="NR9" s="13"/>
      <c r="NS9" s="12">
        <v>0</v>
      </c>
      <c r="NT9" s="12">
        <v>4344332</v>
      </c>
      <c r="NU9" s="12">
        <v>0</v>
      </c>
      <c r="NV9" s="12">
        <v>4344332</v>
      </c>
      <c r="NW9" s="13"/>
    </row>
    <row r="10" spans="1:387" hidden="1">
      <c r="A10" s="10">
        <v>4</v>
      </c>
      <c r="B10" s="11" t="s">
        <v>6</v>
      </c>
      <c r="C10" s="12">
        <v>0</v>
      </c>
      <c r="D10" s="12">
        <v>0</v>
      </c>
      <c r="E10" s="12">
        <v>0</v>
      </c>
      <c r="F10" s="12">
        <v>0</v>
      </c>
      <c r="G10" s="13"/>
      <c r="H10" s="12">
        <v>0</v>
      </c>
      <c r="I10" s="12">
        <v>24800</v>
      </c>
      <c r="J10" s="12">
        <v>0</v>
      </c>
      <c r="K10" s="12">
        <v>24800</v>
      </c>
      <c r="L10" s="13"/>
      <c r="M10" s="12">
        <v>11</v>
      </c>
      <c r="N10" s="12">
        <v>28600</v>
      </c>
      <c r="O10" s="12">
        <v>0</v>
      </c>
      <c r="P10" s="12">
        <v>28600</v>
      </c>
      <c r="Q10" s="13"/>
      <c r="R10" s="12">
        <v>292</v>
      </c>
      <c r="S10" s="12">
        <v>29200</v>
      </c>
      <c r="T10" s="12">
        <v>0</v>
      </c>
      <c r="U10" s="12">
        <v>29200</v>
      </c>
      <c r="V10" s="13"/>
      <c r="W10" s="12">
        <v>1</v>
      </c>
      <c r="X10" s="12">
        <v>2000</v>
      </c>
      <c r="Y10" s="12">
        <v>0</v>
      </c>
      <c r="Z10" s="12">
        <v>2000</v>
      </c>
      <c r="AA10" s="13"/>
      <c r="AB10" s="12">
        <v>13</v>
      </c>
      <c r="AC10" s="12">
        <v>78000</v>
      </c>
      <c r="AD10" s="12">
        <v>0</v>
      </c>
      <c r="AE10" s="12">
        <v>78000</v>
      </c>
      <c r="AF10" s="13"/>
      <c r="AG10" s="12">
        <v>0</v>
      </c>
      <c r="AH10" s="12">
        <v>0</v>
      </c>
      <c r="AI10" s="12">
        <v>0</v>
      </c>
      <c r="AJ10" s="12">
        <v>0</v>
      </c>
      <c r="AK10" s="13"/>
      <c r="AL10" s="12">
        <v>5477.1750000000002</v>
      </c>
      <c r="AM10" s="12">
        <v>136929.375</v>
      </c>
      <c r="AN10" s="12">
        <v>0</v>
      </c>
      <c r="AO10" s="12">
        <v>136929.375</v>
      </c>
      <c r="AP10" s="13"/>
      <c r="AQ10" s="12">
        <v>0</v>
      </c>
      <c r="AR10" s="12">
        <v>0</v>
      </c>
      <c r="AS10" s="12">
        <v>0</v>
      </c>
      <c r="AT10" s="12">
        <v>0</v>
      </c>
      <c r="AU10" s="13"/>
      <c r="AV10" s="12">
        <v>4</v>
      </c>
      <c r="AW10" s="12">
        <v>9800</v>
      </c>
      <c r="AX10" s="12">
        <v>0</v>
      </c>
      <c r="AY10" s="12">
        <v>9800</v>
      </c>
      <c r="AZ10" s="13"/>
      <c r="BA10" s="12">
        <v>0</v>
      </c>
      <c r="BB10" s="12">
        <v>0</v>
      </c>
      <c r="BC10" s="12">
        <v>0</v>
      </c>
      <c r="BD10" s="12">
        <v>0</v>
      </c>
      <c r="BE10" s="13"/>
      <c r="BF10" s="12">
        <v>5</v>
      </c>
      <c r="BG10" s="12">
        <v>8250</v>
      </c>
      <c r="BH10" s="12">
        <v>0</v>
      </c>
      <c r="BI10" s="12">
        <v>8250</v>
      </c>
      <c r="BJ10" s="13"/>
      <c r="BK10" s="12">
        <v>1</v>
      </c>
      <c r="BL10" s="12">
        <v>30000</v>
      </c>
      <c r="BM10" s="12">
        <v>0</v>
      </c>
      <c r="BN10" s="12">
        <v>30000</v>
      </c>
      <c r="BO10" s="13"/>
      <c r="BP10" s="12">
        <v>0</v>
      </c>
      <c r="BQ10" s="12">
        <v>2000</v>
      </c>
      <c r="BR10" s="12">
        <v>0</v>
      </c>
      <c r="BS10" s="12">
        <v>2000</v>
      </c>
      <c r="BT10" s="13"/>
      <c r="BU10" s="12">
        <v>0</v>
      </c>
      <c r="BV10" s="12">
        <v>0</v>
      </c>
      <c r="BW10" s="12">
        <v>0</v>
      </c>
      <c r="BX10" s="12">
        <v>0</v>
      </c>
      <c r="BY10" s="13"/>
      <c r="BZ10" s="12">
        <v>1</v>
      </c>
      <c r="CA10" s="12">
        <v>10000</v>
      </c>
      <c r="CB10" s="12">
        <v>0</v>
      </c>
      <c r="CC10" s="12">
        <v>10000</v>
      </c>
      <c r="CD10" s="13"/>
      <c r="CE10" s="12">
        <v>0</v>
      </c>
      <c r="CF10" s="12">
        <v>0</v>
      </c>
      <c r="CG10" s="12">
        <v>0</v>
      </c>
      <c r="CH10" s="12">
        <v>0</v>
      </c>
      <c r="CI10" s="13"/>
      <c r="CJ10" s="12">
        <v>0</v>
      </c>
      <c r="CK10" s="12">
        <v>0</v>
      </c>
      <c r="CL10" s="12">
        <v>0</v>
      </c>
      <c r="CM10" s="12">
        <v>0</v>
      </c>
      <c r="CN10" s="13"/>
      <c r="CO10" s="12">
        <v>0</v>
      </c>
      <c r="CP10" s="12">
        <v>0</v>
      </c>
      <c r="CQ10" s="12">
        <v>0</v>
      </c>
      <c r="CR10" s="12">
        <v>0</v>
      </c>
      <c r="CS10" s="13"/>
      <c r="CT10" s="12">
        <v>0</v>
      </c>
      <c r="CU10" s="12">
        <v>0</v>
      </c>
      <c r="CV10" s="12">
        <v>0</v>
      </c>
      <c r="CW10" s="12">
        <v>0</v>
      </c>
      <c r="CX10" s="13"/>
      <c r="CY10" s="12">
        <v>0</v>
      </c>
      <c r="CZ10" s="12">
        <v>0</v>
      </c>
      <c r="DA10" s="12">
        <v>0</v>
      </c>
      <c r="DB10" s="12">
        <v>0</v>
      </c>
      <c r="DC10" s="13"/>
      <c r="DD10" s="12">
        <v>0</v>
      </c>
      <c r="DE10" s="12">
        <v>0</v>
      </c>
      <c r="DF10" s="12">
        <v>0</v>
      </c>
      <c r="DG10" s="12">
        <v>0</v>
      </c>
      <c r="DH10" s="13"/>
      <c r="DI10" s="12">
        <v>0</v>
      </c>
      <c r="DJ10" s="12">
        <v>0</v>
      </c>
      <c r="DK10" s="12">
        <v>0</v>
      </c>
      <c r="DL10" s="12">
        <v>0</v>
      </c>
      <c r="DM10" s="13"/>
      <c r="DN10" s="12">
        <v>0</v>
      </c>
      <c r="DO10" s="12">
        <v>0</v>
      </c>
      <c r="DP10" s="12">
        <v>0</v>
      </c>
      <c r="DQ10" s="12">
        <v>0</v>
      </c>
      <c r="DR10" s="13"/>
      <c r="DS10" s="12">
        <v>1</v>
      </c>
      <c r="DT10" s="12">
        <v>40000</v>
      </c>
      <c r="DU10" s="12">
        <v>0</v>
      </c>
      <c r="DV10" s="12">
        <v>40000</v>
      </c>
      <c r="DW10" s="13"/>
      <c r="DX10" s="12">
        <v>1</v>
      </c>
      <c r="DY10" s="12">
        <v>40000</v>
      </c>
      <c r="DZ10" s="12">
        <v>0</v>
      </c>
      <c r="EA10" s="12">
        <v>40000</v>
      </c>
      <c r="EB10" s="13"/>
      <c r="EC10" s="12">
        <v>0</v>
      </c>
      <c r="ED10" s="12">
        <v>30000</v>
      </c>
      <c r="EE10" s="12">
        <v>0</v>
      </c>
      <c r="EF10" s="12">
        <v>30000</v>
      </c>
      <c r="EG10" s="13"/>
      <c r="EH10" s="12">
        <v>1</v>
      </c>
      <c r="EI10" s="12">
        <v>19500</v>
      </c>
      <c r="EJ10" s="12">
        <v>0</v>
      </c>
      <c r="EK10" s="12">
        <v>19500</v>
      </c>
      <c r="EL10" s="13"/>
      <c r="EM10" s="12">
        <v>1</v>
      </c>
      <c r="EN10" s="12">
        <v>549000</v>
      </c>
      <c r="EO10" s="12">
        <v>0</v>
      </c>
      <c r="EP10" s="12">
        <v>549000</v>
      </c>
      <c r="EQ10" s="13"/>
      <c r="ER10" s="12">
        <v>0</v>
      </c>
      <c r="ES10" s="12">
        <v>0</v>
      </c>
      <c r="ET10" s="12">
        <v>0</v>
      </c>
      <c r="EU10" s="12">
        <v>0</v>
      </c>
      <c r="EV10" s="13"/>
      <c r="EW10" s="12">
        <v>0</v>
      </c>
      <c r="EX10" s="12">
        <v>0</v>
      </c>
      <c r="EY10" s="12">
        <v>0</v>
      </c>
      <c r="EZ10" s="12">
        <v>0</v>
      </c>
      <c r="FA10" s="13"/>
      <c r="FB10" s="12">
        <v>0</v>
      </c>
      <c r="FC10" s="12">
        <v>0</v>
      </c>
      <c r="FD10" s="12">
        <v>0</v>
      </c>
      <c r="FE10" s="12">
        <v>0</v>
      </c>
      <c r="FF10" s="13"/>
      <c r="FG10" s="12">
        <v>0</v>
      </c>
      <c r="FH10" s="12">
        <v>0</v>
      </c>
      <c r="FI10" s="12">
        <v>0</v>
      </c>
      <c r="FJ10" s="12">
        <v>0</v>
      </c>
      <c r="FK10" s="13"/>
      <c r="FL10" s="12">
        <v>0</v>
      </c>
      <c r="FM10" s="12">
        <v>0</v>
      </c>
      <c r="FN10" s="12">
        <v>0</v>
      </c>
      <c r="FO10" s="12">
        <v>0</v>
      </c>
      <c r="FP10" s="13"/>
      <c r="FQ10" s="12">
        <v>0</v>
      </c>
      <c r="FR10" s="12">
        <v>0</v>
      </c>
      <c r="FS10" s="12">
        <v>0</v>
      </c>
      <c r="FT10" s="12">
        <v>0</v>
      </c>
      <c r="FU10" s="13"/>
      <c r="FV10" s="12">
        <v>0</v>
      </c>
      <c r="FW10" s="12">
        <v>0</v>
      </c>
      <c r="FX10" s="12">
        <v>0</v>
      </c>
      <c r="FY10" s="12">
        <v>0</v>
      </c>
      <c r="FZ10" s="13"/>
      <c r="GA10" s="12">
        <v>0</v>
      </c>
      <c r="GB10" s="12">
        <v>0</v>
      </c>
      <c r="GC10" s="12">
        <v>0</v>
      </c>
      <c r="GD10" s="12">
        <v>0</v>
      </c>
      <c r="GE10" s="13"/>
      <c r="GF10" s="12">
        <v>0</v>
      </c>
      <c r="GG10" s="12">
        <v>0</v>
      </c>
      <c r="GH10" s="12">
        <v>0</v>
      </c>
      <c r="GI10" s="12">
        <v>0</v>
      </c>
      <c r="GJ10" s="13"/>
      <c r="GK10" s="12">
        <v>0</v>
      </c>
      <c r="GL10" s="12">
        <v>0</v>
      </c>
      <c r="GM10" s="12">
        <v>0</v>
      </c>
      <c r="GN10" s="12">
        <v>0</v>
      </c>
      <c r="GO10" s="13"/>
      <c r="GP10" s="12">
        <v>0</v>
      </c>
      <c r="GQ10" s="12">
        <v>45500</v>
      </c>
      <c r="GR10" s="12">
        <v>0</v>
      </c>
      <c r="GS10" s="12">
        <v>45500</v>
      </c>
      <c r="GT10" s="13"/>
      <c r="GU10" s="12">
        <v>15</v>
      </c>
      <c r="GV10" s="12">
        <v>1900000</v>
      </c>
      <c r="GW10" s="12">
        <v>0</v>
      </c>
      <c r="GX10" s="12">
        <v>1900000</v>
      </c>
      <c r="GY10" s="13"/>
      <c r="GZ10" s="12">
        <v>12</v>
      </c>
      <c r="HA10" s="12">
        <v>67500</v>
      </c>
      <c r="HB10" s="12">
        <v>0</v>
      </c>
      <c r="HC10" s="12">
        <v>67500</v>
      </c>
      <c r="HD10" s="13"/>
      <c r="HE10" s="12">
        <v>0</v>
      </c>
      <c r="HF10" s="12">
        <v>0</v>
      </c>
      <c r="HG10" s="12">
        <v>0</v>
      </c>
      <c r="HH10" s="12">
        <v>0</v>
      </c>
      <c r="HI10" s="13"/>
      <c r="HJ10" s="12">
        <v>0</v>
      </c>
      <c r="HK10" s="12">
        <v>10000</v>
      </c>
      <c r="HL10" s="12">
        <v>0</v>
      </c>
      <c r="HM10" s="12">
        <v>10000</v>
      </c>
      <c r="HN10" s="13"/>
      <c r="HO10" s="12">
        <v>0</v>
      </c>
      <c r="HP10" s="12">
        <v>0</v>
      </c>
      <c r="HQ10" s="12">
        <v>0</v>
      </c>
      <c r="HR10" s="12">
        <v>0</v>
      </c>
      <c r="HS10" s="13"/>
      <c r="HT10" s="12">
        <v>0</v>
      </c>
      <c r="HU10" s="12">
        <v>0</v>
      </c>
      <c r="HV10" s="12">
        <v>0</v>
      </c>
      <c r="HW10" s="12">
        <v>0</v>
      </c>
      <c r="HX10" s="13"/>
      <c r="HY10" s="12">
        <v>0</v>
      </c>
      <c r="HZ10" s="12">
        <v>140000</v>
      </c>
      <c r="IA10" s="12">
        <v>0</v>
      </c>
      <c r="IB10" s="12">
        <v>140000</v>
      </c>
      <c r="IC10" s="13"/>
      <c r="ID10" s="12">
        <v>0</v>
      </c>
      <c r="IE10" s="12">
        <v>162500</v>
      </c>
      <c r="IF10" s="12">
        <v>0</v>
      </c>
      <c r="IG10" s="12">
        <v>162500</v>
      </c>
      <c r="IH10" s="13"/>
      <c r="II10" s="12">
        <v>6</v>
      </c>
      <c r="IJ10" s="12">
        <v>3000</v>
      </c>
      <c r="IK10" s="12">
        <v>0</v>
      </c>
      <c r="IL10" s="12">
        <v>3000</v>
      </c>
      <c r="IM10" s="13"/>
      <c r="IN10" s="12">
        <v>1</v>
      </c>
      <c r="IO10" s="12">
        <v>1000</v>
      </c>
      <c r="IP10" s="12">
        <v>0</v>
      </c>
      <c r="IQ10" s="12">
        <v>1000</v>
      </c>
      <c r="IR10" s="13"/>
      <c r="IS10" s="12">
        <v>12</v>
      </c>
      <c r="IT10" s="12">
        <v>290000</v>
      </c>
      <c r="IU10" s="12">
        <v>0</v>
      </c>
      <c r="IV10" s="12">
        <v>290000</v>
      </c>
      <c r="IW10" s="13"/>
      <c r="IX10" s="12">
        <v>0</v>
      </c>
      <c r="IY10" s="12">
        <v>220000</v>
      </c>
      <c r="IZ10" s="12">
        <v>0</v>
      </c>
      <c r="JA10" s="12">
        <v>220000</v>
      </c>
      <c r="JB10" s="13"/>
      <c r="JC10" s="12">
        <v>0</v>
      </c>
      <c r="JD10" s="12">
        <v>3500</v>
      </c>
      <c r="JE10" s="12">
        <v>0</v>
      </c>
      <c r="JF10" s="12">
        <v>3500</v>
      </c>
      <c r="JG10" s="13"/>
      <c r="JH10" s="12">
        <v>0</v>
      </c>
      <c r="JI10" s="12">
        <v>325030</v>
      </c>
      <c r="JJ10" s="12">
        <v>0</v>
      </c>
      <c r="JK10" s="12">
        <v>325030</v>
      </c>
      <c r="JL10" s="13"/>
      <c r="JM10" s="12">
        <v>1</v>
      </c>
      <c r="JN10" s="12">
        <v>56410</v>
      </c>
      <c r="JO10" s="12">
        <v>0</v>
      </c>
      <c r="JP10" s="12">
        <v>56410</v>
      </c>
      <c r="JQ10" s="13"/>
      <c r="JR10" s="12">
        <v>1</v>
      </c>
      <c r="JS10" s="12">
        <v>100000</v>
      </c>
      <c r="JT10" s="12">
        <v>0</v>
      </c>
      <c r="JU10" s="12">
        <v>100000</v>
      </c>
      <c r="JV10" s="13"/>
      <c r="JW10" s="12">
        <v>0</v>
      </c>
      <c r="JX10" s="12">
        <v>49500</v>
      </c>
      <c r="JY10" s="12">
        <v>0</v>
      </c>
      <c r="JZ10" s="12">
        <v>49500</v>
      </c>
      <c r="KA10" s="13"/>
      <c r="KB10" s="12">
        <v>0</v>
      </c>
      <c r="KC10" s="12">
        <v>0</v>
      </c>
      <c r="KD10" s="12">
        <v>0</v>
      </c>
      <c r="KE10" s="12">
        <v>0</v>
      </c>
      <c r="KF10" s="13"/>
      <c r="KG10" s="12">
        <v>0</v>
      </c>
      <c r="KH10" s="12">
        <v>20000</v>
      </c>
      <c r="KI10" s="12">
        <v>0</v>
      </c>
      <c r="KJ10" s="12">
        <v>20000</v>
      </c>
      <c r="KK10" s="13"/>
      <c r="KL10" s="12">
        <v>0</v>
      </c>
      <c r="KM10" s="12">
        <v>0</v>
      </c>
      <c r="KN10" s="12">
        <v>0</v>
      </c>
      <c r="KO10" s="12">
        <v>0</v>
      </c>
      <c r="KP10" s="13"/>
      <c r="KQ10" s="12">
        <v>0</v>
      </c>
      <c r="KR10" s="12">
        <v>0</v>
      </c>
      <c r="KS10" s="12">
        <v>0</v>
      </c>
      <c r="KT10" s="12">
        <v>0</v>
      </c>
      <c r="KU10" s="13"/>
      <c r="KV10" s="12">
        <v>0</v>
      </c>
      <c r="KW10" s="12">
        <v>0</v>
      </c>
      <c r="KX10" s="12">
        <v>0</v>
      </c>
      <c r="KY10" s="12">
        <v>0</v>
      </c>
      <c r="KZ10" s="13"/>
      <c r="LA10" s="12">
        <v>0</v>
      </c>
      <c r="LB10" s="12">
        <v>0</v>
      </c>
      <c r="LC10" s="12">
        <v>0</v>
      </c>
      <c r="LD10" s="12">
        <v>0</v>
      </c>
      <c r="LE10" s="13"/>
      <c r="LF10" s="12">
        <v>0</v>
      </c>
      <c r="LG10" s="12">
        <v>0</v>
      </c>
      <c r="LH10" s="12">
        <v>0</v>
      </c>
      <c r="LI10" s="12">
        <v>0</v>
      </c>
      <c r="LJ10" s="13"/>
      <c r="LK10" s="12">
        <v>1</v>
      </c>
      <c r="LL10" s="12">
        <v>19500</v>
      </c>
      <c r="LM10" s="12">
        <v>0</v>
      </c>
      <c r="LN10" s="12">
        <v>19500</v>
      </c>
      <c r="LO10" s="13"/>
      <c r="LP10" s="12">
        <v>1</v>
      </c>
      <c r="LQ10" s="12">
        <v>50000</v>
      </c>
      <c r="LR10" s="12">
        <v>0</v>
      </c>
      <c r="LS10" s="12">
        <v>50000</v>
      </c>
      <c r="LT10" s="13"/>
      <c r="LU10" s="12">
        <v>0</v>
      </c>
      <c r="LV10" s="12">
        <v>0</v>
      </c>
      <c r="LW10" s="12">
        <v>0</v>
      </c>
      <c r="LX10" s="12">
        <v>0</v>
      </c>
      <c r="LY10" s="13"/>
      <c r="LZ10" s="12">
        <v>0</v>
      </c>
      <c r="MA10" s="12">
        <v>0</v>
      </c>
      <c r="MB10" s="12">
        <v>0</v>
      </c>
      <c r="MC10" s="12">
        <v>0</v>
      </c>
      <c r="MD10" s="13"/>
      <c r="ME10" s="12">
        <v>0</v>
      </c>
      <c r="MF10" s="12">
        <v>0</v>
      </c>
      <c r="MG10" s="12">
        <v>0</v>
      </c>
      <c r="MH10" s="12">
        <v>0</v>
      </c>
      <c r="MI10" s="13"/>
      <c r="MJ10" s="12">
        <v>0</v>
      </c>
      <c r="MK10" s="12">
        <v>0</v>
      </c>
      <c r="ML10" s="12">
        <v>0</v>
      </c>
      <c r="MM10" s="12">
        <v>0</v>
      </c>
      <c r="MN10" s="13"/>
      <c r="MO10" s="12">
        <v>0</v>
      </c>
      <c r="MP10" s="12">
        <v>0</v>
      </c>
      <c r="MQ10" s="12">
        <v>0</v>
      </c>
      <c r="MR10" s="12">
        <v>0</v>
      </c>
      <c r="MS10" s="13"/>
      <c r="MT10" s="12">
        <v>0</v>
      </c>
      <c r="MU10" s="12">
        <v>0</v>
      </c>
      <c r="MV10" s="12">
        <v>0</v>
      </c>
      <c r="MW10" s="12">
        <v>0</v>
      </c>
      <c r="MX10" s="13"/>
      <c r="MY10" s="12">
        <v>0</v>
      </c>
      <c r="MZ10" s="12">
        <v>0</v>
      </c>
      <c r="NA10" s="12">
        <v>0</v>
      </c>
      <c r="NB10" s="12">
        <v>0</v>
      </c>
      <c r="NC10" s="13"/>
      <c r="ND10" s="12">
        <v>0</v>
      </c>
      <c r="NE10" s="12">
        <v>0</v>
      </c>
      <c r="NF10" s="12">
        <v>0</v>
      </c>
      <c r="NG10" s="12">
        <v>0</v>
      </c>
      <c r="NH10" s="13"/>
      <c r="NI10" s="12">
        <v>0</v>
      </c>
      <c r="NJ10" s="12">
        <v>0</v>
      </c>
      <c r="NK10" s="12">
        <v>0</v>
      </c>
      <c r="NL10" s="12">
        <v>0</v>
      </c>
      <c r="NM10" s="13"/>
      <c r="NN10" s="12">
        <v>0</v>
      </c>
      <c r="NO10" s="12">
        <v>0</v>
      </c>
      <c r="NP10" s="12">
        <v>0</v>
      </c>
      <c r="NQ10" s="12">
        <v>0</v>
      </c>
      <c r="NR10" s="13"/>
      <c r="NS10" s="12">
        <v>0</v>
      </c>
      <c r="NT10" s="12">
        <v>4501519.375</v>
      </c>
      <c r="NU10" s="12">
        <v>0</v>
      </c>
      <c r="NV10" s="12">
        <v>4501519.375</v>
      </c>
      <c r="NW10" s="13"/>
    </row>
    <row r="11" spans="1:387" hidden="1">
      <c r="A11" s="10">
        <v>5</v>
      </c>
      <c r="B11" s="11" t="s">
        <v>7</v>
      </c>
      <c r="C11" s="12">
        <v>0</v>
      </c>
      <c r="D11" s="12">
        <v>0</v>
      </c>
      <c r="E11" s="12">
        <v>0</v>
      </c>
      <c r="F11" s="12">
        <v>0</v>
      </c>
      <c r="G11" s="13"/>
      <c r="H11" s="12">
        <v>0</v>
      </c>
      <c r="I11" s="12">
        <v>24800</v>
      </c>
      <c r="J11" s="12">
        <v>0</v>
      </c>
      <c r="K11" s="12">
        <v>24800</v>
      </c>
      <c r="L11" s="13"/>
      <c r="M11" s="12">
        <v>18</v>
      </c>
      <c r="N11" s="12">
        <v>46800</v>
      </c>
      <c r="O11" s="12">
        <v>0</v>
      </c>
      <c r="P11" s="12">
        <v>46800</v>
      </c>
      <c r="Q11" s="13"/>
      <c r="R11" s="12">
        <v>320</v>
      </c>
      <c r="S11" s="12">
        <v>32000</v>
      </c>
      <c r="T11" s="12">
        <v>0</v>
      </c>
      <c r="U11" s="12">
        <v>32000</v>
      </c>
      <c r="V11" s="13"/>
      <c r="W11" s="12">
        <v>1</v>
      </c>
      <c r="X11" s="12">
        <v>2000</v>
      </c>
      <c r="Y11" s="12">
        <v>0</v>
      </c>
      <c r="Z11" s="12">
        <v>2000</v>
      </c>
      <c r="AA11" s="13"/>
      <c r="AB11" s="12">
        <v>20</v>
      </c>
      <c r="AC11" s="12">
        <v>120000</v>
      </c>
      <c r="AD11" s="12">
        <v>0</v>
      </c>
      <c r="AE11" s="12">
        <v>120000</v>
      </c>
      <c r="AF11" s="13"/>
      <c r="AG11" s="12">
        <v>0</v>
      </c>
      <c r="AH11" s="12">
        <v>0</v>
      </c>
      <c r="AI11" s="12">
        <v>0</v>
      </c>
      <c r="AJ11" s="12">
        <v>0</v>
      </c>
      <c r="AK11" s="13"/>
      <c r="AL11" s="12">
        <v>8132.7749999999996</v>
      </c>
      <c r="AM11" s="12">
        <v>203319.375</v>
      </c>
      <c r="AN11" s="12">
        <v>0</v>
      </c>
      <c r="AO11" s="12">
        <v>203319.375</v>
      </c>
      <c r="AP11" s="13"/>
      <c r="AQ11" s="12">
        <v>0</v>
      </c>
      <c r="AR11" s="12">
        <v>0</v>
      </c>
      <c r="AS11" s="12">
        <v>0</v>
      </c>
      <c r="AT11" s="12">
        <v>0</v>
      </c>
      <c r="AU11" s="13"/>
      <c r="AV11" s="12">
        <v>4</v>
      </c>
      <c r="AW11" s="12">
        <v>9800</v>
      </c>
      <c r="AX11" s="12">
        <v>0</v>
      </c>
      <c r="AY11" s="12">
        <v>9800</v>
      </c>
      <c r="AZ11" s="13"/>
      <c r="BA11" s="12">
        <v>0</v>
      </c>
      <c r="BB11" s="12">
        <v>0</v>
      </c>
      <c r="BC11" s="12">
        <v>0</v>
      </c>
      <c r="BD11" s="12">
        <v>0</v>
      </c>
      <c r="BE11" s="13"/>
      <c r="BF11" s="12">
        <v>5</v>
      </c>
      <c r="BG11" s="12">
        <v>12750</v>
      </c>
      <c r="BH11" s="12">
        <v>0</v>
      </c>
      <c r="BI11" s="12">
        <v>12750</v>
      </c>
      <c r="BJ11" s="13"/>
      <c r="BK11" s="12">
        <v>1</v>
      </c>
      <c r="BL11" s="12">
        <v>30000</v>
      </c>
      <c r="BM11" s="12">
        <v>0</v>
      </c>
      <c r="BN11" s="12">
        <v>30000</v>
      </c>
      <c r="BO11" s="13"/>
      <c r="BP11" s="12">
        <v>0</v>
      </c>
      <c r="BQ11" s="12">
        <v>2000</v>
      </c>
      <c r="BR11" s="12">
        <v>0</v>
      </c>
      <c r="BS11" s="12">
        <v>2000</v>
      </c>
      <c r="BT11" s="13"/>
      <c r="BU11" s="12">
        <v>0</v>
      </c>
      <c r="BV11" s="12">
        <v>0</v>
      </c>
      <c r="BW11" s="12">
        <v>0</v>
      </c>
      <c r="BX11" s="12">
        <v>0</v>
      </c>
      <c r="BY11" s="13"/>
      <c r="BZ11" s="12">
        <v>1</v>
      </c>
      <c r="CA11" s="12">
        <v>10000</v>
      </c>
      <c r="CB11" s="12">
        <v>0</v>
      </c>
      <c r="CC11" s="12">
        <v>10000</v>
      </c>
      <c r="CD11" s="13"/>
      <c r="CE11" s="12">
        <v>0</v>
      </c>
      <c r="CF11" s="12">
        <v>0</v>
      </c>
      <c r="CG11" s="12">
        <v>0</v>
      </c>
      <c r="CH11" s="12">
        <v>0</v>
      </c>
      <c r="CI11" s="13"/>
      <c r="CJ11" s="12">
        <v>0</v>
      </c>
      <c r="CK11" s="12">
        <v>0</v>
      </c>
      <c r="CL11" s="12">
        <v>0</v>
      </c>
      <c r="CM11" s="12">
        <v>0</v>
      </c>
      <c r="CN11" s="13"/>
      <c r="CO11" s="12">
        <v>0</v>
      </c>
      <c r="CP11" s="12">
        <v>0</v>
      </c>
      <c r="CQ11" s="12">
        <v>0</v>
      </c>
      <c r="CR11" s="12">
        <v>0</v>
      </c>
      <c r="CS11" s="13"/>
      <c r="CT11" s="12">
        <v>0</v>
      </c>
      <c r="CU11" s="12">
        <v>0</v>
      </c>
      <c r="CV11" s="12">
        <v>0</v>
      </c>
      <c r="CW11" s="12">
        <v>0</v>
      </c>
      <c r="CX11" s="13"/>
      <c r="CY11" s="12">
        <v>0</v>
      </c>
      <c r="CZ11" s="12">
        <v>0</v>
      </c>
      <c r="DA11" s="12">
        <v>0</v>
      </c>
      <c r="DB11" s="12">
        <v>0</v>
      </c>
      <c r="DC11" s="13"/>
      <c r="DD11" s="12">
        <v>0</v>
      </c>
      <c r="DE11" s="12">
        <v>0</v>
      </c>
      <c r="DF11" s="12">
        <v>0</v>
      </c>
      <c r="DG11" s="12">
        <v>0</v>
      </c>
      <c r="DH11" s="13"/>
      <c r="DI11" s="12">
        <v>0</v>
      </c>
      <c r="DJ11" s="12">
        <v>0</v>
      </c>
      <c r="DK11" s="12">
        <v>0</v>
      </c>
      <c r="DL11" s="12">
        <v>0</v>
      </c>
      <c r="DM11" s="13"/>
      <c r="DN11" s="12">
        <v>0</v>
      </c>
      <c r="DO11" s="12">
        <v>0</v>
      </c>
      <c r="DP11" s="12">
        <v>0</v>
      </c>
      <c r="DQ11" s="12">
        <v>0</v>
      </c>
      <c r="DR11" s="13"/>
      <c r="DS11" s="12">
        <v>1</v>
      </c>
      <c r="DT11" s="12">
        <v>40000</v>
      </c>
      <c r="DU11" s="12">
        <v>0</v>
      </c>
      <c r="DV11" s="12">
        <v>40000</v>
      </c>
      <c r="DW11" s="13"/>
      <c r="DX11" s="12">
        <v>1</v>
      </c>
      <c r="DY11" s="12">
        <v>40000</v>
      </c>
      <c r="DZ11" s="12">
        <v>0</v>
      </c>
      <c r="EA11" s="12">
        <v>40000</v>
      </c>
      <c r="EB11" s="13"/>
      <c r="EC11" s="12">
        <v>0</v>
      </c>
      <c r="ED11" s="12">
        <v>30000</v>
      </c>
      <c r="EE11" s="12">
        <v>0</v>
      </c>
      <c r="EF11" s="12">
        <v>30000</v>
      </c>
      <c r="EG11" s="13"/>
      <c r="EH11" s="12">
        <v>1</v>
      </c>
      <c r="EI11" s="12">
        <v>19500</v>
      </c>
      <c r="EJ11" s="12">
        <v>0</v>
      </c>
      <c r="EK11" s="12">
        <v>19500</v>
      </c>
      <c r="EL11" s="13"/>
      <c r="EM11" s="12">
        <v>1</v>
      </c>
      <c r="EN11" s="12">
        <v>894000</v>
      </c>
      <c r="EO11" s="12">
        <v>0</v>
      </c>
      <c r="EP11" s="12">
        <v>894000</v>
      </c>
      <c r="EQ11" s="13"/>
      <c r="ER11" s="12">
        <v>0</v>
      </c>
      <c r="ES11" s="12">
        <v>0</v>
      </c>
      <c r="ET11" s="12">
        <v>0</v>
      </c>
      <c r="EU11" s="12">
        <v>0</v>
      </c>
      <c r="EV11" s="13"/>
      <c r="EW11" s="12">
        <v>0</v>
      </c>
      <c r="EX11" s="12">
        <v>0</v>
      </c>
      <c r="EY11" s="12">
        <v>0</v>
      </c>
      <c r="EZ11" s="12">
        <v>0</v>
      </c>
      <c r="FA11" s="13"/>
      <c r="FB11" s="12">
        <v>0</v>
      </c>
      <c r="FC11" s="12">
        <v>0</v>
      </c>
      <c r="FD11" s="12">
        <v>0</v>
      </c>
      <c r="FE11" s="12">
        <v>0</v>
      </c>
      <c r="FF11" s="13"/>
      <c r="FG11" s="12">
        <v>0</v>
      </c>
      <c r="FH11" s="12">
        <v>0</v>
      </c>
      <c r="FI11" s="12">
        <v>0</v>
      </c>
      <c r="FJ11" s="12">
        <v>0</v>
      </c>
      <c r="FK11" s="13"/>
      <c r="FL11" s="12">
        <v>0</v>
      </c>
      <c r="FM11" s="12">
        <v>0</v>
      </c>
      <c r="FN11" s="12">
        <v>0</v>
      </c>
      <c r="FO11" s="12">
        <v>0</v>
      </c>
      <c r="FP11" s="13"/>
      <c r="FQ11" s="12">
        <v>0</v>
      </c>
      <c r="FR11" s="12">
        <v>0</v>
      </c>
      <c r="FS11" s="12">
        <v>0</v>
      </c>
      <c r="FT11" s="12">
        <v>0</v>
      </c>
      <c r="FU11" s="13"/>
      <c r="FV11" s="12">
        <v>0</v>
      </c>
      <c r="FW11" s="12">
        <v>0</v>
      </c>
      <c r="FX11" s="12">
        <v>0</v>
      </c>
      <c r="FY11" s="12">
        <v>0</v>
      </c>
      <c r="FZ11" s="13"/>
      <c r="GA11" s="12">
        <v>0</v>
      </c>
      <c r="GB11" s="12">
        <v>0</v>
      </c>
      <c r="GC11" s="12">
        <v>0</v>
      </c>
      <c r="GD11" s="12">
        <v>0</v>
      </c>
      <c r="GE11" s="13"/>
      <c r="GF11" s="12">
        <v>0</v>
      </c>
      <c r="GG11" s="12">
        <v>0</v>
      </c>
      <c r="GH11" s="12">
        <v>0</v>
      </c>
      <c r="GI11" s="12">
        <v>0</v>
      </c>
      <c r="GJ11" s="13"/>
      <c r="GK11" s="12">
        <v>0</v>
      </c>
      <c r="GL11" s="12">
        <v>0</v>
      </c>
      <c r="GM11" s="12">
        <v>0</v>
      </c>
      <c r="GN11" s="12">
        <v>0</v>
      </c>
      <c r="GO11" s="13"/>
      <c r="GP11" s="12">
        <v>0</v>
      </c>
      <c r="GQ11" s="12">
        <v>96500</v>
      </c>
      <c r="GR11" s="12">
        <v>0</v>
      </c>
      <c r="GS11" s="12">
        <v>96500</v>
      </c>
      <c r="GT11" s="13"/>
      <c r="GU11" s="12">
        <v>22</v>
      </c>
      <c r="GV11" s="12">
        <v>2775000</v>
      </c>
      <c r="GW11" s="12">
        <v>0</v>
      </c>
      <c r="GX11" s="12">
        <v>2775000</v>
      </c>
      <c r="GY11" s="13"/>
      <c r="GZ11" s="12">
        <v>19</v>
      </c>
      <c r="HA11" s="12">
        <v>102500</v>
      </c>
      <c r="HB11" s="12">
        <v>0</v>
      </c>
      <c r="HC11" s="12">
        <v>102500</v>
      </c>
      <c r="HD11" s="13"/>
      <c r="HE11" s="12">
        <v>0</v>
      </c>
      <c r="HF11" s="12">
        <v>0</v>
      </c>
      <c r="HG11" s="12">
        <v>0</v>
      </c>
      <c r="HH11" s="12">
        <v>0</v>
      </c>
      <c r="HI11" s="13"/>
      <c r="HJ11" s="12">
        <v>0</v>
      </c>
      <c r="HK11" s="12">
        <v>10000</v>
      </c>
      <c r="HL11" s="12">
        <v>0</v>
      </c>
      <c r="HM11" s="12">
        <v>10000</v>
      </c>
      <c r="HN11" s="13"/>
      <c r="HO11" s="12">
        <v>0</v>
      </c>
      <c r="HP11" s="12">
        <v>0</v>
      </c>
      <c r="HQ11" s="12">
        <v>0</v>
      </c>
      <c r="HR11" s="12">
        <v>0</v>
      </c>
      <c r="HS11" s="13"/>
      <c r="HT11" s="12">
        <v>0</v>
      </c>
      <c r="HU11" s="12">
        <v>0</v>
      </c>
      <c r="HV11" s="12">
        <v>0</v>
      </c>
      <c r="HW11" s="12">
        <v>0</v>
      </c>
      <c r="HX11" s="13"/>
      <c r="HY11" s="12">
        <v>0</v>
      </c>
      <c r="HZ11" s="12">
        <v>266000</v>
      </c>
      <c r="IA11" s="12">
        <v>0</v>
      </c>
      <c r="IB11" s="12">
        <v>266000</v>
      </c>
      <c r="IC11" s="13"/>
      <c r="ID11" s="12">
        <v>0</v>
      </c>
      <c r="IE11" s="12">
        <v>162500</v>
      </c>
      <c r="IF11" s="12">
        <v>0</v>
      </c>
      <c r="IG11" s="12">
        <v>162500</v>
      </c>
      <c r="IH11" s="13"/>
      <c r="II11" s="12">
        <v>9</v>
      </c>
      <c r="IJ11" s="12">
        <v>4500</v>
      </c>
      <c r="IK11" s="12">
        <v>0</v>
      </c>
      <c r="IL11" s="12">
        <v>4500</v>
      </c>
      <c r="IM11" s="13"/>
      <c r="IN11" s="12">
        <v>2</v>
      </c>
      <c r="IO11" s="12">
        <v>2000</v>
      </c>
      <c r="IP11" s="12">
        <v>0</v>
      </c>
      <c r="IQ11" s="12">
        <v>2000</v>
      </c>
      <c r="IR11" s="13"/>
      <c r="IS11" s="12">
        <v>12</v>
      </c>
      <c r="IT11" s="12">
        <v>310000</v>
      </c>
      <c r="IU11" s="12">
        <v>0</v>
      </c>
      <c r="IV11" s="12">
        <v>310000</v>
      </c>
      <c r="IW11" s="13"/>
      <c r="IX11" s="12">
        <v>0</v>
      </c>
      <c r="IY11" s="12">
        <v>0</v>
      </c>
      <c r="IZ11" s="12">
        <v>0</v>
      </c>
      <c r="JA11" s="12">
        <v>0</v>
      </c>
      <c r="JB11" s="13"/>
      <c r="JC11" s="12">
        <v>0</v>
      </c>
      <c r="JD11" s="12">
        <v>0</v>
      </c>
      <c r="JE11" s="12">
        <v>0</v>
      </c>
      <c r="JF11" s="12">
        <v>0</v>
      </c>
      <c r="JG11" s="13"/>
      <c r="JH11" s="12">
        <v>0</v>
      </c>
      <c r="JI11" s="12">
        <v>467099</v>
      </c>
      <c r="JJ11" s="12">
        <v>0</v>
      </c>
      <c r="JK11" s="12">
        <v>467099</v>
      </c>
      <c r="JL11" s="13"/>
      <c r="JM11" s="12">
        <v>1</v>
      </c>
      <c r="JN11" s="12">
        <v>56410</v>
      </c>
      <c r="JO11" s="12">
        <v>0</v>
      </c>
      <c r="JP11" s="12">
        <v>56410</v>
      </c>
      <c r="JQ11" s="13"/>
      <c r="JR11" s="12">
        <v>1</v>
      </c>
      <c r="JS11" s="12">
        <v>100000</v>
      </c>
      <c r="JT11" s="12">
        <v>0</v>
      </c>
      <c r="JU11" s="12">
        <v>100000</v>
      </c>
      <c r="JV11" s="13"/>
      <c r="JW11" s="12">
        <v>0</v>
      </c>
      <c r="JX11" s="12">
        <v>81000</v>
      </c>
      <c r="JY11" s="12">
        <v>0</v>
      </c>
      <c r="JZ11" s="12">
        <v>81000</v>
      </c>
      <c r="KA11" s="13"/>
      <c r="KB11" s="12">
        <v>0</v>
      </c>
      <c r="KC11" s="12">
        <v>0</v>
      </c>
      <c r="KD11" s="12">
        <v>0</v>
      </c>
      <c r="KE11" s="12">
        <v>0</v>
      </c>
      <c r="KF11" s="13"/>
      <c r="KG11" s="12">
        <v>0</v>
      </c>
      <c r="KH11" s="12">
        <v>20000</v>
      </c>
      <c r="KI11" s="12">
        <v>0</v>
      </c>
      <c r="KJ11" s="12">
        <v>20000</v>
      </c>
      <c r="KK11" s="13"/>
      <c r="KL11" s="12">
        <v>0</v>
      </c>
      <c r="KM11" s="12">
        <v>0</v>
      </c>
      <c r="KN11" s="12">
        <v>0</v>
      </c>
      <c r="KO11" s="12">
        <v>0</v>
      </c>
      <c r="KP11" s="13"/>
      <c r="KQ11" s="12">
        <v>0</v>
      </c>
      <c r="KR11" s="12">
        <v>0</v>
      </c>
      <c r="KS11" s="12">
        <v>0</v>
      </c>
      <c r="KT11" s="12">
        <v>0</v>
      </c>
      <c r="KU11" s="13"/>
      <c r="KV11" s="12">
        <v>0</v>
      </c>
      <c r="KW11" s="12">
        <v>0</v>
      </c>
      <c r="KX11" s="12">
        <v>0</v>
      </c>
      <c r="KY11" s="12">
        <v>0</v>
      </c>
      <c r="KZ11" s="13"/>
      <c r="LA11" s="12">
        <v>0</v>
      </c>
      <c r="LB11" s="12">
        <v>0</v>
      </c>
      <c r="LC11" s="12">
        <v>0</v>
      </c>
      <c r="LD11" s="12">
        <v>0</v>
      </c>
      <c r="LE11" s="13"/>
      <c r="LF11" s="12">
        <v>0</v>
      </c>
      <c r="LG11" s="12">
        <v>0</v>
      </c>
      <c r="LH11" s="12">
        <v>0</v>
      </c>
      <c r="LI11" s="12">
        <v>0</v>
      </c>
      <c r="LJ11" s="13"/>
      <c r="LK11" s="12">
        <v>1</v>
      </c>
      <c r="LL11" s="12">
        <v>19500</v>
      </c>
      <c r="LM11" s="12">
        <v>0</v>
      </c>
      <c r="LN11" s="12">
        <v>19500</v>
      </c>
      <c r="LO11" s="13"/>
      <c r="LP11" s="12">
        <v>1</v>
      </c>
      <c r="LQ11" s="12">
        <v>50000</v>
      </c>
      <c r="LR11" s="12">
        <v>0</v>
      </c>
      <c r="LS11" s="12">
        <v>50000</v>
      </c>
      <c r="LT11" s="13"/>
      <c r="LU11" s="12">
        <v>0</v>
      </c>
      <c r="LV11" s="12">
        <v>0</v>
      </c>
      <c r="LW11" s="12">
        <v>0</v>
      </c>
      <c r="LX11" s="12">
        <v>0</v>
      </c>
      <c r="LY11" s="13"/>
      <c r="LZ11" s="12">
        <v>0</v>
      </c>
      <c r="MA11" s="12">
        <v>0</v>
      </c>
      <c r="MB11" s="12">
        <v>0</v>
      </c>
      <c r="MC11" s="12">
        <v>0</v>
      </c>
      <c r="MD11" s="13"/>
      <c r="ME11" s="12">
        <v>0</v>
      </c>
      <c r="MF11" s="12">
        <v>0</v>
      </c>
      <c r="MG11" s="12">
        <v>0</v>
      </c>
      <c r="MH11" s="12">
        <v>0</v>
      </c>
      <c r="MI11" s="13"/>
      <c r="MJ11" s="12">
        <v>0</v>
      </c>
      <c r="MK11" s="12">
        <v>0</v>
      </c>
      <c r="ML11" s="12">
        <v>0</v>
      </c>
      <c r="MM11" s="12">
        <v>0</v>
      </c>
      <c r="MN11" s="13"/>
      <c r="MO11" s="12">
        <v>0</v>
      </c>
      <c r="MP11" s="12">
        <v>0</v>
      </c>
      <c r="MQ11" s="12">
        <v>0</v>
      </c>
      <c r="MR11" s="12">
        <v>0</v>
      </c>
      <c r="MS11" s="13"/>
      <c r="MT11" s="12">
        <v>0</v>
      </c>
      <c r="MU11" s="12">
        <v>0</v>
      </c>
      <c r="MV11" s="12">
        <v>0</v>
      </c>
      <c r="MW11" s="12">
        <v>0</v>
      </c>
      <c r="MX11" s="13"/>
      <c r="MY11" s="12">
        <v>0</v>
      </c>
      <c r="MZ11" s="12">
        <v>0</v>
      </c>
      <c r="NA11" s="12">
        <v>0</v>
      </c>
      <c r="NB11" s="12">
        <v>0</v>
      </c>
      <c r="NC11" s="13"/>
      <c r="ND11" s="12">
        <v>0</v>
      </c>
      <c r="NE11" s="12">
        <v>0</v>
      </c>
      <c r="NF11" s="12">
        <v>0</v>
      </c>
      <c r="NG11" s="12">
        <v>0</v>
      </c>
      <c r="NH11" s="13"/>
      <c r="NI11" s="12">
        <v>0</v>
      </c>
      <c r="NJ11" s="12">
        <v>0</v>
      </c>
      <c r="NK11" s="12">
        <v>0</v>
      </c>
      <c r="NL11" s="12">
        <v>0</v>
      </c>
      <c r="NM11" s="13"/>
      <c r="NN11" s="12">
        <v>0</v>
      </c>
      <c r="NO11" s="12">
        <v>0</v>
      </c>
      <c r="NP11" s="12">
        <v>0</v>
      </c>
      <c r="NQ11" s="12">
        <v>0</v>
      </c>
      <c r="NR11" s="13"/>
      <c r="NS11" s="12">
        <v>0</v>
      </c>
      <c r="NT11" s="12">
        <v>6039978.375</v>
      </c>
      <c r="NU11" s="12">
        <v>0</v>
      </c>
      <c r="NV11" s="12">
        <v>6039978.375</v>
      </c>
      <c r="NW11" s="13"/>
    </row>
    <row r="12" spans="1:387" hidden="1">
      <c r="A12" s="10">
        <v>6</v>
      </c>
      <c r="B12" s="11" t="s">
        <v>8</v>
      </c>
      <c r="C12" s="12">
        <v>0</v>
      </c>
      <c r="D12" s="12">
        <v>0</v>
      </c>
      <c r="E12" s="12">
        <v>0</v>
      </c>
      <c r="F12" s="12">
        <v>0</v>
      </c>
      <c r="G12" s="13"/>
      <c r="H12" s="12">
        <v>0</v>
      </c>
      <c r="I12" s="12">
        <v>20000</v>
      </c>
      <c r="J12" s="12">
        <v>0</v>
      </c>
      <c r="K12" s="12">
        <v>20000</v>
      </c>
      <c r="L12" s="13"/>
      <c r="M12" s="12">
        <v>16</v>
      </c>
      <c r="N12" s="12">
        <v>32000</v>
      </c>
      <c r="O12" s="12">
        <v>0</v>
      </c>
      <c r="P12" s="12">
        <v>32000</v>
      </c>
      <c r="Q12" s="13"/>
      <c r="R12" s="12">
        <v>420</v>
      </c>
      <c r="S12" s="12">
        <v>42000</v>
      </c>
      <c r="T12" s="12">
        <v>0</v>
      </c>
      <c r="U12" s="12">
        <v>42000</v>
      </c>
      <c r="V12" s="13"/>
      <c r="W12" s="12">
        <v>1</v>
      </c>
      <c r="X12" s="12">
        <v>2000</v>
      </c>
      <c r="Y12" s="12">
        <v>0</v>
      </c>
      <c r="Z12" s="12">
        <v>2000</v>
      </c>
      <c r="AA12" s="13"/>
      <c r="AB12" s="12">
        <v>19</v>
      </c>
      <c r="AC12" s="12">
        <v>114000</v>
      </c>
      <c r="AD12" s="12">
        <v>0</v>
      </c>
      <c r="AE12" s="12">
        <v>114000</v>
      </c>
      <c r="AF12" s="13"/>
      <c r="AG12" s="12">
        <v>0</v>
      </c>
      <c r="AH12" s="12">
        <v>0</v>
      </c>
      <c r="AI12" s="12">
        <v>0</v>
      </c>
      <c r="AJ12" s="12">
        <v>0</v>
      </c>
      <c r="AK12" s="13"/>
      <c r="AL12" s="12">
        <v>0</v>
      </c>
      <c r="AM12" s="12">
        <v>0</v>
      </c>
      <c r="AN12" s="12">
        <v>0</v>
      </c>
      <c r="AO12" s="12">
        <v>0</v>
      </c>
      <c r="AP12" s="13"/>
      <c r="AQ12" s="12">
        <v>0</v>
      </c>
      <c r="AR12" s="12">
        <v>0</v>
      </c>
      <c r="AS12" s="12">
        <v>0</v>
      </c>
      <c r="AT12" s="12">
        <v>0</v>
      </c>
      <c r="AU12" s="13"/>
      <c r="AV12" s="12">
        <v>4</v>
      </c>
      <c r="AW12" s="12">
        <v>9800</v>
      </c>
      <c r="AX12" s="12">
        <v>0</v>
      </c>
      <c r="AY12" s="12">
        <v>9800</v>
      </c>
      <c r="AZ12" s="13"/>
      <c r="BA12" s="12">
        <v>0</v>
      </c>
      <c r="BB12" s="12">
        <v>0</v>
      </c>
      <c r="BC12" s="12">
        <v>0</v>
      </c>
      <c r="BD12" s="12">
        <v>0</v>
      </c>
      <c r="BE12" s="13"/>
      <c r="BF12" s="12">
        <v>5</v>
      </c>
      <c r="BG12" s="12">
        <v>11250</v>
      </c>
      <c r="BH12" s="12">
        <v>0</v>
      </c>
      <c r="BI12" s="12">
        <v>11250</v>
      </c>
      <c r="BJ12" s="13"/>
      <c r="BK12" s="12">
        <v>1</v>
      </c>
      <c r="BL12" s="12">
        <v>30000</v>
      </c>
      <c r="BM12" s="12">
        <v>0</v>
      </c>
      <c r="BN12" s="12">
        <v>30000</v>
      </c>
      <c r="BO12" s="13"/>
      <c r="BP12" s="12">
        <v>0</v>
      </c>
      <c r="BQ12" s="12">
        <v>2000</v>
      </c>
      <c r="BR12" s="12">
        <v>0</v>
      </c>
      <c r="BS12" s="12">
        <v>2000</v>
      </c>
      <c r="BT12" s="13"/>
      <c r="BU12" s="12">
        <v>0</v>
      </c>
      <c r="BV12" s="12">
        <v>0</v>
      </c>
      <c r="BW12" s="12">
        <v>0</v>
      </c>
      <c r="BX12" s="12">
        <v>0</v>
      </c>
      <c r="BY12" s="13"/>
      <c r="BZ12" s="12">
        <v>0</v>
      </c>
      <c r="CA12" s="12">
        <v>0</v>
      </c>
      <c r="CB12" s="12">
        <v>0</v>
      </c>
      <c r="CC12" s="12">
        <v>0</v>
      </c>
      <c r="CD12" s="13"/>
      <c r="CE12" s="12">
        <v>0</v>
      </c>
      <c r="CF12" s="12">
        <v>0</v>
      </c>
      <c r="CG12" s="12">
        <v>0</v>
      </c>
      <c r="CH12" s="12">
        <v>0</v>
      </c>
      <c r="CI12" s="13"/>
      <c r="CJ12" s="12">
        <v>0</v>
      </c>
      <c r="CK12" s="12">
        <v>0</v>
      </c>
      <c r="CL12" s="12">
        <v>0</v>
      </c>
      <c r="CM12" s="12">
        <v>0</v>
      </c>
      <c r="CN12" s="13"/>
      <c r="CO12" s="12">
        <v>0</v>
      </c>
      <c r="CP12" s="12">
        <v>0</v>
      </c>
      <c r="CQ12" s="12">
        <v>0</v>
      </c>
      <c r="CR12" s="12">
        <v>0</v>
      </c>
      <c r="CS12" s="13"/>
      <c r="CT12" s="12">
        <v>0</v>
      </c>
      <c r="CU12" s="12">
        <v>0</v>
      </c>
      <c r="CV12" s="12">
        <v>0</v>
      </c>
      <c r="CW12" s="12">
        <v>0</v>
      </c>
      <c r="CX12" s="13"/>
      <c r="CY12" s="12">
        <v>0</v>
      </c>
      <c r="CZ12" s="12">
        <v>0</v>
      </c>
      <c r="DA12" s="12">
        <v>0</v>
      </c>
      <c r="DB12" s="12">
        <v>0</v>
      </c>
      <c r="DC12" s="13"/>
      <c r="DD12" s="12">
        <v>0</v>
      </c>
      <c r="DE12" s="12">
        <v>0</v>
      </c>
      <c r="DF12" s="12">
        <v>0</v>
      </c>
      <c r="DG12" s="12">
        <v>0</v>
      </c>
      <c r="DH12" s="13"/>
      <c r="DI12" s="12">
        <v>0</v>
      </c>
      <c r="DJ12" s="12">
        <v>0</v>
      </c>
      <c r="DK12" s="12">
        <v>0</v>
      </c>
      <c r="DL12" s="12">
        <v>0</v>
      </c>
      <c r="DM12" s="13"/>
      <c r="DN12" s="12">
        <v>0</v>
      </c>
      <c r="DO12" s="12">
        <v>0</v>
      </c>
      <c r="DP12" s="12">
        <v>0</v>
      </c>
      <c r="DQ12" s="12">
        <v>0</v>
      </c>
      <c r="DR12" s="13"/>
      <c r="DS12" s="12">
        <v>1</v>
      </c>
      <c r="DT12" s="12">
        <v>50000</v>
      </c>
      <c r="DU12" s="12">
        <v>0</v>
      </c>
      <c r="DV12" s="12">
        <v>50000</v>
      </c>
      <c r="DW12" s="13"/>
      <c r="DX12" s="12">
        <v>1</v>
      </c>
      <c r="DY12" s="12">
        <v>100000</v>
      </c>
      <c r="DZ12" s="12">
        <v>0</v>
      </c>
      <c r="EA12" s="12">
        <v>100000</v>
      </c>
      <c r="EB12" s="13"/>
      <c r="EC12" s="12">
        <v>0</v>
      </c>
      <c r="ED12" s="12">
        <v>30000</v>
      </c>
      <c r="EE12" s="12">
        <v>0</v>
      </c>
      <c r="EF12" s="12">
        <v>30000</v>
      </c>
      <c r="EG12" s="13"/>
      <c r="EH12" s="12">
        <v>1</v>
      </c>
      <c r="EI12" s="12">
        <v>30000</v>
      </c>
      <c r="EJ12" s="12">
        <v>0</v>
      </c>
      <c r="EK12" s="12">
        <v>30000</v>
      </c>
      <c r="EL12" s="13"/>
      <c r="EM12" s="12">
        <v>1</v>
      </c>
      <c r="EN12" s="12">
        <v>613000</v>
      </c>
      <c r="EO12" s="12">
        <v>0</v>
      </c>
      <c r="EP12" s="12">
        <v>613000</v>
      </c>
      <c r="EQ12" s="13"/>
      <c r="ER12" s="12">
        <v>0</v>
      </c>
      <c r="ES12" s="12">
        <v>0</v>
      </c>
      <c r="ET12" s="12">
        <v>0</v>
      </c>
      <c r="EU12" s="12">
        <v>0</v>
      </c>
      <c r="EV12" s="13"/>
      <c r="EW12" s="12">
        <v>0</v>
      </c>
      <c r="EX12" s="12">
        <v>0</v>
      </c>
      <c r="EY12" s="12">
        <v>0</v>
      </c>
      <c r="EZ12" s="12">
        <v>0</v>
      </c>
      <c r="FA12" s="13"/>
      <c r="FB12" s="12">
        <v>0</v>
      </c>
      <c r="FC12" s="12">
        <v>0</v>
      </c>
      <c r="FD12" s="12">
        <v>0</v>
      </c>
      <c r="FE12" s="12">
        <v>0</v>
      </c>
      <c r="FF12" s="13"/>
      <c r="FG12" s="12">
        <v>0</v>
      </c>
      <c r="FH12" s="12">
        <v>0</v>
      </c>
      <c r="FI12" s="12">
        <v>0</v>
      </c>
      <c r="FJ12" s="12">
        <v>0</v>
      </c>
      <c r="FK12" s="13"/>
      <c r="FL12" s="12">
        <v>0</v>
      </c>
      <c r="FM12" s="12">
        <v>0</v>
      </c>
      <c r="FN12" s="12">
        <v>0</v>
      </c>
      <c r="FO12" s="12">
        <v>0</v>
      </c>
      <c r="FP12" s="13"/>
      <c r="FQ12" s="12">
        <v>0</v>
      </c>
      <c r="FR12" s="12">
        <v>0</v>
      </c>
      <c r="FS12" s="12">
        <v>0</v>
      </c>
      <c r="FT12" s="12">
        <v>0</v>
      </c>
      <c r="FU12" s="13"/>
      <c r="FV12" s="12">
        <v>0</v>
      </c>
      <c r="FW12" s="12">
        <v>0</v>
      </c>
      <c r="FX12" s="12">
        <v>0</v>
      </c>
      <c r="FY12" s="12">
        <v>0</v>
      </c>
      <c r="FZ12" s="13"/>
      <c r="GA12" s="12">
        <v>0</v>
      </c>
      <c r="GB12" s="12">
        <v>0</v>
      </c>
      <c r="GC12" s="12">
        <v>0</v>
      </c>
      <c r="GD12" s="12">
        <v>0</v>
      </c>
      <c r="GE12" s="13"/>
      <c r="GF12" s="12">
        <v>0</v>
      </c>
      <c r="GG12" s="12">
        <v>0</v>
      </c>
      <c r="GH12" s="12">
        <v>0</v>
      </c>
      <c r="GI12" s="12">
        <v>0</v>
      </c>
      <c r="GJ12" s="13"/>
      <c r="GK12" s="12">
        <v>0</v>
      </c>
      <c r="GL12" s="12">
        <v>0</v>
      </c>
      <c r="GM12" s="12">
        <v>0</v>
      </c>
      <c r="GN12" s="12">
        <v>0</v>
      </c>
      <c r="GO12" s="13"/>
      <c r="GP12" s="12">
        <v>0</v>
      </c>
      <c r="GQ12" s="12">
        <v>80500</v>
      </c>
      <c r="GR12" s="12">
        <v>0</v>
      </c>
      <c r="GS12" s="12">
        <v>80500</v>
      </c>
      <c r="GT12" s="13"/>
      <c r="GU12" s="12">
        <v>22</v>
      </c>
      <c r="GV12" s="12">
        <v>2575000</v>
      </c>
      <c r="GW12" s="12">
        <v>0</v>
      </c>
      <c r="GX12" s="12">
        <v>2575000</v>
      </c>
      <c r="GY12" s="13"/>
      <c r="GZ12" s="12">
        <v>17</v>
      </c>
      <c r="HA12" s="12">
        <v>92500</v>
      </c>
      <c r="HB12" s="12">
        <v>0</v>
      </c>
      <c r="HC12" s="12">
        <v>92500</v>
      </c>
      <c r="HD12" s="13"/>
      <c r="HE12" s="12">
        <v>0</v>
      </c>
      <c r="HF12" s="12">
        <v>0</v>
      </c>
      <c r="HG12" s="12">
        <v>0</v>
      </c>
      <c r="HH12" s="12">
        <v>0</v>
      </c>
      <c r="HI12" s="13"/>
      <c r="HJ12" s="12">
        <v>0</v>
      </c>
      <c r="HK12" s="12">
        <v>10000</v>
      </c>
      <c r="HL12" s="12">
        <v>0</v>
      </c>
      <c r="HM12" s="12">
        <v>10000</v>
      </c>
      <c r="HN12" s="13"/>
      <c r="HO12" s="12">
        <v>0</v>
      </c>
      <c r="HP12" s="12">
        <v>0</v>
      </c>
      <c r="HQ12" s="12">
        <v>0</v>
      </c>
      <c r="HR12" s="12">
        <v>0</v>
      </c>
      <c r="HS12" s="13"/>
      <c r="HT12" s="12">
        <v>0</v>
      </c>
      <c r="HU12" s="12">
        <v>0</v>
      </c>
      <c r="HV12" s="12">
        <v>0</v>
      </c>
      <c r="HW12" s="12">
        <v>0</v>
      </c>
      <c r="HX12" s="13"/>
      <c r="HY12" s="12">
        <v>0</v>
      </c>
      <c r="HZ12" s="12">
        <v>154000</v>
      </c>
      <c r="IA12" s="12">
        <v>0</v>
      </c>
      <c r="IB12" s="12">
        <v>154000</v>
      </c>
      <c r="IC12" s="13"/>
      <c r="ID12" s="12">
        <v>0</v>
      </c>
      <c r="IE12" s="12">
        <v>162500</v>
      </c>
      <c r="IF12" s="12">
        <v>0</v>
      </c>
      <c r="IG12" s="12">
        <v>162500</v>
      </c>
      <c r="IH12" s="13"/>
      <c r="II12" s="12">
        <v>8</v>
      </c>
      <c r="IJ12" s="12">
        <v>4000</v>
      </c>
      <c r="IK12" s="12">
        <v>0</v>
      </c>
      <c r="IL12" s="12">
        <v>4000</v>
      </c>
      <c r="IM12" s="13"/>
      <c r="IN12" s="12">
        <v>2</v>
      </c>
      <c r="IO12" s="12">
        <v>2000</v>
      </c>
      <c r="IP12" s="12">
        <v>0</v>
      </c>
      <c r="IQ12" s="12">
        <v>2000</v>
      </c>
      <c r="IR12" s="13"/>
      <c r="IS12" s="12">
        <v>12</v>
      </c>
      <c r="IT12" s="12">
        <v>310000</v>
      </c>
      <c r="IU12" s="12">
        <v>0</v>
      </c>
      <c r="IV12" s="12">
        <v>310000</v>
      </c>
      <c r="IW12" s="13"/>
      <c r="IX12" s="12">
        <v>0</v>
      </c>
      <c r="IY12" s="12">
        <v>0</v>
      </c>
      <c r="IZ12" s="12">
        <v>0</v>
      </c>
      <c r="JA12" s="12">
        <v>0</v>
      </c>
      <c r="JB12" s="13"/>
      <c r="JC12" s="12">
        <v>0</v>
      </c>
      <c r="JD12" s="12">
        <v>0</v>
      </c>
      <c r="JE12" s="12">
        <v>0</v>
      </c>
      <c r="JF12" s="12">
        <v>0</v>
      </c>
      <c r="JG12" s="13"/>
      <c r="JH12" s="12">
        <v>0</v>
      </c>
      <c r="JI12" s="12">
        <v>412235</v>
      </c>
      <c r="JJ12" s="12">
        <v>0</v>
      </c>
      <c r="JK12" s="12">
        <v>412235</v>
      </c>
      <c r="JL12" s="13"/>
      <c r="JM12" s="12">
        <v>1</v>
      </c>
      <c r="JN12" s="12">
        <v>56410</v>
      </c>
      <c r="JO12" s="12">
        <v>0</v>
      </c>
      <c r="JP12" s="12">
        <v>56410</v>
      </c>
      <c r="JQ12" s="13"/>
      <c r="JR12" s="12">
        <v>1</v>
      </c>
      <c r="JS12" s="12">
        <v>100000</v>
      </c>
      <c r="JT12" s="12">
        <v>0</v>
      </c>
      <c r="JU12" s="12">
        <v>100000</v>
      </c>
      <c r="JV12" s="13"/>
      <c r="JW12" s="12">
        <v>0</v>
      </c>
      <c r="JX12" s="12">
        <v>72000</v>
      </c>
      <c r="JY12" s="12">
        <v>0</v>
      </c>
      <c r="JZ12" s="12">
        <v>72000</v>
      </c>
      <c r="KA12" s="13"/>
      <c r="KB12" s="12">
        <v>0</v>
      </c>
      <c r="KC12" s="12">
        <v>0</v>
      </c>
      <c r="KD12" s="12">
        <v>0</v>
      </c>
      <c r="KE12" s="12">
        <v>0</v>
      </c>
      <c r="KF12" s="13"/>
      <c r="KG12" s="12">
        <v>0</v>
      </c>
      <c r="KH12" s="12">
        <v>15000</v>
      </c>
      <c r="KI12" s="12">
        <v>0</v>
      </c>
      <c r="KJ12" s="12">
        <v>15000</v>
      </c>
      <c r="KK12" s="13"/>
      <c r="KL12" s="12">
        <v>0</v>
      </c>
      <c r="KM12" s="12">
        <v>0</v>
      </c>
      <c r="KN12" s="12">
        <v>0</v>
      </c>
      <c r="KO12" s="12">
        <v>0</v>
      </c>
      <c r="KP12" s="13"/>
      <c r="KQ12" s="12">
        <v>0</v>
      </c>
      <c r="KR12" s="12">
        <v>0</v>
      </c>
      <c r="KS12" s="12">
        <v>0</v>
      </c>
      <c r="KT12" s="12">
        <v>0</v>
      </c>
      <c r="KU12" s="13"/>
      <c r="KV12" s="12">
        <v>0</v>
      </c>
      <c r="KW12" s="12">
        <v>0</v>
      </c>
      <c r="KX12" s="12">
        <v>0</v>
      </c>
      <c r="KY12" s="12">
        <v>0</v>
      </c>
      <c r="KZ12" s="13"/>
      <c r="LA12" s="12">
        <v>0</v>
      </c>
      <c r="LB12" s="12">
        <v>0</v>
      </c>
      <c r="LC12" s="12">
        <v>0</v>
      </c>
      <c r="LD12" s="12">
        <v>0</v>
      </c>
      <c r="LE12" s="13"/>
      <c r="LF12" s="12">
        <v>0</v>
      </c>
      <c r="LG12" s="12">
        <v>0</v>
      </c>
      <c r="LH12" s="12">
        <v>0</v>
      </c>
      <c r="LI12" s="12">
        <v>0</v>
      </c>
      <c r="LJ12" s="13"/>
      <c r="LK12" s="12">
        <v>1</v>
      </c>
      <c r="LL12" s="12">
        <v>30000</v>
      </c>
      <c r="LM12" s="12">
        <v>0</v>
      </c>
      <c r="LN12" s="12">
        <v>30000</v>
      </c>
      <c r="LO12" s="13"/>
      <c r="LP12" s="12">
        <v>1</v>
      </c>
      <c r="LQ12" s="12">
        <v>140000</v>
      </c>
      <c r="LR12" s="12">
        <v>0</v>
      </c>
      <c r="LS12" s="12">
        <v>140000</v>
      </c>
      <c r="LT12" s="13"/>
      <c r="LU12" s="12">
        <v>0</v>
      </c>
      <c r="LV12" s="12">
        <v>0</v>
      </c>
      <c r="LW12" s="12">
        <v>0</v>
      </c>
      <c r="LX12" s="12">
        <v>0</v>
      </c>
      <c r="LY12" s="13"/>
      <c r="LZ12" s="12">
        <v>0</v>
      </c>
      <c r="MA12" s="12">
        <v>0</v>
      </c>
      <c r="MB12" s="12">
        <v>0</v>
      </c>
      <c r="MC12" s="12">
        <v>0</v>
      </c>
      <c r="MD12" s="13"/>
      <c r="ME12" s="12">
        <v>0</v>
      </c>
      <c r="MF12" s="12">
        <v>0</v>
      </c>
      <c r="MG12" s="12">
        <v>0</v>
      </c>
      <c r="MH12" s="12">
        <v>0</v>
      </c>
      <c r="MI12" s="13"/>
      <c r="MJ12" s="12">
        <v>0</v>
      </c>
      <c r="MK12" s="12">
        <v>0</v>
      </c>
      <c r="ML12" s="12">
        <v>0</v>
      </c>
      <c r="MM12" s="12">
        <v>0</v>
      </c>
      <c r="MN12" s="13"/>
      <c r="MO12" s="12">
        <v>0</v>
      </c>
      <c r="MP12" s="12">
        <v>0</v>
      </c>
      <c r="MQ12" s="12">
        <v>0</v>
      </c>
      <c r="MR12" s="12">
        <v>0</v>
      </c>
      <c r="MS12" s="13"/>
      <c r="MT12" s="12">
        <v>0</v>
      </c>
      <c r="MU12" s="12">
        <v>0</v>
      </c>
      <c r="MV12" s="12">
        <v>0</v>
      </c>
      <c r="MW12" s="12">
        <v>0</v>
      </c>
      <c r="MX12" s="13"/>
      <c r="MY12" s="12">
        <v>0</v>
      </c>
      <c r="MZ12" s="12">
        <v>0</v>
      </c>
      <c r="NA12" s="12">
        <v>0</v>
      </c>
      <c r="NB12" s="12">
        <v>0</v>
      </c>
      <c r="NC12" s="13"/>
      <c r="ND12" s="12">
        <v>0</v>
      </c>
      <c r="NE12" s="12">
        <v>0</v>
      </c>
      <c r="NF12" s="12">
        <v>0</v>
      </c>
      <c r="NG12" s="12">
        <v>0</v>
      </c>
      <c r="NH12" s="13"/>
      <c r="NI12" s="12">
        <v>0</v>
      </c>
      <c r="NJ12" s="12">
        <v>0</v>
      </c>
      <c r="NK12" s="12">
        <v>0</v>
      </c>
      <c r="NL12" s="12">
        <v>0</v>
      </c>
      <c r="NM12" s="13"/>
      <c r="NN12" s="12">
        <v>0</v>
      </c>
      <c r="NO12" s="12">
        <v>0</v>
      </c>
      <c r="NP12" s="12">
        <v>0</v>
      </c>
      <c r="NQ12" s="12">
        <v>0</v>
      </c>
      <c r="NR12" s="13"/>
      <c r="NS12" s="12">
        <v>0</v>
      </c>
      <c r="NT12" s="12">
        <v>5302195</v>
      </c>
      <c r="NU12" s="12">
        <v>0</v>
      </c>
      <c r="NV12" s="12">
        <v>5302195</v>
      </c>
      <c r="NW12" s="13"/>
    </row>
    <row r="13" spans="1:387" hidden="1">
      <c r="A13" s="10">
        <v>7</v>
      </c>
      <c r="B13" s="11" t="s">
        <v>9</v>
      </c>
      <c r="C13" s="12">
        <v>0</v>
      </c>
      <c r="D13" s="12">
        <v>0</v>
      </c>
      <c r="E13" s="12">
        <v>0</v>
      </c>
      <c r="F13" s="12">
        <v>0</v>
      </c>
      <c r="G13" s="13"/>
      <c r="H13" s="12">
        <v>0</v>
      </c>
      <c r="I13" s="12">
        <v>24800</v>
      </c>
      <c r="J13" s="12">
        <v>0</v>
      </c>
      <c r="K13" s="12">
        <v>24800</v>
      </c>
      <c r="L13" s="13"/>
      <c r="M13" s="12">
        <v>14</v>
      </c>
      <c r="N13" s="12">
        <v>28000</v>
      </c>
      <c r="O13" s="12">
        <v>0</v>
      </c>
      <c r="P13" s="12">
        <v>28000</v>
      </c>
      <c r="Q13" s="13"/>
      <c r="R13" s="12">
        <v>329</v>
      </c>
      <c r="S13" s="12">
        <v>32900</v>
      </c>
      <c r="T13" s="12">
        <v>0</v>
      </c>
      <c r="U13" s="12">
        <v>32900</v>
      </c>
      <c r="V13" s="13"/>
      <c r="W13" s="12">
        <v>1</v>
      </c>
      <c r="X13" s="12">
        <v>2000</v>
      </c>
      <c r="Y13" s="12">
        <v>0</v>
      </c>
      <c r="Z13" s="12">
        <v>2000</v>
      </c>
      <c r="AA13" s="13"/>
      <c r="AB13" s="12">
        <v>19</v>
      </c>
      <c r="AC13" s="12">
        <v>114000</v>
      </c>
      <c r="AD13" s="12">
        <v>0</v>
      </c>
      <c r="AE13" s="12">
        <v>114000</v>
      </c>
      <c r="AF13" s="13"/>
      <c r="AG13" s="12">
        <v>0</v>
      </c>
      <c r="AH13" s="12">
        <v>0</v>
      </c>
      <c r="AI13" s="12">
        <v>0</v>
      </c>
      <c r="AJ13" s="12">
        <v>0</v>
      </c>
      <c r="AK13" s="13"/>
      <c r="AL13" s="12">
        <v>0</v>
      </c>
      <c r="AM13" s="12">
        <v>0</v>
      </c>
      <c r="AN13" s="12">
        <v>0</v>
      </c>
      <c r="AO13" s="12">
        <v>0</v>
      </c>
      <c r="AP13" s="13"/>
      <c r="AQ13" s="12">
        <v>0</v>
      </c>
      <c r="AR13" s="12">
        <v>0</v>
      </c>
      <c r="AS13" s="12">
        <v>0</v>
      </c>
      <c r="AT13" s="12">
        <v>0</v>
      </c>
      <c r="AU13" s="13"/>
      <c r="AV13" s="12">
        <v>4</v>
      </c>
      <c r="AW13" s="12">
        <v>9800</v>
      </c>
      <c r="AX13" s="12">
        <v>0</v>
      </c>
      <c r="AY13" s="12">
        <v>9800</v>
      </c>
      <c r="AZ13" s="13"/>
      <c r="BA13" s="12">
        <v>0</v>
      </c>
      <c r="BB13" s="12">
        <v>0</v>
      </c>
      <c r="BC13" s="12">
        <v>0</v>
      </c>
      <c r="BD13" s="12">
        <v>0</v>
      </c>
      <c r="BE13" s="13"/>
      <c r="BF13" s="12">
        <v>5</v>
      </c>
      <c r="BG13" s="12">
        <v>11750</v>
      </c>
      <c r="BH13" s="12">
        <v>0</v>
      </c>
      <c r="BI13" s="12">
        <v>11750</v>
      </c>
      <c r="BJ13" s="13"/>
      <c r="BK13" s="12">
        <v>1</v>
      </c>
      <c r="BL13" s="12">
        <v>30000</v>
      </c>
      <c r="BM13" s="12">
        <v>0</v>
      </c>
      <c r="BN13" s="12">
        <v>30000</v>
      </c>
      <c r="BO13" s="13"/>
      <c r="BP13" s="12">
        <v>0</v>
      </c>
      <c r="BQ13" s="12">
        <v>2500</v>
      </c>
      <c r="BR13" s="12">
        <v>0</v>
      </c>
      <c r="BS13" s="12">
        <v>2500</v>
      </c>
      <c r="BT13" s="13"/>
      <c r="BU13" s="12">
        <v>0</v>
      </c>
      <c r="BV13" s="12">
        <v>0</v>
      </c>
      <c r="BW13" s="12">
        <v>0</v>
      </c>
      <c r="BX13" s="12">
        <v>0</v>
      </c>
      <c r="BY13" s="13"/>
      <c r="BZ13" s="12">
        <v>0</v>
      </c>
      <c r="CA13" s="12">
        <v>0</v>
      </c>
      <c r="CB13" s="12">
        <v>0</v>
      </c>
      <c r="CC13" s="12">
        <v>0</v>
      </c>
      <c r="CD13" s="13"/>
      <c r="CE13" s="12">
        <v>0</v>
      </c>
      <c r="CF13" s="12">
        <v>0</v>
      </c>
      <c r="CG13" s="12">
        <v>0</v>
      </c>
      <c r="CH13" s="12">
        <v>0</v>
      </c>
      <c r="CI13" s="13"/>
      <c r="CJ13" s="12">
        <v>0</v>
      </c>
      <c r="CK13" s="12">
        <v>0</v>
      </c>
      <c r="CL13" s="12">
        <v>0</v>
      </c>
      <c r="CM13" s="12">
        <v>0</v>
      </c>
      <c r="CN13" s="13"/>
      <c r="CO13" s="12">
        <v>0</v>
      </c>
      <c r="CP13" s="12">
        <v>0</v>
      </c>
      <c r="CQ13" s="12">
        <v>0</v>
      </c>
      <c r="CR13" s="12">
        <v>0</v>
      </c>
      <c r="CS13" s="13"/>
      <c r="CT13" s="12">
        <v>0</v>
      </c>
      <c r="CU13" s="12">
        <v>0</v>
      </c>
      <c r="CV13" s="12">
        <v>0</v>
      </c>
      <c r="CW13" s="12">
        <v>0</v>
      </c>
      <c r="CX13" s="13"/>
      <c r="CY13" s="12">
        <v>0</v>
      </c>
      <c r="CZ13" s="12">
        <v>0</v>
      </c>
      <c r="DA13" s="12">
        <v>0</v>
      </c>
      <c r="DB13" s="12">
        <v>0</v>
      </c>
      <c r="DC13" s="13"/>
      <c r="DD13" s="12">
        <v>0</v>
      </c>
      <c r="DE13" s="12">
        <v>0</v>
      </c>
      <c r="DF13" s="12">
        <v>0</v>
      </c>
      <c r="DG13" s="12">
        <v>0</v>
      </c>
      <c r="DH13" s="13"/>
      <c r="DI13" s="12">
        <v>0</v>
      </c>
      <c r="DJ13" s="12">
        <v>0</v>
      </c>
      <c r="DK13" s="12">
        <v>0</v>
      </c>
      <c r="DL13" s="12">
        <v>0</v>
      </c>
      <c r="DM13" s="13"/>
      <c r="DN13" s="12">
        <v>0</v>
      </c>
      <c r="DO13" s="12">
        <v>0</v>
      </c>
      <c r="DP13" s="12">
        <v>0</v>
      </c>
      <c r="DQ13" s="12">
        <v>0</v>
      </c>
      <c r="DR13" s="13"/>
      <c r="DS13" s="12">
        <v>1</v>
      </c>
      <c r="DT13" s="12">
        <v>40000</v>
      </c>
      <c r="DU13" s="12">
        <v>0</v>
      </c>
      <c r="DV13" s="12">
        <v>40000</v>
      </c>
      <c r="DW13" s="13"/>
      <c r="DX13" s="12">
        <v>1</v>
      </c>
      <c r="DY13" s="12">
        <v>80000</v>
      </c>
      <c r="DZ13" s="12">
        <v>0</v>
      </c>
      <c r="EA13" s="12">
        <v>80000</v>
      </c>
      <c r="EB13" s="13"/>
      <c r="EC13" s="12">
        <v>0</v>
      </c>
      <c r="ED13" s="12">
        <v>30000</v>
      </c>
      <c r="EE13" s="12">
        <v>0</v>
      </c>
      <c r="EF13" s="12">
        <v>30000</v>
      </c>
      <c r="EG13" s="13"/>
      <c r="EH13" s="12">
        <v>1</v>
      </c>
      <c r="EI13" s="12">
        <v>19500</v>
      </c>
      <c r="EJ13" s="12">
        <v>0</v>
      </c>
      <c r="EK13" s="12">
        <v>19500</v>
      </c>
      <c r="EL13" s="13"/>
      <c r="EM13" s="12">
        <v>1</v>
      </c>
      <c r="EN13" s="12">
        <v>621000</v>
      </c>
      <c r="EO13" s="12">
        <v>0</v>
      </c>
      <c r="EP13" s="12">
        <v>621000</v>
      </c>
      <c r="EQ13" s="13"/>
      <c r="ER13" s="12">
        <v>0</v>
      </c>
      <c r="ES13" s="12">
        <v>0</v>
      </c>
      <c r="ET13" s="12">
        <v>0</v>
      </c>
      <c r="EU13" s="12">
        <v>0</v>
      </c>
      <c r="EV13" s="13"/>
      <c r="EW13" s="12">
        <v>0</v>
      </c>
      <c r="EX13" s="12">
        <v>0</v>
      </c>
      <c r="EY13" s="12">
        <v>0</v>
      </c>
      <c r="EZ13" s="12">
        <v>0</v>
      </c>
      <c r="FA13" s="13"/>
      <c r="FB13" s="12">
        <v>0</v>
      </c>
      <c r="FC13" s="12">
        <v>0</v>
      </c>
      <c r="FD13" s="12">
        <v>0</v>
      </c>
      <c r="FE13" s="12">
        <v>0</v>
      </c>
      <c r="FF13" s="13"/>
      <c r="FG13" s="12">
        <v>0</v>
      </c>
      <c r="FH13" s="12">
        <v>0</v>
      </c>
      <c r="FI13" s="12">
        <v>0</v>
      </c>
      <c r="FJ13" s="12">
        <v>0</v>
      </c>
      <c r="FK13" s="13"/>
      <c r="FL13" s="12">
        <v>0</v>
      </c>
      <c r="FM13" s="12">
        <v>0</v>
      </c>
      <c r="FN13" s="12">
        <v>0</v>
      </c>
      <c r="FO13" s="12">
        <v>0</v>
      </c>
      <c r="FP13" s="13"/>
      <c r="FQ13" s="12">
        <v>0</v>
      </c>
      <c r="FR13" s="12">
        <v>0</v>
      </c>
      <c r="FS13" s="12">
        <v>0</v>
      </c>
      <c r="FT13" s="12">
        <v>0</v>
      </c>
      <c r="FU13" s="13"/>
      <c r="FV13" s="12">
        <v>0</v>
      </c>
      <c r="FW13" s="12">
        <v>0</v>
      </c>
      <c r="FX13" s="12">
        <v>0</v>
      </c>
      <c r="FY13" s="12">
        <v>0</v>
      </c>
      <c r="FZ13" s="13"/>
      <c r="GA13" s="12">
        <v>0</v>
      </c>
      <c r="GB13" s="12">
        <v>0</v>
      </c>
      <c r="GC13" s="12">
        <v>0</v>
      </c>
      <c r="GD13" s="12">
        <v>0</v>
      </c>
      <c r="GE13" s="13"/>
      <c r="GF13" s="12">
        <v>0</v>
      </c>
      <c r="GG13" s="12">
        <v>0</v>
      </c>
      <c r="GH13" s="12">
        <v>0</v>
      </c>
      <c r="GI13" s="12">
        <v>0</v>
      </c>
      <c r="GJ13" s="13"/>
      <c r="GK13" s="12">
        <v>0</v>
      </c>
      <c r="GL13" s="12">
        <v>0</v>
      </c>
      <c r="GM13" s="12">
        <v>0</v>
      </c>
      <c r="GN13" s="12">
        <v>0</v>
      </c>
      <c r="GO13" s="13"/>
      <c r="GP13" s="12">
        <v>0</v>
      </c>
      <c r="GQ13" s="12">
        <v>64500</v>
      </c>
      <c r="GR13" s="12">
        <v>0</v>
      </c>
      <c r="GS13" s="12">
        <v>64500</v>
      </c>
      <c r="GT13" s="13"/>
      <c r="GU13" s="12">
        <v>18</v>
      </c>
      <c r="GV13" s="12">
        <v>2275000</v>
      </c>
      <c r="GW13" s="12">
        <v>0</v>
      </c>
      <c r="GX13" s="12">
        <v>2275000</v>
      </c>
      <c r="GY13" s="13"/>
      <c r="GZ13" s="12">
        <v>15</v>
      </c>
      <c r="HA13" s="12">
        <v>82500</v>
      </c>
      <c r="HB13" s="12">
        <v>0</v>
      </c>
      <c r="HC13" s="12">
        <v>82500</v>
      </c>
      <c r="HD13" s="13"/>
      <c r="HE13" s="12">
        <v>0</v>
      </c>
      <c r="HF13" s="12">
        <v>0</v>
      </c>
      <c r="HG13" s="12">
        <v>0</v>
      </c>
      <c r="HH13" s="12">
        <v>0</v>
      </c>
      <c r="HI13" s="13"/>
      <c r="HJ13" s="12">
        <v>0</v>
      </c>
      <c r="HK13" s="12">
        <v>20000</v>
      </c>
      <c r="HL13" s="12">
        <v>0</v>
      </c>
      <c r="HM13" s="12">
        <v>20000</v>
      </c>
      <c r="HN13" s="13"/>
      <c r="HO13" s="12">
        <v>0</v>
      </c>
      <c r="HP13" s="12">
        <v>0</v>
      </c>
      <c r="HQ13" s="12">
        <v>0</v>
      </c>
      <c r="HR13" s="12">
        <v>0</v>
      </c>
      <c r="HS13" s="13"/>
      <c r="HT13" s="12">
        <v>0</v>
      </c>
      <c r="HU13" s="12">
        <v>0</v>
      </c>
      <c r="HV13" s="12">
        <v>0</v>
      </c>
      <c r="HW13" s="12">
        <v>0</v>
      </c>
      <c r="HX13" s="13"/>
      <c r="HY13" s="12">
        <v>0</v>
      </c>
      <c r="HZ13" s="12">
        <v>70000</v>
      </c>
      <c r="IA13" s="12">
        <v>0</v>
      </c>
      <c r="IB13" s="12">
        <v>70000</v>
      </c>
      <c r="IC13" s="13"/>
      <c r="ID13" s="12">
        <v>0</v>
      </c>
      <c r="IE13" s="12">
        <v>162500</v>
      </c>
      <c r="IF13" s="12">
        <v>0</v>
      </c>
      <c r="IG13" s="12">
        <v>162500</v>
      </c>
      <c r="IH13" s="13"/>
      <c r="II13" s="12">
        <v>7</v>
      </c>
      <c r="IJ13" s="12">
        <v>3500</v>
      </c>
      <c r="IK13" s="12">
        <v>0</v>
      </c>
      <c r="IL13" s="12">
        <v>3500</v>
      </c>
      <c r="IM13" s="13"/>
      <c r="IN13" s="12">
        <v>1</v>
      </c>
      <c r="IO13" s="12">
        <v>1000</v>
      </c>
      <c r="IP13" s="12">
        <v>0</v>
      </c>
      <c r="IQ13" s="12">
        <v>1000</v>
      </c>
      <c r="IR13" s="13"/>
      <c r="IS13" s="12">
        <v>12</v>
      </c>
      <c r="IT13" s="12">
        <v>290000</v>
      </c>
      <c r="IU13" s="12">
        <v>0</v>
      </c>
      <c r="IV13" s="12">
        <v>290000</v>
      </c>
      <c r="IW13" s="13"/>
      <c r="IX13" s="12">
        <v>0</v>
      </c>
      <c r="IY13" s="12">
        <v>0</v>
      </c>
      <c r="IZ13" s="12">
        <v>0</v>
      </c>
      <c r="JA13" s="12">
        <v>0</v>
      </c>
      <c r="JB13" s="13"/>
      <c r="JC13" s="12">
        <v>0</v>
      </c>
      <c r="JD13" s="12">
        <v>0</v>
      </c>
      <c r="JE13" s="12">
        <v>0</v>
      </c>
      <c r="JF13" s="12">
        <v>0</v>
      </c>
      <c r="JG13" s="13"/>
      <c r="JH13" s="12">
        <v>0</v>
      </c>
      <c r="JI13" s="12">
        <v>340387</v>
      </c>
      <c r="JJ13" s="12">
        <v>0</v>
      </c>
      <c r="JK13" s="12">
        <v>340387</v>
      </c>
      <c r="JL13" s="13"/>
      <c r="JM13" s="12">
        <v>1</v>
      </c>
      <c r="JN13" s="12">
        <v>56410</v>
      </c>
      <c r="JO13" s="12">
        <v>0</v>
      </c>
      <c r="JP13" s="12">
        <v>56410</v>
      </c>
      <c r="JQ13" s="13"/>
      <c r="JR13" s="12">
        <v>1</v>
      </c>
      <c r="JS13" s="12">
        <v>100000</v>
      </c>
      <c r="JT13" s="12">
        <v>0</v>
      </c>
      <c r="JU13" s="12">
        <v>100000</v>
      </c>
      <c r="JV13" s="13"/>
      <c r="JW13" s="12">
        <v>0</v>
      </c>
      <c r="JX13" s="12">
        <v>63000</v>
      </c>
      <c r="JY13" s="12">
        <v>0</v>
      </c>
      <c r="JZ13" s="12">
        <v>63000</v>
      </c>
      <c r="KA13" s="13"/>
      <c r="KB13" s="12">
        <v>0</v>
      </c>
      <c r="KC13" s="12">
        <v>0</v>
      </c>
      <c r="KD13" s="12">
        <v>0</v>
      </c>
      <c r="KE13" s="12">
        <v>0</v>
      </c>
      <c r="KF13" s="13"/>
      <c r="KG13" s="12">
        <v>0</v>
      </c>
      <c r="KH13" s="12">
        <v>171680</v>
      </c>
      <c r="KI13" s="12">
        <v>0</v>
      </c>
      <c r="KJ13" s="12">
        <v>171680</v>
      </c>
      <c r="KK13" s="13"/>
      <c r="KL13" s="12">
        <v>0</v>
      </c>
      <c r="KM13" s="12">
        <v>0</v>
      </c>
      <c r="KN13" s="12">
        <v>0</v>
      </c>
      <c r="KO13" s="12">
        <v>0</v>
      </c>
      <c r="KP13" s="13"/>
      <c r="KQ13" s="12">
        <v>0</v>
      </c>
      <c r="KR13" s="12">
        <v>0</v>
      </c>
      <c r="KS13" s="12">
        <v>0</v>
      </c>
      <c r="KT13" s="12">
        <v>0</v>
      </c>
      <c r="KU13" s="13"/>
      <c r="KV13" s="12">
        <v>0</v>
      </c>
      <c r="KW13" s="12">
        <v>0</v>
      </c>
      <c r="KX13" s="12">
        <v>0</v>
      </c>
      <c r="KY13" s="12">
        <v>0</v>
      </c>
      <c r="KZ13" s="13"/>
      <c r="LA13" s="12">
        <v>0</v>
      </c>
      <c r="LB13" s="12">
        <v>0</v>
      </c>
      <c r="LC13" s="12">
        <v>0</v>
      </c>
      <c r="LD13" s="12">
        <v>0</v>
      </c>
      <c r="LE13" s="13"/>
      <c r="LF13" s="12">
        <v>0</v>
      </c>
      <c r="LG13" s="12">
        <v>0</v>
      </c>
      <c r="LH13" s="12">
        <v>0</v>
      </c>
      <c r="LI13" s="12">
        <v>0</v>
      </c>
      <c r="LJ13" s="13"/>
      <c r="LK13" s="12">
        <v>1</v>
      </c>
      <c r="LL13" s="12">
        <v>19500</v>
      </c>
      <c r="LM13" s="12">
        <v>0</v>
      </c>
      <c r="LN13" s="12">
        <v>19500</v>
      </c>
      <c r="LO13" s="13"/>
      <c r="LP13" s="12">
        <v>1</v>
      </c>
      <c r="LQ13" s="12">
        <v>80000</v>
      </c>
      <c r="LR13" s="12">
        <v>0</v>
      </c>
      <c r="LS13" s="12">
        <v>80000</v>
      </c>
      <c r="LT13" s="13"/>
      <c r="LU13" s="12">
        <v>0</v>
      </c>
      <c r="LV13" s="12">
        <v>0</v>
      </c>
      <c r="LW13" s="12">
        <v>0</v>
      </c>
      <c r="LX13" s="12">
        <v>0</v>
      </c>
      <c r="LY13" s="13"/>
      <c r="LZ13" s="12">
        <v>0</v>
      </c>
      <c r="MA13" s="12">
        <v>0</v>
      </c>
      <c r="MB13" s="12">
        <v>0</v>
      </c>
      <c r="MC13" s="12">
        <v>0</v>
      </c>
      <c r="MD13" s="13"/>
      <c r="ME13" s="12">
        <v>0</v>
      </c>
      <c r="MF13" s="12">
        <v>0</v>
      </c>
      <c r="MG13" s="12">
        <v>0</v>
      </c>
      <c r="MH13" s="12">
        <v>0</v>
      </c>
      <c r="MI13" s="13"/>
      <c r="MJ13" s="12">
        <v>0</v>
      </c>
      <c r="MK13" s="12">
        <v>0</v>
      </c>
      <c r="ML13" s="12">
        <v>0</v>
      </c>
      <c r="MM13" s="12">
        <v>0</v>
      </c>
      <c r="MN13" s="13"/>
      <c r="MO13" s="12">
        <v>0</v>
      </c>
      <c r="MP13" s="12">
        <v>0</v>
      </c>
      <c r="MQ13" s="12">
        <v>0</v>
      </c>
      <c r="MR13" s="12">
        <v>0</v>
      </c>
      <c r="MS13" s="13"/>
      <c r="MT13" s="12">
        <v>0</v>
      </c>
      <c r="MU13" s="12">
        <v>0</v>
      </c>
      <c r="MV13" s="12">
        <v>0</v>
      </c>
      <c r="MW13" s="12">
        <v>0</v>
      </c>
      <c r="MX13" s="13"/>
      <c r="MY13" s="12">
        <v>0</v>
      </c>
      <c r="MZ13" s="12">
        <v>0</v>
      </c>
      <c r="NA13" s="12">
        <v>0</v>
      </c>
      <c r="NB13" s="12">
        <v>0</v>
      </c>
      <c r="NC13" s="13"/>
      <c r="ND13" s="12">
        <v>0</v>
      </c>
      <c r="NE13" s="12">
        <v>0</v>
      </c>
      <c r="NF13" s="12">
        <v>0</v>
      </c>
      <c r="NG13" s="12">
        <v>0</v>
      </c>
      <c r="NH13" s="13"/>
      <c r="NI13" s="12">
        <v>0</v>
      </c>
      <c r="NJ13" s="12">
        <v>0</v>
      </c>
      <c r="NK13" s="12">
        <v>0</v>
      </c>
      <c r="NL13" s="12">
        <v>0</v>
      </c>
      <c r="NM13" s="13"/>
      <c r="NN13" s="12">
        <v>0</v>
      </c>
      <c r="NO13" s="12">
        <v>0</v>
      </c>
      <c r="NP13" s="12">
        <v>0</v>
      </c>
      <c r="NQ13" s="12">
        <v>0</v>
      </c>
      <c r="NR13" s="13"/>
      <c r="NS13" s="12">
        <v>0</v>
      </c>
      <c r="NT13" s="12">
        <v>4846227</v>
      </c>
      <c r="NU13" s="12">
        <v>0</v>
      </c>
      <c r="NV13" s="12">
        <v>4846227</v>
      </c>
      <c r="NW13" s="13"/>
    </row>
    <row r="14" spans="1:387" hidden="1">
      <c r="A14" s="10">
        <v>8</v>
      </c>
      <c r="B14" s="11" t="s">
        <v>10</v>
      </c>
      <c r="C14" s="12">
        <v>0</v>
      </c>
      <c r="D14" s="12">
        <v>0</v>
      </c>
      <c r="E14" s="12">
        <v>0</v>
      </c>
      <c r="F14" s="12">
        <v>0</v>
      </c>
      <c r="G14" s="13"/>
      <c r="H14" s="12">
        <v>0</v>
      </c>
      <c r="I14" s="12">
        <v>24800</v>
      </c>
      <c r="J14" s="12">
        <v>0</v>
      </c>
      <c r="K14" s="12">
        <v>24800</v>
      </c>
      <c r="L14" s="13"/>
      <c r="M14" s="12">
        <v>11</v>
      </c>
      <c r="N14" s="12">
        <v>22000</v>
      </c>
      <c r="O14" s="12">
        <v>0</v>
      </c>
      <c r="P14" s="12">
        <v>22000</v>
      </c>
      <c r="Q14" s="13"/>
      <c r="R14" s="12">
        <v>183</v>
      </c>
      <c r="S14" s="12">
        <v>18300</v>
      </c>
      <c r="T14" s="12">
        <v>0</v>
      </c>
      <c r="U14" s="12">
        <v>18300</v>
      </c>
      <c r="V14" s="13"/>
      <c r="W14" s="12">
        <v>1</v>
      </c>
      <c r="X14" s="12">
        <v>2000</v>
      </c>
      <c r="Y14" s="12">
        <v>0</v>
      </c>
      <c r="Z14" s="12">
        <v>2000</v>
      </c>
      <c r="AA14" s="13"/>
      <c r="AB14" s="12">
        <v>12</v>
      </c>
      <c r="AC14" s="12">
        <v>72000</v>
      </c>
      <c r="AD14" s="12">
        <v>0</v>
      </c>
      <c r="AE14" s="12">
        <v>72000</v>
      </c>
      <c r="AF14" s="13"/>
      <c r="AG14" s="12">
        <v>0</v>
      </c>
      <c r="AH14" s="12">
        <v>0</v>
      </c>
      <c r="AI14" s="12">
        <v>0</v>
      </c>
      <c r="AJ14" s="12">
        <v>0</v>
      </c>
      <c r="AK14" s="13"/>
      <c r="AL14" s="12">
        <v>0</v>
      </c>
      <c r="AM14" s="12">
        <v>0</v>
      </c>
      <c r="AN14" s="12">
        <v>0</v>
      </c>
      <c r="AO14" s="12">
        <v>0</v>
      </c>
      <c r="AP14" s="13"/>
      <c r="AQ14" s="12">
        <v>0</v>
      </c>
      <c r="AR14" s="12">
        <v>0</v>
      </c>
      <c r="AS14" s="12">
        <v>0</v>
      </c>
      <c r="AT14" s="12">
        <v>0</v>
      </c>
      <c r="AU14" s="13"/>
      <c r="AV14" s="12">
        <v>4</v>
      </c>
      <c r="AW14" s="12">
        <v>9800</v>
      </c>
      <c r="AX14" s="12">
        <v>0</v>
      </c>
      <c r="AY14" s="12">
        <v>9800</v>
      </c>
      <c r="AZ14" s="13"/>
      <c r="BA14" s="12">
        <v>0</v>
      </c>
      <c r="BB14" s="12">
        <v>0</v>
      </c>
      <c r="BC14" s="12">
        <v>0</v>
      </c>
      <c r="BD14" s="12">
        <v>0</v>
      </c>
      <c r="BE14" s="13"/>
      <c r="BF14" s="12">
        <v>5</v>
      </c>
      <c r="BG14" s="12">
        <v>9250</v>
      </c>
      <c r="BH14" s="12">
        <v>0</v>
      </c>
      <c r="BI14" s="12">
        <v>9250</v>
      </c>
      <c r="BJ14" s="13"/>
      <c r="BK14" s="12">
        <v>1</v>
      </c>
      <c r="BL14" s="12">
        <v>30000</v>
      </c>
      <c r="BM14" s="12">
        <v>0</v>
      </c>
      <c r="BN14" s="12">
        <v>30000</v>
      </c>
      <c r="BO14" s="13"/>
      <c r="BP14" s="12">
        <v>0</v>
      </c>
      <c r="BQ14" s="12">
        <v>2000</v>
      </c>
      <c r="BR14" s="12">
        <v>0</v>
      </c>
      <c r="BS14" s="12">
        <v>2000</v>
      </c>
      <c r="BT14" s="13"/>
      <c r="BU14" s="12">
        <v>0</v>
      </c>
      <c r="BV14" s="12">
        <v>0</v>
      </c>
      <c r="BW14" s="12">
        <v>0</v>
      </c>
      <c r="BX14" s="12">
        <v>0</v>
      </c>
      <c r="BY14" s="13"/>
      <c r="BZ14" s="12">
        <v>0</v>
      </c>
      <c r="CA14" s="12">
        <v>0</v>
      </c>
      <c r="CB14" s="12">
        <v>0</v>
      </c>
      <c r="CC14" s="12">
        <v>0</v>
      </c>
      <c r="CD14" s="13"/>
      <c r="CE14" s="12">
        <v>0</v>
      </c>
      <c r="CF14" s="12">
        <v>0</v>
      </c>
      <c r="CG14" s="12">
        <v>0</v>
      </c>
      <c r="CH14" s="12">
        <v>0</v>
      </c>
      <c r="CI14" s="13"/>
      <c r="CJ14" s="12">
        <v>0</v>
      </c>
      <c r="CK14" s="12">
        <v>0</v>
      </c>
      <c r="CL14" s="12">
        <v>0</v>
      </c>
      <c r="CM14" s="12">
        <v>0</v>
      </c>
      <c r="CN14" s="13"/>
      <c r="CO14" s="12">
        <v>0</v>
      </c>
      <c r="CP14" s="12">
        <v>0</v>
      </c>
      <c r="CQ14" s="12">
        <v>0</v>
      </c>
      <c r="CR14" s="12">
        <v>0</v>
      </c>
      <c r="CS14" s="13"/>
      <c r="CT14" s="12">
        <v>0</v>
      </c>
      <c r="CU14" s="12">
        <v>0</v>
      </c>
      <c r="CV14" s="12">
        <v>0</v>
      </c>
      <c r="CW14" s="12">
        <v>0</v>
      </c>
      <c r="CX14" s="13"/>
      <c r="CY14" s="12">
        <v>0</v>
      </c>
      <c r="CZ14" s="12">
        <v>0</v>
      </c>
      <c r="DA14" s="12">
        <v>0</v>
      </c>
      <c r="DB14" s="12">
        <v>0</v>
      </c>
      <c r="DC14" s="13"/>
      <c r="DD14" s="12">
        <v>0</v>
      </c>
      <c r="DE14" s="12">
        <v>0</v>
      </c>
      <c r="DF14" s="12">
        <v>0</v>
      </c>
      <c r="DG14" s="12">
        <v>0</v>
      </c>
      <c r="DH14" s="13"/>
      <c r="DI14" s="12">
        <v>0</v>
      </c>
      <c r="DJ14" s="12">
        <v>0</v>
      </c>
      <c r="DK14" s="12">
        <v>0</v>
      </c>
      <c r="DL14" s="12">
        <v>0</v>
      </c>
      <c r="DM14" s="13"/>
      <c r="DN14" s="12">
        <v>0</v>
      </c>
      <c r="DO14" s="12">
        <v>0</v>
      </c>
      <c r="DP14" s="12">
        <v>0</v>
      </c>
      <c r="DQ14" s="12">
        <v>0</v>
      </c>
      <c r="DR14" s="13"/>
      <c r="DS14" s="12">
        <v>1</v>
      </c>
      <c r="DT14" s="12">
        <v>50000</v>
      </c>
      <c r="DU14" s="12">
        <v>0</v>
      </c>
      <c r="DV14" s="12">
        <v>50000</v>
      </c>
      <c r="DW14" s="13"/>
      <c r="DX14" s="12">
        <v>1</v>
      </c>
      <c r="DY14" s="12">
        <v>40000</v>
      </c>
      <c r="DZ14" s="12">
        <v>0</v>
      </c>
      <c r="EA14" s="12">
        <v>40000</v>
      </c>
      <c r="EB14" s="13"/>
      <c r="EC14" s="12">
        <v>0</v>
      </c>
      <c r="ED14" s="12">
        <v>20000</v>
      </c>
      <c r="EE14" s="12">
        <v>0</v>
      </c>
      <c r="EF14" s="12">
        <v>20000</v>
      </c>
      <c r="EG14" s="13"/>
      <c r="EH14" s="12">
        <v>1</v>
      </c>
      <c r="EI14" s="12">
        <v>30000</v>
      </c>
      <c r="EJ14" s="12">
        <v>0</v>
      </c>
      <c r="EK14" s="12">
        <v>30000</v>
      </c>
      <c r="EL14" s="13"/>
      <c r="EM14" s="12">
        <v>1</v>
      </c>
      <c r="EN14" s="12">
        <v>653000</v>
      </c>
      <c r="EO14" s="12">
        <v>0</v>
      </c>
      <c r="EP14" s="12">
        <v>653000</v>
      </c>
      <c r="EQ14" s="13"/>
      <c r="ER14" s="12">
        <v>0</v>
      </c>
      <c r="ES14" s="12">
        <v>0</v>
      </c>
      <c r="ET14" s="12">
        <v>0</v>
      </c>
      <c r="EU14" s="12">
        <v>0</v>
      </c>
      <c r="EV14" s="13"/>
      <c r="EW14" s="12">
        <v>0</v>
      </c>
      <c r="EX14" s="12">
        <v>0</v>
      </c>
      <c r="EY14" s="12">
        <v>0</v>
      </c>
      <c r="EZ14" s="12">
        <v>0</v>
      </c>
      <c r="FA14" s="13"/>
      <c r="FB14" s="12">
        <v>0</v>
      </c>
      <c r="FC14" s="12">
        <v>0</v>
      </c>
      <c r="FD14" s="12">
        <v>0</v>
      </c>
      <c r="FE14" s="12">
        <v>0</v>
      </c>
      <c r="FF14" s="13"/>
      <c r="FG14" s="12">
        <v>0</v>
      </c>
      <c r="FH14" s="12">
        <v>0</v>
      </c>
      <c r="FI14" s="12">
        <v>0</v>
      </c>
      <c r="FJ14" s="12">
        <v>0</v>
      </c>
      <c r="FK14" s="13"/>
      <c r="FL14" s="12">
        <v>0</v>
      </c>
      <c r="FM14" s="12">
        <v>0</v>
      </c>
      <c r="FN14" s="12">
        <v>0</v>
      </c>
      <c r="FO14" s="12">
        <v>0</v>
      </c>
      <c r="FP14" s="13"/>
      <c r="FQ14" s="12">
        <v>0</v>
      </c>
      <c r="FR14" s="12">
        <v>0</v>
      </c>
      <c r="FS14" s="12">
        <v>0</v>
      </c>
      <c r="FT14" s="12">
        <v>0</v>
      </c>
      <c r="FU14" s="13"/>
      <c r="FV14" s="12">
        <v>0</v>
      </c>
      <c r="FW14" s="12">
        <v>0</v>
      </c>
      <c r="FX14" s="12">
        <v>0</v>
      </c>
      <c r="FY14" s="12">
        <v>0</v>
      </c>
      <c r="FZ14" s="13"/>
      <c r="GA14" s="12">
        <v>0</v>
      </c>
      <c r="GB14" s="12">
        <v>0</v>
      </c>
      <c r="GC14" s="12">
        <v>0</v>
      </c>
      <c r="GD14" s="12">
        <v>0</v>
      </c>
      <c r="GE14" s="13"/>
      <c r="GF14" s="12">
        <v>0</v>
      </c>
      <c r="GG14" s="12">
        <v>0</v>
      </c>
      <c r="GH14" s="12">
        <v>0</v>
      </c>
      <c r="GI14" s="12">
        <v>0</v>
      </c>
      <c r="GJ14" s="13"/>
      <c r="GK14" s="12">
        <v>0</v>
      </c>
      <c r="GL14" s="12">
        <v>0</v>
      </c>
      <c r="GM14" s="12">
        <v>0</v>
      </c>
      <c r="GN14" s="12">
        <v>0</v>
      </c>
      <c r="GO14" s="13"/>
      <c r="GP14" s="12">
        <v>0</v>
      </c>
      <c r="GQ14" s="12">
        <v>50500</v>
      </c>
      <c r="GR14" s="12">
        <v>0</v>
      </c>
      <c r="GS14" s="12">
        <v>50500</v>
      </c>
      <c r="GT14" s="13"/>
      <c r="GU14" s="12">
        <v>13</v>
      </c>
      <c r="GV14" s="12">
        <v>1850000</v>
      </c>
      <c r="GW14" s="12">
        <v>0</v>
      </c>
      <c r="GX14" s="12">
        <v>1850000</v>
      </c>
      <c r="GY14" s="13"/>
      <c r="GZ14" s="12">
        <v>12</v>
      </c>
      <c r="HA14" s="12">
        <v>67500</v>
      </c>
      <c r="HB14" s="12">
        <v>0</v>
      </c>
      <c r="HC14" s="12">
        <v>67500</v>
      </c>
      <c r="HD14" s="13"/>
      <c r="HE14" s="12">
        <v>0</v>
      </c>
      <c r="HF14" s="12">
        <v>0</v>
      </c>
      <c r="HG14" s="12">
        <v>0</v>
      </c>
      <c r="HH14" s="12">
        <v>0</v>
      </c>
      <c r="HI14" s="13"/>
      <c r="HJ14" s="12">
        <v>0</v>
      </c>
      <c r="HK14" s="12">
        <v>10000</v>
      </c>
      <c r="HL14" s="12">
        <v>0</v>
      </c>
      <c r="HM14" s="12">
        <v>10000</v>
      </c>
      <c r="HN14" s="13"/>
      <c r="HO14" s="12">
        <v>0</v>
      </c>
      <c r="HP14" s="12">
        <v>0</v>
      </c>
      <c r="HQ14" s="12">
        <v>0</v>
      </c>
      <c r="HR14" s="12">
        <v>0</v>
      </c>
      <c r="HS14" s="13"/>
      <c r="HT14" s="12">
        <v>0</v>
      </c>
      <c r="HU14" s="12">
        <v>0</v>
      </c>
      <c r="HV14" s="12">
        <v>0</v>
      </c>
      <c r="HW14" s="12">
        <v>0</v>
      </c>
      <c r="HX14" s="13"/>
      <c r="HY14" s="12">
        <v>0</v>
      </c>
      <c r="HZ14" s="12">
        <v>98000</v>
      </c>
      <c r="IA14" s="12">
        <v>0</v>
      </c>
      <c r="IB14" s="12">
        <v>98000</v>
      </c>
      <c r="IC14" s="13"/>
      <c r="ID14" s="12">
        <v>0</v>
      </c>
      <c r="IE14" s="12">
        <v>162500</v>
      </c>
      <c r="IF14" s="12">
        <v>0</v>
      </c>
      <c r="IG14" s="12">
        <v>162500</v>
      </c>
      <c r="IH14" s="13"/>
      <c r="II14" s="12">
        <v>6</v>
      </c>
      <c r="IJ14" s="12">
        <v>3000</v>
      </c>
      <c r="IK14" s="12">
        <v>0</v>
      </c>
      <c r="IL14" s="12">
        <v>3000</v>
      </c>
      <c r="IM14" s="13"/>
      <c r="IN14" s="12">
        <v>1</v>
      </c>
      <c r="IO14" s="12">
        <v>1000</v>
      </c>
      <c r="IP14" s="12">
        <v>0</v>
      </c>
      <c r="IQ14" s="12">
        <v>1000</v>
      </c>
      <c r="IR14" s="13"/>
      <c r="IS14" s="12">
        <v>12</v>
      </c>
      <c r="IT14" s="12">
        <v>290000</v>
      </c>
      <c r="IU14" s="12">
        <v>0</v>
      </c>
      <c r="IV14" s="12">
        <v>290000</v>
      </c>
      <c r="IW14" s="13"/>
      <c r="IX14" s="12">
        <v>0</v>
      </c>
      <c r="IY14" s="12">
        <v>50000</v>
      </c>
      <c r="IZ14" s="12">
        <v>0</v>
      </c>
      <c r="JA14" s="12">
        <v>50000</v>
      </c>
      <c r="JB14" s="13"/>
      <c r="JC14" s="12">
        <v>0</v>
      </c>
      <c r="JD14" s="12">
        <v>3500</v>
      </c>
      <c r="JE14" s="12">
        <v>0</v>
      </c>
      <c r="JF14" s="12">
        <v>3500</v>
      </c>
      <c r="JG14" s="13"/>
      <c r="JH14" s="12">
        <v>0</v>
      </c>
      <c r="JI14" s="12">
        <v>201706</v>
      </c>
      <c r="JJ14" s="12">
        <v>0</v>
      </c>
      <c r="JK14" s="12">
        <v>201706</v>
      </c>
      <c r="JL14" s="13"/>
      <c r="JM14" s="12">
        <v>1</v>
      </c>
      <c r="JN14" s="12">
        <v>56410</v>
      </c>
      <c r="JO14" s="12">
        <v>0</v>
      </c>
      <c r="JP14" s="12">
        <v>56410</v>
      </c>
      <c r="JQ14" s="13"/>
      <c r="JR14" s="12">
        <v>1</v>
      </c>
      <c r="JS14" s="12">
        <v>100000</v>
      </c>
      <c r="JT14" s="12">
        <v>0</v>
      </c>
      <c r="JU14" s="12">
        <v>100000</v>
      </c>
      <c r="JV14" s="13"/>
      <c r="JW14" s="12">
        <v>0</v>
      </c>
      <c r="JX14" s="12">
        <v>49500</v>
      </c>
      <c r="JY14" s="12">
        <v>0</v>
      </c>
      <c r="JZ14" s="12">
        <v>49500</v>
      </c>
      <c r="KA14" s="13"/>
      <c r="KB14" s="12">
        <v>0</v>
      </c>
      <c r="KC14" s="12">
        <v>0</v>
      </c>
      <c r="KD14" s="12">
        <v>0</v>
      </c>
      <c r="KE14" s="12">
        <v>0</v>
      </c>
      <c r="KF14" s="13"/>
      <c r="KG14" s="12">
        <v>0</v>
      </c>
      <c r="KH14" s="12">
        <v>20000</v>
      </c>
      <c r="KI14" s="12">
        <v>0</v>
      </c>
      <c r="KJ14" s="12">
        <v>20000</v>
      </c>
      <c r="KK14" s="13"/>
      <c r="KL14" s="12">
        <v>0</v>
      </c>
      <c r="KM14" s="12">
        <v>0</v>
      </c>
      <c r="KN14" s="12">
        <v>0</v>
      </c>
      <c r="KO14" s="12">
        <v>0</v>
      </c>
      <c r="KP14" s="13"/>
      <c r="KQ14" s="12">
        <v>0</v>
      </c>
      <c r="KR14" s="12">
        <v>0</v>
      </c>
      <c r="KS14" s="12">
        <v>0</v>
      </c>
      <c r="KT14" s="12">
        <v>0</v>
      </c>
      <c r="KU14" s="13"/>
      <c r="KV14" s="12">
        <v>0</v>
      </c>
      <c r="KW14" s="12">
        <v>0</v>
      </c>
      <c r="KX14" s="12">
        <v>0</v>
      </c>
      <c r="KY14" s="12">
        <v>0</v>
      </c>
      <c r="KZ14" s="13"/>
      <c r="LA14" s="12">
        <v>0</v>
      </c>
      <c r="LB14" s="12">
        <v>0</v>
      </c>
      <c r="LC14" s="12">
        <v>0</v>
      </c>
      <c r="LD14" s="12">
        <v>0</v>
      </c>
      <c r="LE14" s="13"/>
      <c r="LF14" s="12">
        <v>0</v>
      </c>
      <c r="LG14" s="12">
        <v>0</v>
      </c>
      <c r="LH14" s="12">
        <v>0</v>
      </c>
      <c r="LI14" s="12">
        <v>0</v>
      </c>
      <c r="LJ14" s="13"/>
      <c r="LK14" s="12">
        <v>1</v>
      </c>
      <c r="LL14" s="12">
        <v>30000</v>
      </c>
      <c r="LM14" s="12">
        <v>0</v>
      </c>
      <c r="LN14" s="12">
        <v>30000</v>
      </c>
      <c r="LO14" s="13"/>
      <c r="LP14" s="12">
        <v>1</v>
      </c>
      <c r="LQ14" s="12">
        <v>50000</v>
      </c>
      <c r="LR14" s="12">
        <v>0</v>
      </c>
      <c r="LS14" s="12">
        <v>50000</v>
      </c>
      <c r="LT14" s="13"/>
      <c r="LU14" s="12">
        <v>0</v>
      </c>
      <c r="LV14" s="12">
        <v>0</v>
      </c>
      <c r="LW14" s="12">
        <v>0</v>
      </c>
      <c r="LX14" s="12">
        <v>0</v>
      </c>
      <c r="LY14" s="13"/>
      <c r="LZ14" s="12">
        <v>0</v>
      </c>
      <c r="MA14" s="12">
        <v>0</v>
      </c>
      <c r="MB14" s="12">
        <v>0</v>
      </c>
      <c r="MC14" s="12">
        <v>0</v>
      </c>
      <c r="MD14" s="13"/>
      <c r="ME14" s="12">
        <v>0</v>
      </c>
      <c r="MF14" s="12">
        <v>0</v>
      </c>
      <c r="MG14" s="12">
        <v>0</v>
      </c>
      <c r="MH14" s="12">
        <v>0</v>
      </c>
      <c r="MI14" s="13"/>
      <c r="MJ14" s="12">
        <v>0</v>
      </c>
      <c r="MK14" s="12">
        <v>0</v>
      </c>
      <c r="ML14" s="12">
        <v>0</v>
      </c>
      <c r="MM14" s="12">
        <v>0</v>
      </c>
      <c r="MN14" s="13"/>
      <c r="MO14" s="12">
        <v>0</v>
      </c>
      <c r="MP14" s="12">
        <v>0</v>
      </c>
      <c r="MQ14" s="12">
        <v>0</v>
      </c>
      <c r="MR14" s="12">
        <v>0</v>
      </c>
      <c r="MS14" s="13"/>
      <c r="MT14" s="12">
        <v>0</v>
      </c>
      <c r="MU14" s="12">
        <v>0</v>
      </c>
      <c r="MV14" s="12">
        <v>0</v>
      </c>
      <c r="MW14" s="12">
        <v>0</v>
      </c>
      <c r="MX14" s="13"/>
      <c r="MY14" s="12">
        <v>0</v>
      </c>
      <c r="MZ14" s="12">
        <v>0</v>
      </c>
      <c r="NA14" s="12">
        <v>0</v>
      </c>
      <c r="NB14" s="12">
        <v>0</v>
      </c>
      <c r="NC14" s="13"/>
      <c r="ND14" s="12">
        <v>0</v>
      </c>
      <c r="NE14" s="12">
        <v>0</v>
      </c>
      <c r="NF14" s="12">
        <v>0</v>
      </c>
      <c r="NG14" s="12">
        <v>0</v>
      </c>
      <c r="NH14" s="13"/>
      <c r="NI14" s="12">
        <v>0</v>
      </c>
      <c r="NJ14" s="12">
        <v>0</v>
      </c>
      <c r="NK14" s="12">
        <v>0</v>
      </c>
      <c r="NL14" s="12">
        <v>0</v>
      </c>
      <c r="NM14" s="13"/>
      <c r="NN14" s="12">
        <v>0</v>
      </c>
      <c r="NO14" s="12">
        <v>0</v>
      </c>
      <c r="NP14" s="12">
        <v>0</v>
      </c>
      <c r="NQ14" s="12">
        <v>0</v>
      </c>
      <c r="NR14" s="13"/>
      <c r="NS14" s="12">
        <v>0</v>
      </c>
      <c r="NT14" s="12">
        <v>4076766</v>
      </c>
      <c r="NU14" s="12">
        <v>0</v>
      </c>
      <c r="NV14" s="12">
        <v>4076766</v>
      </c>
      <c r="NW14" s="13"/>
    </row>
    <row r="15" spans="1:387" hidden="1">
      <c r="A15" s="10">
        <v>9</v>
      </c>
      <c r="B15" s="11" t="s">
        <v>11</v>
      </c>
      <c r="C15" s="12">
        <v>0</v>
      </c>
      <c r="D15" s="12">
        <v>0</v>
      </c>
      <c r="E15" s="12">
        <v>0</v>
      </c>
      <c r="F15" s="12">
        <v>0</v>
      </c>
      <c r="G15" s="13"/>
      <c r="H15" s="12">
        <v>0</v>
      </c>
      <c r="I15" s="12">
        <v>24800</v>
      </c>
      <c r="J15" s="12">
        <v>0</v>
      </c>
      <c r="K15" s="12">
        <v>24800</v>
      </c>
      <c r="L15" s="13"/>
      <c r="M15" s="12">
        <v>18</v>
      </c>
      <c r="N15" s="12">
        <v>46800</v>
      </c>
      <c r="O15" s="12">
        <v>0</v>
      </c>
      <c r="P15" s="12">
        <v>46800</v>
      </c>
      <c r="Q15" s="13"/>
      <c r="R15" s="12">
        <v>312</v>
      </c>
      <c r="S15" s="12">
        <v>31200</v>
      </c>
      <c r="T15" s="12">
        <v>0</v>
      </c>
      <c r="U15" s="12">
        <v>31200</v>
      </c>
      <c r="V15" s="13"/>
      <c r="W15" s="12">
        <v>1</v>
      </c>
      <c r="X15" s="12">
        <v>2000</v>
      </c>
      <c r="Y15" s="12">
        <v>0</v>
      </c>
      <c r="Z15" s="12">
        <v>2000</v>
      </c>
      <c r="AA15" s="13"/>
      <c r="AB15" s="12">
        <v>23</v>
      </c>
      <c r="AC15" s="12">
        <v>138000</v>
      </c>
      <c r="AD15" s="12">
        <v>0</v>
      </c>
      <c r="AE15" s="12">
        <v>138000</v>
      </c>
      <c r="AF15" s="13"/>
      <c r="AG15" s="12">
        <v>0</v>
      </c>
      <c r="AH15" s="12">
        <v>0</v>
      </c>
      <c r="AI15" s="12">
        <v>0</v>
      </c>
      <c r="AJ15" s="12">
        <v>0</v>
      </c>
      <c r="AK15" s="13"/>
      <c r="AL15" s="12">
        <v>0</v>
      </c>
      <c r="AM15" s="12">
        <v>0</v>
      </c>
      <c r="AN15" s="12">
        <v>0</v>
      </c>
      <c r="AO15" s="12">
        <v>0</v>
      </c>
      <c r="AP15" s="13"/>
      <c r="AQ15" s="12">
        <v>0</v>
      </c>
      <c r="AR15" s="12">
        <v>0</v>
      </c>
      <c r="AS15" s="12">
        <v>0</v>
      </c>
      <c r="AT15" s="12">
        <v>0</v>
      </c>
      <c r="AU15" s="13"/>
      <c r="AV15" s="12">
        <v>4</v>
      </c>
      <c r="AW15" s="12">
        <v>9800</v>
      </c>
      <c r="AX15" s="12">
        <v>0</v>
      </c>
      <c r="AY15" s="12">
        <v>9800</v>
      </c>
      <c r="AZ15" s="13"/>
      <c r="BA15" s="12">
        <v>0</v>
      </c>
      <c r="BB15" s="12">
        <v>0</v>
      </c>
      <c r="BC15" s="12">
        <v>0</v>
      </c>
      <c r="BD15" s="12">
        <v>0</v>
      </c>
      <c r="BE15" s="13"/>
      <c r="BF15" s="12">
        <v>5</v>
      </c>
      <c r="BG15" s="12">
        <v>14750</v>
      </c>
      <c r="BH15" s="12">
        <v>0</v>
      </c>
      <c r="BI15" s="12">
        <v>14750</v>
      </c>
      <c r="BJ15" s="13"/>
      <c r="BK15" s="12">
        <v>1</v>
      </c>
      <c r="BL15" s="12">
        <v>30000</v>
      </c>
      <c r="BM15" s="12">
        <v>0</v>
      </c>
      <c r="BN15" s="12">
        <v>30000</v>
      </c>
      <c r="BO15" s="13"/>
      <c r="BP15" s="12">
        <v>0</v>
      </c>
      <c r="BQ15" s="12">
        <v>2500</v>
      </c>
      <c r="BR15" s="12">
        <v>0</v>
      </c>
      <c r="BS15" s="12">
        <v>2500</v>
      </c>
      <c r="BT15" s="13"/>
      <c r="BU15" s="12">
        <v>0</v>
      </c>
      <c r="BV15" s="12">
        <v>0</v>
      </c>
      <c r="BW15" s="12">
        <v>0</v>
      </c>
      <c r="BX15" s="12">
        <v>0</v>
      </c>
      <c r="BY15" s="13"/>
      <c r="BZ15" s="12">
        <v>1</v>
      </c>
      <c r="CA15" s="12">
        <v>10000</v>
      </c>
      <c r="CB15" s="12">
        <v>0</v>
      </c>
      <c r="CC15" s="12">
        <v>10000</v>
      </c>
      <c r="CD15" s="13"/>
      <c r="CE15" s="12">
        <v>0</v>
      </c>
      <c r="CF15" s="12">
        <v>0</v>
      </c>
      <c r="CG15" s="12">
        <v>0</v>
      </c>
      <c r="CH15" s="12">
        <v>0</v>
      </c>
      <c r="CI15" s="13"/>
      <c r="CJ15" s="12">
        <v>0</v>
      </c>
      <c r="CK15" s="12">
        <v>0</v>
      </c>
      <c r="CL15" s="12">
        <v>0</v>
      </c>
      <c r="CM15" s="12">
        <v>0</v>
      </c>
      <c r="CN15" s="13"/>
      <c r="CO15" s="12">
        <v>0</v>
      </c>
      <c r="CP15" s="12">
        <v>0</v>
      </c>
      <c r="CQ15" s="12">
        <v>0</v>
      </c>
      <c r="CR15" s="12">
        <v>0</v>
      </c>
      <c r="CS15" s="13"/>
      <c r="CT15" s="12">
        <v>0</v>
      </c>
      <c r="CU15" s="12">
        <v>0</v>
      </c>
      <c r="CV15" s="12">
        <v>0</v>
      </c>
      <c r="CW15" s="12">
        <v>0</v>
      </c>
      <c r="CX15" s="13"/>
      <c r="CY15" s="12">
        <v>0</v>
      </c>
      <c r="CZ15" s="12">
        <v>0</v>
      </c>
      <c r="DA15" s="12">
        <v>0</v>
      </c>
      <c r="DB15" s="12">
        <v>0</v>
      </c>
      <c r="DC15" s="13"/>
      <c r="DD15" s="12">
        <v>0</v>
      </c>
      <c r="DE15" s="12">
        <v>0</v>
      </c>
      <c r="DF15" s="12">
        <v>0</v>
      </c>
      <c r="DG15" s="12">
        <v>0</v>
      </c>
      <c r="DH15" s="13"/>
      <c r="DI15" s="12">
        <v>0</v>
      </c>
      <c r="DJ15" s="12">
        <v>0</v>
      </c>
      <c r="DK15" s="12">
        <v>0</v>
      </c>
      <c r="DL15" s="12">
        <v>0</v>
      </c>
      <c r="DM15" s="13"/>
      <c r="DN15" s="12">
        <v>0</v>
      </c>
      <c r="DO15" s="12">
        <v>0</v>
      </c>
      <c r="DP15" s="12">
        <v>0</v>
      </c>
      <c r="DQ15" s="12">
        <v>0</v>
      </c>
      <c r="DR15" s="13"/>
      <c r="DS15" s="12">
        <v>1</v>
      </c>
      <c r="DT15" s="12">
        <v>40000</v>
      </c>
      <c r="DU15" s="12">
        <v>0</v>
      </c>
      <c r="DV15" s="12">
        <v>40000</v>
      </c>
      <c r="DW15" s="13"/>
      <c r="DX15" s="12">
        <v>1</v>
      </c>
      <c r="DY15" s="12">
        <v>80000</v>
      </c>
      <c r="DZ15" s="12">
        <v>0</v>
      </c>
      <c r="EA15" s="12">
        <v>80000</v>
      </c>
      <c r="EB15" s="13"/>
      <c r="EC15" s="12">
        <v>0</v>
      </c>
      <c r="ED15" s="12">
        <v>50000</v>
      </c>
      <c r="EE15" s="12">
        <v>0</v>
      </c>
      <c r="EF15" s="12">
        <v>50000</v>
      </c>
      <c r="EG15" s="13"/>
      <c r="EH15" s="12">
        <v>1</v>
      </c>
      <c r="EI15" s="12">
        <v>19500</v>
      </c>
      <c r="EJ15" s="12">
        <v>0</v>
      </c>
      <c r="EK15" s="12">
        <v>19500</v>
      </c>
      <c r="EL15" s="13"/>
      <c r="EM15" s="12">
        <v>1</v>
      </c>
      <c r="EN15" s="12">
        <v>842000</v>
      </c>
      <c r="EO15" s="12">
        <v>0</v>
      </c>
      <c r="EP15" s="12">
        <v>842000</v>
      </c>
      <c r="EQ15" s="13"/>
      <c r="ER15" s="12">
        <v>0</v>
      </c>
      <c r="ES15" s="12">
        <v>0</v>
      </c>
      <c r="ET15" s="12">
        <v>0</v>
      </c>
      <c r="EU15" s="12">
        <v>0</v>
      </c>
      <c r="EV15" s="13"/>
      <c r="EW15" s="12">
        <v>0</v>
      </c>
      <c r="EX15" s="12">
        <v>0</v>
      </c>
      <c r="EY15" s="12">
        <v>0</v>
      </c>
      <c r="EZ15" s="12">
        <v>0</v>
      </c>
      <c r="FA15" s="13"/>
      <c r="FB15" s="12">
        <v>0</v>
      </c>
      <c r="FC15" s="12">
        <v>0</v>
      </c>
      <c r="FD15" s="12">
        <v>0</v>
      </c>
      <c r="FE15" s="12">
        <v>0</v>
      </c>
      <c r="FF15" s="13"/>
      <c r="FG15" s="12">
        <v>0</v>
      </c>
      <c r="FH15" s="12">
        <v>0</v>
      </c>
      <c r="FI15" s="12">
        <v>0</v>
      </c>
      <c r="FJ15" s="12">
        <v>0</v>
      </c>
      <c r="FK15" s="13"/>
      <c r="FL15" s="12">
        <v>0</v>
      </c>
      <c r="FM15" s="12">
        <v>0</v>
      </c>
      <c r="FN15" s="12">
        <v>0</v>
      </c>
      <c r="FO15" s="12">
        <v>0</v>
      </c>
      <c r="FP15" s="13"/>
      <c r="FQ15" s="12">
        <v>0</v>
      </c>
      <c r="FR15" s="12">
        <v>0</v>
      </c>
      <c r="FS15" s="12">
        <v>0</v>
      </c>
      <c r="FT15" s="12">
        <v>0</v>
      </c>
      <c r="FU15" s="13"/>
      <c r="FV15" s="12">
        <v>0</v>
      </c>
      <c r="FW15" s="12">
        <v>0</v>
      </c>
      <c r="FX15" s="12">
        <v>0</v>
      </c>
      <c r="FY15" s="12">
        <v>0</v>
      </c>
      <c r="FZ15" s="13"/>
      <c r="GA15" s="12">
        <v>0</v>
      </c>
      <c r="GB15" s="12">
        <v>0</v>
      </c>
      <c r="GC15" s="12">
        <v>0</v>
      </c>
      <c r="GD15" s="12">
        <v>0</v>
      </c>
      <c r="GE15" s="13"/>
      <c r="GF15" s="12">
        <v>0</v>
      </c>
      <c r="GG15" s="12">
        <v>0</v>
      </c>
      <c r="GH15" s="12">
        <v>0</v>
      </c>
      <c r="GI15" s="12">
        <v>0</v>
      </c>
      <c r="GJ15" s="13"/>
      <c r="GK15" s="12">
        <v>0</v>
      </c>
      <c r="GL15" s="12">
        <v>0</v>
      </c>
      <c r="GM15" s="12">
        <v>0</v>
      </c>
      <c r="GN15" s="12">
        <v>0</v>
      </c>
      <c r="GO15" s="13"/>
      <c r="GP15" s="12">
        <v>0</v>
      </c>
      <c r="GQ15" s="12">
        <v>104000</v>
      </c>
      <c r="GR15" s="12">
        <v>0</v>
      </c>
      <c r="GS15" s="12">
        <v>104000</v>
      </c>
      <c r="GT15" s="13"/>
      <c r="GU15" s="12">
        <v>21</v>
      </c>
      <c r="GV15" s="12">
        <v>2750000</v>
      </c>
      <c r="GW15" s="12">
        <v>0</v>
      </c>
      <c r="GX15" s="12">
        <v>2750000</v>
      </c>
      <c r="GY15" s="13"/>
      <c r="GZ15" s="12">
        <v>19</v>
      </c>
      <c r="HA15" s="12">
        <v>102500</v>
      </c>
      <c r="HB15" s="12">
        <v>0</v>
      </c>
      <c r="HC15" s="12">
        <v>102500</v>
      </c>
      <c r="HD15" s="13"/>
      <c r="HE15" s="12">
        <v>0</v>
      </c>
      <c r="HF15" s="12">
        <v>0</v>
      </c>
      <c r="HG15" s="12">
        <v>0</v>
      </c>
      <c r="HH15" s="12">
        <v>0</v>
      </c>
      <c r="HI15" s="13"/>
      <c r="HJ15" s="12">
        <v>0</v>
      </c>
      <c r="HK15" s="12">
        <v>40000</v>
      </c>
      <c r="HL15" s="12">
        <v>0</v>
      </c>
      <c r="HM15" s="12">
        <v>40000</v>
      </c>
      <c r="HN15" s="13"/>
      <c r="HO15" s="12">
        <v>0</v>
      </c>
      <c r="HP15" s="12">
        <v>0</v>
      </c>
      <c r="HQ15" s="12">
        <v>0</v>
      </c>
      <c r="HR15" s="12">
        <v>0</v>
      </c>
      <c r="HS15" s="13"/>
      <c r="HT15" s="12">
        <v>0</v>
      </c>
      <c r="HU15" s="12">
        <v>0</v>
      </c>
      <c r="HV15" s="12">
        <v>0</v>
      </c>
      <c r="HW15" s="12">
        <v>0</v>
      </c>
      <c r="HX15" s="13"/>
      <c r="HY15" s="12">
        <v>0</v>
      </c>
      <c r="HZ15" s="12">
        <v>322000</v>
      </c>
      <c r="IA15" s="12">
        <v>0</v>
      </c>
      <c r="IB15" s="12">
        <v>322000</v>
      </c>
      <c r="IC15" s="13"/>
      <c r="ID15" s="12">
        <v>0</v>
      </c>
      <c r="IE15" s="12">
        <v>162500</v>
      </c>
      <c r="IF15" s="12">
        <v>0</v>
      </c>
      <c r="IG15" s="12">
        <v>162500</v>
      </c>
      <c r="IH15" s="13"/>
      <c r="II15" s="12">
        <v>9</v>
      </c>
      <c r="IJ15" s="12">
        <v>4500</v>
      </c>
      <c r="IK15" s="12">
        <v>0</v>
      </c>
      <c r="IL15" s="12">
        <v>4500</v>
      </c>
      <c r="IM15" s="13"/>
      <c r="IN15" s="12">
        <v>1</v>
      </c>
      <c r="IO15" s="12">
        <v>1000</v>
      </c>
      <c r="IP15" s="12">
        <v>0</v>
      </c>
      <c r="IQ15" s="12">
        <v>1000</v>
      </c>
      <c r="IR15" s="13"/>
      <c r="IS15" s="12">
        <v>12</v>
      </c>
      <c r="IT15" s="12">
        <v>310000</v>
      </c>
      <c r="IU15" s="12">
        <v>0</v>
      </c>
      <c r="IV15" s="12">
        <v>310000</v>
      </c>
      <c r="IW15" s="13"/>
      <c r="IX15" s="12">
        <v>0</v>
      </c>
      <c r="IY15" s="12">
        <v>0</v>
      </c>
      <c r="IZ15" s="12">
        <v>0</v>
      </c>
      <c r="JA15" s="12">
        <v>0</v>
      </c>
      <c r="JB15" s="13"/>
      <c r="JC15" s="12">
        <v>0</v>
      </c>
      <c r="JD15" s="12">
        <v>0</v>
      </c>
      <c r="JE15" s="12">
        <v>0</v>
      </c>
      <c r="JF15" s="12">
        <v>0</v>
      </c>
      <c r="JG15" s="13"/>
      <c r="JH15" s="12">
        <v>0</v>
      </c>
      <c r="JI15" s="12">
        <v>366707</v>
      </c>
      <c r="JJ15" s="12">
        <v>0</v>
      </c>
      <c r="JK15" s="12">
        <v>366707</v>
      </c>
      <c r="JL15" s="13"/>
      <c r="JM15" s="12">
        <v>1</v>
      </c>
      <c r="JN15" s="12">
        <v>56410</v>
      </c>
      <c r="JO15" s="12">
        <v>0</v>
      </c>
      <c r="JP15" s="12">
        <v>56410</v>
      </c>
      <c r="JQ15" s="13"/>
      <c r="JR15" s="12">
        <v>1</v>
      </c>
      <c r="JS15" s="12">
        <v>100000</v>
      </c>
      <c r="JT15" s="12">
        <v>0</v>
      </c>
      <c r="JU15" s="12">
        <v>100000</v>
      </c>
      <c r="JV15" s="13"/>
      <c r="JW15" s="12">
        <v>0</v>
      </c>
      <c r="JX15" s="12">
        <v>81000</v>
      </c>
      <c r="JY15" s="12">
        <v>0</v>
      </c>
      <c r="JZ15" s="12">
        <v>81000</v>
      </c>
      <c r="KA15" s="13"/>
      <c r="KB15" s="12">
        <v>0</v>
      </c>
      <c r="KC15" s="12">
        <v>0</v>
      </c>
      <c r="KD15" s="12">
        <v>0</v>
      </c>
      <c r="KE15" s="12">
        <v>0</v>
      </c>
      <c r="KF15" s="13"/>
      <c r="KG15" s="12">
        <v>0</v>
      </c>
      <c r="KH15" s="12">
        <v>230600</v>
      </c>
      <c r="KI15" s="12">
        <v>0</v>
      </c>
      <c r="KJ15" s="12">
        <v>230600</v>
      </c>
      <c r="KK15" s="13"/>
      <c r="KL15" s="12">
        <v>0</v>
      </c>
      <c r="KM15" s="12">
        <v>0</v>
      </c>
      <c r="KN15" s="12">
        <v>0</v>
      </c>
      <c r="KO15" s="12">
        <v>0</v>
      </c>
      <c r="KP15" s="13"/>
      <c r="KQ15" s="12">
        <v>0</v>
      </c>
      <c r="KR15" s="12">
        <v>0</v>
      </c>
      <c r="KS15" s="12">
        <v>0</v>
      </c>
      <c r="KT15" s="12">
        <v>0</v>
      </c>
      <c r="KU15" s="13"/>
      <c r="KV15" s="12">
        <v>0</v>
      </c>
      <c r="KW15" s="12">
        <v>0</v>
      </c>
      <c r="KX15" s="12">
        <v>0</v>
      </c>
      <c r="KY15" s="12">
        <v>0</v>
      </c>
      <c r="KZ15" s="13"/>
      <c r="LA15" s="12">
        <v>0</v>
      </c>
      <c r="LB15" s="12">
        <v>0</v>
      </c>
      <c r="LC15" s="12">
        <v>0</v>
      </c>
      <c r="LD15" s="12">
        <v>0</v>
      </c>
      <c r="LE15" s="13"/>
      <c r="LF15" s="12">
        <v>0</v>
      </c>
      <c r="LG15" s="12">
        <v>0</v>
      </c>
      <c r="LH15" s="12">
        <v>0</v>
      </c>
      <c r="LI15" s="12">
        <v>0</v>
      </c>
      <c r="LJ15" s="13"/>
      <c r="LK15" s="12">
        <v>1</v>
      </c>
      <c r="LL15" s="12">
        <v>19500</v>
      </c>
      <c r="LM15" s="12">
        <v>0</v>
      </c>
      <c r="LN15" s="12">
        <v>19500</v>
      </c>
      <c r="LO15" s="13"/>
      <c r="LP15" s="12">
        <v>1</v>
      </c>
      <c r="LQ15" s="12">
        <v>80000</v>
      </c>
      <c r="LR15" s="12">
        <v>0</v>
      </c>
      <c r="LS15" s="12">
        <v>80000</v>
      </c>
      <c r="LT15" s="13"/>
      <c r="LU15" s="12">
        <v>0</v>
      </c>
      <c r="LV15" s="12">
        <v>0</v>
      </c>
      <c r="LW15" s="12">
        <v>0</v>
      </c>
      <c r="LX15" s="12">
        <v>0</v>
      </c>
      <c r="LY15" s="13"/>
      <c r="LZ15" s="12">
        <v>0</v>
      </c>
      <c r="MA15" s="12">
        <v>0</v>
      </c>
      <c r="MB15" s="12">
        <v>0</v>
      </c>
      <c r="MC15" s="12">
        <v>0</v>
      </c>
      <c r="MD15" s="13"/>
      <c r="ME15" s="12">
        <v>0</v>
      </c>
      <c r="MF15" s="12">
        <v>0</v>
      </c>
      <c r="MG15" s="12">
        <v>0</v>
      </c>
      <c r="MH15" s="12">
        <v>0</v>
      </c>
      <c r="MI15" s="13"/>
      <c r="MJ15" s="12">
        <v>0</v>
      </c>
      <c r="MK15" s="12">
        <v>0</v>
      </c>
      <c r="ML15" s="12">
        <v>0</v>
      </c>
      <c r="MM15" s="12">
        <v>0</v>
      </c>
      <c r="MN15" s="13"/>
      <c r="MO15" s="12">
        <v>0</v>
      </c>
      <c r="MP15" s="12">
        <v>0</v>
      </c>
      <c r="MQ15" s="12">
        <v>0</v>
      </c>
      <c r="MR15" s="12">
        <v>0</v>
      </c>
      <c r="MS15" s="13"/>
      <c r="MT15" s="12">
        <v>0</v>
      </c>
      <c r="MU15" s="12">
        <v>0</v>
      </c>
      <c r="MV15" s="12">
        <v>0</v>
      </c>
      <c r="MW15" s="12">
        <v>0</v>
      </c>
      <c r="MX15" s="13"/>
      <c r="MY15" s="12">
        <v>0</v>
      </c>
      <c r="MZ15" s="12">
        <v>0</v>
      </c>
      <c r="NA15" s="12">
        <v>0</v>
      </c>
      <c r="NB15" s="12">
        <v>0</v>
      </c>
      <c r="NC15" s="13"/>
      <c r="ND15" s="12">
        <v>0</v>
      </c>
      <c r="NE15" s="12">
        <v>0</v>
      </c>
      <c r="NF15" s="12">
        <v>0</v>
      </c>
      <c r="NG15" s="12">
        <v>0</v>
      </c>
      <c r="NH15" s="13"/>
      <c r="NI15" s="12">
        <v>0</v>
      </c>
      <c r="NJ15" s="12">
        <v>0</v>
      </c>
      <c r="NK15" s="12">
        <v>0</v>
      </c>
      <c r="NL15" s="12">
        <v>0</v>
      </c>
      <c r="NM15" s="13"/>
      <c r="NN15" s="12">
        <v>0</v>
      </c>
      <c r="NO15" s="12">
        <v>0</v>
      </c>
      <c r="NP15" s="12">
        <v>0</v>
      </c>
      <c r="NQ15" s="12">
        <v>0</v>
      </c>
      <c r="NR15" s="13"/>
      <c r="NS15" s="12">
        <v>0</v>
      </c>
      <c r="NT15" s="12">
        <v>6072067</v>
      </c>
      <c r="NU15" s="12">
        <v>0</v>
      </c>
      <c r="NV15" s="12">
        <v>6072067</v>
      </c>
      <c r="NW15" s="13"/>
    </row>
    <row r="16" spans="1:387" hidden="1">
      <c r="A16" s="10">
        <v>10</v>
      </c>
      <c r="B16" s="11" t="s">
        <v>12</v>
      </c>
      <c r="C16" s="12">
        <v>0</v>
      </c>
      <c r="D16" s="12">
        <v>0</v>
      </c>
      <c r="E16" s="12">
        <v>0</v>
      </c>
      <c r="F16" s="12">
        <v>0</v>
      </c>
      <c r="G16" s="13"/>
      <c r="H16" s="12">
        <v>0</v>
      </c>
      <c r="I16" s="12">
        <v>20000</v>
      </c>
      <c r="J16" s="12">
        <v>0</v>
      </c>
      <c r="K16" s="12">
        <v>20000</v>
      </c>
      <c r="L16" s="13"/>
      <c r="M16" s="12">
        <v>27</v>
      </c>
      <c r="N16" s="12">
        <v>70200</v>
      </c>
      <c r="O16" s="12">
        <v>0</v>
      </c>
      <c r="P16" s="12">
        <v>70200</v>
      </c>
      <c r="Q16" s="13"/>
      <c r="R16" s="12">
        <v>468</v>
      </c>
      <c r="S16" s="12">
        <v>46800</v>
      </c>
      <c r="T16" s="12">
        <v>0</v>
      </c>
      <c r="U16" s="12">
        <v>46800</v>
      </c>
      <c r="V16" s="13"/>
      <c r="W16" s="12">
        <v>1</v>
      </c>
      <c r="X16" s="12">
        <v>2000</v>
      </c>
      <c r="Y16" s="12">
        <v>0</v>
      </c>
      <c r="Z16" s="12">
        <v>2000</v>
      </c>
      <c r="AA16" s="13"/>
      <c r="AB16" s="12">
        <v>29</v>
      </c>
      <c r="AC16" s="12">
        <v>174000</v>
      </c>
      <c r="AD16" s="12">
        <v>0</v>
      </c>
      <c r="AE16" s="12">
        <v>174000</v>
      </c>
      <c r="AF16" s="13"/>
      <c r="AG16" s="12">
        <v>0</v>
      </c>
      <c r="AH16" s="12">
        <v>0</v>
      </c>
      <c r="AI16" s="12">
        <v>0</v>
      </c>
      <c r="AJ16" s="12">
        <v>0</v>
      </c>
      <c r="AK16" s="13"/>
      <c r="AL16" s="12">
        <v>0</v>
      </c>
      <c r="AM16" s="12">
        <v>0</v>
      </c>
      <c r="AN16" s="12">
        <v>0</v>
      </c>
      <c r="AO16" s="12">
        <v>0</v>
      </c>
      <c r="AP16" s="13"/>
      <c r="AQ16" s="12">
        <v>0</v>
      </c>
      <c r="AR16" s="12">
        <v>0</v>
      </c>
      <c r="AS16" s="12">
        <v>0</v>
      </c>
      <c r="AT16" s="12">
        <v>0</v>
      </c>
      <c r="AU16" s="13"/>
      <c r="AV16" s="12">
        <v>4</v>
      </c>
      <c r="AW16" s="12">
        <v>9800</v>
      </c>
      <c r="AX16" s="12">
        <v>0</v>
      </c>
      <c r="AY16" s="12">
        <v>9800</v>
      </c>
      <c r="AZ16" s="13"/>
      <c r="BA16" s="12">
        <v>0</v>
      </c>
      <c r="BB16" s="12">
        <v>0</v>
      </c>
      <c r="BC16" s="12">
        <v>0</v>
      </c>
      <c r="BD16" s="12">
        <v>0</v>
      </c>
      <c r="BE16" s="13"/>
      <c r="BF16" s="12">
        <v>5</v>
      </c>
      <c r="BG16" s="12">
        <v>22250</v>
      </c>
      <c r="BH16" s="12">
        <v>0</v>
      </c>
      <c r="BI16" s="12">
        <v>22250</v>
      </c>
      <c r="BJ16" s="13"/>
      <c r="BK16" s="12">
        <v>1</v>
      </c>
      <c r="BL16" s="12">
        <v>30000</v>
      </c>
      <c r="BM16" s="12">
        <v>0</v>
      </c>
      <c r="BN16" s="12">
        <v>30000</v>
      </c>
      <c r="BO16" s="13"/>
      <c r="BP16" s="12">
        <v>0</v>
      </c>
      <c r="BQ16" s="12">
        <v>2000</v>
      </c>
      <c r="BR16" s="12">
        <v>0</v>
      </c>
      <c r="BS16" s="12">
        <v>2000</v>
      </c>
      <c r="BT16" s="13"/>
      <c r="BU16" s="12">
        <v>0</v>
      </c>
      <c r="BV16" s="12">
        <v>0</v>
      </c>
      <c r="BW16" s="12">
        <v>0</v>
      </c>
      <c r="BX16" s="12">
        <v>0</v>
      </c>
      <c r="BY16" s="13"/>
      <c r="BZ16" s="12">
        <v>1</v>
      </c>
      <c r="CA16" s="12">
        <v>10000</v>
      </c>
      <c r="CB16" s="12">
        <v>0</v>
      </c>
      <c r="CC16" s="12">
        <v>10000</v>
      </c>
      <c r="CD16" s="13"/>
      <c r="CE16" s="12">
        <v>0</v>
      </c>
      <c r="CF16" s="12">
        <v>0</v>
      </c>
      <c r="CG16" s="12">
        <v>0</v>
      </c>
      <c r="CH16" s="12">
        <v>0</v>
      </c>
      <c r="CI16" s="13"/>
      <c r="CJ16" s="12">
        <v>0</v>
      </c>
      <c r="CK16" s="12">
        <v>0</v>
      </c>
      <c r="CL16" s="12">
        <v>0</v>
      </c>
      <c r="CM16" s="12">
        <v>0</v>
      </c>
      <c r="CN16" s="13"/>
      <c r="CO16" s="12">
        <v>0</v>
      </c>
      <c r="CP16" s="12">
        <v>0</v>
      </c>
      <c r="CQ16" s="12">
        <v>0</v>
      </c>
      <c r="CR16" s="12">
        <v>0</v>
      </c>
      <c r="CS16" s="13"/>
      <c r="CT16" s="12">
        <v>0</v>
      </c>
      <c r="CU16" s="12">
        <v>0</v>
      </c>
      <c r="CV16" s="12">
        <v>0</v>
      </c>
      <c r="CW16" s="12">
        <v>0</v>
      </c>
      <c r="CX16" s="13"/>
      <c r="CY16" s="12">
        <v>0</v>
      </c>
      <c r="CZ16" s="12">
        <v>0</v>
      </c>
      <c r="DA16" s="12">
        <v>0</v>
      </c>
      <c r="DB16" s="12">
        <v>0</v>
      </c>
      <c r="DC16" s="13"/>
      <c r="DD16" s="12">
        <v>0</v>
      </c>
      <c r="DE16" s="12">
        <v>0</v>
      </c>
      <c r="DF16" s="12">
        <v>0</v>
      </c>
      <c r="DG16" s="12">
        <v>0</v>
      </c>
      <c r="DH16" s="13"/>
      <c r="DI16" s="12">
        <v>0</v>
      </c>
      <c r="DJ16" s="12">
        <v>0</v>
      </c>
      <c r="DK16" s="12">
        <v>0</v>
      </c>
      <c r="DL16" s="12">
        <v>0</v>
      </c>
      <c r="DM16" s="13"/>
      <c r="DN16" s="12">
        <v>0</v>
      </c>
      <c r="DO16" s="12">
        <v>0</v>
      </c>
      <c r="DP16" s="12">
        <v>0</v>
      </c>
      <c r="DQ16" s="12">
        <v>0</v>
      </c>
      <c r="DR16" s="13"/>
      <c r="DS16" s="12">
        <v>1</v>
      </c>
      <c r="DT16" s="12">
        <v>40000</v>
      </c>
      <c r="DU16" s="12">
        <v>0</v>
      </c>
      <c r="DV16" s="12">
        <v>40000</v>
      </c>
      <c r="DW16" s="13"/>
      <c r="DX16" s="12">
        <v>1</v>
      </c>
      <c r="DY16" s="12">
        <v>40000</v>
      </c>
      <c r="DZ16" s="12">
        <v>0</v>
      </c>
      <c r="EA16" s="12">
        <v>40000</v>
      </c>
      <c r="EB16" s="13"/>
      <c r="EC16" s="12">
        <v>0</v>
      </c>
      <c r="ED16" s="12">
        <v>60000</v>
      </c>
      <c r="EE16" s="12">
        <v>0</v>
      </c>
      <c r="EF16" s="12">
        <v>60000</v>
      </c>
      <c r="EG16" s="13"/>
      <c r="EH16" s="12">
        <v>1</v>
      </c>
      <c r="EI16" s="12">
        <v>19500</v>
      </c>
      <c r="EJ16" s="12">
        <v>0</v>
      </c>
      <c r="EK16" s="12">
        <v>19500</v>
      </c>
      <c r="EL16" s="13"/>
      <c r="EM16" s="12">
        <v>1</v>
      </c>
      <c r="EN16" s="12">
        <v>962000</v>
      </c>
      <c r="EO16" s="12">
        <v>0</v>
      </c>
      <c r="EP16" s="12">
        <v>962000</v>
      </c>
      <c r="EQ16" s="13"/>
      <c r="ER16" s="12">
        <v>0</v>
      </c>
      <c r="ES16" s="12">
        <v>0</v>
      </c>
      <c r="ET16" s="12">
        <v>0</v>
      </c>
      <c r="EU16" s="12">
        <v>0</v>
      </c>
      <c r="EV16" s="13"/>
      <c r="EW16" s="12">
        <v>0</v>
      </c>
      <c r="EX16" s="12">
        <v>0</v>
      </c>
      <c r="EY16" s="12">
        <v>0</v>
      </c>
      <c r="EZ16" s="12">
        <v>0</v>
      </c>
      <c r="FA16" s="13"/>
      <c r="FB16" s="12">
        <v>0</v>
      </c>
      <c r="FC16" s="12">
        <v>0</v>
      </c>
      <c r="FD16" s="12">
        <v>0</v>
      </c>
      <c r="FE16" s="12">
        <v>0</v>
      </c>
      <c r="FF16" s="13"/>
      <c r="FG16" s="12">
        <v>0</v>
      </c>
      <c r="FH16" s="12">
        <v>0</v>
      </c>
      <c r="FI16" s="12">
        <v>0</v>
      </c>
      <c r="FJ16" s="12">
        <v>0</v>
      </c>
      <c r="FK16" s="13"/>
      <c r="FL16" s="12">
        <v>0</v>
      </c>
      <c r="FM16" s="12">
        <v>0</v>
      </c>
      <c r="FN16" s="12">
        <v>0</v>
      </c>
      <c r="FO16" s="12">
        <v>0</v>
      </c>
      <c r="FP16" s="13"/>
      <c r="FQ16" s="12">
        <v>0</v>
      </c>
      <c r="FR16" s="12">
        <v>0</v>
      </c>
      <c r="FS16" s="12">
        <v>0</v>
      </c>
      <c r="FT16" s="12">
        <v>0</v>
      </c>
      <c r="FU16" s="13"/>
      <c r="FV16" s="12">
        <v>0</v>
      </c>
      <c r="FW16" s="12">
        <v>0</v>
      </c>
      <c r="FX16" s="12">
        <v>0</v>
      </c>
      <c r="FY16" s="12">
        <v>0</v>
      </c>
      <c r="FZ16" s="13"/>
      <c r="GA16" s="12">
        <v>0</v>
      </c>
      <c r="GB16" s="12">
        <v>0</v>
      </c>
      <c r="GC16" s="12">
        <v>0</v>
      </c>
      <c r="GD16" s="12">
        <v>0</v>
      </c>
      <c r="GE16" s="13"/>
      <c r="GF16" s="12">
        <v>0</v>
      </c>
      <c r="GG16" s="12">
        <v>0</v>
      </c>
      <c r="GH16" s="12">
        <v>0</v>
      </c>
      <c r="GI16" s="12">
        <v>0</v>
      </c>
      <c r="GJ16" s="13"/>
      <c r="GK16" s="12">
        <v>0</v>
      </c>
      <c r="GL16" s="12">
        <v>0</v>
      </c>
      <c r="GM16" s="12">
        <v>0</v>
      </c>
      <c r="GN16" s="12">
        <v>0</v>
      </c>
      <c r="GO16" s="13"/>
      <c r="GP16" s="12">
        <v>0</v>
      </c>
      <c r="GQ16" s="12">
        <v>108500</v>
      </c>
      <c r="GR16" s="12">
        <v>0</v>
      </c>
      <c r="GS16" s="12">
        <v>108500</v>
      </c>
      <c r="GT16" s="13"/>
      <c r="GU16" s="12">
        <v>32</v>
      </c>
      <c r="GV16" s="12">
        <v>3925000</v>
      </c>
      <c r="GW16" s="12">
        <v>0</v>
      </c>
      <c r="GX16" s="12">
        <v>3925000</v>
      </c>
      <c r="GY16" s="13"/>
      <c r="GZ16" s="12">
        <v>28</v>
      </c>
      <c r="HA16" s="12">
        <v>147500</v>
      </c>
      <c r="HB16" s="12">
        <v>0</v>
      </c>
      <c r="HC16" s="12">
        <v>147500</v>
      </c>
      <c r="HD16" s="13"/>
      <c r="HE16" s="12">
        <v>0</v>
      </c>
      <c r="HF16" s="12">
        <v>0</v>
      </c>
      <c r="HG16" s="12">
        <v>0</v>
      </c>
      <c r="HH16" s="12">
        <v>0</v>
      </c>
      <c r="HI16" s="13"/>
      <c r="HJ16" s="12">
        <v>0</v>
      </c>
      <c r="HK16" s="12">
        <v>10000</v>
      </c>
      <c r="HL16" s="12">
        <v>0</v>
      </c>
      <c r="HM16" s="12">
        <v>10000</v>
      </c>
      <c r="HN16" s="13"/>
      <c r="HO16" s="12">
        <v>0</v>
      </c>
      <c r="HP16" s="12">
        <v>0</v>
      </c>
      <c r="HQ16" s="12">
        <v>0</v>
      </c>
      <c r="HR16" s="12">
        <v>0</v>
      </c>
      <c r="HS16" s="13"/>
      <c r="HT16" s="12">
        <v>0</v>
      </c>
      <c r="HU16" s="12">
        <v>0</v>
      </c>
      <c r="HV16" s="12">
        <v>0</v>
      </c>
      <c r="HW16" s="12">
        <v>0</v>
      </c>
      <c r="HX16" s="13"/>
      <c r="HY16" s="12">
        <v>0</v>
      </c>
      <c r="HZ16" s="12">
        <v>238000</v>
      </c>
      <c r="IA16" s="12">
        <v>0</v>
      </c>
      <c r="IB16" s="12">
        <v>238000</v>
      </c>
      <c r="IC16" s="13"/>
      <c r="ID16" s="12">
        <v>0</v>
      </c>
      <c r="IE16" s="12">
        <v>162500</v>
      </c>
      <c r="IF16" s="12">
        <v>0</v>
      </c>
      <c r="IG16" s="12">
        <v>162500</v>
      </c>
      <c r="IH16" s="13"/>
      <c r="II16" s="12">
        <v>14</v>
      </c>
      <c r="IJ16" s="12">
        <v>7000</v>
      </c>
      <c r="IK16" s="12">
        <v>0</v>
      </c>
      <c r="IL16" s="12">
        <v>7000</v>
      </c>
      <c r="IM16" s="13"/>
      <c r="IN16" s="12">
        <v>2</v>
      </c>
      <c r="IO16" s="12">
        <v>2000</v>
      </c>
      <c r="IP16" s="12">
        <v>0</v>
      </c>
      <c r="IQ16" s="12">
        <v>2000</v>
      </c>
      <c r="IR16" s="13"/>
      <c r="IS16" s="12">
        <v>12</v>
      </c>
      <c r="IT16" s="12">
        <v>340000</v>
      </c>
      <c r="IU16" s="12">
        <v>0</v>
      </c>
      <c r="IV16" s="12">
        <v>340000</v>
      </c>
      <c r="IW16" s="13"/>
      <c r="IX16" s="12">
        <v>0</v>
      </c>
      <c r="IY16" s="12">
        <v>50000</v>
      </c>
      <c r="IZ16" s="12">
        <v>0</v>
      </c>
      <c r="JA16" s="12">
        <v>50000</v>
      </c>
      <c r="JB16" s="13"/>
      <c r="JC16" s="12">
        <v>0</v>
      </c>
      <c r="JD16" s="12">
        <v>3500</v>
      </c>
      <c r="JE16" s="12">
        <v>0</v>
      </c>
      <c r="JF16" s="12">
        <v>3500</v>
      </c>
      <c r="JG16" s="13"/>
      <c r="JH16" s="12">
        <v>0</v>
      </c>
      <c r="JI16" s="12">
        <v>568316</v>
      </c>
      <c r="JJ16" s="12">
        <v>0</v>
      </c>
      <c r="JK16" s="12">
        <v>568316</v>
      </c>
      <c r="JL16" s="13"/>
      <c r="JM16" s="12">
        <v>1</v>
      </c>
      <c r="JN16" s="12">
        <v>56410</v>
      </c>
      <c r="JO16" s="12">
        <v>0</v>
      </c>
      <c r="JP16" s="12">
        <v>56410</v>
      </c>
      <c r="JQ16" s="13"/>
      <c r="JR16" s="12">
        <v>1</v>
      </c>
      <c r="JS16" s="12">
        <v>100000</v>
      </c>
      <c r="JT16" s="12">
        <v>0</v>
      </c>
      <c r="JU16" s="12">
        <v>100000</v>
      </c>
      <c r="JV16" s="13"/>
      <c r="JW16" s="12">
        <v>0</v>
      </c>
      <c r="JX16" s="12">
        <v>121500</v>
      </c>
      <c r="JY16" s="12">
        <v>0</v>
      </c>
      <c r="JZ16" s="12">
        <v>121500</v>
      </c>
      <c r="KA16" s="13"/>
      <c r="KB16" s="12">
        <v>0</v>
      </c>
      <c r="KC16" s="12">
        <v>0</v>
      </c>
      <c r="KD16" s="12">
        <v>0</v>
      </c>
      <c r="KE16" s="12">
        <v>0</v>
      </c>
      <c r="KF16" s="13"/>
      <c r="KG16" s="12">
        <v>0</v>
      </c>
      <c r="KH16" s="12">
        <v>20000</v>
      </c>
      <c r="KI16" s="12">
        <v>0</v>
      </c>
      <c r="KJ16" s="12">
        <v>20000</v>
      </c>
      <c r="KK16" s="13"/>
      <c r="KL16" s="12">
        <v>0</v>
      </c>
      <c r="KM16" s="12">
        <v>0</v>
      </c>
      <c r="KN16" s="12">
        <v>0</v>
      </c>
      <c r="KO16" s="12">
        <v>0</v>
      </c>
      <c r="KP16" s="13"/>
      <c r="KQ16" s="12">
        <v>0</v>
      </c>
      <c r="KR16" s="12">
        <v>0</v>
      </c>
      <c r="KS16" s="12">
        <v>0</v>
      </c>
      <c r="KT16" s="12">
        <v>0</v>
      </c>
      <c r="KU16" s="13"/>
      <c r="KV16" s="12">
        <v>0</v>
      </c>
      <c r="KW16" s="12">
        <v>0</v>
      </c>
      <c r="KX16" s="12">
        <v>0</v>
      </c>
      <c r="KY16" s="12">
        <v>0</v>
      </c>
      <c r="KZ16" s="13"/>
      <c r="LA16" s="12">
        <v>0</v>
      </c>
      <c r="LB16" s="12">
        <v>0</v>
      </c>
      <c r="LC16" s="12">
        <v>0</v>
      </c>
      <c r="LD16" s="12">
        <v>0</v>
      </c>
      <c r="LE16" s="13"/>
      <c r="LF16" s="12">
        <v>0</v>
      </c>
      <c r="LG16" s="12">
        <v>0</v>
      </c>
      <c r="LH16" s="12">
        <v>0</v>
      </c>
      <c r="LI16" s="12">
        <v>0</v>
      </c>
      <c r="LJ16" s="13"/>
      <c r="LK16" s="12">
        <v>1</v>
      </c>
      <c r="LL16" s="12">
        <v>19500</v>
      </c>
      <c r="LM16" s="12">
        <v>0</v>
      </c>
      <c r="LN16" s="12">
        <v>19500</v>
      </c>
      <c r="LO16" s="13"/>
      <c r="LP16" s="12">
        <v>1</v>
      </c>
      <c r="LQ16" s="12">
        <v>50000</v>
      </c>
      <c r="LR16" s="12">
        <v>0</v>
      </c>
      <c r="LS16" s="12">
        <v>50000</v>
      </c>
      <c r="LT16" s="13"/>
      <c r="LU16" s="12">
        <v>0</v>
      </c>
      <c r="LV16" s="12">
        <v>0</v>
      </c>
      <c r="LW16" s="12">
        <v>0</v>
      </c>
      <c r="LX16" s="12">
        <v>0</v>
      </c>
      <c r="LY16" s="13"/>
      <c r="LZ16" s="12">
        <v>0</v>
      </c>
      <c r="MA16" s="12">
        <v>0</v>
      </c>
      <c r="MB16" s="12">
        <v>0</v>
      </c>
      <c r="MC16" s="12">
        <v>0</v>
      </c>
      <c r="MD16" s="13"/>
      <c r="ME16" s="12">
        <v>0</v>
      </c>
      <c r="MF16" s="12">
        <v>0</v>
      </c>
      <c r="MG16" s="12">
        <v>0</v>
      </c>
      <c r="MH16" s="12">
        <v>0</v>
      </c>
      <c r="MI16" s="13"/>
      <c r="MJ16" s="12">
        <v>0</v>
      </c>
      <c r="MK16" s="12">
        <v>0</v>
      </c>
      <c r="ML16" s="12">
        <v>0</v>
      </c>
      <c r="MM16" s="12">
        <v>0</v>
      </c>
      <c r="MN16" s="13"/>
      <c r="MO16" s="12">
        <v>0</v>
      </c>
      <c r="MP16" s="12">
        <v>0</v>
      </c>
      <c r="MQ16" s="12">
        <v>0</v>
      </c>
      <c r="MR16" s="12">
        <v>0</v>
      </c>
      <c r="MS16" s="13"/>
      <c r="MT16" s="12">
        <v>0</v>
      </c>
      <c r="MU16" s="12">
        <v>0</v>
      </c>
      <c r="MV16" s="12">
        <v>0</v>
      </c>
      <c r="MW16" s="12">
        <v>0</v>
      </c>
      <c r="MX16" s="13"/>
      <c r="MY16" s="12">
        <v>0</v>
      </c>
      <c r="MZ16" s="12">
        <v>0</v>
      </c>
      <c r="NA16" s="12">
        <v>0</v>
      </c>
      <c r="NB16" s="12">
        <v>0</v>
      </c>
      <c r="NC16" s="13"/>
      <c r="ND16" s="12">
        <v>0</v>
      </c>
      <c r="NE16" s="12">
        <v>0</v>
      </c>
      <c r="NF16" s="12">
        <v>0</v>
      </c>
      <c r="NG16" s="12">
        <v>0</v>
      </c>
      <c r="NH16" s="13"/>
      <c r="NI16" s="12">
        <v>0</v>
      </c>
      <c r="NJ16" s="12">
        <v>0</v>
      </c>
      <c r="NK16" s="12">
        <v>0</v>
      </c>
      <c r="NL16" s="12">
        <v>0</v>
      </c>
      <c r="NM16" s="13"/>
      <c r="NN16" s="12">
        <v>0</v>
      </c>
      <c r="NO16" s="12">
        <v>0</v>
      </c>
      <c r="NP16" s="12">
        <v>0</v>
      </c>
      <c r="NQ16" s="12">
        <v>0</v>
      </c>
      <c r="NR16" s="13"/>
      <c r="NS16" s="12">
        <v>0</v>
      </c>
      <c r="NT16" s="12">
        <v>7438276</v>
      </c>
      <c r="NU16" s="12">
        <v>0</v>
      </c>
      <c r="NV16" s="12">
        <v>7438276</v>
      </c>
      <c r="NW16" s="13"/>
    </row>
    <row r="17" spans="1:387" hidden="1">
      <c r="A17" s="10">
        <v>11</v>
      </c>
      <c r="B17" s="11" t="s">
        <v>13</v>
      </c>
      <c r="C17" s="12">
        <v>0</v>
      </c>
      <c r="D17" s="12">
        <v>0</v>
      </c>
      <c r="E17" s="12">
        <v>0</v>
      </c>
      <c r="F17" s="12">
        <v>0</v>
      </c>
      <c r="G17" s="13"/>
      <c r="H17" s="12">
        <v>0</v>
      </c>
      <c r="I17" s="12">
        <v>24800</v>
      </c>
      <c r="J17" s="12">
        <v>0</v>
      </c>
      <c r="K17" s="12">
        <v>24800</v>
      </c>
      <c r="L17" s="13"/>
      <c r="M17" s="12">
        <v>24</v>
      </c>
      <c r="N17" s="12">
        <v>62400</v>
      </c>
      <c r="O17" s="12">
        <v>0</v>
      </c>
      <c r="P17" s="12">
        <v>62400</v>
      </c>
      <c r="Q17" s="13"/>
      <c r="R17" s="12">
        <v>539</v>
      </c>
      <c r="S17" s="12">
        <v>53900</v>
      </c>
      <c r="T17" s="12">
        <v>0</v>
      </c>
      <c r="U17" s="12">
        <v>53900</v>
      </c>
      <c r="V17" s="13"/>
      <c r="W17" s="12">
        <v>1</v>
      </c>
      <c r="X17" s="12">
        <v>2000</v>
      </c>
      <c r="Y17" s="12">
        <v>0</v>
      </c>
      <c r="Z17" s="12">
        <v>2000</v>
      </c>
      <c r="AA17" s="13"/>
      <c r="AB17" s="12">
        <v>32</v>
      </c>
      <c r="AC17" s="12">
        <v>192000</v>
      </c>
      <c r="AD17" s="12">
        <v>0</v>
      </c>
      <c r="AE17" s="12">
        <v>192000</v>
      </c>
      <c r="AF17" s="13"/>
      <c r="AG17" s="12">
        <v>0</v>
      </c>
      <c r="AH17" s="12">
        <v>0</v>
      </c>
      <c r="AI17" s="12">
        <v>0</v>
      </c>
      <c r="AJ17" s="12">
        <v>0</v>
      </c>
      <c r="AK17" s="13"/>
      <c r="AL17" s="12">
        <v>11120.325000000001</v>
      </c>
      <c r="AM17" s="12">
        <v>278008.125</v>
      </c>
      <c r="AN17" s="12">
        <v>0</v>
      </c>
      <c r="AO17" s="12">
        <v>278008.125</v>
      </c>
      <c r="AP17" s="13"/>
      <c r="AQ17" s="12">
        <v>0</v>
      </c>
      <c r="AR17" s="12">
        <v>0</v>
      </c>
      <c r="AS17" s="12">
        <v>0</v>
      </c>
      <c r="AT17" s="12">
        <v>0</v>
      </c>
      <c r="AU17" s="13"/>
      <c r="AV17" s="12">
        <v>4</v>
      </c>
      <c r="AW17" s="12">
        <v>9800</v>
      </c>
      <c r="AX17" s="12">
        <v>0</v>
      </c>
      <c r="AY17" s="12">
        <v>9800</v>
      </c>
      <c r="AZ17" s="13"/>
      <c r="BA17" s="12">
        <v>0</v>
      </c>
      <c r="BB17" s="12">
        <v>0</v>
      </c>
      <c r="BC17" s="12">
        <v>0</v>
      </c>
      <c r="BD17" s="12">
        <v>0</v>
      </c>
      <c r="BE17" s="13"/>
      <c r="BF17" s="12">
        <v>5</v>
      </c>
      <c r="BG17" s="12">
        <v>17250</v>
      </c>
      <c r="BH17" s="12">
        <v>0</v>
      </c>
      <c r="BI17" s="12">
        <v>17250</v>
      </c>
      <c r="BJ17" s="13"/>
      <c r="BK17" s="12">
        <v>1</v>
      </c>
      <c r="BL17" s="12">
        <v>30000</v>
      </c>
      <c r="BM17" s="12">
        <v>0</v>
      </c>
      <c r="BN17" s="12">
        <v>30000</v>
      </c>
      <c r="BO17" s="13"/>
      <c r="BP17" s="12">
        <v>0</v>
      </c>
      <c r="BQ17" s="12">
        <v>2000</v>
      </c>
      <c r="BR17" s="12">
        <v>0</v>
      </c>
      <c r="BS17" s="12">
        <v>2000</v>
      </c>
      <c r="BT17" s="13"/>
      <c r="BU17" s="12">
        <v>0</v>
      </c>
      <c r="BV17" s="12">
        <v>0</v>
      </c>
      <c r="BW17" s="12">
        <v>0</v>
      </c>
      <c r="BX17" s="12">
        <v>0</v>
      </c>
      <c r="BY17" s="13"/>
      <c r="BZ17" s="12">
        <v>1</v>
      </c>
      <c r="CA17" s="12">
        <v>10000</v>
      </c>
      <c r="CB17" s="12">
        <v>0</v>
      </c>
      <c r="CC17" s="12">
        <v>10000</v>
      </c>
      <c r="CD17" s="13"/>
      <c r="CE17" s="12">
        <v>0</v>
      </c>
      <c r="CF17" s="12">
        <v>0</v>
      </c>
      <c r="CG17" s="12">
        <v>0</v>
      </c>
      <c r="CH17" s="12">
        <v>0</v>
      </c>
      <c r="CI17" s="13"/>
      <c r="CJ17" s="12">
        <v>0</v>
      </c>
      <c r="CK17" s="12">
        <v>0</v>
      </c>
      <c r="CL17" s="12">
        <v>0</v>
      </c>
      <c r="CM17" s="12">
        <v>0</v>
      </c>
      <c r="CN17" s="13"/>
      <c r="CO17" s="12">
        <v>0</v>
      </c>
      <c r="CP17" s="12">
        <v>0</v>
      </c>
      <c r="CQ17" s="12">
        <v>0</v>
      </c>
      <c r="CR17" s="12">
        <v>0</v>
      </c>
      <c r="CS17" s="13"/>
      <c r="CT17" s="12">
        <v>0</v>
      </c>
      <c r="CU17" s="12">
        <v>0</v>
      </c>
      <c r="CV17" s="12">
        <v>0</v>
      </c>
      <c r="CW17" s="12">
        <v>0</v>
      </c>
      <c r="CX17" s="13"/>
      <c r="CY17" s="12">
        <v>0</v>
      </c>
      <c r="CZ17" s="12">
        <v>0</v>
      </c>
      <c r="DA17" s="12">
        <v>0</v>
      </c>
      <c r="DB17" s="12">
        <v>0</v>
      </c>
      <c r="DC17" s="13"/>
      <c r="DD17" s="12">
        <v>0</v>
      </c>
      <c r="DE17" s="12">
        <v>0</v>
      </c>
      <c r="DF17" s="12">
        <v>0</v>
      </c>
      <c r="DG17" s="12">
        <v>0</v>
      </c>
      <c r="DH17" s="13"/>
      <c r="DI17" s="12">
        <v>0</v>
      </c>
      <c r="DJ17" s="12">
        <v>0</v>
      </c>
      <c r="DK17" s="12">
        <v>0</v>
      </c>
      <c r="DL17" s="12">
        <v>0</v>
      </c>
      <c r="DM17" s="13"/>
      <c r="DN17" s="12">
        <v>0</v>
      </c>
      <c r="DO17" s="12">
        <v>0</v>
      </c>
      <c r="DP17" s="12">
        <v>0</v>
      </c>
      <c r="DQ17" s="12">
        <v>0</v>
      </c>
      <c r="DR17" s="13"/>
      <c r="DS17" s="12">
        <v>1</v>
      </c>
      <c r="DT17" s="12">
        <v>240000</v>
      </c>
      <c r="DU17" s="12">
        <v>0</v>
      </c>
      <c r="DV17" s="12">
        <v>240000</v>
      </c>
      <c r="DW17" s="13"/>
      <c r="DX17" s="12">
        <v>1</v>
      </c>
      <c r="DY17" s="12">
        <v>40000</v>
      </c>
      <c r="DZ17" s="12">
        <v>0</v>
      </c>
      <c r="EA17" s="12">
        <v>40000</v>
      </c>
      <c r="EB17" s="13"/>
      <c r="EC17" s="12">
        <v>0</v>
      </c>
      <c r="ED17" s="12">
        <v>60000</v>
      </c>
      <c r="EE17" s="12">
        <v>0</v>
      </c>
      <c r="EF17" s="12">
        <v>60000</v>
      </c>
      <c r="EG17" s="13"/>
      <c r="EH17" s="12">
        <v>1</v>
      </c>
      <c r="EI17" s="12">
        <v>40000</v>
      </c>
      <c r="EJ17" s="12">
        <v>0</v>
      </c>
      <c r="EK17" s="12">
        <v>40000</v>
      </c>
      <c r="EL17" s="13"/>
      <c r="EM17" s="12">
        <v>0</v>
      </c>
      <c r="EN17" s="12">
        <v>0</v>
      </c>
      <c r="EO17" s="12">
        <v>0</v>
      </c>
      <c r="EP17" s="12">
        <v>0</v>
      </c>
      <c r="EQ17" s="13"/>
      <c r="ER17" s="12">
        <v>0</v>
      </c>
      <c r="ES17" s="12">
        <v>0</v>
      </c>
      <c r="ET17" s="12">
        <v>0</v>
      </c>
      <c r="EU17" s="12">
        <v>0</v>
      </c>
      <c r="EV17" s="13"/>
      <c r="EW17" s="12">
        <v>0</v>
      </c>
      <c r="EX17" s="12">
        <v>0</v>
      </c>
      <c r="EY17" s="12">
        <v>0</v>
      </c>
      <c r="EZ17" s="12">
        <v>0</v>
      </c>
      <c r="FA17" s="13"/>
      <c r="FB17" s="12">
        <v>0</v>
      </c>
      <c r="FC17" s="12">
        <v>0</v>
      </c>
      <c r="FD17" s="12">
        <v>0</v>
      </c>
      <c r="FE17" s="12">
        <v>0</v>
      </c>
      <c r="FF17" s="13"/>
      <c r="FG17" s="12">
        <v>0</v>
      </c>
      <c r="FH17" s="12">
        <v>0</v>
      </c>
      <c r="FI17" s="12">
        <v>0</v>
      </c>
      <c r="FJ17" s="12">
        <v>0</v>
      </c>
      <c r="FK17" s="13"/>
      <c r="FL17" s="12">
        <v>0</v>
      </c>
      <c r="FM17" s="12">
        <v>0</v>
      </c>
      <c r="FN17" s="12">
        <v>0</v>
      </c>
      <c r="FO17" s="12">
        <v>0</v>
      </c>
      <c r="FP17" s="13"/>
      <c r="FQ17" s="12">
        <v>0</v>
      </c>
      <c r="FR17" s="12">
        <v>0</v>
      </c>
      <c r="FS17" s="12">
        <v>0</v>
      </c>
      <c r="FT17" s="12">
        <v>0</v>
      </c>
      <c r="FU17" s="13"/>
      <c r="FV17" s="12">
        <v>0</v>
      </c>
      <c r="FW17" s="12">
        <v>0</v>
      </c>
      <c r="FX17" s="12">
        <v>0</v>
      </c>
      <c r="FY17" s="12">
        <v>0</v>
      </c>
      <c r="FZ17" s="13"/>
      <c r="GA17" s="12">
        <v>0</v>
      </c>
      <c r="GB17" s="12">
        <v>0</v>
      </c>
      <c r="GC17" s="12">
        <v>0</v>
      </c>
      <c r="GD17" s="12">
        <v>0</v>
      </c>
      <c r="GE17" s="13"/>
      <c r="GF17" s="12">
        <v>0</v>
      </c>
      <c r="GG17" s="12">
        <v>0</v>
      </c>
      <c r="GH17" s="12">
        <v>0</v>
      </c>
      <c r="GI17" s="12">
        <v>0</v>
      </c>
      <c r="GJ17" s="13"/>
      <c r="GK17" s="12">
        <v>0</v>
      </c>
      <c r="GL17" s="12">
        <v>0</v>
      </c>
      <c r="GM17" s="12">
        <v>0</v>
      </c>
      <c r="GN17" s="12">
        <v>0</v>
      </c>
      <c r="GO17" s="13"/>
      <c r="GP17" s="12">
        <v>0</v>
      </c>
      <c r="GQ17" s="12">
        <v>122000</v>
      </c>
      <c r="GR17" s="12">
        <v>0</v>
      </c>
      <c r="GS17" s="12">
        <v>122000</v>
      </c>
      <c r="GT17" s="13"/>
      <c r="GU17" s="12">
        <v>29</v>
      </c>
      <c r="GV17" s="12">
        <v>3550000</v>
      </c>
      <c r="GW17" s="12">
        <v>0</v>
      </c>
      <c r="GX17" s="12">
        <v>3550000</v>
      </c>
      <c r="GY17" s="13"/>
      <c r="GZ17" s="12">
        <v>25</v>
      </c>
      <c r="HA17" s="12">
        <v>132500</v>
      </c>
      <c r="HB17" s="12">
        <v>0</v>
      </c>
      <c r="HC17" s="12">
        <v>132500</v>
      </c>
      <c r="HD17" s="13"/>
      <c r="HE17" s="12">
        <v>0</v>
      </c>
      <c r="HF17" s="12">
        <v>0</v>
      </c>
      <c r="HG17" s="12">
        <v>0</v>
      </c>
      <c r="HH17" s="12">
        <v>0</v>
      </c>
      <c r="HI17" s="13"/>
      <c r="HJ17" s="12">
        <v>0</v>
      </c>
      <c r="HK17" s="12">
        <v>10000</v>
      </c>
      <c r="HL17" s="12">
        <v>0</v>
      </c>
      <c r="HM17" s="12">
        <v>10000</v>
      </c>
      <c r="HN17" s="13"/>
      <c r="HO17" s="12">
        <v>0</v>
      </c>
      <c r="HP17" s="12">
        <v>0</v>
      </c>
      <c r="HQ17" s="12">
        <v>0</v>
      </c>
      <c r="HR17" s="12">
        <v>0</v>
      </c>
      <c r="HS17" s="13"/>
      <c r="HT17" s="12">
        <v>0</v>
      </c>
      <c r="HU17" s="12">
        <v>0</v>
      </c>
      <c r="HV17" s="12">
        <v>0</v>
      </c>
      <c r="HW17" s="12">
        <v>0</v>
      </c>
      <c r="HX17" s="13"/>
      <c r="HY17" s="12">
        <v>0</v>
      </c>
      <c r="HZ17" s="12">
        <v>308000</v>
      </c>
      <c r="IA17" s="12">
        <v>0</v>
      </c>
      <c r="IB17" s="12">
        <v>308000</v>
      </c>
      <c r="IC17" s="13"/>
      <c r="ID17" s="12">
        <v>0</v>
      </c>
      <c r="IE17" s="12">
        <v>162500</v>
      </c>
      <c r="IF17" s="12">
        <v>0</v>
      </c>
      <c r="IG17" s="12">
        <v>162500</v>
      </c>
      <c r="IH17" s="13"/>
      <c r="II17" s="12">
        <v>12</v>
      </c>
      <c r="IJ17" s="12">
        <v>6000</v>
      </c>
      <c r="IK17" s="12">
        <v>0</v>
      </c>
      <c r="IL17" s="12">
        <v>6000</v>
      </c>
      <c r="IM17" s="13"/>
      <c r="IN17" s="12">
        <v>2</v>
      </c>
      <c r="IO17" s="12">
        <v>2000</v>
      </c>
      <c r="IP17" s="12">
        <v>0</v>
      </c>
      <c r="IQ17" s="12">
        <v>2000</v>
      </c>
      <c r="IR17" s="13"/>
      <c r="IS17" s="12">
        <v>12</v>
      </c>
      <c r="IT17" s="12">
        <v>340000</v>
      </c>
      <c r="IU17" s="12">
        <v>0</v>
      </c>
      <c r="IV17" s="12">
        <v>340000</v>
      </c>
      <c r="IW17" s="13"/>
      <c r="IX17" s="12">
        <v>0</v>
      </c>
      <c r="IY17" s="12">
        <v>0</v>
      </c>
      <c r="IZ17" s="12">
        <v>0</v>
      </c>
      <c r="JA17" s="12">
        <v>0</v>
      </c>
      <c r="JB17" s="13"/>
      <c r="JC17" s="12">
        <v>0</v>
      </c>
      <c r="JD17" s="12">
        <v>0</v>
      </c>
      <c r="JE17" s="12">
        <v>0</v>
      </c>
      <c r="JF17" s="12">
        <v>0</v>
      </c>
      <c r="JG17" s="13"/>
      <c r="JH17" s="12">
        <v>0</v>
      </c>
      <c r="JI17" s="12">
        <v>450744</v>
      </c>
      <c r="JJ17" s="12">
        <v>0</v>
      </c>
      <c r="JK17" s="12">
        <v>450744</v>
      </c>
      <c r="JL17" s="13"/>
      <c r="JM17" s="12">
        <v>1</v>
      </c>
      <c r="JN17" s="12">
        <v>56410</v>
      </c>
      <c r="JO17" s="12">
        <v>0</v>
      </c>
      <c r="JP17" s="12">
        <v>56410</v>
      </c>
      <c r="JQ17" s="13"/>
      <c r="JR17" s="12">
        <v>1</v>
      </c>
      <c r="JS17" s="12">
        <v>100000</v>
      </c>
      <c r="JT17" s="12">
        <v>0</v>
      </c>
      <c r="JU17" s="12">
        <v>100000</v>
      </c>
      <c r="JV17" s="13"/>
      <c r="JW17" s="12">
        <v>0</v>
      </c>
      <c r="JX17" s="12">
        <v>108000</v>
      </c>
      <c r="JY17" s="12">
        <v>0</v>
      </c>
      <c r="JZ17" s="12">
        <v>108000</v>
      </c>
      <c r="KA17" s="13"/>
      <c r="KB17" s="12">
        <v>0</v>
      </c>
      <c r="KC17" s="12">
        <v>0</v>
      </c>
      <c r="KD17" s="12">
        <v>0</v>
      </c>
      <c r="KE17" s="12">
        <v>0</v>
      </c>
      <c r="KF17" s="13"/>
      <c r="KG17" s="12">
        <v>0</v>
      </c>
      <c r="KH17" s="12">
        <v>20000</v>
      </c>
      <c r="KI17" s="12">
        <v>0</v>
      </c>
      <c r="KJ17" s="12">
        <v>20000</v>
      </c>
      <c r="KK17" s="13"/>
      <c r="KL17" s="12">
        <v>0</v>
      </c>
      <c r="KM17" s="12">
        <v>0</v>
      </c>
      <c r="KN17" s="12">
        <v>0</v>
      </c>
      <c r="KO17" s="12">
        <v>0</v>
      </c>
      <c r="KP17" s="13"/>
      <c r="KQ17" s="12">
        <v>0</v>
      </c>
      <c r="KR17" s="12">
        <v>0</v>
      </c>
      <c r="KS17" s="12">
        <v>0</v>
      </c>
      <c r="KT17" s="12">
        <v>0</v>
      </c>
      <c r="KU17" s="13"/>
      <c r="KV17" s="12">
        <v>0</v>
      </c>
      <c r="KW17" s="12">
        <v>0</v>
      </c>
      <c r="KX17" s="12">
        <v>0</v>
      </c>
      <c r="KY17" s="12">
        <v>0</v>
      </c>
      <c r="KZ17" s="13"/>
      <c r="LA17" s="12">
        <v>0</v>
      </c>
      <c r="LB17" s="12">
        <v>0</v>
      </c>
      <c r="LC17" s="12">
        <v>0</v>
      </c>
      <c r="LD17" s="12">
        <v>0</v>
      </c>
      <c r="LE17" s="13"/>
      <c r="LF17" s="12">
        <v>0</v>
      </c>
      <c r="LG17" s="12">
        <v>0</v>
      </c>
      <c r="LH17" s="12">
        <v>0</v>
      </c>
      <c r="LI17" s="12">
        <v>0</v>
      </c>
      <c r="LJ17" s="13"/>
      <c r="LK17" s="12">
        <v>1</v>
      </c>
      <c r="LL17" s="12">
        <v>40000</v>
      </c>
      <c r="LM17" s="12">
        <v>0</v>
      </c>
      <c r="LN17" s="12">
        <v>40000</v>
      </c>
      <c r="LO17" s="13"/>
      <c r="LP17" s="12">
        <v>1</v>
      </c>
      <c r="LQ17" s="12">
        <v>50000</v>
      </c>
      <c r="LR17" s="12">
        <v>0</v>
      </c>
      <c r="LS17" s="12">
        <v>50000</v>
      </c>
      <c r="LT17" s="13"/>
      <c r="LU17" s="12">
        <v>0</v>
      </c>
      <c r="LV17" s="12">
        <v>0</v>
      </c>
      <c r="LW17" s="12">
        <v>0</v>
      </c>
      <c r="LX17" s="12">
        <v>0</v>
      </c>
      <c r="LY17" s="13"/>
      <c r="LZ17" s="12">
        <v>0</v>
      </c>
      <c r="MA17" s="12">
        <v>0</v>
      </c>
      <c r="MB17" s="12">
        <v>0</v>
      </c>
      <c r="MC17" s="12">
        <v>0</v>
      </c>
      <c r="MD17" s="13"/>
      <c r="ME17" s="12">
        <v>0</v>
      </c>
      <c r="MF17" s="12">
        <v>0</v>
      </c>
      <c r="MG17" s="12">
        <v>0</v>
      </c>
      <c r="MH17" s="12">
        <v>0</v>
      </c>
      <c r="MI17" s="13"/>
      <c r="MJ17" s="12">
        <v>0</v>
      </c>
      <c r="MK17" s="12">
        <v>0</v>
      </c>
      <c r="ML17" s="12">
        <v>0</v>
      </c>
      <c r="MM17" s="12">
        <v>0</v>
      </c>
      <c r="MN17" s="13"/>
      <c r="MO17" s="12">
        <v>0</v>
      </c>
      <c r="MP17" s="12">
        <v>0</v>
      </c>
      <c r="MQ17" s="12">
        <v>0</v>
      </c>
      <c r="MR17" s="12">
        <v>0</v>
      </c>
      <c r="MS17" s="13"/>
      <c r="MT17" s="12">
        <v>0</v>
      </c>
      <c r="MU17" s="12">
        <v>0</v>
      </c>
      <c r="MV17" s="12">
        <v>0</v>
      </c>
      <c r="MW17" s="12">
        <v>0</v>
      </c>
      <c r="MX17" s="13"/>
      <c r="MY17" s="12">
        <v>0</v>
      </c>
      <c r="MZ17" s="12">
        <v>0</v>
      </c>
      <c r="NA17" s="12">
        <v>0</v>
      </c>
      <c r="NB17" s="12">
        <v>0</v>
      </c>
      <c r="NC17" s="13"/>
      <c r="ND17" s="12">
        <v>0</v>
      </c>
      <c r="NE17" s="12">
        <v>0</v>
      </c>
      <c r="NF17" s="12">
        <v>0</v>
      </c>
      <c r="NG17" s="12">
        <v>0</v>
      </c>
      <c r="NH17" s="13"/>
      <c r="NI17" s="12">
        <v>0</v>
      </c>
      <c r="NJ17" s="12">
        <v>0</v>
      </c>
      <c r="NK17" s="12">
        <v>0</v>
      </c>
      <c r="NL17" s="12">
        <v>0</v>
      </c>
      <c r="NM17" s="13"/>
      <c r="NN17" s="12">
        <v>0</v>
      </c>
      <c r="NO17" s="12">
        <v>0</v>
      </c>
      <c r="NP17" s="12">
        <v>0</v>
      </c>
      <c r="NQ17" s="12">
        <v>0</v>
      </c>
      <c r="NR17" s="13"/>
      <c r="NS17" s="12">
        <v>0</v>
      </c>
      <c r="NT17" s="12">
        <v>6520312.125</v>
      </c>
      <c r="NU17" s="12">
        <v>0</v>
      </c>
      <c r="NV17" s="12">
        <v>6520312.125</v>
      </c>
      <c r="NW17" s="13"/>
    </row>
    <row r="18" spans="1:387" hidden="1">
      <c r="A18" s="10">
        <v>12</v>
      </c>
      <c r="B18" s="11" t="s">
        <v>14</v>
      </c>
      <c r="C18" s="12">
        <v>0</v>
      </c>
      <c r="D18" s="12">
        <v>0</v>
      </c>
      <c r="E18" s="12">
        <v>0</v>
      </c>
      <c r="F18" s="12">
        <v>0</v>
      </c>
      <c r="G18" s="13"/>
      <c r="H18" s="12">
        <v>0</v>
      </c>
      <c r="I18" s="12">
        <v>20000</v>
      </c>
      <c r="J18" s="12">
        <v>0</v>
      </c>
      <c r="K18" s="12">
        <v>20000</v>
      </c>
      <c r="L18" s="13"/>
      <c r="M18" s="12">
        <v>14</v>
      </c>
      <c r="N18" s="12">
        <v>28000</v>
      </c>
      <c r="O18" s="12">
        <v>0</v>
      </c>
      <c r="P18" s="12">
        <v>28000</v>
      </c>
      <c r="Q18" s="13"/>
      <c r="R18" s="12">
        <v>212</v>
      </c>
      <c r="S18" s="12">
        <v>21200</v>
      </c>
      <c r="T18" s="12">
        <v>0</v>
      </c>
      <c r="U18" s="12">
        <v>21200</v>
      </c>
      <c r="V18" s="13"/>
      <c r="W18" s="12">
        <v>1</v>
      </c>
      <c r="X18" s="12">
        <v>2000</v>
      </c>
      <c r="Y18" s="12">
        <v>0</v>
      </c>
      <c r="Z18" s="12">
        <v>2000</v>
      </c>
      <c r="AA18" s="13"/>
      <c r="AB18" s="12">
        <v>17</v>
      </c>
      <c r="AC18" s="12">
        <v>102000</v>
      </c>
      <c r="AD18" s="12">
        <v>0</v>
      </c>
      <c r="AE18" s="12">
        <v>102000</v>
      </c>
      <c r="AF18" s="13"/>
      <c r="AG18" s="12">
        <v>0</v>
      </c>
      <c r="AH18" s="12">
        <v>0</v>
      </c>
      <c r="AI18" s="12">
        <v>0</v>
      </c>
      <c r="AJ18" s="12">
        <v>0</v>
      </c>
      <c r="AK18" s="13"/>
      <c r="AL18" s="12">
        <v>0</v>
      </c>
      <c r="AM18" s="12">
        <v>0</v>
      </c>
      <c r="AN18" s="12">
        <v>0</v>
      </c>
      <c r="AO18" s="12">
        <v>0</v>
      </c>
      <c r="AP18" s="13"/>
      <c r="AQ18" s="12">
        <v>0</v>
      </c>
      <c r="AR18" s="12">
        <v>0</v>
      </c>
      <c r="AS18" s="12">
        <v>0</v>
      </c>
      <c r="AT18" s="12">
        <v>0</v>
      </c>
      <c r="AU18" s="13"/>
      <c r="AV18" s="12">
        <v>4</v>
      </c>
      <c r="AW18" s="12">
        <v>9800</v>
      </c>
      <c r="AX18" s="12">
        <v>0</v>
      </c>
      <c r="AY18" s="12">
        <v>9800</v>
      </c>
      <c r="AZ18" s="13"/>
      <c r="BA18" s="12">
        <v>0</v>
      </c>
      <c r="BB18" s="12">
        <v>0</v>
      </c>
      <c r="BC18" s="12">
        <v>0</v>
      </c>
      <c r="BD18" s="12">
        <v>0</v>
      </c>
      <c r="BE18" s="13"/>
      <c r="BF18" s="12">
        <v>5</v>
      </c>
      <c r="BG18" s="12">
        <v>11750</v>
      </c>
      <c r="BH18" s="12">
        <v>0</v>
      </c>
      <c r="BI18" s="12">
        <v>11750</v>
      </c>
      <c r="BJ18" s="13"/>
      <c r="BK18" s="12">
        <v>1</v>
      </c>
      <c r="BL18" s="12">
        <v>30000</v>
      </c>
      <c r="BM18" s="12">
        <v>0</v>
      </c>
      <c r="BN18" s="12">
        <v>30000</v>
      </c>
      <c r="BO18" s="13"/>
      <c r="BP18" s="12">
        <v>0</v>
      </c>
      <c r="BQ18" s="12">
        <v>2000</v>
      </c>
      <c r="BR18" s="12">
        <v>0</v>
      </c>
      <c r="BS18" s="12">
        <v>2000</v>
      </c>
      <c r="BT18" s="13"/>
      <c r="BU18" s="12">
        <v>0</v>
      </c>
      <c r="BV18" s="12">
        <v>0</v>
      </c>
      <c r="BW18" s="12">
        <v>0</v>
      </c>
      <c r="BX18" s="12">
        <v>0</v>
      </c>
      <c r="BY18" s="13"/>
      <c r="BZ18" s="12">
        <v>0</v>
      </c>
      <c r="CA18" s="12">
        <v>0</v>
      </c>
      <c r="CB18" s="12">
        <v>0</v>
      </c>
      <c r="CC18" s="12">
        <v>0</v>
      </c>
      <c r="CD18" s="13"/>
      <c r="CE18" s="12">
        <v>0</v>
      </c>
      <c r="CF18" s="12">
        <v>0</v>
      </c>
      <c r="CG18" s="12">
        <v>0</v>
      </c>
      <c r="CH18" s="12">
        <v>0</v>
      </c>
      <c r="CI18" s="13"/>
      <c r="CJ18" s="12">
        <v>0</v>
      </c>
      <c r="CK18" s="12">
        <v>0</v>
      </c>
      <c r="CL18" s="12">
        <v>0</v>
      </c>
      <c r="CM18" s="12">
        <v>0</v>
      </c>
      <c r="CN18" s="13"/>
      <c r="CO18" s="12">
        <v>0</v>
      </c>
      <c r="CP18" s="12">
        <v>0</v>
      </c>
      <c r="CQ18" s="12">
        <v>0</v>
      </c>
      <c r="CR18" s="12">
        <v>0</v>
      </c>
      <c r="CS18" s="13"/>
      <c r="CT18" s="12">
        <v>0</v>
      </c>
      <c r="CU18" s="12">
        <v>0</v>
      </c>
      <c r="CV18" s="12">
        <v>0</v>
      </c>
      <c r="CW18" s="12">
        <v>0</v>
      </c>
      <c r="CX18" s="13"/>
      <c r="CY18" s="12">
        <v>0</v>
      </c>
      <c r="CZ18" s="12">
        <v>0</v>
      </c>
      <c r="DA18" s="12">
        <v>0</v>
      </c>
      <c r="DB18" s="12">
        <v>0</v>
      </c>
      <c r="DC18" s="13"/>
      <c r="DD18" s="12">
        <v>0</v>
      </c>
      <c r="DE18" s="12">
        <v>0</v>
      </c>
      <c r="DF18" s="12">
        <v>0</v>
      </c>
      <c r="DG18" s="12">
        <v>0</v>
      </c>
      <c r="DH18" s="13"/>
      <c r="DI18" s="12">
        <v>0</v>
      </c>
      <c r="DJ18" s="12">
        <v>0</v>
      </c>
      <c r="DK18" s="12">
        <v>0</v>
      </c>
      <c r="DL18" s="12">
        <v>0</v>
      </c>
      <c r="DM18" s="13"/>
      <c r="DN18" s="12">
        <v>0</v>
      </c>
      <c r="DO18" s="12">
        <v>0</v>
      </c>
      <c r="DP18" s="12">
        <v>0</v>
      </c>
      <c r="DQ18" s="12">
        <v>0</v>
      </c>
      <c r="DR18" s="13"/>
      <c r="DS18" s="12">
        <v>1</v>
      </c>
      <c r="DT18" s="12">
        <v>40000</v>
      </c>
      <c r="DU18" s="12">
        <v>0</v>
      </c>
      <c r="DV18" s="12">
        <v>40000</v>
      </c>
      <c r="DW18" s="13"/>
      <c r="DX18" s="12">
        <v>1</v>
      </c>
      <c r="DY18" s="12">
        <v>80000</v>
      </c>
      <c r="DZ18" s="12">
        <v>0</v>
      </c>
      <c r="EA18" s="12">
        <v>80000</v>
      </c>
      <c r="EB18" s="13"/>
      <c r="EC18" s="12">
        <v>0</v>
      </c>
      <c r="ED18" s="12">
        <v>50000</v>
      </c>
      <c r="EE18" s="12">
        <v>0</v>
      </c>
      <c r="EF18" s="12">
        <v>50000</v>
      </c>
      <c r="EG18" s="13"/>
      <c r="EH18" s="12">
        <v>1</v>
      </c>
      <c r="EI18" s="12">
        <v>19500</v>
      </c>
      <c r="EJ18" s="12">
        <v>0</v>
      </c>
      <c r="EK18" s="12">
        <v>19500</v>
      </c>
      <c r="EL18" s="13"/>
      <c r="EM18" s="12">
        <v>1</v>
      </c>
      <c r="EN18" s="12">
        <v>938000</v>
      </c>
      <c r="EO18" s="12">
        <v>0</v>
      </c>
      <c r="EP18" s="12">
        <v>938000</v>
      </c>
      <c r="EQ18" s="13"/>
      <c r="ER18" s="12">
        <v>0</v>
      </c>
      <c r="ES18" s="12">
        <v>0</v>
      </c>
      <c r="ET18" s="12">
        <v>0</v>
      </c>
      <c r="EU18" s="12">
        <v>0</v>
      </c>
      <c r="EV18" s="13"/>
      <c r="EW18" s="12">
        <v>0</v>
      </c>
      <c r="EX18" s="12">
        <v>0</v>
      </c>
      <c r="EY18" s="12">
        <v>0</v>
      </c>
      <c r="EZ18" s="12">
        <v>0</v>
      </c>
      <c r="FA18" s="13"/>
      <c r="FB18" s="12">
        <v>0</v>
      </c>
      <c r="FC18" s="12">
        <v>0</v>
      </c>
      <c r="FD18" s="12">
        <v>0</v>
      </c>
      <c r="FE18" s="12">
        <v>0</v>
      </c>
      <c r="FF18" s="13"/>
      <c r="FG18" s="12">
        <v>0</v>
      </c>
      <c r="FH18" s="12">
        <v>0</v>
      </c>
      <c r="FI18" s="12">
        <v>0</v>
      </c>
      <c r="FJ18" s="12">
        <v>0</v>
      </c>
      <c r="FK18" s="13"/>
      <c r="FL18" s="12">
        <v>0</v>
      </c>
      <c r="FM18" s="12">
        <v>0</v>
      </c>
      <c r="FN18" s="12">
        <v>0</v>
      </c>
      <c r="FO18" s="12">
        <v>0</v>
      </c>
      <c r="FP18" s="13"/>
      <c r="FQ18" s="12">
        <v>0</v>
      </c>
      <c r="FR18" s="12">
        <v>0</v>
      </c>
      <c r="FS18" s="12">
        <v>0</v>
      </c>
      <c r="FT18" s="12">
        <v>0</v>
      </c>
      <c r="FU18" s="13"/>
      <c r="FV18" s="12">
        <v>0</v>
      </c>
      <c r="FW18" s="12">
        <v>0</v>
      </c>
      <c r="FX18" s="12">
        <v>0</v>
      </c>
      <c r="FY18" s="12">
        <v>0</v>
      </c>
      <c r="FZ18" s="13"/>
      <c r="GA18" s="12">
        <v>0</v>
      </c>
      <c r="GB18" s="12">
        <v>0</v>
      </c>
      <c r="GC18" s="12">
        <v>0</v>
      </c>
      <c r="GD18" s="12">
        <v>0</v>
      </c>
      <c r="GE18" s="13"/>
      <c r="GF18" s="12">
        <v>0</v>
      </c>
      <c r="GG18" s="12">
        <v>0</v>
      </c>
      <c r="GH18" s="12">
        <v>0</v>
      </c>
      <c r="GI18" s="12">
        <v>0</v>
      </c>
      <c r="GJ18" s="13"/>
      <c r="GK18" s="12">
        <v>0</v>
      </c>
      <c r="GL18" s="12">
        <v>0</v>
      </c>
      <c r="GM18" s="12">
        <v>0</v>
      </c>
      <c r="GN18" s="12">
        <v>0</v>
      </c>
      <c r="GO18" s="13"/>
      <c r="GP18" s="12">
        <v>0</v>
      </c>
      <c r="GQ18" s="12">
        <v>87000</v>
      </c>
      <c r="GR18" s="12">
        <v>0</v>
      </c>
      <c r="GS18" s="12">
        <v>87000</v>
      </c>
      <c r="GT18" s="13"/>
      <c r="GU18" s="12">
        <v>19</v>
      </c>
      <c r="GV18" s="12">
        <v>2300000</v>
      </c>
      <c r="GW18" s="12">
        <v>0</v>
      </c>
      <c r="GX18" s="12">
        <v>2300000</v>
      </c>
      <c r="GY18" s="13"/>
      <c r="GZ18" s="12">
        <v>15</v>
      </c>
      <c r="HA18" s="12">
        <v>82500</v>
      </c>
      <c r="HB18" s="12">
        <v>0</v>
      </c>
      <c r="HC18" s="12">
        <v>82500</v>
      </c>
      <c r="HD18" s="13"/>
      <c r="HE18" s="12">
        <v>0</v>
      </c>
      <c r="HF18" s="12">
        <v>0</v>
      </c>
      <c r="HG18" s="12">
        <v>0</v>
      </c>
      <c r="HH18" s="12">
        <v>0</v>
      </c>
      <c r="HI18" s="13"/>
      <c r="HJ18" s="12">
        <v>0</v>
      </c>
      <c r="HK18" s="12">
        <v>10000</v>
      </c>
      <c r="HL18" s="12">
        <v>0</v>
      </c>
      <c r="HM18" s="12">
        <v>10000</v>
      </c>
      <c r="HN18" s="13"/>
      <c r="HO18" s="12">
        <v>0</v>
      </c>
      <c r="HP18" s="12">
        <v>0</v>
      </c>
      <c r="HQ18" s="12">
        <v>0</v>
      </c>
      <c r="HR18" s="12">
        <v>0</v>
      </c>
      <c r="HS18" s="13"/>
      <c r="HT18" s="12">
        <v>0</v>
      </c>
      <c r="HU18" s="12">
        <v>0</v>
      </c>
      <c r="HV18" s="12">
        <v>0</v>
      </c>
      <c r="HW18" s="12">
        <v>0</v>
      </c>
      <c r="HX18" s="13"/>
      <c r="HY18" s="12">
        <v>0</v>
      </c>
      <c r="HZ18" s="12">
        <v>266000</v>
      </c>
      <c r="IA18" s="12">
        <v>0</v>
      </c>
      <c r="IB18" s="12">
        <v>266000</v>
      </c>
      <c r="IC18" s="13"/>
      <c r="ID18" s="12">
        <v>0</v>
      </c>
      <c r="IE18" s="12">
        <v>162500</v>
      </c>
      <c r="IF18" s="12">
        <v>0</v>
      </c>
      <c r="IG18" s="12">
        <v>162500</v>
      </c>
      <c r="IH18" s="13"/>
      <c r="II18" s="12">
        <v>7</v>
      </c>
      <c r="IJ18" s="12">
        <v>3500</v>
      </c>
      <c r="IK18" s="12">
        <v>0</v>
      </c>
      <c r="IL18" s="12">
        <v>3500</v>
      </c>
      <c r="IM18" s="13"/>
      <c r="IN18" s="12">
        <v>1</v>
      </c>
      <c r="IO18" s="12">
        <v>1000</v>
      </c>
      <c r="IP18" s="12">
        <v>0</v>
      </c>
      <c r="IQ18" s="12">
        <v>1000</v>
      </c>
      <c r="IR18" s="13"/>
      <c r="IS18" s="12">
        <v>12</v>
      </c>
      <c r="IT18" s="12">
        <v>290000</v>
      </c>
      <c r="IU18" s="12">
        <v>0</v>
      </c>
      <c r="IV18" s="12">
        <v>290000</v>
      </c>
      <c r="IW18" s="13"/>
      <c r="IX18" s="12">
        <v>0</v>
      </c>
      <c r="IY18" s="12">
        <v>100000</v>
      </c>
      <c r="IZ18" s="12">
        <v>0</v>
      </c>
      <c r="JA18" s="12">
        <v>100000</v>
      </c>
      <c r="JB18" s="13"/>
      <c r="JC18" s="12">
        <v>0</v>
      </c>
      <c r="JD18" s="12">
        <v>5000</v>
      </c>
      <c r="JE18" s="12">
        <v>0</v>
      </c>
      <c r="JF18" s="12">
        <v>5000</v>
      </c>
      <c r="JG18" s="13"/>
      <c r="JH18" s="12">
        <v>0</v>
      </c>
      <c r="JI18" s="12">
        <v>317587</v>
      </c>
      <c r="JJ18" s="12">
        <v>0</v>
      </c>
      <c r="JK18" s="12">
        <v>317587</v>
      </c>
      <c r="JL18" s="13"/>
      <c r="JM18" s="12">
        <v>1</v>
      </c>
      <c r="JN18" s="12">
        <v>56410</v>
      </c>
      <c r="JO18" s="12">
        <v>0</v>
      </c>
      <c r="JP18" s="12">
        <v>56410</v>
      </c>
      <c r="JQ18" s="13"/>
      <c r="JR18" s="12">
        <v>1</v>
      </c>
      <c r="JS18" s="12">
        <v>100000</v>
      </c>
      <c r="JT18" s="12">
        <v>0</v>
      </c>
      <c r="JU18" s="12">
        <v>100000</v>
      </c>
      <c r="JV18" s="13"/>
      <c r="JW18" s="12">
        <v>0</v>
      </c>
      <c r="JX18" s="12">
        <v>63000</v>
      </c>
      <c r="JY18" s="12">
        <v>0</v>
      </c>
      <c r="JZ18" s="12">
        <v>63000</v>
      </c>
      <c r="KA18" s="13"/>
      <c r="KB18" s="12">
        <v>0</v>
      </c>
      <c r="KC18" s="12">
        <v>0</v>
      </c>
      <c r="KD18" s="12">
        <v>0</v>
      </c>
      <c r="KE18" s="12">
        <v>0</v>
      </c>
      <c r="KF18" s="13"/>
      <c r="KG18" s="12">
        <v>0</v>
      </c>
      <c r="KH18" s="12">
        <v>20000</v>
      </c>
      <c r="KI18" s="12">
        <v>0</v>
      </c>
      <c r="KJ18" s="12">
        <v>20000</v>
      </c>
      <c r="KK18" s="13"/>
      <c r="KL18" s="12">
        <v>0</v>
      </c>
      <c r="KM18" s="12">
        <v>0</v>
      </c>
      <c r="KN18" s="12">
        <v>0</v>
      </c>
      <c r="KO18" s="12">
        <v>0</v>
      </c>
      <c r="KP18" s="13"/>
      <c r="KQ18" s="12">
        <v>0</v>
      </c>
      <c r="KR18" s="12">
        <v>0</v>
      </c>
      <c r="KS18" s="12">
        <v>0</v>
      </c>
      <c r="KT18" s="12">
        <v>0</v>
      </c>
      <c r="KU18" s="13"/>
      <c r="KV18" s="12">
        <v>0</v>
      </c>
      <c r="KW18" s="12">
        <v>0</v>
      </c>
      <c r="KX18" s="12">
        <v>0</v>
      </c>
      <c r="KY18" s="12">
        <v>0</v>
      </c>
      <c r="KZ18" s="13"/>
      <c r="LA18" s="12">
        <v>0</v>
      </c>
      <c r="LB18" s="12">
        <v>0</v>
      </c>
      <c r="LC18" s="12">
        <v>0</v>
      </c>
      <c r="LD18" s="12">
        <v>0</v>
      </c>
      <c r="LE18" s="13"/>
      <c r="LF18" s="12">
        <v>0</v>
      </c>
      <c r="LG18" s="12">
        <v>0</v>
      </c>
      <c r="LH18" s="12">
        <v>0</v>
      </c>
      <c r="LI18" s="12">
        <v>0</v>
      </c>
      <c r="LJ18" s="13"/>
      <c r="LK18" s="12">
        <v>1</v>
      </c>
      <c r="LL18" s="12">
        <v>19500</v>
      </c>
      <c r="LM18" s="12">
        <v>0</v>
      </c>
      <c r="LN18" s="12">
        <v>19500</v>
      </c>
      <c r="LO18" s="13"/>
      <c r="LP18" s="12">
        <v>1</v>
      </c>
      <c r="LQ18" s="12">
        <v>80000</v>
      </c>
      <c r="LR18" s="12">
        <v>0</v>
      </c>
      <c r="LS18" s="12">
        <v>80000</v>
      </c>
      <c r="LT18" s="13"/>
      <c r="LU18" s="12">
        <v>0</v>
      </c>
      <c r="LV18" s="12">
        <v>0</v>
      </c>
      <c r="LW18" s="12">
        <v>0</v>
      </c>
      <c r="LX18" s="12">
        <v>0</v>
      </c>
      <c r="LY18" s="13"/>
      <c r="LZ18" s="12">
        <v>0</v>
      </c>
      <c r="MA18" s="12">
        <v>0</v>
      </c>
      <c r="MB18" s="12">
        <v>0</v>
      </c>
      <c r="MC18" s="12">
        <v>0</v>
      </c>
      <c r="MD18" s="13"/>
      <c r="ME18" s="12">
        <v>0</v>
      </c>
      <c r="MF18" s="12">
        <v>0</v>
      </c>
      <c r="MG18" s="12">
        <v>0</v>
      </c>
      <c r="MH18" s="12">
        <v>0</v>
      </c>
      <c r="MI18" s="13"/>
      <c r="MJ18" s="12">
        <v>0</v>
      </c>
      <c r="MK18" s="12">
        <v>0</v>
      </c>
      <c r="ML18" s="12">
        <v>0</v>
      </c>
      <c r="MM18" s="12">
        <v>0</v>
      </c>
      <c r="MN18" s="13"/>
      <c r="MO18" s="12">
        <v>0</v>
      </c>
      <c r="MP18" s="12">
        <v>0</v>
      </c>
      <c r="MQ18" s="12">
        <v>0</v>
      </c>
      <c r="MR18" s="12">
        <v>0</v>
      </c>
      <c r="MS18" s="13"/>
      <c r="MT18" s="12">
        <v>0</v>
      </c>
      <c r="MU18" s="12">
        <v>0</v>
      </c>
      <c r="MV18" s="12">
        <v>0</v>
      </c>
      <c r="MW18" s="12">
        <v>0</v>
      </c>
      <c r="MX18" s="13"/>
      <c r="MY18" s="12">
        <v>0</v>
      </c>
      <c r="MZ18" s="12">
        <v>0</v>
      </c>
      <c r="NA18" s="12">
        <v>0</v>
      </c>
      <c r="NB18" s="12">
        <v>0</v>
      </c>
      <c r="NC18" s="13"/>
      <c r="ND18" s="12">
        <v>0</v>
      </c>
      <c r="NE18" s="12">
        <v>0</v>
      </c>
      <c r="NF18" s="12">
        <v>0</v>
      </c>
      <c r="NG18" s="12">
        <v>0</v>
      </c>
      <c r="NH18" s="13"/>
      <c r="NI18" s="12">
        <v>0</v>
      </c>
      <c r="NJ18" s="12">
        <v>0</v>
      </c>
      <c r="NK18" s="12">
        <v>0</v>
      </c>
      <c r="NL18" s="12">
        <v>0</v>
      </c>
      <c r="NM18" s="13"/>
      <c r="NN18" s="12">
        <v>0</v>
      </c>
      <c r="NO18" s="12">
        <v>0</v>
      </c>
      <c r="NP18" s="12">
        <v>0</v>
      </c>
      <c r="NQ18" s="12">
        <v>0</v>
      </c>
      <c r="NR18" s="13"/>
      <c r="NS18" s="12">
        <v>0</v>
      </c>
      <c r="NT18" s="12">
        <v>5318247</v>
      </c>
      <c r="NU18" s="12">
        <v>0</v>
      </c>
      <c r="NV18" s="12">
        <v>5318247</v>
      </c>
      <c r="NW18" s="13"/>
    </row>
    <row r="19" spans="1:387" hidden="1">
      <c r="A19" s="10">
        <v>13</v>
      </c>
      <c r="B19" s="11" t="s">
        <v>15</v>
      </c>
      <c r="C19" s="12">
        <v>0</v>
      </c>
      <c r="D19" s="12">
        <v>0</v>
      </c>
      <c r="E19" s="12">
        <v>0</v>
      </c>
      <c r="F19" s="12">
        <v>0</v>
      </c>
      <c r="G19" s="13"/>
      <c r="H19" s="12">
        <v>0</v>
      </c>
      <c r="I19" s="12">
        <v>20000</v>
      </c>
      <c r="J19" s="12">
        <v>0</v>
      </c>
      <c r="K19" s="12">
        <v>20000</v>
      </c>
      <c r="L19" s="13"/>
      <c r="M19" s="12">
        <v>10</v>
      </c>
      <c r="N19" s="12">
        <v>26000</v>
      </c>
      <c r="O19" s="12">
        <v>0</v>
      </c>
      <c r="P19" s="12">
        <v>26000</v>
      </c>
      <c r="Q19" s="13"/>
      <c r="R19" s="12">
        <v>327</v>
      </c>
      <c r="S19" s="12">
        <v>32700</v>
      </c>
      <c r="T19" s="12">
        <v>0</v>
      </c>
      <c r="U19" s="12">
        <v>32700</v>
      </c>
      <c r="V19" s="13"/>
      <c r="W19" s="12">
        <v>1</v>
      </c>
      <c r="X19" s="12">
        <v>2000</v>
      </c>
      <c r="Y19" s="12">
        <v>0</v>
      </c>
      <c r="Z19" s="12">
        <v>2000</v>
      </c>
      <c r="AA19" s="13"/>
      <c r="AB19" s="12">
        <v>12</v>
      </c>
      <c r="AC19" s="12">
        <v>72000</v>
      </c>
      <c r="AD19" s="12">
        <v>0</v>
      </c>
      <c r="AE19" s="12">
        <v>72000</v>
      </c>
      <c r="AF19" s="13"/>
      <c r="AG19" s="12">
        <v>0</v>
      </c>
      <c r="AH19" s="12">
        <v>0</v>
      </c>
      <c r="AI19" s="12">
        <v>0</v>
      </c>
      <c r="AJ19" s="12">
        <v>0</v>
      </c>
      <c r="AK19" s="13"/>
      <c r="AL19" s="12">
        <v>4813.2749999999996</v>
      </c>
      <c r="AM19" s="12">
        <v>120331.87499999999</v>
      </c>
      <c r="AN19" s="12">
        <v>0</v>
      </c>
      <c r="AO19" s="12">
        <v>120331.87499999999</v>
      </c>
      <c r="AP19" s="13"/>
      <c r="AQ19" s="12">
        <v>0</v>
      </c>
      <c r="AR19" s="12">
        <v>0</v>
      </c>
      <c r="AS19" s="12">
        <v>0</v>
      </c>
      <c r="AT19" s="12">
        <v>0</v>
      </c>
      <c r="AU19" s="13"/>
      <c r="AV19" s="12">
        <v>4</v>
      </c>
      <c r="AW19" s="12">
        <v>9800</v>
      </c>
      <c r="AX19" s="12">
        <v>0</v>
      </c>
      <c r="AY19" s="12">
        <v>9800</v>
      </c>
      <c r="AZ19" s="13"/>
      <c r="BA19" s="12">
        <v>0</v>
      </c>
      <c r="BB19" s="12">
        <v>0</v>
      </c>
      <c r="BC19" s="12">
        <v>0</v>
      </c>
      <c r="BD19" s="12">
        <v>0</v>
      </c>
      <c r="BE19" s="13"/>
      <c r="BF19" s="12">
        <v>5</v>
      </c>
      <c r="BG19" s="12">
        <v>9750</v>
      </c>
      <c r="BH19" s="12">
        <v>0</v>
      </c>
      <c r="BI19" s="12">
        <v>9750</v>
      </c>
      <c r="BJ19" s="13"/>
      <c r="BK19" s="12">
        <v>1</v>
      </c>
      <c r="BL19" s="12">
        <v>30000</v>
      </c>
      <c r="BM19" s="12">
        <v>0</v>
      </c>
      <c r="BN19" s="12">
        <v>30000</v>
      </c>
      <c r="BO19" s="13"/>
      <c r="BP19" s="12">
        <v>0</v>
      </c>
      <c r="BQ19" s="12">
        <v>2000</v>
      </c>
      <c r="BR19" s="12">
        <v>0</v>
      </c>
      <c r="BS19" s="12">
        <v>2000</v>
      </c>
      <c r="BT19" s="13"/>
      <c r="BU19" s="12">
        <v>0</v>
      </c>
      <c r="BV19" s="12">
        <v>0</v>
      </c>
      <c r="BW19" s="12">
        <v>0</v>
      </c>
      <c r="BX19" s="12">
        <v>0</v>
      </c>
      <c r="BY19" s="13"/>
      <c r="BZ19" s="12">
        <v>1</v>
      </c>
      <c r="CA19" s="12">
        <v>10000</v>
      </c>
      <c r="CB19" s="12">
        <v>0</v>
      </c>
      <c r="CC19" s="12">
        <v>10000</v>
      </c>
      <c r="CD19" s="13"/>
      <c r="CE19" s="12">
        <v>0</v>
      </c>
      <c r="CF19" s="12">
        <v>0</v>
      </c>
      <c r="CG19" s="12">
        <v>0</v>
      </c>
      <c r="CH19" s="12">
        <v>0</v>
      </c>
      <c r="CI19" s="13"/>
      <c r="CJ19" s="12">
        <v>0</v>
      </c>
      <c r="CK19" s="12">
        <v>0</v>
      </c>
      <c r="CL19" s="12">
        <v>0</v>
      </c>
      <c r="CM19" s="12">
        <v>0</v>
      </c>
      <c r="CN19" s="13"/>
      <c r="CO19" s="12">
        <v>0</v>
      </c>
      <c r="CP19" s="12">
        <v>0</v>
      </c>
      <c r="CQ19" s="12">
        <v>0</v>
      </c>
      <c r="CR19" s="12">
        <v>0</v>
      </c>
      <c r="CS19" s="13"/>
      <c r="CT19" s="12">
        <v>0</v>
      </c>
      <c r="CU19" s="12">
        <v>0</v>
      </c>
      <c r="CV19" s="12">
        <v>0</v>
      </c>
      <c r="CW19" s="12">
        <v>0</v>
      </c>
      <c r="CX19" s="13"/>
      <c r="CY19" s="12">
        <v>0</v>
      </c>
      <c r="CZ19" s="12">
        <v>0</v>
      </c>
      <c r="DA19" s="12">
        <v>0</v>
      </c>
      <c r="DB19" s="12">
        <v>0</v>
      </c>
      <c r="DC19" s="13"/>
      <c r="DD19" s="12">
        <v>0</v>
      </c>
      <c r="DE19" s="12">
        <v>0</v>
      </c>
      <c r="DF19" s="12">
        <v>0</v>
      </c>
      <c r="DG19" s="12">
        <v>0</v>
      </c>
      <c r="DH19" s="13"/>
      <c r="DI19" s="12">
        <v>0</v>
      </c>
      <c r="DJ19" s="12">
        <v>0</v>
      </c>
      <c r="DK19" s="12">
        <v>0</v>
      </c>
      <c r="DL19" s="12">
        <v>0</v>
      </c>
      <c r="DM19" s="13"/>
      <c r="DN19" s="12">
        <v>0</v>
      </c>
      <c r="DO19" s="12">
        <v>0</v>
      </c>
      <c r="DP19" s="12">
        <v>0</v>
      </c>
      <c r="DQ19" s="12">
        <v>0</v>
      </c>
      <c r="DR19" s="13"/>
      <c r="DS19" s="12">
        <v>1</v>
      </c>
      <c r="DT19" s="12">
        <v>240000</v>
      </c>
      <c r="DU19" s="12">
        <v>0</v>
      </c>
      <c r="DV19" s="12">
        <v>240000</v>
      </c>
      <c r="DW19" s="13"/>
      <c r="DX19" s="12">
        <v>1</v>
      </c>
      <c r="DY19" s="12">
        <v>40000</v>
      </c>
      <c r="DZ19" s="12">
        <v>0</v>
      </c>
      <c r="EA19" s="12">
        <v>40000</v>
      </c>
      <c r="EB19" s="13"/>
      <c r="EC19" s="12">
        <v>0</v>
      </c>
      <c r="ED19" s="12">
        <v>15000</v>
      </c>
      <c r="EE19" s="12">
        <v>0</v>
      </c>
      <c r="EF19" s="12">
        <v>15000</v>
      </c>
      <c r="EG19" s="13"/>
      <c r="EH19" s="12">
        <v>1</v>
      </c>
      <c r="EI19" s="12">
        <v>40000</v>
      </c>
      <c r="EJ19" s="12">
        <v>0</v>
      </c>
      <c r="EK19" s="12">
        <v>40000</v>
      </c>
      <c r="EL19" s="13"/>
      <c r="EM19" s="12">
        <v>0</v>
      </c>
      <c r="EN19" s="12">
        <v>0</v>
      </c>
      <c r="EO19" s="12">
        <v>0</v>
      </c>
      <c r="EP19" s="12">
        <v>0</v>
      </c>
      <c r="EQ19" s="13"/>
      <c r="ER19" s="12">
        <v>0</v>
      </c>
      <c r="ES19" s="12">
        <v>0</v>
      </c>
      <c r="ET19" s="12">
        <v>0</v>
      </c>
      <c r="EU19" s="12">
        <v>0</v>
      </c>
      <c r="EV19" s="13"/>
      <c r="EW19" s="12">
        <v>0</v>
      </c>
      <c r="EX19" s="12">
        <v>0</v>
      </c>
      <c r="EY19" s="12">
        <v>0</v>
      </c>
      <c r="EZ19" s="12">
        <v>0</v>
      </c>
      <c r="FA19" s="13"/>
      <c r="FB19" s="12">
        <v>0</v>
      </c>
      <c r="FC19" s="12">
        <v>0</v>
      </c>
      <c r="FD19" s="12">
        <v>0</v>
      </c>
      <c r="FE19" s="12">
        <v>0</v>
      </c>
      <c r="FF19" s="13"/>
      <c r="FG19" s="12">
        <v>0</v>
      </c>
      <c r="FH19" s="12">
        <v>0</v>
      </c>
      <c r="FI19" s="12">
        <v>0</v>
      </c>
      <c r="FJ19" s="12">
        <v>0</v>
      </c>
      <c r="FK19" s="13"/>
      <c r="FL19" s="12">
        <v>0</v>
      </c>
      <c r="FM19" s="12">
        <v>0</v>
      </c>
      <c r="FN19" s="12">
        <v>0</v>
      </c>
      <c r="FO19" s="12">
        <v>0</v>
      </c>
      <c r="FP19" s="13"/>
      <c r="FQ19" s="12">
        <v>0</v>
      </c>
      <c r="FR19" s="12">
        <v>0</v>
      </c>
      <c r="FS19" s="12">
        <v>0</v>
      </c>
      <c r="FT19" s="12">
        <v>0</v>
      </c>
      <c r="FU19" s="13"/>
      <c r="FV19" s="12">
        <v>0</v>
      </c>
      <c r="FW19" s="12">
        <v>0</v>
      </c>
      <c r="FX19" s="12">
        <v>0</v>
      </c>
      <c r="FY19" s="12">
        <v>0</v>
      </c>
      <c r="FZ19" s="13"/>
      <c r="GA19" s="12">
        <v>0</v>
      </c>
      <c r="GB19" s="12">
        <v>0</v>
      </c>
      <c r="GC19" s="12">
        <v>0</v>
      </c>
      <c r="GD19" s="12">
        <v>0</v>
      </c>
      <c r="GE19" s="13"/>
      <c r="GF19" s="12">
        <v>0</v>
      </c>
      <c r="GG19" s="12">
        <v>0</v>
      </c>
      <c r="GH19" s="12">
        <v>0</v>
      </c>
      <c r="GI19" s="12">
        <v>0</v>
      </c>
      <c r="GJ19" s="13"/>
      <c r="GK19" s="12">
        <v>0</v>
      </c>
      <c r="GL19" s="12">
        <v>0</v>
      </c>
      <c r="GM19" s="12">
        <v>0</v>
      </c>
      <c r="GN19" s="12">
        <v>0</v>
      </c>
      <c r="GO19" s="13"/>
      <c r="GP19" s="12">
        <v>0</v>
      </c>
      <c r="GQ19" s="12">
        <v>60000</v>
      </c>
      <c r="GR19" s="12">
        <v>0</v>
      </c>
      <c r="GS19" s="12">
        <v>60000</v>
      </c>
      <c r="GT19" s="13"/>
      <c r="GU19" s="12">
        <v>14</v>
      </c>
      <c r="GV19" s="12">
        <v>1775000</v>
      </c>
      <c r="GW19" s="12">
        <v>0</v>
      </c>
      <c r="GX19" s="12">
        <v>1775000</v>
      </c>
      <c r="GY19" s="13"/>
      <c r="GZ19" s="12">
        <v>11</v>
      </c>
      <c r="HA19" s="12">
        <v>62500</v>
      </c>
      <c r="HB19" s="12">
        <v>0</v>
      </c>
      <c r="HC19" s="12">
        <v>62500</v>
      </c>
      <c r="HD19" s="13"/>
      <c r="HE19" s="12">
        <v>0</v>
      </c>
      <c r="HF19" s="12">
        <v>0</v>
      </c>
      <c r="HG19" s="12">
        <v>0</v>
      </c>
      <c r="HH19" s="12">
        <v>0</v>
      </c>
      <c r="HI19" s="13"/>
      <c r="HJ19" s="12">
        <v>0</v>
      </c>
      <c r="HK19" s="12">
        <v>10000</v>
      </c>
      <c r="HL19" s="12">
        <v>0</v>
      </c>
      <c r="HM19" s="12">
        <v>10000</v>
      </c>
      <c r="HN19" s="13"/>
      <c r="HO19" s="12">
        <v>0</v>
      </c>
      <c r="HP19" s="12">
        <v>0</v>
      </c>
      <c r="HQ19" s="12">
        <v>0</v>
      </c>
      <c r="HR19" s="12">
        <v>0</v>
      </c>
      <c r="HS19" s="13"/>
      <c r="HT19" s="12">
        <v>0</v>
      </c>
      <c r="HU19" s="12">
        <v>0</v>
      </c>
      <c r="HV19" s="12">
        <v>0</v>
      </c>
      <c r="HW19" s="12">
        <v>0</v>
      </c>
      <c r="HX19" s="13"/>
      <c r="HY19" s="12">
        <v>0</v>
      </c>
      <c r="HZ19" s="12">
        <v>98000</v>
      </c>
      <c r="IA19" s="12">
        <v>0</v>
      </c>
      <c r="IB19" s="12">
        <v>98000</v>
      </c>
      <c r="IC19" s="13"/>
      <c r="ID19" s="12">
        <v>0</v>
      </c>
      <c r="IE19" s="12">
        <v>162500</v>
      </c>
      <c r="IF19" s="12">
        <v>0</v>
      </c>
      <c r="IG19" s="12">
        <v>162500</v>
      </c>
      <c r="IH19" s="13"/>
      <c r="II19" s="12">
        <v>5</v>
      </c>
      <c r="IJ19" s="12">
        <v>2500</v>
      </c>
      <c r="IK19" s="12">
        <v>0</v>
      </c>
      <c r="IL19" s="12">
        <v>2500</v>
      </c>
      <c r="IM19" s="13"/>
      <c r="IN19" s="12">
        <v>1</v>
      </c>
      <c r="IO19" s="12">
        <v>1000</v>
      </c>
      <c r="IP19" s="12">
        <v>0</v>
      </c>
      <c r="IQ19" s="12">
        <v>1000</v>
      </c>
      <c r="IR19" s="13"/>
      <c r="IS19" s="12">
        <v>12</v>
      </c>
      <c r="IT19" s="12">
        <v>290000</v>
      </c>
      <c r="IU19" s="12">
        <v>0</v>
      </c>
      <c r="IV19" s="12">
        <v>290000</v>
      </c>
      <c r="IW19" s="13"/>
      <c r="IX19" s="12">
        <v>0</v>
      </c>
      <c r="IY19" s="12">
        <v>100000</v>
      </c>
      <c r="IZ19" s="12">
        <v>0</v>
      </c>
      <c r="JA19" s="12">
        <v>100000</v>
      </c>
      <c r="JB19" s="13"/>
      <c r="JC19" s="12">
        <v>0</v>
      </c>
      <c r="JD19" s="12">
        <v>4000</v>
      </c>
      <c r="JE19" s="12">
        <v>0</v>
      </c>
      <c r="JF19" s="12">
        <v>4000</v>
      </c>
      <c r="JG19" s="13"/>
      <c r="JH19" s="12">
        <v>0</v>
      </c>
      <c r="JI19" s="12">
        <v>266884</v>
      </c>
      <c r="JJ19" s="12">
        <v>0</v>
      </c>
      <c r="JK19" s="12">
        <v>266884</v>
      </c>
      <c r="JL19" s="13"/>
      <c r="JM19" s="12">
        <v>1</v>
      </c>
      <c r="JN19" s="12">
        <v>56410</v>
      </c>
      <c r="JO19" s="12">
        <v>0</v>
      </c>
      <c r="JP19" s="12">
        <v>56410</v>
      </c>
      <c r="JQ19" s="13"/>
      <c r="JR19" s="12">
        <v>1</v>
      </c>
      <c r="JS19" s="12">
        <v>100000</v>
      </c>
      <c r="JT19" s="12">
        <v>0</v>
      </c>
      <c r="JU19" s="12">
        <v>100000</v>
      </c>
      <c r="JV19" s="13"/>
      <c r="JW19" s="12">
        <v>0</v>
      </c>
      <c r="JX19" s="12">
        <v>45000</v>
      </c>
      <c r="JY19" s="12">
        <v>0</v>
      </c>
      <c r="JZ19" s="12">
        <v>45000</v>
      </c>
      <c r="KA19" s="13"/>
      <c r="KB19" s="12">
        <v>0</v>
      </c>
      <c r="KC19" s="12">
        <v>0</v>
      </c>
      <c r="KD19" s="12">
        <v>0</v>
      </c>
      <c r="KE19" s="12">
        <v>0</v>
      </c>
      <c r="KF19" s="13"/>
      <c r="KG19" s="12">
        <v>0</v>
      </c>
      <c r="KH19" s="12">
        <v>20000</v>
      </c>
      <c r="KI19" s="12">
        <v>0</v>
      </c>
      <c r="KJ19" s="12">
        <v>20000</v>
      </c>
      <c r="KK19" s="13"/>
      <c r="KL19" s="12">
        <v>0</v>
      </c>
      <c r="KM19" s="12">
        <v>0</v>
      </c>
      <c r="KN19" s="12">
        <v>0</v>
      </c>
      <c r="KO19" s="12">
        <v>0</v>
      </c>
      <c r="KP19" s="13"/>
      <c r="KQ19" s="12">
        <v>0</v>
      </c>
      <c r="KR19" s="12">
        <v>0</v>
      </c>
      <c r="KS19" s="12">
        <v>0</v>
      </c>
      <c r="KT19" s="12">
        <v>0</v>
      </c>
      <c r="KU19" s="13"/>
      <c r="KV19" s="12">
        <v>0</v>
      </c>
      <c r="KW19" s="12">
        <v>0</v>
      </c>
      <c r="KX19" s="12">
        <v>0</v>
      </c>
      <c r="KY19" s="12">
        <v>0</v>
      </c>
      <c r="KZ19" s="13"/>
      <c r="LA19" s="12">
        <v>0</v>
      </c>
      <c r="LB19" s="12">
        <v>0</v>
      </c>
      <c r="LC19" s="12">
        <v>0</v>
      </c>
      <c r="LD19" s="12">
        <v>0</v>
      </c>
      <c r="LE19" s="13"/>
      <c r="LF19" s="12">
        <v>0</v>
      </c>
      <c r="LG19" s="12">
        <v>0</v>
      </c>
      <c r="LH19" s="12">
        <v>0</v>
      </c>
      <c r="LI19" s="12">
        <v>0</v>
      </c>
      <c r="LJ19" s="13"/>
      <c r="LK19" s="12">
        <v>1</v>
      </c>
      <c r="LL19" s="12">
        <v>40000</v>
      </c>
      <c r="LM19" s="12">
        <v>0</v>
      </c>
      <c r="LN19" s="12">
        <v>40000</v>
      </c>
      <c r="LO19" s="13"/>
      <c r="LP19" s="12">
        <v>1</v>
      </c>
      <c r="LQ19" s="12">
        <v>50000</v>
      </c>
      <c r="LR19" s="12">
        <v>0</v>
      </c>
      <c r="LS19" s="12">
        <v>50000</v>
      </c>
      <c r="LT19" s="13"/>
      <c r="LU19" s="12">
        <v>0</v>
      </c>
      <c r="LV19" s="12">
        <v>0</v>
      </c>
      <c r="LW19" s="12">
        <v>0</v>
      </c>
      <c r="LX19" s="12">
        <v>0</v>
      </c>
      <c r="LY19" s="13"/>
      <c r="LZ19" s="12">
        <v>0</v>
      </c>
      <c r="MA19" s="12">
        <v>0</v>
      </c>
      <c r="MB19" s="12">
        <v>0</v>
      </c>
      <c r="MC19" s="12">
        <v>0</v>
      </c>
      <c r="MD19" s="13"/>
      <c r="ME19" s="12">
        <v>0</v>
      </c>
      <c r="MF19" s="12">
        <v>0</v>
      </c>
      <c r="MG19" s="12">
        <v>0</v>
      </c>
      <c r="MH19" s="12">
        <v>0</v>
      </c>
      <c r="MI19" s="13"/>
      <c r="MJ19" s="12">
        <v>0</v>
      </c>
      <c r="MK19" s="12">
        <v>0</v>
      </c>
      <c r="ML19" s="12">
        <v>0</v>
      </c>
      <c r="MM19" s="12">
        <v>0</v>
      </c>
      <c r="MN19" s="13"/>
      <c r="MO19" s="12">
        <v>0</v>
      </c>
      <c r="MP19" s="12">
        <v>0</v>
      </c>
      <c r="MQ19" s="12">
        <v>0</v>
      </c>
      <c r="MR19" s="12">
        <v>0</v>
      </c>
      <c r="MS19" s="13"/>
      <c r="MT19" s="12">
        <v>0</v>
      </c>
      <c r="MU19" s="12">
        <v>0</v>
      </c>
      <c r="MV19" s="12">
        <v>0</v>
      </c>
      <c r="MW19" s="12">
        <v>0</v>
      </c>
      <c r="MX19" s="13"/>
      <c r="MY19" s="12">
        <v>0</v>
      </c>
      <c r="MZ19" s="12">
        <v>0</v>
      </c>
      <c r="NA19" s="12">
        <v>0</v>
      </c>
      <c r="NB19" s="12">
        <v>0</v>
      </c>
      <c r="NC19" s="13"/>
      <c r="ND19" s="12">
        <v>0</v>
      </c>
      <c r="NE19" s="12">
        <v>0</v>
      </c>
      <c r="NF19" s="12">
        <v>0</v>
      </c>
      <c r="NG19" s="12">
        <v>0</v>
      </c>
      <c r="NH19" s="13"/>
      <c r="NI19" s="12">
        <v>0</v>
      </c>
      <c r="NJ19" s="12">
        <v>0</v>
      </c>
      <c r="NK19" s="12">
        <v>0</v>
      </c>
      <c r="NL19" s="12">
        <v>0</v>
      </c>
      <c r="NM19" s="13"/>
      <c r="NN19" s="12">
        <v>0</v>
      </c>
      <c r="NO19" s="12">
        <v>0</v>
      </c>
      <c r="NP19" s="12">
        <v>0</v>
      </c>
      <c r="NQ19" s="12">
        <v>0</v>
      </c>
      <c r="NR19" s="13"/>
      <c r="NS19" s="12">
        <v>0</v>
      </c>
      <c r="NT19" s="12">
        <v>3813375.875</v>
      </c>
      <c r="NU19" s="12">
        <v>0</v>
      </c>
      <c r="NV19" s="12">
        <v>3813375.875</v>
      </c>
      <c r="NW19" s="13"/>
    </row>
    <row r="20" spans="1:387" hidden="1">
      <c r="A20" s="10">
        <v>14</v>
      </c>
      <c r="B20" s="11" t="s">
        <v>16</v>
      </c>
      <c r="C20" s="12">
        <v>0</v>
      </c>
      <c r="D20" s="12">
        <v>0</v>
      </c>
      <c r="E20" s="12">
        <v>0</v>
      </c>
      <c r="F20" s="12">
        <v>0</v>
      </c>
      <c r="G20" s="13"/>
      <c r="H20" s="12">
        <v>0</v>
      </c>
      <c r="I20" s="12">
        <v>24800</v>
      </c>
      <c r="J20" s="12">
        <v>0</v>
      </c>
      <c r="K20" s="12">
        <v>24800</v>
      </c>
      <c r="L20" s="13"/>
      <c r="M20" s="12">
        <v>7</v>
      </c>
      <c r="N20" s="12">
        <v>14000</v>
      </c>
      <c r="O20" s="12">
        <v>0</v>
      </c>
      <c r="P20" s="12">
        <v>14000</v>
      </c>
      <c r="Q20" s="13"/>
      <c r="R20" s="12">
        <v>144</v>
      </c>
      <c r="S20" s="12">
        <v>14400</v>
      </c>
      <c r="T20" s="12">
        <v>0</v>
      </c>
      <c r="U20" s="12">
        <v>14400</v>
      </c>
      <c r="V20" s="13"/>
      <c r="W20" s="12">
        <v>1</v>
      </c>
      <c r="X20" s="12">
        <v>2000</v>
      </c>
      <c r="Y20" s="12">
        <v>0</v>
      </c>
      <c r="Z20" s="12">
        <v>2000</v>
      </c>
      <c r="AA20" s="13"/>
      <c r="AB20" s="12">
        <v>9</v>
      </c>
      <c r="AC20" s="12">
        <v>54000</v>
      </c>
      <c r="AD20" s="12">
        <v>0</v>
      </c>
      <c r="AE20" s="12">
        <v>54000</v>
      </c>
      <c r="AF20" s="13"/>
      <c r="AG20" s="12">
        <v>0</v>
      </c>
      <c r="AH20" s="12">
        <v>0</v>
      </c>
      <c r="AI20" s="12">
        <v>0</v>
      </c>
      <c r="AJ20" s="12">
        <v>0</v>
      </c>
      <c r="AK20" s="13"/>
      <c r="AL20" s="12">
        <v>0</v>
      </c>
      <c r="AM20" s="12">
        <v>0</v>
      </c>
      <c r="AN20" s="12">
        <v>0</v>
      </c>
      <c r="AO20" s="12">
        <v>0</v>
      </c>
      <c r="AP20" s="13"/>
      <c r="AQ20" s="12">
        <v>0</v>
      </c>
      <c r="AR20" s="12">
        <v>0</v>
      </c>
      <c r="AS20" s="12">
        <v>0</v>
      </c>
      <c r="AT20" s="12">
        <v>0</v>
      </c>
      <c r="AU20" s="13"/>
      <c r="AV20" s="12">
        <v>4</v>
      </c>
      <c r="AW20" s="12">
        <v>9800</v>
      </c>
      <c r="AX20" s="12">
        <v>0</v>
      </c>
      <c r="AY20" s="12">
        <v>9800</v>
      </c>
      <c r="AZ20" s="13"/>
      <c r="BA20" s="12">
        <v>0</v>
      </c>
      <c r="BB20" s="12">
        <v>0</v>
      </c>
      <c r="BC20" s="12">
        <v>0</v>
      </c>
      <c r="BD20" s="12">
        <v>0</v>
      </c>
      <c r="BE20" s="13"/>
      <c r="BF20" s="12">
        <v>5</v>
      </c>
      <c r="BG20" s="12">
        <v>4250</v>
      </c>
      <c r="BH20" s="12">
        <v>0</v>
      </c>
      <c r="BI20" s="12">
        <v>4250</v>
      </c>
      <c r="BJ20" s="13"/>
      <c r="BK20" s="12">
        <v>1</v>
      </c>
      <c r="BL20" s="12">
        <v>30000</v>
      </c>
      <c r="BM20" s="12">
        <v>0</v>
      </c>
      <c r="BN20" s="12">
        <v>30000</v>
      </c>
      <c r="BO20" s="13"/>
      <c r="BP20" s="12">
        <v>0</v>
      </c>
      <c r="BQ20" s="12">
        <v>2000</v>
      </c>
      <c r="BR20" s="12">
        <v>0</v>
      </c>
      <c r="BS20" s="12">
        <v>2000</v>
      </c>
      <c r="BT20" s="13"/>
      <c r="BU20" s="12">
        <v>0</v>
      </c>
      <c r="BV20" s="12">
        <v>0</v>
      </c>
      <c r="BW20" s="12">
        <v>0</v>
      </c>
      <c r="BX20" s="12">
        <v>0</v>
      </c>
      <c r="BY20" s="13"/>
      <c r="BZ20" s="12">
        <v>0</v>
      </c>
      <c r="CA20" s="12">
        <v>0</v>
      </c>
      <c r="CB20" s="12">
        <v>0</v>
      </c>
      <c r="CC20" s="12">
        <v>0</v>
      </c>
      <c r="CD20" s="13"/>
      <c r="CE20" s="12">
        <v>0</v>
      </c>
      <c r="CF20" s="12">
        <v>0</v>
      </c>
      <c r="CG20" s="12">
        <v>0</v>
      </c>
      <c r="CH20" s="12">
        <v>0</v>
      </c>
      <c r="CI20" s="13"/>
      <c r="CJ20" s="12">
        <v>0</v>
      </c>
      <c r="CK20" s="12">
        <v>0</v>
      </c>
      <c r="CL20" s="12">
        <v>0</v>
      </c>
      <c r="CM20" s="12">
        <v>0</v>
      </c>
      <c r="CN20" s="13"/>
      <c r="CO20" s="12">
        <v>0</v>
      </c>
      <c r="CP20" s="12">
        <v>0</v>
      </c>
      <c r="CQ20" s="12">
        <v>0</v>
      </c>
      <c r="CR20" s="12">
        <v>0</v>
      </c>
      <c r="CS20" s="13"/>
      <c r="CT20" s="12">
        <v>0</v>
      </c>
      <c r="CU20" s="12">
        <v>0</v>
      </c>
      <c r="CV20" s="12">
        <v>0</v>
      </c>
      <c r="CW20" s="12">
        <v>0</v>
      </c>
      <c r="CX20" s="13"/>
      <c r="CY20" s="12">
        <v>0</v>
      </c>
      <c r="CZ20" s="12">
        <v>0</v>
      </c>
      <c r="DA20" s="12">
        <v>0</v>
      </c>
      <c r="DB20" s="12">
        <v>0</v>
      </c>
      <c r="DC20" s="13"/>
      <c r="DD20" s="12">
        <v>0</v>
      </c>
      <c r="DE20" s="12">
        <v>0</v>
      </c>
      <c r="DF20" s="12">
        <v>0</v>
      </c>
      <c r="DG20" s="12">
        <v>0</v>
      </c>
      <c r="DH20" s="13"/>
      <c r="DI20" s="12">
        <v>0</v>
      </c>
      <c r="DJ20" s="12">
        <v>0</v>
      </c>
      <c r="DK20" s="12">
        <v>0</v>
      </c>
      <c r="DL20" s="12">
        <v>0</v>
      </c>
      <c r="DM20" s="13"/>
      <c r="DN20" s="12">
        <v>0</v>
      </c>
      <c r="DO20" s="12">
        <v>0</v>
      </c>
      <c r="DP20" s="12">
        <v>0</v>
      </c>
      <c r="DQ20" s="12">
        <v>0</v>
      </c>
      <c r="DR20" s="13"/>
      <c r="DS20" s="12">
        <v>1</v>
      </c>
      <c r="DT20" s="12">
        <v>40000</v>
      </c>
      <c r="DU20" s="12">
        <v>0</v>
      </c>
      <c r="DV20" s="12">
        <v>40000</v>
      </c>
      <c r="DW20" s="13"/>
      <c r="DX20" s="12">
        <v>1</v>
      </c>
      <c r="DY20" s="12">
        <v>80000</v>
      </c>
      <c r="DZ20" s="12">
        <v>0</v>
      </c>
      <c r="EA20" s="12">
        <v>80000</v>
      </c>
      <c r="EB20" s="13"/>
      <c r="EC20" s="12">
        <v>0</v>
      </c>
      <c r="ED20" s="12">
        <v>30000</v>
      </c>
      <c r="EE20" s="12">
        <v>0</v>
      </c>
      <c r="EF20" s="12">
        <v>30000</v>
      </c>
      <c r="EG20" s="13"/>
      <c r="EH20" s="12">
        <v>1</v>
      </c>
      <c r="EI20" s="12">
        <v>19500</v>
      </c>
      <c r="EJ20" s="12">
        <v>0</v>
      </c>
      <c r="EK20" s="12">
        <v>19500</v>
      </c>
      <c r="EL20" s="13"/>
      <c r="EM20" s="12">
        <v>1</v>
      </c>
      <c r="EN20" s="12">
        <v>609000</v>
      </c>
      <c r="EO20" s="12">
        <v>0</v>
      </c>
      <c r="EP20" s="12">
        <v>609000</v>
      </c>
      <c r="EQ20" s="13"/>
      <c r="ER20" s="12">
        <v>0</v>
      </c>
      <c r="ES20" s="12">
        <v>0</v>
      </c>
      <c r="ET20" s="12">
        <v>0</v>
      </c>
      <c r="EU20" s="12">
        <v>0</v>
      </c>
      <c r="EV20" s="13"/>
      <c r="EW20" s="12">
        <v>0</v>
      </c>
      <c r="EX20" s="12">
        <v>0</v>
      </c>
      <c r="EY20" s="12">
        <v>0</v>
      </c>
      <c r="EZ20" s="12">
        <v>0</v>
      </c>
      <c r="FA20" s="13"/>
      <c r="FB20" s="12">
        <v>0</v>
      </c>
      <c r="FC20" s="12">
        <v>0</v>
      </c>
      <c r="FD20" s="12">
        <v>0</v>
      </c>
      <c r="FE20" s="12">
        <v>0</v>
      </c>
      <c r="FF20" s="13"/>
      <c r="FG20" s="12">
        <v>0</v>
      </c>
      <c r="FH20" s="12">
        <v>0</v>
      </c>
      <c r="FI20" s="12">
        <v>0</v>
      </c>
      <c r="FJ20" s="12">
        <v>0</v>
      </c>
      <c r="FK20" s="13"/>
      <c r="FL20" s="12">
        <v>0</v>
      </c>
      <c r="FM20" s="12">
        <v>0</v>
      </c>
      <c r="FN20" s="12">
        <v>0</v>
      </c>
      <c r="FO20" s="12">
        <v>0</v>
      </c>
      <c r="FP20" s="13"/>
      <c r="FQ20" s="12">
        <v>0</v>
      </c>
      <c r="FR20" s="12">
        <v>0</v>
      </c>
      <c r="FS20" s="12">
        <v>0</v>
      </c>
      <c r="FT20" s="12">
        <v>0</v>
      </c>
      <c r="FU20" s="13"/>
      <c r="FV20" s="12">
        <v>0</v>
      </c>
      <c r="FW20" s="12">
        <v>0</v>
      </c>
      <c r="FX20" s="12">
        <v>0</v>
      </c>
      <c r="FY20" s="12">
        <v>0</v>
      </c>
      <c r="FZ20" s="13"/>
      <c r="GA20" s="12">
        <v>0</v>
      </c>
      <c r="GB20" s="12">
        <v>0</v>
      </c>
      <c r="GC20" s="12">
        <v>0</v>
      </c>
      <c r="GD20" s="12">
        <v>0</v>
      </c>
      <c r="GE20" s="13"/>
      <c r="GF20" s="12">
        <v>0</v>
      </c>
      <c r="GG20" s="12">
        <v>0</v>
      </c>
      <c r="GH20" s="12">
        <v>0</v>
      </c>
      <c r="GI20" s="12">
        <v>0</v>
      </c>
      <c r="GJ20" s="13"/>
      <c r="GK20" s="12">
        <v>0</v>
      </c>
      <c r="GL20" s="12">
        <v>0</v>
      </c>
      <c r="GM20" s="12">
        <v>0</v>
      </c>
      <c r="GN20" s="12">
        <v>0</v>
      </c>
      <c r="GO20" s="13"/>
      <c r="GP20" s="12">
        <v>0</v>
      </c>
      <c r="GQ20" s="12">
        <v>38500</v>
      </c>
      <c r="GR20" s="12">
        <v>0</v>
      </c>
      <c r="GS20" s="12">
        <v>38500</v>
      </c>
      <c r="GT20" s="13"/>
      <c r="GU20" s="12">
        <v>10</v>
      </c>
      <c r="GV20" s="12">
        <v>1375000</v>
      </c>
      <c r="GW20" s="12">
        <v>0</v>
      </c>
      <c r="GX20" s="12">
        <v>1375000</v>
      </c>
      <c r="GY20" s="13"/>
      <c r="GZ20" s="12">
        <v>8</v>
      </c>
      <c r="HA20" s="12">
        <v>47500</v>
      </c>
      <c r="HB20" s="12">
        <v>0</v>
      </c>
      <c r="HC20" s="12">
        <v>47500</v>
      </c>
      <c r="HD20" s="13"/>
      <c r="HE20" s="12">
        <v>0</v>
      </c>
      <c r="HF20" s="12">
        <v>0</v>
      </c>
      <c r="HG20" s="12">
        <v>0</v>
      </c>
      <c r="HH20" s="12">
        <v>0</v>
      </c>
      <c r="HI20" s="13"/>
      <c r="HJ20" s="12">
        <v>0</v>
      </c>
      <c r="HK20" s="12">
        <v>10000</v>
      </c>
      <c r="HL20" s="12">
        <v>0</v>
      </c>
      <c r="HM20" s="12">
        <v>10000</v>
      </c>
      <c r="HN20" s="13"/>
      <c r="HO20" s="12">
        <v>0</v>
      </c>
      <c r="HP20" s="12">
        <v>0</v>
      </c>
      <c r="HQ20" s="12">
        <v>0</v>
      </c>
      <c r="HR20" s="12">
        <v>0</v>
      </c>
      <c r="HS20" s="13"/>
      <c r="HT20" s="12">
        <v>0</v>
      </c>
      <c r="HU20" s="12">
        <v>0</v>
      </c>
      <c r="HV20" s="12">
        <v>0</v>
      </c>
      <c r="HW20" s="12">
        <v>0</v>
      </c>
      <c r="HX20" s="13"/>
      <c r="HY20" s="12">
        <v>0</v>
      </c>
      <c r="HZ20" s="12">
        <v>112000</v>
      </c>
      <c r="IA20" s="12">
        <v>0</v>
      </c>
      <c r="IB20" s="12">
        <v>112000</v>
      </c>
      <c r="IC20" s="13"/>
      <c r="ID20" s="12">
        <v>0</v>
      </c>
      <c r="IE20" s="12">
        <v>162500</v>
      </c>
      <c r="IF20" s="12">
        <v>0</v>
      </c>
      <c r="IG20" s="12">
        <v>162500</v>
      </c>
      <c r="IH20" s="13"/>
      <c r="II20" s="12">
        <v>4</v>
      </c>
      <c r="IJ20" s="12">
        <v>2000</v>
      </c>
      <c r="IK20" s="12">
        <v>0</v>
      </c>
      <c r="IL20" s="12">
        <v>2000</v>
      </c>
      <c r="IM20" s="13"/>
      <c r="IN20" s="12">
        <v>1</v>
      </c>
      <c r="IO20" s="12">
        <v>1000</v>
      </c>
      <c r="IP20" s="12">
        <v>0</v>
      </c>
      <c r="IQ20" s="12">
        <v>1000</v>
      </c>
      <c r="IR20" s="13"/>
      <c r="IS20" s="12">
        <v>12</v>
      </c>
      <c r="IT20" s="12">
        <v>280000</v>
      </c>
      <c r="IU20" s="12">
        <v>0</v>
      </c>
      <c r="IV20" s="12">
        <v>280000</v>
      </c>
      <c r="IW20" s="13"/>
      <c r="IX20" s="12">
        <v>0</v>
      </c>
      <c r="IY20" s="12">
        <v>0</v>
      </c>
      <c r="IZ20" s="12">
        <v>0</v>
      </c>
      <c r="JA20" s="12">
        <v>0</v>
      </c>
      <c r="JB20" s="13"/>
      <c r="JC20" s="12">
        <v>0</v>
      </c>
      <c r="JD20" s="12">
        <v>0</v>
      </c>
      <c r="JE20" s="12">
        <v>0</v>
      </c>
      <c r="JF20" s="12">
        <v>0</v>
      </c>
      <c r="JG20" s="13"/>
      <c r="JH20" s="12">
        <v>0</v>
      </c>
      <c r="JI20" s="12">
        <v>164772</v>
      </c>
      <c r="JJ20" s="12">
        <v>0</v>
      </c>
      <c r="JK20" s="12">
        <v>164772</v>
      </c>
      <c r="JL20" s="13"/>
      <c r="JM20" s="12">
        <v>1</v>
      </c>
      <c r="JN20" s="12">
        <v>56410</v>
      </c>
      <c r="JO20" s="12">
        <v>0</v>
      </c>
      <c r="JP20" s="12">
        <v>56410</v>
      </c>
      <c r="JQ20" s="13"/>
      <c r="JR20" s="12">
        <v>1</v>
      </c>
      <c r="JS20" s="12">
        <v>100000</v>
      </c>
      <c r="JT20" s="12">
        <v>0</v>
      </c>
      <c r="JU20" s="12">
        <v>100000</v>
      </c>
      <c r="JV20" s="13"/>
      <c r="JW20" s="12">
        <v>0</v>
      </c>
      <c r="JX20" s="12">
        <v>31500</v>
      </c>
      <c r="JY20" s="12">
        <v>0</v>
      </c>
      <c r="JZ20" s="12">
        <v>31500</v>
      </c>
      <c r="KA20" s="13"/>
      <c r="KB20" s="12">
        <v>0</v>
      </c>
      <c r="KC20" s="12">
        <v>0</v>
      </c>
      <c r="KD20" s="12">
        <v>0</v>
      </c>
      <c r="KE20" s="12">
        <v>0</v>
      </c>
      <c r="KF20" s="13"/>
      <c r="KG20" s="12">
        <v>0</v>
      </c>
      <c r="KH20" s="12">
        <v>18100</v>
      </c>
      <c r="KI20" s="12">
        <v>0</v>
      </c>
      <c r="KJ20" s="12">
        <v>18100</v>
      </c>
      <c r="KK20" s="13"/>
      <c r="KL20" s="12">
        <v>0</v>
      </c>
      <c r="KM20" s="12">
        <v>0</v>
      </c>
      <c r="KN20" s="12">
        <v>0</v>
      </c>
      <c r="KO20" s="12">
        <v>0</v>
      </c>
      <c r="KP20" s="13"/>
      <c r="KQ20" s="12">
        <v>0</v>
      </c>
      <c r="KR20" s="12">
        <v>0</v>
      </c>
      <c r="KS20" s="12">
        <v>0</v>
      </c>
      <c r="KT20" s="12">
        <v>0</v>
      </c>
      <c r="KU20" s="13"/>
      <c r="KV20" s="12">
        <v>0</v>
      </c>
      <c r="KW20" s="12">
        <v>0</v>
      </c>
      <c r="KX20" s="12">
        <v>0</v>
      </c>
      <c r="KY20" s="12">
        <v>0</v>
      </c>
      <c r="KZ20" s="13"/>
      <c r="LA20" s="12">
        <v>0</v>
      </c>
      <c r="LB20" s="12">
        <v>0</v>
      </c>
      <c r="LC20" s="12">
        <v>0</v>
      </c>
      <c r="LD20" s="12">
        <v>0</v>
      </c>
      <c r="LE20" s="13"/>
      <c r="LF20" s="12">
        <v>0</v>
      </c>
      <c r="LG20" s="12">
        <v>0</v>
      </c>
      <c r="LH20" s="12">
        <v>0</v>
      </c>
      <c r="LI20" s="12">
        <v>0</v>
      </c>
      <c r="LJ20" s="13"/>
      <c r="LK20" s="12">
        <v>1</v>
      </c>
      <c r="LL20" s="12">
        <v>19500</v>
      </c>
      <c r="LM20" s="12">
        <v>0</v>
      </c>
      <c r="LN20" s="12">
        <v>19500</v>
      </c>
      <c r="LO20" s="13"/>
      <c r="LP20" s="12">
        <v>1</v>
      </c>
      <c r="LQ20" s="12">
        <v>80000</v>
      </c>
      <c r="LR20" s="12">
        <v>0</v>
      </c>
      <c r="LS20" s="12">
        <v>80000</v>
      </c>
      <c r="LT20" s="13"/>
      <c r="LU20" s="12">
        <v>0</v>
      </c>
      <c r="LV20" s="12">
        <v>0</v>
      </c>
      <c r="LW20" s="12">
        <v>0</v>
      </c>
      <c r="LX20" s="12">
        <v>0</v>
      </c>
      <c r="LY20" s="13"/>
      <c r="LZ20" s="12">
        <v>0</v>
      </c>
      <c r="MA20" s="12">
        <v>0</v>
      </c>
      <c r="MB20" s="12">
        <v>0</v>
      </c>
      <c r="MC20" s="12">
        <v>0</v>
      </c>
      <c r="MD20" s="13"/>
      <c r="ME20" s="12">
        <v>0</v>
      </c>
      <c r="MF20" s="12">
        <v>0</v>
      </c>
      <c r="MG20" s="12">
        <v>0</v>
      </c>
      <c r="MH20" s="12">
        <v>0</v>
      </c>
      <c r="MI20" s="13"/>
      <c r="MJ20" s="12">
        <v>0</v>
      </c>
      <c r="MK20" s="12">
        <v>0</v>
      </c>
      <c r="ML20" s="12">
        <v>0</v>
      </c>
      <c r="MM20" s="12">
        <v>0</v>
      </c>
      <c r="MN20" s="13"/>
      <c r="MO20" s="12">
        <v>0</v>
      </c>
      <c r="MP20" s="12">
        <v>0</v>
      </c>
      <c r="MQ20" s="12">
        <v>0</v>
      </c>
      <c r="MR20" s="12">
        <v>0</v>
      </c>
      <c r="MS20" s="13"/>
      <c r="MT20" s="12">
        <v>0</v>
      </c>
      <c r="MU20" s="12">
        <v>0</v>
      </c>
      <c r="MV20" s="12">
        <v>0</v>
      </c>
      <c r="MW20" s="12">
        <v>0</v>
      </c>
      <c r="MX20" s="13"/>
      <c r="MY20" s="12">
        <v>0</v>
      </c>
      <c r="MZ20" s="12">
        <v>0</v>
      </c>
      <c r="NA20" s="12">
        <v>0</v>
      </c>
      <c r="NB20" s="12">
        <v>0</v>
      </c>
      <c r="NC20" s="13"/>
      <c r="ND20" s="12">
        <v>0</v>
      </c>
      <c r="NE20" s="12">
        <v>0</v>
      </c>
      <c r="NF20" s="12">
        <v>0</v>
      </c>
      <c r="NG20" s="12">
        <v>0</v>
      </c>
      <c r="NH20" s="13"/>
      <c r="NI20" s="12">
        <v>0</v>
      </c>
      <c r="NJ20" s="12">
        <v>0</v>
      </c>
      <c r="NK20" s="12">
        <v>0</v>
      </c>
      <c r="NL20" s="12">
        <v>0</v>
      </c>
      <c r="NM20" s="13"/>
      <c r="NN20" s="12">
        <v>0</v>
      </c>
      <c r="NO20" s="12">
        <v>0</v>
      </c>
      <c r="NP20" s="12">
        <v>0</v>
      </c>
      <c r="NQ20" s="12">
        <v>0</v>
      </c>
      <c r="NR20" s="13"/>
      <c r="NS20" s="12">
        <v>0</v>
      </c>
      <c r="NT20" s="12">
        <v>3432532</v>
      </c>
      <c r="NU20" s="12">
        <v>0</v>
      </c>
      <c r="NV20" s="12">
        <v>3432532</v>
      </c>
      <c r="NW20" s="13"/>
    </row>
    <row r="21" spans="1:387" hidden="1">
      <c r="A21" s="10">
        <v>15</v>
      </c>
      <c r="B21" s="11" t="s">
        <v>17</v>
      </c>
      <c r="C21" s="12">
        <v>0</v>
      </c>
      <c r="D21" s="12">
        <v>0</v>
      </c>
      <c r="E21" s="12">
        <v>0</v>
      </c>
      <c r="F21" s="12">
        <v>0</v>
      </c>
      <c r="G21" s="13"/>
      <c r="H21" s="12">
        <v>0</v>
      </c>
      <c r="I21" s="12">
        <v>24800</v>
      </c>
      <c r="J21" s="12">
        <v>0</v>
      </c>
      <c r="K21" s="12">
        <v>24800</v>
      </c>
      <c r="L21" s="13"/>
      <c r="M21" s="12">
        <v>11</v>
      </c>
      <c r="N21" s="12">
        <v>22000</v>
      </c>
      <c r="O21" s="12">
        <v>0</v>
      </c>
      <c r="P21" s="12">
        <v>22000</v>
      </c>
      <c r="Q21" s="13"/>
      <c r="R21" s="12">
        <v>217</v>
      </c>
      <c r="S21" s="12">
        <v>21700</v>
      </c>
      <c r="T21" s="12">
        <v>0</v>
      </c>
      <c r="U21" s="12">
        <v>21700</v>
      </c>
      <c r="V21" s="13"/>
      <c r="W21" s="12">
        <v>1</v>
      </c>
      <c r="X21" s="12">
        <v>2000</v>
      </c>
      <c r="Y21" s="12">
        <v>0</v>
      </c>
      <c r="Z21" s="12">
        <v>2000</v>
      </c>
      <c r="AA21" s="13"/>
      <c r="AB21" s="12">
        <v>14</v>
      </c>
      <c r="AC21" s="12">
        <v>84000</v>
      </c>
      <c r="AD21" s="12">
        <v>0</v>
      </c>
      <c r="AE21" s="12">
        <v>84000</v>
      </c>
      <c r="AF21" s="13"/>
      <c r="AG21" s="12">
        <v>0</v>
      </c>
      <c r="AH21" s="12">
        <v>0</v>
      </c>
      <c r="AI21" s="12">
        <v>0</v>
      </c>
      <c r="AJ21" s="12">
        <v>0</v>
      </c>
      <c r="AK21" s="13"/>
      <c r="AL21" s="12">
        <v>0</v>
      </c>
      <c r="AM21" s="12">
        <v>0</v>
      </c>
      <c r="AN21" s="12">
        <v>0</v>
      </c>
      <c r="AO21" s="12">
        <v>0</v>
      </c>
      <c r="AP21" s="13"/>
      <c r="AQ21" s="12">
        <v>0</v>
      </c>
      <c r="AR21" s="12">
        <v>0</v>
      </c>
      <c r="AS21" s="12">
        <v>0</v>
      </c>
      <c r="AT21" s="12">
        <v>0</v>
      </c>
      <c r="AU21" s="13"/>
      <c r="AV21" s="12">
        <v>4</v>
      </c>
      <c r="AW21" s="12">
        <v>9800</v>
      </c>
      <c r="AX21" s="12">
        <v>0</v>
      </c>
      <c r="AY21" s="12">
        <v>9800</v>
      </c>
      <c r="AZ21" s="13"/>
      <c r="BA21" s="12">
        <v>0</v>
      </c>
      <c r="BB21" s="12">
        <v>0</v>
      </c>
      <c r="BC21" s="12">
        <v>0</v>
      </c>
      <c r="BD21" s="12">
        <v>0</v>
      </c>
      <c r="BE21" s="13"/>
      <c r="BF21" s="12">
        <v>5</v>
      </c>
      <c r="BG21" s="12">
        <v>9250</v>
      </c>
      <c r="BH21" s="12">
        <v>0</v>
      </c>
      <c r="BI21" s="12">
        <v>9250</v>
      </c>
      <c r="BJ21" s="13"/>
      <c r="BK21" s="12">
        <v>1</v>
      </c>
      <c r="BL21" s="12">
        <v>30000</v>
      </c>
      <c r="BM21" s="12">
        <v>0</v>
      </c>
      <c r="BN21" s="12">
        <v>30000</v>
      </c>
      <c r="BO21" s="13"/>
      <c r="BP21" s="12">
        <v>0</v>
      </c>
      <c r="BQ21" s="12">
        <v>2000</v>
      </c>
      <c r="BR21" s="12">
        <v>0</v>
      </c>
      <c r="BS21" s="12">
        <v>2000</v>
      </c>
      <c r="BT21" s="13"/>
      <c r="BU21" s="12">
        <v>0</v>
      </c>
      <c r="BV21" s="12">
        <v>0</v>
      </c>
      <c r="BW21" s="12">
        <v>0</v>
      </c>
      <c r="BX21" s="12">
        <v>0</v>
      </c>
      <c r="BY21" s="13"/>
      <c r="BZ21" s="12">
        <v>0</v>
      </c>
      <c r="CA21" s="12">
        <v>0</v>
      </c>
      <c r="CB21" s="12">
        <v>0</v>
      </c>
      <c r="CC21" s="12">
        <v>0</v>
      </c>
      <c r="CD21" s="13"/>
      <c r="CE21" s="12">
        <v>0</v>
      </c>
      <c r="CF21" s="12">
        <v>0</v>
      </c>
      <c r="CG21" s="12">
        <v>0</v>
      </c>
      <c r="CH21" s="12">
        <v>0</v>
      </c>
      <c r="CI21" s="13"/>
      <c r="CJ21" s="12">
        <v>0</v>
      </c>
      <c r="CK21" s="12">
        <v>0</v>
      </c>
      <c r="CL21" s="12">
        <v>0</v>
      </c>
      <c r="CM21" s="12">
        <v>0</v>
      </c>
      <c r="CN21" s="13"/>
      <c r="CO21" s="12">
        <v>0</v>
      </c>
      <c r="CP21" s="12">
        <v>0</v>
      </c>
      <c r="CQ21" s="12">
        <v>0</v>
      </c>
      <c r="CR21" s="12">
        <v>0</v>
      </c>
      <c r="CS21" s="13"/>
      <c r="CT21" s="12">
        <v>0</v>
      </c>
      <c r="CU21" s="12">
        <v>0</v>
      </c>
      <c r="CV21" s="12">
        <v>0</v>
      </c>
      <c r="CW21" s="12">
        <v>0</v>
      </c>
      <c r="CX21" s="13"/>
      <c r="CY21" s="12">
        <v>0</v>
      </c>
      <c r="CZ21" s="12">
        <v>0</v>
      </c>
      <c r="DA21" s="12">
        <v>0</v>
      </c>
      <c r="DB21" s="12">
        <v>0</v>
      </c>
      <c r="DC21" s="13"/>
      <c r="DD21" s="12">
        <v>0</v>
      </c>
      <c r="DE21" s="12">
        <v>0</v>
      </c>
      <c r="DF21" s="12">
        <v>0</v>
      </c>
      <c r="DG21" s="12">
        <v>0</v>
      </c>
      <c r="DH21" s="13"/>
      <c r="DI21" s="12">
        <v>0</v>
      </c>
      <c r="DJ21" s="12">
        <v>0</v>
      </c>
      <c r="DK21" s="12">
        <v>0</v>
      </c>
      <c r="DL21" s="12">
        <v>0</v>
      </c>
      <c r="DM21" s="13"/>
      <c r="DN21" s="12">
        <v>0</v>
      </c>
      <c r="DO21" s="12">
        <v>0</v>
      </c>
      <c r="DP21" s="12">
        <v>0</v>
      </c>
      <c r="DQ21" s="12">
        <v>0</v>
      </c>
      <c r="DR21" s="13"/>
      <c r="DS21" s="12">
        <v>1</v>
      </c>
      <c r="DT21" s="12">
        <v>240000</v>
      </c>
      <c r="DU21" s="12">
        <v>0</v>
      </c>
      <c r="DV21" s="12">
        <v>240000</v>
      </c>
      <c r="DW21" s="13"/>
      <c r="DX21" s="12">
        <v>1</v>
      </c>
      <c r="DY21" s="12">
        <v>40000</v>
      </c>
      <c r="DZ21" s="12">
        <v>0</v>
      </c>
      <c r="EA21" s="12">
        <v>40000</v>
      </c>
      <c r="EB21" s="13"/>
      <c r="EC21" s="12">
        <v>0</v>
      </c>
      <c r="ED21" s="12">
        <v>15000</v>
      </c>
      <c r="EE21" s="12">
        <v>0</v>
      </c>
      <c r="EF21" s="12">
        <v>15000</v>
      </c>
      <c r="EG21" s="13"/>
      <c r="EH21" s="12">
        <v>1</v>
      </c>
      <c r="EI21" s="12">
        <v>40000</v>
      </c>
      <c r="EJ21" s="12">
        <v>0</v>
      </c>
      <c r="EK21" s="12">
        <v>40000</v>
      </c>
      <c r="EL21" s="13"/>
      <c r="EM21" s="12">
        <v>0</v>
      </c>
      <c r="EN21" s="12">
        <v>0</v>
      </c>
      <c r="EO21" s="12">
        <v>0</v>
      </c>
      <c r="EP21" s="12">
        <v>0</v>
      </c>
      <c r="EQ21" s="13"/>
      <c r="ER21" s="12">
        <v>0</v>
      </c>
      <c r="ES21" s="12">
        <v>0</v>
      </c>
      <c r="ET21" s="12">
        <v>0</v>
      </c>
      <c r="EU21" s="12">
        <v>0</v>
      </c>
      <c r="EV21" s="13"/>
      <c r="EW21" s="12">
        <v>0</v>
      </c>
      <c r="EX21" s="12">
        <v>0</v>
      </c>
      <c r="EY21" s="12">
        <v>0</v>
      </c>
      <c r="EZ21" s="12">
        <v>0</v>
      </c>
      <c r="FA21" s="13"/>
      <c r="FB21" s="12">
        <v>0</v>
      </c>
      <c r="FC21" s="12">
        <v>0</v>
      </c>
      <c r="FD21" s="12">
        <v>0</v>
      </c>
      <c r="FE21" s="12">
        <v>0</v>
      </c>
      <c r="FF21" s="13"/>
      <c r="FG21" s="12">
        <v>0</v>
      </c>
      <c r="FH21" s="12">
        <v>0</v>
      </c>
      <c r="FI21" s="12">
        <v>0</v>
      </c>
      <c r="FJ21" s="12">
        <v>0</v>
      </c>
      <c r="FK21" s="13"/>
      <c r="FL21" s="12">
        <v>0</v>
      </c>
      <c r="FM21" s="12">
        <v>0</v>
      </c>
      <c r="FN21" s="12">
        <v>0</v>
      </c>
      <c r="FO21" s="12">
        <v>0</v>
      </c>
      <c r="FP21" s="13"/>
      <c r="FQ21" s="12">
        <v>0</v>
      </c>
      <c r="FR21" s="12">
        <v>0</v>
      </c>
      <c r="FS21" s="12">
        <v>0</v>
      </c>
      <c r="FT21" s="12">
        <v>0</v>
      </c>
      <c r="FU21" s="13"/>
      <c r="FV21" s="12">
        <v>0</v>
      </c>
      <c r="FW21" s="12">
        <v>0</v>
      </c>
      <c r="FX21" s="12">
        <v>0</v>
      </c>
      <c r="FY21" s="12">
        <v>0</v>
      </c>
      <c r="FZ21" s="13"/>
      <c r="GA21" s="12">
        <v>0</v>
      </c>
      <c r="GB21" s="12">
        <v>0</v>
      </c>
      <c r="GC21" s="12">
        <v>0</v>
      </c>
      <c r="GD21" s="12">
        <v>0</v>
      </c>
      <c r="GE21" s="13"/>
      <c r="GF21" s="12">
        <v>0</v>
      </c>
      <c r="GG21" s="12">
        <v>0</v>
      </c>
      <c r="GH21" s="12">
        <v>0</v>
      </c>
      <c r="GI21" s="12">
        <v>0</v>
      </c>
      <c r="GJ21" s="13"/>
      <c r="GK21" s="12">
        <v>0</v>
      </c>
      <c r="GL21" s="12">
        <v>0</v>
      </c>
      <c r="GM21" s="12">
        <v>0</v>
      </c>
      <c r="GN21" s="12">
        <v>0</v>
      </c>
      <c r="GO21" s="13"/>
      <c r="GP21" s="12">
        <v>0</v>
      </c>
      <c r="GQ21" s="12">
        <v>55500</v>
      </c>
      <c r="GR21" s="12">
        <v>0</v>
      </c>
      <c r="GS21" s="12">
        <v>55500</v>
      </c>
      <c r="GT21" s="13"/>
      <c r="GU21" s="12">
        <v>15</v>
      </c>
      <c r="GV21" s="12">
        <v>1900000</v>
      </c>
      <c r="GW21" s="12">
        <v>0</v>
      </c>
      <c r="GX21" s="12">
        <v>1900000</v>
      </c>
      <c r="GY21" s="13"/>
      <c r="GZ21" s="12">
        <v>12</v>
      </c>
      <c r="HA21" s="12">
        <v>67500</v>
      </c>
      <c r="HB21" s="12">
        <v>0</v>
      </c>
      <c r="HC21" s="12">
        <v>67500</v>
      </c>
      <c r="HD21" s="13"/>
      <c r="HE21" s="12">
        <v>0</v>
      </c>
      <c r="HF21" s="12">
        <v>0</v>
      </c>
      <c r="HG21" s="12">
        <v>0</v>
      </c>
      <c r="HH21" s="12">
        <v>0</v>
      </c>
      <c r="HI21" s="13"/>
      <c r="HJ21" s="12">
        <v>0</v>
      </c>
      <c r="HK21" s="12">
        <v>10000</v>
      </c>
      <c r="HL21" s="12">
        <v>0</v>
      </c>
      <c r="HM21" s="12">
        <v>10000</v>
      </c>
      <c r="HN21" s="13"/>
      <c r="HO21" s="12">
        <v>0</v>
      </c>
      <c r="HP21" s="12">
        <v>0</v>
      </c>
      <c r="HQ21" s="12">
        <v>0</v>
      </c>
      <c r="HR21" s="12">
        <v>0</v>
      </c>
      <c r="HS21" s="13"/>
      <c r="HT21" s="12">
        <v>0</v>
      </c>
      <c r="HU21" s="12">
        <v>0</v>
      </c>
      <c r="HV21" s="12">
        <v>0</v>
      </c>
      <c r="HW21" s="12">
        <v>0</v>
      </c>
      <c r="HX21" s="13"/>
      <c r="HY21" s="12">
        <v>0</v>
      </c>
      <c r="HZ21" s="12">
        <v>154000</v>
      </c>
      <c r="IA21" s="12">
        <v>0</v>
      </c>
      <c r="IB21" s="12">
        <v>154000</v>
      </c>
      <c r="IC21" s="13"/>
      <c r="ID21" s="12">
        <v>0</v>
      </c>
      <c r="IE21" s="12">
        <v>162500</v>
      </c>
      <c r="IF21" s="12">
        <v>0</v>
      </c>
      <c r="IG21" s="12">
        <v>162500</v>
      </c>
      <c r="IH21" s="13"/>
      <c r="II21" s="12">
        <v>6</v>
      </c>
      <c r="IJ21" s="12">
        <v>3000</v>
      </c>
      <c r="IK21" s="12">
        <v>0</v>
      </c>
      <c r="IL21" s="12">
        <v>3000</v>
      </c>
      <c r="IM21" s="13"/>
      <c r="IN21" s="12">
        <v>1</v>
      </c>
      <c r="IO21" s="12">
        <v>1000</v>
      </c>
      <c r="IP21" s="12">
        <v>0</v>
      </c>
      <c r="IQ21" s="12">
        <v>1000</v>
      </c>
      <c r="IR21" s="13"/>
      <c r="IS21" s="12">
        <v>12</v>
      </c>
      <c r="IT21" s="12">
        <v>290000</v>
      </c>
      <c r="IU21" s="12">
        <v>0</v>
      </c>
      <c r="IV21" s="12">
        <v>290000</v>
      </c>
      <c r="IW21" s="13"/>
      <c r="IX21" s="12">
        <v>0</v>
      </c>
      <c r="IY21" s="12">
        <v>80000</v>
      </c>
      <c r="IZ21" s="12">
        <v>0</v>
      </c>
      <c r="JA21" s="12">
        <v>80000</v>
      </c>
      <c r="JB21" s="13"/>
      <c r="JC21" s="12">
        <v>0</v>
      </c>
      <c r="JD21" s="12">
        <v>3500</v>
      </c>
      <c r="JE21" s="12">
        <v>0</v>
      </c>
      <c r="JF21" s="12">
        <v>3500</v>
      </c>
      <c r="JG21" s="13"/>
      <c r="JH21" s="12">
        <v>0</v>
      </c>
      <c r="JI21" s="12">
        <v>277360</v>
      </c>
      <c r="JJ21" s="12">
        <v>0</v>
      </c>
      <c r="JK21" s="12">
        <v>277360</v>
      </c>
      <c r="JL21" s="13"/>
      <c r="JM21" s="12">
        <v>1</v>
      </c>
      <c r="JN21" s="12">
        <v>56410</v>
      </c>
      <c r="JO21" s="12">
        <v>0</v>
      </c>
      <c r="JP21" s="12">
        <v>56410</v>
      </c>
      <c r="JQ21" s="13"/>
      <c r="JR21" s="12">
        <v>1</v>
      </c>
      <c r="JS21" s="12">
        <v>100000</v>
      </c>
      <c r="JT21" s="12">
        <v>0</v>
      </c>
      <c r="JU21" s="12">
        <v>100000</v>
      </c>
      <c r="JV21" s="13"/>
      <c r="JW21" s="12">
        <v>0</v>
      </c>
      <c r="JX21" s="12">
        <v>49500</v>
      </c>
      <c r="JY21" s="12">
        <v>0</v>
      </c>
      <c r="JZ21" s="12">
        <v>49500</v>
      </c>
      <c r="KA21" s="13"/>
      <c r="KB21" s="12">
        <v>0</v>
      </c>
      <c r="KC21" s="12">
        <v>0</v>
      </c>
      <c r="KD21" s="12">
        <v>0</v>
      </c>
      <c r="KE21" s="12">
        <v>0</v>
      </c>
      <c r="KF21" s="13"/>
      <c r="KG21" s="12">
        <v>0</v>
      </c>
      <c r="KH21" s="12">
        <v>20000</v>
      </c>
      <c r="KI21" s="12">
        <v>0</v>
      </c>
      <c r="KJ21" s="12">
        <v>20000</v>
      </c>
      <c r="KK21" s="13"/>
      <c r="KL21" s="12">
        <v>0</v>
      </c>
      <c r="KM21" s="12">
        <v>0</v>
      </c>
      <c r="KN21" s="12">
        <v>0</v>
      </c>
      <c r="KO21" s="12">
        <v>0</v>
      </c>
      <c r="KP21" s="13"/>
      <c r="KQ21" s="12">
        <v>0</v>
      </c>
      <c r="KR21" s="12">
        <v>0</v>
      </c>
      <c r="KS21" s="12">
        <v>0</v>
      </c>
      <c r="KT21" s="12">
        <v>0</v>
      </c>
      <c r="KU21" s="13"/>
      <c r="KV21" s="12">
        <v>0</v>
      </c>
      <c r="KW21" s="12">
        <v>0</v>
      </c>
      <c r="KX21" s="12">
        <v>0</v>
      </c>
      <c r="KY21" s="12">
        <v>0</v>
      </c>
      <c r="KZ21" s="13"/>
      <c r="LA21" s="12">
        <v>0</v>
      </c>
      <c r="LB21" s="12">
        <v>0</v>
      </c>
      <c r="LC21" s="12">
        <v>0</v>
      </c>
      <c r="LD21" s="12">
        <v>0</v>
      </c>
      <c r="LE21" s="13"/>
      <c r="LF21" s="12">
        <v>0</v>
      </c>
      <c r="LG21" s="12">
        <v>0</v>
      </c>
      <c r="LH21" s="12">
        <v>0</v>
      </c>
      <c r="LI21" s="12">
        <v>0</v>
      </c>
      <c r="LJ21" s="13"/>
      <c r="LK21" s="12">
        <v>1</v>
      </c>
      <c r="LL21" s="12">
        <v>40000</v>
      </c>
      <c r="LM21" s="12">
        <v>0</v>
      </c>
      <c r="LN21" s="12">
        <v>40000</v>
      </c>
      <c r="LO21" s="13"/>
      <c r="LP21" s="12">
        <v>1</v>
      </c>
      <c r="LQ21" s="12">
        <v>50000</v>
      </c>
      <c r="LR21" s="12">
        <v>0</v>
      </c>
      <c r="LS21" s="12">
        <v>50000</v>
      </c>
      <c r="LT21" s="13"/>
      <c r="LU21" s="12">
        <v>0</v>
      </c>
      <c r="LV21" s="12">
        <v>0</v>
      </c>
      <c r="LW21" s="12">
        <v>0</v>
      </c>
      <c r="LX21" s="12">
        <v>0</v>
      </c>
      <c r="LY21" s="13"/>
      <c r="LZ21" s="12">
        <v>0</v>
      </c>
      <c r="MA21" s="12">
        <v>0</v>
      </c>
      <c r="MB21" s="12">
        <v>0</v>
      </c>
      <c r="MC21" s="12">
        <v>0</v>
      </c>
      <c r="MD21" s="13"/>
      <c r="ME21" s="12">
        <v>0</v>
      </c>
      <c r="MF21" s="12">
        <v>0</v>
      </c>
      <c r="MG21" s="12">
        <v>0</v>
      </c>
      <c r="MH21" s="12">
        <v>0</v>
      </c>
      <c r="MI21" s="13"/>
      <c r="MJ21" s="12">
        <v>0</v>
      </c>
      <c r="MK21" s="12">
        <v>0</v>
      </c>
      <c r="ML21" s="12">
        <v>0</v>
      </c>
      <c r="MM21" s="12">
        <v>0</v>
      </c>
      <c r="MN21" s="13"/>
      <c r="MO21" s="12">
        <v>0</v>
      </c>
      <c r="MP21" s="12">
        <v>0</v>
      </c>
      <c r="MQ21" s="12">
        <v>0</v>
      </c>
      <c r="MR21" s="12">
        <v>0</v>
      </c>
      <c r="MS21" s="13"/>
      <c r="MT21" s="12">
        <v>0</v>
      </c>
      <c r="MU21" s="12">
        <v>0</v>
      </c>
      <c r="MV21" s="12">
        <v>0</v>
      </c>
      <c r="MW21" s="12">
        <v>0</v>
      </c>
      <c r="MX21" s="13"/>
      <c r="MY21" s="12">
        <v>0</v>
      </c>
      <c r="MZ21" s="12">
        <v>0</v>
      </c>
      <c r="NA21" s="12">
        <v>0</v>
      </c>
      <c r="NB21" s="12">
        <v>0</v>
      </c>
      <c r="NC21" s="13"/>
      <c r="ND21" s="12">
        <v>0</v>
      </c>
      <c r="NE21" s="12">
        <v>0</v>
      </c>
      <c r="NF21" s="12">
        <v>0</v>
      </c>
      <c r="NG21" s="12">
        <v>0</v>
      </c>
      <c r="NH21" s="13"/>
      <c r="NI21" s="12">
        <v>0</v>
      </c>
      <c r="NJ21" s="12">
        <v>0</v>
      </c>
      <c r="NK21" s="12">
        <v>0</v>
      </c>
      <c r="NL21" s="12">
        <v>0</v>
      </c>
      <c r="NM21" s="13"/>
      <c r="NN21" s="12">
        <v>0</v>
      </c>
      <c r="NO21" s="12">
        <v>0</v>
      </c>
      <c r="NP21" s="12">
        <v>0</v>
      </c>
      <c r="NQ21" s="12">
        <v>0</v>
      </c>
      <c r="NR21" s="13"/>
      <c r="NS21" s="12">
        <v>0</v>
      </c>
      <c r="NT21" s="12">
        <v>3860820</v>
      </c>
      <c r="NU21" s="12">
        <v>0</v>
      </c>
      <c r="NV21" s="12">
        <v>3860820</v>
      </c>
      <c r="NW21" s="13"/>
    </row>
    <row r="22" spans="1:387" hidden="1">
      <c r="A22" s="10">
        <v>16</v>
      </c>
      <c r="B22" s="11" t="s">
        <v>18</v>
      </c>
      <c r="C22" s="12">
        <v>0</v>
      </c>
      <c r="D22" s="12">
        <v>0</v>
      </c>
      <c r="E22" s="12">
        <v>0</v>
      </c>
      <c r="F22" s="12">
        <v>0</v>
      </c>
      <c r="G22" s="13"/>
      <c r="H22" s="12">
        <v>0</v>
      </c>
      <c r="I22" s="12">
        <v>24800</v>
      </c>
      <c r="J22" s="12">
        <v>0</v>
      </c>
      <c r="K22" s="12">
        <v>24800</v>
      </c>
      <c r="L22" s="13"/>
      <c r="M22" s="12">
        <v>16</v>
      </c>
      <c r="N22" s="12">
        <v>41600</v>
      </c>
      <c r="O22" s="12">
        <v>0</v>
      </c>
      <c r="P22" s="12">
        <v>41600</v>
      </c>
      <c r="Q22" s="13"/>
      <c r="R22" s="12">
        <v>388</v>
      </c>
      <c r="S22" s="12">
        <v>38800</v>
      </c>
      <c r="T22" s="12">
        <v>0</v>
      </c>
      <c r="U22" s="12">
        <v>38800</v>
      </c>
      <c r="V22" s="13"/>
      <c r="W22" s="12">
        <v>1</v>
      </c>
      <c r="X22" s="12">
        <v>2000</v>
      </c>
      <c r="Y22" s="12">
        <v>0</v>
      </c>
      <c r="Z22" s="12">
        <v>2000</v>
      </c>
      <c r="AA22" s="13"/>
      <c r="AB22" s="12">
        <v>24</v>
      </c>
      <c r="AC22" s="12">
        <v>144000</v>
      </c>
      <c r="AD22" s="12">
        <v>0</v>
      </c>
      <c r="AE22" s="12">
        <v>144000</v>
      </c>
      <c r="AF22" s="13"/>
      <c r="AG22" s="12">
        <v>0</v>
      </c>
      <c r="AH22" s="12">
        <v>0</v>
      </c>
      <c r="AI22" s="12">
        <v>0</v>
      </c>
      <c r="AJ22" s="12">
        <v>0</v>
      </c>
      <c r="AK22" s="13"/>
      <c r="AL22" s="12">
        <v>9214.9319999999989</v>
      </c>
      <c r="AM22" s="12">
        <v>230373.29999999996</v>
      </c>
      <c r="AN22" s="12">
        <v>0</v>
      </c>
      <c r="AO22" s="12">
        <v>230373.29999999996</v>
      </c>
      <c r="AP22" s="13"/>
      <c r="AQ22" s="12">
        <v>0</v>
      </c>
      <c r="AR22" s="12">
        <v>0</v>
      </c>
      <c r="AS22" s="12">
        <v>0</v>
      </c>
      <c r="AT22" s="12">
        <v>0</v>
      </c>
      <c r="AU22" s="13"/>
      <c r="AV22" s="12">
        <v>4</v>
      </c>
      <c r="AW22" s="12">
        <v>9800</v>
      </c>
      <c r="AX22" s="12">
        <v>0</v>
      </c>
      <c r="AY22" s="12">
        <v>9800</v>
      </c>
      <c r="AZ22" s="13"/>
      <c r="BA22" s="12">
        <v>0</v>
      </c>
      <c r="BB22" s="12">
        <v>0</v>
      </c>
      <c r="BC22" s="12">
        <v>0</v>
      </c>
      <c r="BD22" s="12">
        <v>0</v>
      </c>
      <c r="BE22" s="13"/>
      <c r="BF22" s="12">
        <v>5</v>
      </c>
      <c r="BG22" s="12">
        <v>10750</v>
      </c>
      <c r="BH22" s="12">
        <v>0</v>
      </c>
      <c r="BI22" s="12">
        <v>10750</v>
      </c>
      <c r="BJ22" s="13"/>
      <c r="BK22" s="12">
        <v>1</v>
      </c>
      <c r="BL22" s="12">
        <v>30000</v>
      </c>
      <c r="BM22" s="12">
        <v>0</v>
      </c>
      <c r="BN22" s="12">
        <v>30000</v>
      </c>
      <c r="BO22" s="13"/>
      <c r="BP22" s="12">
        <v>0</v>
      </c>
      <c r="BQ22" s="12">
        <v>2000</v>
      </c>
      <c r="BR22" s="12">
        <v>0</v>
      </c>
      <c r="BS22" s="12">
        <v>2000</v>
      </c>
      <c r="BT22" s="13"/>
      <c r="BU22" s="12">
        <v>0</v>
      </c>
      <c r="BV22" s="12">
        <v>0</v>
      </c>
      <c r="BW22" s="12">
        <v>0</v>
      </c>
      <c r="BX22" s="12">
        <v>0</v>
      </c>
      <c r="BY22" s="13"/>
      <c r="BZ22" s="12">
        <v>1</v>
      </c>
      <c r="CA22" s="12">
        <v>10000</v>
      </c>
      <c r="CB22" s="12">
        <v>0</v>
      </c>
      <c r="CC22" s="12">
        <v>10000</v>
      </c>
      <c r="CD22" s="13"/>
      <c r="CE22" s="12">
        <v>0</v>
      </c>
      <c r="CF22" s="12">
        <v>0</v>
      </c>
      <c r="CG22" s="12">
        <v>0</v>
      </c>
      <c r="CH22" s="12">
        <v>0</v>
      </c>
      <c r="CI22" s="13"/>
      <c r="CJ22" s="12">
        <v>0</v>
      </c>
      <c r="CK22" s="12">
        <v>0</v>
      </c>
      <c r="CL22" s="12">
        <v>0</v>
      </c>
      <c r="CM22" s="12">
        <v>0</v>
      </c>
      <c r="CN22" s="13"/>
      <c r="CO22" s="12">
        <v>0</v>
      </c>
      <c r="CP22" s="12">
        <v>0</v>
      </c>
      <c r="CQ22" s="12">
        <v>0</v>
      </c>
      <c r="CR22" s="12">
        <v>0</v>
      </c>
      <c r="CS22" s="13"/>
      <c r="CT22" s="12">
        <v>0</v>
      </c>
      <c r="CU22" s="12">
        <v>0</v>
      </c>
      <c r="CV22" s="12">
        <v>0</v>
      </c>
      <c r="CW22" s="12">
        <v>0</v>
      </c>
      <c r="CX22" s="13"/>
      <c r="CY22" s="12">
        <v>0</v>
      </c>
      <c r="CZ22" s="12">
        <v>0</v>
      </c>
      <c r="DA22" s="12">
        <v>0</v>
      </c>
      <c r="DB22" s="12">
        <v>0</v>
      </c>
      <c r="DC22" s="13"/>
      <c r="DD22" s="12">
        <v>0</v>
      </c>
      <c r="DE22" s="12">
        <v>0</v>
      </c>
      <c r="DF22" s="12">
        <v>0</v>
      </c>
      <c r="DG22" s="12">
        <v>0</v>
      </c>
      <c r="DH22" s="13"/>
      <c r="DI22" s="12">
        <v>0</v>
      </c>
      <c r="DJ22" s="12">
        <v>0</v>
      </c>
      <c r="DK22" s="12">
        <v>0</v>
      </c>
      <c r="DL22" s="12">
        <v>0</v>
      </c>
      <c r="DM22" s="13"/>
      <c r="DN22" s="12">
        <v>0</v>
      </c>
      <c r="DO22" s="12">
        <v>0</v>
      </c>
      <c r="DP22" s="12">
        <v>0</v>
      </c>
      <c r="DQ22" s="12">
        <v>0</v>
      </c>
      <c r="DR22" s="13"/>
      <c r="DS22" s="12">
        <v>1</v>
      </c>
      <c r="DT22" s="12">
        <v>50000</v>
      </c>
      <c r="DU22" s="12">
        <v>0</v>
      </c>
      <c r="DV22" s="12">
        <v>50000</v>
      </c>
      <c r="DW22" s="13"/>
      <c r="DX22" s="12">
        <v>1</v>
      </c>
      <c r="DY22" s="12">
        <v>40000</v>
      </c>
      <c r="DZ22" s="12">
        <v>0</v>
      </c>
      <c r="EA22" s="12">
        <v>40000</v>
      </c>
      <c r="EB22" s="13"/>
      <c r="EC22" s="12">
        <v>0</v>
      </c>
      <c r="ED22" s="12">
        <v>15000</v>
      </c>
      <c r="EE22" s="12">
        <v>0</v>
      </c>
      <c r="EF22" s="12">
        <v>15000</v>
      </c>
      <c r="EG22" s="13"/>
      <c r="EH22" s="12">
        <v>1</v>
      </c>
      <c r="EI22" s="12">
        <v>30000</v>
      </c>
      <c r="EJ22" s="12">
        <v>0</v>
      </c>
      <c r="EK22" s="12">
        <v>30000</v>
      </c>
      <c r="EL22" s="13"/>
      <c r="EM22" s="12">
        <v>1</v>
      </c>
      <c r="EN22" s="12">
        <v>878000</v>
      </c>
      <c r="EO22" s="12">
        <v>0</v>
      </c>
      <c r="EP22" s="12">
        <v>878000</v>
      </c>
      <c r="EQ22" s="13"/>
      <c r="ER22" s="12">
        <v>0</v>
      </c>
      <c r="ES22" s="12">
        <v>0</v>
      </c>
      <c r="ET22" s="12">
        <v>0</v>
      </c>
      <c r="EU22" s="12">
        <v>0</v>
      </c>
      <c r="EV22" s="13"/>
      <c r="EW22" s="12">
        <v>0</v>
      </c>
      <c r="EX22" s="12">
        <v>0</v>
      </c>
      <c r="EY22" s="12">
        <v>0</v>
      </c>
      <c r="EZ22" s="12">
        <v>0</v>
      </c>
      <c r="FA22" s="13"/>
      <c r="FB22" s="12">
        <v>0</v>
      </c>
      <c r="FC22" s="12">
        <v>0</v>
      </c>
      <c r="FD22" s="12">
        <v>0</v>
      </c>
      <c r="FE22" s="12">
        <v>0</v>
      </c>
      <c r="FF22" s="13"/>
      <c r="FG22" s="12">
        <v>0</v>
      </c>
      <c r="FH22" s="12">
        <v>0</v>
      </c>
      <c r="FI22" s="12">
        <v>0</v>
      </c>
      <c r="FJ22" s="12">
        <v>0</v>
      </c>
      <c r="FK22" s="13"/>
      <c r="FL22" s="12">
        <v>0</v>
      </c>
      <c r="FM22" s="12">
        <v>0</v>
      </c>
      <c r="FN22" s="12">
        <v>0</v>
      </c>
      <c r="FO22" s="12">
        <v>0</v>
      </c>
      <c r="FP22" s="13"/>
      <c r="FQ22" s="12">
        <v>0</v>
      </c>
      <c r="FR22" s="12">
        <v>0</v>
      </c>
      <c r="FS22" s="12">
        <v>0</v>
      </c>
      <c r="FT22" s="12">
        <v>0</v>
      </c>
      <c r="FU22" s="13"/>
      <c r="FV22" s="12">
        <v>0</v>
      </c>
      <c r="FW22" s="12">
        <v>0</v>
      </c>
      <c r="FX22" s="12">
        <v>0</v>
      </c>
      <c r="FY22" s="12">
        <v>0</v>
      </c>
      <c r="FZ22" s="13"/>
      <c r="GA22" s="12">
        <v>0</v>
      </c>
      <c r="GB22" s="12">
        <v>0</v>
      </c>
      <c r="GC22" s="12">
        <v>0</v>
      </c>
      <c r="GD22" s="12">
        <v>0</v>
      </c>
      <c r="GE22" s="13"/>
      <c r="GF22" s="12">
        <v>0</v>
      </c>
      <c r="GG22" s="12">
        <v>0</v>
      </c>
      <c r="GH22" s="12">
        <v>0</v>
      </c>
      <c r="GI22" s="12">
        <v>0</v>
      </c>
      <c r="GJ22" s="13"/>
      <c r="GK22" s="12">
        <v>0</v>
      </c>
      <c r="GL22" s="12">
        <v>0</v>
      </c>
      <c r="GM22" s="12">
        <v>0</v>
      </c>
      <c r="GN22" s="12">
        <v>0</v>
      </c>
      <c r="GO22" s="13"/>
      <c r="GP22" s="12">
        <v>0</v>
      </c>
      <c r="GQ22" s="12">
        <v>85500</v>
      </c>
      <c r="GR22" s="12">
        <v>0</v>
      </c>
      <c r="GS22" s="12">
        <v>85500</v>
      </c>
      <c r="GT22" s="13"/>
      <c r="GU22" s="12">
        <v>20</v>
      </c>
      <c r="GV22" s="12">
        <v>2525000</v>
      </c>
      <c r="GW22" s="12">
        <v>0</v>
      </c>
      <c r="GX22" s="12">
        <v>2525000</v>
      </c>
      <c r="GY22" s="13"/>
      <c r="GZ22" s="12">
        <v>17</v>
      </c>
      <c r="HA22" s="12">
        <v>92500</v>
      </c>
      <c r="HB22" s="12">
        <v>0</v>
      </c>
      <c r="HC22" s="12">
        <v>92500</v>
      </c>
      <c r="HD22" s="13"/>
      <c r="HE22" s="12">
        <v>0</v>
      </c>
      <c r="HF22" s="12">
        <v>0</v>
      </c>
      <c r="HG22" s="12">
        <v>0</v>
      </c>
      <c r="HH22" s="12">
        <v>0</v>
      </c>
      <c r="HI22" s="13"/>
      <c r="HJ22" s="12">
        <v>0</v>
      </c>
      <c r="HK22" s="12">
        <v>10000</v>
      </c>
      <c r="HL22" s="12">
        <v>0</v>
      </c>
      <c r="HM22" s="12">
        <v>10000</v>
      </c>
      <c r="HN22" s="13"/>
      <c r="HO22" s="12">
        <v>0</v>
      </c>
      <c r="HP22" s="12">
        <v>0</v>
      </c>
      <c r="HQ22" s="12">
        <v>0</v>
      </c>
      <c r="HR22" s="12">
        <v>0</v>
      </c>
      <c r="HS22" s="13"/>
      <c r="HT22" s="12">
        <v>0</v>
      </c>
      <c r="HU22" s="12">
        <v>0</v>
      </c>
      <c r="HV22" s="12">
        <v>0</v>
      </c>
      <c r="HW22" s="12">
        <v>0</v>
      </c>
      <c r="HX22" s="13"/>
      <c r="HY22" s="12">
        <v>0</v>
      </c>
      <c r="HZ22" s="12">
        <v>168000</v>
      </c>
      <c r="IA22" s="12">
        <v>0</v>
      </c>
      <c r="IB22" s="12">
        <v>168000</v>
      </c>
      <c r="IC22" s="13"/>
      <c r="ID22" s="12">
        <v>0</v>
      </c>
      <c r="IE22" s="12">
        <v>162500</v>
      </c>
      <c r="IF22" s="12">
        <v>0</v>
      </c>
      <c r="IG22" s="12">
        <v>162500</v>
      </c>
      <c r="IH22" s="13"/>
      <c r="II22" s="12">
        <v>8</v>
      </c>
      <c r="IJ22" s="12">
        <v>4000</v>
      </c>
      <c r="IK22" s="12">
        <v>0</v>
      </c>
      <c r="IL22" s="12">
        <v>4000</v>
      </c>
      <c r="IM22" s="13"/>
      <c r="IN22" s="12">
        <v>1</v>
      </c>
      <c r="IO22" s="12">
        <v>1000</v>
      </c>
      <c r="IP22" s="12">
        <v>0</v>
      </c>
      <c r="IQ22" s="12">
        <v>1000</v>
      </c>
      <c r="IR22" s="13"/>
      <c r="IS22" s="12">
        <v>12</v>
      </c>
      <c r="IT22" s="12">
        <v>310000</v>
      </c>
      <c r="IU22" s="12">
        <v>0</v>
      </c>
      <c r="IV22" s="12">
        <v>310000</v>
      </c>
      <c r="IW22" s="13"/>
      <c r="IX22" s="12">
        <v>0</v>
      </c>
      <c r="IY22" s="12">
        <v>0</v>
      </c>
      <c r="IZ22" s="12">
        <v>0</v>
      </c>
      <c r="JA22" s="12">
        <v>0</v>
      </c>
      <c r="JB22" s="13"/>
      <c r="JC22" s="12">
        <v>0</v>
      </c>
      <c r="JD22" s="12">
        <v>0</v>
      </c>
      <c r="JE22" s="12">
        <v>0</v>
      </c>
      <c r="JF22" s="12">
        <v>0</v>
      </c>
      <c r="JG22" s="13"/>
      <c r="JH22" s="12">
        <v>0</v>
      </c>
      <c r="JI22" s="12">
        <v>418668</v>
      </c>
      <c r="JJ22" s="12">
        <v>0</v>
      </c>
      <c r="JK22" s="12">
        <v>418668</v>
      </c>
      <c r="JL22" s="13"/>
      <c r="JM22" s="12">
        <v>1</v>
      </c>
      <c r="JN22" s="12">
        <v>56410</v>
      </c>
      <c r="JO22" s="12">
        <v>0</v>
      </c>
      <c r="JP22" s="12">
        <v>56410</v>
      </c>
      <c r="JQ22" s="13"/>
      <c r="JR22" s="12">
        <v>1</v>
      </c>
      <c r="JS22" s="12">
        <v>100000</v>
      </c>
      <c r="JT22" s="12">
        <v>0</v>
      </c>
      <c r="JU22" s="12">
        <v>100000</v>
      </c>
      <c r="JV22" s="13"/>
      <c r="JW22" s="12">
        <v>0</v>
      </c>
      <c r="JX22" s="12">
        <v>72000</v>
      </c>
      <c r="JY22" s="12">
        <v>0</v>
      </c>
      <c r="JZ22" s="12">
        <v>72000</v>
      </c>
      <c r="KA22" s="13"/>
      <c r="KB22" s="12">
        <v>0</v>
      </c>
      <c r="KC22" s="12">
        <v>0</v>
      </c>
      <c r="KD22" s="12">
        <v>0</v>
      </c>
      <c r="KE22" s="12">
        <v>0</v>
      </c>
      <c r="KF22" s="13"/>
      <c r="KG22" s="12">
        <v>0</v>
      </c>
      <c r="KH22" s="12">
        <v>20000</v>
      </c>
      <c r="KI22" s="12">
        <v>0</v>
      </c>
      <c r="KJ22" s="12">
        <v>20000</v>
      </c>
      <c r="KK22" s="13"/>
      <c r="KL22" s="12">
        <v>0</v>
      </c>
      <c r="KM22" s="12">
        <v>0</v>
      </c>
      <c r="KN22" s="12">
        <v>0</v>
      </c>
      <c r="KO22" s="12">
        <v>0</v>
      </c>
      <c r="KP22" s="13"/>
      <c r="KQ22" s="12">
        <v>0</v>
      </c>
      <c r="KR22" s="12">
        <v>0</v>
      </c>
      <c r="KS22" s="12">
        <v>0</v>
      </c>
      <c r="KT22" s="12">
        <v>0</v>
      </c>
      <c r="KU22" s="13"/>
      <c r="KV22" s="12">
        <v>0</v>
      </c>
      <c r="KW22" s="12">
        <v>0</v>
      </c>
      <c r="KX22" s="12">
        <v>0</v>
      </c>
      <c r="KY22" s="12">
        <v>0</v>
      </c>
      <c r="KZ22" s="13"/>
      <c r="LA22" s="12">
        <v>0</v>
      </c>
      <c r="LB22" s="12">
        <v>0</v>
      </c>
      <c r="LC22" s="12">
        <v>0</v>
      </c>
      <c r="LD22" s="12">
        <v>0</v>
      </c>
      <c r="LE22" s="13"/>
      <c r="LF22" s="12">
        <v>0</v>
      </c>
      <c r="LG22" s="12">
        <v>0</v>
      </c>
      <c r="LH22" s="12">
        <v>0</v>
      </c>
      <c r="LI22" s="12">
        <v>0</v>
      </c>
      <c r="LJ22" s="13"/>
      <c r="LK22" s="12">
        <v>1</v>
      </c>
      <c r="LL22" s="12">
        <v>30000</v>
      </c>
      <c r="LM22" s="12">
        <v>0</v>
      </c>
      <c r="LN22" s="12">
        <v>30000</v>
      </c>
      <c r="LO22" s="13"/>
      <c r="LP22" s="12">
        <v>1</v>
      </c>
      <c r="LQ22" s="12">
        <v>50000</v>
      </c>
      <c r="LR22" s="12">
        <v>0</v>
      </c>
      <c r="LS22" s="12">
        <v>50000</v>
      </c>
      <c r="LT22" s="13"/>
      <c r="LU22" s="12">
        <v>0</v>
      </c>
      <c r="LV22" s="12">
        <v>0</v>
      </c>
      <c r="LW22" s="12">
        <v>0</v>
      </c>
      <c r="LX22" s="12">
        <v>0</v>
      </c>
      <c r="LY22" s="13"/>
      <c r="LZ22" s="12">
        <v>0</v>
      </c>
      <c r="MA22" s="12">
        <v>0</v>
      </c>
      <c r="MB22" s="12">
        <v>0</v>
      </c>
      <c r="MC22" s="12">
        <v>0</v>
      </c>
      <c r="MD22" s="13"/>
      <c r="ME22" s="12">
        <v>0</v>
      </c>
      <c r="MF22" s="12">
        <v>0</v>
      </c>
      <c r="MG22" s="12">
        <v>0</v>
      </c>
      <c r="MH22" s="12">
        <v>0</v>
      </c>
      <c r="MI22" s="13"/>
      <c r="MJ22" s="12">
        <v>0</v>
      </c>
      <c r="MK22" s="12">
        <v>0</v>
      </c>
      <c r="ML22" s="12">
        <v>0</v>
      </c>
      <c r="MM22" s="12">
        <v>0</v>
      </c>
      <c r="MN22" s="13"/>
      <c r="MO22" s="12">
        <v>0</v>
      </c>
      <c r="MP22" s="12">
        <v>0</v>
      </c>
      <c r="MQ22" s="12">
        <v>0</v>
      </c>
      <c r="MR22" s="12">
        <v>0</v>
      </c>
      <c r="MS22" s="13"/>
      <c r="MT22" s="12">
        <v>0</v>
      </c>
      <c r="MU22" s="12">
        <v>0</v>
      </c>
      <c r="MV22" s="12">
        <v>0</v>
      </c>
      <c r="MW22" s="12">
        <v>0</v>
      </c>
      <c r="MX22" s="13"/>
      <c r="MY22" s="12">
        <v>0</v>
      </c>
      <c r="MZ22" s="12">
        <v>0</v>
      </c>
      <c r="NA22" s="12">
        <v>0</v>
      </c>
      <c r="NB22" s="12">
        <v>0</v>
      </c>
      <c r="NC22" s="13"/>
      <c r="ND22" s="12">
        <v>0</v>
      </c>
      <c r="NE22" s="12">
        <v>0</v>
      </c>
      <c r="NF22" s="12">
        <v>0</v>
      </c>
      <c r="NG22" s="12">
        <v>0</v>
      </c>
      <c r="NH22" s="13"/>
      <c r="NI22" s="12">
        <v>0</v>
      </c>
      <c r="NJ22" s="12">
        <v>0</v>
      </c>
      <c r="NK22" s="12">
        <v>0</v>
      </c>
      <c r="NL22" s="12">
        <v>0</v>
      </c>
      <c r="NM22" s="13"/>
      <c r="NN22" s="12">
        <v>0</v>
      </c>
      <c r="NO22" s="12">
        <v>0</v>
      </c>
      <c r="NP22" s="12">
        <v>0</v>
      </c>
      <c r="NQ22" s="12">
        <v>0</v>
      </c>
      <c r="NR22" s="13"/>
      <c r="NS22" s="12">
        <v>0</v>
      </c>
      <c r="NT22" s="12">
        <v>5662701.2999999998</v>
      </c>
      <c r="NU22" s="12">
        <v>0</v>
      </c>
      <c r="NV22" s="12">
        <v>5662701.2999999998</v>
      </c>
      <c r="NW22" s="13"/>
    </row>
    <row r="23" spans="1:387" hidden="1">
      <c r="A23" s="10">
        <v>17</v>
      </c>
      <c r="B23" s="11" t="s">
        <v>19</v>
      </c>
      <c r="C23" s="12">
        <v>0</v>
      </c>
      <c r="D23" s="12">
        <v>0</v>
      </c>
      <c r="E23" s="12">
        <v>0</v>
      </c>
      <c r="F23" s="12">
        <v>0</v>
      </c>
      <c r="G23" s="13"/>
      <c r="H23" s="12">
        <v>0</v>
      </c>
      <c r="I23" s="12">
        <v>24800</v>
      </c>
      <c r="J23" s="12">
        <v>0</v>
      </c>
      <c r="K23" s="12">
        <v>24800</v>
      </c>
      <c r="L23" s="13"/>
      <c r="M23" s="12">
        <v>7</v>
      </c>
      <c r="N23" s="12">
        <v>18200</v>
      </c>
      <c r="O23" s="12">
        <v>0</v>
      </c>
      <c r="P23" s="12">
        <v>18200</v>
      </c>
      <c r="Q23" s="13"/>
      <c r="R23" s="12">
        <v>218</v>
      </c>
      <c r="S23" s="12">
        <v>21800</v>
      </c>
      <c r="T23" s="12">
        <v>0</v>
      </c>
      <c r="U23" s="12">
        <v>21800</v>
      </c>
      <c r="V23" s="13"/>
      <c r="W23" s="12">
        <v>1</v>
      </c>
      <c r="X23" s="12">
        <v>2000</v>
      </c>
      <c r="Y23" s="12">
        <v>0</v>
      </c>
      <c r="Z23" s="12">
        <v>2000</v>
      </c>
      <c r="AA23" s="13"/>
      <c r="AB23" s="12">
        <v>8</v>
      </c>
      <c r="AC23" s="12">
        <v>48000</v>
      </c>
      <c r="AD23" s="12">
        <v>0</v>
      </c>
      <c r="AE23" s="12">
        <v>48000</v>
      </c>
      <c r="AF23" s="13"/>
      <c r="AG23" s="12">
        <v>0</v>
      </c>
      <c r="AH23" s="12">
        <v>0</v>
      </c>
      <c r="AI23" s="12">
        <v>0</v>
      </c>
      <c r="AJ23" s="12">
        <v>0</v>
      </c>
      <c r="AK23" s="13"/>
      <c r="AL23" s="12">
        <v>5477.1750000000002</v>
      </c>
      <c r="AM23" s="12">
        <v>136929.375</v>
      </c>
      <c r="AN23" s="12">
        <v>0</v>
      </c>
      <c r="AO23" s="12">
        <v>136929.375</v>
      </c>
      <c r="AP23" s="13"/>
      <c r="AQ23" s="12">
        <v>0</v>
      </c>
      <c r="AR23" s="12">
        <v>0</v>
      </c>
      <c r="AS23" s="12">
        <v>0</v>
      </c>
      <c r="AT23" s="12">
        <v>0</v>
      </c>
      <c r="AU23" s="13"/>
      <c r="AV23" s="12">
        <v>4</v>
      </c>
      <c r="AW23" s="12">
        <v>9800</v>
      </c>
      <c r="AX23" s="12">
        <v>0</v>
      </c>
      <c r="AY23" s="12">
        <v>9800</v>
      </c>
      <c r="AZ23" s="13"/>
      <c r="BA23" s="12">
        <v>0</v>
      </c>
      <c r="BB23" s="12">
        <v>0</v>
      </c>
      <c r="BC23" s="12">
        <v>0</v>
      </c>
      <c r="BD23" s="12">
        <v>0</v>
      </c>
      <c r="BE23" s="13"/>
      <c r="BF23" s="12">
        <v>5</v>
      </c>
      <c r="BG23" s="12">
        <v>6250</v>
      </c>
      <c r="BH23" s="12">
        <v>0</v>
      </c>
      <c r="BI23" s="12">
        <v>6250</v>
      </c>
      <c r="BJ23" s="13"/>
      <c r="BK23" s="12">
        <v>1</v>
      </c>
      <c r="BL23" s="12">
        <v>30000</v>
      </c>
      <c r="BM23" s="12">
        <v>0</v>
      </c>
      <c r="BN23" s="12">
        <v>30000</v>
      </c>
      <c r="BO23" s="13"/>
      <c r="BP23" s="12">
        <v>0</v>
      </c>
      <c r="BQ23" s="12">
        <v>2000</v>
      </c>
      <c r="BR23" s="12">
        <v>0</v>
      </c>
      <c r="BS23" s="12">
        <v>2000</v>
      </c>
      <c r="BT23" s="13"/>
      <c r="BU23" s="12">
        <v>0</v>
      </c>
      <c r="BV23" s="12">
        <v>0</v>
      </c>
      <c r="BW23" s="12">
        <v>0</v>
      </c>
      <c r="BX23" s="12">
        <v>0</v>
      </c>
      <c r="BY23" s="13"/>
      <c r="BZ23" s="12">
        <v>1</v>
      </c>
      <c r="CA23" s="12">
        <v>10000</v>
      </c>
      <c r="CB23" s="12">
        <v>0</v>
      </c>
      <c r="CC23" s="12">
        <v>10000</v>
      </c>
      <c r="CD23" s="13"/>
      <c r="CE23" s="12">
        <v>0</v>
      </c>
      <c r="CF23" s="12">
        <v>0</v>
      </c>
      <c r="CG23" s="12">
        <v>0</v>
      </c>
      <c r="CH23" s="12">
        <v>0</v>
      </c>
      <c r="CI23" s="13"/>
      <c r="CJ23" s="12">
        <v>0</v>
      </c>
      <c r="CK23" s="12">
        <v>0</v>
      </c>
      <c r="CL23" s="12">
        <v>0</v>
      </c>
      <c r="CM23" s="12">
        <v>0</v>
      </c>
      <c r="CN23" s="13"/>
      <c r="CO23" s="12">
        <v>0</v>
      </c>
      <c r="CP23" s="12">
        <v>0</v>
      </c>
      <c r="CQ23" s="12">
        <v>0</v>
      </c>
      <c r="CR23" s="12">
        <v>0</v>
      </c>
      <c r="CS23" s="13"/>
      <c r="CT23" s="12">
        <v>0</v>
      </c>
      <c r="CU23" s="12">
        <v>0</v>
      </c>
      <c r="CV23" s="12">
        <v>0</v>
      </c>
      <c r="CW23" s="12">
        <v>0</v>
      </c>
      <c r="CX23" s="13"/>
      <c r="CY23" s="12">
        <v>0</v>
      </c>
      <c r="CZ23" s="12">
        <v>0</v>
      </c>
      <c r="DA23" s="12">
        <v>0</v>
      </c>
      <c r="DB23" s="12">
        <v>0</v>
      </c>
      <c r="DC23" s="13"/>
      <c r="DD23" s="12">
        <v>0</v>
      </c>
      <c r="DE23" s="12">
        <v>0</v>
      </c>
      <c r="DF23" s="12">
        <v>0</v>
      </c>
      <c r="DG23" s="12">
        <v>0</v>
      </c>
      <c r="DH23" s="13"/>
      <c r="DI23" s="12">
        <v>0</v>
      </c>
      <c r="DJ23" s="12">
        <v>0</v>
      </c>
      <c r="DK23" s="12">
        <v>0</v>
      </c>
      <c r="DL23" s="12">
        <v>0</v>
      </c>
      <c r="DM23" s="13"/>
      <c r="DN23" s="12">
        <v>0</v>
      </c>
      <c r="DO23" s="12">
        <v>0</v>
      </c>
      <c r="DP23" s="12">
        <v>0</v>
      </c>
      <c r="DQ23" s="12">
        <v>0</v>
      </c>
      <c r="DR23" s="13"/>
      <c r="DS23" s="12">
        <v>1</v>
      </c>
      <c r="DT23" s="12">
        <v>40000</v>
      </c>
      <c r="DU23" s="12">
        <v>0</v>
      </c>
      <c r="DV23" s="12">
        <v>40000</v>
      </c>
      <c r="DW23" s="13"/>
      <c r="DX23" s="12">
        <v>1</v>
      </c>
      <c r="DY23" s="12">
        <v>40000</v>
      </c>
      <c r="DZ23" s="12">
        <v>0</v>
      </c>
      <c r="EA23" s="12">
        <v>40000</v>
      </c>
      <c r="EB23" s="13"/>
      <c r="EC23" s="12">
        <v>0</v>
      </c>
      <c r="ED23" s="12">
        <v>20000</v>
      </c>
      <c r="EE23" s="12">
        <v>0</v>
      </c>
      <c r="EF23" s="12">
        <v>20000</v>
      </c>
      <c r="EG23" s="13"/>
      <c r="EH23" s="12">
        <v>1</v>
      </c>
      <c r="EI23" s="12">
        <v>19500</v>
      </c>
      <c r="EJ23" s="12">
        <v>0</v>
      </c>
      <c r="EK23" s="12">
        <v>19500</v>
      </c>
      <c r="EL23" s="13"/>
      <c r="EM23" s="12">
        <v>1</v>
      </c>
      <c r="EN23" s="12">
        <v>814000</v>
      </c>
      <c r="EO23" s="12">
        <v>0</v>
      </c>
      <c r="EP23" s="12">
        <v>814000</v>
      </c>
      <c r="EQ23" s="13"/>
      <c r="ER23" s="12">
        <v>0</v>
      </c>
      <c r="ES23" s="12">
        <v>0</v>
      </c>
      <c r="ET23" s="12">
        <v>0</v>
      </c>
      <c r="EU23" s="12">
        <v>0</v>
      </c>
      <c r="EV23" s="13"/>
      <c r="EW23" s="12">
        <v>0</v>
      </c>
      <c r="EX23" s="12">
        <v>0</v>
      </c>
      <c r="EY23" s="12">
        <v>0</v>
      </c>
      <c r="EZ23" s="12">
        <v>0</v>
      </c>
      <c r="FA23" s="13"/>
      <c r="FB23" s="12">
        <v>0</v>
      </c>
      <c r="FC23" s="12">
        <v>0</v>
      </c>
      <c r="FD23" s="12">
        <v>0</v>
      </c>
      <c r="FE23" s="12">
        <v>0</v>
      </c>
      <c r="FF23" s="13"/>
      <c r="FG23" s="12">
        <v>0</v>
      </c>
      <c r="FH23" s="12">
        <v>0</v>
      </c>
      <c r="FI23" s="12">
        <v>0</v>
      </c>
      <c r="FJ23" s="12">
        <v>0</v>
      </c>
      <c r="FK23" s="13"/>
      <c r="FL23" s="12">
        <v>0</v>
      </c>
      <c r="FM23" s="12">
        <v>0</v>
      </c>
      <c r="FN23" s="12">
        <v>0</v>
      </c>
      <c r="FO23" s="12">
        <v>0</v>
      </c>
      <c r="FP23" s="13"/>
      <c r="FQ23" s="12">
        <v>0</v>
      </c>
      <c r="FR23" s="12">
        <v>0</v>
      </c>
      <c r="FS23" s="12">
        <v>0</v>
      </c>
      <c r="FT23" s="12">
        <v>0</v>
      </c>
      <c r="FU23" s="13"/>
      <c r="FV23" s="12">
        <v>0</v>
      </c>
      <c r="FW23" s="12">
        <v>0</v>
      </c>
      <c r="FX23" s="12">
        <v>0</v>
      </c>
      <c r="FY23" s="12">
        <v>0</v>
      </c>
      <c r="FZ23" s="13"/>
      <c r="GA23" s="12">
        <v>0</v>
      </c>
      <c r="GB23" s="12">
        <v>0</v>
      </c>
      <c r="GC23" s="12">
        <v>0</v>
      </c>
      <c r="GD23" s="12">
        <v>0</v>
      </c>
      <c r="GE23" s="13"/>
      <c r="GF23" s="12">
        <v>0</v>
      </c>
      <c r="GG23" s="12">
        <v>0</v>
      </c>
      <c r="GH23" s="12">
        <v>0</v>
      </c>
      <c r="GI23" s="12">
        <v>0</v>
      </c>
      <c r="GJ23" s="13"/>
      <c r="GK23" s="12">
        <v>0</v>
      </c>
      <c r="GL23" s="12">
        <v>0</v>
      </c>
      <c r="GM23" s="12">
        <v>0</v>
      </c>
      <c r="GN23" s="12">
        <v>0</v>
      </c>
      <c r="GO23" s="13"/>
      <c r="GP23" s="12">
        <v>0</v>
      </c>
      <c r="GQ23" s="12">
        <v>28500</v>
      </c>
      <c r="GR23" s="12">
        <v>0</v>
      </c>
      <c r="GS23" s="12">
        <v>28500</v>
      </c>
      <c r="GT23" s="13"/>
      <c r="GU23" s="12">
        <v>9</v>
      </c>
      <c r="GV23" s="12">
        <v>1350000</v>
      </c>
      <c r="GW23" s="12">
        <v>0</v>
      </c>
      <c r="GX23" s="12">
        <v>1350000</v>
      </c>
      <c r="GY23" s="13"/>
      <c r="GZ23" s="12">
        <v>8</v>
      </c>
      <c r="HA23" s="12">
        <v>47500</v>
      </c>
      <c r="HB23" s="12">
        <v>0</v>
      </c>
      <c r="HC23" s="12">
        <v>47500</v>
      </c>
      <c r="HD23" s="13"/>
      <c r="HE23" s="12">
        <v>0</v>
      </c>
      <c r="HF23" s="12">
        <v>0</v>
      </c>
      <c r="HG23" s="12">
        <v>0</v>
      </c>
      <c r="HH23" s="12">
        <v>0</v>
      </c>
      <c r="HI23" s="13"/>
      <c r="HJ23" s="12">
        <v>0</v>
      </c>
      <c r="HK23" s="12">
        <v>10000</v>
      </c>
      <c r="HL23" s="12">
        <v>0</v>
      </c>
      <c r="HM23" s="12">
        <v>10000</v>
      </c>
      <c r="HN23" s="13"/>
      <c r="HO23" s="12">
        <v>0</v>
      </c>
      <c r="HP23" s="12">
        <v>0</v>
      </c>
      <c r="HQ23" s="12">
        <v>0</v>
      </c>
      <c r="HR23" s="12">
        <v>0</v>
      </c>
      <c r="HS23" s="13"/>
      <c r="HT23" s="12">
        <v>0</v>
      </c>
      <c r="HU23" s="12">
        <v>0</v>
      </c>
      <c r="HV23" s="12">
        <v>0</v>
      </c>
      <c r="HW23" s="12">
        <v>0</v>
      </c>
      <c r="HX23" s="13"/>
      <c r="HY23" s="12">
        <v>0</v>
      </c>
      <c r="HZ23" s="12">
        <v>70000</v>
      </c>
      <c r="IA23" s="12">
        <v>0</v>
      </c>
      <c r="IB23" s="12">
        <v>70000</v>
      </c>
      <c r="IC23" s="13"/>
      <c r="ID23" s="12">
        <v>0</v>
      </c>
      <c r="IE23" s="12">
        <v>162500</v>
      </c>
      <c r="IF23" s="12">
        <v>0</v>
      </c>
      <c r="IG23" s="12">
        <v>162500</v>
      </c>
      <c r="IH23" s="13"/>
      <c r="II23" s="12">
        <v>4</v>
      </c>
      <c r="IJ23" s="12">
        <v>2000</v>
      </c>
      <c r="IK23" s="12">
        <v>0</v>
      </c>
      <c r="IL23" s="12">
        <v>2000</v>
      </c>
      <c r="IM23" s="13"/>
      <c r="IN23" s="12">
        <v>1</v>
      </c>
      <c r="IO23" s="12">
        <v>1000</v>
      </c>
      <c r="IP23" s="12">
        <v>0</v>
      </c>
      <c r="IQ23" s="12">
        <v>1000</v>
      </c>
      <c r="IR23" s="13"/>
      <c r="IS23" s="12">
        <v>12</v>
      </c>
      <c r="IT23" s="12">
        <v>280000</v>
      </c>
      <c r="IU23" s="12">
        <v>0</v>
      </c>
      <c r="IV23" s="12">
        <v>280000</v>
      </c>
      <c r="IW23" s="13"/>
      <c r="IX23" s="12">
        <v>0</v>
      </c>
      <c r="IY23" s="12">
        <v>0</v>
      </c>
      <c r="IZ23" s="12">
        <v>0</v>
      </c>
      <c r="JA23" s="12">
        <v>0</v>
      </c>
      <c r="JB23" s="13"/>
      <c r="JC23" s="12">
        <v>0</v>
      </c>
      <c r="JD23" s="12">
        <v>0</v>
      </c>
      <c r="JE23" s="12">
        <v>0</v>
      </c>
      <c r="JF23" s="12">
        <v>0</v>
      </c>
      <c r="JG23" s="13"/>
      <c r="JH23" s="12">
        <v>0</v>
      </c>
      <c r="JI23" s="12">
        <v>313700</v>
      </c>
      <c r="JJ23" s="12">
        <v>0</v>
      </c>
      <c r="JK23" s="12">
        <v>313700</v>
      </c>
      <c r="JL23" s="13"/>
      <c r="JM23" s="12">
        <v>1</v>
      </c>
      <c r="JN23" s="12">
        <v>56410</v>
      </c>
      <c r="JO23" s="12">
        <v>0</v>
      </c>
      <c r="JP23" s="12">
        <v>56410</v>
      </c>
      <c r="JQ23" s="13"/>
      <c r="JR23" s="12">
        <v>1</v>
      </c>
      <c r="JS23" s="12">
        <v>100000</v>
      </c>
      <c r="JT23" s="12">
        <v>0</v>
      </c>
      <c r="JU23" s="12">
        <v>100000</v>
      </c>
      <c r="JV23" s="13"/>
      <c r="JW23" s="12">
        <v>0</v>
      </c>
      <c r="JX23" s="12">
        <v>31500</v>
      </c>
      <c r="JY23" s="12">
        <v>0</v>
      </c>
      <c r="JZ23" s="12">
        <v>31500</v>
      </c>
      <c r="KA23" s="13"/>
      <c r="KB23" s="12">
        <v>0</v>
      </c>
      <c r="KC23" s="12">
        <v>0</v>
      </c>
      <c r="KD23" s="12">
        <v>0</v>
      </c>
      <c r="KE23" s="12">
        <v>0</v>
      </c>
      <c r="KF23" s="13"/>
      <c r="KG23" s="12">
        <v>0</v>
      </c>
      <c r="KH23" s="12">
        <v>20000</v>
      </c>
      <c r="KI23" s="12">
        <v>0</v>
      </c>
      <c r="KJ23" s="12">
        <v>20000</v>
      </c>
      <c r="KK23" s="13"/>
      <c r="KL23" s="12">
        <v>0</v>
      </c>
      <c r="KM23" s="12">
        <v>0</v>
      </c>
      <c r="KN23" s="12">
        <v>0</v>
      </c>
      <c r="KO23" s="12">
        <v>0</v>
      </c>
      <c r="KP23" s="13"/>
      <c r="KQ23" s="12">
        <v>0</v>
      </c>
      <c r="KR23" s="12">
        <v>0</v>
      </c>
      <c r="KS23" s="12">
        <v>0</v>
      </c>
      <c r="KT23" s="12">
        <v>0</v>
      </c>
      <c r="KU23" s="13"/>
      <c r="KV23" s="12">
        <v>0</v>
      </c>
      <c r="KW23" s="12">
        <v>0</v>
      </c>
      <c r="KX23" s="12">
        <v>0</v>
      </c>
      <c r="KY23" s="12">
        <v>0</v>
      </c>
      <c r="KZ23" s="13"/>
      <c r="LA23" s="12">
        <v>0</v>
      </c>
      <c r="LB23" s="12">
        <v>0</v>
      </c>
      <c r="LC23" s="12">
        <v>0</v>
      </c>
      <c r="LD23" s="12">
        <v>0</v>
      </c>
      <c r="LE23" s="13"/>
      <c r="LF23" s="12">
        <v>0</v>
      </c>
      <c r="LG23" s="12">
        <v>0</v>
      </c>
      <c r="LH23" s="12">
        <v>0</v>
      </c>
      <c r="LI23" s="12">
        <v>0</v>
      </c>
      <c r="LJ23" s="13"/>
      <c r="LK23" s="12">
        <v>1</v>
      </c>
      <c r="LL23" s="12">
        <v>19500</v>
      </c>
      <c r="LM23" s="12">
        <v>0</v>
      </c>
      <c r="LN23" s="12">
        <v>19500</v>
      </c>
      <c r="LO23" s="13"/>
      <c r="LP23" s="12">
        <v>1</v>
      </c>
      <c r="LQ23" s="12">
        <v>50000</v>
      </c>
      <c r="LR23" s="12">
        <v>0</v>
      </c>
      <c r="LS23" s="12">
        <v>50000</v>
      </c>
      <c r="LT23" s="13"/>
      <c r="LU23" s="12">
        <v>0</v>
      </c>
      <c r="LV23" s="12">
        <v>0</v>
      </c>
      <c r="LW23" s="12">
        <v>0</v>
      </c>
      <c r="LX23" s="12">
        <v>0</v>
      </c>
      <c r="LY23" s="13"/>
      <c r="LZ23" s="12">
        <v>0</v>
      </c>
      <c r="MA23" s="12">
        <v>0</v>
      </c>
      <c r="MB23" s="12">
        <v>0</v>
      </c>
      <c r="MC23" s="12">
        <v>0</v>
      </c>
      <c r="MD23" s="13"/>
      <c r="ME23" s="12">
        <v>0</v>
      </c>
      <c r="MF23" s="12">
        <v>0</v>
      </c>
      <c r="MG23" s="12">
        <v>0</v>
      </c>
      <c r="MH23" s="12">
        <v>0</v>
      </c>
      <c r="MI23" s="13"/>
      <c r="MJ23" s="12">
        <v>0</v>
      </c>
      <c r="MK23" s="12">
        <v>0</v>
      </c>
      <c r="ML23" s="12">
        <v>0</v>
      </c>
      <c r="MM23" s="12">
        <v>0</v>
      </c>
      <c r="MN23" s="13"/>
      <c r="MO23" s="12">
        <v>0</v>
      </c>
      <c r="MP23" s="12">
        <v>0</v>
      </c>
      <c r="MQ23" s="12">
        <v>0</v>
      </c>
      <c r="MR23" s="12">
        <v>0</v>
      </c>
      <c r="MS23" s="13"/>
      <c r="MT23" s="12">
        <v>0</v>
      </c>
      <c r="MU23" s="12">
        <v>0</v>
      </c>
      <c r="MV23" s="12">
        <v>0</v>
      </c>
      <c r="MW23" s="12">
        <v>0</v>
      </c>
      <c r="MX23" s="13"/>
      <c r="MY23" s="12">
        <v>0</v>
      </c>
      <c r="MZ23" s="12">
        <v>0</v>
      </c>
      <c r="NA23" s="12">
        <v>0</v>
      </c>
      <c r="NB23" s="12">
        <v>0</v>
      </c>
      <c r="NC23" s="13"/>
      <c r="ND23" s="12">
        <v>0</v>
      </c>
      <c r="NE23" s="12">
        <v>0</v>
      </c>
      <c r="NF23" s="12">
        <v>0</v>
      </c>
      <c r="NG23" s="12">
        <v>0</v>
      </c>
      <c r="NH23" s="13"/>
      <c r="NI23" s="12">
        <v>0</v>
      </c>
      <c r="NJ23" s="12">
        <v>0</v>
      </c>
      <c r="NK23" s="12">
        <v>0</v>
      </c>
      <c r="NL23" s="12">
        <v>0</v>
      </c>
      <c r="NM23" s="13"/>
      <c r="NN23" s="12">
        <v>0</v>
      </c>
      <c r="NO23" s="12">
        <v>0</v>
      </c>
      <c r="NP23" s="12">
        <v>0</v>
      </c>
      <c r="NQ23" s="12">
        <v>0</v>
      </c>
      <c r="NR23" s="13"/>
      <c r="NS23" s="12">
        <v>0</v>
      </c>
      <c r="NT23" s="12">
        <v>3785889.375</v>
      </c>
      <c r="NU23" s="12">
        <v>0</v>
      </c>
      <c r="NV23" s="12">
        <v>3785889.375</v>
      </c>
      <c r="NW23" s="13"/>
    </row>
    <row r="24" spans="1:387" hidden="1">
      <c r="A24" s="10">
        <v>18</v>
      </c>
      <c r="B24" s="11" t="s">
        <v>20</v>
      </c>
      <c r="C24" s="12">
        <v>0</v>
      </c>
      <c r="D24" s="12">
        <v>0</v>
      </c>
      <c r="E24" s="12">
        <v>0</v>
      </c>
      <c r="F24" s="12">
        <v>0</v>
      </c>
      <c r="G24" s="13"/>
      <c r="H24" s="12">
        <v>0</v>
      </c>
      <c r="I24" s="12">
        <v>24800</v>
      </c>
      <c r="J24" s="12">
        <v>0</v>
      </c>
      <c r="K24" s="12">
        <v>24800</v>
      </c>
      <c r="L24" s="13"/>
      <c r="M24" s="12">
        <v>7</v>
      </c>
      <c r="N24" s="12">
        <v>18200</v>
      </c>
      <c r="O24" s="12">
        <v>0</v>
      </c>
      <c r="P24" s="12">
        <v>18200</v>
      </c>
      <c r="Q24" s="13"/>
      <c r="R24" s="12">
        <v>165</v>
      </c>
      <c r="S24" s="12">
        <v>16500</v>
      </c>
      <c r="T24" s="12">
        <v>0</v>
      </c>
      <c r="U24" s="12">
        <v>16500</v>
      </c>
      <c r="V24" s="13"/>
      <c r="W24" s="12">
        <v>1</v>
      </c>
      <c r="X24" s="12">
        <v>2000</v>
      </c>
      <c r="Y24" s="12">
        <v>0</v>
      </c>
      <c r="Z24" s="12">
        <v>2000</v>
      </c>
      <c r="AA24" s="13"/>
      <c r="AB24" s="12">
        <v>13</v>
      </c>
      <c r="AC24" s="12">
        <v>78000</v>
      </c>
      <c r="AD24" s="12">
        <v>0</v>
      </c>
      <c r="AE24" s="12">
        <v>78000</v>
      </c>
      <c r="AF24" s="13"/>
      <c r="AG24" s="12">
        <v>0</v>
      </c>
      <c r="AH24" s="12">
        <v>0</v>
      </c>
      <c r="AI24" s="12">
        <v>0</v>
      </c>
      <c r="AJ24" s="12">
        <v>0</v>
      </c>
      <c r="AK24" s="13"/>
      <c r="AL24" s="12">
        <v>0</v>
      </c>
      <c r="AM24" s="12">
        <v>0</v>
      </c>
      <c r="AN24" s="12">
        <v>0</v>
      </c>
      <c r="AO24" s="12">
        <v>0</v>
      </c>
      <c r="AP24" s="13"/>
      <c r="AQ24" s="12">
        <v>0</v>
      </c>
      <c r="AR24" s="12">
        <v>0</v>
      </c>
      <c r="AS24" s="12">
        <v>0</v>
      </c>
      <c r="AT24" s="12">
        <v>0</v>
      </c>
      <c r="AU24" s="13"/>
      <c r="AV24" s="12">
        <v>4</v>
      </c>
      <c r="AW24" s="12">
        <v>9800</v>
      </c>
      <c r="AX24" s="12">
        <v>0</v>
      </c>
      <c r="AY24" s="12">
        <v>9800</v>
      </c>
      <c r="AZ24" s="13"/>
      <c r="BA24" s="12">
        <v>0</v>
      </c>
      <c r="BB24" s="12">
        <v>0</v>
      </c>
      <c r="BC24" s="12">
        <v>0</v>
      </c>
      <c r="BD24" s="12">
        <v>0</v>
      </c>
      <c r="BE24" s="13"/>
      <c r="BF24" s="12">
        <v>5</v>
      </c>
      <c r="BG24" s="12">
        <v>4250</v>
      </c>
      <c r="BH24" s="12">
        <v>0</v>
      </c>
      <c r="BI24" s="12">
        <v>4250</v>
      </c>
      <c r="BJ24" s="13"/>
      <c r="BK24" s="12">
        <v>1</v>
      </c>
      <c r="BL24" s="12">
        <v>30000</v>
      </c>
      <c r="BM24" s="12">
        <v>0</v>
      </c>
      <c r="BN24" s="12">
        <v>30000</v>
      </c>
      <c r="BO24" s="13"/>
      <c r="BP24" s="12">
        <v>0</v>
      </c>
      <c r="BQ24" s="12">
        <v>2500</v>
      </c>
      <c r="BR24" s="12">
        <v>0</v>
      </c>
      <c r="BS24" s="12">
        <v>2500</v>
      </c>
      <c r="BT24" s="13"/>
      <c r="BU24" s="12">
        <v>0</v>
      </c>
      <c r="BV24" s="12">
        <v>0</v>
      </c>
      <c r="BW24" s="12">
        <v>0</v>
      </c>
      <c r="BX24" s="12">
        <v>0</v>
      </c>
      <c r="BY24" s="13"/>
      <c r="BZ24" s="12">
        <v>0</v>
      </c>
      <c r="CA24" s="12">
        <v>0</v>
      </c>
      <c r="CB24" s="12">
        <v>0</v>
      </c>
      <c r="CC24" s="12">
        <v>0</v>
      </c>
      <c r="CD24" s="13"/>
      <c r="CE24" s="12">
        <v>0</v>
      </c>
      <c r="CF24" s="12">
        <v>0</v>
      </c>
      <c r="CG24" s="12">
        <v>0</v>
      </c>
      <c r="CH24" s="12">
        <v>0</v>
      </c>
      <c r="CI24" s="13"/>
      <c r="CJ24" s="12">
        <v>0</v>
      </c>
      <c r="CK24" s="12">
        <v>0</v>
      </c>
      <c r="CL24" s="12">
        <v>0</v>
      </c>
      <c r="CM24" s="12">
        <v>0</v>
      </c>
      <c r="CN24" s="13"/>
      <c r="CO24" s="12">
        <v>0</v>
      </c>
      <c r="CP24" s="12">
        <v>0</v>
      </c>
      <c r="CQ24" s="12">
        <v>0</v>
      </c>
      <c r="CR24" s="12">
        <v>0</v>
      </c>
      <c r="CS24" s="13"/>
      <c r="CT24" s="12">
        <v>0</v>
      </c>
      <c r="CU24" s="12">
        <v>0</v>
      </c>
      <c r="CV24" s="12">
        <v>0</v>
      </c>
      <c r="CW24" s="12">
        <v>0</v>
      </c>
      <c r="CX24" s="13"/>
      <c r="CY24" s="12">
        <v>0</v>
      </c>
      <c r="CZ24" s="12">
        <v>0</v>
      </c>
      <c r="DA24" s="12">
        <v>0</v>
      </c>
      <c r="DB24" s="12">
        <v>0</v>
      </c>
      <c r="DC24" s="13"/>
      <c r="DD24" s="12">
        <v>0</v>
      </c>
      <c r="DE24" s="12">
        <v>0</v>
      </c>
      <c r="DF24" s="12">
        <v>0</v>
      </c>
      <c r="DG24" s="12">
        <v>0</v>
      </c>
      <c r="DH24" s="13"/>
      <c r="DI24" s="12">
        <v>0</v>
      </c>
      <c r="DJ24" s="12">
        <v>0</v>
      </c>
      <c r="DK24" s="12">
        <v>0</v>
      </c>
      <c r="DL24" s="12">
        <v>0</v>
      </c>
      <c r="DM24" s="13"/>
      <c r="DN24" s="12">
        <v>0</v>
      </c>
      <c r="DO24" s="12">
        <v>0</v>
      </c>
      <c r="DP24" s="12">
        <v>0</v>
      </c>
      <c r="DQ24" s="12">
        <v>0</v>
      </c>
      <c r="DR24" s="13"/>
      <c r="DS24" s="12">
        <v>1</v>
      </c>
      <c r="DT24" s="12">
        <v>50000</v>
      </c>
      <c r="DU24" s="12">
        <v>0</v>
      </c>
      <c r="DV24" s="12">
        <v>50000</v>
      </c>
      <c r="DW24" s="13"/>
      <c r="DX24" s="12">
        <v>1</v>
      </c>
      <c r="DY24" s="12">
        <v>40000</v>
      </c>
      <c r="DZ24" s="12">
        <v>0</v>
      </c>
      <c r="EA24" s="12">
        <v>40000</v>
      </c>
      <c r="EB24" s="13"/>
      <c r="EC24" s="12">
        <v>0</v>
      </c>
      <c r="ED24" s="12">
        <v>20000</v>
      </c>
      <c r="EE24" s="12">
        <v>0</v>
      </c>
      <c r="EF24" s="12">
        <v>20000</v>
      </c>
      <c r="EG24" s="13"/>
      <c r="EH24" s="12">
        <v>1</v>
      </c>
      <c r="EI24" s="12">
        <v>30000</v>
      </c>
      <c r="EJ24" s="12">
        <v>0</v>
      </c>
      <c r="EK24" s="12">
        <v>30000</v>
      </c>
      <c r="EL24" s="13"/>
      <c r="EM24" s="12">
        <v>1</v>
      </c>
      <c r="EN24" s="12">
        <v>733000</v>
      </c>
      <c r="EO24" s="12">
        <v>0</v>
      </c>
      <c r="EP24" s="12">
        <v>733000</v>
      </c>
      <c r="EQ24" s="13"/>
      <c r="ER24" s="12">
        <v>0</v>
      </c>
      <c r="ES24" s="12">
        <v>0</v>
      </c>
      <c r="ET24" s="12">
        <v>0</v>
      </c>
      <c r="EU24" s="12">
        <v>0</v>
      </c>
      <c r="EV24" s="13"/>
      <c r="EW24" s="12">
        <v>0</v>
      </c>
      <c r="EX24" s="12">
        <v>0</v>
      </c>
      <c r="EY24" s="12">
        <v>0</v>
      </c>
      <c r="EZ24" s="12">
        <v>0</v>
      </c>
      <c r="FA24" s="13"/>
      <c r="FB24" s="12">
        <v>0</v>
      </c>
      <c r="FC24" s="12">
        <v>0</v>
      </c>
      <c r="FD24" s="12">
        <v>0</v>
      </c>
      <c r="FE24" s="12">
        <v>0</v>
      </c>
      <c r="FF24" s="13"/>
      <c r="FG24" s="12">
        <v>0</v>
      </c>
      <c r="FH24" s="12">
        <v>0</v>
      </c>
      <c r="FI24" s="12">
        <v>0</v>
      </c>
      <c r="FJ24" s="12">
        <v>0</v>
      </c>
      <c r="FK24" s="13"/>
      <c r="FL24" s="12">
        <v>0</v>
      </c>
      <c r="FM24" s="12">
        <v>0</v>
      </c>
      <c r="FN24" s="12">
        <v>0</v>
      </c>
      <c r="FO24" s="12">
        <v>0</v>
      </c>
      <c r="FP24" s="13"/>
      <c r="FQ24" s="12">
        <v>0</v>
      </c>
      <c r="FR24" s="12">
        <v>0</v>
      </c>
      <c r="FS24" s="12">
        <v>0</v>
      </c>
      <c r="FT24" s="12">
        <v>0</v>
      </c>
      <c r="FU24" s="13"/>
      <c r="FV24" s="12">
        <v>0</v>
      </c>
      <c r="FW24" s="12">
        <v>0</v>
      </c>
      <c r="FX24" s="12">
        <v>0</v>
      </c>
      <c r="FY24" s="12">
        <v>0</v>
      </c>
      <c r="FZ24" s="13"/>
      <c r="GA24" s="12">
        <v>0</v>
      </c>
      <c r="GB24" s="12">
        <v>0</v>
      </c>
      <c r="GC24" s="12">
        <v>0</v>
      </c>
      <c r="GD24" s="12">
        <v>0</v>
      </c>
      <c r="GE24" s="13"/>
      <c r="GF24" s="12">
        <v>0</v>
      </c>
      <c r="GG24" s="12">
        <v>0</v>
      </c>
      <c r="GH24" s="12">
        <v>0</v>
      </c>
      <c r="GI24" s="12">
        <v>0</v>
      </c>
      <c r="GJ24" s="13"/>
      <c r="GK24" s="12">
        <v>0</v>
      </c>
      <c r="GL24" s="12">
        <v>0</v>
      </c>
      <c r="GM24" s="12">
        <v>0</v>
      </c>
      <c r="GN24" s="12">
        <v>0</v>
      </c>
      <c r="GO24" s="13"/>
      <c r="GP24" s="12">
        <v>0</v>
      </c>
      <c r="GQ24" s="12">
        <v>36000</v>
      </c>
      <c r="GR24" s="12">
        <v>0</v>
      </c>
      <c r="GS24" s="12">
        <v>36000</v>
      </c>
      <c r="GT24" s="13"/>
      <c r="GU24" s="12">
        <v>9</v>
      </c>
      <c r="GV24" s="12">
        <v>1350000</v>
      </c>
      <c r="GW24" s="12">
        <v>0</v>
      </c>
      <c r="GX24" s="12">
        <v>1350000</v>
      </c>
      <c r="GY24" s="13"/>
      <c r="GZ24" s="12">
        <v>8</v>
      </c>
      <c r="HA24" s="12">
        <v>47500</v>
      </c>
      <c r="HB24" s="12">
        <v>0</v>
      </c>
      <c r="HC24" s="12">
        <v>47500</v>
      </c>
      <c r="HD24" s="13"/>
      <c r="HE24" s="12">
        <v>0</v>
      </c>
      <c r="HF24" s="12">
        <v>0</v>
      </c>
      <c r="HG24" s="12">
        <v>0</v>
      </c>
      <c r="HH24" s="12">
        <v>0</v>
      </c>
      <c r="HI24" s="13"/>
      <c r="HJ24" s="12">
        <v>0</v>
      </c>
      <c r="HK24" s="12">
        <v>35000</v>
      </c>
      <c r="HL24" s="12">
        <v>0</v>
      </c>
      <c r="HM24" s="12">
        <v>35000</v>
      </c>
      <c r="HN24" s="13"/>
      <c r="HO24" s="12">
        <v>0</v>
      </c>
      <c r="HP24" s="12">
        <v>0</v>
      </c>
      <c r="HQ24" s="12">
        <v>0</v>
      </c>
      <c r="HR24" s="12">
        <v>0</v>
      </c>
      <c r="HS24" s="13"/>
      <c r="HT24" s="12">
        <v>0</v>
      </c>
      <c r="HU24" s="12">
        <v>0</v>
      </c>
      <c r="HV24" s="12">
        <v>0</v>
      </c>
      <c r="HW24" s="12">
        <v>0</v>
      </c>
      <c r="HX24" s="13"/>
      <c r="HY24" s="12">
        <v>0</v>
      </c>
      <c r="HZ24" s="12">
        <v>14000</v>
      </c>
      <c r="IA24" s="12">
        <v>0</v>
      </c>
      <c r="IB24" s="12">
        <v>14000</v>
      </c>
      <c r="IC24" s="13"/>
      <c r="ID24" s="12">
        <v>0</v>
      </c>
      <c r="IE24" s="12">
        <v>162500</v>
      </c>
      <c r="IF24" s="12">
        <v>0</v>
      </c>
      <c r="IG24" s="12">
        <v>162500</v>
      </c>
      <c r="IH24" s="13"/>
      <c r="II24" s="12">
        <v>4</v>
      </c>
      <c r="IJ24" s="12">
        <v>2000</v>
      </c>
      <c r="IK24" s="12">
        <v>0</v>
      </c>
      <c r="IL24" s="12">
        <v>2000</v>
      </c>
      <c r="IM24" s="13"/>
      <c r="IN24" s="12">
        <v>1</v>
      </c>
      <c r="IO24" s="12">
        <v>1000</v>
      </c>
      <c r="IP24" s="12">
        <v>0</v>
      </c>
      <c r="IQ24" s="12">
        <v>1000</v>
      </c>
      <c r="IR24" s="13"/>
      <c r="IS24" s="12">
        <v>12</v>
      </c>
      <c r="IT24" s="12">
        <v>280000</v>
      </c>
      <c r="IU24" s="12">
        <v>0</v>
      </c>
      <c r="IV24" s="12">
        <v>280000</v>
      </c>
      <c r="IW24" s="13"/>
      <c r="IX24" s="12">
        <v>0</v>
      </c>
      <c r="IY24" s="12">
        <v>0</v>
      </c>
      <c r="IZ24" s="12">
        <v>0</v>
      </c>
      <c r="JA24" s="12">
        <v>0</v>
      </c>
      <c r="JB24" s="13"/>
      <c r="JC24" s="12">
        <v>0</v>
      </c>
      <c r="JD24" s="12">
        <v>0</v>
      </c>
      <c r="JE24" s="12">
        <v>0</v>
      </c>
      <c r="JF24" s="12">
        <v>0</v>
      </c>
      <c r="JG24" s="13"/>
      <c r="JH24" s="12">
        <v>0</v>
      </c>
      <c r="JI24" s="12">
        <v>267018</v>
      </c>
      <c r="JJ24" s="12">
        <v>0</v>
      </c>
      <c r="JK24" s="12">
        <v>267018</v>
      </c>
      <c r="JL24" s="13"/>
      <c r="JM24" s="12">
        <v>1</v>
      </c>
      <c r="JN24" s="12">
        <v>56410</v>
      </c>
      <c r="JO24" s="12">
        <v>0</v>
      </c>
      <c r="JP24" s="12">
        <v>56410</v>
      </c>
      <c r="JQ24" s="13"/>
      <c r="JR24" s="12">
        <v>1</v>
      </c>
      <c r="JS24" s="12">
        <v>100000</v>
      </c>
      <c r="JT24" s="12">
        <v>0</v>
      </c>
      <c r="JU24" s="12">
        <v>100000</v>
      </c>
      <c r="JV24" s="13"/>
      <c r="JW24" s="12">
        <v>0</v>
      </c>
      <c r="JX24" s="12">
        <v>31500</v>
      </c>
      <c r="JY24" s="12">
        <v>0</v>
      </c>
      <c r="JZ24" s="12">
        <v>31500</v>
      </c>
      <c r="KA24" s="13"/>
      <c r="KB24" s="12">
        <v>0</v>
      </c>
      <c r="KC24" s="12">
        <v>0</v>
      </c>
      <c r="KD24" s="12">
        <v>0</v>
      </c>
      <c r="KE24" s="12">
        <v>0</v>
      </c>
      <c r="KF24" s="13"/>
      <c r="KG24" s="12">
        <v>0</v>
      </c>
      <c r="KH24" s="12">
        <v>124560</v>
      </c>
      <c r="KI24" s="12">
        <v>0</v>
      </c>
      <c r="KJ24" s="12">
        <v>124560</v>
      </c>
      <c r="KK24" s="13"/>
      <c r="KL24" s="12">
        <v>0</v>
      </c>
      <c r="KM24" s="12">
        <v>0</v>
      </c>
      <c r="KN24" s="12">
        <v>0</v>
      </c>
      <c r="KO24" s="12">
        <v>0</v>
      </c>
      <c r="KP24" s="13"/>
      <c r="KQ24" s="12">
        <v>0</v>
      </c>
      <c r="KR24" s="12">
        <v>0</v>
      </c>
      <c r="KS24" s="12">
        <v>0</v>
      </c>
      <c r="KT24" s="12">
        <v>0</v>
      </c>
      <c r="KU24" s="13"/>
      <c r="KV24" s="12">
        <v>0</v>
      </c>
      <c r="KW24" s="12">
        <v>0</v>
      </c>
      <c r="KX24" s="12">
        <v>0</v>
      </c>
      <c r="KY24" s="12">
        <v>0</v>
      </c>
      <c r="KZ24" s="13"/>
      <c r="LA24" s="12">
        <v>0</v>
      </c>
      <c r="LB24" s="12">
        <v>0</v>
      </c>
      <c r="LC24" s="12">
        <v>0</v>
      </c>
      <c r="LD24" s="12">
        <v>0</v>
      </c>
      <c r="LE24" s="13"/>
      <c r="LF24" s="12">
        <v>0</v>
      </c>
      <c r="LG24" s="12">
        <v>0</v>
      </c>
      <c r="LH24" s="12">
        <v>0</v>
      </c>
      <c r="LI24" s="12">
        <v>0</v>
      </c>
      <c r="LJ24" s="13"/>
      <c r="LK24" s="12">
        <v>1</v>
      </c>
      <c r="LL24" s="12">
        <v>30000</v>
      </c>
      <c r="LM24" s="12">
        <v>0</v>
      </c>
      <c r="LN24" s="12">
        <v>30000</v>
      </c>
      <c r="LO24" s="13"/>
      <c r="LP24" s="12">
        <v>1</v>
      </c>
      <c r="LQ24" s="12">
        <v>50000</v>
      </c>
      <c r="LR24" s="12">
        <v>0</v>
      </c>
      <c r="LS24" s="12">
        <v>50000</v>
      </c>
      <c r="LT24" s="13"/>
      <c r="LU24" s="12">
        <v>0</v>
      </c>
      <c r="LV24" s="12">
        <v>0</v>
      </c>
      <c r="LW24" s="12">
        <v>0</v>
      </c>
      <c r="LX24" s="12">
        <v>0</v>
      </c>
      <c r="LY24" s="13"/>
      <c r="LZ24" s="12">
        <v>0</v>
      </c>
      <c r="MA24" s="12">
        <v>0</v>
      </c>
      <c r="MB24" s="12">
        <v>0</v>
      </c>
      <c r="MC24" s="12">
        <v>0</v>
      </c>
      <c r="MD24" s="13"/>
      <c r="ME24" s="12">
        <v>0</v>
      </c>
      <c r="MF24" s="12">
        <v>0</v>
      </c>
      <c r="MG24" s="12">
        <v>0</v>
      </c>
      <c r="MH24" s="12">
        <v>0</v>
      </c>
      <c r="MI24" s="13"/>
      <c r="MJ24" s="12">
        <v>0</v>
      </c>
      <c r="MK24" s="12">
        <v>0</v>
      </c>
      <c r="ML24" s="12">
        <v>0</v>
      </c>
      <c r="MM24" s="12">
        <v>0</v>
      </c>
      <c r="MN24" s="13"/>
      <c r="MO24" s="12">
        <v>0</v>
      </c>
      <c r="MP24" s="12">
        <v>0</v>
      </c>
      <c r="MQ24" s="12">
        <v>0</v>
      </c>
      <c r="MR24" s="12">
        <v>0</v>
      </c>
      <c r="MS24" s="13"/>
      <c r="MT24" s="12">
        <v>0</v>
      </c>
      <c r="MU24" s="12">
        <v>0</v>
      </c>
      <c r="MV24" s="12">
        <v>0</v>
      </c>
      <c r="MW24" s="12">
        <v>0</v>
      </c>
      <c r="MX24" s="13"/>
      <c r="MY24" s="12">
        <v>0</v>
      </c>
      <c r="MZ24" s="12">
        <v>0</v>
      </c>
      <c r="NA24" s="12">
        <v>0</v>
      </c>
      <c r="NB24" s="12">
        <v>0</v>
      </c>
      <c r="NC24" s="13"/>
      <c r="ND24" s="12">
        <v>0</v>
      </c>
      <c r="NE24" s="12">
        <v>0</v>
      </c>
      <c r="NF24" s="12">
        <v>0</v>
      </c>
      <c r="NG24" s="12">
        <v>0</v>
      </c>
      <c r="NH24" s="13"/>
      <c r="NI24" s="12">
        <v>0</v>
      </c>
      <c r="NJ24" s="12">
        <v>0</v>
      </c>
      <c r="NK24" s="12">
        <v>0</v>
      </c>
      <c r="NL24" s="12">
        <v>0</v>
      </c>
      <c r="NM24" s="13"/>
      <c r="NN24" s="12">
        <v>0</v>
      </c>
      <c r="NO24" s="12">
        <v>0</v>
      </c>
      <c r="NP24" s="12">
        <v>0</v>
      </c>
      <c r="NQ24" s="12">
        <v>0</v>
      </c>
      <c r="NR24" s="13"/>
      <c r="NS24" s="12">
        <v>0</v>
      </c>
      <c r="NT24" s="12">
        <v>3646538</v>
      </c>
      <c r="NU24" s="12">
        <v>0</v>
      </c>
      <c r="NV24" s="12">
        <v>3646538</v>
      </c>
      <c r="NW24" s="13"/>
    </row>
    <row r="25" spans="1:387" hidden="1">
      <c r="A25" s="10">
        <v>19</v>
      </c>
      <c r="B25" s="11" t="s">
        <v>21</v>
      </c>
      <c r="C25" s="12">
        <v>0</v>
      </c>
      <c r="D25" s="12">
        <v>0</v>
      </c>
      <c r="E25" s="12">
        <v>0</v>
      </c>
      <c r="F25" s="12">
        <v>0</v>
      </c>
      <c r="G25" s="13"/>
      <c r="H25" s="12">
        <v>0</v>
      </c>
      <c r="I25" s="12">
        <v>24800</v>
      </c>
      <c r="J25" s="12">
        <v>0</v>
      </c>
      <c r="K25" s="12">
        <v>24800</v>
      </c>
      <c r="L25" s="13"/>
      <c r="M25" s="12">
        <v>6</v>
      </c>
      <c r="N25" s="12">
        <v>12000</v>
      </c>
      <c r="O25" s="12">
        <v>0</v>
      </c>
      <c r="P25" s="12">
        <v>12000</v>
      </c>
      <c r="Q25" s="13"/>
      <c r="R25" s="12">
        <v>116</v>
      </c>
      <c r="S25" s="12">
        <v>11600</v>
      </c>
      <c r="T25" s="12">
        <v>0</v>
      </c>
      <c r="U25" s="12">
        <v>11600</v>
      </c>
      <c r="V25" s="13"/>
      <c r="W25" s="12">
        <v>1</v>
      </c>
      <c r="X25" s="12">
        <v>2000</v>
      </c>
      <c r="Y25" s="12">
        <v>0</v>
      </c>
      <c r="Z25" s="12">
        <v>2000</v>
      </c>
      <c r="AA25" s="13"/>
      <c r="AB25" s="12">
        <v>9</v>
      </c>
      <c r="AC25" s="12">
        <v>54000</v>
      </c>
      <c r="AD25" s="12">
        <v>0</v>
      </c>
      <c r="AE25" s="12">
        <v>54000</v>
      </c>
      <c r="AF25" s="13"/>
      <c r="AG25" s="12">
        <v>0</v>
      </c>
      <c r="AH25" s="12">
        <v>0</v>
      </c>
      <c r="AI25" s="12">
        <v>0</v>
      </c>
      <c r="AJ25" s="12">
        <v>0</v>
      </c>
      <c r="AK25" s="13"/>
      <c r="AL25" s="12">
        <v>0</v>
      </c>
      <c r="AM25" s="12">
        <v>0</v>
      </c>
      <c r="AN25" s="12">
        <v>0</v>
      </c>
      <c r="AO25" s="12">
        <v>0</v>
      </c>
      <c r="AP25" s="13"/>
      <c r="AQ25" s="12">
        <v>0</v>
      </c>
      <c r="AR25" s="12">
        <v>0</v>
      </c>
      <c r="AS25" s="12">
        <v>0</v>
      </c>
      <c r="AT25" s="12">
        <v>0</v>
      </c>
      <c r="AU25" s="13"/>
      <c r="AV25" s="12">
        <v>4</v>
      </c>
      <c r="AW25" s="12">
        <v>9800</v>
      </c>
      <c r="AX25" s="12">
        <v>0</v>
      </c>
      <c r="AY25" s="12">
        <v>9800</v>
      </c>
      <c r="AZ25" s="13"/>
      <c r="BA25" s="12">
        <v>0</v>
      </c>
      <c r="BB25" s="12">
        <v>0</v>
      </c>
      <c r="BC25" s="12">
        <v>0</v>
      </c>
      <c r="BD25" s="12">
        <v>0</v>
      </c>
      <c r="BE25" s="13"/>
      <c r="BF25" s="12">
        <v>5</v>
      </c>
      <c r="BG25" s="12">
        <v>5250</v>
      </c>
      <c r="BH25" s="12">
        <v>0</v>
      </c>
      <c r="BI25" s="12">
        <v>5250</v>
      </c>
      <c r="BJ25" s="13"/>
      <c r="BK25" s="12">
        <v>1</v>
      </c>
      <c r="BL25" s="12">
        <v>30000</v>
      </c>
      <c r="BM25" s="12">
        <v>0</v>
      </c>
      <c r="BN25" s="12">
        <v>30000</v>
      </c>
      <c r="BO25" s="13"/>
      <c r="BP25" s="12">
        <v>0</v>
      </c>
      <c r="BQ25" s="12">
        <v>2500</v>
      </c>
      <c r="BR25" s="12">
        <v>0</v>
      </c>
      <c r="BS25" s="12">
        <v>2500</v>
      </c>
      <c r="BT25" s="13"/>
      <c r="BU25" s="12">
        <v>0</v>
      </c>
      <c r="BV25" s="12">
        <v>0</v>
      </c>
      <c r="BW25" s="12">
        <v>0</v>
      </c>
      <c r="BX25" s="12">
        <v>0</v>
      </c>
      <c r="BY25" s="13"/>
      <c r="BZ25" s="12">
        <v>0</v>
      </c>
      <c r="CA25" s="12">
        <v>0</v>
      </c>
      <c r="CB25" s="12">
        <v>0</v>
      </c>
      <c r="CC25" s="12">
        <v>0</v>
      </c>
      <c r="CD25" s="13"/>
      <c r="CE25" s="12">
        <v>0</v>
      </c>
      <c r="CF25" s="12">
        <v>0</v>
      </c>
      <c r="CG25" s="12">
        <v>0</v>
      </c>
      <c r="CH25" s="12">
        <v>0</v>
      </c>
      <c r="CI25" s="13"/>
      <c r="CJ25" s="12">
        <v>0</v>
      </c>
      <c r="CK25" s="12">
        <v>0</v>
      </c>
      <c r="CL25" s="12">
        <v>0</v>
      </c>
      <c r="CM25" s="12">
        <v>0</v>
      </c>
      <c r="CN25" s="13"/>
      <c r="CO25" s="12">
        <v>0</v>
      </c>
      <c r="CP25" s="12">
        <v>0</v>
      </c>
      <c r="CQ25" s="12">
        <v>0</v>
      </c>
      <c r="CR25" s="12">
        <v>0</v>
      </c>
      <c r="CS25" s="13"/>
      <c r="CT25" s="12">
        <v>0</v>
      </c>
      <c r="CU25" s="12">
        <v>0</v>
      </c>
      <c r="CV25" s="12">
        <v>0</v>
      </c>
      <c r="CW25" s="12">
        <v>0</v>
      </c>
      <c r="CX25" s="13"/>
      <c r="CY25" s="12">
        <v>0</v>
      </c>
      <c r="CZ25" s="12">
        <v>0</v>
      </c>
      <c r="DA25" s="12">
        <v>0</v>
      </c>
      <c r="DB25" s="12">
        <v>0</v>
      </c>
      <c r="DC25" s="13"/>
      <c r="DD25" s="12">
        <v>0</v>
      </c>
      <c r="DE25" s="12">
        <v>0</v>
      </c>
      <c r="DF25" s="12">
        <v>0</v>
      </c>
      <c r="DG25" s="12">
        <v>0</v>
      </c>
      <c r="DH25" s="13"/>
      <c r="DI25" s="12">
        <v>0</v>
      </c>
      <c r="DJ25" s="12">
        <v>0</v>
      </c>
      <c r="DK25" s="12">
        <v>0</v>
      </c>
      <c r="DL25" s="12">
        <v>0</v>
      </c>
      <c r="DM25" s="13"/>
      <c r="DN25" s="12">
        <v>0</v>
      </c>
      <c r="DO25" s="12">
        <v>0</v>
      </c>
      <c r="DP25" s="12">
        <v>0</v>
      </c>
      <c r="DQ25" s="12">
        <v>0</v>
      </c>
      <c r="DR25" s="13"/>
      <c r="DS25" s="12">
        <v>1</v>
      </c>
      <c r="DT25" s="12">
        <v>50000</v>
      </c>
      <c r="DU25" s="12">
        <v>0</v>
      </c>
      <c r="DV25" s="12">
        <v>50000</v>
      </c>
      <c r="DW25" s="13"/>
      <c r="DX25" s="12">
        <v>1</v>
      </c>
      <c r="DY25" s="12">
        <v>40000</v>
      </c>
      <c r="DZ25" s="12">
        <v>0</v>
      </c>
      <c r="EA25" s="12">
        <v>40000</v>
      </c>
      <c r="EB25" s="13"/>
      <c r="EC25" s="12">
        <v>0</v>
      </c>
      <c r="ED25" s="12">
        <v>20000</v>
      </c>
      <c r="EE25" s="12">
        <v>0</v>
      </c>
      <c r="EF25" s="12">
        <v>20000</v>
      </c>
      <c r="EG25" s="13"/>
      <c r="EH25" s="12">
        <v>1</v>
      </c>
      <c r="EI25" s="12">
        <v>30000</v>
      </c>
      <c r="EJ25" s="12">
        <v>0</v>
      </c>
      <c r="EK25" s="12">
        <v>30000</v>
      </c>
      <c r="EL25" s="13"/>
      <c r="EM25" s="12">
        <v>1</v>
      </c>
      <c r="EN25" s="12">
        <v>645000</v>
      </c>
      <c r="EO25" s="12">
        <v>0</v>
      </c>
      <c r="EP25" s="12">
        <v>645000</v>
      </c>
      <c r="EQ25" s="13"/>
      <c r="ER25" s="12">
        <v>0</v>
      </c>
      <c r="ES25" s="12">
        <v>0</v>
      </c>
      <c r="ET25" s="12">
        <v>0</v>
      </c>
      <c r="EU25" s="12">
        <v>0</v>
      </c>
      <c r="EV25" s="13"/>
      <c r="EW25" s="12">
        <v>0</v>
      </c>
      <c r="EX25" s="12">
        <v>0</v>
      </c>
      <c r="EY25" s="12">
        <v>0</v>
      </c>
      <c r="EZ25" s="12">
        <v>0</v>
      </c>
      <c r="FA25" s="13"/>
      <c r="FB25" s="12">
        <v>0</v>
      </c>
      <c r="FC25" s="12">
        <v>0</v>
      </c>
      <c r="FD25" s="12">
        <v>0</v>
      </c>
      <c r="FE25" s="12">
        <v>0</v>
      </c>
      <c r="FF25" s="13"/>
      <c r="FG25" s="12">
        <v>0</v>
      </c>
      <c r="FH25" s="12">
        <v>0</v>
      </c>
      <c r="FI25" s="12">
        <v>0</v>
      </c>
      <c r="FJ25" s="12">
        <v>0</v>
      </c>
      <c r="FK25" s="13"/>
      <c r="FL25" s="12">
        <v>0</v>
      </c>
      <c r="FM25" s="12">
        <v>0</v>
      </c>
      <c r="FN25" s="12">
        <v>0</v>
      </c>
      <c r="FO25" s="12">
        <v>0</v>
      </c>
      <c r="FP25" s="13"/>
      <c r="FQ25" s="12">
        <v>0</v>
      </c>
      <c r="FR25" s="12">
        <v>0</v>
      </c>
      <c r="FS25" s="12">
        <v>0</v>
      </c>
      <c r="FT25" s="12">
        <v>0</v>
      </c>
      <c r="FU25" s="13"/>
      <c r="FV25" s="12">
        <v>0</v>
      </c>
      <c r="FW25" s="12">
        <v>0</v>
      </c>
      <c r="FX25" s="12">
        <v>0</v>
      </c>
      <c r="FY25" s="12">
        <v>0</v>
      </c>
      <c r="FZ25" s="13"/>
      <c r="GA25" s="12">
        <v>0</v>
      </c>
      <c r="GB25" s="12">
        <v>0</v>
      </c>
      <c r="GC25" s="12">
        <v>0</v>
      </c>
      <c r="GD25" s="12">
        <v>0</v>
      </c>
      <c r="GE25" s="13"/>
      <c r="GF25" s="12">
        <v>0</v>
      </c>
      <c r="GG25" s="12">
        <v>0</v>
      </c>
      <c r="GH25" s="12">
        <v>0</v>
      </c>
      <c r="GI25" s="12">
        <v>0</v>
      </c>
      <c r="GJ25" s="13"/>
      <c r="GK25" s="12">
        <v>0</v>
      </c>
      <c r="GL25" s="12">
        <v>0</v>
      </c>
      <c r="GM25" s="12">
        <v>0</v>
      </c>
      <c r="GN25" s="12">
        <v>0</v>
      </c>
      <c r="GO25" s="13"/>
      <c r="GP25" s="12">
        <v>0</v>
      </c>
      <c r="GQ25" s="12">
        <v>38500</v>
      </c>
      <c r="GR25" s="12">
        <v>0</v>
      </c>
      <c r="GS25" s="12">
        <v>38500</v>
      </c>
      <c r="GT25" s="13"/>
      <c r="GU25" s="12">
        <v>8</v>
      </c>
      <c r="GV25" s="12">
        <v>1225000</v>
      </c>
      <c r="GW25" s="12">
        <v>0</v>
      </c>
      <c r="GX25" s="12">
        <v>1225000</v>
      </c>
      <c r="GY25" s="13"/>
      <c r="GZ25" s="12">
        <v>8</v>
      </c>
      <c r="HA25" s="12">
        <v>47500</v>
      </c>
      <c r="HB25" s="12">
        <v>0</v>
      </c>
      <c r="HC25" s="12">
        <v>47500</v>
      </c>
      <c r="HD25" s="13"/>
      <c r="HE25" s="12">
        <v>0</v>
      </c>
      <c r="HF25" s="12">
        <v>0</v>
      </c>
      <c r="HG25" s="12">
        <v>0</v>
      </c>
      <c r="HH25" s="12">
        <v>0</v>
      </c>
      <c r="HI25" s="13"/>
      <c r="HJ25" s="12">
        <v>0</v>
      </c>
      <c r="HK25" s="12">
        <v>25000</v>
      </c>
      <c r="HL25" s="12">
        <v>0</v>
      </c>
      <c r="HM25" s="12">
        <v>25000</v>
      </c>
      <c r="HN25" s="13"/>
      <c r="HO25" s="12">
        <v>0</v>
      </c>
      <c r="HP25" s="12">
        <v>0</v>
      </c>
      <c r="HQ25" s="12">
        <v>0</v>
      </c>
      <c r="HR25" s="12">
        <v>0</v>
      </c>
      <c r="HS25" s="13"/>
      <c r="HT25" s="12">
        <v>0</v>
      </c>
      <c r="HU25" s="12">
        <v>0</v>
      </c>
      <c r="HV25" s="12">
        <v>0</v>
      </c>
      <c r="HW25" s="12">
        <v>0</v>
      </c>
      <c r="HX25" s="13"/>
      <c r="HY25" s="12">
        <v>0</v>
      </c>
      <c r="HZ25" s="12">
        <v>154000</v>
      </c>
      <c r="IA25" s="12">
        <v>0</v>
      </c>
      <c r="IB25" s="12">
        <v>154000</v>
      </c>
      <c r="IC25" s="13"/>
      <c r="ID25" s="12">
        <v>0</v>
      </c>
      <c r="IE25" s="12">
        <v>162500</v>
      </c>
      <c r="IF25" s="12">
        <v>0</v>
      </c>
      <c r="IG25" s="12">
        <v>162500</v>
      </c>
      <c r="IH25" s="13"/>
      <c r="II25" s="12">
        <v>4</v>
      </c>
      <c r="IJ25" s="12">
        <v>2000</v>
      </c>
      <c r="IK25" s="12">
        <v>0</v>
      </c>
      <c r="IL25" s="12">
        <v>2000</v>
      </c>
      <c r="IM25" s="13"/>
      <c r="IN25" s="12">
        <v>1</v>
      </c>
      <c r="IO25" s="12">
        <v>1000</v>
      </c>
      <c r="IP25" s="12">
        <v>0</v>
      </c>
      <c r="IQ25" s="12">
        <v>1000</v>
      </c>
      <c r="IR25" s="13"/>
      <c r="IS25" s="12">
        <v>12</v>
      </c>
      <c r="IT25" s="12">
        <v>280000</v>
      </c>
      <c r="IU25" s="12">
        <v>0</v>
      </c>
      <c r="IV25" s="12">
        <v>280000</v>
      </c>
      <c r="IW25" s="13"/>
      <c r="IX25" s="12">
        <v>0</v>
      </c>
      <c r="IY25" s="12">
        <v>0</v>
      </c>
      <c r="IZ25" s="12">
        <v>0</v>
      </c>
      <c r="JA25" s="12">
        <v>0</v>
      </c>
      <c r="JB25" s="13"/>
      <c r="JC25" s="12">
        <v>0</v>
      </c>
      <c r="JD25" s="12">
        <v>0</v>
      </c>
      <c r="JE25" s="12">
        <v>0</v>
      </c>
      <c r="JF25" s="12">
        <v>0</v>
      </c>
      <c r="JG25" s="13"/>
      <c r="JH25" s="12">
        <v>0</v>
      </c>
      <c r="JI25" s="12">
        <v>139504</v>
      </c>
      <c r="JJ25" s="12">
        <v>0</v>
      </c>
      <c r="JK25" s="12">
        <v>139504</v>
      </c>
      <c r="JL25" s="13"/>
      <c r="JM25" s="12">
        <v>1</v>
      </c>
      <c r="JN25" s="12">
        <v>56410</v>
      </c>
      <c r="JO25" s="12">
        <v>0</v>
      </c>
      <c r="JP25" s="12">
        <v>56410</v>
      </c>
      <c r="JQ25" s="13"/>
      <c r="JR25" s="12">
        <v>1</v>
      </c>
      <c r="JS25" s="12">
        <v>100000</v>
      </c>
      <c r="JT25" s="12">
        <v>0</v>
      </c>
      <c r="JU25" s="12">
        <v>100000</v>
      </c>
      <c r="JV25" s="13"/>
      <c r="JW25" s="12">
        <v>0</v>
      </c>
      <c r="JX25" s="12">
        <v>31500</v>
      </c>
      <c r="JY25" s="12">
        <v>0</v>
      </c>
      <c r="JZ25" s="12">
        <v>31500</v>
      </c>
      <c r="KA25" s="13"/>
      <c r="KB25" s="12">
        <v>0</v>
      </c>
      <c r="KC25" s="12">
        <v>0</v>
      </c>
      <c r="KD25" s="12">
        <v>0</v>
      </c>
      <c r="KE25" s="12">
        <v>0</v>
      </c>
      <c r="KF25" s="13"/>
      <c r="KG25" s="12">
        <v>0</v>
      </c>
      <c r="KH25" s="12">
        <v>83500</v>
      </c>
      <c r="KI25" s="12">
        <v>0</v>
      </c>
      <c r="KJ25" s="12">
        <v>83500</v>
      </c>
      <c r="KK25" s="13"/>
      <c r="KL25" s="12">
        <v>0</v>
      </c>
      <c r="KM25" s="12">
        <v>0</v>
      </c>
      <c r="KN25" s="12">
        <v>0</v>
      </c>
      <c r="KO25" s="12">
        <v>0</v>
      </c>
      <c r="KP25" s="13"/>
      <c r="KQ25" s="12">
        <v>0</v>
      </c>
      <c r="KR25" s="12">
        <v>0</v>
      </c>
      <c r="KS25" s="12">
        <v>0</v>
      </c>
      <c r="KT25" s="12">
        <v>0</v>
      </c>
      <c r="KU25" s="13"/>
      <c r="KV25" s="12">
        <v>0</v>
      </c>
      <c r="KW25" s="12">
        <v>0</v>
      </c>
      <c r="KX25" s="12">
        <v>0</v>
      </c>
      <c r="KY25" s="12">
        <v>0</v>
      </c>
      <c r="KZ25" s="13"/>
      <c r="LA25" s="12">
        <v>0</v>
      </c>
      <c r="LB25" s="12">
        <v>0</v>
      </c>
      <c r="LC25" s="12">
        <v>0</v>
      </c>
      <c r="LD25" s="12">
        <v>0</v>
      </c>
      <c r="LE25" s="13"/>
      <c r="LF25" s="12">
        <v>0</v>
      </c>
      <c r="LG25" s="12">
        <v>0</v>
      </c>
      <c r="LH25" s="12">
        <v>0</v>
      </c>
      <c r="LI25" s="12">
        <v>0</v>
      </c>
      <c r="LJ25" s="13"/>
      <c r="LK25" s="12">
        <v>1</v>
      </c>
      <c r="LL25" s="12">
        <v>30000</v>
      </c>
      <c r="LM25" s="12">
        <v>0</v>
      </c>
      <c r="LN25" s="12">
        <v>30000</v>
      </c>
      <c r="LO25" s="13"/>
      <c r="LP25" s="12">
        <v>1</v>
      </c>
      <c r="LQ25" s="12">
        <v>50000</v>
      </c>
      <c r="LR25" s="12">
        <v>0</v>
      </c>
      <c r="LS25" s="12">
        <v>50000</v>
      </c>
      <c r="LT25" s="13"/>
      <c r="LU25" s="12">
        <v>0</v>
      </c>
      <c r="LV25" s="12">
        <v>0</v>
      </c>
      <c r="LW25" s="12">
        <v>0</v>
      </c>
      <c r="LX25" s="12">
        <v>0</v>
      </c>
      <c r="LY25" s="13"/>
      <c r="LZ25" s="12">
        <v>0</v>
      </c>
      <c r="MA25" s="12">
        <v>0</v>
      </c>
      <c r="MB25" s="12">
        <v>0</v>
      </c>
      <c r="MC25" s="12">
        <v>0</v>
      </c>
      <c r="MD25" s="13"/>
      <c r="ME25" s="12">
        <v>0</v>
      </c>
      <c r="MF25" s="12">
        <v>0</v>
      </c>
      <c r="MG25" s="12">
        <v>0</v>
      </c>
      <c r="MH25" s="12">
        <v>0</v>
      </c>
      <c r="MI25" s="13"/>
      <c r="MJ25" s="12">
        <v>0</v>
      </c>
      <c r="MK25" s="12">
        <v>0</v>
      </c>
      <c r="ML25" s="12">
        <v>0</v>
      </c>
      <c r="MM25" s="12">
        <v>0</v>
      </c>
      <c r="MN25" s="13"/>
      <c r="MO25" s="12">
        <v>0</v>
      </c>
      <c r="MP25" s="12">
        <v>0</v>
      </c>
      <c r="MQ25" s="12">
        <v>0</v>
      </c>
      <c r="MR25" s="12">
        <v>0</v>
      </c>
      <c r="MS25" s="13"/>
      <c r="MT25" s="12">
        <v>0</v>
      </c>
      <c r="MU25" s="12">
        <v>0</v>
      </c>
      <c r="MV25" s="12">
        <v>0</v>
      </c>
      <c r="MW25" s="12">
        <v>0</v>
      </c>
      <c r="MX25" s="13"/>
      <c r="MY25" s="12">
        <v>0</v>
      </c>
      <c r="MZ25" s="12">
        <v>0</v>
      </c>
      <c r="NA25" s="12">
        <v>0</v>
      </c>
      <c r="NB25" s="12">
        <v>0</v>
      </c>
      <c r="NC25" s="13"/>
      <c r="ND25" s="12">
        <v>0</v>
      </c>
      <c r="NE25" s="12">
        <v>0</v>
      </c>
      <c r="NF25" s="12">
        <v>0</v>
      </c>
      <c r="NG25" s="12">
        <v>0</v>
      </c>
      <c r="NH25" s="13"/>
      <c r="NI25" s="12">
        <v>0</v>
      </c>
      <c r="NJ25" s="12">
        <v>0</v>
      </c>
      <c r="NK25" s="12">
        <v>0</v>
      </c>
      <c r="NL25" s="12">
        <v>0</v>
      </c>
      <c r="NM25" s="13"/>
      <c r="NN25" s="12">
        <v>0</v>
      </c>
      <c r="NO25" s="12">
        <v>0</v>
      </c>
      <c r="NP25" s="12">
        <v>0</v>
      </c>
      <c r="NQ25" s="12">
        <v>0</v>
      </c>
      <c r="NR25" s="13"/>
      <c r="NS25" s="12">
        <v>0</v>
      </c>
      <c r="NT25" s="12">
        <v>3363364</v>
      </c>
      <c r="NU25" s="12">
        <v>0</v>
      </c>
      <c r="NV25" s="12">
        <v>3363364</v>
      </c>
      <c r="NW25" s="13"/>
    </row>
    <row r="26" spans="1:387" hidden="1">
      <c r="A26" s="10">
        <v>20</v>
      </c>
      <c r="B26" s="11" t="s">
        <v>22</v>
      </c>
      <c r="C26" s="12">
        <v>0</v>
      </c>
      <c r="D26" s="12">
        <v>0</v>
      </c>
      <c r="E26" s="12">
        <v>0</v>
      </c>
      <c r="F26" s="12">
        <v>0</v>
      </c>
      <c r="G26" s="13"/>
      <c r="H26" s="12">
        <v>0</v>
      </c>
      <c r="I26" s="12">
        <v>24800</v>
      </c>
      <c r="J26" s="12">
        <v>0</v>
      </c>
      <c r="K26" s="12">
        <v>24800</v>
      </c>
      <c r="L26" s="13"/>
      <c r="M26" s="12">
        <v>13</v>
      </c>
      <c r="N26" s="12">
        <v>33800</v>
      </c>
      <c r="O26" s="12">
        <v>0</v>
      </c>
      <c r="P26" s="12">
        <v>33800</v>
      </c>
      <c r="Q26" s="13"/>
      <c r="R26" s="12">
        <v>391</v>
      </c>
      <c r="S26" s="12">
        <v>39100</v>
      </c>
      <c r="T26" s="12">
        <v>0</v>
      </c>
      <c r="U26" s="12">
        <v>39100</v>
      </c>
      <c r="V26" s="13"/>
      <c r="W26" s="12">
        <v>1</v>
      </c>
      <c r="X26" s="12">
        <v>2000</v>
      </c>
      <c r="Y26" s="12">
        <v>0</v>
      </c>
      <c r="Z26" s="12">
        <v>2000</v>
      </c>
      <c r="AA26" s="13"/>
      <c r="AB26" s="12">
        <v>18</v>
      </c>
      <c r="AC26" s="12">
        <v>108000</v>
      </c>
      <c r="AD26" s="12">
        <v>0</v>
      </c>
      <c r="AE26" s="12">
        <v>108000</v>
      </c>
      <c r="AF26" s="13"/>
      <c r="AG26" s="12">
        <v>0</v>
      </c>
      <c r="AH26" s="12">
        <v>0</v>
      </c>
      <c r="AI26" s="12">
        <v>0</v>
      </c>
      <c r="AJ26" s="12">
        <v>0</v>
      </c>
      <c r="AK26" s="13"/>
      <c r="AL26" s="12">
        <v>0</v>
      </c>
      <c r="AM26" s="12">
        <v>0</v>
      </c>
      <c r="AN26" s="12">
        <v>0</v>
      </c>
      <c r="AO26" s="12">
        <v>0</v>
      </c>
      <c r="AP26" s="13"/>
      <c r="AQ26" s="12">
        <v>0</v>
      </c>
      <c r="AR26" s="12">
        <v>0</v>
      </c>
      <c r="AS26" s="12">
        <v>0</v>
      </c>
      <c r="AT26" s="12">
        <v>0</v>
      </c>
      <c r="AU26" s="13"/>
      <c r="AV26" s="12">
        <v>4</v>
      </c>
      <c r="AW26" s="12">
        <v>9800</v>
      </c>
      <c r="AX26" s="12">
        <v>0</v>
      </c>
      <c r="AY26" s="12">
        <v>9800</v>
      </c>
      <c r="AZ26" s="13"/>
      <c r="BA26" s="12">
        <v>0</v>
      </c>
      <c r="BB26" s="12">
        <v>0</v>
      </c>
      <c r="BC26" s="12">
        <v>0</v>
      </c>
      <c r="BD26" s="12">
        <v>0</v>
      </c>
      <c r="BE26" s="13"/>
      <c r="BF26" s="12">
        <v>5</v>
      </c>
      <c r="BG26" s="12">
        <v>7250</v>
      </c>
      <c r="BH26" s="12">
        <v>0</v>
      </c>
      <c r="BI26" s="12">
        <v>7250</v>
      </c>
      <c r="BJ26" s="13"/>
      <c r="BK26" s="12">
        <v>1</v>
      </c>
      <c r="BL26" s="12">
        <v>30000</v>
      </c>
      <c r="BM26" s="12">
        <v>0</v>
      </c>
      <c r="BN26" s="12">
        <v>30000</v>
      </c>
      <c r="BO26" s="13"/>
      <c r="BP26" s="12">
        <v>0</v>
      </c>
      <c r="BQ26" s="12">
        <v>2000</v>
      </c>
      <c r="BR26" s="12">
        <v>0</v>
      </c>
      <c r="BS26" s="12">
        <v>2000</v>
      </c>
      <c r="BT26" s="13"/>
      <c r="BU26" s="12">
        <v>0</v>
      </c>
      <c r="BV26" s="12">
        <v>0</v>
      </c>
      <c r="BW26" s="12">
        <v>0</v>
      </c>
      <c r="BX26" s="12">
        <v>0</v>
      </c>
      <c r="BY26" s="13"/>
      <c r="BZ26" s="12">
        <v>1</v>
      </c>
      <c r="CA26" s="12">
        <v>10000</v>
      </c>
      <c r="CB26" s="12">
        <v>0</v>
      </c>
      <c r="CC26" s="12">
        <v>10000</v>
      </c>
      <c r="CD26" s="13"/>
      <c r="CE26" s="12">
        <v>0</v>
      </c>
      <c r="CF26" s="12">
        <v>0</v>
      </c>
      <c r="CG26" s="12">
        <v>0</v>
      </c>
      <c r="CH26" s="12">
        <v>0</v>
      </c>
      <c r="CI26" s="13"/>
      <c r="CJ26" s="12">
        <v>0</v>
      </c>
      <c r="CK26" s="12">
        <v>0</v>
      </c>
      <c r="CL26" s="12">
        <v>0</v>
      </c>
      <c r="CM26" s="12">
        <v>0</v>
      </c>
      <c r="CN26" s="13"/>
      <c r="CO26" s="12">
        <v>0</v>
      </c>
      <c r="CP26" s="12">
        <v>0</v>
      </c>
      <c r="CQ26" s="12">
        <v>0</v>
      </c>
      <c r="CR26" s="12">
        <v>0</v>
      </c>
      <c r="CS26" s="13"/>
      <c r="CT26" s="12">
        <v>0</v>
      </c>
      <c r="CU26" s="12">
        <v>0</v>
      </c>
      <c r="CV26" s="12">
        <v>0</v>
      </c>
      <c r="CW26" s="12">
        <v>0</v>
      </c>
      <c r="CX26" s="13"/>
      <c r="CY26" s="12">
        <v>0</v>
      </c>
      <c r="CZ26" s="12">
        <v>0</v>
      </c>
      <c r="DA26" s="12">
        <v>0</v>
      </c>
      <c r="DB26" s="12">
        <v>0</v>
      </c>
      <c r="DC26" s="13"/>
      <c r="DD26" s="12">
        <v>0</v>
      </c>
      <c r="DE26" s="12">
        <v>0</v>
      </c>
      <c r="DF26" s="12">
        <v>0</v>
      </c>
      <c r="DG26" s="12">
        <v>0</v>
      </c>
      <c r="DH26" s="13"/>
      <c r="DI26" s="12">
        <v>0</v>
      </c>
      <c r="DJ26" s="12">
        <v>0</v>
      </c>
      <c r="DK26" s="12">
        <v>0</v>
      </c>
      <c r="DL26" s="12">
        <v>0</v>
      </c>
      <c r="DM26" s="13"/>
      <c r="DN26" s="12">
        <v>0</v>
      </c>
      <c r="DO26" s="12">
        <v>0</v>
      </c>
      <c r="DP26" s="12">
        <v>0</v>
      </c>
      <c r="DQ26" s="12">
        <v>0</v>
      </c>
      <c r="DR26" s="13"/>
      <c r="DS26" s="12">
        <v>1</v>
      </c>
      <c r="DT26" s="12">
        <v>50000</v>
      </c>
      <c r="DU26" s="12">
        <v>0</v>
      </c>
      <c r="DV26" s="12">
        <v>50000</v>
      </c>
      <c r="DW26" s="13"/>
      <c r="DX26" s="12">
        <v>1</v>
      </c>
      <c r="DY26" s="12">
        <v>40000</v>
      </c>
      <c r="DZ26" s="12">
        <v>0</v>
      </c>
      <c r="EA26" s="12">
        <v>40000</v>
      </c>
      <c r="EB26" s="13"/>
      <c r="EC26" s="12">
        <v>0</v>
      </c>
      <c r="ED26" s="12">
        <v>30000</v>
      </c>
      <c r="EE26" s="12">
        <v>0</v>
      </c>
      <c r="EF26" s="12">
        <v>30000</v>
      </c>
      <c r="EG26" s="13"/>
      <c r="EH26" s="12">
        <v>1</v>
      </c>
      <c r="EI26" s="12">
        <v>30000</v>
      </c>
      <c r="EJ26" s="12">
        <v>0</v>
      </c>
      <c r="EK26" s="12">
        <v>30000</v>
      </c>
      <c r="EL26" s="13"/>
      <c r="EM26" s="12">
        <v>1</v>
      </c>
      <c r="EN26" s="12">
        <v>750000</v>
      </c>
      <c r="EO26" s="12">
        <v>0</v>
      </c>
      <c r="EP26" s="12">
        <v>750000</v>
      </c>
      <c r="EQ26" s="13"/>
      <c r="ER26" s="12">
        <v>0</v>
      </c>
      <c r="ES26" s="12">
        <v>0</v>
      </c>
      <c r="ET26" s="12">
        <v>0</v>
      </c>
      <c r="EU26" s="12">
        <v>0</v>
      </c>
      <c r="EV26" s="13"/>
      <c r="EW26" s="12">
        <v>0</v>
      </c>
      <c r="EX26" s="12">
        <v>0</v>
      </c>
      <c r="EY26" s="12">
        <v>0</v>
      </c>
      <c r="EZ26" s="12">
        <v>0</v>
      </c>
      <c r="FA26" s="13"/>
      <c r="FB26" s="12">
        <v>0</v>
      </c>
      <c r="FC26" s="12">
        <v>0</v>
      </c>
      <c r="FD26" s="12">
        <v>0</v>
      </c>
      <c r="FE26" s="12">
        <v>0</v>
      </c>
      <c r="FF26" s="13"/>
      <c r="FG26" s="12">
        <v>0</v>
      </c>
      <c r="FH26" s="12">
        <v>0</v>
      </c>
      <c r="FI26" s="12">
        <v>0</v>
      </c>
      <c r="FJ26" s="12">
        <v>0</v>
      </c>
      <c r="FK26" s="13"/>
      <c r="FL26" s="12">
        <v>0</v>
      </c>
      <c r="FM26" s="12">
        <v>0</v>
      </c>
      <c r="FN26" s="12">
        <v>0</v>
      </c>
      <c r="FO26" s="12">
        <v>0</v>
      </c>
      <c r="FP26" s="13"/>
      <c r="FQ26" s="12">
        <v>0</v>
      </c>
      <c r="FR26" s="12">
        <v>0</v>
      </c>
      <c r="FS26" s="12">
        <v>0</v>
      </c>
      <c r="FT26" s="12">
        <v>0</v>
      </c>
      <c r="FU26" s="13"/>
      <c r="FV26" s="12">
        <v>0</v>
      </c>
      <c r="FW26" s="12">
        <v>0</v>
      </c>
      <c r="FX26" s="12">
        <v>0</v>
      </c>
      <c r="FY26" s="12">
        <v>0</v>
      </c>
      <c r="FZ26" s="13"/>
      <c r="GA26" s="12">
        <v>0</v>
      </c>
      <c r="GB26" s="12">
        <v>0</v>
      </c>
      <c r="GC26" s="12">
        <v>0</v>
      </c>
      <c r="GD26" s="12">
        <v>0</v>
      </c>
      <c r="GE26" s="13"/>
      <c r="GF26" s="12">
        <v>0</v>
      </c>
      <c r="GG26" s="12">
        <v>0</v>
      </c>
      <c r="GH26" s="12">
        <v>0</v>
      </c>
      <c r="GI26" s="12">
        <v>0</v>
      </c>
      <c r="GJ26" s="13"/>
      <c r="GK26" s="12">
        <v>0</v>
      </c>
      <c r="GL26" s="12">
        <v>0</v>
      </c>
      <c r="GM26" s="12">
        <v>0</v>
      </c>
      <c r="GN26" s="12">
        <v>0</v>
      </c>
      <c r="GO26" s="13"/>
      <c r="GP26" s="12">
        <v>0</v>
      </c>
      <c r="GQ26" s="12">
        <v>61500</v>
      </c>
      <c r="GR26" s="12">
        <v>0</v>
      </c>
      <c r="GS26" s="12">
        <v>61500</v>
      </c>
      <c r="GT26" s="13"/>
      <c r="GU26" s="12">
        <v>15</v>
      </c>
      <c r="GV26" s="12">
        <v>2100000</v>
      </c>
      <c r="GW26" s="12">
        <v>0</v>
      </c>
      <c r="GX26" s="12">
        <v>2100000</v>
      </c>
      <c r="GY26" s="13"/>
      <c r="GZ26" s="12">
        <v>14</v>
      </c>
      <c r="HA26" s="12">
        <v>77500</v>
      </c>
      <c r="HB26" s="12">
        <v>0</v>
      </c>
      <c r="HC26" s="12">
        <v>77500</v>
      </c>
      <c r="HD26" s="13"/>
      <c r="HE26" s="12">
        <v>0</v>
      </c>
      <c r="HF26" s="12">
        <v>0</v>
      </c>
      <c r="HG26" s="12">
        <v>0</v>
      </c>
      <c r="HH26" s="12">
        <v>0</v>
      </c>
      <c r="HI26" s="13"/>
      <c r="HJ26" s="12">
        <v>0</v>
      </c>
      <c r="HK26" s="12">
        <v>10000</v>
      </c>
      <c r="HL26" s="12">
        <v>0</v>
      </c>
      <c r="HM26" s="12">
        <v>10000</v>
      </c>
      <c r="HN26" s="13"/>
      <c r="HO26" s="12">
        <v>0</v>
      </c>
      <c r="HP26" s="12">
        <v>0</v>
      </c>
      <c r="HQ26" s="12">
        <v>0</v>
      </c>
      <c r="HR26" s="12">
        <v>0</v>
      </c>
      <c r="HS26" s="13"/>
      <c r="HT26" s="12">
        <v>0</v>
      </c>
      <c r="HU26" s="12">
        <v>0</v>
      </c>
      <c r="HV26" s="12">
        <v>0</v>
      </c>
      <c r="HW26" s="12">
        <v>0</v>
      </c>
      <c r="HX26" s="13"/>
      <c r="HY26" s="12">
        <v>0</v>
      </c>
      <c r="HZ26" s="12">
        <v>154000</v>
      </c>
      <c r="IA26" s="12">
        <v>0</v>
      </c>
      <c r="IB26" s="12">
        <v>154000</v>
      </c>
      <c r="IC26" s="13"/>
      <c r="ID26" s="12">
        <v>0</v>
      </c>
      <c r="IE26" s="12">
        <v>162500</v>
      </c>
      <c r="IF26" s="12">
        <v>0</v>
      </c>
      <c r="IG26" s="12">
        <v>162500</v>
      </c>
      <c r="IH26" s="13"/>
      <c r="II26" s="12">
        <v>7</v>
      </c>
      <c r="IJ26" s="12">
        <v>3500</v>
      </c>
      <c r="IK26" s="12">
        <v>0</v>
      </c>
      <c r="IL26" s="12">
        <v>3500</v>
      </c>
      <c r="IM26" s="13"/>
      <c r="IN26" s="12">
        <v>1</v>
      </c>
      <c r="IO26" s="12">
        <v>1000</v>
      </c>
      <c r="IP26" s="12">
        <v>0</v>
      </c>
      <c r="IQ26" s="12">
        <v>1000</v>
      </c>
      <c r="IR26" s="13"/>
      <c r="IS26" s="12">
        <v>12</v>
      </c>
      <c r="IT26" s="12">
        <v>290000</v>
      </c>
      <c r="IU26" s="12">
        <v>0</v>
      </c>
      <c r="IV26" s="12">
        <v>290000</v>
      </c>
      <c r="IW26" s="13"/>
      <c r="IX26" s="12">
        <v>0</v>
      </c>
      <c r="IY26" s="12">
        <v>0</v>
      </c>
      <c r="IZ26" s="12">
        <v>0</v>
      </c>
      <c r="JA26" s="12">
        <v>0</v>
      </c>
      <c r="JB26" s="13"/>
      <c r="JC26" s="12">
        <v>0</v>
      </c>
      <c r="JD26" s="12">
        <v>0</v>
      </c>
      <c r="JE26" s="12">
        <v>0</v>
      </c>
      <c r="JF26" s="12">
        <v>0</v>
      </c>
      <c r="JG26" s="13"/>
      <c r="JH26" s="12">
        <v>0</v>
      </c>
      <c r="JI26" s="12">
        <v>444914</v>
      </c>
      <c r="JJ26" s="12">
        <v>0</v>
      </c>
      <c r="JK26" s="12">
        <v>444914</v>
      </c>
      <c r="JL26" s="13"/>
      <c r="JM26" s="12">
        <v>1</v>
      </c>
      <c r="JN26" s="12">
        <v>56410</v>
      </c>
      <c r="JO26" s="12">
        <v>0</v>
      </c>
      <c r="JP26" s="12">
        <v>56410</v>
      </c>
      <c r="JQ26" s="13"/>
      <c r="JR26" s="12">
        <v>1</v>
      </c>
      <c r="JS26" s="12">
        <v>100000</v>
      </c>
      <c r="JT26" s="12">
        <v>0</v>
      </c>
      <c r="JU26" s="12">
        <v>100000</v>
      </c>
      <c r="JV26" s="13"/>
      <c r="JW26" s="12">
        <v>0</v>
      </c>
      <c r="JX26" s="12">
        <v>58500</v>
      </c>
      <c r="JY26" s="12">
        <v>0</v>
      </c>
      <c r="JZ26" s="12">
        <v>58500</v>
      </c>
      <c r="KA26" s="13"/>
      <c r="KB26" s="12">
        <v>0</v>
      </c>
      <c r="KC26" s="12">
        <v>0</v>
      </c>
      <c r="KD26" s="12">
        <v>0</v>
      </c>
      <c r="KE26" s="12">
        <v>0</v>
      </c>
      <c r="KF26" s="13"/>
      <c r="KG26" s="12">
        <v>0</v>
      </c>
      <c r="KH26" s="12">
        <v>20000</v>
      </c>
      <c r="KI26" s="12">
        <v>0</v>
      </c>
      <c r="KJ26" s="12">
        <v>20000</v>
      </c>
      <c r="KK26" s="13"/>
      <c r="KL26" s="12">
        <v>0</v>
      </c>
      <c r="KM26" s="12">
        <v>0</v>
      </c>
      <c r="KN26" s="12">
        <v>0</v>
      </c>
      <c r="KO26" s="12">
        <v>0</v>
      </c>
      <c r="KP26" s="13"/>
      <c r="KQ26" s="12">
        <v>0</v>
      </c>
      <c r="KR26" s="12">
        <v>0</v>
      </c>
      <c r="KS26" s="12">
        <v>0</v>
      </c>
      <c r="KT26" s="12">
        <v>0</v>
      </c>
      <c r="KU26" s="13"/>
      <c r="KV26" s="12">
        <v>0</v>
      </c>
      <c r="KW26" s="12">
        <v>0</v>
      </c>
      <c r="KX26" s="12">
        <v>0</v>
      </c>
      <c r="KY26" s="12">
        <v>0</v>
      </c>
      <c r="KZ26" s="13"/>
      <c r="LA26" s="12">
        <v>0</v>
      </c>
      <c r="LB26" s="12">
        <v>0</v>
      </c>
      <c r="LC26" s="12">
        <v>0</v>
      </c>
      <c r="LD26" s="12">
        <v>0</v>
      </c>
      <c r="LE26" s="13"/>
      <c r="LF26" s="12">
        <v>0</v>
      </c>
      <c r="LG26" s="12">
        <v>0</v>
      </c>
      <c r="LH26" s="12">
        <v>0</v>
      </c>
      <c r="LI26" s="12">
        <v>0</v>
      </c>
      <c r="LJ26" s="13"/>
      <c r="LK26" s="12">
        <v>1</v>
      </c>
      <c r="LL26" s="12">
        <v>30000</v>
      </c>
      <c r="LM26" s="12">
        <v>0</v>
      </c>
      <c r="LN26" s="12">
        <v>30000</v>
      </c>
      <c r="LO26" s="13"/>
      <c r="LP26" s="12">
        <v>1</v>
      </c>
      <c r="LQ26" s="12">
        <v>50000</v>
      </c>
      <c r="LR26" s="12">
        <v>0</v>
      </c>
      <c r="LS26" s="12">
        <v>50000</v>
      </c>
      <c r="LT26" s="13"/>
      <c r="LU26" s="12">
        <v>0</v>
      </c>
      <c r="LV26" s="12">
        <v>0</v>
      </c>
      <c r="LW26" s="12">
        <v>0</v>
      </c>
      <c r="LX26" s="12">
        <v>0</v>
      </c>
      <c r="LY26" s="13"/>
      <c r="LZ26" s="12">
        <v>0</v>
      </c>
      <c r="MA26" s="12">
        <v>0</v>
      </c>
      <c r="MB26" s="12">
        <v>0</v>
      </c>
      <c r="MC26" s="12">
        <v>0</v>
      </c>
      <c r="MD26" s="13"/>
      <c r="ME26" s="12">
        <v>0</v>
      </c>
      <c r="MF26" s="12">
        <v>0</v>
      </c>
      <c r="MG26" s="12">
        <v>0</v>
      </c>
      <c r="MH26" s="12">
        <v>0</v>
      </c>
      <c r="MI26" s="13"/>
      <c r="MJ26" s="12">
        <v>0</v>
      </c>
      <c r="MK26" s="12">
        <v>0</v>
      </c>
      <c r="ML26" s="12">
        <v>0</v>
      </c>
      <c r="MM26" s="12">
        <v>0</v>
      </c>
      <c r="MN26" s="13"/>
      <c r="MO26" s="12">
        <v>0</v>
      </c>
      <c r="MP26" s="12">
        <v>0</v>
      </c>
      <c r="MQ26" s="12">
        <v>0</v>
      </c>
      <c r="MR26" s="12">
        <v>0</v>
      </c>
      <c r="MS26" s="13"/>
      <c r="MT26" s="12">
        <v>0</v>
      </c>
      <c r="MU26" s="12">
        <v>0</v>
      </c>
      <c r="MV26" s="12">
        <v>0</v>
      </c>
      <c r="MW26" s="12">
        <v>0</v>
      </c>
      <c r="MX26" s="13"/>
      <c r="MY26" s="12">
        <v>0</v>
      </c>
      <c r="MZ26" s="12">
        <v>0</v>
      </c>
      <c r="NA26" s="12">
        <v>0</v>
      </c>
      <c r="NB26" s="12">
        <v>0</v>
      </c>
      <c r="NC26" s="13"/>
      <c r="ND26" s="12">
        <v>0</v>
      </c>
      <c r="NE26" s="12">
        <v>0</v>
      </c>
      <c r="NF26" s="12">
        <v>0</v>
      </c>
      <c r="NG26" s="12">
        <v>0</v>
      </c>
      <c r="NH26" s="13"/>
      <c r="NI26" s="12">
        <v>0</v>
      </c>
      <c r="NJ26" s="12">
        <v>0</v>
      </c>
      <c r="NK26" s="12">
        <v>0</v>
      </c>
      <c r="NL26" s="12">
        <v>0</v>
      </c>
      <c r="NM26" s="13"/>
      <c r="NN26" s="12">
        <v>0</v>
      </c>
      <c r="NO26" s="12">
        <v>0</v>
      </c>
      <c r="NP26" s="12">
        <v>0</v>
      </c>
      <c r="NQ26" s="12">
        <v>0</v>
      </c>
      <c r="NR26" s="13"/>
      <c r="NS26" s="12">
        <v>0</v>
      </c>
      <c r="NT26" s="12">
        <v>4786574</v>
      </c>
      <c r="NU26" s="12">
        <v>0</v>
      </c>
      <c r="NV26" s="12">
        <v>4786574</v>
      </c>
      <c r="NW26" s="13"/>
    </row>
    <row r="27" spans="1:387" hidden="1">
      <c r="A27" s="10">
        <v>21</v>
      </c>
      <c r="B27" s="11" t="s">
        <v>23</v>
      </c>
      <c r="C27" s="12">
        <v>0</v>
      </c>
      <c r="D27" s="12">
        <v>0</v>
      </c>
      <c r="E27" s="12">
        <v>0</v>
      </c>
      <c r="F27" s="12">
        <v>0</v>
      </c>
      <c r="G27" s="13"/>
      <c r="H27" s="12">
        <v>0</v>
      </c>
      <c r="I27" s="12">
        <v>24800</v>
      </c>
      <c r="J27" s="12">
        <v>0</v>
      </c>
      <c r="K27" s="12">
        <v>24800</v>
      </c>
      <c r="L27" s="13"/>
      <c r="M27" s="12">
        <v>21</v>
      </c>
      <c r="N27" s="12">
        <v>54600</v>
      </c>
      <c r="O27" s="12">
        <v>0</v>
      </c>
      <c r="P27" s="12">
        <v>54600</v>
      </c>
      <c r="Q27" s="13"/>
      <c r="R27" s="12">
        <v>516</v>
      </c>
      <c r="S27" s="12">
        <v>51600</v>
      </c>
      <c r="T27" s="12">
        <v>0</v>
      </c>
      <c r="U27" s="12">
        <v>51600</v>
      </c>
      <c r="V27" s="13"/>
      <c r="W27" s="12">
        <v>1</v>
      </c>
      <c r="X27" s="12">
        <v>2000</v>
      </c>
      <c r="Y27" s="12">
        <v>0</v>
      </c>
      <c r="Z27" s="12">
        <v>2000</v>
      </c>
      <c r="AA27" s="13"/>
      <c r="AB27" s="12">
        <v>22</v>
      </c>
      <c r="AC27" s="12">
        <v>132000</v>
      </c>
      <c r="AD27" s="12">
        <v>0</v>
      </c>
      <c r="AE27" s="12">
        <v>132000</v>
      </c>
      <c r="AF27" s="13"/>
      <c r="AG27" s="12">
        <v>0</v>
      </c>
      <c r="AH27" s="12">
        <v>0</v>
      </c>
      <c r="AI27" s="12">
        <v>0</v>
      </c>
      <c r="AJ27" s="12">
        <v>0</v>
      </c>
      <c r="AK27" s="13"/>
      <c r="AL27" s="12">
        <v>0</v>
      </c>
      <c r="AM27" s="12">
        <v>0</v>
      </c>
      <c r="AN27" s="12">
        <v>0</v>
      </c>
      <c r="AO27" s="12">
        <v>0</v>
      </c>
      <c r="AP27" s="13"/>
      <c r="AQ27" s="12">
        <v>0</v>
      </c>
      <c r="AR27" s="12">
        <v>0</v>
      </c>
      <c r="AS27" s="12">
        <v>0</v>
      </c>
      <c r="AT27" s="12">
        <v>0</v>
      </c>
      <c r="AU27" s="13"/>
      <c r="AV27" s="12">
        <v>4</v>
      </c>
      <c r="AW27" s="12">
        <v>9800</v>
      </c>
      <c r="AX27" s="12">
        <v>0</v>
      </c>
      <c r="AY27" s="12">
        <v>9800</v>
      </c>
      <c r="AZ27" s="13"/>
      <c r="BA27" s="12">
        <v>0</v>
      </c>
      <c r="BB27" s="12">
        <v>0</v>
      </c>
      <c r="BC27" s="12">
        <v>0</v>
      </c>
      <c r="BD27" s="12">
        <v>0</v>
      </c>
      <c r="BE27" s="13"/>
      <c r="BF27" s="12">
        <v>5</v>
      </c>
      <c r="BG27" s="12">
        <v>14250</v>
      </c>
      <c r="BH27" s="12">
        <v>0</v>
      </c>
      <c r="BI27" s="12">
        <v>14250</v>
      </c>
      <c r="BJ27" s="13"/>
      <c r="BK27" s="12">
        <v>1</v>
      </c>
      <c r="BL27" s="12">
        <v>30000</v>
      </c>
      <c r="BM27" s="12">
        <v>0</v>
      </c>
      <c r="BN27" s="12">
        <v>30000</v>
      </c>
      <c r="BO27" s="13"/>
      <c r="BP27" s="12">
        <v>0</v>
      </c>
      <c r="BQ27" s="12">
        <v>2500</v>
      </c>
      <c r="BR27" s="12">
        <v>0</v>
      </c>
      <c r="BS27" s="12">
        <v>2500</v>
      </c>
      <c r="BT27" s="13"/>
      <c r="BU27" s="12">
        <v>0</v>
      </c>
      <c r="BV27" s="12">
        <v>0</v>
      </c>
      <c r="BW27" s="12">
        <v>0</v>
      </c>
      <c r="BX27" s="12">
        <v>0</v>
      </c>
      <c r="BY27" s="13"/>
      <c r="BZ27" s="12">
        <v>1</v>
      </c>
      <c r="CA27" s="12">
        <v>10000</v>
      </c>
      <c r="CB27" s="12">
        <v>0</v>
      </c>
      <c r="CC27" s="12">
        <v>10000</v>
      </c>
      <c r="CD27" s="13"/>
      <c r="CE27" s="12">
        <v>0</v>
      </c>
      <c r="CF27" s="12">
        <v>0</v>
      </c>
      <c r="CG27" s="12">
        <v>0</v>
      </c>
      <c r="CH27" s="12">
        <v>0</v>
      </c>
      <c r="CI27" s="13"/>
      <c r="CJ27" s="12">
        <v>0</v>
      </c>
      <c r="CK27" s="12">
        <v>0</v>
      </c>
      <c r="CL27" s="12">
        <v>0</v>
      </c>
      <c r="CM27" s="12">
        <v>0</v>
      </c>
      <c r="CN27" s="13"/>
      <c r="CO27" s="12">
        <v>0</v>
      </c>
      <c r="CP27" s="12">
        <v>0</v>
      </c>
      <c r="CQ27" s="12">
        <v>0</v>
      </c>
      <c r="CR27" s="12">
        <v>0</v>
      </c>
      <c r="CS27" s="13"/>
      <c r="CT27" s="12">
        <v>0</v>
      </c>
      <c r="CU27" s="12">
        <v>0</v>
      </c>
      <c r="CV27" s="12">
        <v>0</v>
      </c>
      <c r="CW27" s="12">
        <v>0</v>
      </c>
      <c r="CX27" s="13"/>
      <c r="CY27" s="12">
        <v>0</v>
      </c>
      <c r="CZ27" s="12">
        <v>0</v>
      </c>
      <c r="DA27" s="12">
        <v>0</v>
      </c>
      <c r="DB27" s="12">
        <v>0</v>
      </c>
      <c r="DC27" s="13"/>
      <c r="DD27" s="12">
        <v>0</v>
      </c>
      <c r="DE27" s="12">
        <v>0</v>
      </c>
      <c r="DF27" s="12">
        <v>0</v>
      </c>
      <c r="DG27" s="12">
        <v>0</v>
      </c>
      <c r="DH27" s="13"/>
      <c r="DI27" s="12">
        <v>0</v>
      </c>
      <c r="DJ27" s="12">
        <v>0</v>
      </c>
      <c r="DK27" s="12">
        <v>0</v>
      </c>
      <c r="DL27" s="12">
        <v>0</v>
      </c>
      <c r="DM27" s="13"/>
      <c r="DN27" s="12">
        <v>0</v>
      </c>
      <c r="DO27" s="12">
        <v>0</v>
      </c>
      <c r="DP27" s="12">
        <v>0</v>
      </c>
      <c r="DQ27" s="12">
        <v>0</v>
      </c>
      <c r="DR27" s="13"/>
      <c r="DS27" s="12">
        <v>1</v>
      </c>
      <c r="DT27" s="12">
        <v>50000</v>
      </c>
      <c r="DU27" s="12">
        <v>0</v>
      </c>
      <c r="DV27" s="12">
        <v>50000</v>
      </c>
      <c r="DW27" s="13"/>
      <c r="DX27" s="12">
        <v>1</v>
      </c>
      <c r="DY27" s="12">
        <v>80000</v>
      </c>
      <c r="DZ27" s="12">
        <v>0</v>
      </c>
      <c r="EA27" s="12">
        <v>80000</v>
      </c>
      <c r="EB27" s="13"/>
      <c r="EC27" s="12">
        <v>0</v>
      </c>
      <c r="ED27" s="12">
        <v>30000</v>
      </c>
      <c r="EE27" s="12">
        <v>0</v>
      </c>
      <c r="EF27" s="12">
        <v>30000</v>
      </c>
      <c r="EG27" s="13"/>
      <c r="EH27" s="12">
        <v>1</v>
      </c>
      <c r="EI27" s="12">
        <v>30000</v>
      </c>
      <c r="EJ27" s="12">
        <v>0</v>
      </c>
      <c r="EK27" s="12">
        <v>30000</v>
      </c>
      <c r="EL27" s="13"/>
      <c r="EM27" s="12">
        <v>1</v>
      </c>
      <c r="EN27" s="12">
        <v>814000</v>
      </c>
      <c r="EO27" s="12">
        <v>0</v>
      </c>
      <c r="EP27" s="12">
        <v>814000</v>
      </c>
      <c r="EQ27" s="13"/>
      <c r="ER27" s="12">
        <v>0</v>
      </c>
      <c r="ES27" s="12">
        <v>0</v>
      </c>
      <c r="ET27" s="12">
        <v>0</v>
      </c>
      <c r="EU27" s="12">
        <v>0</v>
      </c>
      <c r="EV27" s="13"/>
      <c r="EW27" s="12">
        <v>0</v>
      </c>
      <c r="EX27" s="12">
        <v>0</v>
      </c>
      <c r="EY27" s="12">
        <v>0</v>
      </c>
      <c r="EZ27" s="12">
        <v>0</v>
      </c>
      <c r="FA27" s="13"/>
      <c r="FB27" s="12">
        <v>0</v>
      </c>
      <c r="FC27" s="12">
        <v>0</v>
      </c>
      <c r="FD27" s="12">
        <v>0</v>
      </c>
      <c r="FE27" s="12">
        <v>0</v>
      </c>
      <c r="FF27" s="13"/>
      <c r="FG27" s="12">
        <v>0</v>
      </c>
      <c r="FH27" s="12">
        <v>0</v>
      </c>
      <c r="FI27" s="12">
        <v>0</v>
      </c>
      <c r="FJ27" s="12">
        <v>0</v>
      </c>
      <c r="FK27" s="13"/>
      <c r="FL27" s="12">
        <v>0</v>
      </c>
      <c r="FM27" s="12">
        <v>0</v>
      </c>
      <c r="FN27" s="12">
        <v>0</v>
      </c>
      <c r="FO27" s="12">
        <v>0</v>
      </c>
      <c r="FP27" s="13"/>
      <c r="FQ27" s="12">
        <v>0</v>
      </c>
      <c r="FR27" s="12">
        <v>0</v>
      </c>
      <c r="FS27" s="12">
        <v>0</v>
      </c>
      <c r="FT27" s="12">
        <v>0</v>
      </c>
      <c r="FU27" s="13"/>
      <c r="FV27" s="12">
        <v>0</v>
      </c>
      <c r="FW27" s="12">
        <v>0</v>
      </c>
      <c r="FX27" s="12">
        <v>0</v>
      </c>
      <c r="FY27" s="12">
        <v>0</v>
      </c>
      <c r="FZ27" s="13"/>
      <c r="GA27" s="12">
        <v>0</v>
      </c>
      <c r="GB27" s="12">
        <v>0</v>
      </c>
      <c r="GC27" s="12">
        <v>0</v>
      </c>
      <c r="GD27" s="12">
        <v>0</v>
      </c>
      <c r="GE27" s="13"/>
      <c r="GF27" s="12">
        <v>0</v>
      </c>
      <c r="GG27" s="12">
        <v>0</v>
      </c>
      <c r="GH27" s="12">
        <v>0</v>
      </c>
      <c r="GI27" s="12">
        <v>0</v>
      </c>
      <c r="GJ27" s="13"/>
      <c r="GK27" s="12">
        <v>0</v>
      </c>
      <c r="GL27" s="12">
        <v>0</v>
      </c>
      <c r="GM27" s="12">
        <v>0</v>
      </c>
      <c r="GN27" s="12">
        <v>0</v>
      </c>
      <c r="GO27" s="13"/>
      <c r="GP27" s="12">
        <v>0</v>
      </c>
      <c r="GQ27" s="12">
        <v>105500</v>
      </c>
      <c r="GR27" s="12">
        <v>0</v>
      </c>
      <c r="GS27" s="12">
        <v>105500</v>
      </c>
      <c r="GT27" s="13"/>
      <c r="GU27" s="12">
        <v>28</v>
      </c>
      <c r="GV27" s="12">
        <v>3225000</v>
      </c>
      <c r="GW27" s="12">
        <v>0</v>
      </c>
      <c r="GX27" s="12">
        <v>3225000</v>
      </c>
      <c r="GY27" s="13"/>
      <c r="GZ27" s="12">
        <v>22</v>
      </c>
      <c r="HA27" s="12">
        <v>117500</v>
      </c>
      <c r="HB27" s="12">
        <v>0</v>
      </c>
      <c r="HC27" s="12">
        <v>117500</v>
      </c>
      <c r="HD27" s="13"/>
      <c r="HE27" s="12">
        <v>0</v>
      </c>
      <c r="HF27" s="12">
        <v>0</v>
      </c>
      <c r="HG27" s="12">
        <v>0</v>
      </c>
      <c r="HH27" s="12">
        <v>0</v>
      </c>
      <c r="HI27" s="13"/>
      <c r="HJ27" s="12">
        <v>0</v>
      </c>
      <c r="HK27" s="12">
        <v>40000</v>
      </c>
      <c r="HL27" s="12">
        <v>0</v>
      </c>
      <c r="HM27" s="12">
        <v>40000</v>
      </c>
      <c r="HN27" s="13"/>
      <c r="HO27" s="12">
        <v>0</v>
      </c>
      <c r="HP27" s="12">
        <v>0</v>
      </c>
      <c r="HQ27" s="12">
        <v>0</v>
      </c>
      <c r="HR27" s="12">
        <v>0</v>
      </c>
      <c r="HS27" s="13"/>
      <c r="HT27" s="12">
        <v>0</v>
      </c>
      <c r="HU27" s="12">
        <v>0</v>
      </c>
      <c r="HV27" s="12">
        <v>0</v>
      </c>
      <c r="HW27" s="12">
        <v>0</v>
      </c>
      <c r="HX27" s="13"/>
      <c r="HY27" s="12">
        <v>0</v>
      </c>
      <c r="HZ27" s="12">
        <v>266000</v>
      </c>
      <c r="IA27" s="12">
        <v>0</v>
      </c>
      <c r="IB27" s="12">
        <v>266000</v>
      </c>
      <c r="IC27" s="13"/>
      <c r="ID27" s="12">
        <v>0</v>
      </c>
      <c r="IE27" s="12">
        <v>162500</v>
      </c>
      <c r="IF27" s="12">
        <v>0</v>
      </c>
      <c r="IG27" s="12">
        <v>162500</v>
      </c>
      <c r="IH27" s="13"/>
      <c r="II27" s="12">
        <v>11</v>
      </c>
      <c r="IJ27" s="12">
        <v>5500</v>
      </c>
      <c r="IK27" s="12">
        <v>0</v>
      </c>
      <c r="IL27" s="12">
        <v>5500</v>
      </c>
      <c r="IM27" s="13"/>
      <c r="IN27" s="12">
        <v>2</v>
      </c>
      <c r="IO27" s="12">
        <v>2000</v>
      </c>
      <c r="IP27" s="12">
        <v>0</v>
      </c>
      <c r="IQ27" s="12">
        <v>2000</v>
      </c>
      <c r="IR27" s="13"/>
      <c r="IS27" s="12">
        <v>12</v>
      </c>
      <c r="IT27" s="12">
        <v>310000</v>
      </c>
      <c r="IU27" s="12">
        <v>0</v>
      </c>
      <c r="IV27" s="12">
        <v>310000</v>
      </c>
      <c r="IW27" s="13"/>
      <c r="IX27" s="12">
        <v>0</v>
      </c>
      <c r="IY27" s="12">
        <v>0</v>
      </c>
      <c r="IZ27" s="12">
        <v>0</v>
      </c>
      <c r="JA27" s="12">
        <v>0</v>
      </c>
      <c r="JB27" s="13"/>
      <c r="JC27" s="12">
        <v>0</v>
      </c>
      <c r="JD27" s="12">
        <v>0</v>
      </c>
      <c r="JE27" s="12">
        <v>0</v>
      </c>
      <c r="JF27" s="12">
        <v>0</v>
      </c>
      <c r="JG27" s="13"/>
      <c r="JH27" s="12">
        <v>0</v>
      </c>
      <c r="JI27" s="12">
        <v>509751</v>
      </c>
      <c r="JJ27" s="12">
        <v>0</v>
      </c>
      <c r="JK27" s="12">
        <v>509751</v>
      </c>
      <c r="JL27" s="13"/>
      <c r="JM27" s="12">
        <v>1</v>
      </c>
      <c r="JN27" s="12">
        <v>56410</v>
      </c>
      <c r="JO27" s="12">
        <v>0</v>
      </c>
      <c r="JP27" s="12">
        <v>56410</v>
      </c>
      <c r="JQ27" s="13"/>
      <c r="JR27" s="12">
        <v>1</v>
      </c>
      <c r="JS27" s="12">
        <v>100000</v>
      </c>
      <c r="JT27" s="12">
        <v>0</v>
      </c>
      <c r="JU27" s="12">
        <v>100000</v>
      </c>
      <c r="JV27" s="13"/>
      <c r="JW27" s="12">
        <v>0</v>
      </c>
      <c r="JX27" s="12">
        <v>94500</v>
      </c>
      <c r="JY27" s="12">
        <v>0</v>
      </c>
      <c r="JZ27" s="12">
        <v>94500</v>
      </c>
      <c r="KA27" s="13"/>
      <c r="KB27" s="12">
        <v>0</v>
      </c>
      <c r="KC27" s="12">
        <v>0</v>
      </c>
      <c r="KD27" s="12">
        <v>0</v>
      </c>
      <c r="KE27" s="12">
        <v>0</v>
      </c>
      <c r="KF27" s="13"/>
      <c r="KG27" s="12">
        <v>0</v>
      </c>
      <c r="KH27" s="12">
        <v>270320</v>
      </c>
      <c r="KI27" s="12">
        <v>0</v>
      </c>
      <c r="KJ27" s="12">
        <v>270320</v>
      </c>
      <c r="KK27" s="13"/>
      <c r="KL27" s="12">
        <v>0</v>
      </c>
      <c r="KM27" s="12">
        <v>0</v>
      </c>
      <c r="KN27" s="12">
        <v>0</v>
      </c>
      <c r="KO27" s="12">
        <v>0</v>
      </c>
      <c r="KP27" s="13"/>
      <c r="KQ27" s="12">
        <v>0</v>
      </c>
      <c r="KR27" s="12">
        <v>0</v>
      </c>
      <c r="KS27" s="12">
        <v>0</v>
      </c>
      <c r="KT27" s="12">
        <v>0</v>
      </c>
      <c r="KU27" s="13"/>
      <c r="KV27" s="12">
        <v>0</v>
      </c>
      <c r="KW27" s="12">
        <v>0</v>
      </c>
      <c r="KX27" s="12">
        <v>0</v>
      </c>
      <c r="KY27" s="12">
        <v>0</v>
      </c>
      <c r="KZ27" s="13"/>
      <c r="LA27" s="12">
        <v>0</v>
      </c>
      <c r="LB27" s="12">
        <v>0</v>
      </c>
      <c r="LC27" s="12">
        <v>0</v>
      </c>
      <c r="LD27" s="12">
        <v>0</v>
      </c>
      <c r="LE27" s="13"/>
      <c r="LF27" s="12">
        <v>0</v>
      </c>
      <c r="LG27" s="12">
        <v>0</v>
      </c>
      <c r="LH27" s="12">
        <v>0</v>
      </c>
      <c r="LI27" s="12">
        <v>0</v>
      </c>
      <c r="LJ27" s="13"/>
      <c r="LK27" s="12">
        <v>1</v>
      </c>
      <c r="LL27" s="12">
        <v>30000</v>
      </c>
      <c r="LM27" s="12">
        <v>0</v>
      </c>
      <c r="LN27" s="12">
        <v>30000</v>
      </c>
      <c r="LO27" s="13"/>
      <c r="LP27" s="12">
        <v>1</v>
      </c>
      <c r="LQ27" s="12">
        <v>80000</v>
      </c>
      <c r="LR27" s="12">
        <v>0</v>
      </c>
      <c r="LS27" s="12">
        <v>80000</v>
      </c>
      <c r="LT27" s="13"/>
      <c r="LU27" s="12">
        <v>0</v>
      </c>
      <c r="LV27" s="12">
        <v>0</v>
      </c>
      <c r="LW27" s="12">
        <v>0</v>
      </c>
      <c r="LX27" s="12">
        <v>0</v>
      </c>
      <c r="LY27" s="13"/>
      <c r="LZ27" s="12">
        <v>0</v>
      </c>
      <c r="MA27" s="12">
        <v>0</v>
      </c>
      <c r="MB27" s="12">
        <v>0</v>
      </c>
      <c r="MC27" s="12">
        <v>0</v>
      </c>
      <c r="MD27" s="13"/>
      <c r="ME27" s="12">
        <v>0</v>
      </c>
      <c r="MF27" s="12">
        <v>0</v>
      </c>
      <c r="MG27" s="12">
        <v>0</v>
      </c>
      <c r="MH27" s="12">
        <v>0</v>
      </c>
      <c r="MI27" s="13"/>
      <c r="MJ27" s="12">
        <v>0</v>
      </c>
      <c r="MK27" s="12">
        <v>0</v>
      </c>
      <c r="ML27" s="12">
        <v>0</v>
      </c>
      <c r="MM27" s="12">
        <v>0</v>
      </c>
      <c r="MN27" s="13"/>
      <c r="MO27" s="12">
        <v>0</v>
      </c>
      <c r="MP27" s="12">
        <v>0</v>
      </c>
      <c r="MQ27" s="12">
        <v>0</v>
      </c>
      <c r="MR27" s="12">
        <v>0</v>
      </c>
      <c r="MS27" s="13"/>
      <c r="MT27" s="12">
        <v>0</v>
      </c>
      <c r="MU27" s="12">
        <v>0</v>
      </c>
      <c r="MV27" s="12">
        <v>0</v>
      </c>
      <c r="MW27" s="12">
        <v>0</v>
      </c>
      <c r="MX27" s="13"/>
      <c r="MY27" s="12">
        <v>0</v>
      </c>
      <c r="MZ27" s="12">
        <v>0</v>
      </c>
      <c r="NA27" s="12">
        <v>0</v>
      </c>
      <c r="NB27" s="12">
        <v>0</v>
      </c>
      <c r="NC27" s="13"/>
      <c r="ND27" s="12">
        <v>0</v>
      </c>
      <c r="NE27" s="12">
        <v>0</v>
      </c>
      <c r="NF27" s="12">
        <v>0</v>
      </c>
      <c r="NG27" s="12">
        <v>0</v>
      </c>
      <c r="NH27" s="13"/>
      <c r="NI27" s="12">
        <v>0</v>
      </c>
      <c r="NJ27" s="12">
        <v>0</v>
      </c>
      <c r="NK27" s="12">
        <v>0</v>
      </c>
      <c r="NL27" s="12">
        <v>0</v>
      </c>
      <c r="NM27" s="13"/>
      <c r="NN27" s="12">
        <v>0</v>
      </c>
      <c r="NO27" s="12">
        <v>0</v>
      </c>
      <c r="NP27" s="12">
        <v>0</v>
      </c>
      <c r="NQ27" s="12">
        <v>0</v>
      </c>
      <c r="NR27" s="13"/>
      <c r="NS27" s="12">
        <v>0</v>
      </c>
      <c r="NT27" s="12">
        <v>6710531</v>
      </c>
      <c r="NU27" s="12">
        <v>0</v>
      </c>
      <c r="NV27" s="12">
        <v>6710531</v>
      </c>
      <c r="NW27" s="13"/>
    </row>
    <row r="28" spans="1:387" hidden="1">
      <c r="A28" s="10">
        <v>22</v>
      </c>
      <c r="B28" s="11" t="s">
        <v>24</v>
      </c>
      <c r="C28" s="12">
        <v>0</v>
      </c>
      <c r="D28" s="12">
        <v>0</v>
      </c>
      <c r="E28" s="12">
        <v>0</v>
      </c>
      <c r="F28" s="12">
        <v>0</v>
      </c>
      <c r="G28" s="13"/>
      <c r="H28" s="12">
        <v>0</v>
      </c>
      <c r="I28" s="12">
        <v>24800</v>
      </c>
      <c r="J28" s="12">
        <v>0</v>
      </c>
      <c r="K28" s="12">
        <v>24800</v>
      </c>
      <c r="L28" s="13"/>
      <c r="M28" s="12">
        <v>9</v>
      </c>
      <c r="N28" s="12">
        <v>18000</v>
      </c>
      <c r="O28" s="12">
        <v>0</v>
      </c>
      <c r="P28" s="12">
        <v>18000</v>
      </c>
      <c r="Q28" s="13"/>
      <c r="R28" s="12">
        <v>220</v>
      </c>
      <c r="S28" s="12">
        <v>22000</v>
      </c>
      <c r="T28" s="12">
        <v>0</v>
      </c>
      <c r="U28" s="12">
        <v>22000</v>
      </c>
      <c r="V28" s="13"/>
      <c r="W28" s="12">
        <v>1</v>
      </c>
      <c r="X28" s="12">
        <v>2000</v>
      </c>
      <c r="Y28" s="12">
        <v>0</v>
      </c>
      <c r="Z28" s="12">
        <v>2000</v>
      </c>
      <c r="AA28" s="13"/>
      <c r="AB28" s="12">
        <v>11</v>
      </c>
      <c r="AC28" s="12">
        <v>66000</v>
      </c>
      <c r="AD28" s="12">
        <v>0</v>
      </c>
      <c r="AE28" s="12">
        <v>66000</v>
      </c>
      <c r="AF28" s="13"/>
      <c r="AG28" s="12">
        <v>0</v>
      </c>
      <c r="AH28" s="12">
        <v>0</v>
      </c>
      <c r="AI28" s="12">
        <v>0</v>
      </c>
      <c r="AJ28" s="12">
        <v>0</v>
      </c>
      <c r="AK28" s="13"/>
      <c r="AL28" s="12">
        <v>0</v>
      </c>
      <c r="AM28" s="12">
        <v>0</v>
      </c>
      <c r="AN28" s="12">
        <v>0</v>
      </c>
      <c r="AO28" s="12">
        <v>0</v>
      </c>
      <c r="AP28" s="13"/>
      <c r="AQ28" s="12">
        <v>0</v>
      </c>
      <c r="AR28" s="12">
        <v>0</v>
      </c>
      <c r="AS28" s="12">
        <v>0</v>
      </c>
      <c r="AT28" s="12">
        <v>0</v>
      </c>
      <c r="AU28" s="13"/>
      <c r="AV28" s="12">
        <v>4</v>
      </c>
      <c r="AW28" s="12">
        <v>9800</v>
      </c>
      <c r="AX28" s="12">
        <v>0</v>
      </c>
      <c r="AY28" s="12">
        <v>9800</v>
      </c>
      <c r="AZ28" s="13"/>
      <c r="BA28" s="12">
        <v>0</v>
      </c>
      <c r="BB28" s="12">
        <v>0</v>
      </c>
      <c r="BC28" s="12">
        <v>0</v>
      </c>
      <c r="BD28" s="12">
        <v>0</v>
      </c>
      <c r="BE28" s="13"/>
      <c r="BF28" s="12">
        <v>5</v>
      </c>
      <c r="BG28" s="12">
        <v>5750</v>
      </c>
      <c r="BH28" s="12">
        <v>0</v>
      </c>
      <c r="BI28" s="12">
        <v>5750</v>
      </c>
      <c r="BJ28" s="13"/>
      <c r="BK28" s="12">
        <v>1</v>
      </c>
      <c r="BL28" s="12">
        <v>30000</v>
      </c>
      <c r="BM28" s="12">
        <v>0</v>
      </c>
      <c r="BN28" s="12">
        <v>30000</v>
      </c>
      <c r="BO28" s="13"/>
      <c r="BP28" s="12">
        <v>0</v>
      </c>
      <c r="BQ28" s="12">
        <v>2000</v>
      </c>
      <c r="BR28" s="12">
        <v>0</v>
      </c>
      <c r="BS28" s="12">
        <v>2000</v>
      </c>
      <c r="BT28" s="13"/>
      <c r="BU28" s="12">
        <v>0</v>
      </c>
      <c r="BV28" s="12">
        <v>0</v>
      </c>
      <c r="BW28" s="12">
        <v>0</v>
      </c>
      <c r="BX28" s="12">
        <v>0</v>
      </c>
      <c r="BY28" s="13"/>
      <c r="BZ28" s="12">
        <v>0</v>
      </c>
      <c r="CA28" s="12">
        <v>0</v>
      </c>
      <c r="CB28" s="12">
        <v>0</v>
      </c>
      <c r="CC28" s="12">
        <v>0</v>
      </c>
      <c r="CD28" s="13"/>
      <c r="CE28" s="12">
        <v>0</v>
      </c>
      <c r="CF28" s="12">
        <v>0</v>
      </c>
      <c r="CG28" s="12">
        <v>0</v>
      </c>
      <c r="CH28" s="12">
        <v>0</v>
      </c>
      <c r="CI28" s="13"/>
      <c r="CJ28" s="12">
        <v>0</v>
      </c>
      <c r="CK28" s="12">
        <v>0</v>
      </c>
      <c r="CL28" s="12">
        <v>0</v>
      </c>
      <c r="CM28" s="12">
        <v>0</v>
      </c>
      <c r="CN28" s="13"/>
      <c r="CO28" s="12">
        <v>0</v>
      </c>
      <c r="CP28" s="12">
        <v>0</v>
      </c>
      <c r="CQ28" s="12">
        <v>0</v>
      </c>
      <c r="CR28" s="12">
        <v>0</v>
      </c>
      <c r="CS28" s="13"/>
      <c r="CT28" s="12">
        <v>0</v>
      </c>
      <c r="CU28" s="12">
        <v>0</v>
      </c>
      <c r="CV28" s="12">
        <v>0</v>
      </c>
      <c r="CW28" s="12">
        <v>0</v>
      </c>
      <c r="CX28" s="13"/>
      <c r="CY28" s="12">
        <v>0</v>
      </c>
      <c r="CZ28" s="12">
        <v>0</v>
      </c>
      <c r="DA28" s="12">
        <v>0</v>
      </c>
      <c r="DB28" s="12">
        <v>0</v>
      </c>
      <c r="DC28" s="13"/>
      <c r="DD28" s="12">
        <v>0</v>
      </c>
      <c r="DE28" s="12">
        <v>0</v>
      </c>
      <c r="DF28" s="12">
        <v>0</v>
      </c>
      <c r="DG28" s="12">
        <v>0</v>
      </c>
      <c r="DH28" s="13"/>
      <c r="DI28" s="12">
        <v>0</v>
      </c>
      <c r="DJ28" s="12">
        <v>0</v>
      </c>
      <c r="DK28" s="12">
        <v>0</v>
      </c>
      <c r="DL28" s="12">
        <v>0</v>
      </c>
      <c r="DM28" s="13"/>
      <c r="DN28" s="12">
        <v>0</v>
      </c>
      <c r="DO28" s="12">
        <v>0</v>
      </c>
      <c r="DP28" s="12">
        <v>0</v>
      </c>
      <c r="DQ28" s="12">
        <v>0</v>
      </c>
      <c r="DR28" s="13"/>
      <c r="DS28" s="12">
        <v>1</v>
      </c>
      <c r="DT28" s="12">
        <v>240000</v>
      </c>
      <c r="DU28" s="12">
        <v>0</v>
      </c>
      <c r="DV28" s="12">
        <v>240000</v>
      </c>
      <c r="DW28" s="13"/>
      <c r="DX28" s="12">
        <v>1</v>
      </c>
      <c r="DY28" s="12">
        <v>40000</v>
      </c>
      <c r="DZ28" s="12">
        <v>0</v>
      </c>
      <c r="EA28" s="12">
        <v>40000</v>
      </c>
      <c r="EB28" s="13"/>
      <c r="EC28" s="12">
        <v>0</v>
      </c>
      <c r="ED28" s="12">
        <v>30000</v>
      </c>
      <c r="EE28" s="12">
        <v>0</v>
      </c>
      <c r="EF28" s="12">
        <v>30000</v>
      </c>
      <c r="EG28" s="13"/>
      <c r="EH28" s="12">
        <v>1</v>
      </c>
      <c r="EI28" s="12">
        <v>40000</v>
      </c>
      <c r="EJ28" s="12">
        <v>0</v>
      </c>
      <c r="EK28" s="12">
        <v>40000</v>
      </c>
      <c r="EL28" s="13"/>
      <c r="EM28" s="12">
        <v>1</v>
      </c>
      <c r="EN28" s="12">
        <v>621000</v>
      </c>
      <c r="EO28" s="12">
        <v>0</v>
      </c>
      <c r="EP28" s="12">
        <v>621000</v>
      </c>
      <c r="EQ28" s="13"/>
      <c r="ER28" s="12">
        <v>0</v>
      </c>
      <c r="ES28" s="12">
        <v>0</v>
      </c>
      <c r="ET28" s="12">
        <v>0</v>
      </c>
      <c r="EU28" s="12">
        <v>0</v>
      </c>
      <c r="EV28" s="13"/>
      <c r="EW28" s="12">
        <v>0</v>
      </c>
      <c r="EX28" s="12">
        <v>0</v>
      </c>
      <c r="EY28" s="12">
        <v>0</v>
      </c>
      <c r="EZ28" s="12">
        <v>0</v>
      </c>
      <c r="FA28" s="13"/>
      <c r="FB28" s="12">
        <v>0</v>
      </c>
      <c r="FC28" s="12">
        <v>0</v>
      </c>
      <c r="FD28" s="12">
        <v>0</v>
      </c>
      <c r="FE28" s="12">
        <v>0</v>
      </c>
      <c r="FF28" s="13"/>
      <c r="FG28" s="12">
        <v>0</v>
      </c>
      <c r="FH28" s="12">
        <v>0</v>
      </c>
      <c r="FI28" s="12">
        <v>0</v>
      </c>
      <c r="FJ28" s="12">
        <v>0</v>
      </c>
      <c r="FK28" s="13"/>
      <c r="FL28" s="12">
        <v>0</v>
      </c>
      <c r="FM28" s="12">
        <v>0</v>
      </c>
      <c r="FN28" s="12">
        <v>0</v>
      </c>
      <c r="FO28" s="12">
        <v>0</v>
      </c>
      <c r="FP28" s="13"/>
      <c r="FQ28" s="12">
        <v>0</v>
      </c>
      <c r="FR28" s="12">
        <v>0</v>
      </c>
      <c r="FS28" s="12">
        <v>0</v>
      </c>
      <c r="FT28" s="12">
        <v>0</v>
      </c>
      <c r="FU28" s="13"/>
      <c r="FV28" s="12">
        <v>0</v>
      </c>
      <c r="FW28" s="12">
        <v>0</v>
      </c>
      <c r="FX28" s="12">
        <v>0</v>
      </c>
      <c r="FY28" s="12">
        <v>0</v>
      </c>
      <c r="FZ28" s="13"/>
      <c r="GA28" s="12">
        <v>0</v>
      </c>
      <c r="GB28" s="12">
        <v>0</v>
      </c>
      <c r="GC28" s="12">
        <v>0</v>
      </c>
      <c r="GD28" s="12">
        <v>0</v>
      </c>
      <c r="GE28" s="13"/>
      <c r="GF28" s="12">
        <v>0</v>
      </c>
      <c r="GG28" s="12">
        <v>0</v>
      </c>
      <c r="GH28" s="12">
        <v>0</v>
      </c>
      <c r="GI28" s="12">
        <v>0</v>
      </c>
      <c r="GJ28" s="13"/>
      <c r="GK28" s="12">
        <v>0</v>
      </c>
      <c r="GL28" s="12">
        <v>0</v>
      </c>
      <c r="GM28" s="12">
        <v>0</v>
      </c>
      <c r="GN28" s="12">
        <v>0</v>
      </c>
      <c r="GO28" s="13"/>
      <c r="GP28" s="12">
        <v>0</v>
      </c>
      <c r="GQ28" s="12">
        <v>49500</v>
      </c>
      <c r="GR28" s="12">
        <v>0</v>
      </c>
      <c r="GS28" s="12">
        <v>49500</v>
      </c>
      <c r="GT28" s="13"/>
      <c r="GU28" s="12">
        <v>11</v>
      </c>
      <c r="GV28" s="12">
        <v>1600000</v>
      </c>
      <c r="GW28" s="12">
        <v>0</v>
      </c>
      <c r="GX28" s="12">
        <v>1600000</v>
      </c>
      <c r="GY28" s="13"/>
      <c r="GZ28" s="12">
        <v>10</v>
      </c>
      <c r="HA28" s="12">
        <v>57500</v>
      </c>
      <c r="HB28" s="12">
        <v>0</v>
      </c>
      <c r="HC28" s="12">
        <v>57500</v>
      </c>
      <c r="HD28" s="13"/>
      <c r="HE28" s="12">
        <v>0</v>
      </c>
      <c r="HF28" s="12">
        <v>0</v>
      </c>
      <c r="HG28" s="12">
        <v>0</v>
      </c>
      <c r="HH28" s="12">
        <v>0</v>
      </c>
      <c r="HI28" s="13"/>
      <c r="HJ28" s="12">
        <v>0</v>
      </c>
      <c r="HK28" s="12">
        <v>10000</v>
      </c>
      <c r="HL28" s="12">
        <v>0</v>
      </c>
      <c r="HM28" s="12">
        <v>10000</v>
      </c>
      <c r="HN28" s="13"/>
      <c r="HO28" s="12">
        <v>0</v>
      </c>
      <c r="HP28" s="12">
        <v>0</v>
      </c>
      <c r="HQ28" s="12">
        <v>0</v>
      </c>
      <c r="HR28" s="12">
        <v>0</v>
      </c>
      <c r="HS28" s="13"/>
      <c r="HT28" s="12">
        <v>0</v>
      </c>
      <c r="HU28" s="12">
        <v>0</v>
      </c>
      <c r="HV28" s="12">
        <v>0</v>
      </c>
      <c r="HW28" s="12">
        <v>0</v>
      </c>
      <c r="HX28" s="13"/>
      <c r="HY28" s="12">
        <v>0</v>
      </c>
      <c r="HZ28" s="12">
        <v>196000</v>
      </c>
      <c r="IA28" s="12">
        <v>0</v>
      </c>
      <c r="IB28" s="12">
        <v>196000</v>
      </c>
      <c r="IC28" s="13"/>
      <c r="ID28" s="12">
        <v>0</v>
      </c>
      <c r="IE28" s="12">
        <v>162500</v>
      </c>
      <c r="IF28" s="12">
        <v>0</v>
      </c>
      <c r="IG28" s="12">
        <v>162500</v>
      </c>
      <c r="IH28" s="13"/>
      <c r="II28" s="12">
        <v>5</v>
      </c>
      <c r="IJ28" s="12">
        <v>2500</v>
      </c>
      <c r="IK28" s="12">
        <v>0</v>
      </c>
      <c r="IL28" s="12">
        <v>2500</v>
      </c>
      <c r="IM28" s="13"/>
      <c r="IN28" s="12">
        <v>1</v>
      </c>
      <c r="IO28" s="12">
        <v>1000</v>
      </c>
      <c r="IP28" s="12">
        <v>0</v>
      </c>
      <c r="IQ28" s="12">
        <v>1000</v>
      </c>
      <c r="IR28" s="13"/>
      <c r="IS28" s="12">
        <v>12</v>
      </c>
      <c r="IT28" s="12">
        <v>290000</v>
      </c>
      <c r="IU28" s="12">
        <v>0</v>
      </c>
      <c r="IV28" s="12">
        <v>290000</v>
      </c>
      <c r="IW28" s="13"/>
      <c r="IX28" s="12">
        <v>0</v>
      </c>
      <c r="IY28" s="12">
        <v>0</v>
      </c>
      <c r="IZ28" s="12">
        <v>0</v>
      </c>
      <c r="JA28" s="12">
        <v>0</v>
      </c>
      <c r="JB28" s="13"/>
      <c r="JC28" s="12">
        <v>0</v>
      </c>
      <c r="JD28" s="12">
        <v>0</v>
      </c>
      <c r="JE28" s="12">
        <v>0</v>
      </c>
      <c r="JF28" s="12">
        <v>0</v>
      </c>
      <c r="JG28" s="13"/>
      <c r="JH28" s="12">
        <v>0</v>
      </c>
      <c r="JI28" s="12">
        <v>290023</v>
      </c>
      <c r="JJ28" s="12">
        <v>0</v>
      </c>
      <c r="JK28" s="12">
        <v>290023</v>
      </c>
      <c r="JL28" s="13"/>
      <c r="JM28" s="12">
        <v>1</v>
      </c>
      <c r="JN28" s="12">
        <v>56410</v>
      </c>
      <c r="JO28" s="12">
        <v>0</v>
      </c>
      <c r="JP28" s="12">
        <v>56410</v>
      </c>
      <c r="JQ28" s="13"/>
      <c r="JR28" s="12">
        <v>1</v>
      </c>
      <c r="JS28" s="12">
        <v>100000</v>
      </c>
      <c r="JT28" s="12">
        <v>0</v>
      </c>
      <c r="JU28" s="12">
        <v>100000</v>
      </c>
      <c r="JV28" s="13"/>
      <c r="JW28" s="12">
        <v>0</v>
      </c>
      <c r="JX28" s="12">
        <v>40500</v>
      </c>
      <c r="JY28" s="12">
        <v>0</v>
      </c>
      <c r="JZ28" s="12">
        <v>40500</v>
      </c>
      <c r="KA28" s="13"/>
      <c r="KB28" s="12">
        <v>0</v>
      </c>
      <c r="KC28" s="12">
        <v>0</v>
      </c>
      <c r="KD28" s="12">
        <v>0</v>
      </c>
      <c r="KE28" s="12">
        <v>0</v>
      </c>
      <c r="KF28" s="13"/>
      <c r="KG28" s="12">
        <v>0</v>
      </c>
      <c r="KH28" s="12">
        <v>20000</v>
      </c>
      <c r="KI28" s="12">
        <v>0</v>
      </c>
      <c r="KJ28" s="12">
        <v>20000</v>
      </c>
      <c r="KK28" s="13"/>
      <c r="KL28" s="12">
        <v>0</v>
      </c>
      <c r="KM28" s="12">
        <v>0</v>
      </c>
      <c r="KN28" s="12">
        <v>0</v>
      </c>
      <c r="KO28" s="12">
        <v>0</v>
      </c>
      <c r="KP28" s="13"/>
      <c r="KQ28" s="12">
        <v>0</v>
      </c>
      <c r="KR28" s="12">
        <v>0</v>
      </c>
      <c r="KS28" s="12">
        <v>0</v>
      </c>
      <c r="KT28" s="12">
        <v>0</v>
      </c>
      <c r="KU28" s="13"/>
      <c r="KV28" s="12">
        <v>0</v>
      </c>
      <c r="KW28" s="12">
        <v>0</v>
      </c>
      <c r="KX28" s="12">
        <v>0</v>
      </c>
      <c r="KY28" s="12">
        <v>0</v>
      </c>
      <c r="KZ28" s="13"/>
      <c r="LA28" s="12">
        <v>0</v>
      </c>
      <c r="LB28" s="12">
        <v>0</v>
      </c>
      <c r="LC28" s="12">
        <v>0</v>
      </c>
      <c r="LD28" s="12">
        <v>0</v>
      </c>
      <c r="LE28" s="13"/>
      <c r="LF28" s="12">
        <v>0</v>
      </c>
      <c r="LG28" s="12">
        <v>0</v>
      </c>
      <c r="LH28" s="12">
        <v>0</v>
      </c>
      <c r="LI28" s="12">
        <v>0</v>
      </c>
      <c r="LJ28" s="13"/>
      <c r="LK28" s="12">
        <v>1</v>
      </c>
      <c r="LL28" s="12">
        <v>40000</v>
      </c>
      <c r="LM28" s="12">
        <v>0</v>
      </c>
      <c r="LN28" s="12">
        <v>40000</v>
      </c>
      <c r="LO28" s="13"/>
      <c r="LP28" s="12">
        <v>1</v>
      </c>
      <c r="LQ28" s="12">
        <v>50000</v>
      </c>
      <c r="LR28" s="12">
        <v>0</v>
      </c>
      <c r="LS28" s="12">
        <v>50000</v>
      </c>
      <c r="LT28" s="13"/>
      <c r="LU28" s="12">
        <v>0</v>
      </c>
      <c r="LV28" s="12">
        <v>0</v>
      </c>
      <c r="LW28" s="12">
        <v>0</v>
      </c>
      <c r="LX28" s="12">
        <v>0</v>
      </c>
      <c r="LY28" s="13"/>
      <c r="LZ28" s="12">
        <v>0</v>
      </c>
      <c r="MA28" s="12">
        <v>0</v>
      </c>
      <c r="MB28" s="12">
        <v>0</v>
      </c>
      <c r="MC28" s="12">
        <v>0</v>
      </c>
      <c r="MD28" s="13"/>
      <c r="ME28" s="12">
        <v>0</v>
      </c>
      <c r="MF28" s="12">
        <v>0</v>
      </c>
      <c r="MG28" s="12">
        <v>0</v>
      </c>
      <c r="MH28" s="12">
        <v>0</v>
      </c>
      <c r="MI28" s="13"/>
      <c r="MJ28" s="12">
        <v>0</v>
      </c>
      <c r="MK28" s="12">
        <v>0</v>
      </c>
      <c r="ML28" s="12">
        <v>0</v>
      </c>
      <c r="MM28" s="12">
        <v>0</v>
      </c>
      <c r="MN28" s="13"/>
      <c r="MO28" s="12">
        <v>0</v>
      </c>
      <c r="MP28" s="12">
        <v>0</v>
      </c>
      <c r="MQ28" s="12">
        <v>0</v>
      </c>
      <c r="MR28" s="12">
        <v>0</v>
      </c>
      <c r="MS28" s="13"/>
      <c r="MT28" s="12">
        <v>0</v>
      </c>
      <c r="MU28" s="12">
        <v>0</v>
      </c>
      <c r="MV28" s="12">
        <v>0</v>
      </c>
      <c r="MW28" s="12">
        <v>0</v>
      </c>
      <c r="MX28" s="13"/>
      <c r="MY28" s="12">
        <v>0</v>
      </c>
      <c r="MZ28" s="12">
        <v>0</v>
      </c>
      <c r="NA28" s="12">
        <v>0</v>
      </c>
      <c r="NB28" s="12">
        <v>0</v>
      </c>
      <c r="NC28" s="13"/>
      <c r="ND28" s="12">
        <v>0</v>
      </c>
      <c r="NE28" s="12">
        <v>0</v>
      </c>
      <c r="NF28" s="12">
        <v>0</v>
      </c>
      <c r="NG28" s="12">
        <v>0</v>
      </c>
      <c r="NH28" s="13"/>
      <c r="NI28" s="12">
        <v>0</v>
      </c>
      <c r="NJ28" s="12">
        <v>0</v>
      </c>
      <c r="NK28" s="12">
        <v>0</v>
      </c>
      <c r="NL28" s="12">
        <v>0</v>
      </c>
      <c r="NM28" s="13"/>
      <c r="NN28" s="12">
        <v>0</v>
      </c>
      <c r="NO28" s="12">
        <v>0</v>
      </c>
      <c r="NP28" s="12">
        <v>0</v>
      </c>
      <c r="NQ28" s="12">
        <v>0</v>
      </c>
      <c r="NR28" s="13"/>
      <c r="NS28" s="12">
        <v>0</v>
      </c>
      <c r="NT28" s="12">
        <v>4117283</v>
      </c>
      <c r="NU28" s="12">
        <v>0</v>
      </c>
      <c r="NV28" s="12">
        <v>4117283</v>
      </c>
      <c r="NW28" s="13"/>
    </row>
    <row r="29" spans="1:387" hidden="1">
      <c r="A29" s="10">
        <v>23</v>
      </c>
      <c r="B29" s="11" t="s">
        <v>25</v>
      </c>
      <c r="C29" s="12">
        <v>0</v>
      </c>
      <c r="D29" s="12">
        <v>0</v>
      </c>
      <c r="E29" s="12">
        <v>0</v>
      </c>
      <c r="F29" s="12">
        <v>0</v>
      </c>
      <c r="G29" s="13"/>
      <c r="H29" s="12">
        <v>0</v>
      </c>
      <c r="I29" s="12">
        <v>24800</v>
      </c>
      <c r="J29" s="12">
        <v>0</v>
      </c>
      <c r="K29" s="12">
        <v>24800</v>
      </c>
      <c r="L29" s="13"/>
      <c r="M29" s="12">
        <v>16</v>
      </c>
      <c r="N29" s="12">
        <v>41600</v>
      </c>
      <c r="O29" s="12">
        <v>0</v>
      </c>
      <c r="P29" s="12">
        <v>41600</v>
      </c>
      <c r="Q29" s="13"/>
      <c r="R29" s="12">
        <v>612</v>
      </c>
      <c r="S29" s="12">
        <v>61200</v>
      </c>
      <c r="T29" s="12">
        <v>0</v>
      </c>
      <c r="U29" s="12">
        <v>61200</v>
      </c>
      <c r="V29" s="13"/>
      <c r="W29" s="12">
        <v>1</v>
      </c>
      <c r="X29" s="12">
        <v>2000</v>
      </c>
      <c r="Y29" s="12">
        <v>0</v>
      </c>
      <c r="Z29" s="12">
        <v>2000</v>
      </c>
      <c r="AA29" s="13"/>
      <c r="AB29" s="12">
        <v>20</v>
      </c>
      <c r="AC29" s="12">
        <v>120000</v>
      </c>
      <c r="AD29" s="12">
        <v>0</v>
      </c>
      <c r="AE29" s="12">
        <v>120000</v>
      </c>
      <c r="AF29" s="13"/>
      <c r="AG29" s="12">
        <v>0</v>
      </c>
      <c r="AH29" s="12">
        <v>0</v>
      </c>
      <c r="AI29" s="12">
        <v>0</v>
      </c>
      <c r="AJ29" s="12">
        <v>0</v>
      </c>
      <c r="AK29" s="13"/>
      <c r="AL29" s="12">
        <v>12614.1</v>
      </c>
      <c r="AM29" s="12">
        <v>315352.5</v>
      </c>
      <c r="AN29" s="12">
        <v>0</v>
      </c>
      <c r="AO29" s="12">
        <v>315352.5</v>
      </c>
      <c r="AP29" s="13"/>
      <c r="AQ29" s="12">
        <v>0</v>
      </c>
      <c r="AR29" s="12">
        <v>0</v>
      </c>
      <c r="AS29" s="12">
        <v>0</v>
      </c>
      <c r="AT29" s="12">
        <v>0</v>
      </c>
      <c r="AU29" s="13"/>
      <c r="AV29" s="12">
        <v>4</v>
      </c>
      <c r="AW29" s="12">
        <v>9800</v>
      </c>
      <c r="AX29" s="12">
        <v>0</v>
      </c>
      <c r="AY29" s="12">
        <v>9800</v>
      </c>
      <c r="AZ29" s="13"/>
      <c r="BA29" s="12">
        <v>0</v>
      </c>
      <c r="BB29" s="12">
        <v>0</v>
      </c>
      <c r="BC29" s="12">
        <v>0</v>
      </c>
      <c r="BD29" s="12">
        <v>0</v>
      </c>
      <c r="BE29" s="13"/>
      <c r="BF29" s="12">
        <v>5</v>
      </c>
      <c r="BG29" s="12">
        <v>13250</v>
      </c>
      <c r="BH29" s="12">
        <v>0</v>
      </c>
      <c r="BI29" s="12">
        <v>13250</v>
      </c>
      <c r="BJ29" s="13"/>
      <c r="BK29" s="12">
        <v>1</v>
      </c>
      <c r="BL29" s="12">
        <v>30000</v>
      </c>
      <c r="BM29" s="12">
        <v>0</v>
      </c>
      <c r="BN29" s="12">
        <v>30000</v>
      </c>
      <c r="BO29" s="13"/>
      <c r="BP29" s="12">
        <v>0</v>
      </c>
      <c r="BQ29" s="12">
        <v>2000</v>
      </c>
      <c r="BR29" s="12">
        <v>0</v>
      </c>
      <c r="BS29" s="12">
        <v>2000</v>
      </c>
      <c r="BT29" s="13"/>
      <c r="BU29" s="12">
        <v>0</v>
      </c>
      <c r="BV29" s="12">
        <v>0</v>
      </c>
      <c r="BW29" s="12">
        <v>0</v>
      </c>
      <c r="BX29" s="12">
        <v>0</v>
      </c>
      <c r="BY29" s="13"/>
      <c r="BZ29" s="12">
        <v>1</v>
      </c>
      <c r="CA29" s="12">
        <v>10000</v>
      </c>
      <c r="CB29" s="12">
        <v>0</v>
      </c>
      <c r="CC29" s="12">
        <v>10000</v>
      </c>
      <c r="CD29" s="13"/>
      <c r="CE29" s="12">
        <v>0</v>
      </c>
      <c r="CF29" s="12">
        <v>0</v>
      </c>
      <c r="CG29" s="12">
        <v>0</v>
      </c>
      <c r="CH29" s="12">
        <v>0</v>
      </c>
      <c r="CI29" s="13"/>
      <c r="CJ29" s="12">
        <v>0</v>
      </c>
      <c r="CK29" s="12">
        <v>0</v>
      </c>
      <c r="CL29" s="12">
        <v>0</v>
      </c>
      <c r="CM29" s="12">
        <v>0</v>
      </c>
      <c r="CN29" s="13"/>
      <c r="CO29" s="12">
        <v>0</v>
      </c>
      <c r="CP29" s="12">
        <v>0</v>
      </c>
      <c r="CQ29" s="12">
        <v>0</v>
      </c>
      <c r="CR29" s="12">
        <v>0</v>
      </c>
      <c r="CS29" s="13"/>
      <c r="CT29" s="12">
        <v>0</v>
      </c>
      <c r="CU29" s="12">
        <v>0</v>
      </c>
      <c r="CV29" s="12">
        <v>0</v>
      </c>
      <c r="CW29" s="12">
        <v>0</v>
      </c>
      <c r="CX29" s="13"/>
      <c r="CY29" s="12">
        <v>0</v>
      </c>
      <c r="CZ29" s="12">
        <v>0</v>
      </c>
      <c r="DA29" s="12">
        <v>0</v>
      </c>
      <c r="DB29" s="12">
        <v>0</v>
      </c>
      <c r="DC29" s="13"/>
      <c r="DD29" s="12">
        <v>0</v>
      </c>
      <c r="DE29" s="12">
        <v>0</v>
      </c>
      <c r="DF29" s="12">
        <v>0</v>
      </c>
      <c r="DG29" s="12">
        <v>0</v>
      </c>
      <c r="DH29" s="13"/>
      <c r="DI29" s="12">
        <v>0</v>
      </c>
      <c r="DJ29" s="12">
        <v>0</v>
      </c>
      <c r="DK29" s="12">
        <v>0</v>
      </c>
      <c r="DL29" s="12">
        <v>0</v>
      </c>
      <c r="DM29" s="13"/>
      <c r="DN29" s="12">
        <v>0</v>
      </c>
      <c r="DO29" s="12">
        <v>0</v>
      </c>
      <c r="DP29" s="12">
        <v>0</v>
      </c>
      <c r="DQ29" s="12">
        <v>0</v>
      </c>
      <c r="DR29" s="13"/>
      <c r="DS29" s="12">
        <v>1</v>
      </c>
      <c r="DT29" s="12">
        <v>40000</v>
      </c>
      <c r="DU29" s="12">
        <v>0</v>
      </c>
      <c r="DV29" s="12">
        <v>40000</v>
      </c>
      <c r="DW29" s="13"/>
      <c r="DX29" s="12">
        <v>1</v>
      </c>
      <c r="DY29" s="12">
        <v>100000</v>
      </c>
      <c r="DZ29" s="12">
        <v>0</v>
      </c>
      <c r="EA29" s="12">
        <v>100000</v>
      </c>
      <c r="EB29" s="13"/>
      <c r="EC29" s="12">
        <v>0</v>
      </c>
      <c r="ED29" s="12">
        <v>240000</v>
      </c>
      <c r="EE29" s="12">
        <v>0</v>
      </c>
      <c r="EF29" s="12">
        <v>240000</v>
      </c>
      <c r="EG29" s="13"/>
      <c r="EH29" s="12">
        <v>1</v>
      </c>
      <c r="EI29" s="12">
        <v>19500</v>
      </c>
      <c r="EJ29" s="12">
        <v>0</v>
      </c>
      <c r="EK29" s="12">
        <v>19500</v>
      </c>
      <c r="EL29" s="13"/>
      <c r="EM29" s="12">
        <v>1</v>
      </c>
      <c r="EN29" s="12">
        <v>1070000</v>
      </c>
      <c r="EO29" s="12">
        <v>0</v>
      </c>
      <c r="EP29" s="12">
        <v>1070000</v>
      </c>
      <c r="EQ29" s="13"/>
      <c r="ER29" s="12">
        <v>0</v>
      </c>
      <c r="ES29" s="12">
        <v>0</v>
      </c>
      <c r="ET29" s="12">
        <v>0</v>
      </c>
      <c r="EU29" s="12">
        <v>0</v>
      </c>
      <c r="EV29" s="13"/>
      <c r="EW29" s="12">
        <v>0</v>
      </c>
      <c r="EX29" s="12">
        <v>0</v>
      </c>
      <c r="EY29" s="12">
        <v>0</v>
      </c>
      <c r="EZ29" s="12">
        <v>0</v>
      </c>
      <c r="FA29" s="13"/>
      <c r="FB29" s="12">
        <v>0</v>
      </c>
      <c r="FC29" s="12">
        <v>0</v>
      </c>
      <c r="FD29" s="12">
        <v>0</v>
      </c>
      <c r="FE29" s="12">
        <v>0</v>
      </c>
      <c r="FF29" s="13"/>
      <c r="FG29" s="12">
        <v>0</v>
      </c>
      <c r="FH29" s="12">
        <v>0</v>
      </c>
      <c r="FI29" s="12">
        <v>0</v>
      </c>
      <c r="FJ29" s="12">
        <v>0</v>
      </c>
      <c r="FK29" s="13"/>
      <c r="FL29" s="12">
        <v>0</v>
      </c>
      <c r="FM29" s="12">
        <v>0</v>
      </c>
      <c r="FN29" s="12">
        <v>0</v>
      </c>
      <c r="FO29" s="12">
        <v>0</v>
      </c>
      <c r="FP29" s="13"/>
      <c r="FQ29" s="12">
        <v>0</v>
      </c>
      <c r="FR29" s="12">
        <v>0</v>
      </c>
      <c r="FS29" s="12">
        <v>0</v>
      </c>
      <c r="FT29" s="12">
        <v>0</v>
      </c>
      <c r="FU29" s="13"/>
      <c r="FV29" s="12">
        <v>0</v>
      </c>
      <c r="FW29" s="12">
        <v>0</v>
      </c>
      <c r="FX29" s="12">
        <v>0</v>
      </c>
      <c r="FY29" s="12">
        <v>0</v>
      </c>
      <c r="FZ29" s="13"/>
      <c r="GA29" s="12">
        <v>0</v>
      </c>
      <c r="GB29" s="12">
        <v>0</v>
      </c>
      <c r="GC29" s="12">
        <v>0</v>
      </c>
      <c r="GD29" s="12">
        <v>0</v>
      </c>
      <c r="GE29" s="13"/>
      <c r="GF29" s="12">
        <v>0</v>
      </c>
      <c r="GG29" s="12">
        <v>0</v>
      </c>
      <c r="GH29" s="12">
        <v>0</v>
      </c>
      <c r="GI29" s="12">
        <v>0</v>
      </c>
      <c r="GJ29" s="13"/>
      <c r="GK29" s="12">
        <v>0</v>
      </c>
      <c r="GL29" s="12">
        <v>0</v>
      </c>
      <c r="GM29" s="12">
        <v>0</v>
      </c>
      <c r="GN29" s="12">
        <v>0</v>
      </c>
      <c r="GO29" s="13"/>
      <c r="GP29" s="12">
        <v>0</v>
      </c>
      <c r="GQ29" s="12">
        <v>100500</v>
      </c>
      <c r="GR29" s="12">
        <v>0</v>
      </c>
      <c r="GS29" s="12">
        <v>100500</v>
      </c>
      <c r="GT29" s="13"/>
      <c r="GU29" s="12">
        <v>18</v>
      </c>
      <c r="GV29" s="12">
        <v>2475000</v>
      </c>
      <c r="GW29" s="12">
        <v>0</v>
      </c>
      <c r="GX29" s="12">
        <v>2475000</v>
      </c>
      <c r="GY29" s="13"/>
      <c r="GZ29" s="12">
        <v>17</v>
      </c>
      <c r="HA29" s="12">
        <v>92500</v>
      </c>
      <c r="HB29" s="12">
        <v>0</v>
      </c>
      <c r="HC29" s="12">
        <v>92500</v>
      </c>
      <c r="HD29" s="13"/>
      <c r="HE29" s="12">
        <v>0</v>
      </c>
      <c r="HF29" s="12">
        <v>0</v>
      </c>
      <c r="HG29" s="12">
        <v>0</v>
      </c>
      <c r="HH29" s="12">
        <v>0</v>
      </c>
      <c r="HI29" s="13"/>
      <c r="HJ29" s="12">
        <v>0</v>
      </c>
      <c r="HK29" s="12">
        <v>10000</v>
      </c>
      <c r="HL29" s="12">
        <v>0</v>
      </c>
      <c r="HM29" s="12">
        <v>10000</v>
      </c>
      <c r="HN29" s="13"/>
      <c r="HO29" s="12">
        <v>0</v>
      </c>
      <c r="HP29" s="12">
        <v>0</v>
      </c>
      <c r="HQ29" s="12">
        <v>0</v>
      </c>
      <c r="HR29" s="12">
        <v>0</v>
      </c>
      <c r="HS29" s="13"/>
      <c r="HT29" s="12">
        <v>0</v>
      </c>
      <c r="HU29" s="12">
        <v>0</v>
      </c>
      <c r="HV29" s="12">
        <v>0</v>
      </c>
      <c r="HW29" s="12">
        <v>0</v>
      </c>
      <c r="HX29" s="13"/>
      <c r="HY29" s="12">
        <v>0</v>
      </c>
      <c r="HZ29" s="12">
        <v>288000</v>
      </c>
      <c r="IA29" s="12">
        <v>0</v>
      </c>
      <c r="IB29" s="12">
        <v>288000</v>
      </c>
      <c r="IC29" s="13"/>
      <c r="ID29" s="12">
        <v>0</v>
      </c>
      <c r="IE29" s="12">
        <v>162500</v>
      </c>
      <c r="IF29" s="12">
        <v>0</v>
      </c>
      <c r="IG29" s="12">
        <v>162500</v>
      </c>
      <c r="IH29" s="13"/>
      <c r="II29" s="12">
        <v>8</v>
      </c>
      <c r="IJ29" s="12">
        <v>4000</v>
      </c>
      <c r="IK29" s="12">
        <v>0</v>
      </c>
      <c r="IL29" s="12">
        <v>4000</v>
      </c>
      <c r="IM29" s="13"/>
      <c r="IN29" s="12">
        <v>1</v>
      </c>
      <c r="IO29" s="12">
        <v>1000</v>
      </c>
      <c r="IP29" s="12">
        <v>0</v>
      </c>
      <c r="IQ29" s="12">
        <v>1000</v>
      </c>
      <c r="IR29" s="13"/>
      <c r="IS29" s="12">
        <v>12</v>
      </c>
      <c r="IT29" s="12">
        <v>310000</v>
      </c>
      <c r="IU29" s="12">
        <v>0</v>
      </c>
      <c r="IV29" s="12">
        <v>310000</v>
      </c>
      <c r="IW29" s="13"/>
      <c r="IX29" s="12">
        <v>0</v>
      </c>
      <c r="IY29" s="12">
        <v>100000</v>
      </c>
      <c r="IZ29" s="12">
        <v>0</v>
      </c>
      <c r="JA29" s="12">
        <v>100000</v>
      </c>
      <c r="JB29" s="13"/>
      <c r="JC29" s="12">
        <v>0</v>
      </c>
      <c r="JD29" s="12">
        <v>3500</v>
      </c>
      <c r="JE29" s="12">
        <v>0</v>
      </c>
      <c r="JF29" s="12">
        <v>3500</v>
      </c>
      <c r="JG29" s="13"/>
      <c r="JH29" s="12">
        <v>0</v>
      </c>
      <c r="JI29" s="12">
        <v>409358</v>
      </c>
      <c r="JJ29" s="12">
        <v>0</v>
      </c>
      <c r="JK29" s="12">
        <v>409358</v>
      </c>
      <c r="JL29" s="13"/>
      <c r="JM29" s="12">
        <v>1</v>
      </c>
      <c r="JN29" s="12">
        <v>56410</v>
      </c>
      <c r="JO29" s="12">
        <v>0</v>
      </c>
      <c r="JP29" s="12">
        <v>56410</v>
      </c>
      <c r="JQ29" s="13"/>
      <c r="JR29" s="12">
        <v>1</v>
      </c>
      <c r="JS29" s="12">
        <v>100000</v>
      </c>
      <c r="JT29" s="12">
        <v>0</v>
      </c>
      <c r="JU29" s="12">
        <v>100000</v>
      </c>
      <c r="JV29" s="13"/>
      <c r="JW29" s="12">
        <v>0</v>
      </c>
      <c r="JX29" s="12">
        <v>72000</v>
      </c>
      <c r="JY29" s="12">
        <v>0</v>
      </c>
      <c r="JZ29" s="12">
        <v>72000</v>
      </c>
      <c r="KA29" s="13"/>
      <c r="KB29" s="12">
        <v>0</v>
      </c>
      <c r="KC29" s="12">
        <v>0</v>
      </c>
      <c r="KD29" s="12">
        <v>0</v>
      </c>
      <c r="KE29" s="12">
        <v>0</v>
      </c>
      <c r="KF29" s="13"/>
      <c r="KG29" s="12">
        <v>0</v>
      </c>
      <c r="KH29" s="12">
        <v>20000</v>
      </c>
      <c r="KI29" s="12">
        <v>0</v>
      </c>
      <c r="KJ29" s="12">
        <v>20000</v>
      </c>
      <c r="KK29" s="13"/>
      <c r="KL29" s="12">
        <v>0</v>
      </c>
      <c r="KM29" s="12">
        <v>0</v>
      </c>
      <c r="KN29" s="12">
        <v>0</v>
      </c>
      <c r="KO29" s="12">
        <v>0</v>
      </c>
      <c r="KP29" s="13"/>
      <c r="KQ29" s="12">
        <v>0</v>
      </c>
      <c r="KR29" s="12">
        <v>0</v>
      </c>
      <c r="KS29" s="12">
        <v>0</v>
      </c>
      <c r="KT29" s="12">
        <v>0</v>
      </c>
      <c r="KU29" s="13"/>
      <c r="KV29" s="12">
        <v>0</v>
      </c>
      <c r="KW29" s="12">
        <v>0</v>
      </c>
      <c r="KX29" s="12">
        <v>0</v>
      </c>
      <c r="KY29" s="12">
        <v>0</v>
      </c>
      <c r="KZ29" s="13"/>
      <c r="LA29" s="12">
        <v>0</v>
      </c>
      <c r="LB29" s="12">
        <v>0</v>
      </c>
      <c r="LC29" s="12">
        <v>0</v>
      </c>
      <c r="LD29" s="12">
        <v>0</v>
      </c>
      <c r="LE29" s="13"/>
      <c r="LF29" s="12">
        <v>0</v>
      </c>
      <c r="LG29" s="12">
        <v>0</v>
      </c>
      <c r="LH29" s="12">
        <v>0</v>
      </c>
      <c r="LI29" s="12">
        <v>0</v>
      </c>
      <c r="LJ29" s="13"/>
      <c r="LK29" s="12">
        <v>1</v>
      </c>
      <c r="LL29" s="12">
        <v>19500</v>
      </c>
      <c r="LM29" s="12">
        <v>0</v>
      </c>
      <c r="LN29" s="12">
        <v>19500</v>
      </c>
      <c r="LO29" s="13"/>
      <c r="LP29" s="12">
        <v>1</v>
      </c>
      <c r="LQ29" s="12">
        <v>140000</v>
      </c>
      <c r="LR29" s="12">
        <v>0</v>
      </c>
      <c r="LS29" s="12">
        <v>140000</v>
      </c>
      <c r="LT29" s="13"/>
      <c r="LU29" s="12">
        <v>0</v>
      </c>
      <c r="LV29" s="12">
        <v>0</v>
      </c>
      <c r="LW29" s="12">
        <v>0</v>
      </c>
      <c r="LX29" s="12">
        <v>0</v>
      </c>
      <c r="LY29" s="13"/>
      <c r="LZ29" s="12">
        <v>0</v>
      </c>
      <c r="MA29" s="12">
        <v>0</v>
      </c>
      <c r="MB29" s="12">
        <v>0</v>
      </c>
      <c r="MC29" s="12">
        <v>0</v>
      </c>
      <c r="MD29" s="13"/>
      <c r="ME29" s="12">
        <v>0</v>
      </c>
      <c r="MF29" s="12">
        <v>0</v>
      </c>
      <c r="MG29" s="12">
        <v>0</v>
      </c>
      <c r="MH29" s="12">
        <v>0</v>
      </c>
      <c r="MI29" s="13"/>
      <c r="MJ29" s="12">
        <v>0</v>
      </c>
      <c r="MK29" s="12">
        <v>0</v>
      </c>
      <c r="ML29" s="12">
        <v>0</v>
      </c>
      <c r="MM29" s="12">
        <v>0</v>
      </c>
      <c r="MN29" s="13"/>
      <c r="MO29" s="12">
        <v>0</v>
      </c>
      <c r="MP29" s="12">
        <v>0</v>
      </c>
      <c r="MQ29" s="12">
        <v>0</v>
      </c>
      <c r="MR29" s="12">
        <v>0</v>
      </c>
      <c r="MS29" s="13"/>
      <c r="MT29" s="12">
        <v>0</v>
      </c>
      <c r="MU29" s="12">
        <v>0</v>
      </c>
      <c r="MV29" s="12">
        <v>0</v>
      </c>
      <c r="MW29" s="12">
        <v>0</v>
      </c>
      <c r="MX29" s="13"/>
      <c r="MY29" s="12">
        <v>0</v>
      </c>
      <c r="MZ29" s="12">
        <v>0</v>
      </c>
      <c r="NA29" s="12">
        <v>0</v>
      </c>
      <c r="NB29" s="12">
        <v>0</v>
      </c>
      <c r="NC29" s="13"/>
      <c r="ND29" s="12">
        <v>0</v>
      </c>
      <c r="NE29" s="12">
        <v>0</v>
      </c>
      <c r="NF29" s="12">
        <v>0</v>
      </c>
      <c r="NG29" s="12">
        <v>0</v>
      </c>
      <c r="NH29" s="13"/>
      <c r="NI29" s="12">
        <v>0</v>
      </c>
      <c r="NJ29" s="12">
        <v>0</v>
      </c>
      <c r="NK29" s="12">
        <v>0</v>
      </c>
      <c r="NL29" s="12">
        <v>0</v>
      </c>
      <c r="NM29" s="13"/>
      <c r="NN29" s="12">
        <v>0</v>
      </c>
      <c r="NO29" s="12">
        <v>0</v>
      </c>
      <c r="NP29" s="12">
        <v>0</v>
      </c>
      <c r="NQ29" s="12">
        <v>0</v>
      </c>
      <c r="NR29" s="13"/>
      <c r="NS29" s="12">
        <v>0</v>
      </c>
      <c r="NT29" s="12">
        <v>6463770.5</v>
      </c>
      <c r="NU29" s="12">
        <v>0</v>
      </c>
      <c r="NV29" s="12">
        <v>6463770.5</v>
      </c>
      <c r="NW29" s="13"/>
    </row>
    <row r="30" spans="1:387" hidden="1">
      <c r="A30" s="10">
        <v>24</v>
      </c>
      <c r="B30" s="11" t="s">
        <v>26</v>
      </c>
      <c r="C30" s="12">
        <v>0</v>
      </c>
      <c r="D30" s="12">
        <v>0</v>
      </c>
      <c r="E30" s="12">
        <v>0</v>
      </c>
      <c r="F30" s="12">
        <v>0</v>
      </c>
      <c r="G30" s="13"/>
      <c r="H30" s="12">
        <v>0</v>
      </c>
      <c r="I30" s="12">
        <v>24800</v>
      </c>
      <c r="J30" s="12">
        <v>0</v>
      </c>
      <c r="K30" s="12">
        <v>24800</v>
      </c>
      <c r="L30" s="13"/>
      <c r="M30" s="12">
        <v>20</v>
      </c>
      <c r="N30" s="12">
        <v>52000</v>
      </c>
      <c r="O30" s="12">
        <v>0</v>
      </c>
      <c r="P30" s="12">
        <v>52000</v>
      </c>
      <c r="Q30" s="13"/>
      <c r="R30" s="12">
        <v>416</v>
      </c>
      <c r="S30" s="12">
        <v>41600</v>
      </c>
      <c r="T30" s="12">
        <v>0</v>
      </c>
      <c r="U30" s="12">
        <v>41600</v>
      </c>
      <c r="V30" s="13"/>
      <c r="W30" s="12">
        <v>1</v>
      </c>
      <c r="X30" s="12">
        <v>2000</v>
      </c>
      <c r="Y30" s="12">
        <v>0</v>
      </c>
      <c r="Z30" s="12">
        <v>2000</v>
      </c>
      <c r="AA30" s="13"/>
      <c r="AB30" s="12">
        <v>27</v>
      </c>
      <c r="AC30" s="12">
        <v>162000</v>
      </c>
      <c r="AD30" s="12">
        <v>0</v>
      </c>
      <c r="AE30" s="12">
        <v>162000</v>
      </c>
      <c r="AF30" s="13"/>
      <c r="AG30" s="12">
        <v>0</v>
      </c>
      <c r="AH30" s="12">
        <v>0</v>
      </c>
      <c r="AI30" s="12">
        <v>0</v>
      </c>
      <c r="AJ30" s="12">
        <v>0</v>
      </c>
      <c r="AK30" s="13"/>
      <c r="AL30" s="12">
        <v>0</v>
      </c>
      <c r="AM30" s="12">
        <v>0</v>
      </c>
      <c r="AN30" s="12">
        <v>0</v>
      </c>
      <c r="AO30" s="12">
        <v>0</v>
      </c>
      <c r="AP30" s="13"/>
      <c r="AQ30" s="12">
        <v>0</v>
      </c>
      <c r="AR30" s="12">
        <v>0</v>
      </c>
      <c r="AS30" s="12">
        <v>0</v>
      </c>
      <c r="AT30" s="12">
        <v>0</v>
      </c>
      <c r="AU30" s="13"/>
      <c r="AV30" s="12">
        <v>4</v>
      </c>
      <c r="AW30" s="12">
        <v>9800</v>
      </c>
      <c r="AX30" s="12">
        <v>0</v>
      </c>
      <c r="AY30" s="12">
        <v>9800</v>
      </c>
      <c r="AZ30" s="13"/>
      <c r="BA30" s="12">
        <v>0</v>
      </c>
      <c r="BB30" s="12">
        <v>0</v>
      </c>
      <c r="BC30" s="12">
        <v>0</v>
      </c>
      <c r="BD30" s="12">
        <v>0</v>
      </c>
      <c r="BE30" s="13"/>
      <c r="BF30" s="12">
        <v>5</v>
      </c>
      <c r="BG30" s="12">
        <v>15750</v>
      </c>
      <c r="BH30" s="12">
        <v>0</v>
      </c>
      <c r="BI30" s="12">
        <v>15750</v>
      </c>
      <c r="BJ30" s="13"/>
      <c r="BK30" s="12">
        <v>1</v>
      </c>
      <c r="BL30" s="12">
        <v>30000</v>
      </c>
      <c r="BM30" s="12">
        <v>0</v>
      </c>
      <c r="BN30" s="12">
        <v>30000</v>
      </c>
      <c r="BO30" s="13"/>
      <c r="BP30" s="12">
        <v>0</v>
      </c>
      <c r="BQ30" s="12">
        <v>2500</v>
      </c>
      <c r="BR30" s="12">
        <v>0</v>
      </c>
      <c r="BS30" s="12">
        <v>2500</v>
      </c>
      <c r="BT30" s="13"/>
      <c r="BU30" s="12">
        <v>0</v>
      </c>
      <c r="BV30" s="12">
        <v>0</v>
      </c>
      <c r="BW30" s="12">
        <v>0</v>
      </c>
      <c r="BX30" s="12">
        <v>0</v>
      </c>
      <c r="BY30" s="13"/>
      <c r="BZ30" s="12">
        <v>0</v>
      </c>
      <c r="CA30" s="12">
        <v>0</v>
      </c>
      <c r="CB30" s="12">
        <v>0</v>
      </c>
      <c r="CC30" s="12">
        <v>0</v>
      </c>
      <c r="CD30" s="13"/>
      <c r="CE30" s="12">
        <v>0</v>
      </c>
      <c r="CF30" s="12">
        <v>0</v>
      </c>
      <c r="CG30" s="12">
        <v>0</v>
      </c>
      <c r="CH30" s="12">
        <v>0</v>
      </c>
      <c r="CI30" s="13"/>
      <c r="CJ30" s="12">
        <v>0</v>
      </c>
      <c r="CK30" s="12">
        <v>0</v>
      </c>
      <c r="CL30" s="12">
        <v>0</v>
      </c>
      <c r="CM30" s="12">
        <v>0</v>
      </c>
      <c r="CN30" s="13"/>
      <c r="CO30" s="12">
        <v>0</v>
      </c>
      <c r="CP30" s="12">
        <v>0</v>
      </c>
      <c r="CQ30" s="12">
        <v>0</v>
      </c>
      <c r="CR30" s="12">
        <v>0</v>
      </c>
      <c r="CS30" s="13"/>
      <c r="CT30" s="12">
        <v>0</v>
      </c>
      <c r="CU30" s="12">
        <v>0</v>
      </c>
      <c r="CV30" s="12">
        <v>0</v>
      </c>
      <c r="CW30" s="12">
        <v>0</v>
      </c>
      <c r="CX30" s="13"/>
      <c r="CY30" s="12">
        <v>0</v>
      </c>
      <c r="CZ30" s="12">
        <v>0</v>
      </c>
      <c r="DA30" s="12">
        <v>0</v>
      </c>
      <c r="DB30" s="12">
        <v>0</v>
      </c>
      <c r="DC30" s="13"/>
      <c r="DD30" s="12">
        <v>0</v>
      </c>
      <c r="DE30" s="12">
        <v>0</v>
      </c>
      <c r="DF30" s="12">
        <v>0</v>
      </c>
      <c r="DG30" s="12">
        <v>0</v>
      </c>
      <c r="DH30" s="13"/>
      <c r="DI30" s="12">
        <v>0</v>
      </c>
      <c r="DJ30" s="12">
        <v>0</v>
      </c>
      <c r="DK30" s="12">
        <v>0</v>
      </c>
      <c r="DL30" s="12">
        <v>0</v>
      </c>
      <c r="DM30" s="13"/>
      <c r="DN30" s="12">
        <v>0</v>
      </c>
      <c r="DO30" s="12">
        <v>0</v>
      </c>
      <c r="DP30" s="12">
        <v>0</v>
      </c>
      <c r="DQ30" s="12">
        <v>0</v>
      </c>
      <c r="DR30" s="13"/>
      <c r="DS30" s="12">
        <v>1</v>
      </c>
      <c r="DT30" s="12">
        <v>40000</v>
      </c>
      <c r="DU30" s="12">
        <v>0</v>
      </c>
      <c r="DV30" s="12">
        <v>40000</v>
      </c>
      <c r="DW30" s="13"/>
      <c r="DX30" s="12">
        <v>1</v>
      </c>
      <c r="DY30" s="12">
        <v>100000</v>
      </c>
      <c r="DZ30" s="12">
        <v>0</v>
      </c>
      <c r="EA30" s="12">
        <v>100000</v>
      </c>
      <c r="EB30" s="13"/>
      <c r="EC30" s="12">
        <v>0</v>
      </c>
      <c r="ED30" s="12">
        <v>60000</v>
      </c>
      <c r="EE30" s="12">
        <v>0</v>
      </c>
      <c r="EF30" s="12">
        <v>60000</v>
      </c>
      <c r="EG30" s="13"/>
      <c r="EH30" s="12">
        <v>1</v>
      </c>
      <c r="EI30" s="12">
        <v>19500</v>
      </c>
      <c r="EJ30" s="12">
        <v>0</v>
      </c>
      <c r="EK30" s="12">
        <v>19500</v>
      </c>
      <c r="EL30" s="13"/>
      <c r="EM30" s="12">
        <v>1</v>
      </c>
      <c r="EN30" s="12">
        <v>785000</v>
      </c>
      <c r="EO30" s="12">
        <v>0</v>
      </c>
      <c r="EP30" s="12">
        <v>785000</v>
      </c>
      <c r="EQ30" s="13"/>
      <c r="ER30" s="12">
        <v>0</v>
      </c>
      <c r="ES30" s="12">
        <v>0</v>
      </c>
      <c r="ET30" s="12">
        <v>0</v>
      </c>
      <c r="EU30" s="12">
        <v>0</v>
      </c>
      <c r="EV30" s="13"/>
      <c r="EW30" s="12">
        <v>0</v>
      </c>
      <c r="EX30" s="12">
        <v>0</v>
      </c>
      <c r="EY30" s="12">
        <v>0</v>
      </c>
      <c r="EZ30" s="12">
        <v>0</v>
      </c>
      <c r="FA30" s="13"/>
      <c r="FB30" s="12">
        <v>0</v>
      </c>
      <c r="FC30" s="12">
        <v>0</v>
      </c>
      <c r="FD30" s="12">
        <v>0</v>
      </c>
      <c r="FE30" s="12">
        <v>0</v>
      </c>
      <c r="FF30" s="13"/>
      <c r="FG30" s="12">
        <v>0</v>
      </c>
      <c r="FH30" s="12">
        <v>0</v>
      </c>
      <c r="FI30" s="12">
        <v>0</v>
      </c>
      <c r="FJ30" s="12">
        <v>0</v>
      </c>
      <c r="FK30" s="13"/>
      <c r="FL30" s="12">
        <v>0</v>
      </c>
      <c r="FM30" s="12">
        <v>0</v>
      </c>
      <c r="FN30" s="12">
        <v>0</v>
      </c>
      <c r="FO30" s="12">
        <v>0</v>
      </c>
      <c r="FP30" s="13"/>
      <c r="FQ30" s="12">
        <v>0</v>
      </c>
      <c r="FR30" s="12">
        <v>0</v>
      </c>
      <c r="FS30" s="12">
        <v>0</v>
      </c>
      <c r="FT30" s="12">
        <v>0</v>
      </c>
      <c r="FU30" s="13"/>
      <c r="FV30" s="12">
        <v>0</v>
      </c>
      <c r="FW30" s="12">
        <v>0</v>
      </c>
      <c r="FX30" s="12">
        <v>0</v>
      </c>
      <c r="FY30" s="12">
        <v>0</v>
      </c>
      <c r="FZ30" s="13"/>
      <c r="GA30" s="12">
        <v>0</v>
      </c>
      <c r="GB30" s="12">
        <v>0</v>
      </c>
      <c r="GC30" s="12">
        <v>0</v>
      </c>
      <c r="GD30" s="12">
        <v>0</v>
      </c>
      <c r="GE30" s="13"/>
      <c r="GF30" s="12">
        <v>0</v>
      </c>
      <c r="GG30" s="12">
        <v>0</v>
      </c>
      <c r="GH30" s="12">
        <v>0</v>
      </c>
      <c r="GI30" s="12">
        <v>0</v>
      </c>
      <c r="GJ30" s="13"/>
      <c r="GK30" s="12">
        <v>0</v>
      </c>
      <c r="GL30" s="12">
        <v>0</v>
      </c>
      <c r="GM30" s="12">
        <v>0</v>
      </c>
      <c r="GN30" s="12">
        <v>0</v>
      </c>
      <c r="GO30" s="13"/>
      <c r="GP30" s="12">
        <v>0</v>
      </c>
      <c r="GQ30" s="12">
        <v>97500</v>
      </c>
      <c r="GR30" s="12">
        <v>0</v>
      </c>
      <c r="GS30" s="12">
        <v>97500</v>
      </c>
      <c r="GT30" s="13"/>
      <c r="GU30" s="12">
        <v>26</v>
      </c>
      <c r="GV30" s="12">
        <v>3075000</v>
      </c>
      <c r="GW30" s="12">
        <v>0</v>
      </c>
      <c r="GX30" s="12">
        <v>3075000</v>
      </c>
      <c r="GY30" s="13"/>
      <c r="GZ30" s="12">
        <v>21</v>
      </c>
      <c r="HA30" s="12">
        <v>112500</v>
      </c>
      <c r="HB30" s="12">
        <v>0</v>
      </c>
      <c r="HC30" s="12">
        <v>112500</v>
      </c>
      <c r="HD30" s="13"/>
      <c r="HE30" s="12">
        <v>0</v>
      </c>
      <c r="HF30" s="12">
        <v>0</v>
      </c>
      <c r="HG30" s="12">
        <v>0</v>
      </c>
      <c r="HH30" s="12">
        <v>0</v>
      </c>
      <c r="HI30" s="13"/>
      <c r="HJ30" s="12">
        <v>0</v>
      </c>
      <c r="HK30" s="12">
        <v>35000</v>
      </c>
      <c r="HL30" s="12">
        <v>0</v>
      </c>
      <c r="HM30" s="12">
        <v>35000</v>
      </c>
      <c r="HN30" s="13"/>
      <c r="HO30" s="12">
        <v>0</v>
      </c>
      <c r="HP30" s="12">
        <v>0</v>
      </c>
      <c r="HQ30" s="12">
        <v>0</v>
      </c>
      <c r="HR30" s="12">
        <v>0</v>
      </c>
      <c r="HS30" s="13"/>
      <c r="HT30" s="12">
        <v>0</v>
      </c>
      <c r="HU30" s="12">
        <v>0</v>
      </c>
      <c r="HV30" s="12">
        <v>0</v>
      </c>
      <c r="HW30" s="12">
        <v>0</v>
      </c>
      <c r="HX30" s="13"/>
      <c r="HY30" s="12">
        <v>0</v>
      </c>
      <c r="HZ30" s="12">
        <v>238000</v>
      </c>
      <c r="IA30" s="12">
        <v>0</v>
      </c>
      <c r="IB30" s="12">
        <v>238000</v>
      </c>
      <c r="IC30" s="13"/>
      <c r="ID30" s="12">
        <v>0</v>
      </c>
      <c r="IE30" s="12">
        <v>162500</v>
      </c>
      <c r="IF30" s="12">
        <v>0</v>
      </c>
      <c r="IG30" s="12">
        <v>162500</v>
      </c>
      <c r="IH30" s="13"/>
      <c r="II30" s="12">
        <v>10</v>
      </c>
      <c r="IJ30" s="12">
        <v>5000</v>
      </c>
      <c r="IK30" s="12">
        <v>0</v>
      </c>
      <c r="IL30" s="12">
        <v>5000</v>
      </c>
      <c r="IM30" s="13"/>
      <c r="IN30" s="12">
        <v>2</v>
      </c>
      <c r="IO30" s="12">
        <v>2000</v>
      </c>
      <c r="IP30" s="12">
        <v>0</v>
      </c>
      <c r="IQ30" s="12">
        <v>2000</v>
      </c>
      <c r="IR30" s="13"/>
      <c r="IS30" s="12">
        <v>12</v>
      </c>
      <c r="IT30" s="12">
        <v>310000</v>
      </c>
      <c r="IU30" s="12">
        <v>0</v>
      </c>
      <c r="IV30" s="12">
        <v>310000</v>
      </c>
      <c r="IW30" s="13"/>
      <c r="IX30" s="12">
        <v>0</v>
      </c>
      <c r="IY30" s="12">
        <v>0</v>
      </c>
      <c r="IZ30" s="12">
        <v>0</v>
      </c>
      <c r="JA30" s="12">
        <v>0</v>
      </c>
      <c r="JB30" s="13"/>
      <c r="JC30" s="12">
        <v>0</v>
      </c>
      <c r="JD30" s="12">
        <v>0</v>
      </c>
      <c r="JE30" s="12">
        <v>0</v>
      </c>
      <c r="JF30" s="12">
        <v>0</v>
      </c>
      <c r="JG30" s="13"/>
      <c r="JH30" s="12">
        <v>0</v>
      </c>
      <c r="JI30" s="12">
        <v>425459</v>
      </c>
      <c r="JJ30" s="12">
        <v>0</v>
      </c>
      <c r="JK30" s="12">
        <v>425459</v>
      </c>
      <c r="JL30" s="13"/>
      <c r="JM30" s="12">
        <v>1</v>
      </c>
      <c r="JN30" s="12">
        <v>56410</v>
      </c>
      <c r="JO30" s="12">
        <v>0</v>
      </c>
      <c r="JP30" s="12">
        <v>56410</v>
      </c>
      <c r="JQ30" s="13"/>
      <c r="JR30" s="12">
        <v>1</v>
      </c>
      <c r="JS30" s="12">
        <v>100000</v>
      </c>
      <c r="JT30" s="12">
        <v>0</v>
      </c>
      <c r="JU30" s="12">
        <v>100000</v>
      </c>
      <c r="JV30" s="13"/>
      <c r="JW30" s="12">
        <v>0</v>
      </c>
      <c r="JX30" s="12">
        <v>90000</v>
      </c>
      <c r="JY30" s="12">
        <v>0</v>
      </c>
      <c r="JZ30" s="12">
        <v>90000</v>
      </c>
      <c r="KA30" s="13"/>
      <c r="KB30" s="12">
        <v>0</v>
      </c>
      <c r="KC30" s="12">
        <v>0</v>
      </c>
      <c r="KD30" s="12">
        <v>0</v>
      </c>
      <c r="KE30" s="12">
        <v>0</v>
      </c>
      <c r="KF30" s="13"/>
      <c r="KG30" s="12">
        <v>0</v>
      </c>
      <c r="KH30" s="12">
        <v>179460</v>
      </c>
      <c r="KI30" s="12">
        <v>0</v>
      </c>
      <c r="KJ30" s="12">
        <v>179460</v>
      </c>
      <c r="KK30" s="13"/>
      <c r="KL30" s="12">
        <v>0</v>
      </c>
      <c r="KM30" s="12">
        <v>0</v>
      </c>
      <c r="KN30" s="12">
        <v>0</v>
      </c>
      <c r="KO30" s="12">
        <v>0</v>
      </c>
      <c r="KP30" s="13"/>
      <c r="KQ30" s="12">
        <v>0</v>
      </c>
      <c r="KR30" s="12">
        <v>0</v>
      </c>
      <c r="KS30" s="12">
        <v>0</v>
      </c>
      <c r="KT30" s="12">
        <v>0</v>
      </c>
      <c r="KU30" s="13"/>
      <c r="KV30" s="12">
        <v>0</v>
      </c>
      <c r="KW30" s="12">
        <v>0</v>
      </c>
      <c r="KX30" s="12">
        <v>0</v>
      </c>
      <c r="KY30" s="12">
        <v>0</v>
      </c>
      <c r="KZ30" s="13"/>
      <c r="LA30" s="12">
        <v>0</v>
      </c>
      <c r="LB30" s="12">
        <v>0</v>
      </c>
      <c r="LC30" s="12">
        <v>0</v>
      </c>
      <c r="LD30" s="12">
        <v>0</v>
      </c>
      <c r="LE30" s="13"/>
      <c r="LF30" s="12">
        <v>0</v>
      </c>
      <c r="LG30" s="12">
        <v>0</v>
      </c>
      <c r="LH30" s="12">
        <v>0</v>
      </c>
      <c r="LI30" s="12">
        <v>0</v>
      </c>
      <c r="LJ30" s="13"/>
      <c r="LK30" s="12">
        <v>1</v>
      </c>
      <c r="LL30" s="12">
        <v>19500</v>
      </c>
      <c r="LM30" s="12">
        <v>0</v>
      </c>
      <c r="LN30" s="12">
        <v>19500</v>
      </c>
      <c r="LO30" s="13"/>
      <c r="LP30" s="12">
        <v>1</v>
      </c>
      <c r="LQ30" s="12">
        <v>140000</v>
      </c>
      <c r="LR30" s="12">
        <v>0</v>
      </c>
      <c r="LS30" s="12">
        <v>140000</v>
      </c>
      <c r="LT30" s="13"/>
      <c r="LU30" s="12">
        <v>0</v>
      </c>
      <c r="LV30" s="12">
        <v>0</v>
      </c>
      <c r="LW30" s="12">
        <v>0</v>
      </c>
      <c r="LX30" s="12">
        <v>0</v>
      </c>
      <c r="LY30" s="13"/>
      <c r="LZ30" s="12">
        <v>0</v>
      </c>
      <c r="MA30" s="12">
        <v>0</v>
      </c>
      <c r="MB30" s="12">
        <v>0</v>
      </c>
      <c r="MC30" s="12">
        <v>0</v>
      </c>
      <c r="MD30" s="13"/>
      <c r="ME30" s="12">
        <v>0</v>
      </c>
      <c r="MF30" s="12">
        <v>0</v>
      </c>
      <c r="MG30" s="12">
        <v>0</v>
      </c>
      <c r="MH30" s="12">
        <v>0</v>
      </c>
      <c r="MI30" s="13"/>
      <c r="MJ30" s="12">
        <v>0</v>
      </c>
      <c r="MK30" s="12">
        <v>0</v>
      </c>
      <c r="ML30" s="12">
        <v>0</v>
      </c>
      <c r="MM30" s="12">
        <v>0</v>
      </c>
      <c r="MN30" s="13"/>
      <c r="MO30" s="12">
        <v>0</v>
      </c>
      <c r="MP30" s="12">
        <v>0</v>
      </c>
      <c r="MQ30" s="12">
        <v>0</v>
      </c>
      <c r="MR30" s="12">
        <v>0</v>
      </c>
      <c r="MS30" s="13"/>
      <c r="MT30" s="12">
        <v>0</v>
      </c>
      <c r="MU30" s="12">
        <v>0</v>
      </c>
      <c r="MV30" s="12">
        <v>0</v>
      </c>
      <c r="MW30" s="12">
        <v>0</v>
      </c>
      <c r="MX30" s="13"/>
      <c r="MY30" s="12">
        <v>0</v>
      </c>
      <c r="MZ30" s="12">
        <v>0</v>
      </c>
      <c r="NA30" s="12">
        <v>0</v>
      </c>
      <c r="NB30" s="12">
        <v>0</v>
      </c>
      <c r="NC30" s="13"/>
      <c r="ND30" s="12">
        <v>0</v>
      </c>
      <c r="NE30" s="12">
        <v>0</v>
      </c>
      <c r="NF30" s="12">
        <v>0</v>
      </c>
      <c r="NG30" s="12">
        <v>0</v>
      </c>
      <c r="NH30" s="13"/>
      <c r="NI30" s="12">
        <v>0</v>
      </c>
      <c r="NJ30" s="12">
        <v>0</v>
      </c>
      <c r="NK30" s="12">
        <v>0</v>
      </c>
      <c r="NL30" s="12">
        <v>0</v>
      </c>
      <c r="NM30" s="13"/>
      <c r="NN30" s="12">
        <v>0</v>
      </c>
      <c r="NO30" s="12">
        <v>0</v>
      </c>
      <c r="NP30" s="12">
        <v>0</v>
      </c>
      <c r="NQ30" s="12">
        <v>0</v>
      </c>
      <c r="NR30" s="13"/>
      <c r="NS30" s="12">
        <v>0</v>
      </c>
      <c r="NT30" s="12">
        <v>6393279</v>
      </c>
      <c r="NU30" s="12">
        <v>0</v>
      </c>
      <c r="NV30" s="12">
        <v>6393279</v>
      </c>
      <c r="NW30" s="13"/>
    </row>
    <row r="31" spans="1:387" hidden="1">
      <c r="A31" s="10">
        <v>25</v>
      </c>
      <c r="B31" s="11" t="s">
        <v>27</v>
      </c>
      <c r="C31" s="12">
        <v>0</v>
      </c>
      <c r="D31" s="12">
        <v>0</v>
      </c>
      <c r="E31" s="12">
        <v>0</v>
      </c>
      <c r="F31" s="12">
        <v>0</v>
      </c>
      <c r="G31" s="13"/>
      <c r="H31" s="12">
        <v>0</v>
      </c>
      <c r="I31" s="12">
        <v>20000</v>
      </c>
      <c r="J31" s="12">
        <v>0</v>
      </c>
      <c r="K31" s="12">
        <v>20000</v>
      </c>
      <c r="L31" s="13"/>
      <c r="M31" s="12">
        <v>14</v>
      </c>
      <c r="N31" s="12">
        <v>28000</v>
      </c>
      <c r="O31" s="12">
        <v>0</v>
      </c>
      <c r="P31" s="12">
        <v>28000</v>
      </c>
      <c r="Q31" s="13"/>
      <c r="R31" s="12">
        <v>210</v>
      </c>
      <c r="S31" s="12">
        <v>21000</v>
      </c>
      <c r="T31" s="12">
        <v>0</v>
      </c>
      <c r="U31" s="12">
        <v>21000</v>
      </c>
      <c r="V31" s="13"/>
      <c r="W31" s="12">
        <v>1</v>
      </c>
      <c r="X31" s="12">
        <v>2000</v>
      </c>
      <c r="Y31" s="12">
        <v>0</v>
      </c>
      <c r="Z31" s="12">
        <v>2000</v>
      </c>
      <c r="AA31" s="13"/>
      <c r="AB31" s="12">
        <v>16</v>
      </c>
      <c r="AC31" s="12">
        <v>96000</v>
      </c>
      <c r="AD31" s="12">
        <v>0</v>
      </c>
      <c r="AE31" s="12">
        <v>96000</v>
      </c>
      <c r="AF31" s="13"/>
      <c r="AG31" s="12">
        <v>0</v>
      </c>
      <c r="AH31" s="12">
        <v>0</v>
      </c>
      <c r="AI31" s="12">
        <v>0</v>
      </c>
      <c r="AJ31" s="12">
        <v>0</v>
      </c>
      <c r="AK31" s="13"/>
      <c r="AL31" s="12">
        <v>5643.15</v>
      </c>
      <c r="AM31" s="12">
        <v>141078.75</v>
      </c>
      <c r="AN31" s="12">
        <v>0</v>
      </c>
      <c r="AO31" s="12">
        <v>141078.75</v>
      </c>
      <c r="AP31" s="13"/>
      <c r="AQ31" s="12">
        <v>0</v>
      </c>
      <c r="AR31" s="12">
        <v>0</v>
      </c>
      <c r="AS31" s="12">
        <v>0</v>
      </c>
      <c r="AT31" s="12">
        <v>0</v>
      </c>
      <c r="AU31" s="13"/>
      <c r="AV31" s="12">
        <v>4</v>
      </c>
      <c r="AW31" s="12">
        <v>9800</v>
      </c>
      <c r="AX31" s="12">
        <v>0</v>
      </c>
      <c r="AY31" s="12">
        <v>9800</v>
      </c>
      <c r="AZ31" s="13"/>
      <c r="BA31" s="12">
        <v>0</v>
      </c>
      <c r="BB31" s="12">
        <v>0</v>
      </c>
      <c r="BC31" s="12">
        <v>0</v>
      </c>
      <c r="BD31" s="12">
        <v>0</v>
      </c>
      <c r="BE31" s="13"/>
      <c r="BF31" s="12">
        <v>5</v>
      </c>
      <c r="BG31" s="12">
        <v>8750</v>
      </c>
      <c r="BH31" s="12">
        <v>0</v>
      </c>
      <c r="BI31" s="12">
        <v>8750</v>
      </c>
      <c r="BJ31" s="13"/>
      <c r="BK31" s="12">
        <v>1</v>
      </c>
      <c r="BL31" s="12">
        <v>30000</v>
      </c>
      <c r="BM31" s="12">
        <v>0</v>
      </c>
      <c r="BN31" s="12">
        <v>30000</v>
      </c>
      <c r="BO31" s="13"/>
      <c r="BP31" s="12">
        <v>0</v>
      </c>
      <c r="BQ31" s="12">
        <v>2500</v>
      </c>
      <c r="BR31" s="12">
        <v>0</v>
      </c>
      <c r="BS31" s="12">
        <v>2500</v>
      </c>
      <c r="BT31" s="13"/>
      <c r="BU31" s="12">
        <v>0</v>
      </c>
      <c r="BV31" s="12">
        <v>0</v>
      </c>
      <c r="BW31" s="12">
        <v>0</v>
      </c>
      <c r="BX31" s="12">
        <v>0</v>
      </c>
      <c r="BY31" s="13"/>
      <c r="BZ31" s="12">
        <v>1</v>
      </c>
      <c r="CA31" s="12">
        <v>10000</v>
      </c>
      <c r="CB31" s="12">
        <v>0</v>
      </c>
      <c r="CC31" s="12">
        <v>10000</v>
      </c>
      <c r="CD31" s="13"/>
      <c r="CE31" s="12">
        <v>0</v>
      </c>
      <c r="CF31" s="12">
        <v>0</v>
      </c>
      <c r="CG31" s="12">
        <v>0</v>
      </c>
      <c r="CH31" s="12">
        <v>0</v>
      </c>
      <c r="CI31" s="13"/>
      <c r="CJ31" s="12">
        <v>0</v>
      </c>
      <c r="CK31" s="12">
        <v>0</v>
      </c>
      <c r="CL31" s="12">
        <v>0</v>
      </c>
      <c r="CM31" s="12">
        <v>0</v>
      </c>
      <c r="CN31" s="13"/>
      <c r="CO31" s="12">
        <v>0</v>
      </c>
      <c r="CP31" s="12">
        <v>0</v>
      </c>
      <c r="CQ31" s="12">
        <v>0</v>
      </c>
      <c r="CR31" s="12">
        <v>0</v>
      </c>
      <c r="CS31" s="13"/>
      <c r="CT31" s="12">
        <v>0</v>
      </c>
      <c r="CU31" s="12">
        <v>0</v>
      </c>
      <c r="CV31" s="12">
        <v>0</v>
      </c>
      <c r="CW31" s="12">
        <v>0</v>
      </c>
      <c r="CX31" s="13"/>
      <c r="CY31" s="12">
        <v>0</v>
      </c>
      <c r="CZ31" s="12">
        <v>0</v>
      </c>
      <c r="DA31" s="12">
        <v>0</v>
      </c>
      <c r="DB31" s="12">
        <v>0</v>
      </c>
      <c r="DC31" s="13"/>
      <c r="DD31" s="12">
        <v>0</v>
      </c>
      <c r="DE31" s="12">
        <v>0</v>
      </c>
      <c r="DF31" s="12">
        <v>0</v>
      </c>
      <c r="DG31" s="12">
        <v>0</v>
      </c>
      <c r="DH31" s="13"/>
      <c r="DI31" s="12">
        <v>0</v>
      </c>
      <c r="DJ31" s="12">
        <v>0</v>
      </c>
      <c r="DK31" s="12">
        <v>0</v>
      </c>
      <c r="DL31" s="12">
        <v>0</v>
      </c>
      <c r="DM31" s="13"/>
      <c r="DN31" s="12">
        <v>0</v>
      </c>
      <c r="DO31" s="12">
        <v>0</v>
      </c>
      <c r="DP31" s="12">
        <v>0</v>
      </c>
      <c r="DQ31" s="12">
        <v>0</v>
      </c>
      <c r="DR31" s="13"/>
      <c r="DS31" s="12">
        <v>1</v>
      </c>
      <c r="DT31" s="12">
        <v>240000</v>
      </c>
      <c r="DU31" s="12">
        <v>0</v>
      </c>
      <c r="DV31" s="12">
        <v>240000</v>
      </c>
      <c r="DW31" s="13"/>
      <c r="DX31" s="12">
        <v>1</v>
      </c>
      <c r="DY31" s="12">
        <v>80000</v>
      </c>
      <c r="DZ31" s="12">
        <v>0</v>
      </c>
      <c r="EA31" s="12">
        <v>80000</v>
      </c>
      <c r="EB31" s="13"/>
      <c r="EC31" s="12">
        <v>0</v>
      </c>
      <c r="ED31" s="12">
        <v>60000</v>
      </c>
      <c r="EE31" s="12">
        <v>0</v>
      </c>
      <c r="EF31" s="12">
        <v>60000</v>
      </c>
      <c r="EG31" s="13"/>
      <c r="EH31" s="12">
        <v>1</v>
      </c>
      <c r="EI31" s="12">
        <v>40000</v>
      </c>
      <c r="EJ31" s="12">
        <v>0</v>
      </c>
      <c r="EK31" s="12">
        <v>40000</v>
      </c>
      <c r="EL31" s="13"/>
      <c r="EM31" s="12">
        <v>1</v>
      </c>
      <c r="EN31" s="12">
        <v>443000</v>
      </c>
      <c r="EO31" s="12">
        <v>0</v>
      </c>
      <c r="EP31" s="12">
        <v>443000</v>
      </c>
      <c r="EQ31" s="13"/>
      <c r="ER31" s="12">
        <v>0</v>
      </c>
      <c r="ES31" s="12">
        <v>0</v>
      </c>
      <c r="ET31" s="12">
        <v>0</v>
      </c>
      <c r="EU31" s="12">
        <v>0</v>
      </c>
      <c r="EV31" s="13"/>
      <c r="EW31" s="12">
        <v>0</v>
      </c>
      <c r="EX31" s="12">
        <v>0</v>
      </c>
      <c r="EY31" s="12">
        <v>0</v>
      </c>
      <c r="EZ31" s="12">
        <v>0</v>
      </c>
      <c r="FA31" s="13"/>
      <c r="FB31" s="12">
        <v>0</v>
      </c>
      <c r="FC31" s="12">
        <v>0</v>
      </c>
      <c r="FD31" s="12">
        <v>0</v>
      </c>
      <c r="FE31" s="12">
        <v>0</v>
      </c>
      <c r="FF31" s="13"/>
      <c r="FG31" s="12">
        <v>0</v>
      </c>
      <c r="FH31" s="12">
        <v>0</v>
      </c>
      <c r="FI31" s="12">
        <v>0</v>
      </c>
      <c r="FJ31" s="12">
        <v>0</v>
      </c>
      <c r="FK31" s="13"/>
      <c r="FL31" s="12">
        <v>0</v>
      </c>
      <c r="FM31" s="12">
        <v>0</v>
      </c>
      <c r="FN31" s="12">
        <v>0</v>
      </c>
      <c r="FO31" s="12">
        <v>0</v>
      </c>
      <c r="FP31" s="13"/>
      <c r="FQ31" s="12">
        <v>0</v>
      </c>
      <c r="FR31" s="12">
        <v>0</v>
      </c>
      <c r="FS31" s="12">
        <v>0</v>
      </c>
      <c r="FT31" s="12">
        <v>0</v>
      </c>
      <c r="FU31" s="13"/>
      <c r="FV31" s="12">
        <v>0</v>
      </c>
      <c r="FW31" s="12">
        <v>0</v>
      </c>
      <c r="FX31" s="12">
        <v>0</v>
      </c>
      <c r="FY31" s="12">
        <v>0</v>
      </c>
      <c r="FZ31" s="13"/>
      <c r="GA31" s="12">
        <v>0</v>
      </c>
      <c r="GB31" s="12">
        <v>0</v>
      </c>
      <c r="GC31" s="12">
        <v>0</v>
      </c>
      <c r="GD31" s="12">
        <v>0</v>
      </c>
      <c r="GE31" s="13"/>
      <c r="GF31" s="12">
        <v>0</v>
      </c>
      <c r="GG31" s="12">
        <v>0</v>
      </c>
      <c r="GH31" s="12">
        <v>0</v>
      </c>
      <c r="GI31" s="12">
        <v>0</v>
      </c>
      <c r="GJ31" s="13"/>
      <c r="GK31" s="12">
        <v>0</v>
      </c>
      <c r="GL31" s="12">
        <v>0</v>
      </c>
      <c r="GM31" s="12">
        <v>0</v>
      </c>
      <c r="GN31" s="12">
        <v>0</v>
      </c>
      <c r="GO31" s="13"/>
      <c r="GP31" s="12">
        <v>0</v>
      </c>
      <c r="GQ31" s="12">
        <v>62000</v>
      </c>
      <c r="GR31" s="12">
        <v>0</v>
      </c>
      <c r="GS31" s="12">
        <v>62000</v>
      </c>
      <c r="GT31" s="13"/>
      <c r="GU31" s="12">
        <v>18</v>
      </c>
      <c r="GV31" s="12">
        <v>2275000</v>
      </c>
      <c r="GW31" s="12">
        <v>0</v>
      </c>
      <c r="GX31" s="12">
        <v>2275000</v>
      </c>
      <c r="GY31" s="13"/>
      <c r="GZ31" s="12">
        <v>15</v>
      </c>
      <c r="HA31" s="12">
        <v>82500</v>
      </c>
      <c r="HB31" s="12">
        <v>0</v>
      </c>
      <c r="HC31" s="12">
        <v>82500</v>
      </c>
      <c r="HD31" s="13"/>
      <c r="HE31" s="12">
        <v>0</v>
      </c>
      <c r="HF31" s="12">
        <v>0</v>
      </c>
      <c r="HG31" s="12">
        <v>0</v>
      </c>
      <c r="HH31" s="12">
        <v>0</v>
      </c>
      <c r="HI31" s="13"/>
      <c r="HJ31" s="12">
        <v>0</v>
      </c>
      <c r="HK31" s="12">
        <v>35000</v>
      </c>
      <c r="HL31" s="12">
        <v>0</v>
      </c>
      <c r="HM31" s="12">
        <v>35000</v>
      </c>
      <c r="HN31" s="13"/>
      <c r="HO31" s="12">
        <v>0</v>
      </c>
      <c r="HP31" s="12">
        <v>0</v>
      </c>
      <c r="HQ31" s="12">
        <v>0</v>
      </c>
      <c r="HR31" s="12">
        <v>0</v>
      </c>
      <c r="HS31" s="13"/>
      <c r="HT31" s="12">
        <v>0</v>
      </c>
      <c r="HU31" s="12">
        <v>0</v>
      </c>
      <c r="HV31" s="12">
        <v>0</v>
      </c>
      <c r="HW31" s="12">
        <v>0</v>
      </c>
      <c r="HX31" s="13"/>
      <c r="HY31" s="12">
        <v>0</v>
      </c>
      <c r="HZ31" s="12">
        <v>168000</v>
      </c>
      <c r="IA31" s="12">
        <v>0</v>
      </c>
      <c r="IB31" s="12">
        <v>168000</v>
      </c>
      <c r="IC31" s="13"/>
      <c r="ID31" s="12">
        <v>0</v>
      </c>
      <c r="IE31" s="12">
        <v>162500</v>
      </c>
      <c r="IF31" s="12">
        <v>0</v>
      </c>
      <c r="IG31" s="12">
        <v>162500</v>
      </c>
      <c r="IH31" s="13"/>
      <c r="II31" s="12">
        <v>7</v>
      </c>
      <c r="IJ31" s="12">
        <v>3500</v>
      </c>
      <c r="IK31" s="12">
        <v>0</v>
      </c>
      <c r="IL31" s="12">
        <v>3500</v>
      </c>
      <c r="IM31" s="13"/>
      <c r="IN31" s="12">
        <v>1</v>
      </c>
      <c r="IO31" s="12">
        <v>1000</v>
      </c>
      <c r="IP31" s="12">
        <v>0</v>
      </c>
      <c r="IQ31" s="12">
        <v>1000</v>
      </c>
      <c r="IR31" s="13"/>
      <c r="IS31" s="12">
        <v>12</v>
      </c>
      <c r="IT31" s="12">
        <v>290000</v>
      </c>
      <c r="IU31" s="12">
        <v>0</v>
      </c>
      <c r="IV31" s="12">
        <v>290000</v>
      </c>
      <c r="IW31" s="13"/>
      <c r="IX31" s="12">
        <v>0</v>
      </c>
      <c r="IY31" s="12">
        <v>0</v>
      </c>
      <c r="IZ31" s="12">
        <v>0</v>
      </c>
      <c r="JA31" s="12">
        <v>0</v>
      </c>
      <c r="JB31" s="13"/>
      <c r="JC31" s="12">
        <v>0</v>
      </c>
      <c r="JD31" s="12">
        <v>0</v>
      </c>
      <c r="JE31" s="12">
        <v>0</v>
      </c>
      <c r="JF31" s="12">
        <v>0</v>
      </c>
      <c r="JG31" s="13"/>
      <c r="JH31" s="12">
        <v>0</v>
      </c>
      <c r="JI31" s="12">
        <v>312341</v>
      </c>
      <c r="JJ31" s="12">
        <v>0</v>
      </c>
      <c r="JK31" s="12">
        <v>312341</v>
      </c>
      <c r="JL31" s="13"/>
      <c r="JM31" s="12">
        <v>1</v>
      </c>
      <c r="JN31" s="12">
        <v>56410</v>
      </c>
      <c r="JO31" s="12">
        <v>0</v>
      </c>
      <c r="JP31" s="12">
        <v>56410</v>
      </c>
      <c r="JQ31" s="13"/>
      <c r="JR31" s="12">
        <v>1</v>
      </c>
      <c r="JS31" s="12">
        <v>100000</v>
      </c>
      <c r="JT31" s="12">
        <v>0</v>
      </c>
      <c r="JU31" s="12">
        <v>100000</v>
      </c>
      <c r="JV31" s="13"/>
      <c r="JW31" s="12">
        <v>0</v>
      </c>
      <c r="JX31" s="12">
        <v>63000</v>
      </c>
      <c r="JY31" s="12">
        <v>0</v>
      </c>
      <c r="JZ31" s="12">
        <v>63000</v>
      </c>
      <c r="KA31" s="13"/>
      <c r="KB31" s="12">
        <v>0</v>
      </c>
      <c r="KC31" s="12">
        <v>0</v>
      </c>
      <c r="KD31" s="12">
        <v>0</v>
      </c>
      <c r="KE31" s="12">
        <v>0</v>
      </c>
      <c r="KF31" s="13"/>
      <c r="KG31" s="12">
        <v>0</v>
      </c>
      <c r="KH31" s="12">
        <v>146560</v>
      </c>
      <c r="KI31" s="12">
        <v>0</v>
      </c>
      <c r="KJ31" s="12">
        <v>146560</v>
      </c>
      <c r="KK31" s="13"/>
      <c r="KL31" s="12">
        <v>0</v>
      </c>
      <c r="KM31" s="12">
        <v>0</v>
      </c>
      <c r="KN31" s="12">
        <v>0</v>
      </c>
      <c r="KO31" s="12">
        <v>0</v>
      </c>
      <c r="KP31" s="13"/>
      <c r="KQ31" s="12">
        <v>0</v>
      </c>
      <c r="KR31" s="12">
        <v>0</v>
      </c>
      <c r="KS31" s="12">
        <v>0</v>
      </c>
      <c r="KT31" s="12">
        <v>0</v>
      </c>
      <c r="KU31" s="13"/>
      <c r="KV31" s="12">
        <v>0</v>
      </c>
      <c r="KW31" s="12">
        <v>0</v>
      </c>
      <c r="KX31" s="12">
        <v>0</v>
      </c>
      <c r="KY31" s="12">
        <v>0</v>
      </c>
      <c r="KZ31" s="13"/>
      <c r="LA31" s="12">
        <v>0</v>
      </c>
      <c r="LB31" s="12">
        <v>0</v>
      </c>
      <c r="LC31" s="12">
        <v>0</v>
      </c>
      <c r="LD31" s="12">
        <v>0</v>
      </c>
      <c r="LE31" s="13"/>
      <c r="LF31" s="12">
        <v>0</v>
      </c>
      <c r="LG31" s="12">
        <v>0</v>
      </c>
      <c r="LH31" s="12">
        <v>0</v>
      </c>
      <c r="LI31" s="12">
        <v>0</v>
      </c>
      <c r="LJ31" s="13"/>
      <c r="LK31" s="12">
        <v>1</v>
      </c>
      <c r="LL31" s="12">
        <v>40000</v>
      </c>
      <c r="LM31" s="12">
        <v>0</v>
      </c>
      <c r="LN31" s="12">
        <v>40000</v>
      </c>
      <c r="LO31" s="13"/>
      <c r="LP31" s="12">
        <v>1</v>
      </c>
      <c r="LQ31" s="12">
        <v>80000</v>
      </c>
      <c r="LR31" s="12">
        <v>0</v>
      </c>
      <c r="LS31" s="12">
        <v>80000</v>
      </c>
      <c r="LT31" s="13"/>
      <c r="LU31" s="12">
        <v>0</v>
      </c>
      <c r="LV31" s="12">
        <v>0</v>
      </c>
      <c r="LW31" s="12">
        <v>0</v>
      </c>
      <c r="LX31" s="12">
        <v>0</v>
      </c>
      <c r="LY31" s="13"/>
      <c r="LZ31" s="12">
        <v>0</v>
      </c>
      <c r="MA31" s="12">
        <v>0</v>
      </c>
      <c r="MB31" s="12">
        <v>0</v>
      </c>
      <c r="MC31" s="12">
        <v>0</v>
      </c>
      <c r="MD31" s="13"/>
      <c r="ME31" s="12">
        <v>0</v>
      </c>
      <c r="MF31" s="12">
        <v>0</v>
      </c>
      <c r="MG31" s="12">
        <v>0</v>
      </c>
      <c r="MH31" s="12">
        <v>0</v>
      </c>
      <c r="MI31" s="13"/>
      <c r="MJ31" s="12">
        <v>0</v>
      </c>
      <c r="MK31" s="12">
        <v>0</v>
      </c>
      <c r="ML31" s="12">
        <v>0</v>
      </c>
      <c r="MM31" s="12">
        <v>0</v>
      </c>
      <c r="MN31" s="13"/>
      <c r="MO31" s="12">
        <v>0</v>
      </c>
      <c r="MP31" s="12">
        <v>0</v>
      </c>
      <c r="MQ31" s="12">
        <v>0</v>
      </c>
      <c r="MR31" s="12">
        <v>0</v>
      </c>
      <c r="MS31" s="13"/>
      <c r="MT31" s="12">
        <v>0</v>
      </c>
      <c r="MU31" s="12">
        <v>0</v>
      </c>
      <c r="MV31" s="12">
        <v>0</v>
      </c>
      <c r="MW31" s="12">
        <v>0</v>
      </c>
      <c r="MX31" s="13"/>
      <c r="MY31" s="12">
        <v>0</v>
      </c>
      <c r="MZ31" s="12">
        <v>0</v>
      </c>
      <c r="NA31" s="12">
        <v>0</v>
      </c>
      <c r="NB31" s="12">
        <v>0</v>
      </c>
      <c r="NC31" s="13"/>
      <c r="ND31" s="12">
        <v>0</v>
      </c>
      <c r="NE31" s="12">
        <v>0</v>
      </c>
      <c r="NF31" s="12">
        <v>0</v>
      </c>
      <c r="NG31" s="12">
        <v>0</v>
      </c>
      <c r="NH31" s="13"/>
      <c r="NI31" s="12">
        <v>0</v>
      </c>
      <c r="NJ31" s="12">
        <v>0</v>
      </c>
      <c r="NK31" s="12">
        <v>0</v>
      </c>
      <c r="NL31" s="12">
        <v>0</v>
      </c>
      <c r="NM31" s="13"/>
      <c r="NN31" s="12">
        <v>0</v>
      </c>
      <c r="NO31" s="12">
        <v>0</v>
      </c>
      <c r="NP31" s="12">
        <v>0</v>
      </c>
      <c r="NQ31" s="12">
        <v>0</v>
      </c>
      <c r="NR31" s="13"/>
      <c r="NS31" s="12">
        <v>0</v>
      </c>
      <c r="NT31" s="12">
        <v>5109939.75</v>
      </c>
      <c r="NU31" s="12">
        <v>0</v>
      </c>
      <c r="NV31" s="12">
        <v>5109939.75</v>
      </c>
      <c r="NW31" s="13"/>
    </row>
    <row r="32" spans="1:387" hidden="1">
      <c r="A32" s="10">
        <v>26</v>
      </c>
      <c r="B32" s="11" t="s">
        <v>28</v>
      </c>
      <c r="C32" s="12">
        <v>0</v>
      </c>
      <c r="D32" s="12">
        <v>0</v>
      </c>
      <c r="E32" s="12">
        <v>0</v>
      </c>
      <c r="F32" s="12">
        <v>0</v>
      </c>
      <c r="G32" s="13"/>
      <c r="H32" s="12">
        <v>0</v>
      </c>
      <c r="I32" s="12">
        <v>24800</v>
      </c>
      <c r="J32" s="12">
        <v>0</v>
      </c>
      <c r="K32" s="12">
        <v>24800</v>
      </c>
      <c r="L32" s="13"/>
      <c r="M32" s="12">
        <v>23</v>
      </c>
      <c r="N32" s="12">
        <v>46000</v>
      </c>
      <c r="O32" s="12">
        <v>0</v>
      </c>
      <c r="P32" s="12">
        <v>46000</v>
      </c>
      <c r="Q32" s="13"/>
      <c r="R32" s="12">
        <v>461</v>
      </c>
      <c r="S32" s="12">
        <v>46100</v>
      </c>
      <c r="T32" s="12">
        <v>0</v>
      </c>
      <c r="U32" s="12">
        <v>46100</v>
      </c>
      <c r="V32" s="13"/>
      <c r="W32" s="12">
        <v>1</v>
      </c>
      <c r="X32" s="12">
        <v>2000</v>
      </c>
      <c r="Y32" s="12">
        <v>0</v>
      </c>
      <c r="Z32" s="12">
        <v>2000</v>
      </c>
      <c r="AA32" s="13"/>
      <c r="AB32" s="12">
        <v>43</v>
      </c>
      <c r="AC32" s="12">
        <v>258000</v>
      </c>
      <c r="AD32" s="12">
        <v>0</v>
      </c>
      <c r="AE32" s="12">
        <v>258000</v>
      </c>
      <c r="AF32" s="13"/>
      <c r="AG32" s="12">
        <v>0</v>
      </c>
      <c r="AH32" s="12">
        <v>0</v>
      </c>
      <c r="AI32" s="12">
        <v>0</v>
      </c>
      <c r="AJ32" s="12">
        <v>0</v>
      </c>
      <c r="AK32" s="13"/>
      <c r="AL32" s="12">
        <v>0</v>
      </c>
      <c r="AM32" s="12">
        <v>0</v>
      </c>
      <c r="AN32" s="12">
        <v>0</v>
      </c>
      <c r="AO32" s="12">
        <v>0</v>
      </c>
      <c r="AP32" s="13"/>
      <c r="AQ32" s="12">
        <v>0</v>
      </c>
      <c r="AR32" s="12">
        <v>0</v>
      </c>
      <c r="AS32" s="12">
        <v>0</v>
      </c>
      <c r="AT32" s="12">
        <v>0</v>
      </c>
      <c r="AU32" s="13"/>
      <c r="AV32" s="12">
        <v>4</v>
      </c>
      <c r="AW32" s="12">
        <v>9800</v>
      </c>
      <c r="AX32" s="12">
        <v>0</v>
      </c>
      <c r="AY32" s="12">
        <v>9800</v>
      </c>
      <c r="AZ32" s="13"/>
      <c r="BA32" s="12">
        <v>0</v>
      </c>
      <c r="BB32" s="12">
        <v>0</v>
      </c>
      <c r="BC32" s="12">
        <v>0</v>
      </c>
      <c r="BD32" s="12">
        <v>0</v>
      </c>
      <c r="BE32" s="13"/>
      <c r="BF32" s="12">
        <v>5</v>
      </c>
      <c r="BG32" s="12">
        <v>18750</v>
      </c>
      <c r="BH32" s="12">
        <v>0</v>
      </c>
      <c r="BI32" s="12">
        <v>18750</v>
      </c>
      <c r="BJ32" s="13"/>
      <c r="BK32" s="12">
        <v>1</v>
      </c>
      <c r="BL32" s="12">
        <v>30000</v>
      </c>
      <c r="BM32" s="12">
        <v>0</v>
      </c>
      <c r="BN32" s="12">
        <v>30000</v>
      </c>
      <c r="BO32" s="13"/>
      <c r="BP32" s="12">
        <v>0</v>
      </c>
      <c r="BQ32" s="12">
        <v>2500</v>
      </c>
      <c r="BR32" s="12">
        <v>0</v>
      </c>
      <c r="BS32" s="12">
        <v>2500</v>
      </c>
      <c r="BT32" s="13"/>
      <c r="BU32" s="12">
        <v>0</v>
      </c>
      <c r="BV32" s="12">
        <v>0</v>
      </c>
      <c r="BW32" s="12">
        <v>0</v>
      </c>
      <c r="BX32" s="12">
        <v>0</v>
      </c>
      <c r="BY32" s="13"/>
      <c r="BZ32" s="12">
        <v>0</v>
      </c>
      <c r="CA32" s="12">
        <v>0</v>
      </c>
      <c r="CB32" s="12">
        <v>0</v>
      </c>
      <c r="CC32" s="12">
        <v>0</v>
      </c>
      <c r="CD32" s="13"/>
      <c r="CE32" s="12">
        <v>0</v>
      </c>
      <c r="CF32" s="12">
        <v>0</v>
      </c>
      <c r="CG32" s="12">
        <v>0</v>
      </c>
      <c r="CH32" s="12">
        <v>0</v>
      </c>
      <c r="CI32" s="13"/>
      <c r="CJ32" s="12">
        <v>0</v>
      </c>
      <c r="CK32" s="12">
        <v>0</v>
      </c>
      <c r="CL32" s="12">
        <v>0</v>
      </c>
      <c r="CM32" s="12">
        <v>0</v>
      </c>
      <c r="CN32" s="13"/>
      <c r="CO32" s="12">
        <v>0</v>
      </c>
      <c r="CP32" s="12">
        <v>0</v>
      </c>
      <c r="CQ32" s="12">
        <v>0</v>
      </c>
      <c r="CR32" s="12">
        <v>0</v>
      </c>
      <c r="CS32" s="13"/>
      <c r="CT32" s="12">
        <v>0</v>
      </c>
      <c r="CU32" s="12">
        <v>0</v>
      </c>
      <c r="CV32" s="12">
        <v>0</v>
      </c>
      <c r="CW32" s="12">
        <v>0</v>
      </c>
      <c r="CX32" s="13"/>
      <c r="CY32" s="12">
        <v>0</v>
      </c>
      <c r="CZ32" s="12">
        <v>0</v>
      </c>
      <c r="DA32" s="12">
        <v>0</v>
      </c>
      <c r="DB32" s="12">
        <v>0</v>
      </c>
      <c r="DC32" s="13"/>
      <c r="DD32" s="12">
        <v>0</v>
      </c>
      <c r="DE32" s="12">
        <v>0</v>
      </c>
      <c r="DF32" s="12">
        <v>0</v>
      </c>
      <c r="DG32" s="12">
        <v>0</v>
      </c>
      <c r="DH32" s="13"/>
      <c r="DI32" s="12">
        <v>0</v>
      </c>
      <c r="DJ32" s="12">
        <v>0</v>
      </c>
      <c r="DK32" s="12">
        <v>0</v>
      </c>
      <c r="DL32" s="12">
        <v>0</v>
      </c>
      <c r="DM32" s="13"/>
      <c r="DN32" s="12">
        <v>0</v>
      </c>
      <c r="DO32" s="12">
        <v>0</v>
      </c>
      <c r="DP32" s="12">
        <v>0</v>
      </c>
      <c r="DQ32" s="12">
        <v>0</v>
      </c>
      <c r="DR32" s="13"/>
      <c r="DS32" s="12">
        <v>1</v>
      </c>
      <c r="DT32" s="12">
        <v>40000</v>
      </c>
      <c r="DU32" s="12">
        <v>0</v>
      </c>
      <c r="DV32" s="12">
        <v>40000</v>
      </c>
      <c r="DW32" s="13"/>
      <c r="DX32" s="12">
        <v>1</v>
      </c>
      <c r="DY32" s="12">
        <v>200000</v>
      </c>
      <c r="DZ32" s="12">
        <v>0</v>
      </c>
      <c r="EA32" s="12">
        <v>200000</v>
      </c>
      <c r="EB32" s="13"/>
      <c r="EC32" s="12">
        <v>0</v>
      </c>
      <c r="ED32" s="12">
        <v>40000</v>
      </c>
      <c r="EE32" s="12">
        <v>0</v>
      </c>
      <c r="EF32" s="12">
        <v>40000</v>
      </c>
      <c r="EG32" s="13"/>
      <c r="EH32" s="12">
        <v>1</v>
      </c>
      <c r="EI32" s="12">
        <v>19500</v>
      </c>
      <c r="EJ32" s="12">
        <v>0</v>
      </c>
      <c r="EK32" s="12">
        <v>19500</v>
      </c>
      <c r="EL32" s="13"/>
      <c r="EM32" s="12">
        <v>1</v>
      </c>
      <c r="EN32" s="12">
        <v>862000</v>
      </c>
      <c r="EO32" s="12">
        <v>0</v>
      </c>
      <c r="EP32" s="12">
        <v>862000</v>
      </c>
      <c r="EQ32" s="13"/>
      <c r="ER32" s="12">
        <v>0</v>
      </c>
      <c r="ES32" s="12">
        <v>0</v>
      </c>
      <c r="ET32" s="12">
        <v>0</v>
      </c>
      <c r="EU32" s="12">
        <v>0</v>
      </c>
      <c r="EV32" s="13"/>
      <c r="EW32" s="12">
        <v>0</v>
      </c>
      <c r="EX32" s="12">
        <v>0</v>
      </c>
      <c r="EY32" s="12">
        <v>0</v>
      </c>
      <c r="EZ32" s="12">
        <v>0</v>
      </c>
      <c r="FA32" s="13"/>
      <c r="FB32" s="12">
        <v>0</v>
      </c>
      <c r="FC32" s="12">
        <v>0</v>
      </c>
      <c r="FD32" s="12">
        <v>0</v>
      </c>
      <c r="FE32" s="12">
        <v>0</v>
      </c>
      <c r="FF32" s="13"/>
      <c r="FG32" s="12">
        <v>0</v>
      </c>
      <c r="FH32" s="12">
        <v>0</v>
      </c>
      <c r="FI32" s="12">
        <v>0</v>
      </c>
      <c r="FJ32" s="12">
        <v>0</v>
      </c>
      <c r="FK32" s="13"/>
      <c r="FL32" s="12">
        <v>0</v>
      </c>
      <c r="FM32" s="12">
        <v>0</v>
      </c>
      <c r="FN32" s="12">
        <v>0</v>
      </c>
      <c r="FO32" s="12">
        <v>0</v>
      </c>
      <c r="FP32" s="13"/>
      <c r="FQ32" s="12">
        <v>0</v>
      </c>
      <c r="FR32" s="12">
        <v>0</v>
      </c>
      <c r="FS32" s="12">
        <v>0</v>
      </c>
      <c r="FT32" s="12">
        <v>0</v>
      </c>
      <c r="FU32" s="13"/>
      <c r="FV32" s="12">
        <v>0</v>
      </c>
      <c r="FW32" s="12">
        <v>0</v>
      </c>
      <c r="FX32" s="12">
        <v>0</v>
      </c>
      <c r="FY32" s="12">
        <v>0</v>
      </c>
      <c r="FZ32" s="13"/>
      <c r="GA32" s="12">
        <v>0</v>
      </c>
      <c r="GB32" s="12">
        <v>0</v>
      </c>
      <c r="GC32" s="12">
        <v>0</v>
      </c>
      <c r="GD32" s="12">
        <v>0</v>
      </c>
      <c r="GE32" s="13"/>
      <c r="GF32" s="12">
        <v>0</v>
      </c>
      <c r="GG32" s="12">
        <v>0</v>
      </c>
      <c r="GH32" s="12">
        <v>0</v>
      </c>
      <c r="GI32" s="12">
        <v>0</v>
      </c>
      <c r="GJ32" s="13"/>
      <c r="GK32" s="12">
        <v>0</v>
      </c>
      <c r="GL32" s="12">
        <v>0</v>
      </c>
      <c r="GM32" s="12">
        <v>0</v>
      </c>
      <c r="GN32" s="12">
        <v>0</v>
      </c>
      <c r="GO32" s="13"/>
      <c r="GP32" s="12">
        <v>0</v>
      </c>
      <c r="GQ32" s="12">
        <v>89000</v>
      </c>
      <c r="GR32" s="12">
        <v>0</v>
      </c>
      <c r="GS32" s="12">
        <v>89000</v>
      </c>
      <c r="GT32" s="13"/>
      <c r="GU32" s="12">
        <v>31</v>
      </c>
      <c r="GV32" s="12">
        <v>3500000</v>
      </c>
      <c r="GW32" s="12">
        <v>0</v>
      </c>
      <c r="GX32" s="12">
        <v>3500000</v>
      </c>
      <c r="GY32" s="13"/>
      <c r="GZ32" s="12">
        <v>24</v>
      </c>
      <c r="HA32" s="12">
        <v>127500</v>
      </c>
      <c r="HB32" s="12">
        <v>0</v>
      </c>
      <c r="HC32" s="12">
        <v>127500</v>
      </c>
      <c r="HD32" s="13"/>
      <c r="HE32" s="12">
        <v>0</v>
      </c>
      <c r="HF32" s="12">
        <v>0</v>
      </c>
      <c r="HG32" s="12">
        <v>0</v>
      </c>
      <c r="HH32" s="12">
        <v>0</v>
      </c>
      <c r="HI32" s="13"/>
      <c r="HJ32" s="12">
        <v>0</v>
      </c>
      <c r="HK32" s="12">
        <v>10000</v>
      </c>
      <c r="HL32" s="12">
        <v>0</v>
      </c>
      <c r="HM32" s="12">
        <v>10000</v>
      </c>
      <c r="HN32" s="13"/>
      <c r="HO32" s="12">
        <v>0</v>
      </c>
      <c r="HP32" s="12">
        <v>0</v>
      </c>
      <c r="HQ32" s="12">
        <v>0</v>
      </c>
      <c r="HR32" s="12">
        <v>0</v>
      </c>
      <c r="HS32" s="13"/>
      <c r="HT32" s="12">
        <v>0</v>
      </c>
      <c r="HU32" s="12">
        <v>0</v>
      </c>
      <c r="HV32" s="12">
        <v>0</v>
      </c>
      <c r="HW32" s="12">
        <v>0</v>
      </c>
      <c r="HX32" s="13"/>
      <c r="HY32" s="12">
        <v>0</v>
      </c>
      <c r="HZ32" s="12">
        <v>98000</v>
      </c>
      <c r="IA32" s="12">
        <v>0</v>
      </c>
      <c r="IB32" s="12">
        <v>98000</v>
      </c>
      <c r="IC32" s="13"/>
      <c r="ID32" s="12">
        <v>0</v>
      </c>
      <c r="IE32" s="12">
        <v>162500</v>
      </c>
      <c r="IF32" s="12">
        <v>0</v>
      </c>
      <c r="IG32" s="12">
        <v>162500</v>
      </c>
      <c r="IH32" s="13"/>
      <c r="II32" s="12">
        <v>12</v>
      </c>
      <c r="IJ32" s="12">
        <v>6000</v>
      </c>
      <c r="IK32" s="12">
        <v>0</v>
      </c>
      <c r="IL32" s="12">
        <v>6000</v>
      </c>
      <c r="IM32" s="13"/>
      <c r="IN32" s="12">
        <v>2</v>
      </c>
      <c r="IO32" s="12">
        <v>2000</v>
      </c>
      <c r="IP32" s="12">
        <v>0</v>
      </c>
      <c r="IQ32" s="12">
        <v>2000</v>
      </c>
      <c r="IR32" s="13"/>
      <c r="IS32" s="12">
        <v>12</v>
      </c>
      <c r="IT32" s="12">
        <v>340000</v>
      </c>
      <c r="IU32" s="12">
        <v>0</v>
      </c>
      <c r="IV32" s="12">
        <v>340000</v>
      </c>
      <c r="IW32" s="13"/>
      <c r="IX32" s="12">
        <v>0</v>
      </c>
      <c r="IY32" s="12">
        <v>0</v>
      </c>
      <c r="IZ32" s="12">
        <v>0</v>
      </c>
      <c r="JA32" s="12">
        <v>0</v>
      </c>
      <c r="JB32" s="13"/>
      <c r="JC32" s="12">
        <v>0</v>
      </c>
      <c r="JD32" s="12">
        <v>0</v>
      </c>
      <c r="JE32" s="12">
        <v>0</v>
      </c>
      <c r="JF32" s="12">
        <v>0</v>
      </c>
      <c r="JG32" s="13"/>
      <c r="JH32" s="12">
        <v>0</v>
      </c>
      <c r="JI32" s="12">
        <v>490909</v>
      </c>
      <c r="JJ32" s="12">
        <v>0</v>
      </c>
      <c r="JK32" s="12">
        <v>490909</v>
      </c>
      <c r="JL32" s="13"/>
      <c r="JM32" s="12">
        <v>1</v>
      </c>
      <c r="JN32" s="12">
        <v>56410</v>
      </c>
      <c r="JO32" s="12">
        <v>0</v>
      </c>
      <c r="JP32" s="12">
        <v>56410</v>
      </c>
      <c r="JQ32" s="13"/>
      <c r="JR32" s="12">
        <v>1</v>
      </c>
      <c r="JS32" s="12">
        <v>100000</v>
      </c>
      <c r="JT32" s="12">
        <v>0</v>
      </c>
      <c r="JU32" s="12">
        <v>100000</v>
      </c>
      <c r="JV32" s="13"/>
      <c r="JW32" s="12">
        <v>0</v>
      </c>
      <c r="JX32" s="12">
        <v>103500</v>
      </c>
      <c r="JY32" s="12">
        <v>0</v>
      </c>
      <c r="JZ32" s="12">
        <v>103500</v>
      </c>
      <c r="KA32" s="13"/>
      <c r="KB32" s="12">
        <v>0</v>
      </c>
      <c r="KC32" s="12">
        <v>0</v>
      </c>
      <c r="KD32" s="12">
        <v>0</v>
      </c>
      <c r="KE32" s="12">
        <v>0</v>
      </c>
      <c r="KF32" s="13"/>
      <c r="KG32" s="12">
        <v>0</v>
      </c>
      <c r="KH32" s="12">
        <v>20000</v>
      </c>
      <c r="KI32" s="12">
        <v>0</v>
      </c>
      <c r="KJ32" s="12">
        <v>20000</v>
      </c>
      <c r="KK32" s="13"/>
      <c r="KL32" s="12">
        <v>0</v>
      </c>
      <c r="KM32" s="12">
        <v>0</v>
      </c>
      <c r="KN32" s="12">
        <v>0</v>
      </c>
      <c r="KO32" s="12">
        <v>0</v>
      </c>
      <c r="KP32" s="13"/>
      <c r="KQ32" s="12">
        <v>0</v>
      </c>
      <c r="KR32" s="12">
        <v>0</v>
      </c>
      <c r="KS32" s="12">
        <v>0</v>
      </c>
      <c r="KT32" s="12">
        <v>0</v>
      </c>
      <c r="KU32" s="13"/>
      <c r="KV32" s="12">
        <v>0</v>
      </c>
      <c r="KW32" s="12">
        <v>0</v>
      </c>
      <c r="KX32" s="12">
        <v>0</v>
      </c>
      <c r="KY32" s="12">
        <v>0</v>
      </c>
      <c r="KZ32" s="13"/>
      <c r="LA32" s="12">
        <v>0</v>
      </c>
      <c r="LB32" s="12">
        <v>0</v>
      </c>
      <c r="LC32" s="12">
        <v>0</v>
      </c>
      <c r="LD32" s="12">
        <v>0</v>
      </c>
      <c r="LE32" s="13"/>
      <c r="LF32" s="12">
        <v>0</v>
      </c>
      <c r="LG32" s="12">
        <v>0</v>
      </c>
      <c r="LH32" s="12">
        <v>0</v>
      </c>
      <c r="LI32" s="12">
        <v>0</v>
      </c>
      <c r="LJ32" s="13"/>
      <c r="LK32" s="12">
        <v>1</v>
      </c>
      <c r="LL32" s="12">
        <v>19500</v>
      </c>
      <c r="LM32" s="12">
        <v>0</v>
      </c>
      <c r="LN32" s="12">
        <v>19500</v>
      </c>
      <c r="LO32" s="13"/>
      <c r="LP32" s="12">
        <v>1</v>
      </c>
      <c r="LQ32" s="12">
        <v>200000</v>
      </c>
      <c r="LR32" s="12">
        <v>0</v>
      </c>
      <c r="LS32" s="12">
        <v>200000</v>
      </c>
      <c r="LT32" s="13"/>
      <c r="LU32" s="12">
        <v>0</v>
      </c>
      <c r="LV32" s="12">
        <v>0</v>
      </c>
      <c r="LW32" s="12">
        <v>0</v>
      </c>
      <c r="LX32" s="12">
        <v>0</v>
      </c>
      <c r="LY32" s="13"/>
      <c r="LZ32" s="12">
        <v>0</v>
      </c>
      <c r="MA32" s="12">
        <v>0</v>
      </c>
      <c r="MB32" s="12">
        <v>0</v>
      </c>
      <c r="MC32" s="12">
        <v>0</v>
      </c>
      <c r="MD32" s="13"/>
      <c r="ME32" s="12">
        <v>0</v>
      </c>
      <c r="MF32" s="12">
        <v>0</v>
      </c>
      <c r="MG32" s="12">
        <v>0</v>
      </c>
      <c r="MH32" s="12">
        <v>0</v>
      </c>
      <c r="MI32" s="13"/>
      <c r="MJ32" s="12">
        <v>0</v>
      </c>
      <c r="MK32" s="12">
        <v>0</v>
      </c>
      <c r="ML32" s="12">
        <v>0</v>
      </c>
      <c r="MM32" s="12">
        <v>0</v>
      </c>
      <c r="MN32" s="13"/>
      <c r="MO32" s="12">
        <v>0</v>
      </c>
      <c r="MP32" s="12">
        <v>0</v>
      </c>
      <c r="MQ32" s="12">
        <v>0</v>
      </c>
      <c r="MR32" s="12">
        <v>0</v>
      </c>
      <c r="MS32" s="13"/>
      <c r="MT32" s="12">
        <v>0</v>
      </c>
      <c r="MU32" s="12">
        <v>0</v>
      </c>
      <c r="MV32" s="12">
        <v>0</v>
      </c>
      <c r="MW32" s="12">
        <v>0</v>
      </c>
      <c r="MX32" s="13"/>
      <c r="MY32" s="12">
        <v>0</v>
      </c>
      <c r="MZ32" s="12">
        <v>0</v>
      </c>
      <c r="NA32" s="12">
        <v>0</v>
      </c>
      <c r="NB32" s="12">
        <v>0</v>
      </c>
      <c r="NC32" s="13"/>
      <c r="ND32" s="12">
        <v>0</v>
      </c>
      <c r="NE32" s="12">
        <v>0</v>
      </c>
      <c r="NF32" s="12">
        <v>0</v>
      </c>
      <c r="NG32" s="12">
        <v>0</v>
      </c>
      <c r="NH32" s="13"/>
      <c r="NI32" s="12">
        <v>0</v>
      </c>
      <c r="NJ32" s="12">
        <v>0</v>
      </c>
      <c r="NK32" s="12">
        <v>0</v>
      </c>
      <c r="NL32" s="12">
        <v>0</v>
      </c>
      <c r="NM32" s="13"/>
      <c r="NN32" s="12">
        <v>0</v>
      </c>
      <c r="NO32" s="12">
        <v>0</v>
      </c>
      <c r="NP32" s="12">
        <v>0</v>
      </c>
      <c r="NQ32" s="12">
        <v>0</v>
      </c>
      <c r="NR32" s="13"/>
      <c r="NS32" s="12">
        <v>0</v>
      </c>
      <c r="NT32" s="12">
        <v>6924769</v>
      </c>
      <c r="NU32" s="12">
        <v>0</v>
      </c>
      <c r="NV32" s="12">
        <v>6924769</v>
      </c>
      <c r="NW32" s="13"/>
    </row>
    <row r="33" spans="1:389" hidden="1">
      <c r="A33" s="10">
        <v>27</v>
      </c>
      <c r="B33" s="11" t="s">
        <v>29</v>
      </c>
      <c r="C33" s="12">
        <v>0</v>
      </c>
      <c r="D33" s="12">
        <v>0</v>
      </c>
      <c r="E33" s="12">
        <v>0</v>
      </c>
      <c r="F33" s="12">
        <v>0</v>
      </c>
      <c r="G33" s="13"/>
      <c r="H33" s="12">
        <v>0</v>
      </c>
      <c r="I33" s="12">
        <v>24800</v>
      </c>
      <c r="J33" s="12">
        <v>0</v>
      </c>
      <c r="K33" s="12">
        <v>24800</v>
      </c>
      <c r="L33" s="13"/>
      <c r="M33" s="12">
        <v>14</v>
      </c>
      <c r="N33" s="12">
        <v>36400</v>
      </c>
      <c r="O33" s="12">
        <v>0</v>
      </c>
      <c r="P33" s="12">
        <v>36400</v>
      </c>
      <c r="Q33" s="13"/>
      <c r="R33" s="12">
        <v>510</v>
      </c>
      <c r="S33" s="12">
        <v>51000</v>
      </c>
      <c r="T33" s="12">
        <v>0</v>
      </c>
      <c r="U33" s="12">
        <v>51000</v>
      </c>
      <c r="V33" s="13"/>
      <c r="W33" s="12">
        <v>1</v>
      </c>
      <c r="X33" s="12">
        <v>2000</v>
      </c>
      <c r="Y33" s="12">
        <v>0</v>
      </c>
      <c r="Z33" s="12">
        <v>2000</v>
      </c>
      <c r="AA33" s="13"/>
      <c r="AB33" s="12">
        <v>20</v>
      </c>
      <c r="AC33" s="12">
        <v>120000</v>
      </c>
      <c r="AD33" s="12">
        <v>0</v>
      </c>
      <c r="AE33" s="12">
        <v>120000</v>
      </c>
      <c r="AF33" s="13"/>
      <c r="AG33" s="12">
        <v>0</v>
      </c>
      <c r="AH33" s="12">
        <v>0</v>
      </c>
      <c r="AI33" s="12">
        <v>0</v>
      </c>
      <c r="AJ33" s="12">
        <v>0</v>
      </c>
      <c r="AK33" s="13"/>
      <c r="AL33" s="12">
        <v>9626.5499999999993</v>
      </c>
      <c r="AM33" s="12">
        <v>240663.74999999997</v>
      </c>
      <c r="AN33" s="12">
        <v>0</v>
      </c>
      <c r="AO33" s="12">
        <v>240663.74999999997</v>
      </c>
      <c r="AP33" s="13"/>
      <c r="AQ33" s="12">
        <v>0</v>
      </c>
      <c r="AR33" s="12">
        <v>0</v>
      </c>
      <c r="AS33" s="12">
        <v>0</v>
      </c>
      <c r="AT33" s="12">
        <v>0</v>
      </c>
      <c r="AU33" s="13"/>
      <c r="AV33" s="12">
        <v>4</v>
      </c>
      <c r="AW33" s="12">
        <v>9800</v>
      </c>
      <c r="AX33" s="12">
        <v>0</v>
      </c>
      <c r="AY33" s="12">
        <v>9800</v>
      </c>
      <c r="AZ33" s="13"/>
      <c r="BA33" s="12">
        <v>0</v>
      </c>
      <c r="BB33" s="12">
        <v>0</v>
      </c>
      <c r="BC33" s="12">
        <v>0</v>
      </c>
      <c r="BD33" s="12">
        <v>0</v>
      </c>
      <c r="BE33" s="13"/>
      <c r="BF33" s="12">
        <v>5</v>
      </c>
      <c r="BG33" s="12">
        <v>9750</v>
      </c>
      <c r="BH33" s="12">
        <v>0</v>
      </c>
      <c r="BI33" s="12">
        <v>9750</v>
      </c>
      <c r="BJ33" s="13"/>
      <c r="BK33" s="12">
        <v>1</v>
      </c>
      <c r="BL33" s="12">
        <v>30000</v>
      </c>
      <c r="BM33" s="12">
        <v>0</v>
      </c>
      <c r="BN33" s="12">
        <v>30000</v>
      </c>
      <c r="BO33" s="13"/>
      <c r="BP33" s="12">
        <v>0</v>
      </c>
      <c r="BQ33" s="12">
        <v>2500</v>
      </c>
      <c r="BR33" s="12">
        <v>0</v>
      </c>
      <c r="BS33" s="12">
        <v>2500</v>
      </c>
      <c r="BT33" s="13"/>
      <c r="BU33" s="12">
        <v>0</v>
      </c>
      <c r="BV33" s="12">
        <v>0</v>
      </c>
      <c r="BW33" s="12">
        <v>0</v>
      </c>
      <c r="BX33" s="12">
        <v>0</v>
      </c>
      <c r="BY33" s="13"/>
      <c r="BZ33" s="12">
        <v>1</v>
      </c>
      <c r="CA33" s="12">
        <v>10000</v>
      </c>
      <c r="CB33" s="12">
        <v>0</v>
      </c>
      <c r="CC33" s="12">
        <v>10000</v>
      </c>
      <c r="CD33" s="13"/>
      <c r="CE33" s="12">
        <v>0</v>
      </c>
      <c r="CF33" s="12">
        <v>0</v>
      </c>
      <c r="CG33" s="12">
        <v>0</v>
      </c>
      <c r="CH33" s="12">
        <v>0</v>
      </c>
      <c r="CI33" s="13"/>
      <c r="CJ33" s="12">
        <v>0</v>
      </c>
      <c r="CK33" s="12">
        <v>0</v>
      </c>
      <c r="CL33" s="12">
        <v>0</v>
      </c>
      <c r="CM33" s="12">
        <v>0</v>
      </c>
      <c r="CN33" s="13"/>
      <c r="CO33" s="12">
        <v>0</v>
      </c>
      <c r="CP33" s="12">
        <v>0</v>
      </c>
      <c r="CQ33" s="12">
        <v>0</v>
      </c>
      <c r="CR33" s="12">
        <v>0</v>
      </c>
      <c r="CS33" s="13"/>
      <c r="CT33" s="12">
        <v>0</v>
      </c>
      <c r="CU33" s="12">
        <v>0</v>
      </c>
      <c r="CV33" s="12">
        <v>0</v>
      </c>
      <c r="CW33" s="12">
        <v>0</v>
      </c>
      <c r="CX33" s="13"/>
      <c r="CY33" s="12">
        <v>0</v>
      </c>
      <c r="CZ33" s="12">
        <v>0</v>
      </c>
      <c r="DA33" s="12">
        <v>0</v>
      </c>
      <c r="DB33" s="12">
        <v>0</v>
      </c>
      <c r="DC33" s="13"/>
      <c r="DD33" s="12">
        <v>0</v>
      </c>
      <c r="DE33" s="12">
        <v>0</v>
      </c>
      <c r="DF33" s="12">
        <v>0</v>
      </c>
      <c r="DG33" s="12">
        <v>0</v>
      </c>
      <c r="DH33" s="13"/>
      <c r="DI33" s="12">
        <v>0</v>
      </c>
      <c r="DJ33" s="12">
        <v>0</v>
      </c>
      <c r="DK33" s="12">
        <v>0</v>
      </c>
      <c r="DL33" s="12">
        <v>0</v>
      </c>
      <c r="DM33" s="13"/>
      <c r="DN33" s="12">
        <v>0</v>
      </c>
      <c r="DO33" s="12">
        <v>0</v>
      </c>
      <c r="DP33" s="12">
        <v>0</v>
      </c>
      <c r="DQ33" s="12">
        <v>0</v>
      </c>
      <c r="DR33" s="13"/>
      <c r="DS33" s="12">
        <v>1</v>
      </c>
      <c r="DT33" s="12">
        <v>50000</v>
      </c>
      <c r="DU33" s="12">
        <v>0</v>
      </c>
      <c r="DV33" s="12">
        <v>50000</v>
      </c>
      <c r="DW33" s="13"/>
      <c r="DX33" s="12">
        <v>1</v>
      </c>
      <c r="DY33" s="12">
        <v>100000</v>
      </c>
      <c r="DZ33" s="12">
        <v>0</v>
      </c>
      <c r="EA33" s="12">
        <v>100000</v>
      </c>
      <c r="EB33" s="13"/>
      <c r="EC33" s="12">
        <v>0</v>
      </c>
      <c r="ED33" s="12">
        <v>30000</v>
      </c>
      <c r="EE33" s="12">
        <v>0</v>
      </c>
      <c r="EF33" s="12">
        <v>30000</v>
      </c>
      <c r="EG33" s="13"/>
      <c r="EH33" s="12">
        <v>1</v>
      </c>
      <c r="EI33" s="12">
        <v>30000</v>
      </c>
      <c r="EJ33" s="12">
        <v>0</v>
      </c>
      <c r="EK33" s="12">
        <v>30000</v>
      </c>
      <c r="EL33" s="13"/>
      <c r="EM33" s="12">
        <v>1</v>
      </c>
      <c r="EN33" s="12">
        <v>870000</v>
      </c>
      <c r="EO33" s="12">
        <v>0</v>
      </c>
      <c r="EP33" s="12">
        <v>870000</v>
      </c>
      <c r="EQ33" s="13"/>
      <c r="ER33" s="12">
        <v>0</v>
      </c>
      <c r="ES33" s="12">
        <v>0</v>
      </c>
      <c r="ET33" s="12">
        <v>0</v>
      </c>
      <c r="EU33" s="12">
        <v>0</v>
      </c>
      <c r="EV33" s="13"/>
      <c r="EW33" s="12">
        <v>0</v>
      </c>
      <c r="EX33" s="12">
        <v>0</v>
      </c>
      <c r="EY33" s="12">
        <v>0</v>
      </c>
      <c r="EZ33" s="12">
        <v>0</v>
      </c>
      <c r="FA33" s="13"/>
      <c r="FB33" s="12">
        <v>0</v>
      </c>
      <c r="FC33" s="12">
        <v>0</v>
      </c>
      <c r="FD33" s="12">
        <v>0</v>
      </c>
      <c r="FE33" s="12">
        <v>0</v>
      </c>
      <c r="FF33" s="13"/>
      <c r="FG33" s="12">
        <v>0</v>
      </c>
      <c r="FH33" s="12">
        <v>0</v>
      </c>
      <c r="FI33" s="12">
        <v>0</v>
      </c>
      <c r="FJ33" s="12">
        <v>0</v>
      </c>
      <c r="FK33" s="13"/>
      <c r="FL33" s="12">
        <v>0</v>
      </c>
      <c r="FM33" s="12">
        <v>0</v>
      </c>
      <c r="FN33" s="12">
        <v>0</v>
      </c>
      <c r="FO33" s="12">
        <v>0</v>
      </c>
      <c r="FP33" s="13"/>
      <c r="FQ33" s="12">
        <v>0</v>
      </c>
      <c r="FR33" s="12">
        <v>0</v>
      </c>
      <c r="FS33" s="12">
        <v>0</v>
      </c>
      <c r="FT33" s="12">
        <v>0</v>
      </c>
      <c r="FU33" s="13"/>
      <c r="FV33" s="12">
        <v>0</v>
      </c>
      <c r="FW33" s="12">
        <v>0</v>
      </c>
      <c r="FX33" s="12">
        <v>0</v>
      </c>
      <c r="FY33" s="12">
        <v>0</v>
      </c>
      <c r="FZ33" s="13"/>
      <c r="GA33" s="12">
        <v>0</v>
      </c>
      <c r="GB33" s="12">
        <v>0</v>
      </c>
      <c r="GC33" s="12">
        <v>0</v>
      </c>
      <c r="GD33" s="12">
        <v>0</v>
      </c>
      <c r="GE33" s="13"/>
      <c r="GF33" s="12">
        <v>0</v>
      </c>
      <c r="GG33" s="12">
        <v>0</v>
      </c>
      <c r="GH33" s="12">
        <v>0</v>
      </c>
      <c r="GI33" s="12">
        <v>0</v>
      </c>
      <c r="GJ33" s="13"/>
      <c r="GK33" s="12">
        <v>0</v>
      </c>
      <c r="GL33" s="12">
        <v>0</v>
      </c>
      <c r="GM33" s="12">
        <v>0</v>
      </c>
      <c r="GN33" s="12">
        <v>0</v>
      </c>
      <c r="GO33" s="13"/>
      <c r="GP33" s="12">
        <v>0</v>
      </c>
      <c r="GQ33" s="12">
        <v>77000</v>
      </c>
      <c r="GR33" s="12">
        <v>0</v>
      </c>
      <c r="GS33" s="12">
        <v>77000</v>
      </c>
      <c r="GT33" s="13"/>
      <c r="GU33" s="12">
        <v>19</v>
      </c>
      <c r="GV33" s="12">
        <v>2300000</v>
      </c>
      <c r="GW33" s="12">
        <v>0</v>
      </c>
      <c r="GX33" s="12">
        <v>2300000</v>
      </c>
      <c r="GY33" s="13"/>
      <c r="GZ33" s="12">
        <v>15</v>
      </c>
      <c r="HA33" s="12">
        <v>82500</v>
      </c>
      <c r="HB33" s="12">
        <v>0</v>
      </c>
      <c r="HC33" s="12">
        <v>82500</v>
      </c>
      <c r="HD33" s="13"/>
      <c r="HE33" s="12">
        <v>0</v>
      </c>
      <c r="HF33" s="12">
        <v>0</v>
      </c>
      <c r="HG33" s="12">
        <v>0</v>
      </c>
      <c r="HH33" s="12">
        <v>0</v>
      </c>
      <c r="HI33" s="13"/>
      <c r="HJ33" s="12">
        <v>0</v>
      </c>
      <c r="HK33" s="12">
        <v>20000</v>
      </c>
      <c r="HL33" s="12">
        <v>0</v>
      </c>
      <c r="HM33" s="12">
        <v>20000</v>
      </c>
      <c r="HN33" s="13"/>
      <c r="HO33" s="12">
        <v>0</v>
      </c>
      <c r="HP33" s="12">
        <v>0</v>
      </c>
      <c r="HQ33" s="12">
        <v>0</v>
      </c>
      <c r="HR33" s="12">
        <v>0</v>
      </c>
      <c r="HS33" s="13"/>
      <c r="HT33" s="12">
        <v>0</v>
      </c>
      <c r="HU33" s="12">
        <v>0</v>
      </c>
      <c r="HV33" s="12">
        <v>0</v>
      </c>
      <c r="HW33" s="12">
        <v>0</v>
      </c>
      <c r="HX33" s="13"/>
      <c r="HY33" s="12">
        <v>0</v>
      </c>
      <c r="HZ33" s="12">
        <v>224000</v>
      </c>
      <c r="IA33" s="12">
        <v>0</v>
      </c>
      <c r="IB33" s="12">
        <v>224000</v>
      </c>
      <c r="IC33" s="13"/>
      <c r="ID33" s="12">
        <v>0</v>
      </c>
      <c r="IE33" s="12">
        <v>162500</v>
      </c>
      <c r="IF33" s="12">
        <v>0</v>
      </c>
      <c r="IG33" s="12">
        <v>162500</v>
      </c>
      <c r="IH33" s="13"/>
      <c r="II33" s="12">
        <v>7</v>
      </c>
      <c r="IJ33" s="12">
        <v>3500</v>
      </c>
      <c r="IK33" s="12">
        <v>0</v>
      </c>
      <c r="IL33" s="12">
        <v>3500</v>
      </c>
      <c r="IM33" s="13"/>
      <c r="IN33" s="12">
        <v>1</v>
      </c>
      <c r="IO33" s="12">
        <v>1000</v>
      </c>
      <c r="IP33" s="12">
        <v>0</v>
      </c>
      <c r="IQ33" s="12">
        <v>1000</v>
      </c>
      <c r="IR33" s="13"/>
      <c r="IS33" s="12">
        <v>12</v>
      </c>
      <c r="IT33" s="12">
        <v>290000</v>
      </c>
      <c r="IU33" s="12">
        <v>0</v>
      </c>
      <c r="IV33" s="12">
        <v>290000</v>
      </c>
      <c r="IW33" s="13"/>
      <c r="IX33" s="12">
        <v>0</v>
      </c>
      <c r="IY33" s="12">
        <v>100000</v>
      </c>
      <c r="IZ33" s="12">
        <v>0</v>
      </c>
      <c r="JA33" s="12">
        <v>100000</v>
      </c>
      <c r="JB33" s="13"/>
      <c r="JC33" s="12">
        <v>0</v>
      </c>
      <c r="JD33" s="12">
        <v>3500</v>
      </c>
      <c r="JE33" s="12">
        <v>0</v>
      </c>
      <c r="JF33" s="12">
        <v>3500</v>
      </c>
      <c r="JG33" s="13"/>
      <c r="JH33" s="12">
        <v>0</v>
      </c>
      <c r="JI33" s="12">
        <v>582527</v>
      </c>
      <c r="JJ33" s="12">
        <v>0</v>
      </c>
      <c r="JK33" s="12">
        <v>582527</v>
      </c>
      <c r="JL33" s="13"/>
      <c r="JM33" s="12">
        <v>1</v>
      </c>
      <c r="JN33" s="12">
        <v>56410</v>
      </c>
      <c r="JO33" s="12">
        <v>0</v>
      </c>
      <c r="JP33" s="12">
        <v>56410</v>
      </c>
      <c r="JQ33" s="13"/>
      <c r="JR33" s="12">
        <v>1</v>
      </c>
      <c r="JS33" s="12">
        <v>100000</v>
      </c>
      <c r="JT33" s="12">
        <v>0</v>
      </c>
      <c r="JU33" s="12">
        <v>100000</v>
      </c>
      <c r="JV33" s="13"/>
      <c r="JW33" s="12">
        <v>0</v>
      </c>
      <c r="JX33" s="12">
        <v>63000</v>
      </c>
      <c r="JY33" s="12">
        <v>0</v>
      </c>
      <c r="JZ33" s="12">
        <v>63000</v>
      </c>
      <c r="KA33" s="13"/>
      <c r="KB33" s="12">
        <v>0</v>
      </c>
      <c r="KC33" s="12">
        <v>0</v>
      </c>
      <c r="KD33" s="12">
        <v>0</v>
      </c>
      <c r="KE33" s="12">
        <v>0</v>
      </c>
      <c r="KF33" s="13"/>
      <c r="KG33" s="12">
        <v>0</v>
      </c>
      <c r="KH33" s="12">
        <v>210620</v>
      </c>
      <c r="KI33" s="12">
        <v>0</v>
      </c>
      <c r="KJ33" s="12">
        <v>210620</v>
      </c>
      <c r="KK33" s="13"/>
      <c r="KL33" s="12">
        <v>0</v>
      </c>
      <c r="KM33" s="12">
        <v>0</v>
      </c>
      <c r="KN33" s="12">
        <v>0</v>
      </c>
      <c r="KO33" s="12">
        <v>0</v>
      </c>
      <c r="KP33" s="13"/>
      <c r="KQ33" s="12">
        <v>0</v>
      </c>
      <c r="KR33" s="12">
        <v>0</v>
      </c>
      <c r="KS33" s="12">
        <v>0</v>
      </c>
      <c r="KT33" s="12">
        <v>0</v>
      </c>
      <c r="KU33" s="13"/>
      <c r="KV33" s="12">
        <v>0</v>
      </c>
      <c r="KW33" s="12">
        <v>0</v>
      </c>
      <c r="KX33" s="12">
        <v>0</v>
      </c>
      <c r="KY33" s="12">
        <v>0</v>
      </c>
      <c r="KZ33" s="13"/>
      <c r="LA33" s="12">
        <v>0</v>
      </c>
      <c r="LB33" s="12">
        <v>0</v>
      </c>
      <c r="LC33" s="12">
        <v>0</v>
      </c>
      <c r="LD33" s="12">
        <v>0</v>
      </c>
      <c r="LE33" s="13"/>
      <c r="LF33" s="12">
        <v>0</v>
      </c>
      <c r="LG33" s="12">
        <v>0</v>
      </c>
      <c r="LH33" s="12">
        <v>0</v>
      </c>
      <c r="LI33" s="12">
        <v>0</v>
      </c>
      <c r="LJ33" s="13"/>
      <c r="LK33" s="12">
        <v>1</v>
      </c>
      <c r="LL33" s="12">
        <v>30000</v>
      </c>
      <c r="LM33" s="12">
        <v>0</v>
      </c>
      <c r="LN33" s="12">
        <v>30000</v>
      </c>
      <c r="LO33" s="13"/>
      <c r="LP33" s="12">
        <v>1</v>
      </c>
      <c r="LQ33" s="12">
        <v>140000</v>
      </c>
      <c r="LR33" s="12">
        <v>0</v>
      </c>
      <c r="LS33" s="12">
        <v>140000</v>
      </c>
      <c r="LT33" s="13"/>
      <c r="LU33" s="12">
        <v>0</v>
      </c>
      <c r="LV33" s="12">
        <v>0</v>
      </c>
      <c r="LW33" s="12">
        <v>0</v>
      </c>
      <c r="LX33" s="12">
        <v>0</v>
      </c>
      <c r="LY33" s="13"/>
      <c r="LZ33" s="12">
        <v>0</v>
      </c>
      <c r="MA33" s="12">
        <v>0</v>
      </c>
      <c r="MB33" s="12">
        <v>0</v>
      </c>
      <c r="MC33" s="12">
        <v>0</v>
      </c>
      <c r="MD33" s="13"/>
      <c r="ME33" s="12">
        <v>0</v>
      </c>
      <c r="MF33" s="12">
        <v>0</v>
      </c>
      <c r="MG33" s="12">
        <v>0</v>
      </c>
      <c r="MH33" s="12">
        <v>0</v>
      </c>
      <c r="MI33" s="13"/>
      <c r="MJ33" s="12">
        <v>0</v>
      </c>
      <c r="MK33" s="12">
        <v>0</v>
      </c>
      <c r="ML33" s="12">
        <v>0</v>
      </c>
      <c r="MM33" s="12">
        <v>0</v>
      </c>
      <c r="MN33" s="13"/>
      <c r="MO33" s="12">
        <v>0</v>
      </c>
      <c r="MP33" s="12">
        <v>0</v>
      </c>
      <c r="MQ33" s="12">
        <v>0</v>
      </c>
      <c r="MR33" s="12">
        <v>0</v>
      </c>
      <c r="MS33" s="13"/>
      <c r="MT33" s="12">
        <v>0</v>
      </c>
      <c r="MU33" s="12">
        <v>0</v>
      </c>
      <c r="MV33" s="12">
        <v>0</v>
      </c>
      <c r="MW33" s="12">
        <v>0</v>
      </c>
      <c r="MX33" s="13"/>
      <c r="MY33" s="12">
        <v>0</v>
      </c>
      <c r="MZ33" s="12">
        <v>0</v>
      </c>
      <c r="NA33" s="12">
        <v>0</v>
      </c>
      <c r="NB33" s="12">
        <v>0</v>
      </c>
      <c r="NC33" s="13"/>
      <c r="ND33" s="12">
        <v>0</v>
      </c>
      <c r="NE33" s="12">
        <v>0</v>
      </c>
      <c r="NF33" s="12">
        <v>0</v>
      </c>
      <c r="NG33" s="12">
        <v>0</v>
      </c>
      <c r="NH33" s="13"/>
      <c r="NI33" s="12">
        <v>0</v>
      </c>
      <c r="NJ33" s="12">
        <v>0</v>
      </c>
      <c r="NK33" s="12">
        <v>0</v>
      </c>
      <c r="NL33" s="12">
        <v>0</v>
      </c>
      <c r="NM33" s="13"/>
      <c r="NN33" s="12">
        <v>0</v>
      </c>
      <c r="NO33" s="12">
        <v>0</v>
      </c>
      <c r="NP33" s="12">
        <v>0</v>
      </c>
      <c r="NQ33" s="12">
        <v>0</v>
      </c>
      <c r="NR33" s="13"/>
      <c r="NS33" s="12">
        <v>0</v>
      </c>
      <c r="NT33" s="12">
        <v>6063470.75</v>
      </c>
      <c r="NU33" s="12">
        <v>0</v>
      </c>
      <c r="NV33" s="12">
        <v>6063470.75</v>
      </c>
      <c r="NW33" s="13"/>
    </row>
    <row r="34" spans="1:389" hidden="1">
      <c r="A34" s="10">
        <v>28</v>
      </c>
      <c r="B34" s="11" t="s">
        <v>30</v>
      </c>
      <c r="C34" s="12">
        <v>0</v>
      </c>
      <c r="D34" s="12">
        <v>0</v>
      </c>
      <c r="E34" s="12">
        <v>0</v>
      </c>
      <c r="F34" s="12">
        <v>0</v>
      </c>
      <c r="G34" s="13"/>
      <c r="H34" s="12">
        <v>0</v>
      </c>
      <c r="I34" s="12">
        <v>24800</v>
      </c>
      <c r="J34" s="12">
        <v>0</v>
      </c>
      <c r="K34" s="12">
        <v>24800</v>
      </c>
      <c r="L34" s="13"/>
      <c r="M34" s="12">
        <v>19</v>
      </c>
      <c r="N34" s="12">
        <v>0</v>
      </c>
      <c r="O34" s="12">
        <v>0</v>
      </c>
      <c r="P34" s="12">
        <v>0</v>
      </c>
      <c r="Q34" s="13"/>
      <c r="R34" s="12">
        <v>295</v>
      </c>
      <c r="S34" s="12">
        <v>29500</v>
      </c>
      <c r="T34" s="12">
        <v>0</v>
      </c>
      <c r="U34" s="12">
        <v>29500</v>
      </c>
      <c r="V34" s="13"/>
      <c r="W34" s="12">
        <v>1</v>
      </c>
      <c r="X34" s="12">
        <v>2000</v>
      </c>
      <c r="Y34" s="12">
        <v>0</v>
      </c>
      <c r="Z34" s="12">
        <v>2000</v>
      </c>
      <c r="AA34" s="13"/>
      <c r="AB34" s="12">
        <v>21</v>
      </c>
      <c r="AC34" s="12">
        <v>126000</v>
      </c>
      <c r="AD34" s="12">
        <v>0</v>
      </c>
      <c r="AE34" s="12">
        <v>126000</v>
      </c>
      <c r="AF34" s="13"/>
      <c r="AG34" s="12">
        <v>0</v>
      </c>
      <c r="AH34" s="12">
        <v>0</v>
      </c>
      <c r="AI34" s="12">
        <v>0</v>
      </c>
      <c r="AJ34" s="12">
        <v>0</v>
      </c>
      <c r="AK34" s="13"/>
      <c r="AL34" s="12">
        <v>0</v>
      </c>
      <c r="AM34" s="12">
        <v>0</v>
      </c>
      <c r="AN34" s="12">
        <v>0</v>
      </c>
      <c r="AO34" s="12">
        <v>0</v>
      </c>
      <c r="AP34" s="13"/>
      <c r="AQ34" s="12">
        <v>0</v>
      </c>
      <c r="AR34" s="12">
        <v>0</v>
      </c>
      <c r="AS34" s="12">
        <v>0</v>
      </c>
      <c r="AT34" s="12">
        <v>0</v>
      </c>
      <c r="AU34" s="13"/>
      <c r="AV34" s="12">
        <v>4</v>
      </c>
      <c r="AW34" s="12">
        <v>9800</v>
      </c>
      <c r="AX34" s="12">
        <v>0</v>
      </c>
      <c r="AY34" s="12">
        <v>9800</v>
      </c>
      <c r="AZ34" s="13"/>
      <c r="BA34" s="12">
        <v>0</v>
      </c>
      <c r="BB34" s="12">
        <v>0</v>
      </c>
      <c r="BC34" s="12">
        <v>0</v>
      </c>
      <c r="BD34" s="12">
        <v>0</v>
      </c>
      <c r="BE34" s="13"/>
      <c r="BF34" s="12">
        <v>5</v>
      </c>
      <c r="BG34" s="12">
        <v>13750</v>
      </c>
      <c r="BH34" s="12">
        <v>0</v>
      </c>
      <c r="BI34" s="12">
        <v>13750</v>
      </c>
      <c r="BJ34" s="13"/>
      <c r="BK34" s="12">
        <v>1</v>
      </c>
      <c r="BL34" s="12">
        <v>30000</v>
      </c>
      <c r="BM34" s="12">
        <v>0</v>
      </c>
      <c r="BN34" s="12">
        <v>30000</v>
      </c>
      <c r="BO34" s="13"/>
      <c r="BP34" s="12">
        <v>0</v>
      </c>
      <c r="BQ34" s="12">
        <v>2500</v>
      </c>
      <c r="BR34" s="12">
        <v>0</v>
      </c>
      <c r="BS34" s="12">
        <v>2500</v>
      </c>
      <c r="BT34" s="13"/>
      <c r="BU34" s="12">
        <v>0</v>
      </c>
      <c r="BV34" s="12">
        <v>0</v>
      </c>
      <c r="BW34" s="12">
        <v>0</v>
      </c>
      <c r="BX34" s="12">
        <v>0</v>
      </c>
      <c r="BY34" s="13"/>
      <c r="BZ34" s="12">
        <v>0</v>
      </c>
      <c r="CA34" s="12">
        <v>0</v>
      </c>
      <c r="CB34" s="12">
        <v>0</v>
      </c>
      <c r="CC34" s="12">
        <v>0</v>
      </c>
      <c r="CD34" s="13"/>
      <c r="CE34" s="12">
        <v>0</v>
      </c>
      <c r="CF34" s="12">
        <v>0</v>
      </c>
      <c r="CG34" s="12">
        <v>0</v>
      </c>
      <c r="CH34" s="12">
        <v>0</v>
      </c>
      <c r="CI34" s="13"/>
      <c r="CJ34" s="12">
        <v>0</v>
      </c>
      <c r="CK34" s="12">
        <v>0</v>
      </c>
      <c r="CL34" s="12">
        <v>0</v>
      </c>
      <c r="CM34" s="12">
        <v>0</v>
      </c>
      <c r="CN34" s="13"/>
      <c r="CO34" s="12">
        <v>0</v>
      </c>
      <c r="CP34" s="12">
        <v>0</v>
      </c>
      <c r="CQ34" s="12">
        <v>0</v>
      </c>
      <c r="CR34" s="12">
        <v>0</v>
      </c>
      <c r="CS34" s="13"/>
      <c r="CT34" s="12">
        <v>0</v>
      </c>
      <c r="CU34" s="12">
        <v>0</v>
      </c>
      <c r="CV34" s="12">
        <v>0</v>
      </c>
      <c r="CW34" s="12">
        <v>0</v>
      </c>
      <c r="CX34" s="13"/>
      <c r="CY34" s="12">
        <v>0</v>
      </c>
      <c r="CZ34" s="12">
        <v>0</v>
      </c>
      <c r="DA34" s="12">
        <v>0</v>
      </c>
      <c r="DB34" s="12">
        <v>0</v>
      </c>
      <c r="DC34" s="13"/>
      <c r="DD34" s="12">
        <v>0</v>
      </c>
      <c r="DE34" s="12">
        <v>0</v>
      </c>
      <c r="DF34" s="12">
        <v>0</v>
      </c>
      <c r="DG34" s="12">
        <v>0</v>
      </c>
      <c r="DH34" s="13"/>
      <c r="DI34" s="12">
        <v>0</v>
      </c>
      <c r="DJ34" s="12">
        <v>0</v>
      </c>
      <c r="DK34" s="12">
        <v>0</v>
      </c>
      <c r="DL34" s="12">
        <v>0</v>
      </c>
      <c r="DM34" s="13"/>
      <c r="DN34" s="12">
        <v>0</v>
      </c>
      <c r="DO34" s="12">
        <v>0</v>
      </c>
      <c r="DP34" s="12">
        <v>0</v>
      </c>
      <c r="DQ34" s="12">
        <v>0</v>
      </c>
      <c r="DR34" s="13"/>
      <c r="DS34" s="12">
        <v>1</v>
      </c>
      <c r="DT34" s="12">
        <v>240000</v>
      </c>
      <c r="DU34" s="12">
        <v>0</v>
      </c>
      <c r="DV34" s="12">
        <v>240000</v>
      </c>
      <c r="DW34" s="13"/>
      <c r="DX34" s="12">
        <v>1</v>
      </c>
      <c r="DY34" s="12">
        <v>40000</v>
      </c>
      <c r="DZ34" s="12">
        <v>0</v>
      </c>
      <c r="EA34" s="12">
        <v>40000</v>
      </c>
      <c r="EB34" s="13"/>
      <c r="EC34" s="12">
        <v>0</v>
      </c>
      <c r="ED34" s="12">
        <v>20000</v>
      </c>
      <c r="EE34" s="12">
        <v>0</v>
      </c>
      <c r="EF34" s="12">
        <v>20000</v>
      </c>
      <c r="EG34" s="13"/>
      <c r="EH34" s="12">
        <v>1</v>
      </c>
      <c r="EI34" s="12">
        <v>40000</v>
      </c>
      <c r="EJ34" s="12">
        <v>0</v>
      </c>
      <c r="EK34" s="12">
        <v>40000</v>
      </c>
      <c r="EL34" s="13"/>
      <c r="EM34" s="12">
        <v>0</v>
      </c>
      <c r="EN34" s="12">
        <v>0</v>
      </c>
      <c r="EO34" s="12">
        <v>0</v>
      </c>
      <c r="EP34" s="12">
        <v>0</v>
      </c>
      <c r="EQ34" s="13"/>
      <c r="ER34" s="12">
        <v>0</v>
      </c>
      <c r="ES34" s="12">
        <v>0</v>
      </c>
      <c r="ET34" s="12">
        <v>0</v>
      </c>
      <c r="EU34" s="12">
        <v>0</v>
      </c>
      <c r="EV34" s="13"/>
      <c r="EW34" s="12">
        <v>0</v>
      </c>
      <c r="EX34" s="12">
        <v>0</v>
      </c>
      <c r="EY34" s="12">
        <v>0</v>
      </c>
      <c r="EZ34" s="12">
        <v>0</v>
      </c>
      <c r="FA34" s="13"/>
      <c r="FB34" s="12">
        <v>0</v>
      </c>
      <c r="FC34" s="12">
        <v>0</v>
      </c>
      <c r="FD34" s="12">
        <v>0</v>
      </c>
      <c r="FE34" s="12">
        <v>0</v>
      </c>
      <c r="FF34" s="13"/>
      <c r="FG34" s="12">
        <v>0</v>
      </c>
      <c r="FH34" s="12">
        <v>0</v>
      </c>
      <c r="FI34" s="12">
        <v>0</v>
      </c>
      <c r="FJ34" s="12">
        <v>0</v>
      </c>
      <c r="FK34" s="13"/>
      <c r="FL34" s="12">
        <v>0</v>
      </c>
      <c r="FM34" s="12">
        <v>0</v>
      </c>
      <c r="FN34" s="12">
        <v>0</v>
      </c>
      <c r="FO34" s="12">
        <v>0</v>
      </c>
      <c r="FP34" s="13"/>
      <c r="FQ34" s="12">
        <v>0</v>
      </c>
      <c r="FR34" s="12">
        <v>0</v>
      </c>
      <c r="FS34" s="12">
        <v>0</v>
      </c>
      <c r="FT34" s="12">
        <v>0</v>
      </c>
      <c r="FU34" s="13"/>
      <c r="FV34" s="12">
        <v>0</v>
      </c>
      <c r="FW34" s="12">
        <v>0</v>
      </c>
      <c r="FX34" s="12">
        <v>0</v>
      </c>
      <c r="FY34" s="12">
        <v>0</v>
      </c>
      <c r="FZ34" s="13"/>
      <c r="GA34" s="12">
        <v>0</v>
      </c>
      <c r="GB34" s="12">
        <v>0</v>
      </c>
      <c r="GC34" s="12">
        <v>0</v>
      </c>
      <c r="GD34" s="12">
        <v>0</v>
      </c>
      <c r="GE34" s="13"/>
      <c r="GF34" s="12">
        <v>0</v>
      </c>
      <c r="GG34" s="12">
        <v>0</v>
      </c>
      <c r="GH34" s="12">
        <v>0</v>
      </c>
      <c r="GI34" s="12">
        <v>0</v>
      </c>
      <c r="GJ34" s="13"/>
      <c r="GK34" s="12">
        <v>0</v>
      </c>
      <c r="GL34" s="12">
        <v>0</v>
      </c>
      <c r="GM34" s="12">
        <v>0</v>
      </c>
      <c r="GN34" s="12">
        <v>0</v>
      </c>
      <c r="GO34" s="13"/>
      <c r="GP34" s="12">
        <v>0</v>
      </c>
      <c r="GQ34" s="12">
        <v>94500</v>
      </c>
      <c r="GR34" s="12">
        <v>0</v>
      </c>
      <c r="GS34" s="12">
        <v>94500</v>
      </c>
      <c r="GT34" s="13"/>
      <c r="GU34" s="12">
        <v>24</v>
      </c>
      <c r="GV34" s="12">
        <v>2925000</v>
      </c>
      <c r="GW34" s="12">
        <v>0</v>
      </c>
      <c r="GX34" s="12">
        <v>2925000</v>
      </c>
      <c r="GY34" s="13"/>
      <c r="GZ34" s="12">
        <v>20</v>
      </c>
      <c r="HA34" s="12">
        <v>107500</v>
      </c>
      <c r="HB34" s="12">
        <v>0</v>
      </c>
      <c r="HC34" s="12">
        <v>107500</v>
      </c>
      <c r="HD34" s="13"/>
      <c r="HE34" s="12">
        <v>0</v>
      </c>
      <c r="HF34" s="12">
        <v>0</v>
      </c>
      <c r="HG34" s="12">
        <v>0</v>
      </c>
      <c r="HH34" s="12">
        <v>0</v>
      </c>
      <c r="HI34" s="13"/>
      <c r="HJ34" s="12">
        <v>0</v>
      </c>
      <c r="HK34" s="12">
        <v>35000</v>
      </c>
      <c r="HL34" s="12">
        <v>0</v>
      </c>
      <c r="HM34" s="12">
        <v>35000</v>
      </c>
      <c r="HN34" s="13"/>
      <c r="HO34" s="12">
        <v>0</v>
      </c>
      <c r="HP34" s="12">
        <v>0</v>
      </c>
      <c r="HQ34" s="12">
        <v>0</v>
      </c>
      <c r="HR34" s="12">
        <v>0</v>
      </c>
      <c r="HS34" s="13"/>
      <c r="HT34" s="12">
        <v>0</v>
      </c>
      <c r="HU34" s="12">
        <v>0</v>
      </c>
      <c r="HV34" s="12">
        <v>0</v>
      </c>
      <c r="HW34" s="12">
        <v>0</v>
      </c>
      <c r="HX34" s="13"/>
      <c r="HY34" s="12">
        <v>0</v>
      </c>
      <c r="HZ34" s="12">
        <v>168000</v>
      </c>
      <c r="IA34" s="12">
        <v>0</v>
      </c>
      <c r="IB34" s="12">
        <v>168000</v>
      </c>
      <c r="IC34" s="13"/>
      <c r="ID34" s="12">
        <v>0</v>
      </c>
      <c r="IE34" s="12">
        <v>162500</v>
      </c>
      <c r="IF34" s="12">
        <v>0</v>
      </c>
      <c r="IG34" s="12">
        <v>162500</v>
      </c>
      <c r="IH34" s="13"/>
      <c r="II34" s="12">
        <v>10</v>
      </c>
      <c r="IJ34" s="12">
        <v>5000</v>
      </c>
      <c r="IK34" s="12">
        <v>0</v>
      </c>
      <c r="IL34" s="12">
        <v>5000</v>
      </c>
      <c r="IM34" s="13"/>
      <c r="IN34" s="12">
        <v>2</v>
      </c>
      <c r="IO34" s="12">
        <v>2000</v>
      </c>
      <c r="IP34" s="12">
        <v>0</v>
      </c>
      <c r="IQ34" s="12">
        <v>2000</v>
      </c>
      <c r="IR34" s="13"/>
      <c r="IS34" s="12">
        <v>12</v>
      </c>
      <c r="IT34" s="12">
        <v>310000</v>
      </c>
      <c r="IU34" s="12">
        <v>0</v>
      </c>
      <c r="IV34" s="12">
        <v>310000</v>
      </c>
      <c r="IW34" s="13"/>
      <c r="IX34" s="12">
        <v>0</v>
      </c>
      <c r="IY34" s="12">
        <v>50000</v>
      </c>
      <c r="IZ34" s="12">
        <v>0</v>
      </c>
      <c r="JA34" s="12">
        <v>50000</v>
      </c>
      <c r="JB34" s="13"/>
      <c r="JC34" s="12">
        <v>0</v>
      </c>
      <c r="JD34" s="12">
        <v>3500</v>
      </c>
      <c r="JE34" s="12">
        <v>0</v>
      </c>
      <c r="JF34" s="12">
        <v>3500</v>
      </c>
      <c r="JG34" s="13"/>
      <c r="JH34" s="12">
        <v>0</v>
      </c>
      <c r="JI34" s="12">
        <v>275188</v>
      </c>
      <c r="JJ34" s="12">
        <v>0</v>
      </c>
      <c r="JK34" s="12">
        <v>275188</v>
      </c>
      <c r="JL34" s="13"/>
      <c r="JM34" s="12">
        <v>1</v>
      </c>
      <c r="JN34" s="12">
        <v>56410</v>
      </c>
      <c r="JO34" s="12">
        <v>0</v>
      </c>
      <c r="JP34" s="12">
        <v>56410</v>
      </c>
      <c r="JQ34" s="13"/>
      <c r="JR34" s="12">
        <v>1</v>
      </c>
      <c r="JS34" s="12">
        <v>100000</v>
      </c>
      <c r="JT34" s="12">
        <v>0</v>
      </c>
      <c r="JU34" s="12">
        <v>100000</v>
      </c>
      <c r="JV34" s="13"/>
      <c r="JW34" s="12">
        <v>0</v>
      </c>
      <c r="JX34" s="12">
        <v>85500</v>
      </c>
      <c r="JY34" s="12">
        <v>0</v>
      </c>
      <c r="JZ34" s="12">
        <v>85500</v>
      </c>
      <c r="KA34" s="13"/>
      <c r="KB34" s="12">
        <v>0</v>
      </c>
      <c r="KC34" s="12">
        <v>0</v>
      </c>
      <c r="KD34" s="12">
        <v>0</v>
      </c>
      <c r="KE34" s="12">
        <v>0</v>
      </c>
      <c r="KF34" s="13"/>
      <c r="KG34" s="12">
        <v>0</v>
      </c>
      <c r="KH34" s="12">
        <v>182980</v>
      </c>
      <c r="KI34" s="12">
        <v>0</v>
      </c>
      <c r="KJ34" s="12">
        <v>182980</v>
      </c>
      <c r="KK34" s="13"/>
      <c r="KL34" s="12">
        <v>0</v>
      </c>
      <c r="KM34" s="12">
        <v>0</v>
      </c>
      <c r="KN34" s="12">
        <v>0</v>
      </c>
      <c r="KO34" s="12">
        <v>0</v>
      </c>
      <c r="KP34" s="13"/>
      <c r="KQ34" s="12">
        <v>0</v>
      </c>
      <c r="KR34" s="12">
        <v>0</v>
      </c>
      <c r="KS34" s="12">
        <v>0</v>
      </c>
      <c r="KT34" s="12">
        <v>0</v>
      </c>
      <c r="KU34" s="13"/>
      <c r="KV34" s="12">
        <v>0</v>
      </c>
      <c r="KW34" s="12">
        <v>0</v>
      </c>
      <c r="KX34" s="12">
        <v>0</v>
      </c>
      <c r="KY34" s="12">
        <v>0</v>
      </c>
      <c r="KZ34" s="13"/>
      <c r="LA34" s="12">
        <v>0</v>
      </c>
      <c r="LB34" s="12">
        <v>0</v>
      </c>
      <c r="LC34" s="12">
        <v>0</v>
      </c>
      <c r="LD34" s="12">
        <v>0</v>
      </c>
      <c r="LE34" s="13"/>
      <c r="LF34" s="12">
        <v>0</v>
      </c>
      <c r="LG34" s="12">
        <v>0</v>
      </c>
      <c r="LH34" s="12">
        <v>0</v>
      </c>
      <c r="LI34" s="12">
        <v>0</v>
      </c>
      <c r="LJ34" s="13"/>
      <c r="LK34" s="12">
        <v>1</v>
      </c>
      <c r="LL34" s="12">
        <v>40000</v>
      </c>
      <c r="LM34" s="12">
        <v>0</v>
      </c>
      <c r="LN34" s="12">
        <v>40000</v>
      </c>
      <c r="LO34" s="13"/>
      <c r="LP34" s="12">
        <v>1</v>
      </c>
      <c r="LQ34" s="12">
        <v>50000</v>
      </c>
      <c r="LR34" s="12">
        <v>0</v>
      </c>
      <c r="LS34" s="12">
        <v>50000</v>
      </c>
      <c r="LT34" s="13"/>
      <c r="LU34" s="12">
        <v>0</v>
      </c>
      <c r="LV34" s="12">
        <v>0</v>
      </c>
      <c r="LW34" s="12">
        <v>0</v>
      </c>
      <c r="LX34" s="12">
        <v>0</v>
      </c>
      <c r="LY34" s="13"/>
      <c r="LZ34" s="12">
        <v>0</v>
      </c>
      <c r="MA34" s="12">
        <v>0</v>
      </c>
      <c r="MB34" s="12">
        <v>0</v>
      </c>
      <c r="MC34" s="12">
        <v>0</v>
      </c>
      <c r="MD34" s="13"/>
      <c r="ME34" s="12">
        <v>0</v>
      </c>
      <c r="MF34" s="12">
        <v>0</v>
      </c>
      <c r="MG34" s="12">
        <v>0</v>
      </c>
      <c r="MH34" s="12">
        <v>0</v>
      </c>
      <c r="MI34" s="13"/>
      <c r="MJ34" s="12">
        <v>0</v>
      </c>
      <c r="MK34" s="12">
        <v>0</v>
      </c>
      <c r="ML34" s="12">
        <v>0</v>
      </c>
      <c r="MM34" s="12">
        <v>0</v>
      </c>
      <c r="MN34" s="13"/>
      <c r="MO34" s="12">
        <v>0</v>
      </c>
      <c r="MP34" s="12">
        <v>0</v>
      </c>
      <c r="MQ34" s="12">
        <v>0</v>
      </c>
      <c r="MR34" s="12">
        <v>0</v>
      </c>
      <c r="MS34" s="13"/>
      <c r="MT34" s="12">
        <v>0</v>
      </c>
      <c r="MU34" s="12">
        <v>0</v>
      </c>
      <c r="MV34" s="12">
        <v>0</v>
      </c>
      <c r="MW34" s="12">
        <v>0</v>
      </c>
      <c r="MX34" s="13"/>
      <c r="MY34" s="12">
        <v>0</v>
      </c>
      <c r="MZ34" s="12">
        <v>0</v>
      </c>
      <c r="NA34" s="12">
        <v>0</v>
      </c>
      <c r="NB34" s="12">
        <v>0</v>
      </c>
      <c r="NC34" s="13"/>
      <c r="ND34" s="12">
        <v>0</v>
      </c>
      <c r="NE34" s="12">
        <v>0</v>
      </c>
      <c r="NF34" s="12">
        <v>0</v>
      </c>
      <c r="NG34" s="12">
        <v>0</v>
      </c>
      <c r="NH34" s="13"/>
      <c r="NI34" s="12">
        <v>0</v>
      </c>
      <c r="NJ34" s="12">
        <v>0</v>
      </c>
      <c r="NK34" s="12">
        <v>0</v>
      </c>
      <c r="NL34" s="12">
        <v>0</v>
      </c>
      <c r="NM34" s="13"/>
      <c r="NN34" s="12">
        <v>0</v>
      </c>
      <c r="NO34" s="12">
        <v>0</v>
      </c>
      <c r="NP34" s="12">
        <v>0</v>
      </c>
      <c r="NQ34" s="12">
        <v>0</v>
      </c>
      <c r="NR34" s="13"/>
      <c r="NS34" s="12">
        <v>0</v>
      </c>
      <c r="NT34" s="12">
        <v>5231428</v>
      </c>
      <c r="NU34" s="12">
        <v>0</v>
      </c>
      <c r="NV34" s="12">
        <v>5231428</v>
      </c>
      <c r="NW34" s="13"/>
    </row>
    <row r="35" spans="1:389" hidden="1">
      <c r="A35" s="10">
        <v>29</v>
      </c>
      <c r="B35" s="11" t="s">
        <v>31</v>
      </c>
      <c r="C35" s="12">
        <v>0</v>
      </c>
      <c r="D35" s="12">
        <v>0</v>
      </c>
      <c r="E35" s="12">
        <v>0</v>
      </c>
      <c r="F35" s="12">
        <v>0</v>
      </c>
      <c r="G35" s="13"/>
      <c r="H35" s="12">
        <v>0</v>
      </c>
      <c r="I35" s="12">
        <v>24800</v>
      </c>
      <c r="J35" s="12">
        <v>0</v>
      </c>
      <c r="K35" s="12">
        <v>24800</v>
      </c>
      <c r="L35" s="13"/>
      <c r="M35" s="12">
        <v>10</v>
      </c>
      <c r="N35" s="12">
        <v>26000</v>
      </c>
      <c r="O35" s="12">
        <v>0</v>
      </c>
      <c r="P35" s="12">
        <v>26000</v>
      </c>
      <c r="Q35" s="13"/>
      <c r="R35" s="12">
        <v>203</v>
      </c>
      <c r="S35" s="12">
        <v>20300</v>
      </c>
      <c r="T35" s="12">
        <v>0</v>
      </c>
      <c r="U35" s="12">
        <v>20300</v>
      </c>
      <c r="V35" s="13"/>
      <c r="W35" s="12">
        <v>1</v>
      </c>
      <c r="X35" s="12">
        <v>2000</v>
      </c>
      <c r="Y35" s="12">
        <v>0</v>
      </c>
      <c r="Z35" s="12">
        <v>2000</v>
      </c>
      <c r="AA35" s="13"/>
      <c r="AB35" s="12">
        <v>13</v>
      </c>
      <c r="AC35" s="12">
        <v>78000</v>
      </c>
      <c r="AD35" s="12">
        <v>0</v>
      </c>
      <c r="AE35" s="12">
        <v>78000</v>
      </c>
      <c r="AF35" s="13"/>
      <c r="AG35" s="12">
        <v>0</v>
      </c>
      <c r="AH35" s="12">
        <v>0</v>
      </c>
      <c r="AI35" s="12">
        <v>0</v>
      </c>
      <c r="AJ35" s="12">
        <v>0</v>
      </c>
      <c r="AK35" s="13"/>
      <c r="AL35" s="12">
        <v>0</v>
      </c>
      <c r="AM35" s="12">
        <v>0</v>
      </c>
      <c r="AN35" s="12">
        <v>0</v>
      </c>
      <c r="AO35" s="12">
        <v>0</v>
      </c>
      <c r="AP35" s="13"/>
      <c r="AQ35" s="12">
        <v>0</v>
      </c>
      <c r="AR35" s="12">
        <v>0</v>
      </c>
      <c r="AS35" s="12">
        <v>0</v>
      </c>
      <c r="AT35" s="12">
        <v>0</v>
      </c>
      <c r="AU35" s="13"/>
      <c r="AV35" s="12">
        <v>4</v>
      </c>
      <c r="AW35" s="12">
        <v>9800</v>
      </c>
      <c r="AX35" s="12">
        <v>0</v>
      </c>
      <c r="AY35" s="12">
        <v>9800</v>
      </c>
      <c r="AZ35" s="13"/>
      <c r="BA35" s="12">
        <v>0</v>
      </c>
      <c r="BB35" s="12">
        <v>0</v>
      </c>
      <c r="BC35" s="12">
        <v>0</v>
      </c>
      <c r="BD35" s="12">
        <v>0</v>
      </c>
      <c r="BE35" s="13"/>
      <c r="BF35" s="12">
        <v>5</v>
      </c>
      <c r="BG35" s="12">
        <v>6750</v>
      </c>
      <c r="BH35" s="12">
        <v>0</v>
      </c>
      <c r="BI35" s="12">
        <v>6750</v>
      </c>
      <c r="BJ35" s="13"/>
      <c r="BK35" s="12">
        <v>1</v>
      </c>
      <c r="BL35" s="12">
        <v>30000</v>
      </c>
      <c r="BM35" s="12">
        <v>0</v>
      </c>
      <c r="BN35" s="12">
        <v>30000</v>
      </c>
      <c r="BO35" s="13"/>
      <c r="BP35" s="12">
        <v>0</v>
      </c>
      <c r="BQ35" s="12">
        <v>2000</v>
      </c>
      <c r="BR35" s="12">
        <v>0</v>
      </c>
      <c r="BS35" s="12">
        <v>2000</v>
      </c>
      <c r="BT35" s="13"/>
      <c r="BU35" s="12">
        <v>0</v>
      </c>
      <c r="BV35" s="12">
        <v>0</v>
      </c>
      <c r="BW35" s="12">
        <v>0</v>
      </c>
      <c r="BX35" s="12">
        <v>0</v>
      </c>
      <c r="BY35" s="13"/>
      <c r="BZ35" s="12">
        <v>0</v>
      </c>
      <c r="CA35" s="12">
        <v>0</v>
      </c>
      <c r="CB35" s="12">
        <v>0</v>
      </c>
      <c r="CC35" s="12">
        <v>0</v>
      </c>
      <c r="CD35" s="13"/>
      <c r="CE35" s="12">
        <v>0</v>
      </c>
      <c r="CF35" s="12">
        <v>0</v>
      </c>
      <c r="CG35" s="12">
        <v>0</v>
      </c>
      <c r="CH35" s="12">
        <v>0</v>
      </c>
      <c r="CI35" s="13"/>
      <c r="CJ35" s="12">
        <v>0</v>
      </c>
      <c r="CK35" s="12">
        <v>0</v>
      </c>
      <c r="CL35" s="12">
        <v>0</v>
      </c>
      <c r="CM35" s="12">
        <v>0</v>
      </c>
      <c r="CN35" s="13"/>
      <c r="CO35" s="12">
        <v>0</v>
      </c>
      <c r="CP35" s="12">
        <v>0</v>
      </c>
      <c r="CQ35" s="12">
        <v>0</v>
      </c>
      <c r="CR35" s="12">
        <v>0</v>
      </c>
      <c r="CS35" s="13"/>
      <c r="CT35" s="12">
        <v>0</v>
      </c>
      <c r="CU35" s="12">
        <v>0</v>
      </c>
      <c r="CV35" s="12">
        <v>0</v>
      </c>
      <c r="CW35" s="12">
        <v>0</v>
      </c>
      <c r="CX35" s="13"/>
      <c r="CY35" s="12">
        <v>0</v>
      </c>
      <c r="CZ35" s="12">
        <v>0</v>
      </c>
      <c r="DA35" s="12">
        <v>0</v>
      </c>
      <c r="DB35" s="12">
        <v>0</v>
      </c>
      <c r="DC35" s="13"/>
      <c r="DD35" s="12">
        <v>0</v>
      </c>
      <c r="DE35" s="12">
        <v>0</v>
      </c>
      <c r="DF35" s="12">
        <v>0</v>
      </c>
      <c r="DG35" s="12">
        <v>0</v>
      </c>
      <c r="DH35" s="13"/>
      <c r="DI35" s="12">
        <v>0</v>
      </c>
      <c r="DJ35" s="12">
        <v>0</v>
      </c>
      <c r="DK35" s="12">
        <v>0</v>
      </c>
      <c r="DL35" s="12">
        <v>0</v>
      </c>
      <c r="DM35" s="13"/>
      <c r="DN35" s="12">
        <v>0</v>
      </c>
      <c r="DO35" s="12">
        <v>0</v>
      </c>
      <c r="DP35" s="12">
        <v>0</v>
      </c>
      <c r="DQ35" s="12">
        <v>0</v>
      </c>
      <c r="DR35" s="13"/>
      <c r="DS35" s="12">
        <v>1</v>
      </c>
      <c r="DT35" s="12">
        <v>40000</v>
      </c>
      <c r="DU35" s="12">
        <v>0</v>
      </c>
      <c r="DV35" s="12">
        <v>40000</v>
      </c>
      <c r="DW35" s="13"/>
      <c r="DX35" s="12">
        <v>1</v>
      </c>
      <c r="DY35" s="12">
        <v>40000</v>
      </c>
      <c r="DZ35" s="12">
        <v>0</v>
      </c>
      <c r="EA35" s="12">
        <v>40000</v>
      </c>
      <c r="EB35" s="13"/>
      <c r="EC35" s="12">
        <v>0</v>
      </c>
      <c r="ED35" s="12">
        <v>30000</v>
      </c>
      <c r="EE35" s="12">
        <v>0</v>
      </c>
      <c r="EF35" s="12">
        <v>30000</v>
      </c>
      <c r="EG35" s="13"/>
      <c r="EH35" s="12">
        <v>1</v>
      </c>
      <c r="EI35" s="12">
        <v>19500</v>
      </c>
      <c r="EJ35" s="12">
        <v>0</v>
      </c>
      <c r="EK35" s="12">
        <v>19500</v>
      </c>
      <c r="EL35" s="13"/>
      <c r="EM35" s="12">
        <v>1</v>
      </c>
      <c r="EN35" s="12">
        <v>894000</v>
      </c>
      <c r="EO35" s="12">
        <v>0</v>
      </c>
      <c r="EP35" s="12">
        <v>894000</v>
      </c>
      <c r="EQ35" s="13"/>
      <c r="ER35" s="12">
        <v>0</v>
      </c>
      <c r="ES35" s="12">
        <v>0</v>
      </c>
      <c r="ET35" s="12">
        <v>0</v>
      </c>
      <c r="EU35" s="12">
        <v>0</v>
      </c>
      <c r="EV35" s="13"/>
      <c r="EW35" s="12">
        <v>0</v>
      </c>
      <c r="EX35" s="12">
        <v>0</v>
      </c>
      <c r="EY35" s="12">
        <v>0</v>
      </c>
      <c r="EZ35" s="12">
        <v>0</v>
      </c>
      <c r="FA35" s="13"/>
      <c r="FB35" s="12">
        <v>0</v>
      </c>
      <c r="FC35" s="12">
        <v>0</v>
      </c>
      <c r="FD35" s="12">
        <v>0</v>
      </c>
      <c r="FE35" s="12">
        <v>0</v>
      </c>
      <c r="FF35" s="13"/>
      <c r="FG35" s="12">
        <v>0</v>
      </c>
      <c r="FH35" s="12">
        <v>0</v>
      </c>
      <c r="FI35" s="12">
        <v>0</v>
      </c>
      <c r="FJ35" s="12">
        <v>0</v>
      </c>
      <c r="FK35" s="13"/>
      <c r="FL35" s="12">
        <v>0</v>
      </c>
      <c r="FM35" s="12">
        <v>0</v>
      </c>
      <c r="FN35" s="12">
        <v>0</v>
      </c>
      <c r="FO35" s="12">
        <v>0</v>
      </c>
      <c r="FP35" s="13"/>
      <c r="FQ35" s="12">
        <v>0</v>
      </c>
      <c r="FR35" s="12">
        <v>0</v>
      </c>
      <c r="FS35" s="12">
        <v>0</v>
      </c>
      <c r="FT35" s="12">
        <v>0</v>
      </c>
      <c r="FU35" s="13"/>
      <c r="FV35" s="12">
        <v>0</v>
      </c>
      <c r="FW35" s="12">
        <v>0</v>
      </c>
      <c r="FX35" s="12">
        <v>0</v>
      </c>
      <c r="FY35" s="12">
        <v>0</v>
      </c>
      <c r="FZ35" s="13"/>
      <c r="GA35" s="12">
        <v>0</v>
      </c>
      <c r="GB35" s="12">
        <v>0</v>
      </c>
      <c r="GC35" s="12">
        <v>0</v>
      </c>
      <c r="GD35" s="12">
        <v>0</v>
      </c>
      <c r="GE35" s="13"/>
      <c r="GF35" s="12">
        <v>0</v>
      </c>
      <c r="GG35" s="12">
        <v>0</v>
      </c>
      <c r="GH35" s="12">
        <v>0</v>
      </c>
      <c r="GI35" s="12">
        <v>0</v>
      </c>
      <c r="GJ35" s="13"/>
      <c r="GK35" s="12">
        <v>0</v>
      </c>
      <c r="GL35" s="12">
        <v>0</v>
      </c>
      <c r="GM35" s="12">
        <v>0</v>
      </c>
      <c r="GN35" s="12">
        <v>0</v>
      </c>
      <c r="GO35" s="13"/>
      <c r="GP35" s="12">
        <v>0</v>
      </c>
      <c r="GQ35" s="12">
        <v>47500</v>
      </c>
      <c r="GR35" s="12">
        <v>0</v>
      </c>
      <c r="GS35" s="12">
        <v>47500</v>
      </c>
      <c r="GT35" s="13"/>
      <c r="GU35" s="12">
        <v>12</v>
      </c>
      <c r="GV35" s="12">
        <v>1725000</v>
      </c>
      <c r="GW35" s="12">
        <v>0</v>
      </c>
      <c r="GX35" s="12">
        <v>1725000</v>
      </c>
      <c r="GY35" s="13"/>
      <c r="GZ35" s="12">
        <v>11</v>
      </c>
      <c r="HA35" s="12">
        <v>62500</v>
      </c>
      <c r="HB35" s="12">
        <v>0</v>
      </c>
      <c r="HC35" s="12">
        <v>62500</v>
      </c>
      <c r="HD35" s="13"/>
      <c r="HE35" s="12">
        <v>0</v>
      </c>
      <c r="HF35" s="12">
        <v>0</v>
      </c>
      <c r="HG35" s="12">
        <v>0</v>
      </c>
      <c r="HH35" s="12">
        <v>0</v>
      </c>
      <c r="HI35" s="13"/>
      <c r="HJ35" s="12">
        <v>0</v>
      </c>
      <c r="HK35" s="12">
        <v>10000</v>
      </c>
      <c r="HL35" s="12">
        <v>0</v>
      </c>
      <c r="HM35" s="12">
        <v>10000</v>
      </c>
      <c r="HN35" s="13"/>
      <c r="HO35" s="12">
        <v>0</v>
      </c>
      <c r="HP35" s="12">
        <v>0</v>
      </c>
      <c r="HQ35" s="12">
        <v>0</v>
      </c>
      <c r="HR35" s="12">
        <v>0</v>
      </c>
      <c r="HS35" s="13"/>
      <c r="HT35" s="12">
        <v>0</v>
      </c>
      <c r="HU35" s="12">
        <v>0</v>
      </c>
      <c r="HV35" s="12">
        <v>0</v>
      </c>
      <c r="HW35" s="12">
        <v>0</v>
      </c>
      <c r="HX35" s="13"/>
      <c r="HY35" s="12">
        <v>0</v>
      </c>
      <c r="HZ35" s="12">
        <v>126000</v>
      </c>
      <c r="IA35" s="12">
        <v>0</v>
      </c>
      <c r="IB35" s="12">
        <v>126000</v>
      </c>
      <c r="IC35" s="13"/>
      <c r="ID35" s="12">
        <v>0</v>
      </c>
      <c r="IE35" s="12">
        <v>162500</v>
      </c>
      <c r="IF35" s="12">
        <v>0</v>
      </c>
      <c r="IG35" s="12">
        <v>162500</v>
      </c>
      <c r="IH35" s="13"/>
      <c r="II35" s="12">
        <v>5</v>
      </c>
      <c r="IJ35" s="12">
        <v>2500</v>
      </c>
      <c r="IK35" s="12">
        <v>0</v>
      </c>
      <c r="IL35" s="12">
        <v>2500</v>
      </c>
      <c r="IM35" s="13"/>
      <c r="IN35" s="12">
        <v>1</v>
      </c>
      <c r="IO35" s="12">
        <v>1000</v>
      </c>
      <c r="IP35" s="12">
        <v>0</v>
      </c>
      <c r="IQ35" s="12">
        <v>1000</v>
      </c>
      <c r="IR35" s="13"/>
      <c r="IS35" s="12">
        <v>12</v>
      </c>
      <c r="IT35" s="12">
        <v>290000</v>
      </c>
      <c r="IU35" s="12">
        <v>0</v>
      </c>
      <c r="IV35" s="12">
        <v>290000</v>
      </c>
      <c r="IW35" s="13"/>
      <c r="IX35" s="12">
        <v>0</v>
      </c>
      <c r="IY35" s="12">
        <v>0</v>
      </c>
      <c r="IZ35" s="12">
        <v>0</v>
      </c>
      <c r="JA35" s="12">
        <v>0</v>
      </c>
      <c r="JB35" s="13"/>
      <c r="JC35" s="12">
        <v>0</v>
      </c>
      <c r="JD35" s="12">
        <v>0</v>
      </c>
      <c r="JE35" s="12">
        <v>0</v>
      </c>
      <c r="JF35" s="12">
        <v>0</v>
      </c>
      <c r="JG35" s="13"/>
      <c r="JH35" s="12">
        <v>0</v>
      </c>
      <c r="JI35" s="12">
        <v>340954</v>
      </c>
      <c r="JJ35" s="12">
        <v>0</v>
      </c>
      <c r="JK35" s="12">
        <v>340954</v>
      </c>
      <c r="JL35" s="13"/>
      <c r="JM35" s="12">
        <v>1</v>
      </c>
      <c r="JN35" s="12">
        <v>56410</v>
      </c>
      <c r="JO35" s="12">
        <v>0</v>
      </c>
      <c r="JP35" s="12">
        <v>56410</v>
      </c>
      <c r="JQ35" s="13"/>
      <c r="JR35" s="12">
        <v>1</v>
      </c>
      <c r="JS35" s="12">
        <v>100000</v>
      </c>
      <c r="JT35" s="12">
        <v>0</v>
      </c>
      <c r="JU35" s="12">
        <v>100000</v>
      </c>
      <c r="JV35" s="13"/>
      <c r="JW35" s="12">
        <v>0</v>
      </c>
      <c r="JX35" s="12">
        <v>45000</v>
      </c>
      <c r="JY35" s="12">
        <v>0</v>
      </c>
      <c r="JZ35" s="12">
        <v>45000</v>
      </c>
      <c r="KA35" s="13"/>
      <c r="KB35" s="12">
        <v>0</v>
      </c>
      <c r="KC35" s="12">
        <v>0</v>
      </c>
      <c r="KD35" s="12">
        <v>0</v>
      </c>
      <c r="KE35" s="12">
        <v>0</v>
      </c>
      <c r="KF35" s="13"/>
      <c r="KG35" s="12">
        <v>0</v>
      </c>
      <c r="KH35" s="12">
        <v>20000</v>
      </c>
      <c r="KI35" s="12">
        <v>0</v>
      </c>
      <c r="KJ35" s="12">
        <v>20000</v>
      </c>
      <c r="KK35" s="13"/>
      <c r="KL35" s="12">
        <v>0</v>
      </c>
      <c r="KM35" s="12">
        <v>0</v>
      </c>
      <c r="KN35" s="12">
        <v>0</v>
      </c>
      <c r="KO35" s="12">
        <v>0</v>
      </c>
      <c r="KP35" s="13"/>
      <c r="KQ35" s="12">
        <v>0</v>
      </c>
      <c r="KR35" s="12">
        <v>0</v>
      </c>
      <c r="KS35" s="12">
        <v>0</v>
      </c>
      <c r="KT35" s="12">
        <v>0</v>
      </c>
      <c r="KU35" s="13"/>
      <c r="KV35" s="12">
        <v>0</v>
      </c>
      <c r="KW35" s="12">
        <v>0</v>
      </c>
      <c r="KX35" s="12">
        <v>0</v>
      </c>
      <c r="KY35" s="12">
        <v>0</v>
      </c>
      <c r="KZ35" s="13"/>
      <c r="LA35" s="12">
        <v>0</v>
      </c>
      <c r="LB35" s="12">
        <v>0</v>
      </c>
      <c r="LC35" s="12">
        <v>0</v>
      </c>
      <c r="LD35" s="12">
        <v>0</v>
      </c>
      <c r="LE35" s="13"/>
      <c r="LF35" s="12">
        <v>0</v>
      </c>
      <c r="LG35" s="12">
        <v>0</v>
      </c>
      <c r="LH35" s="12">
        <v>0</v>
      </c>
      <c r="LI35" s="12">
        <v>0</v>
      </c>
      <c r="LJ35" s="13"/>
      <c r="LK35" s="12">
        <v>1</v>
      </c>
      <c r="LL35" s="12">
        <v>19500</v>
      </c>
      <c r="LM35" s="12">
        <v>0</v>
      </c>
      <c r="LN35" s="12">
        <v>19500</v>
      </c>
      <c r="LO35" s="13"/>
      <c r="LP35" s="12">
        <v>1</v>
      </c>
      <c r="LQ35" s="12">
        <v>50000</v>
      </c>
      <c r="LR35" s="12">
        <v>0</v>
      </c>
      <c r="LS35" s="12">
        <v>50000</v>
      </c>
      <c r="LT35" s="13"/>
      <c r="LU35" s="12">
        <v>0</v>
      </c>
      <c r="LV35" s="12">
        <v>0</v>
      </c>
      <c r="LW35" s="12">
        <v>0</v>
      </c>
      <c r="LX35" s="12">
        <v>0</v>
      </c>
      <c r="LY35" s="13"/>
      <c r="LZ35" s="12">
        <v>0</v>
      </c>
      <c r="MA35" s="12">
        <v>0</v>
      </c>
      <c r="MB35" s="12">
        <v>0</v>
      </c>
      <c r="MC35" s="12">
        <v>0</v>
      </c>
      <c r="MD35" s="13"/>
      <c r="ME35" s="12">
        <v>0</v>
      </c>
      <c r="MF35" s="12">
        <v>0</v>
      </c>
      <c r="MG35" s="12">
        <v>0</v>
      </c>
      <c r="MH35" s="12">
        <v>0</v>
      </c>
      <c r="MI35" s="13"/>
      <c r="MJ35" s="12">
        <v>0</v>
      </c>
      <c r="MK35" s="12">
        <v>0</v>
      </c>
      <c r="ML35" s="12">
        <v>0</v>
      </c>
      <c r="MM35" s="12">
        <v>0</v>
      </c>
      <c r="MN35" s="13"/>
      <c r="MO35" s="12">
        <v>0</v>
      </c>
      <c r="MP35" s="12">
        <v>0</v>
      </c>
      <c r="MQ35" s="12">
        <v>0</v>
      </c>
      <c r="MR35" s="12">
        <v>0</v>
      </c>
      <c r="MS35" s="13"/>
      <c r="MT35" s="12">
        <v>0</v>
      </c>
      <c r="MU35" s="12">
        <v>0</v>
      </c>
      <c r="MV35" s="12">
        <v>0</v>
      </c>
      <c r="MW35" s="12">
        <v>0</v>
      </c>
      <c r="MX35" s="13"/>
      <c r="MY35" s="12">
        <v>0</v>
      </c>
      <c r="MZ35" s="12">
        <v>0</v>
      </c>
      <c r="NA35" s="12">
        <v>0</v>
      </c>
      <c r="NB35" s="12">
        <v>0</v>
      </c>
      <c r="NC35" s="13"/>
      <c r="ND35" s="12">
        <v>0</v>
      </c>
      <c r="NE35" s="12">
        <v>0</v>
      </c>
      <c r="NF35" s="12">
        <v>0</v>
      </c>
      <c r="NG35" s="12">
        <v>0</v>
      </c>
      <c r="NH35" s="13"/>
      <c r="NI35" s="12">
        <v>0</v>
      </c>
      <c r="NJ35" s="12">
        <v>0</v>
      </c>
      <c r="NK35" s="12">
        <v>0</v>
      </c>
      <c r="NL35" s="12">
        <v>0</v>
      </c>
      <c r="NM35" s="13"/>
      <c r="NN35" s="12">
        <v>0</v>
      </c>
      <c r="NO35" s="12">
        <v>0</v>
      </c>
      <c r="NP35" s="12">
        <v>0</v>
      </c>
      <c r="NQ35" s="12">
        <v>0</v>
      </c>
      <c r="NR35" s="13"/>
      <c r="NS35" s="12">
        <v>0</v>
      </c>
      <c r="NT35" s="12">
        <v>4282014</v>
      </c>
      <c r="NU35" s="12">
        <v>0</v>
      </c>
      <c r="NV35" s="12">
        <v>4282014</v>
      </c>
      <c r="NW35" s="13"/>
    </row>
    <row r="36" spans="1:389" hidden="1">
      <c r="A36" s="10">
        <v>30</v>
      </c>
      <c r="B36" s="11" t="s">
        <v>32</v>
      </c>
      <c r="C36" s="12">
        <v>0</v>
      </c>
      <c r="D36" s="12">
        <v>0</v>
      </c>
      <c r="E36" s="12">
        <v>0</v>
      </c>
      <c r="F36" s="12">
        <v>0</v>
      </c>
      <c r="G36" s="13"/>
      <c r="H36" s="12">
        <v>0</v>
      </c>
      <c r="I36" s="12">
        <v>24800</v>
      </c>
      <c r="J36" s="12">
        <v>0</v>
      </c>
      <c r="K36" s="12">
        <v>24800</v>
      </c>
      <c r="L36" s="13"/>
      <c r="M36" s="12">
        <v>20</v>
      </c>
      <c r="N36" s="12">
        <v>40000</v>
      </c>
      <c r="O36" s="12">
        <v>0</v>
      </c>
      <c r="P36" s="12">
        <v>40000</v>
      </c>
      <c r="Q36" s="13"/>
      <c r="R36" s="12">
        <v>420</v>
      </c>
      <c r="S36" s="12">
        <v>42000</v>
      </c>
      <c r="T36" s="12">
        <v>0</v>
      </c>
      <c r="U36" s="12">
        <v>42000</v>
      </c>
      <c r="V36" s="13"/>
      <c r="W36" s="12">
        <v>1</v>
      </c>
      <c r="X36" s="12">
        <v>2000</v>
      </c>
      <c r="Y36" s="12">
        <v>0</v>
      </c>
      <c r="Z36" s="12">
        <v>2000</v>
      </c>
      <c r="AA36" s="13"/>
      <c r="AB36" s="12">
        <v>22</v>
      </c>
      <c r="AC36" s="12">
        <v>132000</v>
      </c>
      <c r="AD36" s="12">
        <v>0</v>
      </c>
      <c r="AE36" s="12">
        <v>132000</v>
      </c>
      <c r="AF36" s="13"/>
      <c r="AG36" s="12">
        <v>0</v>
      </c>
      <c r="AH36" s="12">
        <v>0</v>
      </c>
      <c r="AI36" s="12">
        <v>0</v>
      </c>
      <c r="AJ36" s="12">
        <v>0</v>
      </c>
      <c r="AK36" s="13"/>
      <c r="AL36" s="12">
        <v>0</v>
      </c>
      <c r="AM36" s="12">
        <v>0</v>
      </c>
      <c r="AN36" s="12">
        <v>0</v>
      </c>
      <c r="AO36" s="12">
        <v>0</v>
      </c>
      <c r="AP36" s="13"/>
      <c r="AQ36" s="12">
        <v>0</v>
      </c>
      <c r="AR36" s="12">
        <v>0</v>
      </c>
      <c r="AS36" s="12">
        <v>0</v>
      </c>
      <c r="AT36" s="12">
        <v>0</v>
      </c>
      <c r="AU36" s="13"/>
      <c r="AV36" s="12">
        <v>4</v>
      </c>
      <c r="AW36" s="12">
        <v>9800</v>
      </c>
      <c r="AX36" s="12">
        <v>0</v>
      </c>
      <c r="AY36" s="12">
        <v>9800</v>
      </c>
      <c r="AZ36" s="13"/>
      <c r="BA36" s="12">
        <v>0</v>
      </c>
      <c r="BB36" s="12">
        <v>0</v>
      </c>
      <c r="BC36" s="12">
        <v>0</v>
      </c>
      <c r="BD36" s="12">
        <v>0</v>
      </c>
      <c r="BE36" s="13"/>
      <c r="BF36" s="12">
        <v>5</v>
      </c>
      <c r="BG36" s="12">
        <v>18250</v>
      </c>
      <c r="BH36" s="12">
        <v>0</v>
      </c>
      <c r="BI36" s="12">
        <v>18250</v>
      </c>
      <c r="BJ36" s="13"/>
      <c r="BK36" s="12">
        <v>1</v>
      </c>
      <c r="BL36" s="12">
        <v>30000</v>
      </c>
      <c r="BM36" s="12">
        <v>0</v>
      </c>
      <c r="BN36" s="12">
        <v>30000</v>
      </c>
      <c r="BO36" s="13"/>
      <c r="BP36" s="12">
        <v>0</v>
      </c>
      <c r="BQ36" s="12">
        <v>2500</v>
      </c>
      <c r="BR36" s="12">
        <v>0</v>
      </c>
      <c r="BS36" s="12">
        <v>2500</v>
      </c>
      <c r="BT36" s="13"/>
      <c r="BU36" s="12">
        <v>0</v>
      </c>
      <c r="BV36" s="12">
        <v>0</v>
      </c>
      <c r="BW36" s="12">
        <v>0</v>
      </c>
      <c r="BX36" s="12">
        <v>0</v>
      </c>
      <c r="BY36" s="13"/>
      <c r="BZ36" s="12">
        <v>0</v>
      </c>
      <c r="CA36" s="12">
        <v>0</v>
      </c>
      <c r="CB36" s="12">
        <v>0</v>
      </c>
      <c r="CC36" s="12">
        <v>0</v>
      </c>
      <c r="CD36" s="13"/>
      <c r="CE36" s="12">
        <v>0</v>
      </c>
      <c r="CF36" s="12">
        <v>0</v>
      </c>
      <c r="CG36" s="12">
        <v>0</v>
      </c>
      <c r="CH36" s="12">
        <v>0</v>
      </c>
      <c r="CI36" s="13"/>
      <c r="CJ36" s="12">
        <v>0</v>
      </c>
      <c r="CK36" s="12">
        <v>0</v>
      </c>
      <c r="CL36" s="12">
        <v>0</v>
      </c>
      <c r="CM36" s="12">
        <v>0</v>
      </c>
      <c r="CN36" s="13"/>
      <c r="CO36" s="12">
        <v>0</v>
      </c>
      <c r="CP36" s="12">
        <v>0</v>
      </c>
      <c r="CQ36" s="12">
        <v>0</v>
      </c>
      <c r="CR36" s="12">
        <v>0</v>
      </c>
      <c r="CS36" s="13"/>
      <c r="CT36" s="12">
        <v>0</v>
      </c>
      <c r="CU36" s="12">
        <v>0</v>
      </c>
      <c r="CV36" s="12">
        <v>0</v>
      </c>
      <c r="CW36" s="12">
        <v>0</v>
      </c>
      <c r="CX36" s="13"/>
      <c r="CY36" s="12">
        <v>0</v>
      </c>
      <c r="CZ36" s="12">
        <v>0</v>
      </c>
      <c r="DA36" s="12">
        <v>0</v>
      </c>
      <c r="DB36" s="12">
        <v>0</v>
      </c>
      <c r="DC36" s="13"/>
      <c r="DD36" s="12">
        <v>0</v>
      </c>
      <c r="DE36" s="12">
        <v>0</v>
      </c>
      <c r="DF36" s="12">
        <v>0</v>
      </c>
      <c r="DG36" s="12">
        <v>0</v>
      </c>
      <c r="DH36" s="13"/>
      <c r="DI36" s="12">
        <v>0</v>
      </c>
      <c r="DJ36" s="12">
        <v>0</v>
      </c>
      <c r="DK36" s="12">
        <v>0</v>
      </c>
      <c r="DL36" s="12">
        <v>0</v>
      </c>
      <c r="DM36" s="13"/>
      <c r="DN36" s="12">
        <v>0</v>
      </c>
      <c r="DO36" s="12">
        <v>0</v>
      </c>
      <c r="DP36" s="12">
        <v>0</v>
      </c>
      <c r="DQ36" s="12">
        <v>0</v>
      </c>
      <c r="DR36" s="13"/>
      <c r="DS36" s="12">
        <v>1</v>
      </c>
      <c r="DT36" s="12">
        <v>50000</v>
      </c>
      <c r="DU36" s="12">
        <v>0</v>
      </c>
      <c r="DV36" s="12">
        <v>50000</v>
      </c>
      <c r="DW36" s="13"/>
      <c r="DX36" s="12">
        <v>1</v>
      </c>
      <c r="DY36" s="12">
        <v>80000</v>
      </c>
      <c r="DZ36" s="12">
        <v>0</v>
      </c>
      <c r="EA36" s="12">
        <v>80000</v>
      </c>
      <c r="EB36" s="13"/>
      <c r="EC36" s="12">
        <v>0</v>
      </c>
      <c r="ED36" s="12">
        <v>50000</v>
      </c>
      <c r="EE36" s="12">
        <v>0</v>
      </c>
      <c r="EF36" s="12">
        <v>50000</v>
      </c>
      <c r="EG36" s="13"/>
      <c r="EH36" s="12">
        <v>1</v>
      </c>
      <c r="EI36" s="12">
        <v>30000</v>
      </c>
      <c r="EJ36" s="12">
        <v>0</v>
      </c>
      <c r="EK36" s="12">
        <v>30000</v>
      </c>
      <c r="EL36" s="13"/>
      <c r="EM36" s="12">
        <v>1</v>
      </c>
      <c r="EN36" s="12">
        <v>806000</v>
      </c>
      <c r="EO36" s="12">
        <v>0</v>
      </c>
      <c r="EP36" s="12">
        <v>806000</v>
      </c>
      <c r="EQ36" s="13"/>
      <c r="ER36" s="12">
        <v>0</v>
      </c>
      <c r="ES36" s="12">
        <v>0</v>
      </c>
      <c r="ET36" s="12">
        <v>0</v>
      </c>
      <c r="EU36" s="12">
        <v>0</v>
      </c>
      <c r="EV36" s="13"/>
      <c r="EW36" s="12">
        <v>0</v>
      </c>
      <c r="EX36" s="12">
        <v>0</v>
      </c>
      <c r="EY36" s="12">
        <v>0</v>
      </c>
      <c r="EZ36" s="12">
        <v>0</v>
      </c>
      <c r="FA36" s="13"/>
      <c r="FB36" s="12">
        <v>0</v>
      </c>
      <c r="FC36" s="12">
        <v>0</v>
      </c>
      <c r="FD36" s="12">
        <v>0</v>
      </c>
      <c r="FE36" s="12">
        <v>0</v>
      </c>
      <c r="FF36" s="13"/>
      <c r="FG36" s="12">
        <v>0</v>
      </c>
      <c r="FH36" s="12">
        <v>0</v>
      </c>
      <c r="FI36" s="12">
        <v>0</v>
      </c>
      <c r="FJ36" s="12">
        <v>0</v>
      </c>
      <c r="FK36" s="13"/>
      <c r="FL36" s="12">
        <v>0</v>
      </c>
      <c r="FM36" s="12">
        <v>0</v>
      </c>
      <c r="FN36" s="12">
        <v>0</v>
      </c>
      <c r="FO36" s="12">
        <v>0</v>
      </c>
      <c r="FP36" s="13"/>
      <c r="FQ36" s="12">
        <v>0</v>
      </c>
      <c r="FR36" s="12">
        <v>0</v>
      </c>
      <c r="FS36" s="12">
        <v>0</v>
      </c>
      <c r="FT36" s="12">
        <v>0</v>
      </c>
      <c r="FU36" s="13"/>
      <c r="FV36" s="12">
        <v>0</v>
      </c>
      <c r="FW36" s="12">
        <v>0</v>
      </c>
      <c r="FX36" s="12">
        <v>0</v>
      </c>
      <c r="FY36" s="12">
        <v>0</v>
      </c>
      <c r="FZ36" s="13"/>
      <c r="GA36" s="12">
        <v>0</v>
      </c>
      <c r="GB36" s="12">
        <v>0</v>
      </c>
      <c r="GC36" s="12">
        <v>0</v>
      </c>
      <c r="GD36" s="12">
        <v>0</v>
      </c>
      <c r="GE36" s="13"/>
      <c r="GF36" s="12">
        <v>0</v>
      </c>
      <c r="GG36" s="12">
        <v>0</v>
      </c>
      <c r="GH36" s="12">
        <v>0</v>
      </c>
      <c r="GI36" s="12">
        <v>0</v>
      </c>
      <c r="GJ36" s="13"/>
      <c r="GK36" s="12">
        <v>0</v>
      </c>
      <c r="GL36" s="12">
        <v>0</v>
      </c>
      <c r="GM36" s="12">
        <v>0</v>
      </c>
      <c r="GN36" s="12">
        <v>0</v>
      </c>
      <c r="GO36" s="13"/>
      <c r="GP36" s="12">
        <v>0</v>
      </c>
      <c r="GQ36" s="12">
        <v>112500</v>
      </c>
      <c r="GR36" s="12">
        <v>0</v>
      </c>
      <c r="GS36" s="12">
        <v>112500</v>
      </c>
      <c r="GT36" s="13"/>
      <c r="GU36" s="12">
        <v>26</v>
      </c>
      <c r="GV36" s="12">
        <v>3075000</v>
      </c>
      <c r="GW36" s="12">
        <v>0</v>
      </c>
      <c r="GX36" s="12">
        <v>3075000</v>
      </c>
      <c r="GY36" s="13"/>
      <c r="GZ36" s="12">
        <v>21</v>
      </c>
      <c r="HA36" s="12">
        <v>112500</v>
      </c>
      <c r="HB36" s="12">
        <v>0</v>
      </c>
      <c r="HC36" s="12">
        <v>112500</v>
      </c>
      <c r="HD36" s="13"/>
      <c r="HE36" s="12">
        <v>0</v>
      </c>
      <c r="HF36" s="12">
        <v>0</v>
      </c>
      <c r="HG36" s="12">
        <v>0</v>
      </c>
      <c r="HH36" s="12">
        <v>0</v>
      </c>
      <c r="HI36" s="13"/>
      <c r="HJ36" s="12">
        <v>0</v>
      </c>
      <c r="HK36" s="12">
        <v>40000</v>
      </c>
      <c r="HL36" s="12">
        <v>0</v>
      </c>
      <c r="HM36" s="12">
        <v>40000</v>
      </c>
      <c r="HN36" s="13"/>
      <c r="HO36" s="12">
        <v>0</v>
      </c>
      <c r="HP36" s="12">
        <v>0</v>
      </c>
      <c r="HQ36" s="12">
        <v>0</v>
      </c>
      <c r="HR36" s="12">
        <v>0</v>
      </c>
      <c r="HS36" s="13"/>
      <c r="HT36" s="12">
        <v>0</v>
      </c>
      <c r="HU36" s="12">
        <v>0</v>
      </c>
      <c r="HV36" s="12">
        <v>0</v>
      </c>
      <c r="HW36" s="12">
        <v>0</v>
      </c>
      <c r="HX36" s="13"/>
      <c r="HY36" s="12">
        <v>0</v>
      </c>
      <c r="HZ36" s="12">
        <v>280000</v>
      </c>
      <c r="IA36" s="12">
        <v>0</v>
      </c>
      <c r="IB36" s="12">
        <v>280000</v>
      </c>
      <c r="IC36" s="13"/>
      <c r="ID36" s="12">
        <v>0</v>
      </c>
      <c r="IE36" s="12">
        <v>162500</v>
      </c>
      <c r="IF36" s="12">
        <v>0</v>
      </c>
      <c r="IG36" s="12">
        <v>162500</v>
      </c>
      <c r="IH36" s="13"/>
      <c r="II36" s="12">
        <v>10</v>
      </c>
      <c r="IJ36" s="12">
        <v>5000</v>
      </c>
      <c r="IK36" s="12">
        <v>0</v>
      </c>
      <c r="IL36" s="12">
        <v>5000</v>
      </c>
      <c r="IM36" s="13"/>
      <c r="IN36" s="12">
        <v>2</v>
      </c>
      <c r="IO36" s="12">
        <v>2000</v>
      </c>
      <c r="IP36" s="12">
        <v>0</v>
      </c>
      <c r="IQ36" s="12">
        <v>2000</v>
      </c>
      <c r="IR36" s="13"/>
      <c r="IS36" s="12">
        <v>12</v>
      </c>
      <c r="IT36" s="12">
        <v>310000</v>
      </c>
      <c r="IU36" s="12">
        <v>0</v>
      </c>
      <c r="IV36" s="12">
        <v>310000</v>
      </c>
      <c r="IW36" s="13"/>
      <c r="IX36" s="12">
        <v>0</v>
      </c>
      <c r="IY36" s="12">
        <v>0</v>
      </c>
      <c r="IZ36" s="12">
        <v>0</v>
      </c>
      <c r="JA36" s="12">
        <v>0</v>
      </c>
      <c r="JB36" s="13"/>
      <c r="JC36" s="12">
        <v>0</v>
      </c>
      <c r="JD36" s="12">
        <v>0</v>
      </c>
      <c r="JE36" s="12">
        <v>0</v>
      </c>
      <c r="JF36" s="12">
        <v>0</v>
      </c>
      <c r="JG36" s="13"/>
      <c r="JH36" s="12">
        <v>0</v>
      </c>
      <c r="JI36" s="12">
        <v>783782</v>
      </c>
      <c r="JJ36" s="12">
        <v>0</v>
      </c>
      <c r="JK36" s="12">
        <v>783782</v>
      </c>
      <c r="JL36" s="13"/>
      <c r="JM36" s="12">
        <v>1</v>
      </c>
      <c r="JN36" s="12">
        <v>56410</v>
      </c>
      <c r="JO36" s="12">
        <v>0</v>
      </c>
      <c r="JP36" s="12">
        <v>56410</v>
      </c>
      <c r="JQ36" s="13"/>
      <c r="JR36" s="12">
        <v>1</v>
      </c>
      <c r="JS36" s="12">
        <v>100000</v>
      </c>
      <c r="JT36" s="12">
        <v>0</v>
      </c>
      <c r="JU36" s="12">
        <v>100000</v>
      </c>
      <c r="JV36" s="13"/>
      <c r="JW36" s="12">
        <v>0</v>
      </c>
      <c r="JX36" s="12">
        <v>90000</v>
      </c>
      <c r="JY36" s="12">
        <v>0</v>
      </c>
      <c r="JZ36" s="12">
        <v>90000</v>
      </c>
      <c r="KA36" s="13"/>
      <c r="KB36" s="12">
        <v>0</v>
      </c>
      <c r="KC36" s="12">
        <v>0</v>
      </c>
      <c r="KD36" s="12">
        <v>0</v>
      </c>
      <c r="KE36" s="12">
        <v>0</v>
      </c>
      <c r="KF36" s="13"/>
      <c r="KG36" s="12">
        <v>0</v>
      </c>
      <c r="KH36" s="12">
        <v>258620</v>
      </c>
      <c r="KI36" s="12">
        <v>0</v>
      </c>
      <c r="KJ36" s="12">
        <v>258620</v>
      </c>
      <c r="KK36" s="13"/>
      <c r="KL36" s="12">
        <v>0</v>
      </c>
      <c r="KM36" s="12">
        <v>0</v>
      </c>
      <c r="KN36" s="12">
        <v>0</v>
      </c>
      <c r="KO36" s="12">
        <v>0</v>
      </c>
      <c r="KP36" s="13"/>
      <c r="KQ36" s="12">
        <v>0</v>
      </c>
      <c r="KR36" s="12">
        <v>0</v>
      </c>
      <c r="KS36" s="12">
        <v>0</v>
      </c>
      <c r="KT36" s="12">
        <v>0</v>
      </c>
      <c r="KU36" s="13"/>
      <c r="KV36" s="12">
        <v>0</v>
      </c>
      <c r="KW36" s="12">
        <v>0</v>
      </c>
      <c r="KX36" s="12">
        <v>0</v>
      </c>
      <c r="KY36" s="12">
        <v>0</v>
      </c>
      <c r="KZ36" s="13"/>
      <c r="LA36" s="12">
        <v>0</v>
      </c>
      <c r="LB36" s="12">
        <v>0</v>
      </c>
      <c r="LC36" s="12">
        <v>0</v>
      </c>
      <c r="LD36" s="12">
        <v>0</v>
      </c>
      <c r="LE36" s="13"/>
      <c r="LF36" s="12">
        <v>0</v>
      </c>
      <c r="LG36" s="12">
        <v>0</v>
      </c>
      <c r="LH36" s="12">
        <v>0</v>
      </c>
      <c r="LI36" s="12">
        <v>0</v>
      </c>
      <c r="LJ36" s="13"/>
      <c r="LK36" s="12">
        <v>1</v>
      </c>
      <c r="LL36" s="12">
        <v>30000</v>
      </c>
      <c r="LM36" s="12">
        <v>0</v>
      </c>
      <c r="LN36" s="12">
        <v>30000</v>
      </c>
      <c r="LO36" s="13"/>
      <c r="LP36" s="12">
        <v>1</v>
      </c>
      <c r="LQ36" s="12">
        <v>80000</v>
      </c>
      <c r="LR36" s="12">
        <v>0</v>
      </c>
      <c r="LS36" s="12">
        <v>80000</v>
      </c>
      <c r="LT36" s="13"/>
      <c r="LU36" s="12">
        <v>0</v>
      </c>
      <c r="LV36" s="12">
        <v>0</v>
      </c>
      <c r="LW36" s="12">
        <v>0</v>
      </c>
      <c r="LX36" s="12">
        <v>0</v>
      </c>
      <c r="LY36" s="13"/>
      <c r="LZ36" s="12">
        <v>0</v>
      </c>
      <c r="MA36" s="12">
        <v>0</v>
      </c>
      <c r="MB36" s="12">
        <v>0</v>
      </c>
      <c r="MC36" s="12">
        <v>0</v>
      </c>
      <c r="MD36" s="13"/>
      <c r="ME36" s="12">
        <v>0</v>
      </c>
      <c r="MF36" s="12">
        <v>0</v>
      </c>
      <c r="MG36" s="12">
        <v>0</v>
      </c>
      <c r="MH36" s="12">
        <v>0</v>
      </c>
      <c r="MI36" s="13"/>
      <c r="MJ36" s="12">
        <v>0</v>
      </c>
      <c r="MK36" s="12">
        <v>0</v>
      </c>
      <c r="ML36" s="12">
        <v>0</v>
      </c>
      <c r="MM36" s="12">
        <v>0</v>
      </c>
      <c r="MN36" s="13"/>
      <c r="MO36" s="12">
        <v>0</v>
      </c>
      <c r="MP36" s="12">
        <v>0</v>
      </c>
      <c r="MQ36" s="12">
        <v>0</v>
      </c>
      <c r="MR36" s="12">
        <v>0</v>
      </c>
      <c r="MS36" s="13"/>
      <c r="MT36" s="12">
        <v>0</v>
      </c>
      <c r="MU36" s="12">
        <v>0</v>
      </c>
      <c r="MV36" s="12">
        <v>0</v>
      </c>
      <c r="MW36" s="12">
        <v>0</v>
      </c>
      <c r="MX36" s="13"/>
      <c r="MY36" s="12">
        <v>0</v>
      </c>
      <c r="MZ36" s="12">
        <v>0</v>
      </c>
      <c r="NA36" s="12">
        <v>0</v>
      </c>
      <c r="NB36" s="12">
        <v>0</v>
      </c>
      <c r="NC36" s="13"/>
      <c r="ND36" s="12">
        <v>0</v>
      </c>
      <c r="NE36" s="12">
        <v>0</v>
      </c>
      <c r="NF36" s="12">
        <v>0</v>
      </c>
      <c r="NG36" s="12">
        <v>0</v>
      </c>
      <c r="NH36" s="13"/>
      <c r="NI36" s="12">
        <v>0</v>
      </c>
      <c r="NJ36" s="12">
        <v>0</v>
      </c>
      <c r="NK36" s="12">
        <v>0</v>
      </c>
      <c r="NL36" s="12">
        <v>0</v>
      </c>
      <c r="NM36" s="13"/>
      <c r="NN36" s="12">
        <v>0</v>
      </c>
      <c r="NO36" s="12">
        <v>0</v>
      </c>
      <c r="NP36" s="12">
        <v>0</v>
      </c>
      <c r="NQ36" s="12">
        <v>0</v>
      </c>
      <c r="NR36" s="13"/>
      <c r="NS36" s="12">
        <v>0</v>
      </c>
      <c r="NT36" s="12">
        <v>6815662</v>
      </c>
      <c r="NU36" s="12">
        <v>0</v>
      </c>
      <c r="NV36" s="12">
        <v>6815662</v>
      </c>
      <c r="NW36" s="13"/>
    </row>
    <row r="37" spans="1:389" s="154" customFormat="1">
      <c r="A37" s="148">
        <v>31</v>
      </c>
      <c r="B37" s="149" t="s">
        <v>33</v>
      </c>
      <c r="C37" s="150">
        <v>0</v>
      </c>
      <c r="D37" s="150">
        <v>0</v>
      </c>
      <c r="E37" s="150">
        <v>0</v>
      </c>
      <c r="F37" s="150">
        <v>0</v>
      </c>
      <c r="G37" s="151"/>
      <c r="H37" s="150">
        <v>0</v>
      </c>
      <c r="I37" s="150">
        <v>24800</v>
      </c>
      <c r="J37" s="150">
        <v>0</v>
      </c>
      <c r="K37" s="150">
        <v>24800</v>
      </c>
      <c r="L37" s="151"/>
      <c r="M37" s="150">
        <v>20</v>
      </c>
      <c r="N37" s="150">
        <v>40000</v>
      </c>
      <c r="O37" s="150">
        <v>0</v>
      </c>
      <c r="P37" s="150">
        <v>40000</v>
      </c>
      <c r="Q37" s="151"/>
      <c r="R37" s="150">
        <v>436</v>
      </c>
      <c r="S37" s="150">
        <v>43600</v>
      </c>
      <c r="T37" s="150">
        <v>0</v>
      </c>
      <c r="U37" s="150">
        <v>43600</v>
      </c>
      <c r="V37" s="151"/>
      <c r="W37" s="150">
        <v>1</v>
      </c>
      <c r="X37" s="150">
        <v>2000</v>
      </c>
      <c r="Y37" s="150">
        <v>0</v>
      </c>
      <c r="Z37" s="150">
        <v>2000</v>
      </c>
      <c r="AA37" s="151"/>
      <c r="AB37" s="150">
        <v>23</v>
      </c>
      <c r="AC37" s="150">
        <v>138000</v>
      </c>
      <c r="AD37" s="150">
        <v>0</v>
      </c>
      <c r="AE37" s="150">
        <v>138000</v>
      </c>
      <c r="AF37" s="151"/>
      <c r="AG37" s="150">
        <v>0</v>
      </c>
      <c r="AH37" s="150">
        <v>0</v>
      </c>
      <c r="AI37" s="150">
        <v>0</v>
      </c>
      <c r="AJ37" s="150">
        <v>0</v>
      </c>
      <c r="AK37" s="151"/>
      <c r="AL37" s="150">
        <v>0</v>
      </c>
      <c r="AM37" s="150">
        <v>0</v>
      </c>
      <c r="AN37" s="150">
        <v>0</v>
      </c>
      <c r="AO37" s="150">
        <v>0</v>
      </c>
      <c r="AP37" s="151"/>
      <c r="AQ37" s="150">
        <v>0</v>
      </c>
      <c r="AR37" s="150">
        <v>0</v>
      </c>
      <c r="AS37" s="150">
        <v>0</v>
      </c>
      <c r="AT37" s="150">
        <v>0</v>
      </c>
      <c r="AU37" s="151"/>
      <c r="AV37" s="150">
        <v>4</v>
      </c>
      <c r="AW37" s="150">
        <v>9800</v>
      </c>
      <c r="AX37" s="150">
        <v>0</v>
      </c>
      <c r="AY37" s="150">
        <v>9800</v>
      </c>
      <c r="AZ37" s="151"/>
      <c r="BA37" s="150">
        <v>0</v>
      </c>
      <c r="BB37" s="150">
        <v>0</v>
      </c>
      <c r="BC37" s="150">
        <v>0</v>
      </c>
      <c r="BD37" s="150">
        <v>0</v>
      </c>
      <c r="BE37" s="151"/>
      <c r="BF37" s="150">
        <v>5</v>
      </c>
      <c r="BG37" s="150">
        <v>15750</v>
      </c>
      <c r="BH37" s="150">
        <v>0</v>
      </c>
      <c r="BI37" s="150">
        <v>15750</v>
      </c>
      <c r="BJ37" s="151"/>
      <c r="BK37" s="150">
        <v>1</v>
      </c>
      <c r="BL37" s="150">
        <v>30000</v>
      </c>
      <c r="BM37" s="150">
        <v>0</v>
      </c>
      <c r="BN37" s="150">
        <v>30000</v>
      </c>
      <c r="BO37" s="151"/>
      <c r="BP37" s="150">
        <v>0</v>
      </c>
      <c r="BQ37" s="150">
        <v>2000</v>
      </c>
      <c r="BR37" s="150">
        <v>0</v>
      </c>
      <c r="BS37" s="150">
        <v>2000</v>
      </c>
      <c r="BT37" s="151"/>
      <c r="BU37" s="150">
        <v>0</v>
      </c>
      <c r="BV37" s="150">
        <v>0</v>
      </c>
      <c r="BW37" s="150">
        <v>0</v>
      </c>
      <c r="BX37" s="150">
        <v>0</v>
      </c>
      <c r="BY37" s="151"/>
      <c r="BZ37" s="150">
        <v>0</v>
      </c>
      <c r="CA37" s="150">
        <v>0</v>
      </c>
      <c r="CB37" s="150">
        <v>0</v>
      </c>
      <c r="CC37" s="150">
        <v>0</v>
      </c>
      <c r="CD37" s="151"/>
      <c r="CE37" s="150">
        <v>0</v>
      </c>
      <c r="CF37" s="150">
        <v>0</v>
      </c>
      <c r="CG37" s="150">
        <v>0</v>
      </c>
      <c r="CH37" s="150">
        <v>0</v>
      </c>
      <c r="CI37" s="151"/>
      <c r="CJ37" s="150">
        <v>0</v>
      </c>
      <c r="CK37" s="150">
        <v>0</v>
      </c>
      <c r="CL37" s="150">
        <v>0</v>
      </c>
      <c r="CM37" s="150">
        <v>0</v>
      </c>
      <c r="CN37" s="151"/>
      <c r="CO37" s="150">
        <v>0</v>
      </c>
      <c r="CP37" s="150">
        <v>0</v>
      </c>
      <c r="CQ37" s="150">
        <v>0</v>
      </c>
      <c r="CR37" s="150">
        <v>0</v>
      </c>
      <c r="CS37" s="151"/>
      <c r="CT37" s="150">
        <v>0</v>
      </c>
      <c r="CU37" s="150">
        <v>0</v>
      </c>
      <c r="CV37" s="150">
        <v>0</v>
      </c>
      <c r="CW37" s="150">
        <v>0</v>
      </c>
      <c r="CX37" s="151"/>
      <c r="CY37" s="150">
        <v>0</v>
      </c>
      <c r="CZ37" s="150">
        <v>0</v>
      </c>
      <c r="DA37" s="150">
        <v>0</v>
      </c>
      <c r="DB37" s="150">
        <v>0</v>
      </c>
      <c r="DC37" s="151"/>
      <c r="DD37" s="150">
        <v>0</v>
      </c>
      <c r="DE37" s="150">
        <v>0</v>
      </c>
      <c r="DF37" s="150">
        <v>0</v>
      </c>
      <c r="DG37" s="150">
        <v>0</v>
      </c>
      <c r="DH37" s="151"/>
      <c r="DI37" s="150">
        <v>0</v>
      </c>
      <c r="DJ37" s="150">
        <v>0</v>
      </c>
      <c r="DK37" s="150">
        <v>0</v>
      </c>
      <c r="DL37" s="150">
        <v>0</v>
      </c>
      <c r="DM37" s="151"/>
      <c r="DN37" s="150">
        <v>0</v>
      </c>
      <c r="DO37" s="150">
        <v>0</v>
      </c>
      <c r="DP37" s="150">
        <v>0</v>
      </c>
      <c r="DQ37" s="150">
        <v>0</v>
      </c>
      <c r="DR37" s="151"/>
      <c r="DS37" s="150">
        <v>1</v>
      </c>
      <c r="DT37" s="150">
        <v>40000</v>
      </c>
      <c r="DU37" s="150">
        <v>0</v>
      </c>
      <c r="DV37" s="150">
        <v>40000</v>
      </c>
      <c r="DW37" s="151"/>
      <c r="DX37" s="150">
        <v>1</v>
      </c>
      <c r="DY37" s="150">
        <v>80000</v>
      </c>
      <c r="DZ37" s="150">
        <v>0</v>
      </c>
      <c r="EA37" s="150">
        <v>80000</v>
      </c>
      <c r="EB37" s="151"/>
      <c r="EC37" s="150">
        <v>0</v>
      </c>
      <c r="ED37" s="150">
        <v>60000</v>
      </c>
      <c r="EE37" s="150">
        <v>0</v>
      </c>
      <c r="EF37" s="150">
        <v>60000</v>
      </c>
      <c r="EG37" s="151"/>
      <c r="EH37" s="150">
        <v>1</v>
      </c>
      <c r="EI37" s="150">
        <v>19500</v>
      </c>
      <c r="EJ37" s="150">
        <v>0</v>
      </c>
      <c r="EK37" s="150">
        <v>19500</v>
      </c>
      <c r="EL37" s="151"/>
      <c r="EM37" s="150">
        <v>1</v>
      </c>
      <c r="EN37" s="150">
        <v>1160000</v>
      </c>
      <c r="EO37" s="150">
        <v>0</v>
      </c>
      <c r="EP37" s="150">
        <v>1160000</v>
      </c>
      <c r="EQ37" s="151"/>
      <c r="ER37" s="150">
        <v>0</v>
      </c>
      <c r="ES37" s="150">
        <v>0</v>
      </c>
      <c r="ET37" s="150">
        <v>0</v>
      </c>
      <c r="EU37" s="150">
        <v>0</v>
      </c>
      <c r="EV37" s="151"/>
      <c r="EW37" s="150">
        <v>0</v>
      </c>
      <c r="EX37" s="150">
        <v>0</v>
      </c>
      <c r="EY37" s="150">
        <v>0</v>
      </c>
      <c r="EZ37" s="150">
        <v>0</v>
      </c>
      <c r="FA37" s="151"/>
      <c r="FB37" s="150">
        <v>0</v>
      </c>
      <c r="FC37" s="150">
        <v>0</v>
      </c>
      <c r="FD37" s="150">
        <v>0</v>
      </c>
      <c r="FE37" s="150">
        <v>0</v>
      </c>
      <c r="FF37" s="151"/>
      <c r="FG37" s="150">
        <v>0</v>
      </c>
      <c r="FH37" s="150">
        <v>0</v>
      </c>
      <c r="FI37" s="150">
        <v>0</v>
      </c>
      <c r="FJ37" s="150">
        <v>0</v>
      </c>
      <c r="FK37" s="151"/>
      <c r="FL37" s="150">
        <v>0</v>
      </c>
      <c r="FM37" s="150">
        <v>0</v>
      </c>
      <c r="FN37" s="150">
        <v>0</v>
      </c>
      <c r="FO37" s="150">
        <v>0</v>
      </c>
      <c r="FP37" s="151"/>
      <c r="FQ37" s="150">
        <v>0</v>
      </c>
      <c r="FR37" s="150">
        <v>0</v>
      </c>
      <c r="FS37" s="150">
        <v>0</v>
      </c>
      <c r="FT37" s="150">
        <v>0</v>
      </c>
      <c r="FU37" s="151"/>
      <c r="FV37" s="150">
        <v>0</v>
      </c>
      <c r="FW37" s="150">
        <v>0</v>
      </c>
      <c r="FX37" s="150">
        <v>0</v>
      </c>
      <c r="FY37" s="150">
        <v>0</v>
      </c>
      <c r="FZ37" s="151"/>
      <c r="GA37" s="150">
        <v>0</v>
      </c>
      <c r="GB37" s="150">
        <v>0</v>
      </c>
      <c r="GC37" s="150">
        <v>0</v>
      </c>
      <c r="GD37" s="150">
        <v>0</v>
      </c>
      <c r="GE37" s="151"/>
      <c r="GF37" s="150">
        <v>0</v>
      </c>
      <c r="GG37" s="150">
        <v>0</v>
      </c>
      <c r="GH37" s="150">
        <v>0</v>
      </c>
      <c r="GI37" s="150">
        <v>0</v>
      </c>
      <c r="GJ37" s="151"/>
      <c r="GK37" s="150">
        <v>0</v>
      </c>
      <c r="GL37" s="150">
        <v>0</v>
      </c>
      <c r="GM37" s="150">
        <v>0</v>
      </c>
      <c r="GN37" s="150">
        <v>0</v>
      </c>
      <c r="GO37" s="151"/>
      <c r="GP37" s="150">
        <v>0</v>
      </c>
      <c r="GQ37" s="150">
        <v>107500</v>
      </c>
      <c r="GR37" s="150">
        <v>0</v>
      </c>
      <c r="GS37" s="150">
        <v>107500</v>
      </c>
      <c r="GT37" s="151"/>
      <c r="GU37" s="150">
        <v>25</v>
      </c>
      <c r="GV37" s="150">
        <v>3050000</v>
      </c>
      <c r="GW37" s="150">
        <v>0</v>
      </c>
      <c r="GX37" s="150">
        <v>3050000</v>
      </c>
      <c r="GY37" s="151"/>
      <c r="GZ37" s="150">
        <v>21</v>
      </c>
      <c r="HA37" s="150">
        <v>112500</v>
      </c>
      <c r="HB37" s="150">
        <v>0</v>
      </c>
      <c r="HC37" s="150">
        <v>112500</v>
      </c>
      <c r="HD37" s="151"/>
      <c r="HE37" s="150">
        <v>0</v>
      </c>
      <c r="HF37" s="150">
        <v>0</v>
      </c>
      <c r="HG37" s="150">
        <v>0</v>
      </c>
      <c r="HH37" s="150">
        <v>0</v>
      </c>
      <c r="HI37" s="151"/>
      <c r="HJ37" s="150">
        <v>0</v>
      </c>
      <c r="HK37" s="150">
        <v>10000</v>
      </c>
      <c r="HL37" s="150">
        <v>0</v>
      </c>
      <c r="HM37" s="150">
        <v>10000</v>
      </c>
      <c r="HN37" s="151"/>
      <c r="HO37" s="150">
        <v>0</v>
      </c>
      <c r="HP37" s="150">
        <v>0</v>
      </c>
      <c r="HQ37" s="150">
        <v>0</v>
      </c>
      <c r="HR37" s="150">
        <v>0</v>
      </c>
      <c r="HS37" s="151"/>
      <c r="HT37" s="150">
        <v>0</v>
      </c>
      <c r="HU37" s="150">
        <v>0</v>
      </c>
      <c r="HV37" s="150">
        <v>0</v>
      </c>
      <c r="HW37" s="150">
        <v>0</v>
      </c>
      <c r="HX37" s="151"/>
      <c r="HY37" s="150">
        <v>0</v>
      </c>
      <c r="HZ37" s="150">
        <v>294000</v>
      </c>
      <c r="IA37" s="150">
        <v>0</v>
      </c>
      <c r="IB37" s="150">
        <v>294000</v>
      </c>
      <c r="IC37" s="151"/>
      <c r="ID37" s="150">
        <v>0</v>
      </c>
      <c r="IE37" s="150">
        <v>162500</v>
      </c>
      <c r="IF37" s="150">
        <v>0</v>
      </c>
      <c r="IG37" s="150">
        <v>162500</v>
      </c>
      <c r="IH37" s="151"/>
      <c r="II37" s="150">
        <v>10</v>
      </c>
      <c r="IJ37" s="150">
        <v>5000</v>
      </c>
      <c r="IK37" s="150">
        <v>0</v>
      </c>
      <c r="IL37" s="150">
        <v>5000</v>
      </c>
      <c r="IM37" s="151"/>
      <c r="IN37" s="150">
        <v>2</v>
      </c>
      <c r="IO37" s="150">
        <v>2000</v>
      </c>
      <c r="IP37" s="150">
        <v>0</v>
      </c>
      <c r="IQ37" s="150">
        <v>2000</v>
      </c>
      <c r="IR37" s="151"/>
      <c r="IS37" s="150">
        <v>12</v>
      </c>
      <c r="IT37" s="150">
        <v>310000</v>
      </c>
      <c r="IU37" s="150">
        <v>0</v>
      </c>
      <c r="IV37" s="150">
        <v>310000</v>
      </c>
      <c r="IW37" s="151"/>
      <c r="IX37" s="150">
        <v>0</v>
      </c>
      <c r="IY37" s="150">
        <v>0</v>
      </c>
      <c r="IZ37" s="150">
        <v>0</v>
      </c>
      <c r="JA37" s="150">
        <v>0</v>
      </c>
      <c r="JB37" s="151"/>
      <c r="JC37" s="150">
        <v>0</v>
      </c>
      <c r="JD37" s="150">
        <v>0</v>
      </c>
      <c r="JE37" s="150">
        <v>0</v>
      </c>
      <c r="JF37" s="150">
        <v>0</v>
      </c>
      <c r="JG37" s="151"/>
      <c r="JH37" s="150">
        <v>0</v>
      </c>
      <c r="JI37" s="150">
        <v>409855</v>
      </c>
      <c r="JJ37" s="150">
        <v>0</v>
      </c>
      <c r="JK37" s="150">
        <v>409855</v>
      </c>
      <c r="JL37" s="151"/>
      <c r="JM37" s="150">
        <v>1</v>
      </c>
      <c r="JN37" s="150">
        <v>56410</v>
      </c>
      <c r="JO37" s="150">
        <v>0</v>
      </c>
      <c r="JP37" s="150">
        <v>56410</v>
      </c>
      <c r="JQ37" s="151"/>
      <c r="JR37" s="150">
        <v>1</v>
      </c>
      <c r="JS37" s="150">
        <v>100000</v>
      </c>
      <c r="JT37" s="150">
        <v>0</v>
      </c>
      <c r="JU37" s="150">
        <v>100000</v>
      </c>
      <c r="JV37" s="151"/>
      <c r="JW37" s="150">
        <v>0</v>
      </c>
      <c r="JX37" s="150">
        <v>90000</v>
      </c>
      <c r="JY37" s="150">
        <v>0</v>
      </c>
      <c r="JZ37" s="150">
        <v>90000</v>
      </c>
      <c r="KA37" s="151"/>
      <c r="KB37" s="150">
        <v>0</v>
      </c>
      <c r="KC37" s="150">
        <v>0</v>
      </c>
      <c r="KD37" s="150">
        <v>0</v>
      </c>
      <c r="KE37" s="150">
        <v>0</v>
      </c>
      <c r="KF37" s="151"/>
      <c r="KG37" s="150">
        <v>0</v>
      </c>
      <c r="KH37" s="150">
        <v>20000</v>
      </c>
      <c r="KI37" s="150">
        <v>0</v>
      </c>
      <c r="KJ37" s="150">
        <v>20000</v>
      </c>
      <c r="KK37" s="151"/>
      <c r="KL37" s="150">
        <v>0</v>
      </c>
      <c r="KM37" s="150">
        <v>0</v>
      </c>
      <c r="KN37" s="150">
        <v>0</v>
      </c>
      <c r="KO37" s="150">
        <v>0</v>
      </c>
      <c r="KP37" s="151"/>
      <c r="KQ37" s="150">
        <v>0</v>
      </c>
      <c r="KR37" s="150">
        <v>0</v>
      </c>
      <c r="KS37" s="150">
        <v>0</v>
      </c>
      <c r="KT37" s="150">
        <v>0</v>
      </c>
      <c r="KU37" s="151"/>
      <c r="KV37" s="150">
        <v>0</v>
      </c>
      <c r="KW37" s="150">
        <v>0</v>
      </c>
      <c r="KX37" s="150">
        <v>0</v>
      </c>
      <c r="KY37" s="150">
        <v>0</v>
      </c>
      <c r="KZ37" s="151"/>
      <c r="LA37" s="150">
        <v>0</v>
      </c>
      <c r="LB37" s="150">
        <v>0</v>
      </c>
      <c r="LC37" s="150">
        <v>0</v>
      </c>
      <c r="LD37" s="150">
        <v>0</v>
      </c>
      <c r="LE37" s="151"/>
      <c r="LF37" s="150">
        <v>0</v>
      </c>
      <c r="LG37" s="150">
        <v>0</v>
      </c>
      <c r="LH37" s="150">
        <v>0</v>
      </c>
      <c r="LI37" s="150">
        <v>0</v>
      </c>
      <c r="LJ37" s="151"/>
      <c r="LK37" s="150">
        <v>1</v>
      </c>
      <c r="LL37" s="150">
        <v>19500</v>
      </c>
      <c r="LM37" s="150">
        <v>0</v>
      </c>
      <c r="LN37" s="150">
        <v>19500</v>
      </c>
      <c r="LO37" s="151"/>
      <c r="LP37" s="150">
        <v>1</v>
      </c>
      <c r="LQ37" s="150">
        <v>80000</v>
      </c>
      <c r="LR37" s="150">
        <v>0</v>
      </c>
      <c r="LS37" s="150">
        <v>80000</v>
      </c>
      <c r="LT37" s="151"/>
      <c r="LU37" s="150">
        <v>0</v>
      </c>
      <c r="LV37" s="150">
        <v>0</v>
      </c>
      <c r="LW37" s="150">
        <v>0</v>
      </c>
      <c r="LX37" s="150">
        <v>0</v>
      </c>
      <c r="LY37" s="151"/>
      <c r="LZ37" s="150">
        <v>0</v>
      </c>
      <c r="MA37" s="150">
        <v>0</v>
      </c>
      <c r="MB37" s="150">
        <v>0</v>
      </c>
      <c r="MC37" s="150">
        <v>0</v>
      </c>
      <c r="MD37" s="151"/>
      <c r="ME37" s="150">
        <v>0</v>
      </c>
      <c r="MF37" s="150">
        <v>0</v>
      </c>
      <c r="MG37" s="150">
        <v>0</v>
      </c>
      <c r="MH37" s="150">
        <v>0</v>
      </c>
      <c r="MI37" s="151"/>
      <c r="MJ37" s="150">
        <v>0</v>
      </c>
      <c r="MK37" s="150">
        <v>0</v>
      </c>
      <c r="ML37" s="150">
        <v>0</v>
      </c>
      <c r="MM37" s="150">
        <v>0</v>
      </c>
      <c r="MN37" s="151"/>
      <c r="MO37" s="150">
        <v>0</v>
      </c>
      <c r="MP37" s="150">
        <v>0</v>
      </c>
      <c r="MQ37" s="150">
        <v>0</v>
      </c>
      <c r="MR37" s="150">
        <v>0</v>
      </c>
      <c r="MS37" s="151"/>
      <c r="MT37" s="150">
        <v>0</v>
      </c>
      <c r="MU37" s="150">
        <v>0</v>
      </c>
      <c r="MV37" s="150">
        <v>0</v>
      </c>
      <c r="MW37" s="150">
        <v>0</v>
      </c>
      <c r="MX37" s="151"/>
      <c r="MY37" s="150">
        <v>0</v>
      </c>
      <c r="MZ37" s="150">
        <v>0</v>
      </c>
      <c r="NA37" s="150">
        <v>0</v>
      </c>
      <c r="NB37" s="150">
        <v>0</v>
      </c>
      <c r="NC37" s="151"/>
      <c r="ND37" s="150">
        <v>0</v>
      </c>
      <c r="NE37" s="150">
        <v>0</v>
      </c>
      <c r="NF37" s="150">
        <v>0</v>
      </c>
      <c r="NG37" s="150">
        <v>0</v>
      </c>
      <c r="NH37" s="151"/>
      <c r="NI37" s="150">
        <v>0</v>
      </c>
      <c r="NJ37" s="150">
        <v>0</v>
      </c>
      <c r="NK37" s="150">
        <v>0</v>
      </c>
      <c r="NL37" s="150">
        <v>0</v>
      </c>
      <c r="NM37" s="151"/>
      <c r="NN37" s="150">
        <v>0</v>
      </c>
      <c r="NO37" s="150">
        <v>0</v>
      </c>
      <c r="NP37" s="150">
        <v>0</v>
      </c>
      <c r="NQ37" s="150">
        <v>0</v>
      </c>
      <c r="NR37" s="151"/>
      <c r="NS37" s="150">
        <f>H37+M37+R37+W37+AB37+AV37+BF37+BK37+BP37+DS37+DX37+EC37+EH37+EM37+GP37+GU37+GZ37+HJ37+HY37+ID37+II37+IN37+IS37+JH37+JM37+JR37+JW37+KG37+LK37+LP37+NI37</f>
        <v>568</v>
      </c>
      <c r="NT37" s="150">
        <f t="shared" ref="NT37:NV37" si="0">I37+N37+S37+X37+AC37+AW37+BG37+BL37+BQ37+DT37+DY37+ED37+EI37+EN37+GQ37+GV37+HA37+HK37+HZ37+IE37+IJ37+IO37+IT37+JI37+JN37+JS37+JX37+KH37+LL37+LQ37+NJ37</f>
        <v>6494715</v>
      </c>
      <c r="NU37" s="150">
        <f t="shared" si="0"/>
        <v>0</v>
      </c>
      <c r="NV37" s="150">
        <f t="shared" si="0"/>
        <v>6494715</v>
      </c>
      <c r="NW37" s="151"/>
      <c r="NX37" s="150">
        <v>6494715</v>
      </c>
      <c r="NY37" s="159">
        <f>NX37-NV37</f>
        <v>0</v>
      </c>
    </row>
    <row r="38" spans="1:389" hidden="1">
      <c r="A38" s="10">
        <v>32</v>
      </c>
      <c r="B38" s="11" t="s">
        <v>34</v>
      </c>
      <c r="C38" s="12">
        <v>0</v>
      </c>
      <c r="D38" s="12">
        <v>0</v>
      </c>
      <c r="E38" s="12">
        <v>0</v>
      </c>
      <c r="F38" s="12">
        <v>0</v>
      </c>
      <c r="G38" s="13"/>
      <c r="H38" s="12">
        <v>0</v>
      </c>
      <c r="I38" s="12">
        <v>24800</v>
      </c>
      <c r="J38" s="12">
        <v>0</v>
      </c>
      <c r="K38" s="12">
        <v>24800</v>
      </c>
      <c r="L38" s="13"/>
      <c r="M38" s="12">
        <v>6</v>
      </c>
      <c r="N38" s="12">
        <v>15600</v>
      </c>
      <c r="O38" s="12">
        <v>0</v>
      </c>
      <c r="P38" s="12">
        <v>15600</v>
      </c>
      <c r="Q38" s="13"/>
      <c r="R38" s="12">
        <v>120</v>
      </c>
      <c r="S38" s="12">
        <v>12000</v>
      </c>
      <c r="T38" s="12">
        <v>0</v>
      </c>
      <c r="U38" s="12">
        <v>12000</v>
      </c>
      <c r="V38" s="13"/>
      <c r="W38" s="12">
        <v>1</v>
      </c>
      <c r="X38" s="12">
        <v>2000</v>
      </c>
      <c r="Y38" s="12">
        <v>0</v>
      </c>
      <c r="Z38" s="12">
        <v>2000</v>
      </c>
      <c r="AA38" s="13"/>
      <c r="AB38" s="12">
        <v>8</v>
      </c>
      <c r="AC38" s="12">
        <v>48000</v>
      </c>
      <c r="AD38" s="12">
        <v>0</v>
      </c>
      <c r="AE38" s="12">
        <v>48000</v>
      </c>
      <c r="AF38" s="13"/>
      <c r="AG38" s="12">
        <v>0</v>
      </c>
      <c r="AH38" s="12">
        <v>0</v>
      </c>
      <c r="AI38" s="12">
        <v>0</v>
      </c>
      <c r="AJ38" s="12">
        <v>0</v>
      </c>
      <c r="AK38" s="13"/>
      <c r="AL38" s="12">
        <v>1991.7</v>
      </c>
      <c r="AM38" s="12">
        <v>49792.5</v>
      </c>
      <c r="AN38" s="12">
        <v>0</v>
      </c>
      <c r="AO38" s="12">
        <v>49792.5</v>
      </c>
      <c r="AP38" s="13"/>
      <c r="AQ38" s="12">
        <v>0</v>
      </c>
      <c r="AR38" s="12">
        <v>0</v>
      </c>
      <c r="AS38" s="12">
        <v>0</v>
      </c>
      <c r="AT38" s="12">
        <v>0</v>
      </c>
      <c r="AU38" s="13"/>
      <c r="AV38" s="12">
        <v>4</v>
      </c>
      <c r="AW38" s="12">
        <v>9800</v>
      </c>
      <c r="AX38" s="12">
        <v>0</v>
      </c>
      <c r="AY38" s="12">
        <v>9800</v>
      </c>
      <c r="AZ38" s="13"/>
      <c r="BA38" s="12">
        <v>0</v>
      </c>
      <c r="BB38" s="12">
        <v>0</v>
      </c>
      <c r="BC38" s="12">
        <v>0</v>
      </c>
      <c r="BD38" s="12">
        <v>0</v>
      </c>
      <c r="BE38" s="13"/>
      <c r="BF38" s="12">
        <v>5</v>
      </c>
      <c r="BG38" s="12">
        <v>3750</v>
      </c>
      <c r="BH38" s="12">
        <v>0</v>
      </c>
      <c r="BI38" s="12">
        <v>3750</v>
      </c>
      <c r="BJ38" s="13"/>
      <c r="BK38" s="12">
        <v>1</v>
      </c>
      <c r="BL38" s="12">
        <v>30000</v>
      </c>
      <c r="BM38" s="12">
        <v>0</v>
      </c>
      <c r="BN38" s="12">
        <v>30000</v>
      </c>
      <c r="BO38" s="13"/>
      <c r="BP38" s="12">
        <v>0</v>
      </c>
      <c r="BQ38" s="12">
        <v>2000</v>
      </c>
      <c r="BR38" s="12">
        <v>0</v>
      </c>
      <c r="BS38" s="12">
        <v>2000</v>
      </c>
      <c r="BT38" s="13"/>
      <c r="BU38" s="12">
        <v>0</v>
      </c>
      <c r="BV38" s="12">
        <v>0</v>
      </c>
      <c r="BW38" s="12">
        <v>0</v>
      </c>
      <c r="BX38" s="12">
        <v>0</v>
      </c>
      <c r="BY38" s="13"/>
      <c r="BZ38" s="12">
        <v>0</v>
      </c>
      <c r="CA38" s="12">
        <v>0</v>
      </c>
      <c r="CB38" s="12">
        <v>0</v>
      </c>
      <c r="CC38" s="12">
        <v>0</v>
      </c>
      <c r="CD38" s="13"/>
      <c r="CE38" s="12">
        <v>0</v>
      </c>
      <c r="CF38" s="12">
        <v>0</v>
      </c>
      <c r="CG38" s="12">
        <v>0</v>
      </c>
      <c r="CH38" s="12">
        <v>0</v>
      </c>
      <c r="CI38" s="13"/>
      <c r="CJ38" s="12">
        <v>0</v>
      </c>
      <c r="CK38" s="12">
        <v>0</v>
      </c>
      <c r="CL38" s="12">
        <v>0</v>
      </c>
      <c r="CM38" s="12">
        <v>0</v>
      </c>
      <c r="CN38" s="13"/>
      <c r="CO38" s="12">
        <v>0</v>
      </c>
      <c r="CP38" s="12">
        <v>0</v>
      </c>
      <c r="CQ38" s="12">
        <v>0</v>
      </c>
      <c r="CR38" s="12">
        <v>0</v>
      </c>
      <c r="CS38" s="13"/>
      <c r="CT38" s="12">
        <v>0</v>
      </c>
      <c r="CU38" s="12">
        <v>0</v>
      </c>
      <c r="CV38" s="12">
        <v>0</v>
      </c>
      <c r="CW38" s="12">
        <v>0</v>
      </c>
      <c r="CX38" s="13"/>
      <c r="CY38" s="12">
        <v>0</v>
      </c>
      <c r="CZ38" s="12">
        <v>0</v>
      </c>
      <c r="DA38" s="12">
        <v>0</v>
      </c>
      <c r="DB38" s="12">
        <v>0</v>
      </c>
      <c r="DC38" s="13"/>
      <c r="DD38" s="12">
        <v>0</v>
      </c>
      <c r="DE38" s="12">
        <v>0</v>
      </c>
      <c r="DF38" s="12">
        <v>0</v>
      </c>
      <c r="DG38" s="12">
        <v>0</v>
      </c>
      <c r="DH38" s="13"/>
      <c r="DI38" s="12">
        <v>0</v>
      </c>
      <c r="DJ38" s="12">
        <v>0</v>
      </c>
      <c r="DK38" s="12">
        <v>0</v>
      </c>
      <c r="DL38" s="12">
        <v>0</v>
      </c>
      <c r="DM38" s="13"/>
      <c r="DN38" s="12">
        <v>0</v>
      </c>
      <c r="DO38" s="12">
        <v>0</v>
      </c>
      <c r="DP38" s="12">
        <v>0</v>
      </c>
      <c r="DQ38" s="12">
        <v>0</v>
      </c>
      <c r="DR38" s="13"/>
      <c r="DS38" s="12">
        <v>1</v>
      </c>
      <c r="DT38" s="12">
        <v>40000</v>
      </c>
      <c r="DU38" s="12">
        <v>0</v>
      </c>
      <c r="DV38" s="12">
        <v>40000</v>
      </c>
      <c r="DW38" s="13"/>
      <c r="DX38" s="12">
        <v>1</v>
      </c>
      <c r="DY38" s="12">
        <v>40000</v>
      </c>
      <c r="DZ38" s="12">
        <v>0</v>
      </c>
      <c r="EA38" s="12">
        <v>40000</v>
      </c>
      <c r="EB38" s="13"/>
      <c r="EC38" s="12">
        <v>0</v>
      </c>
      <c r="ED38" s="12">
        <v>20000</v>
      </c>
      <c r="EE38" s="12">
        <v>0</v>
      </c>
      <c r="EF38" s="12">
        <v>20000</v>
      </c>
      <c r="EG38" s="13"/>
      <c r="EH38" s="12">
        <v>1</v>
      </c>
      <c r="EI38" s="12">
        <v>19500</v>
      </c>
      <c r="EJ38" s="12">
        <v>0</v>
      </c>
      <c r="EK38" s="12">
        <v>19500</v>
      </c>
      <c r="EL38" s="13"/>
      <c r="EM38" s="12">
        <v>1</v>
      </c>
      <c r="EN38" s="12">
        <v>458000</v>
      </c>
      <c r="EO38" s="12">
        <v>0</v>
      </c>
      <c r="EP38" s="12">
        <v>458000</v>
      </c>
      <c r="EQ38" s="13"/>
      <c r="ER38" s="12">
        <v>0</v>
      </c>
      <c r="ES38" s="12">
        <v>0</v>
      </c>
      <c r="ET38" s="12">
        <v>0</v>
      </c>
      <c r="EU38" s="12">
        <v>0</v>
      </c>
      <c r="EV38" s="13"/>
      <c r="EW38" s="12">
        <v>0</v>
      </c>
      <c r="EX38" s="12">
        <v>0</v>
      </c>
      <c r="EY38" s="12">
        <v>0</v>
      </c>
      <c r="EZ38" s="12">
        <v>0</v>
      </c>
      <c r="FA38" s="13"/>
      <c r="FB38" s="12">
        <v>0</v>
      </c>
      <c r="FC38" s="12">
        <v>0</v>
      </c>
      <c r="FD38" s="12">
        <v>0</v>
      </c>
      <c r="FE38" s="12">
        <v>0</v>
      </c>
      <c r="FF38" s="13"/>
      <c r="FG38" s="12">
        <v>0</v>
      </c>
      <c r="FH38" s="12">
        <v>0</v>
      </c>
      <c r="FI38" s="12">
        <v>0</v>
      </c>
      <c r="FJ38" s="12">
        <v>0</v>
      </c>
      <c r="FK38" s="13"/>
      <c r="FL38" s="12">
        <v>0</v>
      </c>
      <c r="FM38" s="12">
        <v>0</v>
      </c>
      <c r="FN38" s="12">
        <v>0</v>
      </c>
      <c r="FO38" s="12">
        <v>0</v>
      </c>
      <c r="FP38" s="13"/>
      <c r="FQ38" s="12">
        <v>0</v>
      </c>
      <c r="FR38" s="12">
        <v>0</v>
      </c>
      <c r="FS38" s="12">
        <v>0</v>
      </c>
      <c r="FT38" s="12">
        <v>0</v>
      </c>
      <c r="FU38" s="13"/>
      <c r="FV38" s="12">
        <v>0</v>
      </c>
      <c r="FW38" s="12">
        <v>0</v>
      </c>
      <c r="FX38" s="12">
        <v>0</v>
      </c>
      <c r="FY38" s="12">
        <v>0</v>
      </c>
      <c r="FZ38" s="13"/>
      <c r="GA38" s="12">
        <v>0</v>
      </c>
      <c r="GB38" s="12">
        <v>0</v>
      </c>
      <c r="GC38" s="12">
        <v>0</v>
      </c>
      <c r="GD38" s="12">
        <v>0</v>
      </c>
      <c r="GE38" s="13"/>
      <c r="GF38" s="12">
        <v>0</v>
      </c>
      <c r="GG38" s="12">
        <v>0</v>
      </c>
      <c r="GH38" s="12">
        <v>0</v>
      </c>
      <c r="GI38" s="12">
        <v>0</v>
      </c>
      <c r="GJ38" s="13"/>
      <c r="GK38" s="12">
        <v>0</v>
      </c>
      <c r="GL38" s="12">
        <v>0</v>
      </c>
      <c r="GM38" s="12">
        <v>0</v>
      </c>
      <c r="GN38" s="12">
        <v>0</v>
      </c>
      <c r="GO38" s="13"/>
      <c r="GP38" s="12">
        <v>0</v>
      </c>
      <c r="GQ38" s="12">
        <v>30500</v>
      </c>
      <c r="GR38" s="12">
        <v>0</v>
      </c>
      <c r="GS38" s="12">
        <v>30500</v>
      </c>
      <c r="GT38" s="13"/>
      <c r="GU38" s="12">
        <v>8</v>
      </c>
      <c r="GV38" s="12">
        <v>1225000</v>
      </c>
      <c r="GW38" s="12">
        <v>0</v>
      </c>
      <c r="GX38" s="12">
        <v>1225000</v>
      </c>
      <c r="GY38" s="13"/>
      <c r="GZ38" s="12">
        <v>7</v>
      </c>
      <c r="HA38" s="12">
        <v>42500</v>
      </c>
      <c r="HB38" s="12">
        <v>0</v>
      </c>
      <c r="HC38" s="12">
        <v>42500</v>
      </c>
      <c r="HD38" s="13"/>
      <c r="HE38" s="12">
        <v>0</v>
      </c>
      <c r="HF38" s="12">
        <v>0</v>
      </c>
      <c r="HG38" s="12">
        <v>0</v>
      </c>
      <c r="HH38" s="12">
        <v>0</v>
      </c>
      <c r="HI38" s="13"/>
      <c r="HJ38" s="12">
        <v>0</v>
      </c>
      <c r="HK38" s="12">
        <v>10000</v>
      </c>
      <c r="HL38" s="12">
        <v>0</v>
      </c>
      <c r="HM38" s="12">
        <v>10000</v>
      </c>
      <c r="HN38" s="13"/>
      <c r="HO38" s="12">
        <v>0</v>
      </c>
      <c r="HP38" s="12">
        <v>0</v>
      </c>
      <c r="HQ38" s="12">
        <v>0</v>
      </c>
      <c r="HR38" s="12">
        <v>0</v>
      </c>
      <c r="HS38" s="13"/>
      <c r="HT38" s="12">
        <v>0</v>
      </c>
      <c r="HU38" s="12">
        <v>0</v>
      </c>
      <c r="HV38" s="12">
        <v>0</v>
      </c>
      <c r="HW38" s="12">
        <v>0</v>
      </c>
      <c r="HX38" s="13"/>
      <c r="HY38" s="12">
        <v>0</v>
      </c>
      <c r="HZ38" s="12">
        <v>70000</v>
      </c>
      <c r="IA38" s="12">
        <v>0</v>
      </c>
      <c r="IB38" s="12">
        <v>70000</v>
      </c>
      <c r="IC38" s="13"/>
      <c r="ID38" s="12">
        <v>0</v>
      </c>
      <c r="IE38" s="12">
        <v>162500</v>
      </c>
      <c r="IF38" s="12">
        <v>0</v>
      </c>
      <c r="IG38" s="12">
        <v>162500</v>
      </c>
      <c r="IH38" s="13"/>
      <c r="II38" s="12">
        <v>3</v>
      </c>
      <c r="IJ38" s="12">
        <v>1500</v>
      </c>
      <c r="IK38" s="12">
        <v>0</v>
      </c>
      <c r="IL38" s="12">
        <v>1500</v>
      </c>
      <c r="IM38" s="13"/>
      <c r="IN38" s="12">
        <v>1</v>
      </c>
      <c r="IO38" s="12">
        <v>1000</v>
      </c>
      <c r="IP38" s="12">
        <v>0</v>
      </c>
      <c r="IQ38" s="12">
        <v>1000</v>
      </c>
      <c r="IR38" s="13"/>
      <c r="IS38" s="12">
        <v>12</v>
      </c>
      <c r="IT38" s="12">
        <v>280000</v>
      </c>
      <c r="IU38" s="12">
        <v>0</v>
      </c>
      <c r="IV38" s="12">
        <v>280000</v>
      </c>
      <c r="IW38" s="13"/>
      <c r="IX38" s="12">
        <v>0</v>
      </c>
      <c r="IY38" s="12">
        <v>0</v>
      </c>
      <c r="IZ38" s="12">
        <v>0</v>
      </c>
      <c r="JA38" s="12">
        <v>0</v>
      </c>
      <c r="JB38" s="13"/>
      <c r="JC38" s="12">
        <v>0</v>
      </c>
      <c r="JD38" s="12">
        <v>0</v>
      </c>
      <c r="JE38" s="12">
        <v>0</v>
      </c>
      <c r="JF38" s="12">
        <v>0</v>
      </c>
      <c r="JG38" s="13"/>
      <c r="JH38" s="12">
        <v>0</v>
      </c>
      <c r="JI38" s="12">
        <v>153151</v>
      </c>
      <c r="JJ38" s="12">
        <v>0</v>
      </c>
      <c r="JK38" s="12">
        <v>153151</v>
      </c>
      <c r="JL38" s="13"/>
      <c r="JM38" s="12">
        <v>1</v>
      </c>
      <c r="JN38" s="12">
        <v>56410</v>
      </c>
      <c r="JO38" s="12">
        <v>0</v>
      </c>
      <c r="JP38" s="12">
        <v>56410</v>
      </c>
      <c r="JQ38" s="13"/>
      <c r="JR38" s="12">
        <v>1</v>
      </c>
      <c r="JS38" s="12">
        <v>100000</v>
      </c>
      <c r="JT38" s="12">
        <v>0</v>
      </c>
      <c r="JU38" s="12">
        <v>100000</v>
      </c>
      <c r="JV38" s="13"/>
      <c r="JW38" s="12">
        <v>0</v>
      </c>
      <c r="JX38" s="12">
        <v>27000</v>
      </c>
      <c r="JY38" s="12">
        <v>0</v>
      </c>
      <c r="JZ38" s="12">
        <v>27000</v>
      </c>
      <c r="KA38" s="13"/>
      <c r="KB38" s="12">
        <v>0</v>
      </c>
      <c r="KC38" s="12">
        <v>0</v>
      </c>
      <c r="KD38" s="12">
        <v>0</v>
      </c>
      <c r="KE38" s="12">
        <v>0</v>
      </c>
      <c r="KF38" s="13"/>
      <c r="KG38" s="12">
        <v>0</v>
      </c>
      <c r="KH38" s="12">
        <v>20000</v>
      </c>
      <c r="KI38" s="12">
        <v>0</v>
      </c>
      <c r="KJ38" s="12">
        <v>20000</v>
      </c>
      <c r="KK38" s="13"/>
      <c r="KL38" s="12">
        <v>0</v>
      </c>
      <c r="KM38" s="12">
        <v>0</v>
      </c>
      <c r="KN38" s="12">
        <v>0</v>
      </c>
      <c r="KO38" s="12">
        <v>0</v>
      </c>
      <c r="KP38" s="13"/>
      <c r="KQ38" s="12">
        <v>0</v>
      </c>
      <c r="KR38" s="12">
        <v>0</v>
      </c>
      <c r="KS38" s="12">
        <v>0</v>
      </c>
      <c r="KT38" s="12">
        <v>0</v>
      </c>
      <c r="KU38" s="13"/>
      <c r="KV38" s="12">
        <v>0</v>
      </c>
      <c r="KW38" s="12">
        <v>0</v>
      </c>
      <c r="KX38" s="12">
        <v>0</v>
      </c>
      <c r="KY38" s="12">
        <v>0</v>
      </c>
      <c r="KZ38" s="13"/>
      <c r="LA38" s="12">
        <v>0</v>
      </c>
      <c r="LB38" s="12">
        <v>0</v>
      </c>
      <c r="LC38" s="12">
        <v>0</v>
      </c>
      <c r="LD38" s="12">
        <v>0</v>
      </c>
      <c r="LE38" s="13"/>
      <c r="LF38" s="12">
        <v>0</v>
      </c>
      <c r="LG38" s="12">
        <v>0</v>
      </c>
      <c r="LH38" s="12">
        <v>0</v>
      </c>
      <c r="LI38" s="12">
        <v>0</v>
      </c>
      <c r="LJ38" s="13"/>
      <c r="LK38" s="12">
        <v>1</v>
      </c>
      <c r="LL38" s="12">
        <v>19500</v>
      </c>
      <c r="LM38" s="12">
        <v>0</v>
      </c>
      <c r="LN38" s="12">
        <v>19500</v>
      </c>
      <c r="LO38" s="13"/>
      <c r="LP38" s="12">
        <v>1</v>
      </c>
      <c r="LQ38" s="12">
        <v>50000</v>
      </c>
      <c r="LR38" s="12">
        <v>0</v>
      </c>
      <c r="LS38" s="12">
        <v>50000</v>
      </c>
      <c r="LT38" s="13"/>
      <c r="LU38" s="12">
        <v>0</v>
      </c>
      <c r="LV38" s="12">
        <v>0</v>
      </c>
      <c r="LW38" s="12">
        <v>0</v>
      </c>
      <c r="LX38" s="12">
        <v>0</v>
      </c>
      <c r="LY38" s="13"/>
      <c r="LZ38" s="12">
        <v>0</v>
      </c>
      <c r="MA38" s="12">
        <v>0</v>
      </c>
      <c r="MB38" s="12">
        <v>0</v>
      </c>
      <c r="MC38" s="12">
        <v>0</v>
      </c>
      <c r="MD38" s="13"/>
      <c r="ME38" s="12">
        <v>0</v>
      </c>
      <c r="MF38" s="12">
        <v>0</v>
      </c>
      <c r="MG38" s="12">
        <v>0</v>
      </c>
      <c r="MH38" s="12">
        <v>0</v>
      </c>
      <c r="MI38" s="13"/>
      <c r="MJ38" s="12">
        <v>0</v>
      </c>
      <c r="MK38" s="12">
        <v>0</v>
      </c>
      <c r="ML38" s="12">
        <v>0</v>
      </c>
      <c r="MM38" s="12">
        <v>0</v>
      </c>
      <c r="MN38" s="13"/>
      <c r="MO38" s="12">
        <v>0</v>
      </c>
      <c r="MP38" s="12">
        <v>0</v>
      </c>
      <c r="MQ38" s="12">
        <v>0</v>
      </c>
      <c r="MR38" s="12">
        <v>0</v>
      </c>
      <c r="MS38" s="13"/>
      <c r="MT38" s="12">
        <v>0</v>
      </c>
      <c r="MU38" s="12">
        <v>0</v>
      </c>
      <c r="MV38" s="12">
        <v>0</v>
      </c>
      <c r="MW38" s="12">
        <v>0</v>
      </c>
      <c r="MX38" s="13"/>
      <c r="MY38" s="12">
        <v>0</v>
      </c>
      <c r="MZ38" s="12">
        <v>0</v>
      </c>
      <c r="NA38" s="12">
        <v>0</v>
      </c>
      <c r="NB38" s="12">
        <v>0</v>
      </c>
      <c r="NC38" s="13"/>
      <c r="ND38" s="12">
        <v>0</v>
      </c>
      <c r="NE38" s="12">
        <v>0</v>
      </c>
      <c r="NF38" s="12">
        <v>0</v>
      </c>
      <c r="NG38" s="12">
        <v>0</v>
      </c>
      <c r="NH38" s="13"/>
      <c r="NI38" s="12">
        <v>0</v>
      </c>
      <c r="NJ38" s="12">
        <v>0</v>
      </c>
      <c r="NK38" s="12">
        <v>0</v>
      </c>
      <c r="NL38" s="12">
        <v>0</v>
      </c>
      <c r="NM38" s="13"/>
      <c r="NN38" s="12">
        <v>0</v>
      </c>
      <c r="NO38" s="12">
        <v>0</v>
      </c>
      <c r="NP38" s="12">
        <v>0</v>
      </c>
      <c r="NQ38" s="12">
        <v>0</v>
      </c>
      <c r="NR38" s="13"/>
      <c r="NS38" s="12">
        <v>0</v>
      </c>
      <c r="NT38" s="12">
        <v>3024303.5</v>
      </c>
      <c r="NU38" s="12">
        <v>0</v>
      </c>
      <c r="NV38" s="12">
        <v>3024303.5</v>
      </c>
      <c r="NW38" s="13"/>
    </row>
    <row r="39" spans="1:389" hidden="1">
      <c r="A39" s="10">
        <v>33</v>
      </c>
      <c r="B39" s="11" t="s">
        <v>35</v>
      </c>
      <c r="C39" s="12">
        <v>0</v>
      </c>
      <c r="D39" s="12">
        <v>0</v>
      </c>
      <c r="E39" s="12">
        <v>0</v>
      </c>
      <c r="F39" s="12">
        <v>0</v>
      </c>
      <c r="G39" s="13"/>
      <c r="H39" s="12">
        <v>0</v>
      </c>
      <c r="I39" s="12">
        <v>24800</v>
      </c>
      <c r="J39" s="12">
        <v>0</v>
      </c>
      <c r="K39" s="12">
        <v>24800</v>
      </c>
      <c r="L39" s="13"/>
      <c r="M39" s="12">
        <v>5</v>
      </c>
      <c r="N39" s="12">
        <v>13000</v>
      </c>
      <c r="O39" s="12">
        <v>0</v>
      </c>
      <c r="P39" s="12">
        <v>13000</v>
      </c>
      <c r="Q39" s="13"/>
      <c r="R39" s="12">
        <v>107</v>
      </c>
      <c r="S39" s="12">
        <v>10700</v>
      </c>
      <c r="T39" s="12">
        <v>0</v>
      </c>
      <c r="U39" s="12">
        <v>10700</v>
      </c>
      <c r="V39" s="13"/>
      <c r="W39" s="12">
        <v>1</v>
      </c>
      <c r="X39" s="12">
        <v>2000</v>
      </c>
      <c r="Y39" s="12">
        <v>0</v>
      </c>
      <c r="Z39" s="12">
        <v>2000</v>
      </c>
      <c r="AA39" s="13"/>
      <c r="AB39" s="12">
        <v>7</v>
      </c>
      <c r="AC39" s="12">
        <v>42000</v>
      </c>
      <c r="AD39" s="12">
        <v>0</v>
      </c>
      <c r="AE39" s="12">
        <v>42000</v>
      </c>
      <c r="AF39" s="13"/>
      <c r="AG39" s="12">
        <v>0</v>
      </c>
      <c r="AH39" s="12">
        <v>0</v>
      </c>
      <c r="AI39" s="12">
        <v>0</v>
      </c>
      <c r="AJ39" s="12">
        <v>0</v>
      </c>
      <c r="AK39" s="13"/>
      <c r="AL39" s="12">
        <v>0</v>
      </c>
      <c r="AM39" s="12">
        <v>0</v>
      </c>
      <c r="AN39" s="12">
        <v>0</v>
      </c>
      <c r="AO39" s="12">
        <v>0</v>
      </c>
      <c r="AP39" s="13"/>
      <c r="AQ39" s="12">
        <v>0</v>
      </c>
      <c r="AR39" s="12">
        <v>0</v>
      </c>
      <c r="AS39" s="12">
        <v>0</v>
      </c>
      <c r="AT39" s="12">
        <v>0</v>
      </c>
      <c r="AU39" s="13"/>
      <c r="AV39" s="12">
        <v>4</v>
      </c>
      <c r="AW39" s="12">
        <v>9800</v>
      </c>
      <c r="AX39" s="12">
        <v>0</v>
      </c>
      <c r="AY39" s="12">
        <v>9800</v>
      </c>
      <c r="AZ39" s="13"/>
      <c r="BA39" s="12">
        <v>0</v>
      </c>
      <c r="BB39" s="12">
        <v>0</v>
      </c>
      <c r="BC39" s="12">
        <v>0</v>
      </c>
      <c r="BD39" s="12">
        <v>0</v>
      </c>
      <c r="BE39" s="13"/>
      <c r="BF39" s="12">
        <v>5</v>
      </c>
      <c r="BG39" s="12">
        <v>3750</v>
      </c>
      <c r="BH39" s="12">
        <v>0</v>
      </c>
      <c r="BI39" s="12">
        <v>3750</v>
      </c>
      <c r="BJ39" s="13"/>
      <c r="BK39" s="12">
        <v>1</v>
      </c>
      <c r="BL39" s="12">
        <v>30000</v>
      </c>
      <c r="BM39" s="12">
        <v>0</v>
      </c>
      <c r="BN39" s="12">
        <v>30000</v>
      </c>
      <c r="BO39" s="13"/>
      <c r="BP39" s="12">
        <v>0</v>
      </c>
      <c r="BQ39" s="12">
        <v>2500</v>
      </c>
      <c r="BR39" s="12">
        <v>0</v>
      </c>
      <c r="BS39" s="12">
        <v>2500</v>
      </c>
      <c r="BT39" s="13"/>
      <c r="BU39" s="12">
        <v>0</v>
      </c>
      <c r="BV39" s="12">
        <v>0</v>
      </c>
      <c r="BW39" s="12">
        <v>0</v>
      </c>
      <c r="BX39" s="12">
        <v>0</v>
      </c>
      <c r="BY39" s="13"/>
      <c r="BZ39" s="12">
        <v>0</v>
      </c>
      <c r="CA39" s="12">
        <v>0</v>
      </c>
      <c r="CB39" s="12">
        <v>0</v>
      </c>
      <c r="CC39" s="12">
        <v>0</v>
      </c>
      <c r="CD39" s="13"/>
      <c r="CE39" s="12">
        <v>0</v>
      </c>
      <c r="CF39" s="12">
        <v>0</v>
      </c>
      <c r="CG39" s="12">
        <v>0</v>
      </c>
      <c r="CH39" s="12">
        <v>0</v>
      </c>
      <c r="CI39" s="13"/>
      <c r="CJ39" s="12">
        <v>0</v>
      </c>
      <c r="CK39" s="12">
        <v>0</v>
      </c>
      <c r="CL39" s="12">
        <v>0</v>
      </c>
      <c r="CM39" s="12">
        <v>0</v>
      </c>
      <c r="CN39" s="13"/>
      <c r="CO39" s="12">
        <v>0</v>
      </c>
      <c r="CP39" s="12">
        <v>0</v>
      </c>
      <c r="CQ39" s="12">
        <v>0</v>
      </c>
      <c r="CR39" s="12">
        <v>0</v>
      </c>
      <c r="CS39" s="13"/>
      <c r="CT39" s="12">
        <v>0</v>
      </c>
      <c r="CU39" s="12">
        <v>0</v>
      </c>
      <c r="CV39" s="12">
        <v>0</v>
      </c>
      <c r="CW39" s="12">
        <v>0</v>
      </c>
      <c r="CX39" s="13"/>
      <c r="CY39" s="12">
        <v>0</v>
      </c>
      <c r="CZ39" s="12">
        <v>0</v>
      </c>
      <c r="DA39" s="12">
        <v>0</v>
      </c>
      <c r="DB39" s="12">
        <v>0</v>
      </c>
      <c r="DC39" s="13"/>
      <c r="DD39" s="12">
        <v>0</v>
      </c>
      <c r="DE39" s="12">
        <v>0</v>
      </c>
      <c r="DF39" s="12">
        <v>0</v>
      </c>
      <c r="DG39" s="12">
        <v>0</v>
      </c>
      <c r="DH39" s="13"/>
      <c r="DI39" s="12">
        <v>0</v>
      </c>
      <c r="DJ39" s="12">
        <v>0</v>
      </c>
      <c r="DK39" s="12">
        <v>0</v>
      </c>
      <c r="DL39" s="12">
        <v>0</v>
      </c>
      <c r="DM39" s="13"/>
      <c r="DN39" s="12">
        <v>0</v>
      </c>
      <c r="DO39" s="12">
        <v>0</v>
      </c>
      <c r="DP39" s="12">
        <v>0</v>
      </c>
      <c r="DQ39" s="12">
        <v>0</v>
      </c>
      <c r="DR39" s="13"/>
      <c r="DS39" s="12">
        <v>1</v>
      </c>
      <c r="DT39" s="12">
        <v>40000</v>
      </c>
      <c r="DU39" s="12">
        <v>0</v>
      </c>
      <c r="DV39" s="12">
        <v>40000</v>
      </c>
      <c r="DW39" s="13"/>
      <c r="DX39" s="12">
        <v>1</v>
      </c>
      <c r="DY39" s="12">
        <v>40000</v>
      </c>
      <c r="DZ39" s="12">
        <v>0</v>
      </c>
      <c r="EA39" s="12">
        <v>40000</v>
      </c>
      <c r="EB39" s="13"/>
      <c r="EC39" s="12">
        <v>0</v>
      </c>
      <c r="ED39" s="12">
        <v>30000</v>
      </c>
      <c r="EE39" s="12">
        <v>0</v>
      </c>
      <c r="EF39" s="12">
        <v>30000</v>
      </c>
      <c r="EG39" s="13"/>
      <c r="EH39" s="12">
        <v>1</v>
      </c>
      <c r="EI39" s="12">
        <v>19500</v>
      </c>
      <c r="EJ39" s="12">
        <v>0</v>
      </c>
      <c r="EK39" s="12">
        <v>19500</v>
      </c>
      <c r="EL39" s="13"/>
      <c r="EM39" s="12">
        <v>1</v>
      </c>
      <c r="EN39" s="12">
        <v>717000</v>
      </c>
      <c r="EO39" s="12">
        <v>0</v>
      </c>
      <c r="EP39" s="12">
        <v>717000</v>
      </c>
      <c r="EQ39" s="13"/>
      <c r="ER39" s="12">
        <v>0</v>
      </c>
      <c r="ES39" s="12">
        <v>0</v>
      </c>
      <c r="ET39" s="12">
        <v>0</v>
      </c>
      <c r="EU39" s="12">
        <v>0</v>
      </c>
      <c r="EV39" s="13"/>
      <c r="EW39" s="12">
        <v>0</v>
      </c>
      <c r="EX39" s="12">
        <v>0</v>
      </c>
      <c r="EY39" s="12">
        <v>0</v>
      </c>
      <c r="EZ39" s="12">
        <v>0</v>
      </c>
      <c r="FA39" s="13"/>
      <c r="FB39" s="12">
        <v>0</v>
      </c>
      <c r="FC39" s="12">
        <v>0</v>
      </c>
      <c r="FD39" s="12">
        <v>0</v>
      </c>
      <c r="FE39" s="12">
        <v>0</v>
      </c>
      <c r="FF39" s="13"/>
      <c r="FG39" s="12">
        <v>0</v>
      </c>
      <c r="FH39" s="12">
        <v>0</v>
      </c>
      <c r="FI39" s="12">
        <v>0</v>
      </c>
      <c r="FJ39" s="12">
        <v>0</v>
      </c>
      <c r="FK39" s="13"/>
      <c r="FL39" s="12">
        <v>0</v>
      </c>
      <c r="FM39" s="12">
        <v>0</v>
      </c>
      <c r="FN39" s="12">
        <v>0</v>
      </c>
      <c r="FO39" s="12">
        <v>0</v>
      </c>
      <c r="FP39" s="13"/>
      <c r="FQ39" s="12">
        <v>0</v>
      </c>
      <c r="FR39" s="12">
        <v>0</v>
      </c>
      <c r="FS39" s="12">
        <v>0</v>
      </c>
      <c r="FT39" s="12">
        <v>0</v>
      </c>
      <c r="FU39" s="13"/>
      <c r="FV39" s="12">
        <v>0</v>
      </c>
      <c r="FW39" s="12">
        <v>0</v>
      </c>
      <c r="FX39" s="12">
        <v>0</v>
      </c>
      <c r="FY39" s="12">
        <v>0</v>
      </c>
      <c r="FZ39" s="13"/>
      <c r="GA39" s="12">
        <v>0</v>
      </c>
      <c r="GB39" s="12">
        <v>0</v>
      </c>
      <c r="GC39" s="12">
        <v>0</v>
      </c>
      <c r="GD39" s="12">
        <v>0</v>
      </c>
      <c r="GE39" s="13"/>
      <c r="GF39" s="12">
        <v>0</v>
      </c>
      <c r="GG39" s="12">
        <v>0</v>
      </c>
      <c r="GH39" s="12">
        <v>0</v>
      </c>
      <c r="GI39" s="12">
        <v>0</v>
      </c>
      <c r="GJ39" s="13"/>
      <c r="GK39" s="12">
        <v>0</v>
      </c>
      <c r="GL39" s="12">
        <v>0</v>
      </c>
      <c r="GM39" s="12">
        <v>0</v>
      </c>
      <c r="GN39" s="12">
        <v>0</v>
      </c>
      <c r="GO39" s="13"/>
      <c r="GP39" s="12">
        <v>0</v>
      </c>
      <c r="GQ39" s="12">
        <v>17500</v>
      </c>
      <c r="GR39" s="12">
        <v>0</v>
      </c>
      <c r="GS39" s="12">
        <v>17500</v>
      </c>
      <c r="GT39" s="13"/>
      <c r="GU39" s="12">
        <v>7</v>
      </c>
      <c r="GV39" s="12">
        <v>1100000</v>
      </c>
      <c r="GW39" s="12">
        <v>0</v>
      </c>
      <c r="GX39" s="12">
        <v>1100000</v>
      </c>
      <c r="GY39" s="13"/>
      <c r="GZ39" s="12">
        <v>6</v>
      </c>
      <c r="HA39" s="12">
        <v>37500</v>
      </c>
      <c r="HB39" s="12">
        <v>0</v>
      </c>
      <c r="HC39" s="12">
        <v>37500</v>
      </c>
      <c r="HD39" s="13"/>
      <c r="HE39" s="12">
        <v>0</v>
      </c>
      <c r="HF39" s="12">
        <v>0</v>
      </c>
      <c r="HG39" s="12">
        <v>0</v>
      </c>
      <c r="HH39" s="12">
        <v>0</v>
      </c>
      <c r="HI39" s="13"/>
      <c r="HJ39" s="12">
        <v>0</v>
      </c>
      <c r="HK39" s="12">
        <v>20000</v>
      </c>
      <c r="HL39" s="12">
        <v>0</v>
      </c>
      <c r="HM39" s="12">
        <v>20000</v>
      </c>
      <c r="HN39" s="13"/>
      <c r="HO39" s="12">
        <v>0</v>
      </c>
      <c r="HP39" s="12">
        <v>0</v>
      </c>
      <c r="HQ39" s="12">
        <v>0</v>
      </c>
      <c r="HR39" s="12">
        <v>0</v>
      </c>
      <c r="HS39" s="13"/>
      <c r="HT39" s="12">
        <v>0</v>
      </c>
      <c r="HU39" s="12">
        <v>0</v>
      </c>
      <c r="HV39" s="12">
        <v>0</v>
      </c>
      <c r="HW39" s="12">
        <v>0</v>
      </c>
      <c r="HX39" s="13"/>
      <c r="HY39" s="12">
        <v>0</v>
      </c>
      <c r="HZ39" s="12">
        <v>56000</v>
      </c>
      <c r="IA39" s="12">
        <v>0</v>
      </c>
      <c r="IB39" s="12">
        <v>56000</v>
      </c>
      <c r="IC39" s="13"/>
      <c r="ID39" s="12">
        <v>0</v>
      </c>
      <c r="IE39" s="12">
        <v>162500</v>
      </c>
      <c r="IF39" s="12">
        <v>0</v>
      </c>
      <c r="IG39" s="12">
        <v>162500</v>
      </c>
      <c r="IH39" s="13"/>
      <c r="II39" s="12">
        <v>3</v>
      </c>
      <c r="IJ39" s="12">
        <v>1500</v>
      </c>
      <c r="IK39" s="12">
        <v>0</v>
      </c>
      <c r="IL39" s="12">
        <v>1500</v>
      </c>
      <c r="IM39" s="13"/>
      <c r="IN39" s="12">
        <v>1</v>
      </c>
      <c r="IO39" s="12">
        <v>1000</v>
      </c>
      <c r="IP39" s="12">
        <v>0</v>
      </c>
      <c r="IQ39" s="12">
        <v>1000</v>
      </c>
      <c r="IR39" s="13"/>
      <c r="IS39" s="12">
        <v>12</v>
      </c>
      <c r="IT39" s="12">
        <v>280000</v>
      </c>
      <c r="IU39" s="12">
        <v>0</v>
      </c>
      <c r="IV39" s="12">
        <v>280000</v>
      </c>
      <c r="IW39" s="13"/>
      <c r="IX39" s="12">
        <v>0</v>
      </c>
      <c r="IY39" s="12">
        <v>0</v>
      </c>
      <c r="IZ39" s="12">
        <v>0</v>
      </c>
      <c r="JA39" s="12">
        <v>0</v>
      </c>
      <c r="JB39" s="13"/>
      <c r="JC39" s="12">
        <v>0</v>
      </c>
      <c r="JD39" s="12">
        <v>0</v>
      </c>
      <c r="JE39" s="12">
        <v>0</v>
      </c>
      <c r="JF39" s="12">
        <v>0</v>
      </c>
      <c r="JG39" s="13"/>
      <c r="JH39" s="12">
        <v>0</v>
      </c>
      <c r="JI39" s="12">
        <v>141773</v>
      </c>
      <c r="JJ39" s="12">
        <v>0</v>
      </c>
      <c r="JK39" s="12">
        <v>141773</v>
      </c>
      <c r="JL39" s="13"/>
      <c r="JM39" s="12">
        <v>1</v>
      </c>
      <c r="JN39" s="12">
        <v>56410</v>
      </c>
      <c r="JO39" s="12">
        <v>0</v>
      </c>
      <c r="JP39" s="12">
        <v>56410</v>
      </c>
      <c r="JQ39" s="13"/>
      <c r="JR39" s="12">
        <v>1</v>
      </c>
      <c r="JS39" s="12">
        <v>100000</v>
      </c>
      <c r="JT39" s="12">
        <v>0</v>
      </c>
      <c r="JU39" s="12">
        <v>100000</v>
      </c>
      <c r="JV39" s="13"/>
      <c r="JW39" s="12">
        <v>0</v>
      </c>
      <c r="JX39" s="12">
        <v>22500</v>
      </c>
      <c r="JY39" s="12">
        <v>0</v>
      </c>
      <c r="JZ39" s="12">
        <v>22500</v>
      </c>
      <c r="KA39" s="13"/>
      <c r="KB39" s="12">
        <v>0</v>
      </c>
      <c r="KC39" s="12">
        <v>0</v>
      </c>
      <c r="KD39" s="12">
        <v>0</v>
      </c>
      <c r="KE39" s="12">
        <v>0</v>
      </c>
      <c r="KF39" s="13"/>
      <c r="KG39" s="12">
        <v>0</v>
      </c>
      <c r="KH39" s="12">
        <v>65860</v>
      </c>
      <c r="KI39" s="12">
        <v>0</v>
      </c>
      <c r="KJ39" s="12">
        <v>65860</v>
      </c>
      <c r="KK39" s="13"/>
      <c r="KL39" s="12">
        <v>0</v>
      </c>
      <c r="KM39" s="12">
        <v>0</v>
      </c>
      <c r="KN39" s="12">
        <v>0</v>
      </c>
      <c r="KO39" s="12">
        <v>0</v>
      </c>
      <c r="KP39" s="13"/>
      <c r="KQ39" s="12">
        <v>0</v>
      </c>
      <c r="KR39" s="12">
        <v>0</v>
      </c>
      <c r="KS39" s="12">
        <v>0</v>
      </c>
      <c r="KT39" s="12">
        <v>0</v>
      </c>
      <c r="KU39" s="13"/>
      <c r="KV39" s="12">
        <v>0</v>
      </c>
      <c r="KW39" s="12">
        <v>0</v>
      </c>
      <c r="KX39" s="12">
        <v>0</v>
      </c>
      <c r="KY39" s="12">
        <v>0</v>
      </c>
      <c r="KZ39" s="13"/>
      <c r="LA39" s="12">
        <v>0</v>
      </c>
      <c r="LB39" s="12">
        <v>0</v>
      </c>
      <c r="LC39" s="12">
        <v>0</v>
      </c>
      <c r="LD39" s="12">
        <v>0</v>
      </c>
      <c r="LE39" s="13"/>
      <c r="LF39" s="12">
        <v>0</v>
      </c>
      <c r="LG39" s="12">
        <v>0</v>
      </c>
      <c r="LH39" s="12">
        <v>0</v>
      </c>
      <c r="LI39" s="12">
        <v>0</v>
      </c>
      <c r="LJ39" s="13"/>
      <c r="LK39" s="12">
        <v>1</v>
      </c>
      <c r="LL39" s="12">
        <v>19500</v>
      </c>
      <c r="LM39" s="12">
        <v>0</v>
      </c>
      <c r="LN39" s="12">
        <v>19500</v>
      </c>
      <c r="LO39" s="13"/>
      <c r="LP39" s="12">
        <v>1</v>
      </c>
      <c r="LQ39" s="12">
        <v>50000</v>
      </c>
      <c r="LR39" s="12">
        <v>0</v>
      </c>
      <c r="LS39" s="12">
        <v>50000</v>
      </c>
      <c r="LT39" s="13"/>
      <c r="LU39" s="12">
        <v>0</v>
      </c>
      <c r="LV39" s="12">
        <v>0</v>
      </c>
      <c r="LW39" s="12">
        <v>0</v>
      </c>
      <c r="LX39" s="12">
        <v>0</v>
      </c>
      <c r="LY39" s="13"/>
      <c r="LZ39" s="12">
        <v>0</v>
      </c>
      <c r="MA39" s="12">
        <v>0</v>
      </c>
      <c r="MB39" s="12">
        <v>0</v>
      </c>
      <c r="MC39" s="12">
        <v>0</v>
      </c>
      <c r="MD39" s="13"/>
      <c r="ME39" s="12">
        <v>0</v>
      </c>
      <c r="MF39" s="12">
        <v>0</v>
      </c>
      <c r="MG39" s="12">
        <v>0</v>
      </c>
      <c r="MH39" s="12">
        <v>0</v>
      </c>
      <c r="MI39" s="13"/>
      <c r="MJ39" s="12">
        <v>0</v>
      </c>
      <c r="MK39" s="12">
        <v>0</v>
      </c>
      <c r="ML39" s="12">
        <v>0</v>
      </c>
      <c r="MM39" s="12">
        <v>0</v>
      </c>
      <c r="MN39" s="13"/>
      <c r="MO39" s="12">
        <v>0</v>
      </c>
      <c r="MP39" s="12">
        <v>0</v>
      </c>
      <c r="MQ39" s="12">
        <v>0</v>
      </c>
      <c r="MR39" s="12">
        <v>0</v>
      </c>
      <c r="MS39" s="13"/>
      <c r="MT39" s="12">
        <v>0</v>
      </c>
      <c r="MU39" s="12">
        <v>0</v>
      </c>
      <c r="MV39" s="12">
        <v>0</v>
      </c>
      <c r="MW39" s="12">
        <v>0</v>
      </c>
      <c r="MX39" s="13"/>
      <c r="MY39" s="12">
        <v>0</v>
      </c>
      <c r="MZ39" s="12">
        <v>0</v>
      </c>
      <c r="NA39" s="12">
        <v>0</v>
      </c>
      <c r="NB39" s="12">
        <v>0</v>
      </c>
      <c r="NC39" s="13"/>
      <c r="ND39" s="12">
        <v>0</v>
      </c>
      <c r="NE39" s="12">
        <v>0</v>
      </c>
      <c r="NF39" s="12">
        <v>0</v>
      </c>
      <c r="NG39" s="12">
        <v>0</v>
      </c>
      <c r="NH39" s="13"/>
      <c r="NI39" s="12">
        <v>0</v>
      </c>
      <c r="NJ39" s="12">
        <v>0</v>
      </c>
      <c r="NK39" s="12">
        <v>0</v>
      </c>
      <c r="NL39" s="12">
        <v>0</v>
      </c>
      <c r="NM39" s="13"/>
      <c r="NN39" s="12">
        <v>0</v>
      </c>
      <c r="NO39" s="12">
        <v>0</v>
      </c>
      <c r="NP39" s="12">
        <v>0</v>
      </c>
      <c r="NQ39" s="12">
        <v>0</v>
      </c>
      <c r="NR39" s="13"/>
      <c r="NS39" s="12">
        <v>0</v>
      </c>
      <c r="NT39" s="12">
        <v>3117093</v>
      </c>
      <c r="NU39" s="12">
        <v>0</v>
      </c>
      <c r="NV39" s="12">
        <v>3117093</v>
      </c>
      <c r="NW39" s="13"/>
    </row>
    <row r="40" spans="1:389" hidden="1">
      <c r="A40" s="10">
        <v>34</v>
      </c>
      <c r="B40" s="11" t="s">
        <v>36</v>
      </c>
      <c r="C40" s="12">
        <v>0</v>
      </c>
      <c r="D40" s="12">
        <v>0</v>
      </c>
      <c r="E40" s="12">
        <v>0</v>
      </c>
      <c r="F40" s="12">
        <v>0</v>
      </c>
      <c r="G40" s="13"/>
      <c r="H40" s="12">
        <v>0</v>
      </c>
      <c r="I40" s="12">
        <v>20000</v>
      </c>
      <c r="J40" s="12">
        <v>0</v>
      </c>
      <c r="K40" s="12">
        <v>20000</v>
      </c>
      <c r="L40" s="13"/>
      <c r="M40" s="12">
        <v>17</v>
      </c>
      <c r="N40" s="12">
        <v>44200</v>
      </c>
      <c r="O40" s="12">
        <v>0</v>
      </c>
      <c r="P40" s="12">
        <v>44200</v>
      </c>
      <c r="Q40" s="13"/>
      <c r="R40" s="12">
        <v>249</v>
      </c>
      <c r="S40" s="12">
        <v>24900</v>
      </c>
      <c r="T40" s="12">
        <v>0</v>
      </c>
      <c r="U40" s="12">
        <v>24900</v>
      </c>
      <c r="V40" s="13"/>
      <c r="W40" s="12">
        <v>1</v>
      </c>
      <c r="X40" s="12">
        <v>2000</v>
      </c>
      <c r="Y40" s="12">
        <v>0</v>
      </c>
      <c r="Z40" s="12">
        <v>2000</v>
      </c>
      <c r="AA40" s="13"/>
      <c r="AB40" s="12">
        <v>19</v>
      </c>
      <c r="AC40" s="12">
        <v>114000</v>
      </c>
      <c r="AD40" s="12">
        <v>0</v>
      </c>
      <c r="AE40" s="12">
        <v>114000</v>
      </c>
      <c r="AF40" s="13"/>
      <c r="AG40" s="12">
        <v>0</v>
      </c>
      <c r="AH40" s="12">
        <v>0</v>
      </c>
      <c r="AI40" s="12">
        <v>0</v>
      </c>
      <c r="AJ40" s="12">
        <v>0</v>
      </c>
      <c r="AK40" s="13"/>
      <c r="AL40" s="12">
        <v>9955.5</v>
      </c>
      <c r="AM40" s="12">
        <v>248881.5</v>
      </c>
      <c r="AN40" s="12">
        <v>0</v>
      </c>
      <c r="AO40" s="12">
        <v>248881.5</v>
      </c>
      <c r="AP40" s="13"/>
      <c r="AQ40" s="12">
        <v>0</v>
      </c>
      <c r="AR40" s="12">
        <v>0</v>
      </c>
      <c r="AS40" s="12">
        <v>0</v>
      </c>
      <c r="AT40" s="12">
        <v>0</v>
      </c>
      <c r="AU40" s="13"/>
      <c r="AV40" s="12">
        <v>4</v>
      </c>
      <c r="AW40" s="12">
        <v>9800</v>
      </c>
      <c r="AX40" s="12">
        <v>0</v>
      </c>
      <c r="AY40" s="12">
        <v>9800</v>
      </c>
      <c r="AZ40" s="13"/>
      <c r="BA40" s="12">
        <v>0</v>
      </c>
      <c r="BB40" s="12">
        <v>0</v>
      </c>
      <c r="BC40" s="12">
        <v>0</v>
      </c>
      <c r="BD40" s="12">
        <v>0</v>
      </c>
      <c r="BE40" s="13"/>
      <c r="BF40" s="12">
        <v>5</v>
      </c>
      <c r="BG40" s="12">
        <v>11750</v>
      </c>
      <c r="BH40" s="12">
        <v>0</v>
      </c>
      <c r="BI40" s="12">
        <v>11750</v>
      </c>
      <c r="BJ40" s="13"/>
      <c r="BK40" s="12">
        <v>1</v>
      </c>
      <c r="BL40" s="12">
        <v>30000</v>
      </c>
      <c r="BM40" s="12">
        <v>0</v>
      </c>
      <c r="BN40" s="12">
        <v>30000</v>
      </c>
      <c r="BO40" s="13"/>
      <c r="BP40" s="12">
        <v>0</v>
      </c>
      <c r="BQ40" s="12">
        <v>2000</v>
      </c>
      <c r="BR40" s="12">
        <v>0</v>
      </c>
      <c r="BS40" s="12">
        <v>2000</v>
      </c>
      <c r="BT40" s="13"/>
      <c r="BU40" s="12">
        <v>0</v>
      </c>
      <c r="BV40" s="12">
        <v>0</v>
      </c>
      <c r="BW40" s="12">
        <v>0</v>
      </c>
      <c r="BX40" s="12">
        <v>0</v>
      </c>
      <c r="BY40" s="13"/>
      <c r="BZ40" s="12">
        <v>0</v>
      </c>
      <c r="CA40" s="12">
        <v>0</v>
      </c>
      <c r="CB40" s="12">
        <v>0</v>
      </c>
      <c r="CC40" s="12">
        <v>0</v>
      </c>
      <c r="CD40" s="13"/>
      <c r="CE40" s="12">
        <v>0</v>
      </c>
      <c r="CF40" s="12">
        <v>0</v>
      </c>
      <c r="CG40" s="12">
        <v>0</v>
      </c>
      <c r="CH40" s="12">
        <v>0</v>
      </c>
      <c r="CI40" s="13"/>
      <c r="CJ40" s="12">
        <v>0</v>
      </c>
      <c r="CK40" s="12">
        <v>0</v>
      </c>
      <c r="CL40" s="12">
        <v>0</v>
      </c>
      <c r="CM40" s="12">
        <v>0</v>
      </c>
      <c r="CN40" s="13"/>
      <c r="CO40" s="12">
        <v>0</v>
      </c>
      <c r="CP40" s="12">
        <v>0</v>
      </c>
      <c r="CQ40" s="12">
        <v>0</v>
      </c>
      <c r="CR40" s="12">
        <v>0</v>
      </c>
      <c r="CS40" s="13"/>
      <c r="CT40" s="12">
        <v>0</v>
      </c>
      <c r="CU40" s="12">
        <v>0</v>
      </c>
      <c r="CV40" s="12">
        <v>0</v>
      </c>
      <c r="CW40" s="12">
        <v>0</v>
      </c>
      <c r="CX40" s="13"/>
      <c r="CY40" s="12">
        <v>0</v>
      </c>
      <c r="CZ40" s="12">
        <v>0</v>
      </c>
      <c r="DA40" s="12">
        <v>0</v>
      </c>
      <c r="DB40" s="12">
        <v>0</v>
      </c>
      <c r="DC40" s="13"/>
      <c r="DD40" s="12">
        <v>0</v>
      </c>
      <c r="DE40" s="12">
        <v>0</v>
      </c>
      <c r="DF40" s="12">
        <v>0</v>
      </c>
      <c r="DG40" s="12">
        <v>0</v>
      </c>
      <c r="DH40" s="13"/>
      <c r="DI40" s="12">
        <v>0</v>
      </c>
      <c r="DJ40" s="12">
        <v>0</v>
      </c>
      <c r="DK40" s="12">
        <v>0</v>
      </c>
      <c r="DL40" s="12">
        <v>0</v>
      </c>
      <c r="DM40" s="13"/>
      <c r="DN40" s="12">
        <v>0</v>
      </c>
      <c r="DO40" s="12">
        <v>0</v>
      </c>
      <c r="DP40" s="12">
        <v>0</v>
      </c>
      <c r="DQ40" s="12">
        <v>0</v>
      </c>
      <c r="DR40" s="13"/>
      <c r="DS40" s="12">
        <v>1</v>
      </c>
      <c r="DT40" s="12">
        <v>40000</v>
      </c>
      <c r="DU40" s="12">
        <v>0</v>
      </c>
      <c r="DV40" s="12">
        <v>40000</v>
      </c>
      <c r="DW40" s="13"/>
      <c r="DX40" s="12">
        <v>1</v>
      </c>
      <c r="DY40" s="12">
        <v>80000</v>
      </c>
      <c r="DZ40" s="12">
        <v>0</v>
      </c>
      <c r="EA40" s="12">
        <v>80000</v>
      </c>
      <c r="EB40" s="13"/>
      <c r="EC40" s="12">
        <v>0</v>
      </c>
      <c r="ED40" s="12">
        <v>30000</v>
      </c>
      <c r="EE40" s="12">
        <v>0</v>
      </c>
      <c r="EF40" s="12">
        <v>30000</v>
      </c>
      <c r="EG40" s="13"/>
      <c r="EH40" s="12">
        <v>1</v>
      </c>
      <c r="EI40" s="12">
        <v>19500</v>
      </c>
      <c r="EJ40" s="12">
        <v>0</v>
      </c>
      <c r="EK40" s="12">
        <v>19500</v>
      </c>
      <c r="EL40" s="13"/>
      <c r="EM40" s="12">
        <v>1</v>
      </c>
      <c r="EN40" s="12">
        <v>886000</v>
      </c>
      <c r="EO40" s="12">
        <v>0</v>
      </c>
      <c r="EP40" s="12">
        <v>886000</v>
      </c>
      <c r="EQ40" s="13"/>
      <c r="ER40" s="12">
        <v>0</v>
      </c>
      <c r="ES40" s="12">
        <v>0</v>
      </c>
      <c r="ET40" s="12">
        <v>0</v>
      </c>
      <c r="EU40" s="12">
        <v>0</v>
      </c>
      <c r="EV40" s="13"/>
      <c r="EW40" s="12">
        <v>0</v>
      </c>
      <c r="EX40" s="12">
        <v>0</v>
      </c>
      <c r="EY40" s="12">
        <v>0</v>
      </c>
      <c r="EZ40" s="12">
        <v>0</v>
      </c>
      <c r="FA40" s="13"/>
      <c r="FB40" s="12">
        <v>0</v>
      </c>
      <c r="FC40" s="12">
        <v>0</v>
      </c>
      <c r="FD40" s="12">
        <v>0</v>
      </c>
      <c r="FE40" s="12">
        <v>0</v>
      </c>
      <c r="FF40" s="13"/>
      <c r="FG40" s="12">
        <v>0</v>
      </c>
      <c r="FH40" s="12">
        <v>0</v>
      </c>
      <c r="FI40" s="12">
        <v>0</v>
      </c>
      <c r="FJ40" s="12">
        <v>0</v>
      </c>
      <c r="FK40" s="13"/>
      <c r="FL40" s="12">
        <v>0</v>
      </c>
      <c r="FM40" s="12">
        <v>0</v>
      </c>
      <c r="FN40" s="12">
        <v>0</v>
      </c>
      <c r="FO40" s="12">
        <v>0</v>
      </c>
      <c r="FP40" s="13"/>
      <c r="FQ40" s="12">
        <v>0</v>
      </c>
      <c r="FR40" s="12">
        <v>0</v>
      </c>
      <c r="FS40" s="12">
        <v>0</v>
      </c>
      <c r="FT40" s="12">
        <v>0</v>
      </c>
      <c r="FU40" s="13"/>
      <c r="FV40" s="12">
        <v>0</v>
      </c>
      <c r="FW40" s="12">
        <v>0</v>
      </c>
      <c r="FX40" s="12">
        <v>0</v>
      </c>
      <c r="FY40" s="12">
        <v>0</v>
      </c>
      <c r="FZ40" s="13"/>
      <c r="GA40" s="12">
        <v>0</v>
      </c>
      <c r="GB40" s="12">
        <v>0</v>
      </c>
      <c r="GC40" s="12">
        <v>0</v>
      </c>
      <c r="GD40" s="12">
        <v>0</v>
      </c>
      <c r="GE40" s="13"/>
      <c r="GF40" s="12">
        <v>0</v>
      </c>
      <c r="GG40" s="12">
        <v>0</v>
      </c>
      <c r="GH40" s="12">
        <v>0</v>
      </c>
      <c r="GI40" s="12">
        <v>0</v>
      </c>
      <c r="GJ40" s="13"/>
      <c r="GK40" s="12">
        <v>0</v>
      </c>
      <c r="GL40" s="12">
        <v>0</v>
      </c>
      <c r="GM40" s="12">
        <v>0</v>
      </c>
      <c r="GN40" s="12">
        <v>0</v>
      </c>
      <c r="GO40" s="13"/>
      <c r="GP40" s="12">
        <v>0</v>
      </c>
      <c r="GQ40" s="12">
        <v>81000</v>
      </c>
      <c r="GR40" s="12">
        <v>0</v>
      </c>
      <c r="GS40" s="12">
        <v>81000</v>
      </c>
      <c r="GT40" s="13"/>
      <c r="GU40" s="12">
        <v>20</v>
      </c>
      <c r="GV40" s="12">
        <v>2625000</v>
      </c>
      <c r="GW40" s="12">
        <v>0</v>
      </c>
      <c r="GX40" s="12">
        <v>2625000</v>
      </c>
      <c r="GY40" s="13"/>
      <c r="GZ40" s="12">
        <v>18</v>
      </c>
      <c r="HA40" s="12">
        <v>97500</v>
      </c>
      <c r="HB40" s="12">
        <v>0</v>
      </c>
      <c r="HC40" s="12">
        <v>97500</v>
      </c>
      <c r="HD40" s="13"/>
      <c r="HE40" s="12">
        <v>0</v>
      </c>
      <c r="HF40" s="12">
        <v>0</v>
      </c>
      <c r="HG40" s="12">
        <v>0</v>
      </c>
      <c r="HH40" s="12">
        <v>0</v>
      </c>
      <c r="HI40" s="13"/>
      <c r="HJ40" s="12">
        <v>0</v>
      </c>
      <c r="HK40" s="12">
        <v>10000</v>
      </c>
      <c r="HL40" s="12">
        <v>0</v>
      </c>
      <c r="HM40" s="12">
        <v>10000</v>
      </c>
      <c r="HN40" s="13"/>
      <c r="HO40" s="12">
        <v>0</v>
      </c>
      <c r="HP40" s="12">
        <v>0</v>
      </c>
      <c r="HQ40" s="12">
        <v>0</v>
      </c>
      <c r="HR40" s="12">
        <v>0</v>
      </c>
      <c r="HS40" s="13"/>
      <c r="HT40" s="12">
        <v>0</v>
      </c>
      <c r="HU40" s="12">
        <v>0</v>
      </c>
      <c r="HV40" s="12">
        <v>0</v>
      </c>
      <c r="HW40" s="12">
        <v>0</v>
      </c>
      <c r="HX40" s="13"/>
      <c r="HY40" s="12">
        <v>0</v>
      </c>
      <c r="HZ40" s="12">
        <v>224000</v>
      </c>
      <c r="IA40" s="12">
        <v>0</v>
      </c>
      <c r="IB40" s="12">
        <v>224000</v>
      </c>
      <c r="IC40" s="13"/>
      <c r="ID40" s="12">
        <v>0</v>
      </c>
      <c r="IE40" s="12">
        <v>162500</v>
      </c>
      <c r="IF40" s="12">
        <v>0</v>
      </c>
      <c r="IG40" s="12">
        <v>162500</v>
      </c>
      <c r="IH40" s="13"/>
      <c r="II40" s="12">
        <v>9</v>
      </c>
      <c r="IJ40" s="12">
        <v>4500</v>
      </c>
      <c r="IK40" s="12">
        <v>0</v>
      </c>
      <c r="IL40" s="12">
        <v>4500</v>
      </c>
      <c r="IM40" s="13"/>
      <c r="IN40" s="12">
        <v>2</v>
      </c>
      <c r="IO40" s="12">
        <v>2000</v>
      </c>
      <c r="IP40" s="12">
        <v>0</v>
      </c>
      <c r="IQ40" s="12">
        <v>2000</v>
      </c>
      <c r="IR40" s="13"/>
      <c r="IS40" s="12">
        <v>12</v>
      </c>
      <c r="IT40" s="12">
        <v>310000</v>
      </c>
      <c r="IU40" s="12">
        <v>0</v>
      </c>
      <c r="IV40" s="12">
        <v>310000</v>
      </c>
      <c r="IW40" s="13"/>
      <c r="IX40" s="12">
        <v>0</v>
      </c>
      <c r="IY40" s="12">
        <v>0</v>
      </c>
      <c r="IZ40" s="12">
        <v>0</v>
      </c>
      <c r="JA40" s="12">
        <v>0</v>
      </c>
      <c r="JB40" s="13"/>
      <c r="JC40" s="12">
        <v>0</v>
      </c>
      <c r="JD40" s="12">
        <v>0</v>
      </c>
      <c r="JE40" s="12">
        <v>0</v>
      </c>
      <c r="JF40" s="12">
        <v>0</v>
      </c>
      <c r="JG40" s="13"/>
      <c r="JH40" s="12">
        <v>0</v>
      </c>
      <c r="JI40" s="12">
        <v>440105</v>
      </c>
      <c r="JJ40" s="12">
        <v>0</v>
      </c>
      <c r="JK40" s="12">
        <v>440105</v>
      </c>
      <c r="JL40" s="13"/>
      <c r="JM40" s="12">
        <v>1</v>
      </c>
      <c r="JN40" s="12">
        <v>56410</v>
      </c>
      <c r="JO40" s="12">
        <v>0</v>
      </c>
      <c r="JP40" s="12">
        <v>56410</v>
      </c>
      <c r="JQ40" s="13"/>
      <c r="JR40" s="12">
        <v>1</v>
      </c>
      <c r="JS40" s="12">
        <v>100000</v>
      </c>
      <c r="JT40" s="12">
        <v>0</v>
      </c>
      <c r="JU40" s="12">
        <v>100000</v>
      </c>
      <c r="JV40" s="13"/>
      <c r="JW40" s="12">
        <v>0</v>
      </c>
      <c r="JX40" s="12">
        <v>76500</v>
      </c>
      <c r="JY40" s="12">
        <v>0</v>
      </c>
      <c r="JZ40" s="12">
        <v>76500</v>
      </c>
      <c r="KA40" s="13"/>
      <c r="KB40" s="12">
        <v>0</v>
      </c>
      <c r="KC40" s="12">
        <v>0</v>
      </c>
      <c r="KD40" s="12">
        <v>0</v>
      </c>
      <c r="KE40" s="12">
        <v>0</v>
      </c>
      <c r="KF40" s="13"/>
      <c r="KG40" s="12">
        <v>0</v>
      </c>
      <c r="KH40" s="12">
        <v>20000</v>
      </c>
      <c r="KI40" s="12">
        <v>0</v>
      </c>
      <c r="KJ40" s="12">
        <v>20000</v>
      </c>
      <c r="KK40" s="13"/>
      <c r="KL40" s="12">
        <v>0</v>
      </c>
      <c r="KM40" s="12">
        <v>0</v>
      </c>
      <c r="KN40" s="12">
        <v>0</v>
      </c>
      <c r="KO40" s="12">
        <v>0</v>
      </c>
      <c r="KP40" s="13"/>
      <c r="KQ40" s="12">
        <v>0</v>
      </c>
      <c r="KR40" s="12">
        <v>0</v>
      </c>
      <c r="KS40" s="12">
        <v>0</v>
      </c>
      <c r="KT40" s="12">
        <v>0</v>
      </c>
      <c r="KU40" s="13"/>
      <c r="KV40" s="12">
        <v>0</v>
      </c>
      <c r="KW40" s="12">
        <v>0</v>
      </c>
      <c r="KX40" s="12">
        <v>0</v>
      </c>
      <c r="KY40" s="12">
        <v>0</v>
      </c>
      <c r="KZ40" s="13"/>
      <c r="LA40" s="12">
        <v>0</v>
      </c>
      <c r="LB40" s="12">
        <v>0</v>
      </c>
      <c r="LC40" s="12">
        <v>0</v>
      </c>
      <c r="LD40" s="12">
        <v>0</v>
      </c>
      <c r="LE40" s="13"/>
      <c r="LF40" s="12">
        <v>0</v>
      </c>
      <c r="LG40" s="12">
        <v>0</v>
      </c>
      <c r="LH40" s="12">
        <v>0</v>
      </c>
      <c r="LI40" s="12">
        <v>0</v>
      </c>
      <c r="LJ40" s="13"/>
      <c r="LK40" s="12">
        <v>1</v>
      </c>
      <c r="LL40" s="12">
        <v>19500</v>
      </c>
      <c r="LM40" s="12">
        <v>0</v>
      </c>
      <c r="LN40" s="12">
        <v>19500</v>
      </c>
      <c r="LO40" s="13"/>
      <c r="LP40" s="12">
        <v>1</v>
      </c>
      <c r="LQ40" s="12">
        <v>80000</v>
      </c>
      <c r="LR40" s="12">
        <v>0</v>
      </c>
      <c r="LS40" s="12">
        <v>80000</v>
      </c>
      <c r="LT40" s="13"/>
      <c r="LU40" s="12">
        <v>0</v>
      </c>
      <c r="LV40" s="12">
        <v>0</v>
      </c>
      <c r="LW40" s="12">
        <v>0</v>
      </c>
      <c r="LX40" s="12">
        <v>0</v>
      </c>
      <c r="LY40" s="13"/>
      <c r="LZ40" s="12">
        <v>0</v>
      </c>
      <c r="MA40" s="12">
        <v>0</v>
      </c>
      <c r="MB40" s="12">
        <v>0</v>
      </c>
      <c r="MC40" s="12">
        <v>0</v>
      </c>
      <c r="MD40" s="13"/>
      <c r="ME40" s="12">
        <v>0</v>
      </c>
      <c r="MF40" s="12">
        <v>0</v>
      </c>
      <c r="MG40" s="12">
        <v>0</v>
      </c>
      <c r="MH40" s="12">
        <v>0</v>
      </c>
      <c r="MI40" s="13"/>
      <c r="MJ40" s="12">
        <v>0</v>
      </c>
      <c r="MK40" s="12">
        <v>0</v>
      </c>
      <c r="ML40" s="12">
        <v>0</v>
      </c>
      <c r="MM40" s="12">
        <v>0</v>
      </c>
      <c r="MN40" s="13"/>
      <c r="MO40" s="12">
        <v>0</v>
      </c>
      <c r="MP40" s="12">
        <v>0</v>
      </c>
      <c r="MQ40" s="12">
        <v>0</v>
      </c>
      <c r="MR40" s="12">
        <v>0</v>
      </c>
      <c r="MS40" s="13"/>
      <c r="MT40" s="12">
        <v>0</v>
      </c>
      <c r="MU40" s="12">
        <v>0</v>
      </c>
      <c r="MV40" s="12">
        <v>0</v>
      </c>
      <c r="MW40" s="12">
        <v>0</v>
      </c>
      <c r="MX40" s="13"/>
      <c r="MY40" s="12">
        <v>0</v>
      </c>
      <c r="MZ40" s="12">
        <v>0</v>
      </c>
      <c r="NA40" s="12">
        <v>0</v>
      </c>
      <c r="NB40" s="12">
        <v>0</v>
      </c>
      <c r="NC40" s="13"/>
      <c r="ND40" s="12">
        <v>0</v>
      </c>
      <c r="NE40" s="12">
        <v>0</v>
      </c>
      <c r="NF40" s="12">
        <v>0</v>
      </c>
      <c r="NG40" s="12">
        <v>0</v>
      </c>
      <c r="NH40" s="13"/>
      <c r="NI40" s="12">
        <v>0</v>
      </c>
      <c r="NJ40" s="12">
        <v>0</v>
      </c>
      <c r="NK40" s="12">
        <v>0</v>
      </c>
      <c r="NL40" s="12">
        <v>0</v>
      </c>
      <c r="NM40" s="13"/>
      <c r="NN40" s="12">
        <v>0</v>
      </c>
      <c r="NO40" s="12">
        <v>0</v>
      </c>
      <c r="NP40" s="12">
        <v>0</v>
      </c>
      <c r="NQ40" s="12">
        <v>0</v>
      </c>
      <c r="NR40" s="13"/>
      <c r="NS40" s="12">
        <v>0</v>
      </c>
      <c r="NT40" s="12">
        <v>5872046.5</v>
      </c>
      <c r="NU40" s="12">
        <v>0</v>
      </c>
      <c r="NV40" s="12">
        <v>5872046.5</v>
      </c>
      <c r="NW40" s="13"/>
    </row>
    <row r="41" spans="1:389" hidden="1">
      <c r="A41" s="10">
        <v>35</v>
      </c>
      <c r="B41" s="11" t="s">
        <v>37</v>
      </c>
      <c r="C41" s="12">
        <v>0</v>
      </c>
      <c r="D41" s="12">
        <v>0</v>
      </c>
      <c r="E41" s="12">
        <v>0</v>
      </c>
      <c r="F41" s="12">
        <v>0</v>
      </c>
      <c r="G41" s="13"/>
      <c r="H41" s="12">
        <v>0</v>
      </c>
      <c r="I41" s="12">
        <v>24800</v>
      </c>
      <c r="J41" s="12">
        <v>0</v>
      </c>
      <c r="K41" s="12">
        <v>24800</v>
      </c>
      <c r="L41" s="13"/>
      <c r="M41" s="12">
        <v>19</v>
      </c>
      <c r="N41" s="12">
        <v>38000</v>
      </c>
      <c r="O41" s="12">
        <v>0</v>
      </c>
      <c r="P41" s="12">
        <v>38000</v>
      </c>
      <c r="Q41" s="13"/>
      <c r="R41" s="12">
        <v>427</v>
      </c>
      <c r="S41" s="12">
        <v>42700</v>
      </c>
      <c r="T41" s="12">
        <v>0</v>
      </c>
      <c r="U41" s="12">
        <v>42700</v>
      </c>
      <c r="V41" s="13"/>
      <c r="W41" s="12">
        <v>1</v>
      </c>
      <c r="X41" s="12">
        <v>2000</v>
      </c>
      <c r="Y41" s="12">
        <v>0</v>
      </c>
      <c r="Z41" s="12">
        <v>2000</v>
      </c>
      <c r="AA41" s="13"/>
      <c r="AB41" s="12">
        <v>21</v>
      </c>
      <c r="AC41" s="12">
        <v>126000</v>
      </c>
      <c r="AD41" s="12">
        <v>0</v>
      </c>
      <c r="AE41" s="12">
        <v>126000</v>
      </c>
      <c r="AF41" s="13"/>
      <c r="AG41" s="12">
        <v>0</v>
      </c>
      <c r="AH41" s="12">
        <v>0</v>
      </c>
      <c r="AI41" s="12">
        <v>0</v>
      </c>
      <c r="AJ41" s="12">
        <v>0</v>
      </c>
      <c r="AK41" s="13"/>
      <c r="AL41" s="12">
        <v>0</v>
      </c>
      <c r="AM41" s="12">
        <v>0</v>
      </c>
      <c r="AN41" s="12">
        <v>0</v>
      </c>
      <c r="AO41" s="12">
        <v>0</v>
      </c>
      <c r="AP41" s="13"/>
      <c r="AQ41" s="12">
        <v>0</v>
      </c>
      <c r="AR41" s="12">
        <v>0</v>
      </c>
      <c r="AS41" s="12">
        <v>0</v>
      </c>
      <c r="AT41" s="12">
        <v>0</v>
      </c>
      <c r="AU41" s="13"/>
      <c r="AV41" s="12">
        <v>4</v>
      </c>
      <c r="AW41" s="12">
        <v>9800</v>
      </c>
      <c r="AX41" s="12">
        <v>0</v>
      </c>
      <c r="AY41" s="12">
        <v>9800</v>
      </c>
      <c r="AZ41" s="13"/>
      <c r="BA41" s="12">
        <v>0</v>
      </c>
      <c r="BB41" s="12">
        <v>0</v>
      </c>
      <c r="BC41" s="12">
        <v>0</v>
      </c>
      <c r="BD41" s="12">
        <v>0</v>
      </c>
      <c r="BE41" s="13"/>
      <c r="BF41" s="12">
        <v>5</v>
      </c>
      <c r="BG41" s="12">
        <v>17750</v>
      </c>
      <c r="BH41" s="12">
        <v>0</v>
      </c>
      <c r="BI41" s="12">
        <v>17750</v>
      </c>
      <c r="BJ41" s="13"/>
      <c r="BK41" s="12">
        <v>1</v>
      </c>
      <c r="BL41" s="12">
        <v>30000</v>
      </c>
      <c r="BM41" s="12">
        <v>0</v>
      </c>
      <c r="BN41" s="12">
        <v>30000</v>
      </c>
      <c r="BO41" s="13"/>
      <c r="BP41" s="12">
        <v>0</v>
      </c>
      <c r="BQ41" s="12">
        <v>2000</v>
      </c>
      <c r="BR41" s="12">
        <v>0</v>
      </c>
      <c r="BS41" s="12">
        <v>2000</v>
      </c>
      <c r="BT41" s="13"/>
      <c r="BU41" s="12">
        <v>0</v>
      </c>
      <c r="BV41" s="12">
        <v>0</v>
      </c>
      <c r="BW41" s="12">
        <v>0</v>
      </c>
      <c r="BX41" s="12">
        <v>0</v>
      </c>
      <c r="BY41" s="13"/>
      <c r="BZ41" s="12">
        <v>0</v>
      </c>
      <c r="CA41" s="12">
        <v>0</v>
      </c>
      <c r="CB41" s="12">
        <v>0</v>
      </c>
      <c r="CC41" s="12">
        <v>0</v>
      </c>
      <c r="CD41" s="13"/>
      <c r="CE41" s="12">
        <v>0</v>
      </c>
      <c r="CF41" s="12">
        <v>0</v>
      </c>
      <c r="CG41" s="12">
        <v>0</v>
      </c>
      <c r="CH41" s="12">
        <v>0</v>
      </c>
      <c r="CI41" s="13"/>
      <c r="CJ41" s="12">
        <v>0</v>
      </c>
      <c r="CK41" s="12">
        <v>0</v>
      </c>
      <c r="CL41" s="12">
        <v>0</v>
      </c>
      <c r="CM41" s="12">
        <v>0</v>
      </c>
      <c r="CN41" s="13"/>
      <c r="CO41" s="12">
        <v>0</v>
      </c>
      <c r="CP41" s="12">
        <v>0</v>
      </c>
      <c r="CQ41" s="12">
        <v>0</v>
      </c>
      <c r="CR41" s="12">
        <v>0</v>
      </c>
      <c r="CS41" s="13"/>
      <c r="CT41" s="12">
        <v>0</v>
      </c>
      <c r="CU41" s="12">
        <v>0</v>
      </c>
      <c r="CV41" s="12">
        <v>0</v>
      </c>
      <c r="CW41" s="12">
        <v>0</v>
      </c>
      <c r="CX41" s="13"/>
      <c r="CY41" s="12">
        <v>0</v>
      </c>
      <c r="CZ41" s="12">
        <v>0</v>
      </c>
      <c r="DA41" s="12">
        <v>0</v>
      </c>
      <c r="DB41" s="12">
        <v>0</v>
      </c>
      <c r="DC41" s="13"/>
      <c r="DD41" s="12">
        <v>0</v>
      </c>
      <c r="DE41" s="12">
        <v>0</v>
      </c>
      <c r="DF41" s="12">
        <v>0</v>
      </c>
      <c r="DG41" s="12">
        <v>0</v>
      </c>
      <c r="DH41" s="13"/>
      <c r="DI41" s="12">
        <v>0</v>
      </c>
      <c r="DJ41" s="12">
        <v>0</v>
      </c>
      <c r="DK41" s="12">
        <v>0</v>
      </c>
      <c r="DL41" s="12">
        <v>0</v>
      </c>
      <c r="DM41" s="13"/>
      <c r="DN41" s="12">
        <v>0</v>
      </c>
      <c r="DO41" s="12">
        <v>0</v>
      </c>
      <c r="DP41" s="12">
        <v>0</v>
      </c>
      <c r="DQ41" s="12">
        <v>0</v>
      </c>
      <c r="DR41" s="13"/>
      <c r="DS41" s="12">
        <v>1</v>
      </c>
      <c r="DT41" s="12">
        <v>40000</v>
      </c>
      <c r="DU41" s="12">
        <v>0</v>
      </c>
      <c r="DV41" s="12">
        <v>40000</v>
      </c>
      <c r="DW41" s="13"/>
      <c r="DX41" s="12">
        <v>1</v>
      </c>
      <c r="DY41" s="12">
        <v>80000</v>
      </c>
      <c r="DZ41" s="12">
        <v>0</v>
      </c>
      <c r="EA41" s="12">
        <v>80000</v>
      </c>
      <c r="EB41" s="13"/>
      <c r="EC41" s="12">
        <v>0</v>
      </c>
      <c r="ED41" s="12">
        <v>60000</v>
      </c>
      <c r="EE41" s="12">
        <v>0</v>
      </c>
      <c r="EF41" s="12">
        <v>60000</v>
      </c>
      <c r="EG41" s="13"/>
      <c r="EH41" s="12">
        <v>1</v>
      </c>
      <c r="EI41" s="12">
        <v>19500</v>
      </c>
      <c r="EJ41" s="12">
        <v>0</v>
      </c>
      <c r="EK41" s="12">
        <v>19500</v>
      </c>
      <c r="EL41" s="13"/>
      <c r="EM41" s="12">
        <v>1</v>
      </c>
      <c r="EN41" s="12">
        <v>862000</v>
      </c>
      <c r="EO41" s="12">
        <v>0</v>
      </c>
      <c r="EP41" s="12">
        <v>862000</v>
      </c>
      <c r="EQ41" s="13"/>
      <c r="ER41" s="12">
        <v>0</v>
      </c>
      <c r="ES41" s="12">
        <v>0</v>
      </c>
      <c r="ET41" s="12">
        <v>0</v>
      </c>
      <c r="EU41" s="12">
        <v>0</v>
      </c>
      <c r="EV41" s="13"/>
      <c r="EW41" s="12">
        <v>0</v>
      </c>
      <c r="EX41" s="12">
        <v>0</v>
      </c>
      <c r="EY41" s="12">
        <v>0</v>
      </c>
      <c r="EZ41" s="12">
        <v>0</v>
      </c>
      <c r="FA41" s="13"/>
      <c r="FB41" s="12">
        <v>0</v>
      </c>
      <c r="FC41" s="12">
        <v>0</v>
      </c>
      <c r="FD41" s="12">
        <v>0</v>
      </c>
      <c r="FE41" s="12">
        <v>0</v>
      </c>
      <c r="FF41" s="13"/>
      <c r="FG41" s="12">
        <v>0</v>
      </c>
      <c r="FH41" s="12">
        <v>0</v>
      </c>
      <c r="FI41" s="12">
        <v>0</v>
      </c>
      <c r="FJ41" s="12">
        <v>0</v>
      </c>
      <c r="FK41" s="13"/>
      <c r="FL41" s="12">
        <v>0</v>
      </c>
      <c r="FM41" s="12">
        <v>0</v>
      </c>
      <c r="FN41" s="12">
        <v>0</v>
      </c>
      <c r="FO41" s="12">
        <v>0</v>
      </c>
      <c r="FP41" s="13"/>
      <c r="FQ41" s="12">
        <v>0</v>
      </c>
      <c r="FR41" s="12">
        <v>0</v>
      </c>
      <c r="FS41" s="12">
        <v>0</v>
      </c>
      <c r="FT41" s="12">
        <v>0</v>
      </c>
      <c r="FU41" s="13"/>
      <c r="FV41" s="12">
        <v>0</v>
      </c>
      <c r="FW41" s="12">
        <v>0</v>
      </c>
      <c r="FX41" s="12">
        <v>0</v>
      </c>
      <c r="FY41" s="12">
        <v>0</v>
      </c>
      <c r="FZ41" s="13"/>
      <c r="GA41" s="12">
        <v>0</v>
      </c>
      <c r="GB41" s="12">
        <v>0</v>
      </c>
      <c r="GC41" s="12">
        <v>0</v>
      </c>
      <c r="GD41" s="12">
        <v>0</v>
      </c>
      <c r="GE41" s="13"/>
      <c r="GF41" s="12">
        <v>0</v>
      </c>
      <c r="GG41" s="12">
        <v>0</v>
      </c>
      <c r="GH41" s="12">
        <v>0</v>
      </c>
      <c r="GI41" s="12">
        <v>0</v>
      </c>
      <c r="GJ41" s="13"/>
      <c r="GK41" s="12">
        <v>0</v>
      </c>
      <c r="GL41" s="12">
        <v>0</v>
      </c>
      <c r="GM41" s="12">
        <v>0</v>
      </c>
      <c r="GN41" s="12">
        <v>0</v>
      </c>
      <c r="GO41" s="13"/>
      <c r="GP41" s="12">
        <v>0</v>
      </c>
      <c r="GQ41" s="12">
        <v>97000</v>
      </c>
      <c r="GR41" s="12">
        <v>0</v>
      </c>
      <c r="GS41" s="12">
        <v>97000</v>
      </c>
      <c r="GT41" s="13"/>
      <c r="GU41" s="12">
        <v>24</v>
      </c>
      <c r="GV41" s="12">
        <v>2925000</v>
      </c>
      <c r="GW41" s="12">
        <v>0</v>
      </c>
      <c r="GX41" s="12">
        <v>2925000</v>
      </c>
      <c r="GY41" s="13"/>
      <c r="GZ41" s="12">
        <v>20</v>
      </c>
      <c r="HA41" s="12">
        <v>107500</v>
      </c>
      <c r="HB41" s="12">
        <v>0</v>
      </c>
      <c r="HC41" s="12">
        <v>107500</v>
      </c>
      <c r="HD41" s="13"/>
      <c r="HE41" s="12">
        <v>0</v>
      </c>
      <c r="HF41" s="12">
        <v>0</v>
      </c>
      <c r="HG41" s="12">
        <v>0</v>
      </c>
      <c r="HH41" s="12">
        <v>0</v>
      </c>
      <c r="HI41" s="13"/>
      <c r="HJ41" s="12">
        <v>0</v>
      </c>
      <c r="HK41" s="12">
        <v>10000</v>
      </c>
      <c r="HL41" s="12">
        <v>0</v>
      </c>
      <c r="HM41" s="12">
        <v>10000</v>
      </c>
      <c r="HN41" s="13"/>
      <c r="HO41" s="12">
        <v>0</v>
      </c>
      <c r="HP41" s="12">
        <v>0</v>
      </c>
      <c r="HQ41" s="12">
        <v>0</v>
      </c>
      <c r="HR41" s="12">
        <v>0</v>
      </c>
      <c r="HS41" s="13"/>
      <c r="HT41" s="12">
        <v>0</v>
      </c>
      <c r="HU41" s="12">
        <v>0</v>
      </c>
      <c r="HV41" s="12">
        <v>0</v>
      </c>
      <c r="HW41" s="12">
        <v>0</v>
      </c>
      <c r="HX41" s="13"/>
      <c r="HY41" s="12">
        <v>0</v>
      </c>
      <c r="HZ41" s="12">
        <v>252000</v>
      </c>
      <c r="IA41" s="12">
        <v>0</v>
      </c>
      <c r="IB41" s="12">
        <v>252000</v>
      </c>
      <c r="IC41" s="13"/>
      <c r="ID41" s="12">
        <v>0</v>
      </c>
      <c r="IE41" s="12">
        <v>162500</v>
      </c>
      <c r="IF41" s="12">
        <v>0</v>
      </c>
      <c r="IG41" s="12">
        <v>162500</v>
      </c>
      <c r="IH41" s="13"/>
      <c r="II41" s="12">
        <v>10</v>
      </c>
      <c r="IJ41" s="12">
        <v>5000</v>
      </c>
      <c r="IK41" s="12">
        <v>0</v>
      </c>
      <c r="IL41" s="12">
        <v>5000</v>
      </c>
      <c r="IM41" s="13"/>
      <c r="IN41" s="12">
        <v>1</v>
      </c>
      <c r="IO41" s="12">
        <v>1000</v>
      </c>
      <c r="IP41" s="12">
        <v>0</v>
      </c>
      <c r="IQ41" s="12">
        <v>1000</v>
      </c>
      <c r="IR41" s="13"/>
      <c r="IS41" s="12">
        <v>12</v>
      </c>
      <c r="IT41" s="12">
        <v>310000</v>
      </c>
      <c r="IU41" s="12">
        <v>0</v>
      </c>
      <c r="IV41" s="12">
        <v>310000</v>
      </c>
      <c r="IW41" s="13"/>
      <c r="IX41" s="12">
        <v>0</v>
      </c>
      <c r="IY41" s="12">
        <v>0</v>
      </c>
      <c r="IZ41" s="12">
        <v>0</v>
      </c>
      <c r="JA41" s="12">
        <v>0</v>
      </c>
      <c r="JB41" s="13"/>
      <c r="JC41" s="12">
        <v>0</v>
      </c>
      <c r="JD41" s="12">
        <v>0</v>
      </c>
      <c r="JE41" s="12">
        <v>0</v>
      </c>
      <c r="JF41" s="12">
        <v>0</v>
      </c>
      <c r="JG41" s="13"/>
      <c r="JH41" s="12">
        <v>0</v>
      </c>
      <c r="JI41" s="12">
        <v>353416</v>
      </c>
      <c r="JJ41" s="12">
        <v>0</v>
      </c>
      <c r="JK41" s="12">
        <v>353416</v>
      </c>
      <c r="JL41" s="13"/>
      <c r="JM41" s="12">
        <v>1</v>
      </c>
      <c r="JN41" s="12">
        <v>56410</v>
      </c>
      <c r="JO41" s="12">
        <v>0</v>
      </c>
      <c r="JP41" s="12">
        <v>56410</v>
      </c>
      <c r="JQ41" s="13"/>
      <c r="JR41" s="12">
        <v>1</v>
      </c>
      <c r="JS41" s="12">
        <v>100000</v>
      </c>
      <c r="JT41" s="12">
        <v>0</v>
      </c>
      <c r="JU41" s="12">
        <v>100000</v>
      </c>
      <c r="JV41" s="13"/>
      <c r="JW41" s="12">
        <v>0</v>
      </c>
      <c r="JX41" s="12">
        <v>85500</v>
      </c>
      <c r="JY41" s="12">
        <v>0</v>
      </c>
      <c r="JZ41" s="12">
        <v>85500</v>
      </c>
      <c r="KA41" s="13"/>
      <c r="KB41" s="12">
        <v>0</v>
      </c>
      <c r="KC41" s="12">
        <v>0</v>
      </c>
      <c r="KD41" s="12">
        <v>0</v>
      </c>
      <c r="KE41" s="12">
        <v>0</v>
      </c>
      <c r="KF41" s="13"/>
      <c r="KG41" s="12">
        <v>0</v>
      </c>
      <c r="KH41" s="12">
        <v>20000</v>
      </c>
      <c r="KI41" s="12">
        <v>0</v>
      </c>
      <c r="KJ41" s="12">
        <v>20000</v>
      </c>
      <c r="KK41" s="13"/>
      <c r="KL41" s="12">
        <v>0</v>
      </c>
      <c r="KM41" s="12">
        <v>0</v>
      </c>
      <c r="KN41" s="12">
        <v>0</v>
      </c>
      <c r="KO41" s="12">
        <v>0</v>
      </c>
      <c r="KP41" s="13"/>
      <c r="KQ41" s="12">
        <v>0</v>
      </c>
      <c r="KR41" s="12">
        <v>0</v>
      </c>
      <c r="KS41" s="12">
        <v>0</v>
      </c>
      <c r="KT41" s="12">
        <v>0</v>
      </c>
      <c r="KU41" s="13"/>
      <c r="KV41" s="12">
        <v>0</v>
      </c>
      <c r="KW41" s="12">
        <v>0</v>
      </c>
      <c r="KX41" s="12">
        <v>0</v>
      </c>
      <c r="KY41" s="12">
        <v>0</v>
      </c>
      <c r="KZ41" s="13"/>
      <c r="LA41" s="12">
        <v>0</v>
      </c>
      <c r="LB41" s="12">
        <v>0</v>
      </c>
      <c r="LC41" s="12">
        <v>0</v>
      </c>
      <c r="LD41" s="12">
        <v>0</v>
      </c>
      <c r="LE41" s="13"/>
      <c r="LF41" s="12">
        <v>0</v>
      </c>
      <c r="LG41" s="12">
        <v>0</v>
      </c>
      <c r="LH41" s="12">
        <v>0</v>
      </c>
      <c r="LI41" s="12">
        <v>0</v>
      </c>
      <c r="LJ41" s="13"/>
      <c r="LK41" s="12">
        <v>1</v>
      </c>
      <c r="LL41" s="12">
        <v>19500</v>
      </c>
      <c r="LM41" s="12">
        <v>0</v>
      </c>
      <c r="LN41" s="12">
        <v>19500</v>
      </c>
      <c r="LO41" s="13"/>
      <c r="LP41" s="12">
        <v>1</v>
      </c>
      <c r="LQ41" s="12">
        <v>80000</v>
      </c>
      <c r="LR41" s="12">
        <v>0</v>
      </c>
      <c r="LS41" s="12">
        <v>80000</v>
      </c>
      <c r="LT41" s="13"/>
      <c r="LU41" s="12">
        <v>0</v>
      </c>
      <c r="LV41" s="12">
        <v>0</v>
      </c>
      <c r="LW41" s="12">
        <v>0</v>
      </c>
      <c r="LX41" s="12">
        <v>0</v>
      </c>
      <c r="LY41" s="13"/>
      <c r="LZ41" s="12">
        <v>0</v>
      </c>
      <c r="MA41" s="12">
        <v>0</v>
      </c>
      <c r="MB41" s="12">
        <v>0</v>
      </c>
      <c r="MC41" s="12">
        <v>0</v>
      </c>
      <c r="MD41" s="13"/>
      <c r="ME41" s="12">
        <v>0</v>
      </c>
      <c r="MF41" s="12">
        <v>0</v>
      </c>
      <c r="MG41" s="12">
        <v>0</v>
      </c>
      <c r="MH41" s="12">
        <v>0</v>
      </c>
      <c r="MI41" s="13"/>
      <c r="MJ41" s="12">
        <v>0</v>
      </c>
      <c r="MK41" s="12">
        <v>0</v>
      </c>
      <c r="ML41" s="12">
        <v>0</v>
      </c>
      <c r="MM41" s="12">
        <v>0</v>
      </c>
      <c r="MN41" s="13"/>
      <c r="MO41" s="12">
        <v>0</v>
      </c>
      <c r="MP41" s="12">
        <v>0</v>
      </c>
      <c r="MQ41" s="12">
        <v>0</v>
      </c>
      <c r="MR41" s="12">
        <v>0</v>
      </c>
      <c r="MS41" s="13"/>
      <c r="MT41" s="12">
        <v>0</v>
      </c>
      <c r="MU41" s="12">
        <v>0</v>
      </c>
      <c r="MV41" s="12">
        <v>0</v>
      </c>
      <c r="MW41" s="12">
        <v>0</v>
      </c>
      <c r="MX41" s="13"/>
      <c r="MY41" s="12">
        <v>0</v>
      </c>
      <c r="MZ41" s="12">
        <v>0</v>
      </c>
      <c r="NA41" s="12">
        <v>0</v>
      </c>
      <c r="NB41" s="12">
        <v>0</v>
      </c>
      <c r="NC41" s="13"/>
      <c r="ND41" s="12">
        <v>0</v>
      </c>
      <c r="NE41" s="12">
        <v>0</v>
      </c>
      <c r="NF41" s="12">
        <v>0</v>
      </c>
      <c r="NG41" s="12">
        <v>0</v>
      </c>
      <c r="NH41" s="13"/>
      <c r="NI41" s="12">
        <v>0</v>
      </c>
      <c r="NJ41" s="12">
        <v>0</v>
      </c>
      <c r="NK41" s="12">
        <v>0</v>
      </c>
      <c r="NL41" s="12">
        <v>0</v>
      </c>
      <c r="NM41" s="13"/>
      <c r="NN41" s="12">
        <v>0</v>
      </c>
      <c r="NO41" s="12">
        <v>0</v>
      </c>
      <c r="NP41" s="12">
        <v>0</v>
      </c>
      <c r="NQ41" s="12">
        <v>0</v>
      </c>
      <c r="NR41" s="13"/>
      <c r="NS41" s="12">
        <v>0</v>
      </c>
      <c r="NT41" s="12">
        <v>5939376</v>
      </c>
      <c r="NU41" s="12">
        <v>0</v>
      </c>
      <c r="NV41" s="12">
        <v>5939376</v>
      </c>
      <c r="NW41" s="13"/>
    </row>
    <row r="42" spans="1:389" hidden="1">
      <c r="A42" s="10">
        <v>36</v>
      </c>
      <c r="B42" s="11" t="s">
        <v>38</v>
      </c>
      <c r="C42" s="12">
        <v>0</v>
      </c>
      <c r="D42" s="12">
        <v>0</v>
      </c>
      <c r="E42" s="12">
        <v>0</v>
      </c>
      <c r="F42" s="12">
        <v>0</v>
      </c>
      <c r="G42" s="13"/>
      <c r="H42" s="12">
        <v>0</v>
      </c>
      <c r="I42" s="12">
        <v>24800</v>
      </c>
      <c r="J42" s="12">
        <v>0</v>
      </c>
      <c r="K42" s="12">
        <v>24800</v>
      </c>
      <c r="L42" s="13"/>
      <c r="M42" s="12">
        <v>11</v>
      </c>
      <c r="N42" s="12">
        <v>22000</v>
      </c>
      <c r="O42" s="12">
        <v>0</v>
      </c>
      <c r="P42" s="12">
        <v>22000</v>
      </c>
      <c r="Q42" s="13"/>
      <c r="R42" s="12">
        <v>200</v>
      </c>
      <c r="S42" s="12">
        <v>20000</v>
      </c>
      <c r="T42" s="12">
        <v>0</v>
      </c>
      <c r="U42" s="12">
        <v>20000</v>
      </c>
      <c r="V42" s="13"/>
      <c r="W42" s="12">
        <v>1</v>
      </c>
      <c r="X42" s="12">
        <v>2000</v>
      </c>
      <c r="Y42" s="12">
        <v>0</v>
      </c>
      <c r="Z42" s="12">
        <v>2000</v>
      </c>
      <c r="AA42" s="13"/>
      <c r="AB42" s="12">
        <v>15</v>
      </c>
      <c r="AC42" s="12">
        <v>90000</v>
      </c>
      <c r="AD42" s="12">
        <v>0</v>
      </c>
      <c r="AE42" s="12">
        <v>90000</v>
      </c>
      <c r="AF42" s="13"/>
      <c r="AG42" s="12">
        <v>0</v>
      </c>
      <c r="AH42" s="12">
        <v>0</v>
      </c>
      <c r="AI42" s="12">
        <v>0</v>
      </c>
      <c r="AJ42" s="12">
        <v>0</v>
      </c>
      <c r="AK42" s="13"/>
      <c r="AL42" s="12">
        <v>0</v>
      </c>
      <c r="AM42" s="12">
        <v>0</v>
      </c>
      <c r="AN42" s="12">
        <v>0</v>
      </c>
      <c r="AO42" s="12">
        <v>0</v>
      </c>
      <c r="AP42" s="13"/>
      <c r="AQ42" s="12">
        <v>0</v>
      </c>
      <c r="AR42" s="12">
        <v>0</v>
      </c>
      <c r="AS42" s="12">
        <v>0</v>
      </c>
      <c r="AT42" s="12">
        <v>0</v>
      </c>
      <c r="AU42" s="13"/>
      <c r="AV42" s="12">
        <v>4</v>
      </c>
      <c r="AW42" s="12">
        <v>9800</v>
      </c>
      <c r="AX42" s="12">
        <v>0</v>
      </c>
      <c r="AY42" s="12">
        <v>9800</v>
      </c>
      <c r="AZ42" s="13"/>
      <c r="BA42" s="12">
        <v>0</v>
      </c>
      <c r="BB42" s="12">
        <v>0</v>
      </c>
      <c r="BC42" s="12">
        <v>0</v>
      </c>
      <c r="BD42" s="12">
        <v>0</v>
      </c>
      <c r="BE42" s="13"/>
      <c r="BF42" s="12">
        <v>5</v>
      </c>
      <c r="BG42" s="12">
        <v>6750</v>
      </c>
      <c r="BH42" s="12">
        <v>0</v>
      </c>
      <c r="BI42" s="12">
        <v>6750</v>
      </c>
      <c r="BJ42" s="13"/>
      <c r="BK42" s="12">
        <v>1</v>
      </c>
      <c r="BL42" s="12">
        <v>30000</v>
      </c>
      <c r="BM42" s="12">
        <v>0</v>
      </c>
      <c r="BN42" s="12">
        <v>30000</v>
      </c>
      <c r="BO42" s="13"/>
      <c r="BP42" s="12">
        <v>0</v>
      </c>
      <c r="BQ42" s="12">
        <v>2000</v>
      </c>
      <c r="BR42" s="12">
        <v>0</v>
      </c>
      <c r="BS42" s="12">
        <v>2000</v>
      </c>
      <c r="BT42" s="13"/>
      <c r="BU42" s="12">
        <v>0</v>
      </c>
      <c r="BV42" s="12">
        <v>0</v>
      </c>
      <c r="BW42" s="12">
        <v>0</v>
      </c>
      <c r="BX42" s="12">
        <v>0</v>
      </c>
      <c r="BY42" s="13"/>
      <c r="BZ42" s="12">
        <v>0</v>
      </c>
      <c r="CA42" s="12">
        <v>0</v>
      </c>
      <c r="CB42" s="12">
        <v>0</v>
      </c>
      <c r="CC42" s="12">
        <v>0</v>
      </c>
      <c r="CD42" s="13"/>
      <c r="CE42" s="12">
        <v>0</v>
      </c>
      <c r="CF42" s="12">
        <v>0</v>
      </c>
      <c r="CG42" s="12">
        <v>0</v>
      </c>
      <c r="CH42" s="12">
        <v>0</v>
      </c>
      <c r="CI42" s="13"/>
      <c r="CJ42" s="12">
        <v>0</v>
      </c>
      <c r="CK42" s="12">
        <v>0</v>
      </c>
      <c r="CL42" s="12">
        <v>0</v>
      </c>
      <c r="CM42" s="12">
        <v>0</v>
      </c>
      <c r="CN42" s="13"/>
      <c r="CO42" s="12">
        <v>0</v>
      </c>
      <c r="CP42" s="12">
        <v>0</v>
      </c>
      <c r="CQ42" s="12">
        <v>0</v>
      </c>
      <c r="CR42" s="12">
        <v>0</v>
      </c>
      <c r="CS42" s="13"/>
      <c r="CT42" s="12">
        <v>0</v>
      </c>
      <c r="CU42" s="12">
        <v>0</v>
      </c>
      <c r="CV42" s="12">
        <v>0</v>
      </c>
      <c r="CW42" s="12">
        <v>0</v>
      </c>
      <c r="CX42" s="13"/>
      <c r="CY42" s="12">
        <v>0</v>
      </c>
      <c r="CZ42" s="12">
        <v>0</v>
      </c>
      <c r="DA42" s="12">
        <v>0</v>
      </c>
      <c r="DB42" s="12">
        <v>0</v>
      </c>
      <c r="DC42" s="13"/>
      <c r="DD42" s="12">
        <v>0</v>
      </c>
      <c r="DE42" s="12">
        <v>0</v>
      </c>
      <c r="DF42" s="12">
        <v>0</v>
      </c>
      <c r="DG42" s="12">
        <v>0</v>
      </c>
      <c r="DH42" s="13"/>
      <c r="DI42" s="12">
        <v>0</v>
      </c>
      <c r="DJ42" s="12">
        <v>0</v>
      </c>
      <c r="DK42" s="12">
        <v>0</v>
      </c>
      <c r="DL42" s="12">
        <v>0</v>
      </c>
      <c r="DM42" s="13"/>
      <c r="DN42" s="12">
        <v>0</v>
      </c>
      <c r="DO42" s="12">
        <v>0</v>
      </c>
      <c r="DP42" s="12">
        <v>0</v>
      </c>
      <c r="DQ42" s="12">
        <v>0</v>
      </c>
      <c r="DR42" s="13"/>
      <c r="DS42" s="12">
        <v>1</v>
      </c>
      <c r="DT42" s="12">
        <v>40000</v>
      </c>
      <c r="DU42" s="12">
        <v>0</v>
      </c>
      <c r="DV42" s="12">
        <v>40000</v>
      </c>
      <c r="DW42" s="13"/>
      <c r="DX42" s="12">
        <v>1</v>
      </c>
      <c r="DY42" s="12">
        <v>40000</v>
      </c>
      <c r="DZ42" s="12">
        <v>0</v>
      </c>
      <c r="EA42" s="12">
        <v>40000</v>
      </c>
      <c r="EB42" s="13"/>
      <c r="EC42" s="12">
        <v>0</v>
      </c>
      <c r="ED42" s="12">
        <v>30000</v>
      </c>
      <c r="EE42" s="12">
        <v>0</v>
      </c>
      <c r="EF42" s="12">
        <v>30000</v>
      </c>
      <c r="EG42" s="13"/>
      <c r="EH42" s="12">
        <v>1</v>
      </c>
      <c r="EI42" s="12">
        <v>19500</v>
      </c>
      <c r="EJ42" s="12">
        <v>0</v>
      </c>
      <c r="EK42" s="12">
        <v>19500</v>
      </c>
      <c r="EL42" s="13"/>
      <c r="EM42" s="12">
        <v>1</v>
      </c>
      <c r="EN42" s="12">
        <v>749000</v>
      </c>
      <c r="EO42" s="12">
        <v>0</v>
      </c>
      <c r="EP42" s="12">
        <v>749000</v>
      </c>
      <c r="EQ42" s="13"/>
      <c r="ER42" s="12">
        <v>0</v>
      </c>
      <c r="ES42" s="12">
        <v>0</v>
      </c>
      <c r="ET42" s="12">
        <v>0</v>
      </c>
      <c r="EU42" s="12">
        <v>0</v>
      </c>
      <c r="EV42" s="13"/>
      <c r="EW42" s="12">
        <v>0</v>
      </c>
      <c r="EX42" s="12">
        <v>0</v>
      </c>
      <c r="EY42" s="12">
        <v>0</v>
      </c>
      <c r="EZ42" s="12">
        <v>0</v>
      </c>
      <c r="FA42" s="13"/>
      <c r="FB42" s="12">
        <v>0</v>
      </c>
      <c r="FC42" s="12">
        <v>0</v>
      </c>
      <c r="FD42" s="12">
        <v>0</v>
      </c>
      <c r="FE42" s="12">
        <v>0</v>
      </c>
      <c r="FF42" s="13"/>
      <c r="FG42" s="12">
        <v>0</v>
      </c>
      <c r="FH42" s="12">
        <v>0</v>
      </c>
      <c r="FI42" s="12">
        <v>0</v>
      </c>
      <c r="FJ42" s="12">
        <v>0</v>
      </c>
      <c r="FK42" s="13"/>
      <c r="FL42" s="12">
        <v>0</v>
      </c>
      <c r="FM42" s="12">
        <v>0</v>
      </c>
      <c r="FN42" s="12">
        <v>0</v>
      </c>
      <c r="FO42" s="12">
        <v>0</v>
      </c>
      <c r="FP42" s="13"/>
      <c r="FQ42" s="12">
        <v>0</v>
      </c>
      <c r="FR42" s="12">
        <v>0</v>
      </c>
      <c r="FS42" s="12">
        <v>0</v>
      </c>
      <c r="FT42" s="12">
        <v>0</v>
      </c>
      <c r="FU42" s="13"/>
      <c r="FV42" s="12">
        <v>0</v>
      </c>
      <c r="FW42" s="12">
        <v>0</v>
      </c>
      <c r="FX42" s="12">
        <v>0</v>
      </c>
      <c r="FY42" s="12">
        <v>0</v>
      </c>
      <c r="FZ42" s="13"/>
      <c r="GA42" s="12">
        <v>0</v>
      </c>
      <c r="GB42" s="12">
        <v>0</v>
      </c>
      <c r="GC42" s="12">
        <v>0</v>
      </c>
      <c r="GD42" s="12">
        <v>0</v>
      </c>
      <c r="GE42" s="13"/>
      <c r="GF42" s="12">
        <v>0</v>
      </c>
      <c r="GG42" s="12">
        <v>0</v>
      </c>
      <c r="GH42" s="12">
        <v>0</v>
      </c>
      <c r="GI42" s="12">
        <v>0</v>
      </c>
      <c r="GJ42" s="13"/>
      <c r="GK42" s="12">
        <v>0</v>
      </c>
      <c r="GL42" s="12">
        <v>0</v>
      </c>
      <c r="GM42" s="12">
        <v>0</v>
      </c>
      <c r="GN42" s="12">
        <v>0</v>
      </c>
      <c r="GO42" s="13"/>
      <c r="GP42" s="12">
        <v>0</v>
      </c>
      <c r="GQ42" s="12">
        <v>45500</v>
      </c>
      <c r="GR42" s="12">
        <v>0</v>
      </c>
      <c r="GS42" s="12">
        <v>45500</v>
      </c>
      <c r="GT42" s="13"/>
      <c r="GU42" s="12">
        <v>15</v>
      </c>
      <c r="GV42" s="12">
        <v>1900000</v>
      </c>
      <c r="GW42" s="12">
        <v>0</v>
      </c>
      <c r="GX42" s="12">
        <v>1900000</v>
      </c>
      <c r="GY42" s="13"/>
      <c r="GZ42" s="12">
        <v>12</v>
      </c>
      <c r="HA42" s="12">
        <v>67500</v>
      </c>
      <c r="HB42" s="12">
        <v>0</v>
      </c>
      <c r="HC42" s="12">
        <v>67500</v>
      </c>
      <c r="HD42" s="13"/>
      <c r="HE42" s="12">
        <v>0</v>
      </c>
      <c r="HF42" s="12">
        <v>0</v>
      </c>
      <c r="HG42" s="12">
        <v>0</v>
      </c>
      <c r="HH42" s="12">
        <v>0</v>
      </c>
      <c r="HI42" s="13"/>
      <c r="HJ42" s="12">
        <v>0</v>
      </c>
      <c r="HK42" s="12">
        <v>10000</v>
      </c>
      <c r="HL42" s="12">
        <v>0</v>
      </c>
      <c r="HM42" s="12">
        <v>10000</v>
      </c>
      <c r="HN42" s="13"/>
      <c r="HO42" s="12">
        <v>0</v>
      </c>
      <c r="HP42" s="12">
        <v>0</v>
      </c>
      <c r="HQ42" s="12">
        <v>0</v>
      </c>
      <c r="HR42" s="12">
        <v>0</v>
      </c>
      <c r="HS42" s="13"/>
      <c r="HT42" s="12">
        <v>0</v>
      </c>
      <c r="HU42" s="12">
        <v>0</v>
      </c>
      <c r="HV42" s="12">
        <v>0</v>
      </c>
      <c r="HW42" s="12">
        <v>0</v>
      </c>
      <c r="HX42" s="13"/>
      <c r="HY42" s="12">
        <v>0</v>
      </c>
      <c r="HZ42" s="12">
        <v>112000</v>
      </c>
      <c r="IA42" s="12">
        <v>0</v>
      </c>
      <c r="IB42" s="12">
        <v>112000</v>
      </c>
      <c r="IC42" s="13"/>
      <c r="ID42" s="12">
        <v>0</v>
      </c>
      <c r="IE42" s="12">
        <v>162500</v>
      </c>
      <c r="IF42" s="12">
        <v>0</v>
      </c>
      <c r="IG42" s="12">
        <v>162500</v>
      </c>
      <c r="IH42" s="13"/>
      <c r="II42" s="12">
        <v>6</v>
      </c>
      <c r="IJ42" s="12">
        <v>3000</v>
      </c>
      <c r="IK42" s="12">
        <v>0</v>
      </c>
      <c r="IL42" s="12">
        <v>3000</v>
      </c>
      <c r="IM42" s="13"/>
      <c r="IN42" s="12">
        <v>1</v>
      </c>
      <c r="IO42" s="12">
        <v>1000</v>
      </c>
      <c r="IP42" s="12">
        <v>0</v>
      </c>
      <c r="IQ42" s="12">
        <v>1000</v>
      </c>
      <c r="IR42" s="13"/>
      <c r="IS42" s="12">
        <v>12</v>
      </c>
      <c r="IT42" s="12">
        <v>290000</v>
      </c>
      <c r="IU42" s="12">
        <v>0</v>
      </c>
      <c r="IV42" s="12">
        <v>290000</v>
      </c>
      <c r="IW42" s="13"/>
      <c r="IX42" s="12">
        <v>0</v>
      </c>
      <c r="IY42" s="12">
        <v>0</v>
      </c>
      <c r="IZ42" s="12">
        <v>0</v>
      </c>
      <c r="JA42" s="12">
        <v>0</v>
      </c>
      <c r="JB42" s="13"/>
      <c r="JC42" s="12">
        <v>0</v>
      </c>
      <c r="JD42" s="12">
        <v>0</v>
      </c>
      <c r="JE42" s="12">
        <v>0</v>
      </c>
      <c r="JF42" s="12">
        <v>0</v>
      </c>
      <c r="JG42" s="13"/>
      <c r="JH42" s="12">
        <v>0</v>
      </c>
      <c r="JI42" s="12">
        <v>377828</v>
      </c>
      <c r="JJ42" s="12">
        <v>0</v>
      </c>
      <c r="JK42" s="12">
        <v>377828</v>
      </c>
      <c r="JL42" s="13"/>
      <c r="JM42" s="12">
        <v>1</v>
      </c>
      <c r="JN42" s="12">
        <v>56410</v>
      </c>
      <c r="JO42" s="12">
        <v>0</v>
      </c>
      <c r="JP42" s="12">
        <v>56410</v>
      </c>
      <c r="JQ42" s="13"/>
      <c r="JR42" s="12">
        <v>1</v>
      </c>
      <c r="JS42" s="12">
        <v>100000</v>
      </c>
      <c r="JT42" s="12">
        <v>0</v>
      </c>
      <c r="JU42" s="12">
        <v>100000</v>
      </c>
      <c r="JV42" s="13"/>
      <c r="JW42" s="12">
        <v>0</v>
      </c>
      <c r="JX42" s="12">
        <v>49500</v>
      </c>
      <c r="JY42" s="12">
        <v>0</v>
      </c>
      <c r="JZ42" s="12">
        <v>49500</v>
      </c>
      <c r="KA42" s="13"/>
      <c r="KB42" s="12">
        <v>0</v>
      </c>
      <c r="KC42" s="12">
        <v>0</v>
      </c>
      <c r="KD42" s="12">
        <v>0</v>
      </c>
      <c r="KE42" s="12">
        <v>0</v>
      </c>
      <c r="KF42" s="13"/>
      <c r="KG42" s="12">
        <v>0</v>
      </c>
      <c r="KH42" s="12">
        <v>20000</v>
      </c>
      <c r="KI42" s="12">
        <v>0</v>
      </c>
      <c r="KJ42" s="12">
        <v>20000</v>
      </c>
      <c r="KK42" s="13"/>
      <c r="KL42" s="12">
        <v>0</v>
      </c>
      <c r="KM42" s="12">
        <v>0</v>
      </c>
      <c r="KN42" s="12">
        <v>0</v>
      </c>
      <c r="KO42" s="12">
        <v>0</v>
      </c>
      <c r="KP42" s="13"/>
      <c r="KQ42" s="12">
        <v>0</v>
      </c>
      <c r="KR42" s="12">
        <v>0</v>
      </c>
      <c r="KS42" s="12">
        <v>0</v>
      </c>
      <c r="KT42" s="12">
        <v>0</v>
      </c>
      <c r="KU42" s="13"/>
      <c r="KV42" s="12">
        <v>0</v>
      </c>
      <c r="KW42" s="12">
        <v>0</v>
      </c>
      <c r="KX42" s="12">
        <v>0</v>
      </c>
      <c r="KY42" s="12">
        <v>0</v>
      </c>
      <c r="KZ42" s="13"/>
      <c r="LA42" s="12">
        <v>0</v>
      </c>
      <c r="LB42" s="12">
        <v>0</v>
      </c>
      <c r="LC42" s="12">
        <v>0</v>
      </c>
      <c r="LD42" s="12">
        <v>0</v>
      </c>
      <c r="LE42" s="13"/>
      <c r="LF42" s="12">
        <v>0</v>
      </c>
      <c r="LG42" s="12">
        <v>0</v>
      </c>
      <c r="LH42" s="12">
        <v>0</v>
      </c>
      <c r="LI42" s="12">
        <v>0</v>
      </c>
      <c r="LJ42" s="13"/>
      <c r="LK42" s="12">
        <v>1</v>
      </c>
      <c r="LL42" s="12">
        <v>19500</v>
      </c>
      <c r="LM42" s="12">
        <v>0</v>
      </c>
      <c r="LN42" s="12">
        <v>19500</v>
      </c>
      <c r="LO42" s="13"/>
      <c r="LP42" s="12">
        <v>1</v>
      </c>
      <c r="LQ42" s="12">
        <v>50000</v>
      </c>
      <c r="LR42" s="12">
        <v>0</v>
      </c>
      <c r="LS42" s="12">
        <v>50000</v>
      </c>
      <c r="LT42" s="13"/>
      <c r="LU42" s="12">
        <v>0</v>
      </c>
      <c r="LV42" s="12">
        <v>0</v>
      </c>
      <c r="LW42" s="12">
        <v>0</v>
      </c>
      <c r="LX42" s="12">
        <v>0</v>
      </c>
      <c r="LY42" s="13"/>
      <c r="LZ42" s="12">
        <v>0</v>
      </c>
      <c r="MA42" s="12">
        <v>0</v>
      </c>
      <c r="MB42" s="12">
        <v>0</v>
      </c>
      <c r="MC42" s="12">
        <v>0</v>
      </c>
      <c r="MD42" s="13"/>
      <c r="ME42" s="12">
        <v>0</v>
      </c>
      <c r="MF42" s="12">
        <v>0</v>
      </c>
      <c r="MG42" s="12">
        <v>0</v>
      </c>
      <c r="MH42" s="12">
        <v>0</v>
      </c>
      <c r="MI42" s="13"/>
      <c r="MJ42" s="12">
        <v>0</v>
      </c>
      <c r="MK42" s="12">
        <v>0</v>
      </c>
      <c r="ML42" s="12">
        <v>0</v>
      </c>
      <c r="MM42" s="12">
        <v>0</v>
      </c>
      <c r="MN42" s="13"/>
      <c r="MO42" s="12">
        <v>0</v>
      </c>
      <c r="MP42" s="12">
        <v>0</v>
      </c>
      <c r="MQ42" s="12">
        <v>0</v>
      </c>
      <c r="MR42" s="12">
        <v>0</v>
      </c>
      <c r="MS42" s="13"/>
      <c r="MT42" s="12">
        <v>0</v>
      </c>
      <c r="MU42" s="12">
        <v>0</v>
      </c>
      <c r="MV42" s="12">
        <v>0</v>
      </c>
      <c r="MW42" s="12">
        <v>0</v>
      </c>
      <c r="MX42" s="13"/>
      <c r="MY42" s="12">
        <v>0</v>
      </c>
      <c r="MZ42" s="12">
        <v>0</v>
      </c>
      <c r="NA42" s="12">
        <v>0</v>
      </c>
      <c r="NB42" s="12">
        <v>0</v>
      </c>
      <c r="NC42" s="13"/>
      <c r="ND42" s="12">
        <v>0</v>
      </c>
      <c r="NE42" s="12">
        <v>0</v>
      </c>
      <c r="NF42" s="12">
        <v>0</v>
      </c>
      <c r="NG42" s="12">
        <v>0</v>
      </c>
      <c r="NH42" s="13"/>
      <c r="NI42" s="12">
        <v>0</v>
      </c>
      <c r="NJ42" s="12">
        <v>0</v>
      </c>
      <c r="NK42" s="12">
        <v>0</v>
      </c>
      <c r="NL42" s="12">
        <v>0</v>
      </c>
      <c r="NM42" s="13"/>
      <c r="NN42" s="12">
        <v>0</v>
      </c>
      <c r="NO42" s="12">
        <v>0</v>
      </c>
      <c r="NP42" s="12">
        <v>0</v>
      </c>
      <c r="NQ42" s="12">
        <v>0</v>
      </c>
      <c r="NR42" s="13"/>
      <c r="NS42" s="12">
        <v>0</v>
      </c>
      <c r="NT42" s="12">
        <v>4350588</v>
      </c>
      <c r="NU42" s="12">
        <v>0</v>
      </c>
      <c r="NV42" s="12">
        <v>4350588</v>
      </c>
      <c r="NW42" s="13"/>
    </row>
    <row r="43" spans="1:389" hidden="1">
      <c r="A43" s="10">
        <v>37</v>
      </c>
      <c r="B43" s="11" t="s">
        <v>39</v>
      </c>
      <c r="C43" s="12">
        <v>0</v>
      </c>
      <c r="D43" s="12">
        <v>0</v>
      </c>
      <c r="E43" s="12">
        <v>0</v>
      </c>
      <c r="F43" s="12">
        <v>0</v>
      </c>
      <c r="G43" s="13"/>
      <c r="H43" s="12">
        <v>0</v>
      </c>
      <c r="I43" s="12">
        <v>20000</v>
      </c>
      <c r="J43" s="12">
        <v>0</v>
      </c>
      <c r="K43" s="12">
        <v>20000</v>
      </c>
      <c r="L43" s="13"/>
      <c r="M43" s="12">
        <v>16</v>
      </c>
      <c r="N43" s="12">
        <v>32000</v>
      </c>
      <c r="O43" s="12">
        <v>0</v>
      </c>
      <c r="P43" s="12">
        <v>32000</v>
      </c>
      <c r="Q43" s="13"/>
      <c r="R43" s="12">
        <v>372</v>
      </c>
      <c r="S43" s="12">
        <v>37200</v>
      </c>
      <c r="T43" s="12">
        <v>0</v>
      </c>
      <c r="U43" s="12">
        <v>37200</v>
      </c>
      <c r="V43" s="13"/>
      <c r="W43" s="12">
        <v>1</v>
      </c>
      <c r="X43" s="12">
        <v>2000</v>
      </c>
      <c r="Y43" s="12">
        <v>0</v>
      </c>
      <c r="Z43" s="12">
        <v>2000</v>
      </c>
      <c r="AA43" s="13"/>
      <c r="AB43" s="12">
        <v>18</v>
      </c>
      <c r="AC43" s="12">
        <v>108000</v>
      </c>
      <c r="AD43" s="12">
        <v>0</v>
      </c>
      <c r="AE43" s="12">
        <v>108000</v>
      </c>
      <c r="AF43" s="13"/>
      <c r="AG43" s="12">
        <v>0</v>
      </c>
      <c r="AH43" s="12">
        <v>0</v>
      </c>
      <c r="AI43" s="12">
        <v>0</v>
      </c>
      <c r="AJ43" s="12">
        <v>0</v>
      </c>
      <c r="AK43" s="13"/>
      <c r="AL43" s="12">
        <v>0</v>
      </c>
      <c r="AM43" s="12">
        <v>0</v>
      </c>
      <c r="AN43" s="12">
        <v>0</v>
      </c>
      <c r="AO43" s="12">
        <v>0</v>
      </c>
      <c r="AP43" s="13"/>
      <c r="AQ43" s="12">
        <v>0</v>
      </c>
      <c r="AR43" s="12">
        <v>0</v>
      </c>
      <c r="AS43" s="12">
        <v>0</v>
      </c>
      <c r="AT43" s="12">
        <v>0</v>
      </c>
      <c r="AU43" s="13"/>
      <c r="AV43" s="12">
        <v>4</v>
      </c>
      <c r="AW43" s="12">
        <v>9800</v>
      </c>
      <c r="AX43" s="12">
        <v>0</v>
      </c>
      <c r="AY43" s="12">
        <v>9800</v>
      </c>
      <c r="AZ43" s="13"/>
      <c r="BA43" s="12">
        <v>0</v>
      </c>
      <c r="BB43" s="12">
        <v>0</v>
      </c>
      <c r="BC43" s="12">
        <v>0</v>
      </c>
      <c r="BD43" s="12">
        <v>0</v>
      </c>
      <c r="BE43" s="13"/>
      <c r="BF43" s="12">
        <v>5</v>
      </c>
      <c r="BG43" s="12">
        <v>14750</v>
      </c>
      <c r="BH43" s="12">
        <v>0</v>
      </c>
      <c r="BI43" s="12">
        <v>14750</v>
      </c>
      <c r="BJ43" s="13"/>
      <c r="BK43" s="12">
        <v>1</v>
      </c>
      <c r="BL43" s="12">
        <v>30000</v>
      </c>
      <c r="BM43" s="12">
        <v>0</v>
      </c>
      <c r="BN43" s="12">
        <v>30000</v>
      </c>
      <c r="BO43" s="13"/>
      <c r="BP43" s="12">
        <v>0</v>
      </c>
      <c r="BQ43" s="12">
        <v>2500</v>
      </c>
      <c r="BR43" s="12">
        <v>0</v>
      </c>
      <c r="BS43" s="12">
        <v>2500</v>
      </c>
      <c r="BT43" s="13"/>
      <c r="BU43" s="12">
        <v>0</v>
      </c>
      <c r="BV43" s="12">
        <v>0</v>
      </c>
      <c r="BW43" s="12">
        <v>0</v>
      </c>
      <c r="BX43" s="12">
        <v>0</v>
      </c>
      <c r="BY43" s="13"/>
      <c r="BZ43" s="12">
        <v>0</v>
      </c>
      <c r="CA43" s="12">
        <v>0</v>
      </c>
      <c r="CB43" s="12">
        <v>0</v>
      </c>
      <c r="CC43" s="12">
        <v>0</v>
      </c>
      <c r="CD43" s="13"/>
      <c r="CE43" s="12">
        <v>0</v>
      </c>
      <c r="CF43" s="12">
        <v>0</v>
      </c>
      <c r="CG43" s="12">
        <v>0</v>
      </c>
      <c r="CH43" s="12">
        <v>0</v>
      </c>
      <c r="CI43" s="13"/>
      <c r="CJ43" s="12">
        <v>0</v>
      </c>
      <c r="CK43" s="12">
        <v>0</v>
      </c>
      <c r="CL43" s="12">
        <v>0</v>
      </c>
      <c r="CM43" s="12">
        <v>0</v>
      </c>
      <c r="CN43" s="13"/>
      <c r="CO43" s="12">
        <v>0</v>
      </c>
      <c r="CP43" s="12">
        <v>0</v>
      </c>
      <c r="CQ43" s="12">
        <v>0</v>
      </c>
      <c r="CR43" s="12">
        <v>0</v>
      </c>
      <c r="CS43" s="13"/>
      <c r="CT43" s="12">
        <v>0</v>
      </c>
      <c r="CU43" s="12">
        <v>0</v>
      </c>
      <c r="CV43" s="12">
        <v>0</v>
      </c>
      <c r="CW43" s="12">
        <v>0</v>
      </c>
      <c r="CX43" s="13"/>
      <c r="CY43" s="12">
        <v>0</v>
      </c>
      <c r="CZ43" s="12">
        <v>0</v>
      </c>
      <c r="DA43" s="12">
        <v>0</v>
      </c>
      <c r="DB43" s="12">
        <v>0</v>
      </c>
      <c r="DC43" s="13"/>
      <c r="DD43" s="12">
        <v>0</v>
      </c>
      <c r="DE43" s="12">
        <v>0</v>
      </c>
      <c r="DF43" s="12">
        <v>0</v>
      </c>
      <c r="DG43" s="12">
        <v>0</v>
      </c>
      <c r="DH43" s="13"/>
      <c r="DI43" s="12">
        <v>0</v>
      </c>
      <c r="DJ43" s="12">
        <v>0</v>
      </c>
      <c r="DK43" s="12">
        <v>0</v>
      </c>
      <c r="DL43" s="12">
        <v>0</v>
      </c>
      <c r="DM43" s="13"/>
      <c r="DN43" s="12">
        <v>0</v>
      </c>
      <c r="DO43" s="12">
        <v>0</v>
      </c>
      <c r="DP43" s="12">
        <v>0</v>
      </c>
      <c r="DQ43" s="12">
        <v>0</v>
      </c>
      <c r="DR43" s="13"/>
      <c r="DS43" s="12">
        <v>1</v>
      </c>
      <c r="DT43" s="12">
        <v>50000</v>
      </c>
      <c r="DU43" s="12">
        <v>0</v>
      </c>
      <c r="DV43" s="12">
        <v>50000</v>
      </c>
      <c r="DW43" s="13"/>
      <c r="DX43" s="12">
        <v>1</v>
      </c>
      <c r="DY43" s="12">
        <v>100000</v>
      </c>
      <c r="DZ43" s="12">
        <v>0</v>
      </c>
      <c r="EA43" s="12">
        <v>100000</v>
      </c>
      <c r="EB43" s="13"/>
      <c r="EC43" s="12">
        <v>0</v>
      </c>
      <c r="ED43" s="12">
        <v>60000</v>
      </c>
      <c r="EE43" s="12">
        <v>0</v>
      </c>
      <c r="EF43" s="12">
        <v>60000</v>
      </c>
      <c r="EG43" s="13"/>
      <c r="EH43" s="12">
        <v>1</v>
      </c>
      <c r="EI43" s="12">
        <v>30000</v>
      </c>
      <c r="EJ43" s="12">
        <v>0</v>
      </c>
      <c r="EK43" s="12">
        <v>30000</v>
      </c>
      <c r="EL43" s="13"/>
      <c r="EM43" s="12">
        <v>1</v>
      </c>
      <c r="EN43" s="12">
        <v>664000</v>
      </c>
      <c r="EO43" s="12">
        <v>0</v>
      </c>
      <c r="EP43" s="12">
        <v>664000</v>
      </c>
      <c r="EQ43" s="13"/>
      <c r="ER43" s="12">
        <v>0</v>
      </c>
      <c r="ES43" s="12">
        <v>0</v>
      </c>
      <c r="ET43" s="12">
        <v>0</v>
      </c>
      <c r="EU43" s="12">
        <v>0</v>
      </c>
      <c r="EV43" s="13"/>
      <c r="EW43" s="12">
        <v>0</v>
      </c>
      <c r="EX43" s="12">
        <v>0</v>
      </c>
      <c r="EY43" s="12">
        <v>0</v>
      </c>
      <c r="EZ43" s="12">
        <v>0</v>
      </c>
      <c r="FA43" s="13"/>
      <c r="FB43" s="12">
        <v>0</v>
      </c>
      <c r="FC43" s="12">
        <v>0</v>
      </c>
      <c r="FD43" s="12">
        <v>0</v>
      </c>
      <c r="FE43" s="12">
        <v>0</v>
      </c>
      <c r="FF43" s="13"/>
      <c r="FG43" s="12">
        <v>0</v>
      </c>
      <c r="FH43" s="12">
        <v>0</v>
      </c>
      <c r="FI43" s="12">
        <v>0</v>
      </c>
      <c r="FJ43" s="12">
        <v>0</v>
      </c>
      <c r="FK43" s="13"/>
      <c r="FL43" s="12">
        <v>0</v>
      </c>
      <c r="FM43" s="12">
        <v>0</v>
      </c>
      <c r="FN43" s="12">
        <v>0</v>
      </c>
      <c r="FO43" s="12">
        <v>0</v>
      </c>
      <c r="FP43" s="13"/>
      <c r="FQ43" s="12">
        <v>0</v>
      </c>
      <c r="FR43" s="12">
        <v>0</v>
      </c>
      <c r="FS43" s="12">
        <v>0</v>
      </c>
      <c r="FT43" s="12">
        <v>0</v>
      </c>
      <c r="FU43" s="13"/>
      <c r="FV43" s="12">
        <v>0</v>
      </c>
      <c r="FW43" s="12">
        <v>0</v>
      </c>
      <c r="FX43" s="12">
        <v>0</v>
      </c>
      <c r="FY43" s="12">
        <v>0</v>
      </c>
      <c r="FZ43" s="13"/>
      <c r="GA43" s="12">
        <v>0</v>
      </c>
      <c r="GB43" s="12">
        <v>0</v>
      </c>
      <c r="GC43" s="12">
        <v>0</v>
      </c>
      <c r="GD43" s="12">
        <v>0</v>
      </c>
      <c r="GE43" s="13"/>
      <c r="GF43" s="12">
        <v>0</v>
      </c>
      <c r="GG43" s="12">
        <v>0</v>
      </c>
      <c r="GH43" s="12">
        <v>0</v>
      </c>
      <c r="GI43" s="12">
        <v>0</v>
      </c>
      <c r="GJ43" s="13"/>
      <c r="GK43" s="12">
        <v>0</v>
      </c>
      <c r="GL43" s="12">
        <v>0</v>
      </c>
      <c r="GM43" s="12">
        <v>0</v>
      </c>
      <c r="GN43" s="12">
        <v>0</v>
      </c>
      <c r="GO43" s="13"/>
      <c r="GP43" s="12">
        <v>0</v>
      </c>
      <c r="GQ43" s="12">
        <v>88000</v>
      </c>
      <c r="GR43" s="12">
        <v>0</v>
      </c>
      <c r="GS43" s="12">
        <v>88000</v>
      </c>
      <c r="GT43" s="13"/>
      <c r="GU43" s="12">
        <v>21</v>
      </c>
      <c r="GV43" s="12">
        <v>2550000</v>
      </c>
      <c r="GW43" s="12">
        <v>0</v>
      </c>
      <c r="GX43" s="12">
        <v>2550000</v>
      </c>
      <c r="GY43" s="13"/>
      <c r="GZ43" s="12">
        <v>17</v>
      </c>
      <c r="HA43" s="12">
        <v>92500</v>
      </c>
      <c r="HB43" s="12">
        <v>0</v>
      </c>
      <c r="HC43" s="12">
        <v>92500</v>
      </c>
      <c r="HD43" s="13"/>
      <c r="HE43" s="12">
        <v>0</v>
      </c>
      <c r="HF43" s="12">
        <v>0</v>
      </c>
      <c r="HG43" s="12">
        <v>0</v>
      </c>
      <c r="HH43" s="12">
        <v>0</v>
      </c>
      <c r="HI43" s="13"/>
      <c r="HJ43" s="12">
        <v>0</v>
      </c>
      <c r="HK43" s="12">
        <v>20000</v>
      </c>
      <c r="HL43" s="12">
        <v>0</v>
      </c>
      <c r="HM43" s="12">
        <v>20000</v>
      </c>
      <c r="HN43" s="13"/>
      <c r="HO43" s="12">
        <v>0</v>
      </c>
      <c r="HP43" s="12">
        <v>0</v>
      </c>
      <c r="HQ43" s="12">
        <v>0</v>
      </c>
      <c r="HR43" s="12">
        <v>0</v>
      </c>
      <c r="HS43" s="13"/>
      <c r="HT43" s="12">
        <v>0</v>
      </c>
      <c r="HU43" s="12">
        <v>0</v>
      </c>
      <c r="HV43" s="12">
        <v>0</v>
      </c>
      <c r="HW43" s="12">
        <v>0</v>
      </c>
      <c r="HX43" s="13"/>
      <c r="HY43" s="12">
        <v>0</v>
      </c>
      <c r="HZ43" s="12">
        <v>154000</v>
      </c>
      <c r="IA43" s="12">
        <v>0</v>
      </c>
      <c r="IB43" s="12">
        <v>154000</v>
      </c>
      <c r="IC43" s="13"/>
      <c r="ID43" s="12">
        <v>0</v>
      </c>
      <c r="IE43" s="12">
        <v>162500</v>
      </c>
      <c r="IF43" s="12">
        <v>0</v>
      </c>
      <c r="IG43" s="12">
        <v>162500</v>
      </c>
      <c r="IH43" s="13"/>
      <c r="II43" s="12">
        <v>8</v>
      </c>
      <c r="IJ43" s="12">
        <v>4000</v>
      </c>
      <c r="IK43" s="12">
        <v>0</v>
      </c>
      <c r="IL43" s="12">
        <v>4000</v>
      </c>
      <c r="IM43" s="13"/>
      <c r="IN43" s="12">
        <v>1</v>
      </c>
      <c r="IO43" s="12">
        <v>1000</v>
      </c>
      <c r="IP43" s="12">
        <v>0</v>
      </c>
      <c r="IQ43" s="12">
        <v>1000</v>
      </c>
      <c r="IR43" s="13"/>
      <c r="IS43" s="12">
        <v>12</v>
      </c>
      <c r="IT43" s="12">
        <v>310000</v>
      </c>
      <c r="IU43" s="12">
        <v>0</v>
      </c>
      <c r="IV43" s="12">
        <v>310000</v>
      </c>
      <c r="IW43" s="13"/>
      <c r="IX43" s="12">
        <v>0</v>
      </c>
      <c r="IY43" s="12">
        <v>100000</v>
      </c>
      <c r="IZ43" s="12">
        <v>0</v>
      </c>
      <c r="JA43" s="12">
        <v>100000</v>
      </c>
      <c r="JB43" s="13"/>
      <c r="JC43" s="12">
        <v>0</v>
      </c>
      <c r="JD43" s="12">
        <v>5000</v>
      </c>
      <c r="JE43" s="12">
        <v>0</v>
      </c>
      <c r="JF43" s="12">
        <v>5000</v>
      </c>
      <c r="JG43" s="13"/>
      <c r="JH43" s="12">
        <v>0</v>
      </c>
      <c r="JI43" s="12">
        <v>412104</v>
      </c>
      <c r="JJ43" s="12">
        <v>0</v>
      </c>
      <c r="JK43" s="12">
        <v>412104</v>
      </c>
      <c r="JL43" s="13"/>
      <c r="JM43" s="12">
        <v>1</v>
      </c>
      <c r="JN43" s="12">
        <v>56410</v>
      </c>
      <c r="JO43" s="12">
        <v>0</v>
      </c>
      <c r="JP43" s="12">
        <v>56410</v>
      </c>
      <c r="JQ43" s="13"/>
      <c r="JR43" s="12">
        <v>1</v>
      </c>
      <c r="JS43" s="12">
        <v>100000</v>
      </c>
      <c r="JT43" s="12">
        <v>0</v>
      </c>
      <c r="JU43" s="12">
        <v>100000</v>
      </c>
      <c r="JV43" s="13"/>
      <c r="JW43" s="12">
        <v>0</v>
      </c>
      <c r="JX43" s="12">
        <v>72000</v>
      </c>
      <c r="JY43" s="12">
        <v>0</v>
      </c>
      <c r="JZ43" s="12">
        <v>72000</v>
      </c>
      <c r="KA43" s="13"/>
      <c r="KB43" s="12">
        <v>0</v>
      </c>
      <c r="KC43" s="12">
        <v>0</v>
      </c>
      <c r="KD43" s="12">
        <v>0</v>
      </c>
      <c r="KE43" s="12">
        <v>0</v>
      </c>
      <c r="KF43" s="13"/>
      <c r="KG43" s="12">
        <v>0</v>
      </c>
      <c r="KH43" s="12">
        <v>222720</v>
      </c>
      <c r="KI43" s="12">
        <v>0</v>
      </c>
      <c r="KJ43" s="12">
        <v>222720</v>
      </c>
      <c r="KK43" s="13"/>
      <c r="KL43" s="12">
        <v>0</v>
      </c>
      <c r="KM43" s="12">
        <v>0</v>
      </c>
      <c r="KN43" s="12">
        <v>0</v>
      </c>
      <c r="KO43" s="12">
        <v>0</v>
      </c>
      <c r="KP43" s="13"/>
      <c r="KQ43" s="12">
        <v>0</v>
      </c>
      <c r="KR43" s="12">
        <v>0</v>
      </c>
      <c r="KS43" s="12">
        <v>0</v>
      </c>
      <c r="KT43" s="12">
        <v>0</v>
      </c>
      <c r="KU43" s="13"/>
      <c r="KV43" s="12">
        <v>0</v>
      </c>
      <c r="KW43" s="12">
        <v>0</v>
      </c>
      <c r="KX43" s="12">
        <v>0</v>
      </c>
      <c r="KY43" s="12">
        <v>0</v>
      </c>
      <c r="KZ43" s="13"/>
      <c r="LA43" s="12">
        <v>0</v>
      </c>
      <c r="LB43" s="12">
        <v>0</v>
      </c>
      <c r="LC43" s="12">
        <v>0</v>
      </c>
      <c r="LD43" s="12">
        <v>0</v>
      </c>
      <c r="LE43" s="13"/>
      <c r="LF43" s="12">
        <v>0</v>
      </c>
      <c r="LG43" s="12">
        <v>0</v>
      </c>
      <c r="LH43" s="12">
        <v>0</v>
      </c>
      <c r="LI43" s="12">
        <v>0</v>
      </c>
      <c r="LJ43" s="13"/>
      <c r="LK43" s="12">
        <v>1</v>
      </c>
      <c r="LL43" s="12">
        <v>30000</v>
      </c>
      <c r="LM43" s="12">
        <v>0</v>
      </c>
      <c r="LN43" s="12">
        <v>30000</v>
      </c>
      <c r="LO43" s="13"/>
      <c r="LP43" s="12">
        <v>1</v>
      </c>
      <c r="LQ43" s="12">
        <v>140000</v>
      </c>
      <c r="LR43" s="12">
        <v>0</v>
      </c>
      <c r="LS43" s="12">
        <v>140000</v>
      </c>
      <c r="LT43" s="13"/>
      <c r="LU43" s="12">
        <v>0</v>
      </c>
      <c r="LV43" s="12">
        <v>0</v>
      </c>
      <c r="LW43" s="12">
        <v>0</v>
      </c>
      <c r="LX43" s="12">
        <v>0</v>
      </c>
      <c r="LY43" s="13"/>
      <c r="LZ43" s="12">
        <v>0</v>
      </c>
      <c r="MA43" s="12">
        <v>0</v>
      </c>
      <c r="MB43" s="12">
        <v>0</v>
      </c>
      <c r="MC43" s="12">
        <v>0</v>
      </c>
      <c r="MD43" s="13"/>
      <c r="ME43" s="12">
        <v>0</v>
      </c>
      <c r="MF43" s="12">
        <v>0</v>
      </c>
      <c r="MG43" s="12">
        <v>0</v>
      </c>
      <c r="MH43" s="12">
        <v>0</v>
      </c>
      <c r="MI43" s="13"/>
      <c r="MJ43" s="12">
        <v>0</v>
      </c>
      <c r="MK43" s="12">
        <v>0</v>
      </c>
      <c r="ML43" s="12">
        <v>0</v>
      </c>
      <c r="MM43" s="12">
        <v>0</v>
      </c>
      <c r="MN43" s="13"/>
      <c r="MO43" s="12">
        <v>0</v>
      </c>
      <c r="MP43" s="12">
        <v>0</v>
      </c>
      <c r="MQ43" s="12">
        <v>0</v>
      </c>
      <c r="MR43" s="12">
        <v>0</v>
      </c>
      <c r="MS43" s="13"/>
      <c r="MT43" s="12">
        <v>0</v>
      </c>
      <c r="MU43" s="12">
        <v>0</v>
      </c>
      <c r="MV43" s="12">
        <v>0</v>
      </c>
      <c r="MW43" s="12">
        <v>0</v>
      </c>
      <c r="MX43" s="13"/>
      <c r="MY43" s="12">
        <v>0</v>
      </c>
      <c r="MZ43" s="12">
        <v>0</v>
      </c>
      <c r="NA43" s="12">
        <v>0</v>
      </c>
      <c r="NB43" s="12">
        <v>0</v>
      </c>
      <c r="NC43" s="13"/>
      <c r="ND43" s="12">
        <v>0</v>
      </c>
      <c r="NE43" s="12">
        <v>0</v>
      </c>
      <c r="NF43" s="12">
        <v>0</v>
      </c>
      <c r="NG43" s="12">
        <v>0</v>
      </c>
      <c r="NH43" s="13"/>
      <c r="NI43" s="12">
        <v>0</v>
      </c>
      <c r="NJ43" s="12">
        <v>0</v>
      </c>
      <c r="NK43" s="12">
        <v>0</v>
      </c>
      <c r="NL43" s="12">
        <v>0</v>
      </c>
      <c r="NM43" s="13"/>
      <c r="NN43" s="12">
        <v>0</v>
      </c>
      <c r="NO43" s="12">
        <v>0</v>
      </c>
      <c r="NP43" s="12">
        <v>0</v>
      </c>
      <c r="NQ43" s="12">
        <v>0</v>
      </c>
      <c r="NR43" s="13"/>
      <c r="NS43" s="12">
        <v>0</v>
      </c>
      <c r="NT43" s="12">
        <v>5680484</v>
      </c>
      <c r="NU43" s="12">
        <v>0</v>
      </c>
      <c r="NV43" s="12">
        <v>5680484</v>
      </c>
      <c r="NW43" s="13"/>
    </row>
    <row r="44" spans="1:389" hidden="1">
      <c r="A44" s="10">
        <v>38</v>
      </c>
      <c r="B44" s="11" t="s">
        <v>40</v>
      </c>
      <c r="C44" s="12">
        <v>0</v>
      </c>
      <c r="D44" s="12">
        <v>0</v>
      </c>
      <c r="E44" s="12">
        <v>0</v>
      </c>
      <c r="F44" s="12">
        <v>0</v>
      </c>
      <c r="G44" s="13"/>
      <c r="H44" s="12">
        <v>0</v>
      </c>
      <c r="I44" s="12">
        <v>24800</v>
      </c>
      <c r="J44" s="12">
        <v>0</v>
      </c>
      <c r="K44" s="12">
        <v>24800</v>
      </c>
      <c r="L44" s="13"/>
      <c r="M44" s="12">
        <v>18</v>
      </c>
      <c r="N44" s="12">
        <v>36000</v>
      </c>
      <c r="O44" s="12">
        <v>0</v>
      </c>
      <c r="P44" s="12">
        <v>36000</v>
      </c>
      <c r="Q44" s="13"/>
      <c r="R44" s="12">
        <v>591</v>
      </c>
      <c r="S44" s="12">
        <v>59100</v>
      </c>
      <c r="T44" s="12">
        <v>0</v>
      </c>
      <c r="U44" s="12">
        <v>59100</v>
      </c>
      <c r="V44" s="13"/>
      <c r="W44" s="12">
        <v>1</v>
      </c>
      <c r="X44" s="12">
        <v>2000</v>
      </c>
      <c r="Y44" s="12">
        <v>0</v>
      </c>
      <c r="Z44" s="12">
        <v>2000</v>
      </c>
      <c r="AA44" s="13"/>
      <c r="AB44" s="12">
        <v>22</v>
      </c>
      <c r="AC44" s="12">
        <v>132000</v>
      </c>
      <c r="AD44" s="12">
        <v>0</v>
      </c>
      <c r="AE44" s="12">
        <v>132000</v>
      </c>
      <c r="AF44" s="13"/>
      <c r="AG44" s="12">
        <v>0</v>
      </c>
      <c r="AH44" s="12">
        <v>0</v>
      </c>
      <c r="AI44" s="12">
        <v>0</v>
      </c>
      <c r="AJ44" s="12">
        <v>0</v>
      </c>
      <c r="AK44" s="13"/>
      <c r="AL44" s="12">
        <v>0</v>
      </c>
      <c r="AM44" s="12">
        <v>0</v>
      </c>
      <c r="AN44" s="12">
        <v>0</v>
      </c>
      <c r="AO44" s="12">
        <v>0</v>
      </c>
      <c r="AP44" s="13"/>
      <c r="AQ44" s="12">
        <v>0</v>
      </c>
      <c r="AR44" s="12">
        <v>0</v>
      </c>
      <c r="AS44" s="12">
        <v>0</v>
      </c>
      <c r="AT44" s="12">
        <v>0</v>
      </c>
      <c r="AU44" s="13"/>
      <c r="AV44" s="12">
        <v>4</v>
      </c>
      <c r="AW44" s="12">
        <v>9800</v>
      </c>
      <c r="AX44" s="12">
        <v>0</v>
      </c>
      <c r="AY44" s="12">
        <v>9800</v>
      </c>
      <c r="AZ44" s="13"/>
      <c r="BA44" s="12">
        <v>0</v>
      </c>
      <c r="BB44" s="12">
        <v>0</v>
      </c>
      <c r="BC44" s="12">
        <v>0</v>
      </c>
      <c r="BD44" s="12">
        <v>0</v>
      </c>
      <c r="BE44" s="13"/>
      <c r="BF44" s="12">
        <v>5</v>
      </c>
      <c r="BG44" s="12">
        <v>13750</v>
      </c>
      <c r="BH44" s="12">
        <v>0</v>
      </c>
      <c r="BI44" s="12">
        <v>13750</v>
      </c>
      <c r="BJ44" s="13"/>
      <c r="BK44" s="12">
        <v>1</v>
      </c>
      <c r="BL44" s="12">
        <v>30000</v>
      </c>
      <c r="BM44" s="12">
        <v>0</v>
      </c>
      <c r="BN44" s="12">
        <v>30000</v>
      </c>
      <c r="BO44" s="13"/>
      <c r="BP44" s="12">
        <v>0</v>
      </c>
      <c r="BQ44" s="12">
        <v>2500</v>
      </c>
      <c r="BR44" s="12">
        <v>0</v>
      </c>
      <c r="BS44" s="12">
        <v>2500</v>
      </c>
      <c r="BT44" s="13"/>
      <c r="BU44" s="12">
        <v>0</v>
      </c>
      <c r="BV44" s="12">
        <v>0</v>
      </c>
      <c r="BW44" s="12">
        <v>0</v>
      </c>
      <c r="BX44" s="12">
        <v>0</v>
      </c>
      <c r="BY44" s="13"/>
      <c r="BZ44" s="12">
        <v>0</v>
      </c>
      <c r="CA44" s="12">
        <v>0</v>
      </c>
      <c r="CB44" s="12">
        <v>0</v>
      </c>
      <c r="CC44" s="12">
        <v>0</v>
      </c>
      <c r="CD44" s="13"/>
      <c r="CE44" s="12">
        <v>0</v>
      </c>
      <c r="CF44" s="12">
        <v>0</v>
      </c>
      <c r="CG44" s="12">
        <v>0</v>
      </c>
      <c r="CH44" s="12">
        <v>0</v>
      </c>
      <c r="CI44" s="13"/>
      <c r="CJ44" s="12">
        <v>0</v>
      </c>
      <c r="CK44" s="12">
        <v>0</v>
      </c>
      <c r="CL44" s="12">
        <v>0</v>
      </c>
      <c r="CM44" s="12">
        <v>0</v>
      </c>
      <c r="CN44" s="13"/>
      <c r="CO44" s="12">
        <v>0</v>
      </c>
      <c r="CP44" s="12">
        <v>0</v>
      </c>
      <c r="CQ44" s="12">
        <v>0</v>
      </c>
      <c r="CR44" s="12">
        <v>0</v>
      </c>
      <c r="CS44" s="13"/>
      <c r="CT44" s="12">
        <v>0</v>
      </c>
      <c r="CU44" s="12">
        <v>0</v>
      </c>
      <c r="CV44" s="12">
        <v>0</v>
      </c>
      <c r="CW44" s="12">
        <v>0</v>
      </c>
      <c r="CX44" s="13"/>
      <c r="CY44" s="12">
        <v>0</v>
      </c>
      <c r="CZ44" s="12">
        <v>0</v>
      </c>
      <c r="DA44" s="12">
        <v>0</v>
      </c>
      <c r="DB44" s="12">
        <v>0</v>
      </c>
      <c r="DC44" s="13"/>
      <c r="DD44" s="12">
        <v>0</v>
      </c>
      <c r="DE44" s="12">
        <v>0</v>
      </c>
      <c r="DF44" s="12">
        <v>0</v>
      </c>
      <c r="DG44" s="12">
        <v>0</v>
      </c>
      <c r="DH44" s="13"/>
      <c r="DI44" s="12">
        <v>0</v>
      </c>
      <c r="DJ44" s="12">
        <v>0</v>
      </c>
      <c r="DK44" s="12">
        <v>0</v>
      </c>
      <c r="DL44" s="12">
        <v>0</v>
      </c>
      <c r="DM44" s="13"/>
      <c r="DN44" s="12">
        <v>0</v>
      </c>
      <c r="DO44" s="12">
        <v>0</v>
      </c>
      <c r="DP44" s="12">
        <v>0</v>
      </c>
      <c r="DQ44" s="12">
        <v>0</v>
      </c>
      <c r="DR44" s="13"/>
      <c r="DS44" s="12">
        <v>1</v>
      </c>
      <c r="DT44" s="12">
        <v>40000</v>
      </c>
      <c r="DU44" s="12">
        <v>0</v>
      </c>
      <c r="DV44" s="12">
        <v>40000</v>
      </c>
      <c r="DW44" s="13"/>
      <c r="DX44" s="12">
        <v>1</v>
      </c>
      <c r="DY44" s="12">
        <v>40000</v>
      </c>
      <c r="DZ44" s="12">
        <v>0</v>
      </c>
      <c r="EA44" s="12">
        <v>40000</v>
      </c>
      <c r="EB44" s="13"/>
      <c r="EC44" s="12">
        <v>0</v>
      </c>
      <c r="ED44" s="12">
        <v>50000</v>
      </c>
      <c r="EE44" s="12">
        <v>0</v>
      </c>
      <c r="EF44" s="12">
        <v>50000</v>
      </c>
      <c r="EG44" s="13"/>
      <c r="EH44" s="12">
        <v>1</v>
      </c>
      <c r="EI44" s="12">
        <v>19500</v>
      </c>
      <c r="EJ44" s="12">
        <v>0</v>
      </c>
      <c r="EK44" s="12">
        <v>19500</v>
      </c>
      <c r="EL44" s="13"/>
      <c r="EM44" s="12">
        <v>1</v>
      </c>
      <c r="EN44" s="12">
        <v>702000</v>
      </c>
      <c r="EO44" s="12">
        <v>0</v>
      </c>
      <c r="EP44" s="12">
        <v>702000</v>
      </c>
      <c r="EQ44" s="13"/>
      <c r="ER44" s="12">
        <v>0</v>
      </c>
      <c r="ES44" s="12">
        <v>0</v>
      </c>
      <c r="ET44" s="12">
        <v>0</v>
      </c>
      <c r="EU44" s="12">
        <v>0</v>
      </c>
      <c r="EV44" s="13"/>
      <c r="EW44" s="12">
        <v>0</v>
      </c>
      <c r="EX44" s="12">
        <v>0</v>
      </c>
      <c r="EY44" s="12">
        <v>0</v>
      </c>
      <c r="EZ44" s="12">
        <v>0</v>
      </c>
      <c r="FA44" s="13"/>
      <c r="FB44" s="12">
        <v>0</v>
      </c>
      <c r="FC44" s="12">
        <v>0</v>
      </c>
      <c r="FD44" s="12">
        <v>0</v>
      </c>
      <c r="FE44" s="12">
        <v>0</v>
      </c>
      <c r="FF44" s="13"/>
      <c r="FG44" s="12">
        <v>0</v>
      </c>
      <c r="FH44" s="12">
        <v>0</v>
      </c>
      <c r="FI44" s="12">
        <v>0</v>
      </c>
      <c r="FJ44" s="12">
        <v>0</v>
      </c>
      <c r="FK44" s="13"/>
      <c r="FL44" s="12">
        <v>0</v>
      </c>
      <c r="FM44" s="12">
        <v>0</v>
      </c>
      <c r="FN44" s="12">
        <v>0</v>
      </c>
      <c r="FO44" s="12">
        <v>0</v>
      </c>
      <c r="FP44" s="13"/>
      <c r="FQ44" s="12">
        <v>0</v>
      </c>
      <c r="FR44" s="12">
        <v>0</v>
      </c>
      <c r="FS44" s="12">
        <v>0</v>
      </c>
      <c r="FT44" s="12">
        <v>0</v>
      </c>
      <c r="FU44" s="13"/>
      <c r="FV44" s="12">
        <v>0</v>
      </c>
      <c r="FW44" s="12">
        <v>0</v>
      </c>
      <c r="FX44" s="12">
        <v>0</v>
      </c>
      <c r="FY44" s="12">
        <v>0</v>
      </c>
      <c r="FZ44" s="13"/>
      <c r="GA44" s="12">
        <v>0</v>
      </c>
      <c r="GB44" s="12">
        <v>0</v>
      </c>
      <c r="GC44" s="12">
        <v>0</v>
      </c>
      <c r="GD44" s="12">
        <v>0</v>
      </c>
      <c r="GE44" s="13"/>
      <c r="GF44" s="12">
        <v>0</v>
      </c>
      <c r="GG44" s="12">
        <v>0</v>
      </c>
      <c r="GH44" s="12">
        <v>0</v>
      </c>
      <c r="GI44" s="12">
        <v>0</v>
      </c>
      <c r="GJ44" s="13"/>
      <c r="GK44" s="12">
        <v>0</v>
      </c>
      <c r="GL44" s="12">
        <v>0</v>
      </c>
      <c r="GM44" s="12">
        <v>0</v>
      </c>
      <c r="GN44" s="12">
        <v>0</v>
      </c>
      <c r="GO44" s="13"/>
      <c r="GP44" s="12">
        <v>0</v>
      </c>
      <c r="GQ44" s="12">
        <v>74000</v>
      </c>
      <c r="GR44" s="12">
        <v>0</v>
      </c>
      <c r="GS44" s="12">
        <v>74000</v>
      </c>
      <c r="GT44" s="13"/>
      <c r="GU44" s="12">
        <v>23</v>
      </c>
      <c r="GV44" s="12">
        <v>2800000</v>
      </c>
      <c r="GW44" s="12">
        <v>0</v>
      </c>
      <c r="GX44" s="12">
        <v>2800000</v>
      </c>
      <c r="GY44" s="13"/>
      <c r="GZ44" s="12">
        <v>19</v>
      </c>
      <c r="HA44" s="12">
        <v>102500</v>
      </c>
      <c r="HB44" s="12">
        <v>0</v>
      </c>
      <c r="HC44" s="12">
        <v>102500</v>
      </c>
      <c r="HD44" s="13"/>
      <c r="HE44" s="12">
        <v>0</v>
      </c>
      <c r="HF44" s="12">
        <v>0</v>
      </c>
      <c r="HG44" s="12">
        <v>0</v>
      </c>
      <c r="HH44" s="12">
        <v>0</v>
      </c>
      <c r="HI44" s="13"/>
      <c r="HJ44" s="12">
        <v>0</v>
      </c>
      <c r="HK44" s="12">
        <v>10000</v>
      </c>
      <c r="HL44" s="12">
        <v>0</v>
      </c>
      <c r="HM44" s="12">
        <v>10000</v>
      </c>
      <c r="HN44" s="13"/>
      <c r="HO44" s="12">
        <v>0</v>
      </c>
      <c r="HP44" s="12">
        <v>0</v>
      </c>
      <c r="HQ44" s="12">
        <v>0</v>
      </c>
      <c r="HR44" s="12">
        <v>0</v>
      </c>
      <c r="HS44" s="13"/>
      <c r="HT44" s="12">
        <v>0</v>
      </c>
      <c r="HU44" s="12">
        <v>0</v>
      </c>
      <c r="HV44" s="12">
        <v>0</v>
      </c>
      <c r="HW44" s="12">
        <v>0</v>
      </c>
      <c r="HX44" s="13"/>
      <c r="HY44" s="12">
        <v>0</v>
      </c>
      <c r="HZ44" s="12">
        <v>140000</v>
      </c>
      <c r="IA44" s="12">
        <v>0</v>
      </c>
      <c r="IB44" s="12">
        <v>140000</v>
      </c>
      <c r="IC44" s="13"/>
      <c r="ID44" s="12">
        <v>0</v>
      </c>
      <c r="IE44" s="12">
        <v>162500</v>
      </c>
      <c r="IF44" s="12">
        <v>0</v>
      </c>
      <c r="IG44" s="12">
        <v>162500</v>
      </c>
      <c r="IH44" s="13"/>
      <c r="II44" s="12">
        <v>9</v>
      </c>
      <c r="IJ44" s="12">
        <v>4500</v>
      </c>
      <c r="IK44" s="12">
        <v>0</v>
      </c>
      <c r="IL44" s="12">
        <v>4500</v>
      </c>
      <c r="IM44" s="13"/>
      <c r="IN44" s="12">
        <v>2</v>
      </c>
      <c r="IO44" s="12">
        <v>2000</v>
      </c>
      <c r="IP44" s="12">
        <v>0</v>
      </c>
      <c r="IQ44" s="12">
        <v>2000</v>
      </c>
      <c r="IR44" s="13"/>
      <c r="IS44" s="12">
        <v>12</v>
      </c>
      <c r="IT44" s="12">
        <v>310000</v>
      </c>
      <c r="IU44" s="12">
        <v>0</v>
      </c>
      <c r="IV44" s="12">
        <v>310000</v>
      </c>
      <c r="IW44" s="13"/>
      <c r="IX44" s="12">
        <v>0</v>
      </c>
      <c r="IY44" s="12">
        <v>50000</v>
      </c>
      <c r="IZ44" s="12">
        <v>0</v>
      </c>
      <c r="JA44" s="12">
        <v>50000</v>
      </c>
      <c r="JB44" s="13"/>
      <c r="JC44" s="12">
        <v>0</v>
      </c>
      <c r="JD44" s="12">
        <v>3500</v>
      </c>
      <c r="JE44" s="12">
        <v>0</v>
      </c>
      <c r="JF44" s="12">
        <v>3500</v>
      </c>
      <c r="JG44" s="13"/>
      <c r="JH44" s="12">
        <v>0</v>
      </c>
      <c r="JI44" s="12">
        <v>735882</v>
      </c>
      <c r="JJ44" s="12">
        <v>0</v>
      </c>
      <c r="JK44" s="12">
        <v>735882</v>
      </c>
      <c r="JL44" s="13"/>
      <c r="JM44" s="12">
        <v>1</v>
      </c>
      <c r="JN44" s="12">
        <v>56410</v>
      </c>
      <c r="JO44" s="12">
        <v>0</v>
      </c>
      <c r="JP44" s="12">
        <v>56410</v>
      </c>
      <c r="JQ44" s="13"/>
      <c r="JR44" s="12">
        <v>1</v>
      </c>
      <c r="JS44" s="12">
        <v>100000</v>
      </c>
      <c r="JT44" s="12">
        <v>0</v>
      </c>
      <c r="JU44" s="12">
        <v>100000</v>
      </c>
      <c r="JV44" s="13"/>
      <c r="JW44" s="12">
        <v>0</v>
      </c>
      <c r="JX44" s="12">
        <v>81000</v>
      </c>
      <c r="JY44" s="12">
        <v>0</v>
      </c>
      <c r="JZ44" s="12">
        <v>81000</v>
      </c>
      <c r="KA44" s="13"/>
      <c r="KB44" s="12">
        <v>0</v>
      </c>
      <c r="KC44" s="12">
        <v>0</v>
      </c>
      <c r="KD44" s="12">
        <v>0</v>
      </c>
      <c r="KE44" s="12">
        <v>0</v>
      </c>
      <c r="KF44" s="13"/>
      <c r="KG44" s="12">
        <v>0</v>
      </c>
      <c r="KH44" s="12">
        <v>20000</v>
      </c>
      <c r="KI44" s="12">
        <v>0</v>
      </c>
      <c r="KJ44" s="12">
        <v>20000</v>
      </c>
      <c r="KK44" s="13"/>
      <c r="KL44" s="12">
        <v>0</v>
      </c>
      <c r="KM44" s="12">
        <v>0</v>
      </c>
      <c r="KN44" s="12">
        <v>0</v>
      </c>
      <c r="KO44" s="12">
        <v>0</v>
      </c>
      <c r="KP44" s="13"/>
      <c r="KQ44" s="12">
        <v>0</v>
      </c>
      <c r="KR44" s="12">
        <v>0</v>
      </c>
      <c r="KS44" s="12">
        <v>0</v>
      </c>
      <c r="KT44" s="12">
        <v>0</v>
      </c>
      <c r="KU44" s="13"/>
      <c r="KV44" s="12">
        <v>0</v>
      </c>
      <c r="KW44" s="12">
        <v>0</v>
      </c>
      <c r="KX44" s="12">
        <v>0</v>
      </c>
      <c r="KY44" s="12">
        <v>0</v>
      </c>
      <c r="KZ44" s="13"/>
      <c r="LA44" s="12">
        <v>0</v>
      </c>
      <c r="LB44" s="12">
        <v>0</v>
      </c>
      <c r="LC44" s="12">
        <v>0</v>
      </c>
      <c r="LD44" s="12">
        <v>0</v>
      </c>
      <c r="LE44" s="13"/>
      <c r="LF44" s="12">
        <v>0</v>
      </c>
      <c r="LG44" s="12">
        <v>0</v>
      </c>
      <c r="LH44" s="12">
        <v>0</v>
      </c>
      <c r="LI44" s="12">
        <v>0</v>
      </c>
      <c r="LJ44" s="13"/>
      <c r="LK44" s="12">
        <v>1</v>
      </c>
      <c r="LL44" s="12">
        <v>19500</v>
      </c>
      <c r="LM44" s="12">
        <v>0</v>
      </c>
      <c r="LN44" s="12">
        <v>19500</v>
      </c>
      <c r="LO44" s="13"/>
      <c r="LP44" s="12">
        <v>1</v>
      </c>
      <c r="LQ44" s="12">
        <v>50000</v>
      </c>
      <c r="LR44" s="12">
        <v>0</v>
      </c>
      <c r="LS44" s="12">
        <v>50000</v>
      </c>
      <c r="LT44" s="13"/>
      <c r="LU44" s="12">
        <v>0</v>
      </c>
      <c r="LV44" s="12">
        <v>0</v>
      </c>
      <c r="LW44" s="12">
        <v>0</v>
      </c>
      <c r="LX44" s="12">
        <v>0</v>
      </c>
      <c r="LY44" s="13"/>
      <c r="LZ44" s="12">
        <v>0</v>
      </c>
      <c r="MA44" s="12">
        <v>0</v>
      </c>
      <c r="MB44" s="12">
        <v>0</v>
      </c>
      <c r="MC44" s="12">
        <v>0</v>
      </c>
      <c r="MD44" s="13"/>
      <c r="ME44" s="12">
        <v>0</v>
      </c>
      <c r="MF44" s="12">
        <v>0</v>
      </c>
      <c r="MG44" s="12">
        <v>0</v>
      </c>
      <c r="MH44" s="12">
        <v>0</v>
      </c>
      <c r="MI44" s="13"/>
      <c r="MJ44" s="12">
        <v>0</v>
      </c>
      <c r="MK44" s="12">
        <v>0</v>
      </c>
      <c r="ML44" s="12">
        <v>0</v>
      </c>
      <c r="MM44" s="12">
        <v>0</v>
      </c>
      <c r="MN44" s="13"/>
      <c r="MO44" s="12">
        <v>0</v>
      </c>
      <c r="MP44" s="12">
        <v>0</v>
      </c>
      <c r="MQ44" s="12">
        <v>0</v>
      </c>
      <c r="MR44" s="12">
        <v>0</v>
      </c>
      <c r="MS44" s="13"/>
      <c r="MT44" s="12">
        <v>0</v>
      </c>
      <c r="MU44" s="12">
        <v>0</v>
      </c>
      <c r="MV44" s="12">
        <v>0</v>
      </c>
      <c r="MW44" s="12">
        <v>0</v>
      </c>
      <c r="MX44" s="13"/>
      <c r="MY44" s="12">
        <v>0</v>
      </c>
      <c r="MZ44" s="12">
        <v>0</v>
      </c>
      <c r="NA44" s="12">
        <v>0</v>
      </c>
      <c r="NB44" s="12">
        <v>0</v>
      </c>
      <c r="NC44" s="13"/>
      <c r="ND44" s="12">
        <v>0</v>
      </c>
      <c r="NE44" s="12">
        <v>0</v>
      </c>
      <c r="NF44" s="12">
        <v>0</v>
      </c>
      <c r="NG44" s="12">
        <v>0</v>
      </c>
      <c r="NH44" s="13"/>
      <c r="NI44" s="12">
        <v>0</v>
      </c>
      <c r="NJ44" s="12">
        <v>0</v>
      </c>
      <c r="NK44" s="12">
        <v>0</v>
      </c>
      <c r="NL44" s="12">
        <v>0</v>
      </c>
      <c r="NM44" s="13"/>
      <c r="NN44" s="12">
        <v>0</v>
      </c>
      <c r="NO44" s="12">
        <v>0</v>
      </c>
      <c r="NP44" s="12">
        <v>0</v>
      </c>
      <c r="NQ44" s="12">
        <v>0</v>
      </c>
      <c r="NR44" s="13"/>
      <c r="NS44" s="12">
        <v>0</v>
      </c>
      <c r="NT44" s="12">
        <v>5883242</v>
      </c>
      <c r="NU44" s="12">
        <v>0</v>
      </c>
      <c r="NV44" s="12">
        <v>5883242</v>
      </c>
      <c r="NW44" s="13"/>
    </row>
    <row r="45" spans="1:389" hidden="1">
      <c r="A45" s="10">
        <v>39</v>
      </c>
      <c r="B45" s="11" t="s">
        <v>55</v>
      </c>
      <c r="C45" s="12">
        <v>0</v>
      </c>
      <c r="D45" s="12">
        <v>0</v>
      </c>
      <c r="E45" s="12">
        <v>0</v>
      </c>
      <c r="F45" s="12">
        <v>0</v>
      </c>
      <c r="G45" s="13"/>
      <c r="H45" s="12">
        <v>0</v>
      </c>
      <c r="I45" s="12">
        <v>0</v>
      </c>
      <c r="J45" s="12">
        <v>0</v>
      </c>
      <c r="K45" s="12">
        <v>0</v>
      </c>
      <c r="L45" s="13"/>
      <c r="M45" s="12">
        <v>0</v>
      </c>
      <c r="N45" s="12">
        <v>0</v>
      </c>
      <c r="O45" s="12">
        <v>0</v>
      </c>
      <c r="P45" s="12">
        <v>0</v>
      </c>
      <c r="Q45" s="13"/>
      <c r="R45" s="12">
        <v>0</v>
      </c>
      <c r="S45" s="12">
        <v>0</v>
      </c>
      <c r="T45" s="12">
        <v>0</v>
      </c>
      <c r="U45" s="12">
        <v>0</v>
      </c>
      <c r="V45" s="13"/>
      <c r="W45" s="12">
        <v>0</v>
      </c>
      <c r="X45" s="12">
        <v>0</v>
      </c>
      <c r="Y45" s="12">
        <v>0</v>
      </c>
      <c r="Z45" s="12">
        <v>0</v>
      </c>
      <c r="AA45" s="13"/>
      <c r="AB45" s="12">
        <v>0</v>
      </c>
      <c r="AC45" s="12">
        <v>0</v>
      </c>
      <c r="AD45" s="12">
        <v>0</v>
      </c>
      <c r="AE45" s="12">
        <v>0</v>
      </c>
      <c r="AF45" s="13"/>
      <c r="AG45" s="12">
        <v>0</v>
      </c>
      <c r="AH45" s="12">
        <v>0</v>
      </c>
      <c r="AI45" s="12">
        <v>0</v>
      </c>
      <c r="AJ45" s="12">
        <v>0</v>
      </c>
      <c r="AK45" s="13"/>
      <c r="AL45" s="12">
        <v>0</v>
      </c>
      <c r="AM45" s="12">
        <v>0</v>
      </c>
      <c r="AN45" s="12">
        <v>0</v>
      </c>
      <c r="AO45" s="12">
        <v>0</v>
      </c>
      <c r="AP45" s="13"/>
      <c r="AQ45" s="12">
        <v>0</v>
      </c>
      <c r="AR45" s="12">
        <v>0</v>
      </c>
      <c r="AS45" s="12">
        <v>0</v>
      </c>
      <c r="AT45" s="12">
        <v>0</v>
      </c>
      <c r="AU45" s="13"/>
      <c r="AV45" s="12">
        <v>4</v>
      </c>
      <c r="AW45" s="12">
        <v>9600</v>
      </c>
      <c r="AX45" s="12">
        <v>0</v>
      </c>
      <c r="AY45" s="12">
        <v>9600</v>
      </c>
      <c r="AZ45" s="13"/>
      <c r="BA45" s="12">
        <v>1</v>
      </c>
      <c r="BB45" s="12">
        <v>30000</v>
      </c>
      <c r="BC45" s="12">
        <v>0</v>
      </c>
      <c r="BD45" s="12">
        <v>30000</v>
      </c>
      <c r="BE45" s="13"/>
      <c r="BF45" s="12">
        <v>0</v>
      </c>
      <c r="BG45" s="12">
        <v>0</v>
      </c>
      <c r="BH45" s="12">
        <v>0</v>
      </c>
      <c r="BI45" s="12">
        <v>0</v>
      </c>
      <c r="BJ45" s="13"/>
      <c r="BK45" s="12">
        <v>0</v>
      </c>
      <c r="BL45" s="12">
        <v>0</v>
      </c>
      <c r="BM45" s="12">
        <v>0</v>
      </c>
      <c r="BN45" s="12">
        <v>0</v>
      </c>
      <c r="BO45" s="13"/>
      <c r="BP45" s="12">
        <v>0</v>
      </c>
      <c r="BQ45" s="12">
        <v>0</v>
      </c>
      <c r="BR45" s="12">
        <v>0</v>
      </c>
      <c r="BS45" s="12">
        <v>0</v>
      </c>
      <c r="BT45" s="13"/>
      <c r="BU45" s="12">
        <v>0</v>
      </c>
      <c r="BV45" s="12">
        <v>0</v>
      </c>
      <c r="BW45" s="12">
        <v>0</v>
      </c>
      <c r="BX45" s="12">
        <v>0</v>
      </c>
      <c r="BY45" s="13"/>
      <c r="BZ45" s="12">
        <v>0</v>
      </c>
      <c r="CA45" s="12">
        <v>0</v>
      </c>
      <c r="CB45" s="12">
        <v>0</v>
      </c>
      <c r="CC45" s="12">
        <v>0</v>
      </c>
      <c r="CD45" s="13"/>
      <c r="CE45" s="12">
        <v>0</v>
      </c>
      <c r="CF45" s="12">
        <v>0</v>
      </c>
      <c r="CG45" s="12">
        <v>0</v>
      </c>
      <c r="CH45" s="12">
        <v>0</v>
      </c>
      <c r="CI45" s="13"/>
      <c r="CJ45" s="12">
        <v>0</v>
      </c>
      <c r="CK45" s="12">
        <v>0</v>
      </c>
      <c r="CL45" s="12">
        <v>0</v>
      </c>
      <c r="CM45" s="12">
        <v>0</v>
      </c>
      <c r="CN45" s="13"/>
      <c r="CO45" s="12">
        <v>0</v>
      </c>
      <c r="CP45" s="12">
        <v>0</v>
      </c>
      <c r="CQ45" s="12">
        <v>0</v>
      </c>
      <c r="CR45" s="12">
        <v>0</v>
      </c>
      <c r="CS45" s="13"/>
      <c r="CT45" s="12">
        <v>0</v>
      </c>
      <c r="CU45" s="12">
        <v>0</v>
      </c>
      <c r="CV45" s="12">
        <v>0</v>
      </c>
      <c r="CW45" s="12">
        <v>0</v>
      </c>
      <c r="CX45" s="13"/>
      <c r="CY45" s="12">
        <v>0</v>
      </c>
      <c r="CZ45" s="12">
        <v>0</v>
      </c>
      <c r="DA45" s="12">
        <v>0</v>
      </c>
      <c r="DB45" s="12">
        <v>0</v>
      </c>
      <c r="DC45" s="13"/>
      <c r="DD45" s="12">
        <v>0</v>
      </c>
      <c r="DE45" s="12">
        <v>0</v>
      </c>
      <c r="DF45" s="12">
        <v>0</v>
      </c>
      <c r="DG45" s="12">
        <v>0</v>
      </c>
      <c r="DH45" s="13"/>
      <c r="DI45" s="12">
        <v>0</v>
      </c>
      <c r="DJ45" s="12">
        <v>100000</v>
      </c>
      <c r="DK45" s="12">
        <v>0</v>
      </c>
      <c r="DL45" s="12">
        <v>100000</v>
      </c>
      <c r="DM45" s="13"/>
      <c r="DN45" s="12">
        <v>0</v>
      </c>
      <c r="DO45" s="12">
        <v>0</v>
      </c>
      <c r="DP45" s="12">
        <v>0</v>
      </c>
      <c r="DQ45" s="12">
        <v>0</v>
      </c>
      <c r="DR45" s="13"/>
      <c r="DS45" s="12">
        <v>0</v>
      </c>
      <c r="DT45" s="12">
        <v>0</v>
      </c>
      <c r="DU45" s="12">
        <v>0</v>
      </c>
      <c r="DV45" s="12">
        <v>0</v>
      </c>
      <c r="DW45" s="13"/>
      <c r="DX45" s="12">
        <v>0</v>
      </c>
      <c r="DY45" s="12">
        <v>0</v>
      </c>
      <c r="DZ45" s="12">
        <v>0</v>
      </c>
      <c r="EA45" s="12">
        <v>0</v>
      </c>
      <c r="EB45" s="13"/>
      <c r="EC45" s="12">
        <v>0</v>
      </c>
      <c r="ED45" s="12">
        <v>0</v>
      </c>
      <c r="EE45" s="12">
        <v>0</v>
      </c>
      <c r="EF45" s="12">
        <v>0</v>
      </c>
      <c r="EG45" s="13"/>
      <c r="EH45" s="12">
        <v>0</v>
      </c>
      <c r="EI45" s="12">
        <v>0</v>
      </c>
      <c r="EJ45" s="12">
        <v>0</v>
      </c>
      <c r="EK45" s="12">
        <v>0</v>
      </c>
      <c r="EL45" s="13"/>
      <c r="EM45" s="12"/>
      <c r="EN45" s="12">
        <v>25000</v>
      </c>
      <c r="EO45" s="12">
        <v>0</v>
      </c>
      <c r="EP45" s="12">
        <v>25000</v>
      </c>
      <c r="EQ45" s="13"/>
      <c r="ER45" s="12">
        <v>0</v>
      </c>
      <c r="ES45" s="12">
        <v>0</v>
      </c>
      <c r="ET45" s="12">
        <v>0</v>
      </c>
      <c r="EU45" s="12">
        <v>0</v>
      </c>
      <c r="EV45" s="13"/>
      <c r="EW45" s="12">
        <v>0</v>
      </c>
      <c r="EX45" s="12">
        <v>0</v>
      </c>
      <c r="EY45" s="12">
        <v>0</v>
      </c>
      <c r="EZ45" s="12">
        <v>0</v>
      </c>
      <c r="FA45" s="13"/>
      <c r="FB45" s="12">
        <v>0</v>
      </c>
      <c r="FC45" s="12">
        <v>0</v>
      </c>
      <c r="FD45" s="12">
        <v>0</v>
      </c>
      <c r="FE45" s="12">
        <v>0</v>
      </c>
      <c r="FF45" s="13"/>
      <c r="FG45" s="12">
        <v>0</v>
      </c>
      <c r="FH45" s="12">
        <v>0</v>
      </c>
      <c r="FI45" s="12">
        <v>0</v>
      </c>
      <c r="FJ45" s="12">
        <v>0</v>
      </c>
      <c r="FK45" s="13"/>
      <c r="FL45" s="12">
        <v>0</v>
      </c>
      <c r="FM45" s="12">
        <v>0</v>
      </c>
      <c r="FN45" s="12">
        <v>0</v>
      </c>
      <c r="FO45" s="12">
        <v>0</v>
      </c>
      <c r="FP45" s="13"/>
      <c r="FQ45" s="12">
        <v>0</v>
      </c>
      <c r="FR45" s="12">
        <v>0</v>
      </c>
      <c r="FS45" s="12">
        <v>0</v>
      </c>
      <c r="FT45" s="12">
        <v>0</v>
      </c>
      <c r="FU45" s="13"/>
      <c r="FV45" s="12">
        <v>0</v>
      </c>
      <c r="FW45" s="12">
        <v>0</v>
      </c>
      <c r="FX45" s="12">
        <v>0</v>
      </c>
      <c r="FY45" s="12">
        <v>0</v>
      </c>
      <c r="FZ45" s="13"/>
      <c r="GA45" s="12">
        <v>0</v>
      </c>
      <c r="GB45" s="12">
        <v>0</v>
      </c>
      <c r="GC45" s="12">
        <v>0</v>
      </c>
      <c r="GD45" s="12">
        <v>0</v>
      </c>
      <c r="GE45" s="13"/>
      <c r="GF45" s="12">
        <v>0</v>
      </c>
      <c r="GG45" s="12">
        <v>0</v>
      </c>
      <c r="GH45" s="12">
        <v>0</v>
      </c>
      <c r="GI45" s="12">
        <v>0</v>
      </c>
      <c r="GJ45" s="13"/>
      <c r="GK45" s="12">
        <v>0</v>
      </c>
      <c r="GL45" s="12">
        <v>0</v>
      </c>
      <c r="GM45" s="12">
        <v>0</v>
      </c>
      <c r="GN45" s="12">
        <v>0</v>
      </c>
      <c r="GO45" s="13"/>
      <c r="GP45" s="12">
        <v>0</v>
      </c>
      <c r="GQ45" s="12">
        <v>0</v>
      </c>
      <c r="GR45" s="12">
        <v>0</v>
      </c>
      <c r="GS45" s="12">
        <v>0</v>
      </c>
      <c r="GT45" s="13"/>
      <c r="GU45" s="12">
        <v>0</v>
      </c>
      <c r="GV45" s="12">
        <v>200000</v>
      </c>
      <c r="GW45" s="12">
        <v>0</v>
      </c>
      <c r="GX45" s="12">
        <v>200000</v>
      </c>
      <c r="GY45" s="13"/>
      <c r="GZ45" s="12">
        <v>1</v>
      </c>
      <c r="HA45" s="12">
        <v>25000</v>
      </c>
      <c r="HB45" s="12">
        <v>0</v>
      </c>
      <c r="HC45" s="12">
        <v>25000</v>
      </c>
      <c r="HD45" s="13"/>
      <c r="HE45" s="12">
        <v>0</v>
      </c>
      <c r="HF45" s="12">
        <v>0</v>
      </c>
      <c r="HG45" s="12">
        <v>0</v>
      </c>
      <c r="HH45" s="12">
        <v>0</v>
      </c>
      <c r="HI45" s="13"/>
      <c r="HJ45" s="12">
        <v>0</v>
      </c>
      <c r="HK45" s="12">
        <v>0</v>
      </c>
      <c r="HL45" s="12">
        <v>0</v>
      </c>
      <c r="HM45" s="12">
        <v>0</v>
      </c>
      <c r="HN45" s="13"/>
      <c r="HO45" s="12">
        <v>0</v>
      </c>
      <c r="HP45" s="12">
        <v>0</v>
      </c>
      <c r="HQ45" s="12">
        <v>0</v>
      </c>
      <c r="HR45" s="12">
        <v>0</v>
      </c>
      <c r="HS45" s="13"/>
      <c r="HT45" s="12">
        <v>0</v>
      </c>
      <c r="HU45" s="12">
        <v>0</v>
      </c>
      <c r="HV45" s="12">
        <v>0</v>
      </c>
      <c r="HW45" s="12">
        <v>0</v>
      </c>
      <c r="HX45" s="13"/>
      <c r="HY45" s="12">
        <v>0</v>
      </c>
      <c r="HZ45" s="12">
        <v>0</v>
      </c>
      <c r="IA45" s="12">
        <v>0</v>
      </c>
      <c r="IB45" s="12">
        <v>0</v>
      </c>
      <c r="IC45" s="13"/>
      <c r="ID45" s="12">
        <v>0</v>
      </c>
      <c r="IE45" s="12">
        <v>0</v>
      </c>
      <c r="IF45" s="12">
        <v>0</v>
      </c>
      <c r="IG45" s="12">
        <v>0</v>
      </c>
      <c r="IH45" s="13"/>
      <c r="II45" s="12">
        <v>0</v>
      </c>
      <c r="IJ45" s="12">
        <v>0</v>
      </c>
      <c r="IK45" s="12">
        <v>0</v>
      </c>
      <c r="IL45" s="12">
        <v>0</v>
      </c>
      <c r="IM45" s="13"/>
      <c r="IN45" s="12">
        <v>0</v>
      </c>
      <c r="IO45" s="12">
        <v>0</v>
      </c>
      <c r="IP45" s="12">
        <v>0</v>
      </c>
      <c r="IQ45" s="12">
        <v>0</v>
      </c>
      <c r="IR45" s="13"/>
      <c r="IS45" s="12">
        <v>0</v>
      </c>
      <c r="IT45" s="12">
        <v>0</v>
      </c>
      <c r="IU45" s="12">
        <v>0</v>
      </c>
      <c r="IV45" s="12">
        <v>0</v>
      </c>
      <c r="IW45" s="13"/>
      <c r="IX45" s="12">
        <v>0</v>
      </c>
      <c r="IY45" s="12">
        <v>0</v>
      </c>
      <c r="IZ45" s="12">
        <v>0</v>
      </c>
      <c r="JA45" s="12">
        <v>0</v>
      </c>
      <c r="JB45" s="13"/>
      <c r="JC45" s="12">
        <v>0</v>
      </c>
      <c r="JD45" s="12">
        <v>0</v>
      </c>
      <c r="JE45" s="12">
        <v>0</v>
      </c>
      <c r="JF45" s="12">
        <v>0</v>
      </c>
      <c r="JG45" s="13"/>
      <c r="JH45" s="12">
        <v>0</v>
      </c>
      <c r="JI45" s="12">
        <v>73109</v>
      </c>
      <c r="JJ45" s="12">
        <v>0</v>
      </c>
      <c r="JK45" s="12">
        <v>73109</v>
      </c>
      <c r="JL45" s="13"/>
      <c r="JM45" s="12">
        <v>0</v>
      </c>
      <c r="JN45" s="12">
        <v>0</v>
      </c>
      <c r="JO45" s="12">
        <v>0</v>
      </c>
      <c r="JP45" s="12">
        <v>0</v>
      </c>
      <c r="JQ45" s="13"/>
      <c r="JR45" s="12">
        <v>0</v>
      </c>
      <c r="JS45" s="12">
        <v>0</v>
      </c>
      <c r="JT45" s="12">
        <v>0</v>
      </c>
      <c r="JU45" s="12">
        <v>0</v>
      </c>
      <c r="JV45" s="13"/>
      <c r="JW45" s="12">
        <v>0</v>
      </c>
      <c r="JX45" s="12">
        <v>0</v>
      </c>
      <c r="JY45" s="12">
        <v>0</v>
      </c>
      <c r="JZ45" s="12">
        <v>0</v>
      </c>
      <c r="KA45" s="13"/>
      <c r="KB45" s="12">
        <v>0</v>
      </c>
      <c r="KC45" s="12">
        <v>0</v>
      </c>
      <c r="KD45" s="12">
        <v>0</v>
      </c>
      <c r="KE45" s="12">
        <v>0</v>
      </c>
      <c r="KF45" s="13"/>
      <c r="KG45" s="12">
        <v>0</v>
      </c>
      <c r="KH45" s="12">
        <v>0</v>
      </c>
      <c r="KI45" s="12">
        <v>0</v>
      </c>
      <c r="KJ45" s="12">
        <v>0</v>
      </c>
      <c r="KK45" s="13"/>
      <c r="KL45" s="12">
        <v>0</v>
      </c>
      <c r="KM45" s="12">
        <v>0</v>
      </c>
      <c r="KN45" s="12">
        <v>0</v>
      </c>
      <c r="KO45" s="12">
        <v>0</v>
      </c>
      <c r="KP45" s="13"/>
      <c r="KQ45" s="12">
        <v>0</v>
      </c>
      <c r="KR45" s="12">
        <v>0</v>
      </c>
      <c r="KS45" s="12">
        <v>0</v>
      </c>
      <c r="KT45" s="12">
        <v>0</v>
      </c>
      <c r="KU45" s="13"/>
      <c r="KV45" s="12">
        <v>0</v>
      </c>
      <c r="KW45" s="12">
        <v>0</v>
      </c>
      <c r="KX45" s="12">
        <v>0</v>
      </c>
      <c r="KY45" s="12">
        <v>0</v>
      </c>
      <c r="KZ45" s="13"/>
      <c r="LA45" s="12">
        <v>0</v>
      </c>
      <c r="LB45" s="12">
        <v>0</v>
      </c>
      <c r="LC45" s="12">
        <v>0</v>
      </c>
      <c r="LD45" s="12">
        <v>0</v>
      </c>
      <c r="LE45" s="13"/>
      <c r="LF45" s="12">
        <v>0</v>
      </c>
      <c r="LG45" s="12">
        <v>0</v>
      </c>
      <c r="LH45" s="12">
        <v>0</v>
      </c>
      <c r="LI45" s="12">
        <v>0</v>
      </c>
      <c r="LJ45" s="13"/>
      <c r="LK45" s="12">
        <v>0</v>
      </c>
      <c r="LL45" s="12">
        <v>0</v>
      </c>
      <c r="LM45" s="12">
        <v>0</v>
      </c>
      <c r="LN45" s="12">
        <v>0</v>
      </c>
      <c r="LO45" s="13"/>
      <c r="LP45" s="12">
        <v>0</v>
      </c>
      <c r="LQ45" s="12">
        <v>0</v>
      </c>
      <c r="LR45" s="12">
        <v>0</v>
      </c>
      <c r="LS45" s="12">
        <v>0</v>
      </c>
      <c r="LT45" s="13"/>
      <c r="LU45" s="12">
        <v>0</v>
      </c>
      <c r="LV45" s="12">
        <v>0</v>
      </c>
      <c r="LW45" s="12">
        <v>0</v>
      </c>
      <c r="LX45" s="12">
        <v>0</v>
      </c>
      <c r="LY45" s="13"/>
      <c r="LZ45" s="12">
        <v>0</v>
      </c>
      <c r="MA45" s="12">
        <v>0</v>
      </c>
      <c r="MB45" s="12">
        <v>0</v>
      </c>
      <c r="MC45" s="12">
        <v>0</v>
      </c>
      <c r="MD45" s="13"/>
      <c r="ME45" s="12">
        <v>0</v>
      </c>
      <c r="MF45" s="12">
        <v>0</v>
      </c>
      <c r="MG45" s="12">
        <v>0</v>
      </c>
      <c r="MH45" s="12">
        <v>0</v>
      </c>
      <c r="MI45" s="13"/>
      <c r="MJ45" s="12">
        <v>0</v>
      </c>
      <c r="MK45" s="12">
        <v>0</v>
      </c>
      <c r="ML45" s="12">
        <v>0</v>
      </c>
      <c r="MM45" s="12">
        <v>0</v>
      </c>
      <c r="MN45" s="13"/>
      <c r="MO45" s="12">
        <v>0</v>
      </c>
      <c r="MP45" s="12">
        <v>0</v>
      </c>
      <c r="MQ45" s="12">
        <v>0</v>
      </c>
      <c r="MR45" s="12">
        <v>0</v>
      </c>
      <c r="MS45" s="13"/>
      <c r="MT45" s="12">
        <v>0</v>
      </c>
      <c r="MU45" s="12">
        <v>0</v>
      </c>
      <c r="MV45" s="12">
        <v>0</v>
      </c>
      <c r="MW45" s="12">
        <v>0</v>
      </c>
      <c r="MX45" s="13"/>
      <c r="MY45" s="12">
        <v>0</v>
      </c>
      <c r="MZ45" s="12">
        <v>0</v>
      </c>
      <c r="NA45" s="12">
        <v>0</v>
      </c>
      <c r="NB45" s="12">
        <v>0</v>
      </c>
      <c r="NC45" s="13"/>
      <c r="ND45" s="12">
        <v>0</v>
      </c>
      <c r="NE45" s="12">
        <v>0</v>
      </c>
      <c r="NF45" s="12">
        <v>0</v>
      </c>
      <c r="NG45" s="12">
        <v>0</v>
      </c>
      <c r="NH45" s="13"/>
      <c r="NI45" s="12">
        <v>0</v>
      </c>
      <c r="NJ45" s="12">
        <v>0</v>
      </c>
      <c r="NK45" s="12">
        <v>0</v>
      </c>
      <c r="NL45" s="12">
        <v>0</v>
      </c>
      <c r="NM45" s="13"/>
      <c r="NN45" s="12">
        <v>0</v>
      </c>
      <c r="NO45" s="12">
        <v>0</v>
      </c>
      <c r="NP45" s="12">
        <v>0</v>
      </c>
      <c r="NQ45" s="12">
        <v>0</v>
      </c>
      <c r="NR45" s="13"/>
      <c r="NS45" s="12">
        <v>0</v>
      </c>
      <c r="NT45" s="12">
        <v>462709</v>
      </c>
      <c r="NU45" s="12">
        <v>0</v>
      </c>
      <c r="NV45" s="12">
        <v>462709</v>
      </c>
      <c r="NW45" s="13"/>
    </row>
    <row r="46" spans="1:389" hidden="1">
      <c r="A46" s="10">
        <v>40</v>
      </c>
      <c r="B46" s="11" t="s">
        <v>56</v>
      </c>
      <c r="C46" s="12">
        <v>0</v>
      </c>
      <c r="D46" s="12">
        <v>0</v>
      </c>
      <c r="E46" s="12">
        <v>0</v>
      </c>
      <c r="F46" s="12">
        <v>0</v>
      </c>
      <c r="G46" s="13"/>
      <c r="H46" s="12">
        <v>0</v>
      </c>
      <c r="I46" s="12">
        <v>0</v>
      </c>
      <c r="J46" s="12">
        <v>0</v>
      </c>
      <c r="K46" s="12">
        <v>0</v>
      </c>
      <c r="L46" s="13"/>
      <c r="M46" s="12">
        <v>0</v>
      </c>
      <c r="N46" s="12">
        <v>0</v>
      </c>
      <c r="O46" s="12">
        <v>0</v>
      </c>
      <c r="P46" s="12">
        <v>0</v>
      </c>
      <c r="Q46" s="13"/>
      <c r="R46" s="12">
        <v>0</v>
      </c>
      <c r="S46" s="12">
        <v>0</v>
      </c>
      <c r="T46" s="12">
        <v>0</v>
      </c>
      <c r="U46" s="12">
        <v>0</v>
      </c>
      <c r="V46" s="13"/>
      <c r="W46" s="12">
        <v>0</v>
      </c>
      <c r="X46" s="12">
        <v>0</v>
      </c>
      <c r="Y46" s="12">
        <v>0</v>
      </c>
      <c r="Z46" s="12">
        <v>0</v>
      </c>
      <c r="AA46" s="13"/>
      <c r="AB46" s="12">
        <v>0</v>
      </c>
      <c r="AC46" s="12">
        <v>0</v>
      </c>
      <c r="AD46" s="12">
        <v>0</v>
      </c>
      <c r="AE46" s="12">
        <v>0</v>
      </c>
      <c r="AF46" s="13"/>
      <c r="AG46" s="12">
        <v>0</v>
      </c>
      <c r="AH46" s="12">
        <v>0</v>
      </c>
      <c r="AI46" s="12">
        <v>0</v>
      </c>
      <c r="AJ46" s="12">
        <v>0</v>
      </c>
      <c r="AK46" s="13"/>
      <c r="AL46" s="12">
        <v>0</v>
      </c>
      <c r="AM46" s="12">
        <v>0</v>
      </c>
      <c r="AN46" s="12">
        <v>0</v>
      </c>
      <c r="AO46" s="12">
        <v>0</v>
      </c>
      <c r="AP46" s="13"/>
      <c r="AQ46" s="12">
        <v>0</v>
      </c>
      <c r="AR46" s="12">
        <v>0</v>
      </c>
      <c r="AS46" s="12">
        <v>0</v>
      </c>
      <c r="AT46" s="12">
        <v>0</v>
      </c>
      <c r="AU46" s="13"/>
      <c r="AV46" s="12">
        <v>4</v>
      </c>
      <c r="AW46" s="12">
        <v>9600</v>
      </c>
      <c r="AX46" s="12">
        <v>0</v>
      </c>
      <c r="AY46" s="12">
        <v>9600</v>
      </c>
      <c r="AZ46" s="13"/>
      <c r="BA46" s="12">
        <v>1</v>
      </c>
      <c r="BB46" s="12">
        <v>30000</v>
      </c>
      <c r="BC46" s="12">
        <v>0</v>
      </c>
      <c r="BD46" s="12">
        <v>30000</v>
      </c>
      <c r="BE46" s="13"/>
      <c r="BF46" s="12">
        <v>0</v>
      </c>
      <c r="BG46" s="12">
        <v>0</v>
      </c>
      <c r="BH46" s="12">
        <v>0</v>
      </c>
      <c r="BI46" s="12">
        <v>0</v>
      </c>
      <c r="BJ46" s="13"/>
      <c r="BK46" s="12">
        <v>0</v>
      </c>
      <c r="BL46" s="12">
        <v>0</v>
      </c>
      <c r="BM46" s="12">
        <v>0</v>
      </c>
      <c r="BN46" s="12">
        <v>0</v>
      </c>
      <c r="BO46" s="13"/>
      <c r="BP46" s="12">
        <v>0</v>
      </c>
      <c r="BQ46" s="12">
        <v>0</v>
      </c>
      <c r="BR46" s="12">
        <v>0</v>
      </c>
      <c r="BS46" s="12">
        <v>0</v>
      </c>
      <c r="BT46" s="13"/>
      <c r="BU46" s="12">
        <v>0</v>
      </c>
      <c r="BV46" s="12">
        <v>0</v>
      </c>
      <c r="BW46" s="12">
        <v>0</v>
      </c>
      <c r="BX46" s="12">
        <v>0</v>
      </c>
      <c r="BY46" s="13"/>
      <c r="BZ46" s="12">
        <v>0</v>
      </c>
      <c r="CA46" s="12">
        <v>0</v>
      </c>
      <c r="CB46" s="12">
        <v>0</v>
      </c>
      <c r="CC46" s="12">
        <v>0</v>
      </c>
      <c r="CD46" s="13"/>
      <c r="CE46" s="12">
        <v>0</v>
      </c>
      <c r="CF46" s="12">
        <v>0</v>
      </c>
      <c r="CG46" s="12">
        <v>0</v>
      </c>
      <c r="CH46" s="12">
        <v>0</v>
      </c>
      <c r="CI46" s="13"/>
      <c r="CJ46" s="12">
        <v>0</v>
      </c>
      <c r="CK46" s="12">
        <v>0</v>
      </c>
      <c r="CL46" s="12">
        <v>0</v>
      </c>
      <c r="CM46" s="12">
        <v>0</v>
      </c>
      <c r="CN46" s="13"/>
      <c r="CO46" s="12">
        <v>0</v>
      </c>
      <c r="CP46" s="12">
        <v>0</v>
      </c>
      <c r="CQ46" s="12">
        <v>0</v>
      </c>
      <c r="CR46" s="12">
        <v>0</v>
      </c>
      <c r="CS46" s="13"/>
      <c r="CT46" s="12">
        <v>0</v>
      </c>
      <c r="CU46" s="12">
        <v>0</v>
      </c>
      <c r="CV46" s="12">
        <v>0</v>
      </c>
      <c r="CW46" s="12">
        <v>0</v>
      </c>
      <c r="CX46" s="13"/>
      <c r="CY46" s="12">
        <v>0</v>
      </c>
      <c r="CZ46" s="12">
        <v>0</v>
      </c>
      <c r="DA46" s="12">
        <v>0</v>
      </c>
      <c r="DB46" s="12">
        <v>0</v>
      </c>
      <c r="DC46" s="13"/>
      <c r="DD46" s="12">
        <v>0</v>
      </c>
      <c r="DE46" s="12">
        <v>0</v>
      </c>
      <c r="DF46" s="12">
        <v>0</v>
      </c>
      <c r="DG46" s="12">
        <v>0</v>
      </c>
      <c r="DH46" s="13"/>
      <c r="DI46" s="12">
        <v>0</v>
      </c>
      <c r="DJ46" s="12">
        <v>100000</v>
      </c>
      <c r="DK46" s="12">
        <v>0</v>
      </c>
      <c r="DL46" s="12">
        <v>100000</v>
      </c>
      <c r="DM46" s="13"/>
      <c r="DN46" s="12">
        <v>0</v>
      </c>
      <c r="DO46" s="12">
        <v>0</v>
      </c>
      <c r="DP46" s="12">
        <v>0</v>
      </c>
      <c r="DQ46" s="12">
        <v>0</v>
      </c>
      <c r="DR46" s="13"/>
      <c r="DS46" s="12">
        <v>0</v>
      </c>
      <c r="DT46" s="12">
        <v>0</v>
      </c>
      <c r="DU46" s="12">
        <v>0</v>
      </c>
      <c r="DV46" s="12">
        <v>0</v>
      </c>
      <c r="DW46" s="13"/>
      <c r="DX46" s="12">
        <v>0</v>
      </c>
      <c r="DY46" s="12">
        <v>0</v>
      </c>
      <c r="DZ46" s="12">
        <v>0</v>
      </c>
      <c r="EA46" s="12">
        <v>0</v>
      </c>
      <c r="EB46" s="13"/>
      <c r="EC46" s="12">
        <v>0</v>
      </c>
      <c r="ED46" s="12">
        <v>0</v>
      </c>
      <c r="EE46" s="12">
        <v>0</v>
      </c>
      <c r="EF46" s="12">
        <v>0</v>
      </c>
      <c r="EG46" s="13"/>
      <c r="EH46" s="12">
        <v>0</v>
      </c>
      <c r="EI46" s="12">
        <v>0</v>
      </c>
      <c r="EJ46" s="12">
        <v>0</v>
      </c>
      <c r="EK46" s="12">
        <v>0</v>
      </c>
      <c r="EL46" s="13"/>
      <c r="EM46" s="12"/>
      <c r="EN46" s="12">
        <v>25000</v>
      </c>
      <c r="EO46" s="12">
        <v>0</v>
      </c>
      <c r="EP46" s="12">
        <v>25000</v>
      </c>
      <c r="EQ46" s="13"/>
      <c r="ER46" s="12">
        <v>0</v>
      </c>
      <c r="ES46" s="12">
        <v>0</v>
      </c>
      <c r="ET46" s="12">
        <v>0</v>
      </c>
      <c r="EU46" s="12">
        <v>0</v>
      </c>
      <c r="EV46" s="13"/>
      <c r="EW46" s="12">
        <v>0</v>
      </c>
      <c r="EX46" s="12">
        <v>0</v>
      </c>
      <c r="EY46" s="12">
        <v>0</v>
      </c>
      <c r="EZ46" s="12">
        <v>0</v>
      </c>
      <c r="FA46" s="13"/>
      <c r="FB46" s="12">
        <v>0</v>
      </c>
      <c r="FC46" s="12">
        <v>0</v>
      </c>
      <c r="FD46" s="12">
        <v>0</v>
      </c>
      <c r="FE46" s="12">
        <v>0</v>
      </c>
      <c r="FF46" s="13"/>
      <c r="FG46" s="12">
        <v>0</v>
      </c>
      <c r="FH46" s="12">
        <v>0</v>
      </c>
      <c r="FI46" s="12">
        <v>0</v>
      </c>
      <c r="FJ46" s="12">
        <v>0</v>
      </c>
      <c r="FK46" s="13"/>
      <c r="FL46" s="12">
        <v>0</v>
      </c>
      <c r="FM46" s="12">
        <v>0</v>
      </c>
      <c r="FN46" s="12">
        <v>0</v>
      </c>
      <c r="FO46" s="12">
        <v>0</v>
      </c>
      <c r="FP46" s="13"/>
      <c r="FQ46" s="12">
        <v>0</v>
      </c>
      <c r="FR46" s="12">
        <v>0</v>
      </c>
      <c r="FS46" s="12">
        <v>0</v>
      </c>
      <c r="FT46" s="12">
        <v>0</v>
      </c>
      <c r="FU46" s="13"/>
      <c r="FV46" s="12">
        <v>0</v>
      </c>
      <c r="FW46" s="12">
        <v>0</v>
      </c>
      <c r="FX46" s="12">
        <v>0</v>
      </c>
      <c r="FY46" s="12">
        <v>0</v>
      </c>
      <c r="FZ46" s="13"/>
      <c r="GA46" s="12">
        <v>0</v>
      </c>
      <c r="GB46" s="12">
        <v>0</v>
      </c>
      <c r="GC46" s="12">
        <v>0</v>
      </c>
      <c r="GD46" s="12">
        <v>0</v>
      </c>
      <c r="GE46" s="13"/>
      <c r="GF46" s="12">
        <v>0</v>
      </c>
      <c r="GG46" s="12">
        <v>0</v>
      </c>
      <c r="GH46" s="12">
        <v>0</v>
      </c>
      <c r="GI46" s="12">
        <v>0</v>
      </c>
      <c r="GJ46" s="13"/>
      <c r="GK46" s="12">
        <v>0</v>
      </c>
      <c r="GL46" s="12">
        <v>0</v>
      </c>
      <c r="GM46" s="12">
        <v>0</v>
      </c>
      <c r="GN46" s="12">
        <v>0</v>
      </c>
      <c r="GO46" s="13"/>
      <c r="GP46" s="12">
        <v>0</v>
      </c>
      <c r="GQ46" s="12">
        <v>0</v>
      </c>
      <c r="GR46" s="12">
        <v>0</v>
      </c>
      <c r="GS46" s="12">
        <v>0</v>
      </c>
      <c r="GT46" s="13"/>
      <c r="GU46" s="12">
        <v>0</v>
      </c>
      <c r="GV46" s="12">
        <v>200000</v>
      </c>
      <c r="GW46" s="12">
        <v>0</v>
      </c>
      <c r="GX46" s="12">
        <v>200000</v>
      </c>
      <c r="GY46" s="13"/>
      <c r="GZ46" s="12">
        <v>1</v>
      </c>
      <c r="HA46" s="12">
        <v>25000</v>
      </c>
      <c r="HB46" s="12">
        <v>0</v>
      </c>
      <c r="HC46" s="12">
        <v>25000</v>
      </c>
      <c r="HD46" s="13"/>
      <c r="HE46" s="12">
        <v>0</v>
      </c>
      <c r="HF46" s="12">
        <v>0</v>
      </c>
      <c r="HG46" s="12">
        <v>0</v>
      </c>
      <c r="HH46" s="12">
        <v>0</v>
      </c>
      <c r="HI46" s="13"/>
      <c r="HJ46" s="12">
        <v>0</v>
      </c>
      <c r="HK46" s="12">
        <v>0</v>
      </c>
      <c r="HL46" s="12">
        <v>0</v>
      </c>
      <c r="HM46" s="12">
        <v>0</v>
      </c>
      <c r="HN46" s="13"/>
      <c r="HO46" s="12">
        <v>0</v>
      </c>
      <c r="HP46" s="12">
        <v>0</v>
      </c>
      <c r="HQ46" s="12">
        <v>0</v>
      </c>
      <c r="HR46" s="12">
        <v>0</v>
      </c>
      <c r="HS46" s="13"/>
      <c r="HT46" s="12">
        <v>0</v>
      </c>
      <c r="HU46" s="12">
        <v>0</v>
      </c>
      <c r="HV46" s="12">
        <v>0</v>
      </c>
      <c r="HW46" s="12">
        <v>0</v>
      </c>
      <c r="HX46" s="13"/>
      <c r="HY46" s="12">
        <v>0</v>
      </c>
      <c r="HZ46" s="12">
        <v>0</v>
      </c>
      <c r="IA46" s="12">
        <v>0</v>
      </c>
      <c r="IB46" s="12">
        <v>0</v>
      </c>
      <c r="IC46" s="13"/>
      <c r="ID46" s="12">
        <v>0</v>
      </c>
      <c r="IE46" s="12">
        <v>0</v>
      </c>
      <c r="IF46" s="12">
        <v>0</v>
      </c>
      <c r="IG46" s="12">
        <v>0</v>
      </c>
      <c r="IH46" s="13"/>
      <c r="II46" s="12">
        <v>0</v>
      </c>
      <c r="IJ46" s="12">
        <v>0</v>
      </c>
      <c r="IK46" s="12">
        <v>0</v>
      </c>
      <c r="IL46" s="12">
        <v>0</v>
      </c>
      <c r="IM46" s="13"/>
      <c r="IN46" s="12">
        <v>0</v>
      </c>
      <c r="IO46" s="12">
        <v>0</v>
      </c>
      <c r="IP46" s="12">
        <v>0</v>
      </c>
      <c r="IQ46" s="12">
        <v>0</v>
      </c>
      <c r="IR46" s="13"/>
      <c r="IS46" s="12">
        <v>0</v>
      </c>
      <c r="IT46" s="12">
        <v>0</v>
      </c>
      <c r="IU46" s="12">
        <v>0</v>
      </c>
      <c r="IV46" s="12">
        <v>0</v>
      </c>
      <c r="IW46" s="13"/>
      <c r="IX46" s="12">
        <v>0</v>
      </c>
      <c r="IY46" s="12">
        <v>0</v>
      </c>
      <c r="IZ46" s="12">
        <v>0</v>
      </c>
      <c r="JA46" s="12">
        <v>0</v>
      </c>
      <c r="JB46" s="13"/>
      <c r="JC46" s="12">
        <v>0</v>
      </c>
      <c r="JD46" s="12">
        <v>0</v>
      </c>
      <c r="JE46" s="12">
        <v>0</v>
      </c>
      <c r="JF46" s="12">
        <v>0</v>
      </c>
      <c r="JG46" s="13"/>
      <c r="JH46" s="12">
        <v>0</v>
      </c>
      <c r="JI46" s="12">
        <v>135967</v>
      </c>
      <c r="JJ46" s="12">
        <v>0</v>
      </c>
      <c r="JK46" s="12">
        <v>135967</v>
      </c>
      <c r="JL46" s="13"/>
      <c r="JM46" s="12">
        <v>0</v>
      </c>
      <c r="JN46" s="12">
        <v>0</v>
      </c>
      <c r="JO46" s="12">
        <v>0</v>
      </c>
      <c r="JP46" s="12">
        <v>0</v>
      </c>
      <c r="JQ46" s="13"/>
      <c r="JR46" s="12">
        <v>0</v>
      </c>
      <c r="JS46" s="12">
        <v>0</v>
      </c>
      <c r="JT46" s="12">
        <v>0</v>
      </c>
      <c r="JU46" s="12">
        <v>0</v>
      </c>
      <c r="JV46" s="13"/>
      <c r="JW46" s="12">
        <v>0</v>
      </c>
      <c r="JX46" s="12">
        <v>0</v>
      </c>
      <c r="JY46" s="12">
        <v>0</v>
      </c>
      <c r="JZ46" s="12">
        <v>0</v>
      </c>
      <c r="KA46" s="13"/>
      <c r="KB46" s="12">
        <v>0</v>
      </c>
      <c r="KC46" s="12">
        <v>0</v>
      </c>
      <c r="KD46" s="12">
        <v>0</v>
      </c>
      <c r="KE46" s="12">
        <v>0</v>
      </c>
      <c r="KF46" s="13"/>
      <c r="KG46" s="12">
        <v>0</v>
      </c>
      <c r="KH46" s="12">
        <v>0</v>
      </c>
      <c r="KI46" s="12">
        <v>0</v>
      </c>
      <c r="KJ46" s="12">
        <v>0</v>
      </c>
      <c r="KK46" s="13"/>
      <c r="KL46" s="12">
        <v>0</v>
      </c>
      <c r="KM46" s="12">
        <v>0</v>
      </c>
      <c r="KN46" s="12">
        <v>0</v>
      </c>
      <c r="KO46" s="12">
        <v>0</v>
      </c>
      <c r="KP46" s="13"/>
      <c r="KQ46" s="12">
        <v>0</v>
      </c>
      <c r="KR46" s="12">
        <v>0</v>
      </c>
      <c r="KS46" s="12">
        <v>0</v>
      </c>
      <c r="KT46" s="12">
        <v>0</v>
      </c>
      <c r="KU46" s="13"/>
      <c r="KV46" s="12">
        <v>0</v>
      </c>
      <c r="KW46" s="12">
        <v>0</v>
      </c>
      <c r="KX46" s="12">
        <v>0</v>
      </c>
      <c r="KY46" s="12">
        <v>0</v>
      </c>
      <c r="KZ46" s="13"/>
      <c r="LA46" s="12">
        <v>0</v>
      </c>
      <c r="LB46" s="12">
        <v>0</v>
      </c>
      <c r="LC46" s="12">
        <v>0</v>
      </c>
      <c r="LD46" s="12">
        <v>0</v>
      </c>
      <c r="LE46" s="13"/>
      <c r="LF46" s="12">
        <v>0</v>
      </c>
      <c r="LG46" s="12">
        <v>0</v>
      </c>
      <c r="LH46" s="12">
        <v>0</v>
      </c>
      <c r="LI46" s="12">
        <v>0</v>
      </c>
      <c r="LJ46" s="13"/>
      <c r="LK46" s="12">
        <v>0</v>
      </c>
      <c r="LL46" s="12">
        <v>0</v>
      </c>
      <c r="LM46" s="12">
        <v>0</v>
      </c>
      <c r="LN46" s="12">
        <v>0</v>
      </c>
      <c r="LO46" s="13"/>
      <c r="LP46" s="12">
        <v>0</v>
      </c>
      <c r="LQ46" s="12">
        <v>0</v>
      </c>
      <c r="LR46" s="12">
        <v>0</v>
      </c>
      <c r="LS46" s="12">
        <v>0</v>
      </c>
      <c r="LT46" s="13"/>
      <c r="LU46" s="12">
        <v>0</v>
      </c>
      <c r="LV46" s="12">
        <v>0</v>
      </c>
      <c r="LW46" s="12">
        <v>0</v>
      </c>
      <c r="LX46" s="12">
        <v>0</v>
      </c>
      <c r="LY46" s="13"/>
      <c r="LZ46" s="12">
        <v>0</v>
      </c>
      <c r="MA46" s="12">
        <v>0</v>
      </c>
      <c r="MB46" s="12">
        <v>0</v>
      </c>
      <c r="MC46" s="12">
        <v>0</v>
      </c>
      <c r="MD46" s="13"/>
      <c r="ME46" s="12">
        <v>0</v>
      </c>
      <c r="MF46" s="12">
        <v>0</v>
      </c>
      <c r="MG46" s="12">
        <v>0</v>
      </c>
      <c r="MH46" s="12">
        <v>0</v>
      </c>
      <c r="MI46" s="13"/>
      <c r="MJ46" s="12">
        <v>0</v>
      </c>
      <c r="MK46" s="12">
        <v>0</v>
      </c>
      <c r="ML46" s="12">
        <v>0</v>
      </c>
      <c r="MM46" s="12">
        <v>0</v>
      </c>
      <c r="MN46" s="13"/>
      <c r="MO46" s="12">
        <v>0</v>
      </c>
      <c r="MP46" s="12">
        <v>0</v>
      </c>
      <c r="MQ46" s="12">
        <v>0</v>
      </c>
      <c r="MR46" s="12">
        <v>0</v>
      </c>
      <c r="MS46" s="13"/>
      <c r="MT46" s="12">
        <v>0</v>
      </c>
      <c r="MU46" s="12">
        <v>0</v>
      </c>
      <c r="MV46" s="12">
        <v>0</v>
      </c>
      <c r="MW46" s="12">
        <v>0</v>
      </c>
      <c r="MX46" s="13"/>
      <c r="MY46" s="12">
        <v>0</v>
      </c>
      <c r="MZ46" s="12">
        <v>0</v>
      </c>
      <c r="NA46" s="12">
        <v>0</v>
      </c>
      <c r="NB46" s="12">
        <v>0</v>
      </c>
      <c r="NC46" s="13"/>
      <c r="ND46" s="12">
        <v>0</v>
      </c>
      <c r="NE46" s="12">
        <v>0</v>
      </c>
      <c r="NF46" s="12">
        <v>0</v>
      </c>
      <c r="NG46" s="12">
        <v>0</v>
      </c>
      <c r="NH46" s="13"/>
      <c r="NI46" s="12">
        <v>0</v>
      </c>
      <c r="NJ46" s="12">
        <v>0</v>
      </c>
      <c r="NK46" s="12">
        <v>0</v>
      </c>
      <c r="NL46" s="12">
        <v>0</v>
      </c>
      <c r="NM46" s="13"/>
      <c r="NN46" s="12">
        <v>0</v>
      </c>
      <c r="NO46" s="12">
        <v>0</v>
      </c>
      <c r="NP46" s="12">
        <v>0</v>
      </c>
      <c r="NQ46" s="12">
        <v>0</v>
      </c>
      <c r="NR46" s="13"/>
      <c r="NS46" s="12">
        <v>0</v>
      </c>
      <c r="NT46" s="12">
        <v>525567</v>
      </c>
      <c r="NU46" s="12">
        <v>0</v>
      </c>
      <c r="NV46" s="12">
        <v>525567</v>
      </c>
      <c r="NW46" s="13"/>
    </row>
    <row r="47" spans="1:389" hidden="1">
      <c r="A47" s="10">
        <v>41</v>
      </c>
      <c r="B47" s="11" t="s">
        <v>57</v>
      </c>
      <c r="C47" s="12">
        <v>0</v>
      </c>
      <c r="D47" s="12">
        <v>0</v>
      </c>
      <c r="E47" s="12">
        <v>0</v>
      </c>
      <c r="F47" s="12">
        <v>0</v>
      </c>
      <c r="G47" s="13"/>
      <c r="H47" s="12">
        <v>0</v>
      </c>
      <c r="I47" s="12">
        <v>0</v>
      </c>
      <c r="J47" s="12">
        <v>0</v>
      </c>
      <c r="K47" s="12">
        <v>0</v>
      </c>
      <c r="L47" s="13"/>
      <c r="M47" s="12">
        <v>0</v>
      </c>
      <c r="N47" s="12">
        <v>0</v>
      </c>
      <c r="O47" s="12">
        <v>0</v>
      </c>
      <c r="P47" s="12">
        <v>0</v>
      </c>
      <c r="Q47" s="13"/>
      <c r="R47" s="12">
        <v>0</v>
      </c>
      <c r="S47" s="12">
        <v>0</v>
      </c>
      <c r="T47" s="12">
        <v>0</v>
      </c>
      <c r="U47" s="12">
        <v>0</v>
      </c>
      <c r="V47" s="13"/>
      <c r="W47" s="12">
        <v>0</v>
      </c>
      <c r="X47" s="12">
        <v>0</v>
      </c>
      <c r="Y47" s="12">
        <v>0</v>
      </c>
      <c r="Z47" s="12">
        <v>0</v>
      </c>
      <c r="AA47" s="13"/>
      <c r="AB47" s="12">
        <v>0</v>
      </c>
      <c r="AC47" s="12">
        <v>0</v>
      </c>
      <c r="AD47" s="12">
        <v>0</v>
      </c>
      <c r="AE47" s="12">
        <v>0</v>
      </c>
      <c r="AF47" s="13"/>
      <c r="AG47" s="12">
        <v>0</v>
      </c>
      <c r="AH47" s="12">
        <v>0</v>
      </c>
      <c r="AI47" s="12">
        <v>0</v>
      </c>
      <c r="AJ47" s="12">
        <v>0</v>
      </c>
      <c r="AK47" s="13"/>
      <c r="AL47" s="12">
        <v>0</v>
      </c>
      <c r="AM47" s="12">
        <v>0</v>
      </c>
      <c r="AN47" s="12">
        <v>0</v>
      </c>
      <c r="AO47" s="12">
        <v>0</v>
      </c>
      <c r="AP47" s="13"/>
      <c r="AQ47" s="12">
        <v>0</v>
      </c>
      <c r="AR47" s="12">
        <v>0</v>
      </c>
      <c r="AS47" s="12">
        <v>0</v>
      </c>
      <c r="AT47" s="12">
        <v>0</v>
      </c>
      <c r="AU47" s="13"/>
      <c r="AV47" s="12">
        <v>4</v>
      </c>
      <c r="AW47" s="12">
        <v>9600</v>
      </c>
      <c r="AX47" s="12">
        <v>0</v>
      </c>
      <c r="AY47" s="12">
        <v>9600</v>
      </c>
      <c r="AZ47" s="13"/>
      <c r="BA47" s="12">
        <v>1</v>
      </c>
      <c r="BB47" s="12">
        <v>30000</v>
      </c>
      <c r="BC47" s="12">
        <v>0</v>
      </c>
      <c r="BD47" s="12">
        <v>30000</v>
      </c>
      <c r="BE47" s="13"/>
      <c r="BF47" s="12">
        <v>0</v>
      </c>
      <c r="BG47" s="12">
        <v>0</v>
      </c>
      <c r="BH47" s="12">
        <v>0</v>
      </c>
      <c r="BI47" s="12">
        <v>0</v>
      </c>
      <c r="BJ47" s="13"/>
      <c r="BK47" s="12">
        <v>0</v>
      </c>
      <c r="BL47" s="12">
        <v>0</v>
      </c>
      <c r="BM47" s="12">
        <v>0</v>
      </c>
      <c r="BN47" s="12">
        <v>0</v>
      </c>
      <c r="BO47" s="13"/>
      <c r="BP47" s="12">
        <v>0</v>
      </c>
      <c r="BQ47" s="12">
        <v>0</v>
      </c>
      <c r="BR47" s="12">
        <v>0</v>
      </c>
      <c r="BS47" s="12">
        <v>0</v>
      </c>
      <c r="BT47" s="13"/>
      <c r="BU47" s="12">
        <v>0</v>
      </c>
      <c r="BV47" s="12">
        <v>0</v>
      </c>
      <c r="BW47" s="12">
        <v>0</v>
      </c>
      <c r="BX47" s="12">
        <v>0</v>
      </c>
      <c r="BY47" s="13"/>
      <c r="BZ47" s="12">
        <v>0</v>
      </c>
      <c r="CA47" s="12">
        <v>0</v>
      </c>
      <c r="CB47" s="12">
        <v>0</v>
      </c>
      <c r="CC47" s="12">
        <v>0</v>
      </c>
      <c r="CD47" s="13"/>
      <c r="CE47" s="12">
        <v>0</v>
      </c>
      <c r="CF47" s="12">
        <v>0</v>
      </c>
      <c r="CG47" s="12">
        <v>0</v>
      </c>
      <c r="CH47" s="12">
        <v>0</v>
      </c>
      <c r="CI47" s="13"/>
      <c r="CJ47" s="12">
        <v>0</v>
      </c>
      <c r="CK47" s="12">
        <v>0</v>
      </c>
      <c r="CL47" s="12">
        <v>0</v>
      </c>
      <c r="CM47" s="12">
        <v>0</v>
      </c>
      <c r="CN47" s="13"/>
      <c r="CO47" s="12">
        <v>0</v>
      </c>
      <c r="CP47" s="12">
        <v>0</v>
      </c>
      <c r="CQ47" s="12">
        <v>0</v>
      </c>
      <c r="CR47" s="12">
        <v>0</v>
      </c>
      <c r="CS47" s="13"/>
      <c r="CT47" s="12">
        <v>0</v>
      </c>
      <c r="CU47" s="12">
        <v>0</v>
      </c>
      <c r="CV47" s="12">
        <v>0</v>
      </c>
      <c r="CW47" s="12">
        <v>0</v>
      </c>
      <c r="CX47" s="13"/>
      <c r="CY47" s="12">
        <v>0</v>
      </c>
      <c r="CZ47" s="12">
        <v>0</v>
      </c>
      <c r="DA47" s="12">
        <v>0</v>
      </c>
      <c r="DB47" s="12">
        <v>0</v>
      </c>
      <c r="DC47" s="13"/>
      <c r="DD47" s="12">
        <v>0</v>
      </c>
      <c r="DE47" s="12">
        <v>0</v>
      </c>
      <c r="DF47" s="12">
        <v>0</v>
      </c>
      <c r="DG47" s="12">
        <v>0</v>
      </c>
      <c r="DH47" s="13"/>
      <c r="DI47" s="12">
        <v>0</v>
      </c>
      <c r="DJ47" s="12">
        <v>0</v>
      </c>
      <c r="DK47" s="12">
        <v>0</v>
      </c>
      <c r="DL47" s="12">
        <v>0</v>
      </c>
      <c r="DM47" s="13"/>
      <c r="DN47" s="12">
        <v>0</v>
      </c>
      <c r="DO47" s="12">
        <v>0</v>
      </c>
      <c r="DP47" s="12">
        <v>0</v>
      </c>
      <c r="DQ47" s="12">
        <v>0</v>
      </c>
      <c r="DR47" s="13"/>
      <c r="DS47" s="12">
        <v>0</v>
      </c>
      <c r="DT47" s="12">
        <v>0</v>
      </c>
      <c r="DU47" s="12">
        <v>0</v>
      </c>
      <c r="DV47" s="12">
        <v>0</v>
      </c>
      <c r="DW47" s="13"/>
      <c r="DX47" s="12">
        <v>0</v>
      </c>
      <c r="DY47" s="12">
        <v>0</v>
      </c>
      <c r="DZ47" s="12">
        <v>0</v>
      </c>
      <c r="EA47" s="12">
        <v>0</v>
      </c>
      <c r="EB47" s="13"/>
      <c r="EC47" s="12">
        <v>0</v>
      </c>
      <c r="ED47" s="12">
        <v>0</v>
      </c>
      <c r="EE47" s="12">
        <v>0</v>
      </c>
      <c r="EF47" s="12">
        <v>0</v>
      </c>
      <c r="EG47" s="13"/>
      <c r="EH47" s="12">
        <v>0</v>
      </c>
      <c r="EI47" s="12">
        <v>0</v>
      </c>
      <c r="EJ47" s="12">
        <v>0</v>
      </c>
      <c r="EK47" s="12">
        <v>0</v>
      </c>
      <c r="EL47" s="13"/>
      <c r="EM47" s="12"/>
      <c r="EN47" s="12"/>
      <c r="EO47" s="12">
        <v>0</v>
      </c>
      <c r="EP47" s="12">
        <v>0</v>
      </c>
      <c r="EQ47" s="13"/>
      <c r="ER47" s="12">
        <v>0</v>
      </c>
      <c r="ES47" s="12">
        <v>0</v>
      </c>
      <c r="ET47" s="12">
        <v>0</v>
      </c>
      <c r="EU47" s="12">
        <v>0</v>
      </c>
      <c r="EV47" s="13"/>
      <c r="EW47" s="12">
        <v>0</v>
      </c>
      <c r="EX47" s="12">
        <v>0</v>
      </c>
      <c r="EY47" s="12">
        <v>0</v>
      </c>
      <c r="EZ47" s="12">
        <v>0</v>
      </c>
      <c r="FA47" s="13"/>
      <c r="FB47" s="12">
        <v>0</v>
      </c>
      <c r="FC47" s="12">
        <v>0</v>
      </c>
      <c r="FD47" s="12">
        <v>0</v>
      </c>
      <c r="FE47" s="12">
        <v>0</v>
      </c>
      <c r="FF47" s="13"/>
      <c r="FG47" s="12">
        <v>0</v>
      </c>
      <c r="FH47" s="12">
        <v>0</v>
      </c>
      <c r="FI47" s="12">
        <v>0</v>
      </c>
      <c r="FJ47" s="12">
        <v>0</v>
      </c>
      <c r="FK47" s="13"/>
      <c r="FL47" s="12">
        <v>0</v>
      </c>
      <c r="FM47" s="12">
        <v>0</v>
      </c>
      <c r="FN47" s="12">
        <v>0</v>
      </c>
      <c r="FO47" s="12">
        <v>0</v>
      </c>
      <c r="FP47" s="13"/>
      <c r="FQ47" s="12">
        <v>0</v>
      </c>
      <c r="FR47" s="12">
        <v>0</v>
      </c>
      <c r="FS47" s="12">
        <v>0</v>
      </c>
      <c r="FT47" s="12">
        <v>0</v>
      </c>
      <c r="FU47" s="13"/>
      <c r="FV47" s="12">
        <v>0</v>
      </c>
      <c r="FW47" s="12">
        <v>0</v>
      </c>
      <c r="FX47" s="12">
        <v>0</v>
      </c>
      <c r="FY47" s="12">
        <v>0</v>
      </c>
      <c r="FZ47" s="13"/>
      <c r="GA47" s="12">
        <v>0</v>
      </c>
      <c r="GB47" s="12">
        <v>0</v>
      </c>
      <c r="GC47" s="12">
        <v>0</v>
      </c>
      <c r="GD47" s="12">
        <v>0</v>
      </c>
      <c r="GE47" s="13"/>
      <c r="GF47" s="12">
        <v>0</v>
      </c>
      <c r="GG47" s="12">
        <v>0</v>
      </c>
      <c r="GH47" s="12">
        <v>0</v>
      </c>
      <c r="GI47" s="12">
        <v>0</v>
      </c>
      <c r="GJ47" s="13"/>
      <c r="GK47" s="12">
        <v>0</v>
      </c>
      <c r="GL47" s="12">
        <v>0</v>
      </c>
      <c r="GM47" s="12">
        <v>0</v>
      </c>
      <c r="GN47" s="12">
        <v>0</v>
      </c>
      <c r="GO47" s="13"/>
      <c r="GP47" s="12">
        <v>0</v>
      </c>
      <c r="GQ47" s="12">
        <v>0</v>
      </c>
      <c r="GR47" s="12">
        <v>0</v>
      </c>
      <c r="GS47" s="12">
        <v>0</v>
      </c>
      <c r="GT47" s="13"/>
      <c r="GU47" s="12">
        <v>0</v>
      </c>
      <c r="GV47" s="12">
        <v>200000</v>
      </c>
      <c r="GW47" s="12">
        <v>0</v>
      </c>
      <c r="GX47" s="12">
        <v>200000</v>
      </c>
      <c r="GY47" s="13"/>
      <c r="GZ47" s="12">
        <v>1</v>
      </c>
      <c r="HA47" s="12">
        <v>25000</v>
      </c>
      <c r="HB47" s="12">
        <v>0</v>
      </c>
      <c r="HC47" s="12">
        <v>25000</v>
      </c>
      <c r="HD47" s="13"/>
      <c r="HE47" s="12">
        <v>0</v>
      </c>
      <c r="HF47" s="12">
        <v>0</v>
      </c>
      <c r="HG47" s="12">
        <v>0</v>
      </c>
      <c r="HH47" s="12">
        <v>0</v>
      </c>
      <c r="HI47" s="13"/>
      <c r="HJ47" s="12">
        <v>0</v>
      </c>
      <c r="HK47" s="12">
        <v>0</v>
      </c>
      <c r="HL47" s="12">
        <v>0</v>
      </c>
      <c r="HM47" s="12">
        <v>0</v>
      </c>
      <c r="HN47" s="13"/>
      <c r="HO47" s="12">
        <v>0</v>
      </c>
      <c r="HP47" s="12">
        <v>0</v>
      </c>
      <c r="HQ47" s="12">
        <v>0</v>
      </c>
      <c r="HR47" s="12">
        <v>0</v>
      </c>
      <c r="HS47" s="13"/>
      <c r="HT47" s="12">
        <v>0</v>
      </c>
      <c r="HU47" s="12">
        <v>0</v>
      </c>
      <c r="HV47" s="12">
        <v>0</v>
      </c>
      <c r="HW47" s="12">
        <v>0</v>
      </c>
      <c r="HX47" s="13"/>
      <c r="HY47" s="12">
        <v>0</v>
      </c>
      <c r="HZ47" s="12">
        <v>0</v>
      </c>
      <c r="IA47" s="12">
        <v>0</v>
      </c>
      <c r="IB47" s="12">
        <v>0</v>
      </c>
      <c r="IC47" s="13"/>
      <c r="ID47" s="12">
        <v>0</v>
      </c>
      <c r="IE47" s="12">
        <v>0</v>
      </c>
      <c r="IF47" s="12">
        <v>0</v>
      </c>
      <c r="IG47" s="12">
        <v>0</v>
      </c>
      <c r="IH47" s="13"/>
      <c r="II47" s="12">
        <v>0</v>
      </c>
      <c r="IJ47" s="12">
        <v>0</v>
      </c>
      <c r="IK47" s="12">
        <v>0</v>
      </c>
      <c r="IL47" s="12">
        <v>0</v>
      </c>
      <c r="IM47" s="13"/>
      <c r="IN47" s="12">
        <v>0</v>
      </c>
      <c r="IO47" s="12">
        <v>0</v>
      </c>
      <c r="IP47" s="12">
        <v>0</v>
      </c>
      <c r="IQ47" s="12">
        <v>0</v>
      </c>
      <c r="IR47" s="13"/>
      <c r="IS47" s="12">
        <v>0</v>
      </c>
      <c r="IT47" s="12">
        <v>0</v>
      </c>
      <c r="IU47" s="12">
        <v>0</v>
      </c>
      <c r="IV47" s="12">
        <v>0</v>
      </c>
      <c r="IW47" s="13"/>
      <c r="IX47" s="12">
        <v>0</v>
      </c>
      <c r="IY47" s="12">
        <v>0</v>
      </c>
      <c r="IZ47" s="12">
        <v>0</v>
      </c>
      <c r="JA47" s="12">
        <v>0</v>
      </c>
      <c r="JB47" s="13"/>
      <c r="JC47" s="12">
        <v>0</v>
      </c>
      <c r="JD47" s="12">
        <v>0</v>
      </c>
      <c r="JE47" s="12">
        <v>0</v>
      </c>
      <c r="JF47" s="12">
        <v>0</v>
      </c>
      <c r="JG47" s="13"/>
      <c r="JH47" s="12">
        <v>0</v>
      </c>
      <c r="JI47" s="12">
        <v>101209</v>
      </c>
      <c r="JJ47" s="12">
        <v>0</v>
      </c>
      <c r="JK47" s="12">
        <v>101209</v>
      </c>
      <c r="JL47" s="13"/>
      <c r="JM47" s="12">
        <v>0</v>
      </c>
      <c r="JN47" s="12">
        <v>0</v>
      </c>
      <c r="JO47" s="12">
        <v>0</v>
      </c>
      <c r="JP47" s="12">
        <v>0</v>
      </c>
      <c r="JQ47" s="13"/>
      <c r="JR47" s="12">
        <v>0</v>
      </c>
      <c r="JS47" s="12">
        <v>0</v>
      </c>
      <c r="JT47" s="12">
        <v>0</v>
      </c>
      <c r="JU47" s="12">
        <v>0</v>
      </c>
      <c r="JV47" s="13"/>
      <c r="JW47" s="12">
        <v>0</v>
      </c>
      <c r="JX47" s="12">
        <v>0</v>
      </c>
      <c r="JY47" s="12">
        <v>0</v>
      </c>
      <c r="JZ47" s="12">
        <v>0</v>
      </c>
      <c r="KA47" s="13"/>
      <c r="KB47" s="12">
        <v>0</v>
      </c>
      <c r="KC47" s="12">
        <v>0</v>
      </c>
      <c r="KD47" s="12">
        <v>0</v>
      </c>
      <c r="KE47" s="12">
        <v>0</v>
      </c>
      <c r="KF47" s="13"/>
      <c r="KG47" s="12">
        <v>0</v>
      </c>
      <c r="KH47" s="12">
        <v>0</v>
      </c>
      <c r="KI47" s="12">
        <v>0</v>
      </c>
      <c r="KJ47" s="12">
        <v>0</v>
      </c>
      <c r="KK47" s="13"/>
      <c r="KL47" s="12">
        <v>0</v>
      </c>
      <c r="KM47" s="12">
        <v>0</v>
      </c>
      <c r="KN47" s="12">
        <v>0</v>
      </c>
      <c r="KO47" s="12">
        <v>0</v>
      </c>
      <c r="KP47" s="13"/>
      <c r="KQ47" s="12">
        <v>0</v>
      </c>
      <c r="KR47" s="12">
        <v>0</v>
      </c>
      <c r="KS47" s="12">
        <v>0</v>
      </c>
      <c r="KT47" s="12">
        <v>0</v>
      </c>
      <c r="KU47" s="13"/>
      <c r="KV47" s="12">
        <v>0</v>
      </c>
      <c r="KW47" s="12">
        <v>0</v>
      </c>
      <c r="KX47" s="12">
        <v>0</v>
      </c>
      <c r="KY47" s="12">
        <v>0</v>
      </c>
      <c r="KZ47" s="13"/>
      <c r="LA47" s="12">
        <v>0</v>
      </c>
      <c r="LB47" s="12">
        <v>0</v>
      </c>
      <c r="LC47" s="12">
        <v>0</v>
      </c>
      <c r="LD47" s="12">
        <v>0</v>
      </c>
      <c r="LE47" s="13"/>
      <c r="LF47" s="12">
        <v>0</v>
      </c>
      <c r="LG47" s="12">
        <v>0</v>
      </c>
      <c r="LH47" s="12">
        <v>0</v>
      </c>
      <c r="LI47" s="12">
        <v>0</v>
      </c>
      <c r="LJ47" s="13"/>
      <c r="LK47" s="12">
        <v>0</v>
      </c>
      <c r="LL47" s="12">
        <v>0</v>
      </c>
      <c r="LM47" s="12">
        <v>0</v>
      </c>
      <c r="LN47" s="12">
        <v>0</v>
      </c>
      <c r="LO47" s="13"/>
      <c r="LP47" s="12">
        <v>0</v>
      </c>
      <c r="LQ47" s="12">
        <v>0</v>
      </c>
      <c r="LR47" s="12">
        <v>0</v>
      </c>
      <c r="LS47" s="12">
        <v>0</v>
      </c>
      <c r="LT47" s="13"/>
      <c r="LU47" s="12">
        <v>0</v>
      </c>
      <c r="LV47" s="12">
        <v>0</v>
      </c>
      <c r="LW47" s="12">
        <v>0</v>
      </c>
      <c r="LX47" s="12">
        <v>0</v>
      </c>
      <c r="LY47" s="13"/>
      <c r="LZ47" s="12">
        <v>0</v>
      </c>
      <c r="MA47" s="12">
        <v>0</v>
      </c>
      <c r="MB47" s="12">
        <v>0</v>
      </c>
      <c r="MC47" s="12">
        <v>0</v>
      </c>
      <c r="MD47" s="13"/>
      <c r="ME47" s="12">
        <v>0</v>
      </c>
      <c r="MF47" s="12">
        <v>0</v>
      </c>
      <c r="MG47" s="12">
        <v>0</v>
      </c>
      <c r="MH47" s="12">
        <v>0</v>
      </c>
      <c r="MI47" s="13"/>
      <c r="MJ47" s="12">
        <v>0</v>
      </c>
      <c r="MK47" s="12">
        <v>0</v>
      </c>
      <c r="ML47" s="12">
        <v>0</v>
      </c>
      <c r="MM47" s="12">
        <v>0</v>
      </c>
      <c r="MN47" s="13"/>
      <c r="MO47" s="12">
        <v>0</v>
      </c>
      <c r="MP47" s="12">
        <v>0</v>
      </c>
      <c r="MQ47" s="12">
        <v>0</v>
      </c>
      <c r="MR47" s="12">
        <v>0</v>
      </c>
      <c r="MS47" s="13"/>
      <c r="MT47" s="12">
        <v>0</v>
      </c>
      <c r="MU47" s="12">
        <v>0</v>
      </c>
      <c r="MV47" s="12">
        <v>0</v>
      </c>
      <c r="MW47" s="12">
        <v>0</v>
      </c>
      <c r="MX47" s="13"/>
      <c r="MY47" s="12">
        <v>0</v>
      </c>
      <c r="MZ47" s="12">
        <v>0</v>
      </c>
      <c r="NA47" s="12">
        <v>0</v>
      </c>
      <c r="NB47" s="12">
        <v>0</v>
      </c>
      <c r="NC47" s="13"/>
      <c r="ND47" s="12">
        <v>0</v>
      </c>
      <c r="NE47" s="12">
        <v>0</v>
      </c>
      <c r="NF47" s="12">
        <v>0</v>
      </c>
      <c r="NG47" s="12">
        <v>0</v>
      </c>
      <c r="NH47" s="13"/>
      <c r="NI47" s="12">
        <v>0</v>
      </c>
      <c r="NJ47" s="12">
        <v>0</v>
      </c>
      <c r="NK47" s="12">
        <v>0</v>
      </c>
      <c r="NL47" s="12">
        <v>0</v>
      </c>
      <c r="NM47" s="13"/>
      <c r="NN47" s="12">
        <v>0</v>
      </c>
      <c r="NO47" s="12">
        <v>0</v>
      </c>
      <c r="NP47" s="12">
        <v>0</v>
      </c>
      <c r="NQ47" s="12">
        <v>0</v>
      </c>
      <c r="NR47" s="13"/>
      <c r="NS47" s="12">
        <v>0</v>
      </c>
      <c r="NT47" s="12">
        <v>365809</v>
      </c>
      <c r="NU47" s="12">
        <v>0</v>
      </c>
      <c r="NV47" s="12">
        <v>365809</v>
      </c>
      <c r="NW47" s="13"/>
    </row>
    <row r="48" spans="1:389" hidden="1">
      <c r="A48" s="10">
        <v>42</v>
      </c>
      <c r="B48" s="11" t="s">
        <v>58</v>
      </c>
      <c r="C48" s="12">
        <v>0</v>
      </c>
      <c r="D48" s="12">
        <v>0</v>
      </c>
      <c r="E48" s="12">
        <v>0</v>
      </c>
      <c r="F48" s="12">
        <v>0</v>
      </c>
      <c r="G48" s="13"/>
      <c r="H48" s="12">
        <v>0</v>
      </c>
      <c r="I48" s="12">
        <v>0</v>
      </c>
      <c r="J48" s="12">
        <v>0</v>
      </c>
      <c r="K48" s="12">
        <v>0</v>
      </c>
      <c r="L48" s="13"/>
      <c r="M48" s="12">
        <v>0</v>
      </c>
      <c r="N48" s="12">
        <v>0</v>
      </c>
      <c r="O48" s="12">
        <v>0</v>
      </c>
      <c r="P48" s="12">
        <v>0</v>
      </c>
      <c r="Q48" s="13"/>
      <c r="R48" s="12">
        <v>0</v>
      </c>
      <c r="S48" s="12">
        <v>0</v>
      </c>
      <c r="T48" s="12">
        <v>0</v>
      </c>
      <c r="U48" s="12">
        <v>0</v>
      </c>
      <c r="V48" s="13"/>
      <c r="W48" s="12">
        <v>0</v>
      </c>
      <c r="X48" s="12">
        <v>0</v>
      </c>
      <c r="Y48" s="12">
        <v>0</v>
      </c>
      <c r="Z48" s="12">
        <v>0</v>
      </c>
      <c r="AA48" s="13"/>
      <c r="AB48" s="12">
        <v>0</v>
      </c>
      <c r="AC48" s="12">
        <v>0</v>
      </c>
      <c r="AD48" s="12">
        <v>0</v>
      </c>
      <c r="AE48" s="12">
        <v>0</v>
      </c>
      <c r="AF48" s="13"/>
      <c r="AG48" s="12">
        <v>0</v>
      </c>
      <c r="AH48" s="12">
        <v>0</v>
      </c>
      <c r="AI48" s="12">
        <v>0</v>
      </c>
      <c r="AJ48" s="12">
        <v>0</v>
      </c>
      <c r="AK48" s="13"/>
      <c r="AL48" s="12">
        <v>0</v>
      </c>
      <c r="AM48" s="12">
        <v>0</v>
      </c>
      <c r="AN48" s="12">
        <v>0</v>
      </c>
      <c r="AO48" s="12">
        <v>0</v>
      </c>
      <c r="AP48" s="13"/>
      <c r="AQ48" s="12">
        <v>0</v>
      </c>
      <c r="AR48" s="12">
        <v>0</v>
      </c>
      <c r="AS48" s="12">
        <v>0</v>
      </c>
      <c r="AT48" s="12">
        <v>0</v>
      </c>
      <c r="AU48" s="13"/>
      <c r="AV48" s="12">
        <v>4</v>
      </c>
      <c r="AW48" s="12">
        <v>9600</v>
      </c>
      <c r="AX48" s="12">
        <v>0</v>
      </c>
      <c r="AY48" s="12">
        <v>9600</v>
      </c>
      <c r="AZ48" s="13"/>
      <c r="BA48" s="12">
        <v>1</v>
      </c>
      <c r="BB48" s="12">
        <v>30000</v>
      </c>
      <c r="BC48" s="12">
        <v>0</v>
      </c>
      <c r="BD48" s="12">
        <v>30000</v>
      </c>
      <c r="BE48" s="13"/>
      <c r="BF48" s="12">
        <v>0</v>
      </c>
      <c r="BG48" s="12">
        <v>0</v>
      </c>
      <c r="BH48" s="12">
        <v>0</v>
      </c>
      <c r="BI48" s="12">
        <v>0</v>
      </c>
      <c r="BJ48" s="13"/>
      <c r="BK48" s="12">
        <v>0</v>
      </c>
      <c r="BL48" s="12">
        <v>0</v>
      </c>
      <c r="BM48" s="12">
        <v>0</v>
      </c>
      <c r="BN48" s="12">
        <v>0</v>
      </c>
      <c r="BO48" s="13"/>
      <c r="BP48" s="12">
        <v>0</v>
      </c>
      <c r="BQ48" s="12">
        <v>0</v>
      </c>
      <c r="BR48" s="12">
        <v>0</v>
      </c>
      <c r="BS48" s="12">
        <v>0</v>
      </c>
      <c r="BT48" s="13"/>
      <c r="BU48" s="12">
        <v>0</v>
      </c>
      <c r="BV48" s="12">
        <v>0</v>
      </c>
      <c r="BW48" s="12">
        <v>0</v>
      </c>
      <c r="BX48" s="12">
        <v>0</v>
      </c>
      <c r="BY48" s="13"/>
      <c r="BZ48" s="12">
        <v>0</v>
      </c>
      <c r="CA48" s="12">
        <v>0</v>
      </c>
      <c r="CB48" s="12">
        <v>0</v>
      </c>
      <c r="CC48" s="12">
        <v>0</v>
      </c>
      <c r="CD48" s="13"/>
      <c r="CE48" s="12">
        <v>0</v>
      </c>
      <c r="CF48" s="12">
        <v>0</v>
      </c>
      <c r="CG48" s="12">
        <v>0</v>
      </c>
      <c r="CH48" s="12">
        <v>0</v>
      </c>
      <c r="CI48" s="13"/>
      <c r="CJ48" s="12">
        <v>0</v>
      </c>
      <c r="CK48" s="12">
        <v>0</v>
      </c>
      <c r="CL48" s="12">
        <v>0</v>
      </c>
      <c r="CM48" s="12">
        <v>0</v>
      </c>
      <c r="CN48" s="13"/>
      <c r="CO48" s="12">
        <v>0</v>
      </c>
      <c r="CP48" s="12">
        <v>0</v>
      </c>
      <c r="CQ48" s="12">
        <v>0</v>
      </c>
      <c r="CR48" s="12">
        <v>0</v>
      </c>
      <c r="CS48" s="13"/>
      <c r="CT48" s="12">
        <v>0</v>
      </c>
      <c r="CU48" s="12">
        <v>0</v>
      </c>
      <c r="CV48" s="12">
        <v>0</v>
      </c>
      <c r="CW48" s="12">
        <v>0</v>
      </c>
      <c r="CX48" s="13"/>
      <c r="CY48" s="12">
        <v>0</v>
      </c>
      <c r="CZ48" s="12">
        <v>0</v>
      </c>
      <c r="DA48" s="12">
        <v>0</v>
      </c>
      <c r="DB48" s="12">
        <v>0</v>
      </c>
      <c r="DC48" s="13"/>
      <c r="DD48" s="12">
        <v>0</v>
      </c>
      <c r="DE48" s="12">
        <v>0</v>
      </c>
      <c r="DF48" s="12">
        <v>0</v>
      </c>
      <c r="DG48" s="12">
        <v>0</v>
      </c>
      <c r="DH48" s="13"/>
      <c r="DI48" s="12">
        <v>0</v>
      </c>
      <c r="DJ48" s="12">
        <v>0</v>
      </c>
      <c r="DK48" s="12">
        <v>0</v>
      </c>
      <c r="DL48" s="12">
        <v>0</v>
      </c>
      <c r="DM48" s="13"/>
      <c r="DN48" s="12">
        <v>0</v>
      </c>
      <c r="DO48" s="12">
        <v>0</v>
      </c>
      <c r="DP48" s="12">
        <v>0</v>
      </c>
      <c r="DQ48" s="12">
        <v>0</v>
      </c>
      <c r="DR48" s="13"/>
      <c r="DS48" s="12">
        <v>0</v>
      </c>
      <c r="DT48" s="12">
        <v>0</v>
      </c>
      <c r="DU48" s="12">
        <v>0</v>
      </c>
      <c r="DV48" s="12">
        <v>0</v>
      </c>
      <c r="DW48" s="13"/>
      <c r="DX48" s="12">
        <v>0</v>
      </c>
      <c r="DY48" s="12">
        <v>0</v>
      </c>
      <c r="DZ48" s="12">
        <v>0</v>
      </c>
      <c r="EA48" s="12">
        <v>0</v>
      </c>
      <c r="EB48" s="13"/>
      <c r="EC48" s="12">
        <v>0</v>
      </c>
      <c r="ED48" s="12">
        <v>0</v>
      </c>
      <c r="EE48" s="12">
        <v>0</v>
      </c>
      <c r="EF48" s="12">
        <v>0</v>
      </c>
      <c r="EG48" s="13"/>
      <c r="EH48" s="12">
        <v>0</v>
      </c>
      <c r="EI48" s="12">
        <v>0</v>
      </c>
      <c r="EJ48" s="12">
        <v>0</v>
      </c>
      <c r="EK48" s="12">
        <v>0</v>
      </c>
      <c r="EL48" s="13"/>
      <c r="EM48" s="12"/>
      <c r="EN48" s="12"/>
      <c r="EO48" s="12">
        <v>0</v>
      </c>
      <c r="EP48" s="12">
        <v>0</v>
      </c>
      <c r="EQ48" s="13"/>
      <c r="ER48" s="12">
        <v>0</v>
      </c>
      <c r="ES48" s="12">
        <v>0</v>
      </c>
      <c r="ET48" s="12">
        <v>0</v>
      </c>
      <c r="EU48" s="12">
        <v>0</v>
      </c>
      <c r="EV48" s="13"/>
      <c r="EW48" s="12">
        <v>0</v>
      </c>
      <c r="EX48" s="12">
        <v>0</v>
      </c>
      <c r="EY48" s="12">
        <v>0</v>
      </c>
      <c r="EZ48" s="12">
        <v>0</v>
      </c>
      <c r="FA48" s="13"/>
      <c r="FB48" s="12">
        <v>0</v>
      </c>
      <c r="FC48" s="12">
        <v>0</v>
      </c>
      <c r="FD48" s="12">
        <v>0</v>
      </c>
      <c r="FE48" s="12">
        <v>0</v>
      </c>
      <c r="FF48" s="13"/>
      <c r="FG48" s="12">
        <v>0</v>
      </c>
      <c r="FH48" s="12">
        <v>0</v>
      </c>
      <c r="FI48" s="12">
        <v>0</v>
      </c>
      <c r="FJ48" s="12">
        <v>0</v>
      </c>
      <c r="FK48" s="13"/>
      <c r="FL48" s="12">
        <v>0</v>
      </c>
      <c r="FM48" s="12">
        <v>0</v>
      </c>
      <c r="FN48" s="12">
        <v>0</v>
      </c>
      <c r="FO48" s="12">
        <v>0</v>
      </c>
      <c r="FP48" s="13"/>
      <c r="FQ48" s="12">
        <v>0</v>
      </c>
      <c r="FR48" s="12">
        <v>0</v>
      </c>
      <c r="FS48" s="12">
        <v>0</v>
      </c>
      <c r="FT48" s="12">
        <v>0</v>
      </c>
      <c r="FU48" s="13"/>
      <c r="FV48" s="12">
        <v>0</v>
      </c>
      <c r="FW48" s="12">
        <v>0</v>
      </c>
      <c r="FX48" s="12">
        <v>0</v>
      </c>
      <c r="FY48" s="12">
        <v>0</v>
      </c>
      <c r="FZ48" s="13"/>
      <c r="GA48" s="12">
        <v>0</v>
      </c>
      <c r="GB48" s="12">
        <v>0</v>
      </c>
      <c r="GC48" s="12">
        <v>0</v>
      </c>
      <c r="GD48" s="12">
        <v>0</v>
      </c>
      <c r="GE48" s="13"/>
      <c r="GF48" s="12">
        <v>0</v>
      </c>
      <c r="GG48" s="12">
        <v>0</v>
      </c>
      <c r="GH48" s="12">
        <v>0</v>
      </c>
      <c r="GI48" s="12">
        <v>0</v>
      </c>
      <c r="GJ48" s="13"/>
      <c r="GK48" s="12">
        <v>0</v>
      </c>
      <c r="GL48" s="12">
        <v>0</v>
      </c>
      <c r="GM48" s="12">
        <v>0</v>
      </c>
      <c r="GN48" s="12">
        <v>0</v>
      </c>
      <c r="GO48" s="13"/>
      <c r="GP48" s="12">
        <v>0</v>
      </c>
      <c r="GQ48" s="12">
        <v>0</v>
      </c>
      <c r="GR48" s="12">
        <v>0</v>
      </c>
      <c r="GS48" s="12">
        <v>0</v>
      </c>
      <c r="GT48" s="13"/>
      <c r="GU48" s="12">
        <v>0</v>
      </c>
      <c r="GV48" s="12">
        <v>200000</v>
      </c>
      <c r="GW48" s="12">
        <v>0</v>
      </c>
      <c r="GX48" s="12">
        <v>200000</v>
      </c>
      <c r="GY48" s="13"/>
      <c r="GZ48" s="12">
        <v>1</v>
      </c>
      <c r="HA48" s="12">
        <v>25000</v>
      </c>
      <c r="HB48" s="12">
        <v>0</v>
      </c>
      <c r="HC48" s="12">
        <v>25000</v>
      </c>
      <c r="HD48" s="13"/>
      <c r="HE48" s="12">
        <v>0</v>
      </c>
      <c r="HF48" s="12">
        <v>0</v>
      </c>
      <c r="HG48" s="12">
        <v>0</v>
      </c>
      <c r="HH48" s="12">
        <v>0</v>
      </c>
      <c r="HI48" s="13"/>
      <c r="HJ48" s="12">
        <v>0</v>
      </c>
      <c r="HK48" s="12">
        <v>0</v>
      </c>
      <c r="HL48" s="12">
        <v>0</v>
      </c>
      <c r="HM48" s="12">
        <v>0</v>
      </c>
      <c r="HN48" s="13"/>
      <c r="HO48" s="12">
        <v>0</v>
      </c>
      <c r="HP48" s="12">
        <v>0</v>
      </c>
      <c r="HQ48" s="12">
        <v>0</v>
      </c>
      <c r="HR48" s="12">
        <v>0</v>
      </c>
      <c r="HS48" s="13"/>
      <c r="HT48" s="12">
        <v>0</v>
      </c>
      <c r="HU48" s="12">
        <v>0</v>
      </c>
      <c r="HV48" s="12">
        <v>0</v>
      </c>
      <c r="HW48" s="12">
        <v>0</v>
      </c>
      <c r="HX48" s="13"/>
      <c r="HY48" s="12">
        <v>0</v>
      </c>
      <c r="HZ48" s="12">
        <v>0</v>
      </c>
      <c r="IA48" s="12">
        <v>0</v>
      </c>
      <c r="IB48" s="12">
        <v>0</v>
      </c>
      <c r="IC48" s="13"/>
      <c r="ID48" s="12">
        <v>0</v>
      </c>
      <c r="IE48" s="12">
        <v>0</v>
      </c>
      <c r="IF48" s="12">
        <v>0</v>
      </c>
      <c r="IG48" s="12">
        <v>0</v>
      </c>
      <c r="IH48" s="13"/>
      <c r="II48" s="12">
        <v>0</v>
      </c>
      <c r="IJ48" s="12">
        <v>0</v>
      </c>
      <c r="IK48" s="12">
        <v>0</v>
      </c>
      <c r="IL48" s="12">
        <v>0</v>
      </c>
      <c r="IM48" s="13"/>
      <c r="IN48" s="12">
        <v>0</v>
      </c>
      <c r="IO48" s="12">
        <v>0</v>
      </c>
      <c r="IP48" s="12">
        <v>0</v>
      </c>
      <c r="IQ48" s="12">
        <v>0</v>
      </c>
      <c r="IR48" s="13"/>
      <c r="IS48" s="12">
        <v>0</v>
      </c>
      <c r="IT48" s="12">
        <v>0</v>
      </c>
      <c r="IU48" s="12">
        <v>0</v>
      </c>
      <c r="IV48" s="12">
        <v>0</v>
      </c>
      <c r="IW48" s="13"/>
      <c r="IX48" s="12">
        <v>0</v>
      </c>
      <c r="IY48" s="12">
        <v>0</v>
      </c>
      <c r="IZ48" s="12">
        <v>0</v>
      </c>
      <c r="JA48" s="12">
        <v>0</v>
      </c>
      <c r="JB48" s="13"/>
      <c r="JC48" s="12">
        <v>0</v>
      </c>
      <c r="JD48" s="12">
        <v>0</v>
      </c>
      <c r="JE48" s="12">
        <v>0</v>
      </c>
      <c r="JF48" s="12">
        <v>0</v>
      </c>
      <c r="JG48" s="13"/>
      <c r="JH48" s="12">
        <v>0</v>
      </c>
      <c r="JI48" s="12">
        <v>111065</v>
      </c>
      <c r="JJ48" s="12">
        <v>0</v>
      </c>
      <c r="JK48" s="12">
        <v>111065</v>
      </c>
      <c r="JL48" s="13"/>
      <c r="JM48" s="12">
        <v>0</v>
      </c>
      <c r="JN48" s="12">
        <v>0</v>
      </c>
      <c r="JO48" s="12">
        <v>0</v>
      </c>
      <c r="JP48" s="12">
        <v>0</v>
      </c>
      <c r="JQ48" s="13"/>
      <c r="JR48" s="12">
        <v>0</v>
      </c>
      <c r="JS48" s="12">
        <v>0</v>
      </c>
      <c r="JT48" s="12">
        <v>0</v>
      </c>
      <c r="JU48" s="12">
        <v>0</v>
      </c>
      <c r="JV48" s="13"/>
      <c r="JW48" s="12">
        <v>0</v>
      </c>
      <c r="JX48" s="12">
        <v>0</v>
      </c>
      <c r="JY48" s="12">
        <v>0</v>
      </c>
      <c r="JZ48" s="12">
        <v>0</v>
      </c>
      <c r="KA48" s="13"/>
      <c r="KB48" s="12">
        <v>0</v>
      </c>
      <c r="KC48" s="12">
        <v>0</v>
      </c>
      <c r="KD48" s="12">
        <v>0</v>
      </c>
      <c r="KE48" s="12">
        <v>0</v>
      </c>
      <c r="KF48" s="13"/>
      <c r="KG48" s="12">
        <v>0</v>
      </c>
      <c r="KH48" s="12">
        <v>0</v>
      </c>
      <c r="KI48" s="12">
        <v>0</v>
      </c>
      <c r="KJ48" s="12">
        <v>0</v>
      </c>
      <c r="KK48" s="13"/>
      <c r="KL48" s="12">
        <v>0</v>
      </c>
      <c r="KM48" s="12">
        <v>0</v>
      </c>
      <c r="KN48" s="12">
        <v>0</v>
      </c>
      <c r="KO48" s="12">
        <v>0</v>
      </c>
      <c r="KP48" s="13"/>
      <c r="KQ48" s="12">
        <v>0</v>
      </c>
      <c r="KR48" s="12">
        <v>0</v>
      </c>
      <c r="KS48" s="12">
        <v>0</v>
      </c>
      <c r="KT48" s="12">
        <v>0</v>
      </c>
      <c r="KU48" s="13"/>
      <c r="KV48" s="12">
        <v>0</v>
      </c>
      <c r="KW48" s="12">
        <v>0</v>
      </c>
      <c r="KX48" s="12">
        <v>0</v>
      </c>
      <c r="KY48" s="12">
        <v>0</v>
      </c>
      <c r="KZ48" s="13"/>
      <c r="LA48" s="12">
        <v>0</v>
      </c>
      <c r="LB48" s="12">
        <v>0</v>
      </c>
      <c r="LC48" s="12">
        <v>0</v>
      </c>
      <c r="LD48" s="12">
        <v>0</v>
      </c>
      <c r="LE48" s="13"/>
      <c r="LF48" s="12">
        <v>0</v>
      </c>
      <c r="LG48" s="12">
        <v>0</v>
      </c>
      <c r="LH48" s="12">
        <v>0</v>
      </c>
      <c r="LI48" s="12">
        <v>0</v>
      </c>
      <c r="LJ48" s="13"/>
      <c r="LK48" s="12">
        <v>0</v>
      </c>
      <c r="LL48" s="12">
        <v>0</v>
      </c>
      <c r="LM48" s="12">
        <v>0</v>
      </c>
      <c r="LN48" s="12">
        <v>0</v>
      </c>
      <c r="LO48" s="13"/>
      <c r="LP48" s="12">
        <v>0</v>
      </c>
      <c r="LQ48" s="12">
        <v>0</v>
      </c>
      <c r="LR48" s="12">
        <v>0</v>
      </c>
      <c r="LS48" s="12">
        <v>0</v>
      </c>
      <c r="LT48" s="13"/>
      <c r="LU48" s="12">
        <v>0</v>
      </c>
      <c r="LV48" s="12">
        <v>0</v>
      </c>
      <c r="LW48" s="12">
        <v>0</v>
      </c>
      <c r="LX48" s="12">
        <v>0</v>
      </c>
      <c r="LY48" s="13"/>
      <c r="LZ48" s="12">
        <v>0</v>
      </c>
      <c r="MA48" s="12">
        <v>0</v>
      </c>
      <c r="MB48" s="12">
        <v>0</v>
      </c>
      <c r="MC48" s="12">
        <v>0</v>
      </c>
      <c r="MD48" s="13"/>
      <c r="ME48" s="12">
        <v>0</v>
      </c>
      <c r="MF48" s="12">
        <v>0</v>
      </c>
      <c r="MG48" s="12">
        <v>0</v>
      </c>
      <c r="MH48" s="12">
        <v>0</v>
      </c>
      <c r="MI48" s="13"/>
      <c r="MJ48" s="12">
        <v>0</v>
      </c>
      <c r="MK48" s="12">
        <v>0</v>
      </c>
      <c r="ML48" s="12">
        <v>0</v>
      </c>
      <c r="MM48" s="12">
        <v>0</v>
      </c>
      <c r="MN48" s="13"/>
      <c r="MO48" s="12">
        <v>0</v>
      </c>
      <c r="MP48" s="12">
        <v>0</v>
      </c>
      <c r="MQ48" s="12">
        <v>0</v>
      </c>
      <c r="MR48" s="12">
        <v>0</v>
      </c>
      <c r="MS48" s="13"/>
      <c r="MT48" s="12">
        <v>0</v>
      </c>
      <c r="MU48" s="12">
        <v>0</v>
      </c>
      <c r="MV48" s="12">
        <v>0</v>
      </c>
      <c r="MW48" s="12">
        <v>0</v>
      </c>
      <c r="MX48" s="13"/>
      <c r="MY48" s="12">
        <v>0</v>
      </c>
      <c r="MZ48" s="12">
        <v>0</v>
      </c>
      <c r="NA48" s="12">
        <v>0</v>
      </c>
      <c r="NB48" s="12">
        <v>0</v>
      </c>
      <c r="NC48" s="13"/>
      <c r="ND48" s="12">
        <v>0</v>
      </c>
      <c r="NE48" s="12">
        <v>0</v>
      </c>
      <c r="NF48" s="12">
        <v>0</v>
      </c>
      <c r="NG48" s="12">
        <v>0</v>
      </c>
      <c r="NH48" s="13"/>
      <c r="NI48" s="12">
        <v>0</v>
      </c>
      <c r="NJ48" s="12">
        <v>0</v>
      </c>
      <c r="NK48" s="12">
        <v>0</v>
      </c>
      <c r="NL48" s="12">
        <v>0</v>
      </c>
      <c r="NM48" s="13"/>
      <c r="NN48" s="12">
        <v>0</v>
      </c>
      <c r="NO48" s="12">
        <v>0</v>
      </c>
      <c r="NP48" s="12">
        <v>0</v>
      </c>
      <c r="NQ48" s="12">
        <v>0</v>
      </c>
      <c r="NR48" s="13"/>
      <c r="NS48" s="12">
        <v>0</v>
      </c>
      <c r="NT48" s="12">
        <v>375665</v>
      </c>
      <c r="NU48" s="12">
        <v>0</v>
      </c>
      <c r="NV48" s="12">
        <v>375665</v>
      </c>
      <c r="NW48" s="13"/>
    </row>
    <row r="49" spans="1:387" hidden="1">
      <c r="A49" s="10">
        <v>43</v>
      </c>
      <c r="B49" s="11" t="s">
        <v>59</v>
      </c>
      <c r="C49" s="12">
        <v>0</v>
      </c>
      <c r="D49" s="12">
        <v>0</v>
      </c>
      <c r="E49" s="12">
        <v>0</v>
      </c>
      <c r="F49" s="12">
        <v>0</v>
      </c>
      <c r="G49" s="13"/>
      <c r="H49" s="12">
        <v>0</v>
      </c>
      <c r="I49" s="12">
        <v>0</v>
      </c>
      <c r="J49" s="12">
        <v>0</v>
      </c>
      <c r="K49" s="12">
        <v>0</v>
      </c>
      <c r="L49" s="13"/>
      <c r="M49" s="12">
        <v>0</v>
      </c>
      <c r="N49" s="12">
        <v>0</v>
      </c>
      <c r="O49" s="12">
        <v>0</v>
      </c>
      <c r="P49" s="12">
        <v>0</v>
      </c>
      <c r="Q49" s="13"/>
      <c r="R49" s="12">
        <v>0</v>
      </c>
      <c r="S49" s="12">
        <v>0</v>
      </c>
      <c r="T49" s="12">
        <v>0</v>
      </c>
      <c r="U49" s="12">
        <v>0</v>
      </c>
      <c r="V49" s="13"/>
      <c r="W49" s="12">
        <v>0</v>
      </c>
      <c r="X49" s="12">
        <v>0</v>
      </c>
      <c r="Y49" s="12">
        <v>0</v>
      </c>
      <c r="Z49" s="12">
        <v>0</v>
      </c>
      <c r="AA49" s="13"/>
      <c r="AB49" s="12">
        <v>0</v>
      </c>
      <c r="AC49" s="12">
        <v>0</v>
      </c>
      <c r="AD49" s="12">
        <v>0</v>
      </c>
      <c r="AE49" s="12">
        <v>0</v>
      </c>
      <c r="AF49" s="13"/>
      <c r="AG49" s="12">
        <v>0</v>
      </c>
      <c r="AH49" s="12">
        <v>0</v>
      </c>
      <c r="AI49" s="12">
        <v>0</v>
      </c>
      <c r="AJ49" s="12">
        <v>0</v>
      </c>
      <c r="AK49" s="13"/>
      <c r="AL49" s="12">
        <v>0</v>
      </c>
      <c r="AM49" s="12">
        <v>0</v>
      </c>
      <c r="AN49" s="12">
        <v>0</v>
      </c>
      <c r="AO49" s="12">
        <v>0</v>
      </c>
      <c r="AP49" s="13"/>
      <c r="AQ49" s="12">
        <v>0</v>
      </c>
      <c r="AR49" s="12">
        <v>0</v>
      </c>
      <c r="AS49" s="12">
        <v>0</v>
      </c>
      <c r="AT49" s="12">
        <v>0</v>
      </c>
      <c r="AU49" s="13"/>
      <c r="AV49" s="12">
        <v>4</v>
      </c>
      <c r="AW49" s="12">
        <v>9600</v>
      </c>
      <c r="AX49" s="12">
        <v>0</v>
      </c>
      <c r="AY49" s="12">
        <v>9600</v>
      </c>
      <c r="AZ49" s="13"/>
      <c r="BA49" s="12">
        <v>1</v>
      </c>
      <c r="BB49" s="12">
        <v>30000</v>
      </c>
      <c r="BC49" s="12">
        <v>0</v>
      </c>
      <c r="BD49" s="12">
        <v>30000</v>
      </c>
      <c r="BE49" s="13"/>
      <c r="BF49" s="12">
        <v>0</v>
      </c>
      <c r="BG49" s="12">
        <v>0</v>
      </c>
      <c r="BH49" s="12">
        <v>0</v>
      </c>
      <c r="BI49" s="12">
        <v>0</v>
      </c>
      <c r="BJ49" s="13"/>
      <c r="BK49" s="12">
        <v>0</v>
      </c>
      <c r="BL49" s="12">
        <v>0</v>
      </c>
      <c r="BM49" s="12">
        <v>0</v>
      </c>
      <c r="BN49" s="12">
        <v>0</v>
      </c>
      <c r="BO49" s="13"/>
      <c r="BP49" s="12">
        <v>0</v>
      </c>
      <c r="BQ49" s="12">
        <v>0</v>
      </c>
      <c r="BR49" s="12">
        <v>0</v>
      </c>
      <c r="BS49" s="12">
        <v>0</v>
      </c>
      <c r="BT49" s="13"/>
      <c r="BU49" s="12">
        <v>0</v>
      </c>
      <c r="BV49" s="12">
        <v>0</v>
      </c>
      <c r="BW49" s="12">
        <v>0</v>
      </c>
      <c r="BX49" s="12">
        <v>0</v>
      </c>
      <c r="BY49" s="13"/>
      <c r="BZ49" s="12">
        <v>0</v>
      </c>
      <c r="CA49" s="12">
        <v>0</v>
      </c>
      <c r="CB49" s="12">
        <v>0</v>
      </c>
      <c r="CC49" s="12">
        <v>0</v>
      </c>
      <c r="CD49" s="13"/>
      <c r="CE49" s="12">
        <v>0</v>
      </c>
      <c r="CF49" s="12">
        <v>0</v>
      </c>
      <c r="CG49" s="12">
        <v>0</v>
      </c>
      <c r="CH49" s="12">
        <v>0</v>
      </c>
      <c r="CI49" s="13"/>
      <c r="CJ49" s="12">
        <v>0</v>
      </c>
      <c r="CK49" s="12">
        <v>0</v>
      </c>
      <c r="CL49" s="12">
        <v>0</v>
      </c>
      <c r="CM49" s="12">
        <v>0</v>
      </c>
      <c r="CN49" s="13"/>
      <c r="CO49" s="12">
        <v>0</v>
      </c>
      <c r="CP49" s="12">
        <v>0</v>
      </c>
      <c r="CQ49" s="12">
        <v>0</v>
      </c>
      <c r="CR49" s="12">
        <v>0</v>
      </c>
      <c r="CS49" s="13"/>
      <c r="CT49" s="12">
        <v>0</v>
      </c>
      <c r="CU49" s="12">
        <v>0</v>
      </c>
      <c r="CV49" s="12">
        <v>0</v>
      </c>
      <c r="CW49" s="12">
        <v>0</v>
      </c>
      <c r="CX49" s="13"/>
      <c r="CY49" s="12">
        <v>0</v>
      </c>
      <c r="CZ49" s="12">
        <v>0</v>
      </c>
      <c r="DA49" s="12">
        <v>0</v>
      </c>
      <c r="DB49" s="12">
        <v>0</v>
      </c>
      <c r="DC49" s="13"/>
      <c r="DD49" s="12">
        <v>0</v>
      </c>
      <c r="DE49" s="12">
        <v>0</v>
      </c>
      <c r="DF49" s="12">
        <v>0</v>
      </c>
      <c r="DG49" s="12">
        <v>0</v>
      </c>
      <c r="DH49" s="13"/>
      <c r="DI49" s="12">
        <v>0</v>
      </c>
      <c r="DJ49" s="12">
        <v>0</v>
      </c>
      <c r="DK49" s="12">
        <v>0</v>
      </c>
      <c r="DL49" s="12">
        <v>0</v>
      </c>
      <c r="DM49" s="13"/>
      <c r="DN49" s="12">
        <v>0</v>
      </c>
      <c r="DO49" s="12">
        <v>0</v>
      </c>
      <c r="DP49" s="12">
        <v>0</v>
      </c>
      <c r="DQ49" s="12">
        <v>0</v>
      </c>
      <c r="DR49" s="13"/>
      <c r="DS49" s="12">
        <v>0</v>
      </c>
      <c r="DT49" s="12">
        <v>0</v>
      </c>
      <c r="DU49" s="12">
        <v>0</v>
      </c>
      <c r="DV49" s="12">
        <v>0</v>
      </c>
      <c r="DW49" s="13"/>
      <c r="DX49" s="12">
        <v>0</v>
      </c>
      <c r="DY49" s="12">
        <v>0</v>
      </c>
      <c r="DZ49" s="12">
        <v>0</v>
      </c>
      <c r="EA49" s="12">
        <v>0</v>
      </c>
      <c r="EB49" s="13"/>
      <c r="EC49" s="12">
        <v>0</v>
      </c>
      <c r="ED49" s="12">
        <v>0</v>
      </c>
      <c r="EE49" s="12">
        <v>0</v>
      </c>
      <c r="EF49" s="12">
        <v>0</v>
      </c>
      <c r="EG49" s="13"/>
      <c r="EH49" s="12">
        <v>0</v>
      </c>
      <c r="EI49" s="12">
        <v>0</v>
      </c>
      <c r="EJ49" s="12">
        <v>0</v>
      </c>
      <c r="EK49" s="12">
        <v>0</v>
      </c>
      <c r="EL49" s="13"/>
      <c r="EM49" s="12"/>
      <c r="EN49" s="12"/>
      <c r="EO49" s="12">
        <v>0</v>
      </c>
      <c r="EP49" s="12">
        <v>0</v>
      </c>
      <c r="EQ49" s="13"/>
      <c r="ER49" s="12">
        <v>0</v>
      </c>
      <c r="ES49" s="12">
        <v>0</v>
      </c>
      <c r="ET49" s="12">
        <v>0</v>
      </c>
      <c r="EU49" s="12">
        <v>0</v>
      </c>
      <c r="EV49" s="13"/>
      <c r="EW49" s="12">
        <v>0</v>
      </c>
      <c r="EX49" s="12">
        <v>0</v>
      </c>
      <c r="EY49" s="12">
        <v>0</v>
      </c>
      <c r="EZ49" s="12">
        <v>0</v>
      </c>
      <c r="FA49" s="13"/>
      <c r="FB49" s="12">
        <v>0</v>
      </c>
      <c r="FC49" s="12">
        <v>0</v>
      </c>
      <c r="FD49" s="12">
        <v>0</v>
      </c>
      <c r="FE49" s="12">
        <v>0</v>
      </c>
      <c r="FF49" s="13"/>
      <c r="FG49" s="12">
        <v>0</v>
      </c>
      <c r="FH49" s="12">
        <v>0</v>
      </c>
      <c r="FI49" s="12">
        <v>0</v>
      </c>
      <c r="FJ49" s="12">
        <v>0</v>
      </c>
      <c r="FK49" s="13"/>
      <c r="FL49" s="12">
        <v>0</v>
      </c>
      <c r="FM49" s="12">
        <v>0</v>
      </c>
      <c r="FN49" s="12">
        <v>0</v>
      </c>
      <c r="FO49" s="12">
        <v>0</v>
      </c>
      <c r="FP49" s="13"/>
      <c r="FQ49" s="12">
        <v>0</v>
      </c>
      <c r="FR49" s="12">
        <v>0</v>
      </c>
      <c r="FS49" s="12">
        <v>0</v>
      </c>
      <c r="FT49" s="12">
        <v>0</v>
      </c>
      <c r="FU49" s="13"/>
      <c r="FV49" s="12">
        <v>0</v>
      </c>
      <c r="FW49" s="12">
        <v>0</v>
      </c>
      <c r="FX49" s="12">
        <v>0</v>
      </c>
      <c r="FY49" s="12">
        <v>0</v>
      </c>
      <c r="FZ49" s="13"/>
      <c r="GA49" s="12">
        <v>0</v>
      </c>
      <c r="GB49" s="12">
        <v>0</v>
      </c>
      <c r="GC49" s="12">
        <v>0</v>
      </c>
      <c r="GD49" s="12">
        <v>0</v>
      </c>
      <c r="GE49" s="13"/>
      <c r="GF49" s="12">
        <v>0</v>
      </c>
      <c r="GG49" s="12">
        <v>0</v>
      </c>
      <c r="GH49" s="12">
        <v>0</v>
      </c>
      <c r="GI49" s="12">
        <v>0</v>
      </c>
      <c r="GJ49" s="13"/>
      <c r="GK49" s="12">
        <v>0</v>
      </c>
      <c r="GL49" s="12">
        <v>0</v>
      </c>
      <c r="GM49" s="12">
        <v>0</v>
      </c>
      <c r="GN49" s="12">
        <v>0</v>
      </c>
      <c r="GO49" s="13"/>
      <c r="GP49" s="12">
        <v>0</v>
      </c>
      <c r="GQ49" s="12">
        <v>0</v>
      </c>
      <c r="GR49" s="12">
        <v>0</v>
      </c>
      <c r="GS49" s="12">
        <v>0</v>
      </c>
      <c r="GT49" s="13"/>
      <c r="GU49" s="12">
        <v>0</v>
      </c>
      <c r="GV49" s="12">
        <v>200000</v>
      </c>
      <c r="GW49" s="12">
        <v>0</v>
      </c>
      <c r="GX49" s="12">
        <v>200000</v>
      </c>
      <c r="GY49" s="13"/>
      <c r="GZ49" s="12">
        <v>1</v>
      </c>
      <c r="HA49" s="12">
        <v>25000</v>
      </c>
      <c r="HB49" s="12">
        <v>0</v>
      </c>
      <c r="HC49" s="12">
        <v>25000</v>
      </c>
      <c r="HD49" s="13"/>
      <c r="HE49" s="12">
        <v>0</v>
      </c>
      <c r="HF49" s="12">
        <v>0</v>
      </c>
      <c r="HG49" s="12">
        <v>0</v>
      </c>
      <c r="HH49" s="12">
        <v>0</v>
      </c>
      <c r="HI49" s="13"/>
      <c r="HJ49" s="12">
        <v>0</v>
      </c>
      <c r="HK49" s="12">
        <v>0</v>
      </c>
      <c r="HL49" s="12">
        <v>0</v>
      </c>
      <c r="HM49" s="12">
        <v>0</v>
      </c>
      <c r="HN49" s="13"/>
      <c r="HO49" s="12">
        <v>0</v>
      </c>
      <c r="HP49" s="12">
        <v>0</v>
      </c>
      <c r="HQ49" s="12">
        <v>0</v>
      </c>
      <c r="HR49" s="12">
        <v>0</v>
      </c>
      <c r="HS49" s="13"/>
      <c r="HT49" s="12">
        <v>0</v>
      </c>
      <c r="HU49" s="12">
        <v>0</v>
      </c>
      <c r="HV49" s="12">
        <v>0</v>
      </c>
      <c r="HW49" s="12">
        <v>0</v>
      </c>
      <c r="HX49" s="13"/>
      <c r="HY49" s="12">
        <v>0</v>
      </c>
      <c r="HZ49" s="12">
        <v>0</v>
      </c>
      <c r="IA49" s="12">
        <v>0</v>
      </c>
      <c r="IB49" s="12">
        <v>0</v>
      </c>
      <c r="IC49" s="13"/>
      <c r="ID49" s="12">
        <v>0</v>
      </c>
      <c r="IE49" s="12">
        <v>0</v>
      </c>
      <c r="IF49" s="12">
        <v>0</v>
      </c>
      <c r="IG49" s="12">
        <v>0</v>
      </c>
      <c r="IH49" s="13"/>
      <c r="II49" s="12">
        <v>0</v>
      </c>
      <c r="IJ49" s="12">
        <v>0</v>
      </c>
      <c r="IK49" s="12">
        <v>0</v>
      </c>
      <c r="IL49" s="12">
        <v>0</v>
      </c>
      <c r="IM49" s="13"/>
      <c r="IN49" s="12">
        <v>0</v>
      </c>
      <c r="IO49" s="12">
        <v>0</v>
      </c>
      <c r="IP49" s="12">
        <v>0</v>
      </c>
      <c r="IQ49" s="12">
        <v>0</v>
      </c>
      <c r="IR49" s="13"/>
      <c r="IS49" s="12">
        <v>0</v>
      </c>
      <c r="IT49" s="12">
        <v>0</v>
      </c>
      <c r="IU49" s="12">
        <v>0</v>
      </c>
      <c r="IV49" s="12">
        <v>0</v>
      </c>
      <c r="IW49" s="13"/>
      <c r="IX49" s="12">
        <v>0</v>
      </c>
      <c r="IY49" s="12">
        <v>0</v>
      </c>
      <c r="IZ49" s="12">
        <v>0</v>
      </c>
      <c r="JA49" s="12">
        <v>0</v>
      </c>
      <c r="JB49" s="13"/>
      <c r="JC49" s="12">
        <v>0</v>
      </c>
      <c r="JD49" s="12">
        <v>0</v>
      </c>
      <c r="JE49" s="12">
        <v>0</v>
      </c>
      <c r="JF49" s="12">
        <v>0</v>
      </c>
      <c r="JG49" s="13"/>
      <c r="JH49" s="12">
        <v>0</v>
      </c>
      <c r="JI49" s="12">
        <v>128625</v>
      </c>
      <c r="JJ49" s="12">
        <v>0</v>
      </c>
      <c r="JK49" s="12">
        <v>128625</v>
      </c>
      <c r="JL49" s="13"/>
      <c r="JM49" s="12">
        <v>0</v>
      </c>
      <c r="JN49" s="12">
        <v>0</v>
      </c>
      <c r="JO49" s="12">
        <v>0</v>
      </c>
      <c r="JP49" s="12">
        <v>0</v>
      </c>
      <c r="JQ49" s="13"/>
      <c r="JR49" s="12">
        <v>0</v>
      </c>
      <c r="JS49" s="12">
        <v>0</v>
      </c>
      <c r="JT49" s="12">
        <v>0</v>
      </c>
      <c r="JU49" s="12">
        <v>0</v>
      </c>
      <c r="JV49" s="13"/>
      <c r="JW49" s="12">
        <v>0</v>
      </c>
      <c r="JX49" s="12">
        <v>0</v>
      </c>
      <c r="JY49" s="12">
        <v>0</v>
      </c>
      <c r="JZ49" s="12">
        <v>0</v>
      </c>
      <c r="KA49" s="13"/>
      <c r="KB49" s="12">
        <v>0</v>
      </c>
      <c r="KC49" s="12">
        <v>0</v>
      </c>
      <c r="KD49" s="12">
        <v>0</v>
      </c>
      <c r="KE49" s="12">
        <v>0</v>
      </c>
      <c r="KF49" s="13"/>
      <c r="KG49" s="12">
        <v>0</v>
      </c>
      <c r="KH49" s="12">
        <v>0</v>
      </c>
      <c r="KI49" s="12">
        <v>0</v>
      </c>
      <c r="KJ49" s="12">
        <v>0</v>
      </c>
      <c r="KK49" s="13"/>
      <c r="KL49" s="12">
        <v>0</v>
      </c>
      <c r="KM49" s="12">
        <v>0</v>
      </c>
      <c r="KN49" s="12">
        <v>0</v>
      </c>
      <c r="KO49" s="12">
        <v>0</v>
      </c>
      <c r="KP49" s="13"/>
      <c r="KQ49" s="12">
        <v>0</v>
      </c>
      <c r="KR49" s="12">
        <v>0</v>
      </c>
      <c r="KS49" s="12">
        <v>0</v>
      </c>
      <c r="KT49" s="12">
        <v>0</v>
      </c>
      <c r="KU49" s="13"/>
      <c r="KV49" s="12">
        <v>0</v>
      </c>
      <c r="KW49" s="12">
        <v>0</v>
      </c>
      <c r="KX49" s="12">
        <v>0</v>
      </c>
      <c r="KY49" s="12">
        <v>0</v>
      </c>
      <c r="KZ49" s="13"/>
      <c r="LA49" s="12">
        <v>0</v>
      </c>
      <c r="LB49" s="12">
        <v>0</v>
      </c>
      <c r="LC49" s="12">
        <v>0</v>
      </c>
      <c r="LD49" s="12">
        <v>0</v>
      </c>
      <c r="LE49" s="13"/>
      <c r="LF49" s="12">
        <v>0</v>
      </c>
      <c r="LG49" s="12">
        <v>0</v>
      </c>
      <c r="LH49" s="12">
        <v>0</v>
      </c>
      <c r="LI49" s="12">
        <v>0</v>
      </c>
      <c r="LJ49" s="13"/>
      <c r="LK49" s="12">
        <v>0</v>
      </c>
      <c r="LL49" s="12">
        <v>0</v>
      </c>
      <c r="LM49" s="12">
        <v>0</v>
      </c>
      <c r="LN49" s="12">
        <v>0</v>
      </c>
      <c r="LO49" s="13"/>
      <c r="LP49" s="12">
        <v>0</v>
      </c>
      <c r="LQ49" s="12">
        <v>0</v>
      </c>
      <c r="LR49" s="12">
        <v>0</v>
      </c>
      <c r="LS49" s="12">
        <v>0</v>
      </c>
      <c r="LT49" s="13"/>
      <c r="LU49" s="12">
        <v>0</v>
      </c>
      <c r="LV49" s="12">
        <v>0</v>
      </c>
      <c r="LW49" s="12">
        <v>0</v>
      </c>
      <c r="LX49" s="12">
        <v>0</v>
      </c>
      <c r="LY49" s="13"/>
      <c r="LZ49" s="12">
        <v>0</v>
      </c>
      <c r="MA49" s="12">
        <v>0</v>
      </c>
      <c r="MB49" s="12">
        <v>0</v>
      </c>
      <c r="MC49" s="12">
        <v>0</v>
      </c>
      <c r="MD49" s="13"/>
      <c r="ME49" s="12">
        <v>0</v>
      </c>
      <c r="MF49" s="12">
        <v>0</v>
      </c>
      <c r="MG49" s="12">
        <v>0</v>
      </c>
      <c r="MH49" s="12">
        <v>0</v>
      </c>
      <c r="MI49" s="13"/>
      <c r="MJ49" s="12">
        <v>0</v>
      </c>
      <c r="MK49" s="12">
        <v>0</v>
      </c>
      <c r="ML49" s="12">
        <v>0</v>
      </c>
      <c r="MM49" s="12">
        <v>0</v>
      </c>
      <c r="MN49" s="13"/>
      <c r="MO49" s="12">
        <v>0</v>
      </c>
      <c r="MP49" s="12">
        <v>0</v>
      </c>
      <c r="MQ49" s="12">
        <v>0</v>
      </c>
      <c r="MR49" s="12">
        <v>0</v>
      </c>
      <c r="MS49" s="13"/>
      <c r="MT49" s="12">
        <v>0</v>
      </c>
      <c r="MU49" s="12">
        <v>0</v>
      </c>
      <c r="MV49" s="12">
        <v>0</v>
      </c>
      <c r="MW49" s="12">
        <v>0</v>
      </c>
      <c r="MX49" s="13"/>
      <c r="MY49" s="12">
        <v>0</v>
      </c>
      <c r="MZ49" s="12">
        <v>0</v>
      </c>
      <c r="NA49" s="12">
        <v>0</v>
      </c>
      <c r="NB49" s="12">
        <v>0</v>
      </c>
      <c r="NC49" s="13"/>
      <c r="ND49" s="12">
        <v>0</v>
      </c>
      <c r="NE49" s="12">
        <v>0</v>
      </c>
      <c r="NF49" s="12">
        <v>0</v>
      </c>
      <c r="NG49" s="12">
        <v>0</v>
      </c>
      <c r="NH49" s="13"/>
      <c r="NI49" s="12">
        <v>0</v>
      </c>
      <c r="NJ49" s="12">
        <v>0</v>
      </c>
      <c r="NK49" s="12">
        <v>0</v>
      </c>
      <c r="NL49" s="12">
        <v>0</v>
      </c>
      <c r="NM49" s="13"/>
      <c r="NN49" s="12">
        <v>0</v>
      </c>
      <c r="NO49" s="12">
        <v>0</v>
      </c>
      <c r="NP49" s="12">
        <v>0</v>
      </c>
      <c r="NQ49" s="12">
        <v>0</v>
      </c>
      <c r="NR49" s="13"/>
      <c r="NS49" s="12">
        <v>0</v>
      </c>
      <c r="NT49" s="12">
        <v>393225</v>
      </c>
      <c r="NU49" s="12">
        <v>0</v>
      </c>
      <c r="NV49" s="12">
        <v>393225</v>
      </c>
      <c r="NW49" s="13"/>
    </row>
    <row r="50" spans="1:387" hidden="1">
      <c r="A50" s="10">
        <v>44</v>
      </c>
      <c r="B50" s="11" t="s">
        <v>60</v>
      </c>
      <c r="C50" s="12">
        <v>0</v>
      </c>
      <c r="D50" s="12">
        <v>0</v>
      </c>
      <c r="E50" s="12">
        <v>0</v>
      </c>
      <c r="F50" s="12">
        <v>0</v>
      </c>
      <c r="G50" s="13"/>
      <c r="H50" s="12">
        <v>0</v>
      </c>
      <c r="I50" s="12">
        <v>0</v>
      </c>
      <c r="J50" s="12">
        <v>0</v>
      </c>
      <c r="K50" s="12">
        <v>0</v>
      </c>
      <c r="L50" s="13"/>
      <c r="M50" s="12">
        <v>0</v>
      </c>
      <c r="N50" s="12">
        <v>0</v>
      </c>
      <c r="O50" s="12">
        <v>0</v>
      </c>
      <c r="P50" s="12">
        <v>0</v>
      </c>
      <c r="Q50" s="13"/>
      <c r="R50" s="12">
        <v>0</v>
      </c>
      <c r="S50" s="12">
        <v>0</v>
      </c>
      <c r="T50" s="12">
        <v>0</v>
      </c>
      <c r="U50" s="12">
        <v>0</v>
      </c>
      <c r="V50" s="13"/>
      <c r="W50" s="12">
        <v>0</v>
      </c>
      <c r="X50" s="12">
        <v>0</v>
      </c>
      <c r="Y50" s="12">
        <v>0</v>
      </c>
      <c r="Z50" s="12">
        <v>0</v>
      </c>
      <c r="AA50" s="13"/>
      <c r="AB50" s="12">
        <v>0</v>
      </c>
      <c r="AC50" s="12">
        <v>0</v>
      </c>
      <c r="AD50" s="12">
        <v>0</v>
      </c>
      <c r="AE50" s="12">
        <v>0</v>
      </c>
      <c r="AF50" s="13"/>
      <c r="AG50" s="12">
        <v>0</v>
      </c>
      <c r="AH50" s="12">
        <v>0</v>
      </c>
      <c r="AI50" s="12">
        <v>0</v>
      </c>
      <c r="AJ50" s="12">
        <v>0</v>
      </c>
      <c r="AK50" s="13"/>
      <c r="AL50" s="12">
        <v>0</v>
      </c>
      <c r="AM50" s="12">
        <v>0</v>
      </c>
      <c r="AN50" s="12">
        <v>0</v>
      </c>
      <c r="AO50" s="12">
        <v>0</v>
      </c>
      <c r="AP50" s="13"/>
      <c r="AQ50" s="12">
        <v>0</v>
      </c>
      <c r="AR50" s="12">
        <v>0</v>
      </c>
      <c r="AS50" s="12">
        <v>0</v>
      </c>
      <c r="AT50" s="12">
        <v>0</v>
      </c>
      <c r="AU50" s="13"/>
      <c r="AV50" s="12">
        <v>4</v>
      </c>
      <c r="AW50" s="12">
        <v>9600</v>
      </c>
      <c r="AX50" s="12">
        <v>0</v>
      </c>
      <c r="AY50" s="12">
        <v>9600</v>
      </c>
      <c r="AZ50" s="13"/>
      <c r="BA50" s="12">
        <v>1</v>
      </c>
      <c r="BB50" s="12">
        <v>30000</v>
      </c>
      <c r="BC50" s="12">
        <v>0</v>
      </c>
      <c r="BD50" s="12">
        <v>30000</v>
      </c>
      <c r="BE50" s="13"/>
      <c r="BF50" s="12">
        <v>0</v>
      </c>
      <c r="BG50" s="12">
        <v>0</v>
      </c>
      <c r="BH50" s="12">
        <v>0</v>
      </c>
      <c r="BI50" s="12">
        <v>0</v>
      </c>
      <c r="BJ50" s="13"/>
      <c r="BK50" s="12">
        <v>0</v>
      </c>
      <c r="BL50" s="12">
        <v>0</v>
      </c>
      <c r="BM50" s="12">
        <v>0</v>
      </c>
      <c r="BN50" s="12">
        <v>0</v>
      </c>
      <c r="BO50" s="13"/>
      <c r="BP50" s="12">
        <v>0</v>
      </c>
      <c r="BQ50" s="12">
        <v>0</v>
      </c>
      <c r="BR50" s="12">
        <v>0</v>
      </c>
      <c r="BS50" s="12">
        <v>0</v>
      </c>
      <c r="BT50" s="13"/>
      <c r="BU50" s="12">
        <v>0</v>
      </c>
      <c r="BV50" s="12">
        <v>0</v>
      </c>
      <c r="BW50" s="12">
        <v>0</v>
      </c>
      <c r="BX50" s="12">
        <v>0</v>
      </c>
      <c r="BY50" s="13"/>
      <c r="BZ50" s="12">
        <v>0</v>
      </c>
      <c r="CA50" s="12">
        <v>0</v>
      </c>
      <c r="CB50" s="12">
        <v>0</v>
      </c>
      <c r="CC50" s="12">
        <v>0</v>
      </c>
      <c r="CD50" s="13"/>
      <c r="CE50" s="12">
        <v>0</v>
      </c>
      <c r="CF50" s="12">
        <v>0</v>
      </c>
      <c r="CG50" s="12">
        <v>0</v>
      </c>
      <c r="CH50" s="12">
        <v>0</v>
      </c>
      <c r="CI50" s="13"/>
      <c r="CJ50" s="12">
        <v>0</v>
      </c>
      <c r="CK50" s="12">
        <v>0</v>
      </c>
      <c r="CL50" s="12">
        <v>0</v>
      </c>
      <c r="CM50" s="12">
        <v>0</v>
      </c>
      <c r="CN50" s="13"/>
      <c r="CO50" s="12">
        <v>0</v>
      </c>
      <c r="CP50" s="12">
        <v>0</v>
      </c>
      <c r="CQ50" s="12">
        <v>0</v>
      </c>
      <c r="CR50" s="12">
        <v>0</v>
      </c>
      <c r="CS50" s="13"/>
      <c r="CT50" s="12">
        <v>0</v>
      </c>
      <c r="CU50" s="12">
        <v>0</v>
      </c>
      <c r="CV50" s="12">
        <v>0</v>
      </c>
      <c r="CW50" s="12">
        <v>0</v>
      </c>
      <c r="CX50" s="13"/>
      <c r="CY50" s="12">
        <v>0</v>
      </c>
      <c r="CZ50" s="12">
        <v>0</v>
      </c>
      <c r="DA50" s="12">
        <v>0</v>
      </c>
      <c r="DB50" s="12">
        <v>0</v>
      </c>
      <c r="DC50" s="13"/>
      <c r="DD50" s="12">
        <v>0</v>
      </c>
      <c r="DE50" s="12">
        <v>0</v>
      </c>
      <c r="DF50" s="12">
        <v>0</v>
      </c>
      <c r="DG50" s="12">
        <v>0</v>
      </c>
      <c r="DH50" s="13"/>
      <c r="DI50" s="12">
        <v>0</v>
      </c>
      <c r="DJ50" s="12">
        <v>100000</v>
      </c>
      <c r="DK50" s="12">
        <v>0</v>
      </c>
      <c r="DL50" s="12">
        <v>100000</v>
      </c>
      <c r="DM50" s="13"/>
      <c r="DN50" s="12">
        <v>0</v>
      </c>
      <c r="DO50" s="12">
        <v>0</v>
      </c>
      <c r="DP50" s="12">
        <v>0</v>
      </c>
      <c r="DQ50" s="12">
        <v>0</v>
      </c>
      <c r="DR50" s="13"/>
      <c r="DS50" s="12">
        <v>0</v>
      </c>
      <c r="DT50" s="12">
        <v>0</v>
      </c>
      <c r="DU50" s="12">
        <v>0</v>
      </c>
      <c r="DV50" s="12">
        <v>0</v>
      </c>
      <c r="DW50" s="13"/>
      <c r="DX50" s="12">
        <v>0</v>
      </c>
      <c r="DY50" s="12">
        <v>0</v>
      </c>
      <c r="DZ50" s="12">
        <v>0</v>
      </c>
      <c r="EA50" s="12">
        <v>0</v>
      </c>
      <c r="EB50" s="13"/>
      <c r="EC50" s="12">
        <v>0</v>
      </c>
      <c r="ED50" s="12">
        <v>0</v>
      </c>
      <c r="EE50" s="12">
        <v>0</v>
      </c>
      <c r="EF50" s="12">
        <v>0</v>
      </c>
      <c r="EG50" s="13"/>
      <c r="EH50" s="12">
        <v>0</v>
      </c>
      <c r="EI50" s="12">
        <v>0</v>
      </c>
      <c r="EJ50" s="12">
        <v>0</v>
      </c>
      <c r="EK50" s="12">
        <v>0</v>
      </c>
      <c r="EL50" s="13"/>
      <c r="EM50" s="12"/>
      <c r="EN50" s="12">
        <v>25000</v>
      </c>
      <c r="EO50" s="12">
        <v>0</v>
      </c>
      <c r="EP50" s="12">
        <v>25000</v>
      </c>
      <c r="EQ50" s="13"/>
      <c r="ER50" s="12">
        <v>0</v>
      </c>
      <c r="ES50" s="12">
        <v>0</v>
      </c>
      <c r="ET50" s="12">
        <v>0</v>
      </c>
      <c r="EU50" s="12">
        <v>0</v>
      </c>
      <c r="EV50" s="13"/>
      <c r="EW50" s="12">
        <v>0</v>
      </c>
      <c r="EX50" s="12">
        <v>0</v>
      </c>
      <c r="EY50" s="12">
        <v>0</v>
      </c>
      <c r="EZ50" s="12">
        <v>0</v>
      </c>
      <c r="FA50" s="13"/>
      <c r="FB50" s="12">
        <v>0</v>
      </c>
      <c r="FC50" s="12">
        <v>0</v>
      </c>
      <c r="FD50" s="12">
        <v>0</v>
      </c>
      <c r="FE50" s="12">
        <v>0</v>
      </c>
      <c r="FF50" s="13"/>
      <c r="FG50" s="12">
        <v>0</v>
      </c>
      <c r="FH50" s="12">
        <v>0</v>
      </c>
      <c r="FI50" s="12">
        <v>0</v>
      </c>
      <c r="FJ50" s="12">
        <v>0</v>
      </c>
      <c r="FK50" s="13"/>
      <c r="FL50" s="12">
        <v>0</v>
      </c>
      <c r="FM50" s="12">
        <v>0</v>
      </c>
      <c r="FN50" s="12">
        <v>0</v>
      </c>
      <c r="FO50" s="12">
        <v>0</v>
      </c>
      <c r="FP50" s="13"/>
      <c r="FQ50" s="12">
        <v>0</v>
      </c>
      <c r="FR50" s="12">
        <v>0</v>
      </c>
      <c r="FS50" s="12">
        <v>0</v>
      </c>
      <c r="FT50" s="12">
        <v>0</v>
      </c>
      <c r="FU50" s="13"/>
      <c r="FV50" s="12">
        <v>0</v>
      </c>
      <c r="FW50" s="12">
        <v>0</v>
      </c>
      <c r="FX50" s="12">
        <v>0</v>
      </c>
      <c r="FY50" s="12">
        <v>0</v>
      </c>
      <c r="FZ50" s="13"/>
      <c r="GA50" s="12">
        <v>0</v>
      </c>
      <c r="GB50" s="12">
        <v>0</v>
      </c>
      <c r="GC50" s="12">
        <v>0</v>
      </c>
      <c r="GD50" s="12">
        <v>0</v>
      </c>
      <c r="GE50" s="13"/>
      <c r="GF50" s="12">
        <v>0</v>
      </c>
      <c r="GG50" s="12">
        <v>0</v>
      </c>
      <c r="GH50" s="12">
        <v>0</v>
      </c>
      <c r="GI50" s="12">
        <v>0</v>
      </c>
      <c r="GJ50" s="13"/>
      <c r="GK50" s="12">
        <v>0</v>
      </c>
      <c r="GL50" s="12">
        <v>0</v>
      </c>
      <c r="GM50" s="12">
        <v>0</v>
      </c>
      <c r="GN50" s="12">
        <v>0</v>
      </c>
      <c r="GO50" s="13"/>
      <c r="GP50" s="12">
        <v>0</v>
      </c>
      <c r="GQ50" s="12">
        <v>0</v>
      </c>
      <c r="GR50" s="12">
        <v>0</v>
      </c>
      <c r="GS50" s="12">
        <v>0</v>
      </c>
      <c r="GT50" s="13"/>
      <c r="GU50" s="12">
        <v>0</v>
      </c>
      <c r="GV50" s="12">
        <v>200000</v>
      </c>
      <c r="GW50" s="12">
        <v>0</v>
      </c>
      <c r="GX50" s="12">
        <v>200000</v>
      </c>
      <c r="GY50" s="13"/>
      <c r="GZ50" s="12">
        <v>1</v>
      </c>
      <c r="HA50" s="12">
        <v>25000</v>
      </c>
      <c r="HB50" s="12">
        <v>0</v>
      </c>
      <c r="HC50" s="12">
        <v>25000</v>
      </c>
      <c r="HD50" s="13"/>
      <c r="HE50" s="12">
        <v>0</v>
      </c>
      <c r="HF50" s="12">
        <v>0</v>
      </c>
      <c r="HG50" s="12">
        <v>0</v>
      </c>
      <c r="HH50" s="12">
        <v>0</v>
      </c>
      <c r="HI50" s="13"/>
      <c r="HJ50" s="12">
        <v>0</v>
      </c>
      <c r="HK50" s="12">
        <v>0</v>
      </c>
      <c r="HL50" s="12">
        <v>0</v>
      </c>
      <c r="HM50" s="12">
        <v>0</v>
      </c>
      <c r="HN50" s="13"/>
      <c r="HO50" s="12">
        <v>0</v>
      </c>
      <c r="HP50" s="12">
        <v>0</v>
      </c>
      <c r="HQ50" s="12">
        <v>0</v>
      </c>
      <c r="HR50" s="12">
        <v>0</v>
      </c>
      <c r="HS50" s="13"/>
      <c r="HT50" s="12">
        <v>0</v>
      </c>
      <c r="HU50" s="12">
        <v>0</v>
      </c>
      <c r="HV50" s="12">
        <v>0</v>
      </c>
      <c r="HW50" s="12">
        <v>0</v>
      </c>
      <c r="HX50" s="13"/>
      <c r="HY50" s="12">
        <v>0</v>
      </c>
      <c r="HZ50" s="12">
        <v>0</v>
      </c>
      <c r="IA50" s="12">
        <v>0</v>
      </c>
      <c r="IB50" s="12">
        <v>0</v>
      </c>
      <c r="IC50" s="13"/>
      <c r="ID50" s="12">
        <v>0</v>
      </c>
      <c r="IE50" s="12">
        <v>0</v>
      </c>
      <c r="IF50" s="12">
        <v>0</v>
      </c>
      <c r="IG50" s="12">
        <v>0</v>
      </c>
      <c r="IH50" s="13"/>
      <c r="II50" s="12">
        <v>0</v>
      </c>
      <c r="IJ50" s="12">
        <v>0</v>
      </c>
      <c r="IK50" s="12">
        <v>0</v>
      </c>
      <c r="IL50" s="12">
        <v>0</v>
      </c>
      <c r="IM50" s="13"/>
      <c r="IN50" s="12">
        <v>0</v>
      </c>
      <c r="IO50" s="12">
        <v>0</v>
      </c>
      <c r="IP50" s="12">
        <v>0</v>
      </c>
      <c r="IQ50" s="12">
        <v>0</v>
      </c>
      <c r="IR50" s="13"/>
      <c r="IS50" s="12">
        <v>0</v>
      </c>
      <c r="IT50" s="12">
        <v>0</v>
      </c>
      <c r="IU50" s="12">
        <v>0</v>
      </c>
      <c r="IV50" s="12">
        <v>0</v>
      </c>
      <c r="IW50" s="13"/>
      <c r="IX50" s="12">
        <v>0</v>
      </c>
      <c r="IY50" s="12">
        <v>0</v>
      </c>
      <c r="IZ50" s="12">
        <v>0</v>
      </c>
      <c r="JA50" s="12">
        <v>0</v>
      </c>
      <c r="JB50" s="13"/>
      <c r="JC50" s="12">
        <v>0</v>
      </c>
      <c r="JD50" s="12">
        <v>0</v>
      </c>
      <c r="JE50" s="12">
        <v>0</v>
      </c>
      <c r="JF50" s="12">
        <v>0</v>
      </c>
      <c r="JG50" s="13"/>
      <c r="JH50" s="12">
        <v>0</v>
      </c>
      <c r="JI50" s="12">
        <v>155271</v>
      </c>
      <c r="JJ50" s="12">
        <v>0</v>
      </c>
      <c r="JK50" s="12">
        <v>155271</v>
      </c>
      <c r="JL50" s="13"/>
      <c r="JM50" s="12">
        <v>0</v>
      </c>
      <c r="JN50" s="12">
        <v>0</v>
      </c>
      <c r="JO50" s="12">
        <v>0</v>
      </c>
      <c r="JP50" s="12">
        <v>0</v>
      </c>
      <c r="JQ50" s="13"/>
      <c r="JR50" s="12">
        <v>0</v>
      </c>
      <c r="JS50" s="12">
        <v>0</v>
      </c>
      <c r="JT50" s="12">
        <v>0</v>
      </c>
      <c r="JU50" s="12">
        <v>0</v>
      </c>
      <c r="JV50" s="13"/>
      <c r="JW50" s="12">
        <v>0</v>
      </c>
      <c r="JX50" s="12">
        <v>0</v>
      </c>
      <c r="JY50" s="12">
        <v>0</v>
      </c>
      <c r="JZ50" s="12">
        <v>0</v>
      </c>
      <c r="KA50" s="13"/>
      <c r="KB50" s="12">
        <v>0</v>
      </c>
      <c r="KC50" s="12">
        <v>0</v>
      </c>
      <c r="KD50" s="12">
        <v>0</v>
      </c>
      <c r="KE50" s="12">
        <v>0</v>
      </c>
      <c r="KF50" s="13"/>
      <c r="KG50" s="12">
        <v>0</v>
      </c>
      <c r="KH50" s="12">
        <v>0</v>
      </c>
      <c r="KI50" s="12">
        <v>0</v>
      </c>
      <c r="KJ50" s="12">
        <v>0</v>
      </c>
      <c r="KK50" s="13"/>
      <c r="KL50" s="12">
        <v>0</v>
      </c>
      <c r="KM50" s="12">
        <v>0</v>
      </c>
      <c r="KN50" s="12">
        <v>0</v>
      </c>
      <c r="KO50" s="12">
        <v>0</v>
      </c>
      <c r="KP50" s="13"/>
      <c r="KQ50" s="12">
        <v>0</v>
      </c>
      <c r="KR50" s="12">
        <v>0</v>
      </c>
      <c r="KS50" s="12">
        <v>0</v>
      </c>
      <c r="KT50" s="12">
        <v>0</v>
      </c>
      <c r="KU50" s="13"/>
      <c r="KV50" s="12">
        <v>0</v>
      </c>
      <c r="KW50" s="12">
        <v>0</v>
      </c>
      <c r="KX50" s="12">
        <v>0</v>
      </c>
      <c r="KY50" s="12">
        <v>0</v>
      </c>
      <c r="KZ50" s="13"/>
      <c r="LA50" s="12">
        <v>0</v>
      </c>
      <c r="LB50" s="12">
        <v>0</v>
      </c>
      <c r="LC50" s="12">
        <v>0</v>
      </c>
      <c r="LD50" s="12">
        <v>0</v>
      </c>
      <c r="LE50" s="13"/>
      <c r="LF50" s="12">
        <v>0</v>
      </c>
      <c r="LG50" s="12">
        <v>0</v>
      </c>
      <c r="LH50" s="12">
        <v>0</v>
      </c>
      <c r="LI50" s="12">
        <v>0</v>
      </c>
      <c r="LJ50" s="13"/>
      <c r="LK50" s="12">
        <v>0</v>
      </c>
      <c r="LL50" s="12">
        <v>0</v>
      </c>
      <c r="LM50" s="12">
        <v>0</v>
      </c>
      <c r="LN50" s="12">
        <v>0</v>
      </c>
      <c r="LO50" s="13"/>
      <c r="LP50" s="12">
        <v>0</v>
      </c>
      <c r="LQ50" s="12">
        <v>0</v>
      </c>
      <c r="LR50" s="12">
        <v>0</v>
      </c>
      <c r="LS50" s="12">
        <v>0</v>
      </c>
      <c r="LT50" s="13"/>
      <c r="LU50" s="12">
        <v>0</v>
      </c>
      <c r="LV50" s="12">
        <v>0</v>
      </c>
      <c r="LW50" s="12">
        <v>0</v>
      </c>
      <c r="LX50" s="12">
        <v>0</v>
      </c>
      <c r="LY50" s="13"/>
      <c r="LZ50" s="12">
        <v>0</v>
      </c>
      <c r="MA50" s="12">
        <v>0</v>
      </c>
      <c r="MB50" s="12">
        <v>0</v>
      </c>
      <c r="MC50" s="12">
        <v>0</v>
      </c>
      <c r="MD50" s="13"/>
      <c r="ME50" s="12">
        <v>0</v>
      </c>
      <c r="MF50" s="12">
        <v>0</v>
      </c>
      <c r="MG50" s="12">
        <v>0</v>
      </c>
      <c r="MH50" s="12">
        <v>0</v>
      </c>
      <c r="MI50" s="13"/>
      <c r="MJ50" s="12">
        <v>0</v>
      </c>
      <c r="MK50" s="12">
        <v>0</v>
      </c>
      <c r="ML50" s="12">
        <v>0</v>
      </c>
      <c r="MM50" s="12">
        <v>0</v>
      </c>
      <c r="MN50" s="13"/>
      <c r="MO50" s="12">
        <v>0</v>
      </c>
      <c r="MP50" s="12">
        <v>0</v>
      </c>
      <c r="MQ50" s="12">
        <v>0</v>
      </c>
      <c r="MR50" s="12">
        <v>0</v>
      </c>
      <c r="MS50" s="13"/>
      <c r="MT50" s="12">
        <v>0</v>
      </c>
      <c r="MU50" s="12">
        <v>0</v>
      </c>
      <c r="MV50" s="12">
        <v>0</v>
      </c>
      <c r="MW50" s="12">
        <v>0</v>
      </c>
      <c r="MX50" s="13"/>
      <c r="MY50" s="12">
        <v>0</v>
      </c>
      <c r="MZ50" s="12">
        <v>0</v>
      </c>
      <c r="NA50" s="12">
        <v>0</v>
      </c>
      <c r="NB50" s="12">
        <v>0</v>
      </c>
      <c r="NC50" s="13"/>
      <c r="ND50" s="12">
        <v>0</v>
      </c>
      <c r="NE50" s="12">
        <v>0</v>
      </c>
      <c r="NF50" s="12">
        <v>0</v>
      </c>
      <c r="NG50" s="12">
        <v>0</v>
      </c>
      <c r="NH50" s="13"/>
      <c r="NI50" s="12">
        <v>0</v>
      </c>
      <c r="NJ50" s="12">
        <v>0</v>
      </c>
      <c r="NK50" s="12">
        <v>0</v>
      </c>
      <c r="NL50" s="12">
        <v>0</v>
      </c>
      <c r="NM50" s="13"/>
      <c r="NN50" s="12">
        <v>0</v>
      </c>
      <c r="NO50" s="12">
        <v>0</v>
      </c>
      <c r="NP50" s="12">
        <v>0</v>
      </c>
      <c r="NQ50" s="12">
        <v>0</v>
      </c>
      <c r="NR50" s="13"/>
      <c r="NS50" s="12">
        <v>0</v>
      </c>
      <c r="NT50" s="12">
        <v>544871</v>
      </c>
      <c r="NU50" s="12">
        <v>0</v>
      </c>
      <c r="NV50" s="12">
        <v>544871</v>
      </c>
      <c r="NW50" s="13"/>
    </row>
    <row r="51" spans="1:387" hidden="1">
      <c r="A51" s="10">
        <v>45</v>
      </c>
      <c r="B51" s="11" t="s">
        <v>61</v>
      </c>
      <c r="C51" s="12">
        <v>0</v>
      </c>
      <c r="D51" s="12">
        <v>0</v>
      </c>
      <c r="E51" s="12">
        <v>0</v>
      </c>
      <c r="F51" s="12">
        <v>0</v>
      </c>
      <c r="G51" s="13"/>
      <c r="H51" s="12">
        <v>0</v>
      </c>
      <c r="I51" s="12">
        <v>0</v>
      </c>
      <c r="J51" s="12">
        <v>0</v>
      </c>
      <c r="K51" s="12">
        <v>0</v>
      </c>
      <c r="L51" s="13"/>
      <c r="M51" s="12">
        <v>0</v>
      </c>
      <c r="N51" s="12">
        <v>0</v>
      </c>
      <c r="O51" s="12">
        <v>0</v>
      </c>
      <c r="P51" s="12">
        <v>0</v>
      </c>
      <c r="Q51" s="13"/>
      <c r="R51" s="12">
        <v>0</v>
      </c>
      <c r="S51" s="12">
        <v>0</v>
      </c>
      <c r="T51" s="12">
        <v>0</v>
      </c>
      <c r="U51" s="12">
        <v>0</v>
      </c>
      <c r="V51" s="13"/>
      <c r="W51" s="12">
        <v>0</v>
      </c>
      <c r="X51" s="12">
        <v>0</v>
      </c>
      <c r="Y51" s="12">
        <v>0</v>
      </c>
      <c r="Z51" s="12">
        <v>0</v>
      </c>
      <c r="AA51" s="13"/>
      <c r="AB51" s="12">
        <v>0</v>
      </c>
      <c r="AC51" s="12">
        <v>0</v>
      </c>
      <c r="AD51" s="12">
        <v>0</v>
      </c>
      <c r="AE51" s="12">
        <v>0</v>
      </c>
      <c r="AF51" s="13"/>
      <c r="AG51" s="12">
        <v>0</v>
      </c>
      <c r="AH51" s="12">
        <v>0</v>
      </c>
      <c r="AI51" s="12">
        <v>0</v>
      </c>
      <c r="AJ51" s="12">
        <v>0</v>
      </c>
      <c r="AK51" s="13"/>
      <c r="AL51" s="12">
        <v>0</v>
      </c>
      <c r="AM51" s="12">
        <v>0</v>
      </c>
      <c r="AN51" s="12">
        <v>0</v>
      </c>
      <c r="AO51" s="12">
        <v>0</v>
      </c>
      <c r="AP51" s="13"/>
      <c r="AQ51" s="12">
        <v>0</v>
      </c>
      <c r="AR51" s="12">
        <v>0</v>
      </c>
      <c r="AS51" s="12">
        <v>0</v>
      </c>
      <c r="AT51" s="12">
        <v>0</v>
      </c>
      <c r="AU51" s="13"/>
      <c r="AV51" s="12">
        <v>4</v>
      </c>
      <c r="AW51" s="12">
        <v>9600</v>
      </c>
      <c r="AX51" s="12">
        <v>0</v>
      </c>
      <c r="AY51" s="12">
        <v>9600</v>
      </c>
      <c r="AZ51" s="13"/>
      <c r="BA51" s="12">
        <v>1</v>
      </c>
      <c r="BB51" s="12">
        <v>30000</v>
      </c>
      <c r="BC51" s="12">
        <v>0</v>
      </c>
      <c r="BD51" s="12">
        <v>30000</v>
      </c>
      <c r="BE51" s="13"/>
      <c r="BF51" s="12">
        <v>0</v>
      </c>
      <c r="BG51" s="12">
        <v>0</v>
      </c>
      <c r="BH51" s="12">
        <v>0</v>
      </c>
      <c r="BI51" s="12">
        <v>0</v>
      </c>
      <c r="BJ51" s="13"/>
      <c r="BK51" s="12">
        <v>0</v>
      </c>
      <c r="BL51" s="12">
        <v>0</v>
      </c>
      <c r="BM51" s="12">
        <v>0</v>
      </c>
      <c r="BN51" s="12">
        <v>0</v>
      </c>
      <c r="BO51" s="13"/>
      <c r="BP51" s="12">
        <v>0</v>
      </c>
      <c r="BQ51" s="12">
        <v>0</v>
      </c>
      <c r="BR51" s="12">
        <v>0</v>
      </c>
      <c r="BS51" s="12">
        <v>0</v>
      </c>
      <c r="BT51" s="13"/>
      <c r="BU51" s="12">
        <v>0</v>
      </c>
      <c r="BV51" s="12">
        <v>0</v>
      </c>
      <c r="BW51" s="12">
        <v>0</v>
      </c>
      <c r="BX51" s="12">
        <v>0</v>
      </c>
      <c r="BY51" s="13"/>
      <c r="BZ51" s="12">
        <v>0</v>
      </c>
      <c r="CA51" s="12">
        <v>0</v>
      </c>
      <c r="CB51" s="12">
        <v>0</v>
      </c>
      <c r="CC51" s="12">
        <v>0</v>
      </c>
      <c r="CD51" s="13"/>
      <c r="CE51" s="12">
        <v>0</v>
      </c>
      <c r="CF51" s="12">
        <v>0</v>
      </c>
      <c r="CG51" s="12">
        <v>0</v>
      </c>
      <c r="CH51" s="12">
        <v>0</v>
      </c>
      <c r="CI51" s="13"/>
      <c r="CJ51" s="12">
        <v>0</v>
      </c>
      <c r="CK51" s="12">
        <v>0</v>
      </c>
      <c r="CL51" s="12">
        <v>0</v>
      </c>
      <c r="CM51" s="12">
        <v>0</v>
      </c>
      <c r="CN51" s="13"/>
      <c r="CO51" s="12">
        <v>0</v>
      </c>
      <c r="CP51" s="12">
        <v>0</v>
      </c>
      <c r="CQ51" s="12">
        <v>0</v>
      </c>
      <c r="CR51" s="12">
        <v>0</v>
      </c>
      <c r="CS51" s="13"/>
      <c r="CT51" s="12">
        <v>0</v>
      </c>
      <c r="CU51" s="12">
        <v>0</v>
      </c>
      <c r="CV51" s="12">
        <v>0</v>
      </c>
      <c r="CW51" s="12">
        <v>0</v>
      </c>
      <c r="CX51" s="13"/>
      <c r="CY51" s="12">
        <v>0</v>
      </c>
      <c r="CZ51" s="12">
        <v>0</v>
      </c>
      <c r="DA51" s="12">
        <v>0</v>
      </c>
      <c r="DB51" s="12">
        <v>0</v>
      </c>
      <c r="DC51" s="13"/>
      <c r="DD51" s="12">
        <v>0</v>
      </c>
      <c r="DE51" s="12">
        <v>0</v>
      </c>
      <c r="DF51" s="12">
        <v>0</v>
      </c>
      <c r="DG51" s="12">
        <v>0</v>
      </c>
      <c r="DH51" s="13"/>
      <c r="DI51" s="12">
        <v>0</v>
      </c>
      <c r="DJ51" s="12">
        <v>0</v>
      </c>
      <c r="DK51" s="12">
        <v>0</v>
      </c>
      <c r="DL51" s="12">
        <v>0</v>
      </c>
      <c r="DM51" s="13"/>
      <c r="DN51" s="12">
        <v>0</v>
      </c>
      <c r="DO51" s="12">
        <v>0</v>
      </c>
      <c r="DP51" s="12">
        <v>0</v>
      </c>
      <c r="DQ51" s="12">
        <v>0</v>
      </c>
      <c r="DR51" s="13"/>
      <c r="DS51" s="12">
        <v>0</v>
      </c>
      <c r="DT51" s="12">
        <v>0</v>
      </c>
      <c r="DU51" s="12">
        <v>0</v>
      </c>
      <c r="DV51" s="12">
        <v>0</v>
      </c>
      <c r="DW51" s="13"/>
      <c r="DX51" s="12">
        <v>0</v>
      </c>
      <c r="DY51" s="12">
        <v>0</v>
      </c>
      <c r="DZ51" s="12">
        <v>0</v>
      </c>
      <c r="EA51" s="12">
        <v>0</v>
      </c>
      <c r="EB51" s="13"/>
      <c r="EC51" s="12">
        <v>0</v>
      </c>
      <c r="ED51" s="12">
        <v>0</v>
      </c>
      <c r="EE51" s="12">
        <v>0</v>
      </c>
      <c r="EF51" s="12">
        <v>0</v>
      </c>
      <c r="EG51" s="13"/>
      <c r="EH51" s="12">
        <v>0</v>
      </c>
      <c r="EI51" s="12">
        <v>0</v>
      </c>
      <c r="EJ51" s="12">
        <v>0</v>
      </c>
      <c r="EK51" s="12">
        <v>0</v>
      </c>
      <c r="EL51" s="13"/>
      <c r="EM51" s="12"/>
      <c r="EN51" s="12"/>
      <c r="EO51" s="12">
        <v>0</v>
      </c>
      <c r="EP51" s="12">
        <v>0</v>
      </c>
      <c r="EQ51" s="13"/>
      <c r="ER51" s="12">
        <v>0</v>
      </c>
      <c r="ES51" s="12">
        <v>0</v>
      </c>
      <c r="ET51" s="12">
        <v>0</v>
      </c>
      <c r="EU51" s="12">
        <v>0</v>
      </c>
      <c r="EV51" s="13"/>
      <c r="EW51" s="12">
        <v>0</v>
      </c>
      <c r="EX51" s="12">
        <v>0</v>
      </c>
      <c r="EY51" s="12">
        <v>0</v>
      </c>
      <c r="EZ51" s="12">
        <v>0</v>
      </c>
      <c r="FA51" s="13"/>
      <c r="FB51" s="12">
        <v>0</v>
      </c>
      <c r="FC51" s="12">
        <v>0</v>
      </c>
      <c r="FD51" s="12">
        <v>0</v>
      </c>
      <c r="FE51" s="12">
        <v>0</v>
      </c>
      <c r="FF51" s="13"/>
      <c r="FG51" s="12">
        <v>0</v>
      </c>
      <c r="FH51" s="12">
        <v>0</v>
      </c>
      <c r="FI51" s="12">
        <v>0</v>
      </c>
      <c r="FJ51" s="12">
        <v>0</v>
      </c>
      <c r="FK51" s="13"/>
      <c r="FL51" s="12">
        <v>0</v>
      </c>
      <c r="FM51" s="12">
        <v>0</v>
      </c>
      <c r="FN51" s="12">
        <v>0</v>
      </c>
      <c r="FO51" s="12">
        <v>0</v>
      </c>
      <c r="FP51" s="13"/>
      <c r="FQ51" s="12">
        <v>0</v>
      </c>
      <c r="FR51" s="12">
        <v>0</v>
      </c>
      <c r="FS51" s="12">
        <v>0</v>
      </c>
      <c r="FT51" s="12">
        <v>0</v>
      </c>
      <c r="FU51" s="13"/>
      <c r="FV51" s="12">
        <v>0</v>
      </c>
      <c r="FW51" s="12">
        <v>0</v>
      </c>
      <c r="FX51" s="12">
        <v>0</v>
      </c>
      <c r="FY51" s="12">
        <v>0</v>
      </c>
      <c r="FZ51" s="13"/>
      <c r="GA51" s="12">
        <v>0</v>
      </c>
      <c r="GB51" s="12">
        <v>0</v>
      </c>
      <c r="GC51" s="12">
        <v>0</v>
      </c>
      <c r="GD51" s="12">
        <v>0</v>
      </c>
      <c r="GE51" s="13"/>
      <c r="GF51" s="12">
        <v>0</v>
      </c>
      <c r="GG51" s="12">
        <v>0</v>
      </c>
      <c r="GH51" s="12">
        <v>0</v>
      </c>
      <c r="GI51" s="12">
        <v>0</v>
      </c>
      <c r="GJ51" s="13"/>
      <c r="GK51" s="12">
        <v>0</v>
      </c>
      <c r="GL51" s="12">
        <v>0</v>
      </c>
      <c r="GM51" s="12">
        <v>0</v>
      </c>
      <c r="GN51" s="12">
        <v>0</v>
      </c>
      <c r="GO51" s="13"/>
      <c r="GP51" s="12">
        <v>0</v>
      </c>
      <c r="GQ51" s="12">
        <v>0</v>
      </c>
      <c r="GR51" s="12">
        <v>0</v>
      </c>
      <c r="GS51" s="12">
        <v>0</v>
      </c>
      <c r="GT51" s="13"/>
      <c r="GU51" s="12">
        <v>0</v>
      </c>
      <c r="GV51" s="12">
        <v>200000</v>
      </c>
      <c r="GW51" s="12">
        <v>0</v>
      </c>
      <c r="GX51" s="12">
        <v>200000</v>
      </c>
      <c r="GY51" s="13"/>
      <c r="GZ51" s="12">
        <v>1</v>
      </c>
      <c r="HA51" s="12">
        <v>25000</v>
      </c>
      <c r="HB51" s="12">
        <v>0</v>
      </c>
      <c r="HC51" s="12">
        <v>25000</v>
      </c>
      <c r="HD51" s="13"/>
      <c r="HE51" s="12">
        <v>0</v>
      </c>
      <c r="HF51" s="12">
        <v>0</v>
      </c>
      <c r="HG51" s="12">
        <v>0</v>
      </c>
      <c r="HH51" s="12">
        <v>0</v>
      </c>
      <c r="HI51" s="13"/>
      <c r="HJ51" s="12">
        <v>0</v>
      </c>
      <c r="HK51" s="12">
        <v>0</v>
      </c>
      <c r="HL51" s="12">
        <v>0</v>
      </c>
      <c r="HM51" s="12">
        <v>0</v>
      </c>
      <c r="HN51" s="13"/>
      <c r="HO51" s="12">
        <v>0</v>
      </c>
      <c r="HP51" s="12">
        <v>0</v>
      </c>
      <c r="HQ51" s="12">
        <v>0</v>
      </c>
      <c r="HR51" s="12">
        <v>0</v>
      </c>
      <c r="HS51" s="13"/>
      <c r="HT51" s="12">
        <v>0</v>
      </c>
      <c r="HU51" s="12">
        <v>0</v>
      </c>
      <c r="HV51" s="12">
        <v>0</v>
      </c>
      <c r="HW51" s="12">
        <v>0</v>
      </c>
      <c r="HX51" s="13"/>
      <c r="HY51" s="12">
        <v>0</v>
      </c>
      <c r="HZ51" s="12">
        <v>0</v>
      </c>
      <c r="IA51" s="12">
        <v>0</v>
      </c>
      <c r="IB51" s="12">
        <v>0</v>
      </c>
      <c r="IC51" s="13"/>
      <c r="ID51" s="12">
        <v>0</v>
      </c>
      <c r="IE51" s="12">
        <v>0</v>
      </c>
      <c r="IF51" s="12">
        <v>0</v>
      </c>
      <c r="IG51" s="12">
        <v>0</v>
      </c>
      <c r="IH51" s="13"/>
      <c r="II51" s="12">
        <v>0</v>
      </c>
      <c r="IJ51" s="12">
        <v>0</v>
      </c>
      <c r="IK51" s="12">
        <v>0</v>
      </c>
      <c r="IL51" s="12">
        <v>0</v>
      </c>
      <c r="IM51" s="13"/>
      <c r="IN51" s="12">
        <v>0</v>
      </c>
      <c r="IO51" s="12">
        <v>0</v>
      </c>
      <c r="IP51" s="12">
        <v>0</v>
      </c>
      <c r="IQ51" s="12">
        <v>0</v>
      </c>
      <c r="IR51" s="13"/>
      <c r="IS51" s="12">
        <v>0</v>
      </c>
      <c r="IT51" s="12">
        <v>0</v>
      </c>
      <c r="IU51" s="12">
        <v>0</v>
      </c>
      <c r="IV51" s="12">
        <v>0</v>
      </c>
      <c r="IW51" s="13"/>
      <c r="IX51" s="12">
        <v>0</v>
      </c>
      <c r="IY51" s="12">
        <v>0</v>
      </c>
      <c r="IZ51" s="12">
        <v>0</v>
      </c>
      <c r="JA51" s="12">
        <v>0</v>
      </c>
      <c r="JB51" s="13"/>
      <c r="JC51" s="12">
        <v>0</v>
      </c>
      <c r="JD51" s="12">
        <v>0</v>
      </c>
      <c r="JE51" s="12">
        <v>0</v>
      </c>
      <c r="JF51" s="12">
        <v>0</v>
      </c>
      <c r="JG51" s="13"/>
      <c r="JH51" s="12">
        <v>0</v>
      </c>
      <c r="JI51" s="12">
        <v>139129</v>
      </c>
      <c r="JJ51" s="12">
        <v>0</v>
      </c>
      <c r="JK51" s="12">
        <v>139129</v>
      </c>
      <c r="JL51" s="13"/>
      <c r="JM51" s="12">
        <v>0</v>
      </c>
      <c r="JN51" s="12">
        <v>0</v>
      </c>
      <c r="JO51" s="12">
        <v>0</v>
      </c>
      <c r="JP51" s="12">
        <v>0</v>
      </c>
      <c r="JQ51" s="13"/>
      <c r="JR51" s="12">
        <v>0</v>
      </c>
      <c r="JS51" s="12">
        <v>0</v>
      </c>
      <c r="JT51" s="12">
        <v>0</v>
      </c>
      <c r="JU51" s="12">
        <v>0</v>
      </c>
      <c r="JV51" s="13"/>
      <c r="JW51" s="12">
        <v>0</v>
      </c>
      <c r="JX51" s="12">
        <v>0</v>
      </c>
      <c r="JY51" s="12">
        <v>0</v>
      </c>
      <c r="JZ51" s="12">
        <v>0</v>
      </c>
      <c r="KA51" s="13"/>
      <c r="KB51" s="12">
        <v>0</v>
      </c>
      <c r="KC51" s="12">
        <v>0</v>
      </c>
      <c r="KD51" s="12">
        <v>0</v>
      </c>
      <c r="KE51" s="12">
        <v>0</v>
      </c>
      <c r="KF51" s="13"/>
      <c r="KG51" s="12">
        <v>0</v>
      </c>
      <c r="KH51" s="12">
        <v>0</v>
      </c>
      <c r="KI51" s="12">
        <v>0</v>
      </c>
      <c r="KJ51" s="12">
        <v>0</v>
      </c>
      <c r="KK51" s="13"/>
      <c r="KL51" s="12">
        <v>0</v>
      </c>
      <c r="KM51" s="12">
        <v>0</v>
      </c>
      <c r="KN51" s="12">
        <v>0</v>
      </c>
      <c r="KO51" s="12">
        <v>0</v>
      </c>
      <c r="KP51" s="13"/>
      <c r="KQ51" s="12">
        <v>0</v>
      </c>
      <c r="KR51" s="12">
        <v>0</v>
      </c>
      <c r="KS51" s="12">
        <v>0</v>
      </c>
      <c r="KT51" s="12">
        <v>0</v>
      </c>
      <c r="KU51" s="13"/>
      <c r="KV51" s="12">
        <v>0</v>
      </c>
      <c r="KW51" s="12">
        <v>0</v>
      </c>
      <c r="KX51" s="12">
        <v>0</v>
      </c>
      <c r="KY51" s="12">
        <v>0</v>
      </c>
      <c r="KZ51" s="13"/>
      <c r="LA51" s="12">
        <v>0</v>
      </c>
      <c r="LB51" s="12">
        <v>0</v>
      </c>
      <c r="LC51" s="12">
        <v>0</v>
      </c>
      <c r="LD51" s="12">
        <v>0</v>
      </c>
      <c r="LE51" s="13"/>
      <c r="LF51" s="12">
        <v>0</v>
      </c>
      <c r="LG51" s="12">
        <v>0</v>
      </c>
      <c r="LH51" s="12">
        <v>0</v>
      </c>
      <c r="LI51" s="12">
        <v>0</v>
      </c>
      <c r="LJ51" s="13"/>
      <c r="LK51" s="12">
        <v>0</v>
      </c>
      <c r="LL51" s="12">
        <v>0</v>
      </c>
      <c r="LM51" s="12">
        <v>0</v>
      </c>
      <c r="LN51" s="12">
        <v>0</v>
      </c>
      <c r="LO51" s="13"/>
      <c r="LP51" s="12">
        <v>0</v>
      </c>
      <c r="LQ51" s="12">
        <v>0</v>
      </c>
      <c r="LR51" s="12">
        <v>0</v>
      </c>
      <c r="LS51" s="12">
        <v>0</v>
      </c>
      <c r="LT51" s="13"/>
      <c r="LU51" s="12">
        <v>0</v>
      </c>
      <c r="LV51" s="12">
        <v>0</v>
      </c>
      <c r="LW51" s="12">
        <v>0</v>
      </c>
      <c r="LX51" s="12">
        <v>0</v>
      </c>
      <c r="LY51" s="13"/>
      <c r="LZ51" s="12">
        <v>0</v>
      </c>
      <c r="MA51" s="12">
        <v>0</v>
      </c>
      <c r="MB51" s="12">
        <v>0</v>
      </c>
      <c r="MC51" s="12">
        <v>0</v>
      </c>
      <c r="MD51" s="13"/>
      <c r="ME51" s="12">
        <v>0</v>
      </c>
      <c r="MF51" s="12">
        <v>0</v>
      </c>
      <c r="MG51" s="12">
        <v>0</v>
      </c>
      <c r="MH51" s="12">
        <v>0</v>
      </c>
      <c r="MI51" s="13"/>
      <c r="MJ51" s="12">
        <v>0</v>
      </c>
      <c r="MK51" s="12">
        <v>0</v>
      </c>
      <c r="ML51" s="12">
        <v>0</v>
      </c>
      <c r="MM51" s="12">
        <v>0</v>
      </c>
      <c r="MN51" s="13"/>
      <c r="MO51" s="12">
        <v>0</v>
      </c>
      <c r="MP51" s="12">
        <v>0</v>
      </c>
      <c r="MQ51" s="12">
        <v>0</v>
      </c>
      <c r="MR51" s="12">
        <v>0</v>
      </c>
      <c r="MS51" s="13"/>
      <c r="MT51" s="12">
        <v>0</v>
      </c>
      <c r="MU51" s="12">
        <v>0</v>
      </c>
      <c r="MV51" s="12">
        <v>0</v>
      </c>
      <c r="MW51" s="12">
        <v>0</v>
      </c>
      <c r="MX51" s="13"/>
      <c r="MY51" s="12">
        <v>0</v>
      </c>
      <c r="MZ51" s="12">
        <v>0</v>
      </c>
      <c r="NA51" s="12">
        <v>0</v>
      </c>
      <c r="NB51" s="12">
        <v>0</v>
      </c>
      <c r="NC51" s="13"/>
      <c r="ND51" s="12">
        <v>0</v>
      </c>
      <c r="NE51" s="12">
        <v>0</v>
      </c>
      <c r="NF51" s="12">
        <v>0</v>
      </c>
      <c r="NG51" s="12">
        <v>0</v>
      </c>
      <c r="NH51" s="13"/>
      <c r="NI51" s="12">
        <v>0</v>
      </c>
      <c r="NJ51" s="12">
        <v>0</v>
      </c>
      <c r="NK51" s="12">
        <v>0</v>
      </c>
      <c r="NL51" s="12">
        <v>0</v>
      </c>
      <c r="NM51" s="13"/>
      <c r="NN51" s="12">
        <v>0</v>
      </c>
      <c r="NO51" s="12">
        <v>0</v>
      </c>
      <c r="NP51" s="12">
        <v>0</v>
      </c>
      <c r="NQ51" s="12">
        <v>0</v>
      </c>
      <c r="NR51" s="13"/>
      <c r="NS51" s="12">
        <v>0</v>
      </c>
      <c r="NT51" s="12">
        <v>403729</v>
      </c>
      <c r="NU51" s="12">
        <v>0</v>
      </c>
      <c r="NV51" s="12">
        <v>403729</v>
      </c>
      <c r="NW51" s="13"/>
    </row>
    <row r="52" spans="1:387" hidden="1">
      <c r="A52" s="10">
        <v>46</v>
      </c>
      <c r="B52" s="11" t="s">
        <v>62</v>
      </c>
      <c r="C52" s="12">
        <v>0</v>
      </c>
      <c r="D52" s="12">
        <v>0</v>
      </c>
      <c r="E52" s="12">
        <v>0</v>
      </c>
      <c r="F52" s="12">
        <v>0</v>
      </c>
      <c r="G52" s="13"/>
      <c r="H52" s="12">
        <v>0</v>
      </c>
      <c r="I52" s="12">
        <v>0</v>
      </c>
      <c r="J52" s="12">
        <v>0</v>
      </c>
      <c r="K52" s="12">
        <v>0</v>
      </c>
      <c r="L52" s="13"/>
      <c r="M52" s="12">
        <v>0</v>
      </c>
      <c r="N52" s="12">
        <v>0</v>
      </c>
      <c r="O52" s="12">
        <v>0</v>
      </c>
      <c r="P52" s="12">
        <v>0</v>
      </c>
      <c r="Q52" s="13"/>
      <c r="R52" s="12">
        <v>0</v>
      </c>
      <c r="S52" s="12">
        <v>0</v>
      </c>
      <c r="T52" s="12">
        <v>0</v>
      </c>
      <c r="U52" s="12">
        <v>0</v>
      </c>
      <c r="V52" s="13"/>
      <c r="W52" s="12">
        <v>0</v>
      </c>
      <c r="X52" s="12">
        <v>0</v>
      </c>
      <c r="Y52" s="12">
        <v>0</v>
      </c>
      <c r="Z52" s="12">
        <v>0</v>
      </c>
      <c r="AA52" s="13"/>
      <c r="AB52" s="12">
        <v>0</v>
      </c>
      <c r="AC52" s="12">
        <v>0</v>
      </c>
      <c r="AD52" s="12">
        <v>0</v>
      </c>
      <c r="AE52" s="12">
        <v>0</v>
      </c>
      <c r="AF52" s="13"/>
      <c r="AG52" s="12">
        <v>0</v>
      </c>
      <c r="AH52" s="12">
        <v>0</v>
      </c>
      <c r="AI52" s="12">
        <v>0</v>
      </c>
      <c r="AJ52" s="12">
        <v>0</v>
      </c>
      <c r="AK52" s="13"/>
      <c r="AL52" s="12">
        <v>0</v>
      </c>
      <c r="AM52" s="12">
        <v>0</v>
      </c>
      <c r="AN52" s="12">
        <v>0</v>
      </c>
      <c r="AO52" s="12">
        <v>0</v>
      </c>
      <c r="AP52" s="13"/>
      <c r="AQ52" s="12">
        <v>0</v>
      </c>
      <c r="AR52" s="12">
        <v>0</v>
      </c>
      <c r="AS52" s="12">
        <v>0</v>
      </c>
      <c r="AT52" s="12">
        <v>0</v>
      </c>
      <c r="AU52" s="13"/>
      <c r="AV52" s="12">
        <v>4</v>
      </c>
      <c r="AW52" s="12">
        <v>9600</v>
      </c>
      <c r="AX52" s="12">
        <v>0</v>
      </c>
      <c r="AY52" s="12">
        <v>9600</v>
      </c>
      <c r="AZ52" s="13"/>
      <c r="BA52" s="12">
        <v>1</v>
      </c>
      <c r="BB52" s="12">
        <v>30000</v>
      </c>
      <c r="BC52" s="12">
        <v>0</v>
      </c>
      <c r="BD52" s="12">
        <v>30000</v>
      </c>
      <c r="BE52" s="13"/>
      <c r="BF52" s="12">
        <v>0</v>
      </c>
      <c r="BG52" s="12">
        <v>0</v>
      </c>
      <c r="BH52" s="12">
        <v>0</v>
      </c>
      <c r="BI52" s="12">
        <v>0</v>
      </c>
      <c r="BJ52" s="13"/>
      <c r="BK52" s="12">
        <v>0</v>
      </c>
      <c r="BL52" s="12">
        <v>0</v>
      </c>
      <c r="BM52" s="12">
        <v>0</v>
      </c>
      <c r="BN52" s="12">
        <v>0</v>
      </c>
      <c r="BO52" s="13"/>
      <c r="BP52" s="12">
        <v>0</v>
      </c>
      <c r="BQ52" s="12">
        <v>0</v>
      </c>
      <c r="BR52" s="12">
        <v>0</v>
      </c>
      <c r="BS52" s="12">
        <v>0</v>
      </c>
      <c r="BT52" s="13"/>
      <c r="BU52" s="12">
        <v>0</v>
      </c>
      <c r="BV52" s="12">
        <v>0</v>
      </c>
      <c r="BW52" s="12">
        <v>0</v>
      </c>
      <c r="BX52" s="12">
        <v>0</v>
      </c>
      <c r="BY52" s="13"/>
      <c r="BZ52" s="12">
        <v>0</v>
      </c>
      <c r="CA52" s="12">
        <v>0</v>
      </c>
      <c r="CB52" s="12">
        <v>0</v>
      </c>
      <c r="CC52" s="12">
        <v>0</v>
      </c>
      <c r="CD52" s="13"/>
      <c r="CE52" s="12">
        <v>0</v>
      </c>
      <c r="CF52" s="12">
        <v>0</v>
      </c>
      <c r="CG52" s="12">
        <v>0</v>
      </c>
      <c r="CH52" s="12">
        <v>0</v>
      </c>
      <c r="CI52" s="13"/>
      <c r="CJ52" s="12">
        <v>0</v>
      </c>
      <c r="CK52" s="12">
        <v>0</v>
      </c>
      <c r="CL52" s="12">
        <v>0</v>
      </c>
      <c r="CM52" s="12">
        <v>0</v>
      </c>
      <c r="CN52" s="13"/>
      <c r="CO52" s="12">
        <v>0</v>
      </c>
      <c r="CP52" s="12">
        <v>0</v>
      </c>
      <c r="CQ52" s="12">
        <v>0</v>
      </c>
      <c r="CR52" s="12">
        <v>0</v>
      </c>
      <c r="CS52" s="13"/>
      <c r="CT52" s="12">
        <v>0</v>
      </c>
      <c r="CU52" s="12">
        <v>0</v>
      </c>
      <c r="CV52" s="12">
        <v>0</v>
      </c>
      <c r="CW52" s="12">
        <v>0</v>
      </c>
      <c r="CX52" s="13"/>
      <c r="CY52" s="12">
        <v>0</v>
      </c>
      <c r="CZ52" s="12">
        <v>0</v>
      </c>
      <c r="DA52" s="12">
        <v>0</v>
      </c>
      <c r="DB52" s="12">
        <v>0</v>
      </c>
      <c r="DC52" s="13"/>
      <c r="DD52" s="12">
        <v>0</v>
      </c>
      <c r="DE52" s="12">
        <v>0</v>
      </c>
      <c r="DF52" s="12">
        <v>0</v>
      </c>
      <c r="DG52" s="12">
        <v>0</v>
      </c>
      <c r="DH52" s="13"/>
      <c r="DI52" s="12">
        <v>0</v>
      </c>
      <c r="DJ52" s="12">
        <v>0</v>
      </c>
      <c r="DK52" s="12">
        <v>0</v>
      </c>
      <c r="DL52" s="12">
        <v>0</v>
      </c>
      <c r="DM52" s="13"/>
      <c r="DN52" s="12">
        <v>0</v>
      </c>
      <c r="DO52" s="12">
        <v>0</v>
      </c>
      <c r="DP52" s="12">
        <v>0</v>
      </c>
      <c r="DQ52" s="12">
        <v>0</v>
      </c>
      <c r="DR52" s="13"/>
      <c r="DS52" s="12">
        <v>0</v>
      </c>
      <c r="DT52" s="12">
        <v>0</v>
      </c>
      <c r="DU52" s="12">
        <v>0</v>
      </c>
      <c r="DV52" s="12">
        <v>0</v>
      </c>
      <c r="DW52" s="13"/>
      <c r="DX52" s="12">
        <v>0</v>
      </c>
      <c r="DY52" s="12">
        <v>0</v>
      </c>
      <c r="DZ52" s="12">
        <v>0</v>
      </c>
      <c r="EA52" s="12">
        <v>0</v>
      </c>
      <c r="EB52" s="13"/>
      <c r="EC52" s="12">
        <v>0</v>
      </c>
      <c r="ED52" s="12">
        <v>0</v>
      </c>
      <c r="EE52" s="12">
        <v>0</v>
      </c>
      <c r="EF52" s="12">
        <v>0</v>
      </c>
      <c r="EG52" s="13"/>
      <c r="EH52" s="12">
        <v>0</v>
      </c>
      <c r="EI52" s="12">
        <v>0</v>
      </c>
      <c r="EJ52" s="12">
        <v>0</v>
      </c>
      <c r="EK52" s="12">
        <v>0</v>
      </c>
      <c r="EL52" s="13"/>
      <c r="EM52" s="12"/>
      <c r="EN52" s="12"/>
      <c r="EO52" s="12">
        <v>0</v>
      </c>
      <c r="EP52" s="12">
        <v>0</v>
      </c>
      <c r="EQ52" s="13"/>
      <c r="ER52" s="12">
        <v>0</v>
      </c>
      <c r="ES52" s="12">
        <v>0</v>
      </c>
      <c r="ET52" s="12">
        <v>0</v>
      </c>
      <c r="EU52" s="12">
        <v>0</v>
      </c>
      <c r="EV52" s="13"/>
      <c r="EW52" s="12">
        <v>0</v>
      </c>
      <c r="EX52" s="12">
        <v>0</v>
      </c>
      <c r="EY52" s="12">
        <v>0</v>
      </c>
      <c r="EZ52" s="12">
        <v>0</v>
      </c>
      <c r="FA52" s="13"/>
      <c r="FB52" s="12">
        <v>0</v>
      </c>
      <c r="FC52" s="12">
        <v>0</v>
      </c>
      <c r="FD52" s="12">
        <v>0</v>
      </c>
      <c r="FE52" s="12">
        <v>0</v>
      </c>
      <c r="FF52" s="13"/>
      <c r="FG52" s="12">
        <v>0</v>
      </c>
      <c r="FH52" s="12">
        <v>0</v>
      </c>
      <c r="FI52" s="12">
        <v>0</v>
      </c>
      <c r="FJ52" s="12">
        <v>0</v>
      </c>
      <c r="FK52" s="13"/>
      <c r="FL52" s="12">
        <v>0</v>
      </c>
      <c r="FM52" s="12">
        <v>0</v>
      </c>
      <c r="FN52" s="12">
        <v>0</v>
      </c>
      <c r="FO52" s="12">
        <v>0</v>
      </c>
      <c r="FP52" s="13"/>
      <c r="FQ52" s="12">
        <v>0</v>
      </c>
      <c r="FR52" s="12">
        <v>0</v>
      </c>
      <c r="FS52" s="12">
        <v>0</v>
      </c>
      <c r="FT52" s="12">
        <v>0</v>
      </c>
      <c r="FU52" s="13"/>
      <c r="FV52" s="12">
        <v>0</v>
      </c>
      <c r="FW52" s="12">
        <v>0</v>
      </c>
      <c r="FX52" s="12">
        <v>0</v>
      </c>
      <c r="FY52" s="12">
        <v>0</v>
      </c>
      <c r="FZ52" s="13"/>
      <c r="GA52" s="12">
        <v>0</v>
      </c>
      <c r="GB52" s="12">
        <v>0</v>
      </c>
      <c r="GC52" s="12">
        <v>0</v>
      </c>
      <c r="GD52" s="12">
        <v>0</v>
      </c>
      <c r="GE52" s="13"/>
      <c r="GF52" s="12">
        <v>0</v>
      </c>
      <c r="GG52" s="12">
        <v>0</v>
      </c>
      <c r="GH52" s="12">
        <v>0</v>
      </c>
      <c r="GI52" s="12">
        <v>0</v>
      </c>
      <c r="GJ52" s="13"/>
      <c r="GK52" s="12">
        <v>0</v>
      </c>
      <c r="GL52" s="12">
        <v>0</v>
      </c>
      <c r="GM52" s="12">
        <v>0</v>
      </c>
      <c r="GN52" s="12">
        <v>0</v>
      </c>
      <c r="GO52" s="13"/>
      <c r="GP52" s="12">
        <v>0</v>
      </c>
      <c r="GQ52" s="12">
        <v>0</v>
      </c>
      <c r="GR52" s="12">
        <v>0</v>
      </c>
      <c r="GS52" s="12">
        <v>0</v>
      </c>
      <c r="GT52" s="13"/>
      <c r="GU52" s="12">
        <v>0</v>
      </c>
      <c r="GV52" s="12">
        <v>200000</v>
      </c>
      <c r="GW52" s="12">
        <v>0</v>
      </c>
      <c r="GX52" s="12">
        <v>200000</v>
      </c>
      <c r="GY52" s="13"/>
      <c r="GZ52" s="12">
        <v>1</v>
      </c>
      <c r="HA52" s="12">
        <v>25000</v>
      </c>
      <c r="HB52" s="12">
        <v>0</v>
      </c>
      <c r="HC52" s="12">
        <v>25000</v>
      </c>
      <c r="HD52" s="13"/>
      <c r="HE52" s="12">
        <v>0</v>
      </c>
      <c r="HF52" s="12">
        <v>0</v>
      </c>
      <c r="HG52" s="12">
        <v>0</v>
      </c>
      <c r="HH52" s="12">
        <v>0</v>
      </c>
      <c r="HI52" s="13"/>
      <c r="HJ52" s="12">
        <v>0</v>
      </c>
      <c r="HK52" s="12">
        <v>0</v>
      </c>
      <c r="HL52" s="12">
        <v>0</v>
      </c>
      <c r="HM52" s="12">
        <v>0</v>
      </c>
      <c r="HN52" s="13"/>
      <c r="HO52" s="12">
        <v>0</v>
      </c>
      <c r="HP52" s="12">
        <v>0</v>
      </c>
      <c r="HQ52" s="12">
        <v>0</v>
      </c>
      <c r="HR52" s="12">
        <v>0</v>
      </c>
      <c r="HS52" s="13"/>
      <c r="HT52" s="12">
        <v>0</v>
      </c>
      <c r="HU52" s="12">
        <v>0</v>
      </c>
      <c r="HV52" s="12">
        <v>0</v>
      </c>
      <c r="HW52" s="12">
        <v>0</v>
      </c>
      <c r="HX52" s="13"/>
      <c r="HY52" s="12">
        <v>0</v>
      </c>
      <c r="HZ52" s="12">
        <v>0</v>
      </c>
      <c r="IA52" s="12">
        <v>0</v>
      </c>
      <c r="IB52" s="12">
        <v>0</v>
      </c>
      <c r="IC52" s="13"/>
      <c r="ID52" s="12">
        <v>0</v>
      </c>
      <c r="IE52" s="12">
        <v>0</v>
      </c>
      <c r="IF52" s="12">
        <v>0</v>
      </c>
      <c r="IG52" s="12">
        <v>0</v>
      </c>
      <c r="IH52" s="13"/>
      <c r="II52" s="12">
        <v>0</v>
      </c>
      <c r="IJ52" s="12">
        <v>0</v>
      </c>
      <c r="IK52" s="12">
        <v>0</v>
      </c>
      <c r="IL52" s="12">
        <v>0</v>
      </c>
      <c r="IM52" s="13"/>
      <c r="IN52" s="12">
        <v>0</v>
      </c>
      <c r="IO52" s="12">
        <v>0</v>
      </c>
      <c r="IP52" s="12">
        <v>0</v>
      </c>
      <c r="IQ52" s="12">
        <v>0</v>
      </c>
      <c r="IR52" s="13"/>
      <c r="IS52" s="12">
        <v>0</v>
      </c>
      <c r="IT52" s="12">
        <v>0</v>
      </c>
      <c r="IU52" s="12">
        <v>0</v>
      </c>
      <c r="IV52" s="12">
        <v>0</v>
      </c>
      <c r="IW52" s="13"/>
      <c r="IX52" s="12">
        <v>0</v>
      </c>
      <c r="IY52" s="12">
        <v>0</v>
      </c>
      <c r="IZ52" s="12">
        <v>0</v>
      </c>
      <c r="JA52" s="12">
        <v>0</v>
      </c>
      <c r="JB52" s="13"/>
      <c r="JC52" s="12">
        <v>0</v>
      </c>
      <c r="JD52" s="12">
        <v>0</v>
      </c>
      <c r="JE52" s="12">
        <v>0</v>
      </c>
      <c r="JF52" s="12">
        <v>0</v>
      </c>
      <c r="JG52" s="13"/>
      <c r="JH52" s="12">
        <v>0</v>
      </c>
      <c r="JI52" s="12">
        <v>95410</v>
      </c>
      <c r="JJ52" s="12">
        <v>0</v>
      </c>
      <c r="JK52" s="12">
        <v>95410</v>
      </c>
      <c r="JL52" s="13"/>
      <c r="JM52" s="12">
        <v>0</v>
      </c>
      <c r="JN52" s="12">
        <v>0</v>
      </c>
      <c r="JO52" s="12">
        <v>0</v>
      </c>
      <c r="JP52" s="12">
        <v>0</v>
      </c>
      <c r="JQ52" s="13"/>
      <c r="JR52" s="12">
        <v>0</v>
      </c>
      <c r="JS52" s="12">
        <v>0</v>
      </c>
      <c r="JT52" s="12">
        <v>0</v>
      </c>
      <c r="JU52" s="12">
        <v>0</v>
      </c>
      <c r="JV52" s="13"/>
      <c r="JW52" s="12">
        <v>0</v>
      </c>
      <c r="JX52" s="12">
        <v>0</v>
      </c>
      <c r="JY52" s="12">
        <v>0</v>
      </c>
      <c r="JZ52" s="12">
        <v>0</v>
      </c>
      <c r="KA52" s="13"/>
      <c r="KB52" s="12">
        <v>0</v>
      </c>
      <c r="KC52" s="12">
        <v>0</v>
      </c>
      <c r="KD52" s="12">
        <v>0</v>
      </c>
      <c r="KE52" s="12">
        <v>0</v>
      </c>
      <c r="KF52" s="13"/>
      <c r="KG52" s="12">
        <v>0</v>
      </c>
      <c r="KH52" s="12">
        <v>0</v>
      </c>
      <c r="KI52" s="12">
        <v>0</v>
      </c>
      <c r="KJ52" s="12">
        <v>0</v>
      </c>
      <c r="KK52" s="13"/>
      <c r="KL52" s="12">
        <v>0</v>
      </c>
      <c r="KM52" s="12">
        <v>0</v>
      </c>
      <c r="KN52" s="12">
        <v>0</v>
      </c>
      <c r="KO52" s="12">
        <v>0</v>
      </c>
      <c r="KP52" s="13"/>
      <c r="KQ52" s="12">
        <v>0</v>
      </c>
      <c r="KR52" s="12">
        <v>0</v>
      </c>
      <c r="KS52" s="12">
        <v>0</v>
      </c>
      <c r="KT52" s="12">
        <v>0</v>
      </c>
      <c r="KU52" s="13"/>
      <c r="KV52" s="12">
        <v>0</v>
      </c>
      <c r="KW52" s="12">
        <v>0</v>
      </c>
      <c r="KX52" s="12">
        <v>0</v>
      </c>
      <c r="KY52" s="12">
        <v>0</v>
      </c>
      <c r="KZ52" s="13"/>
      <c r="LA52" s="12">
        <v>0</v>
      </c>
      <c r="LB52" s="12">
        <v>0</v>
      </c>
      <c r="LC52" s="12">
        <v>0</v>
      </c>
      <c r="LD52" s="12">
        <v>0</v>
      </c>
      <c r="LE52" s="13"/>
      <c r="LF52" s="12">
        <v>0</v>
      </c>
      <c r="LG52" s="12">
        <v>0</v>
      </c>
      <c r="LH52" s="12">
        <v>0</v>
      </c>
      <c r="LI52" s="12">
        <v>0</v>
      </c>
      <c r="LJ52" s="13"/>
      <c r="LK52" s="12">
        <v>0</v>
      </c>
      <c r="LL52" s="12">
        <v>0</v>
      </c>
      <c r="LM52" s="12">
        <v>0</v>
      </c>
      <c r="LN52" s="12">
        <v>0</v>
      </c>
      <c r="LO52" s="13"/>
      <c r="LP52" s="12">
        <v>0</v>
      </c>
      <c r="LQ52" s="12">
        <v>0</v>
      </c>
      <c r="LR52" s="12">
        <v>0</v>
      </c>
      <c r="LS52" s="12">
        <v>0</v>
      </c>
      <c r="LT52" s="13"/>
      <c r="LU52" s="12">
        <v>0</v>
      </c>
      <c r="LV52" s="12">
        <v>0</v>
      </c>
      <c r="LW52" s="12">
        <v>0</v>
      </c>
      <c r="LX52" s="12">
        <v>0</v>
      </c>
      <c r="LY52" s="13"/>
      <c r="LZ52" s="12">
        <v>0</v>
      </c>
      <c r="MA52" s="12">
        <v>0</v>
      </c>
      <c r="MB52" s="12">
        <v>0</v>
      </c>
      <c r="MC52" s="12">
        <v>0</v>
      </c>
      <c r="MD52" s="13"/>
      <c r="ME52" s="12">
        <v>0</v>
      </c>
      <c r="MF52" s="12">
        <v>0</v>
      </c>
      <c r="MG52" s="12">
        <v>0</v>
      </c>
      <c r="MH52" s="12">
        <v>0</v>
      </c>
      <c r="MI52" s="13"/>
      <c r="MJ52" s="12">
        <v>0</v>
      </c>
      <c r="MK52" s="12">
        <v>0</v>
      </c>
      <c r="ML52" s="12">
        <v>0</v>
      </c>
      <c r="MM52" s="12">
        <v>0</v>
      </c>
      <c r="MN52" s="13"/>
      <c r="MO52" s="12">
        <v>0</v>
      </c>
      <c r="MP52" s="12">
        <v>0</v>
      </c>
      <c r="MQ52" s="12">
        <v>0</v>
      </c>
      <c r="MR52" s="12">
        <v>0</v>
      </c>
      <c r="MS52" s="13"/>
      <c r="MT52" s="12">
        <v>0</v>
      </c>
      <c r="MU52" s="12">
        <v>0</v>
      </c>
      <c r="MV52" s="12">
        <v>0</v>
      </c>
      <c r="MW52" s="12">
        <v>0</v>
      </c>
      <c r="MX52" s="13"/>
      <c r="MY52" s="12">
        <v>0</v>
      </c>
      <c r="MZ52" s="12">
        <v>0</v>
      </c>
      <c r="NA52" s="12">
        <v>0</v>
      </c>
      <c r="NB52" s="12">
        <v>0</v>
      </c>
      <c r="NC52" s="13"/>
      <c r="ND52" s="12">
        <v>0</v>
      </c>
      <c r="NE52" s="12">
        <v>0</v>
      </c>
      <c r="NF52" s="12">
        <v>0</v>
      </c>
      <c r="NG52" s="12">
        <v>0</v>
      </c>
      <c r="NH52" s="13"/>
      <c r="NI52" s="12">
        <v>0</v>
      </c>
      <c r="NJ52" s="12">
        <v>0</v>
      </c>
      <c r="NK52" s="12">
        <v>0</v>
      </c>
      <c r="NL52" s="12">
        <v>0</v>
      </c>
      <c r="NM52" s="13"/>
      <c r="NN52" s="12">
        <v>0</v>
      </c>
      <c r="NO52" s="12">
        <v>0</v>
      </c>
      <c r="NP52" s="12">
        <v>0</v>
      </c>
      <c r="NQ52" s="12">
        <v>0</v>
      </c>
      <c r="NR52" s="13"/>
      <c r="NS52" s="12">
        <v>0</v>
      </c>
      <c r="NT52" s="12">
        <v>360010</v>
      </c>
      <c r="NU52" s="12">
        <v>0</v>
      </c>
      <c r="NV52" s="12">
        <v>360010</v>
      </c>
      <c r="NW52" s="13"/>
    </row>
    <row r="53" spans="1:387" hidden="1">
      <c r="A53" s="10">
        <v>47</v>
      </c>
      <c r="B53" s="11" t="s">
        <v>63</v>
      </c>
      <c r="C53" s="12">
        <v>0</v>
      </c>
      <c r="D53" s="12">
        <v>0</v>
      </c>
      <c r="E53" s="12">
        <v>0</v>
      </c>
      <c r="F53" s="12">
        <v>0</v>
      </c>
      <c r="G53" s="13"/>
      <c r="H53" s="12">
        <v>0</v>
      </c>
      <c r="I53" s="12">
        <v>0</v>
      </c>
      <c r="J53" s="12">
        <v>0</v>
      </c>
      <c r="K53" s="12">
        <v>0</v>
      </c>
      <c r="L53" s="13"/>
      <c r="M53" s="12">
        <v>0</v>
      </c>
      <c r="N53" s="12">
        <v>0</v>
      </c>
      <c r="O53" s="12">
        <v>0</v>
      </c>
      <c r="P53" s="12">
        <v>0</v>
      </c>
      <c r="Q53" s="13"/>
      <c r="R53" s="12">
        <v>0</v>
      </c>
      <c r="S53" s="12">
        <v>0</v>
      </c>
      <c r="T53" s="12">
        <v>0</v>
      </c>
      <c r="U53" s="12">
        <v>0</v>
      </c>
      <c r="V53" s="13"/>
      <c r="W53" s="12">
        <v>0</v>
      </c>
      <c r="X53" s="12">
        <v>0</v>
      </c>
      <c r="Y53" s="12">
        <v>0</v>
      </c>
      <c r="Z53" s="12">
        <v>0</v>
      </c>
      <c r="AA53" s="13"/>
      <c r="AB53" s="12">
        <v>0</v>
      </c>
      <c r="AC53" s="12">
        <v>0</v>
      </c>
      <c r="AD53" s="12">
        <v>0</v>
      </c>
      <c r="AE53" s="12">
        <v>0</v>
      </c>
      <c r="AF53" s="13"/>
      <c r="AG53" s="12">
        <v>0</v>
      </c>
      <c r="AH53" s="12">
        <v>0</v>
      </c>
      <c r="AI53" s="12">
        <v>0</v>
      </c>
      <c r="AJ53" s="12">
        <v>0</v>
      </c>
      <c r="AK53" s="13"/>
      <c r="AL53" s="12">
        <v>0</v>
      </c>
      <c r="AM53" s="12">
        <v>0</v>
      </c>
      <c r="AN53" s="12">
        <v>0</v>
      </c>
      <c r="AO53" s="12">
        <v>0</v>
      </c>
      <c r="AP53" s="13"/>
      <c r="AQ53" s="12">
        <v>0</v>
      </c>
      <c r="AR53" s="12">
        <v>0</v>
      </c>
      <c r="AS53" s="12">
        <v>0</v>
      </c>
      <c r="AT53" s="12">
        <v>0</v>
      </c>
      <c r="AU53" s="13"/>
      <c r="AV53" s="12">
        <v>4</v>
      </c>
      <c r="AW53" s="12">
        <v>9600</v>
      </c>
      <c r="AX53" s="12">
        <v>0</v>
      </c>
      <c r="AY53" s="12">
        <v>9600</v>
      </c>
      <c r="AZ53" s="13"/>
      <c r="BA53" s="12">
        <v>1</v>
      </c>
      <c r="BB53" s="12">
        <v>30000</v>
      </c>
      <c r="BC53" s="12">
        <v>0</v>
      </c>
      <c r="BD53" s="12">
        <v>30000</v>
      </c>
      <c r="BE53" s="13"/>
      <c r="BF53" s="12">
        <v>0</v>
      </c>
      <c r="BG53" s="12">
        <v>0</v>
      </c>
      <c r="BH53" s="12">
        <v>0</v>
      </c>
      <c r="BI53" s="12">
        <v>0</v>
      </c>
      <c r="BJ53" s="13"/>
      <c r="BK53" s="12">
        <v>0</v>
      </c>
      <c r="BL53" s="12">
        <v>0</v>
      </c>
      <c r="BM53" s="12">
        <v>0</v>
      </c>
      <c r="BN53" s="12">
        <v>0</v>
      </c>
      <c r="BO53" s="13"/>
      <c r="BP53" s="12">
        <v>0</v>
      </c>
      <c r="BQ53" s="12">
        <v>0</v>
      </c>
      <c r="BR53" s="12">
        <v>0</v>
      </c>
      <c r="BS53" s="12">
        <v>0</v>
      </c>
      <c r="BT53" s="13"/>
      <c r="BU53" s="12">
        <v>0</v>
      </c>
      <c r="BV53" s="12">
        <v>0</v>
      </c>
      <c r="BW53" s="12">
        <v>0</v>
      </c>
      <c r="BX53" s="12">
        <v>0</v>
      </c>
      <c r="BY53" s="13"/>
      <c r="BZ53" s="12">
        <v>0</v>
      </c>
      <c r="CA53" s="12">
        <v>0</v>
      </c>
      <c r="CB53" s="12">
        <v>0</v>
      </c>
      <c r="CC53" s="12">
        <v>0</v>
      </c>
      <c r="CD53" s="13"/>
      <c r="CE53" s="12">
        <v>0</v>
      </c>
      <c r="CF53" s="12">
        <v>0</v>
      </c>
      <c r="CG53" s="12">
        <v>0</v>
      </c>
      <c r="CH53" s="12">
        <v>0</v>
      </c>
      <c r="CI53" s="13"/>
      <c r="CJ53" s="12">
        <v>0</v>
      </c>
      <c r="CK53" s="12">
        <v>0</v>
      </c>
      <c r="CL53" s="12">
        <v>0</v>
      </c>
      <c r="CM53" s="12">
        <v>0</v>
      </c>
      <c r="CN53" s="13"/>
      <c r="CO53" s="12">
        <v>0</v>
      </c>
      <c r="CP53" s="12">
        <v>0</v>
      </c>
      <c r="CQ53" s="12">
        <v>0</v>
      </c>
      <c r="CR53" s="12">
        <v>0</v>
      </c>
      <c r="CS53" s="13"/>
      <c r="CT53" s="12">
        <v>0</v>
      </c>
      <c r="CU53" s="12">
        <v>0</v>
      </c>
      <c r="CV53" s="12">
        <v>0</v>
      </c>
      <c r="CW53" s="12">
        <v>0</v>
      </c>
      <c r="CX53" s="13"/>
      <c r="CY53" s="12">
        <v>0</v>
      </c>
      <c r="CZ53" s="12">
        <v>0</v>
      </c>
      <c r="DA53" s="12">
        <v>0</v>
      </c>
      <c r="DB53" s="12">
        <v>0</v>
      </c>
      <c r="DC53" s="13"/>
      <c r="DD53" s="12">
        <v>0</v>
      </c>
      <c r="DE53" s="12">
        <v>0</v>
      </c>
      <c r="DF53" s="12">
        <v>0</v>
      </c>
      <c r="DG53" s="12">
        <v>0</v>
      </c>
      <c r="DH53" s="13"/>
      <c r="DI53" s="12">
        <v>0</v>
      </c>
      <c r="DJ53" s="12">
        <v>100000</v>
      </c>
      <c r="DK53" s="12">
        <v>0</v>
      </c>
      <c r="DL53" s="12">
        <v>100000</v>
      </c>
      <c r="DM53" s="13"/>
      <c r="DN53" s="12">
        <v>0</v>
      </c>
      <c r="DO53" s="12">
        <v>0</v>
      </c>
      <c r="DP53" s="12">
        <v>0</v>
      </c>
      <c r="DQ53" s="12">
        <v>0</v>
      </c>
      <c r="DR53" s="13"/>
      <c r="DS53" s="12">
        <v>0</v>
      </c>
      <c r="DT53" s="12">
        <v>0</v>
      </c>
      <c r="DU53" s="12">
        <v>0</v>
      </c>
      <c r="DV53" s="12">
        <v>0</v>
      </c>
      <c r="DW53" s="13"/>
      <c r="DX53" s="12">
        <v>0</v>
      </c>
      <c r="DY53" s="12">
        <v>0</v>
      </c>
      <c r="DZ53" s="12">
        <v>0</v>
      </c>
      <c r="EA53" s="12">
        <v>0</v>
      </c>
      <c r="EB53" s="13"/>
      <c r="EC53" s="12">
        <v>0</v>
      </c>
      <c r="ED53" s="12">
        <v>0</v>
      </c>
      <c r="EE53" s="12">
        <v>0</v>
      </c>
      <c r="EF53" s="12">
        <v>0</v>
      </c>
      <c r="EG53" s="13"/>
      <c r="EH53" s="12">
        <v>0</v>
      </c>
      <c r="EI53" s="12">
        <v>0</v>
      </c>
      <c r="EJ53" s="12">
        <v>0</v>
      </c>
      <c r="EK53" s="12">
        <v>0</v>
      </c>
      <c r="EL53" s="13"/>
      <c r="EM53" s="12"/>
      <c r="EN53" s="12">
        <v>25000</v>
      </c>
      <c r="EO53" s="12">
        <v>0</v>
      </c>
      <c r="EP53" s="12">
        <v>25000</v>
      </c>
      <c r="EQ53" s="13"/>
      <c r="ER53" s="12">
        <v>0</v>
      </c>
      <c r="ES53" s="12">
        <v>0</v>
      </c>
      <c r="ET53" s="12">
        <v>0</v>
      </c>
      <c r="EU53" s="12">
        <v>0</v>
      </c>
      <c r="EV53" s="13"/>
      <c r="EW53" s="12">
        <v>0</v>
      </c>
      <c r="EX53" s="12">
        <v>0</v>
      </c>
      <c r="EY53" s="12">
        <v>0</v>
      </c>
      <c r="EZ53" s="12">
        <v>0</v>
      </c>
      <c r="FA53" s="13"/>
      <c r="FB53" s="12">
        <v>0</v>
      </c>
      <c r="FC53" s="12">
        <v>0</v>
      </c>
      <c r="FD53" s="12">
        <v>0</v>
      </c>
      <c r="FE53" s="12">
        <v>0</v>
      </c>
      <c r="FF53" s="13"/>
      <c r="FG53" s="12">
        <v>0</v>
      </c>
      <c r="FH53" s="12">
        <v>0</v>
      </c>
      <c r="FI53" s="12">
        <v>0</v>
      </c>
      <c r="FJ53" s="12">
        <v>0</v>
      </c>
      <c r="FK53" s="13"/>
      <c r="FL53" s="12">
        <v>0</v>
      </c>
      <c r="FM53" s="12">
        <v>0</v>
      </c>
      <c r="FN53" s="12">
        <v>0</v>
      </c>
      <c r="FO53" s="12">
        <v>0</v>
      </c>
      <c r="FP53" s="13"/>
      <c r="FQ53" s="12">
        <v>0</v>
      </c>
      <c r="FR53" s="12">
        <v>0</v>
      </c>
      <c r="FS53" s="12">
        <v>0</v>
      </c>
      <c r="FT53" s="12">
        <v>0</v>
      </c>
      <c r="FU53" s="13"/>
      <c r="FV53" s="12">
        <v>0</v>
      </c>
      <c r="FW53" s="12">
        <v>0</v>
      </c>
      <c r="FX53" s="12">
        <v>0</v>
      </c>
      <c r="FY53" s="12">
        <v>0</v>
      </c>
      <c r="FZ53" s="13"/>
      <c r="GA53" s="12">
        <v>0</v>
      </c>
      <c r="GB53" s="12">
        <v>0</v>
      </c>
      <c r="GC53" s="12">
        <v>0</v>
      </c>
      <c r="GD53" s="12">
        <v>0</v>
      </c>
      <c r="GE53" s="13"/>
      <c r="GF53" s="12">
        <v>0</v>
      </c>
      <c r="GG53" s="12">
        <v>0</v>
      </c>
      <c r="GH53" s="12">
        <v>0</v>
      </c>
      <c r="GI53" s="12">
        <v>0</v>
      </c>
      <c r="GJ53" s="13"/>
      <c r="GK53" s="12">
        <v>0</v>
      </c>
      <c r="GL53" s="12">
        <v>0</v>
      </c>
      <c r="GM53" s="12">
        <v>0</v>
      </c>
      <c r="GN53" s="12">
        <v>0</v>
      </c>
      <c r="GO53" s="13"/>
      <c r="GP53" s="12">
        <v>0</v>
      </c>
      <c r="GQ53" s="12">
        <v>0</v>
      </c>
      <c r="GR53" s="12">
        <v>0</v>
      </c>
      <c r="GS53" s="12">
        <v>0</v>
      </c>
      <c r="GT53" s="13"/>
      <c r="GU53" s="12">
        <v>0</v>
      </c>
      <c r="GV53" s="12">
        <v>200000</v>
      </c>
      <c r="GW53" s="12">
        <v>0</v>
      </c>
      <c r="GX53" s="12">
        <v>200000</v>
      </c>
      <c r="GY53" s="13"/>
      <c r="GZ53" s="12">
        <v>1</v>
      </c>
      <c r="HA53" s="12">
        <v>25000</v>
      </c>
      <c r="HB53" s="12">
        <v>0</v>
      </c>
      <c r="HC53" s="12">
        <v>25000</v>
      </c>
      <c r="HD53" s="13"/>
      <c r="HE53" s="12">
        <v>0</v>
      </c>
      <c r="HF53" s="12">
        <v>0</v>
      </c>
      <c r="HG53" s="12">
        <v>0</v>
      </c>
      <c r="HH53" s="12">
        <v>0</v>
      </c>
      <c r="HI53" s="13"/>
      <c r="HJ53" s="12">
        <v>0</v>
      </c>
      <c r="HK53" s="12">
        <v>0</v>
      </c>
      <c r="HL53" s="12">
        <v>0</v>
      </c>
      <c r="HM53" s="12">
        <v>0</v>
      </c>
      <c r="HN53" s="13"/>
      <c r="HO53" s="12">
        <v>0</v>
      </c>
      <c r="HP53" s="12">
        <v>0</v>
      </c>
      <c r="HQ53" s="12">
        <v>0</v>
      </c>
      <c r="HR53" s="12">
        <v>0</v>
      </c>
      <c r="HS53" s="13"/>
      <c r="HT53" s="12">
        <v>0</v>
      </c>
      <c r="HU53" s="12">
        <v>0</v>
      </c>
      <c r="HV53" s="12">
        <v>0</v>
      </c>
      <c r="HW53" s="12">
        <v>0</v>
      </c>
      <c r="HX53" s="13"/>
      <c r="HY53" s="12">
        <v>0</v>
      </c>
      <c r="HZ53" s="12">
        <v>0</v>
      </c>
      <c r="IA53" s="12">
        <v>0</v>
      </c>
      <c r="IB53" s="12">
        <v>0</v>
      </c>
      <c r="IC53" s="13"/>
      <c r="ID53" s="12">
        <v>0</v>
      </c>
      <c r="IE53" s="12">
        <v>0</v>
      </c>
      <c r="IF53" s="12">
        <v>0</v>
      </c>
      <c r="IG53" s="12">
        <v>0</v>
      </c>
      <c r="IH53" s="13"/>
      <c r="II53" s="12">
        <v>0</v>
      </c>
      <c r="IJ53" s="12">
        <v>0</v>
      </c>
      <c r="IK53" s="12">
        <v>0</v>
      </c>
      <c r="IL53" s="12">
        <v>0</v>
      </c>
      <c r="IM53" s="13"/>
      <c r="IN53" s="12">
        <v>0</v>
      </c>
      <c r="IO53" s="12">
        <v>0</v>
      </c>
      <c r="IP53" s="12">
        <v>0</v>
      </c>
      <c r="IQ53" s="12">
        <v>0</v>
      </c>
      <c r="IR53" s="13"/>
      <c r="IS53" s="12">
        <v>0</v>
      </c>
      <c r="IT53" s="12">
        <v>0</v>
      </c>
      <c r="IU53" s="12">
        <v>0</v>
      </c>
      <c r="IV53" s="12">
        <v>0</v>
      </c>
      <c r="IW53" s="13"/>
      <c r="IX53" s="12">
        <v>0</v>
      </c>
      <c r="IY53" s="12">
        <v>0</v>
      </c>
      <c r="IZ53" s="12">
        <v>0</v>
      </c>
      <c r="JA53" s="12">
        <v>0</v>
      </c>
      <c r="JB53" s="13"/>
      <c r="JC53" s="12">
        <v>0</v>
      </c>
      <c r="JD53" s="12">
        <v>0</v>
      </c>
      <c r="JE53" s="12">
        <v>0</v>
      </c>
      <c r="JF53" s="12">
        <v>0</v>
      </c>
      <c r="JG53" s="13"/>
      <c r="JH53" s="12">
        <v>0</v>
      </c>
      <c r="JI53" s="12">
        <v>204028</v>
      </c>
      <c r="JJ53" s="12">
        <v>0</v>
      </c>
      <c r="JK53" s="12">
        <v>204028</v>
      </c>
      <c r="JL53" s="13"/>
      <c r="JM53" s="12">
        <v>0</v>
      </c>
      <c r="JN53" s="12">
        <v>0</v>
      </c>
      <c r="JO53" s="12">
        <v>0</v>
      </c>
      <c r="JP53" s="12">
        <v>0</v>
      </c>
      <c r="JQ53" s="13"/>
      <c r="JR53" s="12">
        <v>0</v>
      </c>
      <c r="JS53" s="12">
        <v>0</v>
      </c>
      <c r="JT53" s="12">
        <v>0</v>
      </c>
      <c r="JU53" s="12">
        <v>0</v>
      </c>
      <c r="JV53" s="13"/>
      <c r="JW53" s="12">
        <v>0</v>
      </c>
      <c r="JX53" s="12">
        <v>0</v>
      </c>
      <c r="JY53" s="12">
        <v>0</v>
      </c>
      <c r="JZ53" s="12">
        <v>0</v>
      </c>
      <c r="KA53" s="13"/>
      <c r="KB53" s="12">
        <v>0</v>
      </c>
      <c r="KC53" s="12">
        <v>0</v>
      </c>
      <c r="KD53" s="12">
        <v>0</v>
      </c>
      <c r="KE53" s="12">
        <v>0</v>
      </c>
      <c r="KF53" s="13"/>
      <c r="KG53" s="12">
        <v>0</v>
      </c>
      <c r="KH53" s="12">
        <v>0</v>
      </c>
      <c r="KI53" s="12">
        <v>0</v>
      </c>
      <c r="KJ53" s="12">
        <v>0</v>
      </c>
      <c r="KK53" s="13"/>
      <c r="KL53" s="12">
        <v>0</v>
      </c>
      <c r="KM53" s="12">
        <v>0</v>
      </c>
      <c r="KN53" s="12">
        <v>0</v>
      </c>
      <c r="KO53" s="12">
        <v>0</v>
      </c>
      <c r="KP53" s="13"/>
      <c r="KQ53" s="12">
        <v>0</v>
      </c>
      <c r="KR53" s="12">
        <v>0</v>
      </c>
      <c r="KS53" s="12">
        <v>0</v>
      </c>
      <c r="KT53" s="12">
        <v>0</v>
      </c>
      <c r="KU53" s="13"/>
      <c r="KV53" s="12">
        <v>0</v>
      </c>
      <c r="KW53" s="12">
        <v>0</v>
      </c>
      <c r="KX53" s="12">
        <v>0</v>
      </c>
      <c r="KY53" s="12">
        <v>0</v>
      </c>
      <c r="KZ53" s="13"/>
      <c r="LA53" s="12">
        <v>0</v>
      </c>
      <c r="LB53" s="12">
        <v>0</v>
      </c>
      <c r="LC53" s="12">
        <v>0</v>
      </c>
      <c r="LD53" s="12">
        <v>0</v>
      </c>
      <c r="LE53" s="13"/>
      <c r="LF53" s="12">
        <v>0</v>
      </c>
      <c r="LG53" s="12">
        <v>0</v>
      </c>
      <c r="LH53" s="12">
        <v>0</v>
      </c>
      <c r="LI53" s="12">
        <v>0</v>
      </c>
      <c r="LJ53" s="13"/>
      <c r="LK53" s="12">
        <v>0</v>
      </c>
      <c r="LL53" s="12">
        <v>0</v>
      </c>
      <c r="LM53" s="12">
        <v>0</v>
      </c>
      <c r="LN53" s="12">
        <v>0</v>
      </c>
      <c r="LO53" s="13"/>
      <c r="LP53" s="12">
        <v>0</v>
      </c>
      <c r="LQ53" s="12">
        <v>0</v>
      </c>
      <c r="LR53" s="12">
        <v>0</v>
      </c>
      <c r="LS53" s="12">
        <v>0</v>
      </c>
      <c r="LT53" s="13"/>
      <c r="LU53" s="12">
        <v>0</v>
      </c>
      <c r="LV53" s="12">
        <v>0</v>
      </c>
      <c r="LW53" s="12">
        <v>0</v>
      </c>
      <c r="LX53" s="12">
        <v>0</v>
      </c>
      <c r="LY53" s="13"/>
      <c r="LZ53" s="12">
        <v>0</v>
      </c>
      <c r="MA53" s="12">
        <v>0</v>
      </c>
      <c r="MB53" s="12">
        <v>0</v>
      </c>
      <c r="MC53" s="12">
        <v>0</v>
      </c>
      <c r="MD53" s="13"/>
      <c r="ME53" s="12">
        <v>0</v>
      </c>
      <c r="MF53" s="12">
        <v>0</v>
      </c>
      <c r="MG53" s="12">
        <v>0</v>
      </c>
      <c r="MH53" s="12">
        <v>0</v>
      </c>
      <c r="MI53" s="13"/>
      <c r="MJ53" s="12">
        <v>0</v>
      </c>
      <c r="MK53" s="12">
        <v>0</v>
      </c>
      <c r="ML53" s="12">
        <v>0</v>
      </c>
      <c r="MM53" s="12">
        <v>0</v>
      </c>
      <c r="MN53" s="13"/>
      <c r="MO53" s="12">
        <v>0</v>
      </c>
      <c r="MP53" s="12">
        <v>0</v>
      </c>
      <c r="MQ53" s="12">
        <v>0</v>
      </c>
      <c r="MR53" s="12">
        <v>0</v>
      </c>
      <c r="MS53" s="13"/>
      <c r="MT53" s="12">
        <v>0</v>
      </c>
      <c r="MU53" s="12">
        <v>0</v>
      </c>
      <c r="MV53" s="12">
        <v>0</v>
      </c>
      <c r="MW53" s="12">
        <v>0</v>
      </c>
      <c r="MX53" s="13"/>
      <c r="MY53" s="12">
        <v>0</v>
      </c>
      <c r="MZ53" s="12">
        <v>0</v>
      </c>
      <c r="NA53" s="12">
        <v>0</v>
      </c>
      <c r="NB53" s="12">
        <v>0</v>
      </c>
      <c r="NC53" s="13"/>
      <c r="ND53" s="12">
        <v>0</v>
      </c>
      <c r="NE53" s="12">
        <v>0</v>
      </c>
      <c r="NF53" s="12">
        <v>0</v>
      </c>
      <c r="NG53" s="12">
        <v>0</v>
      </c>
      <c r="NH53" s="13"/>
      <c r="NI53" s="12">
        <v>0</v>
      </c>
      <c r="NJ53" s="12">
        <v>0</v>
      </c>
      <c r="NK53" s="12">
        <v>0</v>
      </c>
      <c r="NL53" s="12">
        <v>0</v>
      </c>
      <c r="NM53" s="13"/>
      <c r="NN53" s="12">
        <v>0</v>
      </c>
      <c r="NO53" s="12">
        <v>0</v>
      </c>
      <c r="NP53" s="12">
        <v>0</v>
      </c>
      <c r="NQ53" s="12">
        <v>0</v>
      </c>
      <c r="NR53" s="13"/>
      <c r="NS53" s="12">
        <v>0</v>
      </c>
      <c r="NT53" s="12">
        <v>593628</v>
      </c>
      <c r="NU53" s="12">
        <v>0</v>
      </c>
      <c r="NV53" s="12">
        <v>593628</v>
      </c>
      <c r="NW53" s="13"/>
    </row>
    <row r="54" spans="1:387" hidden="1">
      <c r="A54" s="10">
        <v>48</v>
      </c>
      <c r="B54" s="11" t="s">
        <v>41</v>
      </c>
      <c r="C54" s="12">
        <v>0</v>
      </c>
      <c r="D54" s="12">
        <v>0</v>
      </c>
      <c r="E54" s="12">
        <v>0</v>
      </c>
      <c r="F54" s="12">
        <v>0</v>
      </c>
      <c r="G54" s="13"/>
      <c r="H54" s="12">
        <v>0</v>
      </c>
      <c r="I54" s="12">
        <v>0</v>
      </c>
      <c r="J54" s="12">
        <v>0</v>
      </c>
      <c r="K54" s="12">
        <v>0</v>
      </c>
      <c r="L54" s="13"/>
      <c r="M54" s="12">
        <v>0</v>
      </c>
      <c r="N54" s="12">
        <v>0</v>
      </c>
      <c r="O54" s="12">
        <v>0</v>
      </c>
      <c r="P54" s="12">
        <v>0</v>
      </c>
      <c r="Q54" s="13"/>
      <c r="R54" s="12">
        <v>0</v>
      </c>
      <c r="S54" s="12">
        <v>0</v>
      </c>
      <c r="T54" s="12">
        <v>0</v>
      </c>
      <c r="U54" s="12">
        <v>0</v>
      </c>
      <c r="V54" s="13"/>
      <c r="W54" s="12">
        <v>0</v>
      </c>
      <c r="X54" s="12">
        <v>0</v>
      </c>
      <c r="Y54" s="12">
        <v>0</v>
      </c>
      <c r="Z54" s="12">
        <v>0</v>
      </c>
      <c r="AA54" s="13"/>
      <c r="AB54" s="12">
        <v>0</v>
      </c>
      <c r="AC54" s="12">
        <v>0</v>
      </c>
      <c r="AD54" s="12">
        <v>0</v>
      </c>
      <c r="AE54" s="12">
        <v>0</v>
      </c>
      <c r="AF54" s="13"/>
      <c r="AG54" s="12">
        <v>0</v>
      </c>
      <c r="AH54" s="12">
        <v>0</v>
      </c>
      <c r="AI54" s="12">
        <v>0</v>
      </c>
      <c r="AJ54" s="12">
        <v>0</v>
      </c>
      <c r="AK54" s="13"/>
      <c r="AL54" s="12">
        <v>0</v>
      </c>
      <c r="AM54" s="12">
        <v>0</v>
      </c>
      <c r="AN54" s="12">
        <v>0</v>
      </c>
      <c r="AO54" s="12">
        <v>0</v>
      </c>
      <c r="AP54" s="13"/>
      <c r="AQ54" s="12">
        <v>0</v>
      </c>
      <c r="AR54" s="12">
        <v>0</v>
      </c>
      <c r="AS54" s="12">
        <v>0</v>
      </c>
      <c r="AT54" s="12">
        <v>0</v>
      </c>
      <c r="AU54" s="13"/>
      <c r="AV54" s="12">
        <v>0</v>
      </c>
      <c r="AW54" s="12">
        <v>0</v>
      </c>
      <c r="AX54" s="12">
        <v>0</v>
      </c>
      <c r="AY54" s="12">
        <v>0</v>
      </c>
      <c r="AZ54" s="13"/>
      <c r="BA54" s="12">
        <v>0</v>
      </c>
      <c r="BB54" s="12">
        <v>0</v>
      </c>
      <c r="BC54" s="12">
        <v>0</v>
      </c>
      <c r="BD54" s="12">
        <v>0</v>
      </c>
      <c r="BE54" s="13"/>
      <c r="BF54" s="12">
        <v>0</v>
      </c>
      <c r="BG54" s="12">
        <v>0</v>
      </c>
      <c r="BH54" s="12">
        <v>0</v>
      </c>
      <c r="BI54" s="12">
        <v>0</v>
      </c>
      <c r="BJ54" s="13"/>
      <c r="BK54" s="12">
        <v>0</v>
      </c>
      <c r="BL54" s="12">
        <v>0</v>
      </c>
      <c r="BM54" s="12">
        <v>0</v>
      </c>
      <c r="BN54" s="12">
        <v>0</v>
      </c>
      <c r="BO54" s="13"/>
      <c r="BP54" s="12">
        <v>0</v>
      </c>
      <c r="BQ54" s="12">
        <v>0</v>
      </c>
      <c r="BR54" s="12">
        <v>0</v>
      </c>
      <c r="BS54" s="12">
        <v>0</v>
      </c>
      <c r="BT54" s="13"/>
      <c r="BU54" s="12">
        <v>0</v>
      </c>
      <c r="BV54" s="12">
        <v>0</v>
      </c>
      <c r="BW54" s="12">
        <v>0</v>
      </c>
      <c r="BX54" s="12">
        <v>0</v>
      </c>
      <c r="BY54" s="13"/>
      <c r="BZ54" s="12">
        <v>0</v>
      </c>
      <c r="CA54" s="12">
        <v>0</v>
      </c>
      <c r="CB54" s="12">
        <v>0</v>
      </c>
      <c r="CC54" s="12">
        <v>0</v>
      </c>
      <c r="CD54" s="13"/>
      <c r="CE54" s="12">
        <v>0</v>
      </c>
      <c r="CF54" s="12">
        <v>0</v>
      </c>
      <c r="CG54" s="12">
        <v>0</v>
      </c>
      <c r="CH54" s="12">
        <v>0</v>
      </c>
      <c r="CI54" s="13"/>
      <c r="CJ54" s="12">
        <v>0</v>
      </c>
      <c r="CK54" s="12">
        <v>0</v>
      </c>
      <c r="CL54" s="12">
        <v>0</v>
      </c>
      <c r="CM54" s="12">
        <v>0</v>
      </c>
      <c r="CN54" s="13"/>
      <c r="CO54" s="12">
        <v>0</v>
      </c>
      <c r="CP54" s="12">
        <v>0</v>
      </c>
      <c r="CQ54" s="12">
        <v>0</v>
      </c>
      <c r="CR54" s="12">
        <v>0</v>
      </c>
      <c r="CS54" s="13"/>
      <c r="CT54" s="12">
        <v>0</v>
      </c>
      <c r="CU54" s="12">
        <v>0</v>
      </c>
      <c r="CV54" s="12">
        <v>0</v>
      </c>
      <c r="CW54" s="12">
        <v>0</v>
      </c>
      <c r="CX54" s="13"/>
      <c r="CY54" s="12">
        <v>0</v>
      </c>
      <c r="CZ54" s="12">
        <v>0</v>
      </c>
      <c r="DA54" s="12">
        <v>0</v>
      </c>
      <c r="DB54" s="12">
        <v>0</v>
      </c>
      <c r="DC54" s="13"/>
      <c r="DD54" s="12">
        <v>0</v>
      </c>
      <c r="DE54" s="12">
        <v>0</v>
      </c>
      <c r="DF54" s="12">
        <v>0</v>
      </c>
      <c r="DG54" s="12">
        <v>0</v>
      </c>
      <c r="DH54" s="13"/>
      <c r="DI54" s="12">
        <v>0</v>
      </c>
      <c r="DJ54" s="12">
        <v>0</v>
      </c>
      <c r="DK54" s="12">
        <v>0</v>
      </c>
      <c r="DL54" s="12">
        <v>0</v>
      </c>
      <c r="DM54" s="13"/>
      <c r="DN54" s="12">
        <v>0</v>
      </c>
      <c r="DO54" s="12">
        <v>0</v>
      </c>
      <c r="DP54" s="12">
        <v>0</v>
      </c>
      <c r="DQ54" s="12">
        <v>0</v>
      </c>
      <c r="DR54" s="13"/>
      <c r="DS54" s="12">
        <v>0</v>
      </c>
      <c r="DT54" s="12">
        <v>0</v>
      </c>
      <c r="DU54" s="12">
        <v>0</v>
      </c>
      <c r="DV54" s="12">
        <v>0</v>
      </c>
      <c r="DW54" s="13"/>
      <c r="DX54" s="12">
        <v>0</v>
      </c>
      <c r="DY54" s="12">
        <v>0</v>
      </c>
      <c r="DZ54" s="12">
        <v>0</v>
      </c>
      <c r="EA54" s="12">
        <v>0</v>
      </c>
      <c r="EB54" s="13"/>
      <c r="EC54" s="12">
        <v>0</v>
      </c>
      <c r="ED54" s="12">
        <v>0</v>
      </c>
      <c r="EE54" s="12">
        <v>0</v>
      </c>
      <c r="EF54" s="12">
        <v>0</v>
      </c>
      <c r="EG54" s="13"/>
      <c r="EH54" s="12">
        <v>0</v>
      </c>
      <c r="EI54" s="12">
        <v>0</v>
      </c>
      <c r="EJ54" s="12">
        <v>0</v>
      </c>
      <c r="EK54" s="12">
        <v>0</v>
      </c>
      <c r="EL54" s="13"/>
      <c r="EM54" s="12">
        <v>0</v>
      </c>
      <c r="EN54" s="12">
        <v>0</v>
      </c>
      <c r="EO54" s="12">
        <v>0</v>
      </c>
      <c r="EP54" s="12">
        <v>0</v>
      </c>
      <c r="EQ54" s="13"/>
      <c r="ER54" s="12">
        <v>0</v>
      </c>
      <c r="ES54" s="12">
        <v>0</v>
      </c>
      <c r="ET54" s="12">
        <v>0</v>
      </c>
      <c r="EU54" s="12">
        <v>0</v>
      </c>
      <c r="EV54" s="13"/>
      <c r="EW54" s="12">
        <v>0</v>
      </c>
      <c r="EX54" s="12">
        <v>0</v>
      </c>
      <c r="EY54" s="12">
        <v>0</v>
      </c>
      <c r="EZ54" s="12">
        <v>0</v>
      </c>
      <c r="FA54" s="13"/>
      <c r="FB54" s="12">
        <v>0</v>
      </c>
      <c r="FC54" s="12">
        <v>0</v>
      </c>
      <c r="FD54" s="12">
        <v>0</v>
      </c>
      <c r="FE54" s="12">
        <v>0</v>
      </c>
      <c r="FF54" s="13"/>
      <c r="FG54" s="12">
        <v>0</v>
      </c>
      <c r="FH54" s="12">
        <v>0</v>
      </c>
      <c r="FI54" s="12">
        <v>0</v>
      </c>
      <c r="FJ54" s="12">
        <v>0</v>
      </c>
      <c r="FK54" s="13"/>
      <c r="FL54" s="12">
        <v>0</v>
      </c>
      <c r="FM54" s="12">
        <v>0</v>
      </c>
      <c r="FN54" s="12">
        <v>0</v>
      </c>
      <c r="FO54" s="12">
        <v>0</v>
      </c>
      <c r="FP54" s="13"/>
      <c r="FQ54" s="12">
        <v>0</v>
      </c>
      <c r="FR54" s="12">
        <v>0</v>
      </c>
      <c r="FS54" s="12">
        <v>0</v>
      </c>
      <c r="FT54" s="12">
        <v>0</v>
      </c>
      <c r="FU54" s="13"/>
      <c r="FV54" s="12">
        <v>0</v>
      </c>
      <c r="FW54" s="12">
        <v>0</v>
      </c>
      <c r="FX54" s="12">
        <v>0</v>
      </c>
      <c r="FY54" s="12">
        <v>0</v>
      </c>
      <c r="FZ54" s="13"/>
      <c r="GA54" s="12">
        <v>0</v>
      </c>
      <c r="GB54" s="12">
        <v>0</v>
      </c>
      <c r="GC54" s="12">
        <v>0</v>
      </c>
      <c r="GD54" s="12">
        <v>0</v>
      </c>
      <c r="GE54" s="13"/>
      <c r="GF54" s="12">
        <v>0</v>
      </c>
      <c r="GG54" s="12">
        <v>5000</v>
      </c>
      <c r="GH54" s="12">
        <v>0</v>
      </c>
      <c r="GI54" s="12">
        <v>5000</v>
      </c>
      <c r="GJ54" s="13"/>
      <c r="GK54" s="12">
        <v>0</v>
      </c>
      <c r="GL54" s="12">
        <v>0</v>
      </c>
      <c r="GM54" s="12">
        <v>0</v>
      </c>
      <c r="GN54" s="12">
        <v>0</v>
      </c>
      <c r="GO54" s="13"/>
      <c r="GP54" s="12">
        <v>0</v>
      </c>
      <c r="GQ54" s="12">
        <v>0</v>
      </c>
      <c r="GR54" s="12">
        <v>0</v>
      </c>
      <c r="GS54" s="12">
        <v>0</v>
      </c>
      <c r="GT54" s="13"/>
      <c r="GU54" s="12">
        <v>0</v>
      </c>
      <c r="GV54" s="12"/>
      <c r="GW54" s="12">
        <v>0</v>
      </c>
      <c r="GX54" s="12">
        <v>0</v>
      </c>
      <c r="GY54" s="13"/>
      <c r="GZ54" s="12">
        <v>0</v>
      </c>
      <c r="HA54" s="12">
        <v>0</v>
      </c>
      <c r="HB54" s="12">
        <v>0</v>
      </c>
      <c r="HC54" s="12">
        <v>0</v>
      </c>
      <c r="HD54" s="13"/>
      <c r="HE54" s="12">
        <v>0</v>
      </c>
      <c r="HF54" s="12">
        <v>0</v>
      </c>
      <c r="HG54" s="12">
        <v>0</v>
      </c>
      <c r="HH54" s="12">
        <v>0</v>
      </c>
      <c r="HI54" s="13"/>
      <c r="HJ54" s="12">
        <v>0</v>
      </c>
      <c r="HK54" s="12">
        <v>0</v>
      </c>
      <c r="HL54" s="12">
        <v>0</v>
      </c>
      <c r="HM54" s="12">
        <v>0</v>
      </c>
      <c r="HN54" s="13"/>
      <c r="HO54" s="12">
        <v>0</v>
      </c>
      <c r="HP54" s="12">
        <v>0</v>
      </c>
      <c r="HQ54" s="12">
        <v>0</v>
      </c>
      <c r="HR54" s="12">
        <v>0</v>
      </c>
      <c r="HS54" s="13"/>
      <c r="HT54" s="12">
        <v>0</v>
      </c>
      <c r="HU54" s="12">
        <v>0</v>
      </c>
      <c r="HV54" s="12">
        <v>0</v>
      </c>
      <c r="HW54" s="12">
        <v>0</v>
      </c>
      <c r="HX54" s="13"/>
      <c r="HY54" s="12">
        <v>0</v>
      </c>
      <c r="HZ54" s="12">
        <v>0</v>
      </c>
      <c r="IA54" s="12">
        <v>0</v>
      </c>
      <c r="IB54" s="12">
        <v>0</v>
      </c>
      <c r="IC54" s="13"/>
      <c r="ID54" s="12">
        <v>0</v>
      </c>
      <c r="IE54" s="12">
        <v>0</v>
      </c>
      <c r="IF54" s="12">
        <v>0</v>
      </c>
      <c r="IG54" s="12">
        <v>0</v>
      </c>
      <c r="IH54" s="13"/>
      <c r="II54" s="12">
        <v>0</v>
      </c>
      <c r="IJ54" s="12">
        <v>0</v>
      </c>
      <c r="IK54" s="12">
        <v>0</v>
      </c>
      <c r="IL54" s="12">
        <v>0</v>
      </c>
      <c r="IM54" s="13"/>
      <c r="IN54" s="12">
        <v>0</v>
      </c>
      <c r="IO54" s="12">
        <v>0</v>
      </c>
      <c r="IP54" s="12">
        <v>0</v>
      </c>
      <c r="IQ54" s="12">
        <v>0</v>
      </c>
      <c r="IR54" s="13"/>
      <c r="IS54" s="12">
        <v>0</v>
      </c>
      <c r="IT54" s="12">
        <v>0</v>
      </c>
      <c r="IU54" s="12">
        <v>0</v>
      </c>
      <c r="IV54" s="12">
        <v>0</v>
      </c>
      <c r="IW54" s="13"/>
      <c r="IX54" s="12">
        <v>0</v>
      </c>
      <c r="IY54" s="12">
        <v>0</v>
      </c>
      <c r="IZ54" s="12">
        <v>0</v>
      </c>
      <c r="JA54" s="12">
        <v>0</v>
      </c>
      <c r="JB54" s="13"/>
      <c r="JC54" s="12">
        <v>0</v>
      </c>
      <c r="JD54" s="12">
        <v>0</v>
      </c>
      <c r="JE54" s="12">
        <v>0</v>
      </c>
      <c r="JF54" s="12">
        <v>0</v>
      </c>
      <c r="JG54" s="13"/>
      <c r="JH54" s="12">
        <v>0</v>
      </c>
      <c r="JI54" s="12">
        <v>42500</v>
      </c>
      <c r="JJ54" s="12">
        <v>0</v>
      </c>
      <c r="JK54" s="12">
        <v>42500</v>
      </c>
      <c r="JL54" s="13"/>
      <c r="JM54" s="12">
        <v>0</v>
      </c>
      <c r="JN54" s="12">
        <v>0</v>
      </c>
      <c r="JO54" s="12">
        <v>0</v>
      </c>
      <c r="JP54" s="12">
        <v>0</v>
      </c>
      <c r="JQ54" s="13"/>
      <c r="JR54" s="12">
        <v>0</v>
      </c>
      <c r="JS54" s="12">
        <v>0</v>
      </c>
      <c r="JT54" s="12">
        <v>0</v>
      </c>
      <c r="JU54" s="12">
        <v>0</v>
      </c>
      <c r="JV54" s="13"/>
      <c r="JW54" s="12">
        <v>0</v>
      </c>
      <c r="JX54" s="12">
        <v>5000</v>
      </c>
      <c r="JY54" s="12">
        <v>0</v>
      </c>
      <c r="JZ54" s="12">
        <v>5000</v>
      </c>
      <c r="KA54" s="13"/>
      <c r="KB54" s="12">
        <v>0</v>
      </c>
      <c r="KC54" s="12">
        <v>0</v>
      </c>
      <c r="KD54" s="12">
        <v>0</v>
      </c>
      <c r="KE54" s="12">
        <v>0</v>
      </c>
      <c r="KF54" s="13"/>
      <c r="KG54" s="12">
        <v>0</v>
      </c>
      <c r="KH54" s="12">
        <v>0</v>
      </c>
      <c r="KI54" s="12">
        <v>0</v>
      </c>
      <c r="KJ54" s="12">
        <v>0</v>
      </c>
      <c r="KK54" s="13"/>
      <c r="KL54" s="12">
        <v>0</v>
      </c>
      <c r="KM54" s="12">
        <v>0</v>
      </c>
      <c r="KN54" s="12">
        <v>0</v>
      </c>
      <c r="KO54" s="12">
        <v>0</v>
      </c>
      <c r="KP54" s="13"/>
      <c r="KQ54" s="12">
        <v>0</v>
      </c>
      <c r="KR54" s="12">
        <v>0</v>
      </c>
      <c r="KS54" s="12">
        <v>0</v>
      </c>
      <c r="KT54" s="12">
        <v>0</v>
      </c>
      <c r="KU54" s="13"/>
      <c r="KV54" s="12">
        <v>0</v>
      </c>
      <c r="KW54" s="12">
        <v>0</v>
      </c>
      <c r="KX54" s="12">
        <v>0</v>
      </c>
      <c r="KY54" s="12">
        <v>0</v>
      </c>
      <c r="KZ54" s="13"/>
      <c r="LA54" s="12">
        <v>0</v>
      </c>
      <c r="LB54" s="12">
        <v>0</v>
      </c>
      <c r="LC54" s="12">
        <v>0</v>
      </c>
      <c r="LD54" s="12">
        <v>0</v>
      </c>
      <c r="LE54" s="13"/>
      <c r="LF54" s="12">
        <v>0</v>
      </c>
      <c r="LG54" s="12">
        <v>0</v>
      </c>
      <c r="LH54" s="12">
        <v>0</v>
      </c>
      <c r="LI54" s="12">
        <v>0</v>
      </c>
      <c r="LJ54" s="13"/>
      <c r="LK54" s="12">
        <v>0</v>
      </c>
      <c r="LL54" s="12">
        <v>0</v>
      </c>
      <c r="LM54" s="12">
        <v>0</v>
      </c>
      <c r="LN54" s="12">
        <v>0</v>
      </c>
      <c r="LO54" s="13"/>
      <c r="LP54" s="12">
        <v>0</v>
      </c>
      <c r="LQ54" s="12">
        <v>0</v>
      </c>
      <c r="LR54" s="12">
        <v>0</v>
      </c>
      <c r="LS54" s="12">
        <v>0</v>
      </c>
      <c r="LT54" s="13"/>
      <c r="LU54" s="12">
        <v>0</v>
      </c>
      <c r="LV54" s="12">
        <v>0</v>
      </c>
      <c r="LW54" s="12">
        <v>0</v>
      </c>
      <c r="LX54" s="12">
        <v>0</v>
      </c>
      <c r="LY54" s="13"/>
      <c r="LZ54" s="12">
        <v>0</v>
      </c>
      <c r="MA54" s="12">
        <v>0</v>
      </c>
      <c r="MB54" s="12">
        <v>0</v>
      </c>
      <c r="MC54" s="12">
        <v>0</v>
      </c>
      <c r="MD54" s="13"/>
      <c r="ME54" s="12">
        <v>0</v>
      </c>
      <c r="MF54" s="12">
        <v>0</v>
      </c>
      <c r="MG54" s="12">
        <v>0</v>
      </c>
      <c r="MH54" s="12">
        <v>0</v>
      </c>
      <c r="MI54" s="13"/>
      <c r="MJ54" s="12">
        <v>0</v>
      </c>
      <c r="MK54" s="12">
        <v>0</v>
      </c>
      <c r="ML54" s="12">
        <v>0</v>
      </c>
      <c r="MM54" s="12">
        <v>0</v>
      </c>
      <c r="MN54" s="13"/>
      <c r="MO54" s="12">
        <v>0</v>
      </c>
      <c r="MP54" s="12">
        <v>0</v>
      </c>
      <c r="MQ54" s="12">
        <v>0</v>
      </c>
      <c r="MR54" s="12">
        <v>0</v>
      </c>
      <c r="MS54" s="13"/>
      <c r="MT54" s="12">
        <v>0</v>
      </c>
      <c r="MU54" s="12">
        <v>0</v>
      </c>
      <c r="MV54" s="12">
        <v>0</v>
      </c>
      <c r="MW54" s="12">
        <v>0</v>
      </c>
      <c r="MX54" s="13"/>
      <c r="MY54" s="12">
        <v>0</v>
      </c>
      <c r="MZ54" s="12">
        <v>0</v>
      </c>
      <c r="NA54" s="12">
        <v>0</v>
      </c>
      <c r="NB54" s="12">
        <v>0</v>
      </c>
      <c r="NC54" s="13"/>
      <c r="ND54" s="12">
        <v>0</v>
      </c>
      <c r="NE54" s="12">
        <v>0</v>
      </c>
      <c r="NF54" s="12">
        <v>0</v>
      </c>
      <c r="NG54" s="12">
        <v>0</v>
      </c>
      <c r="NH54" s="13"/>
      <c r="NI54" s="12">
        <v>0</v>
      </c>
      <c r="NJ54" s="12">
        <v>0</v>
      </c>
      <c r="NK54" s="12">
        <v>0</v>
      </c>
      <c r="NL54" s="12">
        <v>0</v>
      </c>
      <c r="NM54" s="13"/>
      <c r="NN54" s="12">
        <v>0</v>
      </c>
      <c r="NO54" s="12">
        <v>0</v>
      </c>
      <c r="NP54" s="12">
        <v>0</v>
      </c>
      <c r="NQ54" s="12">
        <v>0</v>
      </c>
      <c r="NR54" s="13"/>
      <c r="NS54" s="12">
        <v>0</v>
      </c>
      <c r="NT54" s="12">
        <v>52500</v>
      </c>
      <c r="NU54" s="12">
        <v>0</v>
      </c>
      <c r="NV54" s="12">
        <v>52500</v>
      </c>
      <c r="NW54" s="13"/>
    </row>
    <row r="55" spans="1:387" hidden="1">
      <c r="A55" s="10">
        <v>49</v>
      </c>
      <c r="B55" s="11" t="s">
        <v>42</v>
      </c>
      <c r="C55" s="12">
        <v>0</v>
      </c>
      <c r="D55" s="12">
        <v>0</v>
      </c>
      <c r="E55" s="12">
        <v>0</v>
      </c>
      <c r="F55" s="12">
        <v>0</v>
      </c>
      <c r="G55" s="13"/>
      <c r="H55" s="12">
        <v>0</v>
      </c>
      <c r="I55" s="12">
        <v>0</v>
      </c>
      <c r="J55" s="12">
        <v>0</v>
      </c>
      <c r="K55" s="12">
        <v>0</v>
      </c>
      <c r="L55" s="13"/>
      <c r="M55" s="12">
        <v>0</v>
      </c>
      <c r="N55" s="12">
        <v>0</v>
      </c>
      <c r="O55" s="12">
        <v>0</v>
      </c>
      <c r="P55" s="12">
        <v>0</v>
      </c>
      <c r="Q55" s="13"/>
      <c r="R55" s="12">
        <v>0</v>
      </c>
      <c r="S55" s="12">
        <v>0</v>
      </c>
      <c r="T55" s="12">
        <v>0</v>
      </c>
      <c r="U55" s="12">
        <v>0</v>
      </c>
      <c r="V55" s="13"/>
      <c r="W55" s="12">
        <v>0</v>
      </c>
      <c r="X55" s="12">
        <v>0</v>
      </c>
      <c r="Y55" s="12">
        <v>0</v>
      </c>
      <c r="Z55" s="12">
        <v>0</v>
      </c>
      <c r="AA55" s="13"/>
      <c r="AB55" s="12">
        <v>0</v>
      </c>
      <c r="AC55" s="12">
        <v>0</v>
      </c>
      <c r="AD55" s="12">
        <v>0</v>
      </c>
      <c r="AE55" s="12">
        <v>0</v>
      </c>
      <c r="AF55" s="13"/>
      <c r="AG55" s="12">
        <v>0</v>
      </c>
      <c r="AH55" s="12">
        <v>0</v>
      </c>
      <c r="AI55" s="12">
        <v>0</v>
      </c>
      <c r="AJ55" s="12">
        <v>0</v>
      </c>
      <c r="AK55" s="13"/>
      <c r="AL55" s="12">
        <v>0</v>
      </c>
      <c r="AM55" s="12">
        <v>0</v>
      </c>
      <c r="AN55" s="12">
        <v>0</v>
      </c>
      <c r="AO55" s="12">
        <v>0</v>
      </c>
      <c r="AP55" s="13"/>
      <c r="AQ55" s="12">
        <v>0</v>
      </c>
      <c r="AR55" s="12">
        <v>0</v>
      </c>
      <c r="AS55" s="12">
        <v>0</v>
      </c>
      <c r="AT55" s="12">
        <v>0</v>
      </c>
      <c r="AU55" s="13"/>
      <c r="AV55" s="12">
        <v>0</v>
      </c>
      <c r="AW55" s="12">
        <v>0</v>
      </c>
      <c r="AX55" s="12">
        <v>0</v>
      </c>
      <c r="AY55" s="12">
        <v>0</v>
      </c>
      <c r="AZ55" s="13"/>
      <c r="BA55" s="12">
        <v>0</v>
      </c>
      <c r="BB55" s="12">
        <v>0</v>
      </c>
      <c r="BC55" s="12">
        <v>0</v>
      </c>
      <c r="BD55" s="12">
        <v>0</v>
      </c>
      <c r="BE55" s="13"/>
      <c r="BF55" s="12">
        <v>0</v>
      </c>
      <c r="BG55" s="12">
        <v>0</v>
      </c>
      <c r="BH55" s="12">
        <v>0</v>
      </c>
      <c r="BI55" s="12">
        <v>0</v>
      </c>
      <c r="BJ55" s="13"/>
      <c r="BK55" s="12">
        <v>0</v>
      </c>
      <c r="BL55" s="12">
        <v>0</v>
      </c>
      <c r="BM55" s="12">
        <v>0</v>
      </c>
      <c r="BN55" s="12">
        <v>0</v>
      </c>
      <c r="BO55" s="13"/>
      <c r="BP55" s="12">
        <v>0</v>
      </c>
      <c r="BQ55" s="12">
        <v>0</v>
      </c>
      <c r="BR55" s="12">
        <v>0</v>
      </c>
      <c r="BS55" s="12">
        <v>0</v>
      </c>
      <c r="BT55" s="13"/>
      <c r="BU55" s="12">
        <v>0</v>
      </c>
      <c r="BV55" s="12">
        <v>0</v>
      </c>
      <c r="BW55" s="12">
        <v>0</v>
      </c>
      <c r="BX55" s="12">
        <v>0</v>
      </c>
      <c r="BY55" s="13"/>
      <c r="BZ55" s="12">
        <v>0</v>
      </c>
      <c r="CA55" s="12">
        <v>0</v>
      </c>
      <c r="CB55" s="12">
        <v>0</v>
      </c>
      <c r="CC55" s="12">
        <v>0</v>
      </c>
      <c r="CD55" s="13"/>
      <c r="CE55" s="12">
        <v>0</v>
      </c>
      <c r="CF55" s="12">
        <v>0</v>
      </c>
      <c r="CG55" s="12">
        <v>0</v>
      </c>
      <c r="CH55" s="12">
        <v>0</v>
      </c>
      <c r="CI55" s="13"/>
      <c r="CJ55" s="12">
        <v>0</v>
      </c>
      <c r="CK55" s="12">
        <v>0</v>
      </c>
      <c r="CL55" s="12">
        <v>0</v>
      </c>
      <c r="CM55" s="12">
        <v>0</v>
      </c>
      <c r="CN55" s="13"/>
      <c r="CO55" s="12">
        <v>0</v>
      </c>
      <c r="CP55" s="12">
        <v>0</v>
      </c>
      <c r="CQ55" s="12">
        <v>0</v>
      </c>
      <c r="CR55" s="12">
        <v>0</v>
      </c>
      <c r="CS55" s="13"/>
      <c r="CT55" s="12">
        <v>0</v>
      </c>
      <c r="CU55" s="12">
        <v>0</v>
      </c>
      <c r="CV55" s="12">
        <v>0</v>
      </c>
      <c r="CW55" s="12">
        <v>0</v>
      </c>
      <c r="CX55" s="13"/>
      <c r="CY55" s="12">
        <v>0</v>
      </c>
      <c r="CZ55" s="12">
        <v>0</v>
      </c>
      <c r="DA55" s="12">
        <v>0</v>
      </c>
      <c r="DB55" s="12">
        <v>0</v>
      </c>
      <c r="DC55" s="13"/>
      <c r="DD55" s="12">
        <v>0</v>
      </c>
      <c r="DE55" s="12">
        <v>0</v>
      </c>
      <c r="DF55" s="12">
        <v>0</v>
      </c>
      <c r="DG55" s="12">
        <v>0</v>
      </c>
      <c r="DH55" s="13"/>
      <c r="DI55" s="12">
        <v>0</v>
      </c>
      <c r="DJ55" s="12">
        <v>0</v>
      </c>
      <c r="DK55" s="12">
        <v>0</v>
      </c>
      <c r="DL55" s="12">
        <v>0</v>
      </c>
      <c r="DM55" s="13"/>
      <c r="DN55" s="12">
        <v>0</v>
      </c>
      <c r="DO55" s="12">
        <v>0</v>
      </c>
      <c r="DP55" s="12">
        <v>0</v>
      </c>
      <c r="DQ55" s="12">
        <v>0</v>
      </c>
      <c r="DR55" s="13"/>
      <c r="DS55" s="12">
        <v>0</v>
      </c>
      <c r="DT55" s="12">
        <v>0</v>
      </c>
      <c r="DU55" s="12">
        <v>0</v>
      </c>
      <c r="DV55" s="12">
        <v>0</v>
      </c>
      <c r="DW55" s="13"/>
      <c r="DX55" s="12">
        <v>0</v>
      </c>
      <c r="DY55" s="12">
        <v>0</v>
      </c>
      <c r="DZ55" s="12">
        <v>0</v>
      </c>
      <c r="EA55" s="12">
        <v>0</v>
      </c>
      <c r="EB55" s="13"/>
      <c r="EC55" s="12">
        <v>0</v>
      </c>
      <c r="ED55" s="12">
        <v>0</v>
      </c>
      <c r="EE55" s="12">
        <v>0</v>
      </c>
      <c r="EF55" s="12">
        <v>0</v>
      </c>
      <c r="EG55" s="13"/>
      <c r="EH55" s="12">
        <v>0</v>
      </c>
      <c r="EI55" s="12">
        <v>0</v>
      </c>
      <c r="EJ55" s="12">
        <v>0</v>
      </c>
      <c r="EK55" s="12">
        <v>0</v>
      </c>
      <c r="EL55" s="13"/>
      <c r="EM55" s="12">
        <v>0</v>
      </c>
      <c r="EN55" s="12">
        <v>0</v>
      </c>
      <c r="EO55" s="12">
        <v>0</v>
      </c>
      <c r="EP55" s="12">
        <v>0</v>
      </c>
      <c r="EQ55" s="13"/>
      <c r="ER55" s="12">
        <v>0</v>
      </c>
      <c r="ES55" s="12">
        <v>0</v>
      </c>
      <c r="ET55" s="12">
        <v>0</v>
      </c>
      <c r="EU55" s="12">
        <v>0</v>
      </c>
      <c r="EV55" s="13"/>
      <c r="EW55" s="12">
        <v>0</v>
      </c>
      <c r="EX55" s="12">
        <v>0</v>
      </c>
      <c r="EY55" s="12">
        <v>0</v>
      </c>
      <c r="EZ55" s="12">
        <v>0</v>
      </c>
      <c r="FA55" s="13"/>
      <c r="FB55" s="12">
        <v>0</v>
      </c>
      <c r="FC55" s="12">
        <v>0</v>
      </c>
      <c r="FD55" s="12">
        <v>0</v>
      </c>
      <c r="FE55" s="12">
        <v>0</v>
      </c>
      <c r="FF55" s="13"/>
      <c r="FG55" s="12">
        <v>0</v>
      </c>
      <c r="FH55" s="12">
        <v>0</v>
      </c>
      <c r="FI55" s="12">
        <v>0</v>
      </c>
      <c r="FJ55" s="12">
        <v>0</v>
      </c>
      <c r="FK55" s="13"/>
      <c r="FL55" s="12">
        <v>0</v>
      </c>
      <c r="FM55" s="12">
        <v>0</v>
      </c>
      <c r="FN55" s="12">
        <v>0</v>
      </c>
      <c r="FO55" s="12">
        <v>0</v>
      </c>
      <c r="FP55" s="13"/>
      <c r="FQ55" s="12">
        <v>0</v>
      </c>
      <c r="FR55" s="12">
        <v>0</v>
      </c>
      <c r="FS55" s="12">
        <v>0</v>
      </c>
      <c r="FT55" s="12">
        <v>0</v>
      </c>
      <c r="FU55" s="13"/>
      <c r="FV55" s="12">
        <v>0</v>
      </c>
      <c r="FW55" s="12">
        <v>0</v>
      </c>
      <c r="FX55" s="12">
        <v>0</v>
      </c>
      <c r="FY55" s="12">
        <v>0</v>
      </c>
      <c r="FZ55" s="13"/>
      <c r="GA55" s="12">
        <v>0</v>
      </c>
      <c r="GB55" s="12">
        <v>0</v>
      </c>
      <c r="GC55" s="12">
        <v>0</v>
      </c>
      <c r="GD55" s="12">
        <v>0</v>
      </c>
      <c r="GE55" s="13"/>
      <c r="GF55" s="12">
        <v>0</v>
      </c>
      <c r="GG55" s="12">
        <v>5000</v>
      </c>
      <c r="GH55" s="12">
        <v>0</v>
      </c>
      <c r="GI55" s="12">
        <v>5000</v>
      </c>
      <c r="GJ55" s="13"/>
      <c r="GK55" s="12">
        <v>0</v>
      </c>
      <c r="GL55" s="12">
        <v>0</v>
      </c>
      <c r="GM55" s="12">
        <v>0</v>
      </c>
      <c r="GN55" s="12">
        <v>0</v>
      </c>
      <c r="GO55" s="13"/>
      <c r="GP55" s="12">
        <v>0</v>
      </c>
      <c r="GQ55" s="12">
        <v>0</v>
      </c>
      <c r="GR55" s="12">
        <v>0</v>
      </c>
      <c r="GS55" s="12">
        <v>0</v>
      </c>
      <c r="GT55" s="13"/>
      <c r="GU55" s="12">
        <v>0</v>
      </c>
      <c r="GV55" s="12"/>
      <c r="GW55" s="12">
        <v>0</v>
      </c>
      <c r="GX55" s="12">
        <v>0</v>
      </c>
      <c r="GY55" s="13"/>
      <c r="GZ55" s="12">
        <v>0</v>
      </c>
      <c r="HA55" s="12">
        <v>0</v>
      </c>
      <c r="HB55" s="12">
        <v>0</v>
      </c>
      <c r="HC55" s="12">
        <v>0</v>
      </c>
      <c r="HD55" s="13"/>
      <c r="HE55" s="12">
        <v>0</v>
      </c>
      <c r="HF55" s="12">
        <v>0</v>
      </c>
      <c r="HG55" s="12">
        <v>0</v>
      </c>
      <c r="HH55" s="12">
        <v>0</v>
      </c>
      <c r="HI55" s="13"/>
      <c r="HJ55" s="12">
        <v>0</v>
      </c>
      <c r="HK55" s="12">
        <v>0</v>
      </c>
      <c r="HL55" s="12">
        <v>0</v>
      </c>
      <c r="HM55" s="12">
        <v>0</v>
      </c>
      <c r="HN55" s="13"/>
      <c r="HO55" s="12">
        <v>0</v>
      </c>
      <c r="HP55" s="12">
        <v>0</v>
      </c>
      <c r="HQ55" s="12">
        <v>0</v>
      </c>
      <c r="HR55" s="12">
        <v>0</v>
      </c>
      <c r="HS55" s="13"/>
      <c r="HT55" s="12">
        <v>0</v>
      </c>
      <c r="HU55" s="12">
        <v>0</v>
      </c>
      <c r="HV55" s="12">
        <v>0</v>
      </c>
      <c r="HW55" s="12">
        <v>0</v>
      </c>
      <c r="HX55" s="13"/>
      <c r="HY55" s="12">
        <v>0</v>
      </c>
      <c r="HZ55" s="12">
        <v>0</v>
      </c>
      <c r="IA55" s="12">
        <v>0</v>
      </c>
      <c r="IB55" s="12">
        <v>0</v>
      </c>
      <c r="IC55" s="13"/>
      <c r="ID55" s="12">
        <v>0</v>
      </c>
      <c r="IE55" s="12">
        <v>0</v>
      </c>
      <c r="IF55" s="12">
        <v>0</v>
      </c>
      <c r="IG55" s="12">
        <v>0</v>
      </c>
      <c r="IH55" s="13"/>
      <c r="II55" s="12">
        <v>0</v>
      </c>
      <c r="IJ55" s="12">
        <v>0</v>
      </c>
      <c r="IK55" s="12">
        <v>0</v>
      </c>
      <c r="IL55" s="12">
        <v>0</v>
      </c>
      <c r="IM55" s="13"/>
      <c r="IN55" s="12">
        <v>0</v>
      </c>
      <c r="IO55" s="12">
        <v>0</v>
      </c>
      <c r="IP55" s="12">
        <v>0</v>
      </c>
      <c r="IQ55" s="12">
        <v>0</v>
      </c>
      <c r="IR55" s="13"/>
      <c r="IS55" s="12">
        <v>0</v>
      </c>
      <c r="IT55" s="12">
        <v>0</v>
      </c>
      <c r="IU55" s="12">
        <v>0</v>
      </c>
      <c r="IV55" s="12">
        <v>0</v>
      </c>
      <c r="IW55" s="13"/>
      <c r="IX55" s="12">
        <v>0</v>
      </c>
      <c r="IY55" s="12">
        <v>0</v>
      </c>
      <c r="IZ55" s="12">
        <v>0</v>
      </c>
      <c r="JA55" s="12">
        <v>0</v>
      </c>
      <c r="JB55" s="13"/>
      <c r="JC55" s="12">
        <v>0</v>
      </c>
      <c r="JD55" s="12">
        <v>0</v>
      </c>
      <c r="JE55" s="12">
        <v>0</v>
      </c>
      <c r="JF55" s="12">
        <v>0</v>
      </c>
      <c r="JG55" s="13"/>
      <c r="JH55" s="12">
        <v>0</v>
      </c>
      <c r="JI55" s="12">
        <v>72320</v>
      </c>
      <c r="JJ55" s="12">
        <v>0</v>
      </c>
      <c r="JK55" s="12">
        <v>72320</v>
      </c>
      <c r="JL55" s="13"/>
      <c r="JM55" s="12">
        <v>0</v>
      </c>
      <c r="JN55" s="12">
        <v>0</v>
      </c>
      <c r="JO55" s="12">
        <v>0</v>
      </c>
      <c r="JP55" s="12">
        <v>0</v>
      </c>
      <c r="JQ55" s="13"/>
      <c r="JR55" s="12">
        <v>0</v>
      </c>
      <c r="JS55" s="12">
        <v>0</v>
      </c>
      <c r="JT55" s="12">
        <v>0</v>
      </c>
      <c r="JU55" s="12">
        <v>0</v>
      </c>
      <c r="JV55" s="13"/>
      <c r="JW55" s="12">
        <v>0</v>
      </c>
      <c r="JX55" s="12">
        <v>5000</v>
      </c>
      <c r="JY55" s="12">
        <v>0</v>
      </c>
      <c r="JZ55" s="12">
        <v>5000</v>
      </c>
      <c r="KA55" s="13"/>
      <c r="KB55" s="12">
        <v>0</v>
      </c>
      <c r="KC55" s="12">
        <v>0</v>
      </c>
      <c r="KD55" s="12">
        <v>0</v>
      </c>
      <c r="KE55" s="12">
        <v>0</v>
      </c>
      <c r="KF55" s="13"/>
      <c r="KG55" s="12">
        <v>0</v>
      </c>
      <c r="KH55" s="12">
        <v>0</v>
      </c>
      <c r="KI55" s="12">
        <v>0</v>
      </c>
      <c r="KJ55" s="12">
        <v>0</v>
      </c>
      <c r="KK55" s="13"/>
      <c r="KL55" s="12">
        <v>0</v>
      </c>
      <c r="KM55" s="12">
        <v>0</v>
      </c>
      <c r="KN55" s="12">
        <v>0</v>
      </c>
      <c r="KO55" s="12">
        <v>0</v>
      </c>
      <c r="KP55" s="13"/>
      <c r="KQ55" s="12">
        <v>0</v>
      </c>
      <c r="KR55" s="12">
        <v>0</v>
      </c>
      <c r="KS55" s="12">
        <v>0</v>
      </c>
      <c r="KT55" s="12">
        <v>0</v>
      </c>
      <c r="KU55" s="13"/>
      <c r="KV55" s="12">
        <v>0</v>
      </c>
      <c r="KW55" s="12">
        <v>0</v>
      </c>
      <c r="KX55" s="12">
        <v>0</v>
      </c>
      <c r="KY55" s="12">
        <v>0</v>
      </c>
      <c r="KZ55" s="13"/>
      <c r="LA55" s="12">
        <v>0</v>
      </c>
      <c r="LB55" s="12">
        <v>0</v>
      </c>
      <c r="LC55" s="12">
        <v>0</v>
      </c>
      <c r="LD55" s="12">
        <v>0</v>
      </c>
      <c r="LE55" s="13"/>
      <c r="LF55" s="12">
        <v>0</v>
      </c>
      <c r="LG55" s="12">
        <v>0</v>
      </c>
      <c r="LH55" s="12">
        <v>0</v>
      </c>
      <c r="LI55" s="12">
        <v>0</v>
      </c>
      <c r="LJ55" s="13"/>
      <c r="LK55" s="12">
        <v>0</v>
      </c>
      <c r="LL55" s="12">
        <v>0</v>
      </c>
      <c r="LM55" s="12">
        <v>0</v>
      </c>
      <c r="LN55" s="12">
        <v>0</v>
      </c>
      <c r="LO55" s="13"/>
      <c r="LP55" s="12">
        <v>0</v>
      </c>
      <c r="LQ55" s="12">
        <v>0</v>
      </c>
      <c r="LR55" s="12">
        <v>0</v>
      </c>
      <c r="LS55" s="12">
        <v>0</v>
      </c>
      <c r="LT55" s="13"/>
      <c r="LU55" s="12">
        <v>0</v>
      </c>
      <c r="LV55" s="12">
        <v>0</v>
      </c>
      <c r="LW55" s="12">
        <v>0</v>
      </c>
      <c r="LX55" s="12">
        <v>0</v>
      </c>
      <c r="LY55" s="13"/>
      <c r="LZ55" s="12">
        <v>0</v>
      </c>
      <c r="MA55" s="12">
        <v>0</v>
      </c>
      <c r="MB55" s="12">
        <v>0</v>
      </c>
      <c r="MC55" s="12">
        <v>0</v>
      </c>
      <c r="MD55" s="13"/>
      <c r="ME55" s="12">
        <v>0</v>
      </c>
      <c r="MF55" s="12">
        <v>0</v>
      </c>
      <c r="MG55" s="12">
        <v>0</v>
      </c>
      <c r="MH55" s="12">
        <v>0</v>
      </c>
      <c r="MI55" s="13"/>
      <c r="MJ55" s="12">
        <v>0</v>
      </c>
      <c r="MK55" s="12">
        <v>0</v>
      </c>
      <c r="ML55" s="12">
        <v>0</v>
      </c>
      <c r="MM55" s="12">
        <v>0</v>
      </c>
      <c r="MN55" s="13"/>
      <c r="MO55" s="12">
        <v>0</v>
      </c>
      <c r="MP55" s="12">
        <v>0</v>
      </c>
      <c r="MQ55" s="12">
        <v>0</v>
      </c>
      <c r="MR55" s="12">
        <v>0</v>
      </c>
      <c r="MS55" s="13"/>
      <c r="MT55" s="12">
        <v>0</v>
      </c>
      <c r="MU55" s="12">
        <v>0</v>
      </c>
      <c r="MV55" s="12">
        <v>0</v>
      </c>
      <c r="MW55" s="12">
        <v>0</v>
      </c>
      <c r="MX55" s="13"/>
      <c r="MY55" s="12">
        <v>0</v>
      </c>
      <c r="MZ55" s="12">
        <v>0</v>
      </c>
      <c r="NA55" s="12">
        <v>0</v>
      </c>
      <c r="NB55" s="12">
        <v>0</v>
      </c>
      <c r="NC55" s="13"/>
      <c r="ND55" s="12">
        <v>0</v>
      </c>
      <c r="NE55" s="12">
        <v>0</v>
      </c>
      <c r="NF55" s="12">
        <v>0</v>
      </c>
      <c r="NG55" s="12">
        <v>0</v>
      </c>
      <c r="NH55" s="13"/>
      <c r="NI55" s="12">
        <v>0</v>
      </c>
      <c r="NJ55" s="12">
        <v>0</v>
      </c>
      <c r="NK55" s="12">
        <v>0</v>
      </c>
      <c r="NL55" s="12">
        <v>0</v>
      </c>
      <c r="NM55" s="13"/>
      <c r="NN55" s="12">
        <v>0</v>
      </c>
      <c r="NO55" s="12">
        <v>0</v>
      </c>
      <c r="NP55" s="12">
        <v>0</v>
      </c>
      <c r="NQ55" s="12">
        <v>0</v>
      </c>
      <c r="NR55" s="13"/>
      <c r="NS55" s="12">
        <v>0</v>
      </c>
      <c r="NT55" s="12">
        <v>82320</v>
      </c>
      <c r="NU55" s="12">
        <v>0</v>
      </c>
      <c r="NV55" s="12">
        <v>82320</v>
      </c>
      <c r="NW55" s="13"/>
    </row>
    <row r="56" spans="1:387" hidden="1">
      <c r="A56" s="10">
        <v>50</v>
      </c>
      <c r="B56" s="11" t="s">
        <v>43</v>
      </c>
      <c r="C56" s="12">
        <v>0</v>
      </c>
      <c r="D56" s="12">
        <v>0</v>
      </c>
      <c r="E56" s="12">
        <v>0</v>
      </c>
      <c r="F56" s="12">
        <v>0</v>
      </c>
      <c r="G56" s="13"/>
      <c r="H56" s="12">
        <v>0</v>
      </c>
      <c r="I56" s="12">
        <v>0</v>
      </c>
      <c r="J56" s="12">
        <v>0</v>
      </c>
      <c r="K56" s="12">
        <v>0</v>
      </c>
      <c r="L56" s="13"/>
      <c r="M56" s="12">
        <v>0</v>
      </c>
      <c r="N56" s="12">
        <v>0</v>
      </c>
      <c r="O56" s="12">
        <v>0</v>
      </c>
      <c r="P56" s="12">
        <v>0</v>
      </c>
      <c r="Q56" s="13"/>
      <c r="R56" s="12">
        <v>0</v>
      </c>
      <c r="S56" s="12">
        <v>0</v>
      </c>
      <c r="T56" s="12">
        <v>0</v>
      </c>
      <c r="U56" s="12">
        <v>0</v>
      </c>
      <c r="V56" s="13"/>
      <c r="W56" s="12">
        <v>0</v>
      </c>
      <c r="X56" s="12">
        <v>0</v>
      </c>
      <c r="Y56" s="12">
        <v>0</v>
      </c>
      <c r="Z56" s="12">
        <v>0</v>
      </c>
      <c r="AA56" s="13"/>
      <c r="AB56" s="12">
        <v>0</v>
      </c>
      <c r="AC56" s="12">
        <v>0</v>
      </c>
      <c r="AD56" s="12">
        <v>0</v>
      </c>
      <c r="AE56" s="12">
        <v>0</v>
      </c>
      <c r="AF56" s="13"/>
      <c r="AG56" s="12">
        <v>0</v>
      </c>
      <c r="AH56" s="12">
        <v>0</v>
      </c>
      <c r="AI56" s="12">
        <v>0</v>
      </c>
      <c r="AJ56" s="12">
        <v>0</v>
      </c>
      <c r="AK56" s="13"/>
      <c r="AL56" s="12">
        <v>0</v>
      </c>
      <c r="AM56" s="12">
        <v>0</v>
      </c>
      <c r="AN56" s="12">
        <v>0</v>
      </c>
      <c r="AO56" s="12">
        <v>0</v>
      </c>
      <c r="AP56" s="13"/>
      <c r="AQ56" s="12">
        <v>0</v>
      </c>
      <c r="AR56" s="12">
        <v>0</v>
      </c>
      <c r="AS56" s="12">
        <v>0</v>
      </c>
      <c r="AT56" s="12">
        <v>0</v>
      </c>
      <c r="AU56" s="13"/>
      <c r="AV56" s="12">
        <v>0</v>
      </c>
      <c r="AW56" s="12">
        <v>0</v>
      </c>
      <c r="AX56" s="12">
        <v>0</v>
      </c>
      <c r="AY56" s="12">
        <v>0</v>
      </c>
      <c r="AZ56" s="13"/>
      <c r="BA56" s="12">
        <v>0</v>
      </c>
      <c r="BB56" s="12">
        <v>0</v>
      </c>
      <c r="BC56" s="12">
        <v>0</v>
      </c>
      <c r="BD56" s="12">
        <v>0</v>
      </c>
      <c r="BE56" s="13"/>
      <c r="BF56" s="12">
        <v>0</v>
      </c>
      <c r="BG56" s="12">
        <v>0</v>
      </c>
      <c r="BH56" s="12">
        <v>0</v>
      </c>
      <c r="BI56" s="12">
        <v>0</v>
      </c>
      <c r="BJ56" s="13"/>
      <c r="BK56" s="12">
        <v>0</v>
      </c>
      <c r="BL56" s="12">
        <v>0</v>
      </c>
      <c r="BM56" s="12">
        <v>0</v>
      </c>
      <c r="BN56" s="12">
        <v>0</v>
      </c>
      <c r="BO56" s="13"/>
      <c r="BP56" s="12">
        <v>0</v>
      </c>
      <c r="BQ56" s="12">
        <v>0</v>
      </c>
      <c r="BR56" s="12">
        <v>0</v>
      </c>
      <c r="BS56" s="12">
        <v>0</v>
      </c>
      <c r="BT56" s="13"/>
      <c r="BU56" s="12">
        <v>0</v>
      </c>
      <c r="BV56" s="12">
        <v>0</v>
      </c>
      <c r="BW56" s="12">
        <v>0</v>
      </c>
      <c r="BX56" s="12">
        <v>0</v>
      </c>
      <c r="BY56" s="13"/>
      <c r="BZ56" s="12">
        <v>0</v>
      </c>
      <c r="CA56" s="12">
        <v>0</v>
      </c>
      <c r="CB56" s="12">
        <v>0</v>
      </c>
      <c r="CC56" s="12">
        <v>0</v>
      </c>
      <c r="CD56" s="13"/>
      <c r="CE56" s="12">
        <v>0</v>
      </c>
      <c r="CF56" s="12">
        <v>0</v>
      </c>
      <c r="CG56" s="12">
        <v>0</v>
      </c>
      <c r="CH56" s="12">
        <v>0</v>
      </c>
      <c r="CI56" s="13"/>
      <c r="CJ56" s="12">
        <v>0</v>
      </c>
      <c r="CK56" s="12">
        <v>0</v>
      </c>
      <c r="CL56" s="12">
        <v>0</v>
      </c>
      <c r="CM56" s="12">
        <v>0</v>
      </c>
      <c r="CN56" s="13"/>
      <c r="CO56" s="12">
        <v>0</v>
      </c>
      <c r="CP56" s="12">
        <v>0</v>
      </c>
      <c r="CQ56" s="12">
        <v>0</v>
      </c>
      <c r="CR56" s="12">
        <v>0</v>
      </c>
      <c r="CS56" s="13"/>
      <c r="CT56" s="12">
        <v>0</v>
      </c>
      <c r="CU56" s="12">
        <v>0</v>
      </c>
      <c r="CV56" s="12">
        <v>0</v>
      </c>
      <c r="CW56" s="12">
        <v>0</v>
      </c>
      <c r="CX56" s="13"/>
      <c r="CY56" s="12">
        <v>0</v>
      </c>
      <c r="CZ56" s="12">
        <v>0</v>
      </c>
      <c r="DA56" s="12">
        <v>0</v>
      </c>
      <c r="DB56" s="12">
        <v>0</v>
      </c>
      <c r="DC56" s="13"/>
      <c r="DD56" s="12">
        <v>0</v>
      </c>
      <c r="DE56" s="12">
        <v>0</v>
      </c>
      <c r="DF56" s="12">
        <v>0</v>
      </c>
      <c r="DG56" s="12">
        <v>0</v>
      </c>
      <c r="DH56" s="13"/>
      <c r="DI56" s="12">
        <v>0</v>
      </c>
      <c r="DJ56" s="12">
        <v>0</v>
      </c>
      <c r="DK56" s="12">
        <v>0</v>
      </c>
      <c r="DL56" s="12">
        <v>0</v>
      </c>
      <c r="DM56" s="13"/>
      <c r="DN56" s="12">
        <v>0</v>
      </c>
      <c r="DO56" s="12">
        <v>0</v>
      </c>
      <c r="DP56" s="12">
        <v>0</v>
      </c>
      <c r="DQ56" s="12">
        <v>0</v>
      </c>
      <c r="DR56" s="13"/>
      <c r="DS56" s="12">
        <v>0</v>
      </c>
      <c r="DT56" s="12">
        <v>0</v>
      </c>
      <c r="DU56" s="12">
        <v>0</v>
      </c>
      <c r="DV56" s="12">
        <v>0</v>
      </c>
      <c r="DW56" s="13"/>
      <c r="DX56" s="12">
        <v>0</v>
      </c>
      <c r="DY56" s="12">
        <v>0</v>
      </c>
      <c r="DZ56" s="12">
        <v>0</v>
      </c>
      <c r="EA56" s="12">
        <v>0</v>
      </c>
      <c r="EB56" s="13"/>
      <c r="EC56" s="12">
        <v>0</v>
      </c>
      <c r="ED56" s="12">
        <v>0</v>
      </c>
      <c r="EE56" s="12">
        <v>0</v>
      </c>
      <c r="EF56" s="12">
        <v>0</v>
      </c>
      <c r="EG56" s="13"/>
      <c r="EH56" s="12">
        <v>0</v>
      </c>
      <c r="EI56" s="12">
        <v>0</v>
      </c>
      <c r="EJ56" s="12">
        <v>0</v>
      </c>
      <c r="EK56" s="12">
        <v>0</v>
      </c>
      <c r="EL56" s="13"/>
      <c r="EM56" s="12">
        <v>0</v>
      </c>
      <c r="EN56" s="12">
        <v>0</v>
      </c>
      <c r="EO56" s="12">
        <v>0</v>
      </c>
      <c r="EP56" s="12">
        <v>0</v>
      </c>
      <c r="EQ56" s="13"/>
      <c r="ER56" s="12">
        <v>0</v>
      </c>
      <c r="ES56" s="12">
        <v>0</v>
      </c>
      <c r="ET56" s="12">
        <v>0</v>
      </c>
      <c r="EU56" s="12">
        <v>0</v>
      </c>
      <c r="EV56" s="13"/>
      <c r="EW56" s="12">
        <v>0</v>
      </c>
      <c r="EX56" s="12">
        <v>0</v>
      </c>
      <c r="EY56" s="12">
        <v>0</v>
      </c>
      <c r="EZ56" s="12">
        <v>0</v>
      </c>
      <c r="FA56" s="13"/>
      <c r="FB56" s="12">
        <v>0</v>
      </c>
      <c r="FC56" s="12">
        <v>0</v>
      </c>
      <c r="FD56" s="12">
        <v>0</v>
      </c>
      <c r="FE56" s="12">
        <v>0</v>
      </c>
      <c r="FF56" s="13"/>
      <c r="FG56" s="12">
        <v>0</v>
      </c>
      <c r="FH56" s="12">
        <v>0</v>
      </c>
      <c r="FI56" s="12">
        <v>0</v>
      </c>
      <c r="FJ56" s="12">
        <v>0</v>
      </c>
      <c r="FK56" s="13"/>
      <c r="FL56" s="12">
        <v>0</v>
      </c>
      <c r="FM56" s="12">
        <v>0</v>
      </c>
      <c r="FN56" s="12">
        <v>0</v>
      </c>
      <c r="FO56" s="12">
        <v>0</v>
      </c>
      <c r="FP56" s="13"/>
      <c r="FQ56" s="12">
        <v>0</v>
      </c>
      <c r="FR56" s="12">
        <v>0</v>
      </c>
      <c r="FS56" s="12">
        <v>0</v>
      </c>
      <c r="FT56" s="12">
        <v>0</v>
      </c>
      <c r="FU56" s="13"/>
      <c r="FV56" s="12">
        <v>0</v>
      </c>
      <c r="FW56" s="12">
        <v>0</v>
      </c>
      <c r="FX56" s="12">
        <v>0</v>
      </c>
      <c r="FY56" s="12">
        <v>0</v>
      </c>
      <c r="FZ56" s="13"/>
      <c r="GA56" s="12">
        <v>0</v>
      </c>
      <c r="GB56" s="12">
        <v>0</v>
      </c>
      <c r="GC56" s="12">
        <v>0</v>
      </c>
      <c r="GD56" s="12">
        <v>0</v>
      </c>
      <c r="GE56" s="13"/>
      <c r="GF56" s="12">
        <v>0</v>
      </c>
      <c r="GG56" s="12">
        <v>5000</v>
      </c>
      <c r="GH56" s="12">
        <v>0</v>
      </c>
      <c r="GI56" s="12">
        <v>5000</v>
      </c>
      <c r="GJ56" s="13"/>
      <c r="GK56" s="12">
        <v>0</v>
      </c>
      <c r="GL56" s="12">
        <v>0</v>
      </c>
      <c r="GM56" s="12">
        <v>0</v>
      </c>
      <c r="GN56" s="12">
        <v>0</v>
      </c>
      <c r="GO56" s="13"/>
      <c r="GP56" s="12">
        <v>0</v>
      </c>
      <c r="GQ56" s="12">
        <v>0</v>
      </c>
      <c r="GR56" s="12">
        <v>0</v>
      </c>
      <c r="GS56" s="12">
        <v>0</v>
      </c>
      <c r="GT56" s="13"/>
      <c r="GU56" s="12">
        <v>0</v>
      </c>
      <c r="GV56" s="12"/>
      <c r="GW56" s="12">
        <v>0</v>
      </c>
      <c r="GX56" s="12">
        <v>0</v>
      </c>
      <c r="GY56" s="13"/>
      <c r="GZ56" s="12">
        <v>0</v>
      </c>
      <c r="HA56" s="12">
        <v>0</v>
      </c>
      <c r="HB56" s="12">
        <v>0</v>
      </c>
      <c r="HC56" s="12">
        <v>0</v>
      </c>
      <c r="HD56" s="13"/>
      <c r="HE56" s="12">
        <v>0</v>
      </c>
      <c r="HF56" s="12">
        <v>0</v>
      </c>
      <c r="HG56" s="12">
        <v>0</v>
      </c>
      <c r="HH56" s="12">
        <v>0</v>
      </c>
      <c r="HI56" s="13"/>
      <c r="HJ56" s="12">
        <v>0</v>
      </c>
      <c r="HK56" s="12">
        <v>0</v>
      </c>
      <c r="HL56" s="12">
        <v>0</v>
      </c>
      <c r="HM56" s="12">
        <v>0</v>
      </c>
      <c r="HN56" s="13"/>
      <c r="HO56" s="12">
        <v>0</v>
      </c>
      <c r="HP56" s="12">
        <v>0</v>
      </c>
      <c r="HQ56" s="12">
        <v>0</v>
      </c>
      <c r="HR56" s="12">
        <v>0</v>
      </c>
      <c r="HS56" s="13"/>
      <c r="HT56" s="12">
        <v>0</v>
      </c>
      <c r="HU56" s="12">
        <v>0</v>
      </c>
      <c r="HV56" s="12">
        <v>0</v>
      </c>
      <c r="HW56" s="12">
        <v>0</v>
      </c>
      <c r="HX56" s="13"/>
      <c r="HY56" s="12">
        <v>0</v>
      </c>
      <c r="HZ56" s="12">
        <v>0</v>
      </c>
      <c r="IA56" s="12">
        <v>0</v>
      </c>
      <c r="IB56" s="12">
        <v>0</v>
      </c>
      <c r="IC56" s="13"/>
      <c r="ID56" s="12">
        <v>0</v>
      </c>
      <c r="IE56" s="12">
        <v>0</v>
      </c>
      <c r="IF56" s="12">
        <v>0</v>
      </c>
      <c r="IG56" s="12">
        <v>0</v>
      </c>
      <c r="IH56" s="13"/>
      <c r="II56" s="12">
        <v>0</v>
      </c>
      <c r="IJ56" s="12">
        <v>0</v>
      </c>
      <c r="IK56" s="12">
        <v>0</v>
      </c>
      <c r="IL56" s="12">
        <v>0</v>
      </c>
      <c r="IM56" s="13"/>
      <c r="IN56" s="12">
        <v>0</v>
      </c>
      <c r="IO56" s="12">
        <v>0</v>
      </c>
      <c r="IP56" s="12">
        <v>0</v>
      </c>
      <c r="IQ56" s="12">
        <v>0</v>
      </c>
      <c r="IR56" s="13"/>
      <c r="IS56" s="12">
        <v>0</v>
      </c>
      <c r="IT56" s="12">
        <v>0</v>
      </c>
      <c r="IU56" s="12">
        <v>0</v>
      </c>
      <c r="IV56" s="12">
        <v>0</v>
      </c>
      <c r="IW56" s="13"/>
      <c r="IX56" s="12">
        <v>0</v>
      </c>
      <c r="IY56" s="12">
        <v>0</v>
      </c>
      <c r="IZ56" s="12">
        <v>0</v>
      </c>
      <c r="JA56" s="12">
        <v>0</v>
      </c>
      <c r="JB56" s="13"/>
      <c r="JC56" s="12">
        <v>0</v>
      </c>
      <c r="JD56" s="12">
        <v>0</v>
      </c>
      <c r="JE56" s="12">
        <v>0</v>
      </c>
      <c r="JF56" s="12">
        <v>0</v>
      </c>
      <c r="JG56" s="13"/>
      <c r="JH56" s="12">
        <v>0</v>
      </c>
      <c r="JI56" s="12">
        <v>52860</v>
      </c>
      <c r="JJ56" s="12">
        <v>0</v>
      </c>
      <c r="JK56" s="12">
        <v>52860</v>
      </c>
      <c r="JL56" s="13"/>
      <c r="JM56" s="12">
        <v>0</v>
      </c>
      <c r="JN56" s="12">
        <v>0</v>
      </c>
      <c r="JO56" s="12">
        <v>0</v>
      </c>
      <c r="JP56" s="12">
        <v>0</v>
      </c>
      <c r="JQ56" s="13"/>
      <c r="JR56" s="12">
        <v>0</v>
      </c>
      <c r="JS56" s="12">
        <v>0</v>
      </c>
      <c r="JT56" s="12">
        <v>0</v>
      </c>
      <c r="JU56" s="12">
        <v>0</v>
      </c>
      <c r="JV56" s="13"/>
      <c r="JW56" s="12">
        <v>0</v>
      </c>
      <c r="JX56" s="12">
        <v>5000</v>
      </c>
      <c r="JY56" s="12">
        <v>0</v>
      </c>
      <c r="JZ56" s="12">
        <v>5000</v>
      </c>
      <c r="KA56" s="13"/>
      <c r="KB56" s="12">
        <v>0</v>
      </c>
      <c r="KC56" s="12">
        <v>0</v>
      </c>
      <c r="KD56" s="12">
        <v>0</v>
      </c>
      <c r="KE56" s="12">
        <v>0</v>
      </c>
      <c r="KF56" s="13"/>
      <c r="KG56" s="12">
        <v>0</v>
      </c>
      <c r="KH56" s="12">
        <v>0</v>
      </c>
      <c r="KI56" s="12">
        <v>0</v>
      </c>
      <c r="KJ56" s="12">
        <v>0</v>
      </c>
      <c r="KK56" s="13"/>
      <c r="KL56" s="12">
        <v>0</v>
      </c>
      <c r="KM56" s="12">
        <v>0</v>
      </c>
      <c r="KN56" s="12">
        <v>0</v>
      </c>
      <c r="KO56" s="12">
        <v>0</v>
      </c>
      <c r="KP56" s="13"/>
      <c r="KQ56" s="12">
        <v>0</v>
      </c>
      <c r="KR56" s="12">
        <v>0</v>
      </c>
      <c r="KS56" s="12">
        <v>0</v>
      </c>
      <c r="KT56" s="12">
        <v>0</v>
      </c>
      <c r="KU56" s="13"/>
      <c r="KV56" s="12">
        <v>0</v>
      </c>
      <c r="KW56" s="12">
        <v>0</v>
      </c>
      <c r="KX56" s="12">
        <v>0</v>
      </c>
      <c r="KY56" s="12">
        <v>0</v>
      </c>
      <c r="KZ56" s="13"/>
      <c r="LA56" s="12">
        <v>0</v>
      </c>
      <c r="LB56" s="12">
        <v>0</v>
      </c>
      <c r="LC56" s="12">
        <v>0</v>
      </c>
      <c r="LD56" s="12">
        <v>0</v>
      </c>
      <c r="LE56" s="13"/>
      <c r="LF56" s="12">
        <v>0</v>
      </c>
      <c r="LG56" s="12">
        <v>0</v>
      </c>
      <c r="LH56" s="12">
        <v>0</v>
      </c>
      <c r="LI56" s="12">
        <v>0</v>
      </c>
      <c r="LJ56" s="13"/>
      <c r="LK56" s="12">
        <v>0</v>
      </c>
      <c r="LL56" s="12">
        <v>0</v>
      </c>
      <c r="LM56" s="12">
        <v>0</v>
      </c>
      <c r="LN56" s="12">
        <v>0</v>
      </c>
      <c r="LO56" s="13"/>
      <c r="LP56" s="12">
        <v>0</v>
      </c>
      <c r="LQ56" s="12">
        <v>0</v>
      </c>
      <c r="LR56" s="12">
        <v>0</v>
      </c>
      <c r="LS56" s="12">
        <v>0</v>
      </c>
      <c r="LT56" s="13"/>
      <c r="LU56" s="12">
        <v>0</v>
      </c>
      <c r="LV56" s="12">
        <v>0</v>
      </c>
      <c r="LW56" s="12">
        <v>0</v>
      </c>
      <c r="LX56" s="12">
        <v>0</v>
      </c>
      <c r="LY56" s="13"/>
      <c r="LZ56" s="12">
        <v>0</v>
      </c>
      <c r="MA56" s="12">
        <v>0</v>
      </c>
      <c r="MB56" s="12">
        <v>0</v>
      </c>
      <c r="MC56" s="12">
        <v>0</v>
      </c>
      <c r="MD56" s="13"/>
      <c r="ME56" s="12">
        <v>0</v>
      </c>
      <c r="MF56" s="12">
        <v>0</v>
      </c>
      <c r="MG56" s="12">
        <v>0</v>
      </c>
      <c r="MH56" s="12">
        <v>0</v>
      </c>
      <c r="MI56" s="13"/>
      <c r="MJ56" s="12">
        <v>0</v>
      </c>
      <c r="MK56" s="12">
        <v>0</v>
      </c>
      <c r="ML56" s="12">
        <v>0</v>
      </c>
      <c r="MM56" s="12">
        <v>0</v>
      </c>
      <c r="MN56" s="13"/>
      <c r="MO56" s="12">
        <v>0</v>
      </c>
      <c r="MP56" s="12">
        <v>0</v>
      </c>
      <c r="MQ56" s="12">
        <v>0</v>
      </c>
      <c r="MR56" s="12">
        <v>0</v>
      </c>
      <c r="MS56" s="13"/>
      <c r="MT56" s="12">
        <v>0</v>
      </c>
      <c r="MU56" s="12">
        <v>0</v>
      </c>
      <c r="MV56" s="12">
        <v>0</v>
      </c>
      <c r="MW56" s="12">
        <v>0</v>
      </c>
      <c r="MX56" s="13"/>
      <c r="MY56" s="12">
        <v>0</v>
      </c>
      <c r="MZ56" s="12">
        <v>0</v>
      </c>
      <c r="NA56" s="12">
        <v>0</v>
      </c>
      <c r="NB56" s="12">
        <v>0</v>
      </c>
      <c r="NC56" s="13"/>
      <c r="ND56" s="12">
        <v>0</v>
      </c>
      <c r="NE56" s="12">
        <v>0</v>
      </c>
      <c r="NF56" s="12">
        <v>0</v>
      </c>
      <c r="NG56" s="12">
        <v>0</v>
      </c>
      <c r="NH56" s="13"/>
      <c r="NI56" s="12">
        <v>0</v>
      </c>
      <c r="NJ56" s="12">
        <v>0</v>
      </c>
      <c r="NK56" s="12">
        <v>0</v>
      </c>
      <c r="NL56" s="12">
        <v>0</v>
      </c>
      <c r="NM56" s="13"/>
      <c r="NN56" s="12">
        <v>0</v>
      </c>
      <c r="NO56" s="12">
        <v>0</v>
      </c>
      <c r="NP56" s="12">
        <v>0</v>
      </c>
      <c r="NQ56" s="12">
        <v>0</v>
      </c>
      <c r="NR56" s="13"/>
      <c r="NS56" s="12">
        <v>0</v>
      </c>
      <c r="NT56" s="12">
        <v>62860</v>
      </c>
      <c r="NU56" s="12">
        <v>0</v>
      </c>
      <c r="NV56" s="12">
        <v>62860</v>
      </c>
      <c r="NW56" s="13"/>
    </row>
    <row r="57" spans="1:387" hidden="1">
      <c r="A57" s="10">
        <v>51</v>
      </c>
      <c r="B57" s="11" t="s">
        <v>44</v>
      </c>
      <c r="C57" s="12">
        <v>0</v>
      </c>
      <c r="D57" s="12">
        <v>0</v>
      </c>
      <c r="E57" s="12">
        <v>0</v>
      </c>
      <c r="F57" s="12">
        <v>0</v>
      </c>
      <c r="G57" s="13"/>
      <c r="H57" s="12">
        <v>0</v>
      </c>
      <c r="I57" s="12">
        <v>0</v>
      </c>
      <c r="J57" s="12">
        <v>0</v>
      </c>
      <c r="K57" s="12">
        <v>0</v>
      </c>
      <c r="L57" s="13"/>
      <c r="M57" s="12">
        <v>0</v>
      </c>
      <c r="N57" s="12">
        <v>0</v>
      </c>
      <c r="O57" s="12">
        <v>0</v>
      </c>
      <c r="P57" s="12">
        <v>0</v>
      </c>
      <c r="Q57" s="13"/>
      <c r="R57" s="12">
        <v>0</v>
      </c>
      <c r="S57" s="12">
        <v>0</v>
      </c>
      <c r="T57" s="12">
        <v>0</v>
      </c>
      <c r="U57" s="12">
        <v>0</v>
      </c>
      <c r="V57" s="13"/>
      <c r="W57" s="12">
        <v>0</v>
      </c>
      <c r="X57" s="12">
        <v>0</v>
      </c>
      <c r="Y57" s="12">
        <v>0</v>
      </c>
      <c r="Z57" s="12">
        <v>0</v>
      </c>
      <c r="AA57" s="13"/>
      <c r="AB57" s="12">
        <v>0</v>
      </c>
      <c r="AC57" s="12">
        <v>0</v>
      </c>
      <c r="AD57" s="12">
        <v>0</v>
      </c>
      <c r="AE57" s="12">
        <v>0</v>
      </c>
      <c r="AF57" s="13"/>
      <c r="AG57" s="12">
        <v>0</v>
      </c>
      <c r="AH57" s="12">
        <v>0</v>
      </c>
      <c r="AI57" s="12">
        <v>0</v>
      </c>
      <c r="AJ57" s="12">
        <v>0</v>
      </c>
      <c r="AK57" s="13"/>
      <c r="AL57" s="12">
        <v>0</v>
      </c>
      <c r="AM57" s="12">
        <v>0</v>
      </c>
      <c r="AN57" s="12">
        <v>0</v>
      </c>
      <c r="AO57" s="12">
        <v>0</v>
      </c>
      <c r="AP57" s="13"/>
      <c r="AQ57" s="12">
        <v>0</v>
      </c>
      <c r="AR57" s="12">
        <v>0</v>
      </c>
      <c r="AS57" s="12">
        <v>0</v>
      </c>
      <c r="AT57" s="12">
        <v>0</v>
      </c>
      <c r="AU57" s="13"/>
      <c r="AV57" s="12">
        <v>0</v>
      </c>
      <c r="AW57" s="12">
        <v>0</v>
      </c>
      <c r="AX57" s="12">
        <v>0</v>
      </c>
      <c r="AY57" s="12">
        <v>0</v>
      </c>
      <c r="AZ57" s="13"/>
      <c r="BA57" s="12">
        <v>0</v>
      </c>
      <c r="BB57" s="12">
        <v>0</v>
      </c>
      <c r="BC57" s="12">
        <v>0</v>
      </c>
      <c r="BD57" s="12">
        <v>0</v>
      </c>
      <c r="BE57" s="13"/>
      <c r="BF57" s="12">
        <v>0</v>
      </c>
      <c r="BG57" s="12">
        <v>0</v>
      </c>
      <c r="BH57" s="12">
        <v>0</v>
      </c>
      <c r="BI57" s="12">
        <v>0</v>
      </c>
      <c r="BJ57" s="13"/>
      <c r="BK57" s="12">
        <v>0</v>
      </c>
      <c r="BL57" s="12">
        <v>0</v>
      </c>
      <c r="BM57" s="12">
        <v>0</v>
      </c>
      <c r="BN57" s="12">
        <v>0</v>
      </c>
      <c r="BO57" s="13"/>
      <c r="BP57" s="12">
        <v>0</v>
      </c>
      <c r="BQ57" s="12">
        <v>0</v>
      </c>
      <c r="BR57" s="12">
        <v>0</v>
      </c>
      <c r="BS57" s="12">
        <v>0</v>
      </c>
      <c r="BT57" s="13"/>
      <c r="BU57" s="12">
        <v>0</v>
      </c>
      <c r="BV57" s="12">
        <v>0</v>
      </c>
      <c r="BW57" s="12">
        <v>0</v>
      </c>
      <c r="BX57" s="12">
        <v>0</v>
      </c>
      <c r="BY57" s="13"/>
      <c r="BZ57" s="12">
        <v>0</v>
      </c>
      <c r="CA57" s="12">
        <v>0</v>
      </c>
      <c r="CB57" s="12">
        <v>0</v>
      </c>
      <c r="CC57" s="12">
        <v>0</v>
      </c>
      <c r="CD57" s="13"/>
      <c r="CE57" s="12">
        <v>0</v>
      </c>
      <c r="CF57" s="12">
        <v>0</v>
      </c>
      <c r="CG57" s="12">
        <v>0</v>
      </c>
      <c r="CH57" s="12">
        <v>0</v>
      </c>
      <c r="CI57" s="13"/>
      <c r="CJ57" s="12">
        <v>0</v>
      </c>
      <c r="CK57" s="12">
        <v>0</v>
      </c>
      <c r="CL57" s="12">
        <v>0</v>
      </c>
      <c r="CM57" s="12">
        <v>0</v>
      </c>
      <c r="CN57" s="13"/>
      <c r="CO57" s="12">
        <v>0</v>
      </c>
      <c r="CP57" s="12">
        <v>0</v>
      </c>
      <c r="CQ57" s="12">
        <v>0</v>
      </c>
      <c r="CR57" s="12">
        <v>0</v>
      </c>
      <c r="CS57" s="13"/>
      <c r="CT57" s="12">
        <v>0</v>
      </c>
      <c r="CU57" s="12">
        <v>0</v>
      </c>
      <c r="CV57" s="12">
        <v>0</v>
      </c>
      <c r="CW57" s="12">
        <v>0</v>
      </c>
      <c r="CX57" s="13"/>
      <c r="CY57" s="12">
        <v>0</v>
      </c>
      <c r="CZ57" s="12">
        <v>0</v>
      </c>
      <c r="DA57" s="12">
        <v>0</v>
      </c>
      <c r="DB57" s="12">
        <v>0</v>
      </c>
      <c r="DC57" s="13"/>
      <c r="DD57" s="12">
        <v>0</v>
      </c>
      <c r="DE57" s="12">
        <v>0</v>
      </c>
      <c r="DF57" s="12">
        <v>0</v>
      </c>
      <c r="DG57" s="12">
        <v>0</v>
      </c>
      <c r="DH57" s="13"/>
      <c r="DI57" s="12">
        <v>0</v>
      </c>
      <c r="DJ57" s="12">
        <v>0</v>
      </c>
      <c r="DK57" s="12">
        <v>0</v>
      </c>
      <c r="DL57" s="12">
        <v>0</v>
      </c>
      <c r="DM57" s="13"/>
      <c r="DN57" s="12">
        <v>0</v>
      </c>
      <c r="DO57" s="12">
        <v>0</v>
      </c>
      <c r="DP57" s="12">
        <v>0</v>
      </c>
      <c r="DQ57" s="12">
        <v>0</v>
      </c>
      <c r="DR57" s="13"/>
      <c r="DS57" s="12">
        <v>0</v>
      </c>
      <c r="DT57" s="12">
        <v>0</v>
      </c>
      <c r="DU57" s="12">
        <v>0</v>
      </c>
      <c r="DV57" s="12">
        <v>0</v>
      </c>
      <c r="DW57" s="13"/>
      <c r="DX57" s="12">
        <v>0</v>
      </c>
      <c r="DY57" s="12">
        <v>0</v>
      </c>
      <c r="DZ57" s="12">
        <v>0</v>
      </c>
      <c r="EA57" s="12">
        <v>0</v>
      </c>
      <c r="EB57" s="13"/>
      <c r="EC57" s="12">
        <v>0</v>
      </c>
      <c r="ED57" s="12">
        <v>0</v>
      </c>
      <c r="EE57" s="12">
        <v>0</v>
      </c>
      <c r="EF57" s="12">
        <v>0</v>
      </c>
      <c r="EG57" s="13"/>
      <c r="EH57" s="12">
        <v>0</v>
      </c>
      <c r="EI57" s="12">
        <v>0</v>
      </c>
      <c r="EJ57" s="12">
        <v>0</v>
      </c>
      <c r="EK57" s="12">
        <v>0</v>
      </c>
      <c r="EL57" s="13"/>
      <c r="EM57" s="12">
        <v>0</v>
      </c>
      <c r="EN57" s="12">
        <v>0</v>
      </c>
      <c r="EO57" s="12">
        <v>0</v>
      </c>
      <c r="EP57" s="12">
        <v>0</v>
      </c>
      <c r="EQ57" s="13"/>
      <c r="ER57" s="12">
        <v>0</v>
      </c>
      <c r="ES57" s="12">
        <v>0</v>
      </c>
      <c r="ET57" s="12">
        <v>0</v>
      </c>
      <c r="EU57" s="12">
        <v>0</v>
      </c>
      <c r="EV57" s="13"/>
      <c r="EW57" s="12">
        <v>0</v>
      </c>
      <c r="EX57" s="12">
        <v>0</v>
      </c>
      <c r="EY57" s="12">
        <v>0</v>
      </c>
      <c r="EZ57" s="12">
        <v>0</v>
      </c>
      <c r="FA57" s="13"/>
      <c r="FB57" s="12">
        <v>0</v>
      </c>
      <c r="FC57" s="12">
        <v>0</v>
      </c>
      <c r="FD57" s="12">
        <v>0</v>
      </c>
      <c r="FE57" s="12">
        <v>0</v>
      </c>
      <c r="FF57" s="13"/>
      <c r="FG57" s="12">
        <v>0</v>
      </c>
      <c r="FH57" s="12">
        <v>0</v>
      </c>
      <c r="FI57" s="12">
        <v>0</v>
      </c>
      <c r="FJ57" s="12">
        <v>0</v>
      </c>
      <c r="FK57" s="13"/>
      <c r="FL57" s="12">
        <v>0</v>
      </c>
      <c r="FM57" s="12">
        <v>0</v>
      </c>
      <c r="FN57" s="12">
        <v>0</v>
      </c>
      <c r="FO57" s="12">
        <v>0</v>
      </c>
      <c r="FP57" s="13"/>
      <c r="FQ57" s="12">
        <v>0</v>
      </c>
      <c r="FR57" s="12">
        <v>0</v>
      </c>
      <c r="FS57" s="12">
        <v>0</v>
      </c>
      <c r="FT57" s="12">
        <v>0</v>
      </c>
      <c r="FU57" s="13"/>
      <c r="FV57" s="12">
        <v>0</v>
      </c>
      <c r="FW57" s="12">
        <v>0</v>
      </c>
      <c r="FX57" s="12">
        <v>0</v>
      </c>
      <c r="FY57" s="12">
        <v>0</v>
      </c>
      <c r="FZ57" s="13"/>
      <c r="GA57" s="12">
        <v>0</v>
      </c>
      <c r="GB57" s="12">
        <v>0</v>
      </c>
      <c r="GC57" s="12">
        <v>0</v>
      </c>
      <c r="GD57" s="12">
        <v>0</v>
      </c>
      <c r="GE57" s="13"/>
      <c r="GF57" s="12">
        <v>0</v>
      </c>
      <c r="GG57" s="12">
        <v>0</v>
      </c>
      <c r="GH57" s="12">
        <v>0</v>
      </c>
      <c r="GI57" s="12">
        <v>0</v>
      </c>
      <c r="GJ57" s="13"/>
      <c r="GK57" s="12">
        <v>0</v>
      </c>
      <c r="GL57" s="12">
        <v>0</v>
      </c>
      <c r="GM57" s="12">
        <v>0</v>
      </c>
      <c r="GN57" s="12">
        <v>0</v>
      </c>
      <c r="GO57" s="13"/>
      <c r="GP57" s="12">
        <v>0</v>
      </c>
      <c r="GQ57" s="12">
        <v>0</v>
      </c>
      <c r="GR57" s="12">
        <v>0</v>
      </c>
      <c r="GS57" s="12">
        <v>0</v>
      </c>
      <c r="GT57" s="13"/>
      <c r="GU57" s="12">
        <v>0</v>
      </c>
      <c r="GV57" s="12"/>
      <c r="GW57" s="12">
        <v>0</v>
      </c>
      <c r="GX57" s="12">
        <v>0</v>
      </c>
      <c r="GY57" s="13"/>
      <c r="GZ57" s="12">
        <v>0</v>
      </c>
      <c r="HA57" s="12">
        <v>0</v>
      </c>
      <c r="HB57" s="12">
        <v>0</v>
      </c>
      <c r="HC57" s="12">
        <v>0</v>
      </c>
      <c r="HD57" s="13"/>
      <c r="HE57" s="12">
        <v>0</v>
      </c>
      <c r="HF57" s="12">
        <v>0</v>
      </c>
      <c r="HG57" s="12">
        <v>0</v>
      </c>
      <c r="HH57" s="12">
        <v>0</v>
      </c>
      <c r="HI57" s="13"/>
      <c r="HJ57" s="12">
        <v>0</v>
      </c>
      <c r="HK57" s="12">
        <v>0</v>
      </c>
      <c r="HL57" s="12">
        <v>0</v>
      </c>
      <c r="HM57" s="12">
        <v>0</v>
      </c>
      <c r="HN57" s="13"/>
      <c r="HO57" s="12">
        <v>0</v>
      </c>
      <c r="HP57" s="12">
        <v>0</v>
      </c>
      <c r="HQ57" s="12">
        <v>0</v>
      </c>
      <c r="HR57" s="12">
        <v>0</v>
      </c>
      <c r="HS57" s="13"/>
      <c r="HT57" s="12">
        <v>0</v>
      </c>
      <c r="HU57" s="12">
        <v>0</v>
      </c>
      <c r="HV57" s="12">
        <v>0</v>
      </c>
      <c r="HW57" s="12">
        <v>0</v>
      </c>
      <c r="HX57" s="13"/>
      <c r="HY57" s="12">
        <v>0</v>
      </c>
      <c r="HZ57" s="12">
        <v>0</v>
      </c>
      <c r="IA57" s="12">
        <v>0</v>
      </c>
      <c r="IB57" s="12">
        <v>0</v>
      </c>
      <c r="IC57" s="13"/>
      <c r="ID57" s="12">
        <v>0</v>
      </c>
      <c r="IE57" s="12">
        <v>0</v>
      </c>
      <c r="IF57" s="12">
        <v>0</v>
      </c>
      <c r="IG57" s="12">
        <v>0</v>
      </c>
      <c r="IH57" s="13"/>
      <c r="II57" s="12">
        <v>0</v>
      </c>
      <c r="IJ57" s="12">
        <v>0</v>
      </c>
      <c r="IK57" s="12">
        <v>0</v>
      </c>
      <c r="IL57" s="12">
        <v>0</v>
      </c>
      <c r="IM57" s="13"/>
      <c r="IN57" s="12">
        <v>0</v>
      </c>
      <c r="IO57" s="12">
        <v>0</v>
      </c>
      <c r="IP57" s="12">
        <v>0</v>
      </c>
      <c r="IQ57" s="12">
        <v>0</v>
      </c>
      <c r="IR57" s="13"/>
      <c r="IS57" s="12">
        <v>0</v>
      </c>
      <c r="IT57" s="12">
        <v>0</v>
      </c>
      <c r="IU57" s="12">
        <v>0</v>
      </c>
      <c r="IV57" s="12">
        <v>0</v>
      </c>
      <c r="IW57" s="13"/>
      <c r="IX57" s="12">
        <v>0</v>
      </c>
      <c r="IY57" s="12">
        <v>0</v>
      </c>
      <c r="IZ57" s="12">
        <v>0</v>
      </c>
      <c r="JA57" s="12">
        <v>0</v>
      </c>
      <c r="JB57" s="13"/>
      <c r="JC57" s="12">
        <v>0</v>
      </c>
      <c r="JD57" s="12">
        <v>0</v>
      </c>
      <c r="JE57" s="12">
        <v>0</v>
      </c>
      <c r="JF57" s="12">
        <v>0</v>
      </c>
      <c r="JG57" s="13"/>
      <c r="JH57" s="12">
        <v>0</v>
      </c>
      <c r="JI57" s="12">
        <v>56360</v>
      </c>
      <c r="JJ57" s="12">
        <v>0</v>
      </c>
      <c r="JK57" s="12">
        <v>56360</v>
      </c>
      <c r="JL57" s="13"/>
      <c r="JM57" s="12">
        <v>0</v>
      </c>
      <c r="JN57" s="12">
        <v>0</v>
      </c>
      <c r="JO57" s="12">
        <v>0</v>
      </c>
      <c r="JP57" s="12">
        <v>0</v>
      </c>
      <c r="JQ57" s="13"/>
      <c r="JR57" s="12">
        <v>0</v>
      </c>
      <c r="JS57" s="12">
        <v>0</v>
      </c>
      <c r="JT57" s="12">
        <v>0</v>
      </c>
      <c r="JU57" s="12">
        <v>0</v>
      </c>
      <c r="JV57" s="13"/>
      <c r="JW57" s="12">
        <v>0</v>
      </c>
      <c r="JX57" s="12">
        <v>0</v>
      </c>
      <c r="JY57" s="12">
        <v>0</v>
      </c>
      <c r="JZ57" s="12">
        <v>0</v>
      </c>
      <c r="KA57" s="13"/>
      <c r="KB57" s="12">
        <v>0</v>
      </c>
      <c r="KC57" s="12">
        <v>0</v>
      </c>
      <c r="KD57" s="12">
        <v>0</v>
      </c>
      <c r="KE57" s="12">
        <v>0</v>
      </c>
      <c r="KF57" s="13"/>
      <c r="KG57" s="12">
        <v>0</v>
      </c>
      <c r="KH57" s="12">
        <v>0</v>
      </c>
      <c r="KI57" s="12">
        <v>0</v>
      </c>
      <c r="KJ57" s="12">
        <v>0</v>
      </c>
      <c r="KK57" s="13"/>
      <c r="KL57" s="12">
        <v>0</v>
      </c>
      <c r="KM57" s="12">
        <v>0</v>
      </c>
      <c r="KN57" s="12">
        <v>0</v>
      </c>
      <c r="KO57" s="12">
        <v>0</v>
      </c>
      <c r="KP57" s="13"/>
      <c r="KQ57" s="12">
        <v>0</v>
      </c>
      <c r="KR57" s="12">
        <v>0</v>
      </c>
      <c r="KS57" s="12">
        <v>0</v>
      </c>
      <c r="KT57" s="12">
        <v>0</v>
      </c>
      <c r="KU57" s="13"/>
      <c r="KV57" s="12">
        <v>0</v>
      </c>
      <c r="KW57" s="12">
        <v>0</v>
      </c>
      <c r="KX57" s="12">
        <v>0</v>
      </c>
      <c r="KY57" s="12">
        <v>0</v>
      </c>
      <c r="KZ57" s="13"/>
      <c r="LA57" s="12">
        <v>0</v>
      </c>
      <c r="LB57" s="12">
        <v>0</v>
      </c>
      <c r="LC57" s="12">
        <v>0</v>
      </c>
      <c r="LD57" s="12">
        <v>0</v>
      </c>
      <c r="LE57" s="13"/>
      <c r="LF57" s="12">
        <v>0</v>
      </c>
      <c r="LG57" s="12">
        <v>0</v>
      </c>
      <c r="LH57" s="12">
        <v>0</v>
      </c>
      <c r="LI57" s="12">
        <v>0</v>
      </c>
      <c r="LJ57" s="13"/>
      <c r="LK57" s="12">
        <v>0</v>
      </c>
      <c r="LL57" s="12">
        <v>0</v>
      </c>
      <c r="LM57" s="12">
        <v>0</v>
      </c>
      <c r="LN57" s="12">
        <v>0</v>
      </c>
      <c r="LO57" s="13"/>
      <c r="LP57" s="12">
        <v>0</v>
      </c>
      <c r="LQ57" s="12">
        <v>0</v>
      </c>
      <c r="LR57" s="12">
        <v>0</v>
      </c>
      <c r="LS57" s="12">
        <v>0</v>
      </c>
      <c r="LT57" s="13"/>
      <c r="LU57" s="12">
        <v>0</v>
      </c>
      <c r="LV57" s="12">
        <v>0</v>
      </c>
      <c r="LW57" s="12">
        <v>0</v>
      </c>
      <c r="LX57" s="12">
        <v>0</v>
      </c>
      <c r="LY57" s="13"/>
      <c r="LZ57" s="12">
        <v>0</v>
      </c>
      <c r="MA57" s="12">
        <v>0</v>
      </c>
      <c r="MB57" s="12">
        <v>0</v>
      </c>
      <c r="MC57" s="12">
        <v>0</v>
      </c>
      <c r="MD57" s="13"/>
      <c r="ME57" s="12">
        <v>0</v>
      </c>
      <c r="MF57" s="12">
        <v>0</v>
      </c>
      <c r="MG57" s="12">
        <v>0</v>
      </c>
      <c r="MH57" s="12">
        <v>0</v>
      </c>
      <c r="MI57" s="13"/>
      <c r="MJ57" s="12">
        <v>0</v>
      </c>
      <c r="MK57" s="12">
        <v>0</v>
      </c>
      <c r="ML57" s="12">
        <v>0</v>
      </c>
      <c r="MM57" s="12">
        <v>0</v>
      </c>
      <c r="MN57" s="13"/>
      <c r="MO57" s="12">
        <v>0</v>
      </c>
      <c r="MP57" s="12">
        <v>0</v>
      </c>
      <c r="MQ57" s="12">
        <v>0</v>
      </c>
      <c r="MR57" s="12">
        <v>0</v>
      </c>
      <c r="MS57" s="13"/>
      <c r="MT57" s="12">
        <v>0</v>
      </c>
      <c r="MU57" s="12">
        <v>0</v>
      </c>
      <c r="MV57" s="12">
        <v>0</v>
      </c>
      <c r="MW57" s="12">
        <v>0</v>
      </c>
      <c r="MX57" s="13"/>
      <c r="MY57" s="12">
        <v>0</v>
      </c>
      <c r="MZ57" s="12">
        <v>0</v>
      </c>
      <c r="NA57" s="12">
        <v>0</v>
      </c>
      <c r="NB57" s="12">
        <v>0</v>
      </c>
      <c r="NC57" s="13"/>
      <c r="ND57" s="12">
        <v>0</v>
      </c>
      <c r="NE57" s="12">
        <v>0</v>
      </c>
      <c r="NF57" s="12">
        <v>0</v>
      </c>
      <c r="NG57" s="12">
        <v>0</v>
      </c>
      <c r="NH57" s="13"/>
      <c r="NI57" s="12">
        <v>0</v>
      </c>
      <c r="NJ57" s="12">
        <v>0</v>
      </c>
      <c r="NK57" s="12">
        <v>0</v>
      </c>
      <c r="NL57" s="12">
        <v>0</v>
      </c>
      <c r="NM57" s="13"/>
      <c r="NN57" s="12">
        <v>0</v>
      </c>
      <c r="NO57" s="12">
        <v>0</v>
      </c>
      <c r="NP57" s="12">
        <v>0</v>
      </c>
      <c r="NQ57" s="12">
        <v>0</v>
      </c>
      <c r="NR57" s="13"/>
      <c r="NS57" s="12">
        <v>0</v>
      </c>
      <c r="NT57" s="12">
        <v>56360</v>
      </c>
      <c r="NU57" s="12">
        <v>0</v>
      </c>
      <c r="NV57" s="12">
        <v>56360</v>
      </c>
      <c r="NW57" s="13"/>
    </row>
    <row r="58" spans="1:387" hidden="1">
      <c r="A58" s="10">
        <v>52</v>
      </c>
      <c r="B58" s="11" t="s">
        <v>45</v>
      </c>
      <c r="C58" s="12">
        <v>0</v>
      </c>
      <c r="D58" s="12">
        <v>0</v>
      </c>
      <c r="E58" s="12">
        <v>0</v>
      </c>
      <c r="F58" s="12">
        <v>0</v>
      </c>
      <c r="G58" s="13"/>
      <c r="H58" s="12">
        <v>0</v>
      </c>
      <c r="I58" s="12">
        <v>0</v>
      </c>
      <c r="J58" s="12">
        <v>0</v>
      </c>
      <c r="K58" s="12">
        <v>0</v>
      </c>
      <c r="L58" s="13"/>
      <c r="M58" s="12">
        <v>0</v>
      </c>
      <c r="N58" s="12">
        <v>0</v>
      </c>
      <c r="O58" s="12">
        <v>0</v>
      </c>
      <c r="P58" s="12">
        <v>0</v>
      </c>
      <c r="Q58" s="13"/>
      <c r="R58" s="12">
        <v>0</v>
      </c>
      <c r="S58" s="12">
        <v>0</v>
      </c>
      <c r="T58" s="12">
        <v>0</v>
      </c>
      <c r="U58" s="12">
        <v>0</v>
      </c>
      <c r="V58" s="13"/>
      <c r="W58" s="12">
        <v>0</v>
      </c>
      <c r="X58" s="12">
        <v>0</v>
      </c>
      <c r="Y58" s="12">
        <v>0</v>
      </c>
      <c r="Z58" s="12">
        <v>0</v>
      </c>
      <c r="AA58" s="13"/>
      <c r="AB58" s="12">
        <v>0</v>
      </c>
      <c r="AC58" s="12">
        <v>0</v>
      </c>
      <c r="AD58" s="12">
        <v>0</v>
      </c>
      <c r="AE58" s="12">
        <v>0</v>
      </c>
      <c r="AF58" s="13"/>
      <c r="AG58" s="12">
        <v>0</v>
      </c>
      <c r="AH58" s="12">
        <v>0</v>
      </c>
      <c r="AI58" s="12">
        <v>0</v>
      </c>
      <c r="AJ58" s="12">
        <v>0</v>
      </c>
      <c r="AK58" s="13"/>
      <c r="AL58" s="12">
        <v>0</v>
      </c>
      <c r="AM58" s="12">
        <v>0</v>
      </c>
      <c r="AN58" s="12">
        <v>0</v>
      </c>
      <c r="AO58" s="12">
        <v>0</v>
      </c>
      <c r="AP58" s="13"/>
      <c r="AQ58" s="12">
        <v>0</v>
      </c>
      <c r="AR58" s="12">
        <v>0</v>
      </c>
      <c r="AS58" s="12">
        <v>0</v>
      </c>
      <c r="AT58" s="12">
        <v>0</v>
      </c>
      <c r="AU58" s="13"/>
      <c r="AV58" s="12">
        <v>0</v>
      </c>
      <c r="AW58" s="12">
        <v>0</v>
      </c>
      <c r="AX58" s="12">
        <v>0</v>
      </c>
      <c r="AY58" s="12">
        <v>0</v>
      </c>
      <c r="AZ58" s="13"/>
      <c r="BA58" s="12">
        <v>0</v>
      </c>
      <c r="BB58" s="12">
        <v>0</v>
      </c>
      <c r="BC58" s="12">
        <v>0</v>
      </c>
      <c r="BD58" s="12">
        <v>0</v>
      </c>
      <c r="BE58" s="13"/>
      <c r="BF58" s="12">
        <v>0</v>
      </c>
      <c r="BG58" s="12">
        <v>0</v>
      </c>
      <c r="BH58" s="12">
        <v>0</v>
      </c>
      <c r="BI58" s="12">
        <v>0</v>
      </c>
      <c r="BJ58" s="13"/>
      <c r="BK58" s="12">
        <v>0</v>
      </c>
      <c r="BL58" s="12">
        <v>0</v>
      </c>
      <c r="BM58" s="12">
        <v>0</v>
      </c>
      <c r="BN58" s="12">
        <v>0</v>
      </c>
      <c r="BO58" s="13"/>
      <c r="BP58" s="12">
        <v>0</v>
      </c>
      <c r="BQ58" s="12">
        <v>0</v>
      </c>
      <c r="BR58" s="12">
        <v>0</v>
      </c>
      <c r="BS58" s="12">
        <v>0</v>
      </c>
      <c r="BT58" s="13"/>
      <c r="BU58" s="12">
        <v>0</v>
      </c>
      <c r="BV58" s="12">
        <v>0</v>
      </c>
      <c r="BW58" s="12">
        <v>0</v>
      </c>
      <c r="BX58" s="12">
        <v>0</v>
      </c>
      <c r="BY58" s="13"/>
      <c r="BZ58" s="12">
        <v>0</v>
      </c>
      <c r="CA58" s="12">
        <v>0</v>
      </c>
      <c r="CB58" s="12">
        <v>0</v>
      </c>
      <c r="CC58" s="12">
        <v>0</v>
      </c>
      <c r="CD58" s="13"/>
      <c r="CE58" s="12">
        <v>0</v>
      </c>
      <c r="CF58" s="12">
        <v>0</v>
      </c>
      <c r="CG58" s="12">
        <v>0</v>
      </c>
      <c r="CH58" s="12">
        <v>0</v>
      </c>
      <c r="CI58" s="13"/>
      <c r="CJ58" s="12">
        <v>0</v>
      </c>
      <c r="CK58" s="12">
        <v>0</v>
      </c>
      <c r="CL58" s="12">
        <v>0</v>
      </c>
      <c r="CM58" s="12">
        <v>0</v>
      </c>
      <c r="CN58" s="13"/>
      <c r="CO58" s="12">
        <v>0</v>
      </c>
      <c r="CP58" s="12">
        <v>0</v>
      </c>
      <c r="CQ58" s="12">
        <v>0</v>
      </c>
      <c r="CR58" s="12">
        <v>0</v>
      </c>
      <c r="CS58" s="13"/>
      <c r="CT58" s="12">
        <v>0</v>
      </c>
      <c r="CU58" s="12">
        <v>0</v>
      </c>
      <c r="CV58" s="12">
        <v>0</v>
      </c>
      <c r="CW58" s="12">
        <v>0</v>
      </c>
      <c r="CX58" s="13"/>
      <c r="CY58" s="12">
        <v>0</v>
      </c>
      <c r="CZ58" s="12">
        <v>0</v>
      </c>
      <c r="DA58" s="12">
        <v>0</v>
      </c>
      <c r="DB58" s="12">
        <v>0</v>
      </c>
      <c r="DC58" s="13"/>
      <c r="DD58" s="12">
        <v>0</v>
      </c>
      <c r="DE58" s="12">
        <v>0</v>
      </c>
      <c r="DF58" s="12">
        <v>0</v>
      </c>
      <c r="DG58" s="12">
        <v>0</v>
      </c>
      <c r="DH58" s="13"/>
      <c r="DI58" s="12">
        <v>0</v>
      </c>
      <c r="DJ58" s="12">
        <v>0</v>
      </c>
      <c r="DK58" s="12">
        <v>0</v>
      </c>
      <c r="DL58" s="12">
        <v>0</v>
      </c>
      <c r="DM58" s="13"/>
      <c r="DN58" s="12">
        <v>0</v>
      </c>
      <c r="DO58" s="12">
        <v>0</v>
      </c>
      <c r="DP58" s="12">
        <v>0</v>
      </c>
      <c r="DQ58" s="12">
        <v>0</v>
      </c>
      <c r="DR58" s="13"/>
      <c r="DS58" s="12">
        <v>0</v>
      </c>
      <c r="DT58" s="12">
        <v>0</v>
      </c>
      <c r="DU58" s="12">
        <v>0</v>
      </c>
      <c r="DV58" s="12">
        <v>0</v>
      </c>
      <c r="DW58" s="13"/>
      <c r="DX58" s="12">
        <v>0</v>
      </c>
      <c r="DY58" s="12">
        <v>0</v>
      </c>
      <c r="DZ58" s="12">
        <v>0</v>
      </c>
      <c r="EA58" s="12">
        <v>0</v>
      </c>
      <c r="EB58" s="13"/>
      <c r="EC58" s="12">
        <v>0</v>
      </c>
      <c r="ED58" s="12">
        <v>0</v>
      </c>
      <c r="EE58" s="12">
        <v>0</v>
      </c>
      <c r="EF58" s="12">
        <v>0</v>
      </c>
      <c r="EG58" s="13"/>
      <c r="EH58" s="12">
        <v>0</v>
      </c>
      <c r="EI58" s="12">
        <v>0</v>
      </c>
      <c r="EJ58" s="12">
        <v>0</v>
      </c>
      <c r="EK58" s="12">
        <v>0</v>
      </c>
      <c r="EL58" s="13"/>
      <c r="EM58" s="12">
        <v>0</v>
      </c>
      <c r="EN58" s="12">
        <v>0</v>
      </c>
      <c r="EO58" s="12">
        <v>0</v>
      </c>
      <c r="EP58" s="12">
        <v>0</v>
      </c>
      <c r="EQ58" s="13"/>
      <c r="ER58" s="12">
        <v>0</v>
      </c>
      <c r="ES58" s="12">
        <v>0</v>
      </c>
      <c r="ET58" s="12">
        <v>0</v>
      </c>
      <c r="EU58" s="12">
        <v>0</v>
      </c>
      <c r="EV58" s="13"/>
      <c r="EW58" s="12">
        <v>0</v>
      </c>
      <c r="EX58" s="12">
        <v>0</v>
      </c>
      <c r="EY58" s="12">
        <v>0</v>
      </c>
      <c r="EZ58" s="12">
        <v>0</v>
      </c>
      <c r="FA58" s="13"/>
      <c r="FB58" s="12">
        <v>0</v>
      </c>
      <c r="FC58" s="12">
        <v>0</v>
      </c>
      <c r="FD58" s="12">
        <v>0</v>
      </c>
      <c r="FE58" s="12">
        <v>0</v>
      </c>
      <c r="FF58" s="13"/>
      <c r="FG58" s="12">
        <v>0</v>
      </c>
      <c r="FH58" s="12">
        <v>0</v>
      </c>
      <c r="FI58" s="12">
        <v>0</v>
      </c>
      <c r="FJ58" s="12">
        <v>0</v>
      </c>
      <c r="FK58" s="13"/>
      <c r="FL58" s="12">
        <v>0</v>
      </c>
      <c r="FM58" s="12">
        <v>0</v>
      </c>
      <c r="FN58" s="12">
        <v>0</v>
      </c>
      <c r="FO58" s="12">
        <v>0</v>
      </c>
      <c r="FP58" s="13"/>
      <c r="FQ58" s="12">
        <v>0</v>
      </c>
      <c r="FR58" s="12">
        <v>0</v>
      </c>
      <c r="FS58" s="12">
        <v>0</v>
      </c>
      <c r="FT58" s="12">
        <v>0</v>
      </c>
      <c r="FU58" s="13"/>
      <c r="FV58" s="12">
        <v>0</v>
      </c>
      <c r="FW58" s="12">
        <v>0</v>
      </c>
      <c r="FX58" s="12">
        <v>0</v>
      </c>
      <c r="FY58" s="12">
        <v>0</v>
      </c>
      <c r="FZ58" s="13"/>
      <c r="GA58" s="12">
        <v>0</v>
      </c>
      <c r="GB58" s="12">
        <v>0</v>
      </c>
      <c r="GC58" s="12">
        <v>0</v>
      </c>
      <c r="GD58" s="12">
        <v>0</v>
      </c>
      <c r="GE58" s="13"/>
      <c r="GF58" s="12">
        <v>0</v>
      </c>
      <c r="GG58" s="12">
        <v>5000</v>
      </c>
      <c r="GH58" s="12">
        <v>0</v>
      </c>
      <c r="GI58" s="12">
        <v>5000</v>
      </c>
      <c r="GJ58" s="13"/>
      <c r="GK58" s="12">
        <v>0</v>
      </c>
      <c r="GL58" s="12">
        <v>0</v>
      </c>
      <c r="GM58" s="12">
        <v>0</v>
      </c>
      <c r="GN58" s="12">
        <v>0</v>
      </c>
      <c r="GO58" s="13"/>
      <c r="GP58" s="12">
        <v>0</v>
      </c>
      <c r="GQ58" s="12">
        <v>0</v>
      </c>
      <c r="GR58" s="12">
        <v>0</v>
      </c>
      <c r="GS58" s="12">
        <v>0</v>
      </c>
      <c r="GT58" s="13"/>
      <c r="GU58" s="12">
        <v>0</v>
      </c>
      <c r="GV58" s="12"/>
      <c r="GW58" s="12">
        <v>0</v>
      </c>
      <c r="GX58" s="12">
        <v>0</v>
      </c>
      <c r="GY58" s="13"/>
      <c r="GZ58" s="12">
        <v>0</v>
      </c>
      <c r="HA58" s="12">
        <v>0</v>
      </c>
      <c r="HB58" s="12">
        <v>0</v>
      </c>
      <c r="HC58" s="12">
        <v>0</v>
      </c>
      <c r="HD58" s="13"/>
      <c r="HE58" s="12">
        <v>0</v>
      </c>
      <c r="HF58" s="12">
        <v>0</v>
      </c>
      <c r="HG58" s="12">
        <v>0</v>
      </c>
      <c r="HH58" s="12">
        <v>0</v>
      </c>
      <c r="HI58" s="13"/>
      <c r="HJ58" s="12">
        <v>0</v>
      </c>
      <c r="HK58" s="12">
        <v>0</v>
      </c>
      <c r="HL58" s="12">
        <v>0</v>
      </c>
      <c r="HM58" s="12">
        <v>0</v>
      </c>
      <c r="HN58" s="13"/>
      <c r="HO58" s="12">
        <v>0</v>
      </c>
      <c r="HP58" s="12">
        <v>0</v>
      </c>
      <c r="HQ58" s="12">
        <v>0</v>
      </c>
      <c r="HR58" s="12">
        <v>0</v>
      </c>
      <c r="HS58" s="13"/>
      <c r="HT58" s="12">
        <v>0</v>
      </c>
      <c r="HU58" s="12">
        <v>0</v>
      </c>
      <c r="HV58" s="12">
        <v>0</v>
      </c>
      <c r="HW58" s="12">
        <v>0</v>
      </c>
      <c r="HX58" s="13"/>
      <c r="HY58" s="12">
        <v>0</v>
      </c>
      <c r="HZ58" s="12">
        <v>0</v>
      </c>
      <c r="IA58" s="12">
        <v>0</v>
      </c>
      <c r="IB58" s="12">
        <v>0</v>
      </c>
      <c r="IC58" s="13"/>
      <c r="ID58" s="12">
        <v>0</v>
      </c>
      <c r="IE58" s="12">
        <v>0</v>
      </c>
      <c r="IF58" s="12">
        <v>0</v>
      </c>
      <c r="IG58" s="12">
        <v>0</v>
      </c>
      <c r="IH58" s="13"/>
      <c r="II58" s="12">
        <v>0</v>
      </c>
      <c r="IJ58" s="12">
        <v>0</v>
      </c>
      <c r="IK58" s="12">
        <v>0</v>
      </c>
      <c r="IL58" s="12">
        <v>0</v>
      </c>
      <c r="IM58" s="13"/>
      <c r="IN58" s="12">
        <v>0</v>
      </c>
      <c r="IO58" s="12">
        <v>0</v>
      </c>
      <c r="IP58" s="12">
        <v>0</v>
      </c>
      <c r="IQ58" s="12">
        <v>0</v>
      </c>
      <c r="IR58" s="13"/>
      <c r="IS58" s="12">
        <v>0</v>
      </c>
      <c r="IT58" s="12">
        <v>0</v>
      </c>
      <c r="IU58" s="12">
        <v>0</v>
      </c>
      <c r="IV58" s="12">
        <v>0</v>
      </c>
      <c r="IW58" s="13"/>
      <c r="IX58" s="12">
        <v>0</v>
      </c>
      <c r="IY58" s="12">
        <v>0</v>
      </c>
      <c r="IZ58" s="12">
        <v>0</v>
      </c>
      <c r="JA58" s="12">
        <v>0</v>
      </c>
      <c r="JB58" s="13"/>
      <c r="JC58" s="12">
        <v>0</v>
      </c>
      <c r="JD58" s="12">
        <v>0</v>
      </c>
      <c r="JE58" s="12">
        <v>0</v>
      </c>
      <c r="JF58" s="12">
        <v>0</v>
      </c>
      <c r="JG58" s="13"/>
      <c r="JH58" s="12">
        <v>0</v>
      </c>
      <c r="JI58" s="12">
        <v>69065</v>
      </c>
      <c r="JJ58" s="12">
        <v>0</v>
      </c>
      <c r="JK58" s="12">
        <v>69065</v>
      </c>
      <c r="JL58" s="13"/>
      <c r="JM58" s="12">
        <v>0</v>
      </c>
      <c r="JN58" s="12">
        <v>0</v>
      </c>
      <c r="JO58" s="12">
        <v>0</v>
      </c>
      <c r="JP58" s="12">
        <v>0</v>
      </c>
      <c r="JQ58" s="13"/>
      <c r="JR58" s="12">
        <v>0</v>
      </c>
      <c r="JS58" s="12">
        <v>0</v>
      </c>
      <c r="JT58" s="12">
        <v>0</v>
      </c>
      <c r="JU58" s="12">
        <v>0</v>
      </c>
      <c r="JV58" s="13"/>
      <c r="JW58" s="12">
        <v>0</v>
      </c>
      <c r="JX58" s="12">
        <v>0</v>
      </c>
      <c r="JY58" s="12">
        <v>0</v>
      </c>
      <c r="JZ58" s="12">
        <v>0</v>
      </c>
      <c r="KA58" s="13"/>
      <c r="KB58" s="12">
        <v>0</v>
      </c>
      <c r="KC58" s="12">
        <v>0</v>
      </c>
      <c r="KD58" s="12">
        <v>0</v>
      </c>
      <c r="KE58" s="12">
        <v>0</v>
      </c>
      <c r="KF58" s="13"/>
      <c r="KG58" s="12">
        <v>0</v>
      </c>
      <c r="KH58" s="12">
        <v>0</v>
      </c>
      <c r="KI58" s="12">
        <v>0</v>
      </c>
      <c r="KJ58" s="12">
        <v>0</v>
      </c>
      <c r="KK58" s="13"/>
      <c r="KL58" s="12">
        <v>0</v>
      </c>
      <c r="KM58" s="12">
        <v>0</v>
      </c>
      <c r="KN58" s="12">
        <v>0</v>
      </c>
      <c r="KO58" s="12">
        <v>0</v>
      </c>
      <c r="KP58" s="13"/>
      <c r="KQ58" s="12">
        <v>0</v>
      </c>
      <c r="KR58" s="12">
        <v>0</v>
      </c>
      <c r="KS58" s="12">
        <v>0</v>
      </c>
      <c r="KT58" s="12">
        <v>0</v>
      </c>
      <c r="KU58" s="13"/>
      <c r="KV58" s="12">
        <v>0</v>
      </c>
      <c r="KW58" s="12">
        <v>0</v>
      </c>
      <c r="KX58" s="12">
        <v>0</v>
      </c>
      <c r="KY58" s="12">
        <v>0</v>
      </c>
      <c r="KZ58" s="13"/>
      <c r="LA58" s="12">
        <v>0</v>
      </c>
      <c r="LB58" s="12">
        <v>0</v>
      </c>
      <c r="LC58" s="12">
        <v>0</v>
      </c>
      <c r="LD58" s="12">
        <v>0</v>
      </c>
      <c r="LE58" s="13"/>
      <c r="LF58" s="12">
        <v>0</v>
      </c>
      <c r="LG58" s="12">
        <v>0</v>
      </c>
      <c r="LH58" s="12">
        <v>0</v>
      </c>
      <c r="LI58" s="12">
        <v>0</v>
      </c>
      <c r="LJ58" s="13"/>
      <c r="LK58" s="12">
        <v>0</v>
      </c>
      <c r="LL58" s="12">
        <v>0</v>
      </c>
      <c r="LM58" s="12">
        <v>0</v>
      </c>
      <c r="LN58" s="12">
        <v>0</v>
      </c>
      <c r="LO58" s="13"/>
      <c r="LP58" s="12">
        <v>0</v>
      </c>
      <c r="LQ58" s="12">
        <v>0</v>
      </c>
      <c r="LR58" s="12">
        <v>0</v>
      </c>
      <c r="LS58" s="12">
        <v>0</v>
      </c>
      <c r="LT58" s="13"/>
      <c r="LU58" s="12">
        <v>0</v>
      </c>
      <c r="LV58" s="12">
        <v>0</v>
      </c>
      <c r="LW58" s="12">
        <v>0</v>
      </c>
      <c r="LX58" s="12">
        <v>0</v>
      </c>
      <c r="LY58" s="13"/>
      <c r="LZ58" s="12">
        <v>0</v>
      </c>
      <c r="MA58" s="12">
        <v>0</v>
      </c>
      <c r="MB58" s="12">
        <v>0</v>
      </c>
      <c r="MC58" s="12">
        <v>0</v>
      </c>
      <c r="MD58" s="13"/>
      <c r="ME58" s="12">
        <v>0</v>
      </c>
      <c r="MF58" s="12">
        <v>0</v>
      </c>
      <c r="MG58" s="12">
        <v>0</v>
      </c>
      <c r="MH58" s="12">
        <v>0</v>
      </c>
      <c r="MI58" s="13"/>
      <c r="MJ58" s="12">
        <v>0</v>
      </c>
      <c r="MK58" s="12">
        <v>0</v>
      </c>
      <c r="ML58" s="12">
        <v>0</v>
      </c>
      <c r="MM58" s="12">
        <v>0</v>
      </c>
      <c r="MN58" s="13"/>
      <c r="MO58" s="12">
        <v>0</v>
      </c>
      <c r="MP58" s="12">
        <v>0</v>
      </c>
      <c r="MQ58" s="12">
        <v>0</v>
      </c>
      <c r="MR58" s="12">
        <v>0</v>
      </c>
      <c r="MS58" s="13"/>
      <c r="MT58" s="12">
        <v>0</v>
      </c>
      <c r="MU58" s="12">
        <v>0</v>
      </c>
      <c r="MV58" s="12">
        <v>0</v>
      </c>
      <c r="MW58" s="12">
        <v>0</v>
      </c>
      <c r="MX58" s="13"/>
      <c r="MY58" s="12">
        <v>0</v>
      </c>
      <c r="MZ58" s="12">
        <v>0</v>
      </c>
      <c r="NA58" s="12">
        <v>0</v>
      </c>
      <c r="NB58" s="12">
        <v>0</v>
      </c>
      <c r="NC58" s="13"/>
      <c r="ND58" s="12">
        <v>0</v>
      </c>
      <c r="NE58" s="12">
        <v>0</v>
      </c>
      <c r="NF58" s="12">
        <v>0</v>
      </c>
      <c r="NG58" s="12">
        <v>0</v>
      </c>
      <c r="NH58" s="13"/>
      <c r="NI58" s="12">
        <v>0</v>
      </c>
      <c r="NJ58" s="12">
        <v>0</v>
      </c>
      <c r="NK58" s="12">
        <v>0</v>
      </c>
      <c r="NL58" s="12">
        <v>0</v>
      </c>
      <c r="NM58" s="13"/>
      <c r="NN58" s="12">
        <v>0</v>
      </c>
      <c r="NO58" s="12">
        <v>0</v>
      </c>
      <c r="NP58" s="12">
        <v>0</v>
      </c>
      <c r="NQ58" s="12">
        <v>0</v>
      </c>
      <c r="NR58" s="13"/>
      <c r="NS58" s="12">
        <v>0</v>
      </c>
      <c r="NT58" s="12">
        <v>74065</v>
      </c>
      <c r="NU58" s="12">
        <v>0</v>
      </c>
      <c r="NV58" s="12">
        <v>74065</v>
      </c>
      <c r="NW58" s="13"/>
    </row>
    <row r="59" spans="1:387" hidden="1">
      <c r="A59" s="10">
        <v>53</v>
      </c>
      <c r="B59" s="11" t="s">
        <v>46</v>
      </c>
      <c r="C59" s="12">
        <v>0</v>
      </c>
      <c r="D59" s="12">
        <v>0</v>
      </c>
      <c r="E59" s="12">
        <v>0</v>
      </c>
      <c r="F59" s="12">
        <v>0</v>
      </c>
      <c r="G59" s="13"/>
      <c r="H59" s="12">
        <v>0</v>
      </c>
      <c r="I59" s="12">
        <v>0</v>
      </c>
      <c r="J59" s="12">
        <v>0</v>
      </c>
      <c r="K59" s="12">
        <v>0</v>
      </c>
      <c r="L59" s="13"/>
      <c r="M59" s="12">
        <v>0</v>
      </c>
      <c r="N59" s="12">
        <v>0</v>
      </c>
      <c r="O59" s="12">
        <v>0</v>
      </c>
      <c r="P59" s="12">
        <v>0</v>
      </c>
      <c r="Q59" s="13"/>
      <c r="R59" s="12">
        <v>0</v>
      </c>
      <c r="S59" s="12">
        <v>0</v>
      </c>
      <c r="T59" s="12">
        <v>0</v>
      </c>
      <c r="U59" s="12">
        <v>0</v>
      </c>
      <c r="V59" s="13"/>
      <c r="W59" s="12">
        <v>0</v>
      </c>
      <c r="X59" s="12">
        <v>0</v>
      </c>
      <c r="Y59" s="12">
        <v>0</v>
      </c>
      <c r="Z59" s="12">
        <v>0</v>
      </c>
      <c r="AA59" s="13"/>
      <c r="AB59" s="12">
        <v>0</v>
      </c>
      <c r="AC59" s="12">
        <v>0</v>
      </c>
      <c r="AD59" s="12">
        <v>0</v>
      </c>
      <c r="AE59" s="12">
        <v>0</v>
      </c>
      <c r="AF59" s="13"/>
      <c r="AG59" s="12">
        <v>0</v>
      </c>
      <c r="AH59" s="12">
        <v>0</v>
      </c>
      <c r="AI59" s="12">
        <v>0</v>
      </c>
      <c r="AJ59" s="12">
        <v>0</v>
      </c>
      <c r="AK59" s="13"/>
      <c r="AL59" s="12">
        <v>0</v>
      </c>
      <c r="AM59" s="12">
        <v>0</v>
      </c>
      <c r="AN59" s="12">
        <v>0</v>
      </c>
      <c r="AO59" s="12">
        <v>0</v>
      </c>
      <c r="AP59" s="13"/>
      <c r="AQ59" s="12">
        <v>0</v>
      </c>
      <c r="AR59" s="12">
        <v>0</v>
      </c>
      <c r="AS59" s="12">
        <v>0</v>
      </c>
      <c r="AT59" s="12">
        <v>0</v>
      </c>
      <c r="AU59" s="13"/>
      <c r="AV59" s="12">
        <v>0</v>
      </c>
      <c r="AW59" s="12">
        <v>0</v>
      </c>
      <c r="AX59" s="12">
        <v>0</v>
      </c>
      <c r="AY59" s="12">
        <v>0</v>
      </c>
      <c r="AZ59" s="13"/>
      <c r="BA59" s="12">
        <v>0</v>
      </c>
      <c r="BB59" s="12">
        <v>0</v>
      </c>
      <c r="BC59" s="12">
        <v>0</v>
      </c>
      <c r="BD59" s="12">
        <v>0</v>
      </c>
      <c r="BE59" s="13"/>
      <c r="BF59" s="12">
        <v>0</v>
      </c>
      <c r="BG59" s="12">
        <v>0</v>
      </c>
      <c r="BH59" s="12">
        <v>0</v>
      </c>
      <c r="BI59" s="12">
        <v>0</v>
      </c>
      <c r="BJ59" s="13"/>
      <c r="BK59" s="12">
        <v>0</v>
      </c>
      <c r="BL59" s="12">
        <v>0</v>
      </c>
      <c r="BM59" s="12">
        <v>0</v>
      </c>
      <c r="BN59" s="12">
        <v>0</v>
      </c>
      <c r="BO59" s="13"/>
      <c r="BP59" s="12">
        <v>0</v>
      </c>
      <c r="BQ59" s="12">
        <v>0</v>
      </c>
      <c r="BR59" s="12">
        <v>0</v>
      </c>
      <c r="BS59" s="12">
        <v>0</v>
      </c>
      <c r="BT59" s="13"/>
      <c r="BU59" s="12">
        <v>0</v>
      </c>
      <c r="BV59" s="12">
        <v>0</v>
      </c>
      <c r="BW59" s="12">
        <v>0</v>
      </c>
      <c r="BX59" s="12">
        <v>0</v>
      </c>
      <c r="BY59" s="13"/>
      <c r="BZ59" s="12">
        <v>0</v>
      </c>
      <c r="CA59" s="12">
        <v>0</v>
      </c>
      <c r="CB59" s="12">
        <v>0</v>
      </c>
      <c r="CC59" s="12">
        <v>0</v>
      </c>
      <c r="CD59" s="13"/>
      <c r="CE59" s="12">
        <v>0</v>
      </c>
      <c r="CF59" s="12">
        <v>0</v>
      </c>
      <c r="CG59" s="12">
        <v>0</v>
      </c>
      <c r="CH59" s="12">
        <v>0</v>
      </c>
      <c r="CI59" s="13"/>
      <c r="CJ59" s="12">
        <v>0</v>
      </c>
      <c r="CK59" s="12">
        <v>0</v>
      </c>
      <c r="CL59" s="12">
        <v>0</v>
      </c>
      <c r="CM59" s="12">
        <v>0</v>
      </c>
      <c r="CN59" s="13"/>
      <c r="CO59" s="12">
        <v>0</v>
      </c>
      <c r="CP59" s="12">
        <v>0</v>
      </c>
      <c r="CQ59" s="12">
        <v>0</v>
      </c>
      <c r="CR59" s="12">
        <v>0</v>
      </c>
      <c r="CS59" s="13"/>
      <c r="CT59" s="12">
        <v>0</v>
      </c>
      <c r="CU59" s="12">
        <v>0</v>
      </c>
      <c r="CV59" s="12">
        <v>0</v>
      </c>
      <c r="CW59" s="12">
        <v>0</v>
      </c>
      <c r="CX59" s="13"/>
      <c r="CY59" s="12">
        <v>0</v>
      </c>
      <c r="CZ59" s="12">
        <v>0</v>
      </c>
      <c r="DA59" s="12">
        <v>0</v>
      </c>
      <c r="DB59" s="12">
        <v>0</v>
      </c>
      <c r="DC59" s="13"/>
      <c r="DD59" s="12">
        <v>0</v>
      </c>
      <c r="DE59" s="12">
        <v>0</v>
      </c>
      <c r="DF59" s="12">
        <v>0</v>
      </c>
      <c r="DG59" s="12">
        <v>0</v>
      </c>
      <c r="DH59" s="13"/>
      <c r="DI59" s="12">
        <v>0</v>
      </c>
      <c r="DJ59" s="12">
        <v>0</v>
      </c>
      <c r="DK59" s="12">
        <v>0</v>
      </c>
      <c r="DL59" s="12">
        <v>0</v>
      </c>
      <c r="DM59" s="13"/>
      <c r="DN59" s="12">
        <v>0</v>
      </c>
      <c r="DO59" s="12">
        <v>0</v>
      </c>
      <c r="DP59" s="12">
        <v>0</v>
      </c>
      <c r="DQ59" s="12">
        <v>0</v>
      </c>
      <c r="DR59" s="13"/>
      <c r="DS59" s="12">
        <v>0</v>
      </c>
      <c r="DT59" s="12">
        <v>0</v>
      </c>
      <c r="DU59" s="12">
        <v>0</v>
      </c>
      <c r="DV59" s="12">
        <v>0</v>
      </c>
      <c r="DW59" s="13"/>
      <c r="DX59" s="12">
        <v>0</v>
      </c>
      <c r="DY59" s="12">
        <v>0</v>
      </c>
      <c r="DZ59" s="12">
        <v>0</v>
      </c>
      <c r="EA59" s="12">
        <v>0</v>
      </c>
      <c r="EB59" s="13"/>
      <c r="EC59" s="12">
        <v>0</v>
      </c>
      <c r="ED59" s="12">
        <v>0</v>
      </c>
      <c r="EE59" s="12">
        <v>0</v>
      </c>
      <c r="EF59" s="12">
        <v>0</v>
      </c>
      <c r="EG59" s="13"/>
      <c r="EH59" s="12">
        <v>0</v>
      </c>
      <c r="EI59" s="12">
        <v>0</v>
      </c>
      <c r="EJ59" s="12">
        <v>0</v>
      </c>
      <c r="EK59" s="12">
        <v>0</v>
      </c>
      <c r="EL59" s="13"/>
      <c r="EM59" s="12">
        <v>0</v>
      </c>
      <c r="EN59" s="12">
        <v>0</v>
      </c>
      <c r="EO59" s="12">
        <v>0</v>
      </c>
      <c r="EP59" s="12">
        <v>0</v>
      </c>
      <c r="EQ59" s="13"/>
      <c r="ER59" s="12">
        <v>0</v>
      </c>
      <c r="ES59" s="12">
        <v>0</v>
      </c>
      <c r="ET59" s="12">
        <v>0</v>
      </c>
      <c r="EU59" s="12">
        <v>0</v>
      </c>
      <c r="EV59" s="13"/>
      <c r="EW59" s="12">
        <v>0</v>
      </c>
      <c r="EX59" s="12">
        <v>0</v>
      </c>
      <c r="EY59" s="12">
        <v>0</v>
      </c>
      <c r="EZ59" s="12">
        <v>0</v>
      </c>
      <c r="FA59" s="13"/>
      <c r="FB59" s="12">
        <v>0</v>
      </c>
      <c r="FC59" s="12">
        <v>0</v>
      </c>
      <c r="FD59" s="12">
        <v>0</v>
      </c>
      <c r="FE59" s="12">
        <v>0</v>
      </c>
      <c r="FF59" s="13"/>
      <c r="FG59" s="12">
        <v>0</v>
      </c>
      <c r="FH59" s="12">
        <v>0</v>
      </c>
      <c r="FI59" s="12">
        <v>0</v>
      </c>
      <c r="FJ59" s="12">
        <v>0</v>
      </c>
      <c r="FK59" s="13"/>
      <c r="FL59" s="12">
        <v>0</v>
      </c>
      <c r="FM59" s="12">
        <v>0</v>
      </c>
      <c r="FN59" s="12">
        <v>0</v>
      </c>
      <c r="FO59" s="12">
        <v>0</v>
      </c>
      <c r="FP59" s="13"/>
      <c r="FQ59" s="12">
        <v>0</v>
      </c>
      <c r="FR59" s="12">
        <v>0</v>
      </c>
      <c r="FS59" s="12">
        <v>0</v>
      </c>
      <c r="FT59" s="12">
        <v>0</v>
      </c>
      <c r="FU59" s="13"/>
      <c r="FV59" s="12">
        <v>0</v>
      </c>
      <c r="FW59" s="12">
        <v>0</v>
      </c>
      <c r="FX59" s="12">
        <v>0</v>
      </c>
      <c r="FY59" s="12">
        <v>0</v>
      </c>
      <c r="FZ59" s="13"/>
      <c r="GA59" s="12">
        <v>0</v>
      </c>
      <c r="GB59" s="12">
        <v>0</v>
      </c>
      <c r="GC59" s="12">
        <v>0</v>
      </c>
      <c r="GD59" s="12">
        <v>0</v>
      </c>
      <c r="GE59" s="13"/>
      <c r="GF59" s="12">
        <v>0</v>
      </c>
      <c r="GG59" s="12">
        <v>5000</v>
      </c>
      <c r="GH59" s="12">
        <v>0</v>
      </c>
      <c r="GI59" s="12">
        <v>5000</v>
      </c>
      <c r="GJ59" s="13"/>
      <c r="GK59" s="12">
        <v>0</v>
      </c>
      <c r="GL59" s="12">
        <v>0</v>
      </c>
      <c r="GM59" s="12">
        <v>0</v>
      </c>
      <c r="GN59" s="12">
        <v>0</v>
      </c>
      <c r="GO59" s="13"/>
      <c r="GP59" s="12">
        <v>0</v>
      </c>
      <c r="GQ59" s="12">
        <v>0</v>
      </c>
      <c r="GR59" s="12">
        <v>0</v>
      </c>
      <c r="GS59" s="12">
        <v>0</v>
      </c>
      <c r="GT59" s="13"/>
      <c r="GU59" s="12">
        <v>0</v>
      </c>
      <c r="GV59" s="12"/>
      <c r="GW59" s="12">
        <v>0</v>
      </c>
      <c r="GX59" s="12">
        <v>0</v>
      </c>
      <c r="GY59" s="13"/>
      <c r="GZ59" s="12">
        <v>0</v>
      </c>
      <c r="HA59" s="12">
        <v>0</v>
      </c>
      <c r="HB59" s="12">
        <v>0</v>
      </c>
      <c r="HC59" s="12">
        <v>0</v>
      </c>
      <c r="HD59" s="13"/>
      <c r="HE59" s="12">
        <v>0</v>
      </c>
      <c r="HF59" s="12">
        <v>0</v>
      </c>
      <c r="HG59" s="12">
        <v>0</v>
      </c>
      <c r="HH59" s="12">
        <v>0</v>
      </c>
      <c r="HI59" s="13"/>
      <c r="HJ59" s="12">
        <v>0</v>
      </c>
      <c r="HK59" s="12">
        <v>0</v>
      </c>
      <c r="HL59" s="12">
        <v>0</v>
      </c>
      <c r="HM59" s="12">
        <v>0</v>
      </c>
      <c r="HN59" s="13"/>
      <c r="HO59" s="12">
        <v>0</v>
      </c>
      <c r="HP59" s="12">
        <v>0</v>
      </c>
      <c r="HQ59" s="12">
        <v>0</v>
      </c>
      <c r="HR59" s="12">
        <v>0</v>
      </c>
      <c r="HS59" s="13"/>
      <c r="HT59" s="12">
        <v>0</v>
      </c>
      <c r="HU59" s="12">
        <v>0</v>
      </c>
      <c r="HV59" s="12">
        <v>0</v>
      </c>
      <c r="HW59" s="12">
        <v>0</v>
      </c>
      <c r="HX59" s="13"/>
      <c r="HY59" s="12">
        <v>0</v>
      </c>
      <c r="HZ59" s="12">
        <v>0</v>
      </c>
      <c r="IA59" s="12">
        <v>0</v>
      </c>
      <c r="IB59" s="12">
        <v>0</v>
      </c>
      <c r="IC59" s="13"/>
      <c r="ID59" s="12">
        <v>0</v>
      </c>
      <c r="IE59" s="12">
        <v>0</v>
      </c>
      <c r="IF59" s="12">
        <v>0</v>
      </c>
      <c r="IG59" s="12">
        <v>0</v>
      </c>
      <c r="IH59" s="13"/>
      <c r="II59" s="12">
        <v>0</v>
      </c>
      <c r="IJ59" s="12">
        <v>0</v>
      </c>
      <c r="IK59" s="12">
        <v>0</v>
      </c>
      <c r="IL59" s="12">
        <v>0</v>
      </c>
      <c r="IM59" s="13"/>
      <c r="IN59" s="12">
        <v>0</v>
      </c>
      <c r="IO59" s="12">
        <v>0</v>
      </c>
      <c r="IP59" s="12">
        <v>0</v>
      </c>
      <c r="IQ59" s="12">
        <v>0</v>
      </c>
      <c r="IR59" s="13"/>
      <c r="IS59" s="12">
        <v>0</v>
      </c>
      <c r="IT59" s="12">
        <v>0</v>
      </c>
      <c r="IU59" s="12">
        <v>0</v>
      </c>
      <c r="IV59" s="12">
        <v>0</v>
      </c>
      <c r="IW59" s="13"/>
      <c r="IX59" s="12">
        <v>0</v>
      </c>
      <c r="IY59" s="12">
        <v>0</v>
      </c>
      <c r="IZ59" s="12">
        <v>0</v>
      </c>
      <c r="JA59" s="12">
        <v>0</v>
      </c>
      <c r="JB59" s="13"/>
      <c r="JC59" s="12">
        <v>0</v>
      </c>
      <c r="JD59" s="12">
        <v>0</v>
      </c>
      <c r="JE59" s="12">
        <v>0</v>
      </c>
      <c r="JF59" s="12">
        <v>0</v>
      </c>
      <c r="JG59" s="13"/>
      <c r="JH59" s="12">
        <v>0</v>
      </c>
      <c r="JI59" s="12">
        <v>79565</v>
      </c>
      <c r="JJ59" s="12">
        <v>0</v>
      </c>
      <c r="JK59" s="12">
        <v>79565</v>
      </c>
      <c r="JL59" s="13"/>
      <c r="JM59" s="12">
        <v>0</v>
      </c>
      <c r="JN59" s="12">
        <v>0</v>
      </c>
      <c r="JO59" s="12">
        <v>0</v>
      </c>
      <c r="JP59" s="12">
        <v>0</v>
      </c>
      <c r="JQ59" s="13"/>
      <c r="JR59" s="12">
        <v>0</v>
      </c>
      <c r="JS59" s="12">
        <v>0</v>
      </c>
      <c r="JT59" s="12">
        <v>0</v>
      </c>
      <c r="JU59" s="12">
        <v>0</v>
      </c>
      <c r="JV59" s="13"/>
      <c r="JW59" s="12">
        <v>0</v>
      </c>
      <c r="JX59" s="12">
        <v>5000</v>
      </c>
      <c r="JY59" s="12">
        <v>0</v>
      </c>
      <c r="JZ59" s="12">
        <v>5000</v>
      </c>
      <c r="KA59" s="13"/>
      <c r="KB59" s="12">
        <v>0</v>
      </c>
      <c r="KC59" s="12">
        <v>0</v>
      </c>
      <c r="KD59" s="12">
        <v>0</v>
      </c>
      <c r="KE59" s="12">
        <v>0</v>
      </c>
      <c r="KF59" s="13"/>
      <c r="KG59" s="12">
        <v>0</v>
      </c>
      <c r="KH59" s="12">
        <v>0</v>
      </c>
      <c r="KI59" s="12">
        <v>0</v>
      </c>
      <c r="KJ59" s="12">
        <v>0</v>
      </c>
      <c r="KK59" s="13"/>
      <c r="KL59" s="12">
        <v>0</v>
      </c>
      <c r="KM59" s="12">
        <v>0</v>
      </c>
      <c r="KN59" s="12">
        <v>0</v>
      </c>
      <c r="KO59" s="12">
        <v>0</v>
      </c>
      <c r="KP59" s="13"/>
      <c r="KQ59" s="12">
        <v>0</v>
      </c>
      <c r="KR59" s="12">
        <v>0</v>
      </c>
      <c r="KS59" s="12">
        <v>0</v>
      </c>
      <c r="KT59" s="12">
        <v>0</v>
      </c>
      <c r="KU59" s="13"/>
      <c r="KV59" s="12">
        <v>0</v>
      </c>
      <c r="KW59" s="12">
        <v>0</v>
      </c>
      <c r="KX59" s="12">
        <v>0</v>
      </c>
      <c r="KY59" s="12">
        <v>0</v>
      </c>
      <c r="KZ59" s="13"/>
      <c r="LA59" s="12">
        <v>0</v>
      </c>
      <c r="LB59" s="12">
        <v>0</v>
      </c>
      <c r="LC59" s="12">
        <v>0</v>
      </c>
      <c r="LD59" s="12">
        <v>0</v>
      </c>
      <c r="LE59" s="13"/>
      <c r="LF59" s="12">
        <v>0</v>
      </c>
      <c r="LG59" s="12">
        <v>0</v>
      </c>
      <c r="LH59" s="12">
        <v>0</v>
      </c>
      <c r="LI59" s="12">
        <v>0</v>
      </c>
      <c r="LJ59" s="13"/>
      <c r="LK59" s="12">
        <v>0</v>
      </c>
      <c r="LL59" s="12">
        <v>0</v>
      </c>
      <c r="LM59" s="12">
        <v>0</v>
      </c>
      <c r="LN59" s="12">
        <v>0</v>
      </c>
      <c r="LO59" s="13"/>
      <c r="LP59" s="12">
        <v>0</v>
      </c>
      <c r="LQ59" s="12">
        <v>0</v>
      </c>
      <c r="LR59" s="12">
        <v>0</v>
      </c>
      <c r="LS59" s="12">
        <v>0</v>
      </c>
      <c r="LT59" s="13"/>
      <c r="LU59" s="12">
        <v>0</v>
      </c>
      <c r="LV59" s="12">
        <v>0</v>
      </c>
      <c r="LW59" s="12">
        <v>0</v>
      </c>
      <c r="LX59" s="12">
        <v>0</v>
      </c>
      <c r="LY59" s="13"/>
      <c r="LZ59" s="12">
        <v>0</v>
      </c>
      <c r="MA59" s="12">
        <v>0</v>
      </c>
      <c r="MB59" s="12">
        <v>0</v>
      </c>
      <c r="MC59" s="12">
        <v>0</v>
      </c>
      <c r="MD59" s="13"/>
      <c r="ME59" s="12">
        <v>0</v>
      </c>
      <c r="MF59" s="12">
        <v>0</v>
      </c>
      <c r="MG59" s="12">
        <v>0</v>
      </c>
      <c r="MH59" s="12">
        <v>0</v>
      </c>
      <c r="MI59" s="13"/>
      <c r="MJ59" s="12">
        <v>0</v>
      </c>
      <c r="MK59" s="12">
        <v>0</v>
      </c>
      <c r="ML59" s="12">
        <v>0</v>
      </c>
      <c r="MM59" s="12">
        <v>0</v>
      </c>
      <c r="MN59" s="13"/>
      <c r="MO59" s="12">
        <v>0</v>
      </c>
      <c r="MP59" s="12">
        <v>0</v>
      </c>
      <c r="MQ59" s="12">
        <v>0</v>
      </c>
      <c r="MR59" s="12">
        <v>0</v>
      </c>
      <c r="MS59" s="13"/>
      <c r="MT59" s="12">
        <v>0</v>
      </c>
      <c r="MU59" s="12">
        <v>0</v>
      </c>
      <c r="MV59" s="12">
        <v>0</v>
      </c>
      <c r="MW59" s="12">
        <v>0</v>
      </c>
      <c r="MX59" s="13"/>
      <c r="MY59" s="12">
        <v>0</v>
      </c>
      <c r="MZ59" s="12">
        <v>0</v>
      </c>
      <c r="NA59" s="12">
        <v>0</v>
      </c>
      <c r="NB59" s="12">
        <v>0</v>
      </c>
      <c r="NC59" s="13"/>
      <c r="ND59" s="12">
        <v>0</v>
      </c>
      <c r="NE59" s="12">
        <v>0</v>
      </c>
      <c r="NF59" s="12">
        <v>0</v>
      </c>
      <c r="NG59" s="12">
        <v>0</v>
      </c>
      <c r="NH59" s="13"/>
      <c r="NI59" s="12">
        <v>0</v>
      </c>
      <c r="NJ59" s="12">
        <v>0</v>
      </c>
      <c r="NK59" s="12">
        <v>0</v>
      </c>
      <c r="NL59" s="12">
        <v>0</v>
      </c>
      <c r="NM59" s="13"/>
      <c r="NN59" s="12">
        <v>0</v>
      </c>
      <c r="NO59" s="12">
        <v>0</v>
      </c>
      <c r="NP59" s="12">
        <v>0</v>
      </c>
      <c r="NQ59" s="12">
        <v>0</v>
      </c>
      <c r="NR59" s="13"/>
      <c r="NS59" s="12">
        <v>0</v>
      </c>
      <c r="NT59" s="12">
        <v>89565</v>
      </c>
      <c r="NU59" s="12">
        <v>0</v>
      </c>
      <c r="NV59" s="12">
        <v>89565</v>
      </c>
      <c r="NW59" s="13"/>
    </row>
    <row r="60" spans="1:387" hidden="1">
      <c r="A60" s="10">
        <v>54</v>
      </c>
      <c r="B60" s="14" t="s">
        <v>77</v>
      </c>
      <c r="C60" s="12">
        <v>0</v>
      </c>
      <c r="D60" s="12">
        <v>0</v>
      </c>
      <c r="E60" s="12">
        <v>0</v>
      </c>
      <c r="F60" s="12">
        <v>0</v>
      </c>
      <c r="G60" s="13"/>
      <c r="H60" s="12">
        <v>0</v>
      </c>
      <c r="I60" s="12">
        <v>0</v>
      </c>
      <c r="J60" s="12">
        <v>0</v>
      </c>
      <c r="K60" s="12">
        <v>0</v>
      </c>
      <c r="L60" s="13"/>
      <c r="M60" s="12">
        <v>0</v>
      </c>
      <c r="N60" s="12">
        <v>0</v>
      </c>
      <c r="O60" s="12">
        <v>0</v>
      </c>
      <c r="P60" s="12">
        <v>0</v>
      </c>
      <c r="Q60" s="13"/>
      <c r="R60" s="12">
        <v>0</v>
      </c>
      <c r="S60" s="12">
        <v>0</v>
      </c>
      <c r="T60" s="12">
        <v>0</v>
      </c>
      <c r="U60" s="12">
        <v>0</v>
      </c>
      <c r="V60" s="13"/>
      <c r="W60" s="12">
        <v>0</v>
      </c>
      <c r="X60" s="12">
        <v>0</v>
      </c>
      <c r="Y60" s="12">
        <v>0</v>
      </c>
      <c r="Z60" s="12">
        <v>0</v>
      </c>
      <c r="AA60" s="13"/>
      <c r="AB60" s="12">
        <v>0</v>
      </c>
      <c r="AC60" s="12">
        <v>0</v>
      </c>
      <c r="AD60" s="12">
        <v>0</v>
      </c>
      <c r="AE60" s="12">
        <v>0</v>
      </c>
      <c r="AF60" s="13"/>
      <c r="AG60" s="12">
        <v>0</v>
      </c>
      <c r="AH60" s="12">
        <v>0</v>
      </c>
      <c r="AI60" s="12">
        <v>0</v>
      </c>
      <c r="AJ60" s="12">
        <v>0</v>
      </c>
      <c r="AK60" s="13"/>
      <c r="AL60" s="12">
        <v>0</v>
      </c>
      <c r="AM60" s="12">
        <v>0</v>
      </c>
      <c r="AN60" s="12">
        <v>0</v>
      </c>
      <c r="AO60" s="12">
        <v>0</v>
      </c>
      <c r="AP60" s="13"/>
      <c r="AQ60" s="12">
        <v>0</v>
      </c>
      <c r="AR60" s="12">
        <v>0</v>
      </c>
      <c r="AS60" s="12">
        <v>0</v>
      </c>
      <c r="AT60" s="12">
        <v>0</v>
      </c>
      <c r="AU60" s="13"/>
      <c r="AV60" s="12">
        <v>0</v>
      </c>
      <c r="AW60" s="12">
        <v>0</v>
      </c>
      <c r="AX60" s="12">
        <v>0</v>
      </c>
      <c r="AY60" s="12">
        <v>0</v>
      </c>
      <c r="AZ60" s="13"/>
      <c r="BA60" s="12">
        <v>0</v>
      </c>
      <c r="BB60" s="12">
        <v>0</v>
      </c>
      <c r="BC60" s="12">
        <v>0</v>
      </c>
      <c r="BD60" s="12">
        <v>0</v>
      </c>
      <c r="BE60" s="13"/>
      <c r="BF60" s="12">
        <v>0</v>
      </c>
      <c r="BG60" s="12">
        <v>0</v>
      </c>
      <c r="BH60" s="12">
        <v>0</v>
      </c>
      <c r="BI60" s="12">
        <v>0</v>
      </c>
      <c r="BJ60" s="13"/>
      <c r="BK60" s="12">
        <v>0</v>
      </c>
      <c r="BL60" s="12">
        <v>0</v>
      </c>
      <c r="BM60" s="12">
        <v>0</v>
      </c>
      <c r="BN60" s="12">
        <v>0</v>
      </c>
      <c r="BO60" s="13"/>
      <c r="BP60" s="12">
        <v>0</v>
      </c>
      <c r="BQ60" s="12">
        <v>0</v>
      </c>
      <c r="BR60" s="12">
        <v>0</v>
      </c>
      <c r="BS60" s="12">
        <v>0</v>
      </c>
      <c r="BT60" s="13"/>
      <c r="BU60" s="12">
        <v>0</v>
      </c>
      <c r="BV60" s="12">
        <v>0</v>
      </c>
      <c r="BW60" s="12">
        <v>0</v>
      </c>
      <c r="BX60" s="12">
        <v>0</v>
      </c>
      <c r="BY60" s="13"/>
      <c r="BZ60" s="12">
        <v>0</v>
      </c>
      <c r="CA60" s="12">
        <v>0</v>
      </c>
      <c r="CB60" s="12">
        <v>0</v>
      </c>
      <c r="CC60" s="12">
        <v>0</v>
      </c>
      <c r="CD60" s="13"/>
      <c r="CE60" s="12">
        <v>0</v>
      </c>
      <c r="CF60" s="12">
        <v>0</v>
      </c>
      <c r="CG60" s="12">
        <v>0</v>
      </c>
      <c r="CH60" s="12">
        <v>0</v>
      </c>
      <c r="CI60" s="13"/>
      <c r="CJ60" s="12">
        <v>0</v>
      </c>
      <c r="CK60" s="12">
        <v>0</v>
      </c>
      <c r="CL60" s="12">
        <v>0</v>
      </c>
      <c r="CM60" s="12">
        <v>0</v>
      </c>
      <c r="CN60" s="13"/>
      <c r="CO60" s="12">
        <v>0</v>
      </c>
      <c r="CP60" s="12">
        <v>0</v>
      </c>
      <c r="CQ60" s="12">
        <v>0</v>
      </c>
      <c r="CR60" s="12">
        <v>0</v>
      </c>
      <c r="CS60" s="13"/>
      <c r="CT60" s="12">
        <v>0</v>
      </c>
      <c r="CU60" s="12">
        <v>0</v>
      </c>
      <c r="CV60" s="12">
        <v>0</v>
      </c>
      <c r="CW60" s="12">
        <v>0</v>
      </c>
      <c r="CX60" s="13"/>
      <c r="CY60" s="12">
        <v>0</v>
      </c>
      <c r="CZ60" s="12">
        <v>0</v>
      </c>
      <c r="DA60" s="12">
        <v>0</v>
      </c>
      <c r="DB60" s="12">
        <v>0</v>
      </c>
      <c r="DC60" s="13"/>
      <c r="DD60" s="12">
        <v>0</v>
      </c>
      <c r="DE60" s="12">
        <v>0</v>
      </c>
      <c r="DF60" s="12">
        <v>0</v>
      </c>
      <c r="DG60" s="12">
        <v>0</v>
      </c>
      <c r="DH60" s="13"/>
      <c r="DI60" s="12">
        <v>0</v>
      </c>
      <c r="DJ60" s="12">
        <v>0</v>
      </c>
      <c r="DK60" s="12">
        <v>0</v>
      </c>
      <c r="DL60" s="12">
        <v>0</v>
      </c>
      <c r="DM60" s="13"/>
      <c r="DN60" s="12">
        <v>0</v>
      </c>
      <c r="DO60" s="12">
        <v>0</v>
      </c>
      <c r="DP60" s="12">
        <v>0</v>
      </c>
      <c r="DQ60" s="12">
        <v>0</v>
      </c>
      <c r="DR60" s="13"/>
      <c r="DS60" s="12">
        <v>0</v>
      </c>
      <c r="DT60" s="12">
        <v>0</v>
      </c>
      <c r="DU60" s="12">
        <v>0</v>
      </c>
      <c r="DV60" s="12">
        <v>0</v>
      </c>
      <c r="DW60" s="13"/>
      <c r="DX60" s="12">
        <v>0</v>
      </c>
      <c r="DY60" s="12">
        <v>0</v>
      </c>
      <c r="DZ60" s="12">
        <v>0</v>
      </c>
      <c r="EA60" s="12">
        <v>0</v>
      </c>
      <c r="EB60" s="13"/>
      <c r="EC60" s="12">
        <v>0</v>
      </c>
      <c r="ED60" s="12">
        <v>0</v>
      </c>
      <c r="EE60" s="12">
        <v>0</v>
      </c>
      <c r="EF60" s="12">
        <v>0</v>
      </c>
      <c r="EG60" s="13"/>
      <c r="EH60" s="12">
        <v>0</v>
      </c>
      <c r="EI60" s="12">
        <v>0</v>
      </c>
      <c r="EJ60" s="12">
        <v>0</v>
      </c>
      <c r="EK60" s="12">
        <v>0</v>
      </c>
      <c r="EL60" s="13"/>
      <c r="EM60" s="12">
        <v>0</v>
      </c>
      <c r="EN60" s="12">
        <v>0</v>
      </c>
      <c r="EO60" s="12">
        <v>0</v>
      </c>
      <c r="EP60" s="12">
        <v>0</v>
      </c>
      <c r="EQ60" s="13"/>
      <c r="ER60" s="12">
        <v>0</v>
      </c>
      <c r="ES60" s="12">
        <v>0</v>
      </c>
      <c r="ET60" s="12">
        <v>0</v>
      </c>
      <c r="EU60" s="12">
        <v>0</v>
      </c>
      <c r="EV60" s="13"/>
      <c r="EW60" s="12">
        <v>0</v>
      </c>
      <c r="EX60" s="12">
        <v>0</v>
      </c>
      <c r="EY60" s="12">
        <v>0</v>
      </c>
      <c r="EZ60" s="12">
        <v>0</v>
      </c>
      <c r="FA60" s="13"/>
      <c r="FB60" s="12">
        <v>0</v>
      </c>
      <c r="FC60" s="12">
        <v>0</v>
      </c>
      <c r="FD60" s="12">
        <v>0</v>
      </c>
      <c r="FE60" s="12">
        <v>0</v>
      </c>
      <c r="FF60" s="13"/>
      <c r="FG60" s="12">
        <v>0</v>
      </c>
      <c r="FH60" s="12">
        <v>0</v>
      </c>
      <c r="FI60" s="12">
        <v>0</v>
      </c>
      <c r="FJ60" s="12">
        <v>0</v>
      </c>
      <c r="FK60" s="13"/>
      <c r="FL60" s="12">
        <v>0</v>
      </c>
      <c r="FM60" s="12">
        <v>0</v>
      </c>
      <c r="FN60" s="12">
        <v>0</v>
      </c>
      <c r="FO60" s="12">
        <v>0</v>
      </c>
      <c r="FP60" s="13"/>
      <c r="FQ60" s="12">
        <v>0</v>
      </c>
      <c r="FR60" s="12">
        <v>0</v>
      </c>
      <c r="FS60" s="12">
        <v>0</v>
      </c>
      <c r="FT60" s="12">
        <v>0</v>
      </c>
      <c r="FU60" s="13"/>
      <c r="FV60" s="12">
        <v>0</v>
      </c>
      <c r="FW60" s="12">
        <v>0</v>
      </c>
      <c r="FX60" s="12">
        <v>0</v>
      </c>
      <c r="FY60" s="12">
        <v>0</v>
      </c>
      <c r="FZ60" s="13"/>
      <c r="GA60" s="12">
        <v>0</v>
      </c>
      <c r="GB60" s="12">
        <v>0</v>
      </c>
      <c r="GC60" s="12">
        <v>0</v>
      </c>
      <c r="GD60" s="12">
        <v>0</v>
      </c>
      <c r="GE60" s="13"/>
      <c r="GF60" s="12">
        <v>0</v>
      </c>
      <c r="GG60" s="12">
        <v>5000</v>
      </c>
      <c r="GH60" s="12">
        <v>0</v>
      </c>
      <c r="GI60" s="12">
        <v>5000</v>
      </c>
      <c r="GJ60" s="13"/>
      <c r="GK60" s="12">
        <v>0</v>
      </c>
      <c r="GL60" s="12">
        <v>0</v>
      </c>
      <c r="GM60" s="12">
        <v>0</v>
      </c>
      <c r="GN60" s="12">
        <v>0</v>
      </c>
      <c r="GO60" s="13"/>
      <c r="GP60" s="12">
        <v>0</v>
      </c>
      <c r="GQ60" s="12">
        <v>0</v>
      </c>
      <c r="GR60" s="12">
        <v>0</v>
      </c>
      <c r="GS60" s="12">
        <v>0</v>
      </c>
      <c r="GT60" s="13"/>
      <c r="GU60" s="12">
        <v>0</v>
      </c>
      <c r="GV60" s="12"/>
      <c r="GW60" s="12">
        <v>0</v>
      </c>
      <c r="GX60" s="12">
        <v>0</v>
      </c>
      <c r="GY60" s="13"/>
      <c r="GZ60" s="12">
        <v>0</v>
      </c>
      <c r="HA60" s="12">
        <v>0</v>
      </c>
      <c r="HB60" s="12">
        <v>0</v>
      </c>
      <c r="HC60" s="12">
        <v>0</v>
      </c>
      <c r="HD60" s="13"/>
      <c r="HE60" s="12">
        <v>0</v>
      </c>
      <c r="HF60" s="12">
        <v>0</v>
      </c>
      <c r="HG60" s="12">
        <v>0</v>
      </c>
      <c r="HH60" s="12">
        <v>0</v>
      </c>
      <c r="HI60" s="13"/>
      <c r="HJ60" s="12">
        <v>0</v>
      </c>
      <c r="HK60" s="12">
        <v>0</v>
      </c>
      <c r="HL60" s="12">
        <v>0</v>
      </c>
      <c r="HM60" s="12">
        <v>0</v>
      </c>
      <c r="HN60" s="13"/>
      <c r="HO60" s="12">
        <v>0</v>
      </c>
      <c r="HP60" s="12">
        <v>0</v>
      </c>
      <c r="HQ60" s="12">
        <v>0</v>
      </c>
      <c r="HR60" s="12">
        <v>0</v>
      </c>
      <c r="HS60" s="13"/>
      <c r="HT60" s="12">
        <v>0</v>
      </c>
      <c r="HU60" s="12">
        <v>0</v>
      </c>
      <c r="HV60" s="12">
        <v>0</v>
      </c>
      <c r="HW60" s="12">
        <v>0</v>
      </c>
      <c r="HX60" s="13"/>
      <c r="HY60" s="12">
        <v>0</v>
      </c>
      <c r="HZ60" s="12">
        <v>0</v>
      </c>
      <c r="IA60" s="12">
        <v>0</v>
      </c>
      <c r="IB60" s="12">
        <v>0</v>
      </c>
      <c r="IC60" s="13"/>
      <c r="ID60" s="12">
        <v>0</v>
      </c>
      <c r="IE60" s="12">
        <v>0</v>
      </c>
      <c r="IF60" s="12">
        <v>0</v>
      </c>
      <c r="IG60" s="12">
        <v>0</v>
      </c>
      <c r="IH60" s="13"/>
      <c r="II60" s="12">
        <v>0</v>
      </c>
      <c r="IJ60" s="12">
        <v>0</v>
      </c>
      <c r="IK60" s="12">
        <v>0</v>
      </c>
      <c r="IL60" s="12">
        <v>0</v>
      </c>
      <c r="IM60" s="13"/>
      <c r="IN60" s="12">
        <v>0</v>
      </c>
      <c r="IO60" s="12">
        <v>0</v>
      </c>
      <c r="IP60" s="12">
        <v>0</v>
      </c>
      <c r="IQ60" s="12">
        <v>0</v>
      </c>
      <c r="IR60" s="13"/>
      <c r="IS60" s="12">
        <v>0</v>
      </c>
      <c r="IT60" s="12">
        <v>0</v>
      </c>
      <c r="IU60" s="12">
        <v>0</v>
      </c>
      <c r="IV60" s="12">
        <v>0</v>
      </c>
      <c r="IW60" s="13"/>
      <c r="IX60" s="12">
        <v>0</v>
      </c>
      <c r="IY60" s="12">
        <v>0</v>
      </c>
      <c r="IZ60" s="12">
        <v>0</v>
      </c>
      <c r="JA60" s="12">
        <v>0</v>
      </c>
      <c r="JB60" s="13"/>
      <c r="JC60" s="12">
        <v>0</v>
      </c>
      <c r="JD60" s="12">
        <v>0</v>
      </c>
      <c r="JE60" s="12">
        <v>0</v>
      </c>
      <c r="JF60" s="12">
        <v>0</v>
      </c>
      <c r="JG60" s="13"/>
      <c r="JH60" s="12">
        <v>0</v>
      </c>
      <c r="JI60" s="12">
        <v>29235</v>
      </c>
      <c r="JJ60" s="12">
        <v>0</v>
      </c>
      <c r="JK60" s="12">
        <v>29235</v>
      </c>
      <c r="JL60" s="13"/>
      <c r="JM60" s="12">
        <v>0</v>
      </c>
      <c r="JN60" s="12">
        <v>0</v>
      </c>
      <c r="JO60" s="12">
        <v>0</v>
      </c>
      <c r="JP60" s="12">
        <v>0</v>
      </c>
      <c r="JQ60" s="13"/>
      <c r="JR60" s="12">
        <v>0</v>
      </c>
      <c r="JS60" s="12">
        <v>0</v>
      </c>
      <c r="JT60" s="12">
        <v>0</v>
      </c>
      <c r="JU60" s="12">
        <v>0</v>
      </c>
      <c r="JV60" s="13"/>
      <c r="JW60" s="12">
        <v>0</v>
      </c>
      <c r="JX60" s="12">
        <v>0</v>
      </c>
      <c r="JY60" s="12">
        <v>0</v>
      </c>
      <c r="JZ60" s="12">
        <v>0</v>
      </c>
      <c r="KA60" s="13"/>
      <c r="KB60" s="12">
        <v>0</v>
      </c>
      <c r="KC60" s="12">
        <v>0</v>
      </c>
      <c r="KD60" s="12">
        <v>0</v>
      </c>
      <c r="KE60" s="12">
        <v>0</v>
      </c>
      <c r="KF60" s="13"/>
      <c r="KG60" s="12">
        <v>0</v>
      </c>
      <c r="KH60" s="12">
        <v>0</v>
      </c>
      <c r="KI60" s="12">
        <v>0</v>
      </c>
      <c r="KJ60" s="12">
        <v>0</v>
      </c>
      <c r="KK60" s="13"/>
      <c r="KL60" s="12">
        <v>0</v>
      </c>
      <c r="KM60" s="12">
        <v>0</v>
      </c>
      <c r="KN60" s="12">
        <v>0</v>
      </c>
      <c r="KO60" s="12">
        <v>0</v>
      </c>
      <c r="KP60" s="13"/>
      <c r="KQ60" s="12">
        <v>0</v>
      </c>
      <c r="KR60" s="12">
        <v>0</v>
      </c>
      <c r="KS60" s="12">
        <v>0</v>
      </c>
      <c r="KT60" s="12">
        <v>0</v>
      </c>
      <c r="KU60" s="13"/>
      <c r="KV60" s="12">
        <v>0</v>
      </c>
      <c r="KW60" s="12">
        <v>0</v>
      </c>
      <c r="KX60" s="12">
        <v>0</v>
      </c>
      <c r="KY60" s="12">
        <v>0</v>
      </c>
      <c r="KZ60" s="13"/>
      <c r="LA60" s="12">
        <v>0</v>
      </c>
      <c r="LB60" s="12">
        <v>0</v>
      </c>
      <c r="LC60" s="12">
        <v>0</v>
      </c>
      <c r="LD60" s="12">
        <v>0</v>
      </c>
      <c r="LE60" s="13"/>
      <c r="LF60" s="12">
        <v>0</v>
      </c>
      <c r="LG60" s="12">
        <v>0</v>
      </c>
      <c r="LH60" s="12">
        <v>0</v>
      </c>
      <c r="LI60" s="12">
        <v>0</v>
      </c>
      <c r="LJ60" s="13"/>
      <c r="LK60" s="12">
        <v>0</v>
      </c>
      <c r="LL60" s="12">
        <v>0</v>
      </c>
      <c r="LM60" s="12">
        <v>0</v>
      </c>
      <c r="LN60" s="12">
        <v>0</v>
      </c>
      <c r="LO60" s="13"/>
      <c r="LP60" s="12">
        <v>0</v>
      </c>
      <c r="LQ60" s="12">
        <v>0</v>
      </c>
      <c r="LR60" s="12">
        <v>0</v>
      </c>
      <c r="LS60" s="12">
        <v>0</v>
      </c>
      <c r="LT60" s="13"/>
      <c r="LU60" s="12">
        <v>0</v>
      </c>
      <c r="LV60" s="12">
        <v>0</v>
      </c>
      <c r="LW60" s="12">
        <v>0</v>
      </c>
      <c r="LX60" s="12">
        <v>0</v>
      </c>
      <c r="LY60" s="13"/>
      <c r="LZ60" s="12">
        <v>0</v>
      </c>
      <c r="MA60" s="12">
        <v>0</v>
      </c>
      <c r="MB60" s="12">
        <v>0</v>
      </c>
      <c r="MC60" s="12">
        <v>0</v>
      </c>
      <c r="MD60" s="13"/>
      <c r="ME60" s="12">
        <v>0</v>
      </c>
      <c r="MF60" s="12">
        <v>0</v>
      </c>
      <c r="MG60" s="12">
        <v>0</v>
      </c>
      <c r="MH60" s="12">
        <v>0</v>
      </c>
      <c r="MI60" s="13"/>
      <c r="MJ60" s="12">
        <v>0</v>
      </c>
      <c r="MK60" s="12">
        <v>0</v>
      </c>
      <c r="ML60" s="12">
        <v>0</v>
      </c>
      <c r="MM60" s="12">
        <v>0</v>
      </c>
      <c r="MN60" s="13"/>
      <c r="MO60" s="12">
        <v>0</v>
      </c>
      <c r="MP60" s="12">
        <v>0</v>
      </c>
      <c r="MQ60" s="12">
        <v>0</v>
      </c>
      <c r="MR60" s="12">
        <v>0</v>
      </c>
      <c r="MS60" s="13"/>
      <c r="MT60" s="12">
        <v>0</v>
      </c>
      <c r="MU60" s="12">
        <v>0</v>
      </c>
      <c r="MV60" s="12">
        <v>0</v>
      </c>
      <c r="MW60" s="12">
        <v>0</v>
      </c>
      <c r="MX60" s="13"/>
      <c r="MY60" s="12">
        <v>0</v>
      </c>
      <c r="MZ60" s="12">
        <v>0</v>
      </c>
      <c r="NA60" s="12">
        <v>0</v>
      </c>
      <c r="NB60" s="12">
        <v>0</v>
      </c>
      <c r="NC60" s="13"/>
      <c r="ND60" s="12">
        <v>0</v>
      </c>
      <c r="NE60" s="12">
        <v>0</v>
      </c>
      <c r="NF60" s="12">
        <v>0</v>
      </c>
      <c r="NG60" s="12">
        <v>0</v>
      </c>
      <c r="NH60" s="13"/>
      <c r="NI60" s="12">
        <v>0</v>
      </c>
      <c r="NJ60" s="12">
        <v>0</v>
      </c>
      <c r="NK60" s="12">
        <v>0</v>
      </c>
      <c r="NL60" s="12">
        <v>0</v>
      </c>
      <c r="NM60" s="13"/>
      <c r="NN60" s="12">
        <v>0</v>
      </c>
      <c r="NO60" s="12">
        <v>0</v>
      </c>
      <c r="NP60" s="12">
        <v>0</v>
      </c>
      <c r="NQ60" s="12">
        <v>0</v>
      </c>
      <c r="NR60" s="13"/>
      <c r="NS60" s="12">
        <v>0</v>
      </c>
      <c r="NT60" s="12">
        <v>34235</v>
      </c>
      <c r="NU60" s="12">
        <v>0</v>
      </c>
      <c r="NV60" s="12">
        <v>34235</v>
      </c>
      <c r="NW60" s="13"/>
    </row>
    <row r="61" spans="1:387" hidden="1">
      <c r="A61" s="10">
        <v>55</v>
      </c>
      <c r="B61" s="14" t="s">
        <v>1295</v>
      </c>
      <c r="C61" s="12">
        <v>0</v>
      </c>
      <c r="D61" s="12">
        <v>0</v>
      </c>
      <c r="E61" s="12">
        <v>0</v>
      </c>
      <c r="F61" s="12">
        <v>0</v>
      </c>
      <c r="G61" s="13"/>
      <c r="H61" s="12">
        <v>0</v>
      </c>
      <c r="I61" s="12">
        <v>0</v>
      </c>
      <c r="J61" s="12">
        <v>0</v>
      </c>
      <c r="K61" s="12">
        <v>0</v>
      </c>
      <c r="L61" s="13"/>
      <c r="M61" s="12">
        <v>0</v>
      </c>
      <c r="N61" s="12">
        <v>0</v>
      </c>
      <c r="O61" s="12">
        <v>0</v>
      </c>
      <c r="P61" s="12">
        <v>0</v>
      </c>
      <c r="Q61" s="13"/>
      <c r="R61" s="12">
        <v>0</v>
      </c>
      <c r="S61" s="12">
        <v>0</v>
      </c>
      <c r="T61" s="12">
        <v>0</v>
      </c>
      <c r="U61" s="12">
        <v>0</v>
      </c>
      <c r="V61" s="13"/>
      <c r="W61" s="12">
        <v>0</v>
      </c>
      <c r="X61" s="12">
        <v>0</v>
      </c>
      <c r="Y61" s="12">
        <v>0</v>
      </c>
      <c r="Z61" s="12">
        <v>0</v>
      </c>
      <c r="AA61" s="13"/>
      <c r="AB61" s="12">
        <v>0</v>
      </c>
      <c r="AC61" s="12">
        <v>0</v>
      </c>
      <c r="AD61" s="12">
        <v>0</v>
      </c>
      <c r="AE61" s="12">
        <v>0</v>
      </c>
      <c r="AF61" s="13"/>
      <c r="AG61" s="12">
        <v>0</v>
      </c>
      <c r="AH61" s="12">
        <v>0</v>
      </c>
      <c r="AI61" s="12">
        <v>0</v>
      </c>
      <c r="AJ61" s="12">
        <v>0</v>
      </c>
      <c r="AK61" s="13"/>
      <c r="AL61" s="12">
        <v>0</v>
      </c>
      <c r="AM61" s="12">
        <v>0</v>
      </c>
      <c r="AN61" s="12">
        <v>0</v>
      </c>
      <c r="AO61" s="12">
        <v>0</v>
      </c>
      <c r="AP61" s="13"/>
      <c r="AQ61" s="12">
        <v>0</v>
      </c>
      <c r="AR61" s="12">
        <v>0</v>
      </c>
      <c r="AS61" s="12">
        <v>0</v>
      </c>
      <c r="AT61" s="12">
        <v>0</v>
      </c>
      <c r="AU61" s="13"/>
      <c r="AV61" s="12">
        <v>0</v>
      </c>
      <c r="AW61" s="12">
        <v>0</v>
      </c>
      <c r="AX61" s="12">
        <v>0</v>
      </c>
      <c r="AY61" s="12">
        <v>0</v>
      </c>
      <c r="AZ61" s="13"/>
      <c r="BA61" s="12">
        <v>0</v>
      </c>
      <c r="BB61" s="12">
        <v>0</v>
      </c>
      <c r="BC61" s="12">
        <v>0</v>
      </c>
      <c r="BD61" s="12">
        <v>0</v>
      </c>
      <c r="BE61" s="13"/>
      <c r="BF61" s="12">
        <v>0</v>
      </c>
      <c r="BG61" s="12">
        <v>0</v>
      </c>
      <c r="BH61" s="12">
        <v>0</v>
      </c>
      <c r="BI61" s="12">
        <v>0</v>
      </c>
      <c r="BJ61" s="13"/>
      <c r="BK61" s="12">
        <v>0</v>
      </c>
      <c r="BL61" s="12">
        <v>0</v>
      </c>
      <c r="BM61" s="12">
        <v>0</v>
      </c>
      <c r="BN61" s="12">
        <v>0</v>
      </c>
      <c r="BO61" s="13"/>
      <c r="BP61" s="12">
        <v>0</v>
      </c>
      <c r="BQ61" s="12">
        <v>0</v>
      </c>
      <c r="BR61" s="12">
        <v>0</v>
      </c>
      <c r="BS61" s="12">
        <v>0</v>
      </c>
      <c r="BT61" s="13"/>
      <c r="BU61" s="12">
        <v>0</v>
      </c>
      <c r="BV61" s="12">
        <v>0</v>
      </c>
      <c r="BW61" s="12">
        <v>0</v>
      </c>
      <c r="BX61" s="12">
        <v>0</v>
      </c>
      <c r="BY61" s="13"/>
      <c r="BZ61" s="12">
        <v>0</v>
      </c>
      <c r="CA61" s="12">
        <v>0</v>
      </c>
      <c r="CB61" s="12">
        <v>0</v>
      </c>
      <c r="CC61" s="12">
        <v>0</v>
      </c>
      <c r="CD61" s="13"/>
      <c r="CE61" s="12">
        <v>0</v>
      </c>
      <c r="CF61" s="12">
        <v>0</v>
      </c>
      <c r="CG61" s="12">
        <v>0</v>
      </c>
      <c r="CH61" s="12">
        <v>0</v>
      </c>
      <c r="CI61" s="13"/>
      <c r="CJ61" s="12">
        <v>0</v>
      </c>
      <c r="CK61" s="12">
        <v>0</v>
      </c>
      <c r="CL61" s="12">
        <v>0</v>
      </c>
      <c r="CM61" s="12">
        <v>0</v>
      </c>
      <c r="CN61" s="13"/>
      <c r="CO61" s="12">
        <v>0</v>
      </c>
      <c r="CP61" s="12">
        <v>0</v>
      </c>
      <c r="CQ61" s="12">
        <v>0</v>
      </c>
      <c r="CR61" s="12">
        <v>0</v>
      </c>
      <c r="CS61" s="13"/>
      <c r="CT61" s="12">
        <v>0</v>
      </c>
      <c r="CU61" s="12">
        <v>0</v>
      </c>
      <c r="CV61" s="12">
        <v>0</v>
      </c>
      <c r="CW61" s="12">
        <v>0</v>
      </c>
      <c r="CX61" s="13"/>
      <c r="CY61" s="12">
        <v>0</v>
      </c>
      <c r="CZ61" s="12">
        <v>0</v>
      </c>
      <c r="DA61" s="12">
        <v>0</v>
      </c>
      <c r="DB61" s="12">
        <v>0</v>
      </c>
      <c r="DC61" s="13"/>
      <c r="DD61" s="12">
        <v>0</v>
      </c>
      <c r="DE61" s="12">
        <v>0</v>
      </c>
      <c r="DF61" s="12">
        <v>0</v>
      </c>
      <c r="DG61" s="12">
        <v>0</v>
      </c>
      <c r="DH61" s="13"/>
      <c r="DI61" s="12">
        <v>0</v>
      </c>
      <c r="DJ61" s="12">
        <v>0</v>
      </c>
      <c r="DK61" s="12">
        <v>0</v>
      </c>
      <c r="DL61" s="12">
        <v>0</v>
      </c>
      <c r="DM61" s="13"/>
      <c r="DN61" s="12">
        <v>0</v>
      </c>
      <c r="DO61" s="12">
        <v>0</v>
      </c>
      <c r="DP61" s="12">
        <v>0</v>
      </c>
      <c r="DQ61" s="12">
        <v>0</v>
      </c>
      <c r="DR61" s="13"/>
      <c r="DS61" s="12">
        <v>0</v>
      </c>
      <c r="DT61" s="12">
        <v>0</v>
      </c>
      <c r="DU61" s="12">
        <v>0</v>
      </c>
      <c r="DV61" s="12">
        <v>0</v>
      </c>
      <c r="DW61" s="13"/>
      <c r="DX61" s="12">
        <v>0</v>
      </c>
      <c r="DY61" s="12">
        <v>0</v>
      </c>
      <c r="DZ61" s="12">
        <v>0</v>
      </c>
      <c r="EA61" s="12">
        <v>0</v>
      </c>
      <c r="EB61" s="13"/>
      <c r="EC61" s="12">
        <v>0</v>
      </c>
      <c r="ED61" s="12">
        <v>0</v>
      </c>
      <c r="EE61" s="12">
        <v>0</v>
      </c>
      <c r="EF61" s="12">
        <v>0</v>
      </c>
      <c r="EG61" s="13"/>
      <c r="EH61" s="12">
        <v>0</v>
      </c>
      <c r="EI61" s="12">
        <v>0</v>
      </c>
      <c r="EJ61" s="12">
        <v>0</v>
      </c>
      <c r="EK61" s="12">
        <v>0</v>
      </c>
      <c r="EL61" s="13"/>
      <c r="EM61" s="12">
        <v>0</v>
      </c>
      <c r="EN61" s="12">
        <v>0</v>
      </c>
      <c r="EO61" s="12">
        <v>0</v>
      </c>
      <c r="EP61" s="12">
        <v>0</v>
      </c>
      <c r="EQ61" s="13"/>
      <c r="ER61" s="12">
        <v>0</v>
      </c>
      <c r="ES61" s="12">
        <v>0</v>
      </c>
      <c r="ET61" s="12">
        <v>0</v>
      </c>
      <c r="EU61" s="12">
        <v>0</v>
      </c>
      <c r="EV61" s="13"/>
      <c r="EW61" s="12">
        <v>0</v>
      </c>
      <c r="EX61" s="12">
        <v>0</v>
      </c>
      <c r="EY61" s="12">
        <v>0</v>
      </c>
      <c r="EZ61" s="12">
        <v>0</v>
      </c>
      <c r="FA61" s="13"/>
      <c r="FB61" s="12">
        <v>0</v>
      </c>
      <c r="FC61" s="12">
        <v>0</v>
      </c>
      <c r="FD61" s="12">
        <v>0</v>
      </c>
      <c r="FE61" s="12">
        <v>0</v>
      </c>
      <c r="FF61" s="13"/>
      <c r="FG61" s="12">
        <v>0</v>
      </c>
      <c r="FH61" s="12">
        <v>0</v>
      </c>
      <c r="FI61" s="12">
        <v>0</v>
      </c>
      <c r="FJ61" s="12">
        <v>0</v>
      </c>
      <c r="FK61" s="13"/>
      <c r="FL61" s="12">
        <v>0</v>
      </c>
      <c r="FM61" s="12">
        <v>0</v>
      </c>
      <c r="FN61" s="12">
        <v>0</v>
      </c>
      <c r="FO61" s="12">
        <v>0</v>
      </c>
      <c r="FP61" s="13"/>
      <c r="FQ61" s="12">
        <v>0</v>
      </c>
      <c r="FR61" s="12">
        <v>0</v>
      </c>
      <c r="FS61" s="12">
        <v>0</v>
      </c>
      <c r="FT61" s="12">
        <v>0</v>
      </c>
      <c r="FU61" s="13"/>
      <c r="FV61" s="12">
        <v>0</v>
      </c>
      <c r="FW61" s="12">
        <v>0</v>
      </c>
      <c r="FX61" s="12">
        <v>0</v>
      </c>
      <c r="FY61" s="12">
        <v>0</v>
      </c>
      <c r="FZ61" s="13"/>
      <c r="GA61" s="12">
        <v>0</v>
      </c>
      <c r="GB61" s="12">
        <v>0</v>
      </c>
      <c r="GC61" s="12">
        <v>0</v>
      </c>
      <c r="GD61" s="12">
        <v>0</v>
      </c>
      <c r="GE61" s="13"/>
      <c r="GF61" s="12">
        <v>0</v>
      </c>
      <c r="GG61" s="12">
        <v>0</v>
      </c>
      <c r="GH61" s="12">
        <v>0</v>
      </c>
      <c r="GI61" s="12">
        <v>0</v>
      </c>
      <c r="GJ61" s="13"/>
      <c r="GK61" s="12">
        <v>0</v>
      </c>
      <c r="GL61" s="12">
        <v>0</v>
      </c>
      <c r="GM61" s="12">
        <v>0</v>
      </c>
      <c r="GN61" s="12">
        <v>0</v>
      </c>
      <c r="GO61" s="13"/>
      <c r="GP61" s="12">
        <v>0</v>
      </c>
      <c r="GQ61" s="12">
        <v>0</v>
      </c>
      <c r="GR61" s="12">
        <v>0</v>
      </c>
      <c r="GS61" s="12">
        <v>0</v>
      </c>
      <c r="GT61" s="13"/>
      <c r="GU61" s="12">
        <v>0</v>
      </c>
      <c r="GV61" s="12"/>
      <c r="GW61" s="12">
        <v>0</v>
      </c>
      <c r="GX61" s="12">
        <v>0</v>
      </c>
      <c r="GY61" s="13"/>
      <c r="GZ61" s="12">
        <v>0</v>
      </c>
      <c r="HA61" s="12">
        <v>0</v>
      </c>
      <c r="HB61" s="12">
        <v>0</v>
      </c>
      <c r="HC61" s="12">
        <v>0</v>
      </c>
      <c r="HD61" s="13"/>
      <c r="HE61" s="12">
        <v>0</v>
      </c>
      <c r="HF61" s="12">
        <v>0</v>
      </c>
      <c r="HG61" s="12">
        <v>0</v>
      </c>
      <c r="HH61" s="12">
        <v>0</v>
      </c>
      <c r="HI61" s="13"/>
      <c r="HJ61" s="12">
        <v>0</v>
      </c>
      <c r="HK61" s="12">
        <v>0</v>
      </c>
      <c r="HL61" s="12">
        <v>0</v>
      </c>
      <c r="HM61" s="12">
        <v>0</v>
      </c>
      <c r="HN61" s="13"/>
      <c r="HO61" s="12">
        <v>0</v>
      </c>
      <c r="HP61" s="12">
        <v>0</v>
      </c>
      <c r="HQ61" s="12">
        <v>0</v>
      </c>
      <c r="HR61" s="12">
        <v>0</v>
      </c>
      <c r="HS61" s="13"/>
      <c r="HT61" s="12">
        <v>0</v>
      </c>
      <c r="HU61" s="12">
        <v>0</v>
      </c>
      <c r="HV61" s="12">
        <v>0</v>
      </c>
      <c r="HW61" s="12">
        <v>0</v>
      </c>
      <c r="HX61" s="13"/>
      <c r="HY61" s="12">
        <v>0</v>
      </c>
      <c r="HZ61" s="12">
        <v>0</v>
      </c>
      <c r="IA61" s="12">
        <v>0</v>
      </c>
      <c r="IB61" s="12">
        <v>0</v>
      </c>
      <c r="IC61" s="13"/>
      <c r="ID61" s="12">
        <v>0</v>
      </c>
      <c r="IE61" s="12">
        <v>0</v>
      </c>
      <c r="IF61" s="12">
        <v>0</v>
      </c>
      <c r="IG61" s="12">
        <v>0</v>
      </c>
      <c r="IH61" s="13"/>
      <c r="II61" s="12">
        <v>0</v>
      </c>
      <c r="IJ61" s="12">
        <v>0</v>
      </c>
      <c r="IK61" s="12">
        <v>0</v>
      </c>
      <c r="IL61" s="12">
        <v>0</v>
      </c>
      <c r="IM61" s="13"/>
      <c r="IN61" s="12">
        <v>0</v>
      </c>
      <c r="IO61" s="12">
        <v>0</v>
      </c>
      <c r="IP61" s="12">
        <v>0</v>
      </c>
      <c r="IQ61" s="12">
        <v>0</v>
      </c>
      <c r="IR61" s="13"/>
      <c r="IS61" s="12">
        <v>0</v>
      </c>
      <c r="IT61" s="12">
        <v>0</v>
      </c>
      <c r="IU61" s="12">
        <v>0</v>
      </c>
      <c r="IV61" s="12">
        <v>0</v>
      </c>
      <c r="IW61" s="13"/>
      <c r="IX61" s="12">
        <v>0</v>
      </c>
      <c r="IY61" s="12">
        <v>0</v>
      </c>
      <c r="IZ61" s="12">
        <v>0</v>
      </c>
      <c r="JA61" s="12">
        <v>0</v>
      </c>
      <c r="JB61" s="13"/>
      <c r="JC61" s="12">
        <v>0</v>
      </c>
      <c r="JD61" s="12">
        <v>0</v>
      </c>
      <c r="JE61" s="12">
        <v>0</v>
      </c>
      <c r="JF61" s="12">
        <v>0</v>
      </c>
      <c r="JG61" s="13"/>
      <c r="JH61" s="12">
        <v>0</v>
      </c>
      <c r="JI61" s="12"/>
      <c r="JJ61" s="12">
        <v>0</v>
      </c>
      <c r="JK61" s="12">
        <v>0</v>
      </c>
      <c r="JL61" s="13"/>
      <c r="JM61" s="12">
        <v>0</v>
      </c>
      <c r="JN61" s="12">
        <v>0</v>
      </c>
      <c r="JO61" s="12">
        <v>0</v>
      </c>
      <c r="JP61" s="12">
        <v>0</v>
      </c>
      <c r="JQ61" s="13"/>
      <c r="JR61" s="12">
        <v>0</v>
      </c>
      <c r="JS61" s="12">
        <v>0</v>
      </c>
      <c r="JT61" s="12">
        <v>0</v>
      </c>
      <c r="JU61" s="12">
        <v>0</v>
      </c>
      <c r="JV61" s="13"/>
      <c r="JW61" s="12">
        <v>0</v>
      </c>
      <c r="JX61" s="12">
        <v>0</v>
      </c>
      <c r="JY61" s="12">
        <v>0</v>
      </c>
      <c r="JZ61" s="12">
        <v>0</v>
      </c>
      <c r="KA61" s="13"/>
      <c r="KB61" s="12">
        <v>0</v>
      </c>
      <c r="KC61" s="12">
        <v>0</v>
      </c>
      <c r="KD61" s="12">
        <v>0</v>
      </c>
      <c r="KE61" s="12">
        <v>0</v>
      </c>
      <c r="KF61" s="13"/>
      <c r="KG61" s="12">
        <v>0</v>
      </c>
      <c r="KH61" s="12">
        <v>0</v>
      </c>
      <c r="KI61" s="12">
        <v>0</v>
      </c>
      <c r="KJ61" s="12">
        <v>0</v>
      </c>
      <c r="KK61" s="13"/>
      <c r="KL61" s="12">
        <v>0</v>
      </c>
      <c r="KM61" s="12">
        <v>0</v>
      </c>
      <c r="KN61" s="12">
        <v>0</v>
      </c>
      <c r="KO61" s="12">
        <v>0</v>
      </c>
      <c r="KP61" s="13"/>
      <c r="KQ61" s="12">
        <v>0</v>
      </c>
      <c r="KR61" s="12">
        <v>0</v>
      </c>
      <c r="KS61" s="12">
        <v>0</v>
      </c>
      <c r="KT61" s="12">
        <v>0</v>
      </c>
      <c r="KU61" s="13"/>
      <c r="KV61" s="12">
        <v>0</v>
      </c>
      <c r="KW61" s="12">
        <v>0</v>
      </c>
      <c r="KX61" s="12">
        <v>0</v>
      </c>
      <c r="KY61" s="12">
        <v>0</v>
      </c>
      <c r="KZ61" s="13"/>
      <c r="LA61" s="12">
        <v>0</v>
      </c>
      <c r="LB61" s="12">
        <v>0</v>
      </c>
      <c r="LC61" s="12">
        <v>0</v>
      </c>
      <c r="LD61" s="12">
        <v>0</v>
      </c>
      <c r="LE61" s="13"/>
      <c r="LF61" s="12">
        <v>0</v>
      </c>
      <c r="LG61" s="12">
        <v>0</v>
      </c>
      <c r="LH61" s="12">
        <v>0</v>
      </c>
      <c r="LI61" s="12">
        <v>0</v>
      </c>
      <c r="LJ61" s="13"/>
      <c r="LK61" s="12">
        <v>0</v>
      </c>
      <c r="LL61" s="12">
        <v>0</v>
      </c>
      <c r="LM61" s="12">
        <v>0</v>
      </c>
      <c r="LN61" s="12">
        <v>0</v>
      </c>
      <c r="LO61" s="13"/>
      <c r="LP61" s="12">
        <v>0</v>
      </c>
      <c r="LQ61" s="12">
        <v>0</v>
      </c>
      <c r="LR61" s="12">
        <v>0</v>
      </c>
      <c r="LS61" s="12">
        <v>0</v>
      </c>
      <c r="LT61" s="13"/>
      <c r="LU61" s="12">
        <v>0</v>
      </c>
      <c r="LV61" s="12">
        <v>0</v>
      </c>
      <c r="LW61" s="12">
        <v>0</v>
      </c>
      <c r="LX61" s="12">
        <v>0</v>
      </c>
      <c r="LY61" s="13"/>
      <c r="LZ61" s="12">
        <v>0</v>
      </c>
      <c r="MA61" s="12">
        <v>0</v>
      </c>
      <c r="MB61" s="12">
        <v>0</v>
      </c>
      <c r="MC61" s="12">
        <v>0</v>
      </c>
      <c r="MD61" s="13"/>
      <c r="ME61" s="12">
        <v>0</v>
      </c>
      <c r="MF61" s="12">
        <v>0</v>
      </c>
      <c r="MG61" s="12">
        <v>0</v>
      </c>
      <c r="MH61" s="12">
        <v>0</v>
      </c>
      <c r="MI61" s="13"/>
      <c r="MJ61" s="12">
        <v>0</v>
      </c>
      <c r="MK61" s="12">
        <v>0</v>
      </c>
      <c r="ML61" s="12">
        <v>0</v>
      </c>
      <c r="MM61" s="12">
        <v>0</v>
      </c>
      <c r="MN61" s="13"/>
      <c r="MO61" s="12">
        <v>0</v>
      </c>
      <c r="MP61" s="12">
        <v>0</v>
      </c>
      <c r="MQ61" s="12">
        <v>0</v>
      </c>
      <c r="MR61" s="12">
        <v>0</v>
      </c>
      <c r="MS61" s="13"/>
      <c r="MT61" s="12">
        <v>0</v>
      </c>
      <c r="MU61" s="12">
        <v>0</v>
      </c>
      <c r="MV61" s="12">
        <v>0</v>
      </c>
      <c r="MW61" s="12">
        <v>0</v>
      </c>
      <c r="MX61" s="13"/>
      <c r="MY61" s="12">
        <v>0</v>
      </c>
      <c r="MZ61" s="12">
        <v>0</v>
      </c>
      <c r="NA61" s="12">
        <v>0</v>
      </c>
      <c r="NB61" s="12">
        <v>0</v>
      </c>
      <c r="NC61" s="13"/>
      <c r="ND61" s="12">
        <v>0</v>
      </c>
      <c r="NE61" s="12">
        <v>0</v>
      </c>
      <c r="NF61" s="12">
        <v>0</v>
      </c>
      <c r="NG61" s="12">
        <v>0</v>
      </c>
      <c r="NH61" s="13"/>
      <c r="NI61" s="12">
        <v>0</v>
      </c>
      <c r="NJ61" s="12">
        <v>0</v>
      </c>
      <c r="NK61" s="12">
        <v>0</v>
      </c>
      <c r="NL61" s="12">
        <v>0</v>
      </c>
      <c r="NM61" s="13"/>
      <c r="NN61" s="12">
        <v>0</v>
      </c>
      <c r="NO61" s="12">
        <v>0</v>
      </c>
      <c r="NP61" s="12">
        <v>0</v>
      </c>
      <c r="NQ61" s="12">
        <v>0</v>
      </c>
      <c r="NR61" s="13"/>
      <c r="NS61" s="12">
        <v>0</v>
      </c>
      <c r="NT61" s="12">
        <v>0</v>
      </c>
      <c r="NU61" s="12">
        <v>0</v>
      </c>
      <c r="NV61" s="12">
        <v>0</v>
      </c>
      <c r="NW61" s="13"/>
    </row>
    <row r="62" spans="1:387" hidden="1">
      <c r="A62" s="10">
        <v>56</v>
      </c>
      <c r="B62" s="11" t="s">
        <v>47</v>
      </c>
      <c r="C62" s="12">
        <v>0</v>
      </c>
      <c r="D62" s="12">
        <v>0</v>
      </c>
      <c r="E62" s="12">
        <v>0</v>
      </c>
      <c r="F62" s="12">
        <v>0</v>
      </c>
      <c r="G62" s="13"/>
      <c r="H62" s="12">
        <v>0</v>
      </c>
      <c r="I62" s="12">
        <v>0</v>
      </c>
      <c r="J62" s="12">
        <v>0</v>
      </c>
      <c r="K62" s="12">
        <v>0</v>
      </c>
      <c r="L62" s="13"/>
      <c r="M62" s="12">
        <v>0</v>
      </c>
      <c r="N62" s="12">
        <v>0</v>
      </c>
      <c r="O62" s="12">
        <v>0</v>
      </c>
      <c r="P62" s="12">
        <v>0</v>
      </c>
      <c r="Q62" s="13"/>
      <c r="R62" s="12">
        <v>0</v>
      </c>
      <c r="S62" s="12">
        <v>0</v>
      </c>
      <c r="T62" s="12">
        <v>0</v>
      </c>
      <c r="U62" s="12">
        <v>0</v>
      </c>
      <c r="V62" s="13"/>
      <c r="W62" s="12">
        <v>0</v>
      </c>
      <c r="X62" s="12">
        <v>0</v>
      </c>
      <c r="Y62" s="12">
        <v>0</v>
      </c>
      <c r="Z62" s="12">
        <v>0</v>
      </c>
      <c r="AA62" s="13"/>
      <c r="AB62" s="12">
        <v>0</v>
      </c>
      <c r="AC62" s="12">
        <v>0</v>
      </c>
      <c r="AD62" s="12">
        <v>0</v>
      </c>
      <c r="AE62" s="12">
        <v>0</v>
      </c>
      <c r="AF62" s="13"/>
      <c r="AG62" s="12">
        <v>0</v>
      </c>
      <c r="AH62" s="12">
        <v>0</v>
      </c>
      <c r="AI62" s="12">
        <v>0</v>
      </c>
      <c r="AJ62" s="12">
        <v>0</v>
      </c>
      <c r="AK62" s="13"/>
      <c r="AL62" s="12">
        <v>0</v>
      </c>
      <c r="AM62" s="12">
        <v>0</v>
      </c>
      <c r="AN62" s="12">
        <v>0</v>
      </c>
      <c r="AO62" s="12">
        <v>0</v>
      </c>
      <c r="AP62" s="13"/>
      <c r="AQ62" s="12">
        <v>0</v>
      </c>
      <c r="AR62" s="12">
        <v>0</v>
      </c>
      <c r="AS62" s="12">
        <v>0</v>
      </c>
      <c r="AT62" s="12">
        <v>0</v>
      </c>
      <c r="AU62" s="13"/>
      <c r="AV62" s="12">
        <v>0</v>
      </c>
      <c r="AW62" s="12">
        <v>0</v>
      </c>
      <c r="AX62" s="12">
        <v>0</v>
      </c>
      <c r="AY62" s="12">
        <v>0</v>
      </c>
      <c r="AZ62" s="13"/>
      <c r="BA62" s="12">
        <v>0</v>
      </c>
      <c r="BB62" s="12">
        <v>0</v>
      </c>
      <c r="BC62" s="12">
        <v>0</v>
      </c>
      <c r="BD62" s="12">
        <v>0</v>
      </c>
      <c r="BE62" s="13"/>
      <c r="BF62" s="12">
        <v>0</v>
      </c>
      <c r="BG62" s="12">
        <v>0</v>
      </c>
      <c r="BH62" s="12">
        <v>0</v>
      </c>
      <c r="BI62" s="12">
        <v>0</v>
      </c>
      <c r="BJ62" s="13"/>
      <c r="BK62" s="12">
        <v>0</v>
      </c>
      <c r="BL62" s="12">
        <v>0</v>
      </c>
      <c r="BM62" s="12">
        <v>0</v>
      </c>
      <c r="BN62" s="12">
        <v>0</v>
      </c>
      <c r="BO62" s="13"/>
      <c r="BP62" s="12">
        <v>0</v>
      </c>
      <c r="BQ62" s="12">
        <v>0</v>
      </c>
      <c r="BR62" s="12">
        <v>0</v>
      </c>
      <c r="BS62" s="12">
        <v>0</v>
      </c>
      <c r="BT62" s="13"/>
      <c r="BU62" s="12">
        <v>0</v>
      </c>
      <c r="BV62" s="12">
        <v>230000</v>
      </c>
      <c r="BW62" s="12">
        <v>0</v>
      </c>
      <c r="BX62" s="12">
        <v>230000</v>
      </c>
      <c r="BY62" s="13"/>
      <c r="BZ62" s="12">
        <v>0</v>
      </c>
      <c r="CA62" s="12">
        <v>0</v>
      </c>
      <c r="CB62" s="12">
        <v>0</v>
      </c>
      <c r="CC62" s="12">
        <v>0</v>
      </c>
      <c r="CD62" s="13"/>
      <c r="CE62" s="12">
        <v>0</v>
      </c>
      <c r="CF62" s="12">
        <v>0</v>
      </c>
      <c r="CG62" s="12">
        <v>0</v>
      </c>
      <c r="CH62" s="12">
        <v>0</v>
      </c>
      <c r="CI62" s="13"/>
      <c r="CJ62" s="12">
        <v>0</v>
      </c>
      <c r="CK62" s="12">
        <v>0</v>
      </c>
      <c r="CL62" s="12">
        <v>0</v>
      </c>
      <c r="CM62" s="12">
        <v>0</v>
      </c>
      <c r="CN62" s="13"/>
      <c r="CO62" s="12">
        <v>0</v>
      </c>
      <c r="CP62" s="12">
        <v>0</v>
      </c>
      <c r="CQ62" s="12">
        <v>0</v>
      </c>
      <c r="CR62" s="12">
        <v>0</v>
      </c>
      <c r="CS62" s="13"/>
      <c r="CT62" s="12">
        <v>0</v>
      </c>
      <c r="CU62" s="12">
        <v>0</v>
      </c>
      <c r="CV62" s="12">
        <v>0</v>
      </c>
      <c r="CW62" s="12">
        <v>0</v>
      </c>
      <c r="CX62" s="13"/>
      <c r="CY62" s="12">
        <v>0</v>
      </c>
      <c r="CZ62" s="12">
        <v>0</v>
      </c>
      <c r="DA62" s="12">
        <v>0</v>
      </c>
      <c r="DB62" s="12">
        <v>0</v>
      </c>
      <c r="DC62" s="13"/>
      <c r="DD62" s="12">
        <v>0</v>
      </c>
      <c r="DE62" s="12">
        <v>0</v>
      </c>
      <c r="DF62" s="12">
        <v>0</v>
      </c>
      <c r="DG62" s="12">
        <v>0</v>
      </c>
      <c r="DH62" s="13"/>
      <c r="DI62" s="12">
        <v>0</v>
      </c>
      <c r="DJ62" s="12">
        <v>0</v>
      </c>
      <c r="DK62" s="12">
        <v>0</v>
      </c>
      <c r="DL62" s="12">
        <v>0</v>
      </c>
      <c r="DM62" s="13"/>
      <c r="DN62" s="12">
        <v>0</v>
      </c>
      <c r="DO62" s="12">
        <v>0</v>
      </c>
      <c r="DP62" s="12">
        <v>0</v>
      </c>
      <c r="DQ62" s="12">
        <v>0</v>
      </c>
      <c r="DR62" s="13"/>
      <c r="DS62" s="12">
        <v>0</v>
      </c>
      <c r="DT62" s="12">
        <v>0</v>
      </c>
      <c r="DU62" s="12">
        <v>0</v>
      </c>
      <c r="DV62" s="12">
        <v>0</v>
      </c>
      <c r="DW62" s="13"/>
      <c r="DX62" s="12">
        <v>0</v>
      </c>
      <c r="DY62" s="12">
        <v>0</v>
      </c>
      <c r="DZ62" s="12">
        <v>0</v>
      </c>
      <c r="EA62" s="12">
        <v>0</v>
      </c>
      <c r="EB62" s="13"/>
      <c r="EC62" s="12">
        <v>0</v>
      </c>
      <c r="ED62" s="12">
        <v>0</v>
      </c>
      <c r="EE62" s="12">
        <v>0</v>
      </c>
      <c r="EF62" s="12">
        <v>0</v>
      </c>
      <c r="EG62" s="13"/>
      <c r="EH62" s="12">
        <v>0</v>
      </c>
      <c r="EI62" s="12">
        <v>0</v>
      </c>
      <c r="EJ62" s="12">
        <v>0</v>
      </c>
      <c r="EK62" s="12">
        <v>0</v>
      </c>
      <c r="EL62" s="13"/>
      <c r="EM62" s="12">
        <v>0</v>
      </c>
      <c r="EN62" s="12">
        <v>0</v>
      </c>
      <c r="EO62" s="12">
        <v>0</v>
      </c>
      <c r="EP62" s="12">
        <v>0</v>
      </c>
      <c r="EQ62" s="13"/>
      <c r="ER62" s="12">
        <v>0</v>
      </c>
      <c r="ES62" s="12">
        <v>0</v>
      </c>
      <c r="ET62" s="12">
        <v>0</v>
      </c>
      <c r="EU62" s="12">
        <v>0</v>
      </c>
      <c r="EV62" s="13"/>
      <c r="EW62" s="12">
        <v>0</v>
      </c>
      <c r="EX62" s="12">
        <v>0</v>
      </c>
      <c r="EY62" s="12">
        <v>0</v>
      </c>
      <c r="EZ62" s="12">
        <v>0</v>
      </c>
      <c r="FA62" s="13"/>
      <c r="FB62" s="12">
        <v>0</v>
      </c>
      <c r="FC62" s="12">
        <v>0</v>
      </c>
      <c r="FD62" s="12">
        <v>0</v>
      </c>
      <c r="FE62" s="12">
        <v>0</v>
      </c>
      <c r="FF62" s="13"/>
      <c r="FG62" s="12">
        <v>0</v>
      </c>
      <c r="FH62" s="12">
        <v>0</v>
      </c>
      <c r="FI62" s="12">
        <v>0</v>
      </c>
      <c r="FJ62" s="12">
        <v>0</v>
      </c>
      <c r="FK62" s="13"/>
      <c r="FL62" s="12">
        <v>0</v>
      </c>
      <c r="FM62" s="12">
        <v>0</v>
      </c>
      <c r="FN62" s="12">
        <v>0</v>
      </c>
      <c r="FO62" s="12">
        <v>0</v>
      </c>
      <c r="FP62" s="13"/>
      <c r="FQ62" s="12">
        <v>0</v>
      </c>
      <c r="FR62" s="12">
        <v>0</v>
      </c>
      <c r="FS62" s="12">
        <v>0</v>
      </c>
      <c r="FT62" s="12">
        <v>0</v>
      </c>
      <c r="FU62" s="13"/>
      <c r="FV62" s="12">
        <v>0</v>
      </c>
      <c r="FW62" s="12">
        <v>0</v>
      </c>
      <c r="FX62" s="12">
        <v>0</v>
      </c>
      <c r="FY62" s="12">
        <v>0</v>
      </c>
      <c r="FZ62" s="13"/>
      <c r="GA62" s="12">
        <v>0</v>
      </c>
      <c r="GB62" s="12">
        <v>0</v>
      </c>
      <c r="GC62" s="12">
        <v>0</v>
      </c>
      <c r="GD62" s="12">
        <v>0</v>
      </c>
      <c r="GE62" s="13"/>
      <c r="GF62" s="12">
        <v>0</v>
      </c>
      <c r="GG62" s="12">
        <v>5000</v>
      </c>
      <c r="GH62" s="12">
        <v>0</v>
      </c>
      <c r="GI62" s="12">
        <v>5000</v>
      </c>
      <c r="GJ62" s="13"/>
      <c r="GK62" s="12">
        <v>0</v>
      </c>
      <c r="GL62" s="12">
        <v>0</v>
      </c>
      <c r="GM62" s="12">
        <v>0</v>
      </c>
      <c r="GN62" s="12">
        <v>0</v>
      </c>
      <c r="GO62" s="13"/>
      <c r="GP62" s="12">
        <v>0</v>
      </c>
      <c r="GQ62" s="12">
        <v>0</v>
      </c>
      <c r="GR62" s="12">
        <v>0</v>
      </c>
      <c r="GS62" s="12">
        <v>0</v>
      </c>
      <c r="GT62" s="13"/>
      <c r="GU62" s="12">
        <v>0</v>
      </c>
      <c r="GV62" s="12"/>
      <c r="GW62" s="12">
        <v>0</v>
      </c>
      <c r="GX62" s="12">
        <v>0</v>
      </c>
      <c r="GY62" s="13"/>
      <c r="GZ62" s="12">
        <v>0</v>
      </c>
      <c r="HA62" s="12">
        <v>0</v>
      </c>
      <c r="HB62" s="12">
        <v>0</v>
      </c>
      <c r="HC62" s="12">
        <v>0</v>
      </c>
      <c r="HD62" s="13"/>
      <c r="HE62" s="12">
        <v>0</v>
      </c>
      <c r="HF62" s="12">
        <v>0</v>
      </c>
      <c r="HG62" s="12">
        <v>0</v>
      </c>
      <c r="HH62" s="12">
        <v>0</v>
      </c>
      <c r="HI62" s="13"/>
      <c r="HJ62" s="12">
        <v>0</v>
      </c>
      <c r="HK62" s="12">
        <v>0</v>
      </c>
      <c r="HL62" s="12">
        <v>0</v>
      </c>
      <c r="HM62" s="12">
        <v>0</v>
      </c>
      <c r="HN62" s="13"/>
      <c r="HO62" s="12">
        <v>0</v>
      </c>
      <c r="HP62" s="12">
        <v>0</v>
      </c>
      <c r="HQ62" s="12">
        <v>0</v>
      </c>
      <c r="HR62" s="12">
        <v>0</v>
      </c>
      <c r="HS62" s="13"/>
      <c r="HT62" s="12">
        <v>0</v>
      </c>
      <c r="HU62" s="12">
        <v>0</v>
      </c>
      <c r="HV62" s="12">
        <v>0</v>
      </c>
      <c r="HW62" s="12">
        <v>0</v>
      </c>
      <c r="HX62" s="13"/>
      <c r="HY62" s="12">
        <v>0</v>
      </c>
      <c r="HZ62" s="12">
        <v>0</v>
      </c>
      <c r="IA62" s="12">
        <v>0</v>
      </c>
      <c r="IB62" s="12">
        <v>0</v>
      </c>
      <c r="IC62" s="13"/>
      <c r="ID62" s="12">
        <v>0</v>
      </c>
      <c r="IE62" s="12">
        <v>0</v>
      </c>
      <c r="IF62" s="12">
        <v>0</v>
      </c>
      <c r="IG62" s="12">
        <v>0</v>
      </c>
      <c r="IH62" s="13"/>
      <c r="II62" s="12">
        <v>0</v>
      </c>
      <c r="IJ62" s="12">
        <v>0</v>
      </c>
      <c r="IK62" s="12">
        <v>0</v>
      </c>
      <c r="IL62" s="12">
        <v>0</v>
      </c>
      <c r="IM62" s="13"/>
      <c r="IN62" s="12">
        <v>0</v>
      </c>
      <c r="IO62" s="12">
        <v>0</v>
      </c>
      <c r="IP62" s="12">
        <v>0</v>
      </c>
      <c r="IQ62" s="12">
        <v>0</v>
      </c>
      <c r="IR62" s="13"/>
      <c r="IS62" s="12">
        <v>0</v>
      </c>
      <c r="IT62" s="12">
        <v>0</v>
      </c>
      <c r="IU62" s="12">
        <v>0</v>
      </c>
      <c r="IV62" s="12">
        <v>0</v>
      </c>
      <c r="IW62" s="13"/>
      <c r="IX62" s="12">
        <v>0</v>
      </c>
      <c r="IY62" s="12">
        <v>0</v>
      </c>
      <c r="IZ62" s="12">
        <v>0</v>
      </c>
      <c r="JA62" s="12">
        <v>0</v>
      </c>
      <c r="JB62" s="13"/>
      <c r="JC62" s="12">
        <v>0</v>
      </c>
      <c r="JD62" s="12">
        <v>0</v>
      </c>
      <c r="JE62" s="12">
        <v>0</v>
      </c>
      <c r="JF62" s="12">
        <v>0</v>
      </c>
      <c r="JG62" s="13"/>
      <c r="JH62" s="12">
        <v>0</v>
      </c>
      <c r="JI62" s="12">
        <v>30950</v>
      </c>
      <c r="JJ62" s="12">
        <v>0</v>
      </c>
      <c r="JK62" s="12">
        <v>30950</v>
      </c>
      <c r="JL62" s="13"/>
      <c r="JM62" s="12">
        <v>0</v>
      </c>
      <c r="JN62" s="12">
        <v>0</v>
      </c>
      <c r="JO62" s="12">
        <v>0</v>
      </c>
      <c r="JP62" s="12">
        <v>0</v>
      </c>
      <c r="JQ62" s="13"/>
      <c r="JR62" s="12">
        <v>0</v>
      </c>
      <c r="JS62" s="12">
        <v>0</v>
      </c>
      <c r="JT62" s="12">
        <v>0</v>
      </c>
      <c r="JU62" s="12">
        <v>0</v>
      </c>
      <c r="JV62" s="13"/>
      <c r="JW62" s="12">
        <v>0</v>
      </c>
      <c r="JX62" s="12">
        <v>5000</v>
      </c>
      <c r="JY62" s="12">
        <v>0</v>
      </c>
      <c r="JZ62" s="12">
        <v>5000</v>
      </c>
      <c r="KA62" s="13"/>
      <c r="KB62" s="12">
        <v>0</v>
      </c>
      <c r="KC62" s="12">
        <v>0</v>
      </c>
      <c r="KD62" s="12">
        <v>0</v>
      </c>
      <c r="KE62" s="12">
        <v>0</v>
      </c>
      <c r="KF62" s="13"/>
      <c r="KG62" s="12">
        <v>0</v>
      </c>
      <c r="KH62" s="12">
        <v>0</v>
      </c>
      <c r="KI62" s="12">
        <v>0</v>
      </c>
      <c r="KJ62" s="12">
        <v>0</v>
      </c>
      <c r="KK62" s="13"/>
      <c r="KL62" s="12">
        <v>0</v>
      </c>
      <c r="KM62" s="12">
        <v>0</v>
      </c>
      <c r="KN62" s="12">
        <v>0</v>
      </c>
      <c r="KO62" s="12">
        <v>0</v>
      </c>
      <c r="KP62" s="13"/>
      <c r="KQ62" s="12">
        <v>0</v>
      </c>
      <c r="KR62" s="12">
        <v>0</v>
      </c>
      <c r="KS62" s="12">
        <v>0</v>
      </c>
      <c r="KT62" s="12">
        <v>0</v>
      </c>
      <c r="KU62" s="13"/>
      <c r="KV62" s="12">
        <v>0</v>
      </c>
      <c r="KW62" s="12">
        <v>0</v>
      </c>
      <c r="KX62" s="12">
        <v>0</v>
      </c>
      <c r="KY62" s="12">
        <v>0</v>
      </c>
      <c r="KZ62" s="13"/>
      <c r="LA62" s="12">
        <v>0</v>
      </c>
      <c r="LB62" s="12">
        <v>0</v>
      </c>
      <c r="LC62" s="12">
        <v>0</v>
      </c>
      <c r="LD62" s="12">
        <v>0</v>
      </c>
      <c r="LE62" s="13"/>
      <c r="LF62" s="12">
        <v>0</v>
      </c>
      <c r="LG62" s="12">
        <v>0</v>
      </c>
      <c r="LH62" s="12">
        <v>0</v>
      </c>
      <c r="LI62" s="12">
        <v>0</v>
      </c>
      <c r="LJ62" s="13"/>
      <c r="LK62" s="12">
        <v>0</v>
      </c>
      <c r="LL62" s="12">
        <v>0</v>
      </c>
      <c r="LM62" s="12">
        <v>0</v>
      </c>
      <c r="LN62" s="12">
        <v>0</v>
      </c>
      <c r="LO62" s="13"/>
      <c r="LP62" s="12">
        <v>0</v>
      </c>
      <c r="LQ62" s="12">
        <v>0</v>
      </c>
      <c r="LR62" s="12">
        <v>0</v>
      </c>
      <c r="LS62" s="12">
        <v>0</v>
      </c>
      <c r="LT62" s="13"/>
      <c r="LU62" s="12">
        <v>0</v>
      </c>
      <c r="LV62" s="12">
        <v>0</v>
      </c>
      <c r="LW62" s="12">
        <v>0</v>
      </c>
      <c r="LX62" s="12">
        <v>0</v>
      </c>
      <c r="LY62" s="13"/>
      <c r="LZ62" s="12">
        <v>0</v>
      </c>
      <c r="MA62" s="12">
        <v>0</v>
      </c>
      <c r="MB62" s="12">
        <v>0</v>
      </c>
      <c r="MC62" s="12">
        <v>0</v>
      </c>
      <c r="MD62" s="13"/>
      <c r="ME62" s="12">
        <v>0</v>
      </c>
      <c r="MF62" s="12">
        <v>0</v>
      </c>
      <c r="MG62" s="12">
        <v>0</v>
      </c>
      <c r="MH62" s="12">
        <v>0</v>
      </c>
      <c r="MI62" s="13"/>
      <c r="MJ62" s="12">
        <v>0</v>
      </c>
      <c r="MK62" s="12">
        <v>0</v>
      </c>
      <c r="ML62" s="12">
        <v>0</v>
      </c>
      <c r="MM62" s="12">
        <v>0</v>
      </c>
      <c r="MN62" s="13"/>
      <c r="MO62" s="12">
        <v>0</v>
      </c>
      <c r="MP62" s="12">
        <v>0</v>
      </c>
      <c r="MQ62" s="12">
        <v>0</v>
      </c>
      <c r="MR62" s="12">
        <v>0</v>
      </c>
      <c r="MS62" s="13"/>
      <c r="MT62" s="12">
        <v>0</v>
      </c>
      <c r="MU62" s="12">
        <v>0</v>
      </c>
      <c r="MV62" s="12">
        <v>0</v>
      </c>
      <c r="MW62" s="12">
        <v>0</v>
      </c>
      <c r="MX62" s="13"/>
      <c r="MY62" s="12">
        <v>0</v>
      </c>
      <c r="MZ62" s="12">
        <v>0</v>
      </c>
      <c r="NA62" s="12">
        <v>0</v>
      </c>
      <c r="NB62" s="12">
        <v>0</v>
      </c>
      <c r="NC62" s="13"/>
      <c r="ND62" s="12">
        <v>0</v>
      </c>
      <c r="NE62" s="12">
        <v>0</v>
      </c>
      <c r="NF62" s="12">
        <v>0</v>
      </c>
      <c r="NG62" s="12">
        <v>0</v>
      </c>
      <c r="NH62" s="13"/>
      <c r="NI62" s="12">
        <v>0</v>
      </c>
      <c r="NJ62" s="12">
        <v>0</v>
      </c>
      <c r="NK62" s="12">
        <v>0</v>
      </c>
      <c r="NL62" s="12">
        <v>0</v>
      </c>
      <c r="NM62" s="13"/>
      <c r="NN62" s="12">
        <v>0</v>
      </c>
      <c r="NO62" s="12">
        <v>0</v>
      </c>
      <c r="NP62" s="12">
        <v>0</v>
      </c>
      <c r="NQ62" s="12">
        <v>0</v>
      </c>
      <c r="NR62" s="13"/>
      <c r="NS62" s="12">
        <v>0</v>
      </c>
      <c r="NT62" s="12">
        <v>270950</v>
      </c>
      <c r="NU62" s="12">
        <v>0</v>
      </c>
      <c r="NV62" s="12">
        <v>270950</v>
      </c>
      <c r="NW62" s="13"/>
    </row>
    <row r="63" spans="1:387" hidden="1">
      <c r="A63" s="10">
        <v>57</v>
      </c>
      <c r="B63" s="11" t="s">
        <v>64</v>
      </c>
      <c r="C63" s="12">
        <v>0</v>
      </c>
      <c r="D63" s="12">
        <v>0</v>
      </c>
      <c r="E63" s="12">
        <v>0</v>
      </c>
      <c r="F63" s="12">
        <v>0</v>
      </c>
      <c r="G63" s="13"/>
      <c r="H63" s="12">
        <v>0</v>
      </c>
      <c r="I63" s="12">
        <v>0</v>
      </c>
      <c r="J63" s="12">
        <v>0</v>
      </c>
      <c r="K63" s="12">
        <v>0</v>
      </c>
      <c r="L63" s="13"/>
      <c r="M63" s="12">
        <v>0</v>
      </c>
      <c r="N63" s="12">
        <v>0</v>
      </c>
      <c r="O63" s="12">
        <v>0</v>
      </c>
      <c r="P63" s="12">
        <v>0</v>
      </c>
      <c r="Q63" s="13"/>
      <c r="R63" s="12">
        <v>0</v>
      </c>
      <c r="S63" s="12">
        <v>0</v>
      </c>
      <c r="T63" s="12">
        <v>0</v>
      </c>
      <c r="U63" s="12">
        <v>0</v>
      </c>
      <c r="V63" s="13"/>
      <c r="W63" s="12">
        <v>0</v>
      </c>
      <c r="X63" s="12">
        <v>0</v>
      </c>
      <c r="Y63" s="12">
        <v>0</v>
      </c>
      <c r="Z63" s="12">
        <v>0</v>
      </c>
      <c r="AA63" s="13"/>
      <c r="AB63" s="12">
        <v>0</v>
      </c>
      <c r="AC63" s="12">
        <v>0</v>
      </c>
      <c r="AD63" s="12">
        <v>0</v>
      </c>
      <c r="AE63" s="12">
        <v>0</v>
      </c>
      <c r="AF63" s="13"/>
      <c r="AG63" s="12">
        <v>0</v>
      </c>
      <c r="AH63" s="12">
        <v>0</v>
      </c>
      <c r="AI63" s="12">
        <v>0</v>
      </c>
      <c r="AJ63" s="12">
        <v>0</v>
      </c>
      <c r="AK63" s="13"/>
      <c r="AL63" s="12">
        <v>0</v>
      </c>
      <c r="AM63" s="12">
        <v>0</v>
      </c>
      <c r="AN63" s="12">
        <v>0</v>
      </c>
      <c r="AO63" s="12">
        <v>0</v>
      </c>
      <c r="AP63" s="13"/>
      <c r="AQ63" s="12">
        <v>0</v>
      </c>
      <c r="AR63" s="12">
        <v>0</v>
      </c>
      <c r="AS63" s="12">
        <v>0</v>
      </c>
      <c r="AT63" s="12">
        <v>0</v>
      </c>
      <c r="AU63" s="13"/>
      <c r="AV63" s="12">
        <v>0</v>
      </c>
      <c r="AW63" s="12">
        <v>0</v>
      </c>
      <c r="AX63" s="12">
        <v>0</v>
      </c>
      <c r="AY63" s="12">
        <v>0</v>
      </c>
      <c r="AZ63" s="13"/>
      <c r="BA63" s="12">
        <v>0</v>
      </c>
      <c r="BB63" s="12">
        <v>0</v>
      </c>
      <c r="BC63" s="12">
        <v>0</v>
      </c>
      <c r="BD63" s="12">
        <v>0</v>
      </c>
      <c r="BE63" s="13"/>
      <c r="BF63" s="12">
        <v>0</v>
      </c>
      <c r="BG63" s="12">
        <v>0</v>
      </c>
      <c r="BH63" s="12">
        <v>0</v>
      </c>
      <c r="BI63" s="12">
        <v>0</v>
      </c>
      <c r="BJ63" s="13"/>
      <c r="BK63" s="12">
        <v>0</v>
      </c>
      <c r="BL63" s="12">
        <v>0</v>
      </c>
      <c r="BM63" s="12">
        <v>0</v>
      </c>
      <c r="BN63" s="12">
        <v>0</v>
      </c>
      <c r="BO63" s="13"/>
      <c r="BP63" s="12">
        <v>0</v>
      </c>
      <c r="BQ63" s="12">
        <v>0</v>
      </c>
      <c r="BR63" s="12">
        <v>0</v>
      </c>
      <c r="BS63" s="12">
        <v>0</v>
      </c>
      <c r="BT63" s="13"/>
      <c r="BU63" s="12">
        <v>0</v>
      </c>
      <c r="BV63" s="12">
        <v>0</v>
      </c>
      <c r="BW63" s="12">
        <v>0</v>
      </c>
      <c r="BX63" s="12">
        <v>0</v>
      </c>
      <c r="BY63" s="13"/>
      <c r="BZ63" s="12">
        <v>0</v>
      </c>
      <c r="CA63" s="12">
        <v>0</v>
      </c>
      <c r="CB63" s="12">
        <v>0</v>
      </c>
      <c r="CC63" s="12">
        <v>0</v>
      </c>
      <c r="CD63" s="13"/>
      <c r="CE63" s="12">
        <v>0</v>
      </c>
      <c r="CF63" s="12">
        <v>0</v>
      </c>
      <c r="CG63" s="12">
        <v>0</v>
      </c>
      <c r="CH63" s="12">
        <v>0</v>
      </c>
      <c r="CI63" s="13"/>
      <c r="CJ63" s="12">
        <v>0</v>
      </c>
      <c r="CK63" s="12">
        <v>0</v>
      </c>
      <c r="CL63" s="12">
        <v>0</v>
      </c>
      <c r="CM63" s="12">
        <v>0</v>
      </c>
      <c r="CN63" s="13"/>
      <c r="CO63" s="12">
        <v>0</v>
      </c>
      <c r="CP63" s="12">
        <v>0</v>
      </c>
      <c r="CQ63" s="12">
        <v>0</v>
      </c>
      <c r="CR63" s="12">
        <v>0</v>
      </c>
      <c r="CS63" s="13"/>
      <c r="CT63" s="12">
        <v>0</v>
      </c>
      <c r="CU63" s="12">
        <v>0</v>
      </c>
      <c r="CV63" s="12">
        <v>0</v>
      </c>
      <c r="CW63" s="12">
        <v>0</v>
      </c>
      <c r="CX63" s="13"/>
      <c r="CY63" s="12">
        <v>0</v>
      </c>
      <c r="CZ63" s="12">
        <v>0</v>
      </c>
      <c r="DA63" s="12">
        <v>0</v>
      </c>
      <c r="DB63" s="12">
        <v>0</v>
      </c>
      <c r="DC63" s="13"/>
      <c r="DD63" s="12">
        <v>0</v>
      </c>
      <c r="DE63" s="12">
        <v>0</v>
      </c>
      <c r="DF63" s="12">
        <v>0</v>
      </c>
      <c r="DG63" s="12">
        <v>0</v>
      </c>
      <c r="DH63" s="13"/>
      <c r="DI63" s="12">
        <v>0</v>
      </c>
      <c r="DJ63" s="12">
        <v>0</v>
      </c>
      <c r="DK63" s="12">
        <v>0</v>
      </c>
      <c r="DL63" s="12">
        <v>0</v>
      </c>
      <c r="DM63" s="13"/>
      <c r="DN63" s="12">
        <v>0</v>
      </c>
      <c r="DO63" s="12">
        <v>0</v>
      </c>
      <c r="DP63" s="12">
        <v>0</v>
      </c>
      <c r="DQ63" s="12">
        <v>0</v>
      </c>
      <c r="DR63" s="13"/>
      <c r="DS63" s="12">
        <v>0</v>
      </c>
      <c r="DT63" s="12">
        <v>0</v>
      </c>
      <c r="DU63" s="12">
        <v>0</v>
      </c>
      <c r="DV63" s="12">
        <v>0</v>
      </c>
      <c r="DW63" s="13"/>
      <c r="DX63" s="12">
        <v>0</v>
      </c>
      <c r="DY63" s="12">
        <v>0</v>
      </c>
      <c r="DZ63" s="12">
        <v>0</v>
      </c>
      <c r="EA63" s="12">
        <v>0</v>
      </c>
      <c r="EB63" s="13"/>
      <c r="EC63" s="12">
        <v>0</v>
      </c>
      <c r="ED63" s="12">
        <v>0</v>
      </c>
      <c r="EE63" s="12">
        <v>0</v>
      </c>
      <c r="EF63" s="12">
        <v>0</v>
      </c>
      <c r="EG63" s="13"/>
      <c r="EH63" s="12">
        <v>0</v>
      </c>
      <c r="EI63" s="12">
        <v>0</v>
      </c>
      <c r="EJ63" s="12">
        <v>0</v>
      </c>
      <c r="EK63" s="12">
        <v>0</v>
      </c>
      <c r="EL63" s="13"/>
      <c r="EM63" s="12">
        <v>0</v>
      </c>
      <c r="EN63" s="12">
        <v>0</v>
      </c>
      <c r="EO63" s="12">
        <v>0</v>
      </c>
      <c r="EP63" s="12">
        <v>0</v>
      </c>
      <c r="EQ63" s="13"/>
      <c r="ER63" s="12">
        <v>0</v>
      </c>
      <c r="ES63" s="12">
        <v>0</v>
      </c>
      <c r="ET63" s="12">
        <v>0</v>
      </c>
      <c r="EU63" s="12">
        <v>0</v>
      </c>
      <c r="EV63" s="13"/>
      <c r="EW63" s="12">
        <v>0</v>
      </c>
      <c r="EX63" s="12">
        <v>0</v>
      </c>
      <c r="EY63" s="12">
        <v>0</v>
      </c>
      <c r="EZ63" s="12">
        <v>0</v>
      </c>
      <c r="FA63" s="13"/>
      <c r="FB63" s="12">
        <v>0</v>
      </c>
      <c r="FC63" s="12">
        <v>0</v>
      </c>
      <c r="FD63" s="12">
        <v>0</v>
      </c>
      <c r="FE63" s="12">
        <v>0</v>
      </c>
      <c r="FF63" s="13"/>
      <c r="FG63" s="12">
        <v>0</v>
      </c>
      <c r="FH63" s="12">
        <v>0</v>
      </c>
      <c r="FI63" s="12">
        <v>0</v>
      </c>
      <c r="FJ63" s="12">
        <v>0</v>
      </c>
      <c r="FK63" s="13"/>
      <c r="FL63" s="12">
        <v>0</v>
      </c>
      <c r="FM63" s="12">
        <v>0</v>
      </c>
      <c r="FN63" s="12">
        <v>0</v>
      </c>
      <c r="FO63" s="12">
        <v>0</v>
      </c>
      <c r="FP63" s="13"/>
      <c r="FQ63" s="12">
        <v>0</v>
      </c>
      <c r="FR63" s="12">
        <v>0</v>
      </c>
      <c r="FS63" s="12">
        <v>0</v>
      </c>
      <c r="FT63" s="12">
        <v>0</v>
      </c>
      <c r="FU63" s="13"/>
      <c r="FV63" s="12">
        <v>0</v>
      </c>
      <c r="FW63" s="12">
        <v>0</v>
      </c>
      <c r="FX63" s="12">
        <v>0</v>
      </c>
      <c r="FY63" s="12">
        <v>0</v>
      </c>
      <c r="FZ63" s="13"/>
      <c r="GA63" s="12">
        <v>0</v>
      </c>
      <c r="GB63" s="12">
        <v>0</v>
      </c>
      <c r="GC63" s="12">
        <v>0</v>
      </c>
      <c r="GD63" s="12">
        <v>0</v>
      </c>
      <c r="GE63" s="13"/>
      <c r="GF63" s="12">
        <v>0</v>
      </c>
      <c r="GG63" s="12">
        <v>0</v>
      </c>
      <c r="GH63" s="12">
        <v>0</v>
      </c>
      <c r="GI63" s="12">
        <v>0</v>
      </c>
      <c r="GJ63" s="13"/>
      <c r="GK63" s="12">
        <v>0</v>
      </c>
      <c r="GL63" s="12">
        <v>0</v>
      </c>
      <c r="GM63" s="12">
        <v>0</v>
      </c>
      <c r="GN63" s="12">
        <v>0</v>
      </c>
      <c r="GO63" s="13"/>
      <c r="GP63" s="12">
        <v>0</v>
      </c>
      <c r="GQ63" s="12">
        <v>0</v>
      </c>
      <c r="GR63" s="12">
        <v>0</v>
      </c>
      <c r="GS63" s="12">
        <v>0</v>
      </c>
      <c r="GT63" s="13"/>
      <c r="GU63" s="12">
        <v>0</v>
      </c>
      <c r="GV63" s="12"/>
      <c r="GW63" s="12">
        <v>0</v>
      </c>
      <c r="GX63" s="12">
        <v>0</v>
      </c>
      <c r="GY63" s="13"/>
      <c r="GZ63" s="12">
        <v>0</v>
      </c>
      <c r="HA63" s="12">
        <v>0</v>
      </c>
      <c r="HB63" s="12">
        <v>0</v>
      </c>
      <c r="HC63" s="12">
        <v>0</v>
      </c>
      <c r="HD63" s="13"/>
      <c r="HE63" s="12">
        <v>0</v>
      </c>
      <c r="HF63" s="12">
        <v>0</v>
      </c>
      <c r="HG63" s="12">
        <v>0</v>
      </c>
      <c r="HH63" s="12">
        <v>0</v>
      </c>
      <c r="HI63" s="13"/>
      <c r="HJ63" s="12">
        <v>0</v>
      </c>
      <c r="HK63" s="12">
        <v>0</v>
      </c>
      <c r="HL63" s="12">
        <v>0</v>
      </c>
      <c r="HM63" s="12">
        <v>0</v>
      </c>
      <c r="HN63" s="13"/>
      <c r="HO63" s="12">
        <v>0</v>
      </c>
      <c r="HP63" s="12">
        <v>0</v>
      </c>
      <c r="HQ63" s="12">
        <v>0</v>
      </c>
      <c r="HR63" s="12">
        <v>0</v>
      </c>
      <c r="HS63" s="13"/>
      <c r="HT63" s="12">
        <v>0</v>
      </c>
      <c r="HU63" s="12">
        <v>0</v>
      </c>
      <c r="HV63" s="12">
        <v>0</v>
      </c>
      <c r="HW63" s="12">
        <v>0</v>
      </c>
      <c r="HX63" s="13"/>
      <c r="HY63" s="12">
        <v>0</v>
      </c>
      <c r="HZ63" s="12">
        <v>0</v>
      </c>
      <c r="IA63" s="12">
        <v>0</v>
      </c>
      <c r="IB63" s="12">
        <v>0</v>
      </c>
      <c r="IC63" s="13"/>
      <c r="ID63" s="12">
        <v>0</v>
      </c>
      <c r="IE63" s="12">
        <v>0</v>
      </c>
      <c r="IF63" s="12">
        <v>0</v>
      </c>
      <c r="IG63" s="12">
        <v>0</v>
      </c>
      <c r="IH63" s="13"/>
      <c r="II63" s="12">
        <v>0</v>
      </c>
      <c r="IJ63" s="12">
        <v>0</v>
      </c>
      <c r="IK63" s="12">
        <v>0</v>
      </c>
      <c r="IL63" s="12">
        <v>0</v>
      </c>
      <c r="IM63" s="13"/>
      <c r="IN63" s="12">
        <v>0</v>
      </c>
      <c r="IO63" s="12">
        <v>0</v>
      </c>
      <c r="IP63" s="12">
        <v>0</v>
      </c>
      <c r="IQ63" s="12">
        <v>0</v>
      </c>
      <c r="IR63" s="13"/>
      <c r="IS63" s="12">
        <v>0</v>
      </c>
      <c r="IT63" s="12">
        <v>0</v>
      </c>
      <c r="IU63" s="12">
        <v>0</v>
      </c>
      <c r="IV63" s="12">
        <v>0</v>
      </c>
      <c r="IW63" s="13"/>
      <c r="IX63" s="12">
        <v>0</v>
      </c>
      <c r="IY63" s="12">
        <v>0</v>
      </c>
      <c r="IZ63" s="12">
        <v>0</v>
      </c>
      <c r="JA63" s="12">
        <v>0</v>
      </c>
      <c r="JB63" s="13"/>
      <c r="JC63" s="12">
        <v>0</v>
      </c>
      <c r="JD63" s="12">
        <v>0</v>
      </c>
      <c r="JE63" s="12">
        <v>0</v>
      </c>
      <c r="JF63" s="12">
        <v>0</v>
      </c>
      <c r="JG63" s="13"/>
      <c r="JH63" s="12">
        <v>0</v>
      </c>
      <c r="JI63" s="12"/>
      <c r="JJ63" s="12">
        <v>0</v>
      </c>
      <c r="JK63" s="12">
        <v>0</v>
      </c>
      <c r="JL63" s="13"/>
      <c r="JM63" s="12">
        <v>0</v>
      </c>
      <c r="JN63" s="12">
        <v>0</v>
      </c>
      <c r="JO63" s="12">
        <v>0</v>
      </c>
      <c r="JP63" s="12">
        <v>0</v>
      </c>
      <c r="JQ63" s="13"/>
      <c r="JR63" s="12">
        <v>0</v>
      </c>
      <c r="JS63" s="12">
        <v>0</v>
      </c>
      <c r="JT63" s="12">
        <v>0</v>
      </c>
      <c r="JU63" s="12">
        <v>0</v>
      </c>
      <c r="JV63" s="13"/>
      <c r="JW63" s="12">
        <v>0</v>
      </c>
      <c r="JX63" s="12">
        <v>0</v>
      </c>
      <c r="JY63" s="12">
        <v>0</v>
      </c>
      <c r="JZ63" s="12">
        <v>0</v>
      </c>
      <c r="KA63" s="13"/>
      <c r="KB63" s="12">
        <v>0</v>
      </c>
      <c r="KC63" s="12">
        <v>0</v>
      </c>
      <c r="KD63" s="12">
        <v>0</v>
      </c>
      <c r="KE63" s="12">
        <v>0</v>
      </c>
      <c r="KF63" s="13"/>
      <c r="KG63" s="12">
        <v>0</v>
      </c>
      <c r="KH63" s="12">
        <v>0</v>
      </c>
      <c r="KI63" s="12">
        <v>0</v>
      </c>
      <c r="KJ63" s="12">
        <v>0</v>
      </c>
      <c r="KK63" s="13"/>
      <c r="KL63" s="12">
        <v>0</v>
      </c>
      <c r="KM63" s="12">
        <v>0</v>
      </c>
      <c r="KN63" s="12">
        <v>0</v>
      </c>
      <c r="KO63" s="12">
        <v>0</v>
      </c>
      <c r="KP63" s="13"/>
      <c r="KQ63" s="12">
        <v>0</v>
      </c>
      <c r="KR63" s="12">
        <v>0</v>
      </c>
      <c r="KS63" s="12">
        <v>0</v>
      </c>
      <c r="KT63" s="12">
        <v>0</v>
      </c>
      <c r="KU63" s="13"/>
      <c r="KV63" s="12">
        <v>0</v>
      </c>
      <c r="KW63" s="12">
        <v>0</v>
      </c>
      <c r="KX63" s="12">
        <v>0</v>
      </c>
      <c r="KY63" s="12">
        <v>0</v>
      </c>
      <c r="KZ63" s="13"/>
      <c r="LA63" s="12">
        <v>0</v>
      </c>
      <c r="LB63" s="12">
        <v>0</v>
      </c>
      <c r="LC63" s="12">
        <v>0</v>
      </c>
      <c r="LD63" s="12">
        <v>0</v>
      </c>
      <c r="LE63" s="13"/>
      <c r="LF63" s="12">
        <v>0</v>
      </c>
      <c r="LG63" s="12">
        <v>0</v>
      </c>
      <c r="LH63" s="12">
        <v>0</v>
      </c>
      <c r="LI63" s="12">
        <v>0</v>
      </c>
      <c r="LJ63" s="13"/>
      <c r="LK63" s="12">
        <v>0</v>
      </c>
      <c r="LL63" s="12">
        <v>0</v>
      </c>
      <c r="LM63" s="12">
        <v>0</v>
      </c>
      <c r="LN63" s="12">
        <v>0</v>
      </c>
      <c r="LO63" s="13"/>
      <c r="LP63" s="12">
        <v>0</v>
      </c>
      <c r="LQ63" s="12">
        <v>0</v>
      </c>
      <c r="LR63" s="12">
        <v>0</v>
      </c>
      <c r="LS63" s="12">
        <v>0</v>
      </c>
      <c r="LT63" s="13"/>
      <c r="LU63" s="12">
        <v>0</v>
      </c>
      <c r="LV63" s="12">
        <v>0</v>
      </c>
      <c r="LW63" s="12">
        <v>0</v>
      </c>
      <c r="LX63" s="12">
        <v>0</v>
      </c>
      <c r="LY63" s="13"/>
      <c r="LZ63" s="12">
        <v>0</v>
      </c>
      <c r="MA63" s="12">
        <v>0</v>
      </c>
      <c r="MB63" s="12">
        <v>0</v>
      </c>
      <c r="MC63" s="12">
        <v>0</v>
      </c>
      <c r="MD63" s="13"/>
      <c r="ME63" s="12">
        <v>0</v>
      </c>
      <c r="MF63" s="12">
        <v>0</v>
      </c>
      <c r="MG63" s="12">
        <v>0</v>
      </c>
      <c r="MH63" s="12">
        <v>0</v>
      </c>
      <c r="MI63" s="13"/>
      <c r="MJ63" s="12">
        <v>0</v>
      </c>
      <c r="MK63" s="12">
        <v>0</v>
      </c>
      <c r="ML63" s="12">
        <v>0</v>
      </c>
      <c r="MM63" s="12">
        <v>0</v>
      </c>
      <c r="MN63" s="13"/>
      <c r="MO63" s="12">
        <v>0</v>
      </c>
      <c r="MP63" s="12">
        <v>0</v>
      </c>
      <c r="MQ63" s="12">
        <v>0</v>
      </c>
      <c r="MR63" s="12">
        <v>0</v>
      </c>
      <c r="MS63" s="13"/>
      <c r="MT63" s="12">
        <v>0</v>
      </c>
      <c r="MU63" s="12">
        <v>0</v>
      </c>
      <c r="MV63" s="12">
        <v>0</v>
      </c>
      <c r="MW63" s="12">
        <v>0</v>
      </c>
      <c r="MX63" s="13"/>
      <c r="MY63" s="12">
        <v>0</v>
      </c>
      <c r="MZ63" s="12">
        <v>0</v>
      </c>
      <c r="NA63" s="12">
        <v>0</v>
      </c>
      <c r="NB63" s="12">
        <v>0</v>
      </c>
      <c r="NC63" s="13"/>
      <c r="ND63" s="12">
        <v>0</v>
      </c>
      <c r="NE63" s="12">
        <v>0</v>
      </c>
      <c r="NF63" s="12">
        <v>0</v>
      </c>
      <c r="NG63" s="12">
        <v>0</v>
      </c>
      <c r="NH63" s="13"/>
      <c r="NI63" s="12">
        <v>0</v>
      </c>
      <c r="NJ63" s="12">
        <v>0</v>
      </c>
      <c r="NK63" s="12">
        <v>0</v>
      </c>
      <c r="NL63" s="12">
        <v>0</v>
      </c>
      <c r="NM63" s="13"/>
      <c r="NN63" s="12">
        <v>0</v>
      </c>
      <c r="NO63" s="12">
        <v>0</v>
      </c>
      <c r="NP63" s="12">
        <v>0</v>
      </c>
      <c r="NQ63" s="12">
        <v>0</v>
      </c>
      <c r="NR63" s="13"/>
      <c r="NS63" s="12">
        <v>0</v>
      </c>
      <c r="NT63" s="12">
        <v>0</v>
      </c>
      <c r="NU63" s="12">
        <v>0</v>
      </c>
      <c r="NV63" s="12">
        <v>0</v>
      </c>
      <c r="NW63" s="13"/>
    </row>
    <row r="64" spans="1:387" hidden="1">
      <c r="A64" s="10">
        <v>58</v>
      </c>
      <c r="B64" s="11" t="s">
        <v>48</v>
      </c>
      <c r="C64" s="12">
        <v>0</v>
      </c>
      <c r="D64" s="12">
        <v>0</v>
      </c>
      <c r="E64" s="12">
        <v>0</v>
      </c>
      <c r="F64" s="12">
        <v>0</v>
      </c>
      <c r="G64" s="13"/>
      <c r="H64" s="12">
        <v>0</v>
      </c>
      <c r="I64" s="12">
        <v>0</v>
      </c>
      <c r="J64" s="12">
        <v>0</v>
      </c>
      <c r="K64" s="12">
        <v>0</v>
      </c>
      <c r="L64" s="13"/>
      <c r="M64" s="12">
        <v>0</v>
      </c>
      <c r="N64" s="12">
        <v>0</v>
      </c>
      <c r="O64" s="12">
        <v>0</v>
      </c>
      <c r="P64" s="12">
        <v>0</v>
      </c>
      <c r="Q64" s="13"/>
      <c r="R64" s="12">
        <v>0</v>
      </c>
      <c r="S64" s="12">
        <v>0</v>
      </c>
      <c r="T64" s="12">
        <v>0</v>
      </c>
      <c r="U64" s="12">
        <v>0</v>
      </c>
      <c r="V64" s="13"/>
      <c r="W64" s="12">
        <v>0</v>
      </c>
      <c r="X64" s="12">
        <v>0</v>
      </c>
      <c r="Y64" s="12">
        <v>0</v>
      </c>
      <c r="Z64" s="12">
        <v>0</v>
      </c>
      <c r="AA64" s="13"/>
      <c r="AB64" s="12">
        <v>0</v>
      </c>
      <c r="AC64" s="12">
        <v>0</v>
      </c>
      <c r="AD64" s="12">
        <v>0</v>
      </c>
      <c r="AE64" s="12">
        <v>0</v>
      </c>
      <c r="AF64" s="13"/>
      <c r="AG64" s="12">
        <v>0</v>
      </c>
      <c r="AH64" s="12">
        <v>0</v>
      </c>
      <c r="AI64" s="12">
        <v>0</v>
      </c>
      <c r="AJ64" s="12">
        <v>0</v>
      </c>
      <c r="AK64" s="13"/>
      <c r="AL64" s="12">
        <v>0</v>
      </c>
      <c r="AM64" s="12">
        <v>0</v>
      </c>
      <c r="AN64" s="12">
        <v>0</v>
      </c>
      <c r="AO64" s="12">
        <v>0</v>
      </c>
      <c r="AP64" s="13"/>
      <c r="AQ64" s="12">
        <v>0</v>
      </c>
      <c r="AR64" s="12">
        <v>0</v>
      </c>
      <c r="AS64" s="12">
        <v>0</v>
      </c>
      <c r="AT64" s="12">
        <v>0</v>
      </c>
      <c r="AU64" s="13"/>
      <c r="AV64" s="12">
        <v>0</v>
      </c>
      <c r="AW64" s="12">
        <v>0</v>
      </c>
      <c r="AX64" s="12">
        <v>0</v>
      </c>
      <c r="AY64" s="12">
        <v>0</v>
      </c>
      <c r="AZ64" s="13"/>
      <c r="BA64" s="12">
        <v>0</v>
      </c>
      <c r="BB64" s="12">
        <v>0</v>
      </c>
      <c r="BC64" s="12">
        <v>0</v>
      </c>
      <c r="BD64" s="12">
        <v>0</v>
      </c>
      <c r="BE64" s="13"/>
      <c r="BF64" s="12">
        <v>0</v>
      </c>
      <c r="BG64" s="12">
        <v>0</v>
      </c>
      <c r="BH64" s="12">
        <v>0</v>
      </c>
      <c r="BI64" s="12">
        <v>0</v>
      </c>
      <c r="BJ64" s="13"/>
      <c r="BK64" s="12">
        <v>0</v>
      </c>
      <c r="BL64" s="12">
        <v>0</v>
      </c>
      <c r="BM64" s="12">
        <v>0</v>
      </c>
      <c r="BN64" s="12">
        <v>0</v>
      </c>
      <c r="BO64" s="13"/>
      <c r="BP64" s="12">
        <v>0</v>
      </c>
      <c r="BQ64" s="12">
        <v>0</v>
      </c>
      <c r="BR64" s="12">
        <v>0</v>
      </c>
      <c r="BS64" s="12">
        <v>0</v>
      </c>
      <c r="BT64" s="13"/>
      <c r="BU64" s="12">
        <v>0</v>
      </c>
      <c r="BV64" s="12">
        <v>0</v>
      </c>
      <c r="BW64" s="12">
        <v>0</v>
      </c>
      <c r="BX64" s="12">
        <v>0</v>
      </c>
      <c r="BY64" s="13"/>
      <c r="BZ64" s="12">
        <v>0</v>
      </c>
      <c r="CA64" s="12">
        <v>0</v>
      </c>
      <c r="CB64" s="12">
        <v>0</v>
      </c>
      <c r="CC64" s="12">
        <v>0</v>
      </c>
      <c r="CD64" s="13"/>
      <c r="CE64" s="12">
        <v>0</v>
      </c>
      <c r="CF64" s="12">
        <v>0</v>
      </c>
      <c r="CG64" s="12">
        <v>0</v>
      </c>
      <c r="CH64" s="12">
        <v>0</v>
      </c>
      <c r="CI64" s="13"/>
      <c r="CJ64" s="12">
        <v>0</v>
      </c>
      <c r="CK64" s="12">
        <v>0</v>
      </c>
      <c r="CL64" s="12">
        <v>0</v>
      </c>
      <c r="CM64" s="12">
        <v>0</v>
      </c>
      <c r="CN64" s="13"/>
      <c r="CO64" s="12">
        <v>0</v>
      </c>
      <c r="CP64" s="12">
        <v>0</v>
      </c>
      <c r="CQ64" s="12">
        <v>0</v>
      </c>
      <c r="CR64" s="12">
        <v>0</v>
      </c>
      <c r="CS64" s="13"/>
      <c r="CT64" s="12">
        <v>0</v>
      </c>
      <c r="CU64" s="12">
        <v>0</v>
      </c>
      <c r="CV64" s="12">
        <v>0</v>
      </c>
      <c r="CW64" s="12">
        <v>0</v>
      </c>
      <c r="CX64" s="13"/>
      <c r="CY64" s="12">
        <v>0</v>
      </c>
      <c r="CZ64" s="12">
        <v>0</v>
      </c>
      <c r="DA64" s="12">
        <v>0</v>
      </c>
      <c r="DB64" s="12">
        <v>0</v>
      </c>
      <c r="DC64" s="13"/>
      <c r="DD64" s="12">
        <v>0</v>
      </c>
      <c r="DE64" s="12">
        <v>0</v>
      </c>
      <c r="DF64" s="12">
        <v>0</v>
      </c>
      <c r="DG64" s="12">
        <v>0</v>
      </c>
      <c r="DH64" s="13"/>
      <c r="DI64" s="12">
        <v>0</v>
      </c>
      <c r="DJ64" s="12">
        <v>0</v>
      </c>
      <c r="DK64" s="12">
        <v>0</v>
      </c>
      <c r="DL64" s="12">
        <v>0</v>
      </c>
      <c r="DM64" s="13"/>
      <c r="DN64" s="12">
        <v>0</v>
      </c>
      <c r="DO64" s="12">
        <v>0</v>
      </c>
      <c r="DP64" s="12">
        <v>0</v>
      </c>
      <c r="DQ64" s="12">
        <v>0</v>
      </c>
      <c r="DR64" s="13"/>
      <c r="DS64" s="12">
        <v>0</v>
      </c>
      <c r="DT64" s="12">
        <v>0</v>
      </c>
      <c r="DU64" s="12">
        <v>0</v>
      </c>
      <c r="DV64" s="12">
        <v>0</v>
      </c>
      <c r="DW64" s="13"/>
      <c r="DX64" s="12">
        <v>0</v>
      </c>
      <c r="DY64" s="12">
        <v>0</v>
      </c>
      <c r="DZ64" s="12">
        <v>0</v>
      </c>
      <c r="EA64" s="12">
        <v>0</v>
      </c>
      <c r="EB64" s="13"/>
      <c r="EC64" s="12">
        <v>0</v>
      </c>
      <c r="ED64" s="12">
        <v>0</v>
      </c>
      <c r="EE64" s="12">
        <v>0</v>
      </c>
      <c r="EF64" s="12">
        <v>0</v>
      </c>
      <c r="EG64" s="13"/>
      <c r="EH64" s="12">
        <v>0</v>
      </c>
      <c r="EI64" s="12">
        <v>0</v>
      </c>
      <c r="EJ64" s="12">
        <v>0</v>
      </c>
      <c r="EK64" s="12">
        <v>0</v>
      </c>
      <c r="EL64" s="13"/>
      <c r="EM64" s="12">
        <v>0</v>
      </c>
      <c r="EN64" s="12">
        <v>0</v>
      </c>
      <c r="EO64" s="12">
        <v>0</v>
      </c>
      <c r="EP64" s="12">
        <v>0</v>
      </c>
      <c r="EQ64" s="13"/>
      <c r="ER64" s="12">
        <v>0</v>
      </c>
      <c r="ES64" s="12">
        <v>0</v>
      </c>
      <c r="ET64" s="12">
        <v>0</v>
      </c>
      <c r="EU64" s="12">
        <v>0</v>
      </c>
      <c r="EV64" s="13"/>
      <c r="EW64" s="12">
        <v>0</v>
      </c>
      <c r="EX64" s="12">
        <v>0</v>
      </c>
      <c r="EY64" s="12">
        <v>0</v>
      </c>
      <c r="EZ64" s="12">
        <v>0</v>
      </c>
      <c r="FA64" s="13"/>
      <c r="FB64" s="12">
        <v>0</v>
      </c>
      <c r="FC64" s="12">
        <v>0</v>
      </c>
      <c r="FD64" s="12">
        <v>0</v>
      </c>
      <c r="FE64" s="12">
        <v>0</v>
      </c>
      <c r="FF64" s="13"/>
      <c r="FG64" s="12">
        <v>0</v>
      </c>
      <c r="FH64" s="12">
        <v>0</v>
      </c>
      <c r="FI64" s="12">
        <v>0</v>
      </c>
      <c r="FJ64" s="12">
        <v>0</v>
      </c>
      <c r="FK64" s="13"/>
      <c r="FL64" s="12">
        <v>0</v>
      </c>
      <c r="FM64" s="12">
        <v>0</v>
      </c>
      <c r="FN64" s="12">
        <v>0</v>
      </c>
      <c r="FO64" s="12">
        <v>0</v>
      </c>
      <c r="FP64" s="13"/>
      <c r="FQ64" s="12">
        <v>0</v>
      </c>
      <c r="FR64" s="12">
        <v>0</v>
      </c>
      <c r="FS64" s="12">
        <v>0</v>
      </c>
      <c r="FT64" s="12">
        <v>0</v>
      </c>
      <c r="FU64" s="13"/>
      <c r="FV64" s="12">
        <v>0</v>
      </c>
      <c r="FW64" s="12">
        <v>0</v>
      </c>
      <c r="FX64" s="12">
        <v>0</v>
      </c>
      <c r="FY64" s="12">
        <v>0</v>
      </c>
      <c r="FZ64" s="13"/>
      <c r="GA64" s="12">
        <v>0</v>
      </c>
      <c r="GB64" s="12">
        <v>0</v>
      </c>
      <c r="GC64" s="12">
        <v>0</v>
      </c>
      <c r="GD64" s="12">
        <v>0</v>
      </c>
      <c r="GE64" s="13"/>
      <c r="GF64" s="12">
        <v>0</v>
      </c>
      <c r="GG64" s="12">
        <v>5000</v>
      </c>
      <c r="GH64" s="12">
        <v>0</v>
      </c>
      <c r="GI64" s="12">
        <v>5000</v>
      </c>
      <c r="GJ64" s="13"/>
      <c r="GK64" s="12">
        <v>0</v>
      </c>
      <c r="GL64" s="12">
        <v>0</v>
      </c>
      <c r="GM64" s="12">
        <v>0</v>
      </c>
      <c r="GN64" s="12">
        <v>0</v>
      </c>
      <c r="GO64" s="13"/>
      <c r="GP64" s="12">
        <v>0</v>
      </c>
      <c r="GQ64" s="12">
        <v>0</v>
      </c>
      <c r="GR64" s="12">
        <v>0</v>
      </c>
      <c r="GS64" s="12">
        <v>0</v>
      </c>
      <c r="GT64" s="13"/>
      <c r="GU64" s="12">
        <v>0</v>
      </c>
      <c r="GV64" s="12"/>
      <c r="GW64" s="12">
        <v>0</v>
      </c>
      <c r="GX64" s="12">
        <v>0</v>
      </c>
      <c r="GY64" s="13"/>
      <c r="GZ64" s="12">
        <v>0</v>
      </c>
      <c r="HA64" s="12">
        <v>0</v>
      </c>
      <c r="HB64" s="12">
        <v>0</v>
      </c>
      <c r="HC64" s="12">
        <v>0</v>
      </c>
      <c r="HD64" s="13"/>
      <c r="HE64" s="12">
        <v>0</v>
      </c>
      <c r="HF64" s="12">
        <v>0</v>
      </c>
      <c r="HG64" s="12">
        <v>0</v>
      </c>
      <c r="HH64" s="12">
        <v>0</v>
      </c>
      <c r="HI64" s="13"/>
      <c r="HJ64" s="12">
        <v>0</v>
      </c>
      <c r="HK64" s="12">
        <v>0</v>
      </c>
      <c r="HL64" s="12">
        <v>0</v>
      </c>
      <c r="HM64" s="12">
        <v>0</v>
      </c>
      <c r="HN64" s="13"/>
      <c r="HO64" s="12">
        <v>0</v>
      </c>
      <c r="HP64" s="12">
        <v>0</v>
      </c>
      <c r="HQ64" s="12">
        <v>0</v>
      </c>
      <c r="HR64" s="12">
        <v>0</v>
      </c>
      <c r="HS64" s="13"/>
      <c r="HT64" s="12">
        <v>0</v>
      </c>
      <c r="HU64" s="12">
        <v>0</v>
      </c>
      <c r="HV64" s="12">
        <v>0</v>
      </c>
      <c r="HW64" s="12">
        <v>0</v>
      </c>
      <c r="HX64" s="13"/>
      <c r="HY64" s="12">
        <v>0</v>
      </c>
      <c r="HZ64" s="12">
        <v>0</v>
      </c>
      <c r="IA64" s="12">
        <v>0</v>
      </c>
      <c r="IB64" s="12">
        <v>0</v>
      </c>
      <c r="IC64" s="13"/>
      <c r="ID64" s="12">
        <v>0</v>
      </c>
      <c r="IE64" s="12">
        <v>0</v>
      </c>
      <c r="IF64" s="12">
        <v>0</v>
      </c>
      <c r="IG64" s="12">
        <v>0</v>
      </c>
      <c r="IH64" s="13"/>
      <c r="II64" s="12">
        <v>0</v>
      </c>
      <c r="IJ64" s="12">
        <v>0</v>
      </c>
      <c r="IK64" s="12">
        <v>0</v>
      </c>
      <c r="IL64" s="12">
        <v>0</v>
      </c>
      <c r="IM64" s="13"/>
      <c r="IN64" s="12">
        <v>0</v>
      </c>
      <c r="IO64" s="12">
        <v>0</v>
      </c>
      <c r="IP64" s="12">
        <v>0</v>
      </c>
      <c r="IQ64" s="12">
        <v>0</v>
      </c>
      <c r="IR64" s="13"/>
      <c r="IS64" s="12">
        <v>0</v>
      </c>
      <c r="IT64" s="12">
        <v>0</v>
      </c>
      <c r="IU64" s="12">
        <v>0</v>
      </c>
      <c r="IV64" s="12">
        <v>0</v>
      </c>
      <c r="IW64" s="13"/>
      <c r="IX64" s="12">
        <v>0</v>
      </c>
      <c r="IY64" s="12">
        <v>0</v>
      </c>
      <c r="IZ64" s="12">
        <v>0</v>
      </c>
      <c r="JA64" s="12">
        <v>0</v>
      </c>
      <c r="JB64" s="13"/>
      <c r="JC64" s="12">
        <v>0</v>
      </c>
      <c r="JD64" s="12">
        <v>0</v>
      </c>
      <c r="JE64" s="12">
        <v>0</v>
      </c>
      <c r="JF64" s="12">
        <v>0</v>
      </c>
      <c r="JG64" s="13"/>
      <c r="JH64" s="12">
        <v>0</v>
      </c>
      <c r="JI64" s="12"/>
      <c r="JJ64" s="12">
        <v>0</v>
      </c>
      <c r="JK64" s="12">
        <v>0</v>
      </c>
      <c r="JL64" s="13"/>
      <c r="JM64" s="12">
        <v>0</v>
      </c>
      <c r="JN64" s="12">
        <v>0</v>
      </c>
      <c r="JO64" s="12">
        <v>0</v>
      </c>
      <c r="JP64" s="12">
        <v>0</v>
      </c>
      <c r="JQ64" s="13"/>
      <c r="JR64" s="12">
        <v>0</v>
      </c>
      <c r="JS64" s="12">
        <v>0</v>
      </c>
      <c r="JT64" s="12">
        <v>0</v>
      </c>
      <c r="JU64" s="12">
        <v>0</v>
      </c>
      <c r="JV64" s="13"/>
      <c r="JW64" s="12">
        <v>0</v>
      </c>
      <c r="JX64" s="12">
        <v>0</v>
      </c>
      <c r="JY64" s="12">
        <v>0</v>
      </c>
      <c r="JZ64" s="12">
        <v>0</v>
      </c>
      <c r="KA64" s="13"/>
      <c r="KB64" s="12">
        <v>0</v>
      </c>
      <c r="KC64" s="12">
        <v>0</v>
      </c>
      <c r="KD64" s="12">
        <v>0</v>
      </c>
      <c r="KE64" s="12">
        <v>0</v>
      </c>
      <c r="KF64" s="13"/>
      <c r="KG64" s="12">
        <v>0</v>
      </c>
      <c r="KH64" s="12">
        <v>0</v>
      </c>
      <c r="KI64" s="12">
        <v>0</v>
      </c>
      <c r="KJ64" s="12">
        <v>0</v>
      </c>
      <c r="KK64" s="13"/>
      <c r="KL64" s="12">
        <v>0</v>
      </c>
      <c r="KM64" s="12">
        <v>0</v>
      </c>
      <c r="KN64" s="12">
        <v>0</v>
      </c>
      <c r="KO64" s="12">
        <v>0</v>
      </c>
      <c r="KP64" s="13"/>
      <c r="KQ64" s="12">
        <v>0</v>
      </c>
      <c r="KR64" s="12">
        <v>0</v>
      </c>
      <c r="KS64" s="12">
        <v>0</v>
      </c>
      <c r="KT64" s="12">
        <v>0</v>
      </c>
      <c r="KU64" s="13"/>
      <c r="KV64" s="12">
        <v>0</v>
      </c>
      <c r="KW64" s="12">
        <v>0</v>
      </c>
      <c r="KX64" s="12">
        <v>0</v>
      </c>
      <c r="KY64" s="12">
        <v>0</v>
      </c>
      <c r="KZ64" s="13"/>
      <c r="LA64" s="12">
        <v>0</v>
      </c>
      <c r="LB64" s="12">
        <v>0</v>
      </c>
      <c r="LC64" s="12">
        <v>0</v>
      </c>
      <c r="LD64" s="12">
        <v>0</v>
      </c>
      <c r="LE64" s="13"/>
      <c r="LF64" s="12">
        <v>0</v>
      </c>
      <c r="LG64" s="12">
        <v>0</v>
      </c>
      <c r="LH64" s="12">
        <v>0</v>
      </c>
      <c r="LI64" s="12">
        <v>0</v>
      </c>
      <c r="LJ64" s="13"/>
      <c r="LK64" s="12">
        <v>0</v>
      </c>
      <c r="LL64" s="12">
        <v>0</v>
      </c>
      <c r="LM64" s="12">
        <v>0</v>
      </c>
      <c r="LN64" s="12">
        <v>0</v>
      </c>
      <c r="LO64" s="13"/>
      <c r="LP64" s="12">
        <v>0</v>
      </c>
      <c r="LQ64" s="12">
        <v>0</v>
      </c>
      <c r="LR64" s="12">
        <v>0</v>
      </c>
      <c r="LS64" s="12">
        <v>0</v>
      </c>
      <c r="LT64" s="13"/>
      <c r="LU64" s="12">
        <v>0</v>
      </c>
      <c r="LV64" s="12">
        <v>0</v>
      </c>
      <c r="LW64" s="12">
        <v>0</v>
      </c>
      <c r="LX64" s="12">
        <v>0</v>
      </c>
      <c r="LY64" s="13"/>
      <c r="LZ64" s="12">
        <v>0</v>
      </c>
      <c r="MA64" s="12">
        <v>0</v>
      </c>
      <c r="MB64" s="12">
        <v>0</v>
      </c>
      <c r="MC64" s="12">
        <v>0</v>
      </c>
      <c r="MD64" s="13"/>
      <c r="ME64" s="12">
        <v>0</v>
      </c>
      <c r="MF64" s="12">
        <v>0</v>
      </c>
      <c r="MG64" s="12">
        <v>0</v>
      </c>
      <c r="MH64" s="12">
        <v>0</v>
      </c>
      <c r="MI64" s="13"/>
      <c r="MJ64" s="12">
        <v>0</v>
      </c>
      <c r="MK64" s="12">
        <v>0</v>
      </c>
      <c r="ML64" s="12">
        <v>0</v>
      </c>
      <c r="MM64" s="12">
        <v>0</v>
      </c>
      <c r="MN64" s="13"/>
      <c r="MO64" s="12">
        <v>0</v>
      </c>
      <c r="MP64" s="12">
        <v>0</v>
      </c>
      <c r="MQ64" s="12">
        <v>0</v>
      </c>
      <c r="MR64" s="12">
        <v>0</v>
      </c>
      <c r="MS64" s="13"/>
      <c r="MT64" s="12">
        <v>0</v>
      </c>
      <c r="MU64" s="12">
        <v>0</v>
      </c>
      <c r="MV64" s="12">
        <v>0</v>
      </c>
      <c r="MW64" s="12">
        <v>0</v>
      </c>
      <c r="MX64" s="13"/>
      <c r="MY64" s="12">
        <v>0</v>
      </c>
      <c r="MZ64" s="12">
        <v>0</v>
      </c>
      <c r="NA64" s="12">
        <v>0</v>
      </c>
      <c r="NB64" s="12">
        <v>0</v>
      </c>
      <c r="NC64" s="13"/>
      <c r="ND64" s="12">
        <v>0</v>
      </c>
      <c r="NE64" s="12">
        <v>0</v>
      </c>
      <c r="NF64" s="12">
        <v>0</v>
      </c>
      <c r="NG64" s="12">
        <v>0</v>
      </c>
      <c r="NH64" s="13"/>
      <c r="NI64" s="12">
        <v>0</v>
      </c>
      <c r="NJ64" s="12">
        <v>0</v>
      </c>
      <c r="NK64" s="12">
        <v>0</v>
      </c>
      <c r="NL64" s="12">
        <v>0</v>
      </c>
      <c r="NM64" s="13"/>
      <c r="NN64" s="12">
        <v>0</v>
      </c>
      <c r="NO64" s="12">
        <v>0</v>
      </c>
      <c r="NP64" s="12">
        <v>0</v>
      </c>
      <c r="NQ64" s="12">
        <v>0</v>
      </c>
      <c r="NR64" s="13"/>
      <c r="NS64" s="12">
        <v>0</v>
      </c>
      <c r="NT64" s="12">
        <v>5000</v>
      </c>
      <c r="NU64" s="12">
        <v>0</v>
      </c>
      <c r="NV64" s="12">
        <v>5000</v>
      </c>
      <c r="NW64" s="13"/>
    </row>
    <row r="65" spans="1:387" hidden="1">
      <c r="A65" s="10">
        <v>59</v>
      </c>
      <c r="B65" s="11" t="s">
        <v>65</v>
      </c>
      <c r="C65" s="12">
        <v>0</v>
      </c>
      <c r="D65" s="12">
        <v>0</v>
      </c>
      <c r="E65" s="12">
        <v>0</v>
      </c>
      <c r="F65" s="12">
        <v>0</v>
      </c>
      <c r="G65" s="13"/>
      <c r="H65" s="12">
        <v>0</v>
      </c>
      <c r="I65" s="12">
        <v>0</v>
      </c>
      <c r="J65" s="12">
        <v>0</v>
      </c>
      <c r="K65" s="12">
        <v>0</v>
      </c>
      <c r="L65" s="13"/>
      <c r="M65" s="12">
        <v>0</v>
      </c>
      <c r="N65" s="12">
        <v>0</v>
      </c>
      <c r="O65" s="12">
        <v>0</v>
      </c>
      <c r="P65" s="12">
        <v>0</v>
      </c>
      <c r="Q65" s="13"/>
      <c r="R65" s="12">
        <v>0</v>
      </c>
      <c r="S65" s="12">
        <v>0</v>
      </c>
      <c r="T65" s="12">
        <v>0</v>
      </c>
      <c r="U65" s="12">
        <v>0</v>
      </c>
      <c r="V65" s="13"/>
      <c r="W65" s="12">
        <v>0</v>
      </c>
      <c r="X65" s="12">
        <v>0</v>
      </c>
      <c r="Y65" s="12">
        <v>0</v>
      </c>
      <c r="Z65" s="12">
        <v>0</v>
      </c>
      <c r="AA65" s="13"/>
      <c r="AB65" s="12">
        <v>0</v>
      </c>
      <c r="AC65" s="12">
        <v>0</v>
      </c>
      <c r="AD65" s="12">
        <v>0</v>
      </c>
      <c r="AE65" s="12">
        <v>0</v>
      </c>
      <c r="AF65" s="13"/>
      <c r="AG65" s="12">
        <v>0</v>
      </c>
      <c r="AH65" s="12">
        <v>0</v>
      </c>
      <c r="AI65" s="12">
        <v>0</v>
      </c>
      <c r="AJ65" s="12">
        <v>0</v>
      </c>
      <c r="AK65" s="13"/>
      <c r="AL65" s="12">
        <v>0</v>
      </c>
      <c r="AM65" s="12">
        <v>0</v>
      </c>
      <c r="AN65" s="12">
        <v>0</v>
      </c>
      <c r="AO65" s="12">
        <v>0</v>
      </c>
      <c r="AP65" s="13"/>
      <c r="AQ65" s="12">
        <v>0</v>
      </c>
      <c r="AR65" s="12">
        <v>0</v>
      </c>
      <c r="AS65" s="12">
        <v>0</v>
      </c>
      <c r="AT65" s="12">
        <v>0</v>
      </c>
      <c r="AU65" s="13"/>
      <c r="AV65" s="12">
        <v>0</v>
      </c>
      <c r="AW65" s="12">
        <v>0</v>
      </c>
      <c r="AX65" s="12">
        <v>0</v>
      </c>
      <c r="AY65" s="12">
        <v>0</v>
      </c>
      <c r="AZ65" s="13"/>
      <c r="BA65" s="12">
        <v>0</v>
      </c>
      <c r="BB65" s="12">
        <v>0</v>
      </c>
      <c r="BC65" s="12">
        <v>0</v>
      </c>
      <c r="BD65" s="12">
        <v>0</v>
      </c>
      <c r="BE65" s="13"/>
      <c r="BF65" s="12">
        <v>0</v>
      </c>
      <c r="BG65" s="12">
        <v>0</v>
      </c>
      <c r="BH65" s="12">
        <v>0</v>
      </c>
      <c r="BI65" s="12">
        <v>0</v>
      </c>
      <c r="BJ65" s="13"/>
      <c r="BK65" s="12">
        <v>0</v>
      </c>
      <c r="BL65" s="12">
        <v>0</v>
      </c>
      <c r="BM65" s="12">
        <v>0</v>
      </c>
      <c r="BN65" s="12">
        <v>0</v>
      </c>
      <c r="BO65" s="13"/>
      <c r="BP65" s="12">
        <v>0</v>
      </c>
      <c r="BQ65" s="12">
        <v>0</v>
      </c>
      <c r="BR65" s="12">
        <v>0</v>
      </c>
      <c r="BS65" s="12">
        <v>0</v>
      </c>
      <c r="BT65" s="13"/>
      <c r="BU65" s="12">
        <v>0</v>
      </c>
      <c r="BV65" s="12">
        <v>0</v>
      </c>
      <c r="BW65" s="12">
        <v>0</v>
      </c>
      <c r="BX65" s="12">
        <v>0</v>
      </c>
      <c r="BY65" s="13"/>
      <c r="BZ65" s="12">
        <v>0</v>
      </c>
      <c r="CA65" s="12">
        <v>0</v>
      </c>
      <c r="CB65" s="12">
        <v>0</v>
      </c>
      <c r="CC65" s="12">
        <v>0</v>
      </c>
      <c r="CD65" s="13"/>
      <c r="CE65" s="12">
        <v>0</v>
      </c>
      <c r="CF65" s="12">
        <v>0</v>
      </c>
      <c r="CG65" s="12">
        <v>0</v>
      </c>
      <c r="CH65" s="12">
        <v>0</v>
      </c>
      <c r="CI65" s="13"/>
      <c r="CJ65" s="12">
        <v>0</v>
      </c>
      <c r="CK65" s="12">
        <v>0</v>
      </c>
      <c r="CL65" s="12">
        <v>0</v>
      </c>
      <c r="CM65" s="12">
        <v>0</v>
      </c>
      <c r="CN65" s="13"/>
      <c r="CO65" s="12">
        <v>0</v>
      </c>
      <c r="CP65" s="12">
        <v>0</v>
      </c>
      <c r="CQ65" s="12">
        <v>0</v>
      </c>
      <c r="CR65" s="12">
        <v>0</v>
      </c>
      <c r="CS65" s="13"/>
      <c r="CT65" s="12">
        <v>0</v>
      </c>
      <c r="CU65" s="12">
        <v>0</v>
      </c>
      <c r="CV65" s="12">
        <v>0</v>
      </c>
      <c r="CW65" s="12">
        <v>0</v>
      </c>
      <c r="CX65" s="13"/>
      <c r="CY65" s="12">
        <v>0</v>
      </c>
      <c r="CZ65" s="12">
        <v>0</v>
      </c>
      <c r="DA65" s="12">
        <v>0</v>
      </c>
      <c r="DB65" s="12">
        <v>0</v>
      </c>
      <c r="DC65" s="13"/>
      <c r="DD65" s="12">
        <v>0</v>
      </c>
      <c r="DE65" s="12">
        <v>0</v>
      </c>
      <c r="DF65" s="12">
        <v>0</v>
      </c>
      <c r="DG65" s="12">
        <v>0</v>
      </c>
      <c r="DH65" s="13"/>
      <c r="DI65" s="12">
        <v>0</v>
      </c>
      <c r="DJ65" s="12">
        <v>0</v>
      </c>
      <c r="DK65" s="12">
        <v>0</v>
      </c>
      <c r="DL65" s="12">
        <v>0</v>
      </c>
      <c r="DM65" s="13"/>
      <c r="DN65" s="12">
        <v>0</v>
      </c>
      <c r="DO65" s="12">
        <v>0</v>
      </c>
      <c r="DP65" s="12">
        <v>0</v>
      </c>
      <c r="DQ65" s="12">
        <v>0</v>
      </c>
      <c r="DR65" s="13"/>
      <c r="DS65" s="12">
        <v>0</v>
      </c>
      <c r="DT65" s="12">
        <v>0</v>
      </c>
      <c r="DU65" s="12">
        <v>0</v>
      </c>
      <c r="DV65" s="12">
        <v>0</v>
      </c>
      <c r="DW65" s="13"/>
      <c r="DX65" s="12">
        <v>0</v>
      </c>
      <c r="DY65" s="12">
        <v>0</v>
      </c>
      <c r="DZ65" s="12">
        <v>0</v>
      </c>
      <c r="EA65" s="12">
        <v>0</v>
      </c>
      <c r="EB65" s="13"/>
      <c r="EC65" s="12">
        <v>0</v>
      </c>
      <c r="ED65" s="12">
        <v>0</v>
      </c>
      <c r="EE65" s="12">
        <v>0</v>
      </c>
      <c r="EF65" s="12">
        <v>0</v>
      </c>
      <c r="EG65" s="13"/>
      <c r="EH65" s="12">
        <v>0</v>
      </c>
      <c r="EI65" s="12">
        <v>0</v>
      </c>
      <c r="EJ65" s="12">
        <v>0</v>
      </c>
      <c r="EK65" s="12">
        <v>0</v>
      </c>
      <c r="EL65" s="13"/>
      <c r="EM65" s="12">
        <v>0</v>
      </c>
      <c r="EN65" s="12">
        <v>0</v>
      </c>
      <c r="EO65" s="12">
        <v>0</v>
      </c>
      <c r="EP65" s="12">
        <v>0</v>
      </c>
      <c r="EQ65" s="13"/>
      <c r="ER65" s="12">
        <v>0</v>
      </c>
      <c r="ES65" s="12">
        <v>0</v>
      </c>
      <c r="ET65" s="12">
        <v>0</v>
      </c>
      <c r="EU65" s="12">
        <v>0</v>
      </c>
      <c r="EV65" s="13"/>
      <c r="EW65" s="12">
        <v>0</v>
      </c>
      <c r="EX65" s="12">
        <v>0</v>
      </c>
      <c r="EY65" s="12">
        <v>0</v>
      </c>
      <c r="EZ65" s="12">
        <v>0</v>
      </c>
      <c r="FA65" s="13"/>
      <c r="FB65" s="12">
        <v>0</v>
      </c>
      <c r="FC65" s="12">
        <v>0</v>
      </c>
      <c r="FD65" s="12">
        <v>0</v>
      </c>
      <c r="FE65" s="12">
        <v>0</v>
      </c>
      <c r="FF65" s="13"/>
      <c r="FG65" s="12">
        <v>0</v>
      </c>
      <c r="FH65" s="12">
        <v>0</v>
      </c>
      <c r="FI65" s="12">
        <v>0</v>
      </c>
      <c r="FJ65" s="12">
        <v>0</v>
      </c>
      <c r="FK65" s="13"/>
      <c r="FL65" s="12">
        <v>0</v>
      </c>
      <c r="FM65" s="12">
        <v>0</v>
      </c>
      <c r="FN65" s="12">
        <v>0</v>
      </c>
      <c r="FO65" s="12">
        <v>0</v>
      </c>
      <c r="FP65" s="13"/>
      <c r="FQ65" s="12">
        <v>0</v>
      </c>
      <c r="FR65" s="12">
        <v>0</v>
      </c>
      <c r="FS65" s="12">
        <v>0</v>
      </c>
      <c r="FT65" s="12">
        <v>0</v>
      </c>
      <c r="FU65" s="13"/>
      <c r="FV65" s="12">
        <v>0</v>
      </c>
      <c r="FW65" s="12">
        <v>0</v>
      </c>
      <c r="FX65" s="12">
        <v>0</v>
      </c>
      <c r="FY65" s="12">
        <v>0</v>
      </c>
      <c r="FZ65" s="13"/>
      <c r="GA65" s="12">
        <v>0</v>
      </c>
      <c r="GB65" s="12">
        <v>0</v>
      </c>
      <c r="GC65" s="12">
        <v>0</v>
      </c>
      <c r="GD65" s="12">
        <v>0</v>
      </c>
      <c r="GE65" s="13"/>
      <c r="GF65" s="12">
        <v>0</v>
      </c>
      <c r="GG65" s="12">
        <v>0</v>
      </c>
      <c r="GH65" s="12">
        <v>0</v>
      </c>
      <c r="GI65" s="12">
        <v>0</v>
      </c>
      <c r="GJ65" s="13"/>
      <c r="GK65" s="12">
        <v>0</v>
      </c>
      <c r="GL65" s="12">
        <v>0</v>
      </c>
      <c r="GM65" s="12">
        <v>0</v>
      </c>
      <c r="GN65" s="12">
        <v>0</v>
      </c>
      <c r="GO65" s="13"/>
      <c r="GP65" s="12">
        <v>0</v>
      </c>
      <c r="GQ65" s="12">
        <v>0</v>
      </c>
      <c r="GR65" s="12">
        <v>0</v>
      </c>
      <c r="GS65" s="12">
        <v>0</v>
      </c>
      <c r="GT65" s="13"/>
      <c r="GU65" s="12">
        <v>0</v>
      </c>
      <c r="GV65" s="12"/>
      <c r="GW65" s="12">
        <v>0</v>
      </c>
      <c r="GX65" s="12">
        <v>0</v>
      </c>
      <c r="GY65" s="13"/>
      <c r="GZ65" s="12">
        <v>0</v>
      </c>
      <c r="HA65" s="12">
        <v>0</v>
      </c>
      <c r="HB65" s="12">
        <v>0</v>
      </c>
      <c r="HC65" s="12">
        <v>0</v>
      </c>
      <c r="HD65" s="13"/>
      <c r="HE65" s="12">
        <v>0</v>
      </c>
      <c r="HF65" s="12">
        <v>0</v>
      </c>
      <c r="HG65" s="12">
        <v>0</v>
      </c>
      <c r="HH65" s="12">
        <v>0</v>
      </c>
      <c r="HI65" s="13"/>
      <c r="HJ65" s="12">
        <v>0</v>
      </c>
      <c r="HK65" s="12">
        <v>0</v>
      </c>
      <c r="HL65" s="12">
        <v>0</v>
      </c>
      <c r="HM65" s="12">
        <v>0</v>
      </c>
      <c r="HN65" s="13"/>
      <c r="HO65" s="12">
        <v>0</v>
      </c>
      <c r="HP65" s="12">
        <v>0</v>
      </c>
      <c r="HQ65" s="12">
        <v>0</v>
      </c>
      <c r="HR65" s="12">
        <v>0</v>
      </c>
      <c r="HS65" s="13"/>
      <c r="HT65" s="12">
        <v>0</v>
      </c>
      <c r="HU65" s="12">
        <v>0</v>
      </c>
      <c r="HV65" s="12">
        <v>0</v>
      </c>
      <c r="HW65" s="12">
        <v>0</v>
      </c>
      <c r="HX65" s="13"/>
      <c r="HY65" s="12">
        <v>0</v>
      </c>
      <c r="HZ65" s="12">
        <v>0</v>
      </c>
      <c r="IA65" s="12">
        <v>0</v>
      </c>
      <c r="IB65" s="12">
        <v>0</v>
      </c>
      <c r="IC65" s="13"/>
      <c r="ID65" s="12">
        <v>0</v>
      </c>
      <c r="IE65" s="12">
        <v>0</v>
      </c>
      <c r="IF65" s="12">
        <v>0</v>
      </c>
      <c r="IG65" s="12">
        <v>0</v>
      </c>
      <c r="IH65" s="13"/>
      <c r="II65" s="12">
        <v>0</v>
      </c>
      <c r="IJ65" s="12">
        <v>0</v>
      </c>
      <c r="IK65" s="12">
        <v>0</v>
      </c>
      <c r="IL65" s="12">
        <v>0</v>
      </c>
      <c r="IM65" s="13"/>
      <c r="IN65" s="12">
        <v>0</v>
      </c>
      <c r="IO65" s="12">
        <v>0</v>
      </c>
      <c r="IP65" s="12">
        <v>0</v>
      </c>
      <c r="IQ65" s="12">
        <v>0</v>
      </c>
      <c r="IR65" s="13"/>
      <c r="IS65" s="12">
        <v>0</v>
      </c>
      <c r="IT65" s="12">
        <v>0</v>
      </c>
      <c r="IU65" s="12">
        <v>0</v>
      </c>
      <c r="IV65" s="12">
        <v>0</v>
      </c>
      <c r="IW65" s="13"/>
      <c r="IX65" s="12">
        <v>0</v>
      </c>
      <c r="IY65" s="12">
        <v>0</v>
      </c>
      <c r="IZ65" s="12">
        <v>0</v>
      </c>
      <c r="JA65" s="12">
        <v>0</v>
      </c>
      <c r="JB65" s="13"/>
      <c r="JC65" s="12">
        <v>0</v>
      </c>
      <c r="JD65" s="12">
        <v>0</v>
      </c>
      <c r="JE65" s="12">
        <v>0</v>
      </c>
      <c r="JF65" s="12">
        <v>0</v>
      </c>
      <c r="JG65" s="13"/>
      <c r="JH65" s="12">
        <v>0</v>
      </c>
      <c r="JI65" s="12"/>
      <c r="JJ65" s="12">
        <v>0</v>
      </c>
      <c r="JK65" s="12">
        <v>0</v>
      </c>
      <c r="JL65" s="13"/>
      <c r="JM65" s="12">
        <v>0</v>
      </c>
      <c r="JN65" s="12">
        <v>0</v>
      </c>
      <c r="JO65" s="12">
        <v>0</v>
      </c>
      <c r="JP65" s="12">
        <v>0</v>
      </c>
      <c r="JQ65" s="13"/>
      <c r="JR65" s="12">
        <v>0</v>
      </c>
      <c r="JS65" s="12">
        <v>0</v>
      </c>
      <c r="JT65" s="12">
        <v>0</v>
      </c>
      <c r="JU65" s="12">
        <v>0</v>
      </c>
      <c r="JV65" s="13"/>
      <c r="JW65" s="12">
        <v>0</v>
      </c>
      <c r="JX65" s="12">
        <v>0</v>
      </c>
      <c r="JY65" s="12">
        <v>0</v>
      </c>
      <c r="JZ65" s="12">
        <v>0</v>
      </c>
      <c r="KA65" s="13"/>
      <c r="KB65" s="12">
        <v>0</v>
      </c>
      <c r="KC65" s="12">
        <v>0</v>
      </c>
      <c r="KD65" s="12">
        <v>0</v>
      </c>
      <c r="KE65" s="12">
        <v>0</v>
      </c>
      <c r="KF65" s="13"/>
      <c r="KG65" s="12">
        <v>0</v>
      </c>
      <c r="KH65" s="12">
        <v>0</v>
      </c>
      <c r="KI65" s="12">
        <v>0</v>
      </c>
      <c r="KJ65" s="12">
        <v>0</v>
      </c>
      <c r="KK65" s="13"/>
      <c r="KL65" s="12">
        <v>0</v>
      </c>
      <c r="KM65" s="12">
        <v>0</v>
      </c>
      <c r="KN65" s="12">
        <v>0</v>
      </c>
      <c r="KO65" s="12">
        <v>0</v>
      </c>
      <c r="KP65" s="13"/>
      <c r="KQ65" s="12">
        <v>0</v>
      </c>
      <c r="KR65" s="12">
        <v>0</v>
      </c>
      <c r="KS65" s="12">
        <v>0</v>
      </c>
      <c r="KT65" s="12">
        <v>0</v>
      </c>
      <c r="KU65" s="13"/>
      <c r="KV65" s="12">
        <v>0</v>
      </c>
      <c r="KW65" s="12">
        <v>0</v>
      </c>
      <c r="KX65" s="12">
        <v>0</v>
      </c>
      <c r="KY65" s="12">
        <v>0</v>
      </c>
      <c r="KZ65" s="13"/>
      <c r="LA65" s="12">
        <v>0</v>
      </c>
      <c r="LB65" s="12">
        <v>0</v>
      </c>
      <c r="LC65" s="12">
        <v>0</v>
      </c>
      <c r="LD65" s="12">
        <v>0</v>
      </c>
      <c r="LE65" s="13"/>
      <c r="LF65" s="12">
        <v>0</v>
      </c>
      <c r="LG65" s="12">
        <v>0</v>
      </c>
      <c r="LH65" s="12">
        <v>0</v>
      </c>
      <c r="LI65" s="12">
        <v>0</v>
      </c>
      <c r="LJ65" s="13"/>
      <c r="LK65" s="12">
        <v>0</v>
      </c>
      <c r="LL65" s="12">
        <v>0</v>
      </c>
      <c r="LM65" s="12">
        <v>0</v>
      </c>
      <c r="LN65" s="12">
        <v>0</v>
      </c>
      <c r="LO65" s="13"/>
      <c r="LP65" s="12">
        <v>0</v>
      </c>
      <c r="LQ65" s="12">
        <v>0</v>
      </c>
      <c r="LR65" s="12">
        <v>0</v>
      </c>
      <c r="LS65" s="12">
        <v>0</v>
      </c>
      <c r="LT65" s="13"/>
      <c r="LU65" s="12">
        <v>0</v>
      </c>
      <c r="LV65" s="12">
        <v>0</v>
      </c>
      <c r="LW65" s="12">
        <v>0</v>
      </c>
      <c r="LX65" s="12">
        <v>0</v>
      </c>
      <c r="LY65" s="13"/>
      <c r="LZ65" s="12">
        <v>0</v>
      </c>
      <c r="MA65" s="12">
        <v>0</v>
      </c>
      <c r="MB65" s="12">
        <v>0</v>
      </c>
      <c r="MC65" s="12">
        <v>0</v>
      </c>
      <c r="MD65" s="13"/>
      <c r="ME65" s="12">
        <v>0</v>
      </c>
      <c r="MF65" s="12">
        <v>0</v>
      </c>
      <c r="MG65" s="12">
        <v>0</v>
      </c>
      <c r="MH65" s="12">
        <v>0</v>
      </c>
      <c r="MI65" s="13"/>
      <c r="MJ65" s="12">
        <v>0</v>
      </c>
      <c r="MK65" s="12">
        <v>0</v>
      </c>
      <c r="ML65" s="12">
        <v>0</v>
      </c>
      <c r="MM65" s="12">
        <v>0</v>
      </c>
      <c r="MN65" s="13"/>
      <c r="MO65" s="12">
        <v>0</v>
      </c>
      <c r="MP65" s="12">
        <v>0</v>
      </c>
      <c r="MQ65" s="12">
        <v>0</v>
      </c>
      <c r="MR65" s="12">
        <v>0</v>
      </c>
      <c r="MS65" s="13"/>
      <c r="MT65" s="12">
        <v>0</v>
      </c>
      <c r="MU65" s="12">
        <v>0</v>
      </c>
      <c r="MV65" s="12">
        <v>0</v>
      </c>
      <c r="MW65" s="12">
        <v>0</v>
      </c>
      <c r="MX65" s="13"/>
      <c r="MY65" s="12">
        <v>0</v>
      </c>
      <c r="MZ65" s="12">
        <v>0</v>
      </c>
      <c r="NA65" s="12">
        <v>0</v>
      </c>
      <c r="NB65" s="12">
        <v>0</v>
      </c>
      <c r="NC65" s="13"/>
      <c r="ND65" s="12">
        <v>0</v>
      </c>
      <c r="NE65" s="12">
        <v>0</v>
      </c>
      <c r="NF65" s="12">
        <v>0</v>
      </c>
      <c r="NG65" s="12">
        <v>0</v>
      </c>
      <c r="NH65" s="13"/>
      <c r="NI65" s="12">
        <v>0</v>
      </c>
      <c r="NJ65" s="12">
        <v>0</v>
      </c>
      <c r="NK65" s="12">
        <v>0</v>
      </c>
      <c r="NL65" s="12">
        <v>0</v>
      </c>
      <c r="NM65" s="13"/>
      <c r="NN65" s="12">
        <v>0</v>
      </c>
      <c r="NO65" s="12">
        <v>0</v>
      </c>
      <c r="NP65" s="12">
        <v>0</v>
      </c>
      <c r="NQ65" s="12">
        <v>0</v>
      </c>
      <c r="NR65" s="13"/>
      <c r="NS65" s="12">
        <v>0</v>
      </c>
      <c r="NT65" s="12">
        <v>0</v>
      </c>
      <c r="NU65" s="12">
        <v>0</v>
      </c>
      <c r="NV65" s="12">
        <v>0</v>
      </c>
      <c r="NW65" s="13"/>
    </row>
    <row r="66" spans="1:387" hidden="1">
      <c r="A66" s="10">
        <v>60</v>
      </c>
      <c r="B66" s="11" t="s">
        <v>49</v>
      </c>
      <c r="C66" s="12">
        <v>0</v>
      </c>
      <c r="D66" s="12">
        <v>0</v>
      </c>
      <c r="E66" s="12">
        <v>0</v>
      </c>
      <c r="F66" s="12">
        <v>0</v>
      </c>
      <c r="G66" s="13"/>
      <c r="H66" s="12">
        <v>0</v>
      </c>
      <c r="I66" s="12">
        <v>0</v>
      </c>
      <c r="J66" s="12">
        <v>0</v>
      </c>
      <c r="K66" s="12">
        <v>0</v>
      </c>
      <c r="L66" s="13"/>
      <c r="M66" s="12">
        <v>0</v>
      </c>
      <c r="N66" s="12">
        <v>0</v>
      </c>
      <c r="O66" s="12">
        <v>0</v>
      </c>
      <c r="P66" s="12">
        <v>0</v>
      </c>
      <c r="Q66" s="13"/>
      <c r="R66" s="12">
        <v>0</v>
      </c>
      <c r="S66" s="12">
        <v>0</v>
      </c>
      <c r="T66" s="12">
        <v>0</v>
      </c>
      <c r="U66" s="12">
        <v>0</v>
      </c>
      <c r="V66" s="13"/>
      <c r="W66" s="12">
        <v>0</v>
      </c>
      <c r="X66" s="12">
        <v>0</v>
      </c>
      <c r="Y66" s="12">
        <v>0</v>
      </c>
      <c r="Z66" s="12">
        <v>0</v>
      </c>
      <c r="AA66" s="13"/>
      <c r="AB66" s="12">
        <v>0</v>
      </c>
      <c r="AC66" s="12">
        <v>0</v>
      </c>
      <c r="AD66" s="12">
        <v>0</v>
      </c>
      <c r="AE66" s="12">
        <v>0</v>
      </c>
      <c r="AF66" s="13"/>
      <c r="AG66" s="12">
        <v>0</v>
      </c>
      <c r="AH66" s="12">
        <v>0</v>
      </c>
      <c r="AI66" s="12">
        <v>0</v>
      </c>
      <c r="AJ66" s="12">
        <v>0</v>
      </c>
      <c r="AK66" s="13"/>
      <c r="AL66" s="12">
        <v>0</v>
      </c>
      <c r="AM66" s="12">
        <v>0</v>
      </c>
      <c r="AN66" s="12">
        <v>0</v>
      </c>
      <c r="AO66" s="12">
        <v>0</v>
      </c>
      <c r="AP66" s="13"/>
      <c r="AQ66" s="12">
        <v>0</v>
      </c>
      <c r="AR66" s="12">
        <v>0</v>
      </c>
      <c r="AS66" s="12">
        <v>0</v>
      </c>
      <c r="AT66" s="12">
        <v>0</v>
      </c>
      <c r="AU66" s="13"/>
      <c r="AV66" s="12">
        <v>0</v>
      </c>
      <c r="AW66" s="12">
        <v>0</v>
      </c>
      <c r="AX66" s="12">
        <v>0</v>
      </c>
      <c r="AY66" s="12">
        <v>0</v>
      </c>
      <c r="AZ66" s="13"/>
      <c r="BA66" s="12">
        <v>0</v>
      </c>
      <c r="BB66" s="12">
        <v>0</v>
      </c>
      <c r="BC66" s="12">
        <v>0</v>
      </c>
      <c r="BD66" s="12">
        <v>0</v>
      </c>
      <c r="BE66" s="13"/>
      <c r="BF66" s="12">
        <v>0</v>
      </c>
      <c r="BG66" s="12">
        <v>0</v>
      </c>
      <c r="BH66" s="12">
        <v>0</v>
      </c>
      <c r="BI66" s="12">
        <v>0</v>
      </c>
      <c r="BJ66" s="13"/>
      <c r="BK66" s="12">
        <v>0</v>
      </c>
      <c r="BL66" s="12">
        <v>0</v>
      </c>
      <c r="BM66" s="12">
        <v>0</v>
      </c>
      <c r="BN66" s="12">
        <v>0</v>
      </c>
      <c r="BO66" s="13"/>
      <c r="BP66" s="12">
        <v>0</v>
      </c>
      <c r="BQ66" s="12">
        <v>0</v>
      </c>
      <c r="BR66" s="12">
        <v>0</v>
      </c>
      <c r="BS66" s="12">
        <v>0</v>
      </c>
      <c r="BT66" s="13"/>
      <c r="BU66" s="12">
        <v>0</v>
      </c>
      <c r="BV66" s="12">
        <v>0</v>
      </c>
      <c r="BW66" s="12">
        <v>0</v>
      </c>
      <c r="BX66" s="12">
        <v>0</v>
      </c>
      <c r="BY66" s="13"/>
      <c r="BZ66" s="12">
        <v>0</v>
      </c>
      <c r="CA66" s="12">
        <v>0</v>
      </c>
      <c r="CB66" s="12">
        <v>0</v>
      </c>
      <c r="CC66" s="12">
        <v>0</v>
      </c>
      <c r="CD66" s="13"/>
      <c r="CE66" s="12">
        <v>0</v>
      </c>
      <c r="CF66" s="12">
        <v>0</v>
      </c>
      <c r="CG66" s="12">
        <v>0</v>
      </c>
      <c r="CH66" s="12">
        <v>0</v>
      </c>
      <c r="CI66" s="13"/>
      <c r="CJ66" s="12">
        <v>0</v>
      </c>
      <c r="CK66" s="12">
        <v>0</v>
      </c>
      <c r="CL66" s="12">
        <v>0</v>
      </c>
      <c r="CM66" s="12">
        <v>0</v>
      </c>
      <c r="CN66" s="13"/>
      <c r="CO66" s="12">
        <v>0</v>
      </c>
      <c r="CP66" s="12">
        <v>0</v>
      </c>
      <c r="CQ66" s="12">
        <v>0</v>
      </c>
      <c r="CR66" s="12">
        <v>0</v>
      </c>
      <c r="CS66" s="13"/>
      <c r="CT66" s="12">
        <v>0</v>
      </c>
      <c r="CU66" s="12">
        <v>0</v>
      </c>
      <c r="CV66" s="12">
        <v>0</v>
      </c>
      <c r="CW66" s="12">
        <v>0</v>
      </c>
      <c r="CX66" s="13"/>
      <c r="CY66" s="12">
        <v>0</v>
      </c>
      <c r="CZ66" s="12">
        <v>0</v>
      </c>
      <c r="DA66" s="12">
        <v>0</v>
      </c>
      <c r="DB66" s="12">
        <v>0</v>
      </c>
      <c r="DC66" s="13"/>
      <c r="DD66" s="12">
        <v>0</v>
      </c>
      <c r="DE66" s="12">
        <v>0</v>
      </c>
      <c r="DF66" s="12">
        <v>0</v>
      </c>
      <c r="DG66" s="12">
        <v>0</v>
      </c>
      <c r="DH66" s="13"/>
      <c r="DI66" s="12">
        <v>0</v>
      </c>
      <c r="DJ66" s="12">
        <v>0</v>
      </c>
      <c r="DK66" s="12">
        <v>0</v>
      </c>
      <c r="DL66" s="12">
        <v>0</v>
      </c>
      <c r="DM66" s="13"/>
      <c r="DN66" s="12">
        <v>0</v>
      </c>
      <c r="DO66" s="12">
        <v>0</v>
      </c>
      <c r="DP66" s="12">
        <v>0</v>
      </c>
      <c r="DQ66" s="12">
        <v>0</v>
      </c>
      <c r="DR66" s="13"/>
      <c r="DS66" s="12">
        <v>0</v>
      </c>
      <c r="DT66" s="12">
        <v>0</v>
      </c>
      <c r="DU66" s="12">
        <v>0</v>
      </c>
      <c r="DV66" s="12">
        <v>0</v>
      </c>
      <c r="DW66" s="13"/>
      <c r="DX66" s="12">
        <v>0</v>
      </c>
      <c r="DY66" s="12">
        <v>0</v>
      </c>
      <c r="DZ66" s="12">
        <v>0</v>
      </c>
      <c r="EA66" s="12">
        <v>0</v>
      </c>
      <c r="EB66" s="13"/>
      <c r="EC66" s="12">
        <v>0</v>
      </c>
      <c r="ED66" s="12">
        <v>0</v>
      </c>
      <c r="EE66" s="12">
        <v>0</v>
      </c>
      <c r="EF66" s="12">
        <v>0</v>
      </c>
      <c r="EG66" s="13"/>
      <c r="EH66" s="12">
        <v>0</v>
      </c>
      <c r="EI66" s="12">
        <v>0</v>
      </c>
      <c r="EJ66" s="12">
        <v>0</v>
      </c>
      <c r="EK66" s="12">
        <v>0</v>
      </c>
      <c r="EL66" s="13"/>
      <c r="EM66" s="12">
        <v>0</v>
      </c>
      <c r="EN66" s="12">
        <v>0</v>
      </c>
      <c r="EO66" s="12">
        <v>0</v>
      </c>
      <c r="EP66" s="12">
        <v>0</v>
      </c>
      <c r="EQ66" s="13"/>
      <c r="ER66" s="12">
        <v>0</v>
      </c>
      <c r="ES66" s="12">
        <v>0</v>
      </c>
      <c r="ET66" s="12">
        <v>0</v>
      </c>
      <c r="EU66" s="12">
        <v>0</v>
      </c>
      <c r="EV66" s="13"/>
      <c r="EW66" s="12">
        <v>0</v>
      </c>
      <c r="EX66" s="12">
        <v>0</v>
      </c>
      <c r="EY66" s="12">
        <v>0</v>
      </c>
      <c r="EZ66" s="12">
        <v>0</v>
      </c>
      <c r="FA66" s="13"/>
      <c r="FB66" s="12">
        <v>0</v>
      </c>
      <c r="FC66" s="12">
        <v>0</v>
      </c>
      <c r="FD66" s="12">
        <v>0</v>
      </c>
      <c r="FE66" s="12">
        <v>0</v>
      </c>
      <c r="FF66" s="13"/>
      <c r="FG66" s="12">
        <v>0</v>
      </c>
      <c r="FH66" s="12">
        <v>0</v>
      </c>
      <c r="FI66" s="12">
        <v>0</v>
      </c>
      <c r="FJ66" s="12">
        <v>0</v>
      </c>
      <c r="FK66" s="13"/>
      <c r="FL66" s="12">
        <v>0</v>
      </c>
      <c r="FM66" s="12">
        <v>0</v>
      </c>
      <c r="FN66" s="12">
        <v>0</v>
      </c>
      <c r="FO66" s="12">
        <v>0</v>
      </c>
      <c r="FP66" s="13"/>
      <c r="FQ66" s="12">
        <v>0</v>
      </c>
      <c r="FR66" s="12">
        <v>0</v>
      </c>
      <c r="FS66" s="12">
        <v>0</v>
      </c>
      <c r="FT66" s="12">
        <v>0</v>
      </c>
      <c r="FU66" s="13"/>
      <c r="FV66" s="12">
        <v>0</v>
      </c>
      <c r="FW66" s="12">
        <v>0</v>
      </c>
      <c r="FX66" s="12">
        <v>0</v>
      </c>
      <c r="FY66" s="12">
        <v>0</v>
      </c>
      <c r="FZ66" s="13"/>
      <c r="GA66" s="12">
        <v>0</v>
      </c>
      <c r="GB66" s="12">
        <v>0</v>
      </c>
      <c r="GC66" s="12">
        <v>0</v>
      </c>
      <c r="GD66" s="12">
        <v>0</v>
      </c>
      <c r="GE66" s="13"/>
      <c r="GF66" s="12">
        <v>0</v>
      </c>
      <c r="GG66" s="12">
        <v>0</v>
      </c>
      <c r="GH66" s="12">
        <v>0</v>
      </c>
      <c r="GI66" s="12">
        <v>0</v>
      </c>
      <c r="GJ66" s="13"/>
      <c r="GK66" s="12">
        <v>0</v>
      </c>
      <c r="GL66" s="12">
        <v>0</v>
      </c>
      <c r="GM66" s="12">
        <v>0</v>
      </c>
      <c r="GN66" s="12">
        <v>0</v>
      </c>
      <c r="GO66" s="13"/>
      <c r="GP66" s="12">
        <v>0</v>
      </c>
      <c r="GQ66" s="12">
        <v>200000</v>
      </c>
      <c r="GR66" s="12">
        <v>0</v>
      </c>
      <c r="GS66" s="12">
        <v>200000</v>
      </c>
      <c r="GT66" s="13"/>
      <c r="GU66" s="12">
        <v>0</v>
      </c>
      <c r="GV66" s="12"/>
      <c r="GW66" s="12">
        <v>0</v>
      </c>
      <c r="GX66" s="12">
        <v>0</v>
      </c>
      <c r="GY66" s="13"/>
      <c r="GZ66" s="12">
        <v>0</v>
      </c>
      <c r="HA66" s="12">
        <v>0</v>
      </c>
      <c r="HB66" s="12">
        <v>0</v>
      </c>
      <c r="HC66" s="12">
        <v>0</v>
      </c>
      <c r="HD66" s="13"/>
      <c r="HE66" s="12">
        <v>0</v>
      </c>
      <c r="HF66" s="12">
        <v>0</v>
      </c>
      <c r="HG66" s="12">
        <v>0</v>
      </c>
      <c r="HH66" s="12">
        <v>0</v>
      </c>
      <c r="HI66" s="13"/>
      <c r="HJ66" s="12">
        <v>0</v>
      </c>
      <c r="HK66" s="12">
        <v>0</v>
      </c>
      <c r="HL66" s="12">
        <v>0</v>
      </c>
      <c r="HM66" s="12">
        <v>0</v>
      </c>
      <c r="HN66" s="13"/>
      <c r="HO66" s="12">
        <v>0</v>
      </c>
      <c r="HP66" s="12">
        <v>0</v>
      </c>
      <c r="HQ66" s="12">
        <v>0</v>
      </c>
      <c r="HR66" s="12">
        <v>0</v>
      </c>
      <c r="HS66" s="13"/>
      <c r="HT66" s="12">
        <v>0</v>
      </c>
      <c r="HU66" s="12">
        <v>0</v>
      </c>
      <c r="HV66" s="12">
        <v>0</v>
      </c>
      <c r="HW66" s="12">
        <v>0</v>
      </c>
      <c r="HX66" s="13"/>
      <c r="HY66" s="12">
        <v>0</v>
      </c>
      <c r="HZ66" s="12">
        <v>75000</v>
      </c>
      <c r="IA66" s="12">
        <v>0</v>
      </c>
      <c r="IB66" s="12">
        <v>75000</v>
      </c>
      <c r="IC66" s="13"/>
      <c r="ID66" s="12">
        <v>0</v>
      </c>
      <c r="IE66" s="12">
        <v>200000</v>
      </c>
      <c r="IF66" s="12">
        <v>0</v>
      </c>
      <c r="IG66" s="12">
        <v>200000</v>
      </c>
      <c r="IH66" s="13"/>
      <c r="II66" s="12">
        <v>0</v>
      </c>
      <c r="IJ66" s="12">
        <v>0</v>
      </c>
      <c r="IK66" s="12">
        <v>0</v>
      </c>
      <c r="IL66" s="12">
        <v>0</v>
      </c>
      <c r="IM66" s="13"/>
      <c r="IN66" s="12">
        <v>0</v>
      </c>
      <c r="IO66" s="12">
        <v>0</v>
      </c>
      <c r="IP66" s="12">
        <v>0</v>
      </c>
      <c r="IQ66" s="12">
        <v>0</v>
      </c>
      <c r="IR66" s="13"/>
      <c r="IS66" s="12">
        <v>0</v>
      </c>
      <c r="IT66" s="12">
        <v>0</v>
      </c>
      <c r="IU66" s="12">
        <v>0</v>
      </c>
      <c r="IV66" s="12">
        <v>0</v>
      </c>
      <c r="IW66" s="13"/>
      <c r="IX66" s="12">
        <v>0</v>
      </c>
      <c r="IY66" s="12">
        <v>0</v>
      </c>
      <c r="IZ66" s="12">
        <v>0</v>
      </c>
      <c r="JA66" s="12">
        <v>0</v>
      </c>
      <c r="JB66" s="13"/>
      <c r="JC66" s="12">
        <v>0</v>
      </c>
      <c r="JD66" s="12">
        <v>0</v>
      </c>
      <c r="JE66" s="12">
        <v>0</v>
      </c>
      <c r="JF66" s="12">
        <v>0</v>
      </c>
      <c r="JG66" s="13"/>
      <c r="JH66" s="12">
        <v>0</v>
      </c>
      <c r="JI66" s="12"/>
      <c r="JJ66" s="12">
        <v>0</v>
      </c>
      <c r="JK66" s="12">
        <v>0</v>
      </c>
      <c r="JL66" s="13"/>
      <c r="JM66" s="12">
        <v>0</v>
      </c>
      <c r="JN66" s="12">
        <v>0</v>
      </c>
      <c r="JO66" s="12">
        <v>0</v>
      </c>
      <c r="JP66" s="12">
        <v>0</v>
      </c>
      <c r="JQ66" s="13"/>
      <c r="JR66" s="12">
        <v>0</v>
      </c>
      <c r="JS66" s="12">
        <v>0</v>
      </c>
      <c r="JT66" s="12">
        <v>0</v>
      </c>
      <c r="JU66" s="12">
        <v>0</v>
      </c>
      <c r="JV66" s="13"/>
      <c r="JW66" s="12">
        <v>0</v>
      </c>
      <c r="JX66" s="12">
        <v>100000</v>
      </c>
      <c r="JY66" s="12">
        <v>0</v>
      </c>
      <c r="JZ66" s="12">
        <v>100000</v>
      </c>
      <c r="KA66" s="13"/>
      <c r="KB66" s="12">
        <v>0</v>
      </c>
      <c r="KC66" s="12">
        <v>0</v>
      </c>
      <c r="KD66" s="12">
        <v>0</v>
      </c>
      <c r="KE66" s="12">
        <v>0</v>
      </c>
      <c r="KF66" s="13"/>
      <c r="KG66" s="12">
        <v>0</v>
      </c>
      <c r="KH66" s="12">
        <v>0</v>
      </c>
      <c r="KI66" s="12">
        <v>0</v>
      </c>
      <c r="KJ66" s="12">
        <v>0</v>
      </c>
      <c r="KK66" s="13"/>
      <c r="KL66" s="12">
        <v>0</v>
      </c>
      <c r="KM66" s="12">
        <v>0</v>
      </c>
      <c r="KN66" s="12">
        <v>0</v>
      </c>
      <c r="KO66" s="12">
        <v>0</v>
      </c>
      <c r="KP66" s="13"/>
      <c r="KQ66" s="12">
        <v>0</v>
      </c>
      <c r="KR66" s="12">
        <v>0</v>
      </c>
      <c r="KS66" s="12">
        <v>0</v>
      </c>
      <c r="KT66" s="12">
        <v>0</v>
      </c>
      <c r="KU66" s="13"/>
      <c r="KV66" s="12">
        <v>0</v>
      </c>
      <c r="KW66" s="12">
        <v>0</v>
      </c>
      <c r="KX66" s="12">
        <v>0</v>
      </c>
      <c r="KY66" s="12">
        <v>0</v>
      </c>
      <c r="KZ66" s="13"/>
      <c r="LA66" s="12">
        <v>0</v>
      </c>
      <c r="LB66" s="12">
        <v>0</v>
      </c>
      <c r="LC66" s="12">
        <v>0</v>
      </c>
      <c r="LD66" s="12">
        <v>0</v>
      </c>
      <c r="LE66" s="13"/>
      <c r="LF66" s="12">
        <v>0</v>
      </c>
      <c r="LG66" s="12">
        <v>0</v>
      </c>
      <c r="LH66" s="12">
        <v>0</v>
      </c>
      <c r="LI66" s="12">
        <v>0</v>
      </c>
      <c r="LJ66" s="13"/>
      <c r="LK66" s="12">
        <v>0</v>
      </c>
      <c r="LL66" s="12">
        <v>0</v>
      </c>
      <c r="LM66" s="12">
        <v>0</v>
      </c>
      <c r="LN66" s="12">
        <v>0</v>
      </c>
      <c r="LO66" s="13"/>
      <c r="LP66" s="12">
        <v>0</v>
      </c>
      <c r="LQ66" s="12">
        <v>0</v>
      </c>
      <c r="LR66" s="12">
        <v>0</v>
      </c>
      <c r="LS66" s="12">
        <v>0</v>
      </c>
      <c r="LT66" s="13"/>
      <c r="LU66" s="12">
        <v>0</v>
      </c>
      <c r="LV66" s="12">
        <v>0</v>
      </c>
      <c r="LW66" s="12">
        <v>0</v>
      </c>
      <c r="LX66" s="12">
        <v>0</v>
      </c>
      <c r="LY66" s="13"/>
      <c r="LZ66" s="12">
        <v>0</v>
      </c>
      <c r="MA66" s="12">
        <v>0</v>
      </c>
      <c r="MB66" s="12">
        <v>0</v>
      </c>
      <c r="MC66" s="12">
        <v>0</v>
      </c>
      <c r="MD66" s="13"/>
      <c r="ME66" s="12">
        <v>0</v>
      </c>
      <c r="MF66" s="12">
        <v>0</v>
      </c>
      <c r="MG66" s="12">
        <v>0</v>
      </c>
      <c r="MH66" s="12">
        <v>0</v>
      </c>
      <c r="MI66" s="13"/>
      <c r="MJ66" s="12">
        <v>0</v>
      </c>
      <c r="MK66" s="12">
        <v>0</v>
      </c>
      <c r="ML66" s="12">
        <v>0</v>
      </c>
      <c r="MM66" s="12">
        <v>0</v>
      </c>
      <c r="MN66" s="13"/>
      <c r="MO66" s="12">
        <v>0</v>
      </c>
      <c r="MP66" s="12">
        <v>0</v>
      </c>
      <c r="MQ66" s="12">
        <v>0</v>
      </c>
      <c r="MR66" s="12">
        <v>0</v>
      </c>
      <c r="MS66" s="13"/>
      <c r="MT66" s="12">
        <v>0</v>
      </c>
      <c r="MU66" s="12">
        <v>0</v>
      </c>
      <c r="MV66" s="12">
        <v>0</v>
      </c>
      <c r="MW66" s="12">
        <v>0</v>
      </c>
      <c r="MX66" s="13"/>
      <c r="MY66" s="12">
        <v>0</v>
      </c>
      <c r="MZ66" s="12">
        <v>0</v>
      </c>
      <c r="NA66" s="12">
        <v>0</v>
      </c>
      <c r="NB66" s="12">
        <v>0</v>
      </c>
      <c r="NC66" s="13"/>
      <c r="ND66" s="12">
        <v>0</v>
      </c>
      <c r="NE66" s="12">
        <v>0</v>
      </c>
      <c r="NF66" s="12">
        <v>0</v>
      </c>
      <c r="NG66" s="12">
        <v>0</v>
      </c>
      <c r="NH66" s="13"/>
      <c r="NI66" s="12">
        <v>0</v>
      </c>
      <c r="NJ66" s="12">
        <v>0</v>
      </c>
      <c r="NK66" s="12">
        <v>0</v>
      </c>
      <c r="NL66" s="12">
        <v>0</v>
      </c>
      <c r="NM66" s="13"/>
      <c r="NN66" s="12">
        <v>0</v>
      </c>
      <c r="NO66" s="12">
        <v>0</v>
      </c>
      <c r="NP66" s="12">
        <v>0</v>
      </c>
      <c r="NQ66" s="12">
        <v>0</v>
      </c>
      <c r="NR66" s="13"/>
      <c r="NS66" s="12">
        <v>0</v>
      </c>
      <c r="NT66" s="12">
        <v>575000</v>
      </c>
      <c r="NU66" s="12">
        <v>0</v>
      </c>
      <c r="NV66" s="12">
        <v>575000</v>
      </c>
      <c r="NW66" s="13"/>
    </row>
    <row r="67" spans="1:387" hidden="1">
      <c r="A67" s="10">
        <v>61</v>
      </c>
      <c r="B67" s="11" t="s">
        <v>50</v>
      </c>
      <c r="C67" s="12">
        <v>0</v>
      </c>
      <c r="D67" s="12">
        <v>0</v>
      </c>
      <c r="E67" s="12">
        <v>0</v>
      </c>
      <c r="F67" s="12">
        <v>0</v>
      </c>
      <c r="G67" s="13"/>
      <c r="H67" s="12">
        <v>0</v>
      </c>
      <c r="I67" s="12">
        <v>0</v>
      </c>
      <c r="J67" s="12">
        <v>0</v>
      </c>
      <c r="K67" s="12">
        <v>0</v>
      </c>
      <c r="L67" s="13"/>
      <c r="M67" s="12">
        <v>0</v>
      </c>
      <c r="N67" s="12">
        <v>0</v>
      </c>
      <c r="O67" s="12">
        <v>0</v>
      </c>
      <c r="P67" s="12">
        <v>0</v>
      </c>
      <c r="Q67" s="13"/>
      <c r="R67" s="12">
        <v>0</v>
      </c>
      <c r="S67" s="12">
        <v>0</v>
      </c>
      <c r="T67" s="12">
        <v>0</v>
      </c>
      <c r="U67" s="12">
        <v>0</v>
      </c>
      <c r="V67" s="13"/>
      <c r="W67" s="12">
        <v>0</v>
      </c>
      <c r="X67" s="12">
        <v>0</v>
      </c>
      <c r="Y67" s="12">
        <v>0</v>
      </c>
      <c r="Z67" s="12">
        <v>0</v>
      </c>
      <c r="AA67" s="13"/>
      <c r="AB67" s="12">
        <v>0</v>
      </c>
      <c r="AC67" s="12">
        <v>0</v>
      </c>
      <c r="AD67" s="12">
        <v>0</v>
      </c>
      <c r="AE67" s="12">
        <v>0</v>
      </c>
      <c r="AF67" s="13"/>
      <c r="AG67" s="12">
        <v>0</v>
      </c>
      <c r="AH67" s="12">
        <v>0</v>
      </c>
      <c r="AI67" s="12">
        <v>0</v>
      </c>
      <c r="AJ67" s="12">
        <v>0</v>
      </c>
      <c r="AK67" s="13"/>
      <c r="AL67" s="12">
        <v>0</v>
      </c>
      <c r="AM67" s="12">
        <v>0</v>
      </c>
      <c r="AN67" s="12">
        <v>0</v>
      </c>
      <c r="AO67" s="12">
        <v>0</v>
      </c>
      <c r="AP67" s="13"/>
      <c r="AQ67" s="12">
        <v>0</v>
      </c>
      <c r="AR67" s="12">
        <v>0</v>
      </c>
      <c r="AS67" s="12">
        <v>0</v>
      </c>
      <c r="AT67" s="12">
        <v>0</v>
      </c>
      <c r="AU67" s="13"/>
      <c r="AV67" s="12">
        <v>0</v>
      </c>
      <c r="AW67" s="12">
        <v>0</v>
      </c>
      <c r="AX67" s="12">
        <v>0</v>
      </c>
      <c r="AY67" s="12">
        <v>0</v>
      </c>
      <c r="AZ67" s="13"/>
      <c r="BA67" s="12">
        <v>0</v>
      </c>
      <c r="BB67" s="12">
        <v>0</v>
      </c>
      <c r="BC67" s="12">
        <v>0</v>
      </c>
      <c r="BD67" s="12">
        <v>0</v>
      </c>
      <c r="BE67" s="13"/>
      <c r="BF67" s="12">
        <v>0</v>
      </c>
      <c r="BG67" s="12">
        <v>0</v>
      </c>
      <c r="BH67" s="12">
        <v>0</v>
      </c>
      <c r="BI67" s="12">
        <v>0</v>
      </c>
      <c r="BJ67" s="13"/>
      <c r="BK67" s="12">
        <v>0</v>
      </c>
      <c r="BL67" s="12">
        <v>0</v>
      </c>
      <c r="BM67" s="12">
        <v>0</v>
      </c>
      <c r="BN67" s="12">
        <v>0</v>
      </c>
      <c r="BO67" s="13"/>
      <c r="BP67" s="12">
        <v>0</v>
      </c>
      <c r="BQ67" s="12">
        <v>0</v>
      </c>
      <c r="BR67" s="12">
        <v>0</v>
      </c>
      <c r="BS67" s="12">
        <v>0</v>
      </c>
      <c r="BT67" s="13"/>
      <c r="BU67" s="12">
        <v>0</v>
      </c>
      <c r="BV67" s="12">
        <v>0</v>
      </c>
      <c r="BW67" s="12">
        <v>0</v>
      </c>
      <c r="BX67" s="12">
        <v>0</v>
      </c>
      <c r="BY67" s="13"/>
      <c r="BZ67" s="12">
        <v>0</v>
      </c>
      <c r="CA67" s="12">
        <v>0</v>
      </c>
      <c r="CB67" s="12">
        <v>0</v>
      </c>
      <c r="CC67" s="12">
        <v>0</v>
      </c>
      <c r="CD67" s="13"/>
      <c r="CE67" s="12">
        <v>0</v>
      </c>
      <c r="CF67" s="12">
        <v>0</v>
      </c>
      <c r="CG67" s="12">
        <v>0</v>
      </c>
      <c r="CH67" s="12">
        <v>0</v>
      </c>
      <c r="CI67" s="13"/>
      <c r="CJ67" s="12">
        <v>0</v>
      </c>
      <c r="CK67" s="12">
        <v>0</v>
      </c>
      <c r="CL67" s="12">
        <v>0</v>
      </c>
      <c r="CM67" s="12">
        <v>0</v>
      </c>
      <c r="CN67" s="13"/>
      <c r="CO67" s="12">
        <v>0</v>
      </c>
      <c r="CP67" s="12">
        <v>0</v>
      </c>
      <c r="CQ67" s="12">
        <v>0</v>
      </c>
      <c r="CR67" s="12">
        <v>0</v>
      </c>
      <c r="CS67" s="13"/>
      <c r="CT67" s="12">
        <v>0</v>
      </c>
      <c r="CU67" s="12">
        <v>0</v>
      </c>
      <c r="CV67" s="12">
        <v>0</v>
      </c>
      <c r="CW67" s="12">
        <v>0</v>
      </c>
      <c r="CX67" s="13"/>
      <c r="CY67" s="12">
        <v>0</v>
      </c>
      <c r="CZ67" s="12">
        <v>0</v>
      </c>
      <c r="DA67" s="12">
        <v>0</v>
      </c>
      <c r="DB67" s="12">
        <v>0</v>
      </c>
      <c r="DC67" s="13"/>
      <c r="DD67" s="12">
        <v>0</v>
      </c>
      <c r="DE67" s="12">
        <v>0</v>
      </c>
      <c r="DF67" s="12">
        <v>0</v>
      </c>
      <c r="DG67" s="12">
        <v>0</v>
      </c>
      <c r="DH67" s="13"/>
      <c r="DI67" s="12">
        <v>0</v>
      </c>
      <c r="DJ67" s="12">
        <v>0</v>
      </c>
      <c r="DK67" s="12">
        <v>0</v>
      </c>
      <c r="DL67" s="12">
        <v>0</v>
      </c>
      <c r="DM67" s="13"/>
      <c r="DN67" s="12">
        <v>0</v>
      </c>
      <c r="DO67" s="12">
        <v>0</v>
      </c>
      <c r="DP67" s="12">
        <v>0</v>
      </c>
      <c r="DQ67" s="12">
        <v>0</v>
      </c>
      <c r="DR67" s="13"/>
      <c r="DS67" s="12">
        <v>0</v>
      </c>
      <c r="DT67" s="12">
        <v>0</v>
      </c>
      <c r="DU67" s="12">
        <v>0</v>
      </c>
      <c r="DV67" s="12">
        <v>0</v>
      </c>
      <c r="DW67" s="13"/>
      <c r="DX67" s="12">
        <v>0</v>
      </c>
      <c r="DY67" s="12">
        <v>0</v>
      </c>
      <c r="DZ67" s="12">
        <v>0</v>
      </c>
      <c r="EA67" s="12">
        <v>0</v>
      </c>
      <c r="EB67" s="13"/>
      <c r="EC67" s="12">
        <v>0</v>
      </c>
      <c r="ED67" s="12">
        <v>0</v>
      </c>
      <c r="EE67" s="12">
        <v>0</v>
      </c>
      <c r="EF67" s="12">
        <v>0</v>
      </c>
      <c r="EG67" s="13"/>
      <c r="EH67" s="12">
        <v>0</v>
      </c>
      <c r="EI67" s="12">
        <v>0</v>
      </c>
      <c r="EJ67" s="12">
        <v>0</v>
      </c>
      <c r="EK67" s="12">
        <v>0</v>
      </c>
      <c r="EL67" s="13"/>
      <c r="EM67" s="12">
        <v>0</v>
      </c>
      <c r="EN67" s="12">
        <v>0</v>
      </c>
      <c r="EO67" s="12">
        <v>0</v>
      </c>
      <c r="EP67" s="12">
        <v>0</v>
      </c>
      <c r="EQ67" s="13"/>
      <c r="ER67" s="12">
        <v>0</v>
      </c>
      <c r="ES67" s="12">
        <v>0</v>
      </c>
      <c r="ET67" s="12">
        <v>0</v>
      </c>
      <c r="EU67" s="12">
        <v>0</v>
      </c>
      <c r="EV67" s="13"/>
      <c r="EW67" s="12">
        <v>0</v>
      </c>
      <c r="EX67" s="12">
        <v>0</v>
      </c>
      <c r="EY67" s="12">
        <v>0</v>
      </c>
      <c r="EZ67" s="12">
        <v>0</v>
      </c>
      <c r="FA67" s="13"/>
      <c r="FB67" s="12">
        <v>0</v>
      </c>
      <c r="FC67" s="12">
        <v>0</v>
      </c>
      <c r="FD67" s="12">
        <v>0</v>
      </c>
      <c r="FE67" s="12">
        <v>0</v>
      </c>
      <c r="FF67" s="13"/>
      <c r="FG67" s="12">
        <v>0</v>
      </c>
      <c r="FH67" s="12">
        <v>0</v>
      </c>
      <c r="FI67" s="12">
        <v>0</v>
      </c>
      <c r="FJ67" s="12">
        <v>0</v>
      </c>
      <c r="FK67" s="13"/>
      <c r="FL67" s="12">
        <v>0</v>
      </c>
      <c r="FM67" s="12">
        <v>0</v>
      </c>
      <c r="FN67" s="12">
        <v>0</v>
      </c>
      <c r="FO67" s="12">
        <v>0</v>
      </c>
      <c r="FP67" s="13"/>
      <c r="FQ67" s="12">
        <v>0</v>
      </c>
      <c r="FR67" s="12">
        <v>0</v>
      </c>
      <c r="FS67" s="12">
        <v>0</v>
      </c>
      <c r="FT67" s="12">
        <v>0</v>
      </c>
      <c r="FU67" s="13"/>
      <c r="FV67" s="12">
        <v>0</v>
      </c>
      <c r="FW67" s="12">
        <v>0</v>
      </c>
      <c r="FX67" s="12">
        <v>0</v>
      </c>
      <c r="FY67" s="12">
        <v>0</v>
      </c>
      <c r="FZ67" s="13"/>
      <c r="GA67" s="12">
        <v>0</v>
      </c>
      <c r="GB67" s="12">
        <v>0</v>
      </c>
      <c r="GC67" s="12">
        <v>0</v>
      </c>
      <c r="GD67" s="12">
        <v>0</v>
      </c>
      <c r="GE67" s="13"/>
      <c r="GF67" s="12">
        <v>0</v>
      </c>
      <c r="GG67" s="12">
        <v>0</v>
      </c>
      <c r="GH67" s="12">
        <v>0</v>
      </c>
      <c r="GI67" s="12">
        <v>0</v>
      </c>
      <c r="GJ67" s="13"/>
      <c r="GK67" s="12">
        <v>0</v>
      </c>
      <c r="GL67" s="12">
        <v>0</v>
      </c>
      <c r="GM67" s="12">
        <v>0</v>
      </c>
      <c r="GN67" s="12">
        <v>0</v>
      </c>
      <c r="GO67" s="13"/>
      <c r="GP67" s="12">
        <v>0</v>
      </c>
      <c r="GQ67" s="12">
        <v>100000</v>
      </c>
      <c r="GR67" s="12">
        <v>0</v>
      </c>
      <c r="GS67" s="12">
        <v>100000</v>
      </c>
      <c r="GT67" s="13"/>
      <c r="GU67" s="12">
        <v>0</v>
      </c>
      <c r="GV67" s="12"/>
      <c r="GW67" s="12">
        <v>0</v>
      </c>
      <c r="GX67" s="12">
        <v>0</v>
      </c>
      <c r="GY67" s="13"/>
      <c r="GZ67" s="12">
        <v>0</v>
      </c>
      <c r="HA67" s="12">
        <v>0</v>
      </c>
      <c r="HB67" s="12">
        <v>0</v>
      </c>
      <c r="HC67" s="12">
        <v>0</v>
      </c>
      <c r="HD67" s="13"/>
      <c r="HE67" s="12">
        <v>0</v>
      </c>
      <c r="HF67" s="12">
        <v>0</v>
      </c>
      <c r="HG67" s="12">
        <v>0</v>
      </c>
      <c r="HH67" s="12">
        <v>0</v>
      </c>
      <c r="HI67" s="13"/>
      <c r="HJ67" s="12">
        <v>0</v>
      </c>
      <c r="HK67" s="12">
        <v>0</v>
      </c>
      <c r="HL67" s="12">
        <v>0</v>
      </c>
      <c r="HM67" s="12">
        <v>0</v>
      </c>
      <c r="HN67" s="13"/>
      <c r="HO67" s="12">
        <v>0</v>
      </c>
      <c r="HP67" s="12">
        <v>0</v>
      </c>
      <c r="HQ67" s="12">
        <v>0</v>
      </c>
      <c r="HR67" s="12">
        <v>0</v>
      </c>
      <c r="HS67" s="13"/>
      <c r="HT67" s="12">
        <v>0</v>
      </c>
      <c r="HU67" s="12">
        <v>0</v>
      </c>
      <c r="HV67" s="12">
        <v>0</v>
      </c>
      <c r="HW67" s="12">
        <v>0</v>
      </c>
      <c r="HX67" s="13"/>
      <c r="HY67" s="12">
        <v>0</v>
      </c>
      <c r="HZ67" s="12">
        <v>0</v>
      </c>
      <c r="IA67" s="12">
        <v>0</v>
      </c>
      <c r="IB67" s="12">
        <v>0</v>
      </c>
      <c r="IC67" s="13"/>
      <c r="ID67" s="12">
        <v>0</v>
      </c>
      <c r="IE67" s="12">
        <v>75000</v>
      </c>
      <c r="IF67" s="12">
        <v>0</v>
      </c>
      <c r="IG67" s="12">
        <v>75000</v>
      </c>
      <c r="IH67" s="13"/>
      <c r="II67" s="12">
        <v>0</v>
      </c>
      <c r="IJ67" s="12">
        <v>0</v>
      </c>
      <c r="IK67" s="12">
        <v>0</v>
      </c>
      <c r="IL67" s="12">
        <v>0</v>
      </c>
      <c r="IM67" s="13"/>
      <c r="IN67" s="12">
        <v>0</v>
      </c>
      <c r="IO67" s="12">
        <v>0</v>
      </c>
      <c r="IP67" s="12">
        <v>0</v>
      </c>
      <c r="IQ67" s="12">
        <v>0</v>
      </c>
      <c r="IR67" s="13"/>
      <c r="IS67" s="12">
        <v>0</v>
      </c>
      <c r="IT67" s="12">
        <v>0</v>
      </c>
      <c r="IU67" s="12">
        <v>0</v>
      </c>
      <c r="IV67" s="12">
        <v>0</v>
      </c>
      <c r="IW67" s="13"/>
      <c r="IX67" s="12">
        <v>0</v>
      </c>
      <c r="IY67" s="12">
        <v>0</v>
      </c>
      <c r="IZ67" s="12">
        <v>0</v>
      </c>
      <c r="JA67" s="12">
        <v>0</v>
      </c>
      <c r="JB67" s="13"/>
      <c r="JC67" s="12">
        <v>0</v>
      </c>
      <c r="JD67" s="12">
        <v>0</v>
      </c>
      <c r="JE67" s="12">
        <v>0</v>
      </c>
      <c r="JF67" s="12">
        <v>0</v>
      </c>
      <c r="JG67" s="13"/>
      <c r="JH67" s="12">
        <v>0</v>
      </c>
      <c r="JI67" s="12"/>
      <c r="JJ67" s="12">
        <v>0</v>
      </c>
      <c r="JK67" s="12">
        <v>0</v>
      </c>
      <c r="JL67" s="13"/>
      <c r="JM67" s="12">
        <v>0</v>
      </c>
      <c r="JN67" s="12">
        <v>0</v>
      </c>
      <c r="JO67" s="12">
        <v>0</v>
      </c>
      <c r="JP67" s="12">
        <v>0</v>
      </c>
      <c r="JQ67" s="13"/>
      <c r="JR67" s="12">
        <v>0</v>
      </c>
      <c r="JS67" s="12">
        <v>0</v>
      </c>
      <c r="JT67" s="12">
        <v>0</v>
      </c>
      <c r="JU67" s="12">
        <v>0</v>
      </c>
      <c r="JV67" s="13"/>
      <c r="JW67" s="12">
        <v>0</v>
      </c>
      <c r="JX67" s="12">
        <v>25000</v>
      </c>
      <c r="JY67" s="12">
        <v>0</v>
      </c>
      <c r="JZ67" s="12">
        <v>25000</v>
      </c>
      <c r="KA67" s="13"/>
      <c r="KB67" s="12">
        <v>0</v>
      </c>
      <c r="KC67" s="12">
        <v>0</v>
      </c>
      <c r="KD67" s="12">
        <v>0</v>
      </c>
      <c r="KE67" s="12">
        <v>0</v>
      </c>
      <c r="KF67" s="13"/>
      <c r="KG67" s="12">
        <v>0</v>
      </c>
      <c r="KH67" s="12">
        <v>0</v>
      </c>
      <c r="KI67" s="12">
        <v>0</v>
      </c>
      <c r="KJ67" s="12">
        <v>0</v>
      </c>
      <c r="KK67" s="13"/>
      <c r="KL67" s="12">
        <v>0</v>
      </c>
      <c r="KM67" s="12">
        <v>0</v>
      </c>
      <c r="KN67" s="12">
        <v>0</v>
      </c>
      <c r="KO67" s="12">
        <v>0</v>
      </c>
      <c r="KP67" s="13"/>
      <c r="KQ67" s="12">
        <v>0</v>
      </c>
      <c r="KR67" s="12">
        <v>0</v>
      </c>
      <c r="KS67" s="12">
        <v>0</v>
      </c>
      <c r="KT67" s="12">
        <v>0</v>
      </c>
      <c r="KU67" s="13"/>
      <c r="KV67" s="12">
        <v>0</v>
      </c>
      <c r="KW67" s="12">
        <v>0</v>
      </c>
      <c r="KX67" s="12">
        <v>0</v>
      </c>
      <c r="KY67" s="12">
        <v>0</v>
      </c>
      <c r="KZ67" s="13"/>
      <c r="LA67" s="12">
        <v>0</v>
      </c>
      <c r="LB67" s="12">
        <v>0</v>
      </c>
      <c r="LC67" s="12">
        <v>0</v>
      </c>
      <c r="LD67" s="12">
        <v>0</v>
      </c>
      <c r="LE67" s="13"/>
      <c r="LF67" s="12">
        <v>0</v>
      </c>
      <c r="LG67" s="12">
        <v>0</v>
      </c>
      <c r="LH67" s="12">
        <v>0</v>
      </c>
      <c r="LI67" s="12">
        <v>0</v>
      </c>
      <c r="LJ67" s="13"/>
      <c r="LK67" s="12">
        <v>0</v>
      </c>
      <c r="LL67" s="12">
        <v>0</v>
      </c>
      <c r="LM67" s="12">
        <v>0</v>
      </c>
      <c r="LN67" s="12">
        <v>0</v>
      </c>
      <c r="LO67" s="13"/>
      <c r="LP67" s="12">
        <v>0</v>
      </c>
      <c r="LQ67" s="12">
        <v>0</v>
      </c>
      <c r="LR67" s="12">
        <v>0</v>
      </c>
      <c r="LS67" s="12">
        <v>0</v>
      </c>
      <c r="LT67" s="13"/>
      <c r="LU67" s="12">
        <v>0</v>
      </c>
      <c r="LV67" s="12">
        <v>0</v>
      </c>
      <c r="LW67" s="12">
        <v>0</v>
      </c>
      <c r="LX67" s="12">
        <v>0</v>
      </c>
      <c r="LY67" s="13"/>
      <c r="LZ67" s="12">
        <v>0</v>
      </c>
      <c r="MA67" s="12">
        <v>0</v>
      </c>
      <c r="MB67" s="12">
        <v>0</v>
      </c>
      <c r="MC67" s="12">
        <v>0</v>
      </c>
      <c r="MD67" s="13"/>
      <c r="ME67" s="12">
        <v>0</v>
      </c>
      <c r="MF67" s="12">
        <v>0</v>
      </c>
      <c r="MG67" s="12">
        <v>0</v>
      </c>
      <c r="MH67" s="12">
        <v>0</v>
      </c>
      <c r="MI67" s="13"/>
      <c r="MJ67" s="12">
        <v>0</v>
      </c>
      <c r="MK67" s="12">
        <v>0</v>
      </c>
      <c r="ML67" s="12">
        <v>0</v>
      </c>
      <c r="MM67" s="12">
        <v>0</v>
      </c>
      <c r="MN67" s="13"/>
      <c r="MO67" s="12">
        <v>0</v>
      </c>
      <c r="MP67" s="12">
        <v>0</v>
      </c>
      <c r="MQ67" s="12">
        <v>0</v>
      </c>
      <c r="MR67" s="12">
        <v>0</v>
      </c>
      <c r="MS67" s="13"/>
      <c r="MT67" s="12">
        <v>0</v>
      </c>
      <c r="MU67" s="12">
        <v>0</v>
      </c>
      <c r="MV67" s="12">
        <v>0</v>
      </c>
      <c r="MW67" s="12">
        <v>0</v>
      </c>
      <c r="MX67" s="13"/>
      <c r="MY67" s="12">
        <v>0</v>
      </c>
      <c r="MZ67" s="12">
        <v>0</v>
      </c>
      <c r="NA67" s="12">
        <v>0</v>
      </c>
      <c r="NB67" s="12">
        <v>0</v>
      </c>
      <c r="NC67" s="13"/>
      <c r="ND67" s="12">
        <v>0</v>
      </c>
      <c r="NE67" s="12">
        <v>0</v>
      </c>
      <c r="NF67" s="12">
        <v>0</v>
      </c>
      <c r="NG67" s="12">
        <v>0</v>
      </c>
      <c r="NH67" s="13"/>
      <c r="NI67" s="12">
        <v>0</v>
      </c>
      <c r="NJ67" s="12">
        <v>0</v>
      </c>
      <c r="NK67" s="12">
        <v>0</v>
      </c>
      <c r="NL67" s="12">
        <v>0</v>
      </c>
      <c r="NM67" s="13"/>
      <c r="NN67" s="12">
        <v>0</v>
      </c>
      <c r="NO67" s="12">
        <v>0</v>
      </c>
      <c r="NP67" s="12">
        <v>0</v>
      </c>
      <c r="NQ67" s="12">
        <v>0</v>
      </c>
      <c r="NR67" s="13"/>
      <c r="NS67" s="12">
        <v>0</v>
      </c>
      <c r="NT67" s="12">
        <v>200000</v>
      </c>
      <c r="NU67" s="12">
        <v>0</v>
      </c>
      <c r="NV67" s="12">
        <v>200000</v>
      </c>
      <c r="NW67" s="13"/>
    </row>
    <row r="68" spans="1:387" ht="31.5" hidden="1">
      <c r="A68" s="10">
        <v>62</v>
      </c>
      <c r="B68" s="14" t="s">
        <v>51</v>
      </c>
      <c r="C68" s="12">
        <v>0</v>
      </c>
      <c r="D68" s="12">
        <v>0</v>
      </c>
      <c r="E68" s="12">
        <v>0</v>
      </c>
      <c r="F68" s="12">
        <v>0</v>
      </c>
      <c r="G68" s="13"/>
      <c r="H68" s="12">
        <v>0</v>
      </c>
      <c r="I68" s="12">
        <v>0</v>
      </c>
      <c r="J68" s="12">
        <v>0</v>
      </c>
      <c r="K68" s="12">
        <v>0</v>
      </c>
      <c r="L68" s="13"/>
      <c r="M68" s="12">
        <v>0</v>
      </c>
      <c r="N68" s="12">
        <v>0</v>
      </c>
      <c r="O68" s="12">
        <v>0</v>
      </c>
      <c r="P68" s="12">
        <v>0</v>
      </c>
      <c r="Q68" s="13"/>
      <c r="R68" s="12">
        <v>0</v>
      </c>
      <c r="S68" s="12">
        <v>0</v>
      </c>
      <c r="T68" s="12">
        <v>0</v>
      </c>
      <c r="U68" s="12">
        <v>0</v>
      </c>
      <c r="V68" s="13"/>
      <c r="W68" s="12">
        <v>0</v>
      </c>
      <c r="X68" s="12">
        <v>0</v>
      </c>
      <c r="Y68" s="12">
        <v>0</v>
      </c>
      <c r="Z68" s="12">
        <v>0</v>
      </c>
      <c r="AA68" s="13"/>
      <c r="AB68" s="12">
        <v>0</v>
      </c>
      <c r="AC68" s="12">
        <v>0</v>
      </c>
      <c r="AD68" s="12">
        <v>0</v>
      </c>
      <c r="AE68" s="12">
        <v>0</v>
      </c>
      <c r="AF68" s="13"/>
      <c r="AG68" s="12">
        <v>0</v>
      </c>
      <c r="AH68" s="12">
        <v>0</v>
      </c>
      <c r="AI68" s="12">
        <v>0</v>
      </c>
      <c r="AJ68" s="12">
        <v>0</v>
      </c>
      <c r="AK68" s="13"/>
      <c r="AL68" s="12">
        <v>0</v>
      </c>
      <c r="AM68" s="12">
        <v>0</v>
      </c>
      <c r="AN68" s="12">
        <v>0</v>
      </c>
      <c r="AO68" s="12">
        <v>0</v>
      </c>
      <c r="AP68" s="13"/>
      <c r="AQ68" s="12">
        <v>0</v>
      </c>
      <c r="AR68" s="12">
        <v>0</v>
      </c>
      <c r="AS68" s="12">
        <v>0</v>
      </c>
      <c r="AT68" s="12">
        <v>0</v>
      </c>
      <c r="AU68" s="13"/>
      <c r="AV68" s="12">
        <v>0</v>
      </c>
      <c r="AW68" s="12">
        <v>0</v>
      </c>
      <c r="AX68" s="12">
        <v>0</v>
      </c>
      <c r="AY68" s="12">
        <v>0</v>
      </c>
      <c r="AZ68" s="13"/>
      <c r="BA68" s="12">
        <v>0</v>
      </c>
      <c r="BB68" s="12">
        <v>0</v>
      </c>
      <c r="BC68" s="12">
        <v>0</v>
      </c>
      <c r="BD68" s="12">
        <v>0</v>
      </c>
      <c r="BE68" s="13"/>
      <c r="BF68" s="12">
        <v>0</v>
      </c>
      <c r="BG68" s="12">
        <v>0</v>
      </c>
      <c r="BH68" s="12">
        <v>0</v>
      </c>
      <c r="BI68" s="12">
        <v>0</v>
      </c>
      <c r="BJ68" s="13"/>
      <c r="BK68" s="12">
        <v>0</v>
      </c>
      <c r="BL68" s="12">
        <v>0</v>
      </c>
      <c r="BM68" s="12">
        <v>0</v>
      </c>
      <c r="BN68" s="12">
        <v>0</v>
      </c>
      <c r="BO68" s="13"/>
      <c r="BP68" s="12">
        <v>0</v>
      </c>
      <c r="BQ68" s="12">
        <v>0</v>
      </c>
      <c r="BR68" s="12">
        <v>0</v>
      </c>
      <c r="BS68" s="12">
        <v>0</v>
      </c>
      <c r="BT68" s="13"/>
      <c r="BU68" s="12">
        <v>0</v>
      </c>
      <c r="BV68" s="12">
        <v>0</v>
      </c>
      <c r="BW68" s="12">
        <v>0</v>
      </c>
      <c r="BX68" s="12">
        <v>0</v>
      </c>
      <c r="BY68" s="13"/>
      <c r="BZ68" s="12">
        <v>0</v>
      </c>
      <c r="CA68" s="12">
        <v>0</v>
      </c>
      <c r="CB68" s="12">
        <v>0</v>
      </c>
      <c r="CC68" s="12">
        <v>0</v>
      </c>
      <c r="CD68" s="13"/>
      <c r="CE68" s="12">
        <v>0</v>
      </c>
      <c r="CF68" s="12">
        <v>0</v>
      </c>
      <c r="CG68" s="12">
        <v>0</v>
      </c>
      <c r="CH68" s="12">
        <v>0</v>
      </c>
      <c r="CI68" s="13"/>
      <c r="CJ68" s="12">
        <v>0</v>
      </c>
      <c r="CK68" s="12">
        <v>0</v>
      </c>
      <c r="CL68" s="12">
        <v>0</v>
      </c>
      <c r="CM68" s="12">
        <v>0</v>
      </c>
      <c r="CN68" s="13"/>
      <c r="CO68" s="12">
        <v>0</v>
      </c>
      <c r="CP68" s="12">
        <v>0</v>
      </c>
      <c r="CQ68" s="12">
        <v>0</v>
      </c>
      <c r="CR68" s="12">
        <v>0</v>
      </c>
      <c r="CS68" s="13"/>
      <c r="CT68" s="12">
        <v>0</v>
      </c>
      <c r="CU68" s="12">
        <v>0</v>
      </c>
      <c r="CV68" s="12">
        <v>0</v>
      </c>
      <c r="CW68" s="12">
        <v>0</v>
      </c>
      <c r="CX68" s="13"/>
      <c r="CY68" s="12">
        <v>0</v>
      </c>
      <c r="CZ68" s="12">
        <v>0</v>
      </c>
      <c r="DA68" s="12">
        <v>0</v>
      </c>
      <c r="DB68" s="12">
        <v>0</v>
      </c>
      <c r="DC68" s="13"/>
      <c r="DD68" s="12">
        <v>0</v>
      </c>
      <c r="DE68" s="12">
        <v>0</v>
      </c>
      <c r="DF68" s="12">
        <v>0</v>
      </c>
      <c r="DG68" s="12">
        <v>0</v>
      </c>
      <c r="DH68" s="13"/>
      <c r="DI68" s="12">
        <v>0</v>
      </c>
      <c r="DJ68" s="12">
        <v>0</v>
      </c>
      <c r="DK68" s="12">
        <v>0</v>
      </c>
      <c r="DL68" s="12">
        <v>0</v>
      </c>
      <c r="DM68" s="13"/>
      <c r="DN68" s="12">
        <v>0</v>
      </c>
      <c r="DO68" s="12">
        <v>0</v>
      </c>
      <c r="DP68" s="12">
        <v>0</v>
      </c>
      <c r="DQ68" s="12">
        <v>0</v>
      </c>
      <c r="DR68" s="13"/>
      <c r="DS68" s="12">
        <v>0</v>
      </c>
      <c r="DT68" s="12">
        <v>0</v>
      </c>
      <c r="DU68" s="12">
        <v>0</v>
      </c>
      <c r="DV68" s="12">
        <v>0</v>
      </c>
      <c r="DW68" s="13"/>
      <c r="DX68" s="12">
        <v>0</v>
      </c>
      <c r="DY68" s="12">
        <v>0</v>
      </c>
      <c r="DZ68" s="12">
        <v>0</v>
      </c>
      <c r="EA68" s="12">
        <v>0</v>
      </c>
      <c r="EB68" s="13"/>
      <c r="EC68" s="12">
        <v>0</v>
      </c>
      <c r="ED68" s="12">
        <v>0</v>
      </c>
      <c r="EE68" s="12">
        <v>0</v>
      </c>
      <c r="EF68" s="12">
        <v>0</v>
      </c>
      <c r="EG68" s="13"/>
      <c r="EH68" s="12">
        <v>0</v>
      </c>
      <c r="EI68" s="12">
        <v>0</v>
      </c>
      <c r="EJ68" s="12">
        <v>0</v>
      </c>
      <c r="EK68" s="12">
        <v>0</v>
      </c>
      <c r="EL68" s="13"/>
      <c r="EM68" s="12">
        <v>0</v>
      </c>
      <c r="EN68" s="12">
        <v>0</v>
      </c>
      <c r="EO68" s="12">
        <v>0</v>
      </c>
      <c r="EP68" s="12">
        <v>0</v>
      </c>
      <c r="EQ68" s="13"/>
      <c r="ER68" s="12">
        <v>0</v>
      </c>
      <c r="ES68" s="12">
        <v>0</v>
      </c>
      <c r="ET68" s="12">
        <v>0</v>
      </c>
      <c r="EU68" s="12">
        <v>0</v>
      </c>
      <c r="EV68" s="13"/>
      <c r="EW68" s="12">
        <v>0</v>
      </c>
      <c r="EX68" s="12">
        <v>0</v>
      </c>
      <c r="EY68" s="12">
        <v>0</v>
      </c>
      <c r="EZ68" s="12">
        <v>0</v>
      </c>
      <c r="FA68" s="13"/>
      <c r="FB68" s="12">
        <v>0</v>
      </c>
      <c r="FC68" s="12">
        <v>0</v>
      </c>
      <c r="FD68" s="12">
        <v>0</v>
      </c>
      <c r="FE68" s="12">
        <v>0</v>
      </c>
      <c r="FF68" s="13"/>
      <c r="FG68" s="12">
        <v>0</v>
      </c>
      <c r="FH68" s="12">
        <v>0</v>
      </c>
      <c r="FI68" s="12">
        <v>0</v>
      </c>
      <c r="FJ68" s="12">
        <v>0</v>
      </c>
      <c r="FK68" s="13"/>
      <c r="FL68" s="12">
        <v>0</v>
      </c>
      <c r="FM68" s="12">
        <v>0</v>
      </c>
      <c r="FN68" s="12">
        <v>0</v>
      </c>
      <c r="FO68" s="12">
        <v>0</v>
      </c>
      <c r="FP68" s="13"/>
      <c r="FQ68" s="12">
        <v>0</v>
      </c>
      <c r="FR68" s="12">
        <v>0</v>
      </c>
      <c r="FS68" s="12">
        <v>0</v>
      </c>
      <c r="FT68" s="12">
        <v>0</v>
      </c>
      <c r="FU68" s="13"/>
      <c r="FV68" s="12">
        <v>0</v>
      </c>
      <c r="FW68" s="12">
        <v>0</v>
      </c>
      <c r="FX68" s="12">
        <v>0</v>
      </c>
      <c r="FY68" s="12">
        <v>0</v>
      </c>
      <c r="FZ68" s="13"/>
      <c r="GA68" s="12">
        <v>0</v>
      </c>
      <c r="GB68" s="12">
        <v>0</v>
      </c>
      <c r="GC68" s="12">
        <v>0</v>
      </c>
      <c r="GD68" s="12">
        <v>0</v>
      </c>
      <c r="GE68" s="13"/>
      <c r="GF68" s="12">
        <v>0</v>
      </c>
      <c r="GG68" s="12">
        <v>0</v>
      </c>
      <c r="GH68" s="12">
        <v>0</v>
      </c>
      <c r="GI68" s="12">
        <v>0</v>
      </c>
      <c r="GJ68" s="13"/>
      <c r="GK68" s="12">
        <v>0</v>
      </c>
      <c r="GL68" s="12">
        <v>0</v>
      </c>
      <c r="GM68" s="12">
        <v>0</v>
      </c>
      <c r="GN68" s="12">
        <v>0</v>
      </c>
      <c r="GO68" s="13"/>
      <c r="GP68" s="12">
        <v>0</v>
      </c>
      <c r="GQ68" s="12">
        <v>0</v>
      </c>
      <c r="GR68" s="12">
        <v>0</v>
      </c>
      <c r="GS68" s="12">
        <v>0</v>
      </c>
      <c r="GT68" s="13"/>
      <c r="GU68" s="12">
        <v>0</v>
      </c>
      <c r="GV68" s="12"/>
      <c r="GW68" s="12">
        <v>0</v>
      </c>
      <c r="GX68" s="12">
        <v>0</v>
      </c>
      <c r="GY68" s="13"/>
      <c r="GZ68" s="12">
        <v>0</v>
      </c>
      <c r="HA68" s="12">
        <v>0</v>
      </c>
      <c r="HB68" s="12">
        <v>0</v>
      </c>
      <c r="HC68" s="12">
        <v>0</v>
      </c>
      <c r="HD68" s="13"/>
      <c r="HE68" s="12">
        <v>0</v>
      </c>
      <c r="HF68" s="12">
        <v>0</v>
      </c>
      <c r="HG68" s="12">
        <v>0</v>
      </c>
      <c r="HH68" s="12">
        <v>0</v>
      </c>
      <c r="HI68" s="13"/>
      <c r="HJ68" s="12">
        <v>0</v>
      </c>
      <c r="HK68" s="12">
        <v>0</v>
      </c>
      <c r="HL68" s="12">
        <v>0</v>
      </c>
      <c r="HM68" s="12">
        <v>0</v>
      </c>
      <c r="HN68" s="13"/>
      <c r="HO68" s="12">
        <v>0</v>
      </c>
      <c r="HP68" s="12">
        <v>0</v>
      </c>
      <c r="HQ68" s="12">
        <v>0</v>
      </c>
      <c r="HR68" s="12">
        <v>0</v>
      </c>
      <c r="HS68" s="13"/>
      <c r="HT68" s="12">
        <v>0</v>
      </c>
      <c r="HU68" s="12">
        <v>0</v>
      </c>
      <c r="HV68" s="12">
        <v>0</v>
      </c>
      <c r="HW68" s="12">
        <v>0</v>
      </c>
      <c r="HX68" s="13"/>
      <c r="HY68" s="12">
        <v>0</v>
      </c>
      <c r="HZ68" s="12">
        <v>0</v>
      </c>
      <c r="IA68" s="12">
        <v>0</v>
      </c>
      <c r="IB68" s="12">
        <v>0</v>
      </c>
      <c r="IC68" s="13"/>
      <c r="ID68" s="12">
        <v>0</v>
      </c>
      <c r="IE68" s="12">
        <v>0</v>
      </c>
      <c r="IF68" s="12">
        <v>0</v>
      </c>
      <c r="IG68" s="12">
        <v>0</v>
      </c>
      <c r="IH68" s="13"/>
      <c r="II68" s="12">
        <v>0</v>
      </c>
      <c r="IJ68" s="12">
        <v>0</v>
      </c>
      <c r="IK68" s="12">
        <v>0</v>
      </c>
      <c r="IL68" s="12">
        <v>0</v>
      </c>
      <c r="IM68" s="13"/>
      <c r="IN68" s="12">
        <v>0</v>
      </c>
      <c r="IO68" s="12">
        <v>0</v>
      </c>
      <c r="IP68" s="12">
        <v>0</v>
      </c>
      <c r="IQ68" s="12">
        <v>0</v>
      </c>
      <c r="IR68" s="13"/>
      <c r="IS68" s="12">
        <v>0</v>
      </c>
      <c r="IT68" s="12">
        <v>0</v>
      </c>
      <c r="IU68" s="12">
        <v>0</v>
      </c>
      <c r="IV68" s="12">
        <v>0</v>
      </c>
      <c r="IW68" s="13"/>
      <c r="IX68" s="12">
        <v>0</v>
      </c>
      <c r="IY68" s="12">
        <v>0</v>
      </c>
      <c r="IZ68" s="12">
        <v>0</v>
      </c>
      <c r="JA68" s="12">
        <v>0</v>
      </c>
      <c r="JB68" s="13"/>
      <c r="JC68" s="12">
        <v>0</v>
      </c>
      <c r="JD68" s="12">
        <v>0</v>
      </c>
      <c r="JE68" s="12">
        <v>0</v>
      </c>
      <c r="JF68" s="12">
        <v>0</v>
      </c>
      <c r="JG68" s="13"/>
      <c r="JH68" s="12">
        <v>0</v>
      </c>
      <c r="JI68" s="12"/>
      <c r="JJ68" s="12">
        <v>0</v>
      </c>
      <c r="JK68" s="12">
        <v>0</v>
      </c>
      <c r="JL68" s="13"/>
      <c r="JM68" s="12">
        <v>0</v>
      </c>
      <c r="JN68" s="12">
        <v>0</v>
      </c>
      <c r="JO68" s="12">
        <v>0</v>
      </c>
      <c r="JP68" s="12">
        <v>0</v>
      </c>
      <c r="JQ68" s="13"/>
      <c r="JR68" s="12">
        <v>0</v>
      </c>
      <c r="JS68" s="12">
        <v>0</v>
      </c>
      <c r="JT68" s="12">
        <v>0</v>
      </c>
      <c r="JU68" s="12">
        <v>0</v>
      </c>
      <c r="JV68" s="13"/>
      <c r="JW68" s="12">
        <v>0</v>
      </c>
      <c r="JX68" s="12">
        <v>0</v>
      </c>
      <c r="JY68" s="12">
        <v>0</v>
      </c>
      <c r="JZ68" s="12">
        <v>0</v>
      </c>
      <c r="KA68" s="13"/>
      <c r="KB68" s="12">
        <v>0</v>
      </c>
      <c r="KC68" s="12">
        <v>0</v>
      </c>
      <c r="KD68" s="12">
        <v>0</v>
      </c>
      <c r="KE68" s="12">
        <v>0</v>
      </c>
      <c r="KF68" s="13"/>
      <c r="KG68" s="12">
        <v>0</v>
      </c>
      <c r="KH68" s="12">
        <v>0</v>
      </c>
      <c r="KI68" s="12">
        <v>0</v>
      </c>
      <c r="KJ68" s="12">
        <v>0</v>
      </c>
      <c r="KK68" s="13"/>
      <c r="KL68" s="12">
        <v>0</v>
      </c>
      <c r="KM68" s="12">
        <v>0</v>
      </c>
      <c r="KN68" s="12">
        <v>0</v>
      </c>
      <c r="KO68" s="12">
        <v>0</v>
      </c>
      <c r="KP68" s="13"/>
      <c r="KQ68" s="12">
        <v>0</v>
      </c>
      <c r="KR68" s="12">
        <v>0</v>
      </c>
      <c r="KS68" s="12">
        <v>0</v>
      </c>
      <c r="KT68" s="12">
        <v>0</v>
      </c>
      <c r="KU68" s="13"/>
      <c r="KV68" s="12">
        <v>0</v>
      </c>
      <c r="KW68" s="12">
        <v>0</v>
      </c>
      <c r="KX68" s="12">
        <v>0</v>
      </c>
      <c r="KY68" s="12">
        <v>0</v>
      </c>
      <c r="KZ68" s="13"/>
      <c r="LA68" s="12">
        <v>0</v>
      </c>
      <c r="LB68" s="12">
        <v>0</v>
      </c>
      <c r="LC68" s="12">
        <v>0</v>
      </c>
      <c r="LD68" s="12">
        <v>0</v>
      </c>
      <c r="LE68" s="13"/>
      <c r="LF68" s="12">
        <v>0</v>
      </c>
      <c r="LG68" s="12">
        <v>0</v>
      </c>
      <c r="LH68" s="12">
        <v>0</v>
      </c>
      <c r="LI68" s="12">
        <v>0</v>
      </c>
      <c r="LJ68" s="13"/>
      <c r="LK68" s="12">
        <v>0</v>
      </c>
      <c r="LL68" s="12">
        <v>0</v>
      </c>
      <c r="LM68" s="12">
        <v>0</v>
      </c>
      <c r="LN68" s="12">
        <v>0</v>
      </c>
      <c r="LO68" s="13"/>
      <c r="LP68" s="12">
        <v>0</v>
      </c>
      <c r="LQ68" s="12">
        <v>0</v>
      </c>
      <c r="LR68" s="12">
        <v>0</v>
      </c>
      <c r="LS68" s="12">
        <v>0</v>
      </c>
      <c r="LT68" s="13"/>
      <c r="LU68" s="12">
        <v>0</v>
      </c>
      <c r="LV68" s="12">
        <v>0</v>
      </c>
      <c r="LW68" s="12">
        <v>0</v>
      </c>
      <c r="LX68" s="12">
        <v>0</v>
      </c>
      <c r="LY68" s="13"/>
      <c r="LZ68" s="12">
        <v>0</v>
      </c>
      <c r="MA68" s="12">
        <v>0</v>
      </c>
      <c r="MB68" s="12">
        <v>0</v>
      </c>
      <c r="MC68" s="12">
        <v>0</v>
      </c>
      <c r="MD68" s="13"/>
      <c r="ME68" s="12">
        <v>0</v>
      </c>
      <c r="MF68" s="12">
        <v>0</v>
      </c>
      <c r="MG68" s="12">
        <v>0</v>
      </c>
      <c r="MH68" s="12">
        <v>0</v>
      </c>
      <c r="MI68" s="13"/>
      <c r="MJ68" s="12">
        <v>0</v>
      </c>
      <c r="MK68" s="12">
        <v>0</v>
      </c>
      <c r="ML68" s="12">
        <v>0</v>
      </c>
      <c r="MM68" s="12">
        <v>0</v>
      </c>
      <c r="MN68" s="13"/>
      <c r="MO68" s="12">
        <v>0</v>
      </c>
      <c r="MP68" s="12">
        <v>0</v>
      </c>
      <c r="MQ68" s="12">
        <v>0</v>
      </c>
      <c r="MR68" s="12">
        <v>0</v>
      </c>
      <c r="MS68" s="13"/>
      <c r="MT68" s="12">
        <v>0</v>
      </c>
      <c r="MU68" s="12">
        <v>0</v>
      </c>
      <c r="MV68" s="12">
        <v>0</v>
      </c>
      <c r="MW68" s="12">
        <v>0</v>
      </c>
      <c r="MX68" s="13"/>
      <c r="MY68" s="12">
        <v>0</v>
      </c>
      <c r="MZ68" s="12">
        <v>0</v>
      </c>
      <c r="NA68" s="12">
        <v>0</v>
      </c>
      <c r="NB68" s="12">
        <v>0</v>
      </c>
      <c r="NC68" s="13"/>
      <c r="ND68" s="12">
        <v>0</v>
      </c>
      <c r="NE68" s="12">
        <v>0</v>
      </c>
      <c r="NF68" s="12">
        <v>0</v>
      </c>
      <c r="NG68" s="12">
        <v>0</v>
      </c>
      <c r="NH68" s="13"/>
      <c r="NI68" s="12">
        <v>0</v>
      </c>
      <c r="NJ68" s="12">
        <v>0</v>
      </c>
      <c r="NK68" s="12">
        <v>0</v>
      </c>
      <c r="NL68" s="12">
        <v>0</v>
      </c>
      <c r="NM68" s="13"/>
      <c r="NN68" s="12">
        <v>0</v>
      </c>
      <c r="NO68" s="12">
        <v>0</v>
      </c>
      <c r="NP68" s="12">
        <v>0</v>
      </c>
      <c r="NQ68" s="12">
        <v>0</v>
      </c>
      <c r="NR68" s="13"/>
      <c r="NS68" s="12">
        <v>0</v>
      </c>
      <c r="NT68" s="12">
        <v>0</v>
      </c>
      <c r="NU68" s="12">
        <v>0</v>
      </c>
      <c r="NV68" s="12">
        <v>0</v>
      </c>
      <c r="NW68" s="13"/>
    </row>
    <row r="69" spans="1:387" hidden="1">
      <c r="A69" s="205" t="s">
        <v>52</v>
      </c>
      <c r="B69" s="205"/>
      <c r="C69" s="15">
        <v>0</v>
      </c>
      <c r="D69" s="15">
        <v>0</v>
      </c>
      <c r="E69" s="15">
        <v>0</v>
      </c>
      <c r="F69" s="15">
        <v>0</v>
      </c>
      <c r="G69" s="13"/>
      <c r="H69" s="15">
        <v>0</v>
      </c>
      <c r="I69" s="15">
        <v>899200</v>
      </c>
      <c r="J69" s="15">
        <v>0</v>
      </c>
      <c r="K69" s="15">
        <v>899200</v>
      </c>
      <c r="L69" s="13"/>
      <c r="M69" s="15">
        <v>533</v>
      </c>
      <c r="N69" s="15">
        <v>1196000</v>
      </c>
      <c r="O69" s="15">
        <v>0</v>
      </c>
      <c r="P69" s="15">
        <v>1196000</v>
      </c>
      <c r="Q69" s="13"/>
      <c r="R69" s="15">
        <v>12290</v>
      </c>
      <c r="S69" s="15">
        <v>1229000</v>
      </c>
      <c r="T69" s="15">
        <v>0</v>
      </c>
      <c r="U69" s="15">
        <v>1229000</v>
      </c>
      <c r="V69" s="13"/>
      <c r="W69" s="15">
        <v>38</v>
      </c>
      <c r="X69" s="15">
        <v>76000</v>
      </c>
      <c r="Y69" s="15">
        <v>0</v>
      </c>
      <c r="Z69" s="15">
        <v>76000</v>
      </c>
      <c r="AA69" s="13"/>
      <c r="AB69" s="15">
        <v>673</v>
      </c>
      <c r="AC69" s="15">
        <v>4038000</v>
      </c>
      <c r="AD69" s="15">
        <v>0</v>
      </c>
      <c r="AE69" s="15">
        <v>4038000</v>
      </c>
      <c r="AF69" s="13"/>
      <c r="AG69" s="15">
        <v>0</v>
      </c>
      <c r="AH69" s="15">
        <v>0</v>
      </c>
      <c r="AI69" s="15">
        <v>0</v>
      </c>
      <c r="AJ69" s="15">
        <v>0</v>
      </c>
      <c r="AK69" s="13"/>
      <c r="AL69" s="15">
        <v>100000.257</v>
      </c>
      <c r="AM69" s="15">
        <v>2500000.4249999998</v>
      </c>
      <c r="AN69" s="15">
        <v>0</v>
      </c>
      <c r="AO69" s="15">
        <v>2500000.4249999998</v>
      </c>
      <c r="AP69" s="13"/>
      <c r="AQ69" s="15">
        <v>0</v>
      </c>
      <c r="AR69" s="15">
        <v>0</v>
      </c>
      <c r="AS69" s="15">
        <v>0</v>
      </c>
      <c r="AT69" s="15">
        <v>0</v>
      </c>
      <c r="AU69" s="13"/>
      <c r="AV69" s="15">
        <v>188</v>
      </c>
      <c r="AW69" s="15">
        <v>458800</v>
      </c>
      <c r="AX69" s="15">
        <v>0</v>
      </c>
      <c r="AY69" s="15">
        <v>458800</v>
      </c>
      <c r="AZ69" s="13"/>
      <c r="BA69" s="15">
        <v>9</v>
      </c>
      <c r="BB69" s="15">
        <v>270000</v>
      </c>
      <c r="BC69" s="15">
        <v>0</v>
      </c>
      <c r="BD69" s="15">
        <v>270000</v>
      </c>
      <c r="BE69" s="13"/>
      <c r="BF69" s="15">
        <v>190</v>
      </c>
      <c r="BG69" s="15">
        <v>409500</v>
      </c>
      <c r="BH69" s="15">
        <v>0</v>
      </c>
      <c r="BI69" s="15">
        <v>409500</v>
      </c>
      <c r="BJ69" s="13"/>
      <c r="BK69" s="15">
        <v>38</v>
      </c>
      <c r="BL69" s="15">
        <v>1140000</v>
      </c>
      <c r="BM69" s="15">
        <v>0</v>
      </c>
      <c r="BN69" s="15">
        <v>1140000</v>
      </c>
      <c r="BO69" s="13"/>
      <c r="BP69" s="15">
        <v>0</v>
      </c>
      <c r="BQ69" s="15">
        <v>83500</v>
      </c>
      <c r="BR69" s="15">
        <v>0</v>
      </c>
      <c r="BS69" s="15">
        <v>83500</v>
      </c>
      <c r="BT69" s="13"/>
      <c r="BU69" s="15">
        <v>0</v>
      </c>
      <c r="BV69" s="15">
        <v>230000</v>
      </c>
      <c r="BW69" s="15">
        <v>0</v>
      </c>
      <c r="BX69" s="15">
        <v>230000</v>
      </c>
      <c r="BY69" s="13"/>
      <c r="BZ69" s="15">
        <v>15</v>
      </c>
      <c r="CA69" s="15">
        <v>150000</v>
      </c>
      <c r="CB69" s="15">
        <v>0</v>
      </c>
      <c r="CC69" s="15">
        <v>150000</v>
      </c>
      <c r="CD69" s="13"/>
      <c r="CE69" s="15">
        <v>0</v>
      </c>
      <c r="CF69" s="15">
        <v>0</v>
      </c>
      <c r="CG69" s="15">
        <v>0</v>
      </c>
      <c r="CH69" s="15">
        <v>0</v>
      </c>
      <c r="CI69" s="13"/>
      <c r="CJ69" s="15">
        <v>0</v>
      </c>
      <c r="CK69" s="15">
        <v>0</v>
      </c>
      <c r="CL69" s="15">
        <v>0</v>
      </c>
      <c r="CM69" s="15">
        <v>0</v>
      </c>
      <c r="CN69" s="13"/>
      <c r="CO69" s="15">
        <v>0</v>
      </c>
      <c r="CP69" s="15">
        <v>0</v>
      </c>
      <c r="CQ69" s="15">
        <v>0</v>
      </c>
      <c r="CR69" s="15">
        <v>0</v>
      </c>
      <c r="CS69" s="13"/>
      <c r="CT69" s="15">
        <v>0</v>
      </c>
      <c r="CU69" s="15">
        <v>0</v>
      </c>
      <c r="CV69" s="15">
        <v>0</v>
      </c>
      <c r="CW69" s="15">
        <v>0</v>
      </c>
      <c r="CX69" s="13"/>
      <c r="CY69" s="15">
        <v>0</v>
      </c>
      <c r="CZ69" s="15">
        <v>0</v>
      </c>
      <c r="DA69" s="15">
        <v>0</v>
      </c>
      <c r="DB69" s="15">
        <v>0</v>
      </c>
      <c r="DC69" s="13"/>
      <c r="DD69" s="15">
        <v>0</v>
      </c>
      <c r="DE69" s="15">
        <v>0</v>
      </c>
      <c r="DF69" s="15">
        <v>0</v>
      </c>
      <c r="DG69" s="15">
        <v>0</v>
      </c>
      <c r="DH69" s="13"/>
      <c r="DI69" s="15">
        <v>0</v>
      </c>
      <c r="DJ69" s="15">
        <v>400000</v>
      </c>
      <c r="DK69" s="15">
        <v>0</v>
      </c>
      <c r="DL69" s="15">
        <v>400000</v>
      </c>
      <c r="DM69" s="13"/>
      <c r="DN69" s="15">
        <v>0</v>
      </c>
      <c r="DO69" s="15">
        <v>0</v>
      </c>
      <c r="DP69" s="15">
        <v>0</v>
      </c>
      <c r="DQ69" s="15">
        <v>0</v>
      </c>
      <c r="DR69" s="13"/>
      <c r="DS69" s="15">
        <v>38</v>
      </c>
      <c r="DT69" s="15">
        <v>3030000</v>
      </c>
      <c r="DU69" s="15">
        <v>0</v>
      </c>
      <c r="DV69" s="15">
        <v>3030000</v>
      </c>
      <c r="DW69" s="13"/>
      <c r="DX69" s="15">
        <v>38</v>
      </c>
      <c r="DY69" s="15">
        <v>2420000</v>
      </c>
      <c r="DZ69" s="15">
        <v>0</v>
      </c>
      <c r="EA69" s="15">
        <v>2420000</v>
      </c>
      <c r="EB69" s="13"/>
      <c r="EC69" s="15">
        <v>0</v>
      </c>
      <c r="ED69" s="15">
        <v>1560000</v>
      </c>
      <c r="EE69" s="15">
        <v>0</v>
      </c>
      <c r="EF69" s="15">
        <v>1560000</v>
      </c>
      <c r="EG69" s="13"/>
      <c r="EH69" s="15">
        <v>38</v>
      </c>
      <c r="EI69" s="15">
        <v>1000000</v>
      </c>
      <c r="EJ69" s="15">
        <v>0</v>
      </c>
      <c r="EK69" s="15">
        <v>1000000</v>
      </c>
      <c r="EL69" s="13"/>
      <c r="EM69" s="15">
        <v>33</v>
      </c>
      <c r="EN69" s="15">
        <v>25255000</v>
      </c>
      <c r="EO69" s="15">
        <v>0</v>
      </c>
      <c r="EP69" s="15">
        <v>25255000</v>
      </c>
      <c r="EQ69" s="13"/>
      <c r="ER69" s="15">
        <v>0</v>
      </c>
      <c r="ES69" s="15">
        <v>0</v>
      </c>
      <c r="ET69" s="15">
        <v>0</v>
      </c>
      <c r="EU69" s="15">
        <v>0</v>
      </c>
      <c r="EV69" s="13"/>
      <c r="EW69" s="15">
        <v>0</v>
      </c>
      <c r="EX69" s="15">
        <v>0</v>
      </c>
      <c r="EY69" s="15">
        <v>0</v>
      </c>
      <c r="EZ69" s="15">
        <v>0</v>
      </c>
      <c r="FA69" s="13"/>
      <c r="FB69" s="15">
        <v>0</v>
      </c>
      <c r="FC69" s="15">
        <v>0</v>
      </c>
      <c r="FD69" s="15">
        <v>0</v>
      </c>
      <c r="FE69" s="15">
        <v>0</v>
      </c>
      <c r="FF69" s="13"/>
      <c r="FG69" s="15">
        <v>0</v>
      </c>
      <c r="FH69" s="15">
        <v>0</v>
      </c>
      <c r="FI69" s="15">
        <v>0</v>
      </c>
      <c r="FJ69" s="15">
        <v>0</v>
      </c>
      <c r="FK69" s="13"/>
      <c r="FL69" s="15">
        <v>0</v>
      </c>
      <c r="FM69" s="15">
        <v>0</v>
      </c>
      <c r="FN69" s="15">
        <v>0</v>
      </c>
      <c r="FO69" s="15">
        <v>0</v>
      </c>
      <c r="FP69" s="13"/>
      <c r="FQ69" s="15">
        <v>0</v>
      </c>
      <c r="FR69" s="15">
        <v>0</v>
      </c>
      <c r="FS69" s="15">
        <v>0</v>
      </c>
      <c r="FT69" s="15">
        <v>0</v>
      </c>
      <c r="FU69" s="13"/>
      <c r="FV69" s="15">
        <v>0</v>
      </c>
      <c r="FW69" s="15">
        <v>0</v>
      </c>
      <c r="FX69" s="15">
        <v>0</v>
      </c>
      <c r="FY69" s="15">
        <v>0</v>
      </c>
      <c r="FZ69" s="13"/>
      <c r="GA69" s="15">
        <v>0</v>
      </c>
      <c r="GB69" s="15">
        <v>0</v>
      </c>
      <c r="GC69" s="15">
        <v>0</v>
      </c>
      <c r="GD69" s="15">
        <v>0</v>
      </c>
      <c r="GE69" s="13"/>
      <c r="GF69" s="15">
        <v>0</v>
      </c>
      <c r="GG69" s="15">
        <v>40000</v>
      </c>
      <c r="GH69" s="15">
        <v>0</v>
      </c>
      <c r="GI69" s="15">
        <v>40000</v>
      </c>
      <c r="GJ69" s="13"/>
      <c r="GK69" s="15">
        <v>0</v>
      </c>
      <c r="GL69" s="15">
        <v>0</v>
      </c>
      <c r="GM69" s="15">
        <v>0</v>
      </c>
      <c r="GN69" s="15">
        <v>0</v>
      </c>
      <c r="GO69" s="13"/>
      <c r="GP69" s="15">
        <v>0</v>
      </c>
      <c r="GQ69" s="15">
        <v>2972000</v>
      </c>
      <c r="GR69" s="15">
        <v>0</v>
      </c>
      <c r="GS69" s="15">
        <v>2972000</v>
      </c>
      <c r="GT69" s="13"/>
      <c r="GU69" s="15">
        <v>682</v>
      </c>
      <c r="GV69" s="15">
        <v>88300000</v>
      </c>
      <c r="GW69" s="15">
        <v>0</v>
      </c>
      <c r="GX69" s="15">
        <v>88300000</v>
      </c>
      <c r="GY69" s="13"/>
      <c r="GZ69" s="15">
        <v>581</v>
      </c>
      <c r="HA69" s="15">
        <v>3370000</v>
      </c>
      <c r="HB69" s="15">
        <v>0</v>
      </c>
      <c r="HC69" s="15">
        <v>3370000</v>
      </c>
      <c r="HD69" s="13"/>
      <c r="HE69" s="15">
        <v>0</v>
      </c>
      <c r="HF69" s="15">
        <v>0</v>
      </c>
      <c r="HG69" s="15">
        <v>0</v>
      </c>
      <c r="HH69" s="15">
        <v>0</v>
      </c>
      <c r="HI69" s="13"/>
      <c r="HJ69" s="15">
        <v>0</v>
      </c>
      <c r="HK69" s="15">
        <v>650000</v>
      </c>
      <c r="HL69" s="15">
        <v>0</v>
      </c>
      <c r="HM69" s="15">
        <v>650000</v>
      </c>
      <c r="HN69" s="13"/>
      <c r="HO69" s="15">
        <v>0</v>
      </c>
      <c r="HP69" s="15">
        <v>0</v>
      </c>
      <c r="HQ69" s="15">
        <v>0</v>
      </c>
      <c r="HR69" s="15">
        <v>0</v>
      </c>
      <c r="HS69" s="13"/>
      <c r="HT69" s="15">
        <v>0</v>
      </c>
      <c r="HU69" s="15">
        <v>0</v>
      </c>
      <c r="HV69" s="15">
        <v>0</v>
      </c>
      <c r="HW69" s="15">
        <v>0</v>
      </c>
      <c r="HX69" s="13"/>
      <c r="HY69" s="15">
        <v>0</v>
      </c>
      <c r="HZ69" s="15">
        <v>6621000</v>
      </c>
      <c r="IA69" s="15">
        <v>0</v>
      </c>
      <c r="IB69" s="15">
        <v>6621000</v>
      </c>
      <c r="IC69" s="13"/>
      <c r="ID69" s="15">
        <v>0</v>
      </c>
      <c r="IE69" s="15">
        <v>6450000</v>
      </c>
      <c r="IF69" s="15">
        <v>0</v>
      </c>
      <c r="IG69" s="15">
        <v>6450000</v>
      </c>
      <c r="IH69" s="13"/>
      <c r="II69" s="15">
        <v>277</v>
      </c>
      <c r="IJ69" s="15">
        <v>138500</v>
      </c>
      <c r="IK69" s="15">
        <v>0</v>
      </c>
      <c r="IL69" s="15">
        <v>138500</v>
      </c>
      <c r="IM69" s="13"/>
      <c r="IN69" s="15">
        <v>50</v>
      </c>
      <c r="IO69" s="15">
        <v>50000</v>
      </c>
      <c r="IP69" s="15">
        <v>0</v>
      </c>
      <c r="IQ69" s="15">
        <v>50000</v>
      </c>
      <c r="IR69" s="13"/>
      <c r="IS69" s="15">
        <v>456</v>
      </c>
      <c r="IT69" s="15">
        <v>11380000</v>
      </c>
      <c r="IU69" s="15">
        <v>0</v>
      </c>
      <c r="IV69" s="15">
        <v>11380000</v>
      </c>
      <c r="IW69" s="13"/>
      <c r="IX69" s="15">
        <v>0</v>
      </c>
      <c r="IY69" s="15">
        <v>1000000</v>
      </c>
      <c r="IZ69" s="15">
        <v>0</v>
      </c>
      <c r="JA69" s="15">
        <v>1000000</v>
      </c>
      <c r="JB69" s="13"/>
      <c r="JC69" s="15">
        <v>0</v>
      </c>
      <c r="JD69" s="15">
        <v>42000</v>
      </c>
      <c r="JE69" s="15">
        <v>0</v>
      </c>
      <c r="JF69" s="15">
        <v>42000</v>
      </c>
      <c r="JG69" s="13"/>
      <c r="JH69" s="15">
        <v>0</v>
      </c>
      <c r="JI69" s="15">
        <v>15652544</v>
      </c>
      <c r="JJ69" s="15">
        <v>0</v>
      </c>
      <c r="JK69" s="15">
        <v>15652544</v>
      </c>
      <c r="JL69" s="13"/>
      <c r="JM69" s="15">
        <v>38</v>
      </c>
      <c r="JN69" s="15">
        <v>2143580</v>
      </c>
      <c r="JO69" s="15">
        <v>0</v>
      </c>
      <c r="JP69" s="15">
        <v>2143580</v>
      </c>
      <c r="JQ69" s="13"/>
      <c r="JR69" s="15">
        <v>38</v>
      </c>
      <c r="JS69" s="15">
        <v>3800000</v>
      </c>
      <c r="JT69" s="15">
        <v>0</v>
      </c>
      <c r="JU69" s="15">
        <v>3800000</v>
      </c>
      <c r="JV69" s="13"/>
      <c r="JW69" s="15">
        <v>0</v>
      </c>
      <c r="JX69" s="15">
        <v>2553000</v>
      </c>
      <c r="JY69" s="15">
        <v>0</v>
      </c>
      <c r="JZ69" s="15">
        <v>2553000</v>
      </c>
      <c r="KA69" s="13"/>
      <c r="KB69" s="15">
        <v>0</v>
      </c>
      <c r="KC69" s="15">
        <v>0</v>
      </c>
      <c r="KD69" s="15">
        <v>0</v>
      </c>
      <c r="KE69" s="15">
        <v>0</v>
      </c>
      <c r="KF69" s="13"/>
      <c r="KG69" s="15">
        <v>0</v>
      </c>
      <c r="KH69" s="15">
        <v>2800000</v>
      </c>
      <c r="KI69" s="15">
        <v>0</v>
      </c>
      <c r="KJ69" s="15">
        <v>2800000</v>
      </c>
      <c r="KK69" s="13"/>
      <c r="KL69" s="15">
        <v>0</v>
      </c>
      <c r="KM69" s="15">
        <v>0</v>
      </c>
      <c r="KN69" s="15">
        <v>0</v>
      </c>
      <c r="KO69" s="15">
        <v>0</v>
      </c>
      <c r="KP69" s="13"/>
      <c r="KQ69" s="15">
        <v>0</v>
      </c>
      <c r="KR69" s="15">
        <v>0</v>
      </c>
      <c r="KS69" s="15">
        <v>0</v>
      </c>
      <c r="KT69" s="15">
        <v>0</v>
      </c>
      <c r="KU69" s="13"/>
      <c r="KV69" s="15">
        <v>0</v>
      </c>
      <c r="KW69" s="15">
        <v>0</v>
      </c>
      <c r="KX69" s="15">
        <v>0</v>
      </c>
      <c r="KY69" s="15">
        <v>0</v>
      </c>
      <c r="KZ69" s="13"/>
      <c r="LA69" s="15">
        <v>0</v>
      </c>
      <c r="LB69" s="15">
        <v>0</v>
      </c>
      <c r="LC69" s="15">
        <v>0</v>
      </c>
      <c r="LD69" s="15">
        <v>0</v>
      </c>
      <c r="LE69" s="13"/>
      <c r="LF69" s="15">
        <v>0</v>
      </c>
      <c r="LG69" s="15">
        <v>0</v>
      </c>
      <c r="LH69" s="15">
        <v>0</v>
      </c>
      <c r="LI69" s="15">
        <v>0</v>
      </c>
      <c r="LJ69" s="13"/>
      <c r="LK69" s="15">
        <v>38</v>
      </c>
      <c r="LL69" s="15">
        <v>1000000</v>
      </c>
      <c r="LM69" s="15">
        <v>0</v>
      </c>
      <c r="LN69" s="15">
        <v>1000000</v>
      </c>
      <c r="LO69" s="13"/>
      <c r="LP69" s="15">
        <v>38</v>
      </c>
      <c r="LQ69" s="15">
        <v>2830000</v>
      </c>
      <c r="LR69" s="15">
        <v>0</v>
      </c>
      <c r="LS69" s="15">
        <v>2830000</v>
      </c>
      <c r="LT69" s="13"/>
      <c r="LU69" s="15">
        <v>0</v>
      </c>
      <c r="LV69" s="15">
        <v>0</v>
      </c>
      <c r="LW69" s="15">
        <v>0</v>
      </c>
      <c r="LX69" s="15">
        <v>0</v>
      </c>
      <c r="LY69" s="13"/>
      <c r="LZ69" s="15">
        <v>0</v>
      </c>
      <c r="MA69" s="15">
        <v>0</v>
      </c>
      <c r="MB69" s="15">
        <v>0</v>
      </c>
      <c r="MC69" s="15">
        <v>0</v>
      </c>
      <c r="MD69" s="13"/>
      <c r="ME69" s="15">
        <v>0</v>
      </c>
      <c r="MF69" s="15">
        <v>0</v>
      </c>
      <c r="MG69" s="15">
        <v>0</v>
      </c>
      <c r="MH69" s="15">
        <v>0</v>
      </c>
      <c r="MI69" s="13"/>
      <c r="MJ69" s="15">
        <v>0</v>
      </c>
      <c r="MK69" s="15">
        <v>0</v>
      </c>
      <c r="ML69" s="15">
        <v>0</v>
      </c>
      <c r="MM69" s="15">
        <v>0</v>
      </c>
      <c r="MN69" s="13"/>
      <c r="MO69" s="15">
        <v>0</v>
      </c>
      <c r="MP69" s="15">
        <v>0</v>
      </c>
      <c r="MQ69" s="15">
        <v>0</v>
      </c>
      <c r="MR69" s="15">
        <v>0</v>
      </c>
      <c r="MS69" s="13"/>
      <c r="MT69" s="15">
        <v>0</v>
      </c>
      <c r="MU69" s="15">
        <v>0</v>
      </c>
      <c r="MV69" s="15">
        <v>0</v>
      </c>
      <c r="MW69" s="15">
        <v>0</v>
      </c>
      <c r="MX69" s="13"/>
      <c r="MY69" s="15">
        <v>0</v>
      </c>
      <c r="MZ69" s="15">
        <v>0</v>
      </c>
      <c r="NA69" s="15">
        <v>0</v>
      </c>
      <c r="NB69" s="15">
        <v>0</v>
      </c>
      <c r="NC69" s="13"/>
      <c r="ND69" s="15">
        <v>0</v>
      </c>
      <c r="NE69" s="15">
        <v>0</v>
      </c>
      <c r="NF69" s="15">
        <v>0</v>
      </c>
      <c r="NG69" s="15">
        <v>0</v>
      </c>
      <c r="NH69" s="13"/>
      <c r="NI69" s="15">
        <v>0</v>
      </c>
      <c r="NJ69" s="15">
        <v>0</v>
      </c>
      <c r="NK69" s="15">
        <v>0</v>
      </c>
      <c r="NL69" s="15">
        <v>0</v>
      </c>
      <c r="NM69" s="13"/>
      <c r="NN69" s="15">
        <v>0</v>
      </c>
      <c r="NO69" s="15">
        <v>0</v>
      </c>
      <c r="NP69" s="15">
        <v>0</v>
      </c>
      <c r="NQ69" s="15">
        <v>0</v>
      </c>
      <c r="NR69" s="13"/>
      <c r="NS69" s="15">
        <v>0</v>
      </c>
      <c r="NT69" s="15">
        <v>198137624.42500001</v>
      </c>
      <c r="NU69" s="15">
        <v>0</v>
      </c>
      <c r="NV69" s="15">
        <v>198137624.42500001</v>
      </c>
      <c r="NW69" s="13"/>
    </row>
    <row r="70" spans="1:387" ht="21" hidden="1" customHeight="1">
      <c r="A70" s="206" t="s">
        <v>53</v>
      </c>
      <c r="B70" s="206"/>
      <c r="C70" s="16">
        <v>0</v>
      </c>
      <c r="D70" s="16">
        <v>700000</v>
      </c>
      <c r="E70" s="16">
        <v>0</v>
      </c>
      <c r="F70" s="16">
        <v>700000</v>
      </c>
      <c r="G70" s="13"/>
      <c r="H70" s="16">
        <v>0</v>
      </c>
      <c r="I70" s="16">
        <v>3611800</v>
      </c>
      <c r="J70" s="16">
        <v>0</v>
      </c>
      <c r="K70" s="16">
        <v>3611800</v>
      </c>
      <c r="L70" s="13"/>
      <c r="M70" s="16">
        <v>0</v>
      </c>
      <c r="N70" s="16">
        <v>0</v>
      </c>
      <c r="O70" s="16">
        <v>0</v>
      </c>
      <c r="P70" s="16">
        <v>0</v>
      </c>
      <c r="Q70" s="13"/>
      <c r="R70" s="16">
        <v>0</v>
      </c>
      <c r="S70" s="16">
        <v>0</v>
      </c>
      <c r="T70" s="16">
        <v>0</v>
      </c>
      <c r="U70" s="16">
        <v>0</v>
      </c>
      <c r="V70" s="13"/>
      <c r="W70" s="16">
        <v>0</v>
      </c>
      <c r="X70" s="16">
        <v>137000</v>
      </c>
      <c r="Y70" s="16">
        <v>0</v>
      </c>
      <c r="Z70" s="16">
        <v>137000</v>
      </c>
      <c r="AA70" s="13"/>
      <c r="AB70" s="16">
        <v>0</v>
      </c>
      <c r="AC70" s="16">
        <v>62000</v>
      </c>
      <c r="AD70" s="16">
        <v>0</v>
      </c>
      <c r="AE70" s="16">
        <v>62000</v>
      </c>
      <c r="AF70" s="13"/>
      <c r="AG70" s="16">
        <v>0</v>
      </c>
      <c r="AH70" s="16">
        <v>100000</v>
      </c>
      <c r="AI70" s="16">
        <v>0</v>
      </c>
      <c r="AJ70" s="16">
        <v>100000</v>
      </c>
      <c r="AK70" s="13"/>
      <c r="AL70" s="16">
        <v>-0.25699999999778811</v>
      </c>
      <c r="AM70" s="16">
        <v>-0.42499999981373549</v>
      </c>
      <c r="AN70" s="16">
        <v>0</v>
      </c>
      <c r="AO70" s="16">
        <v>-0.42499999981373549</v>
      </c>
      <c r="AP70" s="13"/>
      <c r="AQ70" s="16">
        <v>0</v>
      </c>
      <c r="AR70" s="16">
        <v>0</v>
      </c>
      <c r="AS70" s="16">
        <v>0</v>
      </c>
      <c r="AT70" s="16">
        <v>0</v>
      </c>
      <c r="AU70" s="13"/>
      <c r="AV70" s="16">
        <v>2</v>
      </c>
      <c r="AW70" s="16">
        <v>21200</v>
      </c>
      <c r="AX70" s="16">
        <v>0</v>
      </c>
      <c r="AY70" s="16">
        <v>21200</v>
      </c>
      <c r="AZ70" s="13"/>
      <c r="BA70" s="16">
        <v>0</v>
      </c>
      <c r="BB70" s="16">
        <v>218000</v>
      </c>
      <c r="BC70" s="16">
        <v>0</v>
      </c>
      <c r="BD70" s="16">
        <v>218000</v>
      </c>
      <c r="BE70" s="13"/>
      <c r="BF70" s="16">
        <v>3</v>
      </c>
      <c r="BG70" s="16">
        <v>90500</v>
      </c>
      <c r="BH70" s="16">
        <v>0</v>
      </c>
      <c r="BI70" s="16">
        <v>90500</v>
      </c>
      <c r="BJ70" s="13"/>
      <c r="BK70" s="16">
        <v>1</v>
      </c>
      <c r="BL70" s="16">
        <v>30000</v>
      </c>
      <c r="BM70" s="16">
        <v>0</v>
      </c>
      <c r="BN70" s="16">
        <v>30000</v>
      </c>
      <c r="BO70" s="13"/>
      <c r="BP70" s="16">
        <v>0</v>
      </c>
      <c r="BQ70" s="16">
        <v>16500</v>
      </c>
      <c r="BR70" s="16">
        <v>0</v>
      </c>
      <c r="BS70" s="16">
        <v>16500</v>
      </c>
      <c r="BT70" s="13"/>
      <c r="BU70" s="16">
        <v>0</v>
      </c>
      <c r="BV70" s="16">
        <v>0</v>
      </c>
      <c r="BW70" s="16">
        <v>0</v>
      </c>
      <c r="BX70" s="16">
        <v>0</v>
      </c>
      <c r="BY70" s="13"/>
      <c r="BZ70" s="16">
        <v>0</v>
      </c>
      <c r="CA70" s="16">
        <v>0</v>
      </c>
      <c r="CB70" s="16">
        <v>0</v>
      </c>
      <c r="CC70" s="16">
        <v>0</v>
      </c>
      <c r="CD70" s="13"/>
      <c r="CE70" s="16">
        <v>0</v>
      </c>
      <c r="CF70" s="16">
        <v>500000</v>
      </c>
      <c r="CG70" s="16">
        <v>0</v>
      </c>
      <c r="CH70" s="16">
        <v>500000</v>
      </c>
      <c r="CI70" s="13"/>
      <c r="CJ70" s="16">
        <v>0</v>
      </c>
      <c r="CK70" s="16">
        <v>0</v>
      </c>
      <c r="CL70" s="16">
        <v>0</v>
      </c>
      <c r="CM70" s="16">
        <v>0</v>
      </c>
      <c r="CN70" s="13"/>
      <c r="CO70" s="16">
        <v>0</v>
      </c>
      <c r="CP70" s="16">
        <v>0</v>
      </c>
      <c r="CQ70" s="16">
        <v>0</v>
      </c>
      <c r="CR70" s="16">
        <v>0</v>
      </c>
      <c r="CS70" s="13"/>
      <c r="CT70" s="16">
        <v>0</v>
      </c>
      <c r="CU70" s="16">
        <v>0</v>
      </c>
      <c r="CV70" s="16">
        <v>0</v>
      </c>
      <c r="CW70" s="16">
        <v>0</v>
      </c>
      <c r="CX70" s="13"/>
      <c r="CY70" s="16">
        <v>0</v>
      </c>
      <c r="CZ70" s="16">
        <v>0</v>
      </c>
      <c r="DA70" s="16">
        <v>0</v>
      </c>
      <c r="DB70" s="16">
        <v>0</v>
      </c>
      <c r="DC70" s="13"/>
      <c r="DD70" s="16">
        <v>0</v>
      </c>
      <c r="DE70" s="16">
        <v>0</v>
      </c>
      <c r="DF70" s="16">
        <v>0</v>
      </c>
      <c r="DG70" s="16">
        <v>0</v>
      </c>
      <c r="DH70" s="13"/>
      <c r="DI70" s="16">
        <v>0</v>
      </c>
      <c r="DJ70" s="16">
        <v>0</v>
      </c>
      <c r="DK70" s="16">
        <v>0</v>
      </c>
      <c r="DL70" s="16">
        <v>0</v>
      </c>
      <c r="DM70" s="13"/>
      <c r="DN70" s="16">
        <v>0</v>
      </c>
      <c r="DO70" s="16">
        <v>2500000</v>
      </c>
      <c r="DP70" s="16">
        <v>0</v>
      </c>
      <c r="DQ70" s="16">
        <v>2500000</v>
      </c>
      <c r="DR70" s="13"/>
      <c r="DS70" s="16">
        <v>0</v>
      </c>
      <c r="DT70" s="16">
        <v>970000</v>
      </c>
      <c r="DU70" s="16">
        <v>0</v>
      </c>
      <c r="DV70" s="16">
        <v>970000</v>
      </c>
      <c r="DW70" s="13"/>
      <c r="DX70" s="16">
        <v>0</v>
      </c>
      <c r="DY70" s="16">
        <v>110000</v>
      </c>
      <c r="DZ70" s="16">
        <v>0</v>
      </c>
      <c r="EA70" s="16">
        <v>110000</v>
      </c>
      <c r="EB70" s="13"/>
      <c r="EC70" s="16">
        <v>0</v>
      </c>
      <c r="ED70" s="16">
        <v>140000</v>
      </c>
      <c r="EE70" s="16">
        <v>0</v>
      </c>
      <c r="EF70" s="16">
        <v>140000</v>
      </c>
      <c r="EG70" s="13"/>
      <c r="EH70" s="16">
        <v>0</v>
      </c>
      <c r="EI70" s="16">
        <v>5350000</v>
      </c>
      <c r="EJ70" s="16">
        <v>0</v>
      </c>
      <c r="EK70" s="16">
        <v>5350000</v>
      </c>
      <c r="EL70" s="13"/>
      <c r="EM70" s="16">
        <v>5</v>
      </c>
      <c r="EN70" s="16">
        <v>1745000</v>
      </c>
      <c r="EO70" s="16">
        <v>0</v>
      </c>
      <c r="EP70" s="16">
        <v>1745000</v>
      </c>
      <c r="EQ70" s="13"/>
      <c r="ER70" s="16">
        <v>0</v>
      </c>
      <c r="ES70" s="16">
        <v>0</v>
      </c>
      <c r="ET70" s="16">
        <v>0</v>
      </c>
      <c r="EU70" s="16">
        <v>0</v>
      </c>
      <c r="EV70" s="13"/>
      <c r="EW70" s="16">
        <v>0</v>
      </c>
      <c r="EX70" s="16">
        <v>0</v>
      </c>
      <c r="EY70" s="16">
        <v>0</v>
      </c>
      <c r="EZ70" s="16">
        <v>0</v>
      </c>
      <c r="FA70" s="13"/>
      <c r="FB70" s="16">
        <v>0</v>
      </c>
      <c r="FC70" s="16">
        <v>0</v>
      </c>
      <c r="FD70" s="16">
        <v>0</v>
      </c>
      <c r="FE70" s="16">
        <v>0</v>
      </c>
      <c r="FF70" s="13"/>
      <c r="FG70" s="16">
        <v>0</v>
      </c>
      <c r="FH70" s="16">
        <v>0</v>
      </c>
      <c r="FI70" s="16">
        <v>0</v>
      </c>
      <c r="FJ70" s="16">
        <v>0</v>
      </c>
      <c r="FK70" s="13"/>
      <c r="FL70" s="16">
        <v>0</v>
      </c>
      <c r="FM70" s="16">
        <v>0</v>
      </c>
      <c r="FN70" s="16">
        <v>0</v>
      </c>
      <c r="FO70" s="16">
        <v>0</v>
      </c>
      <c r="FP70" s="13"/>
      <c r="FQ70" s="16">
        <v>0</v>
      </c>
      <c r="FR70" s="16">
        <v>0</v>
      </c>
      <c r="FS70" s="16">
        <v>0</v>
      </c>
      <c r="FT70" s="16">
        <v>0</v>
      </c>
      <c r="FU70" s="13"/>
      <c r="FV70" s="16">
        <v>0</v>
      </c>
      <c r="FW70" s="16">
        <v>0</v>
      </c>
      <c r="FX70" s="16">
        <v>0</v>
      </c>
      <c r="FY70" s="16">
        <v>0</v>
      </c>
      <c r="FZ70" s="13"/>
      <c r="GA70" s="16">
        <v>0</v>
      </c>
      <c r="GB70" s="16">
        <v>0</v>
      </c>
      <c r="GC70" s="16">
        <v>0</v>
      </c>
      <c r="GD70" s="16">
        <v>0</v>
      </c>
      <c r="GE70" s="13"/>
      <c r="GF70" s="16">
        <v>0</v>
      </c>
      <c r="GG70" s="16">
        <v>0</v>
      </c>
      <c r="GH70" s="16">
        <v>0</v>
      </c>
      <c r="GI70" s="16">
        <v>0</v>
      </c>
      <c r="GJ70" s="13"/>
      <c r="GK70" s="16">
        <v>0</v>
      </c>
      <c r="GL70" s="16">
        <v>500000</v>
      </c>
      <c r="GM70" s="16">
        <v>0</v>
      </c>
      <c r="GN70" s="16">
        <v>500000</v>
      </c>
      <c r="GO70" s="13"/>
      <c r="GP70" s="16">
        <v>0</v>
      </c>
      <c r="GQ70" s="16">
        <v>250000</v>
      </c>
      <c r="GR70" s="16">
        <v>0</v>
      </c>
      <c r="GS70" s="16">
        <v>250000</v>
      </c>
      <c r="GT70" s="13"/>
      <c r="GU70" s="16">
        <v>0</v>
      </c>
      <c r="GV70" s="16">
        <v>40000000</v>
      </c>
      <c r="GW70" s="16">
        <v>0</v>
      </c>
      <c r="GX70" s="16">
        <v>40000000</v>
      </c>
      <c r="GY70" s="13"/>
      <c r="GZ70" s="16">
        <v>0</v>
      </c>
      <c r="HA70" s="16">
        <v>630000</v>
      </c>
      <c r="HB70" s="16">
        <v>0</v>
      </c>
      <c r="HC70" s="16">
        <v>630000</v>
      </c>
      <c r="HD70" s="13"/>
      <c r="HE70" s="16">
        <v>0</v>
      </c>
      <c r="HF70" s="16">
        <v>4050000</v>
      </c>
      <c r="HG70" s="16">
        <v>0</v>
      </c>
      <c r="HH70" s="16">
        <v>4050000</v>
      </c>
      <c r="HI70" s="13"/>
      <c r="HJ70" s="16">
        <v>0</v>
      </c>
      <c r="HK70" s="16">
        <v>850000</v>
      </c>
      <c r="HL70" s="16">
        <v>0</v>
      </c>
      <c r="HM70" s="16">
        <v>850000</v>
      </c>
      <c r="HN70" s="13"/>
      <c r="HO70" s="16">
        <v>0</v>
      </c>
      <c r="HP70" s="16">
        <v>50000</v>
      </c>
      <c r="HQ70" s="16">
        <v>0</v>
      </c>
      <c r="HR70" s="16">
        <v>50000</v>
      </c>
      <c r="HS70" s="13"/>
      <c r="HT70" s="16">
        <v>0</v>
      </c>
      <c r="HU70" s="16">
        <v>400000</v>
      </c>
      <c r="HV70" s="16">
        <v>0</v>
      </c>
      <c r="HW70" s="16">
        <v>400000</v>
      </c>
      <c r="HX70" s="13"/>
      <c r="HY70" s="16">
        <v>0</v>
      </c>
      <c r="HZ70" s="16">
        <v>516500</v>
      </c>
      <c r="IA70" s="16">
        <v>0</v>
      </c>
      <c r="IB70" s="16">
        <v>516500</v>
      </c>
      <c r="IC70" s="13"/>
      <c r="ID70" s="16">
        <v>0</v>
      </c>
      <c r="IE70" s="16">
        <v>300000</v>
      </c>
      <c r="IF70" s="16">
        <v>0</v>
      </c>
      <c r="IG70" s="16">
        <v>300000</v>
      </c>
      <c r="IH70" s="13"/>
      <c r="II70" s="16">
        <v>23</v>
      </c>
      <c r="IJ70" s="16">
        <v>11500</v>
      </c>
      <c r="IK70" s="16">
        <v>0</v>
      </c>
      <c r="IL70" s="16">
        <v>11500</v>
      </c>
      <c r="IM70" s="13"/>
      <c r="IN70" s="16">
        <v>0</v>
      </c>
      <c r="IO70" s="16">
        <v>0</v>
      </c>
      <c r="IP70" s="16">
        <v>0</v>
      </c>
      <c r="IQ70" s="16">
        <v>0</v>
      </c>
      <c r="IR70" s="13"/>
      <c r="IS70" s="16">
        <v>0</v>
      </c>
      <c r="IT70" s="16">
        <v>20000</v>
      </c>
      <c r="IU70" s="16">
        <v>0</v>
      </c>
      <c r="IV70" s="16">
        <v>20000</v>
      </c>
      <c r="IW70" s="13"/>
      <c r="IX70" s="16">
        <v>0</v>
      </c>
      <c r="IY70" s="16">
        <v>0</v>
      </c>
      <c r="IZ70" s="16">
        <v>0</v>
      </c>
      <c r="JA70" s="16">
        <v>0</v>
      </c>
      <c r="JB70" s="13"/>
      <c r="JC70" s="16">
        <v>0</v>
      </c>
      <c r="JD70" s="16">
        <v>8000</v>
      </c>
      <c r="JE70" s="16">
        <v>0</v>
      </c>
      <c r="JF70" s="16">
        <v>8000</v>
      </c>
      <c r="JG70" s="13"/>
      <c r="JH70" s="16">
        <v>0</v>
      </c>
      <c r="JI70" s="16">
        <v>1847456</v>
      </c>
      <c r="JJ70" s="16">
        <v>0</v>
      </c>
      <c r="JK70" s="16">
        <v>1847456</v>
      </c>
      <c r="JL70" s="13"/>
      <c r="JM70" s="16">
        <v>1</v>
      </c>
      <c r="JN70" s="16">
        <v>56420</v>
      </c>
      <c r="JO70" s="16">
        <v>0</v>
      </c>
      <c r="JP70" s="16">
        <v>56420</v>
      </c>
      <c r="JQ70" s="13"/>
      <c r="JR70" s="16">
        <v>0</v>
      </c>
      <c r="JS70" s="16">
        <v>0</v>
      </c>
      <c r="JT70" s="16">
        <v>0</v>
      </c>
      <c r="JU70" s="16">
        <v>0</v>
      </c>
      <c r="JV70" s="13"/>
      <c r="JW70" s="16">
        <v>0</v>
      </c>
      <c r="JX70" s="16">
        <v>581000</v>
      </c>
      <c r="JY70" s="16">
        <v>0</v>
      </c>
      <c r="JZ70" s="16">
        <v>581000</v>
      </c>
      <c r="KA70" s="13"/>
      <c r="KB70" s="16">
        <v>492</v>
      </c>
      <c r="KC70" s="16">
        <v>1710000</v>
      </c>
      <c r="KD70" s="16">
        <v>0</v>
      </c>
      <c r="KE70" s="16">
        <v>1710000</v>
      </c>
      <c r="KF70" s="13"/>
      <c r="KG70" s="16">
        <v>0</v>
      </c>
      <c r="KH70" s="16">
        <v>200000</v>
      </c>
      <c r="KI70" s="16">
        <v>0</v>
      </c>
      <c r="KJ70" s="16">
        <v>200000</v>
      </c>
      <c r="KK70" s="13"/>
      <c r="KL70" s="16">
        <v>0</v>
      </c>
      <c r="KM70" s="16">
        <v>200000</v>
      </c>
      <c r="KN70" s="16">
        <v>0</v>
      </c>
      <c r="KO70" s="16">
        <v>200000</v>
      </c>
      <c r="KP70" s="13"/>
      <c r="KQ70" s="16">
        <v>0</v>
      </c>
      <c r="KR70" s="16">
        <v>200000</v>
      </c>
      <c r="KS70" s="16">
        <v>0</v>
      </c>
      <c r="KT70" s="16">
        <v>200000</v>
      </c>
      <c r="KU70" s="13"/>
      <c r="KV70" s="16">
        <v>0</v>
      </c>
      <c r="KW70" s="16">
        <v>5062000</v>
      </c>
      <c r="KX70" s="16">
        <v>0</v>
      </c>
      <c r="KY70" s="16">
        <v>5062000</v>
      </c>
      <c r="KZ70" s="13"/>
      <c r="LA70" s="16">
        <v>0</v>
      </c>
      <c r="LB70" s="16">
        <v>7922499.9999999991</v>
      </c>
      <c r="LC70" s="16">
        <v>0</v>
      </c>
      <c r="LD70" s="16">
        <v>7922499.9999999991</v>
      </c>
      <c r="LE70" s="13"/>
      <c r="LF70" s="16">
        <v>0</v>
      </c>
      <c r="LG70" s="16">
        <v>374000</v>
      </c>
      <c r="LH70" s="16">
        <v>0</v>
      </c>
      <c r="LI70" s="16">
        <v>374000</v>
      </c>
      <c r="LJ70" s="13"/>
      <c r="LK70" s="16">
        <v>0</v>
      </c>
      <c r="LL70" s="16">
        <v>0</v>
      </c>
      <c r="LM70" s="16">
        <v>0</v>
      </c>
      <c r="LN70" s="16">
        <v>0</v>
      </c>
      <c r="LO70" s="13"/>
      <c r="LP70" s="16">
        <v>0</v>
      </c>
      <c r="LQ70" s="16">
        <v>170000</v>
      </c>
      <c r="LR70" s="16">
        <v>0</v>
      </c>
      <c r="LS70" s="16">
        <v>170000</v>
      </c>
      <c r="LT70" s="13"/>
      <c r="LU70" s="16">
        <v>0</v>
      </c>
      <c r="LV70" s="16">
        <v>11500000</v>
      </c>
      <c r="LW70" s="16">
        <v>0</v>
      </c>
      <c r="LX70" s="16">
        <v>11500000</v>
      </c>
      <c r="LY70" s="13"/>
      <c r="LZ70" s="16">
        <v>0</v>
      </c>
      <c r="MA70" s="16">
        <v>0</v>
      </c>
      <c r="MB70" s="16">
        <v>0</v>
      </c>
      <c r="MC70" s="16">
        <v>0</v>
      </c>
      <c r="MD70" s="13"/>
      <c r="ME70" s="16">
        <v>0</v>
      </c>
      <c r="MF70" s="16">
        <v>0</v>
      </c>
      <c r="MG70" s="16">
        <v>0</v>
      </c>
      <c r="MH70" s="16">
        <v>0</v>
      </c>
      <c r="MI70" s="13"/>
      <c r="MJ70" s="16">
        <v>0</v>
      </c>
      <c r="MK70" s="16">
        <v>0</v>
      </c>
      <c r="ML70" s="16">
        <v>0</v>
      </c>
      <c r="MM70" s="16">
        <v>0</v>
      </c>
      <c r="MN70" s="13"/>
      <c r="MO70" s="16">
        <v>0</v>
      </c>
      <c r="MP70" s="16">
        <v>0</v>
      </c>
      <c r="MQ70" s="16">
        <v>0</v>
      </c>
      <c r="MR70" s="16">
        <v>0</v>
      </c>
      <c r="MS70" s="13"/>
      <c r="MT70" s="16">
        <v>0</v>
      </c>
      <c r="MU70" s="16">
        <v>0</v>
      </c>
      <c r="MV70" s="16">
        <v>0</v>
      </c>
      <c r="MW70" s="16">
        <v>0</v>
      </c>
      <c r="MX70" s="13"/>
      <c r="MY70" s="16">
        <v>0</v>
      </c>
      <c r="MZ70" s="16">
        <v>0</v>
      </c>
      <c r="NA70" s="16">
        <v>0</v>
      </c>
      <c r="NB70" s="16">
        <v>0</v>
      </c>
      <c r="NC70" s="13"/>
      <c r="ND70" s="16">
        <v>0</v>
      </c>
      <c r="NE70" s="16">
        <v>0</v>
      </c>
      <c r="NF70" s="16">
        <v>0</v>
      </c>
      <c r="NG70" s="16">
        <v>0</v>
      </c>
      <c r="NH70" s="13"/>
      <c r="NI70" s="16">
        <v>0</v>
      </c>
      <c r="NJ70" s="16">
        <v>0</v>
      </c>
      <c r="NK70" s="16">
        <v>0</v>
      </c>
      <c r="NL70" s="16">
        <v>0</v>
      </c>
      <c r="NM70" s="13"/>
      <c r="NN70" s="16">
        <v>0</v>
      </c>
      <c r="NO70" s="16">
        <v>0</v>
      </c>
      <c r="NP70" s="16">
        <v>0</v>
      </c>
      <c r="NQ70" s="16">
        <v>0</v>
      </c>
      <c r="NR70" s="13"/>
      <c r="NS70" s="16">
        <v>0</v>
      </c>
      <c r="NT70" s="16">
        <v>93711375.575000003</v>
      </c>
      <c r="NU70" s="16">
        <v>0</v>
      </c>
      <c r="NV70" s="16">
        <v>93711375.575000003</v>
      </c>
      <c r="NW70" s="13"/>
    </row>
    <row r="71" spans="1:387" hidden="1">
      <c r="A71" s="204" t="s">
        <v>54</v>
      </c>
      <c r="B71" s="204"/>
      <c r="C71" s="17">
        <v>0</v>
      </c>
      <c r="D71" s="17">
        <v>700000</v>
      </c>
      <c r="E71" s="17">
        <v>0</v>
      </c>
      <c r="F71" s="17">
        <v>700000</v>
      </c>
      <c r="G71" s="13"/>
      <c r="H71" s="17">
        <v>0</v>
      </c>
      <c r="I71" s="17">
        <v>4511000</v>
      </c>
      <c r="J71" s="17">
        <v>0</v>
      </c>
      <c r="K71" s="17">
        <v>4511000</v>
      </c>
      <c r="L71" s="13"/>
      <c r="M71" s="17">
        <v>533</v>
      </c>
      <c r="N71" s="17">
        <v>1196000</v>
      </c>
      <c r="O71" s="17">
        <v>0</v>
      </c>
      <c r="P71" s="17">
        <v>1196000</v>
      </c>
      <c r="Q71" s="13"/>
      <c r="R71" s="17">
        <v>12290</v>
      </c>
      <c r="S71" s="17">
        <v>1229000</v>
      </c>
      <c r="T71" s="17">
        <v>0</v>
      </c>
      <c r="U71" s="17">
        <v>1229000</v>
      </c>
      <c r="V71" s="13"/>
      <c r="W71" s="17">
        <v>38</v>
      </c>
      <c r="X71" s="17">
        <v>213000</v>
      </c>
      <c r="Y71" s="17">
        <v>0</v>
      </c>
      <c r="Z71" s="17">
        <v>213000</v>
      </c>
      <c r="AA71" s="13"/>
      <c r="AB71" s="17">
        <v>673</v>
      </c>
      <c r="AC71" s="17">
        <v>4100000</v>
      </c>
      <c r="AD71" s="17">
        <v>0</v>
      </c>
      <c r="AE71" s="17">
        <v>4100000</v>
      </c>
      <c r="AF71" s="13"/>
      <c r="AG71" s="17"/>
      <c r="AH71" s="17">
        <v>100000</v>
      </c>
      <c r="AI71" s="17">
        <v>0</v>
      </c>
      <c r="AJ71" s="17">
        <v>100000</v>
      </c>
      <c r="AK71" s="13"/>
      <c r="AL71" s="17">
        <v>100000</v>
      </c>
      <c r="AM71" s="17">
        <v>2500000</v>
      </c>
      <c r="AN71" s="17">
        <v>0</v>
      </c>
      <c r="AO71" s="17">
        <v>2500000</v>
      </c>
      <c r="AP71" s="13"/>
      <c r="AQ71" s="17">
        <v>0</v>
      </c>
      <c r="AR71" s="17">
        <v>0</v>
      </c>
      <c r="AS71" s="17">
        <v>0</v>
      </c>
      <c r="AT71" s="17">
        <v>0</v>
      </c>
      <c r="AU71" s="13"/>
      <c r="AV71" s="17">
        <v>190</v>
      </c>
      <c r="AW71" s="17">
        <v>480000</v>
      </c>
      <c r="AX71" s="17">
        <v>0</v>
      </c>
      <c r="AY71" s="17">
        <v>480000</v>
      </c>
      <c r="AZ71" s="13"/>
      <c r="BA71" s="17">
        <v>9</v>
      </c>
      <c r="BB71" s="17">
        <v>488000</v>
      </c>
      <c r="BC71" s="17">
        <v>0</v>
      </c>
      <c r="BD71" s="17">
        <v>488000</v>
      </c>
      <c r="BE71" s="13"/>
      <c r="BF71" s="17">
        <v>193</v>
      </c>
      <c r="BG71" s="17">
        <v>500000</v>
      </c>
      <c r="BH71" s="17">
        <v>0</v>
      </c>
      <c r="BI71" s="17">
        <v>500000</v>
      </c>
      <c r="BJ71" s="13"/>
      <c r="BK71" s="17">
        <v>39</v>
      </c>
      <c r="BL71" s="17">
        <v>1170000</v>
      </c>
      <c r="BM71" s="17">
        <v>0</v>
      </c>
      <c r="BN71" s="17">
        <v>1170000</v>
      </c>
      <c r="BO71" s="13"/>
      <c r="BP71" s="17">
        <v>0</v>
      </c>
      <c r="BQ71" s="17">
        <v>100000</v>
      </c>
      <c r="BR71" s="17">
        <v>0</v>
      </c>
      <c r="BS71" s="17">
        <v>100000</v>
      </c>
      <c r="BT71" s="13"/>
      <c r="BU71" s="17">
        <v>0</v>
      </c>
      <c r="BV71" s="17">
        <v>229999.99999999997</v>
      </c>
      <c r="BW71" s="17">
        <v>0</v>
      </c>
      <c r="BX71" s="17">
        <v>229999.99999999997</v>
      </c>
      <c r="BY71" s="13"/>
      <c r="BZ71" s="17">
        <v>15</v>
      </c>
      <c r="CA71" s="17">
        <v>150000</v>
      </c>
      <c r="CB71" s="17">
        <v>0</v>
      </c>
      <c r="CC71" s="17">
        <v>150000</v>
      </c>
      <c r="CD71" s="13"/>
      <c r="CE71" s="17">
        <v>0</v>
      </c>
      <c r="CF71" s="17">
        <v>500000</v>
      </c>
      <c r="CG71" s="17">
        <v>0</v>
      </c>
      <c r="CH71" s="17">
        <v>500000</v>
      </c>
      <c r="CI71" s="13"/>
      <c r="CJ71" s="17">
        <v>0</v>
      </c>
      <c r="CK71" s="17">
        <v>0</v>
      </c>
      <c r="CL71" s="17">
        <v>0</v>
      </c>
      <c r="CM71" s="17">
        <v>0</v>
      </c>
      <c r="CN71" s="13"/>
      <c r="CO71" s="17">
        <v>0</v>
      </c>
      <c r="CP71" s="17">
        <v>0</v>
      </c>
      <c r="CQ71" s="17">
        <v>0</v>
      </c>
      <c r="CR71" s="17">
        <v>0</v>
      </c>
      <c r="CS71" s="13"/>
      <c r="CT71" s="17">
        <v>0</v>
      </c>
      <c r="CU71" s="17">
        <v>0</v>
      </c>
      <c r="CV71" s="17">
        <v>0</v>
      </c>
      <c r="CW71" s="17">
        <v>0</v>
      </c>
      <c r="CX71" s="13"/>
      <c r="CY71" s="17">
        <v>0</v>
      </c>
      <c r="CZ71" s="17">
        <v>0</v>
      </c>
      <c r="DA71" s="17">
        <v>0</v>
      </c>
      <c r="DB71" s="17">
        <v>0</v>
      </c>
      <c r="DC71" s="13"/>
      <c r="DD71" s="17">
        <v>0</v>
      </c>
      <c r="DE71" s="17">
        <v>0</v>
      </c>
      <c r="DF71" s="17">
        <v>0</v>
      </c>
      <c r="DG71" s="17">
        <v>0</v>
      </c>
      <c r="DH71" s="13"/>
      <c r="DI71" s="17">
        <v>0</v>
      </c>
      <c r="DJ71" s="17">
        <v>400000</v>
      </c>
      <c r="DK71" s="17">
        <v>0</v>
      </c>
      <c r="DL71" s="17">
        <v>400000</v>
      </c>
      <c r="DM71" s="13"/>
      <c r="DN71" s="17">
        <v>0</v>
      </c>
      <c r="DO71" s="17">
        <v>2500000</v>
      </c>
      <c r="DP71" s="17">
        <v>0</v>
      </c>
      <c r="DQ71" s="17">
        <v>2500000</v>
      </c>
      <c r="DR71" s="13"/>
      <c r="DS71" s="17">
        <v>38</v>
      </c>
      <c r="DT71" s="17">
        <v>4000000</v>
      </c>
      <c r="DU71" s="17">
        <v>0</v>
      </c>
      <c r="DV71" s="17">
        <v>4000000</v>
      </c>
      <c r="DW71" s="13"/>
      <c r="DX71" s="17">
        <v>38</v>
      </c>
      <c r="DY71" s="17">
        <v>2530000</v>
      </c>
      <c r="DZ71" s="17">
        <v>0</v>
      </c>
      <c r="EA71" s="17">
        <v>2530000</v>
      </c>
      <c r="EB71" s="13"/>
      <c r="EC71" s="17">
        <v>0</v>
      </c>
      <c r="ED71" s="17">
        <v>1700000</v>
      </c>
      <c r="EE71" s="17">
        <v>0</v>
      </c>
      <c r="EF71" s="17">
        <v>1700000</v>
      </c>
      <c r="EG71" s="13"/>
      <c r="EH71" s="17">
        <v>38</v>
      </c>
      <c r="EI71" s="17">
        <v>6350000</v>
      </c>
      <c r="EJ71" s="17">
        <v>0</v>
      </c>
      <c r="EK71" s="17">
        <v>6350000</v>
      </c>
      <c r="EL71" s="13"/>
      <c r="EM71" s="17">
        <v>38</v>
      </c>
      <c r="EN71" s="17">
        <v>27000000</v>
      </c>
      <c r="EO71" s="17">
        <v>0</v>
      </c>
      <c r="EP71" s="17">
        <v>27000000</v>
      </c>
      <c r="EQ71" s="13"/>
      <c r="ER71" s="17">
        <v>0</v>
      </c>
      <c r="ES71" s="17">
        <v>0</v>
      </c>
      <c r="ET71" s="17">
        <v>0</v>
      </c>
      <c r="EU71" s="17">
        <v>0</v>
      </c>
      <c r="EV71" s="13"/>
      <c r="EW71" s="17">
        <v>0</v>
      </c>
      <c r="EX71" s="17">
        <v>0</v>
      </c>
      <c r="EY71" s="17">
        <v>0</v>
      </c>
      <c r="EZ71" s="17">
        <v>0</v>
      </c>
      <c r="FA71" s="13"/>
      <c r="FB71" s="17">
        <v>0</v>
      </c>
      <c r="FC71" s="17">
        <v>0</v>
      </c>
      <c r="FD71" s="17">
        <v>0</v>
      </c>
      <c r="FE71" s="17">
        <v>0</v>
      </c>
      <c r="FF71" s="13"/>
      <c r="FG71" s="17">
        <v>0</v>
      </c>
      <c r="FH71" s="17">
        <v>0</v>
      </c>
      <c r="FI71" s="17">
        <v>0</v>
      </c>
      <c r="FJ71" s="17">
        <v>0</v>
      </c>
      <c r="FK71" s="13"/>
      <c r="FL71" s="17">
        <v>0</v>
      </c>
      <c r="FM71" s="17"/>
      <c r="FN71" s="17">
        <v>0</v>
      </c>
      <c r="FO71" s="17">
        <v>0</v>
      </c>
      <c r="FP71" s="13"/>
      <c r="FQ71" s="17">
        <v>0</v>
      </c>
      <c r="FR71" s="17"/>
      <c r="FS71" s="17">
        <v>0</v>
      </c>
      <c r="FT71" s="17">
        <v>0</v>
      </c>
      <c r="FU71" s="13"/>
      <c r="FV71" s="17">
        <v>0</v>
      </c>
      <c r="FW71" s="17"/>
      <c r="FX71" s="17">
        <v>0</v>
      </c>
      <c r="FY71" s="17">
        <v>0</v>
      </c>
      <c r="FZ71" s="13"/>
      <c r="GA71" s="17">
        <v>0</v>
      </c>
      <c r="GB71" s="17"/>
      <c r="GC71" s="17">
        <v>0</v>
      </c>
      <c r="GD71" s="17">
        <v>0</v>
      </c>
      <c r="GE71" s="13"/>
      <c r="GF71" s="17">
        <v>0</v>
      </c>
      <c r="GG71" s="17">
        <v>40000</v>
      </c>
      <c r="GH71" s="17">
        <v>0</v>
      </c>
      <c r="GI71" s="17">
        <v>40000</v>
      </c>
      <c r="GJ71" s="13"/>
      <c r="GK71" s="17">
        <v>0</v>
      </c>
      <c r="GL71" s="17">
        <v>500000</v>
      </c>
      <c r="GM71" s="17">
        <v>0</v>
      </c>
      <c r="GN71" s="17">
        <v>500000</v>
      </c>
      <c r="GO71" s="13"/>
      <c r="GP71" s="17">
        <v>0</v>
      </c>
      <c r="GQ71" s="17">
        <v>3222000</v>
      </c>
      <c r="GR71" s="17">
        <v>0</v>
      </c>
      <c r="GS71" s="17">
        <v>3222000</v>
      </c>
      <c r="GT71" s="13"/>
      <c r="GU71" s="17">
        <v>682</v>
      </c>
      <c r="GV71" s="17">
        <v>128300000</v>
      </c>
      <c r="GW71" s="17">
        <v>0</v>
      </c>
      <c r="GX71" s="17">
        <v>128300000</v>
      </c>
      <c r="GY71" s="13"/>
      <c r="GZ71" s="17">
        <v>581</v>
      </c>
      <c r="HA71" s="17">
        <v>4000000</v>
      </c>
      <c r="HB71" s="17">
        <v>0</v>
      </c>
      <c r="HC71" s="17">
        <v>4000000</v>
      </c>
      <c r="HD71" s="13"/>
      <c r="HE71" s="17">
        <v>0</v>
      </c>
      <c r="HF71" s="17">
        <v>4050000</v>
      </c>
      <c r="HG71" s="17">
        <v>0</v>
      </c>
      <c r="HH71" s="17">
        <v>4050000</v>
      </c>
      <c r="HI71" s="13"/>
      <c r="HJ71" s="17">
        <v>0</v>
      </c>
      <c r="HK71" s="17">
        <v>1500000</v>
      </c>
      <c r="HL71" s="17">
        <v>0</v>
      </c>
      <c r="HM71" s="17">
        <v>1500000</v>
      </c>
      <c r="HN71" s="13"/>
      <c r="HO71" s="17">
        <v>0</v>
      </c>
      <c r="HP71" s="17">
        <v>50000</v>
      </c>
      <c r="HQ71" s="17">
        <v>0</v>
      </c>
      <c r="HR71" s="17">
        <v>50000</v>
      </c>
      <c r="HS71" s="13"/>
      <c r="HT71" s="17">
        <v>0</v>
      </c>
      <c r="HU71" s="17">
        <v>400000</v>
      </c>
      <c r="HV71" s="17">
        <v>0</v>
      </c>
      <c r="HW71" s="17">
        <v>400000</v>
      </c>
      <c r="HX71" s="13"/>
      <c r="HY71" s="17">
        <v>0</v>
      </c>
      <c r="HZ71" s="17">
        <v>7137500</v>
      </c>
      <c r="IA71" s="17">
        <v>0</v>
      </c>
      <c r="IB71" s="17">
        <v>7137500</v>
      </c>
      <c r="IC71" s="13"/>
      <c r="ID71" s="17">
        <v>0</v>
      </c>
      <c r="IE71" s="17">
        <v>6750000</v>
      </c>
      <c r="IF71" s="17">
        <v>0</v>
      </c>
      <c r="IG71" s="17">
        <v>6750000</v>
      </c>
      <c r="IH71" s="13"/>
      <c r="II71" s="17">
        <v>300</v>
      </c>
      <c r="IJ71" s="17">
        <v>150000</v>
      </c>
      <c r="IK71" s="17">
        <v>0</v>
      </c>
      <c r="IL71" s="17">
        <v>150000</v>
      </c>
      <c r="IM71" s="13"/>
      <c r="IN71" s="17">
        <v>50</v>
      </c>
      <c r="IO71" s="17">
        <v>50000</v>
      </c>
      <c r="IP71" s="17">
        <v>0</v>
      </c>
      <c r="IQ71" s="17">
        <v>50000</v>
      </c>
      <c r="IR71" s="13"/>
      <c r="IS71" s="17">
        <v>456</v>
      </c>
      <c r="IT71" s="17">
        <v>11400000</v>
      </c>
      <c r="IU71" s="17">
        <v>0</v>
      </c>
      <c r="IV71" s="17">
        <v>11400000</v>
      </c>
      <c r="IW71" s="13"/>
      <c r="IX71" s="17">
        <v>0</v>
      </c>
      <c r="IY71" s="17">
        <v>1000000</v>
      </c>
      <c r="IZ71" s="17">
        <v>0</v>
      </c>
      <c r="JA71" s="17">
        <v>1000000</v>
      </c>
      <c r="JB71" s="13"/>
      <c r="JC71" s="17">
        <v>0</v>
      </c>
      <c r="JD71" s="17">
        <v>50000</v>
      </c>
      <c r="JE71" s="17">
        <v>0</v>
      </c>
      <c r="JF71" s="17">
        <v>50000</v>
      </c>
      <c r="JG71" s="13"/>
      <c r="JH71" s="17">
        <v>0</v>
      </c>
      <c r="JI71" s="17">
        <v>17500000</v>
      </c>
      <c r="JJ71" s="17">
        <v>0</v>
      </c>
      <c r="JK71" s="17">
        <v>17500000</v>
      </c>
      <c r="JL71" s="13"/>
      <c r="JM71" s="17">
        <v>39</v>
      </c>
      <c r="JN71" s="17">
        <v>2200000</v>
      </c>
      <c r="JO71" s="17">
        <v>0</v>
      </c>
      <c r="JP71" s="17">
        <v>2200000</v>
      </c>
      <c r="JQ71" s="13"/>
      <c r="JR71" s="17">
        <v>38</v>
      </c>
      <c r="JS71" s="17">
        <v>3800000</v>
      </c>
      <c r="JT71" s="17">
        <v>0</v>
      </c>
      <c r="JU71" s="17">
        <v>3800000</v>
      </c>
      <c r="JV71" s="13"/>
      <c r="JW71" s="17">
        <v>0</v>
      </c>
      <c r="JX71" s="17">
        <v>3134000</v>
      </c>
      <c r="JY71" s="17">
        <v>0</v>
      </c>
      <c r="JZ71" s="17">
        <v>3134000</v>
      </c>
      <c r="KA71" s="13"/>
      <c r="KB71" s="17">
        <v>492</v>
      </c>
      <c r="KC71" s="17">
        <v>1710000</v>
      </c>
      <c r="KD71" s="17">
        <v>0</v>
      </c>
      <c r="KE71" s="17">
        <v>1710000</v>
      </c>
      <c r="KF71" s="13"/>
      <c r="KG71" s="17">
        <v>0</v>
      </c>
      <c r="KH71" s="17">
        <v>3000000</v>
      </c>
      <c r="KI71" s="17">
        <v>0</v>
      </c>
      <c r="KJ71" s="17">
        <v>3000000</v>
      </c>
      <c r="KK71" s="13"/>
      <c r="KL71" s="17">
        <v>0</v>
      </c>
      <c r="KM71" s="17">
        <v>200000</v>
      </c>
      <c r="KN71" s="17">
        <v>0</v>
      </c>
      <c r="KO71" s="17">
        <v>200000</v>
      </c>
      <c r="KP71" s="13"/>
      <c r="KQ71" s="17">
        <v>0</v>
      </c>
      <c r="KR71" s="17">
        <v>200000</v>
      </c>
      <c r="KS71" s="17">
        <v>0</v>
      </c>
      <c r="KT71" s="17">
        <v>200000</v>
      </c>
      <c r="KU71" s="13"/>
      <c r="KV71" s="17">
        <v>0</v>
      </c>
      <c r="KW71" s="17">
        <v>5062000</v>
      </c>
      <c r="KX71" s="17">
        <v>0</v>
      </c>
      <c r="KY71" s="17">
        <v>5062000</v>
      </c>
      <c r="KZ71" s="13"/>
      <c r="LA71" s="17">
        <v>0</v>
      </c>
      <c r="LB71" s="17">
        <v>7922499.9999999991</v>
      </c>
      <c r="LC71" s="17">
        <v>0</v>
      </c>
      <c r="LD71" s="17">
        <v>7922499.9999999991</v>
      </c>
      <c r="LE71" s="13"/>
      <c r="LF71" s="17">
        <v>0</v>
      </c>
      <c r="LG71" s="17">
        <v>374000</v>
      </c>
      <c r="LH71" s="17">
        <v>0</v>
      </c>
      <c r="LI71" s="17">
        <v>374000</v>
      </c>
      <c r="LJ71" s="13"/>
      <c r="LK71" s="17">
        <v>38</v>
      </c>
      <c r="LL71" s="17">
        <v>1000000</v>
      </c>
      <c r="LM71" s="17">
        <v>0</v>
      </c>
      <c r="LN71" s="17">
        <v>1000000</v>
      </c>
      <c r="LO71" s="13"/>
      <c r="LP71" s="17">
        <v>38</v>
      </c>
      <c r="LQ71" s="17">
        <v>3000000</v>
      </c>
      <c r="LR71" s="17">
        <v>0</v>
      </c>
      <c r="LS71" s="17">
        <v>3000000</v>
      </c>
      <c r="LT71" s="13"/>
      <c r="LU71" s="17">
        <v>0</v>
      </c>
      <c r="LV71" s="17">
        <v>11500000</v>
      </c>
      <c r="LW71" s="17">
        <v>0</v>
      </c>
      <c r="LX71" s="17">
        <v>11500000</v>
      </c>
      <c r="LY71" s="13"/>
      <c r="LZ71" s="17">
        <v>0</v>
      </c>
      <c r="MA71" s="17"/>
      <c r="MB71" s="17">
        <v>0</v>
      </c>
      <c r="MC71" s="17">
        <v>0</v>
      </c>
      <c r="MD71" s="13"/>
      <c r="ME71" s="17">
        <v>0</v>
      </c>
      <c r="MF71" s="17">
        <v>0</v>
      </c>
      <c r="MG71" s="17">
        <v>0</v>
      </c>
      <c r="MH71" s="17">
        <v>0</v>
      </c>
      <c r="MI71" s="13"/>
      <c r="MJ71" s="17">
        <v>0</v>
      </c>
      <c r="MK71" s="17">
        <v>0</v>
      </c>
      <c r="ML71" s="17">
        <v>0</v>
      </c>
      <c r="MM71" s="17">
        <v>0</v>
      </c>
      <c r="MN71" s="13"/>
      <c r="MO71" s="17">
        <v>0</v>
      </c>
      <c r="MP71" s="17">
        <v>0</v>
      </c>
      <c r="MQ71" s="17">
        <v>0</v>
      </c>
      <c r="MR71" s="17">
        <v>0</v>
      </c>
      <c r="MS71" s="13"/>
      <c r="MT71" s="17">
        <v>0</v>
      </c>
      <c r="MU71" s="17">
        <v>0</v>
      </c>
      <c r="MV71" s="17">
        <v>0</v>
      </c>
      <c r="MW71" s="17">
        <v>0</v>
      </c>
      <c r="MX71" s="13"/>
      <c r="MY71" s="17">
        <v>0</v>
      </c>
      <c r="MZ71" s="17">
        <v>0</v>
      </c>
      <c r="NA71" s="17">
        <v>0</v>
      </c>
      <c r="NB71" s="17">
        <v>0</v>
      </c>
      <c r="NC71" s="13"/>
      <c r="ND71" s="17">
        <v>0</v>
      </c>
      <c r="NE71" s="17">
        <v>0</v>
      </c>
      <c r="NF71" s="17">
        <v>0</v>
      </c>
      <c r="NG71" s="17">
        <v>0</v>
      </c>
      <c r="NH71" s="13"/>
      <c r="NI71" s="17">
        <v>0</v>
      </c>
      <c r="NJ71" s="17">
        <v>0</v>
      </c>
      <c r="NK71" s="17">
        <v>0</v>
      </c>
      <c r="NL71" s="17">
        <v>0</v>
      </c>
      <c r="NM71" s="13"/>
      <c r="NN71" s="17">
        <v>0</v>
      </c>
      <c r="NO71" s="17">
        <v>0</v>
      </c>
      <c r="NP71" s="17">
        <v>0</v>
      </c>
      <c r="NQ71" s="17">
        <v>0</v>
      </c>
      <c r="NR71" s="13"/>
      <c r="NS71" s="17">
        <v>0</v>
      </c>
      <c r="NT71" s="17">
        <v>291849000</v>
      </c>
      <c r="NU71" s="17">
        <v>0</v>
      </c>
      <c r="NV71" s="17">
        <v>291849000</v>
      </c>
      <c r="NW71" s="13"/>
    </row>
    <row r="72" spans="1:387">
      <c r="A72" s="142">
        <v>1</v>
      </c>
      <c r="B72" s="135" t="s">
        <v>1888</v>
      </c>
      <c r="M72" s="135">
        <v>1</v>
      </c>
      <c r="N72" s="135">
        <v>2000</v>
      </c>
      <c r="O72" s="1">
        <v>0</v>
      </c>
      <c r="P72" s="1">
        <f>N72+O72</f>
        <v>2000</v>
      </c>
      <c r="R72" s="135">
        <v>26</v>
      </c>
      <c r="S72" s="1">
        <f>R72*100</f>
        <v>2600</v>
      </c>
      <c r="U72" s="1">
        <f>S72+T72</f>
        <v>2600</v>
      </c>
      <c r="AB72" s="1">
        <v>1</v>
      </c>
      <c r="AC72" s="1">
        <f>AB72*500*12</f>
        <v>6000</v>
      </c>
      <c r="AE72" s="1">
        <f>AC72+AD72</f>
        <v>6000</v>
      </c>
      <c r="GU72" s="1">
        <v>1</v>
      </c>
      <c r="GV72" s="1">
        <f>GU72*25000*5</f>
        <v>125000</v>
      </c>
      <c r="GW72" s="1">
        <v>0</v>
      </c>
      <c r="GX72" s="1">
        <f>GV72+GW72</f>
        <v>125000</v>
      </c>
      <c r="GZ72" s="1">
        <v>1</v>
      </c>
      <c r="HA72" s="1">
        <f>GZ72*1000*5</f>
        <v>5000</v>
      </c>
      <c r="HB72" s="1">
        <v>0</v>
      </c>
      <c r="HC72" s="1">
        <f>HA72+HB72</f>
        <v>5000</v>
      </c>
      <c r="JH72" s="1">
        <v>2387</v>
      </c>
      <c r="JI72" s="174">
        <f>JH72*4.95</f>
        <v>11815.65</v>
      </c>
      <c r="JJ72" s="1">
        <v>0</v>
      </c>
      <c r="JK72" s="46">
        <f>JI72+JJ72</f>
        <v>11815.65</v>
      </c>
      <c r="NS72" s="12">
        <f t="shared" ref="NS72:NS102" si="1">H72+M72+R72+W72+AB72+AV72+BF72+BK72+BP72+DS72+DX72+EC72+EH72+EM72+GP72+GU72+GZ72+HJ72+HY72+ID72+II72+IN72+IS72+JH72+JM72+JR72+JW72+KG72+LK72+LP72+NI72</f>
        <v>2417</v>
      </c>
      <c r="NT72" s="12">
        <f t="shared" ref="NT72:NT102" si="2">I72+N72+S72+X72+AC72+AW72+BG72+BL72+BQ72+DT72+DY72+ED72+EI72+EN72+GQ72+GV72+HA72+HK72+HZ72+IE72+IJ72+IO72+IT72+JI72+JN72+JS72+JX72+KH72+LL72+LQ72+NJ72</f>
        <v>152415.65</v>
      </c>
      <c r="NU72" s="12">
        <f t="shared" ref="NU72:NU102" si="3">J72+O72+T72+Y72+AD72+AX72+BH72+BM72+BR72+DU72+DZ72+EE72+EJ72+EO72+GR72+GW72+HB72+HL72+IA72+IF72+IK72+IP72+IU72+JJ72+JO72+JT72+JY72+KI72+LM72+LR72+NK72</f>
        <v>0</v>
      </c>
      <c r="NV72" s="12">
        <f t="shared" ref="NV72:NV102" si="4">K72+P72+U72+Z72+AE72+AY72+BI72+BN72+BS72+DV72+EA72+EF72+EK72+EP72+GS72+GX72+HC72+HM72+IB72+IG72+IL72+IQ72+IV72+JK72+JP72+JU72+JZ72+KJ72+LN72+LS72+NL72</f>
        <v>152415.65</v>
      </c>
    </row>
    <row r="73" spans="1:387">
      <c r="A73" s="142">
        <v>2</v>
      </c>
      <c r="B73" s="135" t="s">
        <v>1889</v>
      </c>
      <c r="M73" s="135">
        <v>0</v>
      </c>
      <c r="N73" s="135">
        <v>0</v>
      </c>
      <c r="O73" s="1">
        <v>0</v>
      </c>
      <c r="P73" s="1">
        <f t="shared" ref="P73:P102" si="5">N73+O73</f>
        <v>0</v>
      </c>
      <c r="R73" s="135">
        <v>0</v>
      </c>
      <c r="S73" s="1">
        <f t="shared" ref="S73:S96" si="6">R73*100</f>
        <v>0</v>
      </c>
      <c r="U73" s="1">
        <f t="shared" ref="U73:U95" si="7">S73+T73</f>
        <v>0</v>
      </c>
      <c r="AC73" s="1">
        <f t="shared" ref="AC73:AC96" si="8">AB73*500*12</f>
        <v>0</v>
      </c>
      <c r="AE73" s="1">
        <f t="shared" ref="AE73:AE96" si="9">AC73+AD73</f>
        <v>0</v>
      </c>
      <c r="GU73" s="1">
        <v>1</v>
      </c>
      <c r="GV73" s="1">
        <f>GU73*5000*5</f>
        <v>25000</v>
      </c>
      <c r="GW73" s="1">
        <v>0</v>
      </c>
      <c r="GX73" s="1">
        <f t="shared" ref="GX73:GX102" si="10">GV73+GW73</f>
        <v>25000</v>
      </c>
      <c r="HA73" s="1">
        <f t="shared" ref="HA73:HA102" si="11">GZ73*1000*5</f>
        <v>0</v>
      </c>
      <c r="HB73" s="1">
        <v>0</v>
      </c>
      <c r="HC73" s="1">
        <f t="shared" ref="HC73:HC101" si="12">HA73+HB73</f>
        <v>0</v>
      </c>
      <c r="JH73" s="1">
        <v>3413</v>
      </c>
      <c r="JI73" s="174">
        <f t="shared" ref="JI73:JI102" si="13">JH73*4.95</f>
        <v>16894.350000000002</v>
      </c>
      <c r="JJ73" s="1">
        <v>0</v>
      </c>
      <c r="JK73" s="46">
        <f t="shared" ref="JK73:JK102" si="14">JI73+JJ73</f>
        <v>16894.350000000002</v>
      </c>
      <c r="NS73" s="12">
        <f t="shared" si="1"/>
        <v>3414</v>
      </c>
      <c r="NT73" s="12">
        <f t="shared" si="2"/>
        <v>41894.350000000006</v>
      </c>
      <c r="NU73" s="12">
        <f t="shared" si="3"/>
        <v>0</v>
      </c>
      <c r="NV73" s="12">
        <f t="shared" si="4"/>
        <v>41894.350000000006</v>
      </c>
    </row>
    <row r="74" spans="1:387">
      <c r="A74" s="142">
        <v>3</v>
      </c>
      <c r="B74" s="135" t="s">
        <v>1890</v>
      </c>
      <c r="D74" s="19"/>
      <c r="E74" s="19"/>
      <c r="F74" s="19"/>
      <c r="M74" s="135">
        <v>1</v>
      </c>
      <c r="N74" s="135">
        <v>2000</v>
      </c>
      <c r="O74" s="1">
        <v>0</v>
      </c>
      <c r="P74" s="1">
        <f t="shared" si="5"/>
        <v>2000</v>
      </c>
      <c r="R74" s="135">
        <v>28</v>
      </c>
      <c r="S74" s="1">
        <f t="shared" si="6"/>
        <v>2800</v>
      </c>
      <c r="U74" s="1">
        <f t="shared" si="7"/>
        <v>2800</v>
      </c>
      <c r="AB74" s="1">
        <v>1</v>
      </c>
      <c r="AC74" s="1">
        <f t="shared" si="8"/>
        <v>6000</v>
      </c>
      <c r="AE74" s="1">
        <f t="shared" si="9"/>
        <v>6000</v>
      </c>
      <c r="GU74" s="1">
        <v>1</v>
      </c>
      <c r="GV74" s="1">
        <f t="shared" ref="GV74:GV96" si="15">GU74*25000*5</f>
        <v>125000</v>
      </c>
      <c r="GW74" s="1">
        <v>0</v>
      </c>
      <c r="GX74" s="1">
        <f t="shared" si="10"/>
        <v>125000</v>
      </c>
      <c r="GZ74" s="1">
        <v>1</v>
      </c>
      <c r="HA74" s="1">
        <f t="shared" si="11"/>
        <v>5000</v>
      </c>
      <c r="HB74" s="1">
        <v>0</v>
      </c>
      <c r="HC74" s="1">
        <f t="shared" si="12"/>
        <v>5000</v>
      </c>
      <c r="JH74" s="1">
        <v>0</v>
      </c>
      <c r="JI74" s="174">
        <f t="shared" si="13"/>
        <v>0</v>
      </c>
      <c r="JJ74" s="1">
        <v>0</v>
      </c>
      <c r="JK74" s="46">
        <f t="shared" si="14"/>
        <v>0</v>
      </c>
      <c r="NS74" s="12">
        <f t="shared" si="1"/>
        <v>32</v>
      </c>
      <c r="NT74" s="12">
        <f t="shared" si="2"/>
        <v>140800</v>
      </c>
      <c r="NU74" s="12">
        <f t="shared" si="3"/>
        <v>0</v>
      </c>
      <c r="NV74" s="12">
        <f t="shared" si="4"/>
        <v>140800</v>
      </c>
    </row>
    <row r="75" spans="1:387">
      <c r="A75" s="142">
        <v>4</v>
      </c>
      <c r="B75" s="135" t="s">
        <v>1891</v>
      </c>
      <c r="M75" s="135">
        <v>1</v>
      </c>
      <c r="N75" s="135">
        <v>2000</v>
      </c>
      <c r="O75" s="1">
        <v>0</v>
      </c>
      <c r="P75" s="1">
        <f t="shared" si="5"/>
        <v>2000</v>
      </c>
      <c r="R75" s="135">
        <v>29</v>
      </c>
      <c r="S75" s="1">
        <f t="shared" si="6"/>
        <v>2900</v>
      </c>
      <c r="U75" s="1">
        <f t="shared" si="7"/>
        <v>2900</v>
      </c>
      <c r="AB75" s="1">
        <v>1</v>
      </c>
      <c r="AC75" s="1">
        <f t="shared" si="8"/>
        <v>6000</v>
      </c>
      <c r="AE75" s="1">
        <f t="shared" si="9"/>
        <v>6000</v>
      </c>
      <c r="GU75" s="1">
        <v>1</v>
      </c>
      <c r="GV75" s="1">
        <f t="shared" si="15"/>
        <v>125000</v>
      </c>
      <c r="GW75" s="1">
        <v>0</v>
      </c>
      <c r="GX75" s="1">
        <f t="shared" si="10"/>
        <v>125000</v>
      </c>
      <c r="GZ75" s="1">
        <v>1</v>
      </c>
      <c r="HA75" s="1">
        <f t="shared" si="11"/>
        <v>5000</v>
      </c>
      <c r="HB75" s="1">
        <v>0</v>
      </c>
      <c r="HC75" s="1">
        <f t="shared" si="12"/>
        <v>5000</v>
      </c>
      <c r="JH75" s="1">
        <v>4789</v>
      </c>
      <c r="JI75" s="174">
        <f t="shared" si="13"/>
        <v>23705.55</v>
      </c>
      <c r="JJ75" s="1">
        <v>0</v>
      </c>
      <c r="JK75" s="46">
        <f t="shared" si="14"/>
        <v>23705.55</v>
      </c>
      <c r="NS75" s="12">
        <f t="shared" si="1"/>
        <v>4822</v>
      </c>
      <c r="NT75" s="12">
        <f t="shared" si="2"/>
        <v>164605.54999999999</v>
      </c>
      <c r="NU75" s="12">
        <f t="shared" si="3"/>
        <v>0</v>
      </c>
      <c r="NV75" s="12">
        <f t="shared" si="4"/>
        <v>164605.54999999999</v>
      </c>
    </row>
    <row r="76" spans="1:387">
      <c r="A76" s="142">
        <v>5</v>
      </c>
      <c r="B76" s="135" t="s">
        <v>1892</v>
      </c>
      <c r="M76" s="135">
        <v>1</v>
      </c>
      <c r="N76" s="135">
        <v>2000</v>
      </c>
      <c r="O76" s="1">
        <v>0</v>
      </c>
      <c r="P76" s="1">
        <f t="shared" si="5"/>
        <v>2000</v>
      </c>
      <c r="R76" s="135">
        <v>14</v>
      </c>
      <c r="S76" s="1">
        <f t="shared" si="6"/>
        <v>1400</v>
      </c>
      <c r="U76" s="1">
        <f t="shared" si="7"/>
        <v>1400</v>
      </c>
      <c r="AB76" s="1">
        <v>1</v>
      </c>
      <c r="AC76" s="1">
        <f t="shared" si="8"/>
        <v>6000</v>
      </c>
      <c r="AE76" s="1">
        <f t="shared" si="9"/>
        <v>6000</v>
      </c>
      <c r="GU76" s="1">
        <v>1</v>
      </c>
      <c r="GV76" s="1">
        <f t="shared" si="15"/>
        <v>125000</v>
      </c>
      <c r="GW76" s="1">
        <v>0</v>
      </c>
      <c r="GX76" s="1">
        <f t="shared" si="10"/>
        <v>125000</v>
      </c>
      <c r="GZ76" s="1">
        <v>1</v>
      </c>
      <c r="HA76" s="1">
        <f t="shared" si="11"/>
        <v>5000</v>
      </c>
      <c r="HB76" s="1">
        <v>0</v>
      </c>
      <c r="HC76" s="1">
        <f t="shared" si="12"/>
        <v>5000</v>
      </c>
      <c r="JH76" s="1">
        <v>3257</v>
      </c>
      <c r="JI76" s="174">
        <f t="shared" si="13"/>
        <v>16122.150000000001</v>
      </c>
      <c r="JJ76" s="1">
        <v>0</v>
      </c>
      <c r="JK76" s="46">
        <f t="shared" si="14"/>
        <v>16122.150000000001</v>
      </c>
      <c r="NS76" s="12">
        <f t="shared" si="1"/>
        <v>3275</v>
      </c>
      <c r="NT76" s="12">
        <f t="shared" si="2"/>
        <v>155522.15</v>
      </c>
      <c r="NU76" s="12">
        <f t="shared" si="3"/>
        <v>0</v>
      </c>
      <c r="NV76" s="12">
        <f t="shared" si="4"/>
        <v>155522.15</v>
      </c>
    </row>
    <row r="77" spans="1:387">
      <c r="A77" s="142">
        <v>6</v>
      </c>
      <c r="B77" s="135" t="s">
        <v>1893</v>
      </c>
      <c r="M77" s="135">
        <v>1</v>
      </c>
      <c r="N77" s="135">
        <v>2000</v>
      </c>
      <c r="O77" s="1">
        <v>0</v>
      </c>
      <c r="P77" s="1">
        <f t="shared" si="5"/>
        <v>2000</v>
      </c>
      <c r="R77" s="135">
        <v>27</v>
      </c>
      <c r="S77" s="1">
        <f t="shared" si="6"/>
        <v>2700</v>
      </c>
      <c r="U77" s="1">
        <f t="shared" si="7"/>
        <v>2700</v>
      </c>
      <c r="AB77" s="1">
        <v>1</v>
      </c>
      <c r="AC77" s="1">
        <f t="shared" si="8"/>
        <v>6000</v>
      </c>
      <c r="AE77" s="1">
        <f t="shared" si="9"/>
        <v>6000</v>
      </c>
      <c r="GU77" s="1">
        <v>1</v>
      </c>
      <c r="GV77" s="1">
        <f t="shared" si="15"/>
        <v>125000</v>
      </c>
      <c r="GW77" s="1">
        <v>0</v>
      </c>
      <c r="GX77" s="1">
        <f t="shared" si="10"/>
        <v>125000</v>
      </c>
      <c r="GZ77" s="1">
        <v>1</v>
      </c>
      <c r="HA77" s="1">
        <f t="shared" si="11"/>
        <v>5000</v>
      </c>
      <c r="HB77" s="1">
        <v>0</v>
      </c>
      <c r="HC77" s="1">
        <f t="shared" si="12"/>
        <v>5000</v>
      </c>
      <c r="JH77" s="1">
        <v>4061</v>
      </c>
      <c r="JI77" s="174">
        <f t="shared" si="13"/>
        <v>20101.95</v>
      </c>
      <c r="JJ77" s="1">
        <v>0</v>
      </c>
      <c r="JK77" s="46">
        <f t="shared" si="14"/>
        <v>20101.95</v>
      </c>
      <c r="NS77" s="12">
        <f t="shared" si="1"/>
        <v>4092</v>
      </c>
      <c r="NT77" s="12">
        <f t="shared" si="2"/>
        <v>160801.95000000001</v>
      </c>
      <c r="NU77" s="12">
        <f t="shared" si="3"/>
        <v>0</v>
      </c>
      <c r="NV77" s="12">
        <f t="shared" si="4"/>
        <v>160801.95000000001</v>
      </c>
    </row>
    <row r="78" spans="1:387">
      <c r="A78" s="142">
        <v>7</v>
      </c>
      <c r="B78" s="135" t="s">
        <v>1894</v>
      </c>
      <c r="M78" s="135">
        <v>1</v>
      </c>
      <c r="N78" s="135">
        <v>2000</v>
      </c>
      <c r="O78" s="1">
        <v>0</v>
      </c>
      <c r="P78" s="1">
        <f t="shared" si="5"/>
        <v>2000</v>
      </c>
      <c r="R78" s="135">
        <v>27</v>
      </c>
      <c r="S78" s="1">
        <f t="shared" si="6"/>
        <v>2700</v>
      </c>
      <c r="U78" s="1">
        <f t="shared" si="7"/>
        <v>2700</v>
      </c>
      <c r="AB78" s="1">
        <v>1</v>
      </c>
      <c r="AC78" s="1">
        <f t="shared" si="8"/>
        <v>6000</v>
      </c>
      <c r="AE78" s="1">
        <f t="shared" si="9"/>
        <v>6000</v>
      </c>
      <c r="GU78" s="1">
        <v>1</v>
      </c>
      <c r="GV78" s="1">
        <f t="shared" si="15"/>
        <v>125000</v>
      </c>
      <c r="GW78" s="1">
        <v>0</v>
      </c>
      <c r="GX78" s="1">
        <f t="shared" si="10"/>
        <v>125000</v>
      </c>
      <c r="GZ78" s="1">
        <v>1</v>
      </c>
      <c r="HA78" s="1">
        <f t="shared" si="11"/>
        <v>5000</v>
      </c>
      <c r="HB78" s="1">
        <v>0</v>
      </c>
      <c r="HC78" s="1">
        <f t="shared" si="12"/>
        <v>5000</v>
      </c>
      <c r="JH78" s="1">
        <v>4734</v>
      </c>
      <c r="JI78" s="174">
        <f t="shared" si="13"/>
        <v>23433.3</v>
      </c>
      <c r="JJ78" s="1">
        <v>0</v>
      </c>
      <c r="JK78" s="46">
        <f t="shared" si="14"/>
        <v>23433.3</v>
      </c>
      <c r="NS78" s="12">
        <f t="shared" si="1"/>
        <v>4765</v>
      </c>
      <c r="NT78" s="12">
        <f t="shared" si="2"/>
        <v>164133.29999999999</v>
      </c>
      <c r="NU78" s="12">
        <f t="shared" si="3"/>
        <v>0</v>
      </c>
      <c r="NV78" s="12">
        <f t="shared" si="4"/>
        <v>164133.29999999999</v>
      </c>
    </row>
    <row r="79" spans="1:387">
      <c r="A79" s="142">
        <v>8</v>
      </c>
      <c r="B79" s="135" t="s">
        <v>1895</v>
      </c>
      <c r="M79" s="135">
        <v>1</v>
      </c>
      <c r="N79" s="135">
        <v>2000</v>
      </c>
      <c r="O79" s="1">
        <v>0</v>
      </c>
      <c r="P79" s="1">
        <f t="shared" si="5"/>
        <v>2000</v>
      </c>
      <c r="R79" s="135">
        <v>14</v>
      </c>
      <c r="S79" s="1">
        <f t="shared" si="6"/>
        <v>1400</v>
      </c>
      <c r="U79" s="1">
        <f t="shared" si="7"/>
        <v>1400</v>
      </c>
      <c r="AB79" s="1">
        <v>1</v>
      </c>
      <c r="AC79" s="1">
        <f t="shared" si="8"/>
        <v>6000</v>
      </c>
      <c r="AE79" s="1">
        <f t="shared" si="9"/>
        <v>6000</v>
      </c>
      <c r="GU79" s="1">
        <v>1</v>
      </c>
      <c r="GV79" s="1">
        <f t="shared" si="15"/>
        <v>125000</v>
      </c>
      <c r="GW79" s="1">
        <v>0</v>
      </c>
      <c r="GX79" s="1">
        <f t="shared" si="10"/>
        <v>125000</v>
      </c>
      <c r="GZ79" s="1">
        <v>1</v>
      </c>
      <c r="HA79" s="1">
        <f t="shared" si="11"/>
        <v>5000</v>
      </c>
      <c r="HB79" s="1">
        <v>0</v>
      </c>
      <c r="HC79" s="1">
        <f t="shared" si="12"/>
        <v>5000</v>
      </c>
      <c r="JH79" s="1">
        <v>1998</v>
      </c>
      <c r="JI79" s="174">
        <f t="shared" si="13"/>
        <v>9890.1</v>
      </c>
      <c r="JJ79" s="1">
        <v>0</v>
      </c>
      <c r="JK79" s="46">
        <f t="shared" si="14"/>
        <v>9890.1</v>
      </c>
      <c r="NS79" s="12">
        <f t="shared" si="1"/>
        <v>2016</v>
      </c>
      <c r="NT79" s="12">
        <f t="shared" si="2"/>
        <v>149290.1</v>
      </c>
      <c r="NU79" s="12">
        <f t="shared" si="3"/>
        <v>0</v>
      </c>
      <c r="NV79" s="12">
        <f t="shared" si="4"/>
        <v>149290.1</v>
      </c>
    </row>
    <row r="80" spans="1:387">
      <c r="A80" s="142">
        <v>9</v>
      </c>
      <c r="B80" s="135" t="s">
        <v>1896</v>
      </c>
      <c r="M80" s="135">
        <v>1</v>
      </c>
      <c r="N80" s="135">
        <v>2000</v>
      </c>
      <c r="O80" s="1">
        <v>0</v>
      </c>
      <c r="P80" s="1">
        <f t="shared" si="5"/>
        <v>2000</v>
      </c>
      <c r="R80" s="135">
        <v>21</v>
      </c>
      <c r="S80" s="1">
        <f t="shared" si="6"/>
        <v>2100</v>
      </c>
      <c r="U80" s="1">
        <f t="shared" si="7"/>
        <v>2100</v>
      </c>
      <c r="AB80" s="1">
        <v>1</v>
      </c>
      <c r="AC80" s="1">
        <f t="shared" si="8"/>
        <v>6000</v>
      </c>
      <c r="AE80" s="1">
        <f t="shared" si="9"/>
        <v>6000</v>
      </c>
      <c r="GU80" s="1">
        <v>1</v>
      </c>
      <c r="GV80" s="1">
        <f t="shared" si="15"/>
        <v>125000</v>
      </c>
      <c r="GW80" s="1">
        <v>0</v>
      </c>
      <c r="GX80" s="1">
        <f t="shared" si="10"/>
        <v>125000</v>
      </c>
      <c r="GZ80" s="1">
        <v>1</v>
      </c>
      <c r="HA80" s="1">
        <f t="shared" si="11"/>
        <v>5000</v>
      </c>
      <c r="HB80" s="1">
        <v>0</v>
      </c>
      <c r="HC80" s="1">
        <f t="shared" si="12"/>
        <v>5000</v>
      </c>
      <c r="JH80" s="1">
        <v>3494</v>
      </c>
      <c r="JI80" s="174">
        <f t="shared" si="13"/>
        <v>17295.3</v>
      </c>
      <c r="JJ80" s="1">
        <v>0</v>
      </c>
      <c r="JK80" s="46">
        <f t="shared" si="14"/>
        <v>17295.3</v>
      </c>
      <c r="NS80" s="12">
        <f t="shared" si="1"/>
        <v>3519</v>
      </c>
      <c r="NT80" s="12">
        <f t="shared" si="2"/>
        <v>157395.29999999999</v>
      </c>
      <c r="NU80" s="12">
        <f t="shared" si="3"/>
        <v>0</v>
      </c>
      <c r="NV80" s="12">
        <f t="shared" si="4"/>
        <v>157395.29999999999</v>
      </c>
    </row>
    <row r="81" spans="1:386">
      <c r="A81" s="142">
        <v>10</v>
      </c>
      <c r="B81" s="135" t="s">
        <v>1897</v>
      </c>
      <c r="M81" s="135">
        <v>1</v>
      </c>
      <c r="N81" s="135">
        <v>2000</v>
      </c>
      <c r="O81" s="1">
        <v>0</v>
      </c>
      <c r="P81" s="1">
        <f t="shared" si="5"/>
        <v>2000</v>
      </c>
      <c r="R81" s="135">
        <v>11</v>
      </c>
      <c r="S81" s="1">
        <f t="shared" si="6"/>
        <v>1100</v>
      </c>
      <c r="U81" s="1">
        <f t="shared" si="7"/>
        <v>1100</v>
      </c>
      <c r="AB81" s="1">
        <v>1</v>
      </c>
      <c r="AC81" s="1">
        <f t="shared" si="8"/>
        <v>6000</v>
      </c>
      <c r="AE81" s="1">
        <f t="shared" si="9"/>
        <v>6000</v>
      </c>
      <c r="GU81" s="1">
        <v>1</v>
      </c>
      <c r="GV81" s="1">
        <f t="shared" si="15"/>
        <v>125000</v>
      </c>
      <c r="GW81" s="1">
        <v>0</v>
      </c>
      <c r="GX81" s="1">
        <f t="shared" si="10"/>
        <v>125000</v>
      </c>
      <c r="GZ81" s="1">
        <v>1</v>
      </c>
      <c r="HA81" s="1">
        <f t="shared" si="11"/>
        <v>5000</v>
      </c>
      <c r="HB81" s="1">
        <v>0</v>
      </c>
      <c r="HC81" s="1">
        <f t="shared" si="12"/>
        <v>5000</v>
      </c>
      <c r="JH81" s="1">
        <v>1015</v>
      </c>
      <c r="JI81" s="174">
        <f t="shared" si="13"/>
        <v>5024.25</v>
      </c>
      <c r="JJ81" s="1">
        <v>0</v>
      </c>
      <c r="JK81" s="46">
        <f t="shared" si="14"/>
        <v>5024.25</v>
      </c>
      <c r="NS81" s="12">
        <f t="shared" si="1"/>
        <v>1030</v>
      </c>
      <c r="NT81" s="12">
        <f t="shared" si="2"/>
        <v>144124.25</v>
      </c>
      <c r="NU81" s="12">
        <f t="shared" si="3"/>
        <v>0</v>
      </c>
      <c r="NV81" s="12">
        <f t="shared" si="4"/>
        <v>144124.25</v>
      </c>
    </row>
    <row r="82" spans="1:386">
      <c r="A82" s="142">
        <v>11</v>
      </c>
      <c r="B82" s="135" t="s">
        <v>1898</v>
      </c>
      <c r="M82" s="135">
        <v>1</v>
      </c>
      <c r="N82" s="135">
        <v>2000</v>
      </c>
      <c r="O82" s="1">
        <v>0</v>
      </c>
      <c r="P82" s="1">
        <f t="shared" si="5"/>
        <v>2000</v>
      </c>
      <c r="R82" s="135">
        <v>8</v>
      </c>
      <c r="S82" s="1">
        <f t="shared" si="6"/>
        <v>800</v>
      </c>
      <c r="U82" s="1">
        <f t="shared" si="7"/>
        <v>800</v>
      </c>
      <c r="AB82" s="1">
        <v>1</v>
      </c>
      <c r="AC82" s="1">
        <f t="shared" si="8"/>
        <v>6000</v>
      </c>
      <c r="AE82" s="1">
        <f t="shared" si="9"/>
        <v>6000</v>
      </c>
      <c r="GU82" s="1">
        <v>1</v>
      </c>
      <c r="GV82" s="1">
        <f t="shared" si="15"/>
        <v>125000</v>
      </c>
      <c r="GW82" s="1">
        <v>0</v>
      </c>
      <c r="GX82" s="1">
        <f t="shared" si="10"/>
        <v>125000</v>
      </c>
      <c r="GZ82" s="1">
        <v>1</v>
      </c>
      <c r="HA82" s="1">
        <f t="shared" si="11"/>
        <v>5000</v>
      </c>
      <c r="HB82" s="1">
        <v>0</v>
      </c>
      <c r="HC82" s="1">
        <f t="shared" si="12"/>
        <v>5000</v>
      </c>
      <c r="JH82" s="1">
        <v>1693</v>
      </c>
      <c r="JI82" s="174">
        <f t="shared" si="13"/>
        <v>8380.35</v>
      </c>
      <c r="JJ82" s="1">
        <v>0</v>
      </c>
      <c r="JK82" s="46">
        <f t="shared" si="14"/>
        <v>8380.35</v>
      </c>
      <c r="NS82" s="12">
        <f t="shared" si="1"/>
        <v>1705</v>
      </c>
      <c r="NT82" s="12">
        <f t="shared" si="2"/>
        <v>147180.35</v>
      </c>
      <c r="NU82" s="12">
        <f t="shared" si="3"/>
        <v>0</v>
      </c>
      <c r="NV82" s="12">
        <f t="shared" si="4"/>
        <v>147180.35</v>
      </c>
    </row>
    <row r="83" spans="1:386">
      <c r="A83" s="142">
        <v>12</v>
      </c>
      <c r="B83" s="135" t="s">
        <v>1899</v>
      </c>
      <c r="M83" s="135">
        <v>1</v>
      </c>
      <c r="N83" s="135">
        <v>2000</v>
      </c>
      <c r="O83" s="1">
        <v>0</v>
      </c>
      <c r="P83" s="1">
        <f t="shared" si="5"/>
        <v>2000</v>
      </c>
      <c r="R83" s="135">
        <v>33</v>
      </c>
      <c r="S83" s="1">
        <f t="shared" si="6"/>
        <v>3300</v>
      </c>
      <c r="U83" s="1">
        <f t="shared" si="7"/>
        <v>3300</v>
      </c>
      <c r="AB83" s="1">
        <v>1</v>
      </c>
      <c r="AC83" s="1">
        <f t="shared" si="8"/>
        <v>6000</v>
      </c>
      <c r="AE83" s="1">
        <f t="shared" si="9"/>
        <v>6000</v>
      </c>
      <c r="GU83" s="1">
        <v>1</v>
      </c>
      <c r="GV83" s="1">
        <f t="shared" si="15"/>
        <v>125000</v>
      </c>
      <c r="GW83" s="1">
        <v>0</v>
      </c>
      <c r="GX83" s="1">
        <f t="shared" si="10"/>
        <v>125000</v>
      </c>
      <c r="GZ83" s="1">
        <v>1</v>
      </c>
      <c r="HA83" s="1">
        <f t="shared" si="11"/>
        <v>5000</v>
      </c>
      <c r="HB83" s="1">
        <v>0</v>
      </c>
      <c r="HC83" s="1">
        <f t="shared" si="12"/>
        <v>5000</v>
      </c>
      <c r="JH83" s="1">
        <v>2813</v>
      </c>
      <c r="JI83" s="174">
        <f t="shared" si="13"/>
        <v>13924.35</v>
      </c>
      <c r="JJ83" s="1">
        <v>0</v>
      </c>
      <c r="JK83" s="46">
        <f t="shared" si="14"/>
        <v>13924.35</v>
      </c>
      <c r="NS83" s="12">
        <f t="shared" si="1"/>
        <v>2850</v>
      </c>
      <c r="NT83" s="12">
        <f t="shared" si="2"/>
        <v>155224.35</v>
      </c>
      <c r="NU83" s="12">
        <f t="shared" si="3"/>
        <v>0</v>
      </c>
      <c r="NV83" s="12">
        <f t="shared" si="4"/>
        <v>155224.35</v>
      </c>
    </row>
    <row r="84" spans="1:386">
      <c r="A84" s="142">
        <v>13</v>
      </c>
      <c r="B84" s="135" t="s">
        <v>1900</v>
      </c>
      <c r="M84" s="135">
        <v>0</v>
      </c>
      <c r="N84" s="135">
        <v>0</v>
      </c>
      <c r="O84" s="1">
        <v>0</v>
      </c>
      <c r="P84" s="1">
        <f t="shared" si="5"/>
        <v>0</v>
      </c>
      <c r="R84" s="135">
        <v>0</v>
      </c>
      <c r="S84" s="1">
        <f t="shared" si="6"/>
        <v>0</v>
      </c>
      <c r="U84" s="1">
        <f t="shared" si="7"/>
        <v>0</v>
      </c>
      <c r="AC84" s="1">
        <f t="shared" si="8"/>
        <v>0</v>
      </c>
      <c r="AE84" s="1">
        <f t="shared" si="9"/>
        <v>0</v>
      </c>
      <c r="GU84" s="1">
        <v>1</v>
      </c>
      <c r="GV84" s="1">
        <f>GU84*5000*5</f>
        <v>25000</v>
      </c>
      <c r="GW84" s="1">
        <v>0</v>
      </c>
      <c r="GX84" s="1">
        <f t="shared" si="10"/>
        <v>25000</v>
      </c>
      <c r="GZ84" s="1">
        <v>0</v>
      </c>
      <c r="HA84" s="1">
        <f t="shared" si="11"/>
        <v>0</v>
      </c>
      <c r="HB84" s="1">
        <v>0</v>
      </c>
      <c r="HC84" s="1">
        <f t="shared" si="12"/>
        <v>0</v>
      </c>
      <c r="JH84" s="1">
        <v>3721</v>
      </c>
      <c r="JI84" s="174">
        <f t="shared" si="13"/>
        <v>18418.95</v>
      </c>
      <c r="JJ84" s="1">
        <v>0</v>
      </c>
      <c r="JK84" s="46">
        <f t="shared" si="14"/>
        <v>18418.95</v>
      </c>
      <c r="NS84" s="12">
        <f t="shared" si="1"/>
        <v>3722</v>
      </c>
      <c r="NT84" s="12">
        <f t="shared" si="2"/>
        <v>43418.95</v>
      </c>
      <c r="NU84" s="12">
        <f t="shared" si="3"/>
        <v>0</v>
      </c>
      <c r="NV84" s="12">
        <f t="shared" si="4"/>
        <v>43418.95</v>
      </c>
    </row>
    <row r="85" spans="1:386">
      <c r="A85" s="142">
        <v>14</v>
      </c>
      <c r="B85" s="135" t="s">
        <v>1901</v>
      </c>
      <c r="M85" s="135">
        <v>1</v>
      </c>
      <c r="N85" s="135">
        <v>2000</v>
      </c>
      <c r="O85" s="1">
        <v>0</v>
      </c>
      <c r="P85" s="1">
        <f t="shared" si="5"/>
        <v>2000</v>
      </c>
      <c r="R85" s="135">
        <v>28</v>
      </c>
      <c r="S85" s="1">
        <f t="shared" si="6"/>
        <v>2800</v>
      </c>
      <c r="U85" s="1">
        <f t="shared" si="7"/>
        <v>2800</v>
      </c>
      <c r="AB85" s="1">
        <v>1</v>
      </c>
      <c r="AC85" s="1">
        <f t="shared" si="8"/>
        <v>6000</v>
      </c>
      <c r="AE85" s="1">
        <f t="shared" si="9"/>
        <v>6000</v>
      </c>
      <c r="GU85" s="1">
        <v>1</v>
      </c>
      <c r="GV85" s="1">
        <f t="shared" si="15"/>
        <v>125000</v>
      </c>
      <c r="GW85" s="1">
        <v>0</v>
      </c>
      <c r="GX85" s="1">
        <f t="shared" si="10"/>
        <v>125000</v>
      </c>
      <c r="GZ85" s="1">
        <v>1</v>
      </c>
      <c r="HA85" s="1">
        <f t="shared" si="11"/>
        <v>5000</v>
      </c>
      <c r="HB85" s="1">
        <v>0</v>
      </c>
      <c r="HC85" s="1">
        <f t="shared" si="12"/>
        <v>5000</v>
      </c>
      <c r="JH85" s="1">
        <v>0</v>
      </c>
      <c r="JI85" s="174">
        <f t="shared" si="13"/>
        <v>0</v>
      </c>
      <c r="JJ85" s="1">
        <v>0</v>
      </c>
      <c r="JK85" s="46">
        <f t="shared" si="14"/>
        <v>0</v>
      </c>
      <c r="NS85" s="12">
        <f t="shared" si="1"/>
        <v>32</v>
      </c>
      <c r="NT85" s="12">
        <f t="shared" si="2"/>
        <v>140800</v>
      </c>
      <c r="NU85" s="12">
        <f t="shared" si="3"/>
        <v>0</v>
      </c>
      <c r="NV85" s="12">
        <f t="shared" si="4"/>
        <v>140800</v>
      </c>
    </row>
    <row r="86" spans="1:386">
      <c r="A86" s="142">
        <v>15</v>
      </c>
      <c r="B86" s="135" t="s">
        <v>1902</v>
      </c>
      <c r="M86" s="135">
        <v>1</v>
      </c>
      <c r="N86" s="135">
        <v>2000</v>
      </c>
      <c r="O86" s="1">
        <v>0</v>
      </c>
      <c r="P86" s="1">
        <f t="shared" si="5"/>
        <v>2000</v>
      </c>
      <c r="R86" s="135">
        <v>13</v>
      </c>
      <c r="S86" s="1">
        <f t="shared" si="6"/>
        <v>1300</v>
      </c>
      <c r="U86" s="1">
        <f t="shared" si="7"/>
        <v>1300</v>
      </c>
      <c r="AB86" s="1">
        <v>1</v>
      </c>
      <c r="AC86" s="1">
        <f t="shared" si="8"/>
        <v>6000</v>
      </c>
      <c r="AE86" s="1">
        <f t="shared" si="9"/>
        <v>6000</v>
      </c>
      <c r="GU86" s="1">
        <v>1</v>
      </c>
      <c r="GV86" s="1">
        <f t="shared" si="15"/>
        <v>125000</v>
      </c>
      <c r="GW86" s="1">
        <v>0</v>
      </c>
      <c r="GX86" s="1">
        <f t="shared" si="10"/>
        <v>125000</v>
      </c>
      <c r="GZ86" s="1">
        <v>1</v>
      </c>
      <c r="HA86" s="1">
        <f t="shared" si="11"/>
        <v>5000</v>
      </c>
      <c r="HB86" s="1">
        <v>0</v>
      </c>
      <c r="HC86" s="1">
        <f t="shared" si="12"/>
        <v>5000</v>
      </c>
      <c r="JH86" s="1">
        <v>3319</v>
      </c>
      <c r="JI86" s="174">
        <f t="shared" si="13"/>
        <v>16429.05</v>
      </c>
      <c r="JJ86" s="1">
        <v>0</v>
      </c>
      <c r="JK86" s="46">
        <f t="shared" si="14"/>
        <v>16429.05</v>
      </c>
      <c r="NS86" s="12">
        <f t="shared" si="1"/>
        <v>3336</v>
      </c>
      <c r="NT86" s="12">
        <f t="shared" si="2"/>
        <v>155729.04999999999</v>
      </c>
      <c r="NU86" s="12">
        <f t="shared" si="3"/>
        <v>0</v>
      </c>
      <c r="NV86" s="12">
        <f t="shared" si="4"/>
        <v>155729.04999999999</v>
      </c>
    </row>
    <row r="87" spans="1:386">
      <c r="A87" s="142">
        <v>16</v>
      </c>
      <c r="B87" s="135" t="s">
        <v>1903</v>
      </c>
      <c r="M87" s="135">
        <v>1</v>
      </c>
      <c r="N87" s="135">
        <v>2000</v>
      </c>
      <c r="O87" s="1">
        <v>0</v>
      </c>
      <c r="P87" s="1">
        <f t="shared" si="5"/>
        <v>2000</v>
      </c>
      <c r="R87" s="135">
        <v>21</v>
      </c>
      <c r="S87" s="1">
        <f t="shared" si="6"/>
        <v>2100</v>
      </c>
      <c r="U87" s="1">
        <f t="shared" si="7"/>
        <v>2100</v>
      </c>
      <c r="AB87" s="1">
        <v>1</v>
      </c>
      <c r="AC87" s="1">
        <f t="shared" si="8"/>
        <v>6000</v>
      </c>
      <c r="AE87" s="1">
        <f t="shared" si="9"/>
        <v>6000</v>
      </c>
      <c r="GU87" s="1">
        <v>1</v>
      </c>
      <c r="GV87" s="1">
        <f t="shared" si="15"/>
        <v>125000</v>
      </c>
      <c r="GW87" s="1">
        <v>0</v>
      </c>
      <c r="GX87" s="1">
        <f t="shared" si="10"/>
        <v>125000</v>
      </c>
      <c r="GZ87" s="1">
        <v>1</v>
      </c>
      <c r="HA87" s="1">
        <f t="shared" si="11"/>
        <v>5000</v>
      </c>
      <c r="HB87" s="1">
        <v>0</v>
      </c>
      <c r="HC87" s="1">
        <f t="shared" si="12"/>
        <v>5000</v>
      </c>
      <c r="JH87" s="1">
        <v>1936</v>
      </c>
      <c r="JI87" s="174">
        <f t="shared" si="13"/>
        <v>9583.2000000000007</v>
      </c>
      <c r="JJ87" s="1">
        <v>0</v>
      </c>
      <c r="JK87" s="46">
        <f t="shared" si="14"/>
        <v>9583.2000000000007</v>
      </c>
      <c r="NS87" s="12">
        <f t="shared" si="1"/>
        <v>1961</v>
      </c>
      <c r="NT87" s="12">
        <f t="shared" si="2"/>
        <v>149683.20000000001</v>
      </c>
      <c r="NU87" s="12">
        <f t="shared" si="3"/>
        <v>0</v>
      </c>
      <c r="NV87" s="12">
        <f t="shared" si="4"/>
        <v>149683.20000000001</v>
      </c>
    </row>
    <row r="88" spans="1:386">
      <c r="A88" s="142">
        <v>17</v>
      </c>
      <c r="B88" s="135" t="s">
        <v>1904</v>
      </c>
      <c r="M88" s="135">
        <v>1</v>
      </c>
      <c r="N88" s="135">
        <v>2000</v>
      </c>
      <c r="O88" s="1">
        <v>0</v>
      </c>
      <c r="P88" s="1">
        <f t="shared" si="5"/>
        <v>2000</v>
      </c>
      <c r="R88" s="135">
        <v>13</v>
      </c>
      <c r="S88" s="1">
        <f t="shared" si="6"/>
        <v>1300</v>
      </c>
      <c r="U88" s="1">
        <f t="shared" si="7"/>
        <v>1300</v>
      </c>
      <c r="AB88" s="1">
        <v>1</v>
      </c>
      <c r="AC88" s="1">
        <f t="shared" si="8"/>
        <v>6000</v>
      </c>
      <c r="AE88" s="1">
        <f t="shared" si="9"/>
        <v>6000</v>
      </c>
      <c r="GU88" s="1">
        <v>1</v>
      </c>
      <c r="GV88" s="1">
        <f t="shared" si="15"/>
        <v>125000</v>
      </c>
      <c r="GW88" s="1">
        <v>0</v>
      </c>
      <c r="GX88" s="1">
        <f t="shared" si="10"/>
        <v>125000</v>
      </c>
      <c r="GZ88" s="1">
        <v>1</v>
      </c>
      <c r="HA88" s="1">
        <f t="shared" si="11"/>
        <v>5000</v>
      </c>
      <c r="HB88" s="1">
        <v>0</v>
      </c>
      <c r="HC88" s="1">
        <f t="shared" si="12"/>
        <v>5000</v>
      </c>
      <c r="JH88" s="1">
        <v>1442</v>
      </c>
      <c r="JI88" s="174">
        <f t="shared" si="13"/>
        <v>7137.9000000000005</v>
      </c>
      <c r="JJ88" s="1">
        <v>0</v>
      </c>
      <c r="JK88" s="46">
        <f t="shared" si="14"/>
        <v>7137.9000000000005</v>
      </c>
      <c r="NS88" s="12">
        <f t="shared" si="1"/>
        <v>1459</v>
      </c>
      <c r="NT88" s="12">
        <f t="shared" si="2"/>
        <v>146437.9</v>
      </c>
      <c r="NU88" s="12">
        <f t="shared" si="3"/>
        <v>0</v>
      </c>
      <c r="NV88" s="12">
        <f t="shared" si="4"/>
        <v>146437.9</v>
      </c>
    </row>
    <row r="89" spans="1:386">
      <c r="A89" s="142">
        <v>18</v>
      </c>
      <c r="B89" s="135" t="s">
        <v>1905</v>
      </c>
      <c r="M89" s="135">
        <v>1</v>
      </c>
      <c r="N89" s="135">
        <v>2000</v>
      </c>
      <c r="O89" s="1">
        <v>0</v>
      </c>
      <c r="P89" s="1">
        <f t="shared" si="5"/>
        <v>2000</v>
      </c>
      <c r="R89" s="135">
        <v>18</v>
      </c>
      <c r="S89" s="1">
        <f t="shared" si="6"/>
        <v>1800</v>
      </c>
      <c r="U89" s="1">
        <f t="shared" si="7"/>
        <v>1800</v>
      </c>
      <c r="AB89" s="1">
        <v>1</v>
      </c>
      <c r="AC89" s="1">
        <f t="shared" si="8"/>
        <v>6000</v>
      </c>
      <c r="AE89" s="1">
        <f t="shared" si="9"/>
        <v>6000</v>
      </c>
      <c r="GU89" s="1">
        <v>1</v>
      </c>
      <c r="GV89" s="1">
        <f t="shared" si="15"/>
        <v>125000</v>
      </c>
      <c r="GW89" s="1">
        <v>0</v>
      </c>
      <c r="GX89" s="1">
        <f t="shared" si="10"/>
        <v>125000</v>
      </c>
      <c r="GZ89" s="1">
        <v>1</v>
      </c>
      <c r="HA89" s="1">
        <f t="shared" si="11"/>
        <v>5000</v>
      </c>
      <c r="HB89" s="1">
        <v>0</v>
      </c>
      <c r="HC89" s="1">
        <f t="shared" si="12"/>
        <v>5000</v>
      </c>
      <c r="JH89" s="1">
        <v>3764</v>
      </c>
      <c r="JI89" s="174">
        <f t="shared" si="13"/>
        <v>18631.8</v>
      </c>
      <c r="JJ89" s="1">
        <v>0</v>
      </c>
      <c r="JK89" s="46">
        <f t="shared" si="14"/>
        <v>18631.8</v>
      </c>
      <c r="NS89" s="12">
        <f t="shared" si="1"/>
        <v>3786</v>
      </c>
      <c r="NT89" s="12">
        <f t="shared" si="2"/>
        <v>158431.79999999999</v>
      </c>
      <c r="NU89" s="12">
        <f t="shared" si="3"/>
        <v>0</v>
      </c>
      <c r="NV89" s="12">
        <f t="shared" si="4"/>
        <v>158431.79999999999</v>
      </c>
    </row>
    <row r="90" spans="1:386">
      <c r="A90" s="142">
        <v>19</v>
      </c>
      <c r="B90" s="135" t="s">
        <v>1906</v>
      </c>
      <c r="M90" s="135">
        <v>1</v>
      </c>
      <c r="N90" s="135">
        <v>2000</v>
      </c>
      <c r="O90" s="1">
        <v>0</v>
      </c>
      <c r="P90" s="1">
        <f t="shared" si="5"/>
        <v>2000</v>
      </c>
      <c r="R90" s="135">
        <v>14</v>
      </c>
      <c r="S90" s="1">
        <f t="shared" si="6"/>
        <v>1400</v>
      </c>
      <c r="U90" s="1">
        <f t="shared" si="7"/>
        <v>1400</v>
      </c>
      <c r="AB90" s="1">
        <v>1</v>
      </c>
      <c r="AC90" s="1">
        <f t="shared" si="8"/>
        <v>6000</v>
      </c>
      <c r="AE90" s="1">
        <f t="shared" si="9"/>
        <v>6000</v>
      </c>
      <c r="GU90" s="1">
        <v>1</v>
      </c>
      <c r="GV90" s="1">
        <f t="shared" si="15"/>
        <v>125000</v>
      </c>
      <c r="GW90" s="1">
        <v>0</v>
      </c>
      <c r="GX90" s="1">
        <f t="shared" si="10"/>
        <v>125000</v>
      </c>
      <c r="GZ90" s="1">
        <v>1</v>
      </c>
      <c r="HA90" s="1">
        <f t="shared" si="11"/>
        <v>5000</v>
      </c>
      <c r="HB90" s="1">
        <v>0</v>
      </c>
      <c r="HC90" s="1">
        <f t="shared" si="12"/>
        <v>5000</v>
      </c>
      <c r="JH90" s="1">
        <v>1235</v>
      </c>
      <c r="JI90" s="174">
        <f t="shared" si="13"/>
        <v>6113.25</v>
      </c>
      <c r="JJ90" s="1">
        <v>0</v>
      </c>
      <c r="JK90" s="46">
        <f t="shared" si="14"/>
        <v>6113.25</v>
      </c>
      <c r="NS90" s="12">
        <f t="shared" si="1"/>
        <v>1253</v>
      </c>
      <c r="NT90" s="12">
        <f t="shared" si="2"/>
        <v>145513.25</v>
      </c>
      <c r="NU90" s="12">
        <f t="shared" si="3"/>
        <v>0</v>
      </c>
      <c r="NV90" s="12">
        <f t="shared" si="4"/>
        <v>145513.25</v>
      </c>
    </row>
    <row r="91" spans="1:386">
      <c r="A91" s="142">
        <v>20</v>
      </c>
      <c r="B91" s="135" t="s">
        <v>1907</v>
      </c>
      <c r="M91" s="135">
        <v>1</v>
      </c>
      <c r="N91" s="135">
        <v>2000</v>
      </c>
      <c r="O91" s="1">
        <v>0</v>
      </c>
      <c r="P91" s="1">
        <f t="shared" si="5"/>
        <v>2000</v>
      </c>
      <c r="R91" s="135">
        <v>25</v>
      </c>
      <c r="S91" s="1">
        <f t="shared" si="6"/>
        <v>2500</v>
      </c>
      <c r="U91" s="1">
        <f t="shared" si="7"/>
        <v>2500</v>
      </c>
      <c r="AB91" s="1">
        <v>1</v>
      </c>
      <c r="AC91" s="1">
        <f t="shared" si="8"/>
        <v>6000</v>
      </c>
      <c r="AE91" s="1">
        <f t="shared" si="9"/>
        <v>6000</v>
      </c>
      <c r="GU91" s="1">
        <v>1</v>
      </c>
      <c r="GV91" s="1">
        <f t="shared" si="15"/>
        <v>125000</v>
      </c>
      <c r="GW91" s="1">
        <v>0</v>
      </c>
      <c r="GX91" s="1">
        <f t="shared" si="10"/>
        <v>125000</v>
      </c>
      <c r="GZ91" s="1">
        <v>1</v>
      </c>
      <c r="HA91" s="1">
        <f t="shared" si="11"/>
        <v>5000</v>
      </c>
      <c r="HB91" s="1">
        <v>0</v>
      </c>
      <c r="HC91" s="1">
        <f t="shared" si="12"/>
        <v>5000</v>
      </c>
      <c r="JH91" s="1">
        <v>553</v>
      </c>
      <c r="JI91" s="174">
        <f t="shared" si="13"/>
        <v>2737.35</v>
      </c>
      <c r="JJ91" s="1">
        <v>0</v>
      </c>
      <c r="JK91" s="46">
        <f t="shared" si="14"/>
        <v>2737.35</v>
      </c>
      <c r="NS91" s="12">
        <f t="shared" si="1"/>
        <v>582</v>
      </c>
      <c r="NT91" s="12">
        <f t="shared" si="2"/>
        <v>143237.35</v>
      </c>
      <c r="NU91" s="12">
        <f t="shared" si="3"/>
        <v>0</v>
      </c>
      <c r="NV91" s="12">
        <f t="shared" si="4"/>
        <v>143237.35</v>
      </c>
    </row>
    <row r="92" spans="1:386">
      <c r="A92" s="142">
        <v>21</v>
      </c>
      <c r="B92" s="135" t="s">
        <v>1908</v>
      </c>
      <c r="M92" s="135">
        <v>0</v>
      </c>
      <c r="N92" s="135">
        <v>0</v>
      </c>
      <c r="O92" s="1">
        <v>0</v>
      </c>
      <c r="P92" s="1">
        <f t="shared" si="5"/>
        <v>0</v>
      </c>
      <c r="R92" s="135">
        <v>0</v>
      </c>
      <c r="S92" s="1">
        <f>R92*100</f>
        <v>0</v>
      </c>
      <c r="U92" s="1">
        <f t="shared" si="7"/>
        <v>0</v>
      </c>
      <c r="AC92" s="1">
        <f t="shared" si="8"/>
        <v>0</v>
      </c>
      <c r="AE92" s="1">
        <f t="shared" si="9"/>
        <v>0</v>
      </c>
      <c r="GU92" s="1">
        <v>1</v>
      </c>
      <c r="GV92" s="1">
        <f>GU92*5000*5</f>
        <v>25000</v>
      </c>
      <c r="GW92" s="1">
        <v>0</v>
      </c>
      <c r="GX92" s="1">
        <f t="shared" si="10"/>
        <v>25000</v>
      </c>
      <c r="GZ92" s="1">
        <v>0</v>
      </c>
      <c r="HA92" s="1">
        <f t="shared" si="11"/>
        <v>0</v>
      </c>
      <c r="HB92" s="1">
        <v>0</v>
      </c>
      <c r="HC92" s="1">
        <f t="shared" si="12"/>
        <v>0</v>
      </c>
      <c r="JH92" s="1">
        <v>6476</v>
      </c>
      <c r="JI92" s="174">
        <f t="shared" si="13"/>
        <v>32056.2</v>
      </c>
      <c r="JJ92" s="1">
        <v>0</v>
      </c>
      <c r="JK92" s="46">
        <f t="shared" si="14"/>
        <v>32056.2</v>
      </c>
      <c r="NS92" s="12">
        <f t="shared" si="1"/>
        <v>6477</v>
      </c>
      <c r="NT92" s="12">
        <f t="shared" si="2"/>
        <v>57056.2</v>
      </c>
      <c r="NU92" s="12">
        <f t="shared" si="3"/>
        <v>0</v>
      </c>
      <c r="NV92" s="12">
        <f t="shared" si="4"/>
        <v>57056.2</v>
      </c>
    </row>
    <row r="93" spans="1:386">
      <c r="A93" s="142">
        <v>22</v>
      </c>
      <c r="B93" s="135" t="s">
        <v>1909</v>
      </c>
      <c r="M93" s="135">
        <v>0</v>
      </c>
      <c r="N93" s="135">
        <v>0</v>
      </c>
      <c r="O93" s="1">
        <v>0</v>
      </c>
      <c r="P93" s="1">
        <f t="shared" si="5"/>
        <v>0</v>
      </c>
      <c r="R93" s="135">
        <v>0</v>
      </c>
      <c r="S93" s="1">
        <f t="shared" si="6"/>
        <v>0</v>
      </c>
      <c r="U93" s="1">
        <f t="shared" si="7"/>
        <v>0</v>
      </c>
      <c r="AC93" s="1">
        <f t="shared" si="8"/>
        <v>0</v>
      </c>
      <c r="AE93" s="1">
        <f t="shared" si="9"/>
        <v>0</v>
      </c>
      <c r="GU93" s="1">
        <v>1</v>
      </c>
      <c r="GV93" s="1">
        <f>GU93*5000*5</f>
        <v>25000</v>
      </c>
      <c r="GW93" s="1">
        <v>0</v>
      </c>
      <c r="GX93" s="1">
        <f t="shared" si="10"/>
        <v>25000</v>
      </c>
      <c r="GZ93" s="1">
        <v>0</v>
      </c>
      <c r="HA93" s="1">
        <f t="shared" si="11"/>
        <v>0</v>
      </c>
      <c r="HB93" s="1">
        <v>0</v>
      </c>
      <c r="HC93" s="1">
        <f t="shared" si="12"/>
        <v>0</v>
      </c>
      <c r="JH93" s="1">
        <v>4004</v>
      </c>
      <c r="JI93" s="174">
        <f>JH93*4.95+130</f>
        <v>19949.8</v>
      </c>
      <c r="JJ93" s="1">
        <v>0</v>
      </c>
      <c r="JK93" s="46">
        <f t="shared" si="14"/>
        <v>19949.8</v>
      </c>
      <c r="NS93" s="12">
        <f t="shared" si="1"/>
        <v>4005</v>
      </c>
      <c r="NT93" s="12">
        <f t="shared" si="2"/>
        <v>44949.8</v>
      </c>
      <c r="NU93" s="12">
        <f t="shared" si="3"/>
        <v>0</v>
      </c>
      <c r="NV93" s="12">
        <f t="shared" si="4"/>
        <v>44949.8</v>
      </c>
    </row>
    <row r="94" spans="1:386">
      <c r="A94" s="142">
        <v>23</v>
      </c>
      <c r="B94" s="135" t="s">
        <v>1910</v>
      </c>
      <c r="M94" s="135">
        <v>1</v>
      </c>
      <c r="N94" s="135">
        <v>2000</v>
      </c>
      <c r="O94" s="1">
        <v>0</v>
      </c>
      <c r="P94" s="1">
        <f t="shared" si="5"/>
        <v>2000</v>
      </c>
      <c r="R94" s="135">
        <v>26</v>
      </c>
      <c r="S94" s="1">
        <f t="shared" si="6"/>
        <v>2600</v>
      </c>
      <c r="U94" s="1">
        <f t="shared" si="7"/>
        <v>2600</v>
      </c>
      <c r="AB94" s="1">
        <v>1</v>
      </c>
      <c r="AC94" s="1">
        <f t="shared" si="8"/>
        <v>6000</v>
      </c>
      <c r="AE94" s="1">
        <f t="shared" si="9"/>
        <v>6000</v>
      </c>
      <c r="GU94" s="1">
        <v>1</v>
      </c>
      <c r="GV94" s="1">
        <f t="shared" si="15"/>
        <v>125000</v>
      </c>
      <c r="GW94" s="1">
        <v>0</v>
      </c>
      <c r="GX94" s="1">
        <f t="shared" si="10"/>
        <v>125000</v>
      </c>
      <c r="GZ94" s="1">
        <v>1</v>
      </c>
      <c r="HA94" s="1">
        <f t="shared" si="11"/>
        <v>5000</v>
      </c>
      <c r="HB94" s="1">
        <v>0</v>
      </c>
      <c r="HC94" s="1">
        <f t="shared" si="12"/>
        <v>5000</v>
      </c>
      <c r="JH94" s="1">
        <v>0</v>
      </c>
      <c r="JI94" s="174">
        <f t="shared" si="13"/>
        <v>0</v>
      </c>
      <c r="JJ94" s="1">
        <v>0</v>
      </c>
      <c r="JK94" s="46">
        <f t="shared" si="14"/>
        <v>0</v>
      </c>
      <c r="NS94" s="12">
        <f t="shared" si="1"/>
        <v>30</v>
      </c>
      <c r="NT94" s="12">
        <f t="shared" si="2"/>
        <v>140600</v>
      </c>
      <c r="NU94" s="12">
        <f t="shared" si="3"/>
        <v>0</v>
      </c>
      <c r="NV94" s="12">
        <f t="shared" si="4"/>
        <v>140600</v>
      </c>
    </row>
    <row r="95" spans="1:386">
      <c r="A95" s="142">
        <v>24</v>
      </c>
      <c r="B95" s="135" t="s">
        <v>1911</v>
      </c>
      <c r="M95" s="135">
        <v>0</v>
      </c>
      <c r="N95" s="135">
        <v>0</v>
      </c>
      <c r="O95" s="1">
        <v>0</v>
      </c>
      <c r="P95" s="1">
        <f t="shared" si="5"/>
        <v>0</v>
      </c>
      <c r="R95" s="135">
        <v>0</v>
      </c>
      <c r="S95" s="1">
        <f t="shared" si="6"/>
        <v>0</v>
      </c>
      <c r="U95" s="1">
        <f t="shared" si="7"/>
        <v>0</v>
      </c>
      <c r="AC95" s="1">
        <f t="shared" si="8"/>
        <v>0</v>
      </c>
      <c r="AE95" s="1">
        <f t="shared" si="9"/>
        <v>0</v>
      </c>
      <c r="GU95" s="1">
        <v>1</v>
      </c>
      <c r="GV95" s="1">
        <f>GU95*5000*5</f>
        <v>25000</v>
      </c>
      <c r="GW95" s="1">
        <v>0</v>
      </c>
      <c r="GX95" s="1">
        <f t="shared" si="10"/>
        <v>25000</v>
      </c>
      <c r="GZ95" s="1">
        <v>0</v>
      </c>
      <c r="HA95" s="1">
        <f t="shared" si="11"/>
        <v>0</v>
      </c>
      <c r="HB95" s="1">
        <v>0</v>
      </c>
      <c r="HC95" s="1">
        <f t="shared" si="12"/>
        <v>0</v>
      </c>
      <c r="JH95" s="1">
        <v>1969</v>
      </c>
      <c r="JI95" s="174">
        <f t="shared" si="13"/>
        <v>9746.5500000000011</v>
      </c>
      <c r="JJ95" s="1">
        <v>0</v>
      </c>
      <c r="JK95" s="46">
        <f t="shared" si="14"/>
        <v>9746.5500000000011</v>
      </c>
      <c r="NS95" s="12">
        <f t="shared" si="1"/>
        <v>1970</v>
      </c>
      <c r="NT95" s="12">
        <f t="shared" si="2"/>
        <v>34746.550000000003</v>
      </c>
      <c r="NU95" s="12">
        <f t="shared" si="3"/>
        <v>0</v>
      </c>
      <c r="NV95" s="12">
        <f t="shared" si="4"/>
        <v>34746.550000000003</v>
      </c>
    </row>
    <row r="96" spans="1:386">
      <c r="A96" s="142">
        <v>25</v>
      </c>
      <c r="B96" s="135" t="s">
        <v>1912</v>
      </c>
      <c r="M96" s="135">
        <v>1</v>
      </c>
      <c r="N96" s="135">
        <v>2000</v>
      </c>
      <c r="O96" s="1">
        <v>0</v>
      </c>
      <c r="P96" s="1">
        <f t="shared" si="5"/>
        <v>2000</v>
      </c>
      <c r="R96" s="135">
        <v>18</v>
      </c>
      <c r="S96" s="1">
        <f t="shared" si="6"/>
        <v>1800</v>
      </c>
      <c r="U96" s="1">
        <f>S96+T96</f>
        <v>1800</v>
      </c>
      <c r="AB96" s="1">
        <v>1</v>
      </c>
      <c r="AC96" s="1">
        <f t="shared" si="8"/>
        <v>6000</v>
      </c>
      <c r="AE96" s="1">
        <f t="shared" si="9"/>
        <v>6000</v>
      </c>
      <c r="GU96" s="1">
        <v>1</v>
      </c>
      <c r="GV96" s="1">
        <f t="shared" si="15"/>
        <v>125000</v>
      </c>
      <c r="GW96" s="1">
        <v>0</v>
      </c>
      <c r="GX96" s="1">
        <f t="shared" si="10"/>
        <v>125000</v>
      </c>
      <c r="GZ96" s="1">
        <v>1</v>
      </c>
      <c r="HA96" s="1">
        <f t="shared" si="11"/>
        <v>5000</v>
      </c>
      <c r="HB96" s="1">
        <v>0</v>
      </c>
      <c r="HC96" s="1">
        <f t="shared" si="12"/>
        <v>5000</v>
      </c>
      <c r="JH96" s="1">
        <v>0</v>
      </c>
      <c r="JI96" s="174">
        <f t="shared" si="13"/>
        <v>0</v>
      </c>
      <c r="JJ96" s="1">
        <v>0</v>
      </c>
      <c r="JK96" s="46">
        <f t="shared" si="14"/>
        <v>0</v>
      </c>
      <c r="NS96" s="12">
        <f t="shared" si="1"/>
        <v>22</v>
      </c>
      <c r="NT96" s="12">
        <f t="shared" si="2"/>
        <v>139800</v>
      </c>
      <c r="NU96" s="12">
        <f t="shared" si="3"/>
        <v>0</v>
      </c>
      <c r="NV96" s="12">
        <f t="shared" si="4"/>
        <v>139800</v>
      </c>
    </row>
    <row r="97" spans="1:386">
      <c r="A97" s="142">
        <v>26</v>
      </c>
      <c r="B97" s="135" t="s">
        <v>1913</v>
      </c>
      <c r="M97" s="135"/>
      <c r="N97" s="135">
        <v>0</v>
      </c>
      <c r="O97" s="1">
        <v>0</v>
      </c>
      <c r="P97" s="1">
        <f t="shared" si="5"/>
        <v>0</v>
      </c>
      <c r="GP97" s="1">
        <v>0</v>
      </c>
      <c r="GQ97" s="1">
        <v>107500</v>
      </c>
      <c r="GR97" s="1">
        <v>0</v>
      </c>
      <c r="GS97" s="1">
        <f>GQ97+GR97</f>
        <v>107500</v>
      </c>
      <c r="GU97" s="1">
        <v>0</v>
      </c>
      <c r="GV97" s="1">
        <v>0</v>
      </c>
      <c r="GW97" s="1">
        <v>0</v>
      </c>
      <c r="GX97" s="1">
        <f t="shared" si="10"/>
        <v>0</v>
      </c>
      <c r="GZ97" s="1">
        <v>0</v>
      </c>
      <c r="HA97" s="1">
        <f t="shared" si="11"/>
        <v>0</v>
      </c>
      <c r="HB97" s="1">
        <v>0</v>
      </c>
      <c r="HC97" s="1">
        <f t="shared" si="12"/>
        <v>0</v>
      </c>
      <c r="HZ97" s="1">
        <v>294000</v>
      </c>
      <c r="IA97" s="1">
        <v>0</v>
      </c>
      <c r="IB97" s="1">
        <v>294000</v>
      </c>
      <c r="ID97" s="1">
        <v>0</v>
      </c>
      <c r="IE97" s="1">
        <v>162500</v>
      </c>
      <c r="IF97" s="1">
        <v>0</v>
      </c>
      <c r="IG97" s="1">
        <f>IE97+IF97</f>
        <v>162500</v>
      </c>
      <c r="JH97" s="1">
        <v>0</v>
      </c>
      <c r="JI97" s="174">
        <f t="shared" si="13"/>
        <v>0</v>
      </c>
      <c r="JJ97" s="1">
        <v>0</v>
      </c>
      <c r="JK97" s="46">
        <f t="shared" si="14"/>
        <v>0</v>
      </c>
      <c r="JX97" s="1">
        <v>90000</v>
      </c>
      <c r="JY97" s="1">
        <v>0</v>
      </c>
      <c r="JZ97" s="1">
        <f>JX97+JY97</f>
        <v>90000</v>
      </c>
      <c r="NS97" s="12">
        <f t="shared" si="1"/>
        <v>0</v>
      </c>
      <c r="NT97" s="12">
        <f t="shared" si="2"/>
        <v>654000</v>
      </c>
      <c r="NU97" s="12">
        <f t="shared" si="3"/>
        <v>0</v>
      </c>
      <c r="NV97" s="12">
        <f t="shared" si="4"/>
        <v>654000</v>
      </c>
    </row>
    <row r="98" spans="1:386">
      <c r="A98" s="142">
        <v>27</v>
      </c>
      <c r="B98" s="135" t="s">
        <v>1914</v>
      </c>
      <c r="M98" s="135"/>
      <c r="N98" s="135">
        <v>0</v>
      </c>
      <c r="O98" s="1">
        <v>0</v>
      </c>
      <c r="P98" s="1">
        <f t="shared" si="5"/>
        <v>0</v>
      </c>
      <c r="GU98" s="1">
        <v>0</v>
      </c>
      <c r="GV98" s="1">
        <v>0</v>
      </c>
      <c r="GW98" s="1">
        <v>0</v>
      </c>
      <c r="GX98" s="1">
        <f t="shared" si="10"/>
        <v>0</v>
      </c>
      <c r="GZ98" s="1">
        <v>0</v>
      </c>
      <c r="HA98" s="1">
        <f t="shared" si="11"/>
        <v>0</v>
      </c>
      <c r="HB98" s="1">
        <v>0</v>
      </c>
      <c r="HC98" s="1">
        <f t="shared" si="12"/>
        <v>0</v>
      </c>
      <c r="JH98" s="1">
        <v>0</v>
      </c>
      <c r="JI98" s="174">
        <f t="shared" si="13"/>
        <v>0</v>
      </c>
      <c r="JJ98" s="1">
        <v>0</v>
      </c>
      <c r="JK98" s="46">
        <f t="shared" si="14"/>
        <v>0</v>
      </c>
      <c r="NS98" s="12">
        <f t="shared" si="1"/>
        <v>0</v>
      </c>
      <c r="NT98" s="12">
        <f t="shared" si="2"/>
        <v>0</v>
      </c>
      <c r="NU98" s="12">
        <f t="shared" si="3"/>
        <v>0</v>
      </c>
      <c r="NV98" s="12">
        <f t="shared" si="4"/>
        <v>0</v>
      </c>
    </row>
    <row r="99" spans="1:386">
      <c r="A99" s="142">
        <v>28</v>
      </c>
      <c r="B99" s="135" t="s">
        <v>1915</v>
      </c>
      <c r="M99" s="135"/>
      <c r="N99" s="135">
        <v>0</v>
      </c>
      <c r="O99" s="1">
        <v>0</v>
      </c>
      <c r="P99" s="1">
        <f t="shared" si="5"/>
        <v>0</v>
      </c>
      <c r="BQ99" s="1">
        <v>2000</v>
      </c>
      <c r="BR99" s="1">
        <v>0</v>
      </c>
      <c r="BS99" s="1">
        <f>BQ99+BR99</f>
        <v>2000</v>
      </c>
      <c r="DS99" s="1">
        <v>1</v>
      </c>
      <c r="DT99" s="1">
        <v>40000</v>
      </c>
      <c r="DU99" s="1">
        <v>0</v>
      </c>
      <c r="DV99" s="1">
        <f>DT99+DU99</f>
        <v>40000</v>
      </c>
      <c r="DX99" s="1">
        <v>1</v>
      </c>
      <c r="DY99" s="1">
        <v>80000</v>
      </c>
      <c r="DZ99" s="1">
        <v>0</v>
      </c>
      <c r="EA99" s="1">
        <f>DY99+DZ99</f>
        <v>80000</v>
      </c>
      <c r="EC99" s="1">
        <v>0</v>
      </c>
      <c r="ED99" s="1">
        <v>60000</v>
      </c>
      <c r="EE99" s="1">
        <v>0</v>
      </c>
      <c r="EF99" s="1">
        <f>ED99+EE99</f>
        <v>60000</v>
      </c>
      <c r="EH99" s="1">
        <v>1</v>
      </c>
      <c r="EI99" s="1">
        <v>19500</v>
      </c>
      <c r="EJ99" s="1">
        <v>0</v>
      </c>
      <c r="EK99" s="1">
        <f>EI99+EJ99</f>
        <v>19500</v>
      </c>
      <c r="EM99" s="1">
        <v>1</v>
      </c>
      <c r="EN99" s="1">
        <v>1160000</v>
      </c>
      <c r="EO99" s="1">
        <v>0</v>
      </c>
      <c r="EP99" s="1">
        <f>EN99+EO99</f>
        <v>1160000</v>
      </c>
      <c r="GU99" s="1">
        <v>0</v>
      </c>
      <c r="GV99" s="1">
        <v>0</v>
      </c>
      <c r="GW99" s="1">
        <v>0</v>
      </c>
      <c r="GX99" s="1">
        <f t="shared" si="10"/>
        <v>0</v>
      </c>
      <c r="GZ99" s="1">
        <v>0</v>
      </c>
      <c r="HA99" s="1">
        <f t="shared" si="11"/>
        <v>0</v>
      </c>
      <c r="HB99" s="1">
        <v>0</v>
      </c>
      <c r="HC99" s="1">
        <f t="shared" si="12"/>
        <v>0</v>
      </c>
      <c r="HK99" s="1">
        <v>10000</v>
      </c>
      <c r="HL99" s="1">
        <v>0</v>
      </c>
      <c r="HM99" s="1">
        <f>HK99+HL99</f>
        <v>10000</v>
      </c>
      <c r="JH99" s="1">
        <v>0</v>
      </c>
      <c r="JI99" s="174">
        <f t="shared" si="13"/>
        <v>0</v>
      </c>
      <c r="JJ99" s="1">
        <v>0</v>
      </c>
      <c r="JK99" s="46">
        <f t="shared" si="14"/>
        <v>0</v>
      </c>
      <c r="KH99" s="1">
        <v>20000</v>
      </c>
      <c r="KI99" s="1">
        <v>0</v>
      </c>
      <c r="KJ99" s="1">
        <f>KH99+KI99</f>
        <v>20000</v>
      </c>
      <c r="LL99" s="1">
        <v>19500</v>
      </c>
      <c r="LM99" s="1">
        <v>0</v>
      </c>
      <c r="LN99" s="1">
        <f>LL99+LM99</f>
        <v>19500</v>
      </c>
      <c r="LP99" s="1">
        <v>1</v>
      </c>
      <c r="LQ99" s="1">
        <v>80000</v>
      </c>
      <c r="LR99" s="1">
        <v>0</v>
      </c>
      <c r="LS99" s="1">
        <f>LQ99+LR99</f>
        <v>80000</v>
      </c>
      <c r="NS99" s="12">
        <f t="shared" si="1"/>
        <v>5</v>
      </c>
      <c r="NT99" s="12">
        <f t="shared" si="2"/>
        <v>1491000</v>
      </c>
      <c r="NU99" s="12">
        <f t="shared" si="3"/>
        <v>0</v>
      </c>
      <c r="NV99" s="12">
        <f t="shared" si="4"/>
        <v>1491000</v>
      </c>
    </row>
    <row r="100" spans="1:386">
      <c r="A100" s="142">
        <v>29</v>
      </c>
      <c r="B100" s="135" t="s">
        <v>1916</v>
      </c>
      <c r="M100" s="135"/>
      <c r="N100" s="135">
        <v>0</v>
      </c>
      <c r="O100" s="1">
        <v>0</v>
      </c>
      <c r="P100" s="1">
        <f t="shared" si="5"/>
        <v>0</v>
      </c>
      <c r="R100" s="1">
        <v>22</v>
      </c>
      <c r="S100" s="1">
        <v>2200</v>
      </c>
      <c r="T100" s="1">
        <v>0</v>
      </c>
      <c r="U100" s="1">
        <f>S100+T100</f>
        <v>2200</v>
      </c>
      <c r="W100" s="1">
        <v>1</v>
      </c>
      <c r="X100" s="1">
        <v>2000</v>
      </c>
      <c r="Y100" s="1">
        <v>0</v>
      </c>
      <c r="Z100" s="1">
        <f>X100+Y100</f>
        <v>2000</v>
      </c>
      <c r="AB100" s="1">
        <v>3</v>
      </c>
      <c r="AC100" s="1">
        <f t="shared" ref="AC100" si="16">AB100*500*12</f>
        <v>18000</v>
      </c>
      <c r="AD100" s="1">
        <v>0</v>
      </c>
      <c r="AE100" s="1">
        <f>AC100+AD100</f>
        <v>18000</v>
      </c>
      <c r="GU100" s="1">
        <v>0</v>
      </c>
      <c r="GV100" s="1">
        <v>0</v>
      </c>
      <c r="GW100" s="1">
        <v>0</v>
      </c>
      <c r="GX100" s="1">
        <f t="shared" si="10"/>
        <v>0</v>
      </c>
      <c r="GZ100" s="1">
        <v>0</v>
      </c>
      <c r="HA100" s="1">
        <f t="shared" si="11"/>
        <v>0</v>
      </c>
      <c r="HB100" s="1">
        <v>0</v>
      </c>
      <c r="HC100" s="1">
        <f t="shared" si="12"/>
        <v>0</v>
      </c>
      <c r="IS100" s="1">
        <v>12</v>
      </c>
      <c r="IT100" s="1">
        <v>310000</v>
      </c>
      <c r="IU100" s="1">
        <v>0</v>
      </c>
      <c r="IV100" s="1">
        <f>IT100+IU100</f>
        <v>310000</v>
      </c>
      <c r="JH100" s="1">
        <v>0</v>
      </c>
      <c r="JI100" s="174">
        <f t="shared" si="13"/>
        <v>0</v>
      </c>
      <c r="JJ100" s="1">
        <v>0</v>
      </c>
      <c r="JK100" s="46">
        <f t="shared" si="14"/>
        <v>0</v>
      </c>
      <c r="NS100" s="12">
        <f t="shared" si="1"/>
        <v>38</v>
      </c>
      <c r="NT100" s="12">
        <f t="shared" si="2"/>
        <v>332200</v>
      </c>
      <c r="NU100" s="12">
        <f t="shared" si="3"/>
        <v>0</v>
      </c>
      <c r="NV100" s="12">
        <f t="shared" si="4"/>
        <v>332200</v>
      </c>
    </row>
    <row r="101" spans="1:386">
      <c r="A101" s="142">
        <v>31</v>
      </c>
      <c r="B101" s="135" t="s">
        <v>1917</v>
      </c>
      <c r="M101" s="135"/>
      <c r="N101" s="135">
        <v>0</v>
      </c>
      <c r="O101" s="1">
        <v>0</v>
      </c>
      <c r="P101" s="1">
        <f t="shared" si="5"/>
        <v>0</v>
      </c>
      <c r="GU101" s="1">
        <v>0</v>
      </c>
      <c r="GV101" s="1">
        <v>0</v>
      </c>
      <c r="GW101" s="1">
        <v>0</v>
      </c>
      <c r="GX101" s="1">
        <f t="shared" si="10"/>
        <v>0</v>
      </c>
      <c r="GZ101" s="1">
        <v>0</v>
      </c>
      <c r="HA101" s="1">
        <f t="shared" si="11"/>
        <v>0</v>
      </c>
      <c r="HB101" s="1">
        <v>0</v>
      </c>
      <c r="HC101" s="1">
        <f t="shared" si="12"/>
        <v>0</v>
      </c>
      <c r="JH101" s="1">
        <v>0</v>
      </c>
      <c r="JI101" s="174">
        <f t="shared" si="13"/>
        <v>0</v>
      </c>
      <c r="JJ101" s="1">
        <v>0</v>
      </c>
      <c r="JK101" s="46">
        <f t="shared" si="14"/>
        <v>0</v>
      </c>
      <c r="NS101" s="12">
        <f t="shared" si="1"/>
        <v>0</v>
      </c>
      <c r="NT101" s="12">
        <f t="shared" si="2"/>
        <v>0</v>
      </c>
      <c r="NU101" s="12">
        <f t="shared" si="3"/>
        <v>0</v>
      </c>
      <c r="NV101" s="12">
        <f t="shared" si="4"/>
        <v>0</v>
      </c>
    </row>
    <row r="102" spans="1:386">
      <c r="A102" s="142">
        <v>31</v>
      </c>
      <c r="B102" s="135" t="s">
        <v>1918</v>
      </c>
      <c r="M102" s="135"/>
      <c r="N102" s="135">
        <v>0</v>
      </c>
      <c r="O102" s="1">
        <v>0</v>
      </c>
      <c r="P102" s="1">
        <f t="shared" si="5"/>
        <v>0</v>
      </c>
      <c r="GU102" s="1">
        <v>0</v>
      </c>
      <c r="GV102" s="1">
        <v>0</v>
      </c>
      <c r="GW102" s="1">
        <v>0</v>
      </c>
      <c r="GX102" s="1">
        <f t="shared" si="10"/>
        <v>0</v>
      </c>
      <c r="GZ102" s="1">
        <v>0</v>
      </c>
      <c r="HA102" s="1">
        <f t="shared" si="11"/>
        <v>0</v>
      </c>
      <c r="HB102" s="1">
        <v>0</v>
      </c>
      <c r="HC102" s="1">
        <v>0</v>
      </c>
      <c r="JH102" s="1">
        <v>0</v>
      </c>
      <c r="JI102" s="174">
        <f t="shared" si="13"/>
        <v>0</v>
      </c>
      <c r="JJ102" s="1">
        <v>0</v>
      </c>
      <c r="JK102" s="46">
        <f t="shared" si="14"/>
        <v>0</v>
      </c>
      <c r="NS102" s="12">
        <f t="shared" si="1"/>
        <v>0</v>
      </c>
      <c r="NT102" s="12">
        <f t="shared" si="2"/>
        <v>0</v>
      </c>
      <c r="NU102" s="12">
        <f t="shared" si="3"/>
        <v>0</v>
      </c>
      <c r="NV102" s="12">
        <f t="shared" si="4"/>
        <v>0</v>
      </c>
    </row>
    <row r="103" spans="1:386" s="155" customFormat="1">
      <c r="A103" s="143">
        <v>32</v>
      </c>
      <c r="B103" s="137" t="s">
        <v>52</v>
      </c>
      <c r="C103" s="137">
        <f>SUM(C72:C102)</f>
        <v>0</v>
      </c>
      <c r="D103" s="137">
        <f>SUM(D72:D102)</f>
        <v>0</v>
      </c>
      <c r="E103" s="137">
        <f>SUM(E72:E102)</f>
        <v>0</v>
      </c>
      <c r="F103" s="137">
        <f>SUM(F72:F102)</f>
        <v>0</v>
      </c>
      <c r="H103" s="137">
        <f>SUM(H72:H102)</f>
        <v>0</v>
      </c>
      <c r="I103" s="137">
        <f>SUM(I72:I102)</f>
        <v>0</v>
      </c>
      <c r="J103" s="137">
        <f>SUM(J72:J102)</f>
        <v>0</v>
      </c>
      <c r="K103" s="137">
        <f>SUM(K72:K102)</f>
        <v>0</v>
      </c>
      <c r="M103" s="137">
        <f>SUM(M72:M102)</f>
        <v>20</v>
      </c>
      <c r="N103" s="137">
        <f>SUM(N72:N102)</f>
        <v>40000</v>
      </c>
      <c r="O103" s="137">
        <f>SUM(O72:O102)</f>
        <v>0</v>
      </c>
      <c r="P103" s="137">
        <f>SUM(P72:P102)</f>
        <v>40000</v>
      </c>
      <c r="R103" s="137">
        <f>SUM(R72:R102)</f>
        <v>436</v>
      </c>
      <c r="S103" s="137">
        <f>SUM(S72:S102)</f>
        <v>43600</v>
      </c>
      <c r="T103" s="137">
        <f>SUM(T72:T102)</f>
        <v>0</v>
      </c>
      <c r="U103" s="137">
        <f>SUM(U72:U102)</f>
        <v>43600</v>
      </c>
      <c r="W103" s="137">
        <f>SUM(W72:W102)</f>
        <v>1</v>
      </c>
      <c r="X103" s="137">
        <f>SUM(X72:X102)</f>
        <v>2000</v>
      </c>
      <c r="Y103" s="137">
        <f>SUM(Y72:Y102)</f>
        <v>0</v>
      </c>
      <c r="Z103" s="137">
        <f>SUM(Z72:Z102)</f>
        <v>2000</v>
      </c>
      <c r="AB103" s="137">
        <f>SUM(AB72:AB102)</f>
        <v>23</v>
      </c>
      <c r="AC103" s="137">
        <f>SUM(AC72:AC102)</f>
        <v>138000</v>
      </c>
      <c r="AD103" s="137">
        <f>SUM(AD72:AD102)</f>
        <v>0</v>
      </c>
      <c r="AE103" s="137">
        <f>SUM(AE72:AE102)</f>
        <v>138000</v>
      </c>
      <c r="AG103" s="137">
        <f>SUM(AG72:AG102)</f>
        <v>0</v>
      </c>
      <c r="AH103" s="137">
        <f>SUM(AH72:AH102)</f>
        <v>0</v>
      </c>
      <c r="AI103" s="137">
        <f>SUM(AI72:AI102)</f>
        <v>0</v>
      </c>
      <c r="AJ103" s="137">
        <f>SUM(AJ72:AJ102)</f>
        <v>0</v>
      </c>
      <c r="AL103" s="137">
        <f>SUM(AL72:AL102)</f>
        <v>0</v>
      </c>
      <c r="AM103" s="137">
        <f>SUM(AM72:AM102)</f>
        <v>0</v>
      </c>
      <c r="AN103" s="137">
        <f>SUM(AN72:AN102)</f>
        <v>0</v>
      </c>
      <c r="AO103" s="137">
        <f>SUM(AO72:AO102)</f>
        <v>0</v>
      </c>
      <c r="AQ103" s="137">
        <f>SUM(AQ72:AQ102)</f>
        <v>0</v>
      </c>
      <c r="AR103" s="137">
        <f>SUM(AR72:AR102)</f>
        <v>0</v>
      </c>
      <c r="AS103" s="137">
        <f>SUM(AS72:AS102)</f>
        <v>0</v>
      </c>
      <c r="AT103" s="137">
        <f>SUM(AT72:AT102)</f>
        <v>0</v>
      </c>
      <c r="AV103" s="137">
        <f>SUM(AV72:AV102)</f>
        <v>0</v>
      </c>
      <c r="AW103" s="137">
        <f>SUM(AW72:AW102)</f>
        <v>0</v>
      </c>
      <c r="AX103" s="137">
        <f>SUM(AX72:AX102)</f>
        <v>0</v>
      </c>
      <c r="AY103" s="137">
        <f>SUM(AY72:AY102)</f>
        <v>0</v>
      </c>
      <c r="BA103" s="137">
        <f>SUM(BA72:BA102)</f>
        <v>0</v>
      </c>
      <c r="BB103" s="137">
        <f>SUM(BB72:BB102)</f>
        <v>0</v>
      </c>
      <c r="BC103" s="137">
        <f>SUM(BC72:BC102)</f>
        <v>0</v>
      </c>
      <c r="BD103" s="137">
        <f>SUM(BD72:BD102)</f>
        <v>0</v>
      </c>
      <c r="BF103" s="137">
        <f>SUM(BF72:BF102)</f>
        <v>0</v>
      </c>
      <c r="BG103" s="137">
        <f>SUM(BG72:BG102)</f>
        <v>0</v>
      </c>
      <c r="BH103" s="137">
        <f>SUM(BH72:BH102)</f>
        <v>0</v>
      </c>
      <c r="BI103" s="137">
        <f>SUM(BI72:BI102)</f>
        <v>0</v>
      </c>
      <c r="BK103" s="137">
        <f>SUM(BK72:BK102)</f>
        <v>0</v>
      </c>
      <c r="BL103" s="137">
        <f>SUM(BL72:BL102)</f>
        <v>0</v>
      </c>
      <c r="BM103" s="137">
        <f>SUM(BM72:BM102)</f>
        <v>0</v>
      </c>
      <c r="BN103" s="137">
        <f>SUM(BN72:BN102)</f>
        <v>0</v>
      </c>
      <c r="BP103" s="137">
        <f>SUM(BP72:BP102)</f>
        <v>0</v>
      </c>
      <c r="BQ103" s="137">
        <f>SUM(BQ72:BQ102)</f>
        <v>2000</v>
      </c>
      <c r="BR103" s="137">
        <f>SUM(BR72:BR102)</f>
        <v>0</v>
      </c>
      <c r="BS103" s="137">
        <f>SUM(BS72:BS102)</f>
        <v>2000</v>
      </c>
      <c r="BU103" s="137">
        <f>SUM(BU72:BU102)</f>
        <v>0</v>
      </c>
      <c r="BV103" s="137">
        <f>SUM(BV72:BV102)</f>
        <v>0</v>
      </c>
      <c r="BW103" s="137">
        <f>SUM(BW72:BW102)</f>
        <v>0</v>
      </c>
      <c r="BX103" s="137">
        <f>SUM(BX72:BX102)</f>
        <v>0</v>
      </c>
      <c r="BZ103" s="137">
        <f>SUM(BZ72:BZ102)</f>
        <v>0</v>
      </c>
      <c r="CA103" s="137">
        <f>SUM(CA72:CA102)</f>
        <v>0</v>
      </c>
      <c r="CB103" s="137">
        <f>SUM(CB72:CB102)</f>
        <v>0</v>
      </c>
      <c r="CC103" s="137">
        <f>SUM(CC72:CC102)</f>
        <v>0</v>
      </c>
      <c r="CE103" s="137">
        <f>SUM(CE72:CE102)</f>
        <v>0</v>
      </c>
      <c r="CF103" s="137">
        <f>SUM(CF72:CF102)</f>
        <v>0</v>
      </c>
      <c r="CG103" s="137">
        <f>SUM(CG72:CG102)</f>
        <v>0</v>
      </c>
      <c r="CH103" s="137">
        <f>SUM(CH72:CH102)</f>
        <v>0</v>
      </c>
      <c r="CJ103" s="137">
        <f>SUM(CJ72:CJ102)</f>
        <v>0</v>
      </c>
      <c r="CK103" s="137">
        <f>SUM(CK72:CK102)</f>
        <v>0</v>
      </c>
      <c r="CL103" s="137">
        <f>SUM(CL72:CL102)</f>
        <v>0</v>
      </c>
      <c r="CM103" s="137">
        <f>SUM(CM72:CM102)</f>
        <v>0</v>
      </c>
      <c r="CO103" s="137">
        <f>SUM(CO72:CO102)</f>
        <v>0</v>
      </c>
      <c r="CP103" s="137">
        <f>SUM(CP72:CP102)</f>
        <v>0</v>
      </c>
      <c r="CQ103" s="137">
        <f>SUM(CQ72:CQ102)</f>
        <v>0</v>
      </c>
      <c r="CR103" s="137">
        <f>SUM(CR72:CR102)</f>
        <v>0</v>
      </c>
      <c r="CT103" s="137">
        <f>SUM(CT72:CT102)</f>
        <v>0</v>
      </c>
      <c r="CU103" s="137">
        <f>SUM(CU72:CU102)</f>
        <v>0</v>
      </c>
      <c r="CV103" s="137">
        <f>SUM(CV72:CV102)</f>
        <v>0</v>
      </c>
      <c r="CW103" s="137">
        <f>SUM(CW72:CW102)</f>
        <v>0</v>
      </c>
      <c r="CY103" s="137">
        <f>SUM(CY72:CY102)</f>
        <v>0</v>
      </c>
      <c r="CZ103" s="137">
        <f>SUM(CZ72:CZ102)</f>
        <v>0</v>
      </c>
      <c r="DA103" s="137">
        <f>SUM(DA72:DA102)</f>
        <v>0</v>
      </c>
      <c r="DB103" s="137">
        <f>SUM(DB72:DB102)</f>
        <v>0</v>
      </c>
      <c r="DD103" s="137">
        <f>SUM(DD72:DD102)</f>
        <v>0</v>
      </c>
      <c r="DE103" s="137">
        <f>SUM(DE72:DE102)</f>
        <v>0</v>
      </c>
      <c r="DF103" s="137">
        <f>SUM(DF72:DF102)</f>
        <v>0</v>
      </c>
      <c r="DG103" s="137">
        <f>SUM(DG72:DG102)</f>
        <v>0</v>
      </c>
      <c r="DI103" s="137">
        <f>SUM(DI72:DI102)</f>
        <v>0</v>
      </c>
      <c r="DJ103" s="137">
        <f>SUM(DJ72:DJ102)</f>
        <v>0</v>
      </c>
      <c r="DK103" s="137">
        <f>SUM(DK72:DK102)</f>
        <v>0</v>
      </c>
      <c r="DL103" s="137">
        <f>SUM(DL72:DL102)</f>
        <v>0</v>
      </c>
      <c r="DN103" s="137">
        <f>SUM(DN72:DN102)</f>
        <v>0</v>
      </c>
      <c r="DO103" s="137">
        <f>SUM(DO72:DO102)</f>
        <v>0</v>
      </c>
      <c r="DP103" s="137">
        <f>SUM(DP72:DP102)</f>
        <v>0</v>
      </c>
      <c r="DQ103" s="137">
        <f>SUM(DQ72:DQ102)</f>
        <v>0</v>
      </c>
      <c r="DS103" s="137">
        <f>SUM(DS72:DS102)</f>
        <v>1</v>
      </c>
      <c r="DT103" s="137">
        <f>SUM(DT72:DT102)</f>
        <v>40000</v>
      </c>
      <c r="DU103" s="137">
        <f>SUM(DU72:DU102)</f>
        <v>0</v>
      </c>
      <c r="DV103" s="137">
        <f>SUM(DV72:DV102)</f>
        <v>40000</v>
      </c>
      <c r="DX103" s="137">
        <f>SUM(DX72:DX102)</f>
        <v>1</v>
      </c>
      <c r="DY103" s="137">
        <f>SUM(DY72:DY102)</f>
        <v>80000</v>
      </c>
      <c r="DZ103" s="137">
        <f>SUM(DZ72:DZ102)</f>
        <v>0</v>
      </c>
      <c r="EA103" s="137">
        <f>SUM(EA72:EA102)</f>
        <v>80000</v>
      </c>
      <c r="EC103" s="137">
        <f>SUM(EC72:EC102)</f>
        <v>0</v>
      </c>
      <c r="ED103" s="137">
        <f>SUM(ED72:ED102)</f>
        <v>60000</v>
      </c>
      <c r="EE103" s="137">
        <f>SUM(EE72:EE102)</f>
        <v>0</v>
      </c>
      <c r="EF103" s="137">
        <f>SUM(EF72:EF102)</f>
        <v>60000</v>
      </c>
      <c r="EH103" s="137">
        <f>SUM(EH72:EH102)</f>
        <v>1</v>
      </c>
      <c r="EI103" s="137">
        <f>SUM(EI72:EI102)</f>
        <v>19500</v>
      </c>
      <c r="EJ103" s="137">
        <f>SUM(EJ72:EJ102)</f>
        <v>0</v>
      </c>
      <c r="EK103" s="137">
        <f>SUM(EK72:EK102)</f>
        <v>19500</v>
      </c>
      <c r="EM103" s="137">
        <f>SUM(EM72:EM102)</f>
        <v>1</v>
      </c>
      <c r="EN103" s="137">
        <f>SUM(EN72:EN102)</f>
        <v>1160000</v>
      </c>
      <c r="EO103" s="137">
        <f>SUM(EO72:EO102)</f>
        <v>0</v>
      </c>
      <c r="EP103" s="137">
        <f>SUM(EP72:EP102)</f>
        <v>1160000</v>
      </c>
      <c r="ER103" s="137">
        <f>SUM(ER72:ER102)</f>
        <v>0</v>
      </c>
      <c r="ES103" s="137">
        <f>SUM(ES72:ES102)</f>
        <v>0</v>
      </c>
      <c r="ET103" s="137">
        <f>SUM(ET72:ET102)</f>
        <v>0</v>
      </c>
      <c r="EU103" s="137">
        <f>SUM(EU72:EU102)</f>
        <v>0</v>
      </c>
      <c r="EW103" s="137">
        <f>SUM(EW72:EW102)</f>
        <v>0</v>
      </c>
      <c r="EX103" s="137">
        <f>SUM(EX72:EX102)</f>
        <v>0</v>
      </c>
      <c r="EY103" s="137">
        <f>SUM(EY72:EY102)</f>
        <v>0</v>
      </c>
      <c r="EZ103" s="137">
        <f>SUM(EZ72:EZ102)</f>
        <v>0</v>
      </c>
      <c r="FB103" s="137">
        <f>SUM(FB72:FB102)</f>
        <v>0</v>
      </c>
      <c r="FC103" s="137">
        <f>SUM(FC72:FC102)</f>
        <v>0</v>
      </c>
      <c r="FD103" s="137">
        <f>SUM(FD72:FD102)</f>
        <v>0</v>
      </c>
      <c r="FE103" s="137">
        <f>SUM(FE72:FE102)</f>
        <v>0</v>
      </c>
      <c r="FG103" s="137">
        <f>SUM(FG72:FG102)</f>
        <v>0</v>
      </c>
      <c r="FH103" s="137">
        <f>SUM(FH72:FH102)</f>
        <v>0</v>
      </c>
      <c r="FI103" s="137">
        <f>SUM(FI72:FI102)</f>
        <v>0</v>
      </c>
      <c r="FJ103" s="137">
        <f>SUM(FJ72:FJ102)</f>
        <v>0</v>
      </c>
      <c r="FL103" s="137">
        <f>SUM(FL72:FL102)</f>
        <v>0</v>
      </c>
      <c r="FM103" s="137">
        <f>SUM(FM72:FM102)</f>
        <v>0</v>
      </c>
      <c r="FN103" s="137">
        <f>SUM(FN72:FN102)</f>
        <v>0</v>
      </c>
      <c r="FO103" s="137">
        <f>SUM(FO72:FO102)</f>
        <v>0</v>
      </c>
      <c r="FQ103" s="137">
        <f>SUM(FQ72:FQ102)</f>
        <v>0</v>
      </c>
      <c r="FR103" s="137">
        <f>SUM(FR72:FR102)</f>
        <v>0</v>
      </c>
      <c r="FS103" s="137">
        <f>SUM(FS72:FS102)</f>
        <v>0</v>
      </c>
      <c r="FT103" s="137">
        <f>SUM(FT72:FT102)</f>
        <v>0</v>
      </c>
      <c r="FV103" s="137">
        <f>SUM(FV72:FV102)</f>
        <v>0</v>
      </c>
      <c r="FW103" s="137">
        <f>SUM(FW72:FW102)</f>
        <v>0</v>
      </c>
      <c r="FX103" s="137">
        <f>SUM(FX72:FX102)</f>
        <v>0</v>
      </c>
      <c r="FY103" s="137">
        <f>SUM(FY72:FY102)</f>
        <v>0</v>
      </c>
      <c r="GA103" s="137">
        <f>SUM(GA72:GA102)</f>
        <v>0</v>
      </c>
      <c r="GB103" s="137">
        <f>SUM(GB72:GB102)</f>
        <v>0</v>
      </c>
      <c r="GC103" s="137">
        <f>SUM(GC72:GC102)</f>
        <v>0</v>
      </c>
      <c r="GD103" s="137">
        <f>SUM(GD72:GD102)</f>
        <v>0</v>
      </c>
      <c r="GF103" s="137">
        <f>SUM(GF72:GF102)</f>
        <v>0</v>
      </c>
      <c r="GG103" s="137">
        <f>SUM(GG72:GG102)</f>
        <v>0</v>
      </c>
      <c r="GH103" s="137">
        <f>SUM(GH72:GH102)</f>
        <v>0</v>
      </c>
      <c r="GI103" s="137">
        <f>SUM(GI72:GI102)</f>
        <v>0</v>
      </c>
      <c r="GK103" s="137">
        <f>SUM(GK72:GK102)</f>
        <v>0</v>
      </c>
      <c r="GL103" s="137">
        <f>SUM(GL72:GL102)</f>
        <v>0</v>
      </c>
      <c r="GM103" s="137">
        <f>SUM(GM72:GM102)</f>
        <v>0</v>
      </c>
      <c r="GN103" s="137">
        <f>SUM(GN72:GN102)</f>
        <v>0</v>
      </c>
      <c r="GP103" s="137">
        <f>SUM(GP72:GP102)</f>
        <v>0</v>
      </c>
      <c r="GQ103" s="137">
        <f>SUM(GQ72:GQ102)</f>
        <v>107500</v>
      </c>
      <c r="GR103" s="137">
        <f>SUM(GR72:GR102)</f>
        <v>0</v>
      </c>
      <c r="GS103" s="137">
        <f>SUM(GS72:GS102)</f>
        <v>107500</v>
      </c>
      <c r="GU103" s="137">
        <f>SUM(GU72:GU102)</f>
        <v>25</v>
      </c>
      <c r="GV103" s="137">
        <f>SUM(GV72:GV102)</f>
        <v>2625000</v>
      </c>
      <c r="GW103" s="137">
        <f>SUM(GW72:GW102)</f>
        <v>0</v>
      </c>
      <c r="GX103" s="137">
        <f>SUM(GX72:GX102)</f>
        <v>2625000</v>
      </c>
      <c r="GZ103" s="137">
        <f>SUM(GZ72:GZ102)</f>
        <v>20</v>
      </c>
      <c r="HA103" s="137">
        <f>SUM(HA72:HA102)</f>
        <v>100000</v>
      </c>
      <c r="HB103" s="137">
        <f>SUM(HB72:HB102)</f>
        <v>0</v>
      </c>
      <c r="HC103" s="137">
        <f>SUM(HC72:HC102)</f>
        <v>100000</v>
      </c>
      <c r="HE103" s="137">
        <f>SUM(HE72:HE102)</f>
        <v>0</v>
      </c>
      <c r="HF103" s="137">
        <f>SUM(HF72:HF102)</f>
        <v>0</v>
      </c>
      <c r="HG103" s="137">
        <f>SUM(HG72:HG102)</f>
        <v>0</v>
      </c>
      <c r="HH103" s="137">
        <f>SUM(HH72:HH102)</f>
        <v>0</v>
      </c>
      <c r="HJ103" s="137">
        <f>SUM(HJ72:HJ102)</f>
        <v>0</v>
      </c>
      <c r="HK103" s="137">
        <f>SUM(HK72:HK102)</f>
        <v>10000</v>
      </c>
      <c r="HL103" s="137">
        <f>SUM(HL72:HL102)</f>
        <v>0</v>
      </c>
      <c r="HM103" s="137">
        <f>SUM(HM72:HM102)</f>
        <v>10000</v>
      </c>
      <c r="HO103" s="137">
        <f>SUM(HO72:HO102)</f>
        <v>0</v>
      </c>
      <c r="HP103" s="137">
        <f>SUM(HP72:HP102)</f>
        <v>0</v>
      </c>
      <c r="HQ103" s="137">
        <f>SUM(HQ72:HQ102)</f>
        <v>0</v>
      </c>
      <c r="HR103" s="137">
        <f>SUM(HR72:HR102)</f>
        <v>0</v>
      </c>
      <c r="HT103" s="137">
        <f>SUM(HT72:HT102)</f>
        <v>0</v>
      </c>
      <c r="HU103" s="137">
        <f>SUM(HU72:HU102)</f>
        <v>0</v>
      </c>
      <c r="HV103" s="137">
        <f>SUM(HV72:HV102)</f>
        <v>0</v>
      </c>
      <c r="HW103" s="137">
        <f>SUM(HW72:HW102)</f>
        <v>0</v>
      </c>
      <c r="HY103" s="137">
        <f>SUM(HY72:HY102)</f>
        <v>0</v>
      </c>
      <c r="HZ103" s="137">
        <f>SUM(HZ72:HZ102)</f>
        <v>294000</v>
      </c>
      <c r="IA103" s="137">
        <f>SUM(IA72:IA102)</f>
        <v>0</v>
      </c>
      <c r="IB103" s="137">
        <f>SUM(IB72:IB102)</f>
        <v>294000</v>
      </c>
      <c r="ID103" s="137">
        <f>SUM(ID72:ID102)</f>
        <v>0</v>
      </c>
      <c r="IE103" s="137">
        <f>SUM(IE72:IE102)</f>
        <v>162500</v>
      </c>
      <c r="IF103" s="137">
        <f>SUM(IF72:IF102)</f>
        <v>0</v>
      </c>
      <c r="IG103" s="137">
        <f>SUM(IG72:IG102)</f>
        <v>162500</v>
      </c>
      <c r="II103" s="137">
        <f>SUM(II72:II102)</f>
        <v>0</v>
      </c>
      <c r="IJ103" s="137">
        <f>SUM(IJ72:IJ102)</f>
        <v>0</v>
      </c>
      <c r="IK103" s="137">
        <f>SUM(IK72:IK102)</f>
        <v>0</v>
      </c>
      <c r="IL103" s="137">
        <f>SUM(IL72:IL102)</f>
        <v>0</v>
      </c>
      <c r="IN103" s="137">
        <f>SUM(IN72:IN102)</f>
        <v>0</v>
      </c>
      <c r="IO103" s="137">
        <f>SUM(IO72:IO102)</f>
        <v>0</v>
      </c>
      <c r="IP103" s="137">
        <f>SUM(IP72:IP102)</f>
        <v>0</v>
      </c>
      <c r="IQ103" s="137">
        <f>SUM(IQ72:IQ102)</f>
        <v>0</v>
      </c>
      <c r="IS103" s="137">
        <f>SUM(IS72:IS102)</f>
        <v>12</v>
      </c>
      <c r="IT103" s="137">
        <f>SUM(IT72:IT102)</f>
        <v>310000</v>
      </c>
      <c r="IU103" s="137">
        <f>SUM(IU72:IU102)</f>
        <v>0</v>
      </c>
      <c r="IV103" s="137">
        <f>SUM(IV72:IV102)</f>
        <v>310000</v>
      </c>
      <c r="IX103" s="137">
        <f>SUM(IX72:IX102)</f>
        <v>0</v>
      </c>
      <c r="IY103" s="137">
        <f>SUM(IY72:IY102)</f>
        <v>0</v>
      </c>
      <c r="IZ103" s="137">
        <f>SUM(IZ72:IZ102)</f>
        <v>0</v>
      </c>
      <c r="JA103" s="137">
        <f>SUM(JA72:JA102)</f>
        <v>0</v>
      </c>
      <c r="JC103" s="137">
        <f>SUM(JC72:JC102)</f>
        <v>0</v>
      </c>
      <c r="JD103" s="137">
        <f>SUM(JD72:JD102)</f>
        <v>0</v>
      </c>
      <c r="JE103" s="137">
        <f>SUM(JE72:JE102)</f>
        <v>0</v>
      </c>
      <c r="JF103" s="137">
        <f>SUM(JF72:JF102)</f>
        <v>0</v>
      </c>
      <c r="JH103" s="137">
        <f>SUM(JH72:JH102)</f>
        <v>62073</v>
      </c>
      <c r="JI103" s="163">
        <f>SUM(JI72:JI102)</f>
        <v>307391.34999999998</v>
      </c>
      <c r="JJ103" s="137">
        <f>SUM(JJ72:JJ102)</f>
        <v>0</v>
      </c>
      <c r="JK103" s="137">
        <f>SUM(JK72:JK102)</f>
        <v>307391.34999999998</v>
      </c>
      <c r="JM103" s="137">
        <f>SUM(JM72:JM102)</f>
        <v>0</v>
      </c>
      <c r="JN103" s="137">
        <f>SUM(JN72:JN102)</f>
        <v>0</v>
      </c>
      <c r="JO103" s="137">
        <f>SUM(JO72:JO102)</f>
        <v>0</v>
      </c>
      <c r="JP103" s="137">
        <f>SUM(JP72:JP102)</f>
        <v>0</v>
      </c>
      <c r="JR103" s="137">
        <f>SUM(JR72:JR102)</f>
        <v>0</v>
      </c>
      <c r="JS103" s="137">
        <f>SUM(JS72:JS102)</f>
        <v>0</v>
      </c>
      <c r="JT103" s="137">
        <f>SUM(JT72:JT102)</f>
        <v>0</v>
      </c>
      <c r="JU103" s="137">
        <f>SUM(JU72:JU102)</f>
        <v>0</v>
      </c>
      <c r="JW103" s="137">
        <f>SUM(JW72:JW102)</f>
        <v>0</v>
      </c>
      <c r="JX103" s="137">
        <f>SUM(JX72:JX102)</f>
        <v>90000</v>
      </c>
      <c r="JY103" s="137">
        <f>SUM(JY72:JY102)</f>
        <v>0</v>
      </c>
      <c r="JZ103" s="137">
        <f>SUM(JZ72:JZ102)</f>
        <v>90000</v>
      </c>
      <c r="KB103" s="137">
        <f>SUM(KB72:KB102)</f>
        <v>0</v>
      </c>
      <c r="KC103" s="137">
        <f>SUM(KC72:KC102)</f>
        <v>0</v>
      </c>
      <c r="KD103" s="137">
        <f>SUM(KD72:KD102)</f>
        <v>0</v>
      </c>
      <c r="KE103" s="137">
        <f>SUM(KE72:KE102)</f>
        <v>0</v>
      </c>
      <c r="KG103" s="137">
        <f>SUM(KG72:KG102)</f>
        <v>0</v>
      </c>
      <c r="KH103" s="137">
        <f>SUM(KH72:KH102)</f>
        <v>20000</v>
      </c>
      <c r="KI103" s="137">
        <f>SUM(KI72:KI102)</f>
        <v>0</v>
      </c>
      <c r="KJ103" s="137">
        <f>SUM(KJ72:KJ102)</f>
        <v>20000</v>
      </c>
      <c r="KK103" s="137"/>
      <c r="KL103" s="137">
        <f>SUM(KL72:KL102)</f>
        <v>0</v>
      </c>
      <c r="KM103" s="137">
        <f>SUM(KM72:KM102)</f>
        <v>0</v>
      </c>
      <c r="KN103" s="137">
        <f>SUM(KN72:KN102)</f>
        <v>0</v>
      </c>
      <c r="KO103" s="137">
        <f>SUM(KO72:KO102)</f>
        <v>0</v>
      </c>
      <c r="KQ103" s="137">
        <f>SUM(KQ72:KQ102)</f>
        <v>0</v>
      </c>
      <c r="KR103" s="137">
        <f>SUM(KR72:KR102)</f>
        <v>0</v>
      </c>
      <c r="KS103" s="137">
        <f>SUM(KS72:KS102)</f>
        <v>0</v>
      </c>
      <c r="KT103" s="137">
        <f>SUM(KT72:KT102)</f>
        <v>0</v>
      </c>
      <c r="KV103" s="137">
        <f>SUM(KV72:KV102)</f>
        <v>0</v>
      </c>
      <c r="KW103" s="137">
        <f>SUM(KW72:KW102)</f>
        <v>0</v>
      </c>
      <c r="KX103" s="137">
        <f>SUM(KX72:KX102)</f>
        <v>0</v>
      </c>
      <c r="KY103" s="137">
        <f>SUM(KY72:KY102)</f>
        <v>0</v>
      </c>
      <c r="LA103" s="137">
        <f>SUM(LA72:LA102)</f>
        <v>0</v>
      </c>
      <c r="LB103" s="137">
        <f>SUM(LB72:LB102)</f>
        <v>0</v>
      </c>
      <c r="LC103" s="137">
        <f>SUM(LC72:LC102)</f>
        <v>0</v>
      </c>
      <c r="LD103" s="137">
        <f>SUM(LD72:LD102)</f>
        <v>0</v>
      </c>
      <c r="LF103" s="137">
        <f>SUM(LF72:LF102)</f>
        <v>0</v>
      </c>
      <c r="LG103" s="137">
        <f>SUM(LG72:LG102)</f>
        <v>0</v>
      </c>
      <c r="LH103" s="137">
        <f>SUM(LH72:LH102)</f>
        <v>0</v>
      </c>
      <c r="LI103" s="137">
        <f>SUM(LI72:LI102)</f>
        <v>0</v>
      </c>
      <c r="LK103" s="137">
        <f>SUM(LK72:LK102)</f>
        <v>0</v>
      </c>
      <c r="LL103" s="137">
        <f>SUM(LL72:LL102)</f>
        <v>19500</v>
      </c>
      <c r="LM103" s="137">
        <f>SUM(LM72:LM102)</f>
        <v>0</v>
      </c>
      <c r="LN103" s="137">
        <f>SUM(LN72:LN102)</f>
        <v>19500</v>
      </c>
      <c r="LP103" s="137">
        <f>SUM(LP72:LP102)</f>
        <v>1</v>
      </c>
      <c r="LQ103" s="137">
        <f>SUM(LQ72:LQ102)</f>
        <v>80000</v>
      </c>
      <c r="LR103" s="137">
        <f>SUM(LR72:LR102)</f>
        <v>0</v>
      </c>
      <c r="LS103" s="137">
        <f>SUM(LS72:LS102)</f>
        <v>80000</v>
      </c>
      <c r="LU103" s="137">
        <f>SUM(LU72:LU102)</f>
        <v>0</v>
      </c>
      <c r="LV103" s="137">
        <f>SUM(LV72:LV102)</f>
        <v>0</v>
      </c>
      <c r="LW103" s="137">
        <f>SUM(LW72:LW102)</f>
        <v>0</v>
      </c>
      <c r="LX103" s="137">
        <f>SUM(LX72:LX102)</f>
        <v>0</v>
      </c>
      <c r="LZ103" s="137">
        <f>SUM(LZ72:LZ102)</f>
        <v>0</v>
      </c>
      <c r="MA103" s="137">
        <f>SUM(MA72:MA102)</f>
        <v>0</v>
      </c>
      <c r="MB103" s="137">
        <f>SUM(MB72:MB102)</f>
        <v>0</v>
      </c>
      <c r="MC103" s="137">
        <f>SUM(MC72:MC102)</f>
        <v>0</v>
      </c>
      <c r="ME103" s="137">
        <f>SUM(ME72:ME102)</f>
        <v>0</v>
      </c>
      <c r="MF103" s="137">
        <f>SUM(MF72:MF102)</f>
        <v>0</v>
      </c>
      <c r="MG103" s="137">
        <f>SUM(MG72:MG102)</f>
        <v>0</v>
      </c>
      <c r="MH103" s="137">
        <f>SUM(MH72:MH102)</f>
        <v>0</v>
      </c>
      <c r="MJ103" s="137">
        <f>SUM(MJ72:MJ102)</f>
        <v>0</v>
      </c>
      <c r="MK103" s="137">
        <f>SUM(MK72:MK102)</f>
        <v>0</v>
      </c>
      <c r="ML103" s="137">
        <f>SUM(ML72:ML102)</f>
        <v>0</v>
      </c>
      <c r="MM103" s="137">
        <f>SUM(MM72:MM102)</f>
        <v>0</v>
      </c>
      <c r="MO103" s="137">
        <f>SUM(MO72:MO102)</f>
        <v>0</v>
      </c>
      <c r="MP103" s="137">
        <f>SUM(MP72:MP102)</f>
        <v>0</v>
      </c>
      <c r="MQ103" s="137">
        <f>SUM(MQ72:MQ102)</f>
        <v>0</v>
      </c>
      <c r="MR103" s="137">
        <f>SUM(MR72:MR102)</f>
        <v>0</v>
      </c>
      <c r="MT103" s="137">
        <f>SUM(MT72:MT102)</f>
        <v>0</v>
      </c>
      <c r="MU103" s="137">
        <f>SUM(MU72:MU102)</f>
        <v>0</v>
      </c>
      <c r="MV103" s="137">
        <f>SUM(MV72:MV102)</f>
        <v>0</v>
      </c>
      <c r="MW103" s="137">
        <f>SUM(MW72:MW102)</f>
        <v>0</v>
      </c>
      <c r="MY103" s="137">
        <f>SUM(MY72:MY102)</f>
        <v>0</v>
      </c>
      <c r="MZ103" s="137">
        <f>SUM(MZ72:MZ102)</f>
        <v>0</v>
      </c>
      <c r="NA103" s="137">
        <f>SUM(NA72:NA102)</f>
        <v>0</v>
      </c>
      <c r="NB103" s="137">
        <f>SUM(NB72:NB102)</f>
        <v>0</v>
      </c>
      <c r="ND103" s="137">
        <f>SUM(ND72:ND102)</f>
        <v>0</v>
      </c>
      <c r="NE103" s="137">
        <f>SUM(NE72:NE102)</f>
        <v>0</v>
      </c>
      <c r="NF103" s="137">
        <f>SUM(NF72:NF102)</f>
        <v>0</v>
      </c>
      <c r="NG103" s="137">
        <f>SUM(NG72:NG102)</f>
        <v>0</v>
      </c>
      <c r="NI103" s="137">
        <f>SUM(NI72:NI102)</f>
        <v>0</v>
      </c>
      <c r="NJ103" s="137">
        <f>SUM(NJ72:NJ102)</f>
        <v>0</v>
      </c>
      <c r="NK103" s="137">
        <f>SUM(NK72:NK102)</f>
        <v>0</v>
      </c>
      <c r="NL103" s="137">
        <f>SUM(NL72:NL102)</f>
        <v>0</v>
      </c>
      <c r="NN103" s="137">
        <f>SUM(NN72:NN102)</f>
        <v>0</v>
      </c>
      <c r="NO103" s="137">
        <f>SUM(NO72:NO102)</f>
        <v>0</v>
      </c>
      <c r="NP103" s="137">
        <f>SUM(NP72:NP102)</f>
        <v>0</v>
      </c>
      <c r="NQ103" s="137">
        <f>SUM(NQ72:NQ102)</f>
        <v>0</v>
      </c>
      <c r="NS103" s="137">
        <f>SUM(NS72:NS102)</f>
        <v>62615</v>
      </c>
      <c r="NT103" s="137">
        <f>SUM(NT72:NT102)</f>
        <v>5710991.3499999996</v>
      </c>
      <c r="NU103" s="137">
        <f>SUM(NU72:NU102)</f>
        <v>0</v>
      </c>
      <c r="NV103" s="137">
        <f>SUM(NV72:NV102)</f>
        <v>5710991.3499999996</v>
      </c>
    </row>
    <row r="104" spans="1:386" s="154" customFormat="1">
      <c r="A104" s="144">
        <v>33</v>
      </c>
      <c r="B104" s="145" t="s">
        <v>1919</v>
      </c>
      <c r="C104" s="138">
        <v>0</v>
      </c>
      <c r="D104" s="138">
        <f>D105-D103</f>
        <v>0</v>
      </c>
      <c r="E104" s="138">
        <f>E105-E103</f>
        <v>0</v>
      </c>
      <c r="F104" s="138">
        <f>F105-F103</f>
        <v>0</v>
      </c>
      <c r="H104" s="138">
        <v>0</v>
      </c>
      <c r="I104" s="138">
        <f>I105-I103</f>
        <v>24800</v>
      </c>
      <c r="J104" s="138">
        <f>J105-J103</f>
        <v>0</v>
      </c>
      <c r="K104" s="138">
        <f>K105-K103</f>
        <v>24800</v>
      </c>
      <c r="M104" s="138">
        <v>0</v>
      </c>
      <c r="N104" s="138">
        <f>N105-N103</f>
        <v>0</v>
      </c>
      <c r="O104" s="138">
        <f>O105-O103</f>
        <v>0</v>
      </c>
      <c r="P104" s="138">
        <f>P105-P103</f>
        <v>0</v>
      </c>
      <c r="R104" s="138">
        <v>0</v>
      </c>
      <c r="S104" s="138">
        <f>S105-S103</f>
        <v>0</v>
      </c>
      <c r="T104" s="138">
        <f>T105-T103</f>
        <v>0</v>
      </c>
      <c r="U104" s="138">
        <f>U105-U103</f>
        <v>0</v>
      </c>
      <c r="W104" s="138">
        <v>0</v>
      </c>
      <c r="X104" s="138">
        <f>X105-X103</f>
        <v>0</v>
      </c>
      <c r="Y104" s="138">
        <f>Y105-Y103</f>
        <v>0</v>
      </c>
      <c r="Z104" s="138">
        <f>Z105-Z103</f>
        <v>0</v>
      </c>
      <c r="AB104" s="138">
        <v>0</v>
      </c>
      <c r="AC104" s="138">
        <f>AC105-AC103</f>
        <v>0</v>
      </c>
      <c r="AD104" s="138">
        <f>AD105-AD103</f>
        <v>0</v>
      </c>
      <c r="AE104" s="138">
        <f>AE105-AE103</f>
        <v>0</v>
      </c>
      <c r="AG104" s="138">
        <v>0</v>
      </c>
      <c r="AH104" s="138">
        <f>AH105-AH103</f>
        <v>0</v>
      </c>
      <c r="AI104" s="138">
        <f>AI105-AI103</f>
        <v>0</v>
      </c>
      <c r="AJ104" s="138">
        <f>AJ105-AJ103</f>
        <v>0</v>
      </c>
      <c r="AL104" s="138">
        <v>0</v>
      </c>
      <c r="AM104" s="138">
        <f>AM105-AM103</f>
        <v>0</v>
      </c>
      <c r="AN104" s="138">
        <f>AN105-AN103</f>
        <v>0</v>
      </c>
      <c r="AO104" s="138">
        <f>AO105-AO103</f>
        <v>0</v>
      </c>
      <c r="AQ104" s="138">
        <v>0</v>
      </c>
      <c r="AR104" s="138">
        <f>AR105-AR103</f>
        <v>0</v>
      </c>
      <c r="AS104" s="138">
        <f>AS105-AS103</f>
        <v>0</v>
      </c>
      <c r="AT104" s="138">
        <f>AT105-AT103</f>
        <v>0</v>
      </c>
      <c r="AV104" s="138">
        <v>0</v>
      </c>
      <c r="AW104" s="138">
        <f>AW105-AW103</f>
        <v>9800</v>
      </c>
      <c r="AX104" s="138">
        <f>AX105-AX103</f>
        <v>0</v>
      </c>
      <c r="AY104" s="138">
        <f>AY105-AY103</f>
        <v>9800</v>
      </c>
      <c r="BA104" s="138">
        <v>0</v>
      </c>
      <c r="BB104" s="138">
        <f>BB105-BB103</f>
        <v>0</v>
      </c>
      <c r="BC104" s="138">
        <f>BC105-BC103</f>
        <v>0</v>
      </c>
      <c r="BD104" s="138">
        <f>BD105-BD103</f>
        <v>0</v>
      </c>
      <c r="BF104" s="138">
        <v>0</v>
      </c>
      <c r="BG104" s="138">
        <f>BG105-BG103</f>
        <v>15750</v>
      </c>
      <c r="BH104" s="138">
        <f>BH105-BH103</f>
        <v>0</v>
      </c>
      <c r="BI104" s="138">
        <f>BI105-BI103</f>
        <v>15750</v>
      </c>
      <c r="BK104" s="138">
        <v>0</v>
      </c>
      <c r="BL104" s="138">
        <f>BL105-BL103</f>
        <v>30000</v>
      </c>
      <c r="BM104" s="138">
        <f>BM105-BM103</f>
        <v>0</v>
      </c>
      <c r="BN104" s="138">
        <f>BN105-BN103</f>
        <v>30000</v>
      </c>
      <c r="BP104" s="138">
        <v>0</v>
      </c>
      <c r="BQ104" s="138">
        <f>BQ105-BQ103</f>
        <v>0</v>
      </c>
      <c r="BR104" s="138">
        <f>BR105-BR103</f>
        <v>0</v>
      </c>
      <c r="BS104" s="138">
        <f>BS105-BS103</f>
        <v>0</v>
      </c>
      <c r="BU104" s="138">
        <v>0</v>
      </c>
      <c r="BV104" s="138">
        <f>BV105-BV103</f>
        <v>0</v>
      </c>
      <c r="BW104" s="138">
        <f>BW105-BW103</f>
        <v>0</v>
      </c>
      <c r="BX104" s="138">
        <f>BX105-BX103</f>
        <v>0</v>
      </c>
      <c r="BZ104" s="138">
        <v>0</v>
      </c>
      <c r="CA104" s="138">
        <f>CA105-CA103</f>
        <v>0</v>
      </c>
      <c r="CB104" s="138">
        <f>CB105-CB103</f>
        <v>0</v>
      </c>
      <c r="CC104" s="138">
        <f>CC105-CC103</f>
        <v>0</v>
      </c>
      <c r="CE104" s="138">
        <v>0</v>
      </c>
      <c r="CF104" s="138">
        <f>CF105-CF103</f>
        <v>0</v>
      </c>
      <c r="CG104" s="138">
        <f>CG105-CG103</f>
        <v>0</v>
      </c>
      <c r="CH104" s="138">
        <f>CH105-CH103</f>
        <v>0</v>
      </c>
      <c r="CJ104" s="138">
        <v>0</v>
      </c>
      <c r="CK104" s="138">
        <f>CK105-CK103</f>
        <v>0</v>
      </c>
      <c r="CL104" s="138">
        <f>CL105-CL103</f>
        <v>0</v>
      </c>
      <c r="CM104" s="138">
        <f>CM105-CM103</f>
        <v>0</v>
      </c>
      <c r="CO104" s="138">
        <v>0</v>
      </c>
      <c r="CP104" s="138">
        <f>CP105-CP103</f>
        <v>0</v>
      </c>
      <c r="CQ104" s="138">
        <f>CQ105-CQ103</f>
        <v>0</v>
      </c>
      <c r="CR104" s="138">
        <f>CR105-CR103</f>
        <v>0</v>
      </c>
      <c r="CT104" s="138">
        <v>0</v>
      </c>
      <c r="CU104" s="138">
        <f>CU105-CU103</f>
        <v>0</v>
      </c>
      <c r="CV104" s="138">
        <f>CV105-CV103</f>
        <v>0</v>
      </c>
      <c r="CW104" s="138">
        <f>CW105-CW103</f>
        <v>0</v>
      </c>
      <c r="CY104" s="138">
        <v>0</v>
      </c>
      <c r="CZ104" s="138">
        <f>CZ105-CZ103</f>
        <v>0</v>
      </c>
      <c r="DA104" s="138">
        <f>DA105-DA103</f>
        <v>0</v>
      </c>
      <c r="DB104" s="138">
        <f>DB105-DB103</f>
        <v>0</v>
      </c>
      <c r="DD104" s="138">
        <v>0</v>
      </c>
      <c r="DE104" s="138">
        <f>DE105-DE103</f>
        <v>0</v>
      </c>
      <c r="DF104" s="138">
        <f>DF105-DF103</f>
        <v>0</v>
      </c>
      <c r="DG104" s="138">
        <f>DG105-DG103</f>
        <v>0</v>
      </c>
      <c r="DI104" s="138">
        <v>0</v>
      </c>
      <c r="DJ104" s="138">
        <f>DJ105-DJ103</f>
        <v>0</v>
      </c>
      <c r="DK104" s="138">
        <f>DK105-DK103</f>
        <v>0</v>
      </c>
      <c r="DL104" s="138">
        <f>DL105-DL103</f>
        <v>0</v>
      </c>
      <c r="DN104" s="138">
        <v>0</v>
      </c>
      <c r="DO104" s="138">
        <f>DO105-DO103</f>
        <v>0</v>
      </c>
      <c r="DP104" s="138">
        <f>DP105-DP103</f>
        <v>0</v>
      </c>
      <c r="DQ104" s="138">
        <f>DQ105-DQ103</f>
        <v>0</v>
      </c>
      <c r="DS104" s="138">
        <v>0</v>
      </c>
      <c r="DT104" s="138">
        <f>DT105-DT103</f>
        <v>0</v>
      </c>
      <c r="DU104" s="138">
        <f>DU105-DU103</f>
        <v>0</v>
      </c>
      <c r="DV104" s="138">
        <f>DV105-DV103</f>
        <v>0</v>
      </c>
      <c r="DX104" s="138">
        <v>0</v>
      </c>
      <c r="DY104" s="138">
        <f>DY105-DY103</f>
        <v>0</v>
      </c>
      <c r="DZ104" s="138">
        <f>DZ105-DZ103</f>
        <v>0</v>
      </c>
      <c r="EA104" s="138">
        <f>EA105-EA103</f>
        <v>0</v>
      </c>
      <c r="EC104" s="138">
        <v>0</v>
      </c>
      <c r="ED104" s="138">
        <f>ED105-ED103</f>
        <v>0</v>
      </c>
      <c r="EE104" s="138">
        <f>EE105-EE103</f>
        <v>0</v>
      </c>
      <c r="EF104" s="138">
        <f>EF105-EF103</f>
        <v>0</v>
      </c>
      <c r="EH104" s="138">
        <v>0</v>
      </c>
      <c r="EI104" s="138">
        <f>EI105-EI103</f>
        <v>0</v>
      </c>
      <c r="EJ104" s="138">
        <f>EJ105-EJ103</f>
        <v>0</v>
      </c>
      <c r="EK104" s="138">
        <f>EK105-EK103</f>
        <v>0</v>
      </c>
      <c r="EM104" s="138">
        <v>0</v>
      </c>
      <c r="EN104" s="138">
        <f>EN105-EN103</f>
        <v>0</v>
      </c>
      <c r="EO104" s="138">
        <f>EO105-EO103</f>
        <v>0</v>
      </c>
      <c r="EP104" s="138">
        <f>EP105-EP103</f>
        <v>0</v>
      </c>
      <c r="ER104" s="138">
        <v>0</v>
      </c>
      <c r="ES104" s="138">
        <f>ES105-ES103</f>
        <v>0</v>
      </c>
      <c r="ET104" s="138">
        <f>ET105-ET103</f>
        <v>0</v>
      </c>
      <c r="EU104" s="138">
        <f>EU105-EU103</f>
        <v>0</v>
      </c>
      <c r="EW104" s="138">
        <v>0</v>
      </c>
      <c r="EX104" s="138">
        <f>EX105-EX103</f>
        <v>0</v>
      </c>
      <c r="EY104" s="138">
        <f>EY105-EY103</f>
        <v>0</v>
      </c>
      <c r="EZ104" s="138">
        <f>EZ105-EZ103</f>
        <v>0</v>
      </c>
      <c r="FB104" s="138">
        <v>0</v>
      </c>
      <c r="FC104" s="138">
        <f>FC105-FC103</f>
        <v>0</v>
      </c>
      <c r="FD104" s="138">
        <f>FD105-FD103</f>
        <v>0</v>
      </c>
      <c r="FE104" s="138">
        <f>FE105-FE103</f>
        <v>0</v>
      </c>
      <c r="FG104" s="138">
        <v>0</v>
      </c>
      <c r="FH104" s="138">
        <f>FH105-FH103</f>
        <v>0</v>
      </c>
      <c r="FI104" s="138">
        <f>FI105-FI103</f>
        <v>0</v>
      </c>
      <c r="FJ104" s="138">
        <f>FJ105-FJ103</f>
        <v>0</v>
      </c>
      <c r="FL104" s="138">
        <v>0</v>
      </c>
      <c r="FM104" s="138">
        <f>FM105-FM103</f>
        <v>0</v>
      </c>
      <c r="FN104" s="138">
        <f>FN105-FN103</f>
        <v>0</v>
      </c>
      <c r="FO104" s="138">
        <f>FO105-FO103</f>
        <v>0</v>
      </c>
      <c r="FQ104" s="138">
        <v>0</v>
      </c>
      <c r="FR104" s="138">
        <f>FR105-FR103</f>
        <v>0</v>
      </c>
      <c r="FS104" s="138">
        <f>FS105-FS103</f>
        <v>0</v>
      </c>
      <c r="FT104" s="138">
        <f>FT105-FT103</f>
        <v>0</v>
      </c>
      <c r="FV104" s="138">
        <v>0</v>
      </c>
      <c r="FW104" s="138">
        <f>FW105-FW103</f>
        <v>0</v>
      </c>
      <c r="FX104" s="138">
        <f>FX105-FX103</f>
        <v>0</v>
      </c>
      <c r="FY104" s="138">
        <f>FY105-FY103</f>
        <v>0</v>
      </c>
      <c r="GA104" s="138">
        <v>0</v>
      </c>
      <c r="GB104" s="138">
        <f>GB105-GB103</f>
        <v>0</v>
      </c>
      <c r="GC104" s="138">
        <f>GC105-GC103</f>
        <v>0</v>
      </c>
      <c r="GD104" s="138">
        <f>GD105-GD103</f>
        <v>0</v>
      </c>
      <c r="GF104" s="138">
        <v>0</v>
      </c>
      <c r="GG104" s="138">
        <f>GG105-GG103</f>
        <v>0</v>
      </c>
      <c r="GH104" s="138">
        <f>GH105-GH103</f>
        <v>0</v>
      </c>
      <c r="GI104" s="138">
        <f>GI105-GI103</f>
        <v>0</v>
      </c>
      <c r="GK104" s="138">
        <v>0</v>
      </c>
      <c r="GL104" s="138">
        <f>GL105-GL103</f>
        <v>0</v>
      </c>
      <c r="GM104" s="138">
        <f>GM105-GM103</f>
        <v>0</v>
      </c>
      <c r="GN104" s="138">
        <f>GN105-GN103</f>
        <v>0</v>
      </c>
      <c r="GP104" s="138">
        <v>0</v>
      </c>
      <c r="GQ104" s="138">
        <f>GQ105-GQ103</f>
        <v>0</v>
      </c>
      <c r="GR104" s="138">
        <f>GR105-GR103</f>
        <v>0</v>
      </c>
      <c r="GS104" s="138">
        <f>GS105-GS103</f>
        <v>0</v>
      </c>
      <c r="GU104" s="138">
        <v>0</v>
      </c>
      <c r="GV104" s="138">
        <f>GV105-GV103</f>
        <v>425000</v>
      </c>
      <c r="GW104" s="138">
        <f>GW105-GW103</f>
        <v>0</v>
      </c>
      <c r="GX104" s="138">
        <f>GX105-GX103</f>
        <v>425000</v>
      </c>
      <c r="GZ104" s="138">
        <v>0</v>
      </c>
      <c r="HA104" s="138">
        <f>HA105-HA103</f>
        <v>12500</v>
      </c>
      <c r="HB104" s="138">
        <f>HB105-HB103</f>
        <v>0</v>
      </c>
      <c r="HC104" s="138">
        <f>HC105-HC103</f>
        <v>12500</v>
      </c>
      <c r="HE104" s="138">
        <v>0</v>
      </c>
      <c r="HF104" s="138">
        <f>HF105-HF103</f>
        <v>0</v>
      </c>
      <c r="HG104" s="138">
        <f>HG105-HG103</f>
        <v>0</v>
      </c>
      <c r="HH104" s="138">
        <f>HH105-HH103</f>
        <v>0</v>
      </c>
      <c r="HJ104" s="138">
        <v>0</v>
      </c>
      <c r="HK104" s="138">
        <f>HK105-HK103</f>
        <v>0</v>
      </c>
      <c r="HL104" s="138">
        <f>HL105-HL103</f>
        <v>0</v>
      </c>
      <c r="HM104" s="138">
        <f>HM105-HM103</f>
        <v>0</v>
      </c>
      <c r="HO104" s="138">
        <v>0</v>
      </c>
      <c r="HP104" s="138">
        <f>HP105-HP103</f>
        <v>0</v>
      </c>
      <c r="HQ104" s="138">
        <f>HQ105-HQ103</f>
        <v>0</v>
      </c>
      <c r="HR104" s="138">
        <f>HR105-HR103</f>
        <v>0</v>
      </c>
      <c r="HT104" s="138">
        <v>0</v>
      </c>
      <c r="HU104" s="138">
        <f>HU105-HU103</f>
        <v>0</v>
      </c>
      <c r="HV104" s="138">
        <f>HV105-HV103</f>
        <v>0</v>
      </c>
      <c r="HW104" s="138">
        <f>HW105-HW103</f>
        <v>0</v>
      </c>
      <c r="HY104" s="138">
        <v>0</v>
      </c>
      <c r="HZ104" s="138">
        <f>HZ105-HZ103</f>
        <v>0</v>
      </c>
      <c r="IA104" s="138">
        <f>IA105-IA103</f>
        <v>0</v>
      </c>
      <c r="IB104" s="138">
        <f>IB105-IB103</f>
        <v>0</v>
      </c>
      <c r="ID104" s="138">
        <v>0</v>
      </c>
      <c r="IE104" s="138">
        <f>IE105-IE103</f>
        <v>0</v>
      </c>
      <c r="IF104" s="138">
        <f>IF105-IF103</f>
        <v>0</v>
      </c>
      <c r="IG104" s="138">
        <f>IG105-IG103</f>
        <v>0</v>
      </c>
      <c r="II104" s="138">
        <v>0</v>
      </c>
      <c r="IJ104" s="138">
        <f>IJ105-IJ103</f>
        <v>5000</v>
      </c>
      <c r="IK104" s="138">
        <f>IK105-IK103</f>
        <v>0</v>
      </c>
      <c r="IL104" s="138">
        <f>IL105-IL103</f>
        <v>5000</v>
      </c>
      <c r="IN104" s="138">
        <v>0</v>
      </c>
      <c r="IO104" s="138">
        <f>IO105-IO103</f>
        <v>2000</v>
      </c>
      <c r="IP104" s="138">
        <f>IP105-IP103</f>
        <v>0</v>
      </c>
      <c r="IQ104" s="138">
        <f>IQ105-IQ103</f>
        <v>2000</v>
      </c>
      <c r="IS104" s="138">
        <v>0</v>
      </c>
      <c r="IT104" s="138">
        <f>IT105-IT103</f>
        <v>0</v>
      </c>
      <c r="IU104" s="138">
        <f>IU105-IU103</f>
        <v>0</v>
      </c>
      <c r="IV104" s="138">
        <f>IV105-IV103</f>
        <v>0</v>
      </c>
      <c r="IX104" s="138">
        <v>0</v>
      </c>
      <c r="IY104" s="138">
        <f>IY105-IY103</f>
        <v>0</v>
      </c>
      <c r="IZ104" s="138">
        <f>IZ105-IZ103</f>
        <v>0</v>
      </c>
      <c r="JA104" s="138">
        <f>JA105-JA103</f>
        <v>0</v>
      </c>
      <c r="JC104" s="138">
        <v>0</v>
      </c>
      <c r="JD104" s="138">
        <f>JD105-JD103</f>
        <v>0</v>
      </c>
      <c r="JE104" s="138">
        <f>JE105-JE103</f>
        <v>0</v>
      </c>
      <c r="JF104" s="138">
        <f>JF105-JF103</f>
        <v>0</v>
      </c>
      <c r="JH104" s="138">
        <v>0</v>
      </c>
      <c r="JI104" s="138">
        <f>JI105-JI103</f>
        <v>102463.65000000002</v>
      </c>
      <c r="JJ104" s="138">
        <f>JJ105-JJ103</f>
        <v>0</v>
      </c>
      <c r="JK104" s="138">
        <f>JK105-JK103</f>
        <v>102463.65000000002</v>
      </c>
      <c r="JM104" s="138">
        <v>0</v>
      </c>
      <c r="JN104" s="138">
        <f>JN105-JN103</f>
        <v>56410</v>
      </c>
      <c r="JO104" s="138">
        <f>JO105-JO103</f>
        <v>0</v>
      </c>
      <c r="JP104" s="138">
        <f>JP105-JP103</f>
        <v>56410</v>
      </c>
      <c r="JR104" s="138">
        <v>0</v>
      </c>
      <c r="JS104" s="138">
        <f>JS105-JS103</f>
        <v>100000</v>
      </c>
      <c r="JT104" s="138">
        <f>JT105-JT103</f>
        <v>0</v>
      </c>
      <c r="JU104" s="138">
        <f>JU105-JU103</f>
        <v>100000</v>
      </c>
      <c r="JW104" s="138">
        <v>0</v>
      </c>
      <c r="JX104" s="138">
        <f>JX105-JX103</f>
        <v>0</v>
      </c>
      <c r="JY104" s="138">
        <f>JY105-JY103</f>
        <v>0</v>
      </c>
      <c r="JZ104" s="138">
        <f>JZ105-JZ103</f>
        <v>0</v>
      </c>
      <c r="KB104" s="138">
        <v>0</v>
      </c>
      <c r="KC104" s="138">
        <f>KC105-KC103</f>
        <v>0</v>
      </c>
      <c r="KD104" s="138">
        <f>KD105-KD103</f>
        <v>0</v>
      </c>
      <c r="KE104" s="138">
        <f>KE105-KE103</f>
        <v>0</v>
      </c>
      <c r="KG104" s="138">
        <v>0</v>
      </c>
      <c r="KH104" s="138">
        <f>KH105-KH103</f>
        <v>0</v>
      </c>
      <c r="KI104" s="138">
        <f>KI105-KI103</f>
        <v>0</v>
      </c>
      <c r="KJ104" s="138">
        <f>KJ105-KJ103</f>
        <v>0</v>
      </c>
      <c r="KK104" s="138"/>
      <c r="KL104" s="138">
        <v>0</v>
      </c>
      <c r="KM104" s="138">
        <f>KM105-KM103</f>
        <v>0</v>
      </c>
      <c r="KN104" s="138">
        <f>KN105-KN103</f>
        <v>0</v>
      </c>
      <c r="KO104" s="138">
        <f>KO105-KO103</f>
        <v>0</v>
      </c>
      <c r="KQ104" s="138">
        <v>0</v>
      </c>
      <c r="KR104" s="138">
        <f>KR105-KR103</f>
        <v>0</v>
      </c>
      <c r="KS104" s="138">
        <f>KS105-KS103</f>
        <v>0</v>
      </c>
      <c r="KT104" s="138">
        <f>KT105-KT103</f>
        <v>0</v>
      </c>
      <c r="KV104" s="138">
        <v>0</v>
      </c>
      <c r="KW104" s="138">
        <f>KW105-KW103</f>
        <v>0</v>
      </c>
      <c r="KX104" s="138">
        <f>KX105-KX103</f>
        <v>0</v>
      </c>
      <c r="KY104" s="138">
        <f>KY105-KY103</f>
        <v>0</v>
      </c>
      <c r="LA104" s="138">
        <v>0</v>
      </c>
      <c r="LB104" s="138">
        <f>LB105-LB103</f>
        <v>0</v>
      </c>
      <c r="LC104" s="138">
        <f>LC105-LC103</f>
        <v>0</v>
      </c>
      <c r="LD104" s="138">
        <f>LD105-LD103</f>
        <v>0</v>
      </c>
      <c r="LF104" s="138">
        <v>0</v>
      </c>
      <c r="LG104" s="138">
        <f>LG105-LG103</f>
        <v>0</v>
      </c>
      <c r="LH104" s="138">
        <f>LH105-LH103</f>
        <v>0</v>
      </c>
      <c r="LI104" s="138">
        <f>LI105-LI103</f>
        <v>0</v>
      </c>
      <c r="LK104" s="138">
        <v>0</v>
      </c>
      <c r="LL104" s="138">
        <f>LL105-LL103</f>
        <v>0</v>
      </c>
      <c r="LM104" s="138">
        <f>LM105-LM103</f>
        <v>0</v>
      </c>
      <c r="LN104" s="138">
        <f>LN105-LN103</f>
        <v>0</v>
      </c>
      <c r="LP104" s="138">
        <v>0</v>
      </c>
      <c r="LQ104" s="138">
        <f>LQ105-LQ103</f>
        <v>0</v>
      </c>
      <c r="LR104" s="138">
        <f>LR105-LR103</f>
        <v>0</v>
      </c>
      <c r="LS104" s="138">
        <f>LS105-LS103</f>
        <v>0</v>
      </c>
      <c r="LU104" s="138">
        <v>0</v>
      </c>
      <c r="LV104" s="138">
        <f>LV105-LV103</f>
        <v>0</v>
      </c>
      <c r="LW104" s="138">
        <f>LW105-LW103</f>
        <v>0</v>
      </c>
      <c r="LX104" s="138">
        <f>LX105-LX103</f>
        <v>0</v>
      </c>
      <c r="LZ104" s="138">
        <v>0</v>
      </c>
      <c r="MA104" s="138">
        <f>MA105-MA103</f>
        <v>0</v>
      </c>
      <c r="MB104" s="138">
        <f>MB105-MB103</f>
        <v>0</v>
      </c>
      <c r="MC104" s="138">
        <f>MC105-MC103</f>
        <v>0</v>
      </c>
      <c r="ME104" s="138">
        <v>0</v>
      </c>
      <c r="MF104" s="138">
        <f>MF105-MF103</f>
        <v>0</v>
      </c>
      <c r="MG104" s="138">
        <f>MG105-MG103</f>
        <v>0</v>
      </c>
      <c r="MH104" s="138">
        <f>MH105-MH103</f>
        <v>0</v>
      </c>
      <c r="MJ104" s="138">
        <v>0</v>
      </c>
      <c r="MK104" s="138">
        <f>MK105-MK103</f>
        <v>0</v>
      </c>
      <c r="ML104" s="138">
        <f>ML105-ML103</f>
        <v>0</v>
      </c>
      <c r="MM104" s="138">
        <f>MM105-MM103</f>
        <v>0</v>
      </c>
      <c r="MO104" s="138">
        <v>0</v>
      </c>
      <c r="MP104" s="138">
        <f>MP105-MP103</f>
        <v>0</v>
      </c>
      <c r="MQ104" s="138">
        <f>MQ105-MQ103</f>
        <v>0</v>
      </c>
      <c r="MR104" s="138">
        <f>MR105-MR103</f>
        <v>0</v>
      </c>
      <c r="MT104" s="138">
        <v>0</v>
      </c>
      <c r="MU104" s="138">
        <f>MU105-MU103</f>
        <v>0</v>
      </c>
      <c r="MV104" s="138">
        <f>MV105-MV103</f>
        <v>0</v>
      </c>
      <c r="MW104" s="138">
        <f>MW105-MW103</f>
        <v>0</v>
      </c>
      <c r="MY104" s="138">
        <v>0</v>
      </c>
      <c r="MZ104" s="138">
        <f>MZ105-MZ103</f>
        <v>0</v>
      </c>
      <c r="NA104" s="138">
        <f>NA105-NA103</f>
        <v>0</v>
      </c>
      <c r="NB104" s="138">
        <f>NB105-NB103</f>
        <v>0</v>
      </c>
      <c r="ND104" s="138">
        <v>0</v>
      </c>
      <c r="NE104" s="138">
        <f>NE105-NE103</f>
        <v>0</v>
      </c>
      <c r="NF104" s="138">
        <f>NF105-NF103</f>
        <v>0</v>
      </c>
      <c r="NG104" s="138">
        <f>NG105-NG103</f>
        <v>0</v>
      </c>
      <c r="NI104" s="138">
        <v>0</v>
      </c>
      <c r="NJ104" s="138">
        <f>NJ105-NJ103</f>
        <v>0</v>
      </c>
      <c r="NK104" s="138">
        <f>NK105-NK103</f>
        <v>0</v>
      </c>
      <c r="NL104" s="138">
        <f>NL105-NL103</f>
        <v>0</v>
      </c>
      <c r="NN104" s="138">
        <v>0</v>
      </c>
      <c r="NO104" s="138">
        <f>NO105-NO103</f>
        <v>0</v>
      </c>
      <c r="NP104" s="138">
        <f>NP105-NP103</f>
        <v>0</v>
      </c>
      <c r="NQ104" s="138">
        <f>NQ105-NQ103</f>
        <v>0</v>
      </c>
      <c r="NS104" s="138">
        <v>0</v>
      </c>
      <c r="NT104" s="138">
        <f>NT105-NT103</f>
        <v>783723.65000000037</v>
      </c>
      <c r="NU104" s="138">
        <f>NU105-NU103</f>
        <v>0</v>
      </c>
      <c r="NV104" s="138">
        <f>NV105-NV103</f>
        <v>783723.65000000037</v>
      </c>
    </row>
    <row r="105" spans="1:386" s="156" customFormat="1">
      <c r="A105" s="146">
        <v>34</v>
      </c>
      <c r="B105" s="147" t="s">
        <v>54</v>
      </c>
      <c r="C105" s="157">
        <f>C37</f>
        <v>0</v>
      </c>
      <c r="D105" s="157">
        <f>D37</f>
        <v>0</v>
      </c>
      <c r="E105" s="157">
        <f>E37</f>
        <v>0</v>
      </c>
      <c r="F105" s="157">
        <f>F37</f>
        <v>0</v>
      </c>
      <c r="H105" s="157">
        <f>H37</f>
        <v>0</v>
      </c>
      <c r="I105" s="157">
        <f>I37</f>
        <v>24800</v>
      </c>
      <c r="J105" s="157">
        <f>J37</f>
        <v>0</v>
      </c>
      <c r="K105" s="157">
        <f>K37</f>
        <v>24800</v>
      </c>
      <c r="M105" s="157">
        <f>M37</f>
        <v>20</v>
      </c>
      <c r="N105" s="157">
        <f>N37</f>
        <v>40000</v>
      </c>
      <c r="O105" s="157">
        <f>O37</f>
        <v>0</v>
      </c>
      <c r="P105" s="157">
        <f>P37</f>
        <v>40000</v>
      </c>
      <c r="R105" s="157">
        <f>R37</f>
        <v>436</v>
      </c>
      <c r="S105" s="157">
        <f>S37</f>
        <v>43600</v>
      </c>
      <c r="T105" s="157">
        <f>T37</f>
        <v>0</v>
      </c>
      <c r="U105" s="157">
        <f>U37</f>
        <v>43600</v>
      </c>
      <c r="W105" s="157">
        <f>W37</f>
        <v>1</v>
      </c>
      <c r="X105" s="157">
        <f>X37</f>
        <v>2000</v>
      </c>
      <c r="Y105" s="157">
        <f>Y37</f>
        <v>0</v>
      </c>
      <c r="Z105" s="157">
        <f>Z37</f>
        <v>2000</v>
      </c>
      <c r="AB105" s="157">
        <f>AB37</f>
        <v>23</v>
      </c>
      <c r="AC105" s="157">
        <f>AC37</f>
        <v>138000</v>
      </c>
      <c r="AD105" s="157">
        <f>AD37</f>
        <v>0</v>
      </c>
      <c r="AE105" s="157">
        <f>AE37</f>
        <v>138000</v>
      </c>
      <c r="AG105" s="157">
        <f>AG37</f>
        <v>0</v>
      </c>
      <c r="AH105" s="157">
        <f>AH37</f>
        <v>0</v>
      </c>
      <c r="AI105" s="157">
        <f>AI37</f>
        <v>0</v>
      </c>
      <c r="AJ105" s="157">
        <f>AJ37</f>
        <v>0</v>
      </c>
      <c r="AL105" s="157">
        <f>AL37</f>
        <v>0</v>
      </c>
      <c r="AM105" s="157">
        <f>AM37</f>
        <v>0</v>
      </c>
      <c r="AN105" s="157">
        <f>AN37</f>
        <v>0</v>
      </c>
      <c r="AO105" s="157">
        <f>AO37</f>
        <v>0</v>
      </c>
      <c r="AQ105" s="157">
        <f>AQ37</f>
        <v>0</v>
      </c>
      <c r="AR105" s="157">
        <f>AR37</f>
        <v>0</v>
      </c>
      <c r="AS105" s="157">
        <f>AS37</f>
        <v>0</v>
      </c>
      <c r="AT105" s="157">
        <f>AT37</f>
        <v>0</v>
      </c>
      <c r="AV105" s="157">
        <f>AV37</f>
        <v>4</v>
      </c>
      <c r="AW105" s="157">
        <f>AW37</f>
        <v>9800</v>
      </c>
      <c r="AX105" s="157">
        <f>AX37</f>
        <v>0</v>
      </c>
      <c r="AY105" s="157">
        <f>AY37</f>
        <v>9800</v>
      </c>
      <c r="BA105" s="157">
        <f>BA37</f>
        <v>0</v>
      </c>
      <c r="BB105" s="157">
        <f>BB37</f>
        <v>0</v>
      </c>
      <c r="BC105" s="157">
        <f>BC37</f>
        <v>0</v>
      </c>
      <c r="BD105" s="157">
        <f>BD37</f>
        <v>0</v>
      </c>
      <c r="BF105" s="157">
        <f>BF37</f>
        <v>5</v>
      </c>
      <c r="BG105" s="157">
        <f>BG37</f>
        <v>15750</v>
      </c>
      <c r="BH105" s="157">
        <f>BH37</f>
        <v>0</v>
      </c>
      <c r="BI105" s="157">
        <f>BI37</f>
        <v>15750</v>
      </c>
      <c r="BK105" s="157">
        <f>BK37</f>
        <v>1</v>
      </c>
      <c r="BL105" s="157">
        <f>BL37</f>
        <v>30000</v>
      </c>
      <c r="BM105" s="157">
        <f>BM37</f>
        <v>0</v>
      </c>
      <c r="BN105" s="157">
        <f>BN37</f>
        <v>30000</v>
      </c>
      <c r="BP105" s="157">
        <f>BP37</f>
        <v>0</v>
      </c>
      <c r="BQ105" s="157">
        <f>BQ37</f>
        <v>2000</v>
      </c>
      <c r="BR105" s="157">
        <f>BR37</f>
        <v>0</v>
      </c>
      <c r="BS105" s="157">
        <f>BS37</f>
        <v>2000</v>
      </c>
      <c r="BU105" s="157">
        <f>BU37</f>
        <v>0</v>
      </c>
      <c r="BV105" s="157">
        <f>BV37</f>
        <v>0</v>
      </c>
      <c r="BW105" s="157">
        <f>BW37</f>
        <v>0</v>
      </c>
      <c r="BX105" s="157">
        <f>BX37</f>
        <v>0</v>
      </c>
      <c r="BZ105" s="157">
        <f>BZ37</f>
        <v>0</v>
      </c>
      <c r="CA105" s="157">
        <f>CA37</f>
        <v>0</v>
      </c>
      <c r="CB105" s="157">
        <f>CB37</f>
        <v>0</v>
      </c>
      <c r="CC105" s="157">
        <f>CC37</f>
        <v>0</v>
      </c>
      <c r="CE105" s="157">
        <f>CE37</f>
        <v>0</v>
      </c>
      <c r="CF105" s="157">
        <f>CF37</f>
        <v>0</v>
      </c>
      <c r="CG105" s="157">
        <f>CG37</f>
        <v>0</v>
      </c>
      <c r="CH105" s="157">
        <f>CH37</f>
        <v>0</v>
      </c>
      <c r="CJ105" s="157">
        <f>CJ37</f>
        <v>0</v>
      </c>
      <c r="CK105" s="157">
        <f>CK37</f>
        <v>0</v>
      </c>
      <c r="CL105" s="157">
        <f>CL37</f>
        <v>0</v>
      </c>
      <c r="CM105" s="157">
        <f>CM37</f>
        <v>0</v>
      </c>
      <c r="CO105" s="157">
        <f>CO37</f>
        <v>0</v>
      </c>
      <c r="CP105" s="157">
        <f>CP37</f>
        <v>0</v>
      </c>
      <c r="CQ105" s="157">
        <f>CQ37</f>
        <v>0</v>
      </c>
      <c r="CR105" s="157">
        <f>CR37</f>
        <v>0</v>
      </c>
      <c r="CT105" s="157">
        <f>CT37</f>
        <v>0</v>
      </c>
      <c r="CU105" s="157">
        <f>CU37</f>
        <v>0</v>
      </c>
      <c r="CV105" s="157">
        <f>CV37</f>
        <v>0</v>
      </c>
      <c r="CW105" s="157">
        <f>CW37</f>
        <v>0</v>
      </c>
      <c r="CY105" s="157">
        <f>CY37</f>
        <v>0</v>
      </c>
      <c r="CZ105" s="157">
        <f>CZ37</f>
        <v>0</v>
      </c>
      <c r="DA105" s="157">
        <f>DA37</f>
        <v>0</v>
      </c>
      <c r="DB105" s="157">
        <f>DB37</f>
        <v>0</v>
      </c>
      <c r="DD105" s="157">
        <f>DD37</f>
        <v>0</v>
      </c>
      <c r="DE105" s="157">
        <f>DE37</f>
        <v>0</v>
      </c>
      <c r="DF105" s="157">
        <f>DF37</f>
        <v>0</v>
      </c>
      <c r="DG105" s="157">
        <f>DG37</f>
        <v>0</v>
      </c>
      <c r="DI105" s="157">
        <f>DI37</f>
        <v>0</v>
      </c>
      <c r="DJ105" s="157">
        <f>DJ37</f>
        <v>0</v>
      </c>
      <c r="DK105" s="157">
        <f>DK37</f>
        <v>0</v>
      </c>
      <c r="DL105" s="157">
        <f>DL37</f>
        <v>0</v>
      </c>
      <c r="DN105" s="157">
        <f>DN37</f>
        <v>0</v>
      </c>
      <c r="DO105" s="157">
        <f>DO37</f>
        <v>0</v>
      </c>
      <c r="DP105" s="157">
        <f>DP37</f>
        <v>0</v>
      </c>
      <c r="DQ105" s="157">
        <f>DQ37</f>
        <v>0</v>
      </c>
      <c r="DS105" s="157">
        <f>DS37</f>
        <v>1</v>
      </c>
      <c r="DT105" s="157">
        <f>DT37</f>
        <v>40000</v>
      </c>
      <c r="DU105" s="157">
        <f>DU37</f>
        <v>0</v>
      </c>
      <c r="DV105" s="157">
        <f>DV37</f>
        <v>40000</v>
      </c>
      <c r="DX105" s="157">
        <f>DX37</f>
        <v>1</v>
      </c>
      <c r="DY105" s="157">
        <f>DY37</f>
        <v>80000</v>
      </c>
      <c r="DZ105" s="157">
        <f>DZ37</f>
        <v>0</v>
      </c>
      <c r="EA105" s="157">
        <f>EA37</f>
        <v>80000</v>
      </c>
      <c r="EC105" s="157">
        <f>EC37</f>
        <v>0</v>
      </c>
      <c r="ED105" s="157">
        <f>ED37</f>
        <v>60000</v>
      </c>
      <c r="EE105" s="157">
        <f>EE37</f>
        <v>0</v>
      </c>
      <c r="EF105" s="157">
        <f>EF37</f>
        <v>60000</v>
      </c>
      <c r="EH105" s="157">
        <f>EH37</f>
        <v>1</v>
      </c>
      <c r="EI105" s="157">
        <f>EI37</f>
        <v>19500</v>
      </c>
      <c r="EJ105" s="157">
        <f>EJ37</f>
        <v>0</v>
      </c>
      <c r="EK105" s="157">
        <f>EK37</f>
        <v>19500</v>
      </c>
      <c r="EM105" s="157">
        <f>EM37</f>
        <v>1</v>
      </c>
      <c r="EN105" s="157">
        <f>EN37</f>
        <v>1160000</v>
      </c>
      <c r="EO105" s="157">
        <f>EO37</f>
        <v>0</v>
      </c>
      <c r="EP105" s="157">
        <f>EP37</f>
        <v>1160000</v>
      </c>
      <c r="ER105" s="157">
        <f>ER37</f>
        <v>0</v>
      </c>
      <c r="ES105" s="157">
        <f>ES37</f>
        <v>0</v>
      </c>
      <c r="ET105" s="157">
        <f>ET37</f>
        <v>0</v>
      </c>
      <c r="EU105" s="157">
        <f>EU37</f>
        <v>0</v>
      </c>
      <c r="EW105" s="157">
        <f>EW37</f>
        <v>0</v>
      </c>
      <c r="EX105" s="157">
        <f>EX37</f>
        <v>0</v>
      </c>
      <c r="EY105" s="157">
        <f>EY37</f>
        <v>0</v>
      </c>
      <c r="EZ105" s="157">
        <f>EZ37</f>
        <v>0</v>
      </c>
      <c r="FB105" s="157">
        <f>FB37</f>
        <v>0</v>
      </c>
      <c r="FC105" s="157">
        <f>FC37</f>
        <v>0</v>
      </c>
      <c r="FD105" s="157">
        <f>FD37</f>
        <v>0</v>
      </c>
      <c r="FE105" s="157">
        <f>FE37</f>
        <v>0</v>
      </c>
      <c r="FG105" s="157">
        <f>FG37</f>
        <v>0</v>
      </c>
      <c r="FH105" s="157">
        <f>FH37</f>
        <v>0</v>
      </c>
      <c r="FI105" s="157">
        <f>FI37</f>
        <v>0</v>
      </c>
      <c r="FJ105" s="157">
        <f>FJ37</f>
        <v>0</v>
      </c>
      <c r="FL105" s="157">
        <f>FL37</f>
        <v>0</v>
      </c>
      <c r="FM105" s="157">
        <f>FM37</f>
        <v>0</v>
      </c>
      <c r="FN105" s="157">
        <f>FN37</f>
        <v>0</v>
      </c>
      <c r="FO105" s="157">
        <f>FO37</f>
        <v>0</v>
      </c>
      <c r="FQ105" s="157">
        <f>FQ37</f>
        <v>0</v>
      </c>
      <c r="FR105" s="157">
        <f>FR37</f>
        <v>0</v>
      </c>
      <c r="FS105" s="157">
        <f>FS37</f>
        <v>0</v>
      </c>
      <c r="FT105" s="157">
        <f>FT37</f>
        <v>0</v>
      </c>
      <c r="FV105" s="157">
        <f>FV37</f>
        <v>0</v>
      </c>
      <c r="FW105" s="157">
        <f>FW37</f>
        <v>0</v>
      </c>
      <c r="FX105" s="157">
        <f>FX37</f>
        <v>0</v>
      </c>
      <c r="FY105" s="157">
        <f>FY37</f>
        <v>0</v>
      </c>
      <c r="GA105" s="157">
        <f>GA37</f>
        <v>0</v>
      </c>
      <c r="GB105" s="157">
        <f>GB37</f>
        <v>0</v>
      </c>
      <c r="GC105" s="157">
        <f>GC37</f>
        <v>0</v>
      </c>
      <c r="GD105" s="157">
        <f>GD37</f>
        <v>0</v>
      </c>
      <c r="GF105" s="157">
        <f>GF37</f>
        <v>0</v>
      </c>
      <c r="GG105" s="157">
        <f>GG37</f>
        <v>0</v>
      </c>
      <c r="GH105" s="157">
        <f>GH37</f>
        <v>0</v>
      </c>
      <c r="GI105" s="157">
        <f>GI37</f>
        <v>0</v>
      </c>
      <c r="GK105" s="157">
        <f>GK37</f>
        <v>0</v>
      </c>
      <c r="GL105" s="157">
        <f>GL37</f>
        <v>0</v>
      </c>
      <c r="GM105" s="157">
        <f>GM37</f>
        <v>0</v>
      </c>
      <c r="GN105" s="157">
        <f>GN37</f>
        <v>0</v>
      </c>
      <c r="GP105" s="157">
        <f>GP37</f>
        <v>0</v>
      </c>
      <c r="GQ105" s="157">
        <f>GQ37</f>
        <v>107500</v>
      </c>
      <c r="GR105" s="157">
        <f>GR37</f>
        <v>0</v>
      </c>
      <c r="GS105" s="157">
        <f>GS37</f>
        <v>107500</v>
      </c>
      <c r="GU105" s="157">
        <f>GU37</f>
        <v>25</v>
      </c>
      <c r="GV105" s="157">
        <f>GV37</f>
        <v>3050000</v>
      </c>
      <c r="GW105" s="157">
        <f>GW37</f>
        <v>0</v>
      </c>
      <c r="GX105" s="157">
        <f>GX37</f>
        <v>3050000</v>
      </c>
      <c r="GZ105" s="157">
        <f>GZ37</f>
        <v>21</v>
      </c>
      <c r="HA105" s="157">
        <f>HA37</f>
        <v>112500</v>
      </c>
      <c r="HB105" s="157">
        <f>HB37</f>
        <v>0</v>
      </c>
      <c r="HC105" s="157">
        <f>HC37</f>
        <v>112500</v>
      </c>
      <c r="HE105" s="157">
        <f>HE37</f>
        <v>0</v>
      </c>
      <c r="HF105" s="157">
        <f>HF37</f>
        <v>0</v>
      </c>
      <c r="HG105" s="157">
        <f>HG37</f>
        <v>0</v>
      </c>
      <c r="HH105" s="157">
        <f>HH37</f>
        <v>0</v>
      </c>
      <c r="HJ105" s="157">
        <f>HJ37</f>
        <v>0</v>
      </c>
      <c r="HK105" s="157">
        <f>HK37</f>
        <v>10000</v>
      </c>
      <c r="HL105" s="157">
        <f>HL37</f>
        <v>0</v>
      </c>
      <c r="HM105" s="157">
        <f>HM37</f>
        <v>10000</v>
      </c>
      <c r="HO105" s="157">
        <f>HO37</f>
        <v>0</v>
      </c>
      <c r="HP105" s="157">
        <f>HP37</f>
        <v>0</v>
      </c>
      <c r="HQ105" s="157">
        <f>HQ37</f>
        <v>0</v>
      </c>
      <c r="HR105" s="157">
        <f>HR37</f>
        <v>0</v>
      </c>
      <c r="HT105" s="157">
        <f>HT37</f>
        <v>0</v>
      </c>
      <c r="HU105" s="157">
        <f>HU37</f>
        <v>0</v>
      </c>
      <c r="HV105" s="157">
        <f>HV37</f>
        <v>0</v>
      </c>
      <c r="HW105" s="157">
        <f>HW37</f>
        <v>0</v>
      </c>
      <c r="HY105" s="157">
        <f>HY37</f>
        <v>0</v>
      </c>
      <c r="HZ105" s="157">
        <f>HZ37</f>
        <v>294000</v>
      </c>
      <c r="IA105" s="157">
        <f>IA37</f>
        <v>0</v>
      </c>
      <c r="IB105" s="157">
        <f>IB37</f>
        <v>294000</v>
      </c>
      <c r="ID105" s="157">
        <f>ID37</f>
        <v>0</v>
      </c>
      <c r="IE105" s="157">
        <f>IE37</f>
        <v>162500</v>
      </c>
      <c r="IF105" s="157">
        <f>IF37</f>
        <v>0</v>
      </c>
      <c r="IG105" s="157">
        <f>IG37</f>
        <v>162500</v>
      </c>
      <c r="II105" s="157">
        <f>II37</f>
        <v>10</v>
      </c>
      <c r="IJ105" s="157">
        <f>IJ37</f>
        <v>5000</v>
      </c>
      <c r="IK105" s="157">
        <f>IK37</f>
        <v>0</v>
      </c>
      <c r="IL105" s="157">
        <f>IL37</f>
        <v>5000</v>
      </c>
      <c r="IN105" s="157">
        <f>IN37</f>
        <v>2</v>
      </c>
      <c r="IO105" s="157">
        <f>IO37</f>
        <v>2000</v>
      </c>
      <c r="IP105" s="157">
        <f>IP37</f>
        <v>0</v>
      </c>
      <c r="IQ105" s="157">
        <f>IQ37</f>
        <v>2000</v>
      </c>
      <c r="IS105" s="157">
        <f>IS37</f>
        <v>12</v>
      </c>
      <c r="IT105" s="157">
        <f>IT37</f>
        <v>310000</v>
      </c>
      <c r="IU105" s="157">
        <f>IU37</f>
        <v>0</v>
      </c>
      <c r="IV105" s="157">
        <f>IV37</f>
        <v>310000</v>
      </c>
      <c r="IX105" s="157">
        <f>IX37</f>
        <v>0</v>
      </c>
      <c r="IY105" s="157">
        <f>IY37</f>
        <v>0</v>
      </c>
      <c r="IZ105" s="157">
        <f>IZ37</f>
        <v>0</v>
      </c>
      <c r="JA105" s="157">
        <f>JA37</f>
        <v>0</v>
      </c>
      <c r="JC105" s="157">
        <f>JC37</f>
        <v>0</v>
      </c>
      <c r="JD105" s="157">
        <f>JD37</f>
        <v>0</v>
      </c>
      <c r="JE105" s="157">
        <f>JE37</f>
        <v>0</v>
      </c>
      <c r="JF105" s="157">
        <f>JF37</f>
        <v>0</v>
      </c>
      <c r="JH105" s="157">
        <f>JH37</f>
        <v>0</v>
      </c>
      <c r="JI105" s="157">
        <f>JI37</f>
        <v>409855</v>
      </c>
      <c r="JJ105" s="157">
        <f>JJ37</f>
        <v>0</v>
      </c>
      <c r="JK105" s="157">
        <f>JK37</f>
        <v>409855</v>
      </c>
      <c r="JM105" s="157">
        <f>JM37</f>
        <v>1</v>
      </c>
      <c r="JN105" s="157">
        <f>JN37</f>
        <v>56410</v>
      </c>
      <c r="JO105" s="157">
        <f>JO37</f>
        <v>0</v>
      </c>
      <c r="JP105" s="157">
        <f>JP37</f>
        <v>56410</v>
      </c>
      <c r="JR105" s="157">
        <f>JR37</f>
        <v>1</v>
      </c>
      <c r="JS105" s="157">
        <f>JS37</f>
        <v>100000</v>
      </c>
      <c r="JT105" s="157">
        <f>JT37</f>
        <v>0</v>
      </c>
      <c r="JU105" s="157">
        <f>JU37</f>
        <v>100000</v>
      </c>
      <c r="JW105" s="157">
        <f>JW37</f>
        <v>0</v>
      </c>
      <c r="JX105" s="157">
        <f>JX37</f>
        <v>90000</v>
      </c>
      <c r="JY105" s="157">
        <f>JY37</f>
        <v>0</v>
      </c>
      <c r="JZ105" s="157">
        <f>JZ37</f>
        <v>90000</v>
      </c>
      <c r="KB105" s="157">
        <f>KB37</f>
        <v>0</v>
      </c>
      <c r="KC105" s="157">
        <f>KC37</f>
        <v>0</v>
      </c>
      <c r="KD105" s="157">
        <f>KD37</f>
        <v>0</v>
      </c>
      <c r="KE105" s="157">
        <f>KE37</f>
        <v>0</v>
      </c>
      <c r="KG105" s="157">
        <f>KG37</f>
        <v>0</v>
      </c>
      <c r="KH105" s="157">
        <f>KH37</f>
        <v>20000</v>
      </c>
      <c r="KI105" s="157">
        <f>KI37</f>
        <v>0</v>
      </c>
      <c r="KJ105" s="157">
        <f>KJ37</f>
        <v>20000</v>
      </c>
      <c r="KK105" s="157"/>
      <c r="KL105" s="157">
        <f>KL37</f>
        <v>0</v>
      </c>
      <c r="KM105" s="157">
        <f>KM37</f>
        <v>0</v>
      </c>
      <c r="KN105" s="157">
        <f>KN37</f>
        <v>0</v>
      </c>
      <c r="KO105" s="157">
        <f>KO37</f>
        <v>0</v>
      </c>
      <c r="KQ105" s="157">
        <f>KQ37</f>
        <v>0</v>
      </c>
      <c r="KR105" s="157">
        <f>KR37</f>
        <v>0</v>
      </c>
      <c r="KS105" s="157">
        <f>KS37</f>
        <v>0</v>
      </c>
      <c r="KT105" s="157">
        <f>KT37</f>
        <v>0</v>
      </c>
      <c r="KV105" s="157">
        <f>KV37</f>
        <v>0</v>
      </c>
      <c r="KW105" s="157">
        <f>KW37</f>
        <v>0</v>
      </c>
      <c r="KX105" s="157">
        <f>KX37</f>
        <v>0</v>
      </c>
      <c r="KY105" s="157">
        <f>KY37</f>
        <v>0</v>
      </c>
      <c r="LA105" s="157">
        <f>LA37</f>
        <v>0</v>
      </c>
      <c r="LB105" s="157">
        <f>LB37</f>
        <v>0</v>
      </c>
      <c r="LC105" s="157">
        <f>LC37</f>
        <v>0</v>
      </c>
      <c r="LD105" s="157">
        <f>LD37</f>
        <v>0</v>
      </c>
      <c r="LF105" s="157">
        <f>LF37</f>
        <v>0</v>
      </c>
      <c r="LG105" s="157">
        <f>LG37</f>
        <v>0</v>
      </c>
      <c r="LH105" s="157">
        <f>LH37</f>
        <v>0</v>
      </c>
      <c r="LI105" s="157">
        <f>LI37</f>
        <v>0</v>
      </c>
      <c r="LK105" s="157">
        <f>LK37</f>
        <v>1</v>
      </c>
      <c r="LL105" s="157">
        <f>LL37</f>
        <v>19500</v>
      </c>
      <c r="LM105" s="157">
        <f>LM37</f>
        <v>0</v>
      </c>
      <c r="LN105" s="157">
        <f>LN37</f>
        <v>19500</v>
      </c>
      <c r="LP105" s="157">
        <f>LP37</f>
        <v>1</v>
      </c>
      <c r="LQ105" s="157">
        <f>LQ37</f>
        <v>80000</v>
      </c>
      <c r="LR105" s="157">
        <f>LR37</f>
        <v>0</v>
      </c>
      <c r="LS105" s="157">
        <f>LS37</f>
        <v>80000</v>
      </c>
      <c r="LU105" s="157">
        <f>LU37</f>
        <v>0</v>
      </c>
      <c r="LV105" s="157">
        <f>LV37</f>
        <v>0</v>
      </c>
      <c r="LW105" s="157">
        <f>LW37</f>
        <v>0</v>
      </c>
      <c r="LX105" s="157">
        <f>LX37</f>
        <v>0</v>
      </c>
      <c r="LZ105" s="157">
        <f>LZ37</f>
        <v>0</v>
      </c>
      <c r="MA105" s="157">
        <f>MA37</f>
        <v>0</v>
      </c>
      <c r="MB105" s="157">
        <f>MB37</f>
        <v>0</v>
      </c>
      <c r="MC105" s="157">
        <f>MC37</f>
        <v>0</v>
      </c>
      <c r="ME105" s="157">
        <f>ME37</f>
        <v>0</v>
      </c>
      <c r="MF105" s="157">
        <f>MF37</f>
        <v>0</v>
      </c>
      <c r="MG105" s="157">
        <f>MG37</f>
        <v>0</v>
      </c>
      <c r="MH105" s="157">
        <f>MH37</f>
        <v>0</v>
      </c>
      <c r="MJ105" s="157">
        <f>MJ37</f>
        <v>0</v>
      </c>
      <c r="MK105" s="157">
        <f>MK37</f>
        <v>0</v>
      </c>
      <c r="ML105" s="157">
        <f>ML37</f>
        <v>0</v>
      </c>
      <c r="MM105" s="157">
        <f>MM37</f>
        <v>0</v>
      </c>
      <c r="MO105" s="157">
        <f>MO37</f>
        <v>0</v>
      </c>
      <c r="MP105" s="157">
        <f>MP37</f>
        <v>0</v>
      </c>
      <c r="MQ105" s="157">
        <f>MQ37</f>
        <v>0</v>
      </c>
      <c r="MR105" s="157">
        <f>MR37</f>
        <v>0</v>
      </c>
      <c r="MT105" s="157">
        <f>MT37</f>
        <v>0</v>
      </c>
      <c r="MU105" s="157">
        <f>MU37</f>
        <v>0</v>
      </c>
      <c r="MV105" s="157">
        <f>MV37</f>
        <v>0</v>
      </c>
      <c r="MW105" s="157">
        <f>MW37</f>
        <v>0</v>
      </c>
      <c r="MY105" s="157">
        <f>MY37</f>
        <v>0</v>
      </c>
      <c r="MZ105" s="157">
        <f>MZ37</f>
        <v>0</v>
      </c>
      <c r="NA105" s="157">
        <f>NA37</f>
        <v>0</v>
      </c>
      <c r="NB105" s="157">
        <f>NB37</f>
        <v>0</v>
      </c>
      <c r="ND105" s="157">
        <f>ND37</f>
        <v>0</v>
      </c>
      <c r="NE105" s="157">
        <f>NE37</f>
        <v>0</v>
      </c>
      <c r="NF105" s="157">
        <f>NF37</f>
        <v>0</v>
      </c>
      <c r="NG105" s="157">
        <f>NG37</f>
        <v>0</v>
      </c>
      <c r="NI105" s="157">
        <f>NI37</f>
        <v>0</v>
      </c>
      <c r="NJ105" s="157">
        <f>NJ37</f>
        <v>0</v>
      </c>
      <c r="NK105" s="157">
        <f>NK37</f>
        <v>0</v>
      </c>
      <c r="NL105" s="157">
        <f>NL37</f>
        <v>0</v>
      </c>
      <c r="NN105" s="157">
        <f>NN37</f>
        <v>0</v>
      </c>
      <c r="NO105" s="157">
        <f>NO37</f>
        <v>0</v>
      </c>
      <c r="NP105" s="157">
        <f>NP37</f>
        <v>0</v>
      </c>
      <c r="NQ105" s="157">
        <f>NQ37</f>
        <v>0</v>
      </c>
      <c r="NS105" s="157">
        <f>NS37</f>
        <v>568</v>
      </c>
      <c r="NT105" s="157">
        <f>NT37</f>
        <v>6494715</v>
      </c>
      <c r="NU105" s="157">
        <f>NU37</f>
        <v>0</v>
      </c>
      <c r="NV105" s="157">
        <f>NV37</f>
        <v>6494715</v>
      </c>
    </row>
    <row r="109" spans="1:386">
      <c r="JI109" s="46"/>
    </row>
  </sheetData>
  <mergeCells count="285">
    <mergeCell ref="A1:G1"/>
    <mergeCell ref="H1:L1"/>
    <mergeCell ref="M1:Q1"/>
    <mergeCell ref="R1:V1"/>
    <mergeCell ref="W1:AA1"/>
    <mergeCell ref="AB1:AF1"/>
    <mergeCell ref="BZ1:CD1"/>
    <mergeCell ref="CE1:CI1"/>
    <mergeCell ref="CJ1:CN1"/>
    <mergeCell ref="AG1:AK1"/>
    <mergeCell ref="AL1:AP1"/>
    <mergeCell ref="AQ1:AU1"/>
    <mergeCell ref="AV1:AZ1"/>
    <mergeCell ref="BA1:BE1"/>
    <mergeCell ref="BF1:BJ1"/>
    <mergeCell ref="D3:G3"/>
    <mergeCell ref="I3:L3"/>
    <mergeCell ref="N3:Q3"/>
    <mergeCell ref="S3:V3"/>
    <mergeCell ref="X3:AA3"/>
    <mergeCell ref="AC3:AF3"/>
    <mergeCell ref="HE1:HI1"/>
    <mergeCell ref="HJ1:HN1"/>
    <mergeCell ref="HO1:HS1"/>
    <mergeCell ref="GA1:GE1"/>
    <mergeCell ref="GF1:GJ1"/>
    <mergeCell ref="GK1:GO1"/>
    <mergeCell ref="GP1:GT1"/>
    <mergeCell ref="GU1:GY1"/>
    <mergeCell ref="GZ1:HD1"/>
    <mergeCell ref="EW1:FA1"/>
    <mergeCell ref="FB1:FF1"/>
    <mergeCell ref="FG1:FK1"/>
    <mergeCell ref="FL1:FP1"/>
    <mergeCell ref="FQ1:FU1"/>
    <mergeCell ref="FV1:FZ1"/>
    <mergeCell ref="DS1:DW1"/>
    <mergeCell ref="DX1:EB1"/>
    <mergeCell ref="EC1:EG1"/>
    <mergeCell ref="AH3:AK3"/>
    <mergeCell ref="AM3:AP3"/>
    <mergeCell ref="AR3:AU3"/>
    <mergeCell ref="AW3:AZ3"/>
    <mergeCell ref="BB3:BE3"/>
    <mergeCell ref="BG3:BJ3"/>
    <mergeCell ref="II1:IM1"/>
    <mergeCell ref="IN1:IR1"/>
    <mergeCell ref="NN1:NR1"/>
    <mergeCell ref="HT1:HX1"/>
    <mergeCell ref="HY1:IC1"/>
    <mergeCell ref="ID1:IH1"/>
    <mergeCell ref="EH1:EL1"/>
    <mergeCell ref="EM1:EQ1"/>
    <mergeCell ref="ER1:EV1"/>
    <mergeCell ref="CO1:CS1"/>
    <mergeCell ref="CT1:CX1"/>
    <mergeCell ref="CY1:DC1"/>
    <mergeCell ref="DD1:DH1"/>
    <mergeCell ref="DI1:DM1"/>
    <mergeCell ref="DN1:DR1"/>
    <mergeCell ref="BK1:BO1"/>
    <mergeCell ref="BP1:BT1"/>
    <mergeCell ref="BU1:BY1"/>
    <mergeCell ref="CP3:CS3"/>
    <mergeCell ref="CU3:CX3"/>
    <mergeCell ref="CZ3:DC3"/>
    <mergeCell ref="DE3:DH3"/>
    <mergeCell ref="DJ3:DM3"/>
    <mergeCell ref="DO3:DR3"/>
    <mergeCell ref="BL3:BO3"/>
    <mergeCell ref="BQ3:BT3"/>
    <mergeCell ref="BV3:BY3"/>
    <mergeCell ref="CA3:CD3"/>
    <mergeCell ref="CF3:CI3"/>
    <mergeCell ref="CK3:CN3"/>
    <mergeCell ref="FM3:FP3"/>
    <mergeCell ref="FR3:FU3"/>
    <mergeCell ref="FW3:FZ3"/>
    <mergeCell ref="DT3:DW3"/>
    <mergeCell ref="DY3:EB3"/>
    <mergeCell ref="ED3:EG3"/>
    <mergeCell ref="EI3:EL3"/>
    <mergeCell ref="EN3:EQ3"/>
    <mergeCell ref="ES3:EV3"/>
    <mergeCell ref="IJ3:IM3"/>
    <mergeCell ref="IO3:IR3"/>
    <mergeCell ref="NO3:NR3"/>
    <mergeCell ref="D4:G4"/>
    <mergeCell ref="I4:L4"/>
    <mergeCell ref="N4:Q4"/>
    <mergeCell ref="S4:V4"/>
    <mergeCell ref="X4:AA4"/>
    <mergeCell ref="AC4:AF4"/>
    <mergeCell ref="HF3:HI3"/>
    <mergeCell ref="HK3:HN3"/>
    <mergeCell ref="HP3:HS3"/>
    <mergeCell ref="HU3:HX3"/>
    <mergeCell ref="HZ3:IC3"/>
    <mergeCell ref="IE3:IH3"/>
    <mergeCell ref="GB3:GE3"/>
    <mergeCell ref="GG3:GJ3"/>
    <mergeCell ref="GL3:GO3"/>
    <mergeCell ref="GQ3:GT3"/>
    <mergeCell ref="GV3:GY3"/>
    <mergeCell ref="HA3:HD3"/>
    <mergeCell ref="EX3:FA3"/>
    <mergeCell ref="FC3:FF3"/>
    <mergeCell ref="FH3:FK3"/>
    <mergeCell ref="BL4:BO4"/>
    <mergeCell ref="BQ4:BT4"/>
    <mergeCell ref="BV4:BY4"/>
    <mergeCell ref="CA4:CD4"/>
    <mergeCell ref="CF4:CI4"/>
    <mergeCell ref="CK4:CN4"/>
    <mergeCell ref="AH4:AK4"/>
    <mergeCell ref="AM4:AP4"/>
    <mergeCell ref="AR4:AU4"/>
    <mergeCell ref="AW4:AZ4"/>
    <mergeCell ref="BB4:BE4"/>
    <mergeCell ref="BG4:BJ4"/>
    <mergeCell ref="FR4:FU4"/>
    <mergeCell ref="FW4:FZ4"/>
    <mergeCell ref="DT4:DW4"/>
    <mergeCell ref="DY4:EB4"/>
    <mergeCell ref="ED4:EG4"/>
    <mergeCell ref="EI4:EL4"/>
    <mergeCell ref="EN4:EQ4"/>
    <mergeCell ref="ES4:EV4"/>
    <mergeCell ref="CP4:CS4"/>
    <mergeCell ref="CU4:CX4"/>
    <mergeCell ref="CZ4:DC4"/>
    <mergeCell ref="DE4:DH4"/>
    <mergeCell ref="DJ4:DM4"/>
    <mergeCell ref="DO4:DR4"/>
    <mergeCell ref="A71:B71"/>
    <mergeCell ref="NS1:NW4"/>
    <mergeCell ref="A3:B4"/>
    <mergeCell ref="IJ4:IM4"/>
    <mergeCell ref="IO4:IR4"/>
    <mergeCell ref="NO4:NR4"/>
    <mergeCell ref="A69:B69"/>
    <mergeCell ref="A70:B70"/>
    <mergeCell ref="HF4:HI4"/>
    <mergeCell ref="HK4:HN4"/>
    <mergeCell ref="HP4:HS4"/>
    <mergeCell ref="HU4:HX4"/>
    <mergeCell ref="HZ4:IC4"/>
    <mergeCell ref="IE4:IH4"/>
    <mergeCell ref="GB4:GE4"/>
    <mergeCell ref="GG4:GJ4"/>
    <mergeCell ref="GL4:GO4"/>
    <mergeCell ref="GQ4:GT4"/>
    <mergeCell ref="GV4:GY4"/>
    <mergeCell ref="HA4:HD4"/>
    <mergeCell ref="EX4:FA4"/>
    <mergeCell ref="FC4:FF4"/>
    <mergeCell ref="FH4:FK4"/>
    <mergeCell ref="FM4:FP4"/>
    <mergeCell ref="IS1:IW1"/>
    <mergeCell ref="IT3:IW3"/>
    <mergeCell ref="IT4:IW4"/>
    <mergeCell ref="JH1:JL1"/>
    <mergeCell ref="JI3:JL3"/>
    <mergeCell ref="JI4:JL4"/>
    <mergeCell ref="JR1:JV1"/>
    <mergeCell ref="JS3:JV3"/>
    <mergeCell ref="JS4:JV4"/>
    <mergeCell ref="JI2:JL2"/>
    <mergeCell ref="JC1:JG1"/>
    <mergeCell ref="JD2:JG2"/>
    <mergeCell ref="JD3:JG3"/>
    <mergeCell ref="JD4:JG4"/>
    <mergeCell ref="IX1:JB1"/>
    <mergeCell ref="IY2:JB2"/>
    <mergeCell ref="IY3:JB3"/>
    <mergeCell ref="IY4:JB4"/>
    <mergeCell ref="JM1:JQ1"/>
    <mergeCell ref="JN2:JQ2"/>
    <mergeCell ref="JN3:JQ3"/>
    <mergeCell ref="JN4:JQ4"/>
    <mergeCell ref="JW1:KA1"/>
    <mergeCell ref="JX3:KA3"/>
    <mergeCell ref="JX4:KA4"/>
    <mergeCell ref="KB1:KF1"/>
    <mergeCell ref="KC3:KF3"/>
    <mergeCell ref="KC4:KF4"/>
    <mergeCell ref="KG1:KK1"/>
    <mergeCell ref="KH3:KK3"/>
    <mergeCell ref="KH4:KK4"/>
    <mergeCell ref="KH2:KK2"/>
    <mergeCell ref="KC2:KF2"/>
    <mergeCell ref="KL1:KP1"/>
    <mergeCell ref="KM3:KP3"/>
    <mergeCell ref="KM4:KP4"/>
    <mergeCell ref="KQ1:KU1"/>
    <mergeCell ref="KR3:KU3"/>
    <mergeCell ref="KR4:KU4"/>
    <mergeCell ref="KV1:KZ1"/>
    <mergeCell ref="KW3:KZ3"/>
    <mergeCell ref="KW4:KZ4"/>
    <mergeCell ref="KW2:KZ2"/>
    <mergeCell ref="LA1:LE1"/>
    <mergeCell ref="LB3:LE3"/>
    <mergeCell ref="LB4:LE4"/>
    <mergeCell ref="LF1:LJ1"/>
    <mergeCell ref="LG3:LJ3"/>
    <mergeCell ref="LG4:LJ4"/>
    <mergeCell ref="LK1:LO1"/>
    <mergeCell ref="LL3:LO3"/>
    <mergeCell ref="LL4:LO4"/>
    <mergeCell ref="LB2:LE2"/>
    <mergeCell ref="LG2:LJ2"/>
    <mergeCell ref="LL2:LO2"/>
    <mergeCell ref="LP1:LT1"/>
    <mergeCell ref="LQ3:LT3"/>
    <mergeCell ref="LQ4:LT4"/>
    <mergeCell ref="LU1:LY1"/>
    <mergeCell ref="LV3:LY3"/>
    <mergeCell ref="LV4:LY4"/>
    <mergeCell ref="LZ1:MD1"/>
    <mergeCell ref="MA3:MD3"/>
    <mergeCell ref="MA4:MD4"/>
    <mergeCell ref="LQ2:LT2"/>
    <mergeCell ref="LV2:LY2"/>
    <mergeCell ref="ME1:MI1"/>
    <mergeCell ref="MF3:MI3"/>
    <mergeCell ref="MF4:MI4"/>
    <mergeCell ref="MJ1:MN1"/>
    <mergeCell ref="MK3:MN3"/>
    <mergeCell ref="MK4:MN4"/>
    <mergeCell ref="MO1:MS1"/>
    <mergeCell ref="MP3:MS3"/>
    <mergeCell ref="MP4:MS4"/>
    <mergeCell ref="NI1:NM1"/>
    <mergeCell ref="NJ3:NM3"/>
    <mergeCell ref="NJ4:NM4"/>
    <mergeCell ref="MT1:MX1"/>
    <mergeCell ref="MU3:MX3"/>
    <mergeCell ref="MU4:MX4"/>
    <mergeCell ref="MY1:NC1"/>
    <mergeCell ref="MZ3:NC3"/>
    <mergeCell ref="MZ4:NC4"/>
    <mergeCell ref="ND1:NH1"/>
    <mergeCell ref="NE3:NH3"/>
    <mergeCell ref="NE4:NH4"/>
    <mergeCell ref="AH2:AK2"/>
    <mergeCell ref="D2:G2"/>
    <mergeCell ref="I2:L2"/>
    <mergeCell ref="N2:Q2"/>
    <mergeCell ref="AM2:AP2"/>
    <mergeCell ref="AR2:AU2"/>
    <mergeCell ref="BB2:BE2"/>
    <mergeCell ref="GQ2:GT2"/>
    <mergeCell ref="GV2:GY2"/>
    <mergeCell ref="S2:V2"/>
    <mergeCell ref="X2:AA2"/>
    <mergeCell ref="AC2:AF2"/>
    <mergeCell ref="BL2:BO2"/>
    <mergeCell ref="DT2:DW2"/>
    <mergeCell ref="EI2:EL2"/>
    <mergeCell ref="DY2:EB2"/>
    <mergeCell ref="ED2:EG2"/>
    <mergeCell ref="EN2:EQ2"/>
    <mergeCell ref="GL2:GO2"/>
    <mergeCell ref="GG2:GJ2"/>
    <mergeCell ref="BG2:BJ2"/>
    <mergeCell ref="AW2:AZ2"/>
    <mergeCell ref="BQ2:BT2"/>
    <mergeCell ref="BV2:BY2"/>
    <mergeCell ref="CA2:CD2"/>
    <mergeCell ref="CF2:CI2"/>
    <mergeCell ref="DO2:DR2"/>
    <mergeCell ref="DJ2:DM2"/>
    <mergeCell ref="JX2:KA2"/>
    <mergeCell ref="IE2:IH2"/>
    <mergeCell ref="HZ2:IC2"/>
    <mergeCell ref="HA2:HD2"/>
    <mergeCell ref="HF2:HI2"/>
    <mergeCell ref="IT2:IW2"/>
    <mergeCell ref="IO2:IR2"/>
    <mergeCell ref="IJ2:IM2"/>
    <mergeCell ref="HK2:HN2"/>
    <mergeCell ref="HU2:HX2"/>
    <mergeCell ref="HP2:HS2"/>
    <mergeCell ref="JS2:JV2"/>
  </mergeCells>
  <printOptions horizontalCentered="1"/>
  <pageMargins left="1" right="0.15" top="1.1499999999999999" bottom="0" header="0.3" footer="0.16"/>
  <pageSetup paperSize="9" scale="65" orientation="portrait" horizontalDpi="4294967292" verticalDpi="0" r:id="rId1"/>
  <headerFooter>
    <oddFooter>&amp;RExecutive Director</oddFooter>
  </headerFooter>
</worksheet>
</file>

<file path=xl/worksheets/sheet19.xml><?xml version="1.0" encoding="utf-8"?>
<worksheet xmlns="http://schemas.openxmlformats.org/spreadsheetml/2006/main" xmlns:r="http://schemas.openxmlformats.org/officeDocument/2006/relationships">
  <dimension ref="A1:AF105"/>
  <sheetViews>
    <sheetView view="pageBreakPreview" zoomScale="60" zoomScaleNormal="80" workbookViewId="0">
      <pane xSplit="2" ySplit="71" topLeftCell="C77" activePane="bottomRight" state="frozen"/>
      <selection pane="topRight" activeCell="C1" sqref="C1"/>
      <selection pane="bottomLeft" activeCell="A72" sqref="A72"/>
      <selection pane="bottomRight" activeCell="AL93" sqref="AL93"/>
    </sheetView>
  </sheetViews>
  <sheetFormatPr defaultRowHeight="15.75"/>
  <cols>
    <col min="1" max="1" width="9.7109375" style="18" customWidth="1"/>
    <col min="2" max="2" width="29.42578125" style="18" customWidth="1"/>
    <col min="3" max="6" width="16.7109375" style="18" hidden="1" customWidth="1"/>
    <col min="7" max="12" width="16.7109375" style="1" hidden="1" customWidth="1"/>
    <col min="13" max="17" width="16.7109375" style="1" customWidth="1"/>
    <col min="18" max="27" width="16.7109375" style="1" hidden="1" customWidth="1"/>
    <col min="28" max="31" width="16.7109375" style="1" customWidth="1"/>
    <col min="32" max="32" width="9.5703125" style="1" hidden="1" customWidth="1"/>
    <col min="33" max="16384" width="9.140625" style="1"/>
  </cols>
  <sheetData>
    <row r="1" spans="1:32" ht="22.5" customHeight="1">
      <c r="A1" s="188" t="s">
        <v>66</v>
      </c>
      <c r="B1" s="188"/>
      <c r="C1" s="188"/>
      <c r="D1" s="188"/>
      <c r="E1" s="188"/>
      <c r="F1" s="188"/>
      <c r="G1" s="188"/>
      <c r="H1" s="188" t="s">
        <v>66</v>
      </c>
      <c r="I1" s="188"/>
      <c r="J1" s="188"/>
      <c r="K1" s="188"/>
      <c r="L1" s="188"/>
      <c r="M1" s="188" t="s">
        <v>66</v>
      </c>
      <c r="N1" s="188"/>
      <c r="O1" s="188"/>
      <c r="P1" s="188"/>
      <c r="Q1" s="188"/>
      <c r="R1" s="188" t="s">
        <v>66</v>
      </c>
      <c r="S1" s="188"/>
      <c r="T1" s="188"/>
      <c r="U1" s="188"/>
      <c r="V1" s="188"/>
      <c r="W1" s="188" t="s">
        <v>66</v>
      </c>
      <c r="X1" s="188"/>
      <c r="Y1" s="188"/>
      <c r="Z1" s="188"/>
      <c r="AA1" s="188"/>
      <c r="AB1" s="292" t="s">
        <v>100</v>
      </c>
      <c r="AC1" s="293"/>
      <c r="AD1" s="293"/>
      <c r="AE1" s="293"/>
      <c r="AF1" s="294"/>
    </row>
    <row r="2" spans="1:32" ht="29.25" customHeight="1">
      <c r="A2" s="60"/>
      <c r="B2" s="61"/>
      <c r="C2" s="65" t="s">
        <v>426</v>
      </c>
      <c r="D2" s="224" t="s">
        <v>1662</v>
      </c>
      <c r="E2" s="225"/>
      <c r="F2" s="225"/>
      <c r="G2" s="226"/>
      <c r="H2" s="65" t="s">
        <v>426</v>
      </c>
      <c r="I2" s="198" t="s">
        <v>1433</v>
      </c>
      <c r="J2" s="199"/>
      <c r="K2" s="199"/>
      <c r="L2" s="200"/>
      <c r="M2" s="65" t="s">
        <v>426</v>
      </c>
      <c r="N2" s="198" t="s">
        <v>1416</v>
      </c>
      <c r="O2" s="199"/>
      <c r="P2" s="199"/>
      <c r="Q2" s="200"/>
      <c r="R2" s="65" t="s">
        <v>426</v>
      </c>
      <c r="S2" s="198" t="s">
        <v>1433</v>
      </c>
      <c r="T2" s="199"/>
      <c r="U2" s="199"/>
      <c r="V2" s="200"/>
      <c r="W2" s="65" t="s">
        <v>426</v>
      </c>
      <c r="X2" s="195" t="s">
        <v>1501</v>
      </c>
      <c r="Y2" s="196"/>
      <c r="Z2" s="196"/>
      <c r="AA2" s="197"/>
      <c r="AB2" s="295"/>
      <c r="AC2" s="296"/>
      <c r="AD2" s="296"/>
      <c r="AE2" s="296"/>
      <c r="AF2" s="297"/>
    </row>
    <row r="3" spans="1:32" ht="30.75" customHeight="1">
      <c r="A3" s="282" t="s">
        <v>100</v>
      </c>
      <c r="B3" s="283"/>
      <c r="C3" s="97" t="s">
        <v>1475</v>
      </c>
      <c r="D3" s="191" t="s">
        <v>1312</v>
      </c>
      <c r="E3" s="192"/>
      <c r="F3" s="192"/>
      <c r="G3" s="193"/>
      <c r="H3" s="97" t="s">
        <v>1632</v>
      </c>
      <c r="I3" s="191">
        <v>17.3</v>
      </c>
      <c r="J3" s="192"/>
      <c r="K3" s="192"/>
      <c r="L3" s="193"/>
      <c r="M3" s="97" t="s">
        <v>1632</v>
      </c>
      <c r="N3" s="191">
        <v>17.399999999999999</v>
      </c>
      <c r="O3" s="192"/>
      <c r="P3" s="192"/>
      <c r="Q3" s="193"/>
      <c r="R3" s="97" t="s">
        <v>1632</v>
      </c>
      <c r="S3" s="191">
        <v>17.7</v>
      </c>
      <c r="T3" s="192"/>
      <c r="U3" s="192"/>
      <c r="V3" s="193"/>
      <c r="W3" s="97" t="s">
        <v>1632</v>
      </c>
      <c r="X3" s="191">
        <v>17.8</v>
      </c>
      <c r="Y3" s="192"/>
      <c r="Z3" s="192"/>
      <c r="AA3" s="193"/>
      <c r="AB3" s="295"/>
      <c r="AC3" s="296"/>
      <c r="AD3" s="296"/>
      <c r="AE3" s="296"/>
      <c r="AF3" s="297"/>
    </row>
    <row r="4" spans="1:32" ht="39.75" customHeight="1">
      <c r="A4" s="284"/>
      <c r="B4" s="285"/>
      <c r="C4" s="5" t="s">
        <v>78</v>
      </c>
      <c r="D4" s="267" t="s">
        <v>1313</v>
      </c>
      <c r="E4" s="268"/>
      <c r="F4" s="268"/>
      <c r="G4" s="269"/>
      <c r="H4" s="5" t="s">
        <v>72</v>
      </c>
      <c r="I4" s="193"/>
      <c r="J4" s="263"/>
      <c r="K4" s="263"/>
      <c r="L4" s="263"/>
      <c r="M4" s="5" t="s">
        <v>72</v>
      </c>
      <c r="N4" s="267" t="s">
        <v>1314</v>
      </c>
      <c r="O4" s="268"/>
      <c r="P4" s="268"/>
      <c r="Q4" s="269"/>
      <c r="R4" s="5" t="s">
        <v>72</v>
      </c>
      <c r="S4" s="267" t="s">
        <v>1315</v>
      </c>
      <c r="T4" s="268"/>
      <c r="U4" s="268"/>
      <c r="V4" s="269"/>
      <c r="W4" s="5" t="s">
        <v>72</v>
      </c>
      <c r="X4" s="264" t="s">
        <v>1316</v>
      </c>
      <c r="Y4" s="265"/>
      <c r="Z4" s="265"/>
      <c r="AA4" s="266"/>
      <c r="AB4" s="298"/>
      <c r="AC4" s="299"/>
      <c r="AD4" s="299"/>
      <c r="AE4" s="299"/>
      <c r="AF4" s="300"/>
    </row>
    <row r="5" spans="1:32" s="23" customFormat="1" ht="51.75" customHeight="1">
      <c r="A5" s="141" t="s">
        <v>0</v>
      </c>
      <c r="B5" s="141" t="s">
        <v>1887</v>
      </c>
      <c r="C5" s="22" t="s">
        <v>73</v>
      </c>
      <c r="D5" s="22" t="s">
        <v>74</v>
      </c>
      <c r="E5" s="22" t="s">
        <v>75</v>
      </c>
      <c r="F5" s="22" t="s">
        <v>76</v>
      </c>
      <c r="G5" s="22" t="s">
        <v>67</v>
      </c>
      <c r="H5" s="22" t="s">
        <v>73</v>
      </c>
      <c r="I5" s="22" t="s">
        <v>74</v>
      </c>
      <c r="J5" s="22" t="s">
        <v>75</v>
      </c>
      <c r="K5" s="22" t="s">
        <v>76</v>
      </c>
      <c r="L5" s="22" t="s">
        <v>67</v>
      </c>
      <c r="M5" s="90" t="s">
        <v>1419</v>
      </c>
      <c r="N5" s="22" t="s">
        <v>74</v>
      </c>
      <c r="O5" s="22" t="s">
        <v>75</v>
      </c>
      <c r="P5" s="22" t="s">
        <v>76</v>
      </c>
      <c r="Q5" s="22" t="s">
        <v>67</v>
      </c>
      <c r="R5" s="22" t="s">
        <v>73</v>
      </c>
      <c r="S5" s="22" t="s">
        <v>74</v>
      </c>
      <c r="T5" s="22" t="s">
        <v>75</v>
      </c>
      <c r="U5" s="22" t="s">
        <v>76</v>
      </c>
      <c r="V5" s="22" t="s">
        <v>67</v>
      </c>
      <c r="W5" s="22" t="s">
        <v>73</v>
      </c>
      <c r="X5" s="22" t="s">
        <v>74</v>
      </c>
      <c r="Y5" s="22" t="s">
        <v>75</v>
      </c>
      <c r="Z5" s="22" t="s">
        <v>76</v>
      </c>
      <c r="AA5" s="22" t="s">
        <v>67</v>
      </c>
      <c r="AB5" s="22" t="s">
        <v>73</v>
      </c>
      <c r="AC5" s="22" t="s">
        <v>74</v>
      </c>
      <c r="AD5" s="22" t="s">
        <v>75</v>
      </c>
      <c r="AE5" s="22" t="s">
        <v>76</v>
      </c>
      <c r="AF5" s="22" t="s">
        <v>67</v>
      </c>
    </row>
    <row r="6" spans="1:32" s="9" customFormat="1" hidden="1">
      <c r="A6" s="6" t="s">
        <v>1</v>
      </c>
      <c r="B6" s="6" t="s">
        <v>2</v>
      </c>
      <c r="C6" s="7" t="s">
        <v>68</v>
      </c>
      <c r="D6" s="7" t="s">
        <v>69</v>
      </c>
      <c r="E6" s="7" t="s">
        <v>70</v>
      </c>
      <c r="F6" s="7" t="s">
        <v>71</v>
      </c>
      <c r="G6" s="8"/>
      <c r="H6" s="7" t="s">
        <v>68</v>
      </c>
      <c r="I6" s="7" t="s">
        <v>69</v>
      </c>
      <c r="J6" s="7" t="s">
        <v>70</v>
      </c>
      <c r="K6" s="7" t="s">
        <v>71</v>
      </c>
      <c r="L6" s="8"/>
      <c r="M6" s="7" t="s">
        <v>68</v>
      </c>
      <c r="N6" s="7" t="s">
        <v>69</v>
      </c>
      <c r="O6" s="7" t="s">
        <v>70</v>
      </c>
      <c r="P6" s="7" t="s">
        <v>71</v>
      </c>
      <c r="Q6" s="8"/>
      <c r="R6" s="7" t="s">
        <v>68</v>
      </c>
      <c r="S6" s="7" t="s">
        <v>69</v>
      </c>
      <c r="T6" s="7" t="s">
        <v>70</v>
      </c>
      <c r="U6" s="7" t="s">
        <v>71</v>
      </c>
      <c r="V6" s="8"/>
      <c r="W6" s="7" t="s">
        <v>68</v>
      </c>
      <c r="X6" s="7" t="s">
        <v>69</v>
      </c>
      <c r="Y6" s="7" t="s">
        <v>70</v>
      </c>
      <c r="Z6" s="7" t="s">
        <v>71</v>
      </c>
      <c r="AA6" s="8"/>
      <c r="AB6" s="7" t="s">
        <v>68</v>
      </c>
      <c r="AC6" s="7" t="s">
        <v>69</v>
      </c>
      <c r="AD6" s="7" t="s">
        <v>70</v>
      </c>
      <c r="AE6" s="7" t="s">
        <v>71</v>
      </c>
      <c r="AF6" s="8"/>
    </row>
    <row r="7" spans="1:32" hidden="1">
      <c r="A7" s="10">
        <v>1</v>
      </c>
      <c r="B7" s="11" t="s">
        <v>3</v>
      </c>
      <c r="C7" s="12">
        <v>0</v>
      </c>
      <c r="D7" s="12">
        <v>0</v>
      </c>
      <c r="E7" s="12">
        <v>0</v>
      </c>
      <c r="F7" s="12">
        <v>0</v>
      </c>
      <c r="G7" s="13"/>
      <c r="H7" s="12">
        <v>0</v>
      </c>
      <c r="I7" s="12">
        <v>0</v>
      </c>
      <c r="J7" s="12">
        <v>0</v>
      </c>
      <c r="K7" s="12">
        <v>0</v>
      </c>
      <c r="L7" s="13"/>
      <c r="M7" s="12">
        <v>0</v>
      </c>
      <c r="N7" s="12">
        <v>0</v>
      </c>
      <c r="O7" s="12">
        <v>0</v>
      </c>
      <c r="P7" s="12">
        <v>0</v>
      </c>
      <c r="Q7" s="13"/>
      <c r="R7" s="12">
        <v>0</v>
      </c>
      <c r="S7" s="12">
        <v>0</v>
      </c>
      <c r="T7" s="12">
        <v>0</v>
      </c>
      <c r="U7" s="12">
        <v>0</v>
      </c>
      <c r="V7" s="13"/>
      <c r="W7" s="12">
        <v>0</v>
      </c>
      <c r="X7" s="12">
        <v>0</v>
      </c>
      <c r="Y7" s="12">
        <v>0</v>
      </c>
      <c r="Z7" s="12">
        <v>0</v>
      </c>
      <c r="AA7" s="13"/>
      <c r="AB7" s="12">
        <v>0</v>
      </c>
      <c r="AC7" s="12">
        <v>0</v>
      </c>
      <c r="AD7" s="12">
        <v>0</v>
      </c>
      <c r="AE7" s="12">
        <v>0</v>
      </c>
      <c r="AF7" s="13"/>
    </row>
    <row r="8" spans="1:32" hidden="1">
      <c r="A8" s="10">
        <v>2</v>
      </c>
      <c r="B8" s="11" t="s">
        <v>4</v>
      </c>
      <c r="C8" s="12">
        <v>0</v>
      </c>
      <c r="D8" s="12">
        <v>0</v>
      </c>
      <c r="E8" s="12">
        <v>0</v>
      </c>
      <c r="F8" s="12">
        <v>0</v>
      </c>
      <c r="G8" s="13"/>
      <c r="H8" s="12">
        <v>0</v>
      </c>
      <c r="I8" s="12">
        <v>0</v>
      </c>
      <c r="J8" s="12">
        <v>0</v>
      </c>
      <c r="K8" s="12">
        <v>0</v>
      </c>
      <c r="L8" s="13"/>
      <c r="M8" s="12">
        <v>0</v>
      </c>
      <c r="N8" s="12">
        <v>0</v>
      </c>
      <c r="O8" s="12">
        <v>0</v>
      </c>
      <c r="P8" s="12">
        <v>0</v>
      </c>
      <c r="Q8" s="13"/>
      <c r="R8" s="12">
        <v>0</v>
      </c>
      <c r="S8" s="12">
        <v>0</v>
      </c>
      <c r="T8" s="12">
        <v>0</v>
      </c>
      <c r="U8" s="12">
        <v>0</v>
      </c>
      <c r="V8" s="13"/>
      <c r="W8" s="12">
        <v>0</v>
      </c>
      <c r="X8" s="12">
        <v>0</v>
      </c>
      <c r="Y8" s="12">
        <v>0</v>
      </c>
      <c r="Z8" s="12">
        <v>0</v>
      </c>
      <c r="AA8" s="13"/>
      <c r="AB8" s="12">
        <v>0</v>
      </c>
      <c r="AC8" s="12">
        <v>0</v>
      </c>
      <c r="AD8" s="12">
        <v>0</v>
      </c>
      <c r="AE8" s="12">
        <v>0</v>
      </c>
      <c r="AF8" s="13"/>
    </row>
    <row r="9" spans="1:32" hidden="1">
      <c r="A9" s="10">
        <v>3</v>
      </c>
      <c r="B9" s="11" t="s">
        <v>5</v>
      </c>
      <c r="C9" s="12">
        <v>0</v>
      </c>
      <c r="D9" s="12">
        <v>0</v>
      </c>
      <c r="E9" s="12">
        <v>0</v>
      </c>
      <c r="F9" s="12">
        <v>0</v>
      </c>
      <c r="G9" s="13"/>
      <c r="H9" s="12">
        <v>0</v>
      </c>
      <c r="I9" s="12">
        <v>0</v>
      </c>
      <c r="J9" s="12">
        <v>0</v>
      </c>
      <c r="K9" s="12">
        <v>0</v>
      </c>
      <c r="L9" s="13"/>
      <c r="M9" s="12">
        <v>1</v>
      </c>
      <c r="N9" s="12">
        <v>10000</v>
      </c>
      <c r="O9" s="12">
        <v>0</v>
      </c>
      <c r="P9" s="12">
        <v>10000</v>
      </c>
      <c r="Q9" s="13"/>
      <c r="R9" s="12">
        <v>0</v>
      </c>
      <c r="S9" s="12">
        <v>0</v>
      </c>
      <c r="T9" s="12">
        <v>0</v>
      </c>
      <c r="U9" s="12">
        <v>0</v>
      </c>
      <c r="V9" s="13"/>
      <c r="W9" s="12">
        <v>0</v>
      </c>
      <c r="X9" s="12">
        <v>0</v>
      </c>
      <c r="Y9" s="12">
        <v>0</v>
      </c>
      <c r="Z9" s="12">
        <v>0</v>
      </c>
      <c r="AA9" s="13"/>
      <c r="AB9" s="12">
        <v>1</v>
      </c>
      <c r="AC9" s="12">
        <v>10000</v>
      </c>
      <c r="AD9" s="12">
        <v>0</v>
      </c>
      <c r="AE9" s="12">
        <v>10000</v>
      </c>
      <c r="AF9" s="13"/>
    </row>
    <row r="10" spans="1:32" hidden="1">
      <c r="A10" s="10">
        <v>4</v>
      </c>
      <c r="B10" s="11" t="s">
        <v>6</v>
      </c>
      <c r="C10" s="12">
        <v>0</v>
      </c>
      <c r="D10" s="12">
        <v>0</v>
      </c>
      <c r="E10" s="12">
        <v>0</v>
      </c>
      <c r="F10" s="12">
        <v>0</v>
      </c>
      <c r="G10" s="13"/>
      <c r="H10" s="12">
        <v>0</v>
      </c>
      <c r="I10" s="12">
        <v>0</v>
      </c>
      <c r="J10" s="12">
        <v>0</v>
      </c>
      <c r="K10" s="12">
        <v>0</v>
      </c>
      <c r="L10" s="13"/>
      <c r="M10" s="12">
        <v>0</v>
      </c>
      <c r="N10" s="12">
        <v>0</v>
      </c>
      <c r="O10" s="12">
        <v>0</v>
      </c>
      <c r="P10" s="12">
        <v>0</v>
      </c>
      <c r="Q10" s="13"/>
      <c r="R10" s="12">
        <v>0</v>
      </c>
      <c r="S10" s="12">
        <v>0</v>
      </c>
      <c r="T10" s="12">
        <v>0</v>
      </c>
      <c r="U10" s="12">
        <v>0</v>
      </c>
      <c r="V10" s="13"/>
      <c r="W10" s="12">
        <v>0</v>
      </c>
      <c r="X10" s="12">
        <v>0</v>
      </c>
      <c r="Y10" s="12">
        <v>0</v>
      </c>
      <c r="Z10" s="12">
        <v>0</v>
      </c>
      <c r="AA10" s="13"/>
      <c r="AB10" s="12">
        <v>0</v>
      </c>
      <c r="AC10" s="12">
        <v>0</v>
      </c>
      <c r="AD10" s="12">
        <v>0</v>
      </c>
      <c r="AE10" s="12">
        <v>0</v>
      </c>
      <c r="AF10" s="13"/>
    </row>
    <row r="11" spans="1:32" hidden="1">
      <c r="A11" s="10">
        <v>5</v>
      </c>
      <c r="B11" s="11" t="s">
        <v>7</v>
      </c>
      <c r="C11" s="12">
        <v>0</v>
      </c>
      <c r="D11" s="12">
        <v>0</v>
      </c>
      <c r="E11" s="12">
        <v>0</v>
      </c>
      <c r="F11" s="12">
        <v>0</v>
      </c>
      <c r="G11" s="13"/>
      <c r="H11" s="12">
        <v>0</v>
      </c>
      <c r="I11" s="12">
        <v>0</v>
      </c>
      <c r="J11" s="12">
        <v>0</v>
      </c>
      <c r="K11" s="12">
        <v>0</v>
      </c>
      <c r="L11" s="13"/>
      <c r="M11" s="12">
        <v>1</v>
      </c>
      <c r="N11" s="12">
        <v>10000</v>
      </c>
      <c r="O11" s="12">
        <v>0</v>
      </c>
      <c r="P11" s="12">
        <v>10000</v>
      </c>
      <c r="Q11" s="13"/>
      <c r="R11" s="12">
        <v>0</v>
      </c>
      <c r="S11" s="12">
        <v>0</v>
      </c>
      <c r="T11" s="12">
        <v>0</v>
      </c>
      <c r="U11" s="12">
        <v>0</v>
      </c>
      <c r="V11" s="13"/>
      <c r="W11" s="12">
        <v>0</v>
      </c>
      <c r="X11" s="12">
        <v>0</v>
      </c>
      <c r="Y11" s="12">
        <v>0</v>
      </c>
      <c r="Z11" s="12">
        <v>0</v>
      </c>
      <c r="AA11" s="13"/>
      <c r="AB11" s="12">
        <v>1</v>
      </c>
      <c r="AC11" s="12">
        <v>10000</v>
      </c>
      <c r="AD11" s="12">
        <v>0</v>
      </c>
      <c r="AE11" s="12">
        <v>10000</v>
      </c>
      <c r="AF11" s="13"/>
    </row>
    <row r="12" spans="1:32" hidden="1">
      <c r="A12" s="10">
        <v>6</v>
      </c>
      <c r="B12" s="11" t="s">
        <v>8</v>
      </c>
      <c r="C12" s="12">
        <v>0</v>
      </c>
      <c r="D12" s="12">
        <v>0</v>
      </c>
      <c r="E12" s="12">
        <v>0</v>
      </c>
      <c r="F12" s="12">
        <v>0</v>
      </c>
      <c r="G12" s="13"/>
      <c r="H12" s="12">
        <v>0</v>
      </c>
      <c r="I12" s="12">
        <v>0</v>
      </c>
      <c r="J12" s="12">
        <v>0</v>
      </c>
      <c r="K12" s="12">
        <v>0</v>
      </c>
      <c r="L12" s="13"/>
      <c r="M12" s="12">
        <v>1</v>
      </c>
      <c r="N12" s="12">
        <v>10000</v>
      </c>
      <c r="O12" s="12">
        <v>0</v>
      </c>
      <c r="P12" s="12">
        <v>10000</v>
      </c>
      <c r="Q12" s="13"/>
      <c r="R12" s="12">
        <v>0</v>
      </c>
      <c r="S12" s="12">
        <v>0</v>
      </c>
      <c r="T12" s="12">
        <v>0</v>
      </c>
      <c r="U12" s="12">
        <v>0</v>
      </c>
      <c r="V12" s="13"/>
      <c r="W12" s="12">
        <v>0</v>
      </c>
      <c r="X12" s="12">
        <v>0</v>
      </c>
      <c r="Y12" s="12">
        <v>0</v>
      </c>
      <c r="Z12" s="12">
        <v>0</v>
      </c>
      <c r="AA12" s="13"/>
      <c r="AB12" s="12">
        <v>1</v>
      </c>
      <c r="AC12" s="12">
        <v>10000</v>
      </c>
      <c r="AD12" s="12">
        <v>0</v>
      </c>
      <c r="AE12" s="12">
        <v>10000</v>
      </c>
      <c r="AF12" s="13"/>
    </row>
    <row r="13" spans="1:32" hidden="1">
      <c r="A13" s="10">
        <v>7</v>
      </c>
      <c r="B13" s="11" t="s">
        <v>9</v>
      </c>
      <c r="C13" s="12">
        <v>0</v>
      </c>
      <c r="D13" s="12">
        <v>0</v>
      </c>
      <c r="E13" s="12">
        <v>0</v>
      </c>
      <c r="F13" s="12">
        <v>0</v>
      </c>
      <c r="G13" s="13"/>
      <c r="H13" s="12">
        <v>0</v>
      </c>
      <c r="I13" s="12">
        <v>0</v>
      </c>
      <c r="J13" s="12">
        <v>0</v>
      </c>
      <c r="K13" s="12">
        <v>0</v>
      </c>
      <c r="L13" s="13"/>
      <c r="M13" s="12">
        <v>1</v>
      </c>
      <c r="N13" s="12">
        <v>10000</v>
      </c>
      <c r="O13" s="12">
        <v>0</v>
      </c>
      <c r="P13" s="12">
        <v>10000</v>
      </c>
      <c r="Q13" s="13"/>
      <c r="R13" s="12">
        <v>0</v>
      </c>
      <c r="S13" s="12">
        <v>0</v>
      </c>
      <c r="T13" s="12">
        <v>0</v>
      </c>
      <c r="U13" s="12">
        <v>0</v>
      </c>
      <c r="V13" s="13"/>
      <c r="W13" s="12">
        <v>0</v>
      </c>
      <c r="X13" s="12">
        <v>0</v>
      </c>
      <c r="Y13" s="12">
        <v>0</v>
      </c>
      <c r="Z13" s="12">
        <v>0</v>
      </c>
      <c r="AA13" s="13"/>
      <c r="AB13" s="12">
        <v>1</v>
      </c>
      <c r="AC13" s="12">
        <v>10000</v>
      </c>
      <c r="AD13" s="12">
        <v>0</v>
      </c>
      <c r="AE13" s="12">
        <v>10000</v>
      </c>
      <c r="AF13" s="13"/>
    </row>
    <row r="14" spans="1:32" hidden="1">
      <c r="A14" s="10">
        <v>8</v>
      </c>
      <c r="B14" s="11" t="s">
        <v>10</v>
      </c>
      <c r="C14" s="12">
        <v>0</v>
      </c>
      <c r="D14" s="12">
        <v>0</v>
      </c>
      <c r="E14" s="12">
        <v>0</v>
      </c>
      <c r="F14" s="12">
        <v>0</v>
      </c>
      <c r="G14" s="13"/>
      <c r="H14" s="12">
        <v>0</v>
      </c>
      <c r="I14" s="12">
        <v>0</v>
      </c>
      <c r="J14" s="12">
        <v>0</v>
      </c>
      <c r="K14" s="12">
        <v>0</v>
      </c>
      <c r="L14" s="13"/>
      <c r="M14" s="12">
        <v>0</v>
      </c>
      <c r="N14" s="12">
        <v>0</v>
      </c>
      <c r="O14" s="12">
        <v>0</v>
      </c>
      <c r="P14" s="12">
        <v>0</v>
      </c>
      <c r="Q14" s="13"/>
      <c r="R14" s="12">
        <v>0</v>
      </c>
      <c r="S14" s="12">
        <v>0</v>
      </c>
      <c r="T14" s="12">
        <v>0</v>
      </c>
      <c r="U14" s="12">
        <v>0</v>
      </c>
      <c r="V14" s="13"/>
      <c r="W14" s="12">
        <v>0</v>
      </c>
      <c r="X14" s="12">
        <v>0</v>
      </c>
      <c r="Y14" s="12">
        <v>0</v>
      </c>
      <c r="Z14" s="12">
        <v>0</v>
      </c>
      <c r="AA14" s="13"/>
      <c r="AB14" s="12">
        <v>0</v>
      </c>
      <c r="AC14" s="12">
        <v>0</v>
      </c>
      <c r="AD14" s="12">
        <v>0</v>
      </c>
      <c r="AE14" s="12">
        <v>0</v>
      </c>
      <c r="AF14" s="13"/>
    </row>
    <row r="15" spans="1:32" hidden="1">
      <c r="A15" s="10">
        <v>9</v>
      </c>
      <c r="B15" s="11" t="s">
        <v>11</v>
      </c>
      <c r="C15" s="12">
        <v>0</v>
      </c>
      <c r="D15" s="12">
        <v>0</v>
      </c>
      <c r="E15" s="12">
        <v>0</v>
      </c>
      <c r="F15" s="12">
        <v>0</v>
      </c>
      <c r="G15" s="13"/>
      <c r="H15" s="12">
        <v>0</v>
      </c>
      <c r="I15" s="12">
        <v>0</v>
      </c>
      <c r="J15" s="12">
        <v>0</v>
      </c>
      <c r="K15" s="12">
        <v>0</v>
      </c>
      <c r="L15" s="13"/>
      <c r="M15" s="12">
        <v>0</v>
      </c>
      <c r="N15" s="12">
        <v>0</v>
      </c>
      <c r="O15" s="12">
        <v>0</v>
      </c>
      <c r="P15" s="12">
        <v>0</v>
      </c>
      <c r="Q15" s="13"/>
      <c r="R15" s="12">
        <v>0</v>
      </c>
      <c r="S15" s="12">
        <v>0</v>
      </c>
      <c r="T15" s="12">
        <v>0</v>
      </c>
      <c r="U15" s="12">
        <v>0</v>
      </c>
      <c r="V15" s="13"/>
      <c r="W15" s="12">
        <v>0</v>
      </c>
      <c r="X15" s="12">
        <v>0</v>
      </c>
      <c r="Y15" s="12">
        <v>0</v>
      </c>
      <c r="Z15" s="12">
        <v>0</v>
      </c>
      <c r="AA15" s="13"/>
      <c r="AB15" s="12">
        <v>0</v>
      </c>
      <c r="AC15" s="12">
        <v>0</v>
      </c>
      <c r="AD15" s="12">
        <v>0</v>
      </c>
      <c r="AE15" s="12">
        <v>0</v>
      </c>
      <c r="AF15" s="13"/>
    </row>
    <row r="16" spans="1:32" hidden="1">
      <c r="A16" s="10">
        <v>10</v>
      </c>
      <c r="B16" s="11" t="s">
        <v>12</v>
      </c>
      <c r="C16" s="12">
        <v>0</v>
      </c>
      <c r="D16" s="12">
        <v>0</v>
      </c>
      <c r="E16" s="12">
        <v>0</v>
      </c>
      <c r="F16" s="12">
        <v>0</v>
      </c>
      <c r="G16" s="13"/>
      <c r="H16" s="12">
        <v>0</v>
      </c>
      <c r="I16" s="12">
        <v>0</v>
      </c>
      <c r="J16" s="12">
        <v>0</v>
      </c>
      <c r="K16" s="12">
        <v>0</v>
      </c>
      <c r="L16" s="13"/>
      <c r="M16" s="12">
        <v>0</v>
      </c>
      <c r="N16" s="12">
        <v>0</v>
      </c>
      <c r="O16" s="12">
        <v>0</v>
      </c>
      <c r="P16" s="12">
        <v>0</v>
      </c>
      <c r="Q16" s="13"/>
      <c r="R16" s="12">
        <v>0</v>
      </c>
      <c r="S16" s="12">
        <v>0</v>
      </c>
      <c r="T16" s="12">
        <v>0</v>
      </c>
      <c r="U16" s="12">
        <v>0</v>
      </c>
      <c r="V16" s="13"/>
      <c r="W16" s="12">
        <v>0</v>
      </c>
      <c r="X16" s="12">
        <v>0</v>
      </c>
      <c r="Y16" s="12">
        <v>0</v>
      </c>
      <c r="Z16" s="12">
        <v>0</v>
      </c>
      <c r="AA16" s="13"/>
      <c r="AB16" s="12">
        <v>0</v>
      </c>
      <c r="AC16" s="12">
        <v>0</v>
      </c>
      <c r="AD16" s="12">
        <v>0</v>
      </c>
      <c r="AE16" s="12">
        <v>0</v>
      </c>
      <c r="AF16" s="13"/>
    </row>
    <row r="17" spans="1:32" hidden="1">
      <c r="A17" s="10">
        <v>11</v>
      </c>
      <c r="B17" s="11" t="s">
        <v>13</v>
      </c>
      <c r="C17" s="12">
        <v>0</v>
      </c>
      <c r="D17" s="12">
        <v>0</v>
      </c>
      <c r="E17" s="12">
        <v>0</v>
      </c>
      <c r="F17" s="12">
        <v>0</v>
      </c>
      <c r="G17" s="13"/>
      <c r="H17" s="12">
        <v>0</v>
      </c>
      <c r="I17" s="12">
        <v>0</v>
      </c>
      <c r="J17" s="12">
        <v>0</v>
      </c>
      <c r="K17" s="12">
        <v>0</v>
      </c>
      <c r="L17" s="13"/>
      <c r="M17" s="12">
        <v>0</v>
      </c>
      <c r="N17" s="12">
        <v>0</v>
      </c>
      <c r="O17" s="12">
        <v>0</v>
      </c>
      <c r="P17" s="12">
        <v>0</v>
      </c>
      <c r="Q17" s="13"/>
      <c r="R17" s="12">
        <v>0</v>
      </c>
      <c r="S17" s="12">
        <v>0</v>
      </c>
      <c r="T17" s="12">
        <v>0</v>
      </c>
      <c r="U17" s="12">
        <v>0</v>
      </c>
      <c r="V17" s="13"/>
      <c r="W17" s="12">
        <v>0</v>
      </c>
      <c r="X17" s="12">
        <v>0</v>
      </c>
      <c r="Y17" s="12">
        <v>0</v>
      </c>
      <c r="Z17" s="12">
        <v>0</v>
      </c>
      <c r="AA17" s="13"/>
      <c r="AB17" s="12">
        <v>0</v>
      </c>
      <c r="AC17" s="12">
        <v>0</v>
      </c>
      <c r="AD17" s="12">
        <v>0</v>
      </c>
      <c r="AE17" s="12">
        <v>0</v>
      </c>
      <c r="AF17" s="13"/>
    </row>
    <row r="18" spans="1:32" hidden="1">
      <c r="A18" s="10">
        <v>12</v>
      </c>
      <c r="B18" s="11" t="s">
        <v>14</v>
      </c>
      <c r="C18" s="12">
        <v>0</v>
      </c>
      <c r="D18" s="12">
        <v>0</v>
      </c>
      <c r="E18" s="12">
        <v>0</v>
      </c>
      <c r="F18" s="12">
        <v>0</v>
      </c>
      <c r="G18" s="13"/>
      <c r="H18" s="12">
        <v>0</v>
      </c>
      <c r="I18" s="12">
        <v>0</v>
      </c>
      <c r="J18" s="12">
        <v>0</v>
      </c>
      <c r="K18" s="12">
        <v>0</v>
      </c>
      <c r="L18" s="13"/>
      <c r="M18" s="12">
        <v>1</v>
      </c>
      <c r="N18" s="12">
        <v>10000</v>
      </c>
      <c r="O18" s="12">
        <v>0</v>
      </c>
      <c r="P18" s="12">
        <v>10000</v>
      </c>
      <c r="Q18" s="13"/>
      <c r="R18" s="12">
        <v>0</v>
      </c>
      <c r="S18" s="12">
        <v>0</v>
      </c>
      <c r="T18" s="12">
        <v>0</v>
      </c>
      <c r="U18" s="12">
        <v>0</v>
      </c>
      <c r="V18" s="13"/>
      <c r="W18" s="12">
        <v>0</v>
      </c>
      <c r="X18" s="12">
        <v>0</v>
      </c>
      <c r="Y18" s="12">
        <v>0</v>
      </c>
      <c r="Z18" s="12">
        <v>0</v>
      </c>
      <c r="AA18" s="13"/>
      <c r="AB18" s="12">
        <v>1</v>
      </c>
      <c r="AC18" s="12">
        <v>10000</v>
      </c>
      <c r="AD18" s="12">
        <v>0</v>
      </c>
      <c r="AE18" s="12">
        <v>10000</v>
      </c>
      <c r="AF18" s="13"/>
    </row>
    <row r="19" spans="1:32" hidden="1">
      <c r="A19" s="10">
        <v>13</v>
      </c>
      <c r="B19" s="11" t="s">
        <v>15</v>
      </c>
      <c r="C19" s="12">
        <v>0</v>
      </c>
      <c r="D19" s="12">
        <v>0</v>
      </c>
      <c r="E19" s="12">
        <v>0</v>
      </c>
      <c r="F19" s="12">
        <v>0</v>
      </c>
      <c r="G19" s="13"/>
      <c r="H19" s="12">
        <v>0</v>
      </c>
      <c r="I19" s="12">
        <v>0</v>
      </c>
      <c r="J19" s="12">
        <v>0</v>
      </c>
      <c r="K19" s="12">
        <v>0</v>
      </c>
      <c r="L19" s="13"/>
      <c r="M19" s="12">
        <v>1</v>
      </c>
      <c r="N19" s="12">
        <v>10000</v>
      </c>
      <c r="O19" s="12">
        <v>0</v>
      </c>
      <c r="P19" s="12">
        <v>10000</v>
      </c>
      <c r="Q19" s="13"/>
      <c r="R19" s="12">
        <v>0</v>
      </c>
      <c r="S19" s="12">
        <v>0</v>
      </c>
      <c r="T19" s="12">
        <v>0</v>
      </c>
      <c r="U19" s="12">
        <v>0</v>
      </c>
      <c r="V19" s="13"/>
      <c r="W19" s="12">
        <v>0</v>
      </c>
      <c r="X19" s="12">
        <v>0</v>
      </c>
      <c r="Y19" s="12">
        <v>0</v>
      </c>
      <c r="Z19" s="12">
        <v>0</v>
      </c>
      <c r="AA19" s="13"/>
      <c r="AB19" s="12">
        <v>1</v>
      </c>
      <c r="AC19" s="12">
        <v>10000</v>
      </c>
      <c r="AD19" s="12">
        <v>0</v>
      </c>
      <c r="AE19" s="12">
        <v>10000</v>
      </c>
      <c r="AF19" s="13"/>
    </row>
    <row r="20" spans="1:32" hidden="1">
      <c r="A20" s="10">
        <v>14</v>
      </c>
      <c r="B20" s="11" t="s">
        <v>16</v>
      </c>
      <c r="C20" s="12">
        <v>0</v>
      </c>
      <c r="D20" s="12">
        <v>0</v>
      </c>
      <c r="E20" s="12">
        <v>0</v>
      </c>
      <c r="F20" s="12">
        <v>0</v>
      </c>
      <c r="G20" s="13"/>
      <c r="H20" s="12">
        <v>0</v>
      </c>
      <c r="I20" s="12">
        <v>0</v>
      </c>
      <c r="J20" s="12">
        <v>0</v>
      </c>
      <c r="K20" s="12">
        <v>0</v>
      </c>
      <c r="L20" s="13"/>
      <c r="M20" s="12">
        <v>1</v>
      </c>
      <c r="N20" s="12">
        <v>10000</v>
      </c>
      <c r="O20" s="12">
        <v>0</v>
      </c>
      <c r="P20" s="12">
        <v>10000</v>
      </c>
      <c r="Q20" s="13"/>
      <c r="R20" s="12">
        <v>0</v>
      </c>
      <c r="S20" s="12">
        <v>0</v>
      </c>
      <c r="T20" s="12">
        <v>0</v>
      </c>
      <c r="U20" s="12">
        <v>0</v>
      </c>
      <c r="V20" s="13"/>
      <c r="W20" s="12">
        <v>0</v>
      </c>
      <c r="X20" s="12">
        <v>0</v>
      </c>
      <c r="Y20" s="12">
        <v>0</v>
      </c>
      <c r="Z20" s="12">
        <v>0</v>
      </c>
      <c r="AA20" s="13"/>
      <c r="AB20" s="12">
        <v>1</v>
      </c>
      <c r="AC20" s="12">
        <v>10000</v>
      </c>
      <c r="AD20" s="12">
        <v>0</v>
      </c>
      <c r="AE20" s="12">
        <v>10000</v>
      </c>
      <c r="AF20" s="13"/>
    </row>
    <row r="21" spans="1:32" hidden="1">
      <c r="A21" s="10">
        <v>15</v>
      </c>
      <c r="B21" s="11" t="s">
        <v>17</v>
      </c>
      <c r="C21" s="12">
        <v>0</v>
      </c>
      <c r="D21" s="12">
        <v>0</v>
      </c>
      <c r="E21" s="12">
        <v>0</v>
      </c>
      <c r="F21" s="12">
        <v>0</v>
      </c>
      <c r="G21" s="13"/>
      <c r="H21" s="12">
        <v>0</v>
      </c>
      <c r="I21" s="12">
        <v>0</v>
      </c>
      <c r="J21" s="12">
        <v>0</v>
      </c>
      <c r="K21" s="12">
        <v>0</v>
      </c>
      <c r="L21" s="13"/>
      <c r="M21" s="12">
        <v>1</v>
      </c>
      <c r="N21" s="12">
        <v>10000</v>
      </c>
      <c r="O21" s="12">
        <v>0</v>
      </c>
      <c r="P21" s="12">
        <v>10000</v>
      </c>
      <c r="Q21" s="13"/>
      <c r="R21" s="12">
        <v>0</v>
      </c>
      <c r="S21" s="12">
        <v>0</v>
      </c>
      <c r="T21" s="12">
        <v>0</v>
      </c>
      <c r="U21" s="12">
        <v>0</v>
      </c>
      <c r="V21" s="13"/>
      <c r="W21" s="12">
        <v>0</v>
      </c>
      <c r="X21" s="12">
        <v>0</v>
      </c>
      <c r="Y21" s="12">
        <v>0</v>
      </c>
      <c r="Z21" s="12">
        <v>0</v>
      </c>
      <c r="AA21" s="13"/>
      <c r="AB21" s="12">
        <v>1</v>
      </c>
      <c r="AC21" s="12">
        <v>10000</v>
      </c>
      <c r="AD21" s="12">
        <v>0</v>
      </c>
      <c r="AE21" s="12">
        <v>10000</v>
      </c>
      <c r="AF21" s="13"/>
    </row>
    <row r="22" spans="1:32" hidden="1">
      <c r="A22" s="10">
        <v>16</v>
      </c>
      <c r="B22" s="11" t="s">
        <v>18</v>
      </c>
      <c r="C22" s="12">
        <v>0</v>
      </c>
      <c r="D22" s="12">
        <v>0</v>
      </c>
      <c r="E22" s="12">
        <v>0</v>
      </c>
      <c r="F22" s="12">
        <v>0</v>
      </c>
      <c r="G22" s="13"/>
      <c r="H22" s="12">
        <v>0</v>
      </c>
      <c r="I22" s="12">
        <v>0</v>
      </c>
      <c r="J22" s="12">
        <v>0</v>
      </c>
      <c r="K22" s="12">
        <v>0</v>
      </c>
      <c r="L22" s="13"/>
      <c r="M22" s="12">
        <v>1</v>
      </c>
      <c r="N22" s="12">
        <v>10000</v>
      </c>
      <c r="O22" s="12">
        <v>0</v>
      </c>
      <c r="P22" s="12">
        <v>10000</v>
      </c>
      <c r="Q22" s="13"/>
      <c r="R22" s="12">
        <v>0</v>
      </c>
      <c r="S22" s="12">
        <v>0</v>
      </c>
      <c r="T22" s="12">
        <v>0</v>
      </c>
      <c r="U22" s="12">
        <v>0</v>
      </c>
      <c r="V22" s="13"/>
      <c r="W22" s="12">
        <v>0</v>
      </c>
      <c r="X22" s="12">
        <v>0</v>
      </c>
      <c r="Y22" s="12">
        <v>0</v>
      </c>
      <c r="Z22" s="12">
        <v>0</v>
      </c>
      <c r="AA22" s="13"/>
      <c r="AB22" s="12">
        <v>1</v>
      </c>
      <c r="AC22" s="12">
        <v>10000</v>
      </c>
      <c r="AD22" s="12">
        <v>0</v>
      </c>
      <c r="AE22" s="12">
        <v>10000</v>
      </c>
      <c r="AF22" s="13"/>
    </row>
    <row r="23" spans="1:32" hidden="1">
      <c r="A23" s="10">
        <v>17</v>
      </c>
      <c r="B23" s="11" t="s">
        <v>19</v>
      </c>
      <c r="C23" s="12">
        <v>0</v>
      </c>
      <c r="D23" s="12">
        <v>0</v>
      </c>
      <c r="E23" s="12">
        <v>0</v>
      </c>
      <c r="F23" s="12">
        <v>0</v>
      </c>
      <c r="G23" s="13"/>
      <c r="H23" s="12">
        <v>0</v>
      </c>
      <c r="I23" s="12">
        <v>0</v>
      </c>
      <c r="J23" s="12">
        <v>0</v>
      </c>
      <c r="K23" s="12">
        <v>0</v>
      </c>
      <c r="L23" s="13"/>
      <c r="M23" s="12">
        <v>1</v>
      </c>
      <c r="N23" s="12">
        <v>10000</v>
      </c>
      <c r="O23" s="12">
        <v>0</v>
      </c>
      <c r="P23" s="12">
        <v>10000</v>
      </c>
      <c r="Q23" s="13"/>
      <c r="R23" s="12">
        <v>0</v>
      </c>
      <c r="S23" s="12">
        <v>0</v>
      </c>
      <c r="T23" s="12">
        <v>0</v>
      </c>
      <c r="U23" s="12">
        <v>0</v>
      </c>
      <c r="V23" s="13"/>
      <c r="W23" s="12">
        <v>0</v>
      </c>
      <c r="X23" s="12">
        <v>0</v>
      </c>
      <c r="Y23" s="12">
        <v>0</v>
      </c>
      <c r="Z23" s="12">
        <v>0</v>
      </c>
      <c r="AA23" s="13"/>
      <c r="AB23" s="12">
        <v>1</v>
      </c>
      <c r="AC23" s="12">
        <v>10000</v>
      </c>
      <c r="AD23" s="12">
        <v>0</v>
      </c>
      <c r="AE23" s="12">
        <v>10000</v>
      </c>
      <c r="AF23" s="13"/>
    </row>
    <row r="24" spans="1:32" hidden="1">
      <c r="A24" s="10">
        <v>18</v>
      </c>
      <c r="B24" s="11" t="s">
        <v>20</v>
      </c>
      <c r="C24" s="12">
        <v>0</v>
      </c>
      <c r="D24" s="12">
        <v>0</v>
      </c>
      <c r="E24" s="12">
        <v>0</v>
      </c>
      <c r="F24" s="12">
        <v>0</v>
      </c>
      <c r="G24" s="13"/>
      <c r="H24" s="12">
        <v>0</v>
      </c>
      <c r="I24" s="12">
        <v>0</v>
      </c>
      <c r="J24" s="12">
        <v>0</v>
      </c>
      <c r="K24" s="12">
        <v>0</v>
      </c>
      <c r="L24" s="13"/>
      <c r="M24" s="12">
        <v>1</v>
      </c>
      <c r="N24" s="12">
        <v>10000</v>
      </c>
      <c r="O24" s="12">
        <v>0</v>
      </c>
      <c r="P24" s="12">
        <v>10000</v>
      </c>
      <c r="Q24" s="13"/>
      <c r="R24" s="12">
        <v>0</v>
      </c>
      <c r="S24" s="12">
        <v>0</v>
      </c>
      <c r="T24" s="12">
        <v>0</v>
      </c>
      <c r="U24" s="12">
        <v>0</v>
      </c>
      <c r="V24" s="13"/>
      <c r="W24" s="12">
        <v>0</v>
      </c>
      <c r="X24" s="12">
        <v>0</v>
      </c>
      <c r="Y24" s="12">
        <v>0</v>
      </c>
      <c r="Z24" s="12">
        <v>0</v>
      </c>
      <c r="AA24" s="13"/>
      <c r="AB24" s="12">
        <v>1</v>
      </c>
      <c r="AC24" s="12">
        <v>10000</v>
      </c>
      <c r="AD24" s="12">
        <v>0</v>
      </c>
      <c r="AE24" s="12">
        <v>10000</v>
      </c>
      <c r="AF24" s="13"/>
    </row>
    <row r="25" spans="1:32" hidden="1">
      <c r="A25" s="10">
        <v>19</v>
      </c>
      <c r="B25" s="11" t="s">
        <v>21</v>
      </c>
      <c r="C25" s="12">
        <v>0</v>
      </c>
      <c r="D25" s="12">
        <v>0</v>
      </c>
      <c r="E25" s="12">
        <v>0</v>
      </c>
      <c r="F25" s="12">
        <v>0</v>
      </c>
      <c r="G25" s="13"/>
      <c r="H25" s="12">
        <v>0</v>
      </c>
      <c r="I25" s="12">
        <v>0</v>
      </c>
      <c r="J25" s="12">
        <v>0</v>
      </c>
      <c r="K25" s="12">
        <v>0</v>
      </c>
      <c r="L25" s="13"/>
      <c r="M25" s="12">
        <v>1</v>
      </c>
      <c r="N25" s="12">
        <v>10000</v>
      </c>
      <c r="O25" s="12">
        <v>0</v>
      </c>
      <c r="P25" s="12">
        <v>10000</v>
      </c>
      <c r="Q25" s="13"/>
      <c r="R25" s="12">
        <v>0</v>
      </c>
      <c r="S25" s="12">
        <v>0</v>
      </c>
      <c r="T25" s="12">
        <v>0</v>
      </c>
      <c r="U25" s="12">
        <v>0</v>
      </c>
      <c r="V25" s="13"/>
      <c r="W25" s="12">
        <v>0</v>
      </c>
      <c r="X25" s="12">
        <v>0</v>
      </c>
      <c r="Y25" s="12">
        <v>0</v>
      </c>
      <c r="Z25" s="12">
        <v>0</v>
      </c>
      <c r="AA25" s="13"/>
      <c r="AB25" s="12">
        <v>1</v>
      </c>
      <c r="AC25" s="12">
        <v>10000</v>
      </c>
      <c r="AD25" s="12">
        <v>0</v>
      </c>
      <c r="AE25" s="12">
        <v>10000</v>
      </c>
      <c r="AF25" s="13"/>
    </row>
    <row r="26" spans="1:32" hidden="1">
      <c r="A26" s="10">
        <v>20</v>
      </c>
      <c r="B26" s="11" t="s">
        <v>22</v>
      </c>
      <c r="C26" s="12">
        <v>0</v>
      </c>
      <c r="D26" s="12">
        <v>0</v>
      </c>
      <c r="E26" s="12">
        <v>0</v>
      </c>
      <c r="F26" s="12">
        <v>0</v>
      </c>
      <c r="G26" s="13"/>
      <c r="H26" s="12">
        <v>0</v>
      </c>
      <c r="I26" s="12">
        <v>0</v>
      </c>
      <c r="J26" s="12">
        <v>0</v>
      </c>
      <c r="K26" s="12">
        <v>0</v>
      </c>
      <c r="L26" s="13"/>
      <c r="M26" s="12">
        <v>1</v>
      </c>
      <c r="N26" s="12">
        <v>10000</v>
      </c>
      <c r="O26" s="12">
        <v>0</v>
      </c>
      <c r="P26" s="12">
        <v>10000</v>
      </c>
      <c r="Q26" s="13"/>
      <c r="R26" s="12">
        <v>0</v>
      </c>
      <c r="S26" s="12">
        <v>0</v>
      </c>
      <c r="T26" s="12">
        <v>0</v>
      </c>
      <c r="U26" s="12">
        <v>0</v>
      </c>
      <c r="V26" s="13"/>
      <c r="W26" s="12">
        <v>0</v>
      </c>
      <c r="X26" s="12">
        <v>0</v>
      </c>
      <c r="Y26" s="12">
        <v>0</v>
      </c>
      <c r="Z26" s="12">
        <v>0</v>
      </c>
      <c r="AA26" s="13"/>
      <c r="AB26" s="12">
        <v>1</v>
      </c>
      <c r="AC26" s="12">
        <v>10000</v>
      </c>
      <c r="AD26" s="12">
        <v>0</v>
      </c>
      <c r="AE26" s="12">
        <v>10000</v>
      </c>
      <c r="AF26" s="13"/>
    </row>
    <row r="27" spans="1:32" hidden="1">
      <c r="A27" s="10">
        <v>21</v>
      </c>
      <c r="B27" s="11" t="s">
        <v>23</v>
      </c>
      <c r="C27" s="12">
        <v>0</v>
      </c>
      <c r="D27" s="12">
        <v>0</v>
      </c>
      <c r="E27" s="12">
        <v>0</v>
      </c>
      <c r="F27" s="12">
        <v>0</v>
      </c>
      <c r="G27" s="13"/>
      <c r="H27" s="12">
        <v>0</v>
      </c>
      <c r="I27" s="12">
        <v>0</v>
      </c>
      <c r="J27" s="12">
        <v>0</v>
      </c>
      <c r="K27" s="12">
        <v>0</v>
      </c>
      <c r="L27" s="13"/>
      <c r="M27" s="12">
        <v>1</v>
      </c>
      <c r="N27" s="12">
        <v>10000</v>
      </c>
      <c r="O27" s="12">
        <v>0</v>
      </c>
      <c r="P27" s="12">
        <v>10000</v>
      </c>
      <c r="Q27" s="13"/>
      <c r="R27" s="12">
        <v>0</v>
      </c>
      <c r="S27" s="12">
        <v>0</v>
      </c>
      <c r="T27" s="12">
        <v>0</v>
      </c>
      <c r="U27" s="12">
        <v>0</v>
      </c>
      <c r="V27" s="13"/>
      <c r="W27" s="12">
        <v>0</v>
      </c>
      <c r="X27" s="12">
        <v>0</v>
      </c>
      <c r="Y27" s="12">
        <v>0</v>
      </c>
      <c r="Z27" s="12">
        <v>0</v>
      </c>
      <c r="AA27" s="13"/>
      <c r="AB27" s="12">
        <v>1</v>
      </c>
      <c r="AC27" s="12">
        <v>10000</v>
      </c>
      <c r="AD27" s="12">
        <v>0</v>
      </c>
      <c r="AE27" s="12">
        <v>10000</v>
      </c>
      <c r="AF27" s="13"/>
    </row>
    <row r="28" spans="1:32" hidden="1">
      <c r="A28" s="10">
        <v>22</v>
      </c>
      <c r="B28" s="11" t="s">
        <v>24</v>
      </c>
      <c r="C28" s="12">
        <v>0</v>
      </c>
      <c r="D28" s="12">
        <v>0</v>
      </c>
      <c r="E28" s="12">
        <v>0</v>
      </c>
      <c r="F28" s="12">
        <v>0</v>
      </c>
      <c r="G28" s="13"/>
      <c r="H28" s="12">
        <v>0</v>
      </c>
      <c r="I28" s="12">
        <v>0</v>
      </c>
      <c r="J28" s="12">
        <v>0</v>
      </c>
      <c r="K28" s="12">
        <v>0</v>
      </c>
      <c r="L28" s="13"/>
      <c r="M28" s="12">
        <v>1</v>
      </c>
      <c r="N28" s="12">
        <v>10000</v>
      </c>
      <c r="O28" s="12">
        <v>0</v>
      </c>
      <c r="P28" s="12">
        <v>10000</v>
      </c>
      <c r="Q28" s="13"/>
      <c r="R28" s="12">
        <v>0</v>
      </c>
      <c r="S28" s="12">
        <v>0</v>
      </c>
      <c r="T28" s="12">
        <v>0</v>
      </c>
      <c r="U28" s="12">
        <v>0</v>
      </c>
      <c r="V28" s="13"/>
      <c r="W28" s="12">
        <v>0</v>
      </c>
      <c r="X28" s="12">
        <v>0</v>
      </c>
      <c r="Y28" s="12">
        <v>0</v>
      </c>
      <c r="Z28" s="12">
        <v>0</v>
      </c>
      <c r="AA28" s="13"/>
      <c r="AB28" s="12">
        <v>1</v>
      </c>
      <c r="AC28" s="12">
        <v>10000</v>
      </c>
      <c r="AD28" s="12">
        <v>0</v>
      </c>
      <c r="AE28" s="12">
        <v>10000</v>
      </c>
      <c r="AF28" s="13"/>
    </row>
    <row r="29" spans="1:32" hidden="1">
      <c r="A29" s="10">
        <v>23</v>
      </c>
      <c r="B29" s="11" t="s">
        <v>25</v>
      </c>
      <c r="C29" s="12">
        <v>0</v>
      </c>
      <c r="D29" s="12">
        <v>0</v>
      </c>
      <c r="E29" s="12">
        <v>0</v>
      </c>
      <c r="F29" s="12">
        <v>0</v>
      </c>
      <c r="G29" s="13"/>
      <c r="H29" s="12">
        <v>0</v>
      </c>
      <c r="I29" s="12">
        <v>0</v>
      </c>
      <c r="J29" s="12">
        <v>0</v>
      </c>
      <c r="K29" s="12">
        <v>0</v>
      </c>
      <c r="L29" s="13"/>
      <c r="M29" s="12">
        <v>1</v>
      </c>
      <c r="N29" s="12">
        <v>10000</v>
      </c>
      <c r="O29" s="12">
        <v>0</v>
      </c>
      <c r="P29" s="12">
        <v>10000</v>
      </c>
      <c r="Q29" s="13"/>
      <c r="R29" s="12">
        <v>0</v>
      </c>
      <c r="S29" s="12">
        <v>0</v>
      </c>
      <c r="T29" s="12">
        <v>0</v>
      </c>
      <c r="U29" s="12">
        <v>0</v>
      </c>
      <c r="V29" s="13"/>
      <c r="W29" s="12">
        <v>0</v>
      </c>
      <c r="X29" s="12">
        <v>0</v>
      </c>
      <c r="Y29" s="12">
        <v>0</v>
      </c>
      <c r="Z29" s="12">
        <v>0</v>
      </c>
      <c r="AA29" s="13"/>
      <c r="AB29" s="12">
        <v>1</v>
      </c>
      <c r="AC29" s="12">
        <v>10000</v>
      </c>
      <c r="AD29" s="12">
        <v>0</v>
      </c>
      <c r="AE29" s="12">
        <v>10000</v>
      </c>
      <c r="AF29" s="13"/>
    </row>
    <row r="30" spans="1:32" hidden="1">
      <c r="A30" s="10">
        <v>24</v>
      </c>
      <c r="B30" s="11" t="s">
        <v>26</v>
      </c>
      <c r="C30" s="12">
        <v>0</v>
      </c>
      <c r="D30" s="12">
        <v>0</v>
      </c>
      <c r="E30" s="12">
        <v>0</v>
      </c>
      <c r="F30" s="12">
        <v>0</v>
      </c>
      <c r="G30" s="13"/>
      <c r="H30" s="12">
        <v>0</v>
      </c>
      <c r="I30" s="12">
        <v>0</v>
      </c>
      <c r="J30" s="12">
        <v>0</v>
      </c>
      <c r="K30" s="12">
        <v>0</v>
      </c>
      <c r="L30" s="13"/>
      <c r="M30" s="12">
        <v>1</v>
      </c>
      <c r="N30" s="12">
        <v>10000</v>
      </c>
      <c r="O30" s="12">
        <v>0</v>
      </c>
      <c r="P30" s="12">
        <v>10000</v>
      </c>
      <c r="Q30" s="13"/>
      <c r="R30" s="12">
        <v>0</v>
      </c>
      <c r="S30" s="12">
        <v>0</v>
      </c>
      <c r="T30" s="12">
        <v>0</v>
      </c>
      <c r="U30" s="12">
        <v>0</v>
      </c>
      <c r="V30" s="13"/>
      <c r="W30" s="12">
        <v>0</v>
      </c>
      <c r="X30" s="12">
        <v>0</v>
      </c>
      <c r="Y30" s="12">
        <v>0</v>
      </c>
      <c r="Z30" s="12">
        <v>0</v>
      </c>
      <c r="AA30" s="13"/>
      <c r="AB30" s="12">
        <v>1</v>
      </c>
      <c r="AC30" s="12">
        <v>10000</v>
      </c>
      <c r="AD30" s="12">
        <v>0</v>
      </c>
      <c r="AE30" s="12">
        <v>10000</v>
      </c>
      <c r="AF30" s="13"/>
    </row>
    <row r="31" spans="1:32" hidden="1">
      <c r="A31" s="10">
        <v>25</v>
      </c>
      <c r="B31" s="11" t="s">
        <v>27</v>
      </c>
      <c r="C31" s="12">
        <v>0</v>
      </c>
      <c r="D31" s="12">
        <v>0</v>
      </c>
      <c r="E31" s="12">
        <v>0</v>
      </c>
      <c r="F31" s="12">
        <v>0</v>
      </c>
      <c r="G31" s="13"/>
      <c r="H31" s="12">
        <v>0</v>
      </c>
      <c r="I31" s="12">
        <v>0</v>
      </c>
      <c r="J31" s="12">
        <v>0</v>
      </c>
      <c r="K31" s="12">
        <v>0</v>
      </c>
      <c r="L31" s="13"/>
      <c r="M31" s="12">
        <v>1</v>
      </c>
      <c r="N31" s="12">
        <v>10000</v>
      </c>
      <c r="O31" s="12">
        <v>0</v>
      </c>
      <c r="P31" s="12">
        <v>10000</v>
      </c>
      <c r="Q31" s="13"/>
      <c r="R31" s="12">
        <v>0</v>
      </c>
      <c r="S31" s="12">
        <v>0</v>
      </c>
      <c r="T31" s="12">
        <v>0</v>
      </c>
      <c r="U31" s="12">
        <v>0</v>
      </c>
      <c r="V31" s="13"/>
      <c r="W31" s="12">
        <v>0</v>
      </c>
      <c r="X31" s="12">
        <v>0</v>
      </c>
      <c r="Y31" s="12">
        <v>0</v>
      </c>
      <c r="Z31" s="12">
        <v>0</v>
      </c>
      <c r="AA31" s="13"/>
      <c r="AB31" s="12">
        <v>1</v>
      </c>
      <c r="AC31" s="12">
        <v>10000</v>
      </c>
      <c r="AD31" s="12">
        <v>0</v>
      </c>
      <c r="AE31" s="12">
        <v>10000</v>
      </c>
      <c r="AF31" s="13"/>
    </row>
    <row r="32" spans="1:32" hidden="1">
      <c r="A32" s="10">
        <v>26</v>
      </c>
      <c r="B32" s="11" t="s">
        <v>28</v>
      </c>
      <c r="C32" s="12">
        <v>0</v>
      </c>
      <c r="D32" s="12">
        <v>0</v>
      </c>
      <c r="E32" s="12">
        <v>0</v>
      </c>
      <c r="F32" s="12">
        <v>0</v>
      </c>
      <c r="G32" s="13"/>
      <c r="H32" s="12">
        <v>0</v>
      </c>
      <c r="I32" s="12">
        <v>0</v>
      </c>
      <c r="J32" s="12">
        <v>0</v>
      </c>
      <c r="K32" s="12">
        <v>0</v>
      </c>
      <c r="L32" s="13"/>
      <c r="M32" s="12">
        <v>1</v>
      </c>
      <c r="N32" s="12">
        <v>10000</v>
      </c>
      <c r="O32" s="12">
        <v>0</v>
      </c>
      <c r="P32" s="12">
        <v>10000</v>
      </c>
      <c r="Q32" s="13"/>
      <c r="R32" s="12">
        <v>0</v>
      </c>
      <c r="S32" s="12">
        <v>0</v>
      </c>
      <c r="T32" s="12">
        <v>0</v>
      </c>
      <c r="U32" s="12">
        <v>0</v>
      </c>
      <c r="V32" s="13"/>
      <c r="W32" s="12">
        <v>0</v>
      </c>
      <c r="X32" s="12">
        <v>0</v>
      </c>
      <c r="Y32" s="12">
        <v>0</v>
      </c>
      <c r="Z32" s="12">
        <v>0</v>
      </c>
      <c r="AA32" s="13"/>
      <c r="AB32" s="12">
        <v>1</v>
      </c>
      <c r="AC32" s="12">
        <v>10000</v>
      </c>
      <c r="AD32" s="12">
        <v>0</v>
      </c>
      <c r="AE32" s="12">
        <v>10000</v>
      </c>
      <c r="AF32" s="13"/>
    </row>
    <row r="33" spans="1:32" hidden="1">
      <c r="A33" s="10">
        <v>27</v>
      </c>
      <c r="B33" s="11" t="s">
        <v>29</v>
      </c>
      <c r="C33" s="12">
        <v>0</v>
      </c>
      <c r="D33" s="12">
        <v>0</v>
      </c>
      <c r="E33" s="12">
        <v>0</v>
      </c>
      <c r="F33" s="12">
        <v>0</v>
      </c>
      <c r="G33" s="13"/>
      <c r="H33" s="12">
        <v>0</v>
      </c>
      <c r="I33" s="12">
        <v>0</v>
      </c>
      <c r="J33" s="12">
        <v>0</v>
      </c>
      <c r="K33" s="12">
        <v>0</v>
      </c>
      <c r="L33" s="13"/>
      <c r="M33" s="12">
        <v>1</v>
      </c>
      <c r="N33" s="12">
        <v>10000</v>
      </c>
      <c r="O33" s="12">
        <v>0</v>
      </c>
      <c r="P33" s="12">
        <v>10000</v>
      </c>
      <c r="Q33" s="13"/>
      <c r="R33" s="12">
        <v>0</v>
      </c>
      <c r="S33" s="12">
        <v>0</v>
      </c>
      <c r="T33" s="12">
        <v>0</v>
      </c>
      <c r="U33" s="12">
        <v>0</v>
      </c>
      <c r="V33" s="13"/>
      <c r="W33" s="12">
        <v>0</v>
      </c>
      <c r="X33" s="12">
        <v>0</v>
      </c>
      <c r="Y33" s="12">
        <v>0</v>
      </c>
      <c r="Z33" s="12">
        <v>0</v>
      </c>
      <c r="AA33" s="13"/>
      <c r="AB33" s="12">
        <v>1</v>
      </c>
      <c r="AC33" s="12">
        <v>10000</v>
      </c>
      <c r="AD33" s="12">
        <v>0</v>
      </c>
      <c r="AE33" s="12">
        <v>10000</v>
      </c>
      <c r="AF33" s="13"/>
    </row>
    <row r="34" spans="1:32" hidden="1">
      <c r="A34" s="10">
        <v>28</v>
      </c>
      <c r="B34" s="11" t="s">
        <v>30</v>
      </c>
      <c r="C34" s="12">
        <v>0</v>
      </c>
      <c r="D34" s="12">
        <v>0</v>
      </c>
      <c r="E34" s="12">
        <v>0</v>
      </c>
      <c r="F34" s="12">
        <v>0</v>
      </c>
      <c r="G34" s="13"/>
      <c r="H34" s="12">
        <v>0</v>
      </c>
      <c r="I34" s="12">
        <v>0</v>
      </c>
      <c r="J34" s="12">
        <v>0</v>
      </c>
      <c r="K34" s="12">
        <v>0</v>
      </c>
      <c r="L34" s="13"/>
      <c r="M34" s="12">
        <v>1</v>
      </c>
      <c r="N34" s="12">
        <v>10000</v>
      </c>
      <c r="O34" s="12">
        <v>0</v>
      </c>
      <c r="P34" s="12">
        <v>10000</v>
      </c>
      <c r="Q34" s="13"/>
      <c r="R34" s="12">
        <v>0</v>
      </c>
      <c r="S34" s="12">
        <v>0</v>
      </c>
      <c r="T34" s="12">
        <v>0</v>
      </c>
      <c r="U34" s="12">
        <v>0</v>
      </c>
      <c r="V34" s="13"/>
      <c r="W34" s="12">
        <v>0</v>
      </c>
      <c r="X34" s="12">
        <v>0</v>
      </c>
      <c r="Y34" s="12">
        <v>0</v>
      </c>
      <c r="Z34" s="12">
        <v>0</v>
      </c>
      <c r="AA34" s="13"/>
      <c r="AB34" s="12">
        <v>1</v>
      </c>
      <c r="AC34" s="12">
        <v>10000</v>
      </c>
      <c r="AD34" s="12">
        <v>0</v>
      </c>
      <c r="AE34" s="12">
        <v>10000</v>
      </c>
      <c r="AF34" s="13"/>
    </row>
    <row r="35" spans="1:32" hidden="1">
      <c r="A35" s="10">
        <v>29</v>
      </c>
      <c r="B35" s="11" t="s">
        <v>31</v>
      </c>
      <c r="C35" s="12">
        <v>0</v>
      </c>
      <c r="D35" s="12">
        <v>0</v>
      </c>
      <c r="E35" s="12">
        <v>0</v>
      </c>
      <c r="F35" s="12">
        <v>0</v>
      </c>
      <c r="G35" s="13"/>
      <c r="H35" s="12">
        <v>0</v>
      </c>
      <c r="I35" s="12">
        <v>0</v>
      </c>
      <c r="J35" s="12">
        <v>0</v>
      </c>
      <c r="K35" s="12">
        <v>0</v>
      </c>
      <c r="L35" s="13"/>
      <c r="M35" s="12">
        <v>1</v>
      </c>
      <c r="N35" s="12">
        <v>10000</v>
      </c>
      <c r="O35" s="12">
        <v>0</v>
      </c>
      <c r="P35" s="12">
        <v>10000</v>
      </c>
      <c r="Q35" s="13"/>
      <c r="R35" s="12">
        <v>0</v>
      </c>
      <c r="S35" s="12">
        <v>0</v>
      </c>
      <c r="T35" s="12">
        <v>0</v>
      </c>
      <c r="U35" s="12">
        <v>0</v>
      </c>
      <c r="V35" s="13"/>
      <c r="W35" s="12">
        <v>0</v>
      </c>
      <c r="X35" s="12">
        <v>0</v>
      </c>
      <c r="Y35" s="12">
        <v>0</v>
      </c>
      <c r="Z35" s="12">
        <v>0</v>
      </c>
      <c r="AA35" s="13"/>
      <c r="AB35" s="12">
        <v>1</v>
      </c>
      <c r="AC35" s="12">
        <v>10000</v>
      </c>
      <c r="AD35" s="12">
        <v>0</v>
      </c>
      <c r="AE35" s="12">
        <v>10000</v>
      </c>
      <c r="AF35" s="13"/>
    </row>
    <row r="36" spans="1:32" hidden="1">
      <c r="A36" s="10">
        <v>30</v>
      </c>
      <c r="B36" s="11" t="s">
        <v>32</v>
      </c>
      <c r="C36" s="12">
        <v>0</v>
      </c>
      <c r="D36" s="12">
        <v>0</v>
      </c>
      <c r="E36" s="12">
        <v>0</v>
      </c>
      <c r="F36" s="12">
        <v>0</v>
      </c>
      <c r="G36" s="13"/>
      <c r="H36" s="12">
        <v>0</v>
      </c>
      <c r="I36" s="12">
        <v>0</v>
      </c>
      <c r="J36" s="12">
        <v>0</v>
      </c>
      <c r="K36" s="12">
        <v>0</v>
      </c>
      <c r="L36" s="13"/>
      <c r="M36" s="12">
        <v>1</v>
      </c>
      <c r="N36" s="12">
        <v>10000</v>
      </c>
      <c r="O36" s="12">
        <v>0</v>
      </c>
      <c r="P36" s="12">
        <v>10000</v>
      </c>
      <c r="Q36" s="13"/>
      <c r="R36" s="12">
        <v>0</v>
      </c>
      <c r="S36" s="12">
        <v>0</v>
      </c>
      <c r="T36" s="12">
        <v>0</v>
      </c>
      <c r="U36" s="12">
        <v>0</v>
      </c>
      <c r="V36" s="13"/>
      <c r="W36" s="12">
        <v>0</v>
      </c>
      <c r="X36" s="12">
        <v>0</v>
      </c>
      <c r="Y36" s="12">
        <v>0</v>
      </c>
      <c r="Z36" s="12">
        <v>0</v>
      </c>
      <c r="AA36" s="13"/>
      <c r="AB36" s="12">
        <v>1</v>
      </c>
      <c r="AC36" s="12">
        <v>10000</v>
      </c>
      <c r="AD36" s="12">
        <v>0</v>
      </c>
      <c r="AE36" s="12">
        <v>10000</v>
      </c>
      <c r="AF36" s="13"/>
    </row>
    <row r="37" spans="1:32" s="154" customFormat="1">
      <c r="A37" s="148">
        <v>31</v>
      </c>
      <c r="B37" s="149" t="s">
        <v>33</v>
      </c>
      <c r="C37" s="150">
        <v>0</v>
      </c>
      <c r="D37" s="150">
        <v>0</v>
      </c>
      <c r="E37" s="150">
        <v>0</v>
      </c>
      <c r="F37" s="150">
        <v>0</v>
      </c>
      <c r="G37" s="151"/>
      <c r="H37" s="150">
        <v>0</v>
      </c>
      <c r="I37" s="150">
        <v>0</v>
      </c>
      <c r="J37" s="150">
        <v>0</v>
      </c>
      <c r="K37" s="150">
        <v>0</v>
      </c>
      <c r="L37" s="151"/>
      <c r="M37" s="150">
        <v>1</v>
      </c>
      <c r="N37" s="150">
        <v>10000</v>
      </c>
      <c r="O37" s="150">
        <v>0</v>
      </c>
      <c r="P37" s="150">
        <v>10000</v>
      </c>
      <c r="Q37" s="151"/>
      <c r="R37" s="150">
        <v>0</v>
      </c>
      <c r="S37" s="150">
        <v>0</v>
      </c>
      <c r="T37" s="150">
        <v>0</v>
      </c>
      <c r="U37" s="150">
        <v>0</v>
      </c>
      <c r="V37" s="151"/>
      <c r="W37" s="150">
        <v>0</v>
      </c>
      <c r="X37" s="150">
        <v>0</v>
      </c>
      <c r="Y37" s="150">
        <v>0</v>
      </c>
      <c r="Z37" s="150">
        <v>0</v>
      </c>
      <c r="AA37" s="151"/>
      <c r="AB37" s="150">
        <f>C37+H37+M37+R37+W37</f>
        <v>1</v>
      </c>
      <c r="AC37" s="150">
        <f t="shared" ref="AC37:AE37" si="0">D37+I37+N37+S37+X37</f>
        <v>10000</v>
      </c>
      <c r="AD37" s="150">
        <f t="shared" si="0"/>
        <v>0</v>
      </c>
      <c r="AE37" s="150">
        <f t="shared" si="0"/>
        <v>10000</v>
      </c>
      <c r="AF37" s="151"/>
    </row>
    <row r="38" spans="1:32" hidden="1">
      <c r="A38" s="10">
        <v>32</v>
      </c>
      <c r="B38" s="11" t="s">
        <v>34</v>
      </c>
      <c r="C38" s="12">
        <v>0</v>
      </c>
      <c r="D38" s="12">
        <v>0</v>
      </c>
      <c r="E38" s="12">
        <v>0</v>
      </c>
      <c r="F38" s="12">
        <v>0</v>
      </c>
      <c r="G38" s="13"/>
      <c r="H38" s="12">
        <v>0</v>
      </c>
      <c r="I38" s="12">
        <v>0</v>
      </c>
      <c r="J38" s="12">
        <v>0</v>
      </c>
      <c r="K38" s="12">
        <v>0</v>
      </c>
      <c r="L38" s="13"/>
      <c r="M38" s="12">
        <v>1</v>
      </c>
      <c r="N38" s="12">
        <v>10000</v>
      </c>
      <c r="O38" s="12">
        <v>0</v>
      </c>
      <c r="P38" s="12">
        <v>10000</v>
      </c>
      <c r="Q38" s="13"/>
      <c r="R38" s="12">
        <v>0</v>
      </c>
      <c r="S38" s="12">
        <v>0</v>
      </c>
      <c r="T38" s="12">
        <v>0</v>
      </c>
      <c r="U38" s="12">
        <v>0</v>
      </c>
      <c r="V38" s="13"/>
      <c r="W38" s="12">
        <v>0</v>
      </c>
      <c r="X38" s="12">
        <v>0</v>
      </c>
      <c r="Y38" s="12">
        <v>0</v>
      </c>
      <c r="Z38" s="12">
        <v>0</v>
      </c>
      <c r="AA38" s="13"/>
      <c r="AB38" s="12">
        <v>1</v>
      </c>
      <c r="AC38" s="12">
        <v>10000</v>
      </c>
      <c r="AD38" s="12">
        <v>0</v>
      </c>
      <c r="AE38" s="12">
        <v>10000</v>
      </c>
      <c r="AF38" s="13"/>
    </row>
    <row r="39" spans="1:32" hidden="1">
      <c r="A39" s="10">
        <v>33</v>
      </c>
      <c r="B39" s="11" t="s">
        <v>35</v>
      </c>
      <c r="C39" s="12">
        <v>0</v>
      </c>
      <c r="D39" s="12">
        <v>0</v>
      </c>
      <c r="E39" s="12">
        <v>0</v>
      </c>
      <c r="F39" s="12">
        <v>0</v>
      </c>
      <c r="G39" s="13"/>
      <c r="H39" s="12">
        <v>0</v>
      </c>
      <c r="I39" s="12">
        <v>0</v>
      </c>
      <c r="J39" s="12">
        <v>0</v>
      </c>
      <c r="K39" s="12">
        <v>0</v>
      </c>
      <c r="L39" s="13"/>
      <c r="M39" s="12">
        <v>0</v>
      </c>
      <c r="N39" s="12">
        <v>0</v>
      </c>
      <c r="O39" s="12">
        <v>0</v>
      </c>
      <c r="P39" s="12">
        <v>0</v>
      </c>
      <c r="Q39" s="13"/>
      <c r="R39" s="12">
        <v>0</v>
      </c>
      <c r="S39" s="12">
        <v>0</v>
      </c>
      <c r="T39" s="12">
        <v>0</v>
      </c>
      <c r="U39" s="12">
        <v>0</v>
      </c>
      <c r="V39" s="13"/>
      <c r="W39" s="12">
        <v>0</v>
      </c>
      <c r="X39" s="12">
        <v>0</v>
      </c>
      <c r="Y39" s="12">
        <v>0</v>
      </c>
      <c r="Z39" s="12">
        <v>0</v>
      </c>
      <c r="AA39" s="13"/>
      <c r="AB39" s="12">
        <v>0</v>
      </c>
      <c r="AC39" s="12">
        <v>0</v>
      </c>
      <c r="AD39" s="12">
        <v>0</v>
      </c>
      <c r="AE39" s="12">
        <v>0</v>
      </c>
      <c r="AF39" s="13"/>
    </row>
    <row r="40" spans="1:32" hidden="1">
      <c r="A40" s="10">
        <v>34</v>
      </c>
      <c r="B40" s="11" t="s">
        <v>36</v>
      </c>
      <c r="C40" s="12">
        <v>0</v>
      </c>
      <c r="D40" s="12">
        <v>0</v>
      </c>
      <c r="E40" s="12">
        <v>0</v>
      </c>
      <c r="F40" s="12">
        <v>0</v>
      </c>
      <c r="G40" s="13"/>
      <c r="H40" s="12">
        <v>0</v>
      </c>
      <c r="I40" s="12">
        <v>0</v>
      </c>
      <c r="J40" s="12">
        <v>0</v>
      </c>
      <c r="K40" s="12">
        <v>0</v>
      </c>
      <c r="L40" s="13"/>
      <c r="M40" s="12">
        <v>1</v>
      </c>
      <c r="N40" s="12">
        <v>10000</v>
      </c>
      <c r="O40" s="12">
        <v>0</v>
      </c>
      <c r="P40" s="12">
        <v>10000</v>
      </c>
      <c r="Q40" s="13"/>
      <c r="R40" s="12">
        <v>0</v>
      </c>
      <c r="S40" s="12">
        <v>0</v>
      </c>
      <c r="T40" s="12">
        <v>0</v>
      </c>
      <c r="U40" s="12">
        <v>0</v>
      </c>
      <c r="V40" s="13"/>
      <c r="W40" s="12">
        <v>0</v>
      </c>
      <c r="X40" s="12">
        <v>0</v>
      </c>
      <c r="Y40" s="12">
        <v>0</v>
      </c>
      <c r="Z40" s="12">
        <v>0</v>
      </c>
      <c r="AA40" s="13"/>
      <c r="AB40" s="12">
        <v>1</v>
      </c>
      <c r="AC40" s="12">
        <v>10000</v>
      </c>
      <c r="AD40" s="12">
        <v>0</v>
      </c>
      <c r="AE40" s="12">
        <v>10000</v>
      </c>
      <c r="AF40" s="13"/>
    </row>
    <row r="41" spans="1:32" hidden="1">
      <c r="A41" s="10">
        <v>35</v>
      </c>
      <c r="B41" s="11" t="s">
        <v>37</v>
      </c>
      <c r="C41" s="12">
        <v>0</v>
      </c>
      <c r="D41" s="12">
        <v>0</v>
      </c>
      <c r="E41" s="12">
        <v>0</v>
      </c>
      <c r="F41" s="12">
        <v>0</v>
      </c>
      <c r="G41" s="13"/>
      <c r="H41" s="12">
        <v>0</v>
      </c>
      <c r="I41" s="12">
        <v>0</v>
      </c>
      <c r="J41" s="12">
        <v>0</v>
      </c>
      <c r="K41" s="12">
        <v>0</v>
      </c>
      <c r="L41" s="13"/>
      <c r="M41" s="12">
        <v>1</v>
      </c>
      <c r="N41" s="12">
        <v>10000</v>
      </c>
      <c r="O41" s="12">
        <v>0</v>
      </c>
      <c r="P41" s="12">
        <v>10000</v>
      </c>
      <c r="Q41" s="13"/>
      <c r="R41" s="12">
        <v>0</v>
      </c>
      <c r="S41" s="12">
        <v>0</v>
      </c>
      <c r="T41" s="12">
        <v>0</v>
      </c>
      <c r="U41" s="12">
        <v>0</v>
      </c>
      <c r="V41" s="13"/>
      <c r="W41" s="12">
        <v>0</v>
      </c>
      <c r="X41" s="12">
        <v>0</v>
      </c>
      <c r="Y41" s="12">
        <v>0</v>
      </c>
      <c r="Z41" s="12">
        <v>0</v>
      </c>
      <c r="AA41" s="13"/>
      <c r="AB41" s="12">
        <v>1</v>
      </c>
      <c r="AC41" s="12">
        <v>10000</v>
      </c>
      <c r="AD41" s="12">
        <v>0</v>
      </c>
      <c r="AE41" s="12">
        <v>10000</v>
      </c>
      <c r="AF41" s="13"/>
    </row>
    <row r="42" spans="1:32" hidden="1">
      <c r="A42" s="10">
        <v>36</v>
      </c>
      <c r="B42" s="11" t="s">
        <v>38</v>
      </c>
      <c r="C42" s="12">
        <v>0</v>
      </c>
      <c r="D42" s="12">
        <v>0</v>
      </c>
      <c r="E42" s="12">
        <v>0</v>
      </c>
      <c r="F42" s="12">
        <v>0</v>
      </c>
      <c r="G42" s="13"/>
      <c r="H42" s="12">
        <v>0</v>
      </c>
      <c r="I42" s="12">
        <v>0</v>
      </c>
      <c r="J42" s="12">
        <v>0</v>
      </c>
      <c r="K42" s="12">
        <v>0</v>
      </c>
      <c r="L42" s="13"/>
      <c r="M42" s="12">
        <v>0</v>
      </c>
      <c r="N42" s="12">
        <v>0</v>
      </c>
      <c r="O42" s="12">
        <v>0</v>
      </c>
      <c r="P42" s="12">
        <v>0</v>
      </c>
      <c r="Q42" s="13"/>
      <c r="R42" s="12">
        <v>0</v>
      </c>
      <c r="S42" s="12">
        <v>0</v>
      </c>
      <c r="T42" s="12">
        <v>0</v>
      </c>
      <c r="U42" s="12">
        <v>0</v>
      </c>
      <c r="V42" s="13"/>
      <c r="W42" s="12">
        <v>0</v>
      </c>
      <c r="X42" s="12">
        <v>0</v>
      </c>
      <c r="Y42" s="12">
        <v>0</v>
      </c>
      <c r="Z42" s="12">
        <v>0</v>
      </c>
      <c r="AA42" s="13"/>
      <c r="AB42" s="12">
        <v>0</v>
      </c>
      <c r="AC42" s="12">
        <v>0</v>
      </c>
      <c r="AD42" s="12">
        <v>0</v>
      </c>
      <c r="AE42" s="12">
        <v>0</v>
      </c>
      <c r="AF42" s="13"/>
    </row>
    <row r="43" spans="1:32" hidden="1">
      <c r="A43" s="10">
        <v>37</v>
      </c>
      <c r="B43" s="11" t="s">
        <v>39</v>
      </c>
      <c r="C43" s="12">
        <v>0</v>
      </c>
      <c r="D43" s="12">
        <v>0</v>
      </c>
      <c r="E43" s="12">
        <v>0</v>
      </c>
      <c r="F43" s="12">
        <v>0</v>
      </c>
      <c r="G43" s="13"/>
      <c r="H43" s="12">
        <v>0</v>
      </c>
      <c r="I43" s="12">
        <v>0</v>
      </c>
      <c r="J43" s="12">
        <v>0</v>
      </c>
      <c r="K43" s="12">
        <v>0</v>
      </c>
      <c r="L43" s="13"/>
      <c r="M43" s="12">
        <v>1</v>
      </c>
      <c r="N43" s="12">
        <v>10000</v>
      </c>
      <c r="O43" s="12">
        <v>0</v>
      </c>
      <c r="P43" s="12">
        <v>10000</v>
      </c>
      <c r="Q43" s="13"/>
      <c r="R43" s="12">
        <v>0</v>
      </c>
      <c r="S43" s="12">
        <v>0</v>
      </c>
      <c r="T43" s="12">
        <v>0</v>
      </c>
      <c r="U43" s="12">
        <v>0</v>
      </c>
      <c r="V43" s="13"/>
      <c r="W43" s="12">
        <v>0</v>
      </c>
      <c r="X43" s="12">
        <v>0</v>
      </c>
      <c r="Y43" s="12">
        <v>0</v>
      </c>
      <c r="Z43" s="12">
        <v>0</v>
      </c>
      <c r="AA43" s="13"/>
      <c r="AB43" s="12">
        <v>1</v>
      </c>
      <c r="AC43" s="12">
        <v>10000</v>
      </c>
      <c r="AD43" s="12">
        <v>0</v>
      </c>
      <c r="AE43" s="12">
        <v>10000</v>
      </c>
      <c r="AF43" s="13"/>
    </row>
    <row r="44" spans="1:32" hidden="1">
      <c r="A44" s="10">
        <v>38</v>
      </c>
      <c r="B44" s="11" t="s">
        <v>40</v>
      </c>
      <c r="C44" s="12">
        <v>0</v>
      </c>
      <c r="D44" s="12">
        <v>0</v>
      </c>
      <c r="E44" s="12">
        <v>0</v>
      </c>
      <c r="F44" s="12">
        <v>0</v>
      </c>
      <c r="G44" s="13"/>
      <c r="H44" s="12">
        <v>0</v>
      </c>
      <c r="I44" s="12">
        <v>0</v>
      </c>
      <c r="J44" s="12">
        <v>0</v>
      </c>
      <c r="K44" s="12">
        <v>0</v>
      </c>
      <c r="L44" s="13"/>
      <c r="M44" s="12">
        <v>0</v>
      </c>
      <c r="N44" s="12">
        <v>0</v>
      </c>
      <c r="O44" s="12">
        <v>0</v>
      </c>
      <c r="P44" s="12">
        <v>0</v>
      </c>
      <c r="Q44" s="13"/>
      <c r="R44" s="12">
        <v>0</v>
      </c>
      <c r="S44" s="12">
        <v>0</v>
      </c>
      <c r="T44" s="12">
        <v>0</v>
      </c>
      <c r="U44" s="12">
        <v>0</v>
      </c>
      <c r="V44" s="13"/>
      <c r="W44" s="12">
        <v>0</v>
      </c>
      <c r="X44" s="12">
        <v>0</v>
      </c>
      <c r="Y44" s="12">
        <v>0</v>
      </c>
      <c r="Z44" s="12">
        <v>0</v>
      </c>
      <c r="AA44" s="13"/>
      <c r="AB44" s="12">
        <v>0</v>
      </c>
      <c r="AC44" s="12">
        <v>0</v>
      </c>
      <c r="AD44" s="12">
        <v>0</v>
      </c>
      <c r="AE44" s="12">
        <v>0</v>
      </c>
      <c r="AF44" s="13"/>
    </row>
    <row r="45" spans="1:32" hidden="1">
      <c r="A45" s="10">
        <v>39</v>
      </c>
      <c r="B45" s="11" t="s">
        <v>55</v>
      </c>
      <c r="C45" s="12">
        <v>0</v>
      </c>
      <c r="D45" s="12">
        <v>0</v>
      </c>
      <c r="E45" s="12">
        <v>0</v>
      </c>
      <c r="F45" s="12">
        <v>0</v>
      </c>
      <c r="G45" s="13"/>
      <c r="H45" s="12">
        <v>0</v>
      </c>
      <c r="I45" s="12">
        <v>0</v>
      </c>
      <c r="J45" s="12">
        <v>0</v>
      </c>
      <c r="K45" s="12">
        <v>0</v>
      </c>
      <c r="L45" s="13"/>
      <c r="M45" s="12">
        <v>0</v>
      </c>
      <c r="N45" s="12">
        <v>0</v>
      </c>
      <c r="O45" s="12">
        <v>0</v>
      </c>
      <c r="P45" s="12">
        <v>0</v>
      </c>
      <c r="Q45" s="13"/>
      <c r="R45" s="12">
        <v>0</v>
      </c>
      <c r="S45" s="12">
        <v>0</v>
      </c>
      <c r="T45" s="12">
        <v>0</v>
      </c>
      <c r="U45" s="12">
        <v>0</v>
      </c>
      <c r="V45" s="13"/>
      <c r="W45" s="12">
        <v>0</v>
      </c>
      <c r="X45" s="12">
        <v>0</v>
      </c>
      <c r="Y45" s="12">
        <v>0</v>
      </c>
      <c r="Z45" s="12">
        <v>0</v>
      </c>
      <c r="AA45" s="13"/>
      <c r="AB45" s="12">
        <v>0</v>
      </c>
      <c r="AC45" s="12">
        <v>0</v>
      </c>
      <c r="AD45" s="12">
        <v>0</v>
      </c>
      <c r="AE45" s="12">
        <v>0</v>
      </c>
      <c r="AF45" s="13"/>
    </row>
    <row r="46" spans="1:32" hidden="1">
      <c r="A46" s="10">
        <v>40</v>
      </c>
      <c r="B46" s="11" t="s">
        <v>56</v>
      </c>
      <c r="C46" s="12">
        <v>0</v>
      </c>
      <c r="D46" s="12">
        <v>0</v>
      </c>
      <c r="E46" s="12">
        <v>0</v>
      </c>
      <c r="F46" s="12">
        <v>0</v>
      </c>
      <c r="G46" s="13"/>
      <c r="H46" s="12">
        <v>0</v>
      </c>
      <c r="I46" s="12">
        <v>0</v>
      </c>
      <c r="J46" s="12">
        <v>0</v>
      </c>
      <c r="K46" s="12">
        <v>0</v>
      </c>
      <c r="L46" s="13"/>
      <c r="M46" s="12">
        <v>0</v>
      </c>
      <c r="N46" s="12">
        <v>0</v>
      </c>
      <c r="O46" s="12">
        <v>0</v>
      </c>
      <c r="P46" s="12">
        <v>0</v>
      </c>
      <c r="Q46" s="13"/>
      <c r="R46" s="12">
        <v>0</v>
      </c>
      <c r="S46" s="12">
        <v>0</v>
      </c>
      <c r="T46" s="12">
        <v>0</v>
      </c>
      <c r="U46" s="12">
        <v>0</v>
      </c>
      <c r="V46" s="13"/>
      <c r="W46" s="12">
        <v>0</v>
      </c>
      <c r="X46" s="12">
        <v>0</v>
      </c>
      <c r="Y46" s="12">
        <v>0</v>
      </c>
      <c r="Z46" s="12">
        <v>0</v>
      </c>
      <c r="AA46" s="13"/>
      <c r="AB46" s="12">
        <v>0</v>
      </c>
      <c r="AC46" s="12">
        <v>0</v>
      </c>
      <c r="AD46" s="12">
        <v>0</v>
      </c>
      <c r="AE46" s="12">
        <v>0</v>
      </c>
      <c r="AF46" s="13"/>
    </row>
    <row r="47" spans="1:32" hidden="1">
      <c r="A47" s="10">
        <v>41</v>
      </c>
      <c r="B47" s="11" t="s">
        <v>57</v>
      </c>
      <c r="C47" s="12">
        <v>0</v>
      </c>
      <c r="D47" s="12">
        <v>0</v>
      </c>
      <c r="E47" s="12">
        <v>0</v>
      </c>
      <c r="F47" s="12">
        <v>0</v>
      </c>
      <c r="G47" s="13"/>
      <c r="H47" s="12">
        <v>0</v>
      </c>
      <c r="I47" s="12">
        <v>0</v>
      </c>
      <c r="J47" s="12">
        <v>0</v>
      </c>
      <c r="K47" s="12">
        <v>0</v>
      </c>
      <c r="L47" s="13"/>
      <c r="M47" s="12">
        <v>0</v>
      </c>
      <c r="N47" s="12">
        <v>0</v>
      </c>
      <c r="O47" s="12">
        <v>0</v>
      </c>
      <c r="P47" s="12">
        <v>0</v>
      </c>
      <c r="Q47" s="13"/>
      <c r="R47" s="12">
        <v>0</v>
      </c>
      <c r="S47" s="12">
        <v>0</v>
      </c>
      <c r="T47" s="12">
        <v>0</v>
      </c>
      <c r="U47" s="12">
        <v>0</v>
      </c>
      <c r="V47" s="13"/>
      <c r="W47" s="12">
        <v>0</v>
      </c>
      <c r="X47" s="12">
        <v>0</v>
      </c>
      <c r="Y47" s="12">
        <v>0</v>
      </c>
      <c r="Z47" s="12">
        <v>0</v>
      </c>
      <c r="AA47" s="13"/>
      <c r="AB47" s="12">
        <v>0</v>
      </c>
      <c r="AC47" s="12">
        <v>0</v>
      </c>
      <c r="AD47" s="12">
        <v>0</v>
      </c>
      <c r="AE47" s="12">
        <v>0</v>
      </c>
      <c r="AF47" s="13"/>
    </row>
    <row r="48" spans="1:32" hidden="1">
      <c r="A48" s="10">
        <v>42</v>
      </c>
      <c r="B48" s="11" t="s">
        <v>58</v>
      </c>
      <c r="C48" s="12">
        <v>0</v>
      </c>
      <c r="D48" s="12">
        <v>0</v>
      </c>
      <c r="E48" s="12">
        <v>0</v>
      </c>
      <c r="F48" s="12">
        <v>0</v>
      </c>
      <c r="G48" s="13"/>
      <c r="H48" s="12">
        <v>0</v>
      </c>
      <c r="I48" s="12">
        <v>0</v>
      </c>
      <c r="J48" s="12">
        <v>0</v>
      </c>
      <c r="K48" s="12">
        <v>0</v>
      </c>
      <c r="L48" s="13"/>
      <c r="M48" s="12">
        <v>0</v>
      </c>
      <c r="N48" s="12">
        <v>0</v>
      </c>
      <c r="O48" s="12">
        <v>0</v>
      </c>
      <c r="P48" s="12">
        <v>0</v>
      </c>
      <c r="Q48" s="13"/>
      <c r="R48" s="12">
        <v>0</v>
      </c>
      <c r="S48" s="12">
        <v>0</v>
      </c>
      <c r="T48" s="12">
        <v>0</v>
      </c>
      <c r="U48" s="12">
        <v>0</v>
      </c>
      <c r="V48" s="13"/>
      <c r="W48" s="12">
        <v>0</v>
      </c>
      <c r="X48" s="12">
        <v>0</v>
      </c>
      <c r="Y48" s="12">
        <v>0</v>
      </c>
      <c r="Z48" s="12">
        <v>0</v>
      </c>
      <c r="AA48" s="13"/>
      <c r="AB48" s="12">
        <v>0</v>
      </c>
      <c r="AC48" s="12">
        <v>0</v>
      </c>
      <c r="AD48" s="12">
        <v>0</v>
      </c>
      <c r="AE48" s="12">
        <v>0</v>
      </c>
      <c r="AF48" s="13"/>
    </row>
    <row r="49" spans="1:32" hidden="1">
      <c r="A49" s="10">
        <v>43</v>
      </c>
      <c r="B49" s="11" t="s">
        <v>59</v>
      </c>
      <c r="C49" s="12">
        <v>0</v>
      </c>
      <c r="D49" s="12">
        <v>0</v>
      </c>
      <c r="E49" s="12">
        <v>0</v>
      </c>
      <c r="F49" s="12">
        <v>0</v>
      </c>
      <c r="G49" s="13"/>
      <c r="H49" s="12">
        <v>0</v>
      </c>
      <c r="I49" s="12">
        <v>0</v>
      </c>
      <c r="J49" s="12">
        <v>0</v>
      </c>
      <c r="K49" s="12">
        <v>0</v>
      </c>
      <c r="L49" s="13"/>
      <c r="M49" s="12">
        <v>0</v>
      </c>
      <c r="N49" s="12">
        <v>0</v>
      </c>
      <c r="O49" s="12">
        <v>0</v>
      </c>
      <c r="P49" s="12">
        <v>0</v>
      </c>
      <c r="Q49" s="13"/>
      <c r="R49" s="12">
        <v>0</v>
      </c>
      <c r="S49" s="12">
        <v>0</v>
      </c>
      <c r="T49" s="12">
        <v>0</v>
      </c>
      <c r="U49" s="12">
        <v>0</v>
      </c>
      <c r="V49" s="13"/>
      <c r="W49" s="12">
        <v>0</v>
      </c>
      <c r="X49" s="12">
        <v>0</v>
      </c>
      <c r="Y49" s="12">
        <v>0</v>
      </c>
      <c r="Z49" s="12">
        <v>0</v>
      </c>
      <c r="AA49" s="13"/>
      <c r="AB49" s="12">
        <v>0</v>
      </c>
      <c r="AC49" s="12">
        <v>0</v>
      </c>
      <c r="AD49" s="12">
        <v>0</v>
      </c>
      <c r="AE49" s="12">
        <v>0</v>
      </c>
      <c r="AF49" s="13"/>
    </row>
    <row r="50" spans="1:32" hidden="1">
      <c r="A50" s="10">
        <v>44</v>
      </c>
      <c r="B50" s="11" t="s">
        <v>60</v>
      </c>
      <c r="C50" s="12">
        <v>0</v>
      </c>
      <c r="D50" s="12">
        <v>0</v>
      </c>
      <c r="E50" s="12">
        <v>0</v>
      </c>
      <c r="F50" s="12">
        <v>0</v>
      </c>
      <c r="G50" s="13"/>
      <c r="H50" s="12">
        <v>0</v>
      </c>
      <c r="I50" s="12">
        <v>0</v>
      </c>
      <c r="J50" s="12">
        <v>0</v>
      </c>
      <c r="K50" s="12">
        <v>0</v>
      </c>
      <c r="L50" s="13"/>
      <c r="M50" s="12">
        <v>0</v>
      </c>
      <c r="N50" s="12">
        <v>0</v>
      </c>
      <c r="O50" s="12">
        <v>0</v>
      </c>
      <c r="P50" s="12">
        <v>0</v>
      </c>
      <c r="Q50" s="13"/>
      <c r="R50" s="12">
        <v>0</v>
      </c>
      <c r="S50" s="12">
        <v>0</v>
      </c>
      <c r="T50" s="12">
        <v>0</v>
      </c>
      <c r="U50" s="12">
        <v>0</v>
      </c>
      <c r="V50" s="13"/>
      <c r="W50" s="12">
        <v>0</v>
      </c>
      <c r="X50" s="12">
        <v>0</v>
      </c>
      <c r="Y50" s="12">
        <v>0</v>
      </c>
      <c r="Z50" s="12">
        <v>0</v>
      </c>
      <c r="AA50" s="13"/>
      <c r="AB50" s="12">
        <v>0</v>
      </c>
      <c r="AC50" s="12">
        <v>0</v>
      </c>
      <c r="AD50" s="12">
        <v>0</v>
      </c>
      <c r="AE50" s="12">
        <v>0</v>
      </c>
      <c r="AF50" s="13"/>
    </row>
    <row r="51" spans="1:32" hidden="1">
      <c r="A51" s="10">
        <v>45</v>
      </c>
      <c r="B51" s="11" t="s">
        <v>61</v>
      </c>
      <c r="C51" s="12">
        <v>0</v>
      </c>
      <c r="D51" s="12">
        <v>0</v>
      </c>
      <c r="E51" s="12">
        <v>0</v>
      </c>
      <c r="F51" s="12">
        <v>0</v>
      </c>
      <c r="G51" s="13"/>
      <c r="H51" s="12">
        <v>0</v>
      </c>
      <c r="I51" s="12">
        <v>0</v>
      </c>
      <c r="J51" s="12">
        <v>0</v>
      </c>
      <c r="K51" s="12">
        <v>0</v>
      </c>
      <c r="L51" s="13"/>
      <c r="M51" s="12">
        <v>0</v>
      </c>
      <c r="N51" s="12">
        <v>0</v>
      </c>
      <c r="O51" s="12">
        <v>0</v>
      </c>
      <c r="P51" s="12">
        <v>0</v>
      </c>
      <c r="Q51" s="13"/>
      <c r="R51" s="12">
        <v>0</v>
      </c>
      <c r="S51" s="12">
        <v>0</v>
      </c>
      <c r="T51" s="12">
        <v>0</v>
      </c>
      <c r="U51" s="12">
        <v>0</v>
      </c>
      <c r="V51" s="13"/>
      <c r="W51" s="12">
        <v>0</v>
      </c>
      <c r="X51" s="12">
        <v>0</v>
      </c>
      <c r="Y51" s="12">
        <v>0</v>
      </c>
      <c r="Z51" s="12">
        <v>0</v>
      </c>
      <c r="AA51" s="13"/>
      <c r="AB51" s="12">
        <v>0</v>
      </c>
      <c r="AC51" s="12">
        <v>0</v>
      </c>
      <c r="AD51" s="12">
        <v>0</v>
      </c>
      <c r="AE51" s="12">
        <v>0</v>
      </c>
      <c r="AF51" s="13"/>
    </row>
    <row r="52" spans="1:32" hidden="1">
      <c r="A52" s="10">
        <v>46</v>
      </c>
      <c r="B52" s="11" t="s">
        <v>62</v>
      </c>
      <c r="C52" s="12">
        <v>0</v>
      </c>
      <c r="D52" s="12">
        <v>0</v>
      </c>
      <c r="E52" s="12">
        <v>0</v>
      </c>
      <c r="F52" s="12">
        <v>0</v>
      </c>
      <c r="G52" s="13"/>
      <c r="H52" s="12">
        <v>0</v>
      </c>
      <c r="I52" s="12">
        <v>0</v>
      </c>
      <c r="J52" s="12">
        <v>0</v>
      </c>
      <c r="K52" s="12">
        <v>0</v>
      </c>
      <c r="L52" s="13"/>
      <c r="M52" s="12">
        <v>0</v>
      </c>
      <c r="N52" s="12">
        <v>0</v>
      </c>
      <c r="O52" s="12">
        <v>0</v>
      </c>
      <c r="P52" s="12">
        <v>0</v>
      </c>
      <c r="Q52" s="13"/>
      <c r="R52" s="12">
        <v>0</v>
      </c>
      <c r="S52" s="12">
        <v>0</v>
      </c>
      <c r="T52" s="12">
        <v>0</v>
      </c>
      <c r="U52" s="12">
        <v>0</v>
      </c>
      <c r="V52" s="13"/>
      <c r="W52" s="12">
        <v>0</v>
      </c>
      <c r="X52" s="12">
        <v>0</v>
      </c>
      <c r="Y52" s="12">
        <v>0</v>
      </c>
      <c r="Z52" s="12">
        <v>0</v>
      </c>
      <c r="AA52" s="13"/>
      <c r="AB52" s="12">
        <v>0</v>
      </c>
      <c r="AC52" s="12">
        <v>0</v>
      </c>
      <c r="AD52" s="12">
        <v>0</v>
      </c>
      <c r="AE52" s="12">
        <v>0</v>
      </c>
      <c r="AF52" s="13"/>
    </row>
    <row r="53" spans="1:32" hidden="1">
      <c r="A53" s="10">
        <v>47</v>
      </c>
      <c r="B53" s="11" t="s">
        <v>63</v>
      </c>
      <c r="C53" s="12">
        <v>0</v>
      </c>
      <c r="D53" s="12">
        <v>0</v>
      </c>
      <c r="E53" s="12">
        <v>0</v>
      </c>
      <c r="F53" s="12">
        <v>0</v>
      </c>
      <c r="G53" s="13"/>
      <c r="H53" s="12">
        <v>0</v>
      </c>
      <c r="I53" s="12">
        <v>0</v>
      </c>
      <c r="J53" s="12">
        <v>0</v>
      </c>
      <c r="K53" s="12">
        <v>0</v>
      </c>
      <c r="L53" s="13"/>
      <c r="M53" s="12">
        <v>0</v>
      </c>
      <c r="N53" s="12">
        <v>0</v>
      </c>
      <c r="O53" s="12">
        <v>0</v>
      </c>
      <c r="P53" s="12">
        <v>0</v>
      </c>
      <c r="Q53" s="13"/>
      <c r="R53" s="12">
        <v>0</v>
      </c>
      <c r="S53" s="12">
        <v>0</v>
      </c>
      <c r="T53" s="12">
        <v>0</v>
      </c>
      <c r="U53" s="12">
        <v>0</v>
      </c>
      <c r="V53" s="13"/>
      <c r="W53" s="12">
        <v>0</v>
      </c>
      <c r="X53" s="12">
        <v>0</v>
      </c>
      <c r="Y53" s="12">
        <v>0</v>
      </c>
      <c r="Z53" s="12">
        <v>0</v>
      </c>
      <c r="AA53" s="13"/>
      <c r="AB53" s="12">
        <v>0</v>
      </c>
      <c r="AC53" s="12">
        <v>0</v>
      </c>
      <c r="AD53" s="12">
        <v>0</v>
      </c>
      <c r="AE53" s="12">
        <v>0</v>
      </c>
      <c r="AF53" s="13"/>
    </row>
    <row r="54" spans="1:32" hidden="1">
      <c r="A54" s="10">
        <v>48</v>
      </c>
      <c r="B54" s="11" t="s">
        <v>41</v>
      </c>
      <c r="C54" s="12">
        <v>0</v>
      </c>
      <c r="D54" s="12">
        <v>0</v>
      </c>
      <c r="E54" s="12">
        <v>0</v>
      </c>
      <c r="F54" s="12">
        <v>0</v>
      </c>
      <c r="G54" s="13"/>
      <c r="H54" s="12">
        <v>0</v>
      </c>
      <c r="I54" s="12">
        <v>0</v>
      </c>
      <c r="J54" s="12">
        <v>0</v>
      </c>
      <c r="K54" s="12">
        <v>0</v>
      </c>
      <c r="L54" s="13"/>
      <c r="M54" s="12">
        <v>1</v>
      </c>
      <c r="N54" s="12">
        <v>10000</v>
      </c>
      <c r="O54" s="12">
        <v>0</v>
      </c>
      <c r="P54" s="12">
        <v>10000</v>
      </c>
      <c r="Q54" s="13"/>
      <c r="R54" s="12">
        <v>0</v>
      </c>
      <c r="S54" s="12">
        <v>0</v>
      </c>
      <c r="T54" s="12">
        <v>0</v>
      </c>
      <c r="U54" s="12">
        <v>0</v>
      </c>
      <c r="V54" s="13"/>
      <c r="W54" s="12">
        <v>0</v>
      </c>
      <c r="X54" s="12">
        <v>0</v>
      </c>
      <c r="Y54" s="12">
        <v>0</v>
      </c>
      <c r="Z54" s="12">
        <v>0</v>
      </c>
      <c r="AA54" s="13"/>
      <c r="AB54" s="12">
        <v>1</v>
      </c>
      <c r="AC54" s="12">
        <v>10000</v>
      </c>
      <c r="AD54" s="12">
        <v>0</v>
      </c>
      <c r="AE54" s="12">
        <v>10000</v>
      </c>
      <c r="AF54" s="13"/>
    </row>
    <row r="55" spans="1:32" hidden="1">
      <c r="A55" s="10">
        <v>49</v>
      </c>
      <c r="B55" s="11" t="s">
        <v>42</v>
      </c>
      <c r="C55" s="12">
        <v>0</v>
      </c>
      <c r="D55" s="12">
        <v>0</v>
      </c>
      <c r="E55" s="12">
        <v>0</v>
      </c>
      <c r="F55" s="12">
        <v>0</v>
      </c>
      <c r="G55" s="13"/>
      <c r="H55" s="12">
        <v>0</v>
      </c>
      <c r="I55" s="12">
        <v>0</v>
      </c>
      <c r="J55" s="12">
        <v>0</v>
      </c>
      <c r="K55" s="12">
        <v>0</v>
      </c>
      <c r="L55" s="13"/>
      <c r="M55" s="12">
        <v>1</v>
      </c>
      <c r="N55" s="12">
        <v>10000</v>
      </c>
      <c r="O55" s="12">
        <v>0</v>
      </c>
      <c r="P55" s="12">
        <v>10000</v>
      </c>
      <c r="Q55" s="13"/>
      <c r="R55" s="12">
        <v>0</v>
      </c>
      <c r="S55" s="12">
        <v>0</v>
      </c>
      <c r="T55" s="12">
        <v>0</v>
      </c>
      <c r="U55" s="12">
        <v>0</v>
      </c>
      <c r="V55" s="13"/>
      <c r="W55" s="12">
        <v>0</v>
      </c>
      <c r="X55" s="12">
        <v>0</v>
      </c>
      <c r="Y55" s="12">
        <v>0</v>
      </c>
      <c r="Z55" s="12">
        <v>0</v>
      </c>
      <c r="AA55" s="13"/>
      <c r="AB55" s="12">
        <v>1</v>
      </c>
      <c r="AC55" s="12">
        <v>10000</v>
      </c>
      <c r="AD55" s="12">
        <v>0</v>
      </c>
      <c r="AE55" s="12">
        <v>10000</v>
      </c>
      <c r="AF55" s="13"/>
    </row>
    <row r="56" spans="1:32" hidden="1">
      <c r="A56" s="10">
        <v>50</v>
      </c>
      <c r="B56" s="11" t="s">
        <v>43</v>
      </c>
      <c r="C56" s="12">
        <v>0</v>
      </c>
      <c r="D56" s="12">
        <v>0</v>
      </c>
      <c r="E56" s="12">
        <v>0</v>
      </c>
      <c r="F56" s="12">
        <v>0</v>
      </c>
      <c r="G56" s="13"/>
      <c r="H56" s="12">
        <v>0</v>
      </c>
      <c r="I56" s="12">
        <v>0</v>
      </c>
      <c r="J56" s="12">
        <v>0</v>
      </c>
      <c r="K56" s="12">
        <v>0</v>
      </c>
      <c r="L56" s="13"/>
      <c r="M56" s="12">
        <v>1</v>
      </c>
      <c r="N56" s="12">
        <v>10000</v>
      </c>
      <c r="O56" s="12">
        <v>0</v>
      </c>
      <c r="P56" s="12">
        <v>10000</v>
      </c>
      <c r="Q56" s="13"/>
      <c r="R56" s="12">
        <v>0</v>
      </c>
      <c r="S56" s="12">
        <v>0</v>
      </c>
      <c r="T56" s="12">
        <v>0</v>
      </c>
      <c r="U56" s="12">
        <v>0</v>
      </c>
      <c r="V56" s="13"/>
      <c r="W56" s="12">
        <v>0</v>
      </c>
      <c r="X56" s="12">
        <v>0</v>
      </c>
      <c r="Y56" s="12">
        <v>0</v>
      </c>
      <c r="Z56" s="12">
        <v>0</v>
      </c>
      <c r="AA56" s="13"/>
      <c r="AB56" s="12">
        <v>1</v>
      </c>
      <c r="AC56" s="12">
        <v>10000</v>
      </c>
      <c r="AD56" s="12">
        <v>0</v>
      </c>
      <c r="AE56" s="12">
        <v>10000</v>
      </c>
      <c r="AF56" s="13"/>
    </row>
    <row r="57" spans="1:32" hidden="1">
      <c r="A57" s="10">
        <v>51</v>
      </c>
      <c r="B57" s="11" t="s">
        <v>44</v>
      </c>
      <c r="C57" s="12">
        <v>0</v>
      </c>
      <c r="D57" s="12">
        <v>0</v>
      </c>
      <c r="E57" s="12">
        <v>0</v>
      </c>
      <c r="F57" s="12">
        <v>0</v>
      </c>
      <c r="G57" s="13"/>
      <c r="H57" s="12">
        <v>0</v>
      </c>
      <c r="I57" s="12">
        <v>0</v>
      </c>
      <c r="J57" s="12">
        <v>0</v>
      </c>
      <c r="K57" s="12">
        <v>0</v>
      </c>
      <c r="L57" s="13"/>
      <c r="M57" s="12">
        <v>1</v>
      </c>
      <c r="N57" s="12">
        <v>10000</v>
      </c>
      <c r="O57" s="12">
        <v>0</v>
      </c>
      <c r="P57" s="12">
        <v>10000</v>
      </c>
      <c r="Q57" s="13"/>
      <c r="R57" s="12">
        <v>0</v>
      </c>
      <c r="S57" s="12">
        <v>0</v>
      </c>
      <c r="T57" s="12">
        <v>0</v>
      </c>
      <c r="U57" s="12">
        <v>0</v>
      </c>
      <c r="V57" s="13"/>
      <c r="W57" s="12">
        <v>0</v>
      </c>
      <c r="X57" s="12">
        <v>0</v>
      </c>
      <c r="Y57" s="12">
        <v>0</v>
      </c>
      <c r="Z57" s="12">
        <v>0</v>
      </c>
      <c r="AA57" s="13"/>
      <c r="AB57" s="12">
        <v>1</v>
      </c>
      <c r="AC57" s="12">
        <v>10000</v>
      </c>
      <c r="AD57" s="12">
        <v>0</v>
      </c>
      <c r="AE57" s="12">
        <v>10000</v>
      </c>
      <c r="AF57" s="13"/>
    </row>
    <row r="58" spans="1:32" hidden="1">
      <c r="A58" s="10">
        <v>52</v>
      </c>
      <c r="B58" s="11" t="s">
        <v>45</v>
      </c>
      <c r="C58" s="12">
        <v>0</v>
      </c>
      <c r="D58" s="12">
        <v>0</v>
      </c>
      <c r="E58" s="12">
        <v>0</v>
      </c>
      <c r="F58" s="12">
        <v>0</v>
      </c>
      <c r="G58" s="13"/>
      <c r="H58" s="12">
        <v>0</v>
      </c>
      <c r="I58" s="12">
        <v>0</v>
      </c>
      <c r="J58" s="12">
        <v>0</v>
      </c>
      <c r="K58" s="12">
        <v>0</v>
      </c>
      <c r="L58" s="13"/>
      <c r="M58" s="12">
        <v>1</v>
      </c>
      <c r="N58" s="12">
        <v>10000</v>
      </c>
      <c r="O58" s="12">
        <v>0</v>
      </c>
      <c r="P58" s="12">
        <v>10000</v>
      </c>
      <c r="Q58" s="13"/>
      <c r="R58" s="12">
        <v>0</v>
      </c>
      <c r="S58" s="12">
        <v>0</v>
      </c>
      <c r="T58" s="12">
        <v>0</v>
      </c>
      <c r="U58" s="12">
        <v>0</v>
      </c>
      <c r="V58" s="13"/>
      <c r="W58" s="12">
        <v>0</v>
      </c>
      <c r="X58" s="12">
        <v>0</v>
      </c>
      <c r="Y58" s="12">
        <v>0</v>
      </c>
      <c r="Z58" s="12">
        <v>0</v>
      </c>
      <c r="AA58" s="13"/>
      <c r="AB58" s="12">
        <v>1</v>
      </c>
      <c r="AC58" s="12">
        <v>10000</v>
      </c>
      <c r="AD58" s="12">
        <v>0</v>
      </c>
      <c r="AE58" s="12">
        <v>10000</v>
      </c>
      <c r="AF58" s="13"/>
    </row>
    <row r="59" spans="1:32" hidden="1">
      <c r="A59" s="10">
        <v>53</v>
      </c>
      <c r="B59" s="11" t="s">
        <v>46</v>
      </c>
      <c r="C59" s="12">
        <v>0</v>
      </c>
      <c r="D59" s="12">
        <v>0</v>
      </c>
      <c r="E59" s="12">
        <v>0</v>
      </c>
      <c r="F59" s="12">
        <v>0</v>
      </c>
      <c r="G59" s="13"/>
      <c r="H59" s="12">
        <v>0</v>
      </c>
      <c r="I59" s="12">
        <v>0</v>
      </c>
      <c r="J59" s="12">
        <v>0</v>
      </c>
      <c r="K59" s="12">
        <v>0</v>
      </c>
      <c r="L59" s="13"/>
      <c r="M59" s="12">
        <v>1</v>
      </c>
      <c r="N59" s="12">
        <v>10000</v>
      </c>
      <c r="O59" s="12">
        <v>0</v>
      </c>
      <c r="P59" s="12">
        <v>10000</v>
      </c>
      <c r="Q59" s="13"/>
      <c r="R59" s="12">
        <v>0</v>
      </c>
      <c r="S59" s="12">
        <v>0</v>
      </c>
      <c r="T59" s="12">
        <v>0</v>
      </c>
      <c r="U59" s="12">
        <v>0</v>
      </c>
      <c r="V59" s="13"/>
      <c r="W59" s="12">
        <v>0</v>
      </c>
      <c r="X59" s="12">
        <v>0</v>
      </c>
      <c r="Y59" s="12">
        <v>0</v>
      </c>
      <c r="Z59" s="12">
        <v>0</v>
      </c>
      <c r="AA59" s="13"/>
      <c r="AB59" s="12">
        <v>1</v>
      </c>
      <c r="AC59" s="12">
        <v>10000</v>
      </c>
      <c r="AD59" s="12">
        <v>0</v>
      </c>
      <c r="AE59" s="12">
        <v>10000</v>
      </c>
      <c r="AF59" s="13"/>
    </row>
    <row r="60" spans="1:32" hidden="1">
      <c r="A60" s="10">
        <v>54</v>
      </c>
      <c r="B60" s="14" t="s">
        <v>77</v>
      </c>
      <c r="C60" s="12">
        <v>0</v>
      </c>
      <c r="D60" s="12">
        <v>0</v>
      </c>
      <c r="E60" s="12">
        <v>0</v>
      </c>
      <c r="F60" s="12">
        <v>0</v>
      </c>
      <c r="G60" s="13"/>
      <c r="H60" s="12">
        <v>0</v>
      </c>
      <c r="I60" s="12">
        <v>0</v>
      </c>
      <c r="J60" s="12">
        <v>0</v>
      </c>
      <c r="K60" s="12">
        <v>0</v>
      </c>
      <c r="L60" s="13"/>
      <c r="M60" s="12"/>
      <c r="N60" s="12"/>
      <c r="O60" s="12">
        <v>0</v>
      </c>
      <c r="P60" s="12">
        <v>0</v>
      </c>
      <c r="Q60" s="13"/>
      <c r="R60" s="12">
        <v>0</v>
      </c>
      <c r="S60" s="12">
        <v>0</v>
      </c>
      <c r="T60" s="12">
        <v>0</v>
      </c>
      <c r="U60" s="12">
        <v>0</v>
      </c>
      <c r="V60" s="13"/>
      <c r="W60" s="12">
        <v>0</v>
      </c>
      <c r="X60" s="12">
        <v>0</v>
      </c>
      <c r="Y60" s="12">
        <v>0</v>
      </c>
      <c r="Z60" s="12">
        <v>0</v>
      </c>
      <c r="AA60" s="13"/>
      <c r="AB60" s="12">
        <v>0</v>
      </c>
      <c r="AC60" s="12">
        <v>0</v>
      </c>
      <c r="AD60" s="12">
        <v>0</v>
      </c>
      <c r="AE60" s="12">
        <v>0</v>
      </c>
      <c r="AF60" s="13"/>
    </row>
    <row r="61" spans="1:32" hidden="1">
      <c r="A61" s="10">
        <v>55</v>
      </c>
      <c r="B61" s="14" t="s">
        <v>1295</v>
      </c>
      <c r="C61" s="12">
        <v>0</v>
      </c>
      <c r="D61" s="12">
        <v>0</v>
      </c>
      <c r="E61" s="12">
        <v>0</v>
      </c>
      <c r="F61" s="12">
        <v>0</v>
      </c>
      <c r="G61" s="13"/>
      <c r="H61" s="12">
        <v>0</v>
      </c>
      <c r="I61" s="12">
        <v>0</v>
      </c>
      <c r="J61" s="12">
        <v>0</v>
      </c>
      <c r="K61" s="12">
        <v>0</v>
      </c>
      <c r="L61" s="13"/>
      <c r="M61" s="12">
        <v>1</v>
      </c>
      <c r="N61" s="12">
        <v>10000</v>
      </c>
      <c r="O61" s="12">
        <v>0</v>
      </c>
      <c r="P61" s="12">
        <v>10000</v>
      </c>
      <c r="Q61" s="13"/>
      <c r="R61" s="12">
        <v>0</v>
      </c>
      <c r="S61" s="12">
        <v>0</v>
      </c>
      <c r="T61" s="12">
        <v>0</v>
      </c>
      <c r="U61" s="12">
        <v>0</v>
      </c>
      <c r="V61" s="13"/>
      <c r="W61" s="12">
        <v>0</v>
      </c>
      <c r="X61" s="12">
        <v>0</v>
      </c>
      <c r="Y61" s="12">
        <v>0</v>
      </c>
      <c r="Z61" s="12">
        <v>0</v>
      </c>
      <c r="AA61" s="13"/>
      <c r="AB61" s="12">
        <v>1</v>
      </c>
      <c r="AC61" s="12">
        <v>10000</v>
      </c>
      <c r="AD61" s="12">
        <v>0</v>
      </c>
      <c r="AE61" s="12">
        <v>10000</v>
      </c>
      <c r="AF61" s="13"/>
    </row>
    <row r="62" spans="1:32" hidden="1">
      <c r="A62" s="10">
        <v>56</v>
      </c>
      <c r="B62" s="11" t="s">
        <v>47</v>
      </c>
      <c r="C62" s="12">
        <v>0</v>
      </c>
      <c r="D62" s="12">
        <v>0</v>
      </c>
      <c r="E62" s="12">
        <v>0</v>
      </c>
      <c r="F62" s="12">
        <v>0</v>
      </c>
      <c r="G62" s="13"/>
      <c r="H62" s="12">
        <v>0</v>
      </c>
      <c r="I62" s="12">
        <v>0</v>
      </c>
      <c r="J62" s="12">
        <v>0</v>
      </c>
      <c r="K62" s="12">
        <v>0</v>
      </c>
      <c r="L62" s="13"/>
      <c r="M62" s="12">
        <v>1</v>
      </c>
      <c r="N62" s="12">
        <v>10000</v>
      </c>
      <c r="O62" s="12">
        <v>0</v>
      </c>
      <c r="P62" s="12">
        <v>10000</v>
      </c>
      <c r="Q62" s="13"/>
      <c r="R62" s="12">
        <v>0</v>
      </c>
      <c r="S62" s="12">
        <v>0</v>
      </c>
      <c r="T62" s="12">
        <v>0</v>
      </c>
      <c r="U62" s="12">
        <v>0</v>
      </c>
      <c r="V62" s="13"/>
      <c r="W62" s="12">
        <v>0</v>
      </c>
      <c r="X62" s="12">
        <v>0</v>
      </c>
      <c r="Y62" s="12">
        <v>0</v>
      </c>
      <c r="Z62" s="12">
        <v>0</v>
      </c>
      <c r="AA62" s="13"/>
      <c r="AB62" s="12">
        <v>1</v>
      </c>
      <c r="AC62" s="12">
        <v>10000</v>
      </c>
      <c r="AD62" s="12">
        <v>0</v>
      </c>
      <c r="AE62" s="12">
        <v>10000</v>
      </c>
      <c r="AF62" s="13"/>
    </row>
    <row r="63" spans="1:32" hidden="1">
      <c r="A63" s="10">
        <v>57</v>
      </c>
      <c r="B63" s="11" t="s">
        <v>64</v>
      </c>
      <c r="C63" s="12">
        <v>0</v>
      </c>
      <c r="D63" s="12">
        <v>0</v>
      </c>
      <c r="E63" s="12">
        <v>0</v>
      </c>
      <c r="F63" s="12">
        <v>0</v>
      </c>
      <c r="G63" s="13"/>
      <c r="H63" s="12">
        <v>0</v>
      </c>
      <c r="I63" s="12">
        <v>0</v>
      </c>
      <c r="J63" s="12">
        <v>0</v>
      </c>
      <c r="K63" s="12">
        <v>0</v>
      </c>
      <c r="L63" s="13"/>
      <c r="M63" s="12">
        <v>0</v>
      </c>
      <c r="N63" s="12">
        <v>0</v>
      </c>
      <c r="O63" s="12">
        <v>0</v>
      </c>
      <c r="P63" s="12">
        <v>0</v>
      </c>
      <c r="Q63" s="13"/>
      <c r="R63" s="12">
        <v>0</v>
      </c>
      <c r="S63" s="12">
        <v>0</v>
      </c>
      <c r="T63" s="12">
        <v>0</v>
      </c>
      <c r="U63" s="12">
        <v>0</v>
      </c>
      <c r="V63" s="13"/>
      <c r="W63" s="12">
        <v>0</v>
      </c>
      <c r="X63" s="12">
        <v>0</v>
      </c>
      <c r="Y63" s="12">
        <v>0</v>
      </c>
      <c r="Z63" s="12">
        <v>0</v>
      </c>
      <c r="AA63" s="13"/>
      <c r="AB63" s="12">
        <v>0</v>
      </c>
      <c r="AC63" s="12">
        <v>0</v>
      </c>
      <c r="AD63" s="12">
        <v>0</v>
      </c>
      <c r="AE63" s="12">
        <v>0</v>
      </c>
      <c r="AF63" s="13"/>
    </row>
    <row r="64" spans="1:32" hidden="1">
      <c r="A64" s="10">
        <v>58</v>
      </c>
      <c r="B64" s="11" t="s">
        <v>48</v>
      </c>
      <c r="C64" s="12">
        <v>0</v>
      </c>
      <c r="D64" s="12">
        <v>0</v>
      </c>
      <c r="E64" s="12">
        <v>0</v>
      </c>
      <c r="F64" s="12">
        <v>0</v>
      </c>
      <c r="G64" s="13"/>
      <c r="H64" s="12">
        <v>0</v>
      </c>
      <c r="I64" s="12">
        <v>0</v>
      </c>
      <c r="J64" s="12">
        <v>0</v>
      </c>
      <c r="K64" s="12">
        <v>0</v>
      </c>
      <c r="L64" s="13"/>
      <c r="M64" s="12">
        <v>0</v>
      </c>
      <c r="N64" s="12">
        <v>0</v>
      </c>
      <c r="O64" s="12">
        <v>0</v>
      </c>
      <c r="P64" s="12">
        <v>0</v>
      </c>
      <c r="Q64" s="13"/>
      <c r="R64" s="12">
        <v>0</v>
      </c>
      <c r="S64" s="12">
        <v>0</v>
      </c>
      <c r="T64" s="12">
        <v>0</v>
      </c>
      <c r="U64" s="12">
        <v>0</v>
      </c>
      <c r="V64" s="13"/>
      <c r="W64" s="12">
        <v>0</v>
      </c>
      <c r="X64" s="12">
        <v>0</v>
      </c>
      <c r="Y64" s="12">
        <v>0</v>
      </c>
      <c r="Z64" s="12">
        <v>0</v>
      </c>
      <c r="AA64" s="13"/>
      <c r="AB64" s="12">
        <v>0</v>
      </c>
      <c r="AC64" s="12">
        <v>0</v>
      </c>
      <c r="AD64" s="12">
        <v>0</v>
      </c>
      <c r="AE64" s="12">
        <v>0</v>
      </c>
      <c r="AF64" s="13"/>
    </row>
    <row r="65" spans="1:32" hidden="1">
      <c r="A65" s="10">
        <v>59</v>
      </c>
      <c r="B65" s="11" t="s">
        <v>65</v>
      </c>
      <c r="C65" s="12">
        <v>0</v>
      </c>
      <c r="D65" s="12">
        <v>0</v>
      </c>
      <c r="E65" s="12">
        <v>0</v>
      </c>
      <c r="F65" s="12">
        <v>0</v>
      </c>
      <c r="G65" s="13"/>
      <c r="H65" s="12">
        <v>0</v>
      </c>
      <c r="I65" s="12">
        <v>0</v>
      </c>
      <c r="J65" s="12">
        <v>0</v>
      </c>
      <c r="K65" s="12">
        <v>0</v>
      </c>
      <c r="L65" s="13"/>
      <c r="M65" s="12">
        <v>0</v>
      </c>
      <c r="N65" s="12">
        <v>0</v>
      </c>
      <c r="O65" s="12">
        <v>0</v>
      </c>
      <c r="P65" s="12">
        <v>0</v>
      </c>
      <c r="Q65" s="13"/>
      <c r="R65" s="12">
        <v>0</v>
      </c>
      <c r="S65" s="12">
        <v>0</v>
      </c>
      <c r="T65" s="12">
        <v>0</v>
      </c>
      <c r="U65" s="12">
        <v>0</v>
      </c>
      <c r="V65" s="13"/>
      <c r="W65" s="12">
        <v>0</v>
      </c>
      <c r="X65" s="12">
        <v>0</v>
      </c>
      <c r="Y65" s="12">
        <v>0</v>
      </c>
      <c r="Z65" s="12">
        <v>0</v>
      </c>
      <c r="AA65" s="13"/>
      <c r="AB65" s="12">
        <v>0</v>
      </c>
      <c r="AC65" s="12">
        <v>0</v>
      </c>
      <c r="AD65" s="12">
        <v>0</v>
      </c>
      <c r="AE65" s="12">
        <v>0</v>
      </c>
      <c r="AF65" s="13"/>
    </row>
    <row r="66" spans="1:32" hidden="1">
      <c r="A66" s="10">
        <v>60</v>
      </c>
      <c r="B66" s="11" t="s">
        <v>49</v>
      </c>
      <c r="C66" s="12">
        <v>0</v>
      </c>
      <c r="D66" s="12">
        <v>0</v>
      </c>
      <c r="E66" s="12">
        <v>0</v>
      </c>
      <c r="F66" s="12">
        <v>0</v>
      </c>
      <c r="G66" s="13"/>
      <c r="H66" s="12">
        <v>0</v>
      </c>
      <c r="I66" s="12">
        <v>0</v>
      </c>
      <c r="J66" s="12">
        <v>0</v>
      </c>
      <c r="K66" s="12">
        <v>0</v>
      </c>
      <c r="L66" s="13"/>
      <c r="M66" s="12">
        <v>0</v>
      </c>
      <c r="N66" s="12">
        <v>0</v>
      </c>
      <c r="O66" s="12">
        <v>0</v>
      </c>
      <c r="P66" s="12">
        <v>0</v>
      </c>
      <c r="Q66" s="13"/>
      <c r="R66" s="12">
        <v>0</v>
      </c>
      <c r="S66" s="12">
        <v>0</v>
      </c>
      <c r="T66" s="12">
        <v>0</v>
      </c>
      <c r="U66" s="12">
        <v>0</v>
      </c>
      <c r="V66" s="13"/>
      <c r="W66" s="12">
        <v>0</v>
      </c>
      <c r="X66" s="12">
        <v>0</v>
      </c>
      <c r="Y66" s="12">
        <v>0</v>
      </c>
      <c r="Z66" s="12">
        <v>0</v>
      </c>
      <c r="AA66" s="13"/>
      <c r="AB66" s="12">
        <v>0</v>
      </c>
      <c r="AC66" s="12">
        <v>0</v>
      </c>
      <c r="AD66" s="12">
        <v>0</v>
      </c>
      <c r="AE66" s="12">
        <v>0</v>
      </c>
      <c r="AF66" s="13"/>
    </row>
    <row r="67" spans="1:32" hidden="1">
      <c r="A67" s="10">
        <v>61</v>
      </c>
      <c r="B67" s="11" t="s">
        <v>50</v>
      </c>
      <c r="C67" s="12">
        <v>0</v>
      </c>
      <c r="D67" s="12">
        <v>0</v>
      </c>
      <c r="E67" s="12">
        <v>0</v>
      </c>
      <c r="F67" s="12">
        <v>0</v>
      </c>
      <c r="G67" s="13"/>
      <c r="H67" s="12">
        <v>0</v>
      </c>
      <c r="I67" s="12">
        <v>0</v>
      </c>
      <c r="J67" s="12">
        <v>0</v>
      </c>
      <c r="K67" s="12">
        <v>0</v>
      </c>
      <c r="L67" s="13"/>
      <c r="M67" s="12">
        <v>0</v>
      </c>
      <c r="N67" s="12">
        <v>0</v>
      </c>
      <c r="O67" s="12">
        <v>0</v>
      </c>
      <c r="P67" s="12">
        <v>0</v>
      </c>
      <c r="Q67" s="13"/>
      <c r="R67" s="12">
        <v>0</v>
      </c>
      <c r="S67" s="12">
        <v>0</v>
      </c>
      <c r="T67" s="12">
        <v>0</v>
      </c>
      <c r="U67" s="12">
        <v>0</v>
      </c>
      <c r="V67" s="13"/>
      <c r="W67" s="12">
        <v>0</v>
      </c>
      <c r="X67" s="12">
        <v>0</v>
      </c>
      <c r="Y67" s="12">
        <v>0</v>
      </c>
      <c r="Z67" s="12">
        <v>0</v>
      </c>
      <c r="AA67" s="13"/>
      <c r="AB67" s="12">
        <v>0</v>
      </c>
      <c r="AC67" s="12">
        <v>0</v>
      </c>
      <c r="AD67" s="12">
        <v>0</v>
      </c>
      <c r="AE67" s="12">
        <v>0</v>
      </c>
      <c r="AF67" s="13"/>
    </row>
    <row r="68" spans="1:32" ht="16.5" hidden="1">
      <c r="A68" s="10">
        <v>62</v>
      </c>
      <c r="B68" s="79" t="s">
        <v>51</v>
      </c>
      <c r="C68" s="12">
        <v>0</v>
      </c>
      <c r="D68" s="12">
        <v>0</v>
      </c>
      <c r="E68" s="12">
        <v>0</v>
      </c>
      <c r="F68" s="12">
        <v>0</v>
      </c>
      <c r="G68" s="13"/>
      <c r="H68" s="12">
        <v>0</v>
      </c>
      <c r="I68" s="12">
        <v>0</v>
      </c>
      <c r="J68" s="12">
        <v>0</v>
      </c>
      <c r="K68" s="12">
        <v>0</v>
      </c>
      <c r="L68" s="13"/>
      <c r="M68" s="12">
        <v>0</v>
      </c>
      <c r="N68" s="12">
        <v>0</v>
      </c>
      <c r="O68" s="12">
        <v>0</v>
      </c>
      <c r="P68" s="12">
        <v>0</v>
      </c>
      <c r="Q68" s="13"/>
      <c r="R68" s="12">
        <v>0</v>
      </c>
      <c r="S68" s="12">
        <v>0</v>
      </c>
      <c r="T68" s="12">
        <v>0</v>
      </c>
      <c r="U68" s="12">
        <v>0</v>
      </c>
      <c r="V68" s="13"/>
      <c r="W68" s="12">
        <v>0</v>
      </c>
      <c r="X68" s="12">
        <v>0</v>
      </c>
      <c r="Y68" s="12">
        <v>0</v>
      </c>
      <c r="Z68" s="12">
        <v>0</v>
      </c>
      <c r="AA68" s="13"/>
      <c r="AB68" s="12">
        <v>0</v>
      </c>
      <c r="AC68" s="12">
        <v>0</v>
      </c>
      <c r="AD68" s="12">
        <v>0</v>
      </c>
      <c r="AE68" s="12">
        <v>0</v>
      </c>
      <c r="AF68" s="13"/>
    </row>
    <row r="69" spans="1:32" hidden="1">
      <c r="A69" s="205" t="s">
        <v>52</v>
      </c>
      <c r="B69" s="205"/>
      <c r="C69" s="15">
        <v>0</v>
      </c>
      <c r="D69" s="15">
        <v>0</v>
      </c>
      <c r="E69" s="15">
        <v>0</v>
      </c>
      <c r="F69" s="15">
        <v>0</v>
      </c>
      <c r="G69" s="13"/>
      <c r="H69" s="15">
        <v>0</v>
      </c>
      <c r="I69" s="15">
        <v>0</v>
      </c>
      <c r="J69" s="15">
        <v>0</v>
      </c>
      <c r="K69" s="15">
        <v>0</v>
      </c>
      <c r="L69" s="13"/>
      <c r="M69" s="15">
        <v>36</v>
      </c>
      <c r="N69" s="15">
        <v>360000</v>
      </c>
      <c r="O69" s="15">
        <v>0</v>
      </c>
      <c r="P69" s="15">
        <v>360000</v>
      </c>
      <c r="Q69" s="13"/>
      <c r="R69" s="15">
        <v>0</v>
      </c>
      <c r="S69" s="15">
        <v>0</v>
      </c>
      <c r="T69" s="15">
        <v>0</v>
      </c>
      <c r="U69" s="15">
        <v>0</v>
      </c>
      <c r="V69" s="13"/>
      <c r="W69" s="15">
        <v>0</v>
      </c>
      <c r="X69" s="15">
        <v>0</v>
      </c>
      <c r="Y69" s="15">
        <v>0</v>
      </c>
      <c r="Z69" s="15">
        <v>0</v>
      </c>
      <c r="AA69" s="13"/>
      <c r="AB69" s="15">
        <v>36</v>
      </c>
      <c r="AC69" s="15">
        <v>360000</v>
      </c>
      <c r="AD69" s="15">
        <v>0</v>
      </c>
      <c r="AE69" s="15">
        <v>360000</v>
      </c>
      <c r="AF69" s="13"/>
    </row>
    <row r="70" spans="1:32" hidden="1">
      <c r="A70" s="206" t="s">
        <v>53</v>
      </c>
      <c r="B70" s="206"/>
      <c r="C70" s="16">
        <v>0</v>
      </c>
      <c r="D70" s="16">
        <v>68353000</v>
      </c>
      <c r="E70" s="16">
        <v>0</v>
      </c>
      <c r="F70" s="16">
        <v>68353000</v>
      </c>
      <c r="G70" s="13"/>
      <c r="H70" s="16">
        <v>0</v>
      </c>
      <c r="I70" s="16">
        <v>42933000</v>
      </c>
      <c r="J70" s="16">
        <v>0</v>
      </c>
      <c r="K70" s="16">
        <v>42933000</v>
      </c>
      <c r="L70" s="13"/>
      <c r="M70" s="16">
        <v>10</v>
      </c>
      <c r="N70" s="16">
        <v>1859000</v>
      </c>
      <c r="O70" s="16">
        <v>0</v>
      </c>
      <c r="P70" s="16">
        <v>1859000</v>
      </c>
      <c r="Q70" s="13"/>
      <c r="R70" s="16">
        <v>0</v>
      </c>
      <c r="S70" s="16">
        <v>7639000</v>
      </c>
      <c r="T70" s="16">
        <v>0</v>
      </c>
      <c r="U70" s="16">
        <v>7639000</v>
      </c>
      <c r="V70" s="13"/>
      <c r="W70" s="16">
        <v>0</v>
      </c>
      <c r="X70" s="16">
        <v>218656000</v>
      </c>
      <c r="Y70" s="16">
        <v>0</v>
      </c>
      <c r="Z70" s="16">
        <v>218656000</v>
      </c>
      <c r="AA70" s="13"/>
      <c r="AB70" s="16">
        <v>10</v>
      </c>
      <c r="AC70" s="16">
        <v>339440000</v>
      </c>
      <c r="AD70" s="16">
        <v>0</v>
      </c>
      <c r="AE70" s="16">
        <v>339440000</v>
      </c>
      <c r="AF70" s="13"/>
    </row>
    <row r="71" spans="1:32" hidden="1">
      <c r="A71" s="204" t="s">
        <v>54</v>
      </c>
      <c r="B71" s="204"/>
      <c r="C71" s="17">
        <v>0</v>
      </c>
      <c r="D71" s="17">
        <v>68353000</v>
      </c>
      <c r="E71" s="17">
        <v>0</v>
      </c>
      <c r="F71" s="17">
        <v>68353000</v>
      </c>
      <c r="G71" s="13"/>
      <c r="H71" s="17">
        <v>0</v>
      </c>
      <c r="I71" s="17">
        <v>42933000</v>
      </c>
      <c r="J71" s="17">
        <v>0</v>
      </c>
      <c r="K71" s="17">
        <v>42933000</v>
      </c>
      <c r="L71" s="13"/>
      <c r="M71" s="17">
        <v>46</v>
      </c>
      <c r="N71" s="17">
        <v>2219000</v>
      </c>
      <c r="O71" s="17">
        <v>0</v>
      </c>
      <c r="P71" s="17">
        <v>2219000</v>
      </c>
      <c r="Q71" s="13"/>
      <c r="R71" s="17">
        <v>0</v>
      </c>
      <c r="S71" s="17">
        <v>7639000</v>
      </c>
      <c r="T71" s="17">
        <v>0</v>
      </c>
      <c r="U71" s="17">
        <v>7639000</v>
      </c>
      <c r="V71" s="13"/>
      <c r="W71" s="17">
        <v>0</v>
      </c>
      <c r="X71" s="17">
        <v>218656000</v>
      </c>
      <c r="Y71" s="17">
        <v>0</v>
      </c>
      <c r="Z71" s="17">
        <v>218656000</v>
      </c>
      <c r="AA71" s="13"/>
      <c r="AB71" s="17">
        <v>46</v>
      </c>
      <c r="AC71" s="17">
        <v>339800000</v>
      </c>
      <c r="AD71" s="17">
        <v>0</v>
      </c>
      <c r="AE71" s="17">
        <v>339800000</v>
      </c>
      <c r="AF71" s="13"/>
    </row>
    <row r="72" spans="1:32">
      <c r="A72" s="142">
        <v>1</v>
      </c>
      <c r="B72" s="135" t="s">
        <v>1888</v>
      </c>
      <c r="K72" s="18"/>
      <c r="P72" s="18"/>
      <c r="U72" s="18"/>
      <c r="Z72" s="18"/>
      <c r="AB72" s="12">
        <f t="shared" ref="AB72:AB102" si="1">C72+H72+M72+R72+W72</f>
        <v>0</v>
      </c>
      <c r="AC72" s="12">
        <f t="shared" ref="AC72:AC102" si="2">D72+I72+N72+S72+X72</f>
        <v>0</v>
      </c>
      <c r="AD72" s="12">
        <f t="shared" ref="AD72:AD102" si="3">E72+J72+O72+T72+Y72</f>
        <v>0</v>
      </c>
      <c r="AE72" s="12">
        <f t="shared" ref="AE72:AE102" si="4">F72+K72+P72+U72+Z72</f>
        <v>0</v>
      </c>
    </row>
    <row r="73" spans="1:32">
      <c r="A73" s="142">
        <v>2</v>
      </c>
      <c r="B73" s="135" t="s">
        <v>1889</v>
      </c>
      <c r="AB73" s="12">
        <f t="shared" si="1"/>
        <v>0</v>
      </c>
      <c r="AC73" s="12">
        <f t="shared" si="2"/>
        <v>0</v>
      </c>
      <c r="AD73" s="12">
        <f t="shared" si="3"/>
        <v>0</v>
      </c>
      <c r="AE73" s="12">
        <f t="shared" si="4"/>
        <v>0</v>
      </c>
    </row>
    <row r="74" spans="1:32">
      <c r="A74" s="142">
        <v>3</v>
      </c>
      <c r="B74" s="135" t="s">
        <v>1890</v>
      </c>
      <c r="D74" s="19"/>
      <c r="E74" s="19"/>
      <c r="F74" s="19"/>
      <c r="AB74" s="12">
        <f t="shared" si="1"/>
        <v>0</v>
      </c>
      <c r="AC74" s="12">
        <f t="shared" si="2"/>
        <v>0</v>
      </c>
      <c r="AD74" s="12">
        <f t="shared" si="3"/>
        <v>0</v>
      </c>
      <c r="AE74" s="12">
        <f t="shared" si="4"/>
        <v>0</v>
      </c>
    </row>
    <row r="75" spans="1:32">
      <c r="A75" s="142">
        <v>4</v>
      </c>
      <c r="B75" s="135" t="s">
        <v>1891</v>
      </c>
      <c r="AB75" s="12">
        <f t="shared" si="1"/>
        <v>0</v>
      </c>
      <c r="AC75" s="12">
        <f t="shared" si="2"/>
        <v>0</v>
      </c>
      <c r="AD75" s="12">
        <f t="shared" si="3"/>
        <v>0</v>
      </c>
      <c r="AE75" s="12">
        <f t="shared" si="4"/>
        <v>0</v>
      </c>
    </row>
    <row r="76" spans="1:32">
      <c r="A76" s="142">
        <v>5</v>
      </c>
      <c r="B76" s="135" t="s">
        <v>1892</v>
      </c>
      <c r="AB76" s="12">
        <f t="shared" si="1"/>
        <v>0</v>
      </c>
      <c r="AC76" s="12">
        <f t="shared" si="2"/>
        <v>0</v>
      </c>
      <c r="AD76" s="12">
        <f t="shared" si="3"/>
        <v>0</v>
      </c>
      <c r="AE76" s="12">
        <f t="shared" si="4"/>
        <v>0</v>
      </c>
    </row>
    <row r="77" spans="1:32">
      <c r="A77" s="142">
        <v>6</v>
      </c>
      <c r="B77" s="135" t="s">
        <v>1893</v>
      </c>
      <c r="AB77" s="12">
        <f t="shared" si="1"/>
        <v>0</v>
      </c>
      <c r="AC77" s="12">
        <f t="shared" si="2"/>
        <v>0</v>
      </c>
      <c r="AD77" s="12">
        <f t="shared" si="3"/>
        <v>0</v>
      </c>
      <c r="AE77" s="12">
        <f t="shared" si="4"/>
        <v>0</v>
      </c>
    </row>
    <row r="78" spans="1:32">
      <c r="A78" s="142">
        <v>7</v>
      </c>
      <c r="B78" s="135" t="s">
        <v>1894</v>
      </c>
      <c r="AB78" s="12">
        <f t="shared" si="1"/>
        <v>0</v>
      </c>
      <c r="AC78" s="12">
        <f t="shared" si="2"/>
        <v>0</v>
      </c>
      <c r="AD78" s="12">
        <f t="shared" si="3"/>
        <v>0</v>
      </c>
      <c r="AE78" s="12">
        <f t="shared" si="4"/>
        <v>0</v>
      </c>
    </row>
    <row r="79" spans="1:32">
      <c r="A79" s="142">
        <v>8</v>
      </c>
      <c r="B79" s="135" t="s">
        <v>1895</v>
      </c>
      <c r="AB79" s="12">
        <f t="shared" si="1"/>
        <v>0</v>
      </c>
      <c r="AC79" s="12">
        <f t="shared" si="2"/>
        <v>0</v>
      </c>
      <c r="AD79" s="12">
        <f t="shared" si="3"/>
        <v>0</v>
      </c>
      <c r="AE79" s="12">
        <f t="shared" si="4"/>
        <v>0</v>
      </c>
    </row>
    <row r="80" spans="1:32">
      <c r="A80" s="142">
        <v>9</v>
      </c>
      <c r="B80" s="135" t="s">
        <v>1896</v>
      </c>
      <c r="AB80" s="12">
        <f t="shared" si="1"/>
        <v>0</v>
      </c>
      <c r="AC80" s="12">
        <f t="shared" si="2"/>
        <v>0</v>
      </c>
      <c r="AD80" s="12">
        <f t="shared" si="3"/>
        <v>0</v>
      </c>
      <c r="AE80" s="12">
        <f t="shared" si="4"/>
        <v>0</v>
      </c>
    </row>
    <row r="81" spans="1:31">
      <c r="A81" s="142">
        <v>10</v>
      </c>
      <c r="B81" s="135" t="s">
        <v>1897</v>
      </c>
      <c r="AB81" s="12">
        <f t="shared" si="1"/>
        <v>0</v>
      </c>
      <c r="AC81" s="12">
        <f t="shared" si="2"/>
        <v>0</v>
      </c>
      <c r="AD81" s="12">
        <f t="shared" si="3"/>
        <v>0</v>
      </c>
      <c r="AE81" s="12">
        <f t="shared" si="4"/>
        <v>0</v>
      </c>
    </row>
    <row r="82" spans="1:31">
      <c r="A82" s="142">
        <v>11</v>
      </c>
      <c r="B82" s="135" t="s">
        <v>1898</v>
      </c>
      <c r="AB82" s="12">
        <f t="shared" si="1"/>
        <v>0</v>
      </c>
      <c r="AC82" s="12">
        <f t="shared" si="2"/>
        <v>0</v>
      </c>
      <c r="AD82" s="12">
        <f t="shared" si="3"/>
        <v>0</v>
      </c>
      <c r="AE82" s="12">
        <f t="shared" si="4"/>
        <v>0</v>
      </c>
    </row>
    <row r="83" spans="1:31">
      <c r="A83" s="142">
        <v>12</v>
      </c>
      <c r="B83" s="135" t="s">
        <v>1899</v>
      </c>
      <c r="AB83" s="12">
        <f t="shared" si="1"/>
        <v>0</v>
      </c>
      <c r="AC83" s="12">
        <f t="shared" si="2"/>
        <v>0</v>
      </c>
      <c r="AD83" s="12">
        <f t="shared" si="3"/>
        <v>0</v>
      </c>
      <c r="AE83" s="12">
        <f t="shared" si="4"/>
        <v>0</v>
      </c>
    </row>
    <row r="84" spans="1:31">
      <c r="A84" s="142">
        <v>13</v>
      </c>
      <c r="B84" s="135" t="s">
        <v>1900</v>
      </c>
      <c r="AB84" s="12">
        <f t="shared" si="1"/>
        <v>0</v>
      </c>
      <c r="AC84" s="12">
        <f t="shared" si="2"/>
        <v>0</v>
      </c>
      <c r="AD84" s="12">
        <f t="shared" si="3"/>
        <v>0</v>
      </c>
      <c r="AE84" s="12">
        <f t="shared" si="4"/>
        <v>0</v>
      </c>
    </row>
    <row r="85" spans="1:31">
      <c r="A85" s="142">
        <v>14</v>
      </c>
      <c r="B85" s="135" t="s">
        <v>1901</v>
      </c>
      <c r="AB85" s="12">
        <f t="shared" si="1"/>
        <v>0</v>
      </c>
      <c r="AC85" s="12">
        <f t="shared" si="2"/>
        <v>0</v>
      </c>
      <c r="AD85" s="12">
        <f t="shared" si="3"/>
        <v>0</v>
      </c>
      <c r="AE85" s="12">
        <f t="shared" si="4"/>
        <v>0</v>
      </c>
    </row>
    <row r="86" spans="1:31">
      <c r="A86" s="142">
        <v>15</v>
      </c>
      <c r="B86" s="135" t="s">
        <v>1902</v>
      </c>
      <c r="AB86" s="12">
        <f t="shared" si="1"/>
        <v>0</v>
      </c>
      <c r="AC86" s="12">
        <f t="shared" si="2"/>
        <v>0</v>
      </c>
      <c r="AD86" s="12">
        <f t="shared" si="3"/>
        <v>0</v>
      </c>
      <c r="AE86" s="12">
        <f t="shared" si="4"/>
        <v>0</v>
      </c>
    </row>
    <row r="87" spans="1:31">
      <c r="A87" s="142">
        <v>16</v>
      </c>
      <c r="B87" s="135" t="s">
        <v>1903</v>
      </c>
      <c r="AB87" s="12">
        <f t="shared" si="1"/>
        <v>0</v>
      </c>
      <c r="AC87" s="12">
        <f t="shared" si="2"/>
        <v>0</v>
      </c>
      <c r="AD87" s="12">
        <f t="shared" si="3"/>
        <v>0</v>
      </c>
      <c r="AE87" s="12">
        <f t="shared" si="4"/>
        <v>0</v>
      </c>
    </row>
    <row r="88" spans="1:31">
      <c r="A88" s="142">
        <v>17</v>
      </c>
      <c r="B88" s="135" t="s">
        <v>1904</v>
      </c>
      <c r="AB88" s="12">
        <f t="shared" si="1"/>
        <v>0</v>
      </c>
      <c r="AC88" s="12">
        <f t="shared" si="2"/>
        <v>0</v>
      </c>
      <c r="AD88" s="12">
        <f t="shared" si="3"/>
        <v>0</v>
      </c>
      <c r="AE88" s="12">
        <f t="shared" si="4"/>
        <v>0</v>
      </c>
    </row>
    <row r="89" spans="1:31">
      <c r="A89" s="142">
        <v>18</v>
      </c>
      <c r="B89" s="135" t="s">
        <v>1905</v>
      </c>
      <c r="AB89" s="12">
        <f t="shared" si="1"/>
        <v>0</v>
      </c>
      <c r="AC89" s="12">
        <f t="shared" si="2"/>
        <v>0</v>
      </c>
      <c r="AD89" s="12">
        <f t="shared" si="3"/>
        <v>0</v>
      </c>
      <c r="AE89" s="12">
        <f t="shared" si="4"/>
        <v>0</v>
      </c>
    </row>
    <row r="90" spans="1:31">
      <c r="A90" s="142">
        <v>19</v>
      </c>
      <c r="B90" s="135" t="s">
        <v>1906</v>
      </c>
      <c r="AB90" s="12">
        <f t="shared" si="1"/>
        <v>0</v>
      </c>
      <c r="AC90" s="12">
        <f t="shared" si="2"/>
        <v>0</v>
      </c>
      <c r="AD90" s="12">
        <f t="shared" si="3"/>
        <v>0</v>
      </c>
      <c r="AE90" s="12">
        <f t="shared" si="4"/>
        <v>0</v>
      </c>
    </row>
    <row r="91" spans="1:31">
      <c r="A91" s="142">
        <v>20</v>
      </c>
      <c r="B91" s="135" t="s">
        <v>1907</v>
      </c>
      <c r="AB91" s="12">
        <f t="shared" si="1"/>
        <v>0</v>
      </c>
      <c r="AC91" s="12">
        <f t="shared" si="2"/>
        <v>0</v>
      </c>
      <c r="AD91" s="12">
        <f t="shared" si="3"/>
        <v>0</v>
      </c>
      <c r="AE91" s="12">
        <f t="shared" si="4"/>
        <v>0</v>
      </c>
    </row>
    <row r="92" spans="1:31">
      <c r="A92" s="142">
        <v>21</v>
      </c>
      <c r="B92" s="135" t="s">
        <v>1908</v>
      </c>
      <c r="AB92" s="12">
        <f t="shared" si="1"/>
        <v>0</v>
      </c>
      <c r="AC92" s="12">
        <f t="shared" si="2"/>
        <v>0</v>
      </c>
      <c r="AD92" s="12">
        <f t="shared" si="3"/>
        <v>0</v>
      </c>
      <c r="AE92" s="12">
        <f t="shared" si="4"/>
        <v>0</v>
      </c>
    </row>
    <row r="93" spans="1:31">
      <c r="A93" s="142">
        <v>22</v>
      </c>
      <c r="B93" s="135" t="s">
        <v>1909</v>
      </c>
      <c r="AB93" s="12">
        <f t="shared" si="1"/>
        <v>0</v>
      </c>
      <c r="AC93" s="12">
        <f t="shared" si="2"/>
        <v>0</v>
      </c>
      <c r="AD93" s="12">
        <f t="shared" si="3"/>
        <v>0</v>
      </c>
      <c r="AE93" s="12">
        <f t="shared" si="4"/>
        <v>0</v>
      </c>
    </row>
    <row r="94" spans="1:31">
      <c r="A94" s="142">
        <v>23</v>
      </c>
      <c r="B94" s="135" t="s">
        <v>1910</v>
      </c>
      <c r="AB94" s="12">
        <f t="shared" si="1"/>
        <v>0</v>
      </c>
      <c r="AC94" s="12">
        <f t="shared" si="2"/>
        <v>0</v>
      </c>
      <c r="AD94" s="12">
        <f t="shared" si="3"/>
        <v>0</v>
      </c>
      <c r="AE94" s="12">
        <f t="shared" si="4"/>
        <v>0</v>
      </c>
    </row>
    <row r="95" spans="1:31">
      <c r="A95" s="142">
        <v>24</v>
      </c>
      <c r="B95" s="135" t="s">
        <v>1911</v>
      </c>
      <c r="AB95" s="12">
        <f t="shared" si="1"/>
        <v>0</v>
      </c>
      <c r="AC95" s="12">
        <f t="shared" si="2"/>
        <v>0</v>
      </c>
      <c r="AD95" s="12">
        <f t="shared" si="3"/>
        <v>0</v>
      </c>
      <c r="AE95" s="12">
        <f t="shared" si="4"/>
        <v>0</v>
      </c>
    </row>
    <row r="96" spans="1:31">
      <c r="A96" s="142">
        <v>25</v>
      </c>
      <c r="B96" s="135" t="s">
        <v>1912</v>
      </c>
      <c r="AB96" s="12">
        <f t="shared" si="1"/>
        <v>0</v>
      </c>
      <c r="AC96" s="12">
        <f t="shared" si="2"/>
        <v>0</v>
      </c>
      <c r="AD96" s="12">
        <f t="shared" si="3"/>
        <v>0</v>
      </c>
      <c r="AE96" s="12">
        <f t="shared" si="4"/>
        <v>0</v>
      </c>
    </row>
    <row r="97" spans="1:31">
      <c r="A97" s="142">
        <v>26</v>
      </c>
      <c r="B97" s="135" t="s">
        <v>1913</v>
      </c>
      <c r="AB97" s="12">
        <f t="shared" si="1"/>
        <v>0</v>
      </c>
      <c r="AC97" s="12">
        <f t="shared" si="2"/>
        <v>0</v>
      </c>
      <c r="AD97" s="12">
        <f t="shared" si="3"/>
        <v>0</v>
      </c>
      <c r="AE97" s="12">
        <f t="shared" si="4"/>
        <v>0</v>
      </c>
    </row>
    <row r="98" spans="1:31">
      <c r="A98" s="142">
        <v>27</v>
      </c>
      <c r="B98" s="135" t="s">
        <v>1914</v>
      </c>
      <c r="AB98" s="12">
        <f t="shared" si="1"/>
        <v>0</v>
      </c>
      <c r="AC98" s="12">
        <f t="shared" si="2"/>
        <v>0</v>
      </c>
      <c r="AD98" s="12">
        <f t="shared" si="3"/>
        <v>0</v>
      </c>
      <c r="AE98" s="12">
        <f t="shared" si="4"/>
        <v>0</v>
      </c>
    </row>
    <row r="99" spans="1:31">
      <c r="A99" s="142">
        <v>28</v>
      </c>
      <c r="B99" s="135" t="s">
        <v>1915</v>
      </c>
      <c r="AB99" s="12">
        <f t="shared" si="1"/>
        <v>0</v>
      </c>
      <c r="AC99" s="12">
        <f t="shared" si="2"/>
        <v>0</v>
      </c>
      <c r="AD99" s="12">
        <f t="shared" si="3"/>
        <v>0</v>
      </c>
      <c r="AE99" s="12">
        <f t="shared" si="4"/>
        <v>0</v>
      </c>
    </row>
    <row r="100" spans="1:31">
      <c r="A100" s="142">
        <v>29</v>
      </c>
      <c r="B100" s="135" t="s">
        <v>1916</v>
      </c>
      <c r="AB100" s="12">
        <f t="shared" si="1"/>
        <v>0</v>
      </c>
      <c r="AC100" s="12">
        <f t="shared" si="2"/>
        <v>0</v>
      </c>
      <c r="AD100" s="12">
        <f t="shared" si="3"/>
        <v>0</v>
      </c>
      <c r="AE100" s="12">
        <f t="shared" si="4"/>
        <v>0</v>
      </c>
    </row>
    <row r="101" spans="1:31">
      <c r="A101" s="142">
        <v>31</v>
      </c>
      <c r="B101" s="135" t="s">
        <v>1917</v>
      </c>
      <c r="AB101" s="12">
        <f t="shared" si="1"/>
        <v>0</v>
      </c>
      <c r="AC101" s="12">
        <f t="shared" si="2"/>
        <v>0</v>
      </c>
      <c r="AD101" s="12">
        <f t="shared" si="3"/>
        <v>0</v>
      </c>
      <c r="AE101" s="12">
        <f t="shared" si="4"/>
        <v>0</v>
      </c>
    </row>
    <row r="102" spans="1:31">
      <c r="A102" s="142">
        <v>31</v>
      </c>
      <c r="B102" s="135" t="s">
        <v>1918</v>
      </c>
      <c r="AB102" s="12">
        <f t="shared" si="1"/>
        <v>0</v>
      </c>
      <c r="AC102" s="12">
        <f t="shared" si="2"/>
        <v>0</v>
      </c>
      <c r="AD102" s="12">
        <f t="shared" si="3"/>
        <v>0</v>
      </c>
      <c r="AE102" s="12">
        <f t="shared" si="4"/>
        <v>0</v>
      </c>
    </row>
    <row r="103" spans="1:31" s="155" customFormat="1">
      <c r="A103" s="143">
        <v>32</v>
      </c>
      <c r="B103" s="137" t="s">
        <v>52</v>
      </c>
      <c r="C103" s="137">
        <f>SUM(C72:C102)</f>
        <v>0</v>
      </c>
      <c r="D103" s="137">
        <f>SUM(D72:D102)</f>
        <v>0</v>
      </c>
      <c r="E103" s="137">
        <f>SUM(E72:E102)</f>
        <v>0</v>
      </c>
      <c r="F103" s="137">
        <f>SUM(F72:F102)</f>
        <v>0</v>
      </c>
      <c r="H103" s="137">
        <f>SUM(H72:H102)</f>
        <v>0</v>
      </c>
      <c r="I103" s="137">
        <f>SUM(I72:I102)</f>
        <v>0</v>
      </c>
      <c r="J103" s="137">
        <f>SUM(J72:J102)</f>
        <v>0</v>
      </c>
      <c r="K103" s="137">
        <f>SUM(K72:K102)</f>
        <v>0</v>
      </c>
      <c r="M103" s="137">
        <f>SUM(M72:M102)</f>
        <v>0</v>
      </c>
      <c r="N103" s="137">
        <f>SUM(N72:N102)</f>
        <v>0</v>
      </c>
      <c r="O103" s="137">
        <f>SUM(O72:O102)</f>
        <v>0</v>
      </c>
      <c r="P103" s="137">
        <f>SUM(P72:P102)</f>
        <v>0</v>
      </c>
      <c r="R103" s="137">
        <f>SUM(R72:R102)</f>
        <v>0</v>
      </c>
      <c r="S103" s="137">
        <f>SUM(S72:S102)</f>
        <v>0</v>
      </c>
      <c r="T103" s="137">
        <f>SUM(T72:T102)</f>
        <v>0</v>
      </c>
      <c r="U103" s="137">
        <f>SUM(U72:U102)</f>
        <v>0</v>
      </c>
      <c r="W103" s="137">
        <f>SUM(W72:W102)</f>
        <v>0</v>
      </c>
      <c r="X103" s="137">
        <f>SUM(X72:X102)</f>
        <v>0</v>
      </c>
      <c r="Y103" s="137">
        <f>SUM(Y72:Y102)</f>
        <v>0</v>
      </c>
      <c r="Z103" s="137">
        <f>SUM(Z72:Z102)</f>
        <v>0</v>
      </c>
      <c r="AB103" s="137">
        <f>SUM(AB72:AB102)</f>
        <v>0</v>
      </c>
      <c r="AC103" s="137">
        <f>SUM(AC72:AC102)</f>
        <v>0</v>
      </c>
      <c r="AD103" s="137">
        <f>SUM(AD72:AD102)</f>
        <v>0</v>
      </c>
      <c r="AE103" s="137">
        <f>SUM(AE72:AE102)</f>
        <v>0</v>
      </c>
    </row>
    <row r="104" spans="1:31" s="154" customFormat="1">
      <c r="A104" s="144">
        <v>33</v>
      </c>
      <c r="B104" s="145" t="s">
        <v>1919</v>
      </c>
      <c r="C104" s="138">
        <v>0</v>
      </c>
      <c r="D104" s="138">
        <f>D105-D103</f>
        <v>0</v>
      </c>
      <c r="E104" s="138">
        <f>E105-E103</f>
        <v>0</v>
      </c>
      <c r="F104" s="138">
        <f>F105-F103</f>
        <v>0</v>
      </c>
      <c r="H104" s="138">
        <v>0</v>
      </c>
      <c r="I104" s="138">
        <f>I105-I103</f>
        <v>0</v>
      </c>
      <c r="J104" s="138">
        <f>J105-J103</f>
        <v>0</v>
      </c>
      <c r="K104" s="138">
        <f>K105-K103</f>
        <v>0</v>
      </c>
      <c r="M104" s="138">
        <v>0</v>
      </c>
      <c r="N104" s="138">
        <f>N105-N103</f>
        <v>10000</v>
      </c>
      <c r="O104" s="138">
        <f>O105-O103</f>
        <v>0</v>
      </c>
      <c r="P104" s="138">
        <f>P105-P103</f>
        <v>10000</v>
      </c>
      <c r="R104" s="138">
        <v>0</v>
      </c>
      <c r="S104" s="138">
        <f>S105-S103</f>
        <v>0</v>
      </c>
      <c r="T104" s="138">
        <f>T105-T103</f>
        <v>0</v>
      </c>
      <c r="U104" s="138">
        <f>U105-U103</f>
        <v>0</v>
      </c>
      <c r="W104" s="138">
        <v>0</v>
      </c>
      <c r="X104" s="138">
        <f>X105-X103</f>
        <v>0</v>
      </c>
      <c r="Y104" s="138">
        <f>Y105-Y103</f>
        <v>0</v>
      </c>
      <c r="Z104" s="138">
        <f>Z105-Z103</f>
        <v>0</v>
      </c>
      <c r="AB104" s="138">
        <v>0</v>
      </c>
      <c r="AC104" s="138">
        <f>AC105-AC103</f>
        <v>10000</v>
      </c>
      <c r="AD104" s="138">
        <f>AD105-AD103</f>
        <v>0</v>
      </c>
      <c r="AE104" s="138">
        <f>AE105-AE103</f>
        <v>10000</v>
      </c>
    </row>
    <row r="105" spans="1:31" s="156" customFormat="1">
      <c r="A105" s="146">
        <v>34</v>
      </c>
      <c r="B105" s="147" t="s">
        <v>54</v>
      </c>
      <c r="C105" s="157">
        <f>C37</f>
        <v>0</v>
      </c>
      <c r="D105" s="157">
        <f>D37</f>
        <v>0</v>
      </c>
      <c r="E105" s="157">
        <f>E37</f>
        <v>0</v>
      </c>
      <c r="F105" s="157">
        <f>F37</f>
        <v>0</v>
      </c>
      <c r="H105" s="157">
        <f>H37</f>
        <v>0</v>
      </c>
      <c r="I105" s="157">
        <f>I37</f>
        <v>0</v>
      </c>
      <c r="J105" s="157">
        <f>J37</f>
        <v>0</v>
      </c>
      <c r="K105" s="157">
        <f>K37</f>
        <v>0</v>
      </c>
      <c r="M105" s="157">
        <f>M37</f>
        <v>1</v>
      </c>
      <c r="N105" s="157">
        <f>N37</f>
        <v>10000</v>
      </c>
      <c r="O105" s="157">
        <f>O37</f>
        <v>0</v>
      </c>
      <c r="P105" s="157">
        <f>P37</f>
        <v>10000</v>
      </c>
      <c r="R105" s="157">
        <f>R37</f>
        <v>0</v>
      </c>
      <c r="S105" s="157">
        <f>S37</f>
        <v>0</v>
      </c>
      <c r="T105" s="157">
        <f>T37</f>
        <v>0</v>
      </c>
      <c r="U105" s="157">
        <f>U37</f>
        <v>0</v>
      </c>
      <c r="W105" s="157">
        <f>W37</f>
        <v>0</v>
      </c>
      <c r="X105" s="157">
        <f>X37</f>
        <v>0</v>
      </c>
      <c r="Y105" s="157">
        <f>Y37</f>
        <v>0</v>
      </c>
      <c r="Z105" s="157">
        <f>Z37</f>
        <v>0</v>
      </c>
      <c r="AB105" s="157">
        <f>AB37</f>
        <v>1</v>
      </c>
      <c r="AC105" s="157">
        <f>AC37</f>
        <v>10000</v>
      </c>
      <c r="AD105" s="157">
        <f>AD37</f>
        <v>0</v>
      </c>
      <c r="AE105" s="157">
        <f>AE37</f>
        <v>10000</v>
      </c>
    </row>
  </sheetData>
  <mergeCells count="25">
    <mergeCell ref="A71:B71"/>
    <mergeCell ref="A3:B4"/>
    <mergeCell ref="AB1:AF4"/>
    <mergeCell ref="A69:B69"/>
    <mergeCell ref="A70:B70"/>
    <mergeCell ref="D4:G4"/>
    <mergeCell ref="I4:L4"/>
    <mergeCell ref="N4:Q4"/>
    <mergeCell ref="S4:V4"/>
    <mergeCell ref="X4:AA4"/>
    <mergeCell ref="D3:G3"/>
    <mergeCell ref="I3:L3"/>
    <mergeCell ref="N3:Q3"/>
    <mergeCell ref="S3:V3"/>
    <mergeCell ref="X3:AA3"/>
    <mergeCell ref="A1:G1"/>
    <mergeCell ref="D2:G2"/>
    <mergeCell ref="W1:AA1"/>
    <mergeCell ref="H1:L1"/>
    <mergeCell ref="M1:Q1"/>
    <mergeCell ref="N2:Q2"/>
    <mergeCell ref="I2:L2"/>
    <mergeCell ref="S2:V2"/>
    <mergeCell ref="R1:V1"/>
    <mergeCell ref="X2:AA2"/>
  </mergeCells>
  <printOptions horizontalCentered="1" gridLines="1"/>
  <pageMargins left="1" right="0.15" top="0.84" bottom="0" header="0.3" footer="0.16"/>
  <pageSetup paperSize="9" scale="65" orientation="portrait" horizontalDpi="4294967292" verticalDpi="0" r:id="rId1"/>
  <headerFooter>
    <oddFooter>&amp;RExecutive Director</oddFooter>
  </headerFooter>
</worksheet>
</file>

<file path=xl/worksheets/sheet2.xml><?xml version="1.0" encoding="utf-8"?>
<worksheet xmlns="http://schemas.openxmlformats.org/spreadsheetml/2006/main" xmlns:r="http://schemas.openxmlformats.org/officeDocument/2006/relationships">
  <dimension ref="A1:KW105"/>
  <sheetViews>
    <sheetView view="pageBreakPreview" zoomScale="60" zoomScaleNormal="80" workbookViewId="0">
      <pane xSplit="2" ySplit="71" topLeftCell="C80" activePane="bottomRight" state="frozen"/>
      <selection pane="topRight" activeCell="C1" sqref="C1"/>
      <selection pane="bottomLeft" activeCell="A72" sqref="A72"/>
      <selection pane="bottomRight" activeCell="KG2" sqref="KG1:KP1048576"/>
    </sheetView>
  </sheetViews>
  <sheetFormatPr defaultRowHeight="15.75"/>
  <cols>
    <col min="1" max="1" width="11.5703125" style="18" customWidth="1"/>
    <col min="2" max="2" width="29.42578125" style="18" customWidth="1"/>
    <col min="3" max="6" width="16.7109375" style="18" customWidth="1"/>
    <col min="7" max="17" width="16.7109375" style="1" customWidth="1"/>
    <col min="18" max="27" width="16.7109375" style="1" hidden="1" customWidth="1"/>
    <col min="28" max="32" width="16.7109375" style="1" customWidth="1"/>
    <col min="33" max="42" width="16.7109375" style="1" hidden="1" customWidth="1"/>
    <col min="43" max="52" width="16.7109375" style="1" customWidth="1"/>
    <col min="53" max="72" width="16.7109375" style="1" hidden="1" customWidth="1"/>
    <col min="73" max="77" width="16.7109375" style="1" customWidth="1"/>
    <col min="78" max="82" width="16.7109375" style="1" hidden="1" customWidth="1"/>
    <col min="83" max="87" width="16.7109375" style="1" customWidth="1"/>
    <col min="88" max="92" width="16.7109375" style="1" hidden="1" customWidth="1"/>
    <col min="93" max="97" width="16.7109375" style="1" customWidth="1"/>
    <col min="98" max="127" width="16.7109375" style="1" hidden="1" customWidth="1"/>
    <col min="128" max="132" width="16.7109375" style="1" customWidth="1"/>
    <col min="133" max="133" width="16.7109375" style="76" customWidth="1"/>
    <col min="134" max="135" width="16.7109375" style="1" customWidth="1"/>
    <col min="136" max="136" width="16.7109375" style="76" customWidth="1"/>
    <col min="137" max="177" width="16.7109375" style="1" customWidth="1"/>
    <col min="178" max="187" width="16.7109375" style="1" hidden="1" customWidth="1"/>
    <col min="188" max="247" width="16.7109375" style="1" customWidth="1"/>
    <col min="248" max="287" width="16.7109375" style="1" hidden="1" customWidth="1"/>
    <col min="288" max="292" width="16.7109375" style="1" customWidth="1"/>
    <col min="293" max="302" width="16.7109375" style="1" hidden="1" customWidth="1"/>
    <col min="303" max="306" width="16.7109375" style="1" customWidth="1"/>
    <col min="307" max="307" width="9.5703125" style="1" hidden="1" customWidth="1"/>
    <col min="308" max="308" width="14.42578125" style="1" bestFit="1" customWidth="1"/>
    <col min="309" max="16384" width="9.140625" style="1"/>
  </cols>
  <sheetData>
    <row r="1" spans="1:307" ht="18" customHeight="1">
      <c r="A1" s="224" t="s">
        <v>66</v>
      </c>
      <c r="B1" s="225"/>
      <c r="C1" s="225"/>
      <c r="D1" s="225"/>
      <c r="E1" s="225"/>
      <c r="F1" s="225"/>
      <c r="G1" s="226"/>
      <c r="H1" s="188" t="s">
        <v>66</v>
      </c>
      <c r="I1" s="188"/>
      <c r="J1" s="188"/>
      <c r="K1" s="188"/>
      <c r="L1" s="188"/>
      <c r="M1" s="188" t="s">
        <v>66</v>
      </c>
      <c r="N1" s="188"/>
      <c r="O1" s="188"/>
      <c r="P1" s="188"/>
      <c r="Q1" s="188"/>
      <c r="R1" s="188" t="s">
        <v>66</v>
      </c>
      <c r="S1" s="188"/>
      <c r="T1" s="188"/>
      <c r="U1" s="188"/>
      <c r="V1" s="188"/>
      <c r="W1" s="188" t="s">
        <v>66</v>
      </c>
      <c r="X1" s="188"/>
      <c r="Y1" s="188"/>
      <c r="Z1" s="188"/>
      <c r="AA1" s="188"/>
      <c r="AB1" s="188" t="s">
        <v>66</v>
      </c>
      <c r="AC1" s="188"/>
      <c r="AD1" s="188"/>
      <c r="AE1" s="188"/>
      <c r="AF1" s="188"/>
      <c r="AG1" s="188" t="s">
        <v>66</v>
      </c>
      <c r="AH1" s="188"/>
      <c r="AI1" s="188"/>
      <c r="AJ1" s="188"/>
      <c r="AK1" s="188"/>
      <c r="AL1" s="188" t="s">
        <v>66</v>
      </c>
      <c r="AM1" s="188"/>
      <c r="AN1" s="188"/>
      <c r="AO1" s="188"/>
      <c r="AP1" s="188"/>
      <c r="AQ1" s="188" t="s">
        <v>66</v>
      </c>
      <c r="AR1" s="188"/>
      <c r="AS1" s="188"/>
      <c r="AT1" s="188"/>
      <c r="AU1" s="188"/>
      <c r="AV1" s="188" t="s">
        <v>66</v>
      </c>
      <c r="AW1" s="188"/>
      <c r="AX1" s="188"/>
      <c r="AY1" s="188"/>
      <c r="AZ1" s="188"/>
      <c r="BA1" s="188" t="s">
        <v>66</v>
      </c>
      <c r="BB1" s="188"/>
      <c r="BC1" s="188"/>
      <c r="BD1" s="188"/>
      <c r="BE1" s="188"/>
      <c r="BF1" s="188" t="s">
        <v>66</v>
      </c>
      <c r="BG1" s="188"/>
      <c r="BH1" s="188"/>
      <c r="BI1" s="188"/>
      <c r="BJ1" s="188"/>
      <c r="BK1" s="188" t="s">
        <v>66</v>
      </c>
      <c r="BL1" s="188"/>
      <c r="BM1" s="188"/>
      <c r="BN1" s="188"/>
      <c r="BO1" s="188"/>
      <c r="BP1" s="188" t="s">
        <v>66</v>
      </c>
      <c r="BQ1" s="188"/>
      <c r="BR1" s="188"/>
      <c r="BS1" s="188"/>
      <c r="BT1" s="188"/>
      <c r="BU1" s="188" t="s">
        <v>66</v>
      </c>
      <c r="BV1" s="188"/>
      <c r="BW1" s="188"/>
      <c r="BX1" s="188"/>
      <c r="BY1" s="188"/>
      <c r="BZ1" s="188" t="s">
        <v>66</v>
      </c>
      <c r="CA1" s="188"/>
      <c r="CB1" s="188"/>
      <c r="CC1" s="188"/>
      <c r="CD1" s="188"/>
      <c r="CE1" s="188" t="s">
        <v>66</v>
      </c>
      <c r="CF1" s="188"/>
      <c r="CG1" s="188"/>
      <c r="CH1" s="188"/>
      <c r="CI1" s="188"/>
      <c r="CJ1" s="188" t="s">
        <v>66</v>
      </c>
      <c r="CK1" s="188"/>
      <c r="CL1" s="188"/>
      <c r="CM1" s="188"/>
      <c r="CN1" s="188"/>
      <c r="CO1" s="188" t="s">
        <v>66</v>
      </c>
      <c r="CP1" s="188"/>
      <c r="CQ1" s="188"/>
      <c r="CR1" s="188"/>
      <c r="CS1" s="188"/>
      <c r="CT1" s="188" t="s">
        <v>66</v>
      </c>
      <c r="CU1" s="188"/>
      <c r="CV1" s="188"/>
      <c r="CW1" s="188"/>
      <c r="CX1" s="188"/>
      <c r="CY1" s="188" t="s">
        <v>66</v>
      </c>
      <c r="CZ1" s="188"/>
      <c r="DA1" s="188"/>
      <c r="DB1" s="188"/>
      <c r="DC1" s="188"/>
      <c r="DD1" s="188" t="s">
        <v>66</v>
      </c>
      <c r="DE1" s="188"/>
      <c r="DF1" s="188"/>
      <c r="DG1" s="188"/>
      <c r="DH1" s="188"/>
      <c r="DI1" s="188" t="s">
        <v>66</v>
      </c>
      <c r="DJ1" s="188"/>
      <c r="DK1" s="188"/>
      <c r="DL1" s="188"/>
      <c r="DM1" s="188"/>
      <c r="DN1" s="188" t="s">
        <v>66</v>
      </c>
      <c r="DO1" s="188"/>
      <c r="DP1" s="188"/>
      <c r="DQ1" s="188"/>
      <c r="DR1" s="188"/>
      <c r="DS1" s="188" t="s">
        <v>66</v>
      </c>
      <c r="DT1" s="188"/>
      <c r="DU1" s="188"/>
      <c r="DV1" s="188"/>
      <c r="DW1" s="188"/>
      <c r="DX1" s="188" t="s">
        <v>66</v>
      </c>
      <c r="DY1" s="188"/>
      <c r="DZ1" s="188"/>
      <c r="EA1" s="188"/>
      <c r="EB1" s="188"/>
      <c r="EC1" s="188" t="s">
        <v>66</v>
      </c>
      <c r="ED1" s="188"/>
      <c r="EE1" s="188"/>
      <c r="EF1" s="188"/>
      <c r="EG1" s="188"/>
      <c r="EH1" s="188" t="s">
        <v>66</v>
      </c>
      <c r="EI1" s="188"/>
      <c r="EJ1" s="188"/>
      <c r="EK1" s="188"/>
      <c r="EL1" s="188"/>
      <c r="EM1" s="188" t="s">
        <v>66</v>
      </c>
      <c r="EN1" s="188"/>
      <c r="EO1" s="188"/>
      <c r="EP1" s="188"/>
      <c r="EQ1" s="188"/>
      <c r="ER1" s="188" t="s">
        <v>66</v>
      </c>
      <c r="ES1" s="188"/>
      <c r="ET1" s="188"/>
      <c r="EU1" s="188"/>
      <c r="EV1" s="188"/>
      <c r="EW1" s="188" t="s">
        <v>66</v>
      </c>
      <c r="EX1" s="188"/>
      <c r="EY1" s="188"/>
      <c r="EZ1" s="188"/>
      <c r="FA1" s="188"/>
      <c r="FB1" s="220" t="s">
        <v>1530</v>
      </c>
      <c r="FC1" s="220"/>
      <c r="FD1" s="220"/>
      <c r="FE1" s="220"/>
      <c r="FF1" s="220"/>
      <c r="FG1" s="188" t="s">
        <v>66</v>
      </c>
      <c r="FH1" s="188"/>
      <c r="FI1" s="188"/>
      <c r="FJ1" s="188"/>
      <c r="FK1" s="188"/>
      <c r="FL1" s="188" t="s">
        <v>66</v>
      </c>
      <c r="FM1" s="188"/>
      <c r="FN1" s="188"/>
      <c r="FO1" s="188"/>
      <c r="FP1" s="188"/>
      <c r="FQ1" s="188" t="s">
        <v>66</v>
      </c>
      <c r="FR1" s="188"/>
      <c r="FS1" s="188"/>
      <c r="FT1" s="188"/>
      <c r="FU1" s="188"/>
      <c r="FV1" s="188" t="s">
        <v>66</v>
      </c>
      <c r="FW1" s="188"/>
      <c r="FX1" s="188"/>
      <c r="FY1" s="188"/>
      <c r="FZ1" s="188"/>
      <c r="GA1" s="188" t="s">
        <v>66</v>
      </c>
      <c r="GB1" s="188"/>
      <c r="GC1" s="188"/>
      <c r="GD1" s="188"/>
      <c r="GE1" s="188"/>
      <c r="GF1" s="188" t="s">
        <v>66</v>
      </c>
      <c r="GG1" s="188"/>
      <c r="GH1" s="188"/>
      <c r="GI1" s="188"/>
      <c r="GJ1" s="188"/>
      <c r="GK1" s="188" t="s">
        <v>66</v>
      </c>
      <c r="GL1" s="188"/>
      <c r="GM1" s="188"/>
      <c r="GN1" s="188"/>
      <c r="GO1" s="188"/>
      <c r="GP1" s="188" t="s">
        <v>66</v>
      </c>
      <c r="GQ1" s="188"/>
      <c r="GR1" s="188"/>
      <c r="GS1" s="188"/>
      <c r="GT1" s="188"/>
      <c r="GU1" s="188" t="s">
        <v>66</v>
      </c>
      <c r="GV1" s="188"/>
      <c r="GW1" s="188"/>
      <c r="GX1" s="188"/>
      <c r="GY1" s="188"/>
      <c r="GZ1" s="188" t="s">
        <v>66</v>
      </c>
      <c r="HA1" s="188"/>
      <c r="HB1" s="188"/>
      <c r="HC1" s="188"/>
      <c r="HD1" s="188"/>
      <c r="HE1" s="188" t="s">
        <v>66</v>
      </c>
      <c r="HF1" s="188"/>
      <c r="HG1" s="188"/>
      <c r="HH1" s="188"/>
      <c r="HI1" s="188"/>
      <c r="HJ1" s="188" t="s">
        <v>66</v>
      </c>
      <c r="HK1" s="188"/>
      <c r="HL1" s="188"/>
      <c r="HM1" s="188"/>
      <c r="HN1" s="188"/>
      <c r="HO1" s="188" t="s">
        <v>66</v>
      </c>
      <c r="HP1" s="188"/>
      <c r="HQ1" s="188"/>
      <c r="HR1" s="188"/>
      <c r="HS1" s="188"/>
      <c r="HT1" s="188" t="s">
        <v>66</v>
      </c>
      <c r="HU1" s="188"/>
      <c r="HV1" s="188"/>
      <c r="HW1" s="188"/>
      <c r="HX1" s="188"/>
      <c r="HY1" s="188" t="s">
        <v>66</v>
      </c>
      <c r="HZ1" s="188"/>
      <c r="IA1" s="188"/>
      <c r="IB1" s="188"/>
      <c r="IC1" s="188"/>
      <c r="ID1" s="188" t="s">
        <v>66</v>
      </c>
      <c r="IE1" s="188"/>
      <c r="IF1" s="188"/>
      <c r="IG1" s="188"/>
      <c r="IH1" s="188"/>
      <c r="II1" s="188" t="s">
        <v>66</v>
      </c>
      <c r="IJ1" s="188"/>
      <c r="IK1" s="188"/>
      <c r="IL1" s="188"/>
      <c r="IM1" s="188"/>
      <c r="IN1" s="188" t="s">
        <v>66</v>
      </c>
      <c r="IO1" s="188"/>
      <c r="IP1" s="188"/>
      <c r="IQ1" s="188"/>
      <c r="IR1" s="188"/>
      <c r="IS1" s="188" t="s">
        <v>66</v>
      </c>
      <c r="IT1" s="188"/>
      <c r="IU1" s="188"/>
      <c r="IV1" s="188"/>
      <c r="IW1" s="188"/>
      <c r="IX1" s="188" t="s">
        <v>66</v>
      </c>
      <c r="IY1" s="188"/>
      <c r="IZ1" s="188"/>
      <c r="JA1" s="188"/>
      <c r="JB1" s="188"/>
      <c r="JC1" s="188" t="s">
        <v>66</v>
      </c>
      <c r="JD1" s="188"/>
      <c r="JE1" s="188"/>
      <c r="JF1" s="188"/>
      <c r="JG1" s="188"/>
      <c r="JH1" s="188" t="s">
        <v>66</v>
      </c>
      <c r="JI1" s="188"/>
      <c r="JJ1" s="188"/>
      <c r="JK1" s="188"/>
      <c r="JL1" s="188"/>
      <c r="JM1" s="188" t="s">
        <v>66</v>
      </c>
      <c r="JN1" s="188"/>
      <c r="JO1" s="188"/>
      <c r="JP1" s="188"/>
      <c r="JQ1" s="188"/>
      <c r="JR1" s="188" t="s">
        <v>66</v>
      </c>
      <c r="JS1" s="188"/>
      <c r="JT1" s="188"/>
      <c r="JU1" s="188"/>
      <c r="JV1" s="188"/>
      <c r="JW1" s="198" t="s">
        <v>66</v>
      </c>
      <c r="JX1" s="199"/>
      <c r="JY1" s="199"/>
      <c r="JZ1" s="199"/>
      <c r="KA1" s="200"/>
      <c r="KB1" s="194" t="s">
        <v>66</v>
      </c>
      <c r="KC1" s="194"/>
      <c r="KD1" s="194"/>
      <c r="KE1" s="194"/>
      <c r="KF1" s="194"/>
      <c r="KG1" s="194" t="s">
        <v>66</v>
      </c>
      <c r="KH1" s="194"/>
      <c r="KI1" s="194"/>
      <c r="KJ1" s="194"/>
      <c r="KK1" s="194"/>
      <c r="KL1" s="194" t="s">
        <v>66</v>
      </c>
      <c r="KM1" s="194"/>
      <c r="KN1" s="194"/>
      <c r="KO1" s="194"/>
      <c r="KP1" s="194"/>
      <c r="KQ1" s="207" t="s">
        <v>79</v>
      </c>
      <c r="KR1" s="208"/>
      <c r="KS1" s="208"/>
      <c r="KT1" s="208"/>
      <c r="KU1" s="209"/>
    </row>
    <row r="2" spans="1:307" ht="36.75" customHeight="1">
      <c r="A2" s="56"/>
      <c r="B2" s="57"/>
      <c r="C2" s="65" t="s">
        <v>426</v>
      </c>
      <c r="D2" s="198" t="s">
        <v>1422</v>
      </c>
      <c r="E2" s="199"/>
      <c r="F2" s="199"/>
      <c r="G2" s="200"/>
      <c r="H2" s="65" t="s">
        <v>426</v>
      </c>
      <c r="I2" s="198" t="s">
        <v>1422</v>
      </c>
      <c r="J2" s="199"/>
      <c r="K2" s="199"/>
      <c r="L2" s="200"/>
      <c r="M2" s="65" t="s">
        <v>426</v>
      </c>
      <c r="N2" s="198" t="s">
        <v>1414</v>
      </c>
      <c r="O2" s="199"/>
      <c r="P2" s="199"/>
      <c r="Q2" s="200"/>
      <c r="R2" s="65" t="s">
        <v>426</v>
      </c>
      <c r="S2" s="198" t="s">
        <v>1414</v>
      </c>
      <c r="T2" s="199"/>
      <c r="U2" s="199"/>
      <c r="V2" s="200"/>
      <c r="W2" s="65" t="s">
        <v>426</v>
      </c>
      <c r="X2" s="198" t="s">
        <v>1422</v>
      </c>
      <c r="Y2" s="199"/>
      <c r="Z2" s="199"/>
      <c r="AA2" s="200"/>
      <c r="AB2" s="65" t="s">
        <v>426</v>
      </c>
      <c r="AC2" s="198" t="s">
        <v>1422</v>
      </c>
      <c r="AD2" s="199"/>
      <c r="AE2" s="199"/>
      <c r="AF2" s="200"/>
      <c r="AG2" s="65" t="s">
        <v>426</v>
      </c>
      <c r="AH2" s="31"/>
      <c r="AI2" s="32"/>
      <c r="AJ2" s="32"/>
      <c r="AK2" s="33"/>
      <c r="AL2" s="65" t="s">
        <v>426</v>
      </c>
      <c r="AM2" s="230" t="s">
        <v>1567</v>
      </c>
      <c r="AN2" s="231"/>
      <c r="AO2" s="231"/>
      <c r="AP2" s="33"/>
      <c r="AQ2" s="65" t="s">
        <v>426</v>
      </c>
      <c r="AR2" s="232" t="s">
        <v>1525</v>
      </c>
      <c r="AS2" s="233"/>
      <c r="AT2" s="233"/>
      <c r="AU2" s="234"/>
      <c r="AV2" s="65" t="s">
        <v>426</v>
      </c>
      <c r="AW2" s="232" t="s">
        <v>1525</v>
      </c>
      <c r="AX2" s="233"/>
      <c r="AY2" s="233"/>
      <c r="AZ2" s="234"/>
      <c r="BA2" s="65" t="s">
        <v>426</v>
      </c>
      <c r="BB2" s="31"/>
      <c r="BC2" s="32"/>
      <c r="BD2" s="32"/>
      <c r="BE2" s="33"/>
      <c r="BF2" s="65" t="s">
        <v>426</v>
      </c>
      <c r="BG2" s="31"/>
      <c r="BH2" s="32"/>
      <c r="BI2" s="32"/>
      <c r="BJ2" s="33"/>
      <c r="BK2" s="65" t="s">
        <v>426</v>
      </c>
      <c r="BL2" s="31"/>
      <c r="BM2" s="32"/>
      <c r="BN2" s="32"/>
      <c r="BO2" s="33"/>
      <c r="BP2" s="65" t="s">
        <v>426</v>
      </c>
      <c r="BQ2" s="31"/>
      <c r="BR2" s="32"/>
      <c r="BS2" s="32"/>
      <c r="BT2" s="33"/>
      <c r="BU2" s="65" t="s">
        <v>426</v>
      </c>
      <c r="BV2" s="241" t="s">
        <v>1585</v>
      </c>
      <c r="BW2" s="242"/>
      <c r="BX2" s="242"/>
      <c r="BY2" s="243"/>
      <c r="BZ2" s="65" t="s">
        <v>426</v>
      </c>
      <c r="CA2" s="31"/>
      <c r="CB2" s="32"/>
      <c r="CC2" s="32"/>
      <c r="CD2" s="33"/>
      <c r="CE2" s="65" t="s">
        <v>426</v>
      </c>
      <c r="CF2" s="185" t="s">
        <v>1543</v>
      </c>
      <c r="CG2" s="186"/>
      <c r="CH2" s="186"/>
      <c r="CI2" s="187"/>
      <c r="CJ2" s="65" t="s">
        <v>426</v>
      </c>
      <c r="CK2" s="185" t="s">
        <v>1554</v>
      </c>
      <c r="CL2" s="186"/>
      <c r="CM2" s="186"/>
      <c r="CN2" s="187"/>
      <c r="CO2" s="65" t="s">
        <v>426</v>
      </c>
      <c r="CP2" s="185" t="s">
        <v>1554</v>
      </c>
      <c r="CQ2" s="186"/>
      <c r="CR2" s="186"/>
      <c r="CS2" s="187"/>
      <c r="CT2" s="65" t="s">
        <v>426</v>
      </c>
      <c r="CU2" s="185" t="s">
        <v>1554</v>
      </c>
      <c r="CV2" s="186"/>
      <c r="CW2" s="186"/>
      <c r="CX2" s="187"/>
      <c r="CY2" s="65" t="s">
        <v>426</v>
      </c>
      <c r="CZ2" s="227" t="s">
        <v>1438</v>
      </c>
      <c r="DA2" s="228"/>
      <c r="DB2" s="228"/>
      <c r="DC2" s="229"/>
      <c r="DD2" s="65" t="s">
        <v>426</v>
      </c>
      <c r="DE2" s="247" t="s">
        <v>1628</v>
      </c>
      <c r="DF2" s="248"/>
      <c r="DG2" s="248"/>
      <c r="DH2" s="249"/>
      <c r="DI2" s="65" t="s">
        <v>426</v>
      </c>
      <c r="DJ2" s="247" t="s">
        <v>1628</v>
      </c>
      <c r="DK2" s="248"/>
      <c r="DL2" s="248"/>
      <c r="DM2" s="249"/>
      <c r="DN2" s="65" t="s">
        <v>426</v>
      </c>
      <c r="DO2" s="250" t="s">
        <v>1556</v>
      </c>
      <c r="DP2" s="251"/>
      <c r="DQ2" s="251"/>
      <c r="DR2" s="252"/>
      <c r="DS2" s="65" t="s">
        <v>426</v>
      </c>
      <c r="DT2" s="33"/>
      <c r="DU2" s="58"/>
      <c r="DV2" s="58"/>
      <c r="DW2" s="58"/>
      <c r="DX2" s="65" t="s">
        <v>426</v>
      </c>
      <c r="DY2" s="198" t="s">
        <v>1473</v>
      </c>
      <c r="DZ2" s="199"/>
      <c r="EA2" s="199"/>
      <c r="EB2" s="200"/>
      <c r="EC2" s="95" t="s">
        <v>426</v>
      </c>
      <c r="ED2" s="198" t="s">
        <v>1473</v>
      </c>
      <c r="EE2" s="199"/>
      <c r="EF2" s="199"/>
      <c r="EG2" s="200"/>
      <c r="EH2" s="65" t="s">
        <v>426</v>
      </c>
      <c r="EI2" s="198" t="s">
        <v>1473</v>
      </c>
      <c r="EJ2" s="199"/>
      <c r="EK2" s="199"/>
      <c r="EL2" s="200"/>
      <c r="EM2" s="65" t="s">
        <v>426</v>
      </c>
      <c r="EN2" s="198" t="s">
        <v>1473</v>
      </c>
      <c r="EO2" s="199"/>
      <c r="EP2" s="199"/>
      <c r="EQ2" s="200"/>
      <c r="ER2" s="65" t="s">
        <v>426</v>
      </c>
      <c r="ES2" s="235" t="s">
        <v>1525</v>
      </c>
      <c r="ET2" s="236"/>
      <c r="EU2" s="236"/>
      <c r="EV2" s="237"/>
      <c r="EW2" s="65" t="s">
        <v>426</v>
      </c>
      <c r="EX2" s="238" t="s">
        <v>1525</v>
      </c>
      <c r="EY2" s="239"/>
      <c r="EZ2" s="239"/>
      <c r="FA2" s="240"/>
      <c r="FB2" s="65" t="s">
        <v>426</v>
      </c>
      <c r="FC2" s="235" t="s">
        <v>1525</v>
      </c>
      <c r="FD2" s="236"/>
      <c r="FE2" s="236"/>
      <c r="FF2" s="237"/>
      <c r="FG2" s="65" t="s">
        <v>426</v>
      </c>
      <c r="FH2" s="235" t="s">
        <v>1525</v>
      </c>
      <c r="FI2" s="236"/>
      <c r="FJ2" s="236"/>
      <c r="FK2" s="237"/>
      <c r="FL2" s="65" t="s">
        <v>426</v>
      </c>
      <c r="FM2" s="235" t="s">
        <v>1525</v>
      </c>
      <c r="FN2" s="236"/>
      <c r="FO2" s="236"/>
      <c r="FP2" s="237"/>
      <c r="FQ2" s="65" t="s">
        <v>426</v>
      </c>
      <c r="FR2" s="235" t="s">
        <v>1525</v>
      </c>
      <c r="FS2" s="236"/>
      <c r="FT2" s="236"/>
      <c r="FU2" s="237"/>
      <c r="FV2" s="65" t="s">
        <v>426</v>
      </c>
      <c r="FW2" s="195" t="s">
        <v>1525</v>
      </c>
      <c r="FX2" s="196"/>
      <c r="FY2" s="196"/>
      <c r="FZ2" s="197"/>
      <c r="GA2" s="65" t="s">
        <v>426</v>
      </c>
      <c r="GB2" s="198" t="s">
        <v>1555</v>
      </c>
      <c r="GC2" s="199"/>
      <c r="GD2" s="199"/>
      <c r="GE2" s="200"/>
      <c r="GF2" s="65" t="s">
        <v>426</v>
      </c>
      <c r="GG2" s="227" t="s">
        <v>1438</v>
      </c>
      <c r="GH2" s="228"/>
      <c r="GI2" s="228"/>
      <c r="GJ2" s="229"/>
      <c r="GK2" s="65" t="s">
        <v>426</v>
      </c>
      <c r="GL2" s="241" t="s">
        <v>1593</v>
      </c>
      <c r="GM2" s="242"/>
      <c r="GN2" s="242"/>
      <c r="GO2" s="243"/>
      <c r="GP2" s="65" t="s">
        <v>426</v>
      </c>
      <c r="GQ2" s="195" t="s">
        <v>1501</v>
      </c>
      <c r="GR2" s="196"/>
      <c r="GS2" s="196"/>
      <c r="GT2" s="197"/>
      <c r="GU2" s="65" t="s">
        <v>426</v>
      </c>
      <c r="GV2" s="195" t="s">
        <v>1501</v>
      </c>
      <c r="GW2" s="196"/>
      <c r="GX2" s="196"/>
      <c r="GY2" s="197"/>
      <c r="GZ2" s="65" t="s">
        <v>426</v>
      </c>
      <c r="HA2" s="195" t="s">
        <v>1501</v>
      </c>
      <c r="HB2" s="196"/>
      <c r="HC2" s="196"/>
      <c r="HD2" s="197"/>
      <c r="HE2" s="65" t="s">
        <v>426</v>
      </c>
      <c r="HF2" s="195" t="s">
        <v>1501</v>
      </c>
      <c r="HG2" s="196"/>
      <c r="HH2" s="196"/>
      <c r="HI2" s="197"/>
      <c r="HJ2" s="65" t="s">
        <v>426</v>
      </c>
      <c r="HK2" s="195" t="s">
        <v>1501</v>
      </c>
      <c r="HL2" s="196"/>
      <c r="HM2" s="196"/>
      <c r="HN2" s="197"/>
      <c r="HO2" s="65" t="s">
        <v>426</v>
      </c>
      <c r="HP2" s="244" t="s">
        <v>1424</v>
      </c>
      <c r="HQ2" s="245"/>
      <c r="HR2" s="245"/>
      <c r="HS2" s="246"/>
      <c r="HT2" s="65" t="s">
        <v>426</v>
      </c>
      <c r="HU2" s="230" t="s">
        <v>1567</v>
      </c>
      <c r="HV2" s="231"/>
      <c r="HW2" s="231"/>
      <c r="HX2" s="33"/>
      <c r="HY2" s="65" t="s">
        <v>426</v>
      </c>
      <c r="HZ2" s="198" t="s">
        <v>1628</v>
      </c>
      <c r="IA2" s="199"/>
      <c r="IB2" s="199"/>
      <c r="IC2" s="200"/>
      <c r="ID2" s="65" t="s">
        <v>426</v>
      </c>
      <c r="IE2" s="198" t="s">
        <v>1630</v>
      </c>
      <c r="IF2" s="199"/>
      <c r="IG2" s="199"/>
      <c r="IH2" s="200"/>
      <c r="II2" s="65" t="s">
        <v>426</v>
      </c>
      <c r="IJ2" s="198" t="s">
        <v>1630</v>
      </c>
      <c r="IK2" s="199"/>
      <c r="IL2" s="199"/>
      <c r="IM2" s="200"/>
      <c r="IN2" s="65" t="s">
        <v>426</v>
      </c>
      <c r="IO2" s="31"/>
      <c r="IP2" s="32"/>
      <c r="IQ2" s="32"/>
      <c r="IR2" s="33"/>
      <c r="IS2" s="65" t="s">
        <v>426</v>
      </c>
      <c r="IT2" s="195" t="s">
        <v>1501</v>
      </c>
      <c r="IU2" s="196"/>
      <c r="IV2" s="196"/>
      <c r="IW2" s="197"/>
      <c r="IX2" s="65" t="s">
        <v>426</v>
      </c>
      <c r="IY2" s="195" t="s">
        <v>1579</v>
      </c>
      <c r="IZ2" s="196"/>
      <c r="JA2" s="196"/>
      <c r="JB2" s="197"/>
      <c r="JC2" s="65" t="s">
        <v>426</v>
      </c>
      <c r="JD2" s="195" t="s">
        <v>1579</v>
      </c>
      <c r="JE2" s="196"/>
      <c r="JF2" s="196"/>
      <c r="JG2" s="197"/>
      <c r="JH2" s="65" t="s">
        <v>426</v>
      </c>
      <c r="JI2" s="195" t="s">
        <v>1579</v>
      </c>
      <c r="JJ2" s="196"/>
      <c r="JK2" s="196"/>
      <c r="JL2" s="197"/>
      <c r="JM2" s="65" t="s">
        <v>426</v>
      </c>
      <c r="JN2" s="195" t="s">
        <v>1579</v>
      </c>
      <c r="JO2" s="196"/>
      <c r="JP2" s="196"/>
      <c r="JQ2" s="197"/>
      <c r="JR2" s="65" t="s">
        <v>426</v>
      </c>
      <c r="JS2" s="195" t="s">
        <v>1579</v>
      </c>
      <c r="JT2" s="196"/>
      <c r="JU2" s="196"/>
      <c r="JV2" s="197"/>
      <c r="JW2" s="65" t="s">
        <v>426</v>
      </c>
      <c r="JX2" s="201" t="s">
        <v>1424</v>
      </c>
      <c r="JY2" s="202"/>
      <c r="JZ2" s="202"/>
      <c r="KA2" s="203"/>
      <c r="KB2" s="65" t="s">
        <v>426</v>
      </c>
      <c r="KC2" s="31"/>
      <c r="KD2" s="199" t="s">
        <v>1416</v>
      </c>
      <c r="KE2" s="199"/>
      <c r="KF2" s="200"/>
      <c r="KG2" s="65" t="s">
        <v>426</v>
      </c>
      <c r="KH2" s="198" t="s">
        <v>1557</v>
      </c>
      <c r="KI2" s="199"/>
      <c r="KJ2" s="199"/>
      <c r="KK2" s="200"/>
      <c r="KL2" s="65" t="s">
        <v>426</v>
      </c>
      <c r="KM2" s="198" t="s">
        <v>1449</v>
      </c>
      <c r="KN2" s="199"/>
      <c r="KO2" s="199"/>
      <c r="KP2" s="200"/>
      <c r="KQ2" s="210"/>
      <c r="KR2" s="211"/>
      <c r="KS2" s="211"/>
      <c r="KT2" s="211"/>
      <c r="KU2" s="212"/>
    </row>
    <row r="3" spans="1:307" s="20" customFormat="1" ht="36.75" customHeight="1">
      <c r="A3" s="216" t="s">
        <v>103</v>
      </c>
      <c r="B3" s="217"/>
      <c r="C3" s="94" t="s">
        <v>1475</v>
      </c>
      <c r="D3" s="221" t="s">
        <v>112</v>
      </c>
      <c r="E3" s="222"/>
      <c r="F3" s="222"/>
      <c r="G3" s="223"/>
      <c r="H3" s="94" t="s">
        <v>1632</v>
      </c>
      <c r="I3" s="183" t="s">
        <v>114</v>
      </c>
      <c r="J3" s="184"/>
      <c r="K3" s="184"/>
      <c r="L3" s="181"/>
      <c r="M3" s="94" t="s">
        <v>1632</v>
      </c>
      <c r="N3" s="191" t="s">
        <v>117</v>
      </c>
      <c r="O3" s="192"/>
      <c r="P3" s="192"/>
      <c r="Q3" s="193"/>
      <c r="R3" s="94" t="s">
        <v>1632</v>
      </c>
      <c r="S3" s="183" t="s">
        <v>118</v>
      </c>
      <c r="T3" s="184"/>
      <c r="U3" s="184"/>
      <c r="V3" s="181"/>
      <c r="W3" s="102" t="s">
        <v>1632</v>
      </c>
      <c r="X3" s="183" t="s">
        <v>120</v>
      </c>
      <c r="Y3" s="184"/>
      <c r="Z3" s="184"/>
      <c r="AA3" s="181"/>
      <c r="AB3" s="94" t="s">
        <v>1632</v>
      </c>
      <c r="AC3" s="183" t="s">
        <v>123</v>
      </c>
      <c r="AD3" s="184"/>
      <c r="AE3" s="184"/>
      <c r="AF3" s="181"/>
      <c r="AG3" s="94" t="s">
        <v>1632</v>
      </c>
      <c r="AH3" s="183"/>
      <c r="AI3" s="184"/>
      <c r="AJ3" s="184"/>
      <c r="AK3" s="181"/>
      <c r="AL3" s="94" t="s">
        <v>1632</v>
      </c>
      <c r="AM3" s="183" t="s">
        <v>124</v>
      </c>
      <c r="AN3" s="184"/>
      <c r="AO3" s="184"/>
      <c r="AP3" s="181"/>
      <c r="AQ3" s="94" t="s">
        <v>1632</v>
      </c>
      <c r="AR3" s="183" t="s">
        <v>126</v>
      </c>
      <c r="AS3" s="184"/>
      <c r="AT3" s="184"/>
      <c r="AU3" s="181"/>
      <c r="AV3" s="94" t="s">
        <v>1632</v>
      </c>
      <c r="AW3" s="183" t="s">
        <v>128</v>
      </c>
      <c r="AX3" s="184"/>
      <c r="AY3" s="184"/>
      <c r="AZ3" s="181"/>
      <c r="BA3" s="94" t="s">
        <v>1632</v>
      </c>
      <c r="BB3" s="183"/>
      <c r="BC3" s="184"/>
      <c r="BD3" s="184"/>
      <c r="BE3" s="181"/>
      <c r="BF3" s="94" t="s">
        <v>1632</v>
      </c>
      <c r="BG3" s="183"/>
      <c r="BH3" s="184"/>
      <c r="BI3" s="184"/>
      <c r="BJ3" s="181"/>
      <c r="BK3" s="94" t="s">
        <v>1632</v>
      </c>
      <c r="BL3" s="183"/>
      <c r="BM3" s="184"/>
      <c r="BN3" s="184"/>
      <c r="BO3" s="181"/>
      <c r="BP3" s="94" t="s">
        <v>1632</v>
      </c>
      <c r="BQ3" s="183"/>
      <c r="BR3" s="184"/>
      <c r="BS3" s="184"/>
      <c r="BT3" s="181"/>
      <c r="BU3" s="94" t="s">
        <v>1632</v>
      </c>
      <c r="BV3" s="183" t="s">
        <v>131</v>
      </c>
      <c r="BW3" s="184"/>
      <c r="BX3" s="184"/>
      <c r="BY3" s="181"/>
      <c r="BZ3" s="94" t="s">
        <v>1632</v>
      </c>
      <c r="CA3" s="183"/>
      <c r="CB3" s="184"/>
      <c r="CC3" s="184"/>
      <c r="CD3" s="181"/>
      <c r="CE3" s="94" t="s">
        <v>1632</v>
      </c>
      <c r="CF3" s="183" t="s">
        <v>133</v>
      </c>
      <c r="CG3" s="184"/>
      <c r="CH3" s="184"/>
      <c r="CI3" s="181"/>
      <c r="CJ3" s="94" t="s">
        <v>1632</v>
      </c>
      <c r="CK3" s="183" t="s">
        <v>134</v>
      </c>
      <c r="CL3" s="184"/>
      <c r="CM3" s="184"/>
      <c r="CN3" s="181"/>
      <c r="CO3" s="94" t="s">
        <v>1632</v>
      </c>
      <c r="CP3" s="183" t="s">
        <v>136</v>
      </c>
      <c r="CQ3" s="184"/>
      <c r="CR3" s="184"/>
      <c r="CS3" s="181"/>
      <c r="CT3" s="94" t="s">
        <v>1632</v>
      </c>
      <c r="CU3" s="183" t="s">
        <v>138</v>
      </c>
      <c r="CV3" s="184"/>
      <c r="CW3" s="184"/>
      <c r="CX3" s="181"/>
      <c r="CY3" s="94" t="s">
        <v>1632</v>
      </c>
      <c r="CZ3" s="183" t="s">
        <v>140</v>
      </c>
      <c r="DA3" s="184"/>
      <c r="DB3" s="184"/>
      <c r="DC3" s="181"/>
      <c r="DD3" s="94" t="s">
        <v>1632</v>
      </c>
      <c r="DE3" s="183" t="s">
        <v>142</v>
      </c>
      <c r="DF3" s="184"/>
      <c r="DG3" s="184"/>
      <c r="DH3" s="181"/>
      <c r="DI3" s="94" t="s">
        <v>1632</v>
      </c>
      <c r="DJ3" s="183" t="s">
        <v>144</v>
      </c>
      <c r="DK3" s="184"/>
      <c r="DL3" s="184"/>
      <c r="DM3" s="181"/>
      <c r="DN3" s="94" t="s">
        <v>1632</v>
      </c>
      <c r="DO3" s="183" t="s">
        <v>146</v>
      </c>
      <c r="DP3" s="184"/>
      <c r="DQ3" s="184"/>
      <c r="DR3" s="181"/>
      <c r="DS3" s="94" t="s">
        <v>1632</v>
      </c>
      <c r="DT3" s="181" t="s">
        <v>148</v>
      </c>
      <c r="DU3" s="182"/>
      <c r="DV3" s="182"/>
      <c r="DW3" s="182"/>
      <c r="DX3" s="94" t="s">
        <v>1632</v>
      </c>
      <c r="DY3" s="183" t="s">
        <v>150</v>
      </c>
      <c r="DZ3" s="184"/>
      <c r="EA3" s="184"/>
      <c r="EB3" s="181"/>
      <c r="EC3" s="96" t="s">
        <v>1632</v>
      </c>
      <c r="ED3" s="183" t="s">
        <v>152</v>
      </c>
      <c r="EE3" s="184"/>
      <c r="EF3" s="184"/>
      <c r="EG3" s="181"/>
      <c r="EH3" s="81" t="s">
        <v>1475</v>
      </c>
      <c r="EI3" s="183" t="s">
        <v>153</v>
      </c>
      <c r="EJ3" s="184"/>
      <c r="EK3" s="184"/>
      <c r="EL3" s="181"/>
      <c r="EM3" s="94" t="s">
        <v>1632</v>
      </c>
      <c r="EN3" s="183" t="s">
        <v>157</v>
      </c>
      <c r="EO3" s="184"/>
      <c r="EP3" s="184"/>
      <c r="EQ3" s="181"/>
      <c r="ER3" s="94" t="s">
        <v>1632</v>
      </c>
      <c r="ES3" s="183" t="s">
        <v>158</v>
      </c>
      <c r="ET3" s="184"/>
      <c r="EU3" s="184"/>
      <c r="EV3" s="181"/>
      <c r="EW3" s="102" t="s">
        <v>1632</v>
      </c>
      <c r="EX3" s="218" t="s">
        <v>159</v>
      </c>
      <c r="EY3" s="219"/>
      <c r="EZ3" s="219"/>
      <c r="FA3" s="189"/>
      <c r="FB3" s="94" t="s">
        <v>1632</v>
      </c>
      <c r="FC3" s="183" t="s">
        <v>1233</v>
      </c>
      <c r="FD3" s="184"/>
      <c r="FE3" s="184"/>
      <c r="FF3" s="181"/>
      <c r="FG3" s="94" t="s">
        <v>1632</v>
      </c>
      <c r="FH3" s="183" t="s">
        <v>160</v>
      </c>
      <c r="FI3" s="184"/>
      <c r="FJ3" s="184"/>
      <c r="FK3" s="181"/>
      <c r="FL3" s="94" t="s">
        <v>1632</v>
      </c>
      <c r="FM3" s="183" t="s">
        <v>162</v>
      </c>
      <c r="FN3" s="184"/>
      <c r="FO3" s="184"/>
      <c r="FP3" s="181"/>
      <c r="FQ3" s="94" t="s">
        <v>1632</v>
      </c>
      <c r="FR3" s="183" t="s">
        <v>164</v>
      </c>
      <c r="FS3" s="184"/>
      <c r="FT3" s="184"/>
      <c r="FU3" s="181"/>
      <c r="FV3" s="94" t="s">
        <v>1632</v>
      </c>
      <c r="FW3" s="183" t="s">
        <v>166</v>
      </c>
      <c r="FX3" s="184"/>
      <c r="FY3" s="184"/>
      <c r="FZ3" s="181"/>
      <c r="GA3" s="94" t="s">
        <v>1632</v>
      </c>
      <c r="GB3" s="183" t="s">
        <v>169</v>
      </c>
      <c r="GC3" s="184"/>
      <c r="GD3" s="184"/>
      <c r="GE3" s="181"/>
      <c r="GF3" s="94" t="s">
        <v>1632</v>
      </c>
      <c r="GG3" s="183" t="s">
        <v>170</v>
      </c>
      <c r="GH3" s="184"/>
      <c r="GI3" s="184"/>
      <c r="GJ3" s="181"/>
      <c r="GK3" s="94" t="s">
        <v>1632</v>
      </c>
      <c r="GL3" s="183" t="s">
        <v>173</v>
      </c>
      <c r="GM3" s="184"/>
      <c r="GN3" s="184"/>
      <c r="GO3" s="181"/>
      <c r="GP3" s="94" t="s">
        <v>1632</v>
      </c>
      <c r="GQ3" s="183" t="s">
        <v>174</v>
      </c>
      <c r="GR3" s="184"/>
      <c r="GS3" s="184"/>
      <c r="GT3" s="181"/>
      <c r="GU3" s="94" t="s">
        <v>1632</v>
      </c>
      <c r="GV3" s="183" t="s">
        <v>177</v>
      </c>
      <c r="GW3" s="184"/>
      <c r="GX3" s="184"/>
      <c r="GY3" s="181"/>
      <c r="GZ3" s="94" t="s">
        <v>1632</v>
      </c>
      <c r="HA3" s="183" t="s">
        <v>178</v>
      </c>
      <c r="HB3" s="184"/>
      <c r="HC3" s="184"/>
      <c r="HD3" s="181"/>
      <c r="HE3" s="94" t="s">
        <v>1632</v>
      </c>
      <c r="HF3" s="183" t="s">
        <v>181</v>
      </c>
      <c r="HG3" s="184"/>
      <c r="HH3" s="184"/>
      <c r="HI3" s="181"/>
      <c r="HJ3" s="94" t="s">
        <v>1632</v>
      </c>
      <c r="HK3" s="183" t="s">
        <v>182</v>
      </c>
      <c r="HL3" s="184"/>
      <c r="HM3" s="184"/>
      <c r="HN3" s="181"/>
      <c r="HO3" s="94" t="s">
        <v>1632</v>
      </c>
      <c r="HP3" s="183" t="s">
        <v>185</v>
      </c>
      <c r="HQ3" s="184"/>
      <c r="HR3" s="184"/>
      <c r="HS3" s="181"/>
      <c r="HT3" s="94" t="s">
        <v>1632</v>
      </c>
      <c r="HU3" s="183" t="s">
        <v>186</v>
      </c>
      <c r="HV3" s="184"/>
      <c r="HW3" s="184"/>
      <c r="HX3" s="181"/>
      <c r="HY3" s="94" t="s">
        <v>1544</v>
      </c>
      <c r="HZ3" s="191" t="s">
        <v>189</v>
      </c>
      <c r="IA3" s="192"/>
      <c r="IB3" s="192"/>
      <c r="IC3" s="193"/>
      <c r="ID3" s="96" t="s">
        <v>1629</v>
      </c>
      <c r="IE3" s="191" t="s">
        <v>1235</v>
      </c>
      <c r="IF3" s="192"/>
      <c r="IG3" s="192"/>
      <c r="IH3" s="193"/>
      <c r="II3" s="94" t="s">
        <v>1632</v>
      </c>
      <c r="IJ3" s="183" t="s">
        <v>192</v>
      </c>
      <c r="IK3" s="184"/>
      <c r="IL3" s="184"/>
      <c r="IM3" s="181"/>
      <c r="IN3" s="94" t="s">
        <v>1632</v>
      </c>
      <c r="IO3" s="183"/>
      <c r="IP3" s="184"/>
      <c r="IQ3" s="184"/>
      <c r="IR3" s="181"/>
      <c r="IS3" s="94" t="s">
        <v>1632</v>
      </c>
      <c r="IT3" s="183" t="s">
        <v>194</v>
      </c>
      <c r="IU3" s="184"/>
      <c r="IV3" s="184"/>
      <c r="IW3" s="181"/>
      <c r="IX3" s="94" t="s">
        <v>1632</v>
      </c>
      <c r="IY3" s="183" t="s">
        <v>195</v>
      </c>
      <c r="IZ3" s="184"/>
      <c r="JA3" s="184"/>
      <c r="JB3" s="181"/>
      <c r="JC3" s="94" t="s">
        <v>1632</v>
      </c>
      <c r="JD3" s="183" t="s">
        <v>197</v>
      </c>
      <c r="JE3" s="184"/>
      <c r="JF3" s="184"/>
      <c r="JG3" s="181"/>
      <c r="JH3" s="94" t="s">
        <v>1632</v>
      </c>
      <c r="JI3" s="183" t="s">
        <v>1236</v>
      </c>
      <c r="JJ3" s="184"/>
      <c r="JK3" s="184"/>
      <c r="JL3" s="181"/>
      <c r="JM3" s="94" t="s">
        <v>1632</v>
      </c>
      <c r="JN3" s="183" t="s">
        <v>199</v>
      </c>
      <c r="JO3" s="184"/>
      <c r="JP3" s="184"/>
      <c r="JQ3" s="181"/>
      <c r="JR3" s="94" t="s">
        <v>1632</v>
      </c>
      <c r="JS3" s="183" t="s">
        <v>201</v>
      </c>
      <c r="JT3" s="184"/>
      <c r="JU3" s="184"/>
      <c r="JV3" s="181"/>
      <c r="JW3" s="94" t="s">
        <v>1632</v>
      </c>
      <c r="JX3" s="183" t="s">
        <v>203</v>
      </c>
      <c r="JY3" s="184"/>
      <c r="JZ3" s="184"/>
      <c r="KA3" s="181"/>
      <c r="KB3" s="94" t="s">
        <v>1632</v>
      </c>
      <c r="KC3" s="183" t="s">
        <v>205</v>
      </c>
      <c r="KD3" s="184"/>
      <c r="KE3" s="184"/>
      <c r="KF3" s="181"/>
      <c r="KG3" s="94" t="s">
        <v>1632</v>
      </c>
      <c r="KH3" s="183" t="s">
        <v>208</v>
      </c>
      <c r="KI3" s="184"/>
      <c r="KJ3" s="184"/>
      <c r="KK3" s="181"/>
      <c r="KL3" s="94" t="s">
        <v>1632</v>
      </c>
      <c r="KM3" s="183" t="s">
        <v>209</v>
      </c>
      <c r="KN3" s="184"/>
      <c r="KO3" s="184"/>
      <c r="KP3" s="181"/>
      <c r="KQ3" s="210"/>
      <c r="KR3" s="211"/>
      <c r="KS3" s="211"/>
      <c r="KT3" s="211"/>
      <c r="KU3" s="212"/>
    </row>
    <row r="4" spans="1:307" s="20" customFormat="1" ht="69.75" customHeight="1">
      <c r="A4" s="2"/>
      <c r="B4" s="3"/>
      <c r="C4" s="5" t="s">
        <v>78</v>
      </c>
      <c r="D4" s="183" t="s">
        <v>113</v>
      </c>
      <c r="E4" s="184"/>
      <c r="F4" s="184"/>
      <c r="G4" s="181"/>
      <c r="H4" s="5" t="s">
        <v>72</v>
      </c>
      <c r="I4" s="189" t="s">
        <v>115</v>
      </c>
      <c r="J4" s="190"/>
      <c r="K4" s="190"/>
      <c r="L4" s="190"/>
      <c r="M4" s="5" t="s">
        <v>72</v>
      </c>
      <c r="N4" s="181" t="s">
        <v>116</v>
      </c>
      <c r="O4" s="182"/>
      <c r="P4" s="182"/>
      <c r="Q4" s="182"/>
      <c r="R4" s="5" t="s">
        <v>72</v>
      </c>
      <c r="S4" s="189" t="s">
        <v>119</v>
      </c>
      <c r="T4" s="190"/>
      <c r="U4" s="190"/>
      <c r="V4" s="190"/>
      <c r="W4" s="5" t="s">
        <v>72</v>
      </c>
      <c r="X4" s="181" t="s">
        <v>121</v>
      </c>
      <c r="Y4" s="182"/>
      <c r="Z4" s="182"/>
      <c r="AA4" s="182"/>
      <c r="AB4" s="5" t="s">
        <v>72</v>
      </c>
      <c r="AC4" s="181" t="s">
        <v>122</v>
      </c>
      <c r="AD4" s="182"/>
      <c r="AE4" s="182"/>
      <c r="AF4" s="182"/>
      <c r="AG4" s="5" t="s">
        <v>72</v>
      </c>
      <c r="AH4" s="181"/>
      <c r="AI4" s="182"/>
      <c r="AJ4" s="182"/>
      <c r="AK4" s="182"/>
      <c r="AL4" s="5" t="s">
        <v>72</v>
      </c>
      <c r="AM4" s="181" t="s">
        <v>125</v>
      </c>
      <c r="AN4" s="182"/>
      <c r="AO4" s="182"/>
      <c r="AP4" s="182"/>
      <c r="AQ4" s="5" t="s">
        <v>72</v>
      </c>
      <c r="AR4" s="181" t="s">
        <v>127</v>
      </c>
      <c r="AS4" s="182"/>
      <c r="AT4" s="182"/>
      <c r="AU4" s="182"/>
      <c r="AV4" s="5" t="s">
        <v>72</v>
      </c>
      <c r="AW4" s="181" t="s">
        <v>129</v>
      </c>
      <c r="AX4" s="182"/>
      <c r="AY4" s="182"/>
      <c r="AZ4" s="182"/>
      <c r="BA4" s="5" t="s">
        <v>72</v>
      </c>
      <c r="BB4" s="181"/>
      <c r="BC4" s="182"/>
      <c r="BD4" s="182"/>
      <c r="BE4" s="182"/>
      <c r="BF4" s="5" t="s">
        <v>72</v>
      </c>
      <c r="BG4" s="181"/>
      <c r="BH4" s="182"/>
      <c r="BI4" s="182"/>
      <c r="BJ4" s="182"/>
      <c r="BK4" s="5" t="s">
        <v>72</v>
      </c>
      <c r="BL4" s="181"/>
      <c r="BM4" s="182"/>
      <c r="BN4" s="182"/>
      <c r="BO4" s="182"/>
      <c r="BP4" s="5" t="s">
        <v>72</v>
      </c>
      <c r="BQ4" s="181"/>
      <c r="BR4" s="182"/>
      <c r="BS4" s="182"/>
      <c r="BT4" s="182"/>
      <c r="BU4" s="5" t="s">
        <v>72</v>
      </c>
      <c r="BV4" s="181" t="s">
        <v>130</v>
      </c>
      <c r="BW4" s="182"/>
      <c r="BX4" s="182"/>
      <c r="BY4" s="182"/>
      <c r="BZ4" s="5" t="s">
        <v>72</v>
      </c>
      <c r="CA4" s="181"/>
      <c r="CB4" s="182"/>
      <c r="CC4" s="182"/>
      <c r="CD4" s="182"/>
      <c r="CE4" s="5" t="s">
        <v>72</v>
      </c>
      <c r="CF4" s="181" t="s">
        <v>132</v>
      </c>
      <c r="CG4" s="182"/>
      <c r="CH4" s="182"/>
      <c r="CI4" s="182"/>
      <c r="CJ4" s="102" t="s">
        <v>72</v>
      </c>
      <c r="CK4" s="189" t="s">
        <v>135</v>
      </c>
      <c r="CL4" s="190"/>
      <c r="CM4" s="190"/>
      <c r="CN4" s="190"/>
      <c r="CO4" s="5" t="s">
        <v>72</v>
      </c>
      <c r="CP4" s="181" t="s">
        <v>137</v>
      </c>
      <c r="CQ4" s="182"/>
      <c r="CR4" s="182"/>
      <c r="CS4" s="182"/>
      <c r="CT4" s="5" t="s">
        <v>72</v>
      </c>
      <c r="CU4" s="181" t="s">
        <v>139</v>
      </c>
      <c r="CV4" s="182"/>
      <c r="CW4" s="182"/>
      <c r="CX4" s="182"/>
      <c r="CY4" s="5" t="s">
        <v>72</v>
      </c>
      <c r="CZ4" s="181" t="s">
        <v>141</v>
      </c>
      <c r="DA4" s="182"/>
      <c r="DB4" s="182"/>
      <c r="DC4" s="182"/>
      <c r="DD4" s="5" t="s">
        <v>72</v>
      </c>
      <c r="DE4" s="181" t="s">
        <v>143</v>
      </c>
      <c r="DF4" s="182"/>
      <c r="DG4" s="182"/>
      <c r="DH4" s="182"/>
      <c r="DI4" s="5" t="s">
        <v>72</v>
      </c>
      <c r="DJ4" s="181" t="s">
        <v>145</v>
      </c>
      <c r="DK4" s="182"/>
      <c r="DL4" s="182"/>
      <c r="DM4" s="182"/>
      <c r="DN4" s="5" t="s">
        <v>72</v>
      </c>
      <c r="DO4" s="181" t="s">
        <v>147</v>
      </c>
      <c r="DP4" s="182"/>
      <c r="DQ4" s="182"/>
      <c r="DR4" s="182"/>
      <c r="DS4" s="5" t="s">
        <v>72</v>
      </c>
      <c r="DT4" s="181" t="s">
        <v>149</v>
      </c>
      <c r="DU4" s="182"/>
      <c r="DV4" s="182"/>
      <c r="DW4" s="182"/>
      <c r="DX4" s="5" t="s">
        <v>72</v>
      </c>
      <c r="DY4" s="181" t="s">
        <v>151</v>
      </c>
      <c r="DZ4" s="182"/>
      <c r="EA4" s="182"/>
      <c r="EB4" s="182"/>
      <c r="EC4" s="96" t="s">
        <v>72</v>
      </c>
      <c r="ED4" s="183" t="s">
        <v>154</v>
      </c>
      <c r="EE4" s="184"/>
      <c r="EF4" s="184"/>
      <c r="EG4" s="181"/>
      <c r="EH4" s="5" t="s">
        <v>72</v>
      </c>
      <c r="EI4" s="183" t="s">
        <v>155</v>
      </c>
      <c r="EJ4" s="184"/>
      <c r="EK4" s="184"/>
      <c r="EL4" s="181"/>
      <c r="EM4" s="5" t="s">
        <v>72</v>
      </c>
      <c r="EN4" s="181" t="s">
        <v>156</v>
      </c>
      <c r="EO4" s="182"/>
      <c r="EP4" s="182"/>
      <c r="EQ4" s="182"/>
      <c r="ER4" s="5" t="s">
        <v>72</v>
      </c>
      <c r="ES4" s="189" t="s">
        <v>1633</v>
      </c>
      <c r="ET4" s="190"/>
      <c r="EU4" s="190"/>
      <c r="EV4" s="190"/>
      <c r="EW4" s="102" t="s">
        <v>72</v>
      </c>
      <c r="EX4" s="181" t="s">
        <v>1634</v>
      </c>
      <c r="EY4" s="182"/>
      <c r="EZ4" s="182"/>
      <c r="FA4" s="182"/>
      <c r="FB4" s="5" t="s">
        <v>72</v>
      </c>
      <c r="FC4" s="181" t="s">
        <v>1234</v>
      </c>
      <c r="FD4" s="182"/>
      <c r="FE4" s="182"/>
      <c r="FF4" s="182"/>
      <c r="FG4" s="5" t="s">
        <v>72</v>
      </c>
      <c r="FH4" s="181" t="s">
        <v>161</v>
      </c>
      <c r="FI4" s="182"/>
      <c r="FJ4" s="182"/>
      <c r="FK4" s="182"/>
      <c r="FL4" s="5" t="s">
        <v>72</v>
      </c>
      <c r="FM4" s="181" t="s">
        <v>163</v>
      </c>
      <c r="FN4" s="182"/>
      <c r="FO4" s="182"/>
      <c r="FP4" s="182"/>
      <c r="FQ4" s="5" t="s">
        <v>72</v>
      </c>
      <c r="FR4" s="181" t="s">
        <v>165</v>
      </c>
      <c r="FS4" s="182"/>
      <c r="FT4" s="182"/>
      <c r="FU4" s="182"/>
      <c r="FV4" s="5" t="s">
        <v>72</v>
      </c>
      <c r="FW4" s="181" t="s">
        <v>167</v>
      </c>
      <c r="FX4" s="182"/>
      <c r="FY4" s="182"/>
      <c r="FZ4" s="182"/>
      <c r="GA4" s="5" t="s">
        <v>72</v>
      </c>
      <c r="GB4" s="181" t="s">
        <v>168</v>
      </c>
      <c r="GC4" s="182"/>
      <c r="GD4" s="182"/>
      <c r="GE4" s="182"/>
      <c r="GF4" s="5" t="s">
        <v>72</v>
      </c>
      <c r="GG4" s="181" t="s">
        <v>171</v>
      </c>
      <c r="GH4" s="182"/>
      <c r="GI4" s="182"/>
      <c r="GJ4" s="182"/>
      <c r="GK4" s="5" t="s">
        <v>72</v>
      </c>
      <c r="GL4" s="181" t="s">
        <v>172</v>
      </c>
      <c r="GM4" s="182"/>
      <c r="GN4" s="182"/>
      <c r="GO4" s="182"/>
      <c r="GP4" s="5" t="s">
        <v>72</v>
      </c>
      <c r="GQ4" s="181" t="s">
        <v>175</v>
      </c>
      <c r="GR4" s="182"/>
      <c r="GS4" s="182"/>
      <c r="GT4" s="182"/>
      <c r="GU4" s="5" t="s">
        <v>72</v>
      </c>
      <c r="GV4" s="181" t="s">
        <v>176</v>
      </c>
      <c r="GW4" s="182"/>
      <c r="GX4" s="182"/>
      <c r="GY4" s="182"/>
      <c r="GZ4" s="5" t="s">
        <v>72</v>
      </c>
      <c r="HA4" s="181" t="s">
        <v>179</v>
      </c>
      <c r="HB4" s="182"/>
      <c r="HC4" s="182"/>
      <c r="HD4" s="182"/>
      <c r="HE4" s="5" t="s">
        <v>72</v>
      </c>
      <c r="HF4" s="181" t="s">
        <v>180</v>
      </c>
      <c r="HG4" s="182"/>
      <c r="HH4" s="182"/>
      <c r="HI4" s="182"/>
      <c r="HJ4" s="5" t="s">
        <v>72</v>
      </c>
      <c r="HK4" s="181" t="s">
        <v>183</v>
      </c>
      <c r="HL4" s="182"/>
      <c r="HM4" s="182"/>
      <c r="HN4" s="182"/>
      <c r="HO4" s="5" t="s">
        <v>72</v>
      </c>
      <c r="HP4" s="181" t="s">
        <v>184</v>
      </c>
      <c r="HQ4" s="182"/>
      <c r="HR4" s="182"/>
      <c r="HS4" s="182"/>
      <c r="HT4" s="5" t="s">
        <v>72</v>
      </c>
      <c r="HU4" s="181" t="s">
        <v>187</v>
      </c>
      <c r="HV4" s="182"/>
      <c r="HW4" s="182"/>
      <c r="HX4" s="182"/>
      <c r="HY4" s="5" t="s">
        <v>72</v>
      </c>
      <c r="HZ4" s="181" t="s">
        <v>188</v>
      </c>
      <c r="IA4" s="182"/>
      <c r="IB4" s="182"/>
      <c r="IC4" s="182"/>
      <c r="ID4" s="5" t="s">
        <v>72</v>
      </c>
      <c r="IE4" s="181" t="s">
        <v>190</v>
      </c>
      <c r="IF4" s="182"/>
      <c r="IG4" s="182"/>
      <c r="IH4" s="182"/>
      <c r="II4" s="5" t="s">
        <v>72</v>
      </c>
      <c r="IJ4" s="181" t="s">
        <v>191</v>
      </c>
      <c r="IK4" s="182"/>
      <c r="IL4" s="182"/>
      <c r="IM4" s="182"/>
      <c r="IN4" s="5" t="s">
        <v>72</v>
      </c>
      <c r="IO4" s="181"/>
      <c r="IP4" s="182"/>
      <c r="IQ4" s="182"/>
      <c r="IR4" s="182"/>
      <c r="IS4" s="5" t="s">
        <v>72</v>
      </c>
      <c r="IT4" s="181" t="s">
        <v>193</v>
      </c>
      <c r="IU4" s="182"/>
      <c r="IV4" s="182"/>
      <c r="IW4" s="182"/>
      <c r="IX4" s="5" t="s">
        <v>72</v>
      </c>
      <c r="IY4" s="181" t="s">
        <v>196</v>
      </c>
      <c r="IZ4" s="182"/>
      <c r="JA4" s="182"/>
      <c r="JB4" s="182"/>
      <c r="JC4" s="5" t="s">
        <v>72</v>
      </c>
      <c r="JD4" s="189" t="s">
        <v>198</v>
      </c>
      <c r="JE4" s="190"/>
      <c r="JF4" s="190"/>
      <c r="JG4" s="190"/>
      <c r="JH4" s="43" t="s">
        <v>72</v>
      </c>
      <c r="JI4" s="181" t="s">
        <v>202</v>
      </c>
      <c r="JJ4" s="182"/>
      <c r="JK4" s="182"/>
      <c r="JL4" s="182"/>
      <c r="JM4" s="5" t="s">
        <v>72</v>
      </c>
      <c r="JN4" s="181" t="s">
        <v>200</v>
      </c>
      <c r="JO4" s="182"/>
      <c r="JP4" s="182"/>
      <c r="JQ4" s="182"/>
      <c r="JR4" s="5" t="s">
        <v>72</v>
      </c>
      <c r="JS4" s="181" t="s">
        <v>202</v>
      </c>
      <c r="JT4" s="182"/>
      <c r="JU4" s="182"/>
      <c r="JV4" s="182"/>
      <c r="JW4" s="5" t="s">
        <v>72</v>
      </c>
      <c r="JX4" s="181" t="s">
        <v>204</v>
      </c>
      <c r="JY4" s="182"/>
      <c r="JZ4" s="182"/>
      <c r="KA4" s="182"/>
      <c r="KB4" s="5" t="s">
        <v>72</v>
      </c>
      <c r="KC4" s="181" t="s">
        <v>206</v>
      </c>
      <c r="KD4" s="182"/>
      <c r="KE4" s="182"/>
      <c r="KF4" s="182"/>
      <c r="KG4" s="5" t="s">
        <v>72</v>
      </c>
      <c r="KH4" s="181" t="s">
        <v>207</v>
      </c>
      <c r="KI4" s="182"/>
      <c r="KJ4" s="182"/>
      <c r="KK4" s="182"/>
      <c r="KL4" s="5" t="s">
        <v>72</v>
      </c>
      <c r="KM4" s="181" t="s">
        <v>210</v>
      </c>
      <c r="KN4" s="182"/>
      <c r="KO4" s="182"/>
      <c r="KP4" s="182"/>
      <c r="KQ4" s="213"/>
      <c r="KR4" s="214"/>
      <c r="KS4" s="214"/>
      <c r="KT4" s="214"/>
      <c r="KU4" s="215"/>
    </row>
    <row r="5" spans="1:307" s="23" customFormat="1" ht="51.75" customHeight="1">
      <c r="A5" s="21" t="s">
        <v>0</v>
      </c>
      <c r="B5" s="141" t="s">
        <v>1887</v>
      </c>
      <c r="C5" s="88" t="s">
        <v>1477</v>
      </c>
      <c r="D5" s="22" t="s">
        <v>74</v>
      </c>
      <c r="E5" s="22" t="s">
        <v>75</v>
      </c>
      <c r="F5" s="22" t="s">
        <v>76</v>
      </c>
      <c r="G5" s="22" t="s">
        <v>67</v>
      </c>
      <c r="H5" s="103" t="s">
        <v>1471</v>
      </c>
      <c r="I5" s="103" t="s">
        <v>74</v>
      </c>
      <c r="J5" s="103" t="s">
        <v>75</v>
      </c>
      <c r="K5" s="103" t="s">
        <v>76</v>
      </c>
      <c r="L5" s="22" t="s">
        <v>67</v>
      </c>
      <c r="M5" s="22" t="s">
        <v>73</v>
      </c>
      <c r="N5" s="22" t="s">
        <v>74</v>
      </c>
      <c r="O5" s="22" t="s">
        <v>75</v>
      </c>
      <c r="P5" s="22" t="s">
        <v>76</v>
      </c>
      <c r="Q5" s="22" t="s">
        <v>67</v>
      </c>
      <c r="R5" s="67" t="s">
        <v>1415</v>
      </c>
      <c r="S5" s="22" t="s">
        <v>74</v>
      </c>
      <c r="T5" s="22" t="s">
        <v>75</v>
      </c>
      <c r="U5" s="22" t="s">
        <v>76</v>
      </c>
      <c r="V5" s="22" t="s">
        <v>67</v>
      </c>
      <c r="W5" s="22" t="s">
        <v>1677</v>
      </c>
      <c r="X5" s="22" t="s">
        <v>74</v>
      </c>
      <c r="Y5" s="22" t="s">
        <v>75</v>
      </c>
      <c r="Z5" s="22" t="s">
        <v>76</v>
      </c>
      <c r="AA5" s="22" t="s">
        <v>67</v>
      </c>
      <c r="AB5" s="117" t="s">
        <v>1635</v>
      </c>
      <c r="AC5" s="22" t="s">
        <v>74</v>
      </c>
      <c r="AD5" s="22" t="s">
        <v>75</v>
      </c>
      <c r="AE5" s="22" t="s">
        <v>76</v>
      </c>
      <c r="AF5" s="22" t="s">
        <v>67</v>
      </c>
      <c r="AG5" s="22" t="s">
        <v>73</v>
      </c>
      <c r="AH5" s="22" t="s">
        <v>74</v>
      </c>
      <c r="AI5" s="22" t="s">
        <v>75</v>
      </c>
      <c r="AJ5" s="22" t="s">
        <v>76</v>
      </c>
      <c r="AK5" s="22" t="s">
        <v>67</v>
      </c>
      <c r="AL5" s="22" t="s">
        <v>73</v>
      </c>
      <c r="AM5" s="22" t="s">
        <v>74</v>
      </c>
      <c r="AN5" s="22" t="s">
        <v>75</v>
      </c>
      <c r="AO5" s="22" t="s">
        <v>76</v>
      </c>
      <c r="AP5" s="22" t="s">
        <v>67</v>
      </c>
      <c r="AQ5" s="22" t="s">
        <v>1524</v>
      </c>
      <c r="AR5" s="22" t="s">
        <v>74</v>
      </c>
      <c r="AS5" s="22" t="s">
        <v>75</v>
      </c>
      <c r="AT5" s="22" t="s">
        <v>76</v>
      </c>
      <c r="AU5" s="22" t="s">
        <v>67</v>
      </c>
      <c r="AV5" s="22" t="s">
        <v>1526</v>
      </c>
      <c r="AW5" s="22" t="s">
        <v>74</v>
      </c>
      <c r="AX5" s="22" t="s">
        <v>75</v>
      </c>
      <c r="AY5" s="22" t="s">
        <v>76</v>
      </c>
      <c r="AZ5" s="22" t="s">
        <v>67</v>
      </c>
      <c r="BA5" s="22" t="s">
        <v>73</v>
      </c>
      <c r="BB5" s="22" t="s">
        <v>74</v>
      </c>
      <c r="BC5" s="22" t="s">
        <v>75</v>
      </c>
      <c r="BD5" s="22" t="s">
        <v>76</v>
      </c>
      <c r="BE5" s="22" t="s">
        <v>67</v>
      </c>
      <c r="BF5" s="22" t="s">
        <v>73</v>
      </c>
      <c r="BG5" s="22" t="s">
        <v>74</v>
      </c>
      <c r="BH5" s="22" t="s">
        <v>75</v>
      </c>
      <c r="BI5" s="22" t="s">
        <v>76</v>
      </c>
      <c r="BJ5" s="22" t="s">
        <v>67</v>
      </c>
      <c r="BK5" s="22" t="s">
        <v>73</v>
      </c>
      <c r="BL5" s="22" t="s">
        <v>74</v>
      </c>
      <c r="BM5" s="22" t="s">
        <v>75</v>
      </c>
      <c r="BN5" s="22" t="s">
        <v>76</v>
      </c>
      <c r="BO5" s="22" t="s">
        <v>67</v>
      </c>
      <c r="BP5" s="22" t="s">
        <v>73</v>
      </c>
      <c r="BQ5" s="22" t="s">
        <v>74</v>
      </c>
      <c r="BR5" s="22" t="s">
        <v>75</v>
      </c>
      <c r="BS5" s="22" t="s">
        <v>76</v>
      </c>
      <c r="BT5" s="22" t="s">
        <v>67</v>
      </c>
      <c r="BU5" s="22" t="s">
        <v>1581</v>
      </c>
      <c r="BV5" s="22" t="s">
        <v>74</v>
      </c>
      <c r="BW5" s="22" t="s">
        <v>75</v>
      </c>
      <c r="BX5" s="22" t="s">
        <v>76</v>
      </c>
      <c r="BY5" s="22" t="s">
        <v>67</v>
      </c>
      <c r="BZ5" s="22" t="s">
        <v>73</v>
      </c>
      <c r="CA5" s="22" t="s">
        <v>74</v>
      </c>
      <c r="CB5" s="22" t="s">
        <v>75</v>
      </c>
      <c r="CC5" s="22" t="s">
        <v>76</v>
      </c>
      <c r="CD5" s="22" t="s">
        <v>67</v>
      </c>
      <c r="CE5" s="22" t="s">
        <v>73</v>
      </c>
      <c r="CF5" s="22" t="s">
        <v>74</v>
      </c>
      <c r="CG5" s="22" t="s">
        <v>75</v>
      </c>
      <c r="CH5" s="22" t="s">
        <v>76</v>
      </c>
      <c r="CI5" s="22" t="s">
        <v>67</v>
      </c>
      <c r="CJ5" s="22" t="s">
        <v>73</v>
      </c>
      <c r="CK5" s="22" t="s">
        <v>74</v>
      </c>
      <c r="CL5" s="22" t="s">
        <v>75</v>
      </c>
      <c r="CM5" s="22" t="s">
        <v>76</v>
      </c>
      <c r="CN5" s="22" t="s">
        <v>67</v>
      </c>
      <c r="CO5" s="22" t="s">
        <v>73</v>
      </c>
      <c r="CP5" s="22" t="s">
        <v>74</v>
      </c>
      <c r="CQ5" s="22" t="s">
        <v>75</v>
      </c>
      <c r="CR5" s="22" t="s">
        <v>76</v>
      </c>
      <c r="CS5" s="22" t="s">
        <v>67</v>
      </c>
      <c r="CT5" s="22" t="s">
        <v>73</v>
      </c>
      <c r="CU5" s="22" t="s">
        <v>74</v>
      </c>
      <c r="CV5" s="22" t="s">
        <v>75</v>
      </c>
      <c r="CW5" s="22" t="s">
        <v>76</v>
      </c>
      <c r="CX5" s="22" t="s">
        <v>67</v>
      </c>
      <c r="CY5" s="22" t="s">
        <v>73</v>
      </c>
      <c r="CZ5" s="22" t="s">
        <v>74</v>
      </c>
      <c r="DA5" s="22" t="s">
        <v>75</v>
      </c>
      <c r="DB5" s="22" t="s">
        <v>76</v>
      </c>
      <c r="DC5" s="22" t="s">
        <v>67</v>
      </c>
      <c r="DD5" s="22" t="s">
        <v>73</v>
      </c>
      <c r="DE5" s="22" t="s">
        <v>74</v>
      </c>
      <c r="DF5" s="22" t="s">
        <v>75</v>
      </c>
      <c r="DG5" s="22" t="s">
        <v>76</v>
      </c>
      <c r="DH5" s="22" t="s">
        <v>67</v>
      </c>
      <c r="DI5" s="22" t="s">
        <v>73</v>
      </c>
      <c r="DJ5" s="22" t="s">
        <v>74</v>
      </c>
      <c r="DK5" s="22" t="s">
        <v>75</v>
      </c>
      <c r="DL5" s="22" t="s">
        <v>76</v>
      </c>
      <c r="DM5" s="22" t="s">
        <v>67</v>
      </c>
      <c r="DN5" s="22" t="s">
        <v>1717</v>
      </c>
      <c r="DO5" s="22" t="s">
        <v>74</v>
      </c>
      <c r="DP5" s="22" t="s">
        <v>75</v>
      </c>
      <c r="DQ5" s="22" t="s">
        <v>76</v>
      </c>
      <c r="DR5" s="22" t="s">
        <v>67</v>
      </c>
      <c r="DS5" s="22" t="s">
        <v>73</v>
      </c>
      <c r="DT5" s="22" t="s">
        <v>74</v>
      </c>
      <c r="DU5" s="22" t="s">
        <v>75</v>
      </c>
      <c r="DV5" s="22" t="s">
        <v>76</v>
      </c>
      <c r="DW5" s="22" t="s">
        <v>67</v>
      </c>
      <c r="DX5" s="22" t="s">
        <v>1472</v>
      </c>
      <c r="DY5" s="22" t="s">
        <v>74</v>
      </c>
      <c r="DZ5" s="22" t="s">
        <v>75</v>
      </c>
      <c r="EA5" s="22" t="s">
        <v>76</v>
      </c>
      <c r="EB5" s="22" t="s">
        <v>67</v>
      </c>
      <c r="EC5" s="103" t="s">
        <v>1636</v>
      </c>
      <c r="ED5" s="22" t="s">
        <v>74</v>
      </c>
      <c r="EE5" s="22" t="s">
        <v>75</v>
      </c>
      <c r="EF5" s="71" t="s">
        <v>76</v>
      </c>
      <c r="EG5" s="22" t="s">
        <v>67</v>
      </c>
      <c r="EH5" s="22" t="s">
        <v>1474</v>
      </c>
      <c r="EI5" s="22" t="s">
        <v>74</v>
      </c>
      <c r="EJ5" s="22" t="s">
        <v>75</v>
      </c>
      <c r="EK5" s="22" t="s">
        <v>76</v>
      </c>
      <c r="EL5" s="22" t="s">
        <v>67</v>
      </c>
      <c r="EM5" s="22" t="s">
        <v>1476</v>
      </c>
      <c r="EN5" s="22" t="s">
        <v>74</v>
      </c>
      <c r="EO5" s="22" t="s">
        <v>75</v>
      </c>
      <c r="EP5" s="22" t="s">
        <v>76</v>
      </c>
      <c r="EQ5" s="22" t="s">
        <v>67</v>
      </c>
      <c r="ER5" s="22" t="s">
        <v>1527</v>
      </c>
      <c r="ES5" s="22" t="s">
        <v>74</v>
      </c>
      <c r="ET5" s="22" t="s">
        <v>75</v>
      </c>
      <c r="EU5" s="22" t="s">
        <v>76</v>
      </c>
      <c r="EV5" s="22" t="s">
        <v>67</v>
      </c>
      <c r="EW5" s="22" t="s">
        <v>1528</v>
      </c>
      <c r="EX5" s="22" t="s">
        <v>74</v>
      </c>
      <c r="EY5" s="22" t="s">
        <v>75</v>
      </c>
      <c r="EZ5" s="22" t="s">
        <v>76</v>
      </c>
      <c r="FA5" s="22" t="s">
        <v>67</v>
      </c>
      <c r="FB5" s="22" t="s">
        <v>1529</v>
      </c>
      <c r="FC5" s="22" t="s">
        <v>74</v>
      </c>
      <c r="FD5" s="22" t="s">
        <v>75</v>
      </c>
      <c r="FE5" s="22" t="s">
        <v>76</v>
      </c>
      <c r="FF5" s="22" t="s">
        <v>67</v>
      </c>
      <c r="FG5" s="22" t="s">
        <v>1531</v>
      </c>
      <c r="FH5" s="22" t="s">
        <v>74</v>
      </c>
      <c r="FI5" s="22" t="s">
        <v>75</v>
      </c>
      <c r="FJ5" s="22" t="s">
        <v>76</v>
      </c>
      <c r="FK5" s="22" t="s">
        <v>67</v>
      </c>
      <c r="FL5" s="22" t="s">
        <v>1532</v>
      </c>
      <c r="FM5" s="22" t="s">
        <v>74</v>
      </c>
      <c r="FN5" s="22" t="s">
        <v>75</v>
      </c>
      <c r="FO5" s="22" t="s">
        <v>76</v>
      </c>
      <c r="FP5" s="22" t="s">
        <v>67</v>
      </c>
      <c r="FQ5" s="22" t="s">
        <v>73</v>
      </c>
      <c r="FR5" s="22" t="s">
        <v>74</v>
      </c>
      <c r="FS5" s="22" t="s">
        <v>75</v>
      </c>
      <c r="FT5" s="22" t="s">
        <v>76</v>
      </c>
      <c r="FU5" s="22" t="s">
        <v>67</v>
      </c>
      <c r="FV5" s="22" t="s">
        <v>73</v>
      </c>
      <c r="FW5" s="22" t="s">
        <v>74</v>
      </c>
      <c r="FX5" s="22" t="s">
        <v>75</v>
      </c>
      <c r="FY5" s="22" t="s">
        <v>76</v>
      </c>
      <c r="FZ5" s="22" t="s">
        <v>67</v>
      </c>
      <c r="GA5" s="22" t="s">
        <v>73</v>
      </c>
      <c r="GB5" s="22" t="s">
        <v>74</v>
      </c>
      <c r="GC5" s="22" t="s">
        <v>75</v>
      </c>
      <c r="GD5" s="22" t="s">
        <v>76</v>
      </c>
      <c r="GE5" s="22" t="s">
        <v>67</v>
      </c>
      <c r="GF5" s="22" t="s">
        <v>1439</v>
      </c>
      <c r="GG5" s="22" t="s">
        <v>74</v>
      </c>
      <c r="GH5" s="22" t="s">
        <v>75</v>
      </c>
      <c r="GI5" s="22" t="s">
        <v>76</v>
      </c>
      <c r="GJ5" s="22" t="s">
        <v>67</v>
      </c>
      <c r="GK5" s="22" t="s">
        <v>1595</v>
      </c>
      <c r="GL5" s="22" t="s">
        <v>74</v>
      </c>
      <c r="GM5" s="22" t="s">
        <v>75</v>
      </c>
      <c r="GN5" s="22" t="s">
        <v>76</v>
      </c>
      <c r="GO5" s="22" t="s">
        <v>67</v>
      </c>
      <c r="GP5" s="22" t="s">
        <v>1500</v>
      </c>
      <c r="GQ5" s="22" t="s">
        <v>74</v>
      </c>
      <c r="GR5" s="22" t="s">
        <v>75</v>
      </c>
      <c r="GS5" s="22" t="s">
        <v>76</v>
      </c>
      <c r="GT5" s="22" t="s">
        <v>67</v>
      </c>
      <c r="GU5" s="22" t="s">
        <v>1502</v>
      </c>
      <c r="GV5" s="22" t="s">
        <v>74</v>
      </c>
      <c r="GW5" s="22" t="s">
        <v>75</v>
      </c>
      <c r="GX5" s="22" t="s">
        <v>76</v>
      </c>
      <c r="GY5" s="22" t="s">
        <v>67</v>
      </c>
      <c r="GZ5" s="22" t="s">
        <v>1503</v>
      </c>
      <c r="HA5" s="22" t="s">
        <v>74</v>
      </c>
      <c r="HB5" s="22" t="s">
        <v>75</v>
      </c>
      <c r="HC5" s="22" t="s">
        <v>76</v>
      </c>
      <c r="HD5" s="22" t="s">
        <v>67</v>
      </c>
      <c r="HE5" s="22" t="s">
        <v>1504</v>
      </c>
      <c r="HF5" s="22" t="s">
        <v>74</v>
      </c>
      <c r="HG5" s="22" t="s">
        <v>75</v>
      </c>
      <c r="HH5" s="22" t="s">
        <v>76</v>
      </c>
      <c r="HI5" s="22" t="s">
        <v>67</v>
      </c>
      <c r="HJ5" s="22" t="s">
        <v>1505</v>
      </c>
      <c r="HK5" s="22" t="s">
        <v>74</v>
      </c>
      <c r="HL5" s="22" t="s">
        <v>75</v>
      </c>
      <c r="HM5" s="22" t="s">
        <v>76</v>
      </c>
      <c r="HN5" s="22" t="s">
        <v>67</v>
      </c>
      <c r="HO5" s="22" t="s">
        <v>73</v>
      </c>
      <c r="HP5" s="22" t="s">
        <v>74</v>
      </c>
      <c r="HQ5" s="22" t="s">
        <v>75</v>
      </c>
      <c r="HR5" s="22" t="s">
        <v>76</v>
      </c>
      <c r="HS5" s="22" t="s">
        <v>67</v>
      </c>
      <c r="HT5" s="22" t="s">
        <v>1568</v>
      </c>
      <c r="HU5" s="22" t="s">
        <v>74</v>
      </c>
      <c r="HV5" s="22" t="s">
        <v>75</v>
      </c>
      <c r="HW5" s="22" t="s">
        <v>76</v>
      </c>
      <c r="HX5" s="22" t="s">
        <v>67</v>
      </c>
      <c r="HY5" s="22" t="s">
        <v>73</v>
      </c>
      <c r="HZ5" s="22" t="s">
        <v>74</v>
      </c>
      <c r="IA5" s="22" t="s">
        <v>75</v>
      </c>
      <c r="IB5" s="22" t="s">
        <v>76</v>
      </c>
      <c r="IC5" s="22" t="s">
        <v>67</v>
      </c>
      <c r="ID5" s="22" t="s">
        <v>73</v>
      </c>
      <c r="IE5" s="22" t="s">
        <v>74</v>
      </c>
      <c r="IF5" s="22" t="s">
        <v>75</v>
      </c>
      <c r="IG5" s="22" t="s">
        <v>76</v>
      </c>
      <c r="IH5" s="22"/>
      <c r="II5" s="22" t="s">
        <v>73</v>
      </c>
      <c r="IJ5" s="22" t="s">
        <v>74</v>
      </c>
      <c r="IK5" s="22" t="s">
        <v>75</v>
      </c>
      <c r="IL5" s="22" t="s">
        <v>76</v>
      </c>
      <c r="IM5" s="22" t="s">
        <v>67</v>
      </c>
      <c r="IN5" s="22" t="s">
        <v>73</v>
      </c>
      <c r="IO5" s="22" t="s">
        <v>74</v>
      </c>
      <c r="IP5" s="22" t="s">
        <v>75</v>
      </c>
      <c r="IQ5" s="22" t="s">
        <v>76</v>
      </c>
      <c r="IR5" s="22" t="s">
        <v>67</v>
      </c>
      <c r="IS5" s="22" t="s">
        <v>1506</v>
      </c>
      <c r="IT5" s="22" t="s">
        <v>74</v>
      </c>
      <c r="IU5" s="22" t="s">
        <v>75</v>
      </c>
      <c r="IV5" s="22" t="s">
        <v>76</v>
      </c>
      <c r="IW5" s="22" t="s">
        <v>67</v>
      </c>
      <c r="IX5" s="22" t="s">
        <v>73</v>
      </c>
      <c r="IY5" s="22" t="s">
        <v>74</v>
      </c>
      <c r="IZ5" s="22" t="s">
        <v>75</v>
      </c>
      <c r="JA5" s="22" t="s">
        <v>76</v>
      </c>
      <c r="JB5" s="22" t="s">
        <v>67</v>
      </c>
      <c r="JC5" s="22" t="s">
        <v>73</v>
      </c>
      <c r="JD5" s="22" t="s">
        <v>74</v>
      </c>
      <c r="JE5" s="22" t="s">
        <v>75</v>
      </c>
      <c r="JF5" s="22" t="s">
        <v>76</v>
      </c>
      <c r="JG5" s="22" t="s">
        <v>67</v>
      </c>
      <c r="JH5" s="22" t="s">
        <v>73</v>
      </c>
      <c r="JI5" s="22" t="s">
        <v>74</v>
      </c>
      <c r="JJ5" s="22" t="s">
        <v>75</v>
      </c>
      <c r="JK5" s="22" t="s">
        <v>76</v>
      </c>
      <c r="JL5" s="22" t="s">
        <v>67</v>
      </c>
      <c r="JM5" s="22" t="s">
        <v>73</v>
      </c>
      <c r="JN5" s="22" t="s">
        <v>74</v>
      </c>
      <c r="JO5" s="22" t="s">
        <v>75</v>
      </c>
      <c r="JP5" s="22" t="s">
        <v>76</v>
      </c>
      <c r="JQ5" s="22" t="s">
        <v>67</v>
      </c>
      <c r="JR5" s="22" t="s">
        <v>73</v>
      </c>
      <c r="JS5" s="22" t="s">
        <v>74</v>
      </c>
      <c r="JT5" s="22" t="s">
        <v>75</v>
      </c>
      <c r="JU5" s="22" t="s">
        <v>76</v>
      </c>
      <c r="JV5" s="22" t="s">
        <v>67</v>
      </c>
      <c r="JW5" s="88" t="s">
        <v>1425</v>
      </c>
      <c r="JX5" s="22" t="s">
        <v>74</v>
      </c>
      <c r="JY5" s="22" t="s">
        <v>75</v>
      </c>
      <c r="JZ5" s="22" t="s">
        <v>76</v>
      </c>
      <c r="KA5" s="22" t="s">
        <v>67</v>
      </c>
      <c r="KB5" s="22" t="s">
        <v>1417</v>
      </c>
      <c r="KC5" s="22" t="s">
        <v>74</v>
      </c>
      <c r="KD5" s="22" t="s">
        <v>75</v>
      </c>
      <c r="KE5" s="22" t="s">
        <v>76</v>
      </c>
      <c r="KF5" s="22" t="s">
        <v>67</v>
      </c>
      <c r="KG5" s="22" t="s">
        <v>1717</v>
      </c>
      <c r="KH5" s="22" t="s">
        <v>74</v>
      </c>
      <c r="KI5" s="22" t="s">
        <v>75</v>
      </c>
      <c r="KJ5" s="22" t="s">
        <v>76</v>
      </c>
      <c r="KK5" s="22" t="s">
        <v>67</v>
      </c>
      <c r="KL5" s="22" t="s">
        <v>1447</v>
      </c>
      <c r="KM5" s="22" t="s">
        <v>1448</v>
      </c>
      <c r="KN5" s="22" t="s">
        <v>75</v>
      </c>
      <c r="KO5" s="22" t="s">
        <v>76</v>
      </c>
      <c r="KP5" s="22" t="s">
        <v>67</v>
      </c>
      <c r="KQ5" s="22" t="s">
        <v>73</v>
      </c>
      <c r="KR5" s="22" t="s">
        <v>74</v>
      </c>
      <c r="KS5" s="22" t="s">
        <v>75</v>
      </c>
      <c r="KT5" s="22" t="s">
        <v>76</v>
      </c>
      <c r="KU5" s="22" t="s">
        <v>67</v>
      </c>
    </row>
    <row r="6" spans="1:307" s="9" customFormat="1" hidden="1">
      <c r="A6" s="6" t="s">
        <v>1</v>
      </c>
      <c r="B6" s="6" t="s">
        <v>2</v>
      </c>
      <c r="C6" s="7" t="s">
        <v>68</v>
      </c>
      <c r="D6" s="7" t="s">
        <v>69</v>
      </c>
      <c r="E6" s="7" t="s">
        <v>70</v>
      </c>
      <c r="F6" s="7" t="s">
        <v>71</v>
      </c>
      <c r="G6" s="8"/>
      <c r="H6" s="7" t="s">
        <v>68</v>
      </c>
      <c r="I6" s="7" t="s">
        <v>69</v>
      </c>
      <c r="J6" s="7" t="s">
        <v>70</v>
      </c>
      <c r="K6" s="7" t="s">
        <v>71</v>
      </c>
      <c r="L6" s="8"/>
      <c r="M6" s="7" t="s">
        <v>68</v>
      </c>
      <c r="N6" s="7" t="s">
        <v>69</v>
      </c>
      <c r="O6" s="7" t="s">
        <v>70</v>
      </c>
      <c r="P6" s="7" t="s">
        <v>71</v>
      </c>
      <c r="Q6" s="8"/>
      <c r="R6" s="7" t="s">
        <v>68</v>
      </c>
      <c r="S6" s="7" t="s">
        <v>69</v>
      </c>
      <c r="T6" s="7" t="s">
        <v>70</v>
      </c>
      <c r="U6" s="7" t="s">
        <v>71</v>
      </c>
      <c r="V6" s="8"/>
      <c r="W6" s="7" t="s">
        <v>68</v>
      </c>
      <c r="X6" s="7" t="s">
        <v>69</v>
      </c>
      <c r="Y6" s="7" t="s">
        <v>70</v>
      </c>
      <c r="Z6" s="7" t="s">
        <v>71</v>
      </c>
      <c r="AA6" s="8"/>
      <c r="AB6" s="7" t="s">
        <v>68</v>
      </c>
      <c r="AC6" s="7" t="s">
        <v>69</v>
      </c>
      <c r="AD6" s="7" t="s">
        <v>70</v>
      </c>
      <c r="AE6" s="7" t="s">
        <v>71</v>
      </c>
      <c r="AF6" s="8"/>
      <c r="AG6" s="7" t="s">
        <v>68</v>
      </c>
      <c r="AH6" s="7" t="s">
        <v>69</v>
      </c>
      <c r="AI6" s="7" t="s">
        <v>70</v>
      </c>
      <c r="AJ6" s="7" t="s">
        <v>71</v>
      </c>
      <c r="AK6" s="8"/>
      <c r="AL6" s="7" t="s">
        <v>68</v>
      </c>
      <c r="AM6" s="7" t="s">
        <v>69</v>
      </c>
      <c r="AN6" s="7" t="s">
        <v>70</v>
      </c>
      <c r="AO6" s="7" t="s">
        <v>71</v>
      </c>
      <c r="AP6" s="8"/>
      <c r="AQ6" s="7" t="s">
        <v>68</v>
      </c>
      <c r="AR6" s="7" t="s">
        <v>69</v>
      </c>
      <c r="AS6" s="7" t="s">
        <v>70</v>
      </c>
      <c r="AT6" s="7" t="s">
        <v>71</v>
      </c>
      <c r="AU6" s="8"/>
      <c r="AV6" s="7" t="s">
        <v>68</v>
      </c>
      <c r="AW6" s="7" t="s">
        <v>69</v>
      </c>
      <c r="AX6" s="7" t="s">
        <v>70</v>
      </c>
      <c r="AY6" s="7" t="s">
        <v>71</v>
      </c>
      <c r="AZ6" s="8"/>
      <c r="BA6" s="7" t="s">
        <v>68</v>
      </c>
      <c r="BB6" s="7" t="s">
        <v>69</v>
      </c>
      <c r="BC6" s="7" t="s">
        <v>70</v>
      </c>
      <c r="BD6" s="7" t="s">
        <v>71</v>
      </c>
      <c r="BE6" s="8"/>
      <c r="BF6" s="7" t="s">
        <v>68</v>
      </c>
      <c r="BG6" s="7" t="s">
        <v>69</v>
      </c>
      <c r="BH6" s="7" t="s">
        <v>70</v>
      </c>
      <c r="BI6" s="7" t="s">
        <v>71</v>
      </c>
      <c r="BJ6" s="8"/>
      <c r="BK6" s="7" t="s">
        <v>68</v>
      </c>
      <c r="BL6" s="7" t="s">
        <v>69</v>
      </c>
      <c r="BM6" s="7" t="s">
        <v>70</v>
      </c>
      <c r="BN6" s="7" t="s">
        <v>71</v>
      </c>
      <c r="BO6" s="8"/>
      <c r="BP6" s="7" t="s">
        <v>68</v>
      </c>
      <c r="BQ6" s="7" t="s">
        <v>69</v>
      </c>
      <c r="BR6" s="7" t="s">
        <v>70</v>
      </c>
      <c r="BS6" s="7" t="s">
        <v>71</v>
      </c>
      <c r="BT6" s="8"/>
      <c r="BU6" s="7" t="s">
        <v>68</v>
      </c>
      <c r="BV6" s="7" t="s">
        <v>69</v>
      </c>
      <c r="BW6" s="7" t="s">
        <v>70</v>
      </c>
      <c r="BX6" s="7" t="s">
        <v>71</v>
      </c>
      <c r="BY6" s="8"/>
      <c r="BZ6" s="7" t="s">
        <v>68</v>
      </c>
      <c r="CA6" s="7" t="s">
        <v>69</v>
      </c>
      <c r="CB6" s="7" t="s">
        <v>70</v>
      </c>
      <c r="CC6" s="7" t="s">
        <v>71</v>
      </c>
      <c r="CD6" s="8"/>
      <c r="CE6" s="7" t="s">
        <v>68</v>
      </c>
      <c r="CF6" s="7" t="s">
        <v>69</v>
      </c>
      <c r="CG6" s="7" t="s">
        <v>70</v>
      </c>
      <c r="CH6" s="7" t="s">
        <v>71</v>
      </c>
      <c r="CI6" s="8"/>
      <c r="CJ6" s="7" t="s">
        <v>68</v>
      </c>
      <c r="CK6" s="7" t="s">
        <v>69</v>
      </c>
      <c r="CL6" s="7" t="s">
        <v>70</v>
      </c>
      <c r="CM6" s="7" t="s">
        <v>71</v>
      </c>
      <c r="CN6" s="8"/>
      <c r="CO6" s="7" t="s">
        <v>68</v>
      </c>
      <c r="CP6" s="7" t="s">
        <v>69</v>
      </c>
      <c r="CQ6" s="7" t="s">
        <v>70</v>
      </c>
      <c r="CR6" s="7" t="s">
        <v>71</v>
      </c>
      <c r="CS6" s="8"/>
      <c r="CT6" s="7" t="s">
        <v>68</v>
      </c>
      <c r="CU6" s="7" t="s">
        <v>69</v>
      </c>
      <c r="CV6" s="7" t="s">
        <v>70</v>
      </c>
      <c r="CW6" s="7" t="s">
        <v>71</v>
      </c>
      <c r="CX6" s="8"/>
      <c r="CY6" s="7" t="s">
        <v>68</v>
      </c>
      <c r="CZ6" s="7" t="s">
        <v>69</v>
      </c>
      <c r="DA6" s="7" t="s">
        <v>70</v>
      </c>
      <c r="DB6" s="7" t="s">
        <v>71</v>
      </c>
      <c r="DC6" s="8"/>
      <c r="DD6" s="7" t="s">
        <v>68</v>
      </c>
      <c r="DE6" s="7" t="s">
        <v>69</v>
      </c>
      <c r="DF6" s="7" t="s">
        <v>70</v>
      </c>
      <c r="DG6" s="7" t="s">
        <v>71</v>
      </c>
      <c r="DH6" s="8"/>
      <c r="DI6" s="7" t="s">
        <v>68</v>
      </c>
      <c r="DJ6" s="7" t="s">
        <v>69</v>
      </c>
      <c r="DK6" s="7" t="s">
        <v>70</v>
      </c>
      <c r="DL6" s="7" t="s">
        <v>71</v>
      </c>
      <c r="DM6" s="8"/>
      <c r="DN6" s="7" t="s">
        <v>68</v>
      </c>
      <c r="DO6" s="7" t="s">
        <v>69</v>
      </c>
      <c r="DP6" s="7" t="s">
        <v>70</v>
      </c>
      <c r="DQ6" s="7" t="s">
        <v>71</v>
      </c>
      <c r="DR6" s="8"/>
      <c r="DS6" s="7" t="s">
        <v>68</v>
      </c>
      <c r="DT6" s="7" t="s">
        <v>69</v>
      </c>
      <c r="DU6" s="7" t="s">
        <v>70</v>
      </c>
      <c r="DV6" s="7" t="s">
        <v>71</v>
      </c>
      <c r="DW6" s="8"/>
      <c r="DX6" s="7" t="s">
        <v>68</v>
      </c>
      <c r="DY6" s="7" t="s">
        <v>69</v>
      </c>
      <c r="DZ6" s="7" t="s">
        <v>70</v>
      </c>
      <c r="EA6" s="7" t="s">
        <v>71</v>
      </c>
      <c r="EB6" s="8"/>
      <c r="EC6" s="7" t="s">
        <v>68</v>
      </c>
      <c r="ED6" s="7" t="s">
        <v>69</v>
      </c>
      <c r="EE6" s="7" t="s">
        <v>70</v>
      </c>
      <c r="EF6" s="7" t="s">
        <v>71</v>
      </c>
      <c r="EG6" s="8"/>
      <c r="EH6" s="7" t="s">
        <v>68</v>
      </c>
      <c r="EI6" s="7" t="s">
        <v>69</v>
      </c>
      <c r="EJ6" s="7" t="s">
        <v>70</v>
      </c>
      <c r="EK6" s="7" t="s">
        <v>71</v>
      </c>
      <c r="EL6" s="8"/>
      <c r="EM6" s="7" t="s">
        <v>68</v>
      </c>
      <c r="EN6" s="7" t="s">
        <v>69</v>
      </c>
      <c r="EO6" s="7" t="s">
        <v>70</v>
      </c>
      <c r="EP6" s="7" t="s">
        <v>71</v>
      </c>
      <c r="EQ6" s="8"/>
      <c r="ER6" s="7" t="s">
        <v>68</v>
      </c>
      <c r="ES6" s="7" t="s">
        <v>69</v>
      </c>
      <c r="ET6" s="7" t="s">
        <v>70</v>
      </c>
      <c r="EU6" s="7" t="s">
        <v>71</v>
      </c>
      <c r="EV6" s="8"/>
      <c r="EW6" s="7" t="s">
        <v>68</v>
      </c>
      <c r="EX6" s="7" t="s">
        <v>69</v>
      </c>
      <c r="EY6" s="7" t="s">
        <v>70</v>
      </c>
      <c r="EZ6" s="7" t="s">
        <v>71</v>
      </c>
      <c r="FA6" s="8"/>
      <c r="FB6" s="7" t="s">
        <v>68</v>
      </c>
      <c r="FC6" s="7" t="s">
        <v>69</v>
      </c>
      <c r="FD6" s="7" t="s">
        <v>70</v>
      </c>
      <c r="FE6" s="7" t="s">
        <v>71</v>
      </c>
      <c r="FF6" s="8"/>
      <c r="FG6" s="7" t="s">
        <v>68</v>
      </c>
      <c r="FH6" s="7" t="s">
        <v>69</v>
      </c>
      <c r="FI6" s="7" t="s">
        <v>70</v>
      </c>
      <c r="FJ6" s="7" t="s">
        <v>71</v>
      </c>
      <c r="FK6" s="8"/>
      <c r="FL6" s="7" t="s">
        <v>68</v>
      </c>
      <c r="FM6" s="7" t="s">
        <v>69</v>
      </c>
      <c r="FN6" s="7" t="s">
        <v>70</v>
      </c>
      <c r="FO6" s="7" t="s">
        <v>71</v>
      </c>
      <c r="FP6" s="8"/>
      <c r="FQ6" s="7" t="s">
        <v>68</v>
      </c>
      <c r="FR6" s="7" t="s">
        <v>69</v>
      </c>
      <c r="FS6" s="7" t="s">
        <v>70</v>
      </c>
      <c r="FT6" s="7" t="s">
        <v>71</v>
      </c>
      <c r="FU6" s="8"/>
      <c r="FV6" s="7" t="s">
        <v>68</v>
      </c>
      <c r="FW6" s="7" t="s">
        <v>69</v>
      </c>
      <c r="FX6" s="7" t="s">
        <v>70</v>
      </c>
      <c r="FY6" s="7" t="s">
        <v>71</v>
      </c>
      <c r="FZ6" s="8"/>
      <c r="GA6" s="7" t="s">
        <v>68</v>
      </c>
      <c r="GB6" s="7" t="s">
        <v>69</v>
      </c>
      <c r="GC6" s="7" t="s">
        <v>70</v>
      </c>
      <c r="GD6" s="7" t="s">
        <v>71</v>
      </c>
      <c r="GE6" s="8"/>
      <c r="GF6" s="7" t="s">
        <v>68</v>
      </c>
      <c r="GG6" s="7" t="s">
        <v>69</v>
      </c>
      <c r="GH6" s="7" t="s">
        <v>70</v>
      </c>
      <c r="GI6" s="7" t="s">
        <v>71</v>
      </c>
      <c r="GJ6" s="8"/>
      <c r="GK6" s="7" t="s">
        <v>68</v>
      </c>
      <c r="GL6" s="7" t="s">
        <v>69</v>
      </c>
      <c r="GM6" s="7" t="s">
        <v>70</v>
      </c>
      <c r="GN6" s="7" t="s">
        <v>71</v>
      </c>
      <c r="GO6" s="8"/>
      <c r="GP6" s="7" t="s">
        <v>68</v>
      </c>
      <c r="GQ6" s="7" t="s">
        <v>69</v>
      </c>
      <c r="GR6" s="7" t="s">
        <v>70</v>
      </c>
      <c r="GS6" s="7" t="s">
        <v>71</v>
      </c>
      <c r="GT6" s="8"/>
      <c r="GU6" s="7" t="s">
        <v>68</v>
      </c>
      <c r="GV6" s="7" t="s">
        <v>69</v>
      </c>
      <c r="GW6" s="7" t="s">
        <v>70</v>
      </c>
      <c r="GX6" s="7" t="s">
        <v>71</v>
      </c>
      <c r="GY6" s="8"/>
      <c r="GZ6" s="7" t="s">
        <v>68</v>
      </c>
      <c r="HA6" s="7" t="s">
        <v>69</v>
      </c>
      <c r="HB6" s="7" t="s">
        <v>70</v>
      </c>
      <c r="HC6" s="7" t="s">
        <v>71</v>
      </c>
      <c r="HD6" s="8"/>
      <c r="HE6" s="7" t="s">
        <v>68</v>
      </c>
      <c r="HF6" s="7" t="s">
        <v>69</v>
      </c>
      <c r="HG6" s="7" t="s">
        <v>70</v>
      </c>
      <c r="HH6" s="7" t="s">
        <v>71</v>
      </c>
      <c r="HI6" s="8"/>
      <c r="HJ6" s="7" t="s">
        <v>68</v>
      </c>
      <c r="HK6" s="7" t="s">
        <v>69</v>
      </c>
      <c r="HL6" s="7" t="s">
        <v>70</v>
      </c>
      <c r="HM6" s="7" t="s">
        <v>71</v>
      </c>
      <c r="HN6" s="8"/>
      <c r="HO6" s="7" t="s">
        <v>68</v>
      </c>
      <c r="HP6" s="7" t="s">
        <v>69</v>
      </c>
      <c r="HQ6" s="7" t="s">
        <v>70</v>
      </c>
      <c r="HR6" s="7" t="s">
        <v>71</v>
      </c>
      <c r="HS6" s="8"/>
      <c r="HT6" s="7" t="s">
        <v>68</v>
      </c>
      <c r="HU6" s="7" t="s">
        <v>69</v>
      </c>
      <c r="HV6" s="7" t="s">
        <v>70</v>
      </c>
      <c r="HW6" s="7" t="s">
        <v>71</v>
      </c>
      <c r="HX6" s="8"/>
      <c r="HY6" s="7" t="s">
        <v>68</v>
      </c>
      <c r="HZ6" s="7" t="s">
        <v>69</v>
      </c>
      <c r="IA6" s="7" t="s">
        <v>70</v>
      </c>
      <c r="IB6" s="7" t="s">
        <v>71</v>
      </c>
      <c r="IC6" s="8"/>
      <c r="ID6" s="7" t="s">
        <v>68</v>
      </c>
      <c r="IE6" s="7" t="s">
        <v>69</v>
      </c>
      <c r="IF6" s="7" t="s">
        <v>70</v>
      </c>
      <c r="IG6" s="7" t="s">
        <v>71</v>
      </c>
      <c r="IH6" s="8"/>
      <c r="II6" s="7" t="s">
        <v>68</v>
      </c>
      <c r="IJ6" s="7" t="s">
        <v>69</v>
      </c>
      <c r="IK6" s="7" t="s">
        <v>70</v>
      </c>
      <c r="IL6" s="7" t="s">
        <v>71</v>
      </c>
      <c r="IM6" s="8"/>
      <c r="IN6" s="7" t="s">
        <v>68</v>
      </c>
      <c r="IO6" s="7" t="s">
        <v>69</v>
      </c>
      <c r="IP6" s="7" t="s">
        <v>70</v>
      </c>
      <c r="IQ6" s="7" t="s">
        <v>71</v>
      </c>
      <c r="IR6" s="8"/>
      <c r="IS6" s="7" t="s">
        <v>68</v>
      </c>
      <c r="IT6" s="7" t="s">
        <v>69</v>
      </c>
      <c r="IU6" s="7" t="s">
        <v>70</v>
      </c>
      <c r="IV6" s="7" t="s">
        <v>71</v>
      </c>
      <c r="IW6" s="8"/>
      <c r="IX6" s="7" t="s">
        <v>68</v>
      </c>
      <c r="IY6" s="7" t="s">
        <v>69</v>
      </c>
      <c r="IZ6" s="7" t="s">
        <v>70</v>
      </c>
      <c r="JA6" s="7" t="s">
        <v>71</v>
      </c>
      <c r="JB6" s="8"/>
      <c r="JC6" s="7" t="s">
        <v>68</v>
      </c>
      <c r="JD6" s="7" t="s">
        <v>69</v>
      </c>
      <c r="JE6" s="7" t="s">
        <v>70</v>
      </c>
      <c r="JF6" s="7" t="s">
        <v>71</v>
      </c>
      <c r="JG6" s="8"/>
      <c r="JH6" s="7" t="s">
        <v>68</v>
      </c>
      <c r="JI6" s="7" t="s">
        <v>69</v>
      </c>
      <c r="JJ6" s="7" t="s">
        <v>70</v>
      </c>
      <c r="JK6" s="7" t="s">
        <v>71</v>
      </c>
      <c r="JL6" s="8"/>
      <c r="JM6" s="7" t="s">
        <v>68</v>
      </c>
      <c r="JN6" s="7" t="s">
        <v>69</v>
      </c>
      <c r="JO6" s="7" t="s">
        <v>70</v>
      </c>
      <c r="JP6" s="7" t="s">
        <v>71</v>
      </c>
      <c r="JQ6" s="8"/>
      <c r="JR6" s="7" t="s">
        <v>68</v>
      </c>
      <c r="JS6" s="7" t="s">
        <v>69</v>
      </c>
      <c r="JT6" s="7" t="s">
        <v>70</v>
      </c>
      <c r="JU6" s="7" t="s">
        <v>71</v>
      </c>
      <c r="JV6" s="8"/>
      <c r="JW6" s="7" t="s">
        <v>68</v>
      </c>
      <c r="JX6" s="7" t="s">
        <v>69</v>
      </c>
      <c r="JY6" s="7" t="s">
        <v>70</v>
      </c>
      <c r="JZ6" s="7" t="s">
        <v>71</v>
      </c>
      <c r="KA6" s="8"/>
      <c r="KB6" s="7" t="s">
        <v>68</v>
      </c>
      <c r="KC6" s="7" t="s">
        <v>69</v>
      </c>
      <c r="KD6" s="7" t="s">
        <v>70</v>
      </c>
      <c r="KE6" s="7" t="s">
        <v>71</v>
      </c>
      <c r="KF6" s="8"/>
      <c r="KG6" s="7" t="s">
        <v>68</v>
      </c>
      <c r="KH6" s="7" t="s">
        <v>69</v>
      </c>
      <c r="KI6" s="7" t="s">
        <v>70</v>
      </c>
      <c r="KJ6" s="7" t="s">
        <v>71</v>
      </c>
      <c r="KK6" s="8"/>
      <c r="KL6" s="7" t="s">
        <v>68</v>
      </c>
      <c r="KM6" s="7" t="s">
        <v>69</v>
      </c>
      <c r="KN6" s="7" t="s">
        <v>70</v>
      </c>
      <c r="KO6" s="7" t="s">
        <v>71</v>
      </c>
      <c r="KP6" s="8"/>
      <c r="KQ6" s="7" t="s">
        <v>68</v>
      </c>
      <c r="KR6" s="7" t="s">
        <v>69</v>
      </c>
      <c r="KS6" s="7" t="s">
        <v>70</v>
      </c>
      <c r="KT6" s="7" t="s">
        <v>71</v>
      </c>
      <c r="KU6" s="8"/>
    </row>
    <row r="7" spans="1:307" hidden="1">
      <c r="A7" s="10">
        <v>1</v>
      </c>
      <c r="B7" s="11" t="s">
        <v>3</v>
      </c>
      <c r="C7" s="12">
        <v>0</v>
      </c>
      <c r="D7" s="12">
        <v>1320700</v>
      </c>
      <c r="E7" s="12">
        <v>0</v>
      </c>
      <c r="F7" s="12">
        <v>1320700</v>
      </c>
      <c r="G7" s="13"/>
      <c r="H7" s="12">
        <v>0</v>
      </c>
      <c r="I7" s="12">
        <v>12816855</v>
      </c>
      <c r="J7" s="12">
        <v>0</v>
      </c>
      <c r="K7" s="12">
        <v>12816855</v>
      </c>
      <c r="L7" s="13"/>
      <c r="M7" s="12">
        <v>100</v>
      </c>
      <c r="N7" s="12">
        <v>30000</v>
      </c>
      <c r="O7" s="12">
        <v>0</v>
      </c>
      <c r="P7" s="12">
        <v>30000</v>
      </c>
      <c r="Q7" s="13"/>
      <c r="R7" s="12">
        <v>0</v>
      </c>
      <c r="S7" s="12">
        <v>0</v>
      </c>
      <c r="T7" s="12">
        <v>0</v>
      </c>
      <c r="U7" s="12">
        <v>0</v>
      </c>
      <c r="V7" s="13"/>
      <c r="W7" s="12">
        <v>1</v>
      </c>
      <c r="X7" s="12">
        <v>49500</v>
      </c>
      <c r="Y7" s="12">
        <v>0</v>
      </c>
      <c r="Z7" s="12">
        <v>49500</v>
      </c>
      <c r="AA7" s="13"/>
      <c r="AB7" s="12">
        <v>0</v>
      </c>
      <c r="AC7" s="12">
        <v>25000</v>
      </c>
      <c r="AD7" s="12">
        <v>0</v>
      </c>
      <c r="AE7" s="12">
        <v>25000</v>
      </c>
      <c r="AF7" s="13"/>
      <c r="AG7" s="12">
        <v>0</v>
      </c>
      <c r="AH7" s="12">
        <v>0</v>
      </c>
      <c r="AI7" s="12">
        <v>0</v>
      </c>
      <c r="AJ7" s="12">
        <v>0</v>
      </c>
      <c r="AK7" s="13"/>
      <c r="AL7" s="12">
        <v>0</v>
      </c>
      <c r="AM7" s="12">
        <v>0</v>
      </c>
      <c r="AN7" s="12">
        <v>0</v>
      </c>
      <c r="AO7" s="12">
        <v>0</v>
      </c>
      <c r="AP7" s="13"/>
      <c r="AQ7" s="12">
        <v>150</v>
      </c>
      <c r="AR7" s="12">
        <v>750000</v>
      </c>
      <c r="AS7" s="12">
        <v>0</v>
      </c>
      <c r="AT7" s="12">
        <v>750000</v>
      </c>
      <c r="AU7" s="13"/>
      <c r="AV7" s="12">
        <v>8</v>
      </c>
      <c r="AW7" s="12">
        <v>40000</v>
      </c>
      <c r="AX7" s="12">
        <v>0</v>
      </c>
      <c r="AY7" s="12">
        <v>40000</v>
      </c>
      <c r="AZ7" s="13"/>
      <c r="BA7" s="12">
        <v>0</v>
      </c>
      <c r="BB7" s="12">
        <v>0</v>
      </c>
      <c r="BC7" s="12">
        <v>0</v>
      </c>
      <c r="BD7" s="12">
        <v>0</v>
      </c>
      <c r="BE7" s="13"/>
      <c r="BF7" s="12">
        <v>0</v>
      </c>
      <c r="BG7" s="12">
        <v>0</v>
      </c>
      <c r="BH7" s="12">
        <v>0</v>
      </c>
      <c r="BI7" s="12">
        <v>0</v>
      </c>
      <c r="BJ7" s="13"/>
      <c r="BK7" s="12">
        <v>0</v>
      </c>
      <c r="BL7" s="12">
        <v>0</v>
      </c>
      <c r="BM7" s="12">
        <v>0</v>
      </c>
      <c r="BN7" s="12">
        <v>0</v>
      </c>
      <c r="BO7" s="13"/>
      <c r="BP7" s="12">
        <v>0</v>
      </c>
      <c r="BQ7" s="12">
        <v>0</v>
      </c>
      <c r="BR7" s="12">
        <v>0</v>
      </c>
      <c r="BS7" s="12">
        <v>0</v>
      </c>
      <c r="BT7" s="13"/>
      <c r="BU7" s="12">
        <v>1</v>
      </c>
      <c r="BV7" s="12">
        <v>17000</v>
      </c>
      <c r="BW7" s="12">
        <v>0</v>
      </c>
      <c r="BX7" s="12">
        <v>17000</v>
      </c>
      <c r="BY7" s="13"/>
      <c r="BZ7" s="12">
        <v>0</v>
      </c>
      <c r="CA7" s="12">
        <v>0</v>
      </c>
      <c r="CB7" s="12">
        <v>0</v>
      </c>
      <c r="CC7" s="12">
        <v>0</v>
      </c>
      <c r="CD7" s="13"/>
      <c r="CE7" s="12">
        <v>1044</v>
      </c>
      <c r="CF7" s="12">
        <v>658000</v>
      </c>
      <c r="CG7" s="12">
        <v>0</v>
      </c>
      <c r="CH7" s="12">
        <v>658000</v>
      </c>
      <c r="CI7" s="13"/>
      <c r="CJ7" s="12">
        <v>0</v>
      </c>
      <c r="CK7" s="12">
        <v>0</v>
      </c>
      <c r="CL7" s="12">
        <v>0</v>
      </c>
      <c r="CM7" s="12">
        <v>0</v>
      </c>
      <c r="CN7" s="13"/>
      <c r="CO7" s="12">
        <v>0</v>
      </c>
      <c r="CP7" s="12">
        <v>0</v>
      </c>
      <c r="CQ7" s="12">
        <v>0</v>
      </c>
      <c r="CR7" s="12">
        <v>0</v>
      </c>
      <c r="CS7" s="13"/>
      <c r="CT7" s="12">
        <v>0</v>
      </c>
      <c r="CU7" s="12">
        <v>0</v>
      </c>
      <c r="CV7" s="12">
        <v>0</v>
      </c>
      <c r="CW7" s="12">
        <v>0</v>
      </c>
      <c r="CX7" s="13"/>
      <c r="CY7" s="12">
        <v>0</v>
      </c>
      <c r="CZ7" s="12">
        <v>0</v>
      </c>
      <c r="DA7" s="12">
        <v>0</v>
      </c>
      <c r="DB7" s="12">
        <v>0</v>
      </c>
      <c r="DC7" s="13"/>
      <c r="DD7" s="12">
        <v>0</v>
      </c>
      <c r="DE7" s="12">
        <v>0</v>
      </c>
      <c r="DF7" s="12">
        <v>0</v>
      </c>
      <c r="DG7" s="12">
        <v>0</v>
      </c>
      <c r="DH7" s="13"/>
      <c r="DI7" s="12">
        <v>0</v>
      </c>
      <c r="DJ7" s="12">
        <v>0</v>
      </c>
      <c r="DK7" s="12">
        <v>0</v>
      </c>
      <c r="DL7" s="12">
        <v>0</v>
      </c>
      <c r="DM7" s="13"/>
      <c r="DN7" s="12"/>
      <c r="DO7" s="12">
        <v>0</v>
      </c>
      <c r="DP7" s="12">
        <v>0</v>
      </c>
      <c r="DQ7" s="12">
        <v>0</v>
      </c>
      <c r="DR7" s="13"/>
      <c r="DS7" s="12">
        <v>0</v>
      </c>
      <c r="DT7" s="12">
        <v>0</v>
      </c>
      <c r="DU7" s="12">
        <v>0</v>
      </c>
      <c r="DV7" s="12">
        <v>0</v>
      </c>
      <c r="DW7" s="13"/>
      <c r="DX7" s="12">
        <v>126</v>
      </c>
      <c r="DY7" s="12">
        <v>63000</v>
      </c>
      <c r="DZ7" s="12">
        <v>0</v>
      </c>
      <c r="EA7" s="12">
        <v>63000</v>
      </c>
      <c r="EB7" s="13"/>
      <c r="EC7" s="72">
        <v>66538</v>
      </c>
      <c r="ED7" s="12">
        <v>93153200</v>
      </c>
      <c r="EE7" s="12">
        <v>0</v>
      </c>
      <c r="EF7" s="104">
        <v>93153200</v>
      </c>
      <c r="EG7" s="13"/>
      <c r="EH7" s="12">
        <v>826</v>
      </c>
      <c r="EI7" s="12">
        <v>826000</v>
      </c>
      <c r="EJ7" s="12">
        <v>0</v>
      </c>
      <c r="EK7" s="12">
        <v>826000</v>
      </c>
      <c r="EL7" s="13"/>
      <c r="EM7" s="12">
        <v>29</v>
      </c>
      <c r="EN7" s="12">
        <v>290000</v>
      </c>
      <c r="EO7" s="12">
        <v>0</v>
      </c>
      <c r="EP7" s="12">
        <v>290000</v>
      </c>
      <c r="EQ7" s="13"/>
      <c r="ER7" s="72">
        <v>11755</v>
      </c>
      <c r="ES7" s="12">
        <v>31178520.000000004</v>
      </c>
      <c r="ET7" s="12">
        <v>0</v>
      </c>
      <c r="EU7" s="12">
        <v>31178520.000000004</v>
      </c>
      <c r="EV7" s="13"/>
      <c r="EW7" s="72">
        <v>85</v>
      </c>
      <c r="EX7" s="12">
        <v>380000</v>
      </c>
      <c r="EY7" s="12">
        <v>0</v>
      </c>
      <c r="EZ7" s="72">
        <v>380000</v>
      </c>
      <c r="FA7" s="13"/>
      <c r="FB7" s="12">
        <v>13</v>
      </c>
      <c r="FC7" s="12">
        <v>165000</v>
      </c>
      <c r="FD7" s="12">
        <v>0</v>
      </c>
      <c r="FE7" s="12">
        <v>165000</v>
      </c>
      <c r="FF7" s="13"/>
      <c r="FG7" s="12">
        <v>5613</v>
      </c>
      <c r="FH7" s="12">
        <v>1683900</v>
      </c>
      <c r="FI7" s="12">
        <v>0</v>
      </c>
      <c r="FJ7" s="12">
        <v>1683900</v>
      </c>
      <c r="FK7" s="13"/>
      <c r="FL7" s="12">
        <v>10</v>
      </c>
      <c r="FM7" s="12">
        <v>3000</v>
      </c>
      <c r="FN7" s="12">
        <v>0</v>
      </c>
      <c r="FO7" s="12">
        <v>3000</v>
      </c>
      <c r="FP7" s="13"/>
      <c r="FQ7" s="12">
        <v>14834</v>
      </c>
      <c r="FR7" s="12">
        <v>1483400</v>
      </c>
      <c r="FS7" s="12">
        <v>0</v>
      </c>
      <c r="FT7" s="12">
        <v>1483400</v>
      </c>
      <c r="FU7" s="13"/>
      <c r="FV7" s="12">
        <v>0</v>
      </c>
      <c r="FW7" s="12">
        <v>0</v>
      </c>
      <c r="FX7" s="12">
        <v>0</v>
      </c>
      <c r="FY7" s="12">
        <v>0</v>
      </c>
      <c r="FZ7" s="13"/>
      <c r="GA7" s="12">
        <v>0</v>
      </c>
      <c r="GB7" s="12">
        <v>0</v>
      </c>
      <c r="GC7" s="12">
        <v>0</v>
      </c>
      <c r="GD7" s="12">
        <v>0</v>
      </c>
      <c r="GE7" s="13"/>
      <c r="GF7" s="12">
        <v>4620</v>
      </c>
      <c r="GG7" s="12">
        <v>6930000</v>
      </c>
      <c r="GH7" s="12">
        <v>0</v>
      </c>
      <c r="GI7" s="12">
        <v>6930000</v>
      </c>
      <c r="GJ7" s="13"/>
      <c r="GK7" s="12">
        <v>144</v>
      </c>
      <c r="GL7" s="12">
        <v>207986</v>
      </c>
      <c r="GM7" s="12">
        <v>0</v>
      </c>
      <c r="GN7" s="12">
        <v>207986</v>
      </c>
      <c r="GO7" s="13"/>
      <c r="GP7" s="12">
        <v>1</v>
      </c>
      <c r="GQ7" s="12">
        <v>1000000</v>
      </c>
      <c r="GR7" s="12">
        <v>0</v>
      </c>
      <c r="GS7" s="12">
        <v>1000000</v>
      </c>
      <c r="GT7" s="13"/>
      <c r="GU7" s="12">
        <v>1</v>
      </c>
      <c r="GV7" s="12">
        <v>87500</v>
      </c>
      <c r="GW7" s="12">
        <v>0</v>
      </c>
      <c r="GX7" s="12">
        <v>87500</v>
      </c>
      <c r="GY7" s="13"/>
      <c r="GZ7" s="12">
        <v>18</v>
      </c>
      <c r="HA7" s="12">
        <v>360000</v>
      </c>
      <c r="HB7" s="12">
        <v>0</v>
      </c>
      <c r="HC7" s="12">
        <v>360000</v>
      </c>
      <c r="HD7" s="13"/>
      <c r="HE7" s="12">
        <v>1</v>
      </c>
      <c r="HF7" s="12">
        <v>2398400</v>
      </c>
      <c r="HG7" s="12">
        <v>0</v>
      </c>
      <c r="HH7" s="12">
        <v>2398400</v>
      </c>
      <c r="HI7" s="13"/>
      <c r="HJ7" s="12">
        <v>1</v>
      </c>
      <c r="HK7" s="12">
        <v>100000</v>
      </c>
      <c r="HL7" s="12">
        <v>0</v>
      </c>
      <c r="HM7" s="12">
        <v>100000</v>
      </c>
      <c r="HN7" s="13"/>
      <c r="HO7" s="12">
        <v>9</v>
      </c>
      <c r="HP7" s="12">
        <v>90000</v>
      </c>
      <c r="HQ7" s="12">
        <v>0</v>
      </c>
      <c r="HR7" s="12">
        <v>90000</v>
      </c>
      <c r="HS7" s="13"/>
      <c r="HT7" s="12">
        <v>0</v>
      </c>
      <c r="HU7" s="12">
        <v>0</v>
      </c>
      <c r="HV7" s="12">
        <v>0</v>
      </c>
      <c r="HW7" s="12">
        <v>0</v>
      </c>
      <c r="HX7" s="13"/>
      <c r="HY7" s="12">
        <v>1</v>
      </c>
      <c r="HZ7" s="12">
        <v>50000</v>
      </c>
      <c r="IA7" s="12">
        <v>0</v>
      </c>
      <c r="IB7" s="12">
        <v>50000</v>
      </c>
      <c r="IC7" s="13"/>
      <c r="ID7" s="12">
        <v>37</v>
      </c>
      <c r="IE7" s="12">
        <v>333000</v>
      </c>
      <c r="IF7" s="12">
        <v>0</v>
      </c>
      <c r="IG7" s="12">
        <v>333000</v>
      </c>
      <c r="IH7" s="13"/>
      <c r="II7" s="12">
        <v>31</v>
      </c>
      <c r="IJ7" s="12">
        <v>93000</v>
      </c>
      <c r="IK7" s="12">
        <v>0</v>
      </c>
      <c r="IL7" s="12">
        <v>93000</v>
      </c>
      <c r="IM7" s="13"/>
      <c r="IN7" s="12">
        <v>0</v>
      </c>
      <c r="IO7" s="12">
        <v>0</v>
      </c>
      <c r="IP7" s="12">
        <v>0</v>
      </c>
      <c r="IQ7" s="12">
        <v>0</v>
      </c>
      <c r="IR7" s="13"/>
      <c r="IS7" s="12">
        <v>1</v>
      </c>
      <c r="IT7" s="12">
        <v>300000</v>
      </c>
      <c r="IU7" s="12">
        <v>0</v>
      </c>
      <c r="IV7" s="12">
        <v>300000</v>
      </c>
      <c r="IW7" s="13"/>
      <c r="IX7" s="12">
        <v>0</v>
      </c>
      <c r="IY7" s="12">
        <v>0</v>
      </c>
      <c r="IZ7" s="12">
        <v>0</v>
      </c>
      <c r="JA7" s="12">
        <v>0</v>
      </c>
      <c r="JB7" s="13"/>
      <c r="JC7" s="12">
        <v>0</v>
      </c>
      <c r="JD7" s="12">
        <v>0</v>
      </c>
      <c r="JE7" s="12">
        <v>0</v>
      </c>
      <c r="JF7" s="12">
        <v>0</v>
      </c>
      <c r="JG7" s="13"/>
      <c r="JH7" s="12">
        <v>0</v>
      </c>
      <c r="JI7" s="12">
        <v>0</v>
      </c>
      <c r="JJ7" s="12">
        <v>0</v>
      </c>
      <c r="JK7" s="12">
        <v>0</v>
      </c>
      <c r="JL7" s="13"/>
      <c r="JM7" s="12">
        <v>1</v>
      </c>
      <c r="JN7" s="12">
        <v>12000</v>
      </c>
      <c r="JO7" s="12">
        <v>0</v>
      </c>
      <c r="JP7" s="12">
        <v>12000</v>
      </c>
      <c r="JQ7" s="13"/>
      <c r="JR7" s="12">
        <v>1</v>
      </c>
      <c r="JS7" s="12">
        <v>50000</v>
      </c>
      <c r="JT7" s="12">
        <v>0</v>
      </c>
      <c r="JU7" s="12">
        <v>50000</v>
      </c>
      <c r="JV7" s="13"/>
      <c r="JW7" s="12">
        <v>0</v>
      </c>
      <c r="JX7" s="12">
        <v>0</v>
      </c>
      <c r="JY7" s="12">
        <v>0</v>
      </c>
      <c r="JZ7" s="12">
        <v>0</v>
      </c>
      <c r="KA7" s="13"/>
      <c r="KB7" s="12">
        <v>2</v>
      </c>
      <c r="KC7" s="12">
        <v>30000</v>
      </c>
      <c r="KD7" s="12">
        <v>0</v>
      </c>
      <c r="KE7" s="12">
        <v>30000</v>
      </c>
      <c r="KF7" s="13"/>
      <c r="KG7" s="12"/>
      <c r="KH7" s="12">
        <v>0</v>
      </c>
      <c r="KI7" s="12">
        <v>0</v>
      </c>
      <c r="KJ7" s="12">
        <v>0</v>
      </c>
      <c r="KK7" s="13"/>
      <c r="KL7" s="12">
        <v>1</v>
      </c>
      <c r="KM7" s="12">
        <v>12000</v>
      </c>
      <c r="KN7" s="12">
        <v>0</v>
      </c>
      <c r="KO7" s="12">
        <v>12000</v>
      </c>
      <c r="KP7" s="13"/>
      <c r="KQ7" s="12">
        <v>0</v>
      </c>
      <c r="KR7" s="12">
        <v>156986961</v>
      </c>
      <c r="KS7" s="12">
        <v>0</v>
      </c>
      <c r="KT7" s="12">
        <v>156986961</v>
      </c>
      <c r="KU7" s="13"/>
    </row>
    <row r="8" spans="1:307" hidden="1">
      <c r="A8" s="10">
        <v>2</v>
      </c>
      <c r="B8" s="11" t="s">
        <v>4</v>
      </c>
      <c r="C8" s="12">
        <v>0</v>
      </c>
      <c r="D8" s="12">
        <v>446400</v>
      </c>
      <c r="E8" s="12">
        <v>0</v>
      </c>
      <c r="F8" s="12">
        <v>446400</v>
      </c>
      <c r="G8" s="13"/>
      <c r="H8" s="12">
        <v>0</v>
      </c>
      <c r="I8" s="12">
        <v>2455964.9999999995</v>
      </c>
      <c r="J8" s="12">
        <v>0</v>
      </c>
      <c r="K8" s="12">
        <v>2455964.9999999995</v>
      </c>
      <c r="L8" s="13"/>
      <c r="M8" s="12">
        <v>100</v>
      </c>
      <c r="N8" s="12">
        <v>30000</v>
      </c>
      <c r="O8" s="12">
        <v>0</v>
      </c>
      <c r="P8" s="12">
        <v>30000</v>
      </c>
      <c r="Q8" s="13"/>
      <c r="R8" s="12">
        <v>0</v>
      </c>
      <c r="S8" s="12">
        <v>0</v>
      </c>
      <c r="T8" s="12">
        <v>0</v>
      </c>
      <c r="U8" s="12">
        <v>0</v>
      </c>
      <c r="V8" s="13"/>
      <c r="W8" s="12">
        <v>0</v>
      </c>
      <c r="X8" s="12">
        <v>0</v>
      </c>
      <c r="Y8" s="12">
        <v>0</v>
      </c>
      <c r="Z8" s="12">
        <v>0</v>
      </c>
      <c r="AA8" s="13"/>
      <c r="AB8" s="12">
        <v>0</v>
      </c>
      <c r="AC8" s="12">
        <v>25000</v>
      </c>
      <c r="AD8" s="12">
        <v>0</v>
      </c>
      <c r="AE8" s="12">
        <v>25000</v>
      </c>
      <c r="AF8" s="13"/>
      <c r="AG8" s="12">
        <v>0</v>
      </c>
      <c r="AH8" s="12">
        <v>0</v>
      </c>
      <c r="AI8" s="12">
        <v>0</v>
      </c>
      <c r="AJ8" s="12">
        <v>0</v>
      </c>
      <c r="AK8" s="13"/>
      <c r="AL8" s="12">
        <v>0</v>
      </c>
      <c r="AM8" s="12">
        <v>0</v>
      </c>
      <c r="AN8" s="12">
        <v>0</v>
      </c>
      <c r="AO8" s="12">
        <v>0</v>
      </c>
      <c r="AP8" s="13"/>
      <c r="AQ8" s="12">
        <v>78</v>
      </c>
      <c r="AR8" s="12">
        <v>390000</v>
      </c>
      <c r="AS8" s="12">
        <v>0</v>
      </c>
      <c r="AT8" s="12">
        <v>390000</v>
      </c>
      <c r="AU8" s="13"/>
      <c r="AV8" s="12">
        <v>4</v>
      </c>
      <c r="AW8" s="12">
        <v>20000</v>
      </c>
      <c r="AX8" s="12">
        <v>0</v>
      </c>
      <c r="AY8" s="12">
        <v>20000</v>
      </c>
      <c r="AZ8" s="13"/>
      <c r="BA8" s="12">
        <v>0</v>
      </c>
      <c r="BB8" s="12">
        <v>0</v>
      </c>
      <c r="BC8" s="12">
        <v>0</v>
      </c>
      <c r="BD8" s="12">
        <v>0</v>
      </c>
      <c r="BE8" s="13"/>
      <c r="BF8" s="12">
        <v>0</v>
      </c>
      <c r="BG8" s="12">
        <v>0</v>
      </c>
      <c r="BH8" s="12">
        <v>0</v>
      </c>
      <c r="BI8" s="12">
        <v>0</v>
      </c>
      <c r="BJ8" s="13"/>
      <c r="BK8" s="12">
        <v>0</v>
      </c>
      <c r="BL8" s="12">
        <v>0</v>
      </c>
      <c r="BM8" s="12">
        <v>0</v>
      </c>
      <c r="BN8" s="12">
        <v>0</v>
      </c>
      <c r="BO8" s="13"/>
      <c r="BP8" s="12">
        <v>0</v>
      </c>
      <c r="BQ8" s="12">
        <v>0</v>
      </c>
      <c r="BR8" s="12">
        <v>0</v>
      </c>
      <c r="BS8" s="12">
        <v>0</v>
      </c>
      <c r="BT8" s="13"/>
      <c r="BU8" s="12">
        <v>1</v>
      </c>
      <c r="BV8" s="12">
        <v>17000</v>
      </c>
      <c r="BW8" s="12">
        <v>0</v>
      </c>
      <c r="BX8" s="12">
        <v>17000</v>
      </c>
      <c r="BY8" s="13"/>
      <c r="BZ8" s="12">
        <v>0</v>
      </c>
      <c r="CA8" s="12">
        <v>0</v>
      </c>
      <c r="CB8" s="12">
        <v>0</v>
      </c>
      <c r="CC8" s="12">
        <v>0</v>
      </c>
      <c r="CD8" s="13"/>
      <c r="CE8" s="12">
        <v>1044</v>
      </c>
      <c r="CF8" s="12">
        <v>654000</v>
      </c>
      <c r="CG8" s="12">
        <v>0</v>
      </c>
      <c r="CH8" s="12">
        <v>654000</v>
      </c>
      <c r="CI8" s="13"/>
      <c r="CJ8" s="12">
        <v>0</v>
      </c>
      <c r="CK8" s="12">
        <v>0</v>
      </c>
      <c r="CL8" s="12">
        <v>0</v>
      </c>
      <c r="CM8" s="12">
        <v>0</v>
      </c>
      <c r="CN8" s="13"/>
      <c r="CO8" s="12">
        <v>0</v>
      </c>
      <c r="CP8" s="12">
        <v>0</v>
      </c>
      <c r="CQ8" s="12">
        <v>0</v>
      </c>
      <c r="CR8" s="12">
        <v>0</v>
      </c>
      <c r="CS8" s="13"/>
      <c r="CT8" s="12">
        <v>0</v>
      </c>
      <c r="CU8" s="12">
        <v>0</v>
      </c>
      <c r="CV8" s="12">
        <v>0</v>
      </c>
      <c r="CW8" s="12">
        <v>0</v>
      </c>
      <c r="CX8" s="13"/>
      <c r="CY8" s="12">
        <v>0</v>
      </c>
      <c r="CZ8" s="12">
        <v>0</v>
      </c>
      <c r="DA8" s="12">
        <v>0</v>
      </c>
      <c r="DB8" s="12">
        <v>0</v>
      </c>
      <c r="DC8" s="13"/>
      <c r="DD8" s="12">
        <v>0</v>
      </c>
      <c r="DE8" s="12">
        <v>0</v>
      </c>
      <c r="DF8" s="12">
        <v>0</v>
      </c>
      <c r="DG8" s="12">
        <v>0</v>
      </c>
      <c r="DH8" s="13"/>
      <c r="DI8" s="12">
        <v>0</v>
      </c>
      <c r="DJ8" s="12">
        <v>0</v>
      </c>
      <c r="DK8" s="12">
        <v>0</v>
      </c>
      <c r="DL8" s="12">
        <v>0</v>
      </c>
      <c r="DM8" s="13"/>
      <c r="DN8" s="12"/>
      <c r="DO8" s="12">
        <v>0</v>
      </c>
      <c r="DP8" s="12">
        <v>0</v>
      </c>
      <c r="DQ8" s="12">
        <v>0</v>
      </c>
      <c r="DR8" s="13"/>
      <c r="DS8" s="12">
        <v>0</v>
      </c>
      <c r="DT8" s="12">
        <v>0</v>
      </c>
      <c r="DU8" s="12">
        <v>0</v>
      </c>
      <c r="DV8" s="12">
        <v>0</v>
      </c>
      <c r="DW8" s="13"/>
      <c r="DX8" s="12">
        <v>40</v>
      </c>
      <c r="DY8" s="12">
        <v>20000</v>
      </c>
      <c r="DZ8" s="12">
        <v>0</v>
      </c>
      <c r="EA8" s="12">
        <v>20000</v>
      </c>
      <c r="EB8" s="13"/>
      <c r="EC8" s="72">
        <v>11667</v>
      </c>
      <c r="ED8" s="12">
        <v>16333800</v>
      </c>
      <c r="EE8" s="12">
        <v>0</v>
      </c>
      <c r="EF8" s="104">
        <v>16333800</v>
      </c>
      <c r="EG8" s="13"/>
      <c r="EH8" s="12">
        <v>816</v>
      </c>
      <c r="EI8" s="12">
        <v>816000</v>
      </c>
      <c r="EJ8" s="12">
        <v>0</v>
      </c>
      <c r="EK8" s="12">
        <v>816000</v>
      </c>
      <c r="EL8" s="13"/>
      <c r="EM8" s="12">
        <v>18</v>
      </c>
      <c r="EN8" s="12">
        <v>180000</v>
      </c>
      <c r="EO8" s="12">
        <v>0</v>
      </c>
      <c r="EP8" s="12">
        <v>180000</v>
      </c>
      <c r="EQ8" s="13"/>
      <c r="ER8" s="72">
        <v>2250</v>
      </c>
      <c r="ES8" s="12">
        <v>5677128</v>
      </c>
      <c r="ET8" s="12">
        <v>0</v>
      </c>
      <c r="EU8" s="12">
        <v>5677128</v>
      </c>
      <c r="EV8" s="13"/>
      <c r="EW8" s="72">
        <v>80</v>
      </c>
      <c r="EX8" s="12">
        <v>325000</v>
      </c>
      <c r="EY8" s="12">
        <v>0</v>
      </c>
      <c r="EZ8" s="72">
        <v>325000</v>
      </c>
      <c r="FA8" s="13"/>
      <c r="FB8" s="12">
        <v>7</v>
      </c>
      <c r="FC8" s="12">
        <v>132708</v>
      </c>
      <c r="FD8" s="12">
        <v>0</v>
      </c>
      <c r="FE8" s="12">
        <v>132708</v>
      </c>
      <c r="FF8" s="13"/>
      <c r="FG8" s="12">
        <v>570</v>
      </c>
      <c r="FH8" s="12">
        <v>171000</v>
      </c>
      <c r="FI8" s="12">
        <v>0</v>
      </c>
      <c r="FJ8" s="12">
        <v>171000</v>
      </c>
      <c r="FK8" s="13"/>
      <c r="FL8" s="12">
        <v>10</v>
      </c>
      <c r="FM8" s="12">
        <v>3000</v>
      </c>
      <c r="FN8" s="12">
        <v>0</v>
      </c>
      <c r="FO8" s="12">
        <v>3000</v>
      </c>
      <c r="FP8" s="13"/>
      <c r="FQ8" s="12">
        <v>2390</v>
      </c>
      <c r="FR8" s="12">
        <v>239000</v>
      </c>
      <c r="FS8" s="12">
        <v>0</v>
      </c>
      <c r="FT8" s="12">
        <v>239000</v>
      </c>
      <c r="FU8" s="13"/>
      <c r="FV8" s="12">
        <v>0</v>
      </c>
      <c r="FW8" s="12">
        <v>0</v>
      </c>
      <c r="FX8" s="12">
        <v>0</v>
      </c>
      <c r="FY8" s="12">
        <v>0</v>
      </c>
      <c r="FZ8" s="13"/>
      <c r="GA8" s="12">
        <v>0</v>
      </c>
      <c r="GB8" s="12">
        <v>0</v>
      </c>
      <c r="GC8" s="12">
        <v>0</v>
      </c>
      <c r="GD8" s="12">
        <v>0</v>
      </c>
      <c r="GE8" s="13"/>
      <c r="GF8" s="12">
        <v>1160</v>
      </c>
      <c r="GG8" s="12">
        <v>1740000</v>
      </c>
      <c r="GH8" s="12">
        <v>0</v>
      </c>
      <c r="GI8" s="12">
        <v>1740000</v>
      </c>
      <c r="GJ8" s="13"/>
      <c r="GK8" s="12">
        <v>1</v>
      </c>
      <c r="GL8" s="12">
        <v>500</v>
      </c>
      <c r="GM8" s="12">
        <v>0</v>
      </c>
      <c r="GN8" s="12">
        <v>500</v>
      </c>
      <c r="GO8" s="13"/>
      <c r="GP8" s="12">
        <v>1</v>
      </c>
      <c r="GQ8" s="12">
        <v>1000000</v>
      </c>
      <c r="GR8" s="12">
        <v>0</v>
      </c>
      <c r="GS8" s="12">
        <v>1000000</v>
      </c>
      <c r="GT8" s="13"/>
      <c r="GU8" s="12">
        <v>0</v>
      </c>
      <c r="GV8" s="12">
        <v>0</v>
      </c>
      <c r="GW8" s="12">
        <v>0</v>
      </c>
      <c r="GX8" s="12">
        <v>0</v>
      </c>
      <c r="GY8" s="13"/>
      <c r="GZ8" s="12">
        <v>11</v>
      </c>
      <c r="HA8" s="12">
        <v>220000</v>
      </c>
      <c r="HB8" s="12">
        <v>0</v>
      </c>
      <c r="HC8" s="12">
        <v>220000</v>
      </c>
      <c r="HD8" s="13"/>
      <c r="HE8" s="12">
        <v>1</v>
      </c>
      <c r="HF8" s="12">
        <v>1798800</v>
      </c>
      <c r="HG8" s="12">
        <v>0</v>
      </c>
      <c r="HH8" s="12">
        <v>1798800</v>
      </c>
      <c r="HI8" s="13"/>
      <c r="HJ8" s="12">
        <v>1</v>
      </c>
      <c r="HK8" s="12">
        <v>100000</v>
      </c>
      <c r="HL8" s="12">
        <v>0</v>
      </c>
      <c r="HM8" s="12">
        <v>100000</v>
      </c>
      <c r="HN8" s="13"/>
      <c r="HO8" s="12">
        <v>0</v>
      </c>
      <c r="HP8" s="12">
        <v>0</v>
      </c>
      <c r="HQ8" s="12">
        <v>0</v>
      </c>
      <c r="HR8" s="12">
        <v>0</v>
      </c>
      <c r="HS8" s="13"/>
      <c r="HT8" s="12">
        <v>0</v>
      </c>
      <c r="HU8" s="12">
        <v>0</v>
      </c>
      <c r="HV8" s="12">
        <v>0</v>
      </c>
      <c r="HW8" s="12">
        <v>0</v>
      </c>
      <c r="HX8" s="13"/>
      <c r="HY8" s="12">
        <v>1</v>
      </c>
      <c r="HZ8" s="12">
        <v>50000</v>
      </c>
      <c r="IA8" s="12">
        <v>0</v>
      </c>
      <c r="IB8" s="12">
        <v>50000</v>
      </c>
      <c r="IC8" s="13"/>
      <c r="ID8" s="12">
        <v>32</v>
      </c>
      <c r="IE8" s="12">
        <v>288000</v>
      </c>
      <c r="IF8" s="12">
        <v>0</v>
      </c>
      <c r="IG8" s="12">
        <v>288000</v>
      </c>
      <c r="IH8" s="13"/>
      <c r="II8" s="12">
        <v>10</v>
      </c>
      <c r="IJ8" s="12">
        <v>30000</v>
      </c>
      <c r="IK8" s="12">
        <v>0</v>
      </c>
      <c r="IL8" s="12">
        <v>30000</v>
      </c>
      <c r="IM8" s="13"/>
      <c r="IN8" s="12">
        <v>0</v>
      </c>
      <c r="IO8" s="12">
        <v>0</v>
      </c>
      <c r="IP8" s="12">
        <v>0</v>
      </c>
      <c r="IQ8" s="12">
        <v>0</v>
      </c>
      <c r="IR8" s="13"/>
      <c r="IS8" s="12">
        <v>0</v>
      </c>
      <c r="IT8" s="12">
        <v>0</v>
      </c>
      <c r="IU8" s="12">
        <v>0</v>
      </c>
      <c r="IV8" s="12">
        <v>0</v>
      </c>
      <c r="IW8" s="13"/>
      <c r="IX8" s="12">
        <v>0</v>
      </c>
      <c r="IY8" s="12">
        <v>0</v>
      </c>
      <c r="IZ8" s="12">
        <v>0</v>
      </c>
      <c r="JA8" s="12">
        <v>0</v>
      </c>
      <c r="JB8" s="13"/>
      <c r="JC8" s="12">
        <v>0</v>
      </c>
      <c r="JD8" s="12">
        <v>0</v>
      </c>
      <c r="JE8" s="12">
        <v>0</v>
      </c>
      <c r="JF8" s="12">
        <v>0</v>
      </c>
      <c r="JG8" s="13"/>
      <c r="JH8" s="12">
        <v>0</v>
      </c>
      <c r="JI8" s="12">
        <v>0</v>
      </c>
      <c r="JJ8" s="12">
        <v>0</v>
      </c>
      <c r="JK8" s="12">
        <v>0</v>
      </c>
      <c r="JL8" s="13"/>
      <c r="JM8" s="12">
        <v>1</v>
      </c>
      <c r="JN8" s="12">
        <v>12000</v>
      </c>
      <c r="JO8" s="12">
        <v>0</v>
      </c>
      <c r="JP8" s="12">
        <v>12000</v>
      </c>
      <c r="JQ8" s="13"/>
      <c r="JR8" s="12">
        <v>1</v>
      </c>
      <c r="JS8" s="12">
        <v>50000</v>
      </c>
      <c r="JT8" s="12">
        <v>0</v>
      </c>
      <c r="JU8" s="12">
        <v>50000</v>
      </c>
      <c r="JV8" s="13"/>
      <c r="JW8" s="12">
        <v>0</v>
      </c>
      <c r="JX8" s="12">
        <v>0</v>
      </c>
      <c r="JY8" s="12">
        <v>0</v>
      </c>
      <c r="JZ8" s="12">
        <v>0</v>
      </c>
      <c r="KA8" s="13"/>
      <c r="KB8" s="12">
        <v>1</v>
      </c>
      <c r="KC8" s="12">
        <v>15000</v>
      </c>
      <c r="KD8" s="12">
        <v>0</v>
      </c>
      <c r="KE8" s="12">
        <v>15000</v>
      </c>
      <c r="KF8" s="13"/>
      <c r="KG8" s="12"/>
      <c r="KH8" s="12">
        <v>0</v>
      </c>
      <c r="KI8" s="12">
        <v>0</v>
      </c>
      <c r="KJ8" s="12">
        <v>0</v>
      </c>
      <c r="KK8" s="13"/>
      <c r="KL8" s="12">
        <v>1</v>
      </c>
      <c r="KM8" s="12">
        <v>12000</v>
      </c>
      <c r="KN8" s="12">
        <v>0</v>
      </c>
      <c r="KO8" s="12">
        <v>12000</v>
      </c>
      <c r="KP8" s="13"/>
      <c r="KQ8" s="12">
        <v>0</v>
      </c>
      <c r="KR8" s="12">
        <v>33252301</v>
      </c>
      <c r="KS8" s="12">
        <v>0</v>
      </c>
      <c r="KT8" s="12">
        <v>33252301</v>
      </c>
      <c r="KU8" s="13"/>
    </row>
    <row r="9" spans="1:307" hidden="1">
      <c r="A9" s="10">
        <v>3</v>
      </c>
      <c r="B9" s="11" t="s">
        <v>5</v>
      </c>
      <c r="C9" s="12">
        <v>0</v>
      </c>
      <c r="D9" s="12">
        <v>1276000</v>
      </c>
      <c r="E9" s="12">
        <v>0</v>
      </c>
      <c r="F9" s="12">
        <v>1276000</v>
      </c>
      <c r="G9" s="13"/>
      <c r="H9" s="12">
        <v>0</v>
      </c>
      <c r="I9" s="12">
        <v>8829937.5</v>
      </c>
      <c r="J9" s="12">
        <v>0</v>
      </c>
      <c r="K9" s="12">
        <v>8829937.5</v>
      </c>
      <c r="L9" s="13"/>
      <c r="M9" s="12">
        <v>100</v>
      </c>
      <c r="N9" s="12">
        <v>30000</v>
      </c>
      <c r="O9" s="12">
        <v>0</v>
      </c>
      <c r="P9" s="12">
        <v>30000</v>
      </c>
      <c r="Q9" s="13"/>
      <c r="R9" s="12">
        <v>0</v>
      </c>
      <c r="S9" s="12">
        <v>0</v>
      </c>
      <c r="T9" s="12">
        <v>0</v>
      </c>
      <c r="U9" s="12">
        <v>0</v>
      </c>
      <c r="V9" s="13"/>
      <c r="W9" s="12">
        <v>1</v>
      </c>
      <c r="X9" s="12">
        <v>49500</v>
      </c>
      <c r="Y9" s="12">
        <v>0</v>
      </c>
      <c r="Z9" s="12">
        <v>49500</v>
      </c>
      <c r="AA9" s="13"/>
      <c r="AB9" s="12">
        <v>0</v>
      </c>
      <c r="AC9" s="12">
        <v>583500</v>
      </c>
      <c r="AD9" s="12">
        <v>0</v>
      </c>
      <c r="AE9" s="12">
        <v>583500</v>
      </c>
      <c r="AF9" s="13"/>
      <c r="AG9" s="12">
        <v>0</v>
      </c>
      <c r="AH9" s="12">
        <v>0</v>
      </c>
      <c r="AI9" s="12">
        <v>0</v>
      </c>
      <c r="AJ9" s="12">
        <v>0</v>
      </c>
      <c r="AK9" s="13"/>
      <c r="AL9" s="12">
        <v>0</v>
      </c>
      <c r="AM9" s="12">
        <v>0</v>
      </c>
      <c r="AN9" s="12">
        <v>0</v>
      </c>
      <c r="AO9" s="12">
        <v>0</v>
      </c>
      <c r="AP9" s="13"/>
      <c r="AQ9" s="12">
        <v>132</v>
      </c>
      <c r="AR9" s="12">
        <v>660000</v>
      </c>
      <c r="AS9" s="12">
        <v>0</v>
      </c>
      <c r="AT9" s="12">
        <v>660000</v>
      </c>
      <c r="AU9" s="13"/>
      <c r="AV9" s="12">
        <v>8</v>
      </c>
      <c r="AW9" s="12">
        <v>40000</v>
      </c>
      <c r="AX9" s="12">
        <v>0</v>
      </c>
      <c r="AY9" s="12">
        <v>40000</v>
      </c>
      <c r="AZ9" s="13"/>
      <c r="BA9" s="12">
        <v>0</v>
      </c>
      <c r="BB9" s="12">
        <v>0</v>
      </c>
      <c r="BC9" s="12">
        <v>0</v>
      </c>
      <c r="BD9" s="12">
        <v>0</v>
      </c>
      <c r="BE9" s="13"/>
      <c r="BF9" s="12">
        <v>0</v>
      </c>
      <c r="BG9" s="12">
        <v>0</v>
      </c>
      <c r="BH9" s="12">
        <v>0</v>
      </c>
      <c r="BI9" s="12">
        <v>0</v>
      </c>
      <c r="BJ9" s="13"/>
      <c r="BK9" s="12">
        <v>0</v>
      </c>
      <c r="BL9" s="12">
        <v>0</v>
      </c>
      <c r="BM9" s="12">
        <v>0</v>
      </c>
      <c r="BN9" s="12">
        <v>0</v>
      </c>
      <c r="BO9" s="13"/>
      <c r="BP9" s="12">
        <v>0</v>
      </c>
      <c r="BQ9" s="12">
        <v>0</v>
      </c>
      <c r="BR9" s="12">
        <v>0</v>
      </c>
      <c r="BS9" s="12">
        <v>0</v>
      </c>
      <c r="BT9" s="13"/>
      <c r="BU9" s="12">
        <v>1</v>
      </c>
      <c r="BV9" s="12">
        <v>20000</v>
      </c>
      <c r="BW9" s="12">
        <v>0</v>
      </c>
      <c r="BX9" s="12">
        <v>20000</v>
      </c>
      <c r="BY9" s="13"/>
      <c r="BZ9" s="12">
        <v>0</v>
      </c>
      <c r="CA9" s="12">
        <v>0</v>
      </c>
      <c r="CB9" s="12">
        <v>0</v>
      </c>
      <c r="CC9" s="12">
        <v>0</v>
      </c>
      <c r="CD9" s="13"/>
      <c r="CE9" s="12">
        <v>1044</v>
      </c>
      <c r="CF9" s="12">
        <v>658000</v>
      </c>
      <c r="CG9" s="12">
        <v>0</v>
      </c>
      <c r="CH9" s="12">
        <v>658000</v>
      </c>
      <c r="CI9" s="13"/>
      <c r="CJ9" s="12">
        <v>0</v>
      </c>
      <c r="CK9" s="12">
        <v>0</v>
      </c>
      <c r="CL9" s="12">
        <v>0</v>
      </c>
      <c r="CM9" s="12">
        <v>0</v>
      </c>
      <c r="CN9" s="13"/>
      <c r="CO9" s="12">
        <v>0</v>
      </c>
      <c r="CP9" s="12">
        <v>80000</v>
      </c>
      <c r="CQ9" s="12">
        <v>0</v>
      </c>
      <c r="CR9" s="12">
        <v>80000</v>
      </c>
      <c r="CS9" s="13"/>
      <c r="CT9" s="12">
        <v>0</v>
      </c>
      <c r="CU9" s="12">
        <v>0</v>
      </c>
      <c r="CV9" s="12">
        <v>0</v>
      </c>
      <c r="CW9" s="12">
        <v>0</v>
      </c>
      <c r="CX9" s="13"/>
      <c r="CY9" s="12">
        <v>0</v>
      </c>
      <c r="CZ9" s="12">
        <v>0</v>
      </c>
      <c r="DA9" s="12">
        <v>0</v>
      </c>
      <c r="DB9" s="12">
        <v>0</v>
      </c>
      <c r="DC9" s="13"/>
      <c r="DD9" s="12">
        <v>0</v>
      </c>
      <c r="DE9" s="12">
        <v>0</v>
      </c>
      <c r="DF9" s="12">
        <v>0</v>
      </c>
      <c r="DG9" s="12">
        <v>0</v>
      </c>
      <c r="DH9" s="13"/>
      <c r="DI9" s="12">
        <v>0</v>
      </c>
      <c r="DJ9" s="12">
        <v>0</v>
      </c>
      <c r="DK9" s="12">
        <v>0</v>
      </c>
      <c r="DL9" s="12">
        <v>0</v>
      </c>
      <c r="DM9" s="13"/>
      <c r="DN9" s="12">
        <v>1</v>
      </c>
      <c r="DO9" s="12">
        <v>250000</v>
      </c>
      <c r="DP9" s="12">
        <v>0</v>
      </c>
      <c r="DQ9" s="12">
        <v>250000</v>
      </c>
      <c r="DR9" s="13"/>
      <c r="DS9" s="12">
        <v>0</v>
      </c>
      <c r="DT9" s="12">
        <v>0</v>
      </c>
      <c r="DU9" s="12">
        <v>0</v>
      </c>
      <c r="DV9" s="12">
        <v>0</v>
      </c>
      <c r="DW9" s="13"/>
      <c r="DX9" s="12">
        <v>250</v>
      </c>
      <c r="DY9" s="12">
        <v>125000</v>
      </c>
      <c r="DZ9" s="12">
        <v>0</v>
      </c>
      <c r="EA9" s="12">
        <v>125000</v>
      </c>
      <c r="EB9" s="13"/>
      <c r="EC9" s="72">
        <v>39396</v>
      </c>
      <c r="ED9" s="12">
        <v>55154400</v>
      </c>
      <c r="EE9" s="12">
        <v>0</v>
      </c>
      <c r="EF9" s="104">
        <v>55154400</v>
      </c>
      <c r="EG9" s="13"/>
      <c r="EH9" s="12">
        <v>1278</v>
      </c>
      <c r="EI9" s="12">
        <v>1278000</v>
      </c>
      <c r="EJ9" s="12">
        <v>0</v>
      </c>
      <c r="EK9" s="12">
        <v>1278000</v>
      </c>
      <c r="EL9" s="13"/>
      <c r="EM9" s="12">
        <v>27</v>
      </c>
      <c r="EN9" s="12">
        <v>270000</v>
      </c>
      <c r="EO9" s="12">
        <v>0</v>
      </c>
      <c r="EP9" s="12">
        <v>270000</v>
      </c>
      <c r="EQ9" s="13"/>
      <c r="ER9" s="72">
        <v>9835</v>
      </c>
      <c r="ES9" s="12">
        <v>24684588</v>
      </c>
      <c r="ET9" s="12">
        <v>0</v>
      </c>
      <c r="EU9" s="12">
        <v>24684588</v>
      </c>
      <c r="EV9" s="13"/>
      <c r="EW9" s="72">
        <v>259</v>
      </c>
      <c r="EX9" s="12">
        <v>1046000</v>
      </c>
      <c r="EY9" s="12">
        <v>0</v>
      </c>
      <c r="EZ9" s="72">
        <v>1046000</v>
      </c>
      <c r="FA9" s="13"/>
      <c r="FB9" s="12">
        <v>16</v>
      </c>
      <c r="FC9" s="12">
        <v>200000</v>
      </c>
      <c r="FD9" s="12">
        <v>0</v>
      </c>
      <c r="FE9" s="12">
        <v>200000</v>
      </c>
      <c r="FF9" s="13"/>
      <c r="FG9" s="12">
        <v>8624</v>
      </c>
      <c r="FH9" s="12">
        <v>2587200</v>
      </c>
      <c r="FI9" s="12">
        <v>0</v>
      </c>
      <c r="FJ9" s="12">
        <v>2587200</v>
      </c>
      <c r="FK9" s="13"/>
      <c r="FL9" s="12">
        <v>58</v>
      </c>
      <c r="FM9" s="12">
        <v>17400</v>
      </c>
      <c r="FN9" s="12">
        <v>0</v>
      </c>
      <c r="FO9" s="12">
        <v>17400</v>
      </c>
      <c r="FP9" s="13"/>
      <c r="FQ9" s="12">
        <v>7670</v>
      </c>
      <c r="FR9" s="12">
        <v>767000</v>
      </c>
      <c r="FS9" s="12">
        <v>0</v>
      </c>
      <c r="FT9" s="12">
        <v>767000</v>
      </c>
      <c r="FU9" s="13"/>
      <c r="FV9" s="12">
        <v>0</v>
      </c>
      <c r="FW9" s="12">
        <v>0</v>
      </c>
      <c r="FX9" s="12">
        <v>0</v>
      </c>
      <c r="FY9" s="12">
        <v>0</v>
      </c>
      <c r="FZ9" s="13"/>
      <c r="GA9" s="12">
        <v>0</v>
      </c>
      <c r="GB9" s="12">
        <v>0</v>
      </c>
      <c r="GC9" s="12">
        <v>0</v>
      </c>
      <c r="GD9" s="12">
        <v>0</v>
      </c>
      <c r="GE9" s="13"/>
      <c r="GF9" s="12">
        <v>3920</v>
      </c>
      <c r="GG9" s="12">
        <v>5880000</v>
      </c>
      <c r="GH9" s="12">
        <v>0</v>
      </c>
      <c r="GI9" s="12">
        <v>5880000</v>
      </c>
      <c r="GJ9" s="13"/>
      <c r="GK9" s="12">
        <v>0</v>
      </c>
      <c r="GL9" s="12">
        <v>0</v>
      </c>
      <c r="GM9" s="12">
        <v>0</v>
      </c>
      <c r="GN9" s="12">
        <v>0</v>
      </c>
      <c r="GO9" s="13"/>
      <c r="GP9" s="12">
        <v>1</v>
      </c>
      <c r="GQ9" s="12">
        <v>1000000</v>
      </c>
      <c r="GR9" s="12">
        <v>0</v>
      </c>
      <c r="GS9" s="12">
        <v>1000000</v>
      </c>
      <c r="GT9" s="13"/>
      <c r="GU9" s="12">
        <v>1</v>
      </c>
      <c r="GV9" s="12">
        <v>87500</v>
      </c>
      <c r="GW9" s="12">
        <v>0</v>
      </c>
      <c r="GX9" s="12">
        <v>87500</v>
      </c>
      <c r="GY9" s="13"/>
      <c r="GZ9" s="12">
        <v>24</v>
      </c>
      <c r="HA9" s="12">
        <v>480000</v>
      </c>
      <c r="HB9" s="12">
        <v>0</v>
      </c>
      <c r="HC9" s="12">
        <v>480000</v>
      </c>
      <c r="HD9" s="13"/>
      <c r="HE9" s="12">
        <v>1</v>
      </c>
      <c r="HF9" s="12">
        <v>899400</v>
      </c>
      <c r="HG9" s="12">
        <v>0</v>
      </c>
      <c r="HH9" s="12">
        <v>899400</v>
      </c>
      <c r="HI9" s="13"/>
      <c r="HJ9" s="12">
        <v>1</v>
      </c>
      <c r="HK9" s="12">
        <v>100000</v>
      </c>
      <c r="HL9" s="12">
        <v>0</v>
      </c>
      <c r="HM9" s="12">
        <v>100000</v>
      </c>
      <c r="HN9" s="13"/>
      <c r="HO9" s="12">
        <v>4</v>
      </c>
      <c r="HP9" s="12">
        <v>40000</v>
      </c>
      <c r="HQ9" s="12">
        <v>0</v>
      </c>
      <c r="HR9" s="12">
        <v>40000</v>
      </c>
      <c r="HS9" s="13"/>
      <c r="HT9" s="12">
        <v>0</v>
      </c>
      <c r="HU9" s="12">
        <v>0</v>
      </c>
      <c r="HV9" s="12">
        <v>0</v>
      </c>
      <c r="HW9" s="12">
        <v>0</v>
      </c>
      <c r="HX9" s="13"/>
      <c r="HY9" s="12">
        <v>1</v>
      </c>
      <c r="HZ9" s="12">
        <v>50000</v>
      </c>
      <c r="IA9" s="12">
        <v>0</v>
      </c>
      <c r="IB9" s="12">
        <v>50000</v>
      </c>
      <c r="IC9" s="13"/>
      <c r="ID9" s="12">
        <v>70</v>
      </c>
      <c r="IE9" s="12">
        <v>630000</v>
      </c>
      <c r="IF9" s="12">
        <v>0</v>
      </c>
      <c r="IG9" s="12">
        <v>630000</v>
      </c>
      <c r="IH9" s="13"/>
      <c r="II9" s="12">
        <v>33</v>
      </c>
      <c r="IJ9" s="12">
        <v>99000</v>
      </c>
      <c r="IK9" s="12">
        <v>0</v>
      </c>
      <c r="IL9" s="12">
        <v>99000</v>
      </c>
      <c r="IM9" s="13"/>
      <c r="IN9" s="12">
        <v>0</v>
      </c>
      <c r="IO9" s="12">
        <v>0</v>
      </c>
      <c r="IP9" s="12">
        <v>0</v>
      </c>
      <c r="IQ9" s="12">
        <v>0</v>
      </c>
      <c r="IR9" s="13"/>
      <c r="IS9" s="12">
        <v>1</v>
      </c>
      <c r="IT9" s="12">
        <v>300000</v>
      </c>
      <c r="IU9" s="12">
        <v>0</v>
      </c>
      <c r="IV9" s="12">
        <v>300000</v>
      </c>
      <c r="IW9" s="13"/>
      <c r="IX9" s="12">
        <v>0</v>
      </c>
      <c r="IY9" s="12">
        <v>0</v>
      </c>
      <c r="IZ9" s="12">
        <v>0</v>
      </c>
      <c r="JA9" s="12">
        <v>0</v>
      </c>
      <c r="JB9" s="13"/>
      <c r="JC9" s="12">
        <v>0</v>
      </c>
      <c r="JD9" s="12">
        <v>0</v>
      </c>
      <c r="JE9" s="12">
        <v>0</v>
      </c>
      <c r="JF9" s="12">
        <v>0</v>
      </c>
      <c r="JG9" s="13"/>
      <c r="JH9" s="12">
        <v>0</v>
      </c>
      <c r="JI9" s="12">
        <v>0</v>
      </c>
      <c r="JJ9" s="12">
        <v>0</v>
      </c>
      <c r="JK9" s="12">
        <v>0</v>
      </c>
      <c r="JL9" s="13"/>
      <c r="JM9" s="12">
        <v>1</v>
      </c>
      <c r="JN9" s="12">
        <v>12000</v>
      </c>
      <c r="JO9" s="12">
        <v>0</v>
      </c>
      <c r="JP9" s="12">
        <v>12000</v>
      </c>
      <c r="JQ9" s="13"/>
      <c r="JR9" s="12">
        <v>1</v>
      </c>
      <c r="JS9" s="12">
        <v>50000</v>
      </c>
      <c r="JT9" s="12">
        <v>0</v>
      </c>
      <c r="JU9" s="12">
        <v>50000</v>
      </c>
      <c r="JV9" s="13"/>
      <c r="JW9" s="12">
        <v>0</v>
      </c>
      <c r="JX9" s="12">
        <v>0</v>
      </c>
      <c r="JY9" s="12">
        <v>0</v>
      </c>
      <c r="JZ9" s="12">
        <v>0</v>
      </c>
      <c r="KA9" s="13"/>
      <c r="KB9" s="12">
        <v>6</v>
      </c>
      <c r="KC9" s="12">
        <v>174000</v>
      </c>
      <c r="KD9" s="12">
        <v>0</v>
      </c>
      <c r="KE9" s="12">
        <v>174000</v>
      </c>
      <c r="KF9" s="13"/>
      <c r="KG9" s="12">
        <v>1</v>
      </c>
      <c r="KH9" s="12">
        <v>300000</v>
      </c>
      <c r="KI9" s="12">
        <v>0</v>
      </c>
      <c r="KJ9" s="12">
        <v>300000</v>
      </c>
      <c r="KK9" s="13"/>
      <c r="KL9" s="12">
        <v>1</v>
      </c>
      <c r="KM9" s="12">
        <v>12000</v>
      </c>
      <c r="KN9" s="12">
        <v>0</v>
      </c>
      <c r="KO9" s="12">
        <v>12000</v>
      </c>
      <c r="KP9" s="13"/>
      <c r="KQ9" s="12">
        <v>0</v>
      </c>
      <c r="KR9" s="12">
        <v>108720425.5</v>
      </c>
      <c r="KS9" s="12">
        <v>0</v>
      </c>
      <c r="KT9" s="12">
        <v>108720425.5</v>
      </c>
      <c r="KU9" s="13"/>
    </row>
    <row r="10" spans="1:307" hidden="1">
      <c r="A10" s="10">
        <v>4</v>
      </c>
      <c r="B10" s="11" t="s">
        <v>6</v>
      </c>
      <c r="C10" s="12">
        <v>0</v>
      </c>
      <c r="D10" s="12">
        <v>986000</v>
      </c>
      <c r="E10" s="12">
        <v>0</v>
      </c>
      <c r="F10" s="12">
        <v>986000</v>
      </c>
      <c r="G10" s="13"/>
      <c r="H10" s="12">
        <v>0</v>
      </c>
      <c r="I10" s="12">
        <v>9358237.5</v>
      </c>
      <c r="J10" s="12">
        <v>0</v>
      </c>
      <c r="K10" s="12">
        <v>9358237.5</v>
      </c>
      <c r="L10" s="13"/>
      <c r="M10" s="12">
        <v>100</v>
      </c>
      <c r="N10" s="12">
        <v>30000</v>
      </c>
      <c r="O10" s="12">
        <v>0</v>
      </c>
      <c r="P10" s="12">
        <v>30000</v>
      </c>
      <c r="Q10" s="13"/>
      <c r="R10" s="12">
        <v>0</v>
      </c>
      <c r="S10" s="12">
        <v>0</v>
      </c>
      <c r="T10" s="12">
        <v>0</v>
      </c>
      <c r="U10" s="12">
        <v>0</v>
      </c>
      <c r="V10" s="13"/>
      <c r="W10" s="12">
        <v>0</v>
      </c>
      <c r="X10" s="12">
        <v>0</v>
      </c>
      <c r="Y10" s="12">
        <v>0</v>
      </c>
      <c r="Z10" s="12">
        <v>0</v>
      </c>
      <c r="AA10" s="13"/>
      <c r="AB10" s="12">
        <v>0</v>
      </c>
      <c r="AC10" s="12">
        <v>85000</v>
      </c>
      <c r="AD10" s="12">
        <v>0</v>
      </c>
      <c r="AE10" s="12">
        <v>85000</v>
      </c>
      <c r="AF10" s="13"/>
      <c r="AG10" s="12">
        <v>0</v>
      </c>
      <c r="AH10" s="12">
        <v>0</v>
      </c>
      <c r="AI10" s="12">
        <v>0</v>
      </c>
      <c r="AJ10" s="12">
        <v>0</v>
      </c>
      <c r="AK10" s="13"/>
      <c r="AL10" s="12">
        <v>0</v>
      </c>
      <c r="AM10" s="12">
        <v>0</v>
      </c>
      <c r="AN10" s="12">
        <v>0</v>
      </c>
      <c r="AO10" s="12">
        <v>0</v>
      </c>
      <c r="AP10" s="13"/>
      <c r="AQ10" s="12">
        <v>138</v>
      </c>
      <c r="AR10" s="12">
        <v>690000</v>
      </c>
      <c r="AS10" s="12">
        <v>0</v>
      </c>
      <c r="AT10" s="12">
        <v>690000</v>
      </c>
      <c r="AU10" s="13"/>
      <c r="AV10" s="12">
        <v>4</v>
      </c>
      <c r="AW10" s="12">
        <v>20000</v>
      </c>
      <c r="AX10" s="12">
        <v>0</v>
      </c>
      <c r="AY10" s="12">
        <v>20000</v>
      </c>
      <c r="AZ10" s="13"/>
      <c r="BA10" s="12">
        <v>0</v>
      </c>
      <c r="BB10" s="12">
        <v>0</v>
      </c>
      <c r="BC10" s="12">
        <v>0</v>
      </c>
      <c r="BD10" s="12">
        <v>0</v>
      </c>
      <c r="BE10" s="13"/>
      <c r="BF10" s="12">
        <v>0</v>
      </c>
      <c r="BG10" s="12">
        <v>0</v>
      </c>
      <c r="BH10" s="12">
        <v>0</v>
      </c>
      <c r="BI10" s="12">
        <v>0</v>
      </c>
      <c r="BJ10" s="13"/>
      <c r="BK10" s="12">
        <v>0</v>
      </c>
      <c r="BL10" s="12">
        <v>0</v>
      </c>
      <c r="BM10" s="12">
        <v>0</v>
      </c>
      <c r="BN10" s="12">
        <v>0</v>
      </c>
      <c r="BO10" s="13"/>
      <c r="BP10" s="12">
        <v>0</v>
      </c>
      <c r="BQ10" s="12">
        <v>0</v>
      </c>
      <c r="BR10" s="12">
        <v>0</v>
      </c>
      <c r="BS10" s="12">
        <v>0</v>
      </c>
      <c r="BT10" s="13"/>
      <c r="BU10" s="12">
        <v>1</v>
      </c>
      <c r="BV10" s="12">
        <v>17000</v>
      </c>
      <c r="BW10" s="12">
        <v>0</v>
      </c>
      <c r="BX10" s="12">
        <v>17000</v>
      </c>
      <c r="BY10" s="13"/>
      <c r="BZ10" s="12">
        <v>0</v>
      </c>
      <c r="CA10" s="12">
        <v>0</v>
      </c>
      <c r="CB10" s="12">
        <v>0</v>
      </c>
      <c r="CC10" s="12">
        <v>0</v>
      </c>
      <c r="CD10" s="13"/>
      <c r="CE10" s="12">
        <v>1044</v>
      </c>
      <c r="CF10" s="12">
        <v>658000</v>
      </c>
      <c r="CG10" s="12">
        <v>0</v>
      </c>
      <c r="CH10" s="12">
        <v>658000</v>
      </c>
      <c r="CI10" s="13"/>
      <c r="CJ10" s="12">
        <v>0</v>
      </c>
      <c r="CK10" s="12">
        <v>0</v>
      </c>
      <c r="CL10" s="12">
        <v>0</v>
      </c>
      <c r="CM10" s="12">
        <v>0</v>
      </c>
      <c r="CN10" s="13"/>
      <c r="CO10" s="12">
        <v>0</v>
      </c>
      <c r="CP10" s="12">
        <v>0</v>
      </c>
      <c r="CQ10" s="12">
        <v>0</v>
      </c>
      <c r="CR10" s="12">
        <v>0</v>
      </c>
      <c r="CS10" s="13"/>
      <c r="CT10" s="12">
        <v>0</v>
      </c>
      <c r="CU10" s="12">
        <v>0</v>
      </c>
      <c r="CV10" s="12">
        <v>0</v>
      </c>
      <c r="CW10" s="12">
        <v>0</v>
      </c>
      <c r="CX10" s="13"/>
      <c r="CY10" s="12">
        <v>0</v>
      </c>
      <c r="CZ10" s="12">
        <v>0</v>
      </c>
      <c r="DA10" s="12">
        <v>0</v>
      </c>
      <c r="DB10" s="12">
        <v>0</v>
      </c>
      <c r="DC10" s="13"/>
      <c r="DD10" s="12">
        <v>0</v>
      </c>
      <c r="DE10" s="12">
        <v>0</v>
      </c>
      <c r="DF10" s="12">
        <v>0</v>
      </c>
      <c r="DG10" s="12">
        <v>0</v>
      </c>
      <c r="DH10" s="13"/>
      <c r="DI10" s="12">
        <v>0</v>
      </c>
      <c r="DJ10" s="12">
        <v>0</v>
      </c>
      <c r="DK10" s="12">
        <v>0</v>
      </c>
      <c r="DL10" s="12">
        <v>0</v>
      </c>
      <c r="DM10" s="13"/>
      <c r="DN10" s="12">
        <v>1</v>
      </c>
      <c r="DO10" s="12">
        <v>250000</v>
      </c>
      <c r="DP10" s="12">
        <v>0</v>
      </c>
      <c r="DQ10" s="12">
        <v>250000</v>
      </c>
      <c r="DR10" s="13"/>
      <c r="DS10" s="12">
        <v>0</v>
      </c>
      <c r="DT10" s="12">
        <v>0</v>
      </c>
      <c r="DU10" s="12">
        <v>0</v>
      </c>
      <c r="DV10" s="12">
        <v>0</v>
      </c>
      <c r="DW10" s="13"/>
      <c r="DX10" s="12">
        <v>110</v>
      </c>
      <c r="DY10" s="12">
        <v>55000</v>
      </c>
      <c r="DZ10" s="12">
        <v>0</v>
      </c>
      <c r="EA10" s="12">
        <v>55000</v>
      </c>
      <c r="EB10" s="13"/>
      <c r="EC10" s="72">
        <v>39206</v>
      </c>
      <c r="ED10" s="12">
        <v>54888400</v>
      </c>
      <c r="EE10" s="12">
        <v>0</v>
      </c>
      <c r="EF10" s="104">
        <v>54888400</v>
      </c>
      <c r="EG10" s="13"/>
      <c r="EH10" s="12">
        <v>991</v>
      </c>
      <c r="EI10" s="12">
        <v>991000</v>
      </c>
      <c r="EJ10" s="12">
        <v>0</v>
      </c>
      <c r="EK10" s="12">
        <v>991000</v>
      </c>
      <c r="EL10" s="13"/>
      <c r="EM10" s="12">
        <v>25</v>
      </c>
      <c r="EN10" s="12">
        <v>250000</v>
      </c>
      <c r="EO10" s="12">
        <v>0</v>
      </c>
      <c r="EP10" s="12">
        <v>250000</v>
      </c>
      <c r="EQ10" s="13"/>
      <c r="ER10" s="72">
        <v>8542</v>
      </c>
      <c r="ES10" s="12">
        <v>21700224</v>
      </c>
      <c r="ET10" s="12">
        <v>0</v>
      </c>
      <c r="EU10" s="12">
        <v>21700224</v>
      </c>
      <c r="EV10" s="13"/>
      <c r="EW10" s="72">
        <v>38</v>
      </c>
      <c r="EX10" s="12">
        <v>157000</v>
      </c>
      <c r="EY10" s="12">
        <v>0</v>
      </c>
      <c r="EZ10" s="72">
        <v>157000</v>
      </c>
      <c r="FA10" s="13"/>
      <c r="FB10" s="12">
        <v>16</v>
      </c>
      <c r="FC10" s="12">
        <v>237708</v>
      </c>
      <c r="FD10" s="12">
        <v>0</v>
      </c>
      <c r="FE10" s="12">
        <v>237708</v>
      </c>
      <c r="FF10" s="13"/>
      <c r="FG10" s="12">
        <v>3048</v>
      </c>
      <c r="FH10" s="12">
        <v>914400</v>
      </c>
      <c r="FI10" s="12">
        <v>0</v>
      </c>
      <c r="FJ10" s="12">
        <v>914400</v>
      </c>
      <c r="FK10" s="13"/>
      <c r="FL10" s="12">
        <v>10</v>
      </c>
      <c r="FM10" s="12">
        <v>3000</v>
      </c>
      <c r="FN10" s="12">
        <v>0</v>
      </c>
      <c r="FO10" s="12">
        <v>3000</v>
      </c>
      <c r="FP10" s="13"/>
      <c r="FQ10" s="12">
        <v>5160</v>
      </c>
      <c r="FR10" s="12">
        <v>516000</v>
      </c>
      <c r="FS10" s="12">
        <v>0</v>
      </c>
      <c r="FT10" s="12">
        <v>516000</v>
      </c>
      <c r="FU10" s="13"/>
      <c r="FV10" s="12">
        <v>0</v>
      </c>
      <c r="FW10" s="12">
        <v>0</v>
      </c>
      <c r="FX10" s="12">
        <v>0</v>
      </c>
      <c r="FY10" s="12">
        <v>0</v>
      </c>
      <c r="FZ10" s="13"/>
      <c r="GA10" s="12">
        <v>0</v>
      </c>
      <c r="GB10" s="12">
        <v>0</v>
      </c>
      <c r="GC10" s="12">
        <v>0</v>
      </c>
      <c r="GD10" s="12">
        <v>0</v>
      </c>
      <c r="GE10" s="13"/>
      <c r="GF10" s="12">
        <v>3240</v>
      </c>
      <c r="GG10" s="12">
        <v>4860000</v>
      </c>
      <c r="GH10" s="12">
        <v>0</v>
      </c>
      <c r="GI10" s="12">
        <v>4860000</v>
      </c>
      <c r="GJ10" s="13"/>
      <c r="GK10" s="12">
        <v>3</v>
      </c>
      <c r="GL10" s="12">
        <v>5500</v>
      </c>
      <c r="GM10" s="12">
        <v>0</v>
      </c>
      <c r="GN10" s="12">
        <v>5500</v>
      </c>
      <c r="GO10" s="13"/>
      <c r="GP10" s="12">
        <v>1</v>
      </c>
      <c r="GQ10" s="12">
        <v>1000000</v>
      </c>
      <c r="GR10" s="12">
        <v>0</v>
      </c>
      <c r="GS10" s="12">
        <v>1000000</v>
      </c>
      <c r="GT10" s="13"/>
      <c r="GU10" s="12">
        <v>1</v>
      </c>
      <c r="GV10" s="12">
        <v>87500</v>
      </c>
      <c r="GW10" s="12">
        <v>0</v>
      </c>
      <c r="GX10" s="12">
        <v>87500</v>
      </c>
      <c r="GY10" s="13"/>
      <c r="GZ10" s="12">
        <v>15</v>
      </c>
      <c r="HA10" s="12">
        <v>300000</v>
      </c>
      <c r="HB10" s="12">
        <v>0</v>
      </c>
      <c r="HC10" s="12">
        <v>300000</v>
      </c>
      <c r="HD10" s="13"/>
      <c r="HE10" s="12">
        <v>1</v>
      </c>
      <c r="HF10" s="12">
        <v>899400</v>
      </c>
      <c r="HG10" s="12">
        <v>0</v>
      </c>
      <c r="HH10" s="12">
        <v>899400</v>
      </c>
      <c r="HI10" s="13"/>
      <c r="HJ10" s="12">
        <v>1</v>
      </c>
      <c r="HK10" s="12">
        <v>100000</v>
      </c>
      <c r="HL10" s="12">
        <v>0</v>
      </c>
      <c r="HM10" s="12">
        <v>100000</v>
      </c>
      <c r="HN10" s="13"/>
      <c r="HO10" s="12">
        <v>5</v>
      </c>
      <c r="HP10" s="12">
        <v>50000</v>
      </c>
      <c r="HQ10" s="12">
        <v>0</v>
      </c>
      <c r="HR10" s="12">
        <v>50000</v>
      </c>
      <c r="HS10" s="13"/>
      <c r="HT10" s="12">
        <v>0</v>
      </c>
      <c r="HU10" s="12">
        <v>0</v>
      </c>
      <c r="HV10" s="12">
        <v>0</v>
      </c>
      <c r="HW10" s="12">
        <v>0</v>
      </c>
      <c r="HX10" s="13"/>
      <c r="HY10" s="12">
        <v>1</v>
      </c>
      <c r="HZ10" s="12">
        <v>50000</v>
      </c>
      <c r="IA10" s="12">
        <v>0</v>
      </c>
      <c r="IB10" s="12">
        <v>50000</v>
      </c>
      <c r="IC10" s="13"/>
      <c r="ID10" s="12">
        <v>42</v>
      </c>
      <c r="IE10" s="12">
        <v>378000</v>
      </c>
      <c r="IF10" s="12">
        <v>0</v>
      </c>
      <c r="IG10" s="12">
        <v>378000</v>
      </c>
      <c r="IH10" s="13"/>
      <c r="II10" s="12">
        <v>34</v>
      </c>
      <c r="IJ10" s="12">
        <v>102000</v>
      </c>
      <c r="IK10" s="12">
        <v>0</v>
      </c>
      <c r="IL10" s="12">
        <v>102000</v>
      </c>
      <c r="IM10" s="13"/>
      <c r="IN10" s="12">
        <v>0</v>
      </c>
      <c r="IO10" s="12">
        <v>0</v>
      </c>
      <c r="IP10" s="12">
        <v>0</v>
      </c>
      <c r="IQ10" s="12">
        <v>0</v>
      </c>
      <c r="IR10" s="13"/>
      <c r="IS10" s="12">
        <v>1</v>
      </c>
      <c r="IT10" s="12">
        <v>300000</v>
      </c>
      <c r="IU10" s="12">
        <v>0</v>
      </c>
      <c r="IV10" s="12">
        <v>300000</v>
      </c>
      <c r="IW10" s="13"/>
      <c r="IX10" s="12">
        <v>0</v>
      </c>
      <c r="IY10" s="12">
        <v>0</v>
      </c>
      <c r="IZ10" s="12">
        <v>0</v>
      </c>
      <c r="JA10" s="12">
        <v>0</v>
      </c>
      <c r="JB10" s="13"/>
      <c r="JC10" s="12">
        <v>0</v>
      </c>
      <c r="JD10" s="12">
        <v>0</v>
      </c>
      <c r="JE10" s="12">
        <v>0</v>
      </c>
      <c r="JF10" s="12">
        <v>0</v>
      </c>
      <c r="JG10" s="13"/>
      <c r="JH10" s="12">
        <v>0</v>
      </c>
      <c r="JI10" s="12">
        <v>0</v>
      </c>
      <c r="JJ10" s="12">
        <v>0</v>
      </c>
      <c r="JK10" s="12">
        <v>0</v>
      </c>
      <c r="JL10" s="13"/>
      <c r="JM10" s="12">
        <v>1</v>
      </c>
      <c r="JN10" s="12">
        <v>12000</v>
      </c>
      <c r="JO10" s="12">
        <v>0</v>
      </c>
      <c r="JP10" s="12">
        <v>12000</v>
      </c>
      <c r="JQ10" s="13"/>
      <c r="JR10" s="12">
        <v>1</v>
      </c>
      <c r="JS10" s="12">
        <v>50000</v>
      </c>
      <c r="JT10" s="12">
        <v>0</v>
      </c>
      <c r="JU10" s="12">
        <v>50000</v>
      </c>
      <c r="JV10" s="13"/>
      <c r="JW10" s="12">
        <v>0</v>
      </c>
      <c r="JX10" s="12">
        <v>0</v>
      </c>
      <c r="JY10" s="12">
        <v>0</v>
      </c>
      <c r="JZ10" s="12">
        <v>0</v>
      </c>
      <c r="KA10" s="13"/>
      <c r="KB10" s="12">
        <v>3</v>
      </c>
      <c r="KC10" s="12">
        <v>45000</v>
      </c>
      <c r="KD10" s="12">
        <v>0</v>
      </c>
      <c r="KE10" s="12">
        <v>45000</v>
      </c>
      <c r="KF10" s="13"/>
      <c r="KG10" s="12">
        <v>1</v>
      </c>
      <c r="KH10" s="12">
        <v>300000</v>
      </c>
      <c r="KI10" s="12">
        <v>0</v>
      </c>
      <c r="KJ10" s="12">
        <v>300000</v>
      </c>
      <c r="KK10" s="13"/>
      <c r="KL10" s="12">
        <v>1</v>
      </c>
      <c r="KM10" s="12">
        <v>12000</v>
      </c>
      <c r="KN10" s="12">
        <v>0</v>
      </c>
      <c r="KO10" s="12">
        <v>12000</v>
      </c>
      <c r="KP10" s="13"/>
      <c r="KQ10" s="12">
        <v>0</v>
      </c>
      <c r="KR10" s="12">
        <v>100358369.5</v>
      </c>
      <c r="KS10" s="12">
        <v>0</v>
      </c>
      <c r="KT10" s="12">
        <v>100358369.5</v>
      </c>
      <c r="KU10" s="13"/>
    </row>
    <row r="11" spans="1:307" hidden="1">
      <c r="A11" s="10">
        <v>5</v>
      </c>
      <c r="B11" s="11" t="s">
        <v>7</v>
      </c>
      <c r="C11" s="12">
        <v>0</v>
      </c>
      <c r="D11" s="12">
        <v>1324200</v>
      </c>
      <c r="E11" s="12">
        <v>0</v>
      </c>
      <c r="F11" s="12">
        <v>1324200</v>
      </c>
      <c r="G11" s="13"/>
      <c r="H11" s="12">
        <v>0</v>
      </c>
      <c r="I11" s="12">
        <v>14306370</v>
      </c>
      <c r="J11" s="12">
        <v>0</v>
      </c>
      <c r="K11" s="12">
        <v>14306370</v>
      </c>
      <c r="L11" s="13"/>
      <c r="M11" s="12">
        <v>150</v>
      </c>
      <c r="N11" s="12">
        <v>45000</v>
      </c>
      <c r="O11" s="12">
        <v>0</v>
      </c>
      <c r="P11" s="12">
        <v>45000</v>
      </c>
      <c r="Q11" s="13"/>
      <c r="R11" s="12">
        <v>0</v>
      </c>
      <c r="S11" s="12">
        <v>0</v>
      </c>
      <c r="T11" s="12">
        <v>0</v>
      </c>
      <c r="U11" s="12">
        <v>0</v>
      </c>
      <c r="V11" s="13"/>
      <c r="W11" s="12">
        <v>0</v>
      </c>
      <c r="X11" s="12">
        <v>0</v>
      </c>
      <c r="Y11" s="12">
        <v>0</v>
      </c>
      <c r="Z11" s="12">
        <v>0</v>
      </c>
      <c r="AA11" s="13"/>
      <c r="AB11" s="12">
        <v>0</v>
      </c>
      <c r="AC11" s="12">
        <v>40000</v>
      </c>
      <c r="AD11" s="12">
        <v>0</v>
      </c>
      <c r="AE11" s="12">
        <v>40000</v>
      </c>
      <c r="AF11" s="13"/>
      <c r="AG11" s="12">
        <v>0</v>
      </c>
      <c r="AH11" s="12">
        <v>0</v>
      </c>
      <c r="AI11" s="12">
        <v>0</v>
      </c>
      <c r="AJ11" s="12">
        <v>0</v>
      </c>
      <c r="AK11" s="13"/>
      <c r="AL11" s="12">
        <v>0</v>
      </c>
      <c r="AM11" s="12">
        <v>0</v>
      </c>
      <c r="AN11" s="12">
        <v>0</v>
      </c>
      <c r="AO11" s="12">
        <v>0</v>
      </c>
      <c r="AP11" s="13"/>
      <c r="AQ11" s="12">
        <v>216</v>
      </c>
      <c r="AR11" s="12">
        <v>1080000</v>
      </c>
      <c r="AS11" s="12">
        <v>0</v>
      </c>
      <c r="AT11" s="12">
        <v>1080000</v>
      </c>
      <c r="AU11" s="13"/>
      <c r="AV11" s="12">
        <v>20</v>
      </c>
      <c r="AW11" s="12">
        <v>100000</v>
      </c>
      <c r="AX11" s="12">
        <v>0</v>
      </c>
      <c r="AY11" s="12">
        <v>100000</v>
      </c>
      <c r="AZ11" s="13"/>
      <c r="BA11" s="12">
        <v>0</v>
      </c>
      <c r="BB11" s="12">
        <v>0</v>
      </c>
      <c r="BC11" s="12">
        <v>0</v>
      </c>
      <c r="BD11" s="12">
        <v>0</v>
      </c>
      <c r="BE11" s="13"/>
      <c r="BF11" s="12">
        <v>0</v>
      </c>
      <c r="BG11" s="12">
        <v>0</v>
      </c>
      <c r="BH11" s="12">
        <v>0</v>
      </c>
      <c r="BI11" s="12">
        <v>0</v>
      </c>
      <c r="BJ11" s="13"/>
      <c r="BK11" s="12">
        <v>0</v>
      </c>
      <c r="BL11" s="12">
        <v>0</v>
      </c>
      <c r="BM11" s="12">
        <v>0</v>
      </c>
      <c r="BN11" s="12">
        <v>0</v>
      </c>
      <c r="BO11" s="13"/>
      <c r="BP11" s="12">
        <v>0</v>
      </c>
      <c r="BQ11" s="12">
        <v>0</v>
      </c>
      <c r="BR11" s="12">
        <v>0</v>
      </c>
      <c r="BS11" s="12">
        <v>0</v>
      </c>
      <c r="BT11" s="13"/>
      <c r="BU11" s="12">
        <v>1</v>
      </c>
      <c r="BV11" s="12">
        <v>17000</v>
      </c>
      <c r="BW11" s="12">
        <v>0</v>
      </c>
      <c r="BX11" s="12">
        <v>17000</v>
      </c>
      <c r="BY11" s="13"/>
      <c r="BZ11" s="12">
        <v>0</v>
      </c>
      <c r="CA11" s="12">
        <v>0</v>
      </c>
      <c r="CB11" s="12">
        <v>0</v>
      </c>
      <c r="CC11" s="12">
        <v>0</v>
      </c>
      <c r="CD11" s="13"/>
      <c r="CE11" s="12">
        <v>1044</v>
      </c>
      <c r="CF11" s="12">
        <v>658000</v>
      </c>
      <c r="CG11" s="12">
        <v>0</v>
      </c>
      <c r="CH11" s="12">
        <v>658000</v>
      </c>
      <c r="CI11" s="13"/>
      <c r="CJ11" s="12">
        <v>0</v>
      </c>
      <c r="CK11" s="12">
        <v>0</v>
      </c>
      <c r="CL11" s="12">
        <v>0</v>
      </c>
      <c r="CM11" s="12">
        <v>0</v>
      </c>
      <c r="CN11" s="13"/>
      <c r="CO11" s="12">
        <v>0</v>
      </c>
      <c r="CP11" s="12">
        <v>80000</v>
      </c>
      <c r="CQ11" s="12">
        <v>0</v>
      </c>
      <c r="CR11" s="12">
        <v>80000</v>
      </c>
      <c r="CS11" s="13"/>
      <c r="CT11" s="12">
        <v>0</v>
      </c>
      <c r="CU11" s="12">
        <v>0</v>
      </c>
      <c r="CV11" s="12">
        <v>0</v>
      </c>
      <c r="CW11" s="12">
        <v>0</v>
      </c>
      <c r="CX11" s="13"/>
      <c r="CY11" s="12">
        <v>0</v>
      </c>
      <c r="CZ11" s="12">
        <v>0</v>
      </c>
      <c r="DA11" s="12">
        <v>0</v>
      </c>
      <c r="DB11" s="12">
        <v>0</v>
      </c>
      <c r="DC11" s="13"/>
      <c r="DD11" s="12">
        <v>0</v>
      </c>
      <c r="DE11" s="12">
        <v>0</v>
      </c>
      <c r="DF11" s="12">
        <v>0</v>
      </c>
      <c r="DG11" s="12">
        <v>0</v>
      </c>
      <c r="DH11" s="13"/>
      <c r="DI11" s="12">
        <v>0</v>
      </c>
      <c r="DJ11" s="12">
        <v>0</v>
      </c>
      <c r="DK11" s="12">
        <v>0</v>
      </c>
      <c r="DL11" s="12">
        <v>0</v>
      </c>
      <c r="DM11" s="13"/>
      <c r="DN11" s="12"/>
      <c r="DO11" s="12">
        <v>0</v>
      </c>
      <c r="DP11" s="12">
        <v>0</v>
      </c>
      <c r="DQ11" s="12">
        <v>0</v>
      </c>
      <c r="DR11" s="13"/>
      <c r="DS11" s="12">
        <v>0</v>
      </c>
      <c r="DT11" s="12">
        <v>0</v>
      </c>
      <c r="DU11" s="12">
        <v>0</v>
      </c>
      <c r="DV11" s="12">
        <v>0</v>
      </c>
      <c r="DW11" s="13"/>
      <c r="DX11" s="12">
        <v>250</v>
      </c>
      <c r="DY11" s="12">
        <v>125000</v>
      </c>
      <c r="DZ11" s="12">
        <v>0</v>
      </c>
      <c r="EA11" s="12">
        <v>125000</v>
      </c>
      <c r="EB11" s="13"/>
      <c r="EC11" s="72">
        <v>63482</v>
      </c>
      <c r="ED11" s="12">
        <v>88874800</v>
      </c>
      <c r="EE11" s="12">
        <v>0</v>
      </c>
      <c r="EF11" s="104">
        <v>88874800</v>
      </c>
      <c r="EG11" s="13"/>
      <c r="EH11" s="12">
        <v>5643</v>
      </c>
      <c r="EI11" s="12">
        <v>5643000</v>
      </c>
      <c r="EJ11" s="12">
        <v>0</v>
      </c>
      <c r="EK11" s="12">
        <v>5643000</v>
      </c>
      <c r="EL11" s="13"/>
      <c r="EM11" s="12">
        <v>23</v>
      </c>
      <c r="EN11" s="12">
        <v>230000</v>
      </c>
      <c r="EO11" s="12">
        <v>0</v>
      </c>
      <c r="EP11" s="12">
        <v>230000</v>
      </c>
      <c r="EQ11" s="13"/>
      <c r="ER11" s="72">
        <v>11033</v>
      </c>
      <c r="ES11" s="12">
        <v>26874180</v>
      </c>
      <c r="ET11" s="12">
        <v>0</v>
      </c>
      <c r="EU11" s="12">
        <v>26874180</v>
      </c>
      <c r="EV11" s="13"/>
      <c r="EW11" s="72">
        <v>112</v>
      </c>
      <c r="EX11" s="12">
        <v>458000</v>
      </c>
      <c r="EY11" s="12">
        <v>0</v>
      </c>
      <c r="EZ11" s="72">
        <v>458000</v>
      </c>
      <c r="FA11" s="13"/>
      <c r="FB11" s="12">
        <v>26</v>
      </c>
      <c r="FC11" s="12">
        <v>360208</v>
      </c>
      <c r="FD11" s="12">
        <v>0</v>
      </c>
      <c r="FE11" s="12">
        <v>360208</v>
      </c>
      <c r="FF11" s="13"/>
      <c r="FG11" s="12">
        <v>11170</v>
      </c>
      <c r="FH11" s="12">
        <v>3351000</v>
      </c>
      <c r="FI11" s="12">
        <v>0</v>
      </c>
      <c r="FJ11" s="12">
        <v>3351000</v>
      </c>
      <c r="FK11" s="13"/>
      <c r="FL11" s="12">
        <v>10</v>
      </c>
      <c r="FM11" s="12">
        <v>3000</v>
      </c>
      <c r="FN11" s="12">
        <v>0</v>
      </c>
      <c r="FO11" s="12">
        <v>3000</v>
      </c>
      <c r="FP11" s="13"/>
      <c r="FQ11" s="12">
        <v>10232</v>
      </c>
      <c r="FR11" s="12">
        <v>1023200</v>
      </c>
      <c r="FS11" s="12">
        <v>0</v>
      </c>
      <c r="FT11" s="12">
        <v>1023200</v>
      </c>
      <c r="FU11" s="13"/>
      <c r="FV11" s="12">
        <v>0</v>
      </c>
      <c r="FW11" s="12">
        <v>0</v>
      </c>
      <c r="FX11" s="12">
        <v>0</v>
      </c>
      <c r="FY11" s="12">
        <v>0</v>
      </c>
      <c r="FZ11" s="13"/>
      <c r="GA11" s="12">
        <v>0</v>
      </c>
      <c r="GB11" s="12">
        <v>0</v>
      </c>
      <c r="GC11" s="12">
        <v>0</v>
      </c>
      <c r="GD11" s="12">
        <v>0</v>
      </c>
      <c r="GE11" s="13"/>
      <c r="GF11" s="12">
        <v>5560</v>
      </c>
      <c r="GG11" s="12">
        <v>11676000</v>
      </c>
      <c r="GH11" s="12">
        <v>0</v>
      </c>
      <c r="GI11" s="12">
        <v>11676000</v>
      </c>
      <c r="GJ11" s="13"/>
      <c r="GK11" s="12">
        <v>64</v>
      </c>
      <c r="GL11" s="12">
        <v>52000</v>
      </c>
      <c r="GM11" s="12">
        <v>0</v>
      </c>
      <c r="GN11" s="12">
        <v>52000</v>
      </c>
      <c r="GO11" s="13"/>
      <c r="GP11" s="12">
        <v>1</v>
      </c>
      <c r="GQ11" s="12">
        <v>1000000</v>
      </c>
      <c r="GR11" s="12">
        <v>0</v>
      </c>
      <c r="GS11" s="12">
        <v>1000000</v>
      </c>
      <c r="GT11" s="13"/>
      <c r="GU11" s="12">
        <v>1</v>
      </c>
      <c r="GV11" s="12">
        <v>87500</v>
      </c>
      <c r="GW11" s="12">
        <v>0</v>
      </c>
      <c r="GX11" s="12">
        <v>87500</v>
      </c>
      <c r="GY11" s="13"/>
      <c r="GZ11" s="12">
        <v>26</v>
      </c>
      <c r="HA11" s="12">
        <v>520000</v>
      </c>
      <c r="HB11" s="12">
        <v>0</v>
      </c>
      <c r="HC11" s="12">
        <v>520000</v>
      </c>
      <c r="HD11" s="13"/>
      <c r="HE11" s="12">
        <v>1</v>
      </c>
      <c r="HF11" s="12">
        <v>899400</v>
      </c>
      <c r="HG11" s="12">
        <v>0</v>
      </c>
      <c r="HH11" s="12">
        <v>899400</v>
      </c>
      <c r="HI11" s="13"/>
      <c r="HJ11" s="12">
        <v>1</v>
      </c>
      <c r="HK11" s="12">
        <v>100000</v>
      </c>
      <c r="HL11" s="12">
        <v>0</v>
      </c>
      <c r="HM11" s="12">
        <v>100000</v>
      </c>
      <c r="HN11" s="13"/>
      <c r="HO11" s="12">
        <v>0</v>
      </c>
      <c r="HP11" s="12">
        <v>0</v>
      </c>
      <c r="HQ11" s="12">
        <v>0</v>
      </c>
      <c r="HR11" s="12">
        <v>0</v>
      </c>
      <c r="HS11" s="13"/>
      <c r="HT11" s="12">
        <v>0</v>
      </c>
      <c r="HU11" s="12">
        <v>0</v>
      </c>
      <c r="HV11" s="12">
        <v>0</v>
      </c>
      <c r="HW11" s="12">
        <v>0</v>
      </c>
      <c r="HX11" s="13"/>
      <c r="HY11" s="12">
        <v>1</v>
      </c>
      <c r="HZ11" s="12">
        <v>50000</v>
      </c>
      <c r="IA11" s="12">
        <v>0</v>
      </c>
      <c r="IB11" s="12">
        <v>50000</v>
      </c>
      <c r="IC11" s="13"/>
      <c r="ID11" s="12">
        <v>34</v>
      </c>
      <c r="IE11" s="12">
        <v>306000</v>
      </c>
      <c r="IF11" s="12">
        <v>0</v>
      </c>
      <c r="IG11" s="12">
        <v>306000</v>
      </c>
      <c r="IH11" s="13"/>
      <c r="II11" s="12">
        <v>48</v>
      </c>
      <c r="IJ11" s="12">
        <v>144000</v>
      </c>
      <c r="IK11" s="12">
        <v>0</v>
      </c>
      <c r="IL11" s="12">
        <v>144000</v>
      </c>
      <c r="IM11" s="13"/>
      <c r="IN11" s="12">
        <v>0</v>
      </c>
      <c r="IO11" s="12">
        <v>0</v>
      </c>
      <c r="IP11" s="12">
        <v>0</v>
      </c>
      <c r="IQ11" s="12">
        <v>0</v>
      </c>
      <c r="IR11" s="13"/>
      <c r="IS11" s="12">
        <v>1</v>
      </c>
      <c r="IT11" s="12">
        <v>300000</v>
      </c>
      <c r="IU11" s="12">
        <v>0</v>
      </c>
      <c r="IV11" s="12">
        <v>300000</v>
      </c>
      <c r="IW11" s="13"/>
      <c r="IX11" s="12">
        <v>0</v>
      </c>
      <c r="IY11" s="12">
        <v>0</v>
      </c>
      <c r="IZ11" s="12">
        <v>0</v>
      </c>
      <c r="JA11" s="12">
        <v>0</v>
      </c>
      <c r="JB11" s="13"/>
      <c r="JC11" s="12">
        <v>0</v>
      </c>
      <c r="JD11" s="12">
        <v>0</v>
      </c>
      <c r="JE11" s="12">
        <v>0</v>
      </c>
      <c r="JF11" s="12">
        <v>0</v>
      </c>
      <c r="JG11" s="13"/>
      <c r="JH11" s="12">
        <v>0</v>
      </c>
      <c r="JI11" s="12">
        <v>0</v>
      </c>
      <c r="JJ11" s="12">
        <v>0</v>
      </c>
      <c r="JK11" s="12">
        <v>0</v>
      </c>
      <c r="JL11" s="13"/>
      <c r="JM11" s="12">
        <v>1</v>
      </c>
      <c r="JN11" s="12">
        <v>12000</v>
      </c>
      <c r="JO11" s="12">
        <v>0</v>
      </c>
      <c r="JP11" s="12">
        <v>12000</v>
      </c>
      <c r="JQ11" s="13"/>
      <c r="JR11" s="12">
        <v>1</v>
      </c>
      <c r="JS11" s="12">
        <v>50000</v>
      </c>
      <c r="JT11" s="12">
        <v>0</v>
      </c>
      <c r="JU11" s="12">
        <v>50000</v>
      </c>
      <c r="JV11" s="13"/>
      <c r="JW11" s="12">
        <v>0</v>
      </c>
      <c r="JX11" s="12">
        <v>0</v>
      </c>
      <c r="JY11" s="12">
        <v>0</v>
      </c>
      <c r="JZ11" s="12">
        <v>0</v>
      </c>
      <c r="KA11" s="13"/>
      <c r="KB11" s="12">
        <v>3</v>
      </c>
      <c r="KC11" s="12">
        <v>129000</v>
      </c>
      <c r="KD11" s="12">
        <v>0</v>
      </c>
      <c r="KE11" s="12">
        <v>129000</v>
      </c>
      <c r="KF11" s="13"/>
      <c r="KG11" s="12"/>
      <c r="KH11" s="12">
        <v>0</v>
      </c>
      <c r="KI11" s="12">
        <v>0</v>
      </c>
      <c r="KJ11" s="12">
        <v>0</v>
      </c>
      <c r="KK11" s="13"/>
      <c r="KL11" s="12">
        <v>1</v>
      </c>
      <c r="KM11" s="12">
        <v>12000</v>
      </c>
      <c r="KN11" s="12">
        <v>0</v>
      </c>
      <c r="KO11" s="12">
        <v>12000</v>
      </c>
      <c r="KP11" s="13"/>
      <c r="KQ11" s="12">
        <v>0</v>
      </c>
      <c r="KR11" s="12">
        <v>159930858</v>
      </c>
      <c r="KS11" s="12">
        <v>0</v>
      </c>
      <c r="KT11" s="12">
        <v>159930858</v>
      </c>
      <c r="KU11" s="13"/>
    </row>
    <row r="12" spans="1:307" hidden="1">
      <c r="A12" s="10">
        <v>6</v>
      </c>
      <c r="B12" s="11" t="s">
        <v>8</v>
      </c>
      <c r="C12" s="12">
        <v>0</v>
      </c>
      <c r="D12" s="12">
        <v>1327800</v>
      </c>
      <c r="E12" s="12">
        <v>0</v>
      </c>
      <c r="F12" s="12">
        <v>1327800</v>
      </c>
      <c r="G12" s="13"/>
      <c r="H12" s="12">
        <v>0</v>
      </c>
      <c r="I12" s="12">
        <v>13064107.499999998</v>
      </c>
      <c r="J12" s="12">
        <v>0</v>
      </c>
      <c r="K12" s="12">
        <v>13064107.499999998</v>
      </c>
      <c r="L12" s="13"/>
      <c r="M12" s="12">
        <v>300</v>
      </c>
      <c r="N12" s="12">
        <v>90000</v>
      </c>
      <c r="O12" s="12">
        <v>0</v>
      </c>
      <c r="P12" s="12">
        <v>90000</v>
      </c>
      <c r="Q12" s="13"/>
      <c r="R12" s="12">
        <v>0</v>
      </c>
      <c r="S12" s="12">
        <v>0</v>
      </c>
      <c r="T12" s="12">
        <v>0</v>
      </c>
      <c r="U12" s="12">
        <v>0</v>
      </c>
      <c r="V12" s="13"/>
      <c r="W12" s="12">
        <v>0</v>
      </c>
      <c r="X12" s="12">
        <v>0</v>
      </c>
      <c r="Y12" s="12">
        <v>0</v>
      </c>
      <c r="Z12" s="12">
        <v>0</v>
      </c>
      <c r="AA12" s="13"/>
      <c r="AB12" s="12">
        <v>0</v>
      </c>
      <c r="AC12" s="12">
        <v>200000</v>
      </c>
      <c r="AD12" s="12">
        <v>0</v>
      </c>
      <c r="AE12" s="12">
        <v>200000</v>
      </c>
      <c r="AF12" s="13"/>
      <c r="AG12" s="12">
        <v>0</v>
      </c>
      <c r="AH12" s="12">
        <v>0</v>
      </c>
      <c r="AI12" s="12">
        <v>0</v>
      </c>
      <c r="AJ12" s="12">
        <v>0</v>
      </c>
      <c r="AK12" s="13"/>
      <c r="AL12" s="12">
        <v>0</v>
      </c>
      <c r="AM12" s="12">
        <v>0</v>
      </c>
      <c r="AN12" s="12">
        <v>0</v>
      </c>
      <c r="AO12" s="12">
        <v>0</v>
      </c>
      <c r="AP12" s="13"/>
      <c r="AQ12" s="12">
        <v>196</v>
      </c>
      <c r="AR12" s="12">
        <v>980000</v>
      </c>
      <c r="AS12" s="12">
        <v>0</v>
      </c>
      <c r="AT12" s="12">
        <v>980000</v>
      </c>
      <c r="AU12" s="13"/>
      <c r="AV12" s="12">
        <v>12</v>
      </c>
      <c r="AW12" s="12">
        <v>60000</v>
      </c>
      <c r="AX12" s="12">
        <v>0</v>
      </c>
      <c r="AY12" s="12">
        <v>60000</v>
      </c>
      <c r="AZ12" s="13"/>
      <c r="BA12" s="12">
        <v>0</v>
      </c>
      <c r="BB12" s="12">
        <v>0</v>
      </c>
      <c r="BC12" s="12">
        <v>0</v>
      </c>
      <c r="BD12" s="12">
        <v>0</v>
      </c>
      <c r="BE12" s="13"/>
      <c r="BF12" s="12">
        <v>0</v>
      </c>
      <c r="BG12" s="12">
        <v>0</v>
      </c>
      <c r="BH12" s="12">
        <v>0</v>
      </c>
      <c r="BI12" s="12">
        <v>0</v>
      </c>
      <c r="BJ12" s="13"/>
      <c r="BK12" s="12">
        <v>0</v>
      </c>
      <c r="BL12" s="12">
        <v>0</v>
      </c>
      <c r="BM12" s="12">
        <v>0</v>
      </c>
      <c r="BN12" s="12">
        <v>0</v>
      </c>
      <c r="BO12" s="13"/>
      <c r="BP12" s="12">
        <v>0</v>
      </c>
      <c r="BQ12" s="12">
        <v>0</v>
      </c>
      <c r="BR12" s="12">
        <v>0</v>
      </c>
      <c r="BS12" s="12">
        <v>0</v>
      </c>
      <c r="BT12" s="13"/>
      <c r="BU12" s="12">
        <v>1</v>
      </c>
      <c r="BV12" s="12">
        <v>30000</v>
      </c>
      <c r="BW12" s="12">
        <v>0</v>
      </c>
      <c r="BX12" s="12">
        <v>30000</v>
      </c>
      <c r="BY12" s="13"/>
      <c r="BZ12" s="12">
        <v>0</v>
      </c>
      <c r="CA12" s="12">
        <v>0</v>
      </c>
      <c r="CB12" s="12">
        <v>0</v>
      </c>
      <c r="CC12" s="12">
        <v>0</v>
      </c>
      <c r="CD12" s="13"/>
      <c r="CE12" s="12">
        <v>1044</v>
      </c>
      <c r="CF12" s="12">
        <v>658000</v>
      </c>
      <c r="CG12" s="12">
        <v>0</v>
      </c>
      <c r="CH12" s="12">
        <v>658000</v>
      </c>
      <c r="CI12" s="13"/>
      <c r="CJ12" s="12">
        <v>0</v>
      </c>
      <c r="CK12" s="12">
        <v>0</v>
      </c>
      <c r="CL12" s="12">
        <v>0</v>
      </c>
      <c r="CM12" s="12">
        <v>0</v>
      </c>
      <c r="CN12" s="13"/>
      <c r="CO12" s="12">
        <v>0</v>
      </c>
      <c r="CP12" s="12">
        <v>180000</v>
      </c>
      <c r="CQ12" s="12">
        <v>0</v>
      </c>
      <c r="CR12" s="12">
        <v>180000</v>
      </c>
      <c r="CS12" s="13"/>
      <c r="CT12" s="12">
        <v>0</v>
      </c>
      <c r="CU12" s="12">
        <v>0</v>
      </c>
      <c r="CV12" s="12">
        <v>0</v>
      </c>
      <c r="CW12" s="12">
        <v>0</v>
      </c>
      <c r="CX12" s="13"/>
      <c r="CY12" s="12">
        <v>0</v>
      </c>
      <c r="CZ12" s="12">
        <v>0</v>
      </c>
      <c r="DA12" s="12">
        <v>0</v>
      </c>
      <c r="DB12" s="12">
        <v>0</v>
      </c>
      <c r="DC12" s="13"/>
      <c r="DD12" s="12">
        <v>0</v>
      </c>
      <c r="DE12" s="12">
        <v>0</v>
      </c>
      <c r="DF12" s="12">
        <v>0</v>
      </c>
      <c r="DG12" s="12">
        <v>0</v>
      </c>
      <c r="DH12" s="13"/>
      <c r="DI12" s="12">
        <v>0</v>
      </c>
      <c r="DJ12" s="12">
        <v>0</v>
      </c>
      <c r="DK12" s="12">
        <v>0</v>
      </c>
      <c r="DL12" s="12">
        <v>0</v>
      </c>
      <c r="DM12" s="13"/>
      <c r="DN12" s="12">
        <v>1</v>
      </c>
      <c r="DO12" s="12">
        <v>250000</v>
      </c>
      <c r="DP12" s="12">
        <v>0</v>
      </c>
      <c r="DQ12" s="12">
        <v>250000</v>
      </c>
      <c r="DR12" s="13"/>
      <c r="DS12" s="12">
        <v>0</v>
      </c>
      <c r="DT12" s="12">
        <v>0</v>
      </c>
      <c r="DU12" s="12">
        <v>0</v>
      </c>
      <c r="DV12" s="12">
        <v>0</v>
      </c>
      <c r="DW12" s="13"/>
      <c r="DX12" s="12">
        <v>125</v>
      </c>
      <c r="DY12" s="12">
        <v>62500</v>
      </c>
      <c r="DZ12" s="12">
        <v>0</v>
      </c>
      <c r="EA12" s="12">
        <v>62500</v>
      </c>
      <c r="EB12" s="13"/>
      <c r="EC12" s="72">
        <v>58657</v>
      </c>
      <c r="ED12" s="12">
        <v>82119800</v>
      </c>
      <c r="EE12" s="12">
        <v>0</v>
      </c>
      <c r="EF12" s="104">
        <v>82119800</v>
      </c>
      <c r="EG12" s="13"/>
      <c r="EH12" s="12">
        <v>2217</v>
      </c>
      <c r="EI12" s="12">
        <v>2217000</v>
      </c>
      <c r="EJ12" s="12">
        <v>0</v>
      </c>
      <c r="EK12" s="12">
        <v>2217000</v>
      </c>
      <c r="EL12" s="13"/>
      <c r="EM12" s="12">
        <v>50</v>
      </c>
      <c r="EN12" s="12">
        <v>500000</v>
      </c>
      <c r="EO12" s="12">
        <v>0</v>
      </c>
      <c r="EP12" s="12">
        <v>500000</v>
      </c>
      <c r="EQ12" s="13"/>
      <c r="ER12" s="72">
        <v>12606</v>
      </c>
      <c r="ES12" s="12">
        <v>34276932</v>
      </c>
      <c r="ET12" s="12">
        <v>0</v>
      </c>
      <c r="EU12" s="12">
        <v>34276932</v>
      </c>
      <c r="EV12" s="13"/>
      <c r="EW12" s="72">
        <v>147</v>
      </c>
      <c r="EX12" s="12">
        <v>583000</v>
      </c>
      <c r="EY12" s="12">
        <v>0</v>
      </c>
      <c r="EZ12" s="72">
        <v>583000</v>
      </c>
      <c r="FA12" s="13"/>
      <c r="FB12" s="12">
        <v>22</v>
      </c>
      <c r="FC12" s="12">
        <v>265000</v>
      </c>
      <c r="FD12" s="12">
        <v>0</v>
      </c>
      <c r="FE12" s="12">
        <v>265000</v>
      </c>
      <c r="FF12" s="13"/>
      <c r="FG12" s="12">
        <v>6192</v>
      </c>
      <c r="FH12" s="12">
        <v>1857600</v>
      </c>
      <c r="FI12" s="12">
        <v>0</v>
      </c>
      <c r="FJ12" s="12">
        <v>1857600</v>
      </c>
      <c r="FK12" s="13"/>
      <c r="FL12" s="12">
        <v>96</v>
      </c>
      <c r="FM12" s="12">
        <v>28800</v>
      </c>
      <c r="FN12" s="12">
        <v>0</v>
      </c>
      <c r="FO12" s="12">
        <v>28800</v>
      </c>
      <c r="FP12" s="13"/>
      <c r="FQ12" s="12">
        <v>11390</v>
      </c>
      <c r="FR12" s="12">
        <v>1139000</v>
      </c>
      <c r="FS12" s="12">
        <v>0</v>
      </c>
      <c r="FT12" s="12">
        <v>1139000</v>
      </c>
      <c r="FU12" s="13"/>
      <c r="FV12" s="12">
        <v>0</v>
      </c>
      <c r="FW12" s="12">
        <v>0</v>
      </c>
      <c r="FX12" s="12">
        <v>0</v>
      </c>
      <c r="FY12" s="12">
        <v>0</v>
      </c>
      <c r="FZ12" s="13"/>
      <c r="GA12" s="12">
        <v>10</v>
      </c>
      <c r="GB12" s="12">
        <v>80000</v>
      </c>
      <c r="GC12" s="12">
        <v>0</v>
      </c>
      <c r="GD12" s="12">
        <v>80000</v>
      </c>
      <c r="GE12" s="13"/>
      <c r="GF12" s="12">
        <v>6480</v>
      </c>
      <c r="GG12" s="12">
        <v>13608000</v>
      </c>
      <c r="GH12" s="12">
        <v>0</v>
      </c>
      <c r="GI12" s="12">
        <v>13608000</v>
      </c>
      <c r="GJ12" s="13"/>
      <c r="GK12" s="12">
        <v>29</v>
      </c>
      <c r="GL12" s="12">
        <v>46500</v>
      </c>
      <c r="GM12" s="12">
        <v>0</v>
      </c>
      <c r="GN12" s="12">
        <v>46500</v>
      </c>
      <c r="GO12" s="13"/>
      <c r="GP12" s="12">
        <v>1</v>
      </c>
      <c r="GQ12" s="12">
        <v>1000000</v>
      </c>
      <c r="GR12" s="12">
        <v>0</v>
      </c>
      <c r="GS12" s="12">
        <v>1000000</v>
      </c>
      <c r="GT12" s="13"/>
      <c r="GU12" s="12">
        <v>2</v>
      </c>
      <c r="GV12" s="12">
        <v>175000</v>
      </c>
      <c r="GW12" s="12">
        <v>0</v>
      </c>
      <c r="GX12" s="12">
        <v>175000</v>
      </c>
      <c r="GY12" s="13"/>
      <c r="GZ12" s="12">
        <v>25</v>
      </c>
      <c r="HA12" s="12">
        <v>500000</v>
      </c>
      <c r="HB12" s="12">
        <v>0</v>
      </c>
      <c r="HC12" s="12">
        <v>500000</v>
      </c>
      <c r="HD12" s="13"/>
      <c r="HE12" s="12">
        <v>1</v>
      </c>
      <c r="HF12" s="12">
        <v>1199200</v>
      </c>
      <c r="HG12" s="12">
        <v>0</v>
      </c>
      <c r="HH12" s="12">
        <v>1199200</v>
      </c>
      <c r="HI12" s="13"/>
      <c r="HJ12" s="12">
        <v>1</v>
      </c>
      <c r="HK12" s="12">
        <v>100000</v>
      </c>
      <c r="HL12" s="12">
        <v>0</v>
      </c>
      <c r="HM12" s="12">
        <v>100000</v>
      </c>
      <c r="HN12" s="13"/>
      <c r="HO12" s="12">
        <v>0</v>
      </c>
      <c r="HP12" s="12">
        <v>0</v>
      </c>
      <c r="HQ12" s="12">
        <v>0</v>
      </c>
      <c r="HR12" s="12">
        <v>0</v>
      </c>
      <c r="HS12" s="13"/>
      <c r="HT12" s="12">
        <v>12</v>
      </c>
      <c r="HU12" s="12">
        <v>240000</v>
      </c>
      <c r="HV12" s="12">
        <v>0</v>
      </c>
      <c r="HW12" s="12">
        <v>240000</v>
      </c>
      <c r="HX12" s="13"/>
      <c r="HY12" s="12">
        <v>1</v>
      </c>
      <c r="HZ12" s="12">
        <v>50000</v>
      </c>
      <c r="IA12" s="12">
        <v>0</v>
      </c>
      <c r="IB12" s="12">
        <v>50000</v>
      </c>
      <c r="IC12" s="13"/>
      <c r="ID12" s="12">
        <v>69</v>
      </c>
      <c r="IE12" s="12">
        <v>621000</v>
      </c>
      <c r="IF12" s="12">
        <v>0</v>
      </c>
      <c r="IG12" s="12">
        <v>621000</v>
      </c>
      <c r="IH12" s="13"/>
      <c r="II12" s="12">
        <v>54</v>
      </c>
      <c r="IJ12" s="12">
        <v>162000</v>
      </c>
      <c r="IK12" s="12">
        <v>0</v>
      </c>
      <c r="IL12" s="12">
        <v>162000</v>
      </c>
      <c r="IM12" s="13"/>
      <c r="IN12" s="12">
        <v>0</v>
      </c>
      <c r="IO12" s="12">
        <v>0</v>
      </c>
      <c r="IP12" s="12">
        <v>0</v>
      </c>
      <c r="IQ12" s="12">
        <v>0</v>
      </c>
      <c r="IR12" s="13"/>
      <c r="IS12" s="12">
        <v>0</v>
      </c>
      <c r="IT12" s="12">
        <v>0</v>
      </c>
      <c r="IU12" s="12">
        <v>0</v>
      </c>
      <c r="IV12" s="12">
        <v>0</v>
      </c>
      <c r="IW12" s="13"/>
      <c r="IX12" s="12">
        <v>0</v>
      </c>
      <c r="IY12" s="12">
        <v>0</v>
      </c>
      <c r="IZ12" s="12">
        <v>0</v>
      </c>
      <c r="JA12" s="12">
        <v>0</v>
      </c>
      <c r="JB12" s="13"/>
      <c r="JC12" s="12">
        <v>0</v>
      </c>
      <c r="JD12" s="12">
        <v>0</v>
      </c>
      <c r="JE12" s="12">
        <v>0</v>
      </c>
      <c r="JF12" s="12">
        <v>0</v>
      </c>
      <c r="JG12" s="13"/>
      <c r="JH12" s="12">
        <v>0</v>
      </c>
      <c r="JI12" s="12">
        <v>0</v>
      </c>
      <c r="JJ12" s="12">
        <v>0</v>
      </c>
      <c r="JK12" s="12">
        <v>0</v>
      </c>
      <c r="JL12" s="13"/>
      <c r="JM12" s="12">
        <v>1</v>
      </c>
      <c r="JN12" s="12">
        <v>12000</v>
      </c>
      <c r="JO12" s="12">
        <v>0</v>
      </c>
      <c r="JP12" s="12">
        <v>12000</v>
      </c>
      <c r="JQ12" s="13"/>
      <c r="JR12" s="12">
        <v>1</v>
      </c>
      <c r="JS12" s="12">
        <v>50000</v>
      </c>
      <c r="JT12" s="12">
        <v>0</v>
      </c>
      <c r="JU12" s="12">
        <v>50000</v>
      </c>
      <c r="JV12" s="13"/>
      <c r="JW12" s="12">
        <v>0</v>
      </c>
      <c r="JX12" s="12">
        <v>0</v>
      </c>
      <c r="JY12" s="12">
        <v>0</v>
      </c>
      <c r="JZ12" s="12">
        <v>0</v>
      </c>
      <c r="KA12" s="13"/>
      <c r="KB12" s="12">
        <v>7</v>
      </c>
      <c r="KC12" s="12">
        <v>105000</v>
      </c>
      <c r="KD12" s="12">
        <v>0</v>
      </c>
      <c r="KE12" s="12">
        <v>105000</v>
      </c>
      <c r="KF12" s="13"/>
      <c r="KG12" s="12">
        <v>1</v>
      </c>
      <c r="KH12" s="12">
        <v>300000</v>
      </c>
      <c r="KI12" s="12">
        <v>0</v>
      </c>
      <c r="KJ12" s="12">
        <v>300000</v>
      </c>
      <c r="KK12" s="13"/>
      <c r="KL12" s="12">
        <v>1</v>
      </c>
      <c r="KM12" s="12">
        <v>12000</v>
      </c>
      <c r="KN12" s="12">
        <v>0</v>
      </c>
      <c r="KO12" s="12">
        <v>12000</v>
      </c>
      <c r="KP12" s="13"/>
      <c r="KQ12" s="12">
        <v>0</v>
      </c>
      <c r="KR12" s="12">
        <v>158150239.5</v>
      </c>
      <c r="KS12" s="12">
        <v>0</v>
      </c>
      <c r="KT12" s="12">
        <v>158150239.5</v>
      </c>
      <c r="KU12" s="13"/>
    </row>
    <row r="13" spans="1:307" hidden="1">
      <c r="A13" s="10">
        <v>7</v>
      </c>
      <c r="B13" s="11" t="s">
        <v>9</v>
      </c>
      <c r="C13" s="12">
        <v>0</v>
      </c>
      <c r="D13" s="12">
        <v>1270900</v>
      </c>
      <c r="E13" s="12">
        <v>0</v>
      </c>
      <c r="F13" s="12">
        <v>1270900</v>
      </c>
      <c r="G13" s="13"/>
      <c r="H13" s="12">
        <v>0</v>
      </c>
      <c r="I13" s="12">
        <v>9567345</v>
      </c>
      <c r="J13" s="12">
        <v>0</v>
      </c>
      <c r="K13" s="12">
        <v>9567345</v>
      </c>
      <c r="L13" s="13"/>
      <c r="M13" s="12">
        <v>200</v>
      </c>
      <c r="N13" s="12">
        <v>60000</v>
      </c>
      <c r="O13" s="12">
        <v>0</v>
      </c>
      <c r="P13" s="12">
        <v>60000</v>
      </c>
      <c r="Q13" s="13"/>
      <c r="R13" s="12">
        <v>0</v>
      </c>
      <c r="S13" s="12">
        <v>0</v>
      </c>
      <c r="T13" s="12">
        <v>0</v>
      </c>
      <c r="U13" s="12">
        <v>0</v>
      </c>
      <c r="V13" s="13"/>
      <c r="W13" s="12">
        <v>1</v>
      </c>
      <c r="X13" s="12">
        <v>49500</v>
      </c>
      <c r="Y13" s="12">
        <v>0</v>
      </c>
      <c r="Z13" s="12">
        <v>49500</v>
      </c>
      <c r="AA13" s="13"/>
      <c r="AB13" s="12">
        <v>0</v>
      </c>
      <c r="AC13" s="12">
        <v>2169000</v>
      </c>
      <c r="AD13" s="12">
        <v>0</v>
      </c>
      <c r="AE13" s="12">
        <v>2169000</v>
      </c>
      <c r="AF13" s="13"/>
      <c r="AG13" s="12">
        <v>0</v>
      </c>
      <c r="AH13" s="12">
        <v>0</v>
      </c>
      <c r="AI13" s="12">
        <v>0</v>
      </c>
      <c r="AJ13" s="12">
        <v>0</v>
      </c>
      <c r="AK13" s="13"/>
      <c r="AL13" s="12">
        <v>0</v>
      </c>
      <c r="AM13" s="12">
        <v>0</v>
      </c>
      <c r="AN13" s="12">
        <v>0</v>
      </c>
      <c r="AO13" s="12">
        <v>0</v>
      </c>
      <c r="AP13" s="13"/>
      <c r="AQ13" s="12">
        <v>170</v>
      </c>
      <c r="AR13" s="12">
        <v>850000</v>
      </c>
      <c r="AS13" s="12">
        <v>0</v>
      </c>
      <c r="AT13" s="12">
        <v>850000</v>
      </c>
      <c r="AU13" s="13"/>
      <c r="AV13" s="12">
        <v>12</v>
      </c>
      <c r="AW13" s="12">
        <v>60000</v>
      </c>
      <c r="AX13" s="12">
        <v>0</v>
      </c>
      <c r="AY13" s="12">
        <v>60000</v>
      </c>
      <c r="AZ13" s="13"/>
      <c r="BA13" s="12">
        <v>0</v>
      </c>
      <c r="BB13" s="12">
        <v>0</v>
      </c>
      <c r="BC13" s="12">
        <v>0</v>
      </c>
      <c r="BD13" s="12">
        <v>0</v>
      </c>
      <c r="BE13" s="13"/>
      <c r="BF13" s="12">
        <v>0</v>
      </c>
      <c r="BG13" s="12">
        <v>0</v>
      </c>
      <c r="BH13" s="12">
        <v>0</v>
      </c>
      <c r="BI13" s="12">
        <v>0</v>
      </c>
      <c r="BJ13" s="13"/>
      <c r="BK13" s="12">
        <v>0</v>
      </c>
      <c r="BL13" s="12">
        <v>0</v>
      </c>
      <c r="BM13" s="12">
        <v>0</v>
      </c>
      <c r="BN13" s="12">
        <v>0</v>
      </c>
      <c r="BO13" s="13"/>
      <c r="BP13" s="12">
        <v>0</v>
      </c>
      <c r="BQ13" s="12">
        <v>0</v>
      </c>
      <c r="BR13" s="12">
        <v>0</v>
      </c>
      <c r="BS13" s="12">
        <v>0</v>
      </c>
      <c r="BT13" s="13"/>
      <c r="BU13" s="12">
        <v>1</v>
      </c>
      <c r="BV13" s="12">
        <v>20000</v>
      </c>
      <c r="BW13" s="12">
        <v>0</v>
      </c>
      <c r="BX13" s="12">
        <v>20000</v>
      </c>
      <c r="BY13" s="13"/>
      <c r="BZ13" s="12">
        <v>0</v>
      </c>
      <c r="CA13" s="12">
        <v>0</v>
      </c>
      <c r="CB13" s="12">
        <v>0</v>
      </c>
      <c r="CC13" s="12">
        <v>0</v>
      </c>
      <c r="CD13" s="13"/>
      <c r="CE13" s="12">
        <v>1044</v>
      </c>
      <c r="CF13" s="12">
        <v>658000</v>
      </c>
      <c r="CG13" s="12">
        <v>0</v>
      </c>
      <c r="CH13" s="12">
        <v>658000</v>
      </c>
      <c r="CI13" s="13"/>
      <c r="CJ13" s="12">
        <v>0</v>
      </c>
      <c r="CK13" s="12">
        <v>0</v>
      </c>
      <c r="CL13" s="12">
        <v>0</v>
      </c>
      <c r="CM13" s="12">
        <v>0</v>
      </c>
      <c r="CN13" s="13"/>
      <c r="CO13" s="12">
        <v>0</v>
      </c>
      <c r="CP13" s="12">
        <v>80000</v>
      </c>
      <c r="CQ13" s="12">
        <v>0</v>
      </c>
      <c r="CR13" s="12">
        <v>80000</v>
      </c>
      <c r="CS13" s="13"/>
      <c r="CT13" s="12">
        <v>0</v>
      </c>
      <c r="CU13" s="12">
        <v>0</v>
      </c>
      <c r="CV13" s="12">
        <v>0</v>
      </c>
      <c r="CW13" s="12">
        <v>0</v>
      </c>
      <c r="CX13" s="13"/>
      <c r="CY13" s="12">
        <v>0</v>
      </c>
      <c r="CZ13" s="12">
        <v>0</v>
      </c>
      <c r="DA13" s="12">
        <v>0</v>
      </c>
      <c r="DB13" s="12">
        <v>0</v>
      </c>
      <c r="DC13" s="13"/>
      <c r="DD13" s="12">
        <v>0</v>
      </c>
      <c r="DE13" s="12">
        <v>0</v>
      </c>
      <c r="DF13" s="12">
        <v>0</v>
      </c>
      <c r="DG13" s="12">
        <v>0</v>
      </c>
      <c r="DH13" s="13"/>
      <c r="DI13" s="12">
        <v>0</v>
      </c>
      <c r="DJ13" s="12">
        <v>0</v>
      </c>
      <c r="DK13" s="12">
        <v>0</v>
      </c>
      <c r="DL13" s="12">
        <v>0</v>
      </c>
      <c r="DM13" s="13"/>
      <c r="DN13" s="12"/>
      <c r="DO13" s="12">
        <v>0</v>
      </c>
      <c r="DP13" s="12">
        <v>0</v>
      </c>
      <c r="DQ13" s="12">
        <v>0</v>
      </c>
      <c r="DR13" s="13"/>
      <c r="DS13" s="12">
        <v>0</v>
      </c>
      <c r="DT13" s="12">
        <v>0</v>
      </c>
      <c r="DU13" s="12">
        <v>0</v>
      </c>
      <c r="DV13" s="12">
        <v>0</v>
      </c>
      <c r="DW13" s="13"/>
      <c r="DX13" s="12">
        <v>40</v>
      </c>
      <c r="DY13" s="12">
        <v>20000</v>
      </c>
      <c r="DZ13" s="12">
        <v>0</v>
      </c>
      <c r="EA13" s="12">
        <v>20000</v>
      </c>
      <c r="EB13" s="13"/>
      <c r="EC13" s="72">
        <v>43660</v>
      </c>
      <c r="ED13" s="12">
        <v>61124000</v>
      </c>
      <c r="EE13" s="12">
        <v>0</v>
      </c>
      <c r="EF13" s="104">
        <v>61124000</v>
      </c>
      <c r="EG13" s="13"/>
      <c r="EH13" s="12">
        <v>3026</v>
      </c>
      <c r="EI13" s="12">
        <v>3026000</v>
      </c>
      <c r="EJ13" s="12">
        <v>0</v>
      </c>
      <c r="EK13" s="12">
        <v>3026000</v>
      </c>
      <c r="EL13" s="13"/>
      <c r="EM13" s="12">
        <v>50</v>
      </c>
      <c r="EN13" s="12">
        <v>500000</v>
      </c>
      <c r="EO13" s="12">
        <v>0</v>
      </c>
      <c r="EP13" s="12">
        <v>500000</v>
      </c>
      <c r="EQ13" s="13"/>
      <c r="ER13" s="72">
        <v>7254</v>
      </c>
      <c r="ES13" s="12">
        <v>18803664</v>
      </c>
      <c r="ET13" s="12">
        <v>0</v>
      </c>
      <c r="EU13" s="12">
        <v>18803664</v>
      </c>
      <c r="EV13" s="13"/>
      <c r="EW13" s="72">
        <v>108</v>
      </c>
      <c r="EX13" s="12">
        <v>417000</v>
      </c>
      <c r="EY13" s="12">
        <v>0</v>
      </c>
      <c r="EZ13" s="72">
        <v>417000</v>
      </c>
      <c r="FA13" s="13"/>
      <c r="FB13" s="12">
        <v>21</v>
      </c>
      <c r="FC13" s="12">
        <v>297708</v>
      </c>
      <c r="FD13" s="12">
        <v>0</v>
      </c>
      <c r="FE13" s="12">
        <v>297708</v>
      </c>
      <c r="FF13" s="13"/>
      <c r="FG13" s="12">
        <v>3373</v>
      </c>
      <c r="FH13" s="12">
        <v>1011900</v>
      </c>
      <c r="FI13" s="12">
        <v>0</v>
      </c>
      <c r="FJ13" s="12">
        <v>1011900</v>
      </c>
      <c r="FK13" s="13"/>
      <c r="FL13" s="12">
        <v>74</v>
      </c>
      <c r="FM13" s="12">
        <v>22200</v>
      </c>
      <c r="FN13" s="12">
        <v>0</v>
      </c>
      <c r="FO13" s="12">
        <v>22200</v>
      </c>
      <c r="FP13" s="13"/>
      <c r="FQ13" s="12">
        <v>4727</v>
      </c>
      <c r="FR13" s="12">
        <v>472700</v>
      </c>
      <c r="FS13" s="12">
        <v>0</v>
      </c>
      <c r="FT13" s="12">
        <v>472700</v>
      </c>
      <c r="FU13" s="13"/>
      <c r="FV13" s="12">
        <v>0</v>
      </c>
      <c r="FW13" s="12">
        <v>0</v>
      </c>
      <c r="FX13" s="12">
        <v>0</v>
      </c>
      <c r="FY13" s="12">
        <v>0</v>
      </c>
      <c r="FZ13" s="13"/>
      <c r="GA13" s="12">
        <v>0</v>
      </c>
      <c r="GB13" s="12">
        <v>0</v>
      </c>
      <c r="GC13" s="12">
        <v>0</v>
      </c>
      <c r="GD13" s="12">
        <v>0</v>
      </c>
      <c r="GE13" s="13"/>
      <c r="GF13" s="12">
        <v>4560</v>
      </c>
      <c r="GG13" s="12">
        <v>9576000</v>
      </c>
      <c r="GH13" s="12">
        <v>0</v>
      </c>
      <c r="GI13" s="12">
        <v>9576000</v>
      </c>
      <c r="GJ13" s="13"/>
      <c r="GK13" s="12">
        <v>6</v>
      </c>
      <c r="GL13" s="12">
        <v>3000</v>
      </c>
      <c r="GM13" s="12">
        <v>0</v>
      </c>
      <c r="GN13" s="12">
        <v>3000</v>
      </c>
      <c r="GO13" s="13"/>
      <c r="GP13" s="12">
        <v>1</v>
      </c>
      <c r="GQ13" s="12">
        <v>1200000</v>
      </c>
      <c r="GR13" s="12">
        <v>0</v>
      </c>
      <c r="GS13" s="12">
        <v>1200000</v>
      </c>
      <c r="GT13" s="13"/>
      <c r="GU13" s="12">
        <v>1</v>
      </c>
      <c r="GV13" s="12">
        <v>87500</v>
      </c>
      <c r="GW13" s="12">
        <v>0</v>
      </c>
      <c r="GX13" s="12">
        <v>87500</v>
      </c>
      <c r="GY13" s="13"/>
      <c r="GZ13" s="12">
        <v>25</v>
      </c>
      <c r="HA13" s="12">
        <v>500000</v>
      </c>
      <c r="HB13" s="12">
        <v>0</v>
      </c>
      <c r="HC13" s="12">
        <v>500000</v>
      </c>
      <c r="HD13" s="13"/>
      <c r="HE13" s="12">
        <v>1</v>
      </c>
      <c r="HF13" s="12">
        <v>2398400</v>
      </c>
      <c r="HG13" s="12">
        <v>0</v>
      </c>
      <c r="HH13" s="12">
        <v>2398400</v>
      </c>
      <c r="HI13" s="13"/>
      <c r="HJ13" s="12">
        <v>1</v>
      </c>
      <c r="HK13" s="12">
        <v>100000</v>
      </c>
      <c r="HL13" s="12">
        <v>0</v>
      </c>
      <c r="HM13" s="12">
        <v>100000</v>
      </c>
      <c r="HN13" s="13"/>
      <c r="HO13" s="12">
        <v>5</v>
      </c>
      <c r="HP13" s="12">
        <v>50000</v>
      </c>
      <c r="HQ13" s="12">
        <v>0</v>
      </c>
      <c r="HR13" s="12">
        <v>50000</v>
      </c>
      <c r="HS13" s="13"/>
      <c r="HT13" s="12">
        <v>0</v>
      </c>
      <c r="HU13" s="12">
        <v>0</v>
      </c>
      <c r="HV13" s="12">
        <v>0</v>
      </c>
      <c r="HW13" s="12">
        <v>0</v>
      </c>
      <c r="HX13" s="13"/>
      <c r="HY13" s="12">
        <v>1</v>
      </c>
      <c r="HZ13" s="12">
        <v>50000</v>
      </c>
      <c r="IA13" s="12">
        <v>0</v>
      </c>
      <c r="IB13" s="12">
        <v>50000</v>
      </c>
      <c r="IC13" s="13"/>
      <c r="ID13" s="12">
        <v>41</v>
      </c>
      <c r="IE13" s="12">
        <v>369000</v>
      </c>
      <c r="IF13" s="12">
        <v>0</v>
      </c>
      <c r="IG13" s="12">
        <v>369000</v>
      </c>
      <c r="IH13" s="13"/>
      <c r="II13" s="12">
        <v>40</v>
      </c>
      <c r="IJ13" s="12">
        <v>120000</v>
      </c>
      <c r="IK13" s="12">
        <v>0</v>
      </c>
      <c r="IL13" s="12">
        <v>120000</v>
      </c>
      <c r="IM13" s="13"/>
      <c r="IN13" s="12">
        <v>0</v>
      </c>
      <c r="IO13" s="12">
        <v>0</v>
      </c>
      <c r="IP13" s="12">
        <v>0</v>
      </c>
      <c r="IQ13" s="12">
        <v>0</v>
      </c>
      <c r="IR13" s="13"/>
      <c r="IS13" s="12">
        <v>0</v>
      </c>
      <c r="IT13" s="12">
        <v>0</v>
      </c>
      <c r="IU13" s="12">
        <v>0</v>
      </c>
      <c r="IV13" s="12">
        <v>0</v>
      </c>
      <c r="IW13" s="13"/>
      <c r="IX13" s="12">
        <v>0</v>
      </c>
      <c r="IY13" s="12">
        <v>0</v>
      </c>
      <c r="IZ13" s="12">
        <v>0</v>
      </c>
      <c r="JA13" s="12">
        <v>0</v>
      </c>
      <c r="JB13" s="13"/>
      <c r="JC13" s="12">
        <v>0</v>
      </c>
      <c r="JD13" s="12">
        <v>0</v>
      </c>
      <c r="JE13" s="12">
        <v>0</v>
      </c>
      <c r="JF13" s="12">
        <v>0</v>
      </c>
      <c r="JG13" s="13"/>
      <c r="JH13" s="12">
        <v>0</v>
      </c>
      <c r="JI13" s="12">
        <v>0</v>
      </c>
      <c r="JJ13" s="12">
        <v>0</v>
      </c>
      <c r="JK13" s="12">
        <v>0</v>
      </c>
      <c r="JL13" s="13"/>
      <c r="JM13" s="12">
        <v>1</v>
      </c>
      <c r="JN13" s="12">
        <v>12000</v>
      </c>
      <c r="JO13" s="12">
        <v>0</v>
      </c>
      <c r="JP13" s="12">
        <v>12000</v>
      </c>
      <c r="JQ13" s="13"/>
      <c r="JR13" s="12">
        <v>1</v>
      </c>
      <c r="JS13" s="12">
        <v>50000</v>
      </c>
      <c r="JT13" s="12">
        <v>0</v>
      </c>
      <c r="JU13" s="12">
        <v>50000</v>
      </c>
      <c r="JV13" s="13"/>
      <c r="JW13" s="12">
        <v>0</v>
      </c>
      <c r="JX13" s="12">
        <v>0</v>
      </c>
      <c r="JY13" s="12">
        <v>0</v>
      </c>
      <c r="JZ13" s="12">
        <v>0</v>
      </c>
      <c r="KA13" s="13"/>
      <c r="KB13" s="12">
        <v>3</v>
      </c>
      <c r="KC13" s="12">
        <v>129000</v>
      </c>
      <c r="KD13" s="12">
        <v>0</v>
      </c>
      <c r="KE13" s="12">
        <v>129000</v>
      </c>
      <c r="KF13" s="13"/>
      <c r="KG13" s="12"/>
      <c r="KH13" s="12">
        <v>0</v>
      </c>
      <c r="KI13" s="12">
        <v>0</v>
      </c>
      <c r="KJ13" s="12">
        <v>0</v>
      </c>
      <c r="KK13" s="13"/>
      <c r="KL13" s="12">
        <v>1</v>
      </c>
      <c r="KM13" s="12">
        <v>12000</v>
      </c>
      <c r="KN13" s="12">
        <v>0</v>
      </c>
      <c r="KO13" s="12">
        <v>12000</v>
      </c>
      <c r="KP13" s="13"/>
      <c r="KQ13" s="12">
        <v>0</v>
      </c>
      <c r="KR13" s="12">
        <v>115136817</v>
      </c>
      <c r="KS13" s="12">
        <v>0</v>
      </c>
      <c r="KT13" s="12">
        <v>115136817</v>
      </c>
      <c r="KU13" s="13"/>
    </row>
    <row r="14" spans="1:307" hidden="1">
      <c r="A14" s="10">
        <v>8</v>
      </c>
      <c r="B14" s="11" t="s">
        <v>10</v>
      </c>
      <c r="C14" s="12">
        <v>0</v>
      </c>
      <c r="D14" s="12">
        <v>862000</v>
      </c>
      <c r="E14" s="12">
        <v>0</v>
      </c>
      <c r="F14" s="12">
        <v>862000</v>
      </c>
      <c r="G14" s="13"/>
      <c r="H14" s="12">
        <v>0</v>
      </c>
      <c r="I14" s="12">
        <v>4841332.5000000009</v>
      </c>
      <c r="J14" s="12">
        <v>0</v>
      </c>
      <c r="K14" s="12">
        <v>4841332.5000000009</v>
      </c>
      <c r="L14" s="13"/>
      <c r="M14" s="12">
        <v>100</v>
      </c>
      <c r="N14" s="12">
        <v>30000</v>
      </c>
      <c r="O14" s="12">
        <v>0</v>
      </c>
      <c r="P14" s="12">
        <v>30000</v>
      </c>
      <c r="Q14" s="13"/>
      <c r="R14" s="12">
        <v>0</v>
      </c>
      <c r="S14" s="12">
        <v>0</v>
      </c>
      <c r="T14" s="12">
        <v>0</v>
      </c>
      <c r="U14" s="12">
        <v>0</v>
      </c>
      <c r="V14" s="13"/>
      <c r="W14" s="12">
        <v>1</v>
      </c>
      <c r="X14" s="12">
        <v>49500</v>
      </c>
      <c r="Y14" s="12">
        <v>0</v>
      </c>
      <c r="Z14" s="12">
        <v>49500</v>
      </c>
      <c r="AA14" s="13"/>
      <c r="AB14" s="12">
        <v>0</v>
      </c>
      <c r="AC14" s="12">
        <v>885600</v>
      </c>
      <c r="AD14" s="12">
        <v>0</v>
      </c>
      <c r="AE14" s="12">
        <v>885600</v>
      </c>
      <c r="AF14" s="13"/>
      <c r="AG14" s="12">
        <v>0</v>
      </c>
      <c r="AH14" s="12">
        <v>0</v>
      </c>
      <c r="AI14" s="12">
        <v>0</v>
      </c>
      <c r="AJ14" s="12">
        <v>0</v>
      </c>
      <c r="AK14" s="13"/>
      <c r="AL14" s="12">
        <v>0</v>
      </c>
      <c r="AM14" s="12">
        <v>0</v>
      </c>
      <c r="AN14" s="12">
        <v>0</v>
      </c>
      <c r="AO14" s="12">
        <v>0</v>
      </c>
      <c r="AP14" s="13"/>
      <c r="AQ14" s="12">
        <v>142</v>
      </c>
      <c r="AR14" s="12">
        <v>710000</v>
      </c>
      <c r="AS14" s="12">
        <v>0</v>
      </c>
      <c r="AT14" s="12">
        <v>710000</v>
      </c>
      <c r="AU14" s="13"/>
      <c r="AV14" s="12">
        <v>8</v>
      </c>
      <c r="AW14" s="12">
        <v>40000</v>
      </c>
      <c r="AX14" s="12">
        <v>0</v>
      </c>
      <c r="AY14" s="12">
        <v>40000</v>
      </c>
      <c r="AZ14" s="13"/>
      <c r="BA14" s="12">
        <v>0</v>
      </c>
      <c r="BB14" s="12">
        <v>0</v>
      </c>
      <c r="BC14" s="12">
        <v>0</v>
      </c>
      <c r="BD14" s="12">
        <v>0</v>
      </c>
      <c r="BE14" s="13"/>
      <c r="BF14" s="12">
        <v>0</v>
      </c>
      <c r="BG14" s="12">
        <v>0</v>
      </c>
      <c r="BH14" s="12">
        <v>0</v>
      </c>
      <c r="BI14" s="12">
        <v>0</v>
      </c>
      <c r="BJ14" s="13"/>
      <c r="BK14" s="12">
        <v>0</v>
      </c>
      <c r="BL14" s="12">
        <v>0</v>
      </c>
      <c r="BM14" s="12">
        <v>0</v>
      </c>
      <c r="BN14" s="12">
        <v>0</v>
      </c>
      <c r="BO14" s="13"/>
      <c r="BP14" s="12">
        <v>0</v>
      </c>
      <c r="BQ14" s="12">
        <v>0</v>
      </c>
      <c r="BR14" s="12">
        <v>0</v>
      </c>
      <c r="BS14" s="12">
        <v>0</v>
      </c>
      <c r="BT14" s="13"/>
      <c r="BU14" s="12">
        <v>1</v>
      </c>
      <c r="BV14" s="12">
        <v>17000</v>
      </c>
      <c r="BW14" s="12">
        <v>0</v>
      </c>
      <c r="BX14" s="12">
        <v>17000</v>
      </c>
      <c r="BY14" s="13"/>
      <c r="BZ14" s="12">
        <v>0</v>
      </c>
      <c r="CA14" s="12">
        <v>0</v>
      </c>
      <c r="CB14" s="12">
        <v>0</v>
      </c>
      <c r="CC14" s="12">
        <v>0</v>
      </c>
      <c r="CD14" s="13"/>
      <c r="CE14" s="12">
        <v>1044</v>
      </c>
      <c r="CF14" s="12">
        <v>658000</v>
      </c>
      <c r="CG14" s="12">
        <v>0</v>
      </c>
      <c r="CH14" s="12">
        <v>658000</v>
      </c>
      <c r="CI14" s="13"/>
      <c r="CJ14" s="12">
        <v>0</v>
      </c>
      <c r="CK14" s="12">
        <v>0</v>
      </c>
      <c r="CL14" s="12">
        <v>0</v>
      </c>
      <c r="CM14" s="12">
        <v>0</v>
      </c>
      <c r="CN14" s="13"/>
      <c r="CO14" s="12">
        <v>0</v>
      </c>
      <c r="CP14" s="12">
        <v>80000</v>
      </c>
      <c r="CQ14" s="12">
        <v>0</v>
      </c>
      <c r="CR14" s="12">
        <v>80000</v>
      </c>
      <c r="CS14" s="13"/>
      <c r="CT14" s="12">
        <v>0</v>
      </c>
      <c r="CU14" s="12">
        <v>0</v>
      </c>
      <c r="CV14" s="12">
        <v>0</v>
      </c>
      <c r="CW14" s="12">
        <v>0</v>
      </c>
      <c r="CX14" s="13"/>
      <c r="CY14" s="12">
        <v>0</v>
      </c>
      <c r="CZ14" s="12">
        <v>0</v>
      </c>
      <c r="DA14" s="12">
        <v>0</v>
      </c>
      <c r="DB14" s="12">
        <v>0</v>
      </c>
      <c r="DC14" s="13"/>
      <c r="DD14" s="12">
        <v>0</v>
      </c>
      <c r="DE14" s="12">
        <v>0</v>
      </c>
      <c r="DF14" s="12">
        <v>0</v>
      </c>
      <c r="DG14" s="12">
        <v>0</v>
      </c>
      <c r="DH14" s="13"/>
      <c r="DI14" s="12">
        <v>0</v>
      </c>
      <c r="DJ14" s="12">
        <v>0</v>
      </c>
      <c r="DK14" s="12">
        <v>0</v>
      </c>
      <c r="DL14" s="12">
        <v>0</v>
      </c>
      <c r="DM14" s="13"/>
      <c r="DN14" s="12"/>
      <c r="DO14" s="12">
        <v>0</v>
      </c>
      <c r="DP14" s="12">
        <v>0</v>
      </c>
      <c r="DQ14" s="12">
        <v>0</v>
      </c>
      <c r="DR14" s="13"/>
      <c r="DS14" s="12">
        <v>0</v>
      </c>
      <c r="DT14" s="12">
        <v>0</v>
      </c>
      <c r="DU14" s="12">
        <v>0</v>
      </c>
      <c r="DV14" s="12">
        <v>0</v>
      </c>
      <c r="DW14" s="13"/>
      <c r="DX14" s="12">
        <v>35</v>
      </c>
      <c r="DY14" s="12">
        <v>17500</v>
      </c>
      <c r="DZ14" s="12">
        <v>0</v>
      </c>
      <c r="EA14" s="12">
        <v>17500</v>
      </c>
      <c r="EB14" s="13"/>
      <c r="EC14" s="72">
        <v>24190</v>
      </c>
      <c r="ED14" s="12">
        <v>33866000</v>
      </c>
      <c r="EE14" s="12">
        <v>0</v>
      </c>
      <c r="EF14" s="104">
        <v>33866000</v>
      </c>
      <c r="EG14" s="13"/>
      <c r="EH14" s="12">
        <v>774</v>
      </c>
      <c r="EI14" s="12">
        <v>774000</v>
      </c>
      <c r="EJ14" s="12">
        <v>0</v>
      </c>
      <c r="EK14" s="12">
        <v>774000</v>
      </c>
      <c r="EL14" s="13"/>
      <c r="EM14" s="12">
        <v>18</v>
      </c>
      <c r="EN14" s="12">
        <v>180000</v>
      </c>
      <c r="EO14" s="12">
        <v>0</v>
      </c>
      <c r="EP14" s="12">
        <v>180000</v>
      </c>
      <c r="EQ14" s="13"/>
      <c r="ER14" s="72">
        <v>7196</v>
      </c>
      <c r="ES14" s="12">
        <v>19893276</v>
      </c>
      <c r="ET14" s="12">
        <v>0</v>
      </c>
      <c r="EU14" s="12">
        <v>19893276</v>
      </c>
      <c r="EV14" s="13"/>
      <c r="EW14" s="72">
        <v>167</v>
      </c>
      <c r="EX14" s="12">
        <v>693000</v>
      </c>
      <c r="EY14" s="12">
        <v>0</v>
      </c>
      <c r="EZ14" s="72">
        <v>693000</v>
      </c>
      <c r="FA14" s="13"/>
      <c r="FB14" s="12">
        <v>14</v>
      </c>
      <c r="FC14" s="12">
        <v>207708</v>
      </c>
      <c r="FD14" s="12">
        <v>0</v>
      </c>
      <c r="FE14" s="12">
        <v>207708</v>
      </c>
      <c r="FF14" s="13"/>
      <c r="FG14" s="12">
        <v>2611</v>
      </c>
      <c r="FH14" s="12">
        <v>783300</v>
      </c>
      <c r="FI14" s="12">
        <v>0</v>
      </c>
      <c r="FJ14" s="12">
        <v>783300</v>
      </c>
      <c r="FK14" s="13"/>
      <c r="FL14" s="12">
        <v>96</v>
      </c>
      <c r="FM14" s="12">
        <v>28800</v>
      </c>
      <c r="FN14" s="12">
        <v>0</v>
      </c>
      <c r="FO14" s="12">
        <v>28800</v>
      </c>
      <c r="FP14" s="13"/>
      <c r="FQ14" s="12">
        <v>4280</v>
      </c>
      <c r="FR14" s="12">
        <v>428000</v>
      </c>
      <c r="FS14" s="12">
        <v>0</v>
      </c>
      <c r="FT14" s="12">
        <v>428000</v>
      </c>
      <c r="FU14" s="13"/>
      <c r="FV14" s="12">
        <v>0</v>
      </c>
      <c r="FW14" s="12">
        <v>0</v>
      </c>
      <c r="FX14" s="12">
        <v>0</v>
      </c>
      <c r="FY14" s="12">
        <v>0</v>
      </c>
      <c r="FZ14" s="13"/>
      <c r="GA14" s="12">
        <v>0</v>
      </c>
      <c r="GB14" s="12">
        <v>0</v>
      </c>
      <c r="GC14" s="12">
        <v>0</v>
      </c>
      <c r="GD14" s="12">
        <v>0</v>
      </c>
      <c r="GE14" s="13"/>
      <c r="GF14" s="12">
        <v>2810</v>
      </c>
      <c r="GG14" s="12">
        <v>4215000</v>
      </c>
      <c r="GH14" s="12">
        <v>0</v>
      </c>
      <c r="GI14" s="12">
        <v>4215000</v>
      </c>
      <c r="GJ14" s="13"/>
      <c r="GK14" s="12">
        <v>4</v>
      </c>
      <c r="GL14" s="12">
        <v>2000</v>
      </c>
      <c r="GM14" s="12">
        <v>0</v>
      </c>
      <c r="GN14" s="12">
        <v>2000</v>
      </c>
      <c r="GO14" s="13"/>
      <c r="GP14" s="12">
        <v>1</v>
      </c>
      <c r="GQ14" s="12">
        <v>1000000</v>
      </c>
      <c r="GR14" s="12">
        <v>0</v>
      </c>
      <c r="GS14" s="12">
        <v>1000000</v>
      </c>
      <c r="GT14" s="13"/>
      <c r="GU14" s="12">
        <v>1</v>
      </c>
      <c r="GV14" s="12">
        <v>87500</v>
      </c>
      <c r="GW14" s="12">
        <v>0</v>
      </c>
      <c r="GX14" s="12">
        <v>87500</v>
      </c>
      <c r="GY14" s="13"/>
      <c r="GZ14" s="12">
        <v>17</v>
      </c>
      <c r="HA14" s="12">
        <v>340000</v>
      </c>
      <c r="HB14" s="12">
        <v>0</v>
      </c>
      <c r="HC14" s="12">
        <v>340000</v>
      </c>
      <c r="HD14" s="13"/>
      <c r="HE14" s="12">
        <v>1</v>
      </c>
      <c r="HF14" s="12">
        <v>1499000</v>
      </c>
      <c r="HG14" s="12">
        <v>0</v>
      </c>
      <c r="HH14" s="12">
        <v>1499000</v>
      </c>
      <c r="HI14" s="13"/>
      <c r="HJ14" s="12">
        <v>1</v>
      </c>
      <c r="HK14" s="12">
        <v>100000</v>
      </c>
      <c r="HL14" s="12">
        <v>0</v>
      </c>
      <c r="HM14" s="12">
        <v>100000</v>
      </c>
      <c r="HN14" s="13"/>
      <c r="HO14" s="12">
        <v>0</v>
      </c>
      <c r="HP14" s="12">
        <v>0</v>
      </c>
      <c r="HQ14" s="12">
        <v>0</v>
      </c>
      <c r="HR14" s="12">
        <v>0</v>
      </c>
      <c r="HS14" s="13"/>
      <c r="HT14" s="12">
        <v>0</v>
      </c>
      <c r="HU14" s="12">
        <v>0</v>
      </c>
      <c r="HV14" s="12">
        <v>0</v>
      </c>
      <c r="HW14" s="12">
        <v>0</v>
      </c>
      <c r="HX14" s="13"/>
      <c r="HY14" s="12">
        <v>1</v>
      </c>
      <c r="HZ14" s="12">
        <v>50000</v>
      </c>
      <c r="IA14" s="12">
        <v>0</v>
      </c>
      <c r="IB14" s="12">
        <v>50000</v>
      </c>
      <c r="IC14" s="13"/>
      <c r="ID14" s="12">
        <v>39</v>
      </c>
      <c r="IE14" s="12">
        <v>351000</v>
      </c>
      <c r="IF14" s="12">
        <v>0</v>
      </c>
      <c r="IG14" s="12">
        <v>351000</v>
      </c>
      <c r="IH14" s="13"/>
      <c r="II14" s="12">
        <v>20</v>
      </c>
      <c r="IJ14" s="12">
        <v>60000</v>
      </c>
      <c r="IK14" s="12">
        <v>0</v>
      </c>
      <c r="IL14" s="12">
        <v>60000</v>
      </c>
      <c r="IM14" s="13"/>
      <c r="IN14" s="12">
        <v>0</v>
      </c>
      <c r="IO14" s="12">
        <v>0</v>
      </c>
      <c r="IP14" s="12">
        <v>0</v>
      </c>
      <c r="IQ14" s="12">
        <v>0</v>
      </c>
      <c r="IR14" s="13"/>
      <c r="IS14" s="12">
        <v>0</v>
      </c>
      <c r="IT14" s="12">
        <v>0</v>
      </c>
      <c r="IU14" s="12">
        <v>0</v>
      </c>
      <c r="IV14" s="12">
        <v>0</v>
      </c>
      <c r="IW14" s="13"/>
      <c r="IX14" s="12">
        <v>0</v>
      </c>
      <c r="IY14" s="12">
        <v>0</v>
      </c>
      <c r="IZ14" s="12">
        <v>0</v>
      </c>
      <c r="JA14" s="12">
        <v>0</v>
      </c>
      <c r="JB14" s="13"/>
      <c r="JC14" s="12">
        <v>0</v>
      </c>
      <c r="JD14" s="12">
        <v>0</v>
      </c>
      <c r="JE14" s="12">
        <v>0</v>
      </c>
      <c r="JF14" s="12">
        <v>0</v>
      </c>
      <c r="JG14" s="13"/>
      <c r="JH14" s="12">
        <v>0</v>
      </c>
      <c r="JI14" s="12">
        <v>0</v>
      </c>
      <c r="JJ14" s="12">
        <v>0</v>
      </c>
      <c r="JK14" s="12">
        <v>0</v>
      </c>
      <c r="JL14" s="13"/>
      <c r="JM14" s="12">
        <v>1</v>
      </c>
      <c r="JN14" s="12">
        <v>12000</v>
      </c>
      <c r="JO14" s="12">
        <v>0</v>
      </c>
      <c r="JP14" s="12">
        <v>12000</v>
      </c>
      <c r="JQ14" s="13"/>
      <c r="JR14" s="12">
        <v>1</v>
      </c>
      <c r="JS14" s="12">
        <v>50000</v>
      </c>
      <c r="JT14" s="12">
        <v>0</v>
      </c>
      <c r="JU14" s="12">
        <v>50000</v>
      </c>
      <c r="JV14" s="13"/>
      <c r="JW14" s="12">
        <v>0</v>
      </c>
      <c r="JX14" s="12">
        <v>0</v>
      </c>
      <c r="JY14" s="12">
        <v>0</v>
      </c>
      <c r="JZ14" s="12">
        <v>0</v>
      </c>
      <c r="KA14" s="13"/>
      <c r="KB14" s="12">
        <v>3</v>
      </c>
      <c r="KC14" s="12">
        <v>129000</v>
      </c>
      <c r="KD14" s="12">
        <v>0</v>
      </c>
      <c r="KE14" s="12">
        <v>129000</v>
      </c>
      <c r="KF14" s="13"/>
      <c r="KG14" s="12"/>
      <c r="KH14" s="12">
        <v>0</v>
      </c>
      <c r="KI14" s="12">
        <v>0</v>
      </c>
      <c r="KJ14" s="12">
        <v>0</v>
      </c>
      <c r="KK14" s="13"/>
      <c r="KL14" s="12">
        <v>1</v>
      </c>
      <c r="KM14" s="12">
        <v>12000</v>
      </c>
      <c r="KN14" s="12">
        <v>0</v>
      </c>
      <c r="KO14" s="12">
        <v>12000</v>
      </c>
      <c r="KP14" s="13"/>
      <c r="KQ14" s="12">
        <v>0</v>
      </c>
      <c r="KR14" s="12">
        <v>72952516.5</v>
      </c>
      <c r="KS14" s="12">
        <v>0</v>
      </c>
      <c r="KT14" s="12">
        <v>72952516.5</v>
      </c>
      <c r="KU14" s="13"/>
    </row>
    <row r="15" spans="1:307" hidden="1">
      <c r="A15" s="10">
        <v>9</v>
      </c>
      <c r="B15" s="11" t="s">
        <v>11</v>
      </c>
      <c r="C15" s="12">
        <v>0</v>
      </c>
      <c r="D15" s="12">
        <v>1718600</v>
      </c>
      <c r="E15" s="12">
        <v>0</v>
      </c>
      <c r="F15" s="12">
        <v>1718600</v>
      </c>
      <c r="G15" s="13"/>
      <c r="H15" s="12">
        <v>0</v>
      </c>
      <c r="I15" s="12">
        <v>13775362.500000002</v>
      </c>
      <c r="J15" s="12">
        <v>0</v>
      </c>
      <c r="K15" s="12">
        <v>13775362.500000002</v>
      </c>
      <c r="L15" s="13"/>
      <c r="M15" s="12">
        <v>200</v>
      </c>
      <c r="N15" s="12">
        <v>60000</v>
      </c>
      <c r="O15" s="12">
        <v>0</v>
      </c>
      <c r="P15" s="12">
        <v>60000</v>
      </c>
      <c r="Q15" s="13"/>
      <c r="R15" s="12">
        <v>0</v>
      </c>
      <c r="S15" s="12">
        <v>0</v>
      </c>
      <c r="T15" s="12">
        <v>0</v>
      </c>
      <c r="U15" s="12">
        <v>0</v>
      </c>
      <c r="V15" s="13"/>
      <c r="W15" s="12">
        <v>0</v>
      </c>
      <c r="X15" s="12">
        <v>0</v>
      </c>
      <c r="Y15" s="12">
        <v>0</v>
      </c>
      <c r="Z15" s="12">
        <v>0</v>
      </c>
      <c r="AA15" s="13"/>
      <c r="AB15" s="12">
        <v>0</v>
      </c>
      <c r="AC15" s="12">
        <v>2139000</v>
      </c>
      <c r="AD15" s="12">
        <v>0</v>
      </c>
      <c r="AE15" s="12">
        <v>2139000</v>
      </c>
      <c r="AF15" s="13"/>
      <c r="AG15" s="12">
        <v>0</v>
      </c>
      <c r="AH15" s="12">
        <v>0</v>
      </c>
      <c r="AI15" s="12">
        <v>0</v>
      </c>
      <c r="AJ15" s="12">
        <v>0</v>
      </c>
      <c r="AK15" s="13"/>
      <c r="AL15" s="12">
        <v>0</v>
      </c>
      <c r="AM15" s="12">
        <v>0</v>
      </c>
      <c r="AN15" s="12">
        <v>0</v>
      </c>
      <c r="AO15" s="12">
        <v>0</v>
      </c>
      <c r="AP15" s="13"/>
      <c r="AQ15" s="12">
        <v>222</v>
      </c>
      <c r="AR15" s="12">
        <v>1110000</v>
      </c>
      <c r="AS15" s="12">
        <v>0</v>
      </c>
      <c r="AT15" s="12">
        <v>1110000</v>
      </c>
      <c r="AU15" s="13"/>
      <c r="AV15" s="12">
        <v>4</v>
      </c>
      <c r="AW15" s="12">
        <v>20000</v>
      </c>
      <c r="AX15" s="12">
        <v>0</v>
      </c>
      <c r="AY15" s="12">
        <v>20000</v>
      </c>
      <c r="AZ15" s="13"/>
      <c r="BA15" s="12">
        <v>0</v>
      </c>
      <c r="BB15" s="12">
        <v>0</v>
      </c>
      <c r="BC15" s="12">
        <v>0</v>
      </c>
      <c r="BD15" s="12">
        <v>0</v>
      </c>
      <c r="BE15" s="13"/>
      <c r="BF15" s="12">
        <v>0</v>
      </c>
      <c r="BG15" s="12">
        <v>0</v>
      </c>
      <c r="BH15" s="12">
        <v>0</v>
      </c>
      <c r="BI15" s="12">
        <v>0</v>
      </c>
      <c r="BJ15" s="13"/>
      <c r="BK15" s="12">
        <v>0</v>
      </c>
      <c r="BL15" s="12">
        <v>0</v>
      </c>
      <c r="BM15" s="12">
        <v>0</v>
      </c>
      <c r="BN15" s="12">
        <v>0</v>
      </c>
      <c r="BO15" s="13"/>
      <c r="BP15" s="12">
        <v>0</v>
      </c>
      <c r="BQ15" s="12">
        <v>0</v>
      </c>
      <c r="BR15" s="12">
        <v>0</v>
      </c>
      <c r="BS15" s="12">
        <v>0</v>
      </c>
      <c r="BT15" s="13"/>
      <c r="BU15" s="12">
        <v>1</v>
      </c>
      <c r="BV15" s="12">
        <v>20000</v>
      </c>
      <c r="BW15" s="12">
        <v>0</v>
      </c>
      <c r="BX15" s="12">
        <v>20000</v>
      </c>
      <c r="BY15" s="13"/>
      <c r="BZ15" s="12">
        <v>0</v>
      </c>
      <c r="CA15" s="12">
        <v>0</v>
      </c>
      <c r="CB15" s="12">
        <v>0</v>
      </c>
      <c r="CC15" s="12">
        <v>0</v>
      </c>
      <c r="CD15" s="13"/>
      <c r="CE15" s="12">
        <v>1044</v>
      </c>
      <c r="CF15" s="12">
        <v>658000</v>
      </c>
      <c r="CG15" s="12">
        <v>0</v>
      </c>
      <c r="CH15" s="12">
        <v>658000</v>
      </c>
      <c r="CI15" s="13"/>
      <c r="CJ15" s="12">
        <v>0</v>
      </c>
      <c r="CK15" s="12">
        <v>0</v>
      </c>
      <c r="CL15" s="12">
        <v>0</v>
      </c>
      <c r="CM15" s="12">
        <v>0</v>
      </c>
      <c r="CN15" s="13"/>
      <c r="CO15" s="12">
        <v>0</v>
      </c>
      <c r="CP15" s="12">
        <v>180000</v>
      </c>
      <c r="CQ15" s="12">
        <v>0</v>
      </c>
      <c r="CR15" s="12">
        <v>180000</v>
      </c>
      <c r="CS15" s="13"/>
      <c r="CT15" s="12">
        <v>25</v>
      </c>
      <c r="CU15" s="12">
        <v>125000</v>
      </c>
      <c r="CV15" s="12">
        <v>0</v>
      </c>
      <c r="CW15" s="12">
        <v>125000</v>
      </c>
      <c r="CX15" s="13"/>
      <c r="CY15" s="12">
        <v>0</v>
      </c>
      <c r="CZ15" s="12">
        <v>0</v>
      </c>
      <c r="DA15" s="12">
        <v>0</v>
      </c>
      <c r="DB15" s="12">
        <v>0</v>
      </c>
      <c r="DC15" s="13"/>
      <c r="DD15" s="12">
        <v>0</v>
      </c>
      <c r="DE15" s="12">
        <v>0</v>
      </c>
      <c r="DF15" s="12">
        <v>0</v>
      </c>
      <c r="DG15" s="12">
        <v>0</v>
      </c>
      <c r="DH15" s="13"/>
      <c r="DI15" s="12">
        <v>0</v>
      </c>
      <c r="DJ15" s="12">
        <v>0</v>
      </c>
      <c r="DK15" s="12">
        <v>0</v>
      </c>
      <c r="DL15" s="12">
        <v>0</v>
      </c>
      <c r="DM15" s="13"/>
      <c r="DN15" s="12"/>
      <c r="DO15" s="12">
        <v>0</v>
      </c>
      <c r="DP15" s="12">
        <v>0</v>
      </c>
      <c r="DQ15" s="12">
        <v>0</v>
      </c>
      <c r="DR15" s="13"/>
      <c r="DS15" s="12">
        <v>0</v>
      </c>
      <c r="DT15" s="12">
        <v>0</v>
      </c>
      <c r="DU15" s="12">
        <v>0</v>
      </c>
      <c r="DV15" s="12">
        <v>0</v>
      </c>
      <c r="DW15" s="13"/>
      <c r="DX15" s="12">
        <v>150</v>
      </c>
      <c r="DY15" s="12">
        <v>75000</v>
      </c>
      <c r="DZ15" s="12">
        <v>0</v>
      </c>
      <c r="EA15" s="12">
        <v>75000</v>
      </c>
      <c r="EB15" s="13"/>
      <c r="EC15" s="72">
        <v>62303</v>
      </c>
      <c r="ED15" s="12">
        <v>87224200</v>
      </c>
      <c r="EE15" s="12">
        <v>0</v>
      </c>
      <c r="EF15" s="104">
        <v>87224200</v>
      </c>
      <c r="EG15" s="13"/>
      <c r="EH15" s="12">
        <v>1975</v>
      </c>
      <c r="EI15" s="12">
        <v>1975000</v>
      </c>
      <c r="EJ15" s="12">
        <v>0</v>
      </c>
      <c r="EK15" s="12">
        <v>1975000</v>
      </c>
      <c r="EL15" s="13"/>
      <c r="EM15" s="12">
        <v>45</v>
      </c>
      <c r="EN15" s="12">
        <v>450000</v>
      </c>
      <c r="EO15" s="12">
        <v>0</v>
      </c>
      <c r="EP15" s="12">
        <v>450000</v>
      </c>
      <c r="EQ15" s="13"/>
      <c r="ER15" s="72">
        <v>11933</v>
      </c>
      <c r="ES15" s="12">
        <v>32055264.000000004</v>
      </c>
      <c r="ET15" s="12">
        <v>0</v>
      </c>
      <c r="EU15" s="12">
        <v>32055264.000000004</v>
      </c>
      <c r="EV15" s="13"/>
      <c r="EW15" s="72">
        <v>48</v>
      </c>
      <c r="EX15" s="12">
        <v>202000</v>
      </c>
      <c r="EY15" s="12">
        <v>0</v>
      </c>
      <c r="EZ15" s="72">
        <v>202000</v>
      </c>
      <c r="FA15" s="13"/>
      <c r="FB15" s="12">
        <v>22</v>
      </c>
      <c r="FC15" s="12">
        <v>292708</v>
      </c>
      <c r="FD15" s="12">
        <v>0</v>
      </c>
      <c r="FE15" s="12">
        <v>292708</v>
      </c>
      <c r="FF15" s="13"/>
      <c r="FG15" s="12">
        <v>7000</v>
      </c>
      <c r="FH15" s="12">
        <v>2100000</v>
      </c>
      <c r="FI15" s="12">
        <v>0</v>
      </c>
      <c r="FJ15" s="12">
        <v>2100000</v>
      </c>
      <c r="FK15" s="13"/>
      <c r="FL15" s="12">
        <v>100</v>
      </c>
      <c r="FM15" s="12">
        <v>30000</v>
      </c>
      <c r="FN15" s="12">
        <v>0</v>
      </c>
      <c r="FO15" s="12">
        <v>30000</v>
      </c>
      <c r="FP15" s="13"/>
      <c r="FQ15" s="12">
        <v>10951</v>
      </c>
      <c r="FR15" s="12">
        <v>1095100</v>
      </c>
      <c r="FS15" s="12">
        <v>0</v>
      </c>
      <c r="FT15" s="12">
        <v>1095100</v>
      </c>
      <c r="FU15" s="13"/>
      <c r="FV15" s="12">
        <v>0</v>
      </c>
      <c r="FW15" s="12">
        <v>0</v>
      </c>
      <c r="FX15" s="12">
        <v>0</v>
      </c>
      <c r="FY15" s="12">
        <v>0</v>
      </c>
      <c r="FZ15" s="13"/>
      <c r="GA15" s="12">
        <v>25</v>
      </c>
      <c r="GB15" s="12">
        <v>200000</v>
      </c>
      <c r="GC15" s="12">
        <v>0</v>
      </c>
      <c r="GD15" s="12">
        <v>200000</v>
      </c>
      <c r="GE15" s="13"/>
      <c r="GF15" s="12">
        <v>10990</v>
      </c>
      <c r="GG15" s="12">
        <v>23079000</v>
      </c>
      <c r="GH15" s="12">
        <v>0</v>
      </c>
      <c r="GI15" s="12">
        <v>23079000</v>
      </c>
      <c r="GJ15" s="13"/>
      <c r="GK15" s="12">
        <v>107</v>
      </c>
      <c r="GL15" s="12">
        <v>85500</v>
      </c>
      <c r="GM15" s="12">
        <v>0</v>
      </c>
      <c r="GN15" s="12">
        <v>85500</v>
      </c>
      <c r="GO15" s="13"/>
      <c r="GP15" s="12">
        <v>0</v>
      </c>
      <c r="GQ15" s="12">
        <v>0</v>
      </c>
      <c r="GR15" s="12">
        <v>0</v>
      </c>
      <c r="GS15" s="12">
        <v>0</v>
      </c>
      <c r="GT15" s="13"/>
      <c r="GU15" s="12">
        <v>2</v>
      </c>
      <c r="GV15" s="12">
        <v>175000</v>
      </c>
      <c r="GW15" s="12">
        <v>0</v>
      </c>
      <c r="GX15" s="12">
        <v>175000</v>
      </c>
      <c r="GY15" s="13"/>
      <c r="GZ15" s="12">
        <v>21</v>
      </c>
      <c r="HA15" s="12">
        <v>420000</v>
      </c>
      <c r="HB15" s="12">
        <v>0</v>
      </c>
      <c r="HC15" s="12">
        <v>420000</v>
      </c>
      <c r="HD15" s="13"/>
      <c r="HE15" s="12">
        <v>1</v>
      </c>
      <c r="HF15" s="12">
        <v>899400</v>
      </c>
      <c r="HG15" s="12">
        <v>0</v>
      </c>
      <c r="HH15" s="12">
        <v>899400</v>
      </c>
      <c r="HI15" s="13"/>
      <c r="HJ15" s="12">
        <v>0</v>
      </c>
      <c r="HK15" s="12">
        <v>0</v>
      </c>
      <c r="HL15" s="12">
        <v>0</v>
      </c>
      <c r="HM15" s="12">
        <v>0</v>
      </c>
      <c r="HN15" s="13"/>
      <c r="HO15" s="12">
        <v>3</v>
      </c>
      <c r="HP15" s="12">
        <v>30000</v>
      </c>
      <c r="HQ15" s="12">
        <v>0</v>
      </c>
      <c r="HR15" s="12">
        <v>30000</v>
      </c>
      <c r="HS15" s="13"/>
      <c r="HT15" s="12">
        <v>12</v>
      </c>
      <c r="HU15" s="12">
        <v>240000</v>
      </c>
      <c r="HV15" s="12">
        <v>0</v>
      </c>
      <c r="HW15" s="12">
        <v>240000</v>
      </c>
      <c r="HX15" s="13"/>
      <c r="HY15" s="12">
        <v>1</v>
      </c>
      <c r="HZ15" s="12">
        <v>50000</v>
      </c>
      <c r="IA15" s="12">
        <v>0</v>
      </c>
      <c r="IB15" s="12">
        <v>50000</v>
      </c>
      <c r="IC15" s="13"/>
      <c r="ID15" s="12">
        <v>64</v>
      </c>
      <c r="IE15" s="12">
        <v>576000</v>
      </c>
      <c r="IF15" s="12">
        <v>0</v>
      </c>
      <c r="IG15" s="12">
        <v>576000</v>
      </c>
      <c r="IH15" s="13"/>
      <c r="II15" s="12">
        <v>32</v>
      </c>
      <c r="IJ15" s="12">
        <v>96000</v>
      </c>
      <c r="IK15" s="12">
        <v>0</v>
      </c>
      <c r="IL15" s="12">
        <v>96000</v>
      </c>
      <c r="IM15" s="13"/>
      <c r="IN15" s="12">
        <v>0</v>
      </c>
      <c r="IO15" s="12">
        <v>0</v>
      </c>
      <c r="IP15" s="12">
        <v>0</v>
      </c>
      <c r="IQ15" s="12">
        <v>0</v>
      </c>
      <c r="IR15" s="13"/>
      <c r="IS15" s="12">
        <v>1</v>
      </c>
      <c r="IT15" s="12">
        <v>300000</v>
      </c>
      <c r="IU15" s="12">
        <v>0</v>
      </c>
      <c r="IV15" s="12">
        <v>300000</v>
      </c>
      <c r="IW15" s="13"/>
      <c r="IX15" s="12">
        <v>0</v>
      </c>
      <c r="IY15" s="12">
        <v>0</v>
      </c>
      <c r="IZ15" s="12">
        <v>0</v>
      </c>
      <c r="JA15" s="12">
        <v>0</v>
      </c>
      <c r="JB15" s="13"/>
      <c r="JC15" s="12">
        <v>0</v>
      </c>
      <c r="JD15" s="12">
        <v>0</v>
      </c>
      <c r="JE15" s="12">
        <v>0</v>
      </c>
      <c r="JF15" s="12">
        <v>0</v>
      </c>
      <c r="JG15" s="13"/>
      <c r="JH15" s="12">
        <v>0</v>
      </c>
      <c r="JI15" s="12">
        <v>0</v>
      </c>
      <c r="JJ15" s="12">
        <v>0</v>
      </c>
      <c r="JK15" s="12">
        <v>0</v>
      </c>
      <c r="JL15" s="13"/>
      <c r="JM15" s="12">
        <v>1</v>
      </c>
      <c r="JN15" s="12">
        <v>12000</v>
      </c>
      <c r="JO15" s="12">
        <v>0</v>
      </c>
      <c r="JP15" s="12">
        <v>12000</v>
      </c>
      <c r="JQ15" s="13"/>
      <c r="JR15" s="12">
        <v>1</v>
      </c>
      <c r="JS15" s="12">
        <v>50000</v>
      </c>
      <c r="JT15" s="12">
        <v>0</v>
      </c>
      <c r="JU15" s="12">
        <v>50000</v>
      </c>
      <c r="JV15" s="13"/>
      <c r="JW15" s="12">
        <v>0</v>
      </c>
      <c r="JX15" s="12">
        <v>0</v>
      </c>
      <c r="JY15" s="12">
        <v>0</v>
      </c>
      <c r="JZ15" s="12">
        <v>0</v>
      </c>
      <c r="KA15" s="13"/>
      <c r="KB15" s="12">
        <v>0</v>
      </c>
      <c r="KC15" s="12">
        <v>0</v>
      </c>
      <c r="KD15" s="12">
        <v>0</v>
      </c>
      <c r="KE15" s="12">
        <v>0</v>
      </c>
      <c r="KF15" s="13"/>
      <c r="KG15" s="12"/>
      <c r="KH15" s="12">
        <v>0</v>
      </c>
      <c r="KI15" s="12">
        <v>0</v>
      </c>
      <c r="KJ15" s="12">
        <v>0</v>
      </c>
      <c r="KK15" s="13"/>
      <c r="KL15" s="12">
        <v>1</v>
      </c>
      <c r="KM15" s="12">
        <v>12000</v>
      </c>
      <c r="KN15" s="12">
        <v>0</v>
      </c>
      <c r="KO15" s="12">
        <v>12000</v>
      </c>
      <c r="KP15" s="13"/>
      <c r="KQ15" s="12">
        <v>0</v>
      </c>
      <c r="KR15" s="12">
        <v>171530134.5</v>
      </c>
      <c r="KS15" s="12">
        <v>0</v>
      </c>
      <c r="KT15" s="12">
        <v>171530134.5</v>
      </c>
      <c r="KU15" s="13"/>
    </row>
    <row r="16" spans="1:307" hidden="1">
      <c r="A16" s="10">
        <v>10</v>
      </c>
      <c r="B16" s="11" t="s">
        <v>12</v>
      </c>
      <c r="C16" s="12">
        <v>0</v>
      </c>
      <c r="D16" s="12">
        <v>2510500</v>
      </c>
      <c r="E16" s="12">
        <v>0</v>
      </c>
      <c r="F16" s="12">
        <v>2510500</v>
      </c>
      <c r="G16" s="13"/>
      <c r="H16" s="12">
        <v>0</v>
      </c>
      <c r="I16" s="12">
        <v>14604427.5</v>
      </c>
      <c r="J16" s="12">
        <v>0</v>
      </c>
      <c r="K16" s="12">
        <v>14604427.5</v>
      </c>
      <c r="L16" s="13"/>
      <c r="M16" s="12">
        <v>250</v>
      </c>
      <c r="N16" s="12">
        <v>75000</v>
      </c>
      <c r="O16" s="12">
        <v>0</v>
      </c>
      <c r="P16" s="12">
        <v>75000</v>
      </c>
      <c r="Q16" s="13"/>
      <c r="R16" s="12">
        <v>0</v>
      </c>
      <c r="S16" s="12">
        <v>0</v>
      </c>
      <c r="T16" s="12">
        <v>0</v>
      </c>
      <c r="U16" s="12">
        <v>0</v>
      </c>
      <c r="V16" s="13"/>
      <c r="W16" s="12">
        <v>1</v>
      </c>
      <c r="X16" s="12">
        <v>49500</v>
      </c>
      <c r="Y16" s="12">
        <v>0</v>
      </c>
      <c r="Z16" s="12">
        <v>49500</v>
      </c>
      <c r="AA16" s="13"/>
      <c r="AB16" s="12">
        <v>0</v>
      </c>
      <c r="AC16" s="12">
        <v>140000</v>
      </c>
      <c r="AD16" s="12">
        <v>0</v>
      </c>
      <c r="AE16" s="12">
        <v>140000</v>
      </c>
      <c r="AF16" s="13"/>
      <c r="AG16" s="12">
        <v>0</v>
      </c>
      <c r="AH16" s="12">
        <v>0</v>
      </c>
      <c r="AI16" s="12">
        <v>0</v>
      </c>
      <c r="AJ16" s="12">
        <v>0</v>
      </c>
      <c r="AK16" s="13"/>
      <c r="AL16" s="12">
        <v>0</v>
      </c>
      <c r="AM16" s="12">
        <v>0</v>
      </c>
      <c r="AN16" s="12">
        <v>0</v>
      </c>
      <c r="AO16" s="12">
        <v>0</v>
      </c>
      <c r="AP16" s="13"/>
      <c r="AQ16" s="12">
        <v>334</v>
      </c>
      <c r="AR16" s="12">
        <v>1670000</v>
      </c>
      <c r="AS16" s="12">
        <v>0</v>
      </c>
      <c r="AT16" s="12">
        <v>1670000</v>
      </c>
      <c r="AU16" s="13"/>
      <c r="AV16" s="12">
        <v>16</v>
      </c>
      <c r="AW16" s="12">
        <v>80000</v>
      </c>
      <c r="AX16" s="12">
        <v>0</v>
      </c>
      <c r="AY16" s="12">
        <v>80000</v>
      </c>
      <c r="AZ16" s="13"/>
      <c r="BA16" s="12">
        <v>0</v>
      </c>
      <c r="BB16" s="12">
        <v>0</v>
      </c>
      <c r="BC16" s="12">
        <v>0</v>
      </c>
      <c r="BD16" s="12">
        <v>0</v>
      </c>
      <c r="BE16" s="13"/>
      <c r="BF16" s="12">
        <v>0</v>
      </c>
      <c r="BG16" s="12">
        <v>0</v>
      </c>
      <c r="BH16" s="12">
        <v>0</v>
      </c>
      <c r="BI16" s="12">
        <v>0</v>
      </c>
      <c r="BJ16" s="13"/>
      <c r="BK16" s="12">
        <v>0</v>
      </c>
      <c r="BL16" s="12">
        <v>0</v>
      </c>
      <c r="BM16" s="12">
        <v>0</v>
      </c>
      <c r="BN16" s="12">
        <v>0</v>
      </c>
      <c r="BO16" s="13"/>
      <c r="BP16" s="12">
        <v>0</v>
      </c>
      <c r="BQ16" s="12">
        <v>0</v>
      </c>
      <c r="BR16" s="12">
        <v>0</v>
      </c>
      <c r="BS16" s="12">
        <v>0</v>
      </c>
      <c r="BT16" s="13"/>
      <c r="BU16" s="12">
        <v>1</v>
      </c>
      <c r="BV16" s="12">
        <v>17000</v>
      </c>
      <c r="BW16" s="12">
        <v>0</v>
      </c>
      <c r="BX16" s="12">
        <v>17000</v>
      </c>
      <c r="BY16" s="13"/>
      <c r="BZ16" s="12">
        <v>0</v>
      </c>
      <c r="CA16" s="12">
        <v>0</v>
      </c>
      <c r="CB16" s="12">
        <v>0</v>
      </c>
      <c r="CC16" s="12">
        <v>0</v>
      </c>
      <c r="CD16" s="13"/>
      <c r="CE16" s="12">
        <v>1044</v>
      </c>
      <c r="CF16" s="12">
        <v>658000</v>
      </c>
      <c r="CG16" s="12">
        <v>0</v>
      </c>
      <c r="CH16" s="12">
        <v>658000</v>
      </c>
      <c r="CI16" s="13"/>
      <c r="CJ16" s="12">
        <v>0</v>
      </c>
      <c r="CK16" s="12">
        <v>0</v>
      </c>
      <c r="CL16" s="12">
        <v>0</v>
      </c>
      <c r="CM16" s="12">
        <v>0</v>
      </c>
      <c r="CN16" s="13"/>
      <c r="CO16" s="12">
        <v>0</v>
      </c>
      <c r="CP16" s="12">
        <v>80000</v>
      </c>
      <c r="CQ16" s="12">
        <v>0</v>
      </c>
      <c r="CR16" s="12">
        <v>80000</v>
      </c>
      <c r="CS16" s="13"/>
      <c r="CT16" s="12">
        <v>0</v>
      </c>
      <c r="CU16" s="12">
        <v>0</v>
      </c>
      <c r="CV16" s="12">
        <v>0</v>
      </c>
      <c r="CW16" s="12">
        <v>0</v>
      </c>
      <c r="CX16" s="13"/>
      <c r="CY16" s="12">
        <v>0</v>
      </c>
      <c r="CZ16" s="12">
        <v>0</v>
      </c>
      <c r="DA16" s="12">
        <v>0</v>
      </c>
      <c r="DB16" s="12">
        <v>0</v>
      </c>
      <c r="DC16" s="13"/>
      <c r="DD16" s="12">
        <v>0</v>
      </c>
      <c r="DE16" s="12">
        <v>0</v>
      </c>
      <c r="DF16" s="12">
        <v>0</v>
      </c>
      <c r="DG16" s="12">
        <v>0</v>
      </c>
      <c r="DH16" s="13"/>
      <c r="DI16" s="12">
        <v>0</v>
      </c>
      <c r="DJ16" s="12">
        <v>0</v>
      </c>
      <c r="DK16" s="12">
        <v>0</v>
      </c>
      <c r="DL16" s="12">
        <v>0</v>
      </c>
      <c r="DM16" s="13"/>
      <c r="DN16" s="12"/>
      <c r="DO16" s="12">
        <v>0</v>
      </c>
      <c r="DP16" s="12">
        <v>0</v>
      </c>
      <c r="DQ16" s="12">
        <v>0</v>
      </c>
      <c r="DR16" s="13"/>
      <c r="DS16" s="12">
        <v>0</v>
      </c>
      <c r="DT16" s="12">
        <v>0</v>
      </c>
      <c r="DU16" s="12">
        <v>0</v>
      </c>
      <c r="DV16" s="12">
        <v>0</v>
      </c>
      <c r="DW16" s="13"/>
      <c r="DX16" s="12">
        <v>240</v>
      </c>
      <c r="DY16" s="12">
        <v>120000</v>
      </c>
      <c r="DZ16" s="12">
        <v>0</v>
      </c>
      <c r="EA16" s="12">
        <v>120000</v>
      </c>
      <c r="EB16" s="13"/>
      <c r="EC16" s="72">
        <v>74553</v>
      </c>
      <c r="ED16" s="12">
        <v>104374200</v>
      </c>
      <c r="EE16" s="12">
        <v>0</v>
      </c>
      <c r="EF16" s="104">
        <v>104374200</v>
      </c>
      <c r="EG16" s="13"/>
      <c r="EH16" s="12">
        <v>1186</v>
      </c>
      <c r="EI16" s="12">
        <v>1186000</v>
      </c>
      <c r="EJ16" s="12">
        <v>0</v>
      </c>
      <c r="EK16" s="12">
        <v>1186000</v>
      </c>
      <c r="EL16" s="13"/>
      <c r="EM16" s="12">
        <v>20</v>
      </c>
      <c r="EN16" s="12">
        <v>200000</v>
      </c>
      <c r="EO16" s="12">
        <v>0</v>
      </c>
      <c r="EP16" s="12">
        <v>200000</v>
      </c>
      <c r="EQ16" s="13"/>
      <c r="ER16" s="72">
        <v>16699</v>
      </c>
      <c r="ES16" s="12">
        <v>46878912</v>
      </c>
      <c r="ET16" s="12">
        <v>0</v>
      </c>
      <c r="EU16" s="12">
        <v>46878912</v>
      </c>
      <c r="EV16" s="13"/>
      <c r="EW16" s="72">
        <v>201</v>
      </c>
      <c r="EX16" s="12">
        <v>869000</v>
      </c>
      <c r="EY16" s="12">
        <v>0</v>
      </c>
      <c r="EZ16" s="72">
        <v>869000</v>
      </c>
      <c r="FA16" s="13"/>
      <c r="FB16" s="12">
        <v>32</v>
      </c>
      <c r="FC16" s="12">
        <v>360000</v>
      </c>
      <c r="FD16" s="12">
        <v>0</v>
      </c>
      <c r="FE16" s="12">
        <v>360000</v>
      </c>
      <c r="FF16" s="13"/>
      <c r="FG16" s="12">
        <v>6663</v>
      </c>
      <c r="FH16" s="12">
        <v>1998900</v>
      </c>
      <c r="FI16" s="12">
        <v>0</v>
      </c>
      <c r="FJ16" s="12">
        <v>1998900</v>
      </c>
      <c r="FK16" s="13"/>
      <c r="FL16" s="12">
        <v>20</v>
      </c>
      <c r="FM16" s="12">
        <v>6000</v>
      </c>
      <c r="FN16" s="12">
        <v>0</v>
      </c>
      <c r="FO16" s="12">
        <v>6000</v>
      </c>
      <c r="FP16" s="13"/>
      <c r="FQ16" s="12">
        <v>9828</v>
      </c>
      <c r="FR16" s="12">
        <v>982800</v>
      </c>
      <c r="FS16" s="12">
        <v>0</v>
      </c>
      <c r="FT16" s="12">
        <v>982800</v>
      </c>
      <c r="FU16" s="13"/>
      <c r="FV16" s="12">
        <v>0</v>
      </c>
      <c r="FW16" s="12">
        <v>0</v>
      </c>
      <c r="FX16" s="12">
        <v>0</v>
      </c>
      <c r="FY16" s="12">
        <v>0</v>
      </c>
      <c r="FZ16" s="13"/>
      <c r="GA16" s="12">
        <v>0</v>
      </c>
      <c r="GB16" s="12">
        <v>0</v>
      </c>
      <c r="GC16" s="12">
        <v>0</v>
      </c>
      <c r="GD16" s="12">
        <v>0</v>
      </c>
      <c r="GE16" s="13"/>
      <c r="GF16" s="12">
        <v>6640</v>
      </c>
      <c r="GG16" s="12">
        <v>13944000</v>
      </c>
      <c r="GH16" s="12">
        <v>0</v>
      </c>
      <c r="GI16" s="12">
        <v>13944000</v>
      </c>
      <c r="GJ16" s="13"/>
      <c r="GK16" s="12">
        <v>155</v>
      </c>
      <c r="GL16" s="12">
        <v>205500</v>
      </c>
      <c r="GM16" s="12">
        <v>0</v>
      </c>
      <c r="GN16" s="12">
        <v>205500</v>
      </c>
      <c r="GO16" s="13"/>
      <c r="GP16" s="12">
        <v>1</v>
      </c>
      <c r="GQ16" s="12">
        <v>1000000</v>
      </c>
      <c r="GR16" s="12">
        <v>0</v>
      </c>
      <c r="GS16" s="12">
        <v>1000000</v>
      </c>
      <c r="GT16" s="13"/>
      <c r="GU16" s="12">
        <v>1</v>
      </c>
      <c r="GV16" s="12">
        <v>87500</v>
      </c>
      <c r="GW16" s="12">
        <v>0</v>
      </c>
      <c r="GX16" s="12">
        <v>87500</v>
      </c>
      <c r="GY16" s="13"/>
      <c r="GZ16" s="12">
        <v>29</v>
      </c>
      <c r="HA16" s="12">
        <v>580000</v>
      </c>
      <c r="HB16" s="12">
        <v>0</v>
      </c>
      <c r="HC16" s="12">
        <v>580000</v>
      </c>
      <c r="HD16" s="13"/>
      <c r="HE16" s="12">
        <v>1</v>
      </c>
      <c r="HF16" s="12">
        <v>899400</v>
      </c>
      <c r="HG16" s="12">
        <v>0</v>
      </c>
      <c r="HH16" s="12">
        <v>899400</v>
      </c>
      <c r="HI16" s="13"/>
      <c r="HJ16" s="12">
        <v>1</v>
      </c>
      <c r="HK16" s="12">
        <v>100000</v>
      </c>
      <c r="HL16" s="12">
        <v>0</v>
      </c>
      <c r="HM16" s="12">
        <v>100000</v>
      </c>
      <c r="HN16" s="13"/>
      <c r="HO16" s="12">
        <v>28</v>
      </c>
      <c r="HP16" s="12">
        <v>280000</v>
      </c>
      <c r="HQ16" s="12">
        <v>0</v>
      </c>
      <c r="HR16" s="12">
        <v>280000</v>
      </c>
      <c r="HS16" s="13"/>
      <c r="HT16" s="12">
        <v>0</v>
      </c>
      <c r="HU16" s="12">
        <v>0</v>
      </c>
      <c r="HV16" s="12">
        <v>0</v>
      </c>
      <c r="HW16" s="12">
        <v>0</v>
      </c>
      <c r="HX16" s="13"/>
      <c r="HY16" s="12">
        <v>1</v>
      </c>
      <c r="HZ16" s="12">
        <v>50000</v>
      </c>
      <c r="IA16" s="12">
        <v>0</v>
      </c>
      <c r="IB16" s="12">
        <v>50000</v>
      </c>
      <c r="IC16" s="13"/>
      <c r="ID16" s="12">
        <v>102</v>
      </c>
      <c r="IE16" s="12">
        <v>918000</v>
      </c>
      <c r="IF16" s="12">
        <v>0</v>
      </c>
      <c r="IG16" s="12">
        <v>918000</v>
      </c>
      <c r="IH16" s="13"/>
      <c r="II16" s="12">
        <v>56</v>
      </c>
      <c r="IJ16" s="12">
        <v>168000</v>
      </c>
      <c r="IK16" s="12">
        <v>0</v>
      </c>
      <c r="IL16" s="12">
        <v>168000</v>
      </c>
      <c r="IM16" s="13"/>
      <c r="IN16" s="12">
        <v>0</v>
      </c>
      <c r="IO16" s="12">
        <v>0</v>
      </c>
      <c r="IP16" s="12">
        <v>0</v>
      </c>
      <c r="IQ16" s="12">
        <v>0</v>
      </c>
      <c r="IR16" s="13"/>
      <c r="IS16" s="12">
        <v>1</v>
      </c>
      <c r="IT16" s="12">
        <v>300000</v>
      </c>
      <c r="IU16" s="12">
        <v>0</v>
      </c>
      <c r="IV16" s="12">
        <v>300000</v>
      </c>
      <c r="IW16" s="13"/>
      <c r="IX16" s="12">
        <v>0</v>
      </c>
      <c r="IY16" s="12">
        <v>0</v>
      </c>
      <c r="IZ16" s="12">
        <v>0</v>
      </c>
      <c r="JA16" s="12">
        <v>0</v>
      </c>
      <c r="JB16" s="13"/>
      <c r="JC16" s="12">
        <v>0</v>
      </c>
      <c r="JD16" s="12">
        <v>0</v>
      </c>
      <c r="JE16" s="12">
        <v>0</v>
      </c>
      <c r="JF16" s="12">
        <v>0</v>
      </c>
      <c r="JG16" s="13"/>
      <c r="JH16" s="12">
        <v>0</v>
      </c>
      <c r="JI16" s="12">
        <v>0</v>
      </c>
      <c r="JJ16" s="12">
        <v>0</v>
      </c>
      <c r="JK16" s="12">
        <v>0</v>
      </c>
      <c r="JL16" s="13"/>
      <c r="JM16" s="12">
        <v>1</v>
      </c>
      <c r="JN16" s="12">
        <v>12000</v>
      </c>
      <c r="JO16" s="12">
        <v>0</v>
      </c>
      <c r="JP16" s="12">
        <v>12000</v>
      </c>
      <c r="JQ16" s="13"/>
      <c r="JR16" s="12">
        <v>1</v>
      </c>
      <c r="JS16" s="12">
        <v>50000</v>
      </c>
      <c r="JT16" s="12">
        <v>0</v>
      </c>
      <c r="JU16" s="12">
        <v>50000</v>
      </c>
      <c r="JV16" s="13"/>
      <c r="JW16" s="12">
        <v>0</v>
      </c>
      <c r="JX16" s="12">
        <v>0</v>
      </c>
      <c r="JY16" s="12">
        <v>0</v>
      </c>
      <c r="JZ16" s="12">
        <v>0</v>
      </c>
      <c r="KA16" s="13"/>
      <c r="KB16" s="12">
        <v>2</v>
      </c>
      <c r="KC16" s="12">
        <v>30000</v>
      </c>
      <c r="KD16" s="12">
        <v>0</v>
      </c>
      <c r="KE16" s="12">
        <v>30000</v>
      </c>
      <c r="KF16" s="13"/>
      <c r="KG16" s="12"/>
      <c r="KH16" s="12">
        <v>0</v>
      </c>
      <c r="KI16" s="12">
        <v>0</v>
      </c>
      <c r="KJ16" s="12">
        <v>0</v>
      </c>
      <c r="KK16" s="13"/>
      <c r="KL16" s="12">
        <v>1</v>
      </c>
      <c r="KM16" s="12">
        <v>12000</v>
      </c>
      <c r="KN16" s="12">
        <v>0</v>
      </c>
      <c r="KO16" s="12">
        <v>12000</v>
      </c>
      <c r="KP16" s="13"/>
      <c r="KQ16" s="12">
        <v>0</v>
      </c>
      <c r="KR16" s="12">
        <v>195496639.5</v>
      </c>
      <c r="KS16" s="12">
        <v>0</v>
      </c>
      <c r="KT16" s="12">
        <v>195496639.5</v>
      </c>
      <c r="KU16" s="13"/>
    </row>
    <row r="17" spans="1:307" hidden="1">
      <c r="A17" s="10">
        <v>11</v>
      </c>
      <c r="B17" s="11" t="s">
        <v>13</v>
      </c>
      <c r="C17" s="12">
        <v>0</v>
      </c>
      <c r="D17" s="12">
        <v>2022400</v>
      </c>
      <c r="E17" s="12">
        <v>0</v>
      </c>
      <c r="F17" s="12">
        <v>2022400</v>
      </c>
      <c r="G17" s="13"/>
      <c r="H17" s="12">
        <v>0</v>
      </c>
      <c r="I17" s="12">
        <v>12339157.5</v>
      </c>
      <c r="J17" s="12">
        <v>0</v>
      </c>
      <c r="K17" s="12">
        <v>12339157.5</v>
      </c>
      <c r="L17" s="13"/>
      <c r="M17" s="12">
        <v>300</v>
      </c>
      <c r="N17" s="12">
        <v>90000</v>
      </c>
      <c r="O17" s="12">
        <v>0</v>
      </c>
      <c r="P17" s="12">
        <v>90000</v>
      </c>
      <c r="Q17" s="13"/>
      <c r="R17" s="12">
        <v>0</v>
      </c>
      <c r="S17" s="12">
        <v>0</v>
      </c>
      <c r="T17" s="12">
        <v>0</v>
      </c>
      <c r="U17" s="12">
        <v>0</v>
      </c>
      <c r="V17" s="13"/>
      <c r="W17" s="12">
        <v>0</v>
      </c>
      <c r="X17" s="12">
        <v>0</v>
      </c>
      <c r="Y17" s="12">
        <v>0</v>
      </c>
      <c r="Z17" s="12">
        <v>0</v>
      </c>
      <c r="AA17" s="13"/>
      <c r="AB17" s="12">
        <v>0</v>
      </c>
      <c r="AC17" s="12">
        <v>2174700</v>
      </c>
      <c r="AD17" s="12">
        <v>0</v>
      </c>
      <c r="AE17" s="12">
        <v>2174700</v>
      </c>
      <c r="AF17" s="13"/>
      <c r="AG17" s="12">
        <v>0</v>
      </c>
      <c r="AH17" s="12">
        <v>0</v>
      </c>
      <c r="AI17" s="12">
        <v>0</v>
      </c>
      <c r="AJ17" s="12">
        <v>0</v>
      </c>
      <c r="AK17" s="13"/>
      <c r="AL17" s="12">
        <v>0</v>
      </c>
      <c r="AM17" s="12">
        <v>0</v>
      </c>
      <c r="AN17" s="12">
        <v>0</v>
      </c>
      <c r="AO17" s="12">
        <v>0</v>
      </c>
      <c r="AP17" s="13"/>
      <c r="AQ17" s="12">
        <v>294</v>
      </c>
      <c r="AR17" s="12">
        <v>1470000</v>
      </c>
      <c r="AS17" s="12">
        <v>0</v>
      </c>
      <c r="AT17" s="12">
        <v>1470000</v>
      </c>
      <c r="AU17" s="13"/>
      <c r="AV17" s="12">
        <v>12</v>
      </c>
      <c r="AW17" s="12">
        <v>60000</v>
      </c>
      <c r="AX17" s="12">
        <v>0</v>
      </c>
      <c r="AY17" s="12">
        <v>60000</v>
      </c>
      <c r="AZ17" s="13"/>
      <c r="BA17" s="12">
        <v>0</v>
      </c>
      <c r="BB17" s="12">
        <v>0</v>
      </c>
      <c r="BC17" s="12">
        <v>0</v>
      </c>
      <c r="BD17" s="12">
        <v>0</v>
      </c>
      <c r="BE17" s="13"/>
      <c r="BF17" s="12">
        <v>0</v>
      </c>
      <c r="BG17" s="12">
        <v>0</v>
      </c>
      <c r="BH17" s="12">
        <v>0</v>
      </c>
      <c r="BI17" s="12">
        <v>0</v>
      </c>
      <c r="BJ17" s="13"/>
      <c r="BK17" s="12">
        <v>0</v>
      </c>
      <c r="BL17" s="12">
        <v>0</v>
      </c>
      <c r="BM17" s="12">
        <v>0</v>
      </c>
      <c r="BN17" s="12">
        <v>0</v>
      </c>
      <c r="BO17" s="13"/>
      <c r="BP17" s="12">
        <v>0</v>
      </c>
      <c r="BQ17" s="12">
        <v>0</v>
      </c>
      <c r="BR17" s="12">
        <v>0</v>
      </c>
      <c r="BS17" s="12">
        <v>0</v>
      </c>
      <c r="BT17" s="13"/>
      <c r="BU17" s="12">
        <v>1</v>
      </c>
      <c r="BV17" s="12">
        <v>17000</v>
      </c>
      <c r="BW17" s="12">
        <v>0</v>
      </c>
      <c r="BX17" s="12">
        <v>17000</v>
      </c>
      <c r="BY17" s="13"/>
      <c r="BZ17" s="12">
        <v>0</v>
      </c>
      <c r="CA17" s="12">
        <v>0</v>
      </c>
      <c r="CB17" s="12">
        <v>0</v>
      </c>
      <c r="CC17" s="12">
        <v>0</v>
      </c>
      <c r="CD17" s="13"/>
      <c r="CE17" s="12">
        <v>1044</v>
      </c>
      <c r="CF17" s="12">
        <v>658000</v>
      </c>
      <c r="CG17" s="12">
        <v>0</v>
      </c>
      <c r="CH17" s="12">
        <v>658000</v>
      </c>
      <c r="CI17" s="13"/>
      <c r="CJ17" s="12">
        <v>0</v>
      </c>
      <c r="CK17" s="12">
        <v>0</v>
      </c>
      <c r="CL17" s="12">
        <v>0</v>
      </c>
      <c r="CM17" s="12">
        <v>0</v>
      </c>
      <c r="CN17" s="13"/>
      <c r="CO17" s="12">
        <v>0</v>
      </c>
      <c r="CP17" s="12">
        <v>180000</v>
      </c>
      <c r="CQ17" s="12">
        <v>0</v>
      </c>
      <c r="CR17" s="12">
        <v>180000</v>
      </c>
      <c r="CS17" s="13"/>
      <c r="CT17" s="12">
        <v>0</v>
      </c>
      <c r="CU17" s="12">
        <v>0</v>
      </c>
      <c r="CV17" s="12">
        <v>0</v>
      </c>
      <c r="CW17" s="12">
        <v>0</v>
      </c>
      <c r="CX17" s="13"/>
      <c r="CY17" s="12">
        <v>0</v>
      </c>
      <c r="CZ17" s="12">
        <v>0</v>
      </c>
      <c r="DA17" s="12">
        <v>0</v>
      </c>
      <c r="DB17" s="12">
        <v>0</v>
      </c>
      <c r="DC17" s="13"/>
      <c r="DD17" s="12">
        <v>1</v>
      </c>
      <c r="DE17" s="12">
        <v>500000</v>
      </c>
      <c r="DF17" s="12">
        <v>0</v>
      </c>
      <c r="DG17" s="12">
        <v>500000</v>
      </c>
      <c r="DH17" s="13"/>
      <c r="DI17" s="12">
        <v>8</v>
      </c>
      <c r="DJ17" s="12">
        <v>200000</v>
      </c>
      <c r="DK17" s="12">
        <v>0</v>
      </c>
      <c r="DL17" s="12">
        <v>200000</v>
      </c>
      <c r="DM17" s="13"/>
      <c r="DN17" s="12">
        <v>1</v>
      </c>
      <c r="DO17" s="12">
        <v>250000</v>
      </c>
      <c r="DP17" s="12">
        <v>0</v>
      </c>
      <c r="DQ17" s="12">
        <v>250000</v>
      </c>
      <c r="DR17" s="13"/>
      <c r="DS17" s="12">
        <v>0</v>
      </c>
      <c r="DT17" s="12">
        <v>0</v>
      </c>
      <c r="DU17" s="12">
        <v>0</v>
      </c>
      <c r="DV17" s="12">
        <v>0</v>
      </c>
      <c r="DW17" s="13"/>
      <c r="DX17" s="12">
        <v>230</v>
      </c>
      <c r="DY17" s="12">
        <v>115000</v>
      </c>
      <c r="DZ17" s="12">
        <v>0</v>
      </c>
      <c r="EA17" s="12">
        <v>115000</v>
      </c>
      <c r="EB17" s="13"/>
      <c r="EC17" s="72">
        <v>57355</v>
      </c>
      <c r="ED17" s="12">
        <v>80297000</v>
      </c>
      <c r="EE17" s="12">
        <v>0</v>
      </c>
      <c r="EF17" s="104">
        <v>80297000</v>
      </c>
      <c r="EG17" s="13"/>
      <c r="EH17" s="12">
        <v>2375</v>
      </c>
      <c r="EI17" s="12">
        <v>2375000</v>
      </c>
      <c r="EJ17" s="12">
        <v>0</v>
      </c>
      <c r="EK17" s="12">
        <v>2375000</v>
      </c>
      <c r="EL17" s="13"/>
      <c r="EM17" s="12">
        <v>52</v>
      </c>
      <c r="EN17" s="12">
        <v>520000</v>
      </c>
      <c r="EO17" s="12">
        <v>0</v>
      </c>
      <c r="EP17" s="12">
        <v>520000</v>
      </c>
      <c r="EQ17" s="13"/>
      <c r="ER17" s="72">
        <v>20977</v>
      </c>
      <c r="ES17" s="12">
        <v>59152680.000000007</v>
      </c>
      <c r="ET17" s="12">
        <v>0</v>
      </c>
      <c r="EU17" s="12">
        <v>59152680.000000007</v>
      </c>
      <c r="EV17" s="13"/>
      <c r="EW17" s="72">
        <v>525</v>
      </c>
      <c r="EX17" s="12">
        <v>2325000</v>
      </c>
      <c r="EY17" s="12">
        <v>0</v>
      </c>
      <c r="EZ17" s="72">
        <v>2325000</v>
      </c>
      <c r="FA17" s="13"/>
      <c r="FB17" s="12">
        <v>29</v>
      </c>
      <c r="FC17" s="12">
        <v>330000</v>
      </c>
      <c r="FD17" s="12">
        <v>0</v>
      </c>
      <c r="FE17" s="12">
        <v>330000</v>
      </c>
      <c r="FF17" s="13"/>
      <c r="FG17" s="12">
        <v>5216</v>
      </c>
      <c r="FH17" s="12">
        <v>1564800</v>
      </c>
      <c r="FI17" s="12">
        <v>0</v>
      </c>
      <c r="FJ17" s="12">
        <v>1564800</v>
      </c>
      <c r="FK17" s="13"/>
      <c r="FL17" s="12">
        <v>138</v>
      </c>
      <c r="FM17" s="12">
        <v>41400</v>
      </c>
      <c r="FN17" s="12">
        <v>0</v>
      </c>
      <c r="FO17" s="12">
        <v>41400</v>
      </c>
      <c r="FP17" s="13"/>
      <c r="FQ17" s="12">
        <v>8932</v>
      </c>
      <c r="FR17" s="12">
        <v>893200</v>
      </c>
      <c r="FS17" s="12">
        <v>0</v>
      </c>
      <c r="FT17" s="12">
        <v>893200</v>
      </c>
      <c r="FU17" s="13"/>
      <c r="FV17" s="12">
        <v>0</v>
      </c>
      <c r="FW17" s="12">
        <v>0</v>
      </c>
      <c r="FX17" s="12">
        <v>0</v>
      </c>
      <c r="FY17" s="12">
        <v>0</v>
      </c>
      <c r="FZ17" s="13"/>
      <c r="GA17" s="12">
        <v>10</v>
      </c>
      <c r="GB17" s="12">
        <v>80000</v>
      </c>
      <c r="GC17" s="12">
        <v>0</v>
      </c>
      <c r="GD17" s="12">
        <v>80000</v>
      </c>
      <c r="GE17" s="13"/>
      <c r="GF17" s="12">
        <v>8240</v>
      </c>
      <c r="GG17" s="12">
        <v>17304000</v>
      </c>
      <c r="GH17" s="12">
        <v>0</v>
      </c>
      <c r="GI17" s="12">
        <v>17304000</v>
      </c>
      <c r="GJ17" s="13"/>
      <c r="GK17" s="12">
        <v>0</v>
      </c>
      <c r="GL17" s="12">
        <v>0</v>
      </c>
      <c r="GM17" s="12">
        <v>0</v>
      </c>
      <c r="GN17" s="12">
        <v>0</v>
      </c>
      <c r="GO17" s="13"/>
      <c r="GP17" s="12">
        <v>1</v>
      </c>
      <c r="GQ17" s="12">
        <v>1000000</v>
      </c>
      <c r="GR17" s="12">
        <v>0</v>
      </c>
      <c r="GS17" s="12">
        <v>1000000</v>
      </c>
      <c r="GT17" s="13"/>
      <c r="GU17" s="12">
        <v>1</v>
      </c>
      <c r="GV17" s="12">
        <v>87500</v>
      </c>
      <c r="GW17" s="12">
        <v>0</v>
      </c>
      <c r="GX17" s="12">
        <v>87500</v>
      </c>
      <c r="GY17" s="13"/>
      <c r="GZ17" s="12">
        <v>38</v>
      </c>
      <c r="HA17" s="12">
        <v>760000</v>
      </c>
      <c r="HB17" s="12">
        <v>0</v>
      </c>
      <c r="HC17" s="12">
        <v>760000</v>
      </c>
      <c r="HD17" s="13"/>
      <c r="HE17" s="12">
        <v>1</v>
      </c>
      <c r="HF17" s="12">
        <v>1499000</v>
      </c>
      <c r="HG17" s="12">
        <v>0</v>
      </c>
      <c r="HH17" s="12">
        <v>1499000</v>
      </c>
      <c r="HI17" s="13"/>
      <c r="HJ17" s="12">
        <v>1</v>
      </c>
      <c r="HK17" s="12">
        <v>100000</v>
      </c>
      <c r="HL17" s="12">
        <v>0</v>
      </c>
      <c r="HM17" s="12">
        <v>100000</v>
      </c>
      <c r="HN17" s="13"/>
      <c r="HO17" s="12">
        <v>22</v>
      </c>
      <c r="HP17" s="12">
        <v>220000</v>
      </c>
      <c r="HQ17" s="12">
        <v>0</v>
      </c>
      <c r="HR17" s="12">
        <v>220000</v>
      </c>
      <c r="HS17" s="13"/>
      <c r="HT17" s="12">
        <v>12</v>
      </c>
      <c r="HU17" s="12">
        <v>240000</v>
      </c>
      <c r="HV17" s="12">
        <v>0</v>
      </c>
      <c r="HW17" s="12">
        <v>240000</v>
      </c>
      <c r="HX17" s="13"/>
      <c r="HY17" s="12">
        <v>1</v>
      </c>
      <c r="HZ17" s="12">
        <v>50000</v>
      </c>
      <c r="IA17" s="12">
        <v>0</v>
      </c>
      <c r="IB17" s="12">
        <v>50000</v>
      </c>
      <c r="IC17" s="13"/>
      <c r="ID17" s="12">
        <v>45</v>
      </c>
      <c r="IE17" s="12">
        <v>405000</v>
      </c>
      <c r="IF17" s="12">
        <v>0</v>
      </c>
      <c r="IG17" s="12">
        <v>405000</v>
      </c>
      <c r="IH17" s="13"/>
      <c r="II17" s="12">
        <v>81</v>
      </c>
      <c r="IJ17" s="12">
        <v>243000</v>
      </c>
      <c r="IK17" s="12">
        <v>0</v>
      </c>
      <c r="IL17" s="12">
        <v>243000</v>
      </c>
      <c r="IM17" s="13"/>
      <c r="IN17" s="12">
        <v>0</v>
      </c>
      <c r="IO17" s="12">
        <v>0</v>
      </c>
      <c r="IP17" s="12">
        <v>0</v>
      </c>
      <c r="IQ17" s="12">
        <v>0</v>
      </c>
      <c r="IR17" s="13"/>
      <c r="IS17" s="12">
        <v>1</v>
      </c>
      <c r="IT17" s="12">
        <v>300000</v>
      </c>
      <c r="IU17" s="12">
        <v>0</v>
      </c>
      <c r="IV17" s="12">
        <v>300000</v>
      </c>
      <c r="IW17" s="13"/>
      <c r="IX17" s="12">
        <v>0</v>
      </c>
      <c r="IY17" s="12">
        <v>0</v>
      </c>
      <c r="IZ17" s="12">
        <v>0</v>
      </c>
      <c r="JA17" s="12">
        <v>0</v>
      </c>
      <c r="JB17" s="13"/>
      <c r="JC17" s="12">
        <v>0</v>
      </c>
      <c r="JD17" s="12">
        <v>0</v>
      </c>
      <c r="JE17" s="12">
        <v>0</v>
      </c>
      <c r="JF17" s="12">
        <v>0</v>
      </c>
      <c r="JG17" s="13"/>
      <c r="JH17" s="12">
        <v>0</v>
      </c>
      <c r="JI17" s="12">
        <v>0</v>
      </c>
      <c r="JJ17" s="12">
        <v>0</v>
      </c>
      <c r="JK17" s="12">
        <v>0</v>
      </c>
      <c r="JL17" s="13"/>
      <c r="JM17" s="12">
        <v>1</v>
      </c>
      <c r="JN17" s="12">
        <v>12000</v>
      </c>
      <c r="JO17" s="12">
        <v>0</v>
      </c>
      <c r="JP17" s="12">
        <v>12000</v>
      </c>
      <c r="JQ17" s="13"/>
      <c r="JR17" s="12">
        <v>1</v>
      </c>
      <c r="JS17" s="12">
        <v>50000</v>
      </c>
      <c r="JT17" s="12">
        <v>0</v>
      </c>
      <c r="JU17" s="12">
        <v>50000</v>
      </c>
      <c r="JV17" s="13"/>
      <c r="JW17" s="12">
        <v>1</v>
      </c>
      <c r="JX17" s="12">
        <v>100000</v>
      </c>
      <c r="JY17" s="12">
        <v>0</v>
      </c>
      <c r="JZ17" s="12">
        <v>100000</v>
      </c>
      <c r="KA17" s="13"/>
      <c r="KB17" s="12">
        <v>2</v>
      </c>
      <c r="KC17" s="12">
        <v>30000</v>
      </c>
      <c r="KD17" s="12">
        <v>0</v>
      </c>
      <c r="KE17" s="12">
        <v>30000</v>
      </c>
      <c r="KF17" s="13"/>
      <c r="KG17" s="12">
        <v>1</v>
      </c>
      <c r="KH17" s="12">
        <v>300000</v>
      </c>
      <c r="KI17" s="12">
        <v>0</v>
      </c>
      <c r="KJ17" s="12">
        <v>300000</v>
      </c>
      <c r="KK17" s="13"/>
      <c r="KL17" s="12">
        <v>1</v>
      </c>
      <c r="KM17" s="12">
        <v>12000</v>
      </c>
      <c r="KN17" s="12">
        <v>0</v>
      </c>
      <c r="KO17" s="12">
        <v>12000</v>
      </c>
      <c r="KP17" s="13"/>
      <c r="KQ17" s="12">
        <v>0</v>
      </c>
      <c r="KR17" s="12">
        <v>190367837.5</v>
      </c>
      <c r="KS17" s="12">
        <v>0</v>
      </c>
      <c r="KT17" s="12">
        <v>190367837.5</v>
      </c>
      <c r="KU17" s="13"/>
    </row>
    <row r="18" spans="1:307" hidden="1">
      <c r="A18" s="10">
        <v>12</v>
      </c>
      <c r="B18" s="11" t="s">
        <v>14</v>
      </c>
      <c r="C18" s="12">
        <v>0</v>
      </c>
      <c r="D18" s="12">
        <v>1319300</v>
      </c>
      <c r="E18" s="12">
        <v>0</v>
      </c>
      <c r="F18" s="12">
        <v>1319300</v>
      </c>
      <c r="G18" s="13"/>
      <c r="H18" s="12">
        <v>0</v>
      </c>
      <c r="I18" s="12">
        <v>8055585</v>
      </c>
      <c r="J18" s="12">
        <v>0</v>
      </c>
      <c r="K18" s="12">
        <v>8055585</v>
      </c>
      <c r="L18" s="13"/>
      <c r="M18" s="12">
        <v>100</v>
      </c>
      <c r="N18" s="12">
        <v>30000</v>
      </c>
      <c r="O18" s="12">
        <v>0</v>
      </c>
      <c r="P18" s="12">
        <v>30000</v>
      </c>
      <c r="Q18" s="13"/>
      <c r="R18" s="12">
        <v>0</v>
      </c>
      <c r="S18" s="12">
        <v>0</v>
      </c>
      <c r="T18" s="12">
        <v>0</v>
      </c>
      <c r="U18" s="12">
        <v>0</v>
      </c>
      <c r="V18" s="13"/>
      <c r="W18" s="12">
        <v>1</v>
      </c>
      <c r="X18" s="12">
        <v>49500</v>
      </c>
      <c r="Y18" s="12">
        <v>0</v>
      </c>
      <c r="Z18" s="12">
        <v>49500</v>
      </c>
      <c r="AA18" s="13"/>
      <c r="AB18" s="12">
        <v>0</v>
      </c>
      <c r="AC18" s="12">
        <v>568500</v>
      </c>
      <c r="AD18" s="12">
        <v>0</v>
      </c>
      <c r="AE18" s="12">
        <v>568500</v>
      </c>
      <c r="AF18" s="13"/>
      <c r="AG18" s="12">
        <v>0</v>
      </c>
      <c r="AH18" s="12">
        <v>0</v>
      </c>
      <c r="AI18" s="12">
        <v>0</v>
      </c>
      <c r="AJ18" s="12">
        <v>0</v>
      </c>
      <c r="AK18" s="13"/>
      <c r="AL18" s="12">
        <v>0</v>
      </c>
      <c r="AM18" s="12">
        <v>0</v>
      </c>
      <c r="AN18" s="12">
        <v>0</v>
      </c>
      <c r="AO18" s="12">
        <v>0</v>
      </c>
      <c r="AP18" s="13"/>
      <c r="AQ18" s="12">
        <v>174</v>
      </c>
      <c r="AR18" s="12">
        <v>870000</v>
      </c>
      <c r="AS18" s="12">
        <v>0</v>
      </c>
      <c r="AT18" s="12">
        <v>870000</v>
      </c>
      <c r="AU18" s="13"/>
      <c r="AV18" s="12">
        <v>8</v>
      </c>
      <c r="AW18" s="12">
        <v>40000</v>
      </c>
      <c r="AX18" s="12">
        <v>0</v>
      </c>
      <c r="AY18" s="12">
        <v>40000</v>
      </c>
      <c r="AZ18" s="13"/>
      <c r="BA18" s="12">
        <v>0</v>
      </c>
      <c r="BB18" s="12">
        <v>0</v>
      </c>
      <c r="BC18" s="12">
        <v>0</v>
      </c>
      <c r="BD18" s="12">
        <v>0</v>
      </c>
      <c r="BE18" s="13"/>
      <c r="BF18" s="12">
        <v>0</v>
      </c>
      <c r="BG18" s="12">
        <v>0</v>
      </c>
      <c r="BH18" s="12">
        <v>0</v>
      </c>
      <c r="BI18" s="12">
        <v>0</v>
      </c>
      <c r="BJ18" s="13"/>
      <c r="BK18" s="12">
        <v>0</v>
      </c>
      <c r="BL18" s="12">
        <v>0</v>
      </c>
      <c r="BM18" s="12">
        <v>0</v>
      </c>
      <c r="BN18" s="12">
        <v>0</v>
      </c>
      <c r="BO18" s="13"/>
      <c r="BP18" s="12">
        <v>0</v>
      </c>
      <c r="BQ18" s="12">
        <v>0</v>
      </c>
      <c r="BR18" s="12">
        <v>0</v>
      </c>
      <c r="BS18" s="12">
        <v>0</v>
      </c>
      <c r="BT18" s="13"/>
      <c r="BU18" s="12">
        <v>1</v>
      </c>
      <c r="BV18" s="12">
        <v>20000</v>
      </c>
      <c r="BW18" s="12">
        <v>0</v>
      </c>
      <c r="BX18" s="12">
        <v>20000</v>
      </c>
      <c r="BY18" s="13"/>
      <c r="BZ18" s="12">
        <v>0</v>
      </c>
      <c r="CA18" s="12">
        <v>0</v>
      </c>
      <c r="CB18" s="12">
        <v>0</v>
      </c>
      <c r="CC18" s="12">
        <v>0</v>
      </c>
      <c r="CD18" s="13"/>
      <c r="CE18" s="12">
        <v>1044</v>
      </c>
      <c r="CF18" s="12">
        <v>658000</v>
      </c>
      <c r="CG18" s="12">
        <v>0</v>
      </c>
      <c r="CH18" s="12">
        <v>658000</v>
      </c>
      <c r="CI18" s="13"/>
      <c r="CJ18" s="12">
        <v>0</v>
      </c>
      <c r="CK18" s="12">
        <v>0</v>
      </c>
      <c r="CL18" s="12">
        <v>0</v>
      </c>
      <c r="CM18" s="12">
        <v>0</v>
      </c>
      <c r="CN18" s="13"/>
      <c r="CO18" s="12">
        <v>0</v>
      </c>
      <c r="CP18" s="12">
        <v>80000</v>
      </c>
      <c r="CQ18" s="12">
        <v>0</v>
      </c>
      <c r="CR18" s="12">
        <v>80000</v>
      </c>
      <c r="CS18" s="13"/>
      <c r="CT18" s="12">
        <v>0</v>
      </c>
      <c r="CU18" s="12">
        <v>0</v>
      </c>
      <c r="CV18" s="12">
        <v>0</v>
      </c>
      <c r="CW18" s="12">
        <v>0</v>
      </c>
      <c r="CX18" s="13"/>
      <c r="CY18" s="12">
        <v>0</v>
      </c>
      <c r="CZ18" s="12">
        <v>0</v>
      </c>
      <c r="DA18" s="12">
        <v>0</v>
      </c>
      <c r="DB18" s="12">
        <v>0</v>
      </c>
      <c r="DC18" s="13"/>
      <c r="DD18" s="12">
        <v>0</v>
      </c>
      <c r="DE18" s="12">
        <v>0</v>
      </c>
      <c r="DF18" s="12">
        <v>0</v>
      </c>
      <c r="DG18" s="12">
        <v>0</v>
      </c>
      <c r="DH18" s="13"/>
      <c r="DI18" s="12">
        <v>0</v>
      </c>
      <c r="DJ18" s="12">
        <v>0</v>
      </c>
      <c r="DK18" s="12">
        <v>0</v>
      </c>
      <c r="DL18" s="12">
        <v>0</v>
      </c>
      <c r="DM18" s="13"/>
      <c r="DN18" s="12"/>
      <c r="DO18" s="12">
        <v>0</v>
      </c>
      <c r="DP18" s="12">
        <v>0</v>
      </c>
      <c r="DQ18" s="12">
        <v>0</v>
      </c>
      <c r="DR18" s="13"/>
      <c r="DS18" s="12">
        <v>0</v>
      </c>
      <c r="DT18" s="12">
        <v>0</v>
      </c>
      <c r="DU18" s="12">
        <v>0</v>
      </c>
      <c r="DV18" s="12">
        <v>0</v>
      </c>
      <c r="DW18" s="13"/>
      <c r="DX18" s="12">
        <v>45</v>
      </c>
      <c r="DY18" s="12">
        <v>22500</v>
      </c>
      <c r="DZ18" s="12">
        <v>0</v>
      </c>
      <c r="EA18" s="12">
        <v>22500</v>
      </c>
      <c r="EB18" s="13"/>
      <c r="EC18" s="72">
        <v>39298</v>
      </c>
      <c r="ED18" s="12">
        <v>55017200</v>
      </c>
      <c r="EE18" s="12">
        <v>0</v>
      </c>
      <c r="EF18" s="104">
        <v>55017200</v>
      </c>
      <c r="EG18" s="13"/>
      <c r="EH18" s="12">
        <v>718</v>
      </c>
      <c r="EI18" s="12">
        <v>718000</v>
      </c>
      <c r="EJ18" s="12">
        <v>0</v>
      </c>
      <c r="EK18" s="12">
        <v>718000</v>
      </c>
      <c r="EL18" s="13"/>
      <c r="EM18" s="12">
        <v>23</v>
      </c>
      <c r="EN18" s="12">
        <v>230000</v>
      </c>
      <c r="EO18" s="12">
        <v>0</v>
      </c>
      <c r="EP18" s="12">
        <v>230000</v>
      </c>
      <c r="EQ18" s="13"/>
      <c r="ER18" s="72">
        <v>6169</v>
      </c>
      <c r="ES18" s="12">
        <v>15226380.000000002</v>
      </c>
      <c r="ET18" s="12">
        <v>0</v>
      </c>
      <c r="EU18" s="12">
        <v>15226380.000000002</v>
      </c>
      <c r="EV18" s="13"/>
      <c r="EW18" s="72">
        <v>28</v>
      </c>
      <c r="EX18" s="12">
        <v>117000</v>
      </c>
      <c r="EY18" s="12">
        <v>0</v>
      </c>
      <c r="EZ18" s="72">
        <v>117000</v>
      </c>
      <c r="FA18" s="13"/>
      <c r="FB18" s="12">
        <v>20</v>
      </c>
      <c r="FC18" s="12">
        <v>282708</v>
      </c>
      <c r="FD18" s="12">
        <v>0</v>
      </c>
      <c r="FE18" s="12">
        <v>282708</v>
      </c>
      <c r="FF18" s="13"/>
      <c r="FG18" s="12">
        <v>6484</v>
      </c>
      <c r="FH18" s="12">
        <v>1945200</v>
      </c>
      <c r="FI18" s="12">
        <v>0</v>
      </c>
      <c r="FJ18" s="12">
        <v>1945200</v>
      </c>
      <c r="FK18" s="13"/>
      <c r="FL18" s="12">
        <v>20</v>
      </c>
      <c r="FM18" s="12">
        <v>6000</v>
      </c>
      <c r="FN18" s="12">
        <v>0</v>
      </c>
      <c r="FO18" s="12">
        <v>6000</v>
      </c>
      <c r="FP18" s="13"/>
      <c r="FQ18" s="12">
        <v>9728</v>
      </c>
      <c r="FR18" s="12">
        <v>972800</v>
      </c>
      <c r="FS18" s="12">
        <v>0</v>
      </c>
      <c r="FT18" s="12">
        <v>972800</v>
      </c>
      <c r="FU18" s="13"/>
      <c r="FV18" s="12">
        <v>0</v>
      </c>
      <c r="FW18" s="12">
        <v>0</v>
      </c>
      <c r="FX18" s="12">
        <v>0</v>
      </c>
      <c r="FY18" s="12">
        <v>0</v>
      </c>
      <c r="FZ18" s="13"/>
      <c r="GA18" s="12">
        <v>0</v>
      </c>
      <c r="GB18" s="12">
        <v>0</v>
      </c>
      <c r="GC18" s="12">
        <v>0</v>
      </c>
      <c r="GD18" s="12">
        <v>0</v>
      </c>
      <c r="GE18" s="13"/>
      <c r="GF18" s="12">
        <v>4530</v>
      </c>
      <c r="GG18" s="12">
        <v>9513000</v>
      </c>
      <c r="GH18" s="12">
        <v>0</v>
      </c>
      <c r="GI18" s="12">
        <v>9513000</v>
      </c>
      <c r="GJ18" s="13"/>
      <c r="GK18" s="12">
        <v>264</v>
      </c>
      <c r="GL18" s="12">
        <v>338000</v>
      </c>
      <c r="GM18" s="12">
        <v>0</v>
      </c>
      <c r="GN18" s="12">
        <v>338000</v>
      </c>
      <c r="GO18" s="13"/>
      <c r="GP18" s="12">
        <v>1</v>
      </c>
      <c r="GQ18" s="12">
        <v>1000000</v>
      </c>
      <c r="GR18" s="12">
        <v>0</v>
      </c>
      <c r="GS18" s="12">
        <v>1000000</v>
      </c>
      <c r="GT18" s="13"/>
      <c r="GU18" s="12">
        <v>1</v>
      </c>
      <c r="GV18" s="12">
        <v>87500</v>
      </c>
      <c r="GW18" s="12">
        <v>0</v>
      </c>
      <c r="GX18" s="12">
        <v>87500</v>
      </c>
      <c r="GY18" s="13"/>
      <c r="GZ18" s="12">
        <v>18</v>
      </c>
      <c r="HA18" s="12">
        <v>360000</v>
      </c>
      <c r="HB18" s="12">
        <v>0</v>
      </c>
      <c r="HC18" s="12">
        <v>360000</v>
      </c>
      <c r="HD18" s="13"/>
      <c r="HE18" s="12">
        <v>1</v>
      </c>
      <c r="HF18" s="12">
        <v>1798800</v>
      </c>
      <c r="HG18" s="12">
        <v>0</v>
      </c>
      <c r="HH18" s="12">
        <v>1798800</v>
      </c>
      <c r="HI18" s="13"/>
      <c r="HJ18" s="12">
        <v>1</v>
      </c>
      <c r="HK18" s="12">
        <v>100000</v>
      </c>
      <c r="HL18" s="12">
        <v>0</v>
      </c>
      <c r="HM18" s="12">
        <v>100000</v>
      </c>
      <c r="HN18" s="13"/>
      <c r="HO18" s="12">
        <v>0</v>
      </c>
      <c r="HP18" s="12">
        <v>0</v>
      </c>
      <c r="HQ18" s="12">
        <v>0</v>
      </c>
      <c r="HR18" s="12">
        <v>0</v>
      </c>
      <c r="HS18" s="13"/>
      <c r="HT18" s="12">
        <v>0</v>
      </c>
      <c r="HU18" s="12">
        <v>0</v>
      </c>
      <c r="HV18" s="12">
        <v>0</v>
      </c>
      <c r="HW18" s="12">
        <v>0</v>
      </c>
      <c r="HX18" s="13"/>
      <c r="HY18" s="12">
        <v>1</v>
      </c>
      <c r="HZ18" s="12">
        <v>50000</v>
      </c>
      <c r="IA18" s="12">
        <v>0</v>
      </c>
      <c r="IB18" s="12">
        <v>50000</v>
      </c>
      <c r="IC18" s="13"/>
      <c r="ID18" s="12">
        <v>36</v>
      </c>
      <c r="IE18" s="12">
        <v>324000</v>
      </c>
      <c r="IF18" s="12">
        <v>0</v>
      </c>
      <c r="IG18" s="12">
        <v>324000</v>
      </c>
      <c r="IH18" s="13"/>
      <c r="II18" s="12">
        <v>32</v>
      </c>
      <c r="IJ18" s="12">
        <v>96000</v>
      </c>
      <c r="IK18" s="12">
        <v>0</v>
      </c>
      <c r="IL18" s="12">
        <v>96000</v>
      </c>
      <c r="IM18" s="13"/>
      <c r="IN18" s="12">
        <v>0</v>
      </c>
      <c r="IO18" s="12">
        <v>0</v>
      </c>
      <c r="IP18" s="12">
        <v>0</v>
      </c>
      <c r="IQ18" s="12">
        <v>0</v>
      </c>
      <c r="IR18" s="13"/>
      <c r="IS18" s="12">
        <v>0</v>
      </c>
      <c r="IT18" s="12">
        <v>0</v>
      </c>
      <c r="IU18" s="12">
        <v>0</v>
      </c>
      <c r="IV18" s="12">
        <v>0</v>
      </c>
      <c r="IW18" s="13"/>
      <c r="IX18" s="12">
        <v>0</v>
      </c>
      <c r="IY18" s="12">
        <v>0</v>
      </c>
      <c r="IZ18" s="12">
        <v>0</v>
      </c>
      <c r="JA18" s="12">
        <v>0</v>
      </c>
      <c r="JB18" s="13"/>
      <c r="JC18" s="12">
        <v>0</v>
      </c>
      <c r="JD18" s="12">
        <v>0</v>
      </c>
      <c r="JE18" s="12">
        <v>0</v>
      </c>
      <c r="JF18" s="12">
        <v>0</v>
      </c>
      <c r="JG18" s="13"/>
      <c r="JH18" s="12">
        <v>0</v>
      </c>
      <c r="JI18" s="12">
        <v>0</v>
      </c>
      <c r="JJ18" s="12">
        <v>0</v>
      </c>
      <c r="JK18" s="12">
        <v>0</v>
      </c>
      <c r="JL18" s="13"/>
      <c r="JM18" s="12">
        <v>1</v>
      </c>
      <c r="JN18" s="12">
        <v>12000</v>
      </c>
      <c r="JO18" s="12">
        <v>0</v>
      </c>
      <c r="JP18" s="12">
        <v>12000</v>
      </c>
      <c r="JQ18" s="13"/>
      <c r="JR18" s="12">
        <v>1</v>
      </c>
      <c r="JS18" s="12">
        <v>50000</v>
      </c>
      <c r="JT18" s="12">
        <v>0</v>
      </c>
      <c r="JU18" s="12">
        <v>50000</v>
      </c>
      <c r="JV18" s="13"/>
      <c r="JW18" s="12">
        <v>0</v>
      </c>
      <c r="JX18" s="12">
        <v>0</v>
      </c>
      <c r="JY18" s="12">
        <v>0</v>
      </c>
      <c r="JZ18" s="12">
        <v>0</v>
      </c>
      <c r="KA18" s="13"/>
      <c r="KB18" s="12">
        <v>3</v>
      </c>
      <c r="KC18" s="12">
        <v>129000</v>
      </c>
      <c r="KD18" s="12">
        <v>0</v>
      </c>
      <c r="KE18" s="12">
        <v>129000</v>
      </c>
      <c r="KF18" s="13"/>
      <c r="KG18" s="12"/>
      <c r="KH18" s="12">
        <v>0</v>
      </c>
      <c r="KI18" s="12">
        <v>0</v>
      </c>
      <c r="KJ18" s="12">
        <v>0</v>
      </c>
      <c r="KK18" s="13"/>
      <c r="KL18" s="12">
        <v>1</v>
      </c>
      <c r="KM18" s="12">
        <v>12000</v>
      </c>
      <c r="KN18" s="12">
        <v>0</v>
      </c>
      <c r="KO18" s="12">
        <v>12000</v>
      </c>
      <c r="KP18" s="13"/>
      <c r="KQ18" s="12">
        <v>0</v>
      </c>
      <c r="KR18" s="12">
        <v>100098973</v>
      </c>
      <c r="KS18" s="12">
        <v>0</v>
      </c>
      <c r="KT18" s="12">
        <v>100098973</v>
      </c>
      <c r="KU18" s="13"/>
    </row>
    <row r="19" spans="1:307" hidden="1">
      <c r="A19" s="10">
        <v>13</v>
      </c>
      <c r="B19" s="11" t="s">
        <v>15</v>
      </c>
      <c r="C19" s="12">
        <v>0</v>
      </c>
      <c r="D19" s="12">
        <v>890500</v>
      </c>
      <c r="E19" s="12">
        <v>0</v>
      </c>
      <c r="F19" s="12">
        <v>890500</v>
      </c>
      <c r="G19" s="13"/>
      <c r="H19" s="12">
        <v>0</v>
      </c>
      <c r="I19" s="12">
        <v>6474787.5000000009</v>
      </c>
      <c r="J19" s="12">
        <v>0</v>
      </c>
      <c r="K19" s="12">
        <v>6474787.5000000009</v>
      </c>
      <c r="L19" s="13"/>
      <c r="M19" s="12">
        <v>200</v>
      </c>
      <c r="N19" s="12">
        <v>60000</v>
      </c>
      <c r="O19" s="12">
        <v>0</v>
      </c>
      <c r="P19" s="12">
        <v>60000</v>
      </c>
      <c r="Q19" s="13"/>
      <c r="R19" s="12">
        <v>0</v>
      </c>
      <c r="S19" s="12">
        <v>0</v>
      </c>
      <c r="T19" s="12">
        <v>0</v>
      </c>
      <c r="U19" s="12">
        <v>0</v>
      </c>
      <c r="V19" s="13"/>
      <c r="W19" s="12">
        <v>1</v>
      </c>
      <c r="X19" s="12">
        <v>49500</v>
      </c>
      <c r="Y19" s="12">
        <v>0</v>
      </c>
      <c r="Z19" s="12">
        <v>49500</v>
      </c>
      <c r="AA19" s="13"/>
      <c r="AB19" s="12">
        <v>0</v>
      </c>
      <c r="AC19" s="12">
        <v>2682500</v>
      </c>
      <c r="AD19" s="12">
        <v>0</v>
      </c>
      <c r="AE19" s="12">
        <v>2682500</v>
      </c>
      <c r="AF19" s="13"/>
      <c r="AG19" s="12">
        <v>0</v>
      </c>
      <c r="AH19" s="12">
        <v>0</v>
      </c>
      <c r="AI19" s="12">
        <v>0</v>
      </c>
      <c r="AJ19" s="12">
        <v>0</v>
      </c>
      <c r="AK19" s="13"/>
      <c r="AL19" s="12">
        <v>0</v>
      </c>
      <c r="AM19" s="12">
        <v>0</v>
      </c>
      <c r="AN19" s="12">
        <v>0</v>
      </c>
      <c r="AO19" s="12">
        <v>0</v>
      </c>
      <c r="AP19" s="13"/>
      <c r="AQ19" s="12">
        <v>126</v>
      </c>
      <c r="AR19" s="12">
        <v>630000</v>
      </c>
      <c r="AS19" s="12">
        <v>0</v>
      </c>
      <c r="AT19" s="12">
        <v>630000</v>
      </c>
      <c r="AU19" s="13"/>
      <c r="AV19" s="12">
        <v>4</v>
      </c>
      <c r="AW19" s="12">
        <v>20000</v>
      </c>
      <c r="AX19" s="12">
        <v>0</v>
      </c>
      <c r="AY19" s="12">
        <v>20000</v>
      </c>
      <c r="AZ19" s="13"/>
      <c r="BA19" s="12">
        <v>0</v>
      </c>
      <c r="BB19" s="12">
        <v>0</v>
      </c>
      <c r="BC19" s="12">
        <v>0</v>
      </c>
      <c r="BD19" s="12">
        <v>0</v>
      </c>
      <c r="BE19" s="13"/>
      <c r="BF19" s="12">
        <v>0</v>
      </c>
      <c r="BG19" s="12">
        <v>0</v>
      </c>
      <c r="BH19" s="12">
        <v>0</v>
      </c>
      <c r="BI19" s="12">
        <v>0</v>
      </c>
      <c r="BJ19" s="13"/>
      <c r="BK19" s="12">
        <v>0</v>
      </c>
      <c r="BL19" s="12">
        <v>0</v>
      </c>
      <c r="BM19" s="12">
        <v>0</v>
      </c>
      <c r="BN19" s="12">
        <v>0</v>
      </c>
      <c r="BO19" s="13"/>
      <c r="BP19" s="12">
        <v>0</v>
      </c>
      <c r="BQ19" s="12">
        <v>0</v>
      </c>
      <c r="BR19" s="12">
        <v>0</v>
      </c>
      <c r="BS19" s="12">
        <v>0</v>
      </c>
      <c r="BT19" s="13"/>
      <c r="BU19" s="12">
        <v>1</v>
      </c>
      <c r="BV19" s="12">
        <v>17000</v>
      </c>
      <c r="BW19" s="12">
        <v>0</v>
      </c>
      <c r="BX19" s="12">
        <v>17000</v>
      </c>
      <c r="BY19" s="13"/>
      <c r="BZ19" s="12">
        <v>0</v>
      </c>
      <c r="CA19" s="12">
        <v>0</v>
      </c>
      <c r="CB19" s="12">
        <v>0</v>
      </c>
      <c r="CC19" s="12">
        <v>0</v>
      </c>
      <c r="CD19" s="13"/>
      <c r="CE19" s="12">
        <v>1044</v>
      </c>
      <c r="CF19" s="12">
        <v>658000</v>
      </c>
      <c r="CG19" s="12">
        <v>0</v>
      </c>
      <c r="CH19" s="12">
        <v>658000</v>
      </c>
      <c r="CI19" s="13"/>
      <c r="CJ19" s="12">
        <v>0</v>
      </c>
      <c r="CK19" s="12">
        <v>0</v>
      </c>
      <c r="CL19" s="12">
        <v>0</v>
      </c>
      <c r="CM19" s="12">
        <v>0</v>
      </c>
      <c r="CN19" s="13"/>
      <c r="CO19" s="12">
        <v>0</v>
      </c>
      <c r="CP19" s="12">
        <v>80000</v>
      </c>
      <c r="CQ19" s="12">
        <v>0</v>
      </c>
      <c r="CR19" s="12">
        <v>80000</v>
      </c>
      <c r="CS19" s="13"/>
      <c r="CT19" s="12">
        <v>0</v>
      </c>
      <c r="CU19" s="12">
        <v>0</v>
      </c>
      <c r="CV19" s="12">
        <v>0</v>
      </c>
      <c r="CW19" s="12">
        <v>0</v>
      </c>
      <c r="CX19" s="13"/>
      <c r="CY19" s="12">
        <v>0</v>
      </c>
      <c r="CZ19" s="12">
        <v>0</v>
      </c>
      <c r="DA19" s="12">
        <v>0</v>
      </c>
      <c r="DB19" s="12">
        <v>0</v>
      </c>
      <c r="DC19" s="13"/>
      <c r="DD19" s="12">
        <v>0</v>
      </c>
      <c r="DE19" s="12">
        <v>0</v>
      </c>
      <c r="DF19" s="12">
        <v>0</v>
      </c>
      <c r="DG19" s="12">
        <v>0</v>
      </c>
      <c r="DH19" s="13"/>
      <c r="DI19" s="12">
        <v>0</v>
      </c>
      <c r="DJ19" s="12">
        <v>0</v>
      </c>
      <c r="DK19" s="12">
        <v>0</v>
      </c>
      <c r="DL19" s="12">
        <v>0</v>
      </c>
      <c r="DM19" s="13"/>
      <c r="DN19" s="12">
        <v>1</v>
      </c>
      <c r="DO19" s="12">
        <v>250000</v>
      </c>
      <c r="DP19" s="12">
        <v>0</v>
      </c>
      <c r="DQ19" s="12">
        <v>250000</v>
      </c>
      <c r="DR19" s="13"/>
      <c r="DS19" s="12">
        <v>0</v>
      </c>
      <c r="DT19" s="12">
        <v>0</v>
      </c>
      <c r="DU19" s="12">
        <v>0</v>
      </c>
      <c r="DV19" s="12">
        <v>0</v>
      </c>
      <c r="DW19" s="13"/>
      <c r="DX19" s="12">
        <v>150</v>
      </c>
      <c r="DY19" s="12">
        <v>75000</v>
      </c>
      <c r="DZ19" s="12">
        <v>0</v>
      </c>
      <c r="EA19" s="12">
        <v>75000</v>
      </c>
      <c r="EB19" s="13"/>
      <c r="EC19" s="72">
        <v>31614</v>
      </c>
      <c r="ED19" s="12">
        <v>44259600</v>
      </c>
      <c r="EE19" s="12">
        <v>0</v>
      </c>
      <c r="EF19" s="104">
        <v>44259600</v>
      </c>
      <c r="EG19" s="13"/>
      <c r="EH19" s="12">
        <v>1899</v>
      </c>
      <c r="EI19" s="12">
        <v>1899000</v>
      </c>
      <c r="EJ19" s="12">
        <v>0</v>
      </c>
      <c r="EK19" s="12">
        <v>1899000</v>
      </c>
      <c r="EL19" s="13"/>
      <c r="EM19" s="12">
        <v>15</v>
      </c>
      <c r="EN19" s="12">
        <v>150000</v>
      </c>
      <c r="EO19" s="12">
        <v>0</v>
      </c>
      <c r="EP19" s="12">
        <v>150000</v>
      </c>
      <c r="EQ19" s="13"/>
      <c r="ER19" s="72">
        <v>7537</v>
      </c>
      <c r="ES19" s="12">
        <v>21079116</v>
      </c>
      <c r="ET19" s="12">
        <v>0</v>
      </c>
      <c r="EU19" s="12">
        <v>21079116</v>
      </c>
      <c r="EV19" s="13"/>
      <c r="EW19" s="72">
        <v>80</v>
      </c>
      <c r="EX19" s="12">
        <v>330000</v>
      </c>
      <c r="EY19" s="12">
        <v>0</v>
      </c>
      <c r="EZ19" s="72">
        <v>330000</v>
      </c>
      <c r="FA19" s="13"/>
      <c r="FB19" s="12">
        <v>14</v>
      </c>
      <c r="FC19" s="12">
        <v>212708</v>
      </c>
      <c r="FD19" s="12">
        <v>0</v>
      </c>
      <c r="FE19" s="12">
        <v>212708</v>
      </c>
      <c r="FF19" s="13"/>
      <c r="FG19" s="12">
        <v>2261</v>
      </c>
      <c r="FH19" s="12">
        <v>678300</v>
      </c>
      <c r="FI19" s="12">
        <v>0</v>
      </c>
      <c r="FJ19" s="12">
        <v>678300</v>
      </c>
      <c r="FK19" s="13"/>
      <c r="FL19" s="12">
        <v>10</v>
      </c>
      <c r="FM19" s="12">
        <v>3000</v>
      </c>
      <c r="FN19" s="12">
        <v>0</v>
      </c>
      <c r="FO19" s="12">
        <v>3000</v>
      </c>
      <c r="FP19" s="13"/>
      <c r="FQ19" s="12">
        <v>6497</v>
      </c>
      <c r="FR19" s="12">
        <v>649700</v>
      </c>
      <c r="FS19" s="12">
        <v>0</v>
      </c>
      <c r="FT19" s="12">
        <v>649700</v>
      </c>
      <c r="FU19" s="13"/>
      <c r="FV19" s="12">
        <v>0</v>
      </c>
      <c r="FW19" s="12">
        <v>0</v>
      </c>
      <c r="FX19" s="12">
        <v>0</v>
      </c>
      <c r="FY19" s="12">
        <v>0</v>
      </c>
      <c r="FZ19" s="13"/>
      <c r="GA19" s="12">
        <v>0</v>
      </c>
      <c r="GB19" s="12">
        <v>0</v>
      </c>
      <c r="GC19" s="12">
        <v>0</v>
      </c>
      <c r="GD19" s="12">
        <v>0</v>
      </c>
      <c r="GE19" s="13"/>
      <c r="GF19" s="12">
        <v>2890</v>
      </c>
      <c r="GG19" s="12">
        <v>4335000</v>
      </c>
      <c r="GH19" s="12">
        <v>0</v>
      </c>
      <c r="GI19" s="12">
        <v>4335000</v>
      </c>
      <c r="GJ19" s="13"/>
      <c r="GK19" s="12">
        <v>0</v>
      </c>
      <c r="GL19" s="12">
        <v>0</v>
      </c>
      <c r="GM19" s="12">
        <v>0</v>
      </c>
      <c r="GN19" s="12">
        <v>0</v>
      </c>
      <c r="GO19" s="13"/>
      <c r="GP19" s="12">
        <v>1</v>
      </c>
      <c r="GQ19" s="12">
        <v>1000000</v>
      </c>
      <c r="GR19" s="12">
        <v>0</v>
      </c>
      <c r="GS19" s="12">
        <v>1000000</v>
      </c>
      <c r="GT19" s="13"/>
      <c r="GU19" s="12">
        <v>1</v>
      </c>
      <c r="GV19" s="12">
        <v>87500</v>
      </c>
      <c r="GW19" s="12">
        <v>0</v>
      </c>
      <c r="GX19" s="12">
        <v>87500</v>
      </c>
      <c r="GY19" s="13"/>
      <c r="GZ19" s="12">
        <v>16</v>
      </c>
      <c r="HA19" s="12">
        <v>320000</v>
      </c>
      <c r="HB19" s="12">
        <v>0</v>
      </c>
      <c r="HC19" s="12">
        <v>320000</v>
      </c>
      <c r="HD19" s="13"/>
      <c r="HE19" s="12">
        <v>1</v>
      </c>
      <c r="HF19" s="12">
        <v>1798800</v>
      </c>
      <c r="HG19" s="12">
        <v>0</v>
      </c>
      <c r="HH19" s="12">
        <v>1798800</v>
      </c>
      <c r="HI19" s="13"/>
      <c r="HJ19" s="12">
        <v>1</v>
      </c>
      <c r="HK19" s="12">
        <v>100000</v>
      </c>
      <c r="HL19" s="12">
        <v>0</v>
      </c>
      <c r="HM19" s="12">
        <v>100000</v>
      </c>
      <c r="HN19" s="13"/>
      <c r="HO19" s="12">
        <v>11</v>
      </c>
      <c r="HP19" s="12">
        <v>110000</v>
      </c>
      <c r="HQ19" s="12">
        <v>0</v>
      </c>
      <c r="HR19" s="12">
        <v>110000</v>
      </c>
      <c r="HS19" s="13"/>
      <c r="HT19" s="12">
        <v>0</v>
      </c>
      <c r="HU19" s="12">
        <v>0</v>
      </c>
      <c r="HV19" s="12">
        <v>0</v>
      </c>
      <c r="HW19" s="12">
        <v>0</v>
      </c>
      <c r="HX19" s="13"/>
      <c r="HY19" s="12">
        <v>1</v>
      </c>
      <c r="HZ19" s="12">
        <v>50000</v>
      </c>
      <c r="IA19" s="12">
        <v>0</v>
      </c>
      <c r="IB19" s="12">
        <v>50000</v>
      </c>
      <c r="IC19" s="13"/>
      <c r="ID19" s="12">
        <v>24</v>
      </c>
      <c r="IE19" s="12">
        <v>216000</v>
      </c>
      <c r="IF19" s="12">
        <v>0</v>
      </c>
      <c r="IG19" s="12">
        <v>216000</v>
      </c>
      <c r="IH19" s="13"/>
      <c r="II19" s="12">
        <v>41</v>
      </c>
      <c r="IJ19" s="12">
        <v>123000</v>
      </c>
      <c r="IK19" s="12">
        <v>0</v>
      </c>
      <c r="IL19" s="12">
        <v>123000</v>
      </c>
      <c r="IM19" s="13"/>
      <c r="IN19" s="12">
        <v>0</v>
      </c>
      <c r="IO19" s="12">
        <v>0</v>
      </c>
      <c r="IP19" s="12">
        <v>0</v>
      </c>
      <c r="IQ19" s="12">
        <v>0</v>
      </c>
      <c r="IR19" s="13"/>
      <c r="IS19" s="12">
        <v>1</v>
      </c>
      <c r="IT19" s="12">
        <v>300000</v>
      </c>
      <c r="IU19" s="12">
        <v>0</v>
      </c>
      <c r="IV19" s="12">
        <v>300000</v>
      </c>
      <c r="IW19" s="13"/>
      <c r="IX19" s="12">
        <v>0</v>
      </c>
      <c r="IY19" s="12">
        <v>0</v>
      </c>
      <c r="IZ19" s="12">
        <v>0</v>
      </c>
      <c r="JA19" s="12">
        <v>0</v>
      </c>
      <c r="JB19" s="13"/>
      <c r="JC19" s="12">
        <v>0</v>
      </c>
      <c r="JD19" s="12">
        <v>0</v>
      </c>
      <c r="JE19" s="12">
        <v>0</v>
      </c>
      <c r="JF19" s="12">
        <v>0</v>
      </c>
      <c r="JG19" s="13"/>
      <c r="JH19" s="12">
        <v>0</v>
      </c>
      <c r="JI19" s="12">
        <v>0</v>
      </c>
      <c r="JJ19" s="12">
        <v>0</v>
      </c>
      <c r="JK19" s="12">
        <v>0</v>
      </c>
      <c r="JL19" s="13"/>
      <c r="JM19" s="12">
        <v>1</v>
      </c>
      <c r="JN19" s="12">
        <v>12000</v>
      </c>
      <c r="JO19" s="12">
        <v>0</v>
      </c>
      <c r="JP19" s="12">
        <v>12000</v>
      </c>
      <c r="JQ19" s="13"/>
      <c r="JR19" s="12">
        <v>1</v>
      </c>
      <c r="JS19" s="12">
        <v>50000</v>
      </c>
      <c r="JT19" s="12">
        <v>0</v>
      </c>
      <c r="JU19" s="12">
        <v>50000</v>
      </c>
      <c r="JV19" s="13"/>
      <c r="JW19" s="12">
        <v>1</v>
      </c>
      <c r="JX19" s="12">
        <v>100000</v>
      </c>
      <c r="JY19" s="12">
        <v>0</v>
      </c>
      <c r="JZ19" s="12">
        <v>100000</v>
      </c>
      <c r="KA19" s="13"/>
      <c r="KB19" s="12">
        <v>1</v>
      </c>
      <c r="KC19" s="12">
        <v>99000</v>
      </c>
      <c r="KD19" s="12">
        <v>0</v>
      </c>
      <c r="KE19" s="12">
        <v>99000</v>
      </c>
      <c r="KF19" s="13"/>
      <c r="KG19" s="12">
        <v>1</v>
      </c>
      <c r="KH19" s="12">
        <v>300000</v>
      </c>
      <c r="KI19" s="12">
        <v>0</v>
      </c>
      <c r="KJ19" s="12">
        <v>300000</v>
      </c>
      <c r="KK19" s="13"/>
      <c r="KL19" s="12">
        <v>1</v>
      </c>
      <c r="KM19" s="12">
        <v>12000</v>
      </c>
      <c r="KN19" s="12">
        <v>0</v>
      </c>
      <c r="KO19" s="12">
        <v>12000</v>
      </c>
      <c r="KP19" s="13"/>
      <c r="KQ19" s="12">
        <v>0</v>
      </c>
      <c r="KR19" s="12">
        <v>90162011.5</v>
      </c>
      <c r="KS19" s="12">
        <v>0</v>
      </c>
      <c r="KT19" s="12">
        <v>90162011.5</v>
      </c>
      <c r="KU19" s="13"/>
    </row>
    <row r="20" spans="1:307" hidden="1">
      <c r="A20" s="10">
        <v>14</v>
      </c>
      <c r="B20" s="11" t="s">
        <v>16</v>
      </c>
      <c r="C20" s="12">
        <v>0</v>
      </c>
      <c r="D20" s="12">
        <v>598800</v>
      </c>
      <c r="E20" s="12">
        <v>0</v>
      </c>
      <c r="F20" s="12">
        <v>598800</v>
      </c>
      <c r="G20" s="13"/>
      <c r="H20" s="12">
        <v>0</v>
      </c>
      <c r="I20" s="12">
        <v>3330262.4999999995</v>
      </c>
      <c r="J20" s="12">
        <v>0</v>
      </c>
      <c r="K20" s="12">
        <v>3330262.4999999995</v>
      </c>
      <c r="L20" s="13"/>
      <c r="M20" s="12">
        <v>150</v>
      </c>
      <c r="N20" s="12">
        <v>45000</v>
      </c>
      <c r="O20" s="12">
        <v>0</v>
      </c>
      <c r="P20" s="12">
        <v>45000</v>
      </c>
      <c r="Q20" s="13"/>
      <c r="R20" s="12">
        <v>0</v>
      </c>
      <c r="S20" s="12">
        <v>0</v>
      </c>
      <c r="T20" s="12">
        <v>0</v>
      </c>
      <c r="U20" s="12">
        <v>0</v>
      </c>
      <c r="V20" s="13"/>
      <c r="W20" s="12">
        <v>0</v>
      </c>
      <c r="X20" s="12">
        <v>0</v>
      </c>
      <c r="Y20" s="12">
        <v>0</v>
      </c>
      <c r="Z20" s="12">
        <v>0</v>
      </c>
      <c r="AA20" s="13"/>
      <c r="AB20" s="12">
        <v>0</v>
      </c>
      <c r="AC20" s="12">
        <v>40000</v>
      </c>
      <c r="AD20" s="12">
        <v>0</v>
      </c>
      <c r="AE20" s="12">
        <v>40000</v>
      </c>
      <c r="AF20" s="13"/>
      <c r="AG20" s="12">
        <v>0</v>
      </c>
      <c r="AH20" s="12">
        <v>0</v>
      </c>
      <c r="AI20" s="12">
        <v>0</v>
      </c>
      <c r="AJ20" s="12">
        <v>0</v>
      </c>
      <c r="AK20" s="13"/>
      <c r="AL20" s="12">
        <v>0</v>
      </c>
      <c r="AM20" s="12">
        <v>0</v>
      </c>
      <c r="AN20" s="12">
        <v>0</v>
      </c>
      <c r="AO20" s="12">
        <v>0</v>
      </c>
      <c r="AP20" s="13"/>
      <c r="AQ20" s="12">
        <v>86</v>
      </c>
      <c r="AR20" s="12">
        <v>430000</v>
      </c>
      <c r="AS20" s="12">
        <v>0</v>
      </c>
      <c r="AT20" s="12">
        <v>430000</v>
      </c>
      <c r="AU20" s="13"/>
      <c r="AV20" s="12">
        <v>4</v>
      </c>
      <c r="AW20" s="12">
        <v>20000</v>
      </c>
      <c r="AX20" s="12">
        <v>0</v>
      </c>
      <c r="AY20" s="12">
        <v>20000</v>
      </c>
      <c r="AZ20" s="13"/>
      <c r="BA20" s="12">
        <v>0</v>
      </c>
      <c r="BB20" s="12">
        <v>0</v>
      </c>
      <c r="BC20" s="12">
        <v>0</v>
      </c>
      <c r="BD20" s="12">
        <v>0</v>
      </c>
      <c r="BE20" s="13"/>
      <c r="BF20" s="12">
        <v>0</v>
      </c>
      <c r="BG20" s="12">
        <v>0</v>
      </c>
      <c r="BH20" s="12">
        <v>0</v>
      </c>
      <c r="BI20" s="12">
        <v>0</v>
      </c>
      <c r="BJ20" s="13"/>
      <c r="BK20" s="12">
        <v>0</v>
      </c>
      <c r="BL20" s="12">
        <v>0</v>
      </c>
      <c r="BM20" s="12">
        <v>0</v>
      </c>
      <c r="BN20" s="12">
        <v>0</v>
      </c>
      <c r="BO20" s="13"/>
      <c r="BP20" s="12">
        <v>0</v>
      </c>
      <c r="BQ20" s="12">
        <v>0</v>
      </c>
      <c r="BR20" s="12">
        <v>0</v>
      </c>
      <c r="BS20" s="12">
        <v>0</v>
      </c>
      <c r="BT20" s="13"/>
      <c r="BU20" s="12">
        <v>1</v>
      </c>
      <c r="BV20" s="12">
        <v>20000</v>
      </c>
      <c r="BW20" s="12">
        <v>0</v>
      </c>
      <c r="BX20" s="12">
        <v>20000</v>
      </c>
      <c r="BY20" s="13"/>
      <c r="BZ20" s="12">
        <v>0</v>
      </c>
      <c r="CA20" s="12">
        <v>0</v>
      </c>
      <c r="CB20" s="12">
        <v>0</v>
      </c>
      <c r="CC20" s="12">
        <v>0</v>
      </c>
      <c r="CD20" s="13"/>
      <c r="CE20" s="12">
        <v>1044</v>
      </c>
      <c r="CF20" s="12">
        <v>658000</v>
      </c>
      <c r="CG20" s="12">
        <v>0</v>
      </c>
      <c r="CH20" s="12">
        <v>658000</v>
      </c>
      <c r="CI20" s="13"/>
      <c r="CJ20" s="12">
        <v>0</v>
      </c>
      <c r="CK20" s="12">
        <v>0</v>
      </c>
      <c r="CL20" s="12">
        <v>0</v>
      </c>
      <c r="CM20" s="12">
        <v>0</v>
      </c>
      <c r="CN20" s="13"/>
      <c r="CO20" s="12">
        <v>0</v>
      </c>
      <c r="CP20" s="12">
        <v>80000</v>
      </c>
      <c r="CQ20" s="12">
        <v>0</v>
      </c>
      <c r="CR20" s="12">
        <v>80000</v>
      </c>
      <c r="CS20" s="13"/>
      <c r="CT20" s="12">
        <v>0</v>
      </c>
      <c r="CU20" s="12">
        <v>0</v>
      </c>
      <c r="CV20" s="12">
        <v>0</v>
      </c>
      <c r="CW20" s="12">
        <v>0</v>
      </c>
      <c r="CX20" s="13"/>
      <c r="CY20" s="12">
        <v>0</v>
      </c>
      <c r="CZ20" s="12">
        <v>0</v>
      </c>
      <c r="DA20" s="12">
        <v>0</v>
      </c>
      <c r="DB20" s="12">
        <v>0</v>
      </c>
      <c r="DC20" s="13"/>
      <c r="DD20" s="12">
        <v>0</v>
      </c>
      <c r="DE20" s="12">
        <v>0</v>
      </c>
      <c r="DF20" s="12">
        <v>0</v>
      </c>
      <c r="DG20" s="12">
        <v>0</v>
      </c>
      <c r="DH20" s="13"/>
      <c r="DI20" s="12">
        <v>0</v>
      </c>
      <c r="DJ20" s="12">
        <v>0</v>
      </c>
      <c r="DK20" s="12">
        <v>0</v>
      </c>
      <c r="DL20" s="12">
        <v>0</v>
      </c>
      <c r="DM20" s="13"/>
      <c r="DN20" s="12"/>
      <c r="DO20" s="12">
        <v>0</v>
      </c>
      <c r="DP20" s="12">
        <v>0</v>
      </c>
      <c r="DQ20" s="12">
        <v>0</v>
      </c>
      <c r="DR20" s="13"/>
      <c r="DS20" s="12">
        <v>0</v>
      </c>
      <c r="DT20" s="12">
        <v>0</v>
      </c>
      <c r="DU20" s="12">
        <v>0</v>
      </c>
      <c r="DV20" s="12">
        <v>0</v>
      </c>
      <c r="DW20" s="13"/>
      <c r="DX20" s="12">
        <v>25</v>
      </c>
      <c r="DY20" s="12">
        <v>12500</v>
      </c>
      <c r="DZ20" s="12">
        <v>0</v>
      </c>
      <c r="EA20" s="12">
        <v>12500</v>
      </c>
      <c r="EB20" s="13"/>
      <c r="EC20" s="72">
        <v>15175</v>
      </c>
      <c r="ED20" s="12">
        <v>21245000</v>
      </c>
      <c r="EE20" s="12">
        <v>0</v>
      </c>
      <c r="EF20" s="104">
        <v>21245000</v>
      </c>
      <c r="EG20" s="13"/>
      <c r="EH20" s="12">
        <v>688</v>
      </c>
      <c r="EI20" s="12">
        <v>688000</v>
      </c>
      <c r="EJ20" s="12">
        <v>0</v>
      </c>
      <c r="EK20" s="12">
        <v>688000</v>
      </c>
      <c r="EL20" s="13"/>
      <c r="EM20" s="12">
        <v>13</v>
      </c>
      <c r="EN20" s="12">
        <v>130000</v>
      </c>
      <c r="EO20" s="12">
        <v>0</v>
      </c>
      <c r="EP20" s="12">
        <v>130000</v>
      </c>
      <c r="EQ20" s="13"/>
      <c r="ER20" s="72">
        <v>4086</v>
      </c>
      <c r="ES20" s="12">
        <v>10534536</v>
      </c>
      <c r="ET20" s="12">
        <v>0</v>
      </c>
      <c r="EU20" s="12">
        <v>10534536</v>
      </c>
      <c r="EV20" s="13"/>
      <c r="EW20" s="72">
        <v>91</v>
      </c>
      <c r="EX20" s="12">
        <v>369000</v>
      </c>
      <c r="EY20" s="12">
        <v>0</v>
      </c>
      <c r="EZ20" s="72">
        <v>369000</v>
      </c>
      <c r="FA20" s="13"/>
      <c r="FB20" s="12">
        <v>12</v>
      </c>
      <c r="FC20" s="12">
        <v>197708</v>
      </c>
      <c r="FD20" s="12">
        <v>0</v>
      </c>
      <c r="FE20" s="12">
        <v>197708</v>
      </c>
      <c r="FF20" s="13"/>
      <c r="FG20" s="12">
        <v>2140</v>
      </c>
      <c r="FH20" s="12">
        <v>642000</v>
      </c>
      <c r="FI20" s="12">
        <v>0</v>
      </c>
      <c r="FJ20" s="12">
        <v>642000</v>
      </c>
      <c r="FK20" s="13"/>
      <c r="FL20" s="12">
        <v>30</v>
      </c>
      <c r="FM20" s="12">
        <v>9000</v>
      </c>
      <c r="FN20" s="12">
        <v>0</v>
      </c>
      <c r="FO20" s="12">
        <v>9000</v>
      </c>
      <c r="FP20" s="13"/>
      <c r="FQ20" s="12">
        <v>5001</v>
      </c>
      <c r="FR20" s="12">
        <v>500100</v>
      </c>
      <c r="FS20" s="12">
        <v>0</v>
      </c>
      <c r="FT20" s="12">
        <v>500100</v>
      </c>
      <c r="FU20" s="13"/>
      <c r="FV20" s="12">
        <v>0</v>
      </c>
      <c r="FW20" s="12">
        <v>0</v>
      </c>
      <c r="FX20" s="12">
        <v>0</v>
      </c>
      <c r="FY20" s="12">
        <v>0</v>
      </c>
      <c r="FZ20" s="13"/>
      <c r="GA20" s="12">
        <v>0</v>
      </c>
      <c r="GB20" s="12">
        <v>0</v>
      </c>
      <c r="GC20" s="12">
        <v>0</v>
      </c>
      <c r="GD20" s="12">
        <v>0</v>
      </c>
      <c r="GE20" s="13"/>
      <c r="GF20" s="12">
        <v>1850</v>
      </c>
      <c r="GG20" s="12">
        <v>2775000</v>
      </c>
      <c r="GH20" s="12">
        <v>0</v>
      </c>
      <c r="GI20" s="12">
        <v>2775000</v>
      </c>
      <c r="GJ20" s="13"/>
      <c r="GK20" s="12">
        <v>3</v>
      </c>
      <c r="GL20" s="12">
        <v>1500</v>
      </c>
      <c r="GM20" s="12">
        <v>0</v>
      </c>
      <c r="GN20" s="12">
        <v>1500</v>
      </c>
      <c r="GO20" s="13"/>
      <c r="GP20" s="12">
        <v>1</v>
      </c>
      <c r="GQ20" s="12">
        <v>1200000</v>
      </c>
      <c r="GR20" s="12">
        <v>0</v>
      </c>
      <c r="GS20" s="12">
        <v>1200000</v>
      </c>
      <c r="GT20" s="13"/>
      <c r="GU20" s="12">
        <v>1</v>
      </c>
      <c r="GV20" s="12">
        <v>87500</v>
      </c>
      <c r="GW20" s="12">
        <v>0</v>
      </c>
      <c r="GX20" s="12">
        <v>87500</v>
      </c>
      <c r="GY20" s="13"/>
      <c r="GZ20" s="12">
        <v>15</v>
      </c>
      <c r="HA20" s="12">
        <v>300000</v>
      </c>
      <c r="HB20" s="12">
        <v>0</v>
      </c>
      <c r="HC20" s="12">
        <v>300000</v>
      </c>
      <c r="HD20" s="13"/>
      <c r="HE20" s="12">
        <v>1</v>
      </c>
      <c r="HF20" s="12">
        <v>1199200</v>
      </c>
      <c r="HG20" s="12">
        <v>0</v>
      </c>
      <c r="HH20" s="12">
        <v>1199200</v>
      </c>
      <c r="HI20" s="13"/>
      <c r="HJ20" s="12">
        <v>1</v>
      </c>
      <c r="HK20" s="12">
        <v>100000</v>
      </c>
      <c r="HL20" s="12">
        <v>0</v>
      </c>
      <c r="HM20" s="12">
        <v>100000</v>
      </c>
      <c r="HN20" s="13"/>
      <c r="HO20" s="12">
        <v>0</v>
      </c>
      <c r="HP20" s="12">
        <v>0</v>
      </c>
      <c r="HQ20" s="12">
        <v>0</v>
      </c>
      <c r="HR20" s="12">
        <v>0</v>
      </c>
      <c r="HS20" s="13"/>
      <c r="HT20" s="12">
        <v>0</v>
      </c>
      <c r="HU20" s="12">
        <v>0</v>
      </c>
      <c r="HV20" s="12">
        <v>0</v>
      </c>
      <c r="HW20" s="12">
        <v>0</v>
      </c>
      <c r="HX20" s="13"/>
      <c r="HY20" s="12">
        <v>1</v>
      </c>
      <c r="HZ20" s="12">
        <v>50000</v>
      </c>
      <c r="IA20" s="12">
        <v>0</v>
      </c>
      <c r="IB20" s="12">
        <v>50000</v>
      </c>
      <c r="IC20" s="13"/>
      <c r="ID20" s="12">
        <v>35</v>
      </c>
      <c r="IE20" s="12">
        <v>315000</v>
      </c>
      <c r="IF20" s="12">
        <v>0</v>
      </c>
      <c r="IG20" s="12">
        <v>315000</v>
      </c>
      <c r="IH20" s="13"/>
      <c r="II20" s="12">
        <v>25</v>
      </c>
      <c r="IJ20" s="12">
        <v>75000</v>
      </c>
      <c r="IK20" s="12">
        <v>0</v>
      </c>
      <c r="IL20" s="12">
        <v>75000</v>
      </c>
      <c r="IM20" s="13"/>
      <c r="IN20" s="12">
        <v>0</v>
      </c>
      <c r="IO20" s="12">
        <v>0</v>
      </c>
      <c r="IP20" s="12">
        <v>0</v>
      </c>
      <c r="IQ20" s="12">
        <v>0</v>
      </c>
      <c r="IR20" s="13"/>
      <c r="IS20" s="12">
        <v>0</v>
      </c>
      <c r="IT20" s="12">
        <v>0</v>
      </c>
      <c r="IU20" s="12">
        <v>0</v>
      </c>
      <c r="IV20" s="12">
        <v>0</v>
      </c>
      <c r="IW20" s="13"/>
      <c r="IX20" s="12">
        <v>0</v>
      </c>
      <c r="IY20" s="12">
        <v>0</v>
      </c>
      <c r="IZ20" s="12">
        <v>0</v>
      </c>
      <c r="JA20" s="12">
        <v>0</v>
      </c>
      <c r="JB20" s="13"/>
      <c r="JC20" s="12">
        <v>0</v>
      </c>
      <c r="JD20" s="12">
        <v>0</v>
      </c>
      <c r="JE20" s="12">
        <v>0</v>
      </c>
      <c r="JF20" s="12">
        <v>0</v>
      </c>
      <c r="JG20" s="13"/>
      <c r="JH20" s="12">
        <v>0</v>
      </c>
      <c r="JI20" s="12">
        <v>0</v>
      </c>
      <c r="JJ20" s="12">
        <v>0</v>
      </c>
      <c r="JK20" s="12">
        <v>0</v>
      </c>
      <c r="JL20" s="13"/>
      <c r="JM20" s="12">
        <v>1</v>
      </c>
      <c r="JN20" s="12">
        <v>12000</v>
      </c>
      <c r="JO20" s="12">
        <v>0</v>
      </c>
      <c r="JP20" s="12">
        <v>12000</v>
      </c>
      <c r="JQ20" s="13"/>
      <c r="JR20" s="12">
        <v>1</v>
      </c>
      <c r="JS20" s="12">
        <v>50000</v>
      </c>
      <c r="JT20" s="12">
        <v>0</v>
      </c>
      <c r="JU20" s="12">
        <v>50000</v>
      </c>
      <c r="JV20" s="13"/>
      <c r="JW20" s="12">
        <v>0</v>
      </c>
      <c r="JX20" s="12">
        <v>0</v>
      </c>
      <c r="JY20" s="12">
        <v>0</v>
      </c>
      <c r="JZ20" s="12">
        <v>0</v>
      </c>
      <c r="KA20" s="13"/>
      <c r="KB20" s="12">
        <v>3</v>
      </c>
      <c r="KC20" s="12">
        <v>129000</v>
      </c>
      <c r="KD20" s="12">
        <v>0</v>
      </c>
      <c r="KE20" s="12">
        <v>129000</v>
      </c>
      <c r="KF20" s="13"/>
      <c r="KG20" s="12"/>
      <c r="KH20" s="12">
        <v>0</v>
      </c>
      <c r="KI20" s="12">
        <v>0</v>
      </c>
      <c r="KJ20" s="12">
        <v>0</v>
      </c>
      <c r="KK20" s="13"/>
      <c r="KL20" s="12">
        <v>1</v>
      </c>
      <c r="KM20" s="12">
        <v>12000</v>
      </c>
      <c r="KN20" s="12">
        <v>0</v>
      </c>
      <c r="KO20" s="12">
        <v>12000</v>
      </c>
      <c r="KP20" s="13"/>
      <c r="KQ20" s="12">
        <v>0</v>
      </c>
      <c r="KR20" s="12">
        <v>45856106.5</v>
      </c>
      <c r="KS20" s="12">
        <v>0</v>
      </c>
      <c r="KT20" s="12">
        <v>45856106.5</v>
      </c>
      <c r="KU20" s="13"/>
    </row>
    <row r="21" spans="1:307" hidden="1">
      <c r="A21" s="10">
        <v>15</v>
      </c>
      <c r="B21" s="11" t="s">
        <v>17</v>
      </c>
      <c r="C21" s="12">
        <v>0</v>
      </c>
      <c r="D21" s="12">
        <v>882600</v>
      </c>
      <c r="E21" s="12">
        <v>0</v>
      </c>
      <c r="F21" s="12">
        <v>882600</v>
      </c>
      <c r="G21" s="13"/>
      <c r="H21" s="12">
        <v>0</v>
      </c>
      <c r="I21" s="12">
        <v>6153337.5</v>
      </c>
      <c r="J21" s="12">
        <v>0</v>
      </c>
      <c r="K21" s="12">
        <v>6153337.5</v>
      </c>
      <c r="L21" s="13"/>
      <c r="M21" s="12">
        <v>150</v>
      </c>
      <c r="N21" s="12">
        <v>45000</v>
      </c>
      <c r="O21" s="12">
        <v>0</v>
      </c>
      <c r="P21" s="12">
        <v>45000</v>
      </c>
      <c r="Q21" s="13"/>
      <c r="R21" s="12">
        <v>0</v>
      </c>
      <c r="S21" s="12">
        <v>0</v>
      </c>
      <c r="T21" s="12">
        <v>0</v>
      </c>
      <c r="U21" s="12">
        <v>0</v>
      </c>
      <c r="V21" s="13"/>
      <c r="W21" s="12">
        <v>1</v>
      </c>
      <c r="X21" s="12">
        <v>49500</v>
      </c>
      <c r="Y21" s="12">
        <v>0</v>
      </c>
      <c r="Z21" s="12">
        <v>49500</v>
      </c>
      <c r="AA21" s="13"/>
      <c r="AB21" s="12">
        <v>0</v>
      </c>
      <c r="AC21" s="12">
        <v>40000</v>
      </c>
      <c r="AD21" s="12">
        <v>0</v>
      </c>
      <c r="AE21" s="12">
        <v>40000</v>
      </c>
      <c r="AF21" s="13"/>
      <c r="AG21" s="12">
        <v>0</v>
      </c>
      <c r="AH21" s="12">
        <v>0</v>
      </c>
      <c r="AI21" s="12">
        <v>0</v>
      </c>
      <c r="AJ21" s="12">
        <v>0</v>
      </c>
      <c r="AK21" s="13"/>
      <c r="AL21" s="12">
        <v>0</v>
      </c>
      <c r="AM21" s="12">
        <v>0</v>
      </c>
      <c r="AN21" s="12">
        <v>0</v>
      </c>
      <c r="AO21" s="12">
        <v>0</v>
      </c>
      <c r="AP21" s="13"/>
      <c r="AQ21" s="12">
        <v>140</v>
      </c>
      <c r="AR21" s="12">
        <v>700000</v>
      </c>
      <c r="AS21" s="12">
        <v>0</v>
      </c>
      <c r="AT21" s="12">
        <v>700000</v>
      </c>
      <c r="AU21" s="13"/>
      <c r="AV21" s="12">
        <v>8</v>
      </c>
      <c r="AW21" s="12">
        <v>40000</v>
      </c>
      <c r="AX21" s="12">
        <v>0</v>
      </c>
      <c r="AY21" s="12">
        <v>40000</v>
      </c>
      <c r="AZ21" s="13"/>
      <c r="BA21" s="12">
        <v>0</v>
      </c>
      <c r="BB21" s="12">
        <v>0</v>
      </c>
      <c r="BC21" s="12">
        <v>0</v>
      </c>
      <c r="BD21" s="12">
        <v>0</v>
      </c>
      <c r="BE21" s="13"/>
      <c r="BF21" s="12">
        <v>0</v>
      </c>
      <c r="BG21" s="12">
        <v>0</v>
      </c>
      <c r="BH21" s="12">
        <v>0</v>
      </c>
      <c r="BI21" s="12">
        <v>0</v>
      </c>
      <c r="BJ21" s="13"/>
      <c r="BK21" s="12">
        <v>0</v>
      </c>
      <c r="BL21" s="12">
        <v>0</v>
      </c>
      <c r="BM21" s="12">
        <v>0</v>
      </c>
      <c r="BN21" s="12">
        <v>0</v>
      </c>
      <c r="BO21" s="13"/>
      <c r="BP21" s="12">
        <v>0</v>
      </c>
      <c r="BQ21" s="12">
        <v>0</v>
      </c>
      <c r="BR21" s="12">
        <v>0</v>
      </c>
      <c r="BS21" s="12">
        <v>0</v>
      </c>
      <c r="BT21" s="13"/>
      <c r="BU21" s="12">
        <v>1</v>
      </c>
      <c r="BV21" s="12">
        <v>17000</v>
      </c>
      <c r="BW21" s="12">
        <v>0</v>
      </c>
      <c r="BX21" s="12">
        <v>17000</v>
      </c>
      <c r="BY21" s="13"/>
      <c r="BZ21" s="12">
        <v>0</v>
      </c>
      <c r="CA21" s="12">
        <v>0</v>
      </c>
      <c r="CB21" s="12">
        <v>0</v>
      </c>
      <c r="CC21" s="12">
        <v>0</v>
      </c>
      <c r="CD21" s="13"/>
      <c r="CE21" s="12">
        <v>1044</v>
      </c>
      <c r="CF21" s="12">
        <v>658000</v>
      </c>
      <c r="CG21" s="12">
        <v>0</v>
      </c>
      <c r="CH21" s="12">
        <v>658000</v>
      </c>
      <c r="CI21" s="13"/>
      <c r="CJ21" s="12">
        <v>0</v>
      </c>
      <c r="CK21" s="12">
        <v>0</v>
      </c>
      <c r="CL21" s="12">
        <v>0</v>
      </c>
      <c r="CM21" s="12">
        <v>0</v>
      </c>
      <c r="CN21" s="13"/>
      <c r="CO21" s="12">
        <v>0</v>
      </c>
      <c r="CP21" s="12">
        <v>0</v>
      </c>
      <c r="CQ21" s="12">
        <v>0</v>
      </c>
      <c r="CR21" s="12">
        <v>0</v>
      </c>
      <c r="CS21" s="13"/>
      <c r="CT21" s="12">
        <v>0</v>
      </c>
      <c r="CU21" s="12">
        <v>0</v>
      </c>
      <c r="CV21" s="12">
        <v>0</v>
      </c>
      <c r="CW21" s="12">
        <v>0</v>
      </c>
      <c r="CX21" s="13"/>
      <c r="CY21" s="12">
        <v>0</v>
      </c>
      <c r="CZ21" s="12">
        <v>0</v>
      </c>
      <c r="DA21" s="12">
        <v>0</v>
      </c>
      <c r="DB21" s="12">
        <v>0</v>
      </c>
      <c r="DC21" s="13"/>
      <c r="DD21" s="12">
        <v>0</v>
      </c>
      <c r="DE21" s="12">
        <v>0</v>
      </c>
      <c r="DF21" s="12">
        <v>0</v>
      </c>
      <c r="DG21" s="12">
        <v>0</v>
      </c>
      <c r="DH21" s="13"/>
      <c r="DI21" s="12">
        <v>0</v>
      </c>
      <c r="DJ21" s="12">
        <v>0</v>
      </c>
      <c r="DK21" s="12">
        <v>0</v>
      </c>
      <c r="DL21" s="12">
        <v>0</v>
      </c>
      <c r="DM21" s="13"/>
      <c r="DN21" s="12">
        <v>1</v>
      </c>
      <c r="DO21" s="12">
        <v>250000</v>
      </c>
      <c r="DP21" s="12">
        <v>0</v>
      </c>
      <c r="DQ21" s="12">
        <v>250000</v>
      </c>
      <c r="DR21" s="13"/>
      <c r="DS21" s="12">
        <v>0</v>
      </c>
      <c r="DT21" s="12">
        <v>0</v>
      </c>
      <c r="DU21" s="12">
        <v>0</v>
      </c>
      <c r="DV21" s="12">
        <v>0</v>
      </c>
      <c r="DW21" s="13"/>
      <c r="DX21" s="12">
        <v>40</v>
      </c>
      <c r="DY21" s="12">
        <v>20000</v>
      </c>
      <c r="DZ21" s="12">
        <v>0</v>
      </c>
      <c r="EA21" s="12">
        <v>20000</v>
      </c>
      <c r="EB21" s="13"/>
      <c r="EC21" s="72">
        <v>28392</v>
      </c>
      <c r="ED21" s="12">
        <v>39748800</v>
      </c>
      <c r="EE21" s="12">
        <v>0</v>
      </c>
      <c r="EF21" s="104">
        <v>39748800</v>
      </c>
      <c r="EG21" s="13"/>
      <c r="EH21" s="12">
        <v>716</v>
      </c>
      <c r="EI21" s="12">
        <v>716000</v>
      </c>
      <c r="EJ21" s="12">
        <v>0</v>
      </c>
      <c r="EK21" s="12">
        <v>716000</v>
      </c>
      <c r="EL21" s="13"/>
      <c r="EM21" s="12">
        <v>15</v>
      </c>
      <c r="EN21" s="12">
        <v>150000</v>
      </c>
      <c r="EO21" s="12">
        <v>0</v>
      </c>
      <c r="EP21" s="12">
        <v>150000</v>
      </c>
      <c r="EQ21" s="13"/>
      <c r="ER21" s="72">
        <v>6044</v>
      </c>
      <c r="ES21" s="12">
        <v>14478912.000000002</v>
      </c>
      <c r="ET21" s="12">
        <v>0</v>
      </c>
      <c r="EU21" s="12">
        <v>14478912.000000002</v>
      </c>
      <c r="EV21" s="13"/>
      <c r="EW21" s="72">
        <v>67</v>
      </c>
      <c r="EX21" s="12">
        <v>273000</v>
      </c>
      <c r="EY21" s="12">
        <v>0</v>
      </c>
      <c r="EZ21" s="72">
        <v>273000</v>
      </c>
      <c r="FA21" s="13"/>
      <c r="FB21" s="12">
        <v>15</v>
      </c>
      <c r="FC21" s="12">
        <v>177500</v>
      </c>
      <c r="FD21" s="12">
        <v>0</v>
      </c>
      <c r="FE21" s="12">
        <v>177500</v>
      </c>
      <c r="FF21" s="13"/>
      <c r="FG21" s="12">
        <v>2659</v>
      </c>
      <c r="FH21" s="12">
        <v>797700</v>
      </c>
      <c r="FI21" s="12">
        <v>0</v>
      </c>
      <c r="FJ21" s="12">
        <v>797700</v>
      </c>
      <c r="FK21" s="13"/>
      <c r="FL21" s="12">
        <v>10</v>
      </c>
      <c r="FM21" s="12">
        <v>3000</v>
      </c>
      <c r="FN21" s="12">
        <v>0</v>
      </c>
      <c r="FO21" s="12">
        <v>3000</v>
      </c>
      <c r="FP21" s="13"/>
      <c r="FQ21" s="12">
        <v>6023</v>
      </c>
      <c r="FR21" s="12">
        <v>602300</v>
      </c>
      <c r="FS21" s="12">
        <v>0</v>
      </c>
      <c r="FT21" s="12">
        <v>602300</v>
      </c>
      <c r="FU21" s="13"/>
      <c r="FV21" s="12">
        <v>0</v>
      </c>
      <c r="FW21" s="12">
        <v>0</v>
      </c>
      <c r="FX21" s="12">
        <v>0</v>
      </c>
      <c r="FY21" s="12">
        <v>0</v>
      </c>
      <c r="FZ21" s="13"/>
      <c r="GA21" s="12">
        <v>0</v>
      </c>
      <c r="GB21" s="12">
        <v>0</v>
      </c>
      <c r="GC21" s="12">
        <v>0</v>
      </c>
      <c r="GD21" s="12">
        <v>0</v>
      </c>
      <c r="GE21" s="13"/>
      <c r="GF21" s="12">
        <v>2680</v>
      </c>
      <c r="GG21" s="12">
        <v>4020000</v>
      </c>
      <c r="GH21" s="12">
        <v>0</v>
      </c>
      <c r="GI21" s="12">
        <v>4020000</v>
      </c>
      <c r="GJ21" s="13"/>
      <c r="GK21" s="12">
        <v>0</v>
      </c>
      <c r="GL21" s="12">
        <v>0</v>
      </c>
      <c r="GM21" s="12">
        <v>0</v>
      </c>
      <c r="GN21" s="12">
        <v>0</v>
      </c>
      <c r="GO21" s="13"/>
      <c r="GP21" s="12">
        <v>1</v>
      </c>
      <c r="GQ21" s="12">
        <v>1400000</v>
      </c>
      <c r="GR21" s="12">
        <v>0</v>
      </c>
      <c r="GS21" s="12">
        <v>1400000</v>
      </c>
      <c r="GT21" s="13"/>
      <c r="GU21" s="12">
        <v>1</v>
      </c>
      <c r="GV21" s="12">
        <v>87500</v>
      </c>
      <c r="GW21" s="12">
        <v>0</v>
      </c>
      <c r="GX21" s="12">
        <v>87500</v>
      </c>
      <c r="GY21" s="13"/>
      <c r="GZ21" s="12">
        <v>21</v>
      </c>
      <c r="HA21" s="12">
        <v>420000</v>
      </c>
      <c r="HB21" s="12">
        <v>0</v>
      </c>
      <c r="HC21" s="12">
        <v>420000</v>
      </c>
      <c r="HD21" s="13"/>
      <c r="HE21" s="12">
        <v>1</v>
      </c>
      <c r="HF21" s="12">
        <v>1798800</v>
      </c>
      <c r="HG21" s="12">
        <v>0</v>
      </c>
      <c r="HH21" s="12">
        <v>1798800</v>
      </c>
      <c r="HI21" s="13"/>
      <c r="HJ21" s="12">
        <v>1</v>
      </c>
      <c r="HK21" s="12">
        <v>100000</v>
      </c>
      <c r="HL21" s="12">
        <v>0</v>
      </c>
      <c r="HM21" s="12">
        <v>100000</v>
      </c>
      <c r="HN21" s="13"/>
      <c r="HO21" s="12">
        <v>0</v>
      </c>
      <c r="HP21" s="12">
        <v>0</v>
      </c>
      <c r="HQ21" s="12">
        <v>0</v>
      </c>
      <c r="HR21" s="12">
        <v>0</v>
      </c>
      <c r="HS21" s="13"/>
      <c r="HT21" s="12">
        <v>0</v>
      </c>
      <c r="HU21" s="12">
        <v>0</v>
      </c>
      <c r="HV21" s="12">
        <v>0</v>
      </c>
      <c r="HW21" s="12">
        <v>0</v>
      </c>
      <c r="HX21" s="13"/>
      <c r="HY21" s="12">
        <v>1</v>
      </c>
      <c r="HZ21" s="12">
        <v>50000</v>
      </c>
      <c r="IA21" s="12">
        <v>0</v>
      </c>
      <c r="IB21" s="12">
        <v>50000</v>
      </c>
      <c r="IC21" s="13"/>
      <c r="ID21" s="12">
        <v>31</v>
      </c>
      <c r="IE21" s="12">
        <v>279000</v>
      </c>
      <c r="IF21" s="12">
        <v>0</v>
      </c>
      <c r="IG21" s="12">
        <v>279000</v>
      </c>
      <c r="IH21" s="13"/>
      <c r="II21" s="12">
        <v>26</v>
      </c>
      <c r="IJ21" s="12">
        <v>78000</v>
      </c>
      <c r="IK21" s="12">
        <v>0</v>
      </c>
      <c r="IL21" s="12">
        <v>78000</v>
      </c>
      <c r="IM21" s="13"/>
      <c r="IN21" s="12">
        <v>0</v>
      </c>
      <c r="IO21" s="12">
        <v>0</v>
      </c>
      <c r="IP21" s="12">
        <v>0</v>
      </c>
      <c r="IQ21" s="12">
        <v>0</v>
      </c>
      <c r="IR21" s="13"/>
      <c r="IS21" s="12">
        <v>0</v>
      </c>
      <c r="IT21" s="12">
        <v>0</v>
      </c>
      <c r="IU21" s="12">
        <v>0</v>
      </c>
      <c r="IV21" s="12">
        <v>0</v>
      </c>
      <c r="IW21" s="13"/>
      <c r="IX21" s="12">
        <v>0</v>
      </c>
      <c r="IY21" s="12">
        <v>0</v>
      </c>
      <c r="IZ21" s="12">
        <v>0</v>
      </c>
      <c r="JA21" s="12">
        <v>0</v>
      </c>
      <c r="JB21" s="13"/>
      <c r="JC21" s="12">
        <v>0</v>
      </c>
      <c r="JD21" s="12">
        <v>0</v>
      </c>
      <c r="JE21" s="12">
        <v>0</v>
      </c>
      <c r="JF21" s="12">
        <v>0</v>
      </c>
      <c r="JG21" s="13"/>
      <c r="JH21" s="12">
        <v>0</v>
      </c>
      <c r="JI21" s="12">
        <v>0</v>
      </c>
      <c r="JJ21" s="12">
        <v>0</v>
      </c>
      <c r="JK21" s="12">
        <v>0</v>
      </c>
      <c r="JL21" s="13"/>
      <c r="JM21" s="12">
        <v>1</v>
      </c>
      <c r="JN21" s="12">
        <v>12000</v>
      </c>
      <c r="JO21" s="12">
        <v>0</v>
      </c>
      <c r="JP21" s="12">
        <v>12000</v>
      </c>
      <c r="JQ21" s="13"/>
      <c r="JR21" s="12">
        <v>1</v>
      </c>
      <c r="JS21" s="12">
        <v>50000</v>
      </c>
      <c r="JT21" s="12">
        <v>0</v>
      </c>
      <c r="JU21" s="12">
        <v>50000</v>
      </c>
      <c r="JV21" s="13"/>
      <c r="JW21" s="12">
        <v>0</v>
      </c>
      <c r="JX21" s="12">
        <v>0</v>
      </c>
      <c r="JY21" s="12">
        <v>0</v>
      </c>
      <c r="JZ21" s="12">
        <v>0</v>
      </c>
      <c r="KA21" s="13"/>
      <c r="KB21" s="12">
        <v>3</v>
      </c>
      <c r="KC21" s="12">
        <v>129000</v>
      </c>
      <c r="KD21" s="12">
        <v>0</v>
      </c>
      <c r="KE21" s="12">
        <v>129000</v>
      </c>
      <c r="KF21" s="13"/>
      <c r="KG21" s="12">
        <v>1</v>
      </c>
      <c r="KH21" s="12">
        <v>300000</v>
      </c>
      <c r="KI21" s="12">
        <v>0</v>
      </c>
      <c r="KJ21" s="12">
        <v>300000</v>
      </c>
      <c r="KK21" s="13"/>
      <c r="KL21" s="12">
        <v>1</v>
      </c>
      <c r="KM21" s="12">
        <v>12000</v>
      </c>
      <c r="KN21" s="12">
        <v>0</v>
      </c>
      <c r="KO21" s="12">
        <v>12000</v>
      </c>
      <c r="KP21" s="13"/>
      <c r="KQ21" s="12">
        <v>0</v>
      </c>
      <c r="KR21" s="12">
        <v>74538949.5</v>
      </c>
      <c r="KS21" s="12">
        <v>0</v>
      </c>
      <c r="KT21" s="12">
        <v>74538949.5</v>
      </c>
      <c r="KU21" s="13"/>
    </row>
    <row r="22" spans="1:307" hidden="1">
      <c r="A22" s="10">
        <v>16</v>
      </c>
      <c r="B22" s="11" t="s">
        <v>18</v>
      </c>
      <c r="C22" s="12">
        <v>0</v>
      </c>
      <c r="D22" s="12">
        <v>1558200</v>
      </c>
      <c r="E22" s="12">
        <v>0</v>
      </c>
      <c r="F22" s="12">
        <v>1558200</v>
      </c>
      <c r="G22" s="13"/>
      <c r="H22" s="12">
        <v>0</v>
      </c>
      <c r="I22" s="12">
        <v>13680165</v>
      </c>
      <c r="J22" s="12">
        <v>0</v>
      </c>
      <c r="K22" s="12">
        <v>13680165</v>
      </c>
      <c r="L22" s="13"/>
      <c r="M22" s="12">
        <v>150</v>
      </c>
      <c r="N22" s="12">
        <v>45000</v>
      </c>
      <c r="O22" s="12">
        <v>0</v>
      </c>
      <c r="P22" s="12">
        <v>45000</v>
      </c>
      <c r="Q22" s="13"/>
      <c r="R22" s="12">
        <v>0</v>
      </c>
      <c r="S22" s="12">
        <v>0</v>
      </c>
      <c r="T22" s="12">
        <v>0</v>
      </c>
      <c r="U22" s="12">
        <v>0</v>
      </c>
      <c r="V22" s="13"/>
      <c r="W22" s="12">
        <v>1</v>
      </c>
      <c r="X22" s="12">
        <v>49500</v>
      </c>
      <c r="Y22" s="12">
        <v>0</v>
      </c>
      <c r="Z22" s="12">
        <v>49500</v>
      </c>
      <c r="AA22" s="13"/>
      <c r="AB22" s="12">
        <v>0</v>
      </c>
      <c r="AC22" s="12">
        <v>674200</v>
      </c>
      <c r="AD22" s="12">
        <v>0</v>
      </c>
      <c r="AE22" s="12">
        <v>674200</v>
      </c>
      <c r="AF22" s="13"/>
      <c r="AG22" s="12">
        <v>0</v>
      </c>
      <c r="AH22" s="12">
        <v>0</v>
      </c>
      <c r="AI22" s="12">
        <v>0</v>
      </c>
      <c r="AJ22" s="12">
        <v>0</v>
      </c>
      <c r="AK22" s="13"/>
      <c r="AL22" s="12">
        <v>0</v>
      </c>
      <c r="AM22" s="12">
        <v>0</v>
      </c>
      <c r="AN22" s="12">
        <v>0</v>
      </c>
      <c r="AO22" s="12">
        <v>0</v>
      </c>
      <c r="AP22" s="13"/>
      <c r="AQ22" s="12">
        <v>200</v>
      </c>
      <c r="AR22" s="12">
        <v>1000000</v>
      </c>
      <c r="AS22" s="12">
        <v>0</v>
      </c>
      <c r="AT22" s="12">
        <v>1000000</v>
      </c>
      <c r="AU22" s="13"/>
      <c r="AV22" s="12">
        <v>12</v>
      </c>
      <c r="AW22" s="12">
        <v>60000</v>
      </c>
      <c r="AX22" s="12">
        <v>0</v>
      </c>
      <c r="AY22" s="12">
        <v>60000</v>
      </c>
      <c r="AZ22" s="13"/>
      <c r="BA22" s="12">
        <v>0</v>
      </c>
      <c r="BB22" s="12">
        <v>0</v>
      </c>
      <c r="BC22" s="12">
        <v>0</v>
      </c>
      <c r="BD22" s="12">
        <v>0</v>
      </c>
      <c r="BE22" s="13"/>
      <c r="BF22" s="12">
        <v>0</v>
      </c>
      <c r="BG22" s="12">
        <v>0</v>
      </c>
      <c r="BH22" s="12">
        <v>0</v>
      </c>
      <c r="BI22" s="12">
        <v>0</v>
      </c>
      <c r="BJ22" s="13"/>
      <c r="BK22" s="12">
        <v>0</v>
      </c>
      <c r="BL22" s="12">
        <v>0</v>
      </c>
      <c r="BM22" s="12">
        <v>0</v>
      </c>
      <c r="BN22" s="12">
        <v>0</v>
      </c>
      <c r="BO22" s="13"/>
      <c r="BP22" s="12">
        <v>0</v>
      </c>
      <c r="BQ22" s="12">
        <v>0</v>
      </c>
      <c r="BR22" s="12">
        <v>0</v>
      </c>
      <c r="BS22" s="12">
        <v>0</v>
      </c>
      <c r="BT22" s="13"/>
      <c r="BU22" s="12">
        <v>1</v>
      </c>
      <c r="BV22" s="12">
        <v>17000</v>
      </c>
      <c r="BW22" s="12">
        <v>0</v>
      </c>
      <c r="BX22" s="12">
        <v>17000</v>
      </c>
      <c r="BY22" s="13"/>
      <c r="BZ22" s="12">
        <v>0</v>
      </c>
      <c r="CA22" s="12">
        <v>0</v>
      </c>
      <c r="CB22" s="12">
        <v>0</v>
      </c>
      <c r="CC22" s="12">
        <v>0</v>
      </c>
      <c r="CD22" s="13"/>
      <c r="CE22" s="12">
        <v>1044</v>
      </c>
      <c r="CF22" s="12">
        <v>658000</v>
      </c>
      <c r="CG22" s="12">
        <v>0</v>
      </c>
      <c r="CH22" s="12">
        <v>658000</v>
      </c>
      <c r="CI22" s="13"/>
      <c r="CJ22" s="12">
        <v>0</v>
      </c>
      <c r="CK22" s="12">
        <v>0</v>
      </c>
      <c r="CL22" s="12">
        <v>0</v>
      </c>
      <c r="CM22" s="12">
        <v>0</v>
      </c>
      <c r="CN22" s="13"/>
      <c r="CO22" s="12">
        <v>0</v>
      </c>
      <c r="CP22" s="12">
        <v>80000</v>
      </c>
      <c r="CQ22" s="12">
        <v>0</v>
      </c>
      <c r="CR22" s="12">
        <v>80000</v>
      </c>
      <c r="CS22" s="13"/>
      <c r="CT22" s="12">
        <v>0</v>
      </c>
      <c r="CU22" s="12">
        <v>0</v>
      </c>
      <c r="CV22" s="12">
        <v>0</v>
      </c>
      <c r="CW22" s="12">
        <v>0</v>
      </c>
      <c r="CX22" s="13"/>
      <c r="CY22" s="12">
        <v>0</v>
      </c>
      <c r="CZ22" s="12">
        <v>0</v>
      </c>
      <c r="DA22" s="12">
        <v>0</v>
      </c>
      <c r="DB22" s="12">
        <v>0</v>
      </c>
      <c r="DC22" s="13"/>
      <c r="DD22" s="12">
        <v>0</v>
      </c>
      <c r="DE22" s="12">
        <v>0</v>
      </c>
      <c r="DF22" s="12">
        <v>0</v>
      </c>
      <c r="DG22" s="12">
        <v>0</v>
      </c>
      <c r="DH22" s="13"/>
      <c r="DI22" s="12">
        <v>0</v>
      </c>
      <c r="DJ22" s="12">
        <v>0</v>
      </c>
      <c r="DK22" s="12">
        <v>0</v>
      </c>
      <c r="DL22" s="12">
        <v>0</v>
      </c>
      <c r="DM22" s="13"/>
      <c r="DN22" s="12"/>
      <c r="DO22" s="12">
        <v>0</v>
      </c>
      <c r="DP22" s="12">
        <v>0</v>
      </c>
      <c r="DQ22" s="12">
        <v>0</v>
      </c>
      <c r="DR22" s="13"/>
      <c r="DS22" s="12">
        <v>0</v>
      </c>
      <c r="DT22" s="12">
        <v>0</v>
      </c>
      <c r="DU22" s="12">
        <v>0</v>
      </c>
      <c r="DV22" s="12">
        <v>0</v>
      </c>
      <c r="DW22" s="13"/>
      <c r="DX22" s="12">
        <v>150</v>
      </c>
      <c r="DY22" s="12">
        <v>75000</v>
      </c>
      <c r="DZ22" s="12">
        <v>0</v>
      </c>
      <c r="EA22" s="12">
        <v>75000</v>
      </c>
      <c r="EB22" s="13"/>
      <c r="EC22" s="72">
        <v>70954</v>
      </c>
      <c r="ED22" s="12">
        <v>99335600</v>
      </c>
      <c r="EE22" s="12">
        <v>0</v>
      </c>
      <c r="EF22" s="104">
        <v>99335600</v>
      </c>
      <c r="EG22" s="13"/>
      <c r="EH22" s="12">
        <v>2037</v>
      </c>
      <c r="EI22" s="12">
        <v>2037000</v>
      </c>
      <c r="EJ22" s="12">
        <v>0</v>
      </c>
      <c r="EK22" s="12">
        <v>2037000</v>
      </c>
      <c r="EL22" s="13"/>
      <c r="EM22" s="12">
        <v>23</v>
      </c>
      <c r="EN22" s="12">
        <v>230000</v>
      </c>
      <c r="EO22" s="12">
        <v>0</v>
      </c>
      <c r="EP22" s="12">
        <v>230000</v>
      </c>
      <c r="EQ22" s="13"/>
      <c r="ER22" s="72">
        <v>14448</v>
      </c>
      <c r="ES22" s="12">
        <v>41041728</v>
      </c>
      <c r="ET22" s="12">
        <v>0</v>
      </c>
      <c r="EU22" s="12">
        <v>41041728</v>
      </c>
      <c r="EV22" s="13"/>
      <c r="EW22" s="72">
        <v>226</v>
      </c>
      <c r="EX22" s="12">
        <v>994000</v>
      </c>
      <c r="EY22" s="12">
        <v>0</v>
      </c>
      <c r="EZ22" s="72">
        <v>994000</v>
      </c>
      <c r="FA22" s="13"/>
      <c r="FB22" s="12">
        <v>22</v>
      </c>
      <c r="FC22" s="12">
        <v>310208</v>
      </c>
      <c r="FD22" s="12">
        <v>0</v>
      </c>
      <c r="FE22" s="12">
        <v>310208</v>
      </c>
      <c r="FF22" s="13"/>
      <c r="FG22" s="12">
        <v>5401</v>
      </c>
      <c r="FH22" s="12">
        <v>1620300</v>
      </c>
      <c r="FI22" s="12">
        <v>0</v>
      </c>
      <c r="FJ22" s="12">
        <v>1620300</v>
      </c>
      <c r="FK22" s="13"/>
      <c r="FL22" s="12">
        <v>10</v>
      </c>
      <c r="FM22" s="12">
        <v>3000</v>
      </c>
      <c r="FN22" s="12">
        <v>0</v>
      </c>
      <c r="FO22" s="12">
        <v>3000</v>
      </c>
      <c r="FP22" s="13"/>
      <c r="FQ22" s="12">
        <v>6499</v>
      </c>
      <c r="FR22" s="12">
        <v>649900</v>
      </c>
      <c r="FS22" s="12">
        <v>0</v>
      </c>
      <c r="FT22" s="12">
        <v>649900</v>
      </c>
      <c r="FU22" s="13"/>
      <c r="FV22" s="12">
        <v>0</v>
      </c>
      <c r="FW22" s="12">
        <v>0</v>
      </c>
      <c r="FX22" s="12">
        <v>0</v>
      </c>
      <c r="FY22" s="12">
        <v>0</v>
      </c>
      <c r="FZ22" s="13"/>
      <c r="GA22" s="12">
        <v>10</v>
      </c>
      <c r="GB22" s="12">
        <v>80000</v>
      </c>
      <c r="GC22" s="12">
        <v>0</v>
      </c>
      <c r="GD22" s="12">
        <v>80000</v>
      </c>
      <c r="GE22" s="13"/>
      <c r="GF22" s="12">
        <v>5050</v>
      </c>
      <c r="GG22" s="12">
        <v>10605000</v>
      </c>
      <c r="GH22" s="12">
        <v>0</v>
      </c>
      <c r="GI22" s="12">
        <v>10605000</v>
      </c>
      <c r="GJ22" s="13"/>
      <c r="GK22" s="12">
        <v>94</v>
      </c>
      <c r="GL22" s="12">
        <v>143000</v>
      </c>
      <c r="GM22" s="12">
        <v>0</v>
      </c>
      <c r="GN22" s="12">
        <v>143000</v>
      </c>
      <c r="GO22" s="13"/>
      <c r="GP22" s="12">
        <v>1</v>
      </c>
      <c r="GQ22" s="12">
        <v>1200000</v>
      </c>
      <c r="GR22" s="12">
        <v>0</v>
      </c>
      <c r="GS22" s="12">
        <v>1200000</v>
      </c>
      <c r="GT22" s="13"/>
      <c r="GU22" s="12">
        <v>1</v>
      </c>
      <c r="GV22" s="12">
        <v>87500</v>
      </c>
      <c r="GW22" s="12">
        <v>0</v>
      </c>
      <c r="GX22" s="12">
        <v>87500</v>
      </c>
      <c r="GY22" s="13"/>
      <c r="GZ22" s="12">
        <v>36</v>
      </c>
      <c r="HA22" s="12">
        <v>720000</v>
      </c>
      <c r="HB22" s="12">
        <v>0</v>
      </c>
      <c r="HC22" s="12">
        <v>720000</v>
      </c>
      <c r="HD22" s="13"/>
      <c r="HE22" s="12">
        <v>1</v>
      </c>
      <c r="HF22" s="12">
        <v>2098600</v>
      </c>
      <c r="HG22" s="12">
        <v>0</v>
      </c>
      <c r="HH22" s="12">
        <v>2098600</v>
      </c>
      <c r="HI22" s="13"/>
      <c r="HJ22" s="12">
        <v>1</v>
      </c>
      <c r="HK22" s="12">
        <v>100000</v>
      </c>
      <c r="HL22" s="12">
        <v>0</v>
      </c>
      <c r="HM22" s="12">
        <v>100000</v>
      </c>
      <c r="HN22" s="13"/>
      <c r="HO22" s="12">
        <v>17</v>
      </c>
      <c r="HP22" s="12">
        <v>170000</v>
      </c>
      <c r="HQ22" s="12">
        <v>0</v>
      </c>
      <c r="HR22" s="12">
        <v>170000</v>
      </c>
      <c r="HS22" s="13"/>
      <c r="HT22" s="12">
        <v>0</v>
      </c>
      <c r="HU22" s="12">
        <v>0</v>
      </c>
      <c r="HV22" s="12">
        <v>0</v>
      </c>
      <c r="HW22" s="12">
        <v>0</v>
      </c>
      <c r="HX22" s="13"/>
      <c r="HY22" s="12">
        <v>1</v>
      </c>
      <c r="HZ22" s="12">
        <v>50000</v>
      </c>
      <c r="IA22" s="12">
        <v>0</v>
      </c>
      <c r="IB22" s="12">
        <v>50000</v>
      </c>
      <c r="IC22" s="13"/>
      <c r="ID22" s="12">
        <v>61</v>
      </c>
      <c r="IE22" s="12">
        <v>549000</v>
      </c>
      <c r="IF22" s="12">
        <v>0</v>
      </c>
      <c r="IG22" s="12">
        <v>549000</v>
      </c>
      <c r="IH22" s="13"/>
      <c r="II22" s="12">
        <v>44</v>
      </c>
      <c r="IJ22" s="12">
        <v>132000</v>
      </c>
      <c r="IK22" s="12">
        <v>0</v>
      </c>
      <c r="IL22" s="12">
        <v>132000</v>
      </c>
      <c r="IM22" s="13"/>
      <c r="IN22" s="12">
        <v>0</v>
      </c>
      <c r="IO22" s="12">
        <v>0</v>
      </c>
      <c r="IP22" s="12">
        <v>0</v>
      </c>
      <c r="IQ22" s="12">
        <v>0</v>
      </c>
      <c r="IR22" s="13"/>
      <c r="IS22" s="12">
        <v>1</v>
      </c>
      <c r="IT22" s="12">
        <v>300000</v>
      </c>
      <c r="IU22" s="12">
        <v>0</v>
      </c>
      <c r="IV22" s="12">
        <v>300000</v>
      </c>
      <c r="IW22" s="13"/>
      <c r="IX22" s="12">
        <v>0</v>
      </c>
      <c r="IY22" s="12">
        <v>0</v>
      </c>
      <c r="IZ22" s="12">
        <v>0</v>
      </c>
      <c r="JA22" s="12">
        <v>0</v>
      </c>
      <c r="JB22" s="13"/>
      <c r="JC22" s="12">
        <v>0</v>
      </c>
      <c r="JD22" s="12">
        <v>0</v>
      </c>
      <c r="JE22" s="12">
        <v>0</v>
      </c>
      <c r="JF22" s="12">
        <v>0</v>
      </c>
      <c r="JG22" s="13"/>
      <c r="JH22" s="12">
        <v>0</v>
      </c>
      <c r="JI22" s="12">
        <v>0</v>
      </c>
      <c r="JJ22" s="12">
        <v>0</v>
      </c>
      <c r="JK22" s="12">
        <v>0</v>
      </c>
      <c r="JL22" s="13"/>
      <c r="JM22" s="12">
        <v>1</v>
      </c>
      <c r="JN22" s="12">
        <v>12000</v>
      </c>
      <c r="JO22" s="12">
        <v>0</v>
      </c>
      <c r="JP22" s="12">
        <v>12000</v>
      </c>
      <c r="JQ22" s="13"/>
      <c r="JR22" s="12">
        <v>1</v>
      </c>
      <c r="JS22" s="12">
        <v>50000</v>
      </c>
      <c r="JT22" s="12">
        <v>0</v>
      </c>
      <c r="JU22" s="12">
        <v>50000</v>
      </c>
      <c r="JV22" s="13"/>
      <c r="JW22" s="12">
        <v>1</v>
      </c>
      <c r="JX22" s="12">
        <v>100000</v>
      </c>
      <c r="JY22" s="12">
        <v>0</v>
      </c>
      <c r="JZ22" s="12">
        <v>100000</v>
      </c>
      <c r="KA22" s="13"/>
      <c r="KB22" s="12">
        <v>3</v>
      </c>
      <c r="KC22" s="12">
        <v>129000</v>
      </c>
      <c r="KD22" s="12">
        <v>0</v>
      </c>
      <c r="KE22" s="12">
        <v>129000</v>
      </c>
      <c r="KF22" s="13"/>
      <c r="KG22" s="12"/>
      <c r="KH22" s="12">
        <v>0</v>
      </c>
      <c r="KI22" s="12">
        <v>0</v>
      </c>
      <c r="KJ22" s="12">
        <v>0</v>
      </c>
      <c r="KK22" s="13"/>
      <c r="KL22" s="12">
        <v>1</v>
      </c>
      <c r="KM22" s="12">
        <v>12000</v>
      </c>
      <c r="KN22" s="12">
        <v>0</v>
      </c>
      <c r="KO22" s="12">
        <v>12000</v>
      </c>
      <c r="KP22" s="13"/>
      <c r="KQ22" s="12">
        <v>0</v>
      </c>
      <c r="KR22" s="12">
        <v>180656901</v>
      </c>
      <c r="KS22" s="12">
        <v>0</v>
      </c>
      <c r="KT22" s="12">
        <v>180656901</v>
      </c>
      <c r="KU22" s="13"/>
    </row>
    <row r="23" spans="1:307" hidden="1">
      <c r="A23" s="10">
        <v>17</v>
      </c>
      <c r="B23" s="11" t="s">
        <v>19</v>
      </c>
      <c r="C23" s="12">
        <v>0</v>
      </c>
      <c r="D23" s="12">
        <v>863300</v>
      </c>
      <c r="E23" s="12">
        <v>0</v>
      </c>
      <c r="F23" s="12">
        <v>863300</v>
      </c>
      <c r="G23" s="13"/>
      <c r="H23" s="12">
        <v>0</v>
      </c>
      <c r="I23" s="12">
        <v>9103140</v>
      </c>
      <c r="J23" s="12">
        <v>0</v>
      </c>
      <c r="K23" s="12">
        <v>9103140</v>
      </c>
      <c r="L23" s="13"/>
      <c r="M23" s="12">
        <v>100</v>
      </c>
      <c r="N23" s="12">
        <v>30000</v>
      </c>
      <c r="O23" s="12">
        <v>0</v>
      </c>
      <c r="P23" s="12">
        <v>30000</v>
      </c>
      <c r="Q23" s="13"/>
      <c r="R23" s="12">
        <v>0</v>
      </c>
      <c r="S23" s="12">
        <v>0</v>
      </c>
      <c r="T23" s="12">
        <v>0</v>
      </c>
      <c r="U23" s="12">
        <v>0</v>
      </c>
      <c r="V23" s="13"/>
      <c r="W23" s="12">
        <v>1</v>
      </c>
      <c r="X23" s="12">
        <v>49500</v>
      </c>
      <c r="Y23" s="12">
        <v>0</v>
      </c>
      <c r="Z23" s="12">
        <v>49500</v>
      </c>
      <c r="AA23" s="13"/>
      <c r="AB23" s="12">
        <v>0</v>
      </c>
      <c r="AC23" s="12">
        <v>40000</v>
      </c>
      <c r="AD23" s="12">
        <v>0</v>
      </c>
      <c r="AE23" s="12">
        <v>40000</v>
      </c>
      <c r="AF23" s="13"/>
      <c r="AG23" s="12">
        <v>0</v>
      </c>
      <c r="AH23" s="12">
        <v>0</v>
      </c>
      <c r="AI23" s="12">
        <v>0</v>
      </c>
      <c r="AJ23" s="12">
        <v>0</v>
      </c>
      <c r="AK23" s="13"/>
      <c r="AL23" s="12">
        <v>0</v>
      </c>
      <c r="AM23" s="12">
        <v>0</v>
      </c>
      <c r="AN23" s="12">
        <v>0</v>
      </c>
      <c r="AO23" s="12">
        <v>0</v>
      </c>
      <c r="AP23" s="13"/>
      <c r="AQ23" s="12">
        <v>86</v>
      </c>
      <c r="AR23" s="12">
        <v>430000</v>
      </c>
      <c r="AS23" s="12">
        <v>0</v>
      </c>
      <c r="AT23" s="12">
        <v>430000</v>
      </c>
      <c r="AU23" s="13"/>
      <c r="AV23" s="12">
        <v>4</v>
      </c>
      <c r="AW23" s="12">
        <v>20000</v>
      </c>
      <c r="AX23" s="12">
        <v>0</v>
      </c>
      <c r="AY23" s="12">
        <v>20000</v>
      </c>
      <c r="AZ23" s="13"/>
      <c r="BA23" s="12">
        <v>0</v>
      </c>
      <c r="BB23" s="12">
        <v>0</v>
      </c>
      <c r="BC23" s="12">
        <v>0</v>
      </c>
      <c r="BD23" s="12">
        <v>0</v>
      </c>
      <c r="BE23" s="13"/>
      <c r="BF23" s="12">
        <v>0</v>
      </c>
      <c r="BG23" s="12">
        <v>0</v>
      </c>
      <c r="BH23" s="12">
        <v>0</v>
      </c>
      <c r="BI23" s="12">
        <v>0</v>
      </c>
      <c r="BJ23" s="13"/>
      <c r="BK23" s="12">
        <v>0</v>
      </c>
      <c r="BL23" s="12">
        <v>0</v>
      </c>
      <c r="BM23" s="12">
        <v>0</v>
      </c>
      <c r="BN23" s="12">
        <v>0</v>
      </c>
      <c r="BO23" s="13"/>
      <c r="BP23" s="12">
        <v>0</v>
      </c>
      <c r="BQ23" s="12">
        <v>0</v>
      </c>
      <c r="BR23" s="12">
        <v>0</v>
      </c>
      <c r="BS23" s="12">
        <v>0</v>
      </c>
      <c r="BT23" s="13"/>
      <c r="BU23" s="12">
        <v>1</v>
      </c>
      <c r="BV23" s="12">
        <v>17000</v>
      </c>
      <c r="BW23" s="12">
        <v>0</v>
      </c>
      <c r="BX23" s="12">
        <v>17000</v>
      </c>
      <c r="BY23" s="13"/>
      <c r="BZ23" s="12">
        <v>0</v>
      </c>
      <c r="CA23" s="12">
        <v>0</v>
      </c>
      <c r="CB23" s="12">
        <v>0</v>
      </c>
      <c r="CC23" s="12">
        <v>0</v>
      </c>
      <c r="CD23" s="13"/>
      <c r="CE23" s="12">
        <v>1044</v>
      </c>
      <c r="CF23" s="12">
        <v>658000</v>
      </c>
      <c r="CG23" s="12">
        <v>0</v>
      </c>
      <c r="CH23" s="12">
        <v>658000</v>
      </c>
      <c r="CI23" s="13"/>
      <c r="CJ23" s="12">
        <v>0</v>
      </c>
      <c r="CK23" s="12">
        <v>0</v>
      </c>
      <c r="CL23" s="12">
        <v>0</v>
      </c>
      <c r="CM23" s="12">
        <v>0</v>
      </c>
      <c r="CN23" s="13"/>
      <c r="CO23" s="12">
        <v>0</v>
      </c>
      <c r="CP23" s="12">
        <v>0</v>
      </c>
      <c r="CQ23" s="12">
        <v>0</v>
      </c>
      <c r="CR23" s="12">
        <v>0</v>
      </c>
      <c r="CS23" s="13"/>
      <c r="CT23" s="12">
        <v>0</v>
      </c>
      <c r="CU23" s="12">
        <v>0</v>
      </c>
      <c r="CV23" s="12">
        <v>0</v>
      </c>
      <c r="CW23" s="12">
        <v>0</v>
      </c>
      <c r="CX23" s="13"/>
      <c r="CY23" s="12">
        <v>0</v>
      </c>
      <c r="CZ23" s="12">
        <v>0</v>
      </c>
      <c r="DA23" s="12">
        <v>0</v>
      </c>
      <c r="DB23" s="12">
        <v>0</v>
      </c>
      <c r="DC23" s="13"/>
      <c r="DD23" s="12">
        <v>0</v>
      </c>
      <c r="DE23" s="12">
        <v>0</v>
      </c>
      <c r="DF23" s="12">
        <v>0</v>
      </c>
      <c r="DG23" s="12">
        <v>0</v>
      </c>
      <c r="DH23" s="13"/>
      <c r="DI23" s="12">
        <v>0</v>
      </c>
      <c r="DJ23" s="12">
        <v>0</v>
      </c>
      <c r="DK23" s="12">
        <v>0</v>
      </c>
      <c r="DL23" s="12">
        <v>0</v>
      </c>
      <c r="DM23" s="13"/>
      <c r="DN23" s="12"/>
      <c r="DO23" s="12">
        <v>0</v>
      </c>
      <c r="DP23" s="12">
        <v>0</v>
      </c>
      <c r="DQ23" s="12">
        <v>0</v>
      </c>
      <c r="DR23" s="13"/>
      <c r="DS23" s="12">
        <v>0</v>
      </c>
      <c r="DT23" s="12">
        <v>0</v>
      </c>
      <c r="DU23" s="12">
        <v>0</v>
      </c>
      <c r="DV23" s="12">
        <v>0</v>
      </c>
      <c r="DW23" s="13"/>
      <c r="DX23" s="12">
        <v>123</v>
      </c>
      <c r="DY23" s="12">
        <v>61500</v>
      </c>
      <c r="DZ23" s="12">
        <v>0</v>
      </c>
      <c r="EA23" s="12">
        <v>61500</v>
      </c>
      <c r="EB23" s="13"/>
      <c r="EC23" s="72">
        <v>44311</v>
      </c>
      <c r="ED23" s="12">
        <v>62035400</v>
      </c>
      <c r="EE23" s="12">
        <v>0</v>
      </c>
      <c r="EF23" s="104">
        <v>62035400</v>
      </c>
      <c r="EG23" s="13"/>
      <c r="EH23" s="12">
        <v>634</v>
      </c>
      <c r="EI23" s="12">
        <v>634000</v>
      </c>
      <c r="EJ23" s="12">
        <v>0</v>
      </c>
      <c r="EK23" s="12">
        <v>634000</v>
      </c>
      <c r="EL23" s="13"/>
      <c r="EM23" s="12">
        <v>13</v>
      </c>
      <c r="EN23" s="12">
        <v>130000</v>
      </c>
      <c r="EO23" s="12">
        <v>0</v>
      </c>
      <c r="EP23" s="12">
        <v>130000</v>
      </c>
      <c r="EQ23" s="13"/>
      <c r="ER23" s="72">
        <v>7476</v>
      </c>
      <c r="ES23" s="12">
        <v>18438840</v>
      </c>
      <c r="ET23" s="12">
        <v>0</v>
      </c>
      <c r="EU23" s="12">
        <v>18438840</v>
      </c>
      <c r="EV23" s="13"/>
      <c r="EW23" s="72">
        <v>43</v>
      </c>
      <c r="EX23" s="12">
        <v>177000</v>
      </c>
      <c r="EY23" s="12">
        <v>0</v>
      </c>
      <c r="EZ23" s="72">
        <v>177000</v>
      </c>
      <c r="FA23" s="13"/>
      <c r="FB23" s="12">
        <v>9</v>
      </c>
      <c r="FC23" s="12">
        <v>107500</v>
      </c>
      <c r="FD23" s="12">
        <v>0</v>
      </c>
      <c r="FE23" s="12">
        <v>107500</v>
      </c>
      <c r="FF23" s="13"/>
      <c r="FG23" s="12">
        <v>5086</v>
      </c>
      <c r="FH23" s="12">
        <v>1525800</v>
      </c>
      <c r="FI23" s="12">
        <v>0</v>
      </c>
      <c r="FJ23" s="12">
        <v>1525800</v>
      </c>
      <c r="FK23" s="13"/>
      <c r="FL23" s="12">
        <v>32</v>
      </c>
      <c r="FM23" s="12">
        <v>9600</v>
      </c>
      <c r="FN23" s="12">
        <v>0</v>
      </c>
      <c r="FO23" s="12">
        <v>9600</v>
      </c>
      <c r="FP23" s="13"/>
      <c r="FQ23" s="12">
        <v>5255</v>
      </c>
      <c r="FR23" s="12">
        <v>525500</v>
      </c>
      <c r="FS23" s="12">
        <v>0</v>
      </c>
      <c r="FT23" s="12">
        <v>525500</v>
      </c>
      <c r="FU23" s="13"/>
      <c r="FV23" s="12">
        <v>0</v>
      </c>
      <c r="FW23" s="12">
        <v>0</v>
      </c>
      <c r="FX23" s="12">
        <v>0</v>
      </c>
      <c r="FY23" s="12">
        <v>0</v>
      </c>
      <c r="FZ23" s="13"/>
      <c r="GA23" s="12">
        <v>0</v>
      </c>
      <c r="GB23" s="12">
        <v>0</v>
      </c>
      <c r="GC23" s="12">
        <v>0</v>
      </c>
      <c r="GD23" s="12">
        <v>0</v>
      </c>
      <c r="GE23" s="13"/>
      <c r="GF23" s="12">
        <v>2590</v>
      </c>
      <c r="GG23" s="12">
        <v>4662000</v>
      </c>
      <c r="GH23" s="12">
        <v>0</v>
      </c>
      <c r="GI23" s="12">
        <v>4662000</v>
      </c>
      <c r="GJ23" s="13"/>
      <c r="GK23" s="12">
        <v>46</v>
      </c>
      <c r="GL23" s="12">
        <v>55000</v>
      </c>
      <c r="GM23" s="12">
        <v>0</v>
      </c>
      <c r="GN23" s="12">
        <v>55000</v>
      </c>
      <c r="GO23" s="13"/>
      <c r="GP23" s="12">
        <v>1</v>
      </c>
      <c r="GQ23" s="12">
        <v>1000000</v>
      </c>
      <c r="GR23" s="12">
        <v>0</v>
      </c>
      <c r="GS23" s="12">
        <v>1000000</v>
      </c>
      <c r="GT23" s="13"/>
      <c r="GU23" s="12">
        <v>1</v>
      </c>
      <c r="GV23" s="12">
        <v>87500</v>
      </c>
      <c r="GW23" s="12">
        <v>0</v>
      </c>
      <c r="GX23" s="12">
        <v>87500</v>
      </c>
      <c r="GY23" s="13"/>
      <c r="GZ23" s="12">
        <v>11</v>
      </c>
      <c r="HA23" s="12">
        <v>220000</v>
      </c>
      <c r="HB23" s="12">
        <v>0</v>
      </c>
      <c r="HC23" s="12">
        <v>220000</v>
      </c>
      <c r="HD23" s="13"/>
      <c r="HE23" s="12">
        <v>1</v>
      </c>
      <c r="HF23" s="12">
        <v>1199200</v>
      </c>
      <c r="HG23" s="12">
        <v>0</v>
      </c>
      <c r="HH23" s="12">
        <v>1199200</v>
      </c>
      <c r="HI23" s="13"/>
      <c r="HJ23" s="12">
        <v>1</v>
      </c>
      <c r="HK23" s="12">
        <v>100000</v>
      </c>
      <c r="HL23" s="12">
        <v>0</v>
      </c>
      <c r="HM23" s="12">
        <v>100000</v>
      </c>
      <c r="HN23" s="13"/>
      <c r="HO23" s="12">
        <v>0</v>
      </c>
      <c r="HP23" s="12">
        <v>0</v>
      </c>
      <c r="HQ23" s="12">
        <v>0</v>
      </c>
      <c r="HR23" s="12">
        <v>0</v>
      </c>
      <c r="HS23" s="13"/>
      <c r="HT23" s="12">
        <v>0</v>
      </c>
      <c r="HU23" s="12">
        <v>0</v>
      </c>
      <c r="HV23" s="12">
        <v>0</v>
      </c>
      <c r="HW23" s="12">
        <v>0</v>
      </c>
      <c r="HX23" s="13"/>
      <c r="HY23" s="12">
        <v>1</v>
      </c>
      <c r="HZ23" s="12">
        <v>50000</v>
      </c>
      <c r="IA23" s="12">
        <v>0</v>
      </c>
      <c r="IB23" s="12">
        <v>50000</v>
      </c>
      <c r="IC23" s="13"/>
      <c r="ID23" s="12">
        <v>30</v>
      </c>
      <c r="IE23" s="12">
        <v>270000</v>
      </c>
      <c r="IF23" s="12">
        <v>0</v>
      </c>
      <c r="IG23" s="12">
        <v>270000</v>
      </c>
      <c r="IH23" s="13"/>
      <c r="II23" s="12">
        <v>28</v>
      </c>
      <c r="IJ23" s="12">
        <v>84000</v>
      </c>
      <c r="IK23" s="12">
        <v>0</v>
      </c>
      <c r="IL23" s="12">
        <v>84000</v>
      </c>
      <c r="IM23" s="13"/>
      <c r="IN23" s="12">
        <v>0</v>
      </c>
      <c r="IO23" s="12">
        <v>0</v>
      </c>
      <c r="IP23" s="12">
        <v>0</v>
      </c>
      <c r="IQ23" s="12">
        <v>0</v>
      </c>
      <c r="IR23" s="13"/>
      <c r="IS23" s="12">
        <v>1</v>
      </c>
      <c r="IT23" s="12">
        <v>300000</v>
      </c>
      <c r="IU23" s="12">
        <v>0</v>
      </c>
      <c r="IV23" s="12">
        <v>300000</v>
      </c>
      <c r="IW23" s="13"/>
      <c r="IX23" s="12">
        <v>0</v>
      </c>
      <c r="IY23" s="12">
        <v>0</v>
      </c>
      <c r="IZ23" s="12">
        <v>0</v>
      </c>
      <c r="JA23" s="12">
        <v>0</v>
      </c>
      <c r="JB23" s="13"/>
      <c r="JC23" s="12">
        <v>0</v>
      </c>
      <c r="JD23" s="12">
        <v>0</v>
      </c>
      <c r="JE23" s="12">
        <v>0</v>
      </c>
      <c r="JF23" s="12">
        <v>0</v>
      </c>
      <c r="JG23" s="13"/>
      <c r="JH23" s="12">
        <v>0</v>
      </c>
      <c r="JI23" s="12">
        <v>0</v>
      </c>
      <c r="JJ23" s="12">
        <v>0</v>
      </c>
      <c r="JK23" s="12">
        <v>0</v>
      </c>
      <c r="JL23" s="13"/>
      <c r="JM23" s="12">
        <v>1</v>
      </c>
      <c r="JN23" s="12">
        <v>12000</v>
      </c>
      <c r="JO23" s="12">
        <v>0</v>
      </c>
      <c r="JP23" s="12">
        <v>12000</v>
      </c>
      <c r="JQ23" s="13"/>
      <c r="JR23" s="12">
        <v>1</v>
      </c>
      <c r="JS23" s="12">
        <v>50000</v>
      </c>
      <c r="JT23" s="12">
        <v>0</v>
      </c>
      <c r="JU23" s="12">
        <v>50000</v>
      </c>
      <c r="JV23" s="13"/>
      <c r="JW23" s="12">
        <v>0</v>
      </c>
      <c r="JX23" s="12">
        <v>0</v>
      </c>
      <c r="JY23" s="12">
        <v>0</v>
      </c>
      <c r="JZ23" s="12">
        <v>0</v>
      </c>
      <c r="KA23" s="13"/>
      <c r="KB23" s="12">
        <v>2</v>
      </c>
      <c r="KC23" s="12">
        <v>114000</v>
      </c>
      <c r="KD23" s="12">
        <v>0</v>
      </c>
      <c r="KE23" s="12">
        <v>114000</v>
      </c>
      <c r="KF23" s="13"/>
      <c r="KG23" s="12"/>
      <c r="KH23" s="12">
        <v>0</v>
      </c>
      <c r="KI23" s="12">
        <v>0</v>
      </c>
      <c r="KJ23" s="12">
        <v>0</v>
      </c>
      <c r="KK23" s="13"/>
      <c r="KL23" s="12">
        <v>1</v>
      </c>
      <c r="KM23" s="12">
        <v>12000</v>
      </c>
      <c r="KN23" s="12">
        <v>0</v>
      </c>
      <c r="KO23" s="12">
        <v>12000</v>
      </c>
      <c r="KP23" s="13"/>
      <c r="KQ23" s="12">
        <v>0</v>
      </c>
      <c r="KR23" s="12">
        <v>103071780</v>
      </c>
      <c r="KS23" s="12">
        <v>0</v>
      </c>
      <c r="KT23" s="12">
        <v>103071780</v>
      </c>
      <c r="KU23" s="13"/>
    </row>
    <row r="24" spans="1:307" hidden="1">
      <c r="A24" s="10">
        <v>18</v>
      </c>
      <c r="B24" s="11" t="s">
        <v>20</v>
      </c>
      <c r="C24" s="12">
        <v>0</v>
      </c>
      <c r="D24" s="12">
        <v>862500</v>
      </c>
      <c r="E24" s="12">
        <v>0</v>
      </c>
      <c r="F24" s="12">
        <v>862500</v>
      </c>
      <c r="G24" s="13"/>
      <c r="H24" s="12">
        <v>0</v>
      </c>
      <c r="I24" s="12">
        <v>6803977.5</v>
      </c>
      <c r="J24" s="12">
        <v>0</v>
      </c>
      <c r="K24" s="12">
        <v>6803977.5</v>
      </c>
      <c r="L24" s="13"/>
      <c r="M24" s="12">
        <v>100</v>
      </c>
      <c r="N24" s="12">
        <v>30000</v>
      </c>
      <c r="O24" s="12">
        <v>0</v>
      </c>
      <c r="P24" s="12">
        <v>30000</v>
      </c>
      <c r="Q24" s="13"/>
      <c r="R24" s="12">
        <v>0</v>
      </c>
      <c r="S24" s="12">
        <v>0</v>
      </c>
      <c r="T24" s="12">
        <v>0</v>
      </c>
      <c r="U24" s="12">
        <v>0</v>
      </c>
      <c r="V24" s="13"/>
      <c r="W24" s="12">
        <v>1</v>
      </c>
      <c r="X24" s="12">
        <v>49500</v>
      </c>
      <c r="Y24" s="12">
        <v>0</v>
      </c>
      <c r="Z24" s="12">
        <v>49500</v>
      </c>
      <c r="AA24" s="13"/>
      <c r="AB24" s="12">
        <v>0</v>
      </c>
      <c r="AC24" s="12">
        <v>145700</v>
      </c>
      <c r="AD24" s="12">
        <v>0</v>
      </c>
      <c r="AE24" s="12">
        <v>145700</v>
      </c>
      <c r="AF24" s="13"/>
      <c r="AG24" s="12">
        <v>0</v>
      </c>
      <c r="AH24" s="12">
        <v>0</v>
      </c>
      <c r="AI24" s="12">
        <v>0</v>
      </c>
      <c r="AJ24" s="12">
        <v>0</v>
      </c>
      <c r="AK24" s="13"/>
      <c r="AL24" s="12">
        <v>0</v>
      </c>
      <c r="AM24" s="12">
        <v>0</v>
      </c>
      <c r="AN24" s="12">
        <v>0</v>
      </c>
      <c r="AO24" s="12">
        <v>0</v>
      </c>
      <c r="AP24" s="13"/>
      <c r="AQ24" s="12">
        <v>94</v>
      </c>
      <c r="AR24" s="12">
        <v>470000</v>
      </c>
      <c r="AS24" s="12">
        <v>0</v>
      </c>
      <c r="AT24" s="12">
        <v>470000</v>
      </c>
      <c r="AU24" s="13"/>
      <c r="AV24" s="12">
        <v>4</v>
      </c>
      <c r="AW24" s="12">
        <v>20000</v>
      </c>
      <c r="AX24" s="12">
        <v>0</v>
      </c>
      <c r="AY24" s="12">
        <v>20000</v>
      </c>
      <c r="AZ24" s="13"/>
      <c r="BA24" s="12">
        <v>0</v>
      </c>
      <c r="BB24" s="12">
        <v>0</v>
      </c>
      <c r="BC24" s="12">
        <v>0</v>
      </c>
      <c r="BD24" s="12">
        <v>0</v>
      </c>
      <c r="BE24" s="13"/>
      <c r="BF24" s="12">
        <v>0</v>
      </c>
      <c r="BG24" s="12">
        <v>0</v>
      </c>
      <c r="BH24" s="12">
        <v>0</v>
      </c>
      <c r="BI24" s="12">
        <v>0</v>
      </c>
      <c r="BJ24" s="13"/>
      <c r="BK24" s="12">
        <v>0</v>
      </c>
      <c r="BL24" s="12">
        <v>0</v>
      </c>
      <c r="BM24" s="12">
        <v>0</v>
      </c>
      <c r="BN24" s="12">
        <v>0</v>
      </c>
      <c r="BO24" s="13"/>
      <c r="BP24" s="12">
        <v>0</v>
      </c>
      <c r="BQ24" s="12">
        <v>0</v>
      </c>
      <c r="BR24" s="12">
        <v>0</v>
      </c>
      <c r="BS24" s="12">
        <v>0</v>
      </c>
      <c r="BT24" s="13"/>
      <c r="BU24" s="12">
        <v>1</v>
      </c>
      <c r="BV24" s="12">
        <v>17000</v>
      </c>
      <c r="BW24" s="12">
        <v>0</v>
      </c>
      <c r="BX24" s="12">
        <v>17000</v>
      </c>
      <c r="BY24" s="13"/>
      <c r="BZ24" s="12">
        <v>0</v>
      </c>
      <c r="CA24" s="12">
        <v>0</v>
      </c>
      <c r="CB24" s="12">
        <v>0</v>
      </c>
      <c r="CC24" s="12">
        <v>0</v>
      </c>
      <c r="CD24" s="13"/>
      <c r="CE24" s="12">
        <v>1044</v>
      </c>
      <c r="CF24" s="12">
        <v>658000</v>
      </c>
      <c r="CG24" s="12">
        <v>0</v>
      </c>
      <c r="CH24" s="12">
        <v>658000</v>
      </c>
      <c r="CI24" s="13"/>
      <c r="CJ24" s="12">
        <v>0</v>
      </c>
      <c r="CK24" s="12">
        <v>0</v>
      </c>
      <c r="CL24" s="12">
        <v>0</v>
      </c>
      <c r="CM24" s="12">
        <v>0</v>
      </c>
      <c r="CN24" s="13"/>
      <c r="CO24" s="12">
        <v>0</v>
      </c>
      <c r="CP24" s="12">
        <v>80000</v>
      </c>
      <c r="CQ24" s="12">
        <v>0</v>
      </c>
      <c r="CR24" s="12">
        <v>80000</v>
      </c>
      <c r="CS24" s="13"/>
      <c r="CT24" s="12">
        <v>0</v>
      </c>
      <c r="CU24" s="12">
        <v>0</v>
      </c>
      <c r="CV24" s="12">
        <v>0</v>
      </c>
      <c r="CW24" s="12">
        <v>0</v>
      </c>
      <c r="CX24" s="13"/>
      <c r="CY24" s="12">
        <v>0</v>
      </c>
      <c r="CZ24" s="12">
        <v>0</v>
      </c>
      <c r="DA24" s="12">
        <v>0</v>
      </c>
      <c r="DB24" s="12">
        <v>0</v>
      </c>
      <c r="DC24" s="13"/>
      <c r="DD24" s="12">
        <v>0</v>
      </c>
      <c r="DE24" s="12">
        <v>0</v>
      </c>
      <c r="DF24" s="12">
        <v>0</v>
      </c>
      <c r="DG24" s="12">
        <v>0</v>
      </c>
      <c r="DH24" s="13"/>
      <c r="DI24" s="12">
        <v>0</v>
      </c>
      <c r="DJ24" s="12">
        <v>0</v>
      </c>
      <c r="DK24" s="12">
        <v>0</v>
      </c>
      <c r="DL24" s="12">
        <v>0</v>
      </c>
      <c r="DM24" s="13"/>
      <c r="DN24" s="12"/>
      <c r="DO24" s="12">
        <v>0</v>
      </c>
      <c r="DP24" s="12">
        <v>0</v>
      </c>
      <c r="DQ24" s="12">
        <v>0</v>
      </c>
      <c r="DR24" s="13"/>
      <c r="DS24" s="12">
        <v>0</v>
      </c>
      <c r="DT24" s="12">
        <v>0</v>
      </c>
      <c r="DU24" s="12">
        <v>0</v>
      </c>
      <c r="DV24" s="12">
        <v>0</v>
      </c>
      <c r="DW24" s="13"/>
      <c r="DX24" s="12">
        <v>85</v>
      </c>
      <c r="DY24" s="12">
        <v>42500</v>
      </c>
      <c r="DZ24" s="12">
        <v>0</v>
      </c>
      <c r="EA24" s="12">
        <v>42500</v>
      </c>
      <c r="EB24" s="13"/>
      <c r="EC24" s="72">
        <v>31073</v>
      </c>
      <c r="ED24" s="12">
        <v>43502200</v>
      </c>
      <c r="EE24" s="12">
        <v>0</v>
      </c>
      <c r="EF24" s="104">
        <v>43502200</v>
      </c>
      <c r="EG24" s="13"/>
      <c r="EH24" s="12">
        <v>4608</v>
      </c>
      <c r="EI24" s="12">
        <v>4608000</v>
      </c>
      <c r="EJ24" s="12">
        <v>0</v>
      </c>
      <c r="EK24" s="12">
        <v>4608000</v>
      </c>
      <c r="EL24" s="13"/>
      <c r="EM24" s="12">
        <v>21</v>
      </c>
      <c r="EN24" s="12">
        <v>210000</v>
      </c>
      <c r="EO24" s="12">
        <v>0</v>
      </c>
      <c r="EP24" s="12">
        <v>210000</v>
      </c>
      <c r="EQ24" s="13"/>
      <c r="ER24" s="72">
        <v>4867</v>
      </c>
      <c r="ES24" s="12">
        <v>13453452</v>
      </c>
      <c r="ET24" s="12">
        <v>0</v>
      </c>
      <c r="EU24" s="12">
        <v>13453452</v>
      </c>
      <c r="EV24" s="13"/>
      <c r="EW24" s="72">
        <v>86</v>
      </c>
      <c r="EX24" s="12">
        <v>389000</v>
      </c>
      <c r="EY24" s="12">
        <v>0</v>
      </c>
      <c r="EZ24" s="72">
        <v>389000</v>
      </c>
      <c r="FA24" s="13"/>
      <c r="FB24" s="12">
        <v>10</v>
      </c>
      <c r="FC24" s="12">
        <v>175208</v>
      </c>
      <c r="FD24" s="12">
        <v>0</v>
      </c>
      <c r="FE24" s="12">
        <v>175208</v>
      </c>
      <c r="FF24" s="13"/>
      <c r="FG24" s="12">
        <v>3619</v>
      </c>
      <c r="FH24" s="12">
        <v>1085700</v>
      </c>
      <c r="FI24" s="12">
        <v>0</v>
      </c>
      <c r="FJ24" s="12">
        <v>1085700</v>
      </c>
      <c r="FK24" s="13"/>
      <c r="FL24" s="12">
        <v>15</v>
      </c>
      <c r="FM24" s="12">
        <v>4500</v>
      </c>
      <c r="FN24" s="12">
        <v>0</v>
      </c>
      <c r="FO24" s="12">
        <v>4500</v>
      </c>
      <c r="FP24" s="13"/>
      <c r="FQ24" s="12">
        <v>8412</v>
      </c>
      <c r="FR24" s="12">
        <v>841200</v>
      </c>
      <c r="FS24" s="12">
        <v>0</v>
      </c>
      <c r="FT24" s="12">
        <v>841200</v>
      </c>
      <c r="FU24" s="13"/>
      <c r="FV24" s="12">
        <v>0</v>
      </c>
      <c r="FW24" s="12">
        <v>0</v>
      </c>
      <c r="FX24" s="12">
        <v>0</v>
      </c>
      <c r="FY24" s="12">
        <v>0</v>
      </c>
      <c r="FZ24" s="13"/>
      <c r="GA24" s="12">
        <v>0</v>
      </c>
      <c r="GB24" s="12">
        <v>0</v>
      </c>
      <c r="GC24" s="12">
        <v>0</v>
      </c>
      <c r="GD24" s="12">
        <v>0</v>
      </c>
      <c r="GE24" s="13"/>
      <c r="GF24" s="12">
        <v>2780</v>
      </c>
      <c r="GG24" s="12">
        <v>4170000</v>
      </c>
      <c r="GH24" s="12">
        <v>0</v>
      </c>
      <c r="GI24" s="12">
        <v>4170000</v>
      </c>
      <c r="GJ24" s="13"/>
      <c r="GK24" s="12">
        <v>31</v>
      </c>
      <c r="GL24" s="12">
        <v>43500</v>
      </c>
      <c r="GM24" s="12">
        <v>0</v>
      </c>
      <c r="GN24" s="12">
        <v>43500</v>
      </c>
      <c r="GO24" s="13"/>
      <c r="GP24" s="12">
        <v>1</v>
      </c>
      <c r="GQ24" s="12">
        <v>1000000</v>
      </c>
      <c r="GR24" s="12">
        <v>0</v>
      </c>
      <c r="GS24" s="12">
        <v>1000000</v>
      </c>
      <c r="GT24" s="13"/>
      <c r="GU24" s="12">
        <v>1</v>
      </c>
      <c r="GV24" s="12">
        <v>87500</v>
      </c>
      <c r="GW24" s="12">
        <v>0</v>
      </c>
      <c r="GX24" s="12">
        <v>87500</v>
      </c>
      <c r="GY24" s="13"/>
      <c r="GZ24" s="12">
        <v>12</v>
      </c>
      <c r="HA24" s="12">
        <v>240000</v>
      </c>
      <c r="HB24" s="12">
        <v>0</v>
      </c>
      <c r="HC24" s="12">
        <v>240000</v>
      </c>
      <c r="HD24" s="13"/>
      <c r="HE24" s="12">
        <v>1</v>
      </c>
      <c r="HF24" s="12">
        <v>1199200</v>
      </c>
      <c r="HG24" s="12">
        <v>0</v>
      </c>
      <c r="HH24" s="12">
        <v>1199200</v>
      </c>
      <c r="HI24" s="13"/>
      <c r="HJ24" s="12">
        <v>1</v>
      </c>
      <c r="HK24" s="12">
        <v>100000</v>
      </c>
      <c r="HL24" s="12">
        <v>0</v>
      </c>
      <c r="HM24" s="12">
        <v>100000</v>
      </c>
      <c r="HN24" s="13"/>
      <c r="HO24" s="12">
        <v>8</v>
      </c>
      <c r="HP24" s="12">
        <v>80000</v>
      </c>
      <c r="HQ24" s="12">
        <v>0</v>
      </c>
      <c r="HR24" s="12">
        <v>80000</v>
      </c>
      <c r="HS24" s="13"/>
      <c r="HT24" s="12">
        <v>0</v>
      </c>
      <c r="HU24" s="12">
        <v>0</v>
      </c>
      <c r="HV24" s="12">
        <v>0</v>
      </c>
      <c r="HW24" s="12">
        <v>0</v>
      </c>
      <c r="HX24" s="13"/>
      <c r="HY24" s="12">
        <v>1</v>
      </c>
      <c r="HZ24" s="12">
        <v>50000</v>
      </c>
      <c r="IA24" s="12">
        <v>0</v>
      </c>
      <c r="IB24" s="12">
        <v>50000</v>
      </c>
      <c r="IC24" s="13"/>
      <c r="ID24" s="12">
        <v>17</v>
      </c>
      <c r="IE24" s="12">
        <v>153000</v>
      </c>
      <c r="IF24" s="12">
        <v>0</v>
      </c>
      <c r="IG24" s="12">
        <v>153000</v>
      </c>
      <c r="IH24" s="13"/>
      <c r="II24" s="12">
        <v>21</v>
      </c>
      <c r="IJ24" s="12">
        <v>63000</v>
      </c>
      <c r="IK24" s="12">
        <v>0</v>
      </c>
      <c r="IL24" s="12">
        <v>63000</v>
      </c>
      <c r="IM24" s="13"/>
      <c r="IN24" s="12">
        <v>0</v>
      </c>
      <c r="IO24" s="12">
        <v>0</v>
      </c>
      <c r="IP24" s="12">
        <v>0</v>
      </c>
      <c r="IQ24" s="12">
        <v>0</v>
      </c>
      <c r="IR24" s="13"/>
      <c r="IS24" s="12">
        <v>1</v>
      </c>
      <c r="IT24" s="12">
        <v>300000</v>
      </c>
      <c r="IU24" s="12">
        <v>0</v>
      </c>
      <c r="IV24" s="12">
        <v>300000</v>
      </c>
      <c r="IW24" s="13"/>
      <c r="IX24" s="12">
        <v>0</v>
      </c>
      <c r="IY24" s="12">
        <v>0</v>
      </c>
      <c r="IZ24" s="12">
        <v>0</v>
      </c>
      <c r="JA24" s="12">
        <v>0</v>
      </c>
      <c r="JB24" s="13"/>
      <c r="JC24" s="12">
        <v>0</v>
      </c>
      <c r="JD24" s="12">
        <v>0</v>
      </c>
      <c r="JE24" s="12">
        <v>0</v>
      </c>
      <c r="JF24" s="12">
        <v>0</v>
      </c>
      <c r="JG24" s="13"/>
      <c r="JH24" s="12">
        <v>0</v>
      </c>
      <c r="JI24" s="12">
        <v>0</v>
      </c>
      <c r="JJ24" s="12">
        <v>0</v>
      </c>
      <c r="JK24" s="12">
        <v>0</v>
      </c>
      <c r="JL24" s="13"/>
      <c r="JM24" s="12">
        <v>1</v>
      </c>
      <c r="JN24" s="12">
        <v>12000</v>
      </c>
      <c r="JO24" s="12">
        <v>0</v>
      </c>
      <c r="JP24" s="12">
        <v>12000</v>
      </c>
      <c r="JQ24" s="13"/>
      <c r="JR24" s="12">
        <v>1</v>
      </c>
      <c r="JS24" s="12">
        <v>50000</v>
      </c>
      <c r="JT24" s="12">
        <v>0</v>
      </c>
      <c r="JU24" s="12">
        <v>50000</v>
      </c>
      <c r="JV24" s="13"/>
      <c r="JW24" s="12">
        <v>0</v>
      </c>
      <c r="JX24" s="12">
        <v>0</v>
      </c>
      <c r="JY24" s="12">
        <v>0</v>
      </c>
      <c r="JZ24" s="12">
        <v>0</v>
      </c>
      <c r="KA24" s="13"/>
      <c r="KB24" s="12">
        <v>1</v>
      </c>
      <c r="KC24" s="12">
        <v>99000</v>
      </c>
      <c r="KD24" s="12">
        <v>0</v>
      </c>
      <c r="KE24" s="12">
        <v>99000</v>
      </c>
      <c r="KF24" s="13"/>
      <c r="KG24" s="12"/>
      <c r="KH24" s="12">
        <v>0</v>
      </c>
      <c r="KI24" s="12">
        <v>0</v>
      </c>
      <c r="KJ24" s="12">
        <v>0</v>
      </c>
      <c r="KK24" s="13"/>
      <c r="KL24" s="12">
        <v>1</v>
      </c>
      <c r="KM24" s="12">
        <v>12000</v>
      </c>
      <c r="KN24" s="12">
        <v>0</v>
      </c>
      <c r="KO24" s="12">
        <v>12000</v>
      </c>
      <c r="KP24" s="13"/>
      <c r="KQ24" s="12">
        <v>0</v>
      </c>
      <c r="KR24" s="12">
        <v>81107637.5</v>
      </c>
      <c r="KS24" s="12">
        <v>0</v>
      </c>
      <c r="KT24" s="12">
        <v>81107637.5</v>
      </c>
      <c r="KU24" s="13"/>
    </row>
    <row r="25" spans="1:307" hidden="1">
      <c r="A25" s="10">
        <v>19</v>
      </c>
      <c r="B25" s="11" t="s">
        <v>21</v>
      </c>
      <c r="C25" s="12">
        <v>0</v>
      </c>
      <c r="D25" s="12">
        <v>512100</v>
      </c>
      <c r="E25" s="12">
        <v>0</v>
      </c>
      <c r="F25" s="12">
        <v>512100</v>
      </c>
      <c r="G25" s="13"/>
      <c r="H25" s="12">
        <v>0</v>
      </c>
      <c r="I25" s="12">
        <v>3340012.5</v>
      </c>
      <c r="J25" s="12">
        <v>0</v>
      </c>
      <c r="K25" s="12">
        <v>3340012.5</v>
      </c>
      <c r="L25" s="13"/>
      <c r="M25" s="12">
        <v>100</v>
      </c>
      <c r="N25" s="12">
        <v>30000</v>
      </c>
      <c r="O25" s="12">
        <v>0</v>
      </c>
      <c r="P25" s="12">
        <v>30000</v>
      </c>
      <c r="Q25" s="13"/>
      <c r="R25" s="12">
        <v>0</v>
      </c>
      <c r="S25" s="12">
        <v>0</v>
      </c>
      <c r="T25" s="12">
        <v>0</v>
      </c>
      <c r="U25" s="12">
        <v>0</v>
      </c>
      <c r="V25" s="13"/>
      <c r="W25" s="12">
        <v>1</v>
      </c>
      <c r="X25" s="12">
        <v>49500</v>
      </c>
      <c r="Y25" s="12">
        <v>0</v>
      </c>
      <c r="Z25" s="12">
        <v>49500</v>
      </c>
      <c r="AA25" s="13"/>
      <c r="AB25" s="12">
        <v>0</v>
      </c>
      <c r="AC25" s="12">
        <v>40000</v>
      </c>
      <c r="AD25" s="12">
        <v>0</v>
      </c>
      <c r="AE25" s="12">
        <v>40000</v>
      </c>
      <c r="AF25" s="13"/>
      <c r="AG25" s="12">
        <v>0</v>
      </c>
      <c r="AH25" s="12">
        <v>0</v>
      </c>
      <c r="AI25" s="12">
        <v>0</v>
      </c>
      <c r="AJ25" s="12">
        <v>0</v>
      </c>
      <c r="AK25" s="13"/>
      <c r="AL25" s="12">
        <v>0</v>
      </c>
      <c r="AM25" s="12">
        <v>0</v>
      </c>
      <c r="AN25" s="12">
        <v>0</v>
      </c>
      <c r="AO25" s="12">
        <v>0</v>
      </c>
      <c r="AP25" s="13"/>
      <c r="AQ25" s="12">
        <v>84</v>
      </c>
      <c r="AR25" s="12">
        <v>420000</v>
      </c>
      <c r="AS25" s="12">
        <v>0</v>
      </c>
      <c r="AT25" s="12">
        <v>420000</v>
      </c>
      <c r="AU25" s="13"/>
      <c r="AV25" s="12">
        <v>4</v>
      </c>
      <c r="AW25" s="12">
        <v>20000</v>
      </c>
      <c r="AX25" s="12">
        <v>0</v>
      </c>
      <c r="AY25" s="12">
        <v>20000</v>
      </c>
      <c r="AZ25" s="13"/>
      <c r="BA25" s="12">
        <v>0</v>
      </c>
      <c r="BB25" s="12">
        <v>0</v>
      </c>
      <c r="BC25" s="12">
        <v>0</v>
      </c>
      <c r="BD25" s="12">
        <v>0</v>
      </c>
      <c r="BE25" s="13"/>
      <c r="BF25" s="12">
        <v>0</v>
      </c>
      <c r="BG25" s="12">
        <v>0</v>
      </c>
      <c r="BH25" s="12">
        <v>0</v>
      </c>
      <c r="BI25" s="12">
        <v>0</v>
      </c>
      <c r="BJ25" s="13"/>
      <c r="BK25" s="12">
        <v>0</v>
      </c>
      <c r="BL25" s="12">
        <v>0</v>
      </c>
      <c r="BM25" s="12">
        <v>0</v>
      </c>
      <c r="BN25" s="12">
        <v>0</v>
      </c>
      <c r="BO25" s="13"/>
      <c r="BP25" s="12">
        <v>0</v>
      </c>
      <c r="BQ25" s="12">
        <v>0</v>
      </c>
      <c r="BR25" s="12">
        <v>0</v>
      </c>
      <c r="BS25" s="12">
        <v>0</v>
      </c>
      <c r="BT25" s="13"/>
      <c r="BU25" s="12">
        <v>1</v>
      </c>
      <c r="BV25" s="12">
        <v>17000</v>
      </c>
      <c r="BW25" s="12">
        <v>0</v>
      </c>
      <c r="BX25" s="12">
        <v>17000</v>
      </c>
      <c r="BY25" s="13"/>
      <c r="BZ25" s="12">
        <v>0</v>
      </c>
      <c r="CA25" s="12">
        <v>0</v>
      </c>
      <c r="CB25" s="12">
        <v>0</v>
      </c>
      <c r="CC25" s="12">
        <v>0</v>
      </c>
      <c r="CD25" s="13"/>
      <c r="CE25" s="12">
        <v>1044</v>
      </c>
      <c r="CF25" s="12">
        <v>658000</v>
      </c>
      <c r="CG25" s="12">
        <v>0</v>
      </c>
      <c r="CH25" s="12">
        <v>658000</v>
      </c>
      <c r="CI25" s="13"/>
      <c r="CJ25" s="12">
        <v>0</v>
      </c>
      <c r="CK25" s="12">
        <v>0</v>
      </c>
      <c r="CL25" s="12">
        <v>0</v>
      </c>
      <c r="CM25" s="12">
        <v>0</v>
      </c>
      <c r="CN25" s="13"/>
      <c r="CO25" s="12">
        <v>0</v>
      </c>
      <c r="CP25" s="12">
        <v>0</v>
      </c>
      <c r="CQ25" s="12">
        <v>0</v>
      </c>
      <c r="CR25" s="12">
        <v>0</v>
      </c>
      <c r="CS25" s="13"/>
      <c r="CT25" s="12">
        <v>0</v>
      </c>
      <c r="CU25" s="12">
        <v>0</v>
      </c>
      <c r="CV25" s="12">
        <v>0</v>
      </c>
      <c r="CW25" s="12">
        <v>0</v>
      </c>
      <c r="CX25" s="13"/>
      <c r="CY25" s="12">
        <v>0</v>
      </c>
      <c r="CZ25" s="12">
        <v>0</v>
      </c>
      <c r="DA25" s="12">
        <v>0</v>
      </c>
      <c r="DB25" s="12">
        <v>0</v>
      </c>
      <c r="DC25" s="13"/>
      <c r="DD25" s="12">
        <v>0</v>
      </c>
      <c r="DE25" s="12">
        <v>0</v>
      </c>
      <c r="DF25" s="12">
        <v>0</v>
      </c>
      <c r="DG25" s="12">
        <v>0</v>
      </c>
      <c r="DH25" s="13"/>
      <c r="DI25" s="12">
        <v>0</v>
      </c>
      <c r="DJ25" s="12">
        <v>0</v>
      </c>
      <c r="DK25" s="12">
        <v>0</v>
      </c>
      <c r="DL25" s="12">
        <v>0</v>
      </c>
      <c r="DM25" s="13"/>
      <c r="DN25" s="12"/>
      <c r="DO25" s="12">
        <v>0</v>
      </c>
      <c r="DP25" s="12">
        <v>0</v>
      </c>
      <c r="DQ25" s="12">
        <v>0</v>
      </c>
      <c r="DR25" s="13"/>
      <c r="DS25" s="12">
        <v>0</v>
      </c>
      <c r="DT25" s="12">
        <v>0</v>
      </c>
      <c r="DU25" s="12">
        <v>0</v>
      </c>
      <c r="DV25" s="12">
        <v>0</v>
      </c>
      <c r="DW25" s="13"/>
      <c r="DX25" s="12">
        <v>35</v>
      </c>
      <c r="DY25" s="12">
        <v>17500</v>
      </c>
      <c r="DZ25" s="12">
        <v>0</v>
      </c>
      <c r="EA25" s="12">
        <v>17500</v>
      </c>
      <c r="EB25" s="13"/>
      <c r="EC25" s="72">
        <v>16457</v>
      </c>
      <c r="ED25" s="12">
        <v>23039800</v>
      </c>
      <c r="EE25" s="12">
        <v>0</v>
      </c>
      <c r="EF25" s="104">
        <v>23039800</v>
      </c>
      <c r="EG25" s="13"/>
      <c r="EH25" s="12">
        <v>1280</v>
      </c>
      <c r="EI25" s="12">
        <v>1280000</v>
      </c>
      <c r="EJ25" s="12">
        <v>0</v>
      </c>
      <c r="EK25" s="12">
        <v>1280000</v>
      </c>
      <c r="EL25" s="13"/>
      <c r="EM25" s="12">
        <v>10</v>
      </c>
      <c r="EN25" s="12">
        <v>100000</v>
      </c>
      <c r="EO25" s="12">
        <v>0</v>
      </c>
      <c r="EP25" s="12">
        <v>100000</v>
      </c>
      <c r="EQ25" s="13"/>
      <c r="ER25" s="72">
        <v>3474</v>
      </c>
      <c r="ES25" s="12">
        <v>8882136</v>
      </c>
      <c r="ET25" s="12">
        <v>0</v>
      </c>
      <c r="EU25" s="12">
        <v>8882136</v>
      </c>
      <c r="EV25" s="13"/>
      <c r="EW25" s="72">
        <v>32</v>
      </c>
      <c r="EX25" s="12">
        <v>133000</v>
      </c>
      <c r="EY25" s="12">
        <v>0</v>
      </c>
      <c r="EZ25" s="72">
        <v>133000</v>
      </c>
      <c r="FA25" s="13"/>
      <c r="FB25" s="12">
        <v>10</v>
      </c>
      <c r="FC25" s="12">
        <v>167708</v>
      </c>
      <c r="FD25" s="12">
        <v>0</v>
      </c>
      <c r="FE25" s="12">
        <v>167708</v>
      </c>
      <c r="FF25" s="13"/>
      <c r="FG25" s="12">
        <v>1608</v>
      </c>
      <c r="FH25" s="12">
        <v>482400</v>
      </c>
      <c r="FI25" s="12">
        <v>0</v>
      </c>
      <c r="FJ25" s="12">
        <v>482400</v>
      </c>
      <c r="FK25" s="13"/>
      <c r="FL25" s="12">
        <v>10</v>
      </c>
      <c r="FM25" s="12">
        <v>3000</v>
      </c>
      <c r="FN25" s="12">
        <v>0</v>
      </c>
      <c r="FO25" s="12">
        <v>3000</v>
      </c>
      <c r="FP25" s="13"/>
      <c r="FQ25" s="12">
        <v>2816</v>
      </c>
      <c r="FR25" s="12">
        <v>281600</v>
      </c>
      <c r="FS25" s="12">
        <v>0</v>
      </c>
      <c r="FT25" s="12">
        <v>281600</v>
      </c>
      <c r="FU25" s="13"/>
      <c r="FV25" s="12">
        <v>0</v>
      </c>
      <c r="FW25" s="12">
        <v>0</v>
      </c>
      <c r="FX25" s="12">
        <v>0</v>
      </c>
      <c r="FY25" s="12">
        <v>0</v>
      </c>
      <c r="FZ25" s="13"/>
      <c r="GA25" s="12">
        <v>0</v>
      </c>
      <c r="GB25" s="12">
        <v>0</v>
      </c>
      <c r="GC25" s="12">
        <v>0</v>
      </c>
      <c r="GD25" s="12">
        <v>0</v>
      </c>
      <c r="GE25" s="13"/>
      <c r="GF25" s="12">
        <v>1650</v>
      </c>
      <c r="GG25" s="12">
        <v>2475000</v>
      </c>
      <c r="GH25" s="12">
        <v>0</v>
      </c>
      <c r="GI25" s="12">
        <v>2475000</v>
      </c>
      <c r="GJ25" s="13"/>
      <c r="GK25" s="12">
        <v>3</v>
      </c>
      <c r="GL25" s="12">
        <v>5500</v>
      </c>
      <c r="GM25" s="12">
        <v>0</v>
      </c>
      <c r="GN25" s="12">
        <v>5500</v>
      </c>
      <c r="GO25" s="13"/>
      <c r="GP25" s="12">
        <v>1</v>
      </c>
      <c r="GQ25" s="12">
        <v>1000000</v>
      </c>
      <c r="GR25" s="12">
        <v>0</v>
      </c>
      <c r="GS25" s="12">
        <v>1000000</v>
      </c>
      <c r="GT25" s="13"/>
      <c r="GU25" s="12">
        <v>1</v>
      </c>
      <c r="GV25" s="12">
        <v>87500</v>
      </c>
      <c r="GW25" s="12">
        <v>0</v>
      </c>
      <c r="GX25" s="12">
        <v>87500</v>
      </c>
      <c r="GY25" s="13"/>
      <c r="GZ25" s="12">
        <v>13</v>
      </c>
      <c r="HA25" s="12">
        <v>260000</v>
      </c>
      <c r="HB25" s="12">
        <v>0</v>
      </c>
      <c r="HC25" s="12">
        <v>260000</v>
      </c>
      <c r="HD25" s="13"/>
      <c r="HE25" s="12">
        <v>1</v>
      </c>
      <c r="HF25" s="12">
        <v>899400</v>
      </c>
      <c r="HG25" s="12">
        <v>0</v>
      </c>
      <c r="HH25" s="12">
        <v>899400</v>
      </c>
      <c r="HI25" s="13"/>
      <c r="HJ25" s="12">
        <v>1</v>
      </c>
      <c r="HK25" s="12">
        <v>100000</v>
      </c>
      <c r="HL25" s="12">
        <v>0</v>
      </c>
      <c r="HM25" s="12">
        <v>100000</v>
      </c>
      <c r="HN25" s="13"/>
      <c r="HO25" s="12">
        <v>0</v>
      </c>
      <c r="HP25" s="12">
        <v>0</v>
      </c>
      <c r="HQ25" s="12">
        <v>0</v>
      </c>
      <c r="HR25" s="12">
        <v>0</v>
      </c>
      <c r="HS25" s="13"/>
      <c r="HT25" s="12">
        <v>0</v>
      </c>
      <c r="HU25" s="12">
        <v>0</v>
      </c>
      <c r="HV25" s="12">
        <v>0</v>
      </c>
      <c r="HW25" s="12">
        <v>0</v>
      </c>
      <c r="HX25" s="13"/>
      <c r="HY25" s="12">
        <v>1</v>
      </c>
      <c r="HZ25" s="12">
        <v>50000</v>
      </c>
      <c r="IA25" s="12">
        <v>0</v>
      </c>
      <c r="IB25" s="12">
        <v>50000</v>
      </c>
      <c r="IC25" s="13"/>
      <c r="ID25" s="12">
        <v>18</v>
      </c>
      <c r="IE25" s="12">
        <v>162000</v>
      </c>
      <c r="IF25" s="12">
        <v>0</v>
      </c>
      <c r="IG25" s="12">
        <v>162000</v>
      </c>
      <c r="IH25" s="13"/>
      <c r="II25" s="12">
        <v>16</v>
      </c>
      <c r="IJ25" s="12">
        <v>48000</v>
      </c>
      <c r="IK25" s="12">
        <v>0</v>
      </c>
      <c r="IL25" s="12">
        <v>48000</v>
      </c>
      <c r="IM25" s="13"/>
      <c r="IN25" s="12">
        <v>0</v>
      </c>
      <c r="IO25" s="12">
        <v>0</v>
      </c>
      <c r="IP25" s="12">
        <v>0</v>
      </c>
      <c r="IQ25" s="12">
        <v>0</v>
      </c>
      <c r="IR25" s="13"/>
      <c r="IS25" s="12">
        <v>0</v>
      </c>
      <c r="IT25" s="12">
        <v>0</v>
      </c>
      <c r="IU25" s="12">
        <v>0</v>
      </c>
      <c r="IV25" s="12">
        <v>0</v>
      </c>
      <c r="IW25" s="13"/>
      <c r="IX25" s="12">
        <v>0</v>
      </c>
      <c r="IY25" s="12">
        <v>0</v>
      </c>
      <c r="IZ25" s="12">
        <v>0</v>
      </c>
      <c r="JA25" s="12">
        <v>0</v>
      </c>
      <c r="JB25" s="13"/>
      <c r="JC25" s="12">
        <v>0</v>
      </c>
      <c r="JD25" s="12">
        <v>0</v>
      </c>
      <c r="JE25" s="12">
        <v>0</v>
      </c>
      <c r="JF25" s="12">
        <v>0</v>
      </c>
      <c r="JG25" s="13"/>
      <c r="JH25" s="12">
        <v>0</v>
      </c>
      <c r="JI25" s="12">
        <v>0</v>
      </c>
      <c r="JJ25" s="12">
        <v>0</v>
      </c>
      <c r="JK25" s="12">
        <v>0</v>
      </c>
      <c r="JL25" s="13"/>
      <c r="JM25" s="12">
        <v>1</v>
      </c>
      <c r="JN25" s="12">
        <v>12000</v>
      </c>
      <c r="JO25" s="12">
        <v>0</v>
      </c>
      <c r="JP25" s="12">
        <v>12000</v>
      </c>
      <c r="JQ25" s="13"/>
      <c r="JR25" s="12">
        <v>1</v>
      </c>
      <c r="JS25" s="12">
        <v>50000</v>
      </c>
      <c r="JT25" s="12">
        <v>0</v>
      </c>
      <c r="JU25" s="12">
        <v>50000</v>
      </c>
      <c r="JV25" s="13"/>
      <c r="JW25" s="12">
        <v>0</v>
      </c>
      <c r="JX25" s="12">
        <v>0</v>
      </c>
      <c r="JY25" s="12">
        <v>0</v>
      </c>
      <c r="JZ25" s="12">
        <v>0</v>
      </c>
      <c r="KA25" s="13"/>
      <c r="KB25" s="12">
        <v>3</v>
      </c>
      <c r="KC25" s="12">
        <v>129000</v>
      </c>
      <c r="KD25" s="12">
        <v>0</v>
      </c>
      <c r="KE25" s="12">
        <v>129000</v>
      </c>
      <c r="KF25" s="13"/>
      <c r="KG25" s="12"/>
      <c r="KH25" s="12">
        <v>0</v>
      </c>
      <c r="KI25" s="12">
        <v>0</v>
      </c>
      <c r="KJ25" s="12">
        <v>0</v>
      </c>
      <c r="KK25" s="13"/>
      <c r="KL25" s="12">
        <v>1</v>
      </c>
      <c r="KM25" s="12">
        <v>12000</v>
      </c>
      <c r="KN25" s="12">
        <v>0</v>
      </c>
      <c r="KO25" s="12">
        <v>12000</v>
      </c>
      <c r="KP25" s="13"/>
      <c r="KQ25" s="12">
        <v>0</v>
      </c>
      <c r="KR25" s="12">
        <v>44764156.5</v>
      </c>
      <c r="KS25" s="12">
        <v>0</v>
      </c>
      <c r="KT25" s="12">
        <v>44764156.5</v>
      </c>
      <c r="KU25" s="13"/>
    </row>
    <row r="26" spans="1:307" hidden="1">
      <c r="A26" s="10">
        <v>20</v>
      </c>
      <c r="B26" s="11" t="s">
        <v>22</v>
      </c>
      <c r="C26" s="12">
        <v>0</v>
      </c>
      <c r="D26" s="12">
        <v>1038500</v>
      </c>
      <c r="E26" s="12">
        <v>0</v>
      </c>
      <c r="F26" s="12">
        <v>1038500</v>
      </c>
      <c r="G26" s="13"/>
      <c r="H26" s="12">
        <v>0</v>
      </c>
      <c r="I26" s="12">
        <v>10758112.500000002</v>
      </c>
      <c r="J26" s="12">
        <v>0</v>
      </c>
      <c r="K26" s="12">
        <v>10758112.500000002</v>
      </c>
      <c r="L26" s="13"/>
      <c r="M26" s="12">
        <v>150</v>
      </c>
      <c r="N26" s="12">
        <v>45000</v>
      </c>
      <c r="O26" s="12">
        <v>0</v>
      </c>
      <c r="P26" s="12">
        <v>45000</v>
      </c>
      <c r="Q26" s="13"/>
      <c r="R26" s="12">
        <v>0</v>
      </c>
      <c r="S26" s="12">
        <v>0</v>
      </c>
      <c r="T26" s="12">
        <v>0</v>
      </c>
      <c r="U26" s="12">
        <v>0</v>
      </c>
      <c r="V26" s="13"/>
      <c r="W26" s="12">
        <v>1</v>
      </c>
      <c r="X26" s="12">
        <v>49500</v>
      </c>
      <c r="Y26" s="12">
        <v>0</v>
      </c>
      <c r="Z26" s="12">
        <v>49500</v>
      </c>
      <c r="AA26" s="13"/>
      <c r="AB26" s="12">
        <v>0</v>
      </c>
      <c r="AC26" s="12">
        <v>40000</v>
      </c>
      <c r="AD26" s="12">
        <v>0</v>
      </c>
      <c r="AE26" s="12">
        <v>40000</v>
      </c>
      <c r="AF26" s="13"/>
      <c r="AG26" s="12">
        <v>0</v>
      </c>
      <c r="AH26" s="12">
        <v>0</v>
      </c>
      <c r="AI26" s="12">
        <v>0</v>
      </c>
      <c r="AJ26" s="12">
        <v>0</v>
      </c>
      <c r="AK26" s="13"/>
      <c r="AL26" s="12">
        <v>0</v>
      </c>
      <c r="AM26" s="12">
        <v>0</v>
      </c>
      <c r="AN26" s="12">
        <v>0</v>
      </c>
      <c r="AO26" s="12">
        <v>0</v>
      </c>
      <c r="AP26" s="13"/>
      <c r="AQ26" s="12">
        <v>160</v>
      </c>
      <c r="AR26" s="12">
        <v>800000</v>
      </c>
      <c r="AS26" s="12">
        <v>0</v>
      </c>
      <c r="AT26" s="12">
        <v>800000</v>
      </c>
      <c r="AU26" s="13"/>
      <c r="AV26" s="12">
        <v>8</v>
      </c>
      <c r="AW26" s="12">
        <v>40000</v>
      </c>
      <c r="AX26" s="12">
        <v>0</v>
      </c>
      <c r="AY26" s="12">
        <v>40000</v>
      </c>
      <c r="AZ26" s="13"/>
      <c r="BA26" s="12">
        <v>0</v>
      </c>
      <c r="BB26" s="12">
        <v>0</v>
      </c>
      <c r="BC26" s="12">
        <v>0</v>
      </c>
      <c r="BD26" s="12">
        <v>0</v>
      </c>
      <c r="BE26" s="13"/>
      <c r="BF26" s="12">
        <v>0</v>
      </c>
      <c r="BG26" s="12">
        <v>0</v>
      </c>
      <c r="BH26" s="12">
        <v>0</v>
      </c>
      <c r="BI26" s="12">
        <v>0</v>
      </c>
      <c r="BJ26" s="13"/>
      <c r="BK26" s="12">
        <v>0</v>
      </c>
      <c r="BL26" s="12">
        <v>0</v>
      </c>
      <c r="BM26" s="12">
        <v>0</v>
      </c>
      <c r="BN26" s="12">
        <v>0</v>
      </c>
      <c r="BO26" s="13"/>
      <c r="BP26" s="12">
        <v>0</v>
      </c>
      <c r="BQ26" s="12">
        <v>0</v>
      </c>
      <c r="BR26" s="12">
        <v>0</v>
      </c>
      <c r="BS26" s="12">
        <v>0</v>
      </c>
      <c r="BT26" s="13"/>
      <c r="BU26" s="12">
        <v>1</v>
      </c>
      <c r="BV26" s="12">
        <v>17000</v>
      </c>
      <c r="BW26" s="12">
        <v>0</v>
      </c>
      <c r="BX26" s="12">
        <v>17000</v>
      </c>
      <c r="BY26" s="13"/>
      <c r="BZ26" s="12">
        <v>0</v>
      </c>
      <c r="CA26" s="12">
        <v>0</v>
      </c>
      <c r="CB26" s="12">
        <v>0</v>
      </c>
      <c r="CC26" s="12">
        <v>0</v>
      </c>
      <c r="CD26" s="13"/>
      <c r="CE26" s="12">
        <v>1044</v>
      </c>
      <c r="CF26" s="12">
        <v>658000</v>
      </c>
      <c r="CG26" s="12">
        <v>0</v>
      </c>
      <c r="CH26" s="12">
        <v>658000</v>
      </c>
      <c r="CI26" s="13"/>
      <c r="CJ26" s="12">
        <v>0</v>
      </c>
      <c r="CK26" s="12">
        <v>0</v>
      </c>
      <c r="CL26" s="12">
        <v>0</v>
      </c>
      <c r="CM26" s="12">
        <v>0</v>
      </c>
      <c r="CN26" s="13"/>
      <c r="CO26" s="12">
        <v>0</v>
      </c>
      <c r="CP26" s="12">
        <v>80000</v>
      </c>
      <c r="CQ26" s="12">
        <v>0</v>
      </c>
      <c r="CR26" s="12">
        <v>80000</v>
      </c>
      <c r="CS26" s="13"/>
      <c r="CT26" s="12">
        <v>0</v>
      </c>
      <c r="CU26" s="12">
        <v>0</v>
      </c>
      <c r="CV26" s="12">
        <v>0</v>
      </c>
      <c r="CW26" s="12">
        <v>0</v>
      </c>
      <c r="CX26" s="13"/>
      <c r="CY26" s="12">
        <v>0</v>
      </c>
      <c r="CZ26" s="12">
        <v>0</v>
      </c>
      <c r="DA26" s="12">
        <v>0</v>
      </c>
      <c r="DB26" s="12">
        <v>0</v>
      </c>
      <c r="DC26" s="13"/>
      <c r="DD26" s="12">
        <v>0</v>
      </c>
      <c r="DE26" s="12">
        <v>0</v>
      </c>
      <c r="DF26" s="12">
        <v>0</v>
      </c>
      <c r="DG26" s="12">
        <v>0</v>
      </c>
      <c r="DH26" s="13"/>
      <c r="DI26" s="12">
        <v>0</v>
      </c>
      <c r="DJ26" s="12">
        <v>0</v>
      </c>
      <c r="DK26" s="12">
        <v>0</v>
      </c>
      <c r="DL26" s="12">
        <v>0</v>
      </c>
      <c r="DM26" s="13"/>
      <c r="DN26" s="12"/>
      <c r="DO26" s="12">
        <v>0</v>
      </c>
      <c r="DP26" s="12">
        <v>0</v>
      </c>
      <c r="DQ26" s="12">
        <v>0</v>
      </c>
      <c r="DR26" s="13"/>
      <c r="DS26" s="12">
        <v>0</v>
      </c>
      <c r="DT26" s="12">
        <v>0</v>
      </c>
      <c r="DU26" s="12">
        <v>0</v>
      </c>
      <c r="DV26" s="12">
        <v>0</v>
      </c>
      <c r="DW26" s="13"/>
      <c r="DX26" s="12">
        <v>65</v>
      </c>
      <c r="DY26" s="12">
        <v>32500</v>
      </c>
      <c r="DZ26" s="12">
        <v>0</v>
      </c>
      <c r="EA26" s="12">
        <v>32500</v>
      </c>
      <c r="EB26" s="13"/>
      <c r="EC26" s="72">
        <v>54701</v>
      </c>
      <c r="ED26" s="12">
        <v>76581400</v>
      </c>
      <c r="EE26" s="12">
        <v>0</v>
      </c>
      <c r="EF26" s="104">
        <v>76581400</v>
      </c>
      <c r="EG26" s="13"/>
      <c r="EH26" s="12">
        <v>1135</v>
      </c>
      <c r="EI26" s="12">
        <v>1135000</v>
      </c>
      <c r="EJ26" s="12">
        <v>0</v>
      </c>
      <c r="EK26" s="12">
        <v>1135000</v>
      </c>
      <c r="EL26" s="13"/>
      <c r="EM26" s="12">
        <v>15</v>
      </c>
      <c r="EN26" s="12">
        <v>150000</v>
      </c>
      <c r="EO26" s="12">
        <v>0</v>
      </c>
      <c r="EP26" s="12">
        <v>150000</v>
      </c>
      <c r="EQ26" s="13"/>
      <c r="ER26" s="72">
        <v>13970</v>
      </c>
      <c r="ES26" s="12">
        <v>38096244</v>
      </c>
      <c r="ET26" s="12">
        <v>0</v>
      </c>
      <c r="EU26" s="12">
        <v>38096244</v>
      </c>
      <c r="EV26" s="13"/>
      <c r="EW26" s="72">
        <v>88</v>
      </c>
      <c r="EX26" s="12">
        <v>392000</v>
      </c>
      <c r="EY26" s="12">
        <v>0</v>
      </c>
      <c r="EZ26" s="72">
        <v>392000</v>
      </c>
      <c r="FA26" s="13"/>
      <c r="FB26" s="12">
        <v>16</v>
      </c>
      <c r="FC26" s="12">
        <v>227708</v>
      </c>
      <c r="FD26" s="12">
        <v>0</v>
      </c>
      <c r="FE26" s="12">
        <v>227708</v>
      </c>
      <c r="FF26" s="13"/>
      <c r="FG26" s="12">
        <v>8860</v>
      </c>
      <c r="FH26" s="12">
        <v>2658000</v>
      </c>
      <c r="FI26" s="12">
        <v>0</v>
      </c>
      <c r="FJ26" s="12">
        <v>2658000</v>
      </c>
      <c r="FK26" s="13"/>
      <c r="FL26" s="12">
        <v>30</v>
      </c>
      <c r="FM26" s="12">
        <v>9000</v>
      </c>
      <c r="FN26" s="12">
        <v>0</v>
      </c>
      <c r="FO26" s="12">
        <v>9000</v>
      </c>
      <c r="FP26" s="13"/>
      <c r="FQ26" s="12">
        <v>4407</v>
      </c>
      <c r="FR26" s="12">
        <v>440700</v>
      </c>
      <c r="FS26" s="12">
        <v>0</v>
      </c>
      <c r="FT26" s="12">
        <v>440700</v>
      </c>
      <c r="FU26" s="13"/>
      <c r="FV26" s="12">
        <v>0</v>
      </c>
      <c r="FW26" s="12">
        <v>0</v>
      </c>
      <c r="FX26" s="12">
        <v>0</v>
      </c>
      <c r="FY26" s="12">
        <v>0</v>
      </c>
      <c r="FZ26" s="13"/>
      <c r="GA26" s="12">
        <v>0</v>
      </c>
      <c r="GB26" s="12">
        <v>0</v>
      </c>
      <c r="GC26" s="12">
        <v>0</v>
      </c>
      <c r="GD26" s="12">
        <v>0</v>
      </c>
      <c r="GE26" s="13"/>
      <c r="GF26" s="12">
        <v>3190</v>
      </c>
      <c r="GG26" s="12">
        <v>4785000</v>
      </c>
      <c r="GH26" s="12">
        <v>0</v>
      </c>
      <c r="GI26" s="12">
        <v>4785000</v>
      </c>
      <c r="GJ26" s="13"/>
      <c r="GK26" s="12">
        <v>70</v>
      </c>
      <c r="GL26" s="12">
        <v>99000</v>
      </c>
      <c r="GM26" s="12">
        <v>0</v>
      </c>
      <c r="GN26" s="12">
        <v>99000</v>
      </c>
      <c r="GO26" s="13"/>
      <c r="GP26" s="12">
        <v>1</v>
      </c>
      <c r="GQ26" s="12">
        <v>1200000</v>
      </c>
      <c r="GR26" s="12">
        <v>0</v>
      </c>
      <c r="GS26" s="12">
        <v>1200000</v>
      </c>
      <c r="GT26" s="13"/>
      <c r="GU26" s="12">
        <v>1</v>
      </c>
      <c r="GV26" s="12">
        <v>87500</v>
      </c>
      <c r="GW26" s="12">
        <v>0</v>
      </c>
      <c r="GX26" s="12">
        <v>87500</v>
      </c>
      <c r="GY26" s="13"/>
      <c r="GZ26" s="12">
        <v>14</v>
      </c>
      <c r="HA26" s="12">
        <v>280000</v>
      </c>
      <c r="HB26" s="12">
        <v>0</v>
      </c>
      <c r="HC26" s="12">
        <v>280000</v>
      </c>
      <c r="HD26" s="13"/>
      <c r="HE26" s="12">
        <v>1</v>
      </c>
      <c r="HF26" s="12">
        <v>1499000</v>
      </c>
      <c r="HG26" s="12">
        <v>0</v>
      </c>
      <c r="HH26" s="12">
        <v>1499000</v>
      </c>
      <c r="HI26" s="13"/>
      <c r="HJ26" s="12">
        <v>1</v>
      </c>
      <c r="HK26" s="12">
        <v>100000</v>
      </c>
      <c r="HL26" s="12">
        <v>0</v>
      </c>
      <c r="HM26" s="12">
        <v>100000</v>
      </c>
      <c r="HN26" s="13"/>
      <c r="HO26" s="12">
        <v>0</v>
      </c>
      <c r="HP26" s="12">
        <v>0</v>
      </c>
      <c r="HQ26" s="12">
        <v>0</v>
      </c>
      <c r="HR26" s="12">
        <v>0</v>
      </c>
      <c r="HS26" s="13"/>
      <c r="HT26" s="12">
        <v>0</v>
      </c>
      <c r="HU26" s="12">
        <v>0</v>
      </c>
      <c r="HV26" s="12">
        <v>0</v>
      </c>
      <c r="HW26" s="12">
        <v>0</v>
      </c>
      <c r="HX26" s="13"/>
      <c r="HY26" s="12">
        <v>1</v>
      </c>
      <c r="HZ26" s="12">
        <v>50000</v>
      </c>
      <c r="IA26" s="12">
        <v>0</v>
      </c>
      <c r="IB26" s="12">
        <v>50000</v>
      </c>
      <c r="IC26" s="13"/>
      <c r="ID26" s="12">
        <v>36</v>
      </c>
      <c r="IE26" s="12">
        <v>324000</v>
      </c>
      <c r="IF26" s="12">
        <v>0</v>
      </c>
      <c r="IG26" s="12">
        <v>324000</v>
      </c>
      <c r="IH26" s="13"/>
      <c r="II26" s="12">
        <v>41</v>
      </c>
      <c r="IJ26" s="12">
        <v>123000</v>
      </c>
      <c r="IK26" s="12">
        <v>0</v>
      </c>
      <c r="IL26" s="12">
        <v>123000</v>
      </c>
      <c r="IM26" s="13"/>
      <c r="IN26" s="12">
        <v>0</v>
      </c>
      <c r="IO26" s="12">
        <v>0</v>
      </c>
      <c r="IP26" s="12">
        <v>0</v>
      </c>
      <c r="IQ26" s="12">
        <v>0</v>
      </c>
      <c r="IR26" s="13"/>
      <c r="IS26" s="12">
        <v>1</v>
      </c>
      <c r="IT26" s="12">
        <v>300000</v>
      </c>
      <c r="IU26" s="12">
        <v>0</v>
      </c>
      <c r="IV26" s="12">
        <v>300000</v>
      </c>
      <c r="IW26" s="13"/>
      <c r="IX26" s="12">
        <v>0</v>
      </c>
      <c r="IY26" s="12">
        <v>0</v>
      </c>
      <c r="IZ26" s="12">
        <v>0</v>
      </c>
      <c r="JA26" s="12">
        <v>0</v>
      </c>
      <c r="JB26" s="13"/>
      <c r="JC26" s="12">
        <v>0</v>
      </c>
      <c r="JD26" s="12">
        <v>0</v>
      </c>
      <c r="JE26" s="12">
        <v>0</v>
      </c>
      <c r="JF26" s="12">
        <v>0</v>
      </c>
      <c r="JG26" s="13"/>
      <c r="JH26" s="12">
        <v>0</v>
      </c>
      <c r="JI26" s="12">
        <v>0</v>
      </c>
      <c r="JJ26" s="12">
        <v>0</v>
      </c>
      <c r="JK26" s="12">
        <v>0</v>
      </c>
      <c r="JL26" s="13"/>
      <c r="JM26" s="12">
        <v>1</v>
      </c>
      <c r="JN26" s="12">
        <v>12000</v>
      </c>
      <c r="JO26" s="12">
        <v>0</v>
      </c>
      <c r="JP26" s="12">
        <v>12000</v>
      </c>
      <c r="JQ26" s="13"/>
      <c r="JR26" s="12">
        <v>1</v>
      </c>
      <c r="JS26" s="12">
        <v>50000</v>
      </c>
      <c r="JT26" s="12">
        <v>0</v>
      </c>
      <c r="JU26" s="12">
        <v>50000</v>
      </c>
      <c r="JV26" s="13"/>
      <c r="JW26" s="12">
        <v>0</v>
      </c>
      <c r="JX26" s="12">
        <v>0</v>
      </c>
      <c r="JY26" s="12">
        <v>0</v>
      </c>
      <c r="JZ26" s="12">
        <v>0</v>
      </c>
      <c r="KA26" s="13"/>
      <c r="KB26" s="12">
        <v>2</v>
      </c>
      <c r="KC26" s="12">
        <v>114000</v>
      </c>
      <c r="KD26" s="12">
        <v>0</v>
      </c>
      <c r="KE26" s="12">
        <v>114000</v>
      </c>
      <c r="KF26" s="13"/>
      <c r="KG26" s="12"/>
      <c r="KH26" s="12">
        <v>0</v>
      </c>
      <c r="KI26" s="12">
        <v>0</v>
      </c>
      <c r="KJ26" s="12">
        <v>0</v>
      </c>
      <c r="KK26" s="13"/>
      <c r="KL26" s="12">
        <v>1</v>
      </c>
      <c r="KM26" s="12">
        <v>12000</v>
      </c>
      <c r="KN26" s="12">
        <v>0</v>
      </c>
      <c r="KO26" s="12">
        <v>12000</v>
      </c>
      <c r="KP26" s="13"/>
      <c r="KQ26" s="12">
        <v>0</v>
      </c>
      <c r="KR26" s="12">
        <v>142284164.5</v>
      </c>
      <c r="KS26" s="12">
        <v>0</v>
      </c>
      <c r="KT26" s="12">
        <v>142284164.5</v>
      </c>
      <c r="KU26" s="13"/>
    </row>
    <row r="27" spans="1:307" hidden="1">
      <c r="A27" s="10">
        <v>21</v>
      </c>
      <c r="B27" s="11" t="s">
        <v>23</v>
      </c>
      <c r="C27" s="12">
        <v>0</v>
      </c>
      <c r="D27" s="12">
        <v>2137500</v>
      </c>
      <c r="E27" s="12">
        <v>0</v>
      </c>
      <c r="F27" s="12">
        <v>2137500</v>
      </c>
      <c r="G27" s="13"/>
      <c r="H27" s="12">
        <v>0</v>
      </c>
      <c r="I27" s="12">
        <v>14016915</v>
      </c>
      <c r="J27" s="12">
        <v>0</v>
      </c>
      <c r="K27" s="12">
        <v>14016915</v>
      </c>
      <c r="L27" s="13"/>
      <c r="M27" s="12">
        <v>200</v>
      </c>
      <c r="N27" s="12">
        <v>60000</v>
      </c>
      <c r="O27" s="12">
        <v>0</v>
      </c>
      <c r="P27" s="12">
        <v>60000</v>
      </c>
      <c r="Q27" s="13"/>
      <c r="R27" s="12">
        <v>0</v>
      </c>
      <c r="S27" s="12">
        <v>0</v>
      </c>
      <c r="T27" s="12">
        <v>0</v>
      </c>
      <c r="U27" s="12">
        <v>0</v>
      </c>
      <c r="V27" s="13"/>
      <c r="W27" s="12">
        <v>0</v>
      </c>
      <c r="X27" s="12">
        <v>0</v>
      </c>
      <c r="Y27" s="12">
        <v>0</v>
      </c>
      <c r="Z27" s="12">
        <v>0</v>
      </c>
      <c r="AA27" s="13"/>
      <c r="AB27" s="12">
        <v>0</v>
      </c>
      <c r="AC27" s="12">
        <v>70000</v>
      </c>
      <c r="AD27" s="12">
        <v>0</v>
      </c>
      <c r="AE27" s="12">
        <v>70000</v>
      </c>
      <c r="AF27" s="13"/>
      <c r="AG27" s="12">
        <v>0</v>
      </c>
      <c r="AH27" s="12">
        <v>0</v>
      </c>
      <c r="AI27" s="12">
        <v>0</v>
      </c>
      <c r="AJ27" s="12">
        <v>0</v>
      </c>
      <c r="AK27" s="13"/>
      <c r="AL27" s="12">
        <v>0</v>
      </c>
      <c r="AM27" s="12">
        <v>0</v>
      </c>
      <c r="AN27" s="12">
        <v>0</v>
      </c>
      <c r="AO27" s="12">
        <v>0</v>
      </c>
      <c r="AP27" s="13"/>
      <c r="AQ27" s="12">
        <v>264</v>
      </c>
      <c r="AR27" s="12">
        <v>1320000</v>
      </c>
      <c r="AS27" s="12">
        <v>0</v>
      </c>
      <c r="AT27" s="12">
        <v>1320000</v>
      </c>
      <c r="AU27" s="13"/>
      <c r="AV27" s="12">
        <v>20</v>
      </c>
      <c r="AW27" s="12">
        <v>100000</v>
      </c>
      <c r="AX27" s="12">
        <v>0</v>
      </c>
      <c r="AY27" s="12">
        <v>100000</v>
      </c>
      <c r="AZ27" s="13"/>
      <c r="BA27" s="12">
        <v>0</v>
      </c>
      <c r="BB27" s="12">
        <v>0</v>
      </c>
      <c r="BC27" s="12">
        <v>0</v>
      </c>
      <c r="BD27" s="12">
        <v>0</v>
      </c>
      <c r="BE27" s="13"/>
      <c r="BF27" s="12">
        <v>0</v>
      </c>
      <c r="BG27" s="12">
        <v>0</v>
      </c>
      <c r="BH27" s="12">
        <v>0</v>
      </c>
      <c r="BI27" s="12">
        <v>0</v>
      </c>
      <c r="BJ27" s="13"/>
      <c r="BK27" s="12">
        <v>0</v>
      </c>
      <c r="BL27" s="12">
        <v>0</v>
      </c>
      <c r="BM27" s="12">
        <v>0</v>
      </c>
      <c r="BN27" s="12">
        <v>0</v>
      </c>
      <c r="BO27" s="13"/>
      <c r="BP27" s="12">
        <v>0</v>
      </c>
      <c r="BQ27" s="12">
        <v>0</v>
      </c>
      <c r="BR27" s="12">
        <v>0</v>
      </c>
      <c r="BS27" s="12">
        <v>0</v>
      </c>
      <c r="BT27" s="13"/>
      <c r="BU27" s="12">
        <v>1</v>
      </c>
      <c r="BV27" s="12">
        <v>20000</v>
      </c>
      <c r="BW27" s="12">
        <v>0</v>
      </c>
      <c r="BX27" s="12">
        <v>20000</v>
      </c>
      <c r="BY27" s="13"/>
      <c r="BZ27" s="12">
        <v>0</v>
      </c>
      <c r="CA27" s="12">
        <v>0</v>
      </c>
      <c r="CB27" s="12">
        <v>0</v>
      </c>
      <c r="CC27" s="12">
        <v>0</v>
      </c>
      <c r="CD27" s="13"/>
      <c r="CE27" s="12">
        <v>1044</v>
      </c>
      <c r="CF27" s="12">
        <v>658000</v>
      </c>
      <c r="CG27" s="12">
        <v>0</v>
      </c>
      <c r="CH27" s="12">
        <v>658000</v>
      </c>
      <c r="CI27" s="13"/>
      <c r="CJ27" s="12">
        <v>0</v>
      </c>
      <c r="CK27" s="12">
        <v>0</v>
      </c>
      <c r="CL27" s="12">
        <v>0</v>
      </c>
      <c r="CM27" s="12">
        <v>0</v>
      </c>
      <c r="CN27" s="13"/>
      <c r="CO27" s="12">
        <v>0</v>
      </c>
      <c r="CP27" s="12">
        <v>80000</v>
      </c>
      <c r="CQ27" s="12">
        <v>0</v>
      </c>
      <c r="CR27" s="12">
        <v>80000</v>
      </c>
      <c r="CS27" s="13"/>
      <c r="CT27" s="12">
        <v>0</v>
      </c>
      <c r="CU27" s="12">
        <v>0</v>
      </c>
      <c r="CV27" s="12">
        <v>0</v>
      </c>
      <c r="CW27" s="12">
        <v>0</v>
      </c>
      <c r="CX27" s="13"/>
      <c r="CY27" s="12">
        <v>0</v>
      </c>
      <c r="CZ27" s="12">
        <v>0</v>
      </c>
      <c r="DA27" s="12">
        <v>0</v>
      </c>
      <c r="DB27" s="12">
        <v>0</v>
      </c>
      <c r="DC27" s="13"/>
      <c r="DD27" s="12">
        <v>0</v>
      </c>
      <c r="DE27" s="12">
        <v>0</v>
      </c>
      <c r="DF27" s="12">
        <v>0</v>
      </c>
      <c r="DG27" s="12">
        <v>0</v>
      </c>
      <c r="DH27" s="13"/>
      <c r="DI27" s="12">
        <v>0</v>
      </c>
      <c r="DJ27" s="12">
        <v>0</v>
      </c>
      <c r="DK27" s="12">
        <v>0</v>
      </c>
      <c r="DL27" s="12">
        <v>0</v>
      </c>
      <c r="DM27" s="13"/>
      <c r="DN27" s="12"/>
      <c r="DO27" s="12">
        <v>0</v>
      </c>
      <c r="DP27" s="12">
        <v>0</v>
      </c>
      <c r="DQ27" s="12">
        <v>0</v>
      </c>
      <c r="DR27" s="13"/>
      <c r="DS27" s="12">
        <v>0</v>
      </c>
      <c r="DT27" s="12">
        <v>0</v>
      </c>
      <c r="DU27" s="12">
        <v>0</v>
      </c>
      <c r="DV27" s="12">
        <v>0</v>
      </c>
      <c r="DW27" s="13"/>
      <c r="DX27" s="12">
        <v>150</v>
      </c>
      <c r="DY27" s="12">
        <v>75000</v>
      </c>
      <c r="DZ27" s="12">
        <v>0</v>
      </c>
      <c r="EA27" s="12">
        <v>75000</v>
      </c>
      <c r="EB27" s="13"/>
      <c r="EC27" s="72">
        <v>69750</v>
      </c>
      <c r="ED27" s="12">
        <v>97650000</v>
      </c>
      <c r="EE27" s="12">
        <v>0</v>
      </c>
      <c r="EF27" s="104">
        <v>97650000</v>
      </c>
      <c r="EG27" s="13"/>
      <c r="EH27" s="12">
        <v>802</v>
      </c>
      <c r="EI27" s="12">
        <v>802000</v>
      </c>
      <c r="EJ27" s="12">
        <v>0</v>
      </c>
      <c r="EK27" s="12">
        <v>802000</v>
      </c>
      <c r="EL27" s="13"/>
      <c r="EM27" s="12">
        <v>10</v>
      </c>
      <c r="EN27" s="12">
        <v>100000</v>
      </c>
      <c r="EO27" s="12">
        <v>0</v>
      </c>
      <c r="EP27" s="12">
        <v>100000</v>
      </c>
      <c r="EQ27" s="13"/>
      <c r="ER27" s="72">
        <v>14127</v>
      </c>
      <c r="ES27" s="12">
        <v>38317860</v>
      </c>
      <c r="ET27" s="12">
        <v>0</v>
      </c>
      <c r="EU27" s="12">
        <v>38317860</v>
      </c>
      <c r="EV27" s="13"/>
      <c r="EW27" s="72">
        <v>55</v>
      </c>
      <c r="EX27" s="12">
        <v>230000</v>
      </c>
      <c r="EY27" s="12">
        <v>0</v>
      </c>
      <c r="EZ27" s="72">
        <v>230000</v>
      </c>
      <c r="FA27" s="13"/>
      <c r="FB27" s="12">
        <v>31</v>
      </c>
      <c r="FC27" s="12">
        <v>420208</v>
      </c>
      <c r="FD27" s="12">
        <v>0</v>
      </c>
      <c r="FE27" s="12">
        <v>420208</v>
      </c>
      <c r="FF27" s="13"/>
      <c r="FG27" s="12">
        <v>5216</v>
      </c>
      <c r="FH27" s="12">
        <v>1564800</v>
      </c>
      <c r="FI27" s="12">
        <v>0</v>
      </c>
      <c r="FJ27" s="12">
        <v>1564800</v>
      </c>
      <c r="FK27" s="13"/>
      <c r="FL27" s="12">
        <v>90</v>
      </c>
      <c r="FM27" s="12">
        <v>27000</v>
      </c>
      <c r="FN27" s="12">
        <v>0</v>
      </c>
      <c r="FO27" s="12">
        <v>27000</v>
      </c>
      <c r="FP27" s="13"/>
      <c r="FQ27" s="12">
        <v>5200</v>
      </c>
      <c r="FR27" s="12">
        <v>520000</v>
      </c>
      <c r="FS27" s="12">
        <v>0</v>
      </c>
      <c r="FT27" s="12">
        <v>520000</v>
      </c>
      <c r="FU27" s="13"/>
      <c r="FV27" s="12">
        <v>0</v>
      </c>
      <c r="FW27" s="12">
        <v>0</v>
      </c>
      <c r="FX27" s="12">
        <v>0</v>
      </c>
      <c r="FY27" s="12">
        <v>0</v>
      </c>
      <c r="FZ27" s="13"/>
      <c r="GA27" s="12">
        <v>0</v>
      </c>
      <c r="GB27" s="12">
        <v>0</v>
      </c>
      <c r="GC27" s="12">
        <v>0</v>
      </c>
      <c r="GD27" s="12">
        <v>0</v>
      </c>
      <c r="GE27" s="13"/>
      <c r="GF27" s="12">
        <v>6090</v>
      </c>
      <c r="GG27" s="12">
        <v>9135000</v>
      </c>
      <c r="GH27" s="12">
        <v>0</v>
      </c>
      <c r="GI27" s="12">
        <v>9135000</v>
      </c>
      <c r="GJ27" s="13"/>
      <c r="GK27" s="12">
        <v>49</v>
      </c>
      <c r="GL27" s="12">
        <v>40500</v>
      </c>
      <c r="GM27" s="12">
        <v>0</v>
      </c>
      <c r="GN27" s="12">
        <v>40500</v>
      </c>
      <c r="GO27" s="13"/>
      <c r="GP27" s="12">
        <v>1</v>
      </c>
      <c r="GQ27" s="12">
        <v>800000</v>
      </c>
      <c r="GR27" s="12">
        <v>0</v>
      </c>
      <c r="GS27" s="12">
        <v>800000</v>
      </c>
      <c r="GT27" s="13"/>
      <c r="GU27" s="12">
        <v>1</v>
      </c>
      <c r="GV27" s="12">
        <v>87500</v>
      </c>
      <c r="GW27" s="12">
        <v>0</v>
      </c>
      <c r="GX27" s="12">
        <v>87500</v>
      </c>
      <c r="GY27" s="13"/>
      <c r="GZ27" s="12">
        <v>44</v>
      </c>
      <c r="HA27" s="12">
        <v>880000</v>
      </c>
      <c r="HB27" s="12">
        <v>0</v>
      </c>
      <c r="HC27" s="12">
        <v>880000</v>
      </c>
      <c r="HD27" s="13"/>
      <c r="HE27" s="12">
        <v>1</v>
      </c>
      <c r="HF27" s="12">
        <v>1199200</v>
      </c>
      <c r="HG27" s="12">
        <v>0</v>
      </c>
      <c r="HH27" s="12">
        <v>1199200</v>
      </c>
      <c r="HI27" s="13"/>
      <c r="HJ27" s="12">
        <v>1</v>
      </c>
      <c r="HK27" s="12">
        <v>100000</v>
      </c>
      <c r="HL27" s="12">
        <v>0</v>
      </c>
      <c r="HM27" s="12">
        <v>100000</v>
      </c>
      <c r="HN27" s="13"/>
      <c r="HO27" s="12">
        <v>0</v>
      </c>
      <c r="HP27" s="12">
        <v>0</v>
      </c>
      <c r="HQ27" s="12">
        <v>0</v>
      </c>
      <c r="HR27" s="12">
        <v>0</v>
      </c>
      <c r="HS27" s="13"/>
      <c r="HT27" s="12">
        <v>0</v>
      </c>
      <c r="HU27" s="12">
        <v>0</v>
      </c>
      <c r="HV27" s="12">
        <v>0</v>
      </c>
      <c r="HW27" s="12">
        <v>0</v>
      </c>
      <c r="HX27" s="13"/>
      <c r="HY27" s="12">
        <v>1</v>
      </c>
      <c r="HZ27" s="12">
        <v>50000</v>
      </c>
      <c r="IA27" s="12">
        <v>0</v>
      </c>
      <c r="IB27" s="12">
        <v>50000</v>
      </c>
      <c r="IC27" s="13"/>
      <c r="ID27" s="12">
        <v>81</v>
      </c>
      <c r="IE27" s="12">
        <v>729000</v>
      </c>
      <c r="IF27" s="12">
        <v>0</v>
      </c>
      <c r="IG27" s="12">
        <v>729000</v>
      </c>
      <c r="IH27" s="13"/>
      <c r="II27" s="12">
        <v>50</v>
      </c>
      <c r="IJ27" s="12">
        <v>150000</v>
      </c>
      <c r="IK27" s="12">
        <v>0</v>
      </c>
      <c r="IL27" s="12">
        <v>150000</v>
      </c>
      <c r="IM27" s="13"/>
      <c r="IN27" s="12">
        <v>0</v>
      </c>
      <c r="IO27" s="12">
        <v>0</v>
      </c>
      <c r="IP27" s="12">
        <v>0</v>
      </c>
      <c r="IQ27" s="12">
        <v>0</v>
      </c>
      <c r="IR27" s="13"/>
      <c r="IS27" s="12">
        <v>1</v>
      </c>
      <c r="IT27" s="12">
        <v>300000</v>
      </c>
      <c r="IU27" s="12">
        <v>0</v>
      </c>
      <c r="IV27" s="12">
        <v>300000</v>
      </c>
      <c r="IW27" s="13"/>
      <c r="IX27" s="12">
        <v>0</v>
      </c>
      <c r="IY27" s="12">
        <v>0</v>
      </c>
      <c r="IZ27" s="12">
        <v>0</v>
      </c>
      <c r="JA27" s="12">
        <v>0</v>
      </c>
      <c r="JB27" s="13"/>
      <c r="JC27" s="12">
        <v>0</v>
      </c>
      <c r="JD27" s="12">
        <v>0</v>
      </c>
      <c r="JE27" s="12">
        <v>0</v>
      </c>
      <c r="JF27" s="12">
        <v>0</v>
      </c>
      <c r="JG27" s="13"/>
      <c r="JH27" s="12">
        <v>0</v>
      </c>
      <c r="JI27" s="12">
        <v>0</v>
      </c>
      <c r="JJ27" s="12">
        <v>0</v>
      </c>
      <c r="JK27" s="12">
        <v>0</v>
      </c>
      <c r="JL27" s="13"/>
      <c r="JM27" s="12">
        <v>1</v>
      </c>
      <c r="JN27" s="12">
        <v>12000</v>
      </c>
      <c r="JO27" s="12">
        <v>0</v>
      </c>
      <c r="JP27" s="12">
        <v>12000</v>
      </c>
      <c r="JQ27" s="13"/>
      <c r="JR27" s="12">
        <v>1</v>
      </c>
      <c r="JS27" s="12">
        <v>50000</v>
      </c>
      <c r="JT27" s="12">
        <v>0</v>
      </c>
      <c r="JU27" s="12">
        <v>50000</v>
      </c>
      <c r="JV27" s="13"/>
      <c r="JW27" s="12">
        <v>0</v>
      </c>
      <c r="JX27" s="12">
        <v>0</v>
      </c>
      <c r="JY27" s="12">
        <v>0</v>
      </c>
      <c r="JZ27" s="12">
        <v>0</v>
      </c>
      <c r="KA27" s="13"/>
      <c r="KB27" s="12">
        <v>4</v>
      </c>
      <c r="KC27" s="12">
        <v>144000</v>
      </c>
      <c r="KD27" s="12">
        <v>0</v>
      </c>
      <c r="KE27" s="12">
        <v>144000</v>
      </c>
      <c r="KF27" s="13"/>
      <c r="KG27" s="12"/>
      <c r="KH27" s="12">
        <v>0</v>
      </c>
      <c r="KI27" s="12">
        <v>0</v>
      </c>
      <c r="KJ27" s="12">
        <v>0</v>
      </c>
      <c r="KK27" s="13"/>
      <c r="KL27" s="12">
        <v>1</v>
      </c>
      <c r="KM27" s="12">
        <v>12000</v>
      </c>
      <c r="KN27" s="12">
        <v>0</v>
      </c>
      <c r="KO27" s="12">
        <v>12000</v>
      </c>
      <c r="KP27" s="13"/>
      <c r="KQ27" s="12">
        <v>0</v>
      </c>
      <c r="KR27" s="12">
        <v>171858483</v>
      </c>
      <c r="KS27" s="12">
        <v>0</v>
      </c>
      <c r="KT27" s="12">
        <v>171858483</v>
      </c>
      <c r="KU27" s="13"/>
    </row>
    <row r="28" spans="1:307" hidden="1">
      <c r="A28" s="10">
        <v>22</v>
      </c>
      <c r="B28" s="11" t="s">
        <v>24</v>
      </c>
      <c r="C28" s="12">
        <v>0</v>
      </c>
      <c r="D28" s="12">
        <v>589000</v>
      </c>
      <c r="E28" s="12">
        <v>0</v>
      </c>
      <c r="F28" s="12">
        <v>589000</v>
      </c>
      <c r="G28" s="13"/>
      <c r="H28" s="12">
        <v>0</v>
      </c>
      <c r="I28" s="12">
        <v>5593455</v>
      </c>
      <c r="J28" s="12">
        <v>0</v>
      </c>
      <c r="K28" s="12">
        <v>5593455</v>
      </c>
      <c r="L28" s="13"/>
      <c r="M28" s="12">
        <v>150</v>
      </c>
      <c r="N28" s="12">
        <v>45000</v>
      </c>
      <c r="O28" s="12">
        <v>0</v>
      </c>
      <c r="P28" s="12">
        <v>45000</v>
      </c>
      <c r="Q28" s="13"/>
      <c r="R28" s="12">
        <v>0</v>
      </c>
      <c r="S28" s="12">
        <v>0</v>
      </c>
      <c r="T28" s="12">
        <v>0</v>
      </c>
      <c r="U28" s="12">
        <v>0</v>
      </c>
      <c r="V28" s="13"/>
      <c r="W28" s="12">
        <v>1</v>
      </c>
      <c r="X28" s="12">
        <v>49500</v>
      </c>
      <c r="Y28" s="12">
        <v>0</v>
      </c>
      <c r="Z28" s="12">
        <v>49500</v>
      </c>
      <c r="AA28" s="13"/>
      <c r="AB28" s="12">
        <v>0</v>
      </c>
      <c r="AC28" s="12">
        <v>135000</v>
      </c>
      <c r="AD28" s="12">
        <v>0</v>
      </c>
      <c r="AE28" s="12">
        <v>135000</v>
      </c>
      <c r="AF28" s="13"/>
      <c r="AG28" s="12">
        <v>0</v>
      </c>
      <c r="AH28" s="12">
        <v>0</v>
      </c>
      <c r="AI28" s="12">
        <v>0</v>
      </c>
      <c r="AJ28" s="12">
        <v>0</v>
      </c>
      <c r="AK28" s="13"/>
      <c r="AL28" s="12">
        <v>0</v>
      </c>
      <c r="AM28" s="12">
        <v>0</v>
      </c>
      <c r="AN28" s="12">
        <v>0</v>
      </c>
      <c r="AO28" s="12">
        <v>0</v>
      </c>
      <c r="AP28" s="13"/>
      <c r="AQ28" s="12">
        <v>112</v>
      </c>
      <c r="AR28" s="12">
        <v>560000</v>
      </c>
      <c r="AS28" s="12">
        <v>0</v>
      </c>
      <c r="AT28" s="12">
        <v>560000</v>
      </c>
      <c r="AU28" s="13"/>
      <c r="AV28" s="12">
        <v>12</v>
      </c>
      <c r="AW28" s="12">
        <v>60000</v>
      </c>
      <c r="AX28" s="12">
        <v>0</v>
      </c>
      <c r="AY28" s="12">
        <v>60000</v>
      </c>
      <c r="AZ28" s="13"/>
      <c r="BA28" s="12">
        <v>0</v>
      </c>
      <c r="BB28" s="12">
        <v>0</v>
      </c>
      <c r="BC28" s="12">
        <v>0</v>
      </c>
      <c r="BD28" s="12">
        <v>0</v>
      </c>
      <c r="BE28" s="13"/>
      <c r="BF28" s="12">
        <v>0</v>
      </c>
      <c r="BG28" s="12">
        <v>0</v>
      </c>
      <c r="BH28" s="12">
        <v>0</v>
      </c>
      <c r="BI28" s="12">
        <v>0</v>
      </c>
      <c r="BJ28" s="13"/>
      <c r="BK28" s="12">
        <v>0</v>
      </c>
      <c r="BL28" s="12">
        <v>0</v>
      </c>
      <c r="BM28" s="12">
        <v>0</v>
      </c>
      <c r="BN28" s="12">
        <v>0</v>
      </c>
      <c r="BO28" s="13"/>
      <c r="BP28" s="12">
        <v>0</v>
      </c>
      <c r="BQ28" s="12">
        <v>0</v>
      </c>
      <c r="BR28" s="12">
        <v>0</v>
      </c>
      <c r="BS28" s="12">
        <v>0</v>
      </c>
      <c r="BT28" s="13"/>
      <c r="BU28" s="12">
        <v>1</v>
      </c>
      <c r="BV28" s="12">
        <v>17000</v>
      </c>
      <c r="BW28" s="12">
        <v>0</v>
      </c>
      <c r="BX28" s="12">
        <v>17000</v>
      </c>
      <c r="BY28" s="13"/>
      <c r="BZ28" s="12">
        <v>0</v>
      </c>
      <c r="CA28" s="12">
        <v>0</v>
      </c>
      <c r="CB28" s="12">
        <v>0</v>
      </c>
      <c r="CC28" s="12">
        <v>0</v>
      </c>
      <c r="CD28" s="13"/>
      <c r="CE28" s="12">
        <v>1044</v>
      </c>
      <c r="CF28" s="12">
        <v>658000</v>
      </c>
      <c r="CG28" s="12">
        <v>0</v>
      </c>
      <c r="CH28" s="12">
        <v>658000</v>
      </c>
      <c r="CI28" s="13"/>
      <c r="CJ28" s="12">
        <v>0</v>
      </c>
      <c r="CK28" s="12">
        <v>0</v>
      </c>
      <c r="CL28" s="12">
        <v>0</v>
      </c>
      <c r="CM28" s="12">
        <v>0</v>
      </c>
      <c r="CN28" s="13"/>
      <c r="CO28" s="12">
        <v>0</v>
      </c>
      <c r="CP28" s="12">
        <v>80000</v>
      </c>
      <c r="CQ28" s="12">
        <v>0</v>
      </c>
      <c r="CR28" s="12">
        <v>80000</v>
      </c>
      <c r="CS28" s="13"/>
      <c r="CT28" s="12">
        <v>0</v>
      </c>
      <c r="CU28" s="12">
        <v>0</v>
      </c>
      <c r="CV28" s="12">
        <v>0</v>
      </c>
      <c r="CW28" s="12">
        <v>0</v>
      </c>
      <c r="CX28" s="13"/>
      <c r="CY28" s="12">
        <v>0</v>
      </c>
      <c r="CZ28" s="12">
        <v>0</v>
      </c>
      <c r="DA28" s="12">
        <v>0</v>
      </c>
      <c r="DB28" s="12">
        <v>0</v>
      </c>
      <c r="DC28" s="13"/>
      <c r="DD28" s="12">
        <v>0</v>
      </c>
      <c r="DE28" s="12">
        <v>0</v>
      </c>
      <c r="DF28" s="12">
        <v>0</v>
      </c>
      <c r="DG28" s="12">
        <v>0</v>
      </c>
      <c r="DH28" s="13"/>
      <c r="DI28" s="12">
        <v>0</v>
      </c>
      <c r="DJ28" s="12">
        <v>0</v>
      </c>
      <c r="DK28" s="12">
        <v>0</v>
      </c>
      <c r="DL28" s="12">
        <v>0</v>
      </c>
      <c r="DM28" s="13"/>
      <c r="DN28" s="12">
        <v>1</v>
      </c>
      <c r="DO28" s="12">
        <v>250000</v>
      </c>
      <c r="DP28" s="12">
        <v>0</v>
      </c>
      <c r="DQ28" s="12">
        <v>250000</v>
      </c>
      <c r="DR28" s="13"/>
      <c r="DS28" s="12">
        <v>0</v>
      </c>
      <c r="DT28" s="12">
        <v>0</v>
      </c>
      <c r="DU28" s="12">
        <v>0</v>
      </c>
      <c r="DV28" s="12">
        <v>0</v>
      </c>
      <c r="DW28" s="13"/>
      <c r="DX28" s="12">
        <v>35</v>
      </c>
      <c r="DY28" s="12">
        <v>17500</v>
      </c>
      <c r="DZ28" s="12">
        <v>0</v>
      </c>
      <c r="EA28" s="12">
        <v>17500</v>
      </c>
      <c r="EB28" s="13"/>
      <c r="EC28" s="72">
        <v>24162</v>
      </c>
      <c r="ED28" s="12">
        <v>33826800</v>
      </c>
      <c r="EE28" s="12">
        <v>0</v>
      </c>
      <c r="EF28" s="104">
        <v>33826800</v>
      </c>
      <c r="EG28" s="13"/>
      <c r="EH28" s="12">
        <v>2760</v>
      </c>
      <c r="EI28" s="12">
        <v>2760000</v>
      </c>
      <c r="EJ28" s="12">
        <v>0</v>
      </c>
      <c r="EK28" s="12">
        <v>2760000</v>
      </c>
      <c r="EL28" s="13"/>
      <c r="EM28" s="12">
        <v>18</v>
      </c>
      <c r="EN28" s="12">
        <v>180000</v>
      </c>
      <c r="EO28" s="12">
        <v>0</v>
      </c>
      <c r="EP28" s="12">
        <v>180000</v>
      </c>
      <c r="EQ28" s="13"/>
      <c r="ER28" s="72">
        <v>5161</v>
      </c>
      <c r="ES28" s="12">
        <v>13166712</v>
      </c>
      <c r="ET28" s="12">
        <v>0</v>
      </c>
      <c r="EU28" s="12">
        <v>13166712</v>
      </c>
      <c r="EV28" s="13"/>
      <c r="EW28" s="72">
        <v>66</v>
      </c>
      <c r="EX28" s="12">
        <v>269000</v>
      </c>
      <c r="EY28" s="12">
        <v>0</v>
      </c>
      <c r="EZ28" s="72">
        <v>269000</v>
      </c>
      <c r="FA28" s="13"/>
      <c r="FB28" s="12">
        <v>12</v>
      </c>
      <c r="FC28" s="12">
        <v>142500</v>
      </c>
      <c r="FD28" s="12">
        <v>0</v>
      </c>
      <c r="FE28" s="12">
        <v>142500</v>
      </c>
      <c r="FF28" s="13"/>
      <c r="FG28" s="12">
        <v>5916</v>
      </c>
      <c r="FH28" s="12">
        <v>1774800</v>
      </c>
      <c r="FI28" s="12">
        <v>0</v>
      </c>
      <c r="FJ28" s="12">
        <v>1774800</v>
      </c>
      <c r="FK28" s="13"/>
      <c r="FL28" s="12">
        <v>15</v>
      </c>
      <c r="FM28" s="12">
        <v>4500</v>
      </c>
      <c r="FN28" s="12">
        <v>0</v>
      </c>
      <c r="FO28" s="12">
        <v>4500</v>
      </c>
      <c r="FP28" s="13"/>
      <c r="FQ28" s="12">
        <v>4398</v>
      </c>
      <c r="FR28" s="12">
        <v>439800</v>
      </c>
      <c r="FS28" s="12">
        <v>0</v>
      </c>
      <c r="FT28" s="12">
        <v>439800</v>
      </c>
      <c r="FU28" s="13"/>
      <c r="FV28" s="12">
        <v>0</v>
      </c>
      <c r="FW28" s="12">
        <v>0</v>
      </c>
      <c r="FX28" s="12">
        <v>0</v>
      </c>
      <c r="FY28" s="12">
        <v>0</v>
      </c>
      <c r="FZ28" s="13"/>
      <c r="GA28" s="12">
        <v>0</v>
      </c>
      <c r="GB28" s="12">
        <v>0</v>
      </c>
      <c r="GC28" s="12">
        <v>0</v>
      </c>
      <c r="GD28" s="12">
        <v>0</v>
      </c>
      <c r="GE28" s="13"/>
      <c r="GF28" s="12">
        <v>2250</v>
      </c>
      <c r="GG28" s="12">
        <v>5062500</v>
      </c>
      <c r="GH28" s="12">
        <v>0</v>
      </c>
      <c r="GI28" s="12">
        <v>5062500</v>
      </c>
      <c r="GJ28" s="13"/>
      <c r="GK28" s="12">
        <v>11</v>
      </c>
      <c r="GL28" s="12">
        <v>9500</v>
      </c>
      <c r="GM28" s="12">
        <v>0</v>
      </c>
      <c r="GN28" s="12">
        <v>9500</v>
      </c>
      <c r="GO28" s="13"/>
      <c r="GP28" s="12">
        <v>1</v>
      </c>
      <c r="GQ28" s="12">
        <v>1200000</v>
      </c>
      <c r="GR28" s="12">
        <v>0</v>
      </c>
      <c r="GS28" s="12">
        <v>1200000</v>
      </c>
      <c r="GT28" s="13"/>
      <c r="GU28" s="12">
        <v>1</v>
      </c>
      <c r="GV28" s="12">
        <v>87500</v>
      </c>
      <c r="GW28" s="12">
        <v>0</v>
      </c>
      <c r="GX28" s="12">
        <v>87500</v>
      </c>
      <c r="GY28" s="13"/>
      <c r="GZ28" s="12">
        <v>19</v>
      </c>
      <c r="HA28" s="12">
        <v>380000</v>
      </c>
      <c r="HB28" s="12">
        <v>0</v>
      </c>
      <c r="HC28" s="12">
        <v>380000</v>
      </c>
      <c r="HD28" s="13"/>
      <c r="HE28" s="12">
        <v>1</v>
      </c>
      <c r="HF28" s="12">
        <v>1199200</v>
      </c>
      <c r="HG28" s="12">
        <v>0</v>
      </c>
      <c r="HH28" s="12">
        <v>1199200</v>
      </c>
      <c r="HI28" s="13"/>
      <c r="HJ28" s="12">
        <v>1</v>
      </c>
      <c r="HK28" s="12">
        <v>100000</v>
      </c>
      <c r="HL28" s="12">
        <v>0</v>
      </c>
      <c r="HM28" s="12">
        <v>100000</v>
      </c>
      <c r="HN28" s="13"/>
      <c r="HO28" s="12">
        <v>5</v>
      </c>
      <c r="HP28" s="12">
        <v>50000</v>
      </c>
      <c r="HQ28" s="12">
        <v>0</v>
      </c>
      <c r="HR28" s="12">
        <v>50000</v>
      </c>
      <c r="HS28" s="13"/>
      <c r="HT28" s="12">
        <v>12</v>
      </c>
      <c r="HU28" s="12">
        <v>240000</v>
      </c>
      <c r="HV28" s="12">
        <v>0</v>
      </c>
      <c r="HW28" s="12">
        <v>240000</v>
      </c>
      <c r="HX28" s="13"/>
      <c r="HY28" s="12">
        <v>1</v>
      </c>
      <c r="HZ28" s="12">
        <v>50000</v>
      </c>
      <c r="IA28" s="12">
        <v>0</v>
      </c>
      <c r="IB28" s="12">
        <v>50000</v>
      </c>
      <c r="IC28" s="13"/>
      <c r="ID28" s="12">
        <v>26</v>
      </c>
      <c r="IE28" s="12">
        <v>234000</v>
      </c>
      <c r="IF28" s="12">
        <v>0</v>
      </c>
      <c r="IG28" s="12">
        <v>234000</v>
      </c>
      <c r="IH28" s="13"/>
      <c r="II28" s="12">
        <v>25</v>
      </c>
      <c r="IJ28" s="12">
        <v>75000</v>
      </c>
      <c r="IK28" s="12">
        <v>0</v>
      </c>
      <c r="IL28" s="12">
        <v>75000</v>
      </c>
      <c r="IM28" s="13"/>
      <c r="IN28" s="12">
        <v>0</v>
      </c>
      <c r="IO28" s="12">
        <v>0</v>
      </c>
      <c r="IP28" s="12">
        <v>0</v>
      </c>
      <c r="IQ28" s="12">
        <v>0</v>
      </c>
      <c r="IR28" s="13"/>
      <c r="IS28" s="12">
        <v>1</v>
      </c>
      <c r="IT28" s="12">
        <v>300000</v>
      </c>
      <c r="IU28" s="12">
        <v>0</v>
      </c>
      <c r="IV28" s="12">
        <v>300000</v>
      </c>
      <c r="IW28" s="13"/>
      <c r="IX28" s="12">
        <v>0</v>
      </c>
      <c r="IY28" s="12">
        <v>0</v>
      </c>
      <c r="IZ28" s="12">
        <v>0</v>
      </c>
      <c r="JA28" s="12">
        <v>0</v>
      </c>
      <c r="JB28" s="13"/>
      <c r="JC28" s="12">
        <v>0</v>
      </c>
      <c r="JD28" s="12">
        <v>0</v>
      </c>
      <c r="JE28" s="12">
        <v>0</v>
      </c>
      <c r="JF28" s="12">
        <v>0</v>
      </c>
      <c r="JG28" s="13"/>
      <c r="JH28" s="12">
        <v>0</v>
      </c>
      <c r="JI28" s="12">
        <v>0</v>
      </c>
      <c r="JJ28" s="12">
        <v>0</v>
      </c>
      <c r="JK28" s="12">
        <v>0</v>
      </c>
      <c r="JL28" s="13"/>
      <c r="JM28" s="12">
        <v>1</v>
      </c>
      <c r="JN28" s="12">
        <v>12000</v>
      </c>
      <c r="JO28" s="12">
        <v>0</v>
      </c>
      <c r="JP28" s="12">
        <v>12000</v>
      </c>
      <c r="JQ28" s="13"/>
      <c r="JR28" s="12">
        <v>1</v>
      </c>
      <c r="JS28" s="12">
        <v>50000</v>
      </c>
      <c r="JT28" s="12">
        <v>0</v>
      </c>
      <c r="JU28" s="12">
        <v>50000</v>
      </c>
      <c r="JV28" s="13"/>
      <c r="JW28" s="12">
        <v>0</v>
      </c>
      <c r="JX28" s="12">
        <v>0</v>
      </c>
      <c r="JY28" s="12">
        <v>0</v>
      </c>
      <c r="JZ28" s="12">
        <v>0</v>
      </c>
      <c r="KA28" s="13"/>
      <c r="KB28" s="12">
        <v>3</v>
      </c>
      <c r="KC28" s="12">
        <v>129000</v>
      </c>
      <c r="KD28" s="12">
        <v>0</v>
      </c>
      <c r="KE28" s="12">
        <v>129000</v>
      </c>
      <c r="KF28" s="13"/>
      <c r="KG28" s="12">
        <v>1</v>
      </c>
      <c r="KH28" s="12">
        <v>300000</v>
      </c>
      <c r="KI28" s="12">
        <v>0</v>
      </c>
      <c r="KJ28" s="12">
        <v>300000</v>
      </c>
      <c r="KK28" s="13"/>
      <c r="KL28" s="12">
        <v>1</v>
      </c>
      <c r="KM28" s="12">
        <v>12000</v>
      </c>
      <c r="KN28" s="12">
        <v>0</v>
      </c>
      <c r="KO28" s="12">
        <v>12000</v>
      </c>
      <c r="KP28" s="13"/>
      <c r="KQ28" s="12">
        <v>0</v>
      </c>
      <c r="KR28" s="12">
        <v>70109267</v>
      </c>
      <c r="KS28" s="12">
        <v>0</v>
      </c>
      <c r="KT28" s="12">
        <v>70109267</v>
      </c>
      <c r="KU28" s="13"/>
    </row>
    <row r="29" spans="1:307" hidden="1">
      <c r="A29" s="10">
        <v>23</v>
      </c>
      <c r="B29" s="11" t="s">
        <v>25</v>
      </c>
      <c r="C29" s="12">
        <v>0</v>
      </c>
      <c r="D29" s="12">
        <v>2279100</v>
      </c>
      <c r="E29" s="12">
        <v>0</v>
      </c>
      <c r="F29" s="12">
        <v>2279100</v>
      </c>
      <c r="G29" s="13"/>
      <c r="H29" s="12">
        <v>0</v>
      </c>
      <c r="I29" s="12">
        <v>13339770</v>
      </c>
      <c r="J29" s="12">
        <v>0</v>
      </c>
      <c r="K29" s="12">
        <v>13339770</v>
      </c>
      <c r="L29" s="13"/>
      <c r="M29" s="12">
        <v>150</v>
      </c>
      <c r="N29" s="12">
        <v>45000</v>
      </c>
      <c r="O29" s="12">
        <v>0</v>
      </c>
      <c r="P29" s="12">
        <v>45000</v>
      </c>
      <c r="Q29" s="13"/>
      <c r="R29" s="12">
        <v>0</v>
      </c>
      <c r="S29" s="12">
        <v>0</v>
      </c>
      <c r="T29" s="12">
        <v>0</v>
      </c>
      <c r="U29" s="12">
        <v>0</v>
      </c>
      <c r="V29" s="13"/>
      <c r="W29" s="12">
        <v>1</v>
      </c>
      <c r="X29" s="12">
        <v>49500</v>
      </c>
      <c r="Y29" s="12">
        <v>0</v>
      </c>
      <c r="Z29" s="12">
        <v>49500</v>
      </c>
      <c r="AA29" s="13"/>
      <c r="AB29" s="12">
        <v>0</v>
      </c>
      <c r="AC29" s="12">
        <v>583500</v>
      </c>
      <c r="AD29" s="12">
        <v>0</v>
      </c>
      <c r="AE29" s="12">
        <v>583500</v>
      </c>
      <c r="AF29" s="13"/>
      <c r="AG29" s="12">
        <v>0</v>
      </c>
      <c r="AH29" s="12">
        <v>0</v>
      </c>
      <c r="AI29" s="12">
        <v>0</v>
      </c>
      <c r="AJ29" s="12">
        <v>0</v>
      </c>
      <c r="AK29" s="13"/>
      <c r="AL29" s="12">
        <v>0</v>
      </c>
      <c r="AM29" s="12">
        <v>0</v>
      </c>
      <c r="AN29" s="12">
        <v>0</v>
      </c>
      <c r="AO29" s="12">
        <v>0</v>
      </c>
      <c r="AP29" s="13"/>
      <c r="AQ29" s="12">
        <v>196</v>
      </c>
      <c r="AR29" s="12">
        <v>980000</v>
      </c>
      <c r="AS29" s="12">
        <v>0</v>
      </c>
      <c r="AT29" s="12">
        <v>980000</v>
      </c>
      <c r="AU29" s="13"/>
      <c r="AV29" s="12">
        <v>4</v>
      </c>
      <c r="AW29" s="12">
        <v>20000</v>
      </c>
      <c r="AX29" s="12">
        <v>0</v>
      </c>
      <c r="AY29" s="12">
        <v>20000</v>
      </c>
      <c r="AZ29" s="13"/>
      <c r="BA29" s="12">
        <v>0</v>
      </c>
      <c r="BB29" s="12">
        <v>0</v>
      </c>
      <c r="BC29" s="12">
        <v>0</v>
      </c>
      <c r="BD29" s="12">
        <v>0</v>
      </c>
      <c r="BE29" s="13"/>
      <c r="BF29" s="12">
        <v>0</v>
      </c>
      <c r="BG29" s="12">
        <v>0</v>
      </c>
      <c r="BH29" s="12">
        <v>0</v>
      </c>
      <c r="BI29" s="12">
        <v>0</v>
      </c>
      <c r="BJ29" s="13"/>
      <c r="BK29" s="12">
        <v>0</v>
      </c>
      <c r="BL29" s="12">
        <v>0</v>
      </c>
      <c r="BM29" s="12">
        <v>0</v>
      </c>
      <c r="BN29" s="12">
        <v>0</v>
      </c>
      <c r="BO29" s="13"/>
      <c r="BP29" s="12">
        <v>0</v>
      </c>
      <c r="BQ29" s="12">
        <v>0</v>
      </c>
      <c r="BR29" s="12">
        <v>0</v>
      </c>
      <c r="BS29" s="12">
        <v>0</v>
      </c>
      <c r="BT29" s="13"/>
      <c r="BU29" s="12">
        <v>1</v>
      </c>
      <c r="BV29" s="12">
        <v>30000</v>
      </c>
      <c r="BW29" s="12">
        <v>0</v>
      </c>
      <c r="BX29" s="12">
        <v>30000</v>
      </c>
      <c r="BY29" s="13"/>
      <c r="BZ29" s="12">
        <v>0</v>
      </c>
      <c r="CA29" s="12">
        <v>0</v>
      </c>
      <c r="CB29" s="12">
        <v>0</v>
      </c>
      <c r="CC29" s="12">
        <v>0</v>
      </c>
      <c r="CD29" s="13"/>
      <c r="CE29" s="12">
        <v>1044</v>
      </c>
      <c r="CF29" s="12">
        <v>658000</v>
      </c>
      <c r="CG29" s="12">
        <v>0</v>
      </c>
      <c r="CH29" s="12">
        <v>658000</v>
      </c>
      <c r="CI29" s="13"/>
      <c r="CJ29" s="12">
        <v>0</v>
      </c>
      <c r="CK29" s="12">
        <v>0</v>
      </c>
      <c r="CL29" s="12">
        <v>0</v>
      </c>
      <c r="CM29" s="12">
        <v>0</v>
      </c>
      <c r="CN29" s="13"/>
      <c r="CO29" s="12">
        <v>0</v>
      </c>
      <c r="CP29" s="12">
        <v>180000</v>
      </c>
      <c r="CQ29" s="12">
        <v>0</v>
      </c>
      <c r="CR29" s="12">
        <v>180000</v>
      </c>
      <c r="CS29" s="13"/>
      <c r="CT29" s="12">
        <v>0</v>
      </c>
      <c r="CU29" s="12">
        <v>0</v>
      </c>
      <c r="CV29" s="12">
        <v>0</v>
      </c>
      <c r="CW29" s="12">
        <v>0</v>
      </c>
      <c r="CX29" s="13"/>
      <c r="CY29" s="12">
        <v>0</v>
      </c>
      <c r="CZ29" s="12">
        <v>0</v>
      </c>
      <c r="DA29" s="12">
        <v>0</v>
      </c>
      <c r="DB29" s="12">
        <v>0</v>
      </c>
      <c r="DC29" s="13"/>
      <c r="DD29" s="12">
        <v>0</v>
      </c>
      <c r="DE29" s="12">
        <v>0</v>
      </c>
      <c r="DF29" s="12">
        <v>0</v>
      </c>
      <c r="DG29" s="12">
        <v>0</v>
      </c>
      <c r="DH29" s="13"/>
      <c r="DI29" s="12">
        <v>0</v>
      </c>
      <c r="DJ29" s="12">
        <v>0</v>
      </c>
      <c r="DK29" s="12">
        <v>0</v>
      </c>
      <c r="DL29" s="12">
        <v>0</v>
      </c>
      <c r="DM29" s="13"/>
      <c r="DN29" s="12"/>
      <c r="DO29" s="12">
        <v>0</v>
      </c>
      <c r="DP29" s="12">
        <v>0</v>
      </c>
      <c r="DQ29" s="12">
        <v>0</v>
      </c>
      <c r="DR29" s="13"/>
      <c r="DS29" s="12">
        <v>0</v>
      </c>
      <c r="DT29" s="12">
        <v>0</v>
      </c>
      <c r="DU29" s="12">
        <v>0</v>
      </c>
      <c r="DV29" s="12">
        <v>0</v>
      </c>
      <c r="DW29" s="13"/>
      <c r="DX29" s="12">
        <v>175</v>
      </c>
      <c r="DY29" s="12">
        <v>87500</v>
      </c>
      <c r="DZ29" s="12">
        <v>0</v>
      </c>
      <c r="EA29" s="12">
        <v>87500</v>
      </c>
      <c r="EB29" s="13"/>
      <c r="EC29" s="72">
        <v>62069</v>
      </c>
      <c r="ED29" s="12">
        <v>86896600</v>
      </c>
      <c r="EE29" s="12">
        <v>0</v>
      </c>
      <c r="EF29" s="104">
        <v>86896600</v>
      </c>
      <c r="EG29" s="13"/>
      <c r="EH29" s="12">
        <v>1687</v>
      </c>
      <c r="EI29" s="12">
        <v>1687000</v>
      </c>
      <c r="EJ29" s="12">
        <v>0</v>
      </c>
      <c r="EK29" s="12">
        <v>1687000</v>
      </c>
      <c r="EL29" s="13"/>
      <c r="EM29" s="12">
        <v>50</v>
      </c>
      <c r="EN29" s="12">
        <v>500000</v>
      </c>
      <c r="EO29" s="12">
        <v>0</v>
      </c>
      <c r="EP29" s="12">
        <v>500000</v>
      </c>
      <c r="EQ29" s="13"/>
      <c r="ER29" s="72">
        <v>14136</v>
      </c>
      <c r="ES29" s="12">
        <v>38764656</v>
      </c>
      <c r="ET29" s="12">
        <v>0</v>
      </c>
      <c r="EU29" s="12">
        <v>38764656</v>
      </c>
      <c r="EV29" s="13"/>
      <c r="EW29" s="72">
        <v>106</v>
      </c>
      <c r="EX29" s="12">
        <v>429000</v>
      </c>
      <c r="EY29" s="12">
        <v>0</v>
      </c>
      <c r="EZ29" s="72">
        <v>429000</v>
      </c>
      <c r="FA29" s="13"/>
      <c r="FB29" s="12">
        <v>19</v>
      </c>
      <c r="FC29" s="12">
        <v>220000</v>
      </c>
      <c r="FD29" s="12">
        <v>0</v>
      </c>
      <c r="FE29" s="12">
        <v>220000</v>
      </c>
      <c r="FF29" s="13"/>
      <c r="FG29" s="12">
        <v>5200</v>
      </c>
      <c r="FH29" s="12">
        <v>1560000</v>
      </c>
      <c r="FI29" s="12">
        <v>0</v>
      </c>
      <c r="FJ29" s="12">
        <v>1560000</v>
      </c>
      <c r="FK29" s="13"/>
      <c r="FL29" s="12">
        <v>42</v>
      </c>
      <c r="FM29" s="12">
        <v>12600</v>
      </c>
      <c r="FN29" s="12">
        <v>0</v>
      </c>
      <c r="FO29" s="12">
        <v>12600</v>
      </c>
      <c r="FP29" s="13"/>
      <c r="FQ29" s="12">
        <v>9164</v>
      </c>
      <c r="FR29" s="12">
        <v>916400</v>
      </c>
      <c r="FS29" s="12">
        <v>0</v>
      </c>
      <c r="FT29" s="12">
        <v>916400</v>
      </c>
      <c r="FU29" s="13"/>
      <c r="FV29" s="12">
        <v>0</v>
      </c>
      <c r="FW29" s="12">
        <v>0</v>
      </c>
      <c r="FX29" s="12">
        <v>0</v>
      </c>
      <c r="FY29" s="12">
        <v>0</v>
      </c>
      <c r="FZ29" s="13"/>
      <c r="GA29" s="12">
        <v>50</v>
      </c>
      <c r="GB29" s="12">
        <v>400000</v>
      </c>
      <c r="GC29" s="12">
        <v>0</v>
      </c>
      <c r="GD29" s="12">
        <v>400000</v>
      </c>
      <c r="GE29" s="13"/>
      <c r="GF29" s="12">
        <v>7970</v>
      </c>
      <c r="GG29" s="12">
        <v>16736999.999999998</v>
      </c>
      <c r="GH29" s="12">
        <v>0</v>
      </c>
      <c r="GI29" s="12">
        <v>16736999.999999998</v>
      </c>
      <c r="GJ29" s="13"/>
      <c r="GK29" s="12">
        <v>348</v>
      </c>
      <c r="GL29" s="12">
        <v>285500</v>
      </c>
      <c r="GM29" s="12">
        <v>0</v>
      </c>
      <c r="GN29" s="12">
        <v>285500</v>
      </c>
      <c r="GO29" s="13"/>
      <c r="GP29" s="12">
        <v>1</v>
      </c>
      <c r="GQ29" s="12">
        <v>1200000</v>
      </c>
      <c r="GR29" s="12">
        <v>0</v>
      </c>
      <c r="GS29" s="12">
        <v>1200000</v>
      </c>
      <c r="GT29" s="13"/>
      <c r="GU29" s="12">
        <v>1</v>
      </c>
      <c r="GV29" s="12">
        <v>87500</v>
      </c>
      <c r="GW29" s="12">
        <v>0</v>
      </c>
      <c r="GX29" s="12">
        <v>87500</v>
      </c>
      <c r="GY29" s="13"/>
      <c r="GZ29" s="12">
        <v>16</v>
      </c>
      <c r="HA29" s="12">
        <v>320000</v>
      </c>
      <c r="HB29" s="12">
        <v>0</v>
      </c>
      <c r="HC29" s="12">
        <v>320000</v>
      </c>
      <c r="HD29" s="13"/>
      <c r="HE29" s="12">
        <v>1</v>
      </c>
      <c r="HF29" s="12">
        <v>899400</v>
      </c>
      <c r="HG29" s="12">
        <v>0</v>
      </c>
      <c r="HH29" s="12">
        <v>899400</v>
      </c>
      <c r="HI29" s="13"/>
      <c r="HJ29" s="12">
        <v>1</v>
      </c>
      <c r="HK29" s="12">
        <v>100000</v>
      </c>
      <c r="HL29" s="12">
        <v>0</v>
      </c>
      <c r="HM29" s="12">
        <v>100000</v>
      </c>
      <c r="HN29" s="13"/>
      <c r="HO29" s="12">
        <v>0</v>
      </c>
      <c r="HP29" s="12">
        <v>0</v>
      </c>
      <c r="HQ29" s="12">
        <v>0</v>
      </c>
      <c r="HR29" s="12">
        <v>0</v>
      </c>
      <c r="HS29" s="13"/>
      <c r="HT29" s="12">
        <v>12</v>
      </c>
      <c r="HU29" s="12">
        <v>240000</v>
      </c>
      <c r="HV29" s="12">
        <v>0</v>
      </c>
      <c r="HW29" s="12">
        <v>240000</v>
      </c>
      <c r="HX29" s="13"/>
      <c r="HY29" s="12">
        <v>1</v>
      </c>
      <c r="HZ29" s="12">
        <v>50000</v>
      </c>
      <c r="IA29" s="12">
        <v>0</v>
      </c>
      <c r="IB29" s="12">
        <v>50000</v>
      </c>
      <c r="IC29" s="13"/>
      <c r="ID29" s="12">
        <v>99</v>
      </c>
      <c r="IE29" s="12">
        <v>891000</v>
      </c>
      <c r="IF29" s="12">
        <v>0</v>
      </c>
      <c r="IG29" s="12">
        <v>891000</v>
      </c>
      <c r="IH29" s="13"/>
      <c r="II29" s="12">
        <v>68</v>
      </c>
      <c r="IJ29" s="12">
        <v>204000</v>
      </c>
      <c r="IK29" s="12">
        <v>0</v>
      </c>
      <c r="IL29" s="12">
        <v>204000</v>
      </c>
      <c r="IM29" s="13"/>
      <c r="IN29" s="12">
        <v>0</v>
      </c>
      <c r="IO29" s="12">
        <v>0</v>
      </c>
      <c r="IP29" s="12">
        <v>0</v>
      </c>
      <c r="IQ29" s="12">
        <v>0</v>
      </c>
      <c r="IR29" s="13"/>
      <c r="IS29" s="12">
        <v>1</v>
      </c>
      <c r="IT29" s="12">
        <v>300000</v>
      </c>
      <c r="IU29" s="12">
        <v>0</v>
      </c>
      <c r="IV29" s="12">
        <v>300000</v>
      </c>
      <c r="IW29" s="13"/>
      <c r="IX29" s="12">
        <v>0</v>
      </c>
      <c r="IY29" s="12">
        <v>0</v>
      </c>
      <c r="IZ29" s="12">
        <v>0</v>
      </c>
      <c r="JA29" s="12">
        <v>0</v>
      </c>
      <c r="JB29" s="13"/>
      <c r="JC29" s="12">
        <v>0</v>
      </c>
      <c r="JD29" s="12">
        <v>0</v>
      </c>
      <c r="JE29" s="12">
        <v>0</v>
      </c>
      <c r="JF29" s="12">
        <v>0</v>
      </c>
      <c r="JG29" s="13"/>
      <c r="JH29" s="12">
        <v>0</v>
      </c>
      <c r="JI29" s="12">
        <v>0</v>
      </c>
      <c r="JJ29" s="12">
        <v>0</v>
      </c>
      <c r="JK29" s="12">
        <v>0</v>
      </c>
      <c r="JL29" s="13"/>
      <c r="JM29" s="12">
        <v>1</v>
      </c>
      <c r="JN29" s="12">
        <v>12000</v>
      </c>
      <c r="JO29" s="12">
        <v>0</v>
      </c>
      <c r="JP29" s="12">
        <v>12000</v>
      </c>
      <c r="JQ29" s="13"/>
      <c r="JR29" s="12">
        <v>1</v>
      </c>
      <c r="JS29" s="12">
        <v>50000</v>
      </c>
      <c r="JT29" s="12">
        <v>0</v>
      </c>
      <c r="JU29" s="12">
        <v>50000</v>
      </c>
      <c r="JV29" s="13"/>
      <c r="JW29" s="12">
        <v>0</v>
      </c>
      <c r="JX29" s="12">
        <v>0</v>
      </c>
      <c r="JY29" s="12">
        <v>0</v>
      </c>
      <c r="JZ29" s="12">
        <v>0</v>
      </c>
      <c r="KA29" s="13"/>
      <c r="KB29" s="12">
        <v>4</v>
      </c>
      <c r="KC29" s="12">
        <v>144000</v>
      </c>
      <c r="KD29" s="12">
        <v>0</v>
      </c>
      <c r="KE29" s="12">
        <v>144000</v>
      </c>
      <c r="KF29" s="13"/>
      <c r="KG29" s="12"/>
      <c r="KH29" s="12">
        <v>0</v>
      </c>
      <c r="KI29" s="12">
        <v>0</v>
      </c>
      <c r="KJ29" s="12">
        <v>0</v>
      </c>
      <c r="KK29" s="13"/>
      <c r="KL29" s="12">
        <v>1</v>
      </c>
      <c r="KM29" s="12">
        <v>12000</v>
      </c>
      <c r="KN29" s="12">
        <v>0</v>
      </c>
      <c r="KO29" s="12">
        <v>12000</v>
      </c>
      <c r="KP29" s="13"/>
      <c r="KQ29" s="12">
        <v>0</v>
      </c>
      <c r="KR29" s="12">
        <v>171171026</v>
      </c>
      <c r="KS29" s="12">
        <v>0</v>
      </c>
      <c r="KT29" s="12">
        <v>171171026</v>
      </c>
      <c r="KU29" s="13"/>
    </row>
    <row r="30" spans="1:307" hidden="1">
      <c r="A30" s="10">
        <v>24</v>
      </c>
      <c r="B30" s="11" t="s">
        <v>26</v>
      </c>
      <c r="C30" s="12">
        <v>0</v>
      </c>
      <c r="D30" s="12">
        <v>1297400</v>
      </c>
      <c r="E30" s="12">
        <v>0</v>
      </c>
      <c r="F30" s="12">
        <v>1297400</v>
      </c>
      <c r="G30" s="13"/>
      <c r="H30" s="12">
        <v>0</v>
      </c>
      <c r="I30" s="12">
        <v>10775715</v>
      </c>
      <c r="J30" s="12">
        <v>0</v>
      </c>
      <c r="K30" s="12">
        <v>10775715</v>
      </c>
      <c r="L30" s="13"/>
      <c r="M30" s="12">
        <v>250</v>
      </c>
      <c r="N30" s="12">
        <v>75000</v>
      </c>
      <c r="O30" s="12">
        <v>0</v>
      </c>
      <c r="P30" s="12">
        <v>75000</v>
      </c>
      <c r="Q30" s="13"/>
      <c r="R30" s="12">
        <v>0</v>
      </c>
      <c r="S30" s="12">
        <v>0</v>
      </c>
      <c r="T30" s="12">
        <v>0</v>
      </c>
      <c r="U30" s="12">
        <v>0</v>
      </c>
      <c r="V30" s="13"/>
      <c r="W30" s="12">
        <v>1</v>
      </c>
      <c r="X30" s="12">
        <v>49500</v>
      </c>
      <c r="Y30" s="12">
        <v>0</v>
      </c>
      <c r="Z30" s="12">
        <v>49500</v>
      </c>
      <c r="AA30" s="13"/>
      <c r="AB30" s="12">
        <v>0</v>
      </c>
      <c r="AC30" s="12">
        <v>3226000</v>
      </c>
      <c r="AD30" s="12">
        <v>0</v>
      </c>
      <c r="AE30" s="12">
        <v>3226000</v>
      </c>
      <c r="AF30" s="13"/>
      <c r="AG30" s="12">
        <v>0</v>
      </c>
      <c r="AH30" s="12">
        <v>0</v>
      </c>
      <c r="AI30" s="12">
        <v>0</v>
      </c>
      <c r="AJ30" s="12">
        <v>0</v>
      </c>
      <c r="AK30" s="13"/>
      <c r="AL30" s="12">
        <v>0</v>
      </c>
      <c r="AM30" s="12">
        <v>0</v>
      </c>
      <c r="AN30" s="12">
        <v>0</v>
      </c>
      <c r="AO30" s="12">
        <v>0</v>
      </c>
      <c r="AP30" s="13"/>
      <c r="AQ30" s="12">
        <v>250</v>
      </c>
      <c r="AR30" s="12">
        <v>1250000</v>
      </c>
      <c r="AS30" s="12">
        <v>0</v>
      </c>
      <c r="AT30" s="12">
        <v>1250000</v>
      </c>
      <c r="AU30" s="13"/>
      <c r="AV30" s="12">
        <v>12</v>
      </c>
      <c r="AW30" s="12">
        <v>60000</v>
      </c>
      <c r="AX30" s="12">
        <v>0</v>
      </c>
      <c r="AY30" s="12">
        <v>60000</v>
      </c>
      <c r="AZ30" s="13"/>
      <c r="BA30" s="12">
        <v>0</v>
      </c>
      <c r="BB30" s="12">
        <v>0</v>
      </c>
      <c r="BC30" s="12">
        <v>0</v>
      </c>
      <c r="BD30" s="12">
        <v>0</v>
      </c>
      <c r="BE30" s="13"/>
      <c r="BF30" s="12">
        <v>0</v>
      </c>
      <c r="BG30" s="12">
        <v>0</v>
      </c>
      <c r="BH30" s="12">
        <v>0</v>
      </c>
      <c r="BI30" s="12">
        <v>0</v>
      </c>
      <c r="BJ30" s="13"/>
      <c r="BK30" s="12">
        <v>0</v>
      </c>
      <c r="BL30" s="12">
        <v>0</v>
      </c>
      <c r="BM30" s="12">
        <v>0</v>
      </c>
      <c r="BN30" s="12">
        <v>0</v>
      </c>
      <c r="BO30" s="13"/>
      <c r="BP30" s="12">
        <v>0</v>
      </c>
      <c r="BQ30" s="12">
        <v>0</v>
      </c>
      <c r="BR30" s="12">
        <v>0</v>
      </c>
      <c r="BS30" s="12">
        <v>0</v>
      </c>
      <c r="BT30" s="13"/>
      <c r="BU30" s="12">
        <v>1</v>
      </c>
      <c r="BV30" s="12">
        <v>30000</v>
      </c>
      <c r="BW30" s="12">
        <v>0</v>
      </c>
      <c r="BX30" s="12">
        <v>30000</v>
      </c>
      <c r="BY30" s="13"/>
      <c r="BZ30" s="12">
        <v>0</v>
      </c>
      <c r="CA30" s="12">
        <v>0</v>
      </c>
      <c r="CB30" s="12">
        <v>0</v>
      </c>
      <c r="CC30" s="12">
        <v>0</v>
      </c>
      <c r="CD30" s="13"/>
      <c r="CE30" s="12">
        <v>1044</v>
      </c>
      <c r="CF30" s="12">
        <v>658000</v>
      </c>
      <c r="CG30" s="12">
        <v>0</v>
      </c>
      <c r="CH30" s="12">
        <v>658000</v>
      </c>
      <c r="CI30" s="13"/>
      <c r="CJ30" s="12">
        <v>0</v>
      </c>
      <c r="CK30" s="12">
        <v>0</v>
      </c>
      <c r="CL30" s="12">
        <v>0</v>
      </c>
      <c r="CM30" s="12">
        <v>0</v>
      </c>
      <c r="CN30" s="13"/>
      <c r="CO30" s="12">
        <v>0</v>
      </c>
      <c r="CP30" s="12">
        <v>80000</v>
      </c>
      <c r="CQ30" s="12">
        <v>0</v>
      </c>
      <c r="CR30" s="12">
        <v>80000</v>
      </c>
      <c r="CS30" s="13"/>
      <c r="CT30" s="12">
        <v>100</v>
      </c>
      <c r="CU30" s="12">
        <v>500000</v>
      </c>
      <c r="CV30" s="12">
        <v>0</v>
      </c>
      <c r="CW30" s="12">
        <v>500000</v>
      </c>
      <c r="CX30" s="13"/>
      <c r="CY30" s="12">
        <v>0</v>
      </c>
      <c r="CZ30" s="12">
        <v>0</v>
      </c>
      <c r="DA30" s="12">
        <v>0</v>
      </c>
      <c r="DB30" s="12">
        <v>0</v>
      </c>
      <c r="DC30" s="13"/>
      <c r="DD30" s="12">
        <v>0</v>
      </c>
      <c r="DE30" s="12">
        <v>0</v>
      </c>
      <c r="DF30" s="12">
        <v>0</v>
      </c>
      <c r="DG30" s="12">
        <v>0</v>
      </c>
      <c r="DH30" s="13"/>
      <c r="DI30" s="12">
        <v>0</v>
      </c>
      <c r="DJ30" s="12">
        <v>0</v>
      </c>
      <c r="DK30" s="12">
        <v>0</v>
      </c>
      <c r="DL30" s="12">
        <v>0</v>
      </c>
      <c r="DM30" s="13"/>
      <c r="DN30" s="12">
        <v>1</v>
      </c>
      <c r="DO30" s="12">
        <v>250000</v>
      </c>
      <c r="DP30" s="12">
        <v>0</v>
      </c>
      <c r="DQ30" s="12">
        <v>250000</v>
      </c>
      <c r="DR30" s="13"/>
      <c r="DS30" s="12">
        <v>0</v>
      </c>
      <c r="DT30" s="12">
        <v>0</v>
      </c>
      <c r="DU30" s="12">
        <v>0</v>
      </c>
      <c r="DV30" s="12">
        <v>0</v>
      </c>
      <c r="DW30" s="13"/>
      <c r="DX30" s="12">
        <v>108</v>
      </c>
      <c r="DY30" s="12">
        <v>54000</v>
      </c>
      <c r="DZ30" s="12">
        <v>0</v>
      </c>
      <c r="EA30" s="12">
        <v>54000</v>
      </c>
      <c r="EB30" s="13"/>
      <c r="EC30" s="72">
        <v>47223</v>
      </c>
      <c r="ED30" s="12">
        <v>66112200</v>
      </c>
      <c r="EE30" s="12">
        <v>0</v>
      </c>
      <c r="EF30" s="104">
        <v>66112200</v>
      </c>
      <c r="EG30" s="13"/>
      <c r="EH30" s="12">
        <v>2353</v>
      </c>
      <c r="EI30" s="12">
        <v>2353000</v>
      </c>
      <c r="EJ30" s="12">
        <v>0</v>
      </c>
      <c r="EK30" s="12">
        <v>2353000</v>
      </c>
      <c r="EL30" s="13"/>
      <c r="EM30" s="12">
        <v>51</v>
      </c>
      <c r="EN30" s="12">
        <v>510000</v>
      </c>
      <c r="EO30" s="12">
        <v>0</v>
      </c>
      <c r="EP30" s="12">
        <v>510000</v>
      </c>
      <c r="EQ30" s="13"/>
      <c r="ER30" s="72">
        <v>11235</v>
      </c>
      <c r="ES30" s="12">
        <v>29509272.000000004</v>
      </c>
      <c r="ET30" s="12">
        <v>0</v>
      </c>
      <c r="EU30" s="12">
        <v>29509272.000000004</v>
      </c>
      <c r="EV30" s="13"/>
      <c r="EW30" s="72">
        <v>73</v>
      </c>
      <c r="EX30" s="12">
        <v>302000</v>
      </c>
      <c r="EY30" s="12">
        <v>0</v>
      </c>
      <c r="EZ30" s="72">
        <v>302000</v>
      </c>
      <c r="FA30" s="13"/>
      <c r="FB30" s="12">
        <v>27</v>
      </c>
      <c r="FC30" s="12">
        <v>365208</v>
      </c>
      <c r="FD30" s="12">
        <v>0</v>
      </c>
      <c r="FE30" s="12">
        <v>365208</v>
      </c>
      <c r="FF30" s="13"/>
      <c r="FG30" s="12">
        <v>5051</v>
      </c>
      <c r="FH30" s="12">
        <v>1515300</v>
      </c>
      <c r="FI30" s="12">
        <v>0</v>
      </c>
      <c r="FJ30" s="12">
        <v>1515300</v>
      </c>
      <c r="FK30" s="13"/>
      <c r="FL30" s="12">
        <v>60</v>
      </c>
      <c r="FM30" s="12">
        <v>18000</v>
      </c>
      <c r="FN30" s="12">
        <v>0</v>
      </c>
      <c r="FO30" s="12">
        <v>18000</v>
      </c>
      <c r="FP30" s="13"/>
      <c r="FQ30" s="12">
        <v>8876</v>
      </c>
      <c r="FR30" s="12">
        <v>887600</v>
      </c>
      <c r="FS30" s="12">
        <v>0</v>
      </c>
      <c r="FT30" s="12">
        <v>887600</v>
      </c>
      <c r="FU30" s="13"/>
      <c r="FV30" s="12">
        <v>0</v>
      </c>
      <c r="FW30" s="12">
        <v>0</v>
      </c>
      <c r="FX30" s="12">
        <v>0</v>
      </c>
      <c r="FY30" s="12">
        <v>0</v>
      </c>
      <c r="FZ30" s="13"/>
      <c r="GA30" s="12">
        <v>100</v>
      </c>
      <c r="GB30" s="12">
        <v>800000</v>
      </c>
      <c r="GC30" s="12">
        <v>0</v>
      </c>
      <c r="GD30" s="12">
        <v>800000</v>
      </c>
      <c r="GE30" s="13"/>
      <c r="GF30" s="12">
        <v>3930</v>
      </c>
      <c r="GG30" s="12">
        <v>8252999.9999999991</v>
      </c>
      <c r="GH30" s="12">
        <v>0</v>
      </c>
      <c r="GI30" s="12">
        <v>8252999.9999999991</v>
      </c>
      <c r="GJ30" s="13"/>
      <c r="GK30" s="12">
        <v>14</v>
      </c>
      <c r="GL30" s="12">
        <v>15000</v>
      </c>
      <c r="GM30" s="12">
        <v>0</v>
      </c>
      <c r="GN30" s="12">
        <v>15000</v>
      </c>
      <c r="GO30" s="13"/>
      <c r="GP30" s="12">
        <v>1</v>
      </c>
      <c r="GQ30" s="12">
        <v>1200000</v>
      </c>
      <c r="GR30" s="12">
        <v>0</v>
      </c>
      <c r="GS30" s="12">
        <v>1200000</v>
      </c>
      <c r="GT30" s="13"/>
      <c r="GU30" s="12">
        <v>1</v>
      </c>
      <c r="GV30" s="12">
        <v>87500</v>
      </c>
      <c r="GW30" s="12">
        <v>0</v>
      </c>
      <c r="GX30" s="12">
        <v>87500</v>
      </c>
      <c r="GY30" s="13"/>
      <c r="GZ30" s="12">
        <v>25</v>
      </c>
      <c r="HA30" s="12">
        <v>500000</v>
      </c>
      <c r="HB30" s="12">
        <v>0</v>
      </c>
      <c r="HC30" s="12">
        <v>500000</v>
      </c>
      <c r="HD30" s="13"/>
      <c r="HE30" s="12">
        <v>1</v>
      </c>
      <c r="HF30" s="12">
        <v>899400</v>
      </c>
      <c r="HG30" s="12">
        <v>0</v>
      </c>
      <c r="HH30" s="12">
        <v>899400</v>
      </c>
      <c r="HI30" s="13"/>
      <c r="HJ30" s="12">
        <v>1</v>
      </c>
      <c r="HK30" s="12">
        <v>100000</v>
      </c>
      <c r="HL30" s="12">
        <v>0</v>
      </c>
      <c r="HM30" s="12">
        <v>100000</v>
      </c>
      <c r="HN30" s="13"/>
      <c r="HO30" s="12">
        <v>5</v>
      </c>
      <c r="HP30" s="12">
        <v>50000</v>
      </c>
      <c r="HQ30" s="12">
        <v>0</v>
      </c>
      <c r="HR30" s="12">
        <v>50000</v>
      </c>
      <c r="HS30" s="13"/>
      <c r="HT30" s="12">
        <v>0</v>
      </c>
      <c r="HU30" s="12">
        <v>0</v>
      </c>
      <c r="HV30" s="12">
        <v>0</v>
      </c>
      <c r="HW30" s="12">
        <v>0</v>
      </c>
      <c r="HX30" s="13"/>
      <c r="HY30" s="12">
        <v>1</v>
      </c>
      <c r="HZ30" s="12">
        <v>50000</v>
      </c>
      <c r="IA30" s="12">
        <v>0</v>
      </c>
      <c r="IB30" s="12">
        <v>50000</v>
      </c>
      <c r="IC30" s="13"/>
      <c r="ID30" s="12">
        <v>66</v>
      </c>
      <c r="IE30" s="12">
        <v>594000</v>
      </c>
      <c r="IF30" s="12">
        <v>0</v>
      </c>
      <c r="IG30" s="12">
        <v>594000</v>
      </c>
      <c r="IH30" s="13"/>
      <c r="II30" s="12">
        <v>53</v>
      </c>
      <c r="IJ30" s="12">
        <v>159000</v>
      </c>
      <c r="IK30" s="12">
        <v>0</v>
      </c>
      <c r="IL30" s="12">
        <v>159000</v>
      </c>
      <c r="IM30" s="13"/>
      <c r="IN30" s="12">
        <v>0</v>
      </c>
      <c r="IO30" s="12">
        <v>0</v>
      </c>
      <c r="IP30" s="12">
        <v>0</v>
      </c>
      <c r="IQ30" s="12">
        <v>0</v>
      </c>
      <c r="IR30" s="13"/>
      <c r="IS30" s="12">
        <v>1</v>
      </c>
      <c r="IT30" s="12">
        <v>300000</v>
      </c>
      <c r="IU30" s="12">
        <v>0</v>
      </c>
      <c r="IV30" s="12">
        <v>300000</v>
      </c>
      <c r="IW30" s="13"/>
      <c r="IX30" s="12">
        <v>0</v>
      </c>
      <c r="IY30" s="12">
        <v>0</v>
      </c>
      <c r="IZ30" s="12">
        <v>0</v>
      </c>
      <c r="JA30" s="12">
        <v>0</v>
      </c>
      <c r="JB30" s="13"/>
      <c r="JC30" s="12">
        <v>0</v>
      </c>
      <c r="JD30" s="12">
        <v>0</v>
      </c>
      <c r="JE30" s="12">
        <v>0</v>
      </c>
      <c r="JF30" s="12">
        <v>0</v>
      </c>
      <c r="JG30" s="13"/>
      <c r="JH30" s="12">
        <v>0</v>
      </c>
      <c r="JI30" s="12">
        <v>0</v>
      </c>
      <c r="JJ30" s="12">
        <v>0</v>
      </c>
      <c r="JK30" s="12">
        <v>0</v>
      </c>
      <c r="JL30" s="13"/>
      <c r="JM30" s="12">
        <v>1</v>
      </c>
      <c r="JN30" s="12">
        <v>12000</v>
      </c>
      <c r="JO30" s="12">
        <v>0</v>
      </c>
      <c r="JP30" s="12">
        <v>12000</v>
      </c>
      <c r="JQ30" s="13"/>
      <c r="JR30" s="12">
        <v>1</v>
      </c>
      <c r="JS30" s="12">
        <v>50000</v>
      </c>
      <c r="JT30" s="12">
        <v>0</v>
      </c>
      <c r="JU30" s="12">
        <v>50000</v>
      </c>
      <c r="JV30" s="13"/>
      <c r="JW30" s="12">
        <v>0</v>
      </c>
      <c r="JX30" s="12">
        <v>0</v>
      </c>
      <c r="JY30" s="12">
        <v>0</v>
      </c>
      <c r="JZ30" s="12">
        <v>0</v>
      </c>
      <c r="KA30" s="13"/>
      <c r="KB30" s="12">
        <v>7</v>
      </c>
      <c r="KC30" s="12">
        <v>189000</v>
      </c>
      <c r="KD30" s="12">
        <v>0</v>
      </c>
      <c r="KE30" s="12">
        <v>189000</v>
      </c>
      <c r="KF30" s="13"/>
      <c r="KG30" s="12">
        <v>1</v>
      </c>
      <c r="KH30" s="12">
        <v>300000</v>
      </c>
      <c r="KI30" s="12">
        <v>0</v>
      </c>
      <c r="KJ30" s="12">
        <v>300000</v>
      </c>
      <c r="KK30" s="13"/>
      <c r="KL30" s="12">
        <v>1</v>
      </c>
      <c r="KM30" s="12">
        <v>12000</v>
      </c>
      <c r="KN30" s="12">
        <v>0</v>
      </c>
      <c r="KO30" s="12">
        <v>12000</v>
      </c>
      <c r="KP30" s="13"/>
      <c r="KQ30" s="12">
        <v>0</v>
      </c>
      <c r="KR30" s="12">
        <v>133449095</v>
      </c>
      <c r="KS30" s="12">
        <v>0</v>
      </c>
      <c r="KT30" s="12">
        <v>133449095</v>
      </c>
      <c r="KU30" s="13"/>
    </row>
    <row r="31" spans="1:307" hidden="1">
      <c r="A31" s="10">
        <v>25</v>
      </c>
      <c r="B31" s="11" t="s">
        <v>27</v>
      </c>
      <c r="C31" s="12">
        <v>0</v>
      </c>
      <c r="D31" s="12">
        <v>1098800</v>
      </c>
      <c r="E31" s="12">
        <v>0</v>
      </c>
      <c r="F31" s="12">
        <v>1098800</v>
      </c>
      <c r="G31" s="13"/>
      <c r="H31" s="12">
        <v>0</v>
      </c>
      <c r="I31" s="12">
        <v>8240265</v>
      </c>
      <c r="J31" s="12">
        <v>0</v>
      </c>
      <c r="K31" s="12">
        <v>8240265</v>
      </c>
      <c r="L31" s="13"/>
      <c r="M31" s="12">
        <v>100</v>
      </c>
      <c r="N31" s="12">
        <v>30000</v>
      </c>
      <c r="O31" s="12">
        <v>0</v>
      </c>
      <c r="P31" s="12">
        <v>30000</v>
      </c>
      <c r="Q31" s="13"/>
      <c r="R31" s="12">
        <v>0</v>
      </c>
      <c r="S31" s="12">
        <v>0</v>
      </c>
      <c r="T31" s="12">
        <v>0</v>
      </c>
      <c r="U31" s="12">
        <v>0</v>
      </c>
      <c r="V31" s="13"/>
      <c r="W31" s="12">
        <v>0</v>
      </c>
      <c r="X31" s="12">
        <v>0</v>
      </c>
      <c r="Y31" s="12">
        <v>0</v>
      </c>
      <c r="Z31" s="12">
        <v>0</v>
      </c>
      <c r="AA31" s="13"/>
      <c r="AB31" s="12">
        <v>0</v>
      </c>
      <c r="AC31" s="12">
        <v>35000</v>
      </c>
      <c r="AD31" s="12">
        <v>0</v>
      </c>
      <c r="AE31" s="12">
        <v>35000</v>
      </c>
      <c r="AF31" s="13"/>
      <c r="AG31" s="12">
        <v>0</v>
      </c>
      <c r="AH31" s="12">
        <v>0</v>
      </c>
      <c r="AI31" s="12">
        <v>0</v>
      </c>
      <c r="AJ31" s="12">
        <v>0</v>
      </c>
      <c r="AK31" s="13"/>
      <c r="AL31" s="12">
        <v>0</v>
      </c>
      <c r="AM31" s="12">
        <v>0</v>
      </c>
      <c r="AN31" s="12">
        <v>0</v>
      </c>
      <c r="AO31" s="12">
        <v>0</v>
      </c>
      <c r="AP31" s="13"/>
      <c r="AQ31" s="12">
        <v>170</v>
      </c>
      <c r="AR31" s="12">
        <v>850000</v>
      </c>
      <c r="AS31" s="12">
        <v>0</v>
      </c>
      <c r="AT31" s="12">
        <v>850000</v>
      </c>
      <c r="AU31" s="13"/>
      <c r="AV31" s="12">
        <v>8</v>
      </c>
      <c r="AW31" s="12">
        <v>40000</v>
      </c>
      <c r="AX31" s="12">
        <v>0</v>
      </c>
      <c r="AY31" s="12">
        <v>40000</v>
      </c>
      <c r="AZ31" s="13"/>
      <c r="BA31" s="12">
        <v>0</v>
      </c>
      <c r="BB31" s="12">
        <v>0</v>
      </c>
      <c r="BC31" s="12">
        <v>0</v>
      </c>
      <c r="BD31" s="12">
        <v>0</v>
      </c>
      <c r="BE31" s="13"/>
      <c r="BF31" s="12">
        <v>0</v>
      </c>
      <c r="BG31" s="12">
        <v>0</v>
      </c>
      <c r="BH31" s="12">
        <v>0</v>
      </c>
      <c r="BI31" s="12">
        <v>0</v>
      </c>
      <c r="BJ31" s="13"/>
      <c r="BK31" s="12">
        <v>0</v>
      </c>
      <c r="BL31" s="12">
        <v>0</v>
      </c>
      <c r="BM31" s="12">
        <v>0</v>
      </c>
      <c r="BN31" s="12">
        <v>0</v>
      </c>
      <c r="BO31" s="13"/>
      <c r="BP31" s="12">
        <v>0</v>
      </c>
      <c r="BQ31" s="12">
        <v>0</v>
      </c>
      <c r="BR31" s="12">
        <v>0</v>
      </c>
      <c r="BS31" s="12">
        <v>0</v>
      </c>
      <c r="BT31" s="13"/>
      <c r="BU31" s="12">
        <v>1</v>
      </c>
      <c r="BV31" s="12">
        <v>20000</v>
      </c>
      <c r="BW31" s="12">
        <v>0</v>
      </c>
      <c r="BX31" s="12">
        <v>20000</v>
      </c>
      <c r="BY31" s="13"/>
      <c r="BZ31" s="12">
        <v>0</v>
      </c>
      <c r="CA31" s="12">
        <v>0</v>
      </c>
      <c r="CB31" s="12">
        <v>0</v>
      </c>
      <c r="CC31" s="12">
        <v>0</v>
      </c>
      <c r="CD31" s="13"/>
      <c r="CE31" s="12">
        <v>1044</v>
      </c>
      <c r="CF31" s="12">
        <v>658000</v>
      </c>
      <c r="CG31" s="12">
        <v>0</v>
      </c>
      <c r="CH31" s="12">
        <v>658000</v>
      </c>
      <c r="CI31" s="13"/>
      <c r="CJ31" s="12">
        <v>0</v>
      </c>
      <c r="CK31" s="12">
        <v>0</v>
      </c>
      <c r="CL31" s="12">
        <v>0</v>
      </c>
      <c r="CM31" s="12">
        <v>0</v>
      </c>
      <c r="CN31" s="13"/>
      <c r="CO31" s="12">
        <v>0</v>
      </c>
      <c r="CP31" s="12">
        <v>80000</v>
      </c>
      <c r="CQ31" s="12">
        <v>0</v>
      </c>
      <c r="CR31" s="12">
        <v>80000</v>
      </c>
      <c r="CS31" s="13"/>
      <c r="CT31" s="12">
        <v>0</v>
      </c>
      <c r="CU31" s="12">
        <v>0</v>
      </c>
      <c r="CV31" s="12">
        <v>0</v>
      </c>
      <c r="CW31" s="12">
        <v>0</v>
      </c>
      <c r="CX31" s="13"/>
      <c r="CY31" s="12">
        <v>0</v>
      </c>
      <c r="CZ31" s="12">
        <v>0</v>
      </c>
      <c r="DA31" s="12">
        <v>0</v>
      </c>
      <c r="DB31" s="12">
        <v>0</v>
      </c>
      <c r="DC31" s="13"/>
      <c r="DD31" s="12">
        <v>0</v>
      </c>
      <c r="DE31" s="12">
        <v>0</v>
      </c>
      <c r="DF31" s="12">
        <v>0</v>
      </c>
      <c r="DG31" s="12">
        <v>0</v>
      </c>
      <c r="DH31" s="13"/>
      <c r="DI31" s="12">
        <v>0</v>
      </c>
      <c r="DJ31" s="12">
        <v>0</v>
      </c>
      <c r="DK31" s="12">
        <v>0</v>
      </c>
      <c r="DL31" s="12">
        <v>0</v>
      </c>
      <c r="DM31" s="13"/>
      <c r="DN31" s="12">
        <v>1</v>
      </c>
      <c r="DO31" s="12">
        <v>250000</v>
      </c>
      <c r="DP31" s="12">
        <v>0</v>
      </c>
      <c r="DQ31" s="12">
        <v>250000</v>
      </c>
      <c r="DR31" s="13"/>
      <c r="DS31" s="12">
        <v>0</v>
      </c>
      <c r="DT31" s="12">
        <v>0</v>
      </c>
      <c r="DU31" s="12">
        <v>0</v>
      </c>
      <c r="DV31" s="12">
        <v>0</v>
      </c>
      <c r="DW31" s="13"/>
      <c r="DX31" s="12">
        <v>35</v>
      </c>
      <c r="DY31" s="12">
        <v>17500</v>
      </c>
      <c r="DZ31" s="12">
        <v>0</v>
      </c>
      <c r="EA31" s="12">
        <v>17500</v>
      </c>
      <c r="EB31" s="13"/>
      <c r="EC31" s="72">
        <v>36076</v>
      </c>
      <c r="ED31" s="12">
        <v>50506400</v>
      </c>
      <c r="EE31" s="12">
        <v>0</v>
      </c>
      <c r="EF31" s="104">
        <v>50506400</v>
      </c>
      <c r="EG31" s="13"/>
      <c r="EH31" s="12">
        <v>1733</v>
      </c>
      <c r="EI31" s="12">
        <v>1733000</v>
      </c>
      <c r="EJ31" s="12">
        <v>0</v>
      </c>
      <c r="EK31" s="12">
        <v>1733000</v>
      </c>
      <c r="EL31" s="13"/>
      <c r="EM31" s="12">
        <v>15</v>
      </c>
      <c r="EN31" s="12">
        <v>150000</v>
      </c>
      <c r="EO31" s="12">
        <v>0</v>
      </c>
      <c r="EP31" s="12">
        <v>150000</v>
      </c>
      <c r="EQ31" s="13"/>
      <c r="ER31" s="72">
        <v>6891</v>
      </c>
      <c r="ES31" s="12">
        <v>16665588.000000002</v>
      </c>
      <c r="ET31" s="12">
        <v>0</v>
      </c>
      <c r="EU31" s="12">
        <v>16665588.000000002</v>
      </c>
      <c r="EV31" s="13"/>
      <c r="EW31" s="72">
        <v>111</v>
      </c>
      <c r="EX31" s="12">
        <v>449000</v>
      </c>
      <c r="EY31" s="12">
        <v>0</v>
      </c>
      <c r="EZ31" s="72">
        <v>449000</v>
      </c>
      <c r="FA31" s="13"/>
      <c r="FB31" s="12">
        <v>19</v>
      </c>
      <c r="FC31" s="12">
        <v>267708</v>
      </c>
      <c r="FD31" s="12">
        <v>0</v>
      </c>
      <c r="FE31" s="12">
        <v>267708</v>
      </c>
      <c r="FF31" s="13"/>
      <c r="FG31" s="12">
        <v>2336</v>
      </c>
      <c r="FH31" s="12">
        <v>700800</v>
      </c>
      <c r="FI31" s="12">
        <v>0</v>
      </c>
      <c r="FJ31" s="12">
        <v>700800</v>
      </c>
      <c r="FK31" s="13"/>
      <c r="FL31" s="12">
        <v>10</v>
      </c>
      <c r="FM31" s="12">
        <v>3000</v>
      </c>
      <c r="FN31" s="12">
        <v>0</v>
      </c>
      <c r="FO31" s="12">
        <v>3000</v>
      </c>
      <c r="FP31" s="13"/>
      <c r="FQ31" s="12">
        <v>6361</v>
      </c>
      <c r="FR31" s="12">
        <v>636100</v>
      </c>
      <c r="FS31" s="12">
        <v>0</v>
      </c>
      <c r="FT31" s="12">
        <v>636100</v>
      </c>
      <c r="FU31" s="13"/>
      <c r="FV31" s="12">
        <v>0</v>
      </c>
      <c r="FW31" s="12">
        <v>0</v>
      </c>
      <c r="FX31" s="12">
        <v>0</v>
      </c>
      <c r="FY31" s="12">
        <v>0</v>
      </c>
      <c r="FZ31" s="13"/>
      <c r="GA31" s="12">
        <v>0</v>
      </c>
      <c r="GB31" s="12">
        <v>0</v>
      </c>
      <c r="GC31" s="12">
        <v>0</v>
      </c>
      <c r="GD31" s="12">
        <v>0</v>
      </c>
      <c r="GE31" s="13"/>
      <c r="GF31" s="12">
        <v>3210</v>
      </c>
      <c r="GG31" s="12">
        <v>4815000</v>
      </c>
      <c r="GH31" s="12">
        <v>0</v>
      </c>
      <c r="GI31" s="12">
        <v>4815000</v>
      </c>
      <c r="GJ31" s="13"/>
      <c r="GK31" s="12">
        <v>9</v>
      </c>
      <c r="GL31" s="12">
        <v>8500</v>
      </c>
      <c r="GM31" s="12">
        <v>0</v>
      </c>
      <c r="GN31" s="12">
        <v>8500</v>
      </c>
      <c r="GO31" s="13"/>
      <c r="GP31" s="12">
        <v>1</v>
      </c>
      <c r="GQ31" s="12">
        <v>1000000</v>
      </c>
      <c r="GR31" s="12">
        <v>0</v>
      </c>
      <c r="GS31" s="12">
        <v>1000000</v>
      </c>
      <c r="GT31" s="13"/>
      <c r="GU31" s="12">
        <v>1</v>
      </c>
      <c r="GV31" s="12">
        <v>87500</v>
      </c>
      <c r="GW31" s="12">
        <v>0</v>
      </c>
      <c r="GX31" s="12">
        <v>87500</v>
      </c>
      <c r="GY31" s="13"/>
      <c r="GZ31" s="12">
        <v>20</v>
      </c>
      <c r="HA31" s="12">
        <v>400000</v>
      </c>
      <c r="HB31" s="12">
        <v>0</v>
      </c>
      <c r="HC31" s="12">
        <v>400000</v>
      </c>
      <c r="HD31" s="13"/>
      <c r="HE31" s="12">
        <v>1</v>
      </c>
      <c r="HF31" s="12">
        <v>1199200</v>
      </c>
      <c r="HG31" s="12">
        <v>0</v>
      </c>
      <c r="HH31" s="12">
        <v>1199200</v>
      </c>
      <c r="HI31" s="13"/>
      <c r="HJ31" s="12">
        <v>1</v>
      </c>
      <c r="HK31" s="12">
        <v>100000</v>
      </c>
      <c r="HL31" s="12">
        <v>0</v>
      </c>
      <c r="HM31" s="12">
        <v>100000</v>
      </c>
      <c r="HN31" s="13"/>
      <c r="HO31" s="12">
        <v>2</v>
      </c>
      <c r="HP31" s="12">
        <v>20000</v>
      </c>
      <c r="HQ31" s="12">
        <v>0</v>
      </c>
      <c r="HR31" s="12">
        <v>20000</v>
      </c>
      <c r="HS31" s="13"/>
      <c r="HT31" s="12">
        <v>0</v>
      </c>
      <c r="HU31" s="12">
        <v>0</v>
      </c>
      <c r="HV31" s="12">
        <v>0</v>
      </c>
      <c r="HW31" s="12">
        <v>0</v>
      </c>
      <c r="HX31" s="13"/>
      <c r="HY31" s="12">
        <v>1</v>
      </c>
      <c r="HZ31" s="12">
        <v>50000</v>
      </c>
      <c r="IA31" s="12">
        <v>0</v>
      </c>
      <c r="IB31" s="12">
        <v>50000</v>
      </c>
      <c r="IC31" s="13"/>
      <c r="ID31" s="12">
        <v>24</v>
      </c>
      <c r="IE31" s="12">
        <v>216000</v>
      </c>
      <c r="IF31" s="12">
        <v>0</v>
      </c>
      <c r="IG31" s="12">
        <v>216000</v>
      </c>
      <c r="IH31" s="13"/>
      <c r="II31" s="12">
        <v>50</v>
      </c>
      <c r="IJ31" s="12">
        <v>150000</v>
      </c>
      <c r="IK31" s="12">
        <v>0</v>
      </c>
      <c r="IL31" s="12">
        <v>150000</v>
      </c>
      <c r="IM31" s="13"/>
      <c r="IN31" s="12">
        <v>0</v>
      </c>
      <c r="IO31" s="12">
        <v>0</v>
      </c>
      <c r="IP31" s="12">
        <v>0</v>
      </c>
      <c r="IQ31" s="12">
        <v>0</v>
      </c>
      <c r="IR31" s="13"/>
      <c r="IS31" s="12">
        <v>0</v>
      </c>
      <c r="IT31" s="12">
        <v>0</v>
      </c>
      <c r="IU31" s="12">
        <v>0</v>
      </c>
      <c r="IV31" s="12">
        <v>0</v>
      </c>
      <c r="IW31" s="13"/>
      <c r="IX31" s="12">
        <v>0</v>
      </c>
      <c r="IY31" s="12">
        <v>0</v>
      </c>
      <c r="IZ31" s="12">
        <v>0</v>
      </c>
      <c r="JA31" s="12">
        <v>0</v>
      </c>
      <c r="JB31" s="13"/>
      <c r="JC31" s="12">
        <v>0</v>
      </c>
      <c r="JD31" s="12">
        <v>0</v>
      </c>
      <c r="JE31" s="12">
        <v>0</v>
      </c>
      <c r="JF31" s="12">
        <v>0</v>
      </c>
      <c r="JG31" s="13"/>
      <c r="JH31" s="12">
        <v>0</v>
      </c>
      <c r="JI31" s="12">
        <v>0</v>
      </c>
      <c r="JJ31" s="12">
        <v>0</v>
      </c>
      <c r="JK31" s="12">
        <v>0</v>
      </c>
      <c r="JL31" s="13"/>
      <c r="JM31" s="12">
        <v>1</v>
      </c>
      <c r="JN31" s="12">
        <v>12000</v>
      </c>
      <c r="JO31" s="12">
        <v>0</v>
      </c>
      <c r="JP31" s="12">
        <v>12000</v>
      </c>
      <c r="JQ31" s="13"/>
      <c r="JR31" s="12">
        <v>1</v>
      </c>
      <c r="JS31" s="12">
        <v>50000</v>
      </c>
      <c r="JT31" s="12">
        <v>0</v>
      </c>
      <c r="JU31" s="12">
        <v>50000</v>
      </c>
      <c r="JV31" s="13"/>
      <c r="JW31" s="12">
        <v>0</v>
      </c>
      <c r="JX31" s="12">
        <v>0</v>
      </c>
      <c r="JY31" s="12">
        <v>0</v>
      </c>
      <c r="JZ31" s="12">
        <v>0</v>
      </c>
      <c r="KA31" s="13"/>
      <c r="KB31" s="12">
        <v>4</v>
      </c>
      <c r="KC31" s="12">
        <v>144000</v>
      </c>
      <c r="KD31" s="12">
        <v>0</v>
      </c>
      <c r="KE31" s="12">
        <v>144000</v>
      </c>
      <c r="KF31" s="13"/>
      <c r="KG31" s="12">
        <v>1</v>
      </c>
      <c r="KH31" s="12">
        <v>300000</v>
      </c>
      <c r="KI31" s="12">
        <v>0</v>
      </c>
      <c r="KJ31" s="12">
        <v>300000</v>
      </c>
      <c r="KK31" s="13"/>
      <c r="KL31" s="12">
        <v>1</v>
      </c>
      <c r="KM31" s="12">
        <v>12000</v>
      </c>
      <c r="KN31" s="12">
        <v>0</v>
      </c>
      <c r="KO31" s="12">
        <v>12000</v>
      </c>
      <c r="KP31" s="13"/>
      <c r="KQ31" s="12">
        <v>0</v>
      </c>
      <c r="KR31" s="12">
        <v>90995361</v>
      </c>
      <c r="KS31" s="12">
        <v>0</v>
      </c>
      <c r="KT31" s="12">
        <v>90995361</v>
      </c>
      <c r="KU31" s="13"/>
    </row>
    <row r="32" spans="1:307" hidden="1">
      <c r="A32" s="10">
        <v>26</v>
      </c>
      <c r="B32" s="11" t="s">
        <v>28</v>
      </c>
      <c r="C32" s="12">
        <v>0</v>
      </c>
      <c r="D32" s="12">
        <v>1868300</v>
      </c>
      <c r="E32" s="12">
        <v>0</v>
      </c>
      <c r="F32" s="12">
        <v>1868300</v>
      </c>
      <c r="G32" s="13"/>
      <c r="H32" s="12">
        <v>0</v>
      </c>
      <c r="I32" s="12">
        <v>14548170.000000002</v>
      </c>
      <c r="J32" s="12">
        <v>0</v>
      </c>
      <c r="K32" s="12">
        <v>14548170.000000002</v>
      </c>
      <c r="L32" s="13"/>
      <c r="M32" s="12">
        <v>300</v>
      </c>
      <c r="N32" s="12">
        <v>90000</v>
      </c>
      <c r="O32" s="12">
        <v>0</v>
      </c>
      <c r="P32" s="12">
        <v>90000</v>
      </c>
      <c r="Q32" s="13"/>
      <c r="R32" s="12">
        <v>0</v>
      </c>
      <c r="S32" s="12">
        <v>0</v>
      </c>
      <c r="T32" s="12">
        <v>0</v>
      </c>
      <c r="U32" s="12">
        <v>0</v>
      </c>
      <c r="V32" s="13"/>
      <c r="W32" s="12">
        <v>0</v>
      </c>
      <c r="X32" s="12">
        <v>0</v>
      </c>
      <c r="Y32" s="12">
        <v>0</v>
      </c>
      <c r="Z32" s="12">
        <v>0</v>
      </c>
      <c r="AA32" s="13"/>
      <c r="AB32" s="12">
        <v>0</v>
      </c>
      <c r="AC32" s="12">
        <v>3241000</v>
      </c>
      <c r="AD32" s="12">
        <v>0</v>
      </c>
      <c r="AE32" s="12">
        <v>3241000</v>
      </c>
      <c r="AF32" s="13"/>
      <c r="AG32" s="12">
        <v>0</v>
      </c>
      <c r="AH32" s="12">
        <v>0</v>
      </c>
      <c r="AI32" s="12">
        <v>0</v>
      </c>
      <c r="AJ32" s="12">
        <v>0</v>
      </c>
      <c r="AK32" s="13"/>
      <c r="AL32" s="12">
        <v>0</v>
      </c>
      <c r="AM32" s="12">
        <v>0</v>
      </c>
      <c r="AN32" s="12">
        <v>0</v>
      </c>
      <c r="AO32" s="12">
        <v>0</v>
      </c>
      <c r="AP32" s="13"/>
      <c r="AQ32" s="12">
        <v>280</v>
      </c>
      <c r="AR32" s="12">
        <v>1400000</v>
      </c>
      <c r="AS32" s="12">
        <v>0</v>
      </c>
      <c r="AT32" s="12">
        <v>1400000</v>
      </c>
      <c r="AU32" s="13"/>
      <c r="AV32" s="12">
        <v>20</v>
      </c>
      <c r="AW32" s="12">
        <v>100000</v>
      </c>
      <c r="AX32" s="12">
        <v>0</v>
      </c>
      <c r="AY32" s="12">
        <v>100000</v>
      </c>
      <c r="AZ32" s="13"/>
      <c r="BA32" s="12">
        <v>0</v>
      </c>
      <c r="BB32" s="12">
        <v>0</v>
      </c>
      <c r="BC32" s="12">
        <v>0</v>
      </c>
      <c r="BD32" s="12">
        <v>0</v>
      </c>
      <c r="BE32" s="13"/>
      <c r="BF32" s="12">
        <v>0</v>
      </c>
      <c r="BG32" s="12">
        <v>0</v>
      </c>
      <c r="BH32" s="12">
        <v>0</v>
      </c>
      <c r="BI32" s="12">
        <v>0</v>
      </c>
      <c r="BJ32" s="13"/>
      <c r="BK32" s="12">
        <v>0</v>
      </c>
      <c r="BL32" s="12">
        <v>0</v>
      </c>
      <c r="BM32" s="12">
        <v>0</v>
      </c>
      <c r="BN32" s="12">
        <v>0</v>
      </c>
      <c r="BO32" s="13"/>
      <c r="BP32" s="12">
        <v>0</v>
      </c>
      <c r="BQ32" s="12">
        <v>0</v>
      </c>
      <c r="BR32" s="12">
        <v>0</v>
      </c>
      <c r="BS32" s="12">
        <v>0</v>
      </c>
      <c r="BT32" s="13"/>
      <c r="BU32" s="12">
        <v>1</v>
      </c>
      <c r="BV32" s="12">
        <v>58000</v>
      </c>
      <c r="BW32" s="12">
        <v>0</v>
      </c>
      <c r="BX32" s="12">
        <v>58000</v>
      </c>
      <c r="BY32" s="13"/>
      <c r="BZ32" s="12">
        <v>0</v>
      </c>
      <c r="CA32" s="12">
        <v>0</v>
      </c>
      <c r="CB32" s="12">
        <v>0</v>
      </c>
      <c r="CC32" s="12">
        <v>0</v>
      </c>
      <c r="CD32" s="13"/>
      <c r="CE32" s="12">
        <v>1044</v>
      </c>
      <c r="CF32" s="12">
        <v>658000</v>
      </c>
      <c r="CG32" s="12">
        <v>0</v>
      </c>
      <c r="CH32" s="12">
        <v>658000</v>
      </c>
      <c r="CI32" s="13"/>
      <c r="CJ32" s="12">
        <v>0</v>
      </c>
      <c r="CK32" s="12">
        <v>0</v>
      </c>
      <c r="CL32" s="12">
        <v>0</v>
      </c>
      <c r="CM32" s="12">
        <v>0</v>
      </c>
      <c r="CN32" s="13"/>
      <c r="CO32" s="12">
        <v>0</v>
      </c>
      <c r="CP32" s="12">
        <v>180000</v>
      </c>
      <c r="CQ32" s="12">
        <v>0</v>
      </c>
      <c r="CR32" s="12">
        <v>180000</v>
      </c>
      <c r="CS32" s="13"/>
      <c r="CT32" s="12">
        <v>25</v>
      </c>
      <c r="CU32" s="12">
        <v>125000</v>
      </c>
      <c r="CV32" s="12">
        <v>0</v>
      </c>
      <c r="CW32" s="12">
        <v>125000</v>
      </c>
      <c r="CX32" s="13"/>
      <c r="CY32" s="12">
        <v>0</v>
      </c>
      <c r="CZ32" s="12">
        <v>0</v>
      </c>
      <c r="DA32" s="12">
        <v>0</v>
      </c>
      <c r="DB32" s="12">
        <v>0</v>
      </c>
      <c r="DC32" s="13"/>
      <c r="DD32" s="12">
        <v>0</v>
      </c>
      <c r="DE32" s="12">
        <v>0</v>
      </c>
      <c r="DF32" s="12">
        <v>0</v>
      </c>
      <c r="DG32" s="12">
        <v>0</v>
      </c>
      <c r="DH32" s="13"/>
      <c r="DI32" s="12">
        <v>0</v>
      </c>
      <c r="DJ32" s="12">
        <v>0</v>
      </c>
      <c r="DK32" s="12">
        <v>0</v>
      </c>
      <c r="DL32" s="12">
        <v>0</v>
      </c>
      <c r="DM32" s="13"/>
      <c r="DN32" s="12"/>
      <c r="DO32" s="12">
        <v>0</v>
      </c>
      <c r="DP32" s="12">
        <v>0</v>
      </c>
      <c r="DQ32" s="12">
        <v>0</v>
      </c>
      <c r="DR32" s="13"/>
      <c r="DS32" s="12">
        <v>0</v>
      </c>
      <c r="DT32" s="12">
        <v>0</v>
      </c>
      <c r="DU32" s="12">
        <v>0</v>
      </c>
      <c r="DV32" s="12">
        <v>0</v>
      </c>
      <c r="DW32" s="13"/>
      <c r="DX32" s="12">
        <v>41</v>
      </c>
      <c r="DY32" s="12">
        <v>20500</v>
      </c>
      <c r="DZ32" s="12">
        <v>0</v>
      </c>
      <c r="EA32" s="12">
        <v>20500</v>
      </c>
      <c r="EB32" s="13"/>
      <c r="EC32" s="72">
        <v>64376</v>
      </c>
      <c r="ED32" s="12">
        <v>90126400</v>
      </c>
      <c r="EE32" s="12">
        <v>0</v>
      </c>
      <c r="EF32" s="104">
        <v>90126400</v>
      </c>
      <c r="EG32" s="13"/>
      <c r="EH32" s="12">
        <v>4627</v>
      </c>
      <c r="EI32" s="12">
        <v>4627000</v>
      </c>
      <c r="EJ32" s="12">
        <v>0</v>
      </c>
      <c r="EK32" s="12">
        <v>4627000</v>
      </c>
      <c r="EL32" s="13"/>
      <c r="EM32" s="12">
        <v>54</v>
      </c>
      <c r="EN32" s="12">
        <v>540000</v>
      </c>
      <c r="EO32" s="12">
        <v>0</v>
      </c>
      <c r="EP32" s="12">
        <v>540000</v>
      </c>
      <c r="EQ32" s="13"/>
      <c r="ER32" s="72">
        <v>14551</v>
      </c>
      <c r="ES32" s="12">
        <v>37482264</v>
      </c>
      <c r="ET32" s="12">
        <v>0</v>
      </c>
      <c r="EU32" s="12">
        <v>37482264</v>
      </c>
      <c r="EV32" s="13"/>
      <c r="EW32" s="72">
        <v>157</v>
      </c>
      <c r="EX32" s="12">
        <v>598000</v>
      </c>
      <c r="EY32" s="12">
        <v>0</v>
      </c>
      <c r="EZ32" s="72">
        <v>598000</v>
      </c>
      <c r="FA32" s="13"/>
      <c r="FB32" s="12">
        <v>31</v>
      </c>
      <c r="FC32" s="12">
        <v>365000</v>
      </c>
      <c r="FD32" s="12">
        <v>0</v>
      </c>
      <c r="FE32" s="12">
        <v>365000</v>
      </c>
      <c r="FF32" s="13"/>
      <c r="FG32" s="12">
        <v>3934</v>
      </c>
      <c r="FH32" s="12">
        <v>1180200</v>
      </c>
      <c r="FI32" s="12">
        <v>0</v>
      </c>
      <c r="FJ32" s="12">
        <v>1180200</v>
      </c>
      <c r="FK32" s="13"/>
      <c r="FL32" s="12">
        <v>204</v>
      </c>
      <c r="FM32" s="12">
        <v>61200</v>
      </c>
      <c r="FN32" s="12">
        <v>0</v>
      </c>
      <c r="FO32" s="12">
        <v>61200</v>
      </c>
      <c r="FP32" s="13"/>
      <c r="FQ32" s="12"/>
      <c r="FR32" s="12">
        <v>0</v>
      </c>
      <c r="FS32" s="12">
        <v>0</v>
      </c>
      <c r="FT32" s="12">
        <v>0</v>
      </c>
      <c r="FU32" s="13"/>
      <c r="FV32" s="12">
        <v>0</v>
      </c>
      <c r="FW32" s="12">
        <v>0</v>
      </c>
      <c r="FX32" s="12">
        <v>0</v>
      </c>
      <c r="FY32" s="12">
        <v>0</v>
      </c>
      <c r="FZ32" s="13"/>
      <c r="GA32" s="12">
        <v>25</v>
      </c>
      <c r="GB32" s="12">
        <v>200000</v>
      </c>
      <c r="GC32" s="12">
        <v>0</v>
      </c>
      <c r="GD32" s="12">
        <v>200000</v>
      </c>
      <c r="GE32" s="13"/>
      <c r="GF32" s="12">
        <v>25880</v>
      </c>
      <c r="GG32" s="12">
        <v>33919500</v>
      </c>
      <c r="GH32" s="12">
        <v>0</v>
      </c>
      <c r="GI32" s="12">
        <v>33919500</v>
      </c>
      <c r="GJ32" s="13"/>
      <c r="GK32" s="12">
        <v>52</v>
      </c>
      <c r="GL32" s="12">
        <v>54000</v>
      </c>
      <c r="GM32" s="12">
        <v>0</v>
      </c>
      <c r="GN32" s="12">
        <v>54000</v>
      </c>
      <c r="GO32" s="13"/>
      <c r="GP32" s="12">
        <v>0</v>
      </c>
      <c r="GQ32" s="12">
        <v>0</v>
      </c>
      <c r="GR32" s="12">
        <v>0</v>
      </c>
      <c r="GS32" s="12">
        <v>0</v>
      </c>
      <c r="GT32" s="13"/>
      <c r="GU32" s="12">
        <v>2</v>
      </c>
      <c r="GV32" s="12">
        <v>175000</v>
      </c>
      <c r="GW32" s="12">
        <v>0</v>
      </c>
      <c r="GX32" s="12">
        <v>175000</v>
      </c>
      <c r="GY32" s="13"/>
      <c r="GZ32" s="12">
        <v>26</v>
      </c>
      <c r="HA32" s="12">
        <v>520000</v>
      </c>
      <c r="HB32" s="12">
        <v>0</v>
      </c>
      <c r="HC32" s="12">
        <v>520000</v>
      </c>
      <c r="HD32" s="13"/>
      <c r="HE32" s="12">
        <v>1</v>
      </c>
      <c r="HF32" s="12">
        <v>899400</v>
      </c>
      <c r="HG32" s="12">
        <v>0</v>
      </c>
      <c r="HH32" s="12">
        <v>899400</v>
      </c>
      <c r="HI32" s="13"/>
      <c r="HJ32" s="12">
        <v>0</v>
      </c>
      <c r="HK32" s="12">
        <v>0</v>
      </c>
      <c r="HL32" s="12">
        <v>0</v>
      </c>
      <c r="HM32" s="12">
        <v>0</v>
      </c>
      <c r="HN32" s="13"/>
      <c r="HO32" s="12">
        <v>5</v>
      </c>
      <c r="HP32" s="12">
        <v>50000</v>
      </c>
      <c r="HQ32" s="12">
        <v>0</v>
      </c>
      <c r="HR32" s="12">
        <v>50000</v>
      </c>
      <c r="HS32" s="13"/>
      <c r="HT32" s="12">
        <v>12</v>
      </c>
      <c r="HU32" s="12">
        <v>240000</v>
      </c>
      <c r="HV32" s="12">
        <v>0</v>
      </c>
      <c r="HW32" s="12">
        <v>240000</v>
      </c>
      <c r="HX32" s="13"/>
      <c r="HY32" s="12">
        <v>1</v>
      </c>
      <c r="HZ32" s="12">
        <v>50000</v>
      </c>
      <c r="IA32" s="12">
        <v>0</v>
      </c>
      <c r="IB32" s="12">
        <v>50000</v>
      </c>
      <c r="IC32" s="13"/>
      <c r="ID32" s="12">
        <v>83</v>
      </c>
      <c r="IE32" s="12">
        <v>747000</v>
      </c>
      <c r="IF32" s="12">
        <v>0</v>
      </c>
      <c r="IG32" s="12">
        <v>747000</v>
      </c>
      <c r="IH32" s="13"/>
      <c r="II32" s="12">
        <v>67</v>
      </c>
      <c r="IJ32" s="12">
        <v>201000</v>
      </c>
      <c r="IK32" s="12">
        <v>0</v>
      </c>
      <c r="IL32" s="12">
        <v>201000</v>
      </c>
      <c r="IM32" s="13"/>
      <c r="IN32" s="12">
        <v>0</v>
      </c>
      <c r="IO32" s="12">
        <v>0</v>
      </c>
      <c r="IP32" s="12">
        <v>0</v>
      </c>
      <c r="IQ32" s="12">
        <v>0</v>
      </c>
      <c r="IR32" s="13"/>
      <c r="IS32" s="12">
        <v>0</v>
      </c>
      <c r="IT32" s="12">
        <v>0</v>
      </c>
      <c r="IU32" s="12">
        <v>0</v>
      </c>
      <c r="IV32" s="12">
        <v>0</v>
      </c>
      <c r="IW32" s="13"/>
      <c r="IX32" s="12">
        <v>0</v>
      </c>
      <c r="IY32" s="12">
        <v>0</v>
      </c>
      <c r="IZ32" s="12">
        <v>0</v>
      </c>
      <c r="JA32" s="12">
        <v>0</v>
      </c>
      <c r="JB32" s="13"/>
      <c r="JC32" s="12">
        <v>0</v>
      </c>
      <c r="JD32" s="12">
        <v>0</v>
      </c>
      <c r="JE32" s="12">
        <v>0</v>
      </c>
      <c r="JF32" s="12">
        <v>0</v>
      </c>
      <c r="JG32" s="13"/>
      <c r="JH32" s="12">
        <v>0</v>
      </c>
      <c r="JI32" s="12">
        <v>0</v>
      </c>
      <c r="JJ32" s="12">
        <v>0</v>
      </c>
      <c r="JK32" s="12">
        <v>0</v>
      </c>
      <c r="JL32" s="13"/>
      <c r="JM32" s="12">
        <v>1</v>
      </c>
      <c r="JN32" s="12">
        <v>12000</v>
      </c>
      <c r="JO32" s="12">
        <v>0</v>
      </c>
      <c r="JP32" s="12">
        <v>12000</v>
      </c>
      <c r="JQ32" s="13"/>
      <c r="JR32" s="12">
        <v>1</v>
      </c>
      <c r="JS32" s="12">
        <v>50000</v>
      </c>
      <c r="JT32" s="12">
        <v>0</v>
      </c>
      <c r="JU32" s="12">
        <v>50000</v>
      </c>
      <c r="JV32" s="13"/>
      <c r="JW32" s="12">
        <v>0</v>
      </c>
      <c r="JX32" s="12">
        <v>0</v>
      </c>
      <c r="JY32" s="12">
        <v>0</v>
      </c>
      <c r="JZ32" s="12">
        <v>0</v>
      </c>
      <c r="KA32" s="13"/>
      <c r="KB32" s="12">
        <v>9</v>
      </c>
      <c r="KC32" s="12">
        <v>135000</v>
      </c>
      <c r="KD32" s="12">
        <v>0</v>
      </c>
      <c r="KE32" s="12">
        <v>135000</v>
      </c>
      <c r="KF32" s="13"/>
      <c r="KG32" s="12"/>
      <c r="KH32" s="12">
        <v>0</v>
      </c>
      <c r="KI32" s="12">
        <v>0</v>
      </c>
      <c r="KJ32" s="12">
        <v>0</v>
      </c>
      <c r="KK32" s="13"/>
      <c r="KL32" s="12">
        <v>1</v>
      </c>
      <c r="KM32" s="12">
        <v>12000</v>
      </c>
      <c r="KN32" s="12">
        <v>0</v>
      </c>
      <c r="KO32" s="12">
        <v>12000</v>
      </c>
      <c r="KP32" s="13"/>
      <c r="KQ32" s="12">
        <v>0</v>
      </c>
      <c r="KR32" s="12">
        <v>194533934</v>
      </c>
      <c r="KS32" s="12">
        <v>0</v>
      </c>
      <c r="KT32" s="12">
        <v>194533934</v>
      </c>
      <c r="KU32" s="13"/>
    </row>
    <row r="33" spans="1:309" hidden="1">
      <c r="A33" s="10">
        <v>27</v>
      </c>
      <c r="B33" s="11" t="s">
        <v>29</v>
      </c>
      <c r="C33" s="12">
        <v>0</v>
      </c>
      <c r="D33" s="12">
        <v>1609100</v>
      </c>
      <c r="E33" s="12">
        <v>0</v>
      </c>
      <c r="F33" s="12">
        <v>1609100</v>
      </c>
      <c r="G33" s="13"/>
      <c r="H33" s="12">
        <v>0</v>
      </c>
      <c r="I33" s="12">
        <v>17317590</v>
      </c>
      <c r="J33" s="12">
        <v>0</v>
      </c>
      <c r="K33" s="12">
        <v>17317590</v>
      </c>
      <c r="L33" s="13"/>
      <c r="M33" s="12">
        <v>300</v>
      </c>
      <c r="N33" s="12">
        <v>90000</v>
      </c>
      <c r="O33" s="12">
        <v>0</v>
      </c>
      <c r="P33" s="12">
        <v>90000</v>
      </c>
      <c r="Q33" s="13"/>
      <c r="R33" s="12">
        <v>0</v>
      </c>
      <c r="S33" s="12">
        <v>0</v>
      </c>
      <c r="T33" s="12">
        <v>0</v>
      </c>
      <c r="U33" s="12">
        <v>0</v>
      </c>
      <c r="V33" s="13"/>
      <c r="W33" s="12">
        <v>0</v>
      </c>
      <c r="X33" s="12">
        <v>0</v>
      </c>
      <c r="Y33" s="12">
        <v>0</v>
      </c>
      <c r="Z33" s="12">
        <v>0</v>
      </c>
      <c r="AA33" s="13"/>
      <c r="AB33" s="12">
        <v>0</v>
      </c>
      <c r="AC33" s="12">
        <v>689200</v>
      </c>
      <c r="AD33" s="12">
        <v>0</v>
      </c>
      <c r="AE33" s="12">
        <v>689200</v>
      </c>
      <c r="AF33" s="13"/>
      <c r="AG33" s="12">
        <v>0</v>
      </c>
      <c r="AH33" s="12">
        <v>0</v>
      </c>
      <c r="AI33" s="12">
        <v>0</v>
      </c>
      <c r="AJ33" s="12">
        <v>0</v>
      </c>
      <c r="AK33" s="13"/>
      <c r="AL33" s="12">
        <v>0</v>
      </c>
      <c r="AM33" s="12">
        <v>0</v>
      </c>
      <c r="AN33" s="12">
        <v>0</v>
      </c>
      <c r="AO33" s="12">
        <v>0</v>
      </c>
      <c r="AP33" s="13"/>
      <c r="AQ33" s="12">
        <v>184</v>
      </c>
      <c r="AR33" s="12">
        <v>920000</v>
      </c>
      <c r="AS33" s="12">
        <v>0</v>
      </c>
      <c r="AT33" s="12">
        <v>920000</v>
      </c>
      <c r="AU33" s="13"/>
      <c r="AV33" s="12">
        <v>16</v>
      </c>
      <c r="AW33" s="12">
        <v>80000</v>
      </c>
      <c r="AX33" s="12">
        <v>0</v>
      </c>
      <c r="AY33" s="12">
        <v>80000</v>
      </c>
      <c r="AZ33" s="13"/>
      <c r="BA33" s="12">
        <v>0</v>
      </c>
      <c r="BB33" s="12">
        <v>0</v>
      </c>
      <c r="BC33" s="12">
        <v>0</v>
      </c>
      <c r="BD33" s="12">
        <v>0</v>
      </c>
      <c r="BE33" s="13"/>
      <c r="BF33" s="12">
        <v>0</v>
      </c>
      <c r="BG33" s="12">
        <v>0</v>
      </c>
      <c r="BH33" s="12">
        <v>0</v>
      </c>
      <c r="BI33" s="12">
        <v>0</v>
      </c>
      <c r="BJ33" s="13"/>
      <c r="BK33" s="12">
        <v>0</v>
      </c>
      <c r="BL33" s="12">
        <v>0</v>
      </c>
      <c r="BM33" s="12">
        <v>0</v>
      </c>
      <c r="BN33" s="12">
        <v>0</v>
      </c>
      <c r="BO33" s="13"/>
      <c r="BP33" s="12">
        <v>0</v>
      </c>
      <c r="BQ33" s="12">
        <v>0</v>
      </c>
      <c r="BR33" s="12">
        <v>0</v>
      </c>
      <c r="BS33" s="12">
        <v>0</v>
      </c>
      <c r="BT33" s="13"/>
      <c r="BU33" s="12">
        <v>1</v>
      </c>
      <c r="BV33" s="12">
        <v>30000</v>
      </c>
      <c r="BW33" s="12">
        <v>0</v>
      </c>
      <c r="BX33" s="12">
        <v>30000</v>
      </c>
      <c r="BY33" s="13"/>
      <c r="BZ33" s="12">
        <v>0</v>
      </c>
      <c r="CA33" s="12">
        <v>0</v>
      </c>
      <c r="CB33" s="12">
        <v>0</v>
      </c>
      <c r="CC33" s="12">
        <v>0</v>
      </c>
      <c r="CD33" s="13"/>
      <c r="CE33" s="12">
        <v>1044</v>
      </c>
      <c r="CF33" s="12">
        <v>658000</v>
      </c>
      <c r="CG33" s="12">
        <v>0</v>
      </c>
      <c r="CH33" s="12">
        <v>658000</v>
      </c>
      <c r="CI33" s="13"/>
      <c r="CJ33" s="12">
        <v>0</v>
      </c>
      <c r="CK33" s="12">
        <v>0</v>
      </c>
      <c r="CL33" s="12">
        <v>0</v>
      </c>
      <c r="CM33" s="12">
        <v>0</v>
      </c>
      <c r="CN33" s="13"/>
      <c r="CO33" s="12">
        <v>0</v>
      </c>
      <c r="CP33" s="12">
        <v>180000</v>
      </c>
      <c r="CQ33" s="12">
        <v>0</v>
      </c>
      <c r="CR33" s="12">
        <v>180000</v>
      </c>
      <c r="CS33" s="13"/>
      <c r="CT33" s="12">
        <v>0</v>
      </c>
      <c r="CU33" s="12">
        <v>0</v>
      </c>
      <c r="CV33" s="12">
        <v>0</v>
      </c>
      <c r="CW33" s="12">
        <v>0</v>
      </c>
      <c r="CX33" s="13"/>
      <c r="CY33" s="12">
        <v>0</v>
      </c>
      <c r="CZ33" s="12">
        <v>0</v>
      </c>
      <c r="DA33" s="12">
        <v>0</v>
      </c>
      <c r="DB33" s="12">
        <v>0</v>
      </c>
      <c r="DC33" s="13"/>
      <c r="DD33" s="12">
        <v>0</v>
      </c>
      <c r="DE33" s="12">
        <v>0</v>
      </c>
      <c r="DF33" s="12">
        <v>0</v>
      </c>
      <c r="DG33" s="12">
        <v>0</v>
      </c>
      <c r="DH33" s="13"/>
      <c r="DI33" s="12">
        <v>0</v>
      </c>
      <c r="DJ33" s="12">
        <v>0</v>
      </c>
      <c r="DK33" s="12">
        <v>0</v>
      </c>
      <c r="DL33" s="12">
        <v>0</v>
      </c>
      <c r="DM33" s="13"/>
      <c r="DN33" s="12"/>
      <c r="DO33" s="12">
        <v>0</v>
      </c>
      <c r="DP33" s="12">
        <v>0</v>
      </c>
      <c r="DQ33" s="12">
        <v>0</v>
      </c>
      <c r="DR33" s="13"/>
      <c r="DS33" s="12">
        <v>0</v>
      </c>
      <c r="DT33" s="12">
        <v>0</v>
      </c>
      <c r="DU33" s="12">
        <v>0</v>
      </c>
      <c r="DV33" s="12">
        <v>0</v>
      </c>
      <c r="DW33" s="13"/>
      <c r="DX33" s="12">
        <v>120</v>
      </c>
      <c r="DY33" s="12">
        <v>60000</v>
      </c>
      <c r="DZ33" s="12">
        <v>0</v>
      </c>
      <c r="EA33" s="12">
        <v>60000</v>
      </c>
      <c r="EB33" s="13"/>
      <c r="EC33" s="72">
        <v>88364</v>
      </c>
      <c r="ED33" s="12">
        <v>123709600</v>
      </c>
      <c r="EE33" s="12">
        <v>0</v>
      </c>
      <c r="EF33" s="104">
        <v>123709600</v>
      </c>
      <c r="EG33" s="13"/>
      <c r="EH33" s="12">
        <v>2196</v>
      </c>
      <c r="EI33" s="12">
        <v>2196000</v>
      </c>
      <c r="EJ33" s="12">
        <v>0</v>
      </c>
      <c r="EK33" s="12">
        <v>2196000</v>
      </c>
      <c r="EL33" s="13"/>
      <c r="EM33" s="12">
        <v>51</v>
      </c>
      <c r="EN33" s="12">
        <v>510000</v>
      </c>
      <c r="EO33" s="12">
        <v>0</v>
      </c>
      <c r="EP33" s="12">
        <v>510000</v>
      </c>
      <c r="EQ33" s="13"/>
      <c r="ER33" s="72">
        <v>15517</v>
      </c>
      <c r="ES33" s="12">
        <v>38995344</v>
      </c>
      <c r="ET33" s="12">
        <v>0</v>
      </c>
      <c r="EU33" s="12">
        <v>38995344</v>
      </c>
      <c r="EV33" s="13"/>
      <c r="EW33" s="72">
        <v>63</v>
      </c>
      <c r="EX33" s="12">
        <v>257000</v>
      </c>
      <c r="EY33" s="12">
        <v>0</v>
      </c>
      <c r="EZ33" s="72">
        <v>257000</v>
      </c>
      <c r="FA33" s="13"/>
      <c r="FB33" s="12">
        <v>20</v>
      </c>
      <c r="FC33" s="12">
        <v>245000</v>
      </c>
      <c r="FD33" s="12">
        <v>0</v>
      </c>
      <c r="FE33" s="12">
        <v>245000</v>
      </c>
      <c r="FF33" s="13"/>
      <c r="FG33" s="12">
        <v>6292</v>
      </c>
      <c r="FH33" s="12">
        <v>1887600</v>
      </c>
      <c r="FI33" s="12">
        <v>0</v>
      </c>
      <c r="FJ33" s="12">
        <v>1887600</v>
      </c>
      <c r="FK33" s="13"/>
      <c r="FL33" s="12">
        <v>190</v>
      </c>
      <c r="FM33" s="12">
        <v>57000</v>
      </c>
      <c r="FN33" s="12">
        <v>0</v>
      </c>
      <c r="FO33" s="12">
        <v>57000</v>
      </c>
      <c r="FP33" s="13"/>
      <c r="FQ33" s="12">
        <v>13028</v>
      </c>
      <c r="FR33" s="12">
        <v>1302800</v>
      </c>
      <c r="FS33" s="12">
        <v>0</v>
      </c>
      <c r="FT33" s="12">
        <v>1302800</v>
      </c>
      <c r="FU33" s="13"/>
      <c r="FV33" s="12">
        <v>0</v>
      </c>
      <c r="FW33" s="12">
        <v>0</v>
      </c>
      <c r="FX33" s="12">
        <v>0</v>
      </c>
      <c r="FY33" s="12">
        <v>0</v>
      </c>
      <c r="FZ33" s="13"/>
      <c r="GA33" s="12">
        <v>0</v>
      </c>
      <c r="GB33" s="12">
        <v>0</v>
      </c>
      <c r="GC33" s="12">
        <v>0</v>
      </c>
      <c r="GD33" s="12">
        <v>0</v>
      </c>
      <c r="GE33" s="13"/>
      <c r="GF33" s="12">
        <v>6230</v>
      </c>
      <c r="GG33" s="12">
        <v>13083000</v>
      </c>
      <c r="GH33" s="12">
        <v>0</v>
      </c>
      <c r="GI33" s="12">
        <v>13083000</v>
      </c>
      <c r="GJ33" s="13"/>
      <c r="GK33" s="12">
        <v>155</v>
      </c>
      <c r="GL33" s="12">
        <v>322500</v>
      </c>
      <c r="GM33" s="12">
        <v>0</v>
      </c>
      <c r="GN33" s="12">
        <v>322500</v>
      </c>
      <c r="GO33" s="13"/>
      <c r="GP33" s="12">
        <v>1</v>
      </c>
      <c r="GQ33" s="12">
        <v>2000000</v>
      </c>
      <c r="GR33" s="12">
        <v>0</v>
      </c>
      <c r="GS33" s="12">
        <v>2000000</v>
      </c>
      <c r="GT33" s="13"/>
      <c r="GU33" s="12">
        <v>1</v>
      </c>
      <c r="GV33" s="12">
        <v>87500</v>
      </c>
      <c r="GW33" s="12">
        <v>0</v>
      </c>
      <c r="GX33" s="12">
        <v>87500</v>
      </c>
      <c r="GY33" s="13"/>
      <c r="GZ33" s="12">
        <v>15</v>
      </c>
      <c r="HA33" s="12">
        <v>300000</v>
      </c>
      <c r="HB33" s="12">
        <v>0</v>
      </c>
      <c r="HC33" s="12">
        <v>300000</v>
      </c>
      <c r="HD33" s="13"/>
      <c r="HE33" s="12">
        <v>1</v>
      </c>
      <c r="HF33" s="12">
        <v>899400</v>
      </c>
      <c r="HG33" s="12">
        <v>0</v>
      </c>
      <c r="HH33" s="12">
        <v>899400</v>
      </c>
      <c r="HI33" s="13"/>
      <c r="HJ33" s="12">
        <v>1</v>
      </c>
      <c r="HK33" s="12">
        <v>100000</v>
      </c>
      <c r="HL33" s="12">
        <v>0</v>
      </c>
      <c r="HM33" s="12">
        <v>100000</v>
      </c>
      <c r="HN33" s="13"/>
      <c r="HO33" s="12">
        <v>15</v>
      </c>
      <c r="HP33" s="12">
        <v>150000</v>
      </c>
      <c r="HQ33" s="12">
        <v>0</v>
      </c>
      <c r="HR33" s="12">
        <v>150000</v>
      </c>
      <c r="HS33" s="13"/>
      <c r="HT33" s="12">
        <v>12</v>
      </c>
      <c r="HU33" s="12">
        <v>240000</v>
      </c>
      <c r="HV33" s="12">
        <v>0</v>
      </c>
      <c r="HW33" s="12">
        <v>240000</v>
      </c>
      <c r="HX33" s="13"/>
      <c r="HY33" s="12">
        <v>1</v>
      </c>
      <c r="HZ33" s="12">
        <v>50000</v>
      </c>
      <c r="IA33" s="12">
        <v>0</v>
      </c>
      <c r="IB33" s="12">
        <v>50000</v>
      </c>
      <c r="IC33" s="13"/>
      <c r="ID33" s="12">
        <v>48</v>
      </c>
      <c r="IE33" s="12">
        <v>432000</v>
      </c>
      <c r="IF33" s="12">
        <v>0</v>
      </c>
      <c r="IG33" s="12">
        <v>432000</v>
      </c>
      <c r="IH33" s="13"/>
      <c r="II33" s="12">
        <v>42</v>
      </c>
      <c r="IJ33" s="12">
        <v>126000</v>
      </c>
      <c r="IK33" s="12">
        <v>0</v>
      </c>
      <c r="IL33" s="12">
        <v>126000</v>
      </c>
      <c r="IM33" s="13"/>
      <c r="IN33" s="12">
        <v>0</v>
      </c>
      <c r="IO33" s="12">
        <v>0</v>
      </c>
      <c r="IP33" s="12">
        <v>0</v>
      </c>
      <c r="IQ33" s="12">
        <v>0</v>
      </c>
      <c r="IR33" s="13"/>
      <c r="IS33" s="12">
        <v>1</v>
      </c>
      <c r="IT33" s="12">
        <v>300000</v>
      </c>
      <c r="IU33" s="12">
        <v>0</v>
      </c>
      <c r="IV33" s="12">
        <v>300000</v>
      </c>
      <c r="IW33" s="13"/>
      <c r="IX33" s="12">
        <v>0</v>
      </c>
      <c r="IY33" s="12">
        <v>0</v>
      </c>
      <c r="IZ33" s="12">
        <v>0</v>
      </c>
      <c r="JA33" s="12">
        <v>0</v>
      </c>
      <c r="JB33" s="13"/>
      <c r="JC33" s="12">
        <v>0</v>
      </c>
      <c r="JD33" s="12">
        <v>0</v>
      </c>
      <c r="JE33" s="12">
        <v>0</v>
      </c>
      <c r="JF33" s="12">
        <v>0</v>
      </c>
      <c r="JG33" s="13"/>
      <c r="JH33" s="12">
        <v>0</v>
      </c>
      <c r="JI33" s="12">
        <v>0</v>
      </c>
      <c r="JJ33" s="12">
        <v>0</v>
      </c>
      <c r="JK33" s="12">
        <v>0</v>
      </c>
      <c r="JL33" s="13"/>
      <c r="JM33" s="12">
        <v>1</v>
      </c>
      <c r="JN33" s="12">
        <v>12000</v>
      </c>
      <c r="JO33" s="12">
        <v>0</v>
      </c>
      <c r="JP33" s="12">
        <v>12000</v>
      </c>
      <c r="JQ33" s="13"/>
      <c r="JR33" s="12">
        <v>1</v>
      </c>
      <c r="JS33" s="12">
        <v>50000</v>
      </c>
      <c r="JT33" s="12">
        <v>0</v>
      </c>
      <c r="JU33" s="12">
        <v>50000</v>
      </c>
      <c r="JV33" s="13"/>
      <c r="JW33" s="12">
        <v>1</v>
      </c>
      <c r="JX33" s="12">
        <v>100000</v>
      </c>
      <c r="JY33" s="12">
        <v>0</v>
      </c>
      <c r="JZ33" s="12">
        <v>100000</v>
      </c>
      <c r="KA33" s="13"/>
      <c r="KB33" s="12">
        <v>3</v>
      </c>
      <c r="KC33" s="12">
        <v>129000</v>
      </c>
      <c r="KD33" s="12">
        <v>0</v>
      </c>
      <c r="KE33" s="12">
        <v>129000</v>
      </c>
      <c r="KF33" s="13"/>
      <c r="KG33" s="12"/>
      <c r="KH33" s="12">
        <v>0</v>
      </c>
      <c r="KI33" s="12">
        <v>0</v>
      </c>
      <c r="KJ33" s="12">
        <v>0</v>
      </c>
      <c r="KK33" s="13"/>
      <c r="KL33" s="12">
        <v>1</v>
      </c>
      <c r="KM33" s="12">
        <v>12000</v>
      </c>
      <c r="KN33" s="12">
        <v>0</v>
      </c>
      <c r="KO33" s="12">
        <v>12000</v>
      </c>
      <c r="KP33" s="13"/>
      <c r="KQ33" s="12">
        <v>0</v>
      </c>
      <c r="KR33" s="12">
        <v>209187634</v>
      </c>
      <c r="KS33" s="12">
        <v>0</v>
      </c>
      <c r="KT33" s="12">
        <v>209187634</v>
      </c>
      <c r="KU33" s="13"/>
    </row>
    <row r="34" spans="1:309" hidden="1">
      <c r="A34" s="10">
        <v>28</v>
      </c>
      <c r="B34" s="11" t="s">
        <v>30</v>
      </c>
      <c r="C34" s="12">
        <v>0</v>
      </c>
      <c r="D34" s="12">
        <v>1382800</v>
      </c>
      <c r="E34" s="12">
        <v>0</v>
      </c>
      <c r="F34" s="12">
        <v>1382800</v>
      </c>
      <c r="G34" s="13"/>
      <c r="H34" s="12">
        <v>0</v>
      </c>
      <c r="I34" s="12">
        <v>6811875</v>
      </c>
      <c r="J34" s="12">
        <v>0</v>
      </c>
      <c r="K34" s="12">
        <v>6811875</v>
      </c>
      <c r="L34" s="13"/>
      <c r="M34" s="12">
        <v>100</v>
      </c>
      <c r="N34" s="12">
        <v>30000</v>
      </c>
      <c r="O34" s="12">
        <v>0</v>
      </c>
      <c r="P34" s="12">
        <v>30000</v>
      </c>
      <c r="Q34" s="13"/>
      <c r="R34" s="12">
        <v>0</v>
      </c>
      <c r="S34" s="12">
        <v>0</v>
      </c>
      <c r="T34" s="12">
        <v>0</v>
      </c>
      <c r="U34" s="12">
        <v>0</v>
      </c>
      <c r="V34" s="13"/>
      <c r="W34" s="12">
        <v>1</v>
      </c>
      <c r="X34" s="12">
        <v>49500</v>
      </c>
      <c r="Y34" s="12">
        <v>0</v>
      </c>
      <c r="Z34" s="12">
        <v>49500</v>
      </c>
      <c r="AA34" s="13"/>
      <c r="AB34" s="12">
        <v>0</v>
      </c>
      <c r="AC34" s="12">
        <v>25000</v>
      </c>
      <c r="AD34" s="12">
        <v>0</v>
      </c>
      <c r="AE34" s="12">
        <v>25000</v>
      </c>
      <c r="AF34" s="13"/>
      <c r="AG34" s="12">
        <v>0</v>
      </c>
      <c r="AH34" s="12">
        <v>0</v>
      </c>
      <c r="AI34" s="12">
        <v>0</v>
      </c>
      <c r="AJ34" s="12">
        <v>0</v>
      </c>
      <c r="AK34" s="13"/>
      <c r="AL34" s="12">
        <v>0</v>
      </c>
      <c r="AM34" s="12">
        <v>0</v>
      </c>
      <c r="AN34" s="12">
        <v>0</v>
      </c>
      <c r="AO34" s="12">
        <v>0</v>
      </c>
      <c r="AP34" s="13"/>
      <c r="AQ34" s="12">
        <v>236</v>
      </c>
      <c r="AR34" s="12">
        <v>1180000</v>
      </c>
      <c r="AS34" s="12">
        <v>0</v>
      </c>
      <c r="AT34" s="12">
        <v>1180000</v>
      </c>
      <c r="AU34" s="13"/>
      <c r="AV34" s="12">
        <v>12</v>
      </c>
      <c r="AW34" s="12">
        <v>60000</v>
      </c>
      <c r="AX34" s="12">
        <v>0</v>
      </c>
      <c r="AY34" s="12">
        <v>60000</v>
      </c>
      <c r="AZ34" s="13"/>
      <c r="BA34" s="12">
        <v>0</v>
      </c>
      <c r="BB34" s="12">
        <v>0</v>
      </c>
      <c r="BC34" s="12">
        <v>0</v>
      </c>
      <c r="BD34" s="12">
        <v>0</v>
      </c>
      <c r="BE34" s="13"/>
      <c r="BF34" s="12">
        <v>0</v>
      </c>
      <c r="BG34" s="12">
        <v>0</v>
      </c>
      <c r="BH34" s="12">
        <v>0</v>
      </c>
      <c r="BI34" s="12">
        <v>0</v>
      </c>
      <c r="BJ34" s="13"/>
      <c r="BK34" s="12">
        <v>0</v>
      </c>
      <c r="BL34" s="12">
        <v>0</v>
      </c>
      <c r="BM34" s="12">
        <v>0</v>
      </c>
      <c r="BN34" s="12">
        <v>0</v>
      </c>
      <c r="BO34" s="13"/>
      <c r="BP34" s="12">
        <v>0</v>
      </c>
      <c r="BQ34" s="12">
        <v>0</v>
      </c>
      <c r="BR34" s="12">
        <v>0</v>
      </c>
      <c r="BS34" s="12">
        <v>0</v>
      </c>
      <c r="BT34" s="13"/>
      <c r="BU34" s="12">
        <v>1</v>
      </c>
      <c r="BV34" s="12">
        <v>17000</v>
      </c>
      <c r="BW34" s="12">
        <v>0</v>
      </c>
      <c r="BX34" s="12">
        <v>17000</v>
      </c>
      <c r="BY34" s="13"/>
      <c r="BZ34" s="12">
        <v>0</v>
      </c>
      <c r="CA34" s="12">
        <v>0</v>
      </c>
      <c r="CB34" s="12">
        <v>0</v>
      </c>
      <c r="CC34" s="12">
        <v>0</v>
      </c>
      <c r="CD34" s="13"/>
      <c r="CE34" s="12">
        <v>1044</v>
      </c>
      <c r="CF34" s="12">
        <v>658000</v>
      </c>
      <c r="CG34" s="12">
        <v>0</v>
      </c>
      <c r="CH34" s="12">
        <v>658000</v>
      </c>
      <c r="CI34" s="13"/>
      <c r="CJ34" s="12">
        <v>0</v>
      </c>
      <c r="CK34" s="12">
        <v>0</v>
      </c>
      <c r="CL34" s="12">
        <v>0</v>
      </c>
      <c r="CM34" s="12">
        <v>0</v>
      </c>
      <c r="CN34" s="13"/>
      <c r="CO34" s="12">
        <v>0</v>
      </c>
      <c r="CP34" s="12">
        <v>80000</v>
      </c>
      <c r="CQ34" s="12">
        <v>0</v>
      </c>
      <c r="CR34" s="12">
        <v>80000</v>
      </c>
      <c r="CS34" s="13"/>
      <c r="CT34" s="12">
        <v>0</v>
      </c>
      <c r="CU34" s="12">
        <v>0</v>
      </c>
      <c r="CV34" s="12">
        <v>0</v>
      </c>
      <c r="CW34" s="12">
        <v>0</v>
      </c>
      <c r="CX34" s="13"/>
      <c r="CY34" s="12">
        <v>0</v>
      </c>
      <c r="CZ34" s="12">
        <v>0</v>
      </c>
      <c r="DA34" s="12">
        <v>0</v>
      </c>
      <c r="DB34" s="12">
        <v>0</v>
      </c>
      <c r="DC34" s="13"/>
      <c r="DD34" s="12">
        <v>0</v>
      </c>
      <c r="DE34" s="12">
        <v>0</v>
      </c>
      <c r="DF34" s="12">
        <v>0</v>
      </c>
      <c r="DG34" s="12">
        <v>0</v>
      </c>
      <c r="DH34" s="13"/>
      <c r="DI34" s="12">
        <v>0</v>
      </c>
      <c r="DJ34" s="12">
        <v>0</v>
      </c>
      <c r="DK34" s="12">
        <v>0</v>
      </c>
      <c r="DL34" s="12">
        <v>0</v>
      </c>
      <c r="DM34" s="13"/>
      <c r="DN34" s="12">
        <v>1</v>
      </c>
      <c r="DO34" s="12">
        <v>250000</v>
      </c>
      <c r="DP34" s="12">
        <v>0</v>
      </c>
      <c r="DQ34" s="12">
        <v>250000</v>
      </c>
      <c r="DR34" s="13"/>
      <c r="DS34" s="12">
        <v>0</v>
      </c>
      <c r="DT34" s="12">
        <v>0</v>
      </c>
      <c r="DU34" s="12">
        <v>0</v>
      </c>
      <c r="DV34" s="12">
        <v>0</v>
      </c>
      <c r="DW34" s="13"/>
      <c r="DX34" s="12">
        <v>121</v>
      </c>
      <c r="DY34" s="12">
        <v>60500</v>
      </c>
      <c r="DZ34" s="12">
        <v>0</v>
      </c>
      <c r="EA34" s="12">
        <v>60500</v>
      </c>
      <c r="EB34" s="13"/>
      <c r="EC34" s="72">
        <v>31452</v>
      </c>
      <c r="ED34" s="12">
        <v>44032800</v>
      </c>
      <c r="EE34" s="12">
        <v>0</v>
      </c>
      <c r="EF34" s="104">
        <v>44032800</v>
      </c>
      <c r="EG34" s="13"/>
      <c r="EH34" s="12">
        <v>1401</v>
      </c>
      <c r="EI34" s="12">
        <v>1401000</v>
      </c>
      <c r="EJ34" s="12">
        <v>0</v>
      </c>
      <c r="EK34" s="12">
        <v>1401000</v>
      </c>
      <c r="EL34" s="13"/>
      <c r="EM34" s="12">
        <v>13</v>
      </c>
      <c r="EN34" s="12">
        <v>130000</v>
      </c>
      <c r="EO34" s="12">
        <v>0</v>
      </c>
      <c r="EP34" s="12">
        <v>130000</v>
      </c>
      <c r="EQ34" s="13"/>
      <c r="ER34" s="72">
        <v>12811</v>
      </c>
      <c r="ES34" s="12">
        <v>37198116</v>
      </c>
      <c r="ET34" s="12">
        <v>0</v>
      </c>
      <c r="EU34" s="12">
        <v>37198116</v>
      </c>
      <c r="EV34" s="13"/>
      <c r="EW34" s="72">
        <v>515</v>
      </c>
      <c r="EX34" s="12">
        <v>2335000</v>
      </c>
      <c r="EY34" s="12">
        <v>0</v>
      </c>
      <c r="EZ34" s="72">
        <v>2335000</v>
      </c>
      <c r="FA34" s="13"/>
      <c r="FB34" s="12">
        <v>25</v>
      </c>
      <c r="FC34" s="12">
        <v>340208</v>
      </c>
      <c r="FD34" s="12">
        <v>0</v>
      </c>
      <c r="FE34" s="12">
        <v>340208</v>
      </c>
      <c r="FF34" s="13"/>
      <c r="FG34" s="12">
        <v>5909</v>
      </c>
      <c r="FH34" s="12">
        <v>1772700</v>
      </c>
      <c r="FI34" s="12">
        <v>0</v>
      </c>
      <c r="FJ34" s="12">
        <v>1772700</v>
      </c>
      <c r="FK34" s="13"/>
      <c r="FL34" s="12">
        <v>48</v>
      </c>
      <c r="FM34" s="12">
        <v>14400</v>
      </c>
      <c r="FN34" s="12">
        <v>0</v>
      </c>
      <c r="FO34" s="12">
        <v>14400</v>
      </c>
      <c r="FP34" s="13"/>
      <c r="FQ34" s="12">
        <v>12810</v>
      </c>
      <c r="FR34" s="12">
        <v>1281000</v>
      </c>
      <c r="FS34" s="12">
        <v>0</v>
      </c>
      <c r="FT34" s="12">
        <v>1281000</v>
      </c>
      <c r="FU34" s="13"/>
      <c r="FV34" s="12">
        <v>0</v>
      </c>
      <c r="FW34" s="12">
        <v>0</v>
      </c>
      <c r="FX34" s="12">
        <v>0</v>
      </c>
      <c r="FY34" s="12">
        <v>0</v>
      </c>
      <c r="FZ34" s="13"/>
      <c r="GA34" s="12">
        <v>100</v>
      </c>
      <c r="GB34" s="12">
        <v>800000</v>
      </c>
      <c r="GC34" s="12">
        <v>0</v>
      </c>
      <c r="GD34" s="12">
        <v>800000</v>
      </c>
      <c r="GE34" s="13"/>
      <c r="GF34" s="12">
        <v>4010</v>
      </c>
      <c r="GG34" s="12">
        <v>6015000</v>
      </c>
      <c r="GH34" s="12">
        <v>0</v>
      </c>
      <c r="GI34" s="12">
        <v>6015000</v>
      </c>
      <c r="GJ34" s="13"/>
      <c r="GK34" s="12">
        <v>0</v>
      </c>
      <c r="GL34" s="12">
        <v>0</v>
      </c>
      <c r="GM34" s="12">
        <v>0</v>
      </c>
      <c r="GN34" s="12">
        <v>0</v>
      </c>
      <c r="GO34" s="13"/>
      <c r="GP34" s="12">
        <v>1</v>
      </c>
      <c r="GQ34" s="12">
        <v>1000000</v>
      </c>
      <c r="GR34" s="12">
        <v>0</v>
      </c>
      <c r="GS34" s="12">
        <v>1000000</v>
      </c>
      <c r="GT34" s="13"/>
      <c r="GU34" s="12">
        <v>1</v>
      </c>
      <c r="GV34" s="12">
        <v>87500</v>
      </c>
      <c r="GW34" s="12">
        <v>0</v>
      </c>
      <c r="GX34" s="12">
        <v>87500</v>
      </c>
      <c r="GY34" s="13"/>
      <c r="GZ34" s="12">
        <v>31</v>
      </c>
      <c r="HA34" s="12">
        <v>620000</v>
      </c>
      <c r="HB34" s="12">
        <v>0</v>
      </c>
      <c r="HC34" s="12">
        <v>620000</v>
      </c>
      <c r="HD34" s="13"/>
      <c r="HE34" s="12">
        <v>1</v>
      </c>
      <c r="HF34" s="12">
        <v>1199200</v>
      </c>
      <c r="HG34" s="12">
        <v>0</v>
      </c>
      <c r="HH34" s="12">
        <v>1199200</v>
      </c>
      <c r="HI34" s="13"/>
      <c r="HJ34" s="12">
        <v>1</v>
      </c>
      <c r="HK34" s="12">
        <v>100000</v>
      </c>
      <c r="HL34" s="12">
        <v>0</v>
      </c>
      <c r="HM34" s="12">
        <v>100000</v>
      </c>
      <c r="HN34" s="13"/>
      <c r="HO34" s="12">
        <v>0</v>
      </c>
      <c r="HP34" s="12">
        <v>0</v>
      </c>
      <c r="HQ34" s="12">
        <v>0</v>
      </c>
      <c r="HR34" s="12">
        <v>0</v>
      </c>
      <c r="HS34" s="13"/>
      <c r="HT34" s="12">
        <v>0</v>
      </c>
      <c r="HU34" s="12">
        <v>0</v>
      </c>
      <c r="HV34" s="12">
        <v>0</v>
      </c>
      <c r="HW34" s="12">
        <v>0</v>
      </c>
      <c r="HX34" s="13"/>
      <c r="HY34" s="12">
        <v>1</v>
      </c>
      <c r="HZ34" s="12">
        <v>50000</v>
      </c>
      <c r="IA34" s="12">
        <v>0</v>
      </c>
      <c r="IB34" s="12">
        <v>50000</v>
      </c>
      <c r="IC34" s="13"/>
      <c r="ID34" s="12">
        <v>51</v>
      </c>
      <c r="IE34" s="12">
        <v>459000</v>
      </c>
      <c r="IF34" s="12">
        <v>0</v>
      </c>
      <c r="IG34" s="12">
        <v>459000</v>
      </c>
      <c r="IH34" s="13"/>
      <c r="II34" s="12">
        <v>39</v>
      </c>
      <c r="IJ34" s="12">
        <v>117000</v>
      </c>
      <c r="IK34" s="12">
        <v>0</v>
      </c>
      <c r="IL34" s="12">
        <v>117000</v>
      </c>
      <c r="IM34" s="13"/>
      <c r="IN34" s="12">
        <v>0</v>
      </c>
      <c r="IO34" s="12">
        <v>0</v>
      </c>
      <c r="IP34" s="12">
        <v>0</v>
      </c>
      <c r="IQ34" s="12">
        <v>0</v>
      </c>
      <c r="IR34" s="13"/>
      <c r="IS34" s="12">
        <v>0</v>
      </c>
      <c r="IT34" s="12">
        <v>0</v>
      </c>
      <c r="IU34" s="12">
        <v>0</v>
      </c>
      <c r="IV34" s="12">
        <v>0</v>
      </c>
      <c r="IW34" s="13"/>
      <c r="IX34" s="12">
        <v>0</v>
      </c>
      <c r="IY34" s="12">
        <v>0</v>
      </c>
      <c r="IZ34" s="12">
        <v>0</v>
      </c>
      <c r="JA34" s="12">
        <v>0</v>
      </c>
      <c r="JB34" s="13"/>
      <c r="JC34" s="12">
        <v>0</v>
      </c>
      <c r="JD34" s="12">
        <v>0</v>
      </c>
      <c r="JE34" s="12">
        <v>0</v>
      </c>
      <c r="JF34" s="12">
        <v>0</v>
      </c>
      <c r="JG34" s="13"/>
      <c r="JH34" s="12">
        <v>0</v>
      </c>
      <c r="JI34" s="12">
        <v>0</v>
      </c>
      <c r="JJ34" s="12">
        <v>0</v>
      </c>
      <c r="JK34" s="12">
        <v>0</v>
      </c>
      <c r="JL34" s="13"/>
      <c r="JM34" s="12">
        <v>1</v>
      </c>
      <c r="JN34" s="12">
        <v>12000</v>
      </c>
      <c r="JO34" s="12">
        <v>0</v>
      </c>
      <c r="JP34" s="12">
        <v>12000</v>
      </c>
      <c r="JQ34" s="13"/>
      <c r="JR34" s="12">
        <v>1</v>
      </c>
      <c r="JS34" s="12">
        <v>50000</v>
      </c>
      <c r="JT34" s="12">
        <v>0</v>
      </c>
      <c r="JU34" s="12">
        <v>50000</v>
      </c>
      <c r="JV34" s="13"/>
      <c r="JW34" s="12">
        <v>0</v>
      </c>
      <c r="JX34" s="12">
        <v>0</v>
      </c>
      <c r="JY34" s="12">
        <v>0</v>
      </c>
      <c r="JZ34" s="12">
        <v>0</v>
      </c>
      <c r="KA34" s="13"/>
      <c r="KB34" s="12">
        <v>3</v>
      </c>
      <c r="KC34" s="12">
        <v>129000</v>
      </c>
      <c r="KD34" s="12">
        <v>0</v>
      </c>
      <c r="KE34" s="12">
        <v>129000</v>
      </c>
      <c r="KF34" s="13"/>
      <c r="KG34" s="12">
        <v>1</v>
      </c>
      <c r="KH34" s="12">
        <v>300000</v>
      </c>
      <c r="KI34" s="12">
        <v>0</v>
      </c>
      <c r="KJ34" s="12">
        <v>300000</v>
      </c>
      <c r="KK34" s="13"/>
      <c r="KL34" s="12">
        <v>1</v>
      </c>
      <c r="KM34" s="12">
        <v>12000</v>
      </c>
      <c r="KN34" s="12">
        <v>0</v>
      </c>
      <c r="KO34" s="12">
        <v>12000</v>
      </c>
      <c r="KP34" s="13"/>
      <c r="KQ34" s="12">
        <v>0</v>
      </c>
      <c r="KR34" s="12">
        <v>110060599</v>
      </c>
      <c r="KS34" s="12">
        <v>0</v>
      </c>
      <c r="KT34" s="12">
        <v>110060599</v>
      </c>
      <c r="KU34" s="13"/>
    </row>
    <row r="35" spans="1:309" hidden="1">
      <c r="A35" s="10">
        <v>29</v>
      </c>
      <c r="B35" s="11" t="s">
        <v>31</v>
      </c>
      <c r="C35" s="12">
        <v>0</v>
      </c>
      <c r="D35" s="12">
        <v>972500</v>
      </c>
      <c r="E35" s="12">
        <v>0</v>
      </c>
      <c r="F35" s="12">
        <v>972500</v>
      </c>
      <c r="G35" s="13"/>
      <c r="H35" s="12">
        <v>0</v>
      </c>
      <c r="I35" s="12">
        <v>9194295</v>
      </c>
      <c r="J35" s="12">
        <v>0</v>
      </c>
      <c r="K35" s="12">
        <v>9194295</v>
      </c>
      <c r="L35" s="13"/>
      <c r="M35" s="12">
        <v>150</v>
      </c>
      <c r="N35" s="12">
        <v>45000</v>
      </c>
      <c r="O35" s="12">
        <v>0</v>
      </c>
      <c r="P35" s="12">
        <v>45000</v>
      </c>
      <c r="Q35" s="13"/>
      <c r="R35" s="12">
        <v>0</v>
      </c>
      <c r="S35" s="12">
        <v>0</v>
      </c>
      <c r="T35" s="12">
        <v>0</v>
      </c>
      <c r="U35" s="12">
        <v>0</v>
      </c>
      <c r="V35" s="13"/>
      <c r="W35" s="12">
        <v>1</v>
      </c>
      <c r="X35" s="12">
        <v>49500</v>
      </c>
      <c r="Y35" s="12">
        <v>0</v>
      </c>
      <c r="Z35" s="12">
        <v>49500</v>
      </c>
      <c r="AA35" s="13"/>
      <c r="AB35" s="12">
        <v>0</v>
      </c>
      <c r="AC35" s="12">
        <v>344500</v>
      </c>
      <c r="AD35" s="12">
        <v>0</v>
      </c>
      <c r="AE35" s="12">
        <v>344500</v>
      </c>
      <c r="AF35" s="13"/>
      <c r="AG35" s="12">
        <v>0</v>
      </c>
      <c r="AH35" s="12">
        <v>0</v>
      </c>
      <c r="AI35" s="12">
        <v>0</v>
      </c>
      <c r="AJ35" s="12">
        <v>0</v>
      </c>
      <c r="AK35" s="13"/>
      <c r="AL35" s="12">
        <v>0</v>
      </c>
      <c r="AM35" s="12">
        <v>0</v>
      </c>
      <c r="AN35" s="12">
        <v>0</v>
      </c>
      <c r="AO35" s="12">
        <v>0</v>
      </c>
      <c r="AP35" s="13"/>
      <c r="AQ35" s="12">
        <v>124</v>
      </c>
      <c r="AR35" s="12">
        <v>620000</v>
      </c>
      <c r="AS35" s="12">
        <v>0</v>
      </c>
      <c r="AT35" s="12">
        <v>620000</v>
      </c>
      <c r="AU35" s="13"/>
      <c r="AV35" s="12">
        <v>8</v>
      </c>
      <c r="AW35" s="12">
        <v>40000</v>
      </c>
      <c r="AX35" s="12">
        <v>0</v>
      </c>
      <c r="AY35" s="12">
        <v>40000</v>
      </c>
      <c r="AZ35" s="13"/>
      <c r="BA35" s="12">
        <v>0</v>
      </c>
      <c r="BB35" s="12">
        <v>0</v>
      </c>
      <c r="BC35" s="12">
        <v>0</v>
      </c>
      <c r="BD35" s="12">
        <v>0</v>
      </c>
      <c r="BE35" s="13"/>
      <c r="BF35" s="12">
        <v>0</v>
      </c>
      <c r="BG35" s="12">
        <v>0</v>
      </c>
      <c r="BH35" s="12">
        <v>0</v>
      </c>
      <c r="BI35" s="12">
        <v>0</v>
      </c>
      <c r="BJ35" s="13"/>
      <c r="BK35" s="12">
        <v>0</v>
      </c>
      <c r="BL35" s="12">
        <v>0</v>
      </c>
      <c r="BM35" s="12">
        <v>0</v>
      </c>
      <c r="BN35" s="12">
        <v>0</v>
      </c>
      <c r="BO35" s="13"/>
      <c r="BP35" s="12">
        <v>0</v>
      </c>
      <c r="BQ35" s="12">
        <v>0</v>
      </c>
      <c r="BR35" s="12">
        <v>0</v>
      </c>
      <c r="BS35" s="12">
        <v>0</v>
      </c>
      <c r="BT35" s="13"/>
      <c r="BU35" s="12">
        <v>1</v>
      </c>
      <c r="BV35" s="12">
        <v>17000</v>
      </c>
      <c r="BW35" s="12">
        <v>0</v>
      </c>
      <c r="BX35" s="12">
        <v>17000</v>
      </c>
      <c r="BY35" s="13"/>
      <c r="BZ35" s="12">
        <v>0</v>
      </c>
      <c r="CA35" s="12">
        <v>0</v>
      </c>
      <c r="CB35" s="12">
        <v>0</v>
      </c>
      <c r="CC35" s="12">
        <v>0</v>
      </c>
      <c r="CD35" s="13"/>
      <c r="CE35" s="12">
        <v>1044</v>
      </c>
      <c r="CF35" s="12">
        <v>658000</v>
      </c>
      <c r="CG35" s="12">
        <v>0</v>
      </c>
      <c r="CH35" s="12">
        <v>658000</v>
      </c>
      <c r="CI35" s="13"/>
      <c r="CJ35" s="12">
        <v>0</v>
      </c>
      <c r="CK35" s="12">
        <v>0</v>
      </c>
      <c r="CL35" s="12">
        <v>0</v>
      </c>
      <c r="CM35" s="12">
        <v>0</v>
      </c>
      <c r="CN35" s="13"/>
      <c r="CO35" s="12">
        <v>0</v>
      </c>
      <c r="CP35" s="12">
        <v>80000</v>
      </c>
      <c r="CQ35" s="12">
        <v>0</v>
      </c>
      <c r="CR35" s="12">
        <v>80000</v>
      </c>
      <c r="CS35" s="13"/>
      <c r="CT35" s="12">
        <v>0</v>
      </c>
      <c r="CU35" s="12">
        <v>0</v>
      </c>
      <c r="CV35" s="12">
        <v>0</v>
      </c>
      <c r="CW35" s="12">
        <v>0</v>
      </c>
      <c r="CX35" s="13"/>
      <c r="CY35" s="12">
        <v>0</v>
      </c>
      <c r="CZ35" s="12">
        <v>0</v>
      </c>
      <c r="DA35" s="12">
        <v>0</v>
      </c>
      <c r="DB35" s="12">
        <v>0</v>
      </c>
      <c r="DC35" s="13"/>
      <c r="DD35" s="12">
        <v>0</v>
      </c>
      <c r="DE35" s="12">
        <v>0</v>
      </c>
      <c r="DF35" s="12">
        <v>0</v>
      </c>
      <c r="DG35" s="12">
        <v>0</v>
      </c>
      <c r="DH35" s="13"/>
      <c r="DI35" s="12">
        <v>0</v>
      </c>
      <c r="DJ35" s="12">
        <v>0</v>
      </c>
      <c r="DK35" s="12">
        <v>0</v>
      </c>
      <c r="DL35" s="12">
        <v>0</v>
      </c>
      <c r="DM35" s="13"/>
      <c r="DN35" s="12"/>
      <c r="DO35" s="12">
        <v>0</v>
      </c>
      <c r="DP35" s="12">
        <v>0</v>
      </c>
      <c r="DQ35" s="12">
        <v>0</v>
      </c>
      <c r="DR35" s="13"/>
      <c r="DS35" s="12">
        <v>0</v>
      </c>
      <c r="DT35" s="12">
        <v>0</v>
      </c>
      <c r="DU35" s="12">
        <v>0</v>
      </c>
      <c r="DV35" s="12">
        <v>0</v>
      </c>
      <c r="DW35" s="13"/>
      <c r="DX35" s="12">
        <v>65</v>
      </c>
      <c r="DY35" s="12">
        <v>32500</v>
      </c>
      <c r="DZ35" s="12">
        <v>0</v>
      </c>
      <c r="EA35" s="12">
        <v>32500</v>
      </c>
      <c r="EB35" s="13"/>
      <c r="EC35" s="72">
        <v>48679</v>
      </c>
      <c r="ED35" s="12">
        <v>68150600</v>
      </c>
      <c r="EE35" s="12">
        <v>0</v>
      </c>
      <c r="EF35" s="104">
        <v>68150600</v>
      </c>
      <c r="EG35" s="13"/>
      <c r="EH35" s="12">
        <v>1691</v>
      </c>
      <c r="EI35" s="12">
        <v>1691000</v>
      </c>
      <c r="EJ35" s="12">
        <v>0</v>
      </c>
      <c r="EK35" s="12">
        <v>1691000</v>
      </c>
      <c r="EL35" s="13"/>
      <c r="EM35" s="12">
        <v>16</v>
      </c>
      <c r="EN35" s="12">
        <v>160000</v>
      </c>
      <c r="EO35" s="12">
        <v>0</v>
      </c>
      <c r="EP35" s="12">
        <v>160000</v>
      </c>
      <c r="EQ35" s="13"/>
      <c r="ER35" s="72">
        <v>11325</v>
      </c>
      <c r="ES35" s="12">
        <v>30992220.000000004</v>
      </c>
      <c r="ET35" s="12">
        <v>0</v>
      </c>
      <c r="EU35" s="12">
        <v>30992220.000000004</v>
      </c>
      <c r="EV35" s="13"/>
      <c r="EW35" s="72">
        <v>102</v>
      </c>
      <c r="EX35" s="12">
        <v>413000</v>
      </c>
      <c r="EY35" s="12">
        <v>0</v>
      </c>
      <c r="EZ35" s="72">
        <v>413000</v>
      </c>
      <c r="FA35" s="13"/>
      <c r="FB35" s="12">
        <v>12</v>
      </c>
      <c r="FC35" s="12">
        <v>145000</v>
      </c>
      <c r="FD35" s="12">
        <v>0</v>
      </c>
      <c r="FE35" s="12">
        <v>145000</v>
      </c>
      <c r="FF35" s="13"/>
      <c r="FG35" s="12">
        <v>4851</v>
      </c>
      <c r="FH35" s="12">
        <v>1455300</v>
      </c>
      <c r="FI35" s="12">
        <v>0</v>
      </c>
      <c r="FJ35" s="12">
        <v>1455300</v>
      </c>
      <c r="FK35" s="13"/>
      <c r="FL35" s="12">
        <v>10</v>
      </c>
      <c r="FM35" s="12">
        <v>3000</v>
      </c>
      <c r="FN35" s="12">
        <v>0</v>
      </c>
      <c r="FO35" s="12">
        <v>3000</v>
      </c>
      <c r="FP35" s="13"/>
      <c r="FQ35" s="12">
        <v>5331</v>
      </c>
      <c r="FR35" s="12">
        <v>533100</v>
      </c>
      <c r="FS35" s="12">
        <v>0</v>
      </c>
      <c r="FT35" s="12">
        <v>533100</v>
      </c>
      <c r="FU35" s="13"/>
      <c r="FV35" s="12">
        <v>0</v>
      </c>
      <c r="FW35" s="12">
        <v>0</v>
      </c>
      <c r="FX35" s="12">
        <v>0</v>
      </c>
      <c r="FY35" s="12">
        <v>0</v>
      </c>
      <c r="FZ35" s="13"/>
      <c r="GA35" s="12">
        <v>0</v>
      </c>
      <c r="GB35" s="12">
        <v>0</v>
      </c>
      <c r="GC35" s="12">
        <v>0</v>
      </c>
      <c r="GD35" s="12">
        <v>0</v>
      </c>
      <c r="GE35" s="13"/>
      <c r="GF35" s="12">
        <v>2430</v>
      </c>
      <c r="GG35" s="12">
        <v>5103000</v>
      </c>
      <c r="GH35" s="12">
        <v>0</v>
      </c>
      <c r="GI35" s="12">
        <v>5103000</v>
      </c>
      <c r="GJ35" s="13"/>
      <c r="GK35" s="12">
        <v>105</v>
      </c>
      <c r="GL35" s="12">
        <v>192500</v>
      </c>
      <c r="GM35" s="12">
        <v>0</v>
      </c>
      <c r="GN35" s="12">
        <v>192500</v>
      </c>
      <c r="GO35" s="13"/>
      <c r="GP35" s="12">
        <v>1</v>
      </c>
      <c r="GQ35" s="12">
        <v>1000000</v>
      </c>
      <c r="GR35" s="12">
        <v>0</v>
      </c>
      <c r="GS35" s="12">
        <v>1000000</v>
      </c>
      <c r="GT35" s="13"/>
      <c r="GU35" s="12">
        <v>1</v>
      </c>
      <c r="GV35" s="12">
        <v>87500</v>
      </c>
      <c r="GW35" s="12">
        <v>0</v>
      </c>
      <c r="GX35" s="12">
        <v>87500</v>
      </c>
      <c r="GY35" s="13"/>
      <c r="GZ35" s="12">
        <v>10</v>
      </c>
      <c r="HA35" s="12">
        <v>200000</v>
      </c>
      <c r="HB35" s="12">
        <v>0</v>
      </c>
      <c r="HC35" s="12">
        <v>200000</v>
      </c>
      <c r="HD35" s="13"/>
      <c r="HE35" s="12">
        <v>1</v>
      </c>
      <c r="HF35" s="12">
        <v>2398400</v>
      </c>
      <c r="HG35" s="12">
        <v>0</v>
      </c>
      <c r="HH35" s="12">
        <v>2398400</v>
      </c>
      <c r="HI35" s="13"/>
      <c r="HJ35" s="12">
        <v>1</v>
      </c>
      <c r="HK35" s="12">
        <v>100000</v>
      </c>
      <c r="HL35" s="12">
        <v>0</v>
      </c>
      <c r="HM35" s="12">
        <v>100000</v>
      </c>
      <c r="HN35" s="13"/>
      <c r="HO35" s="12">
        <v>11</v>
      </c>
      <c r="HP35" s="12">
        <v>110000</v>
      </c>
      <c r="HQ35" s="12">
        <v>0</v>
      </c>
      <c r="HR35" s="12">
        <v>110000</v>
      </c>
      <c r="HS35" s="13"/>
      <c r="HT35" s="12">
        <v>12</v>
      </c>
      <c r="HU35" s="12">
        <v>240000</v>
      </c>
      <c r="HV35" s="12">
        <v>0</v>
      </c>
      <c r="HW35" s="12">
        <v>240000</v>
      </c>
      <c r="HX35" s="13"/>
      <c r="HY35" s="12">
        <v>1</v>
      </c>
      <c r="HZ35" s="12">
        <v>50000</v>
      </c>
      <c r="IA35" s="12">
        <v>0</v>
      </c>
      <c r="IB35" s="12">
        <v>50000</v>
      </c>
      <c r="IC35" s="13"/>
      <c r="ID35" s="12">
        <v>32</v>
      </c>
      <c r="IE35" s="12">
        <v>288000</v>
      </c>
      <c r="IF35" s="12">
        <v>0</v>
      </c>
      <c r="IG35" s="12">
        <v>288000</v>
      </c>
      <c r="IH35" s="13"/>
      <c r="II35" s="12">
        <v>23</v>
      </c>
      <c r="IJ35" s="12">
        <v>69000</v>
      </c>
      <c r="IK35" s="12">
        <v>0</v>
      </c>
      <c r="IL35" s="12">
        <v>69000</v>
      </c>
      <c r="IM35" s="13"/>
      <c r="IN35" s="12">
        <v>0</v>
      </c>
      <c r="IO35" s="12">
        <v>0</v>
      </c>
      <c r="IP35" s="12">
        <v>0</v>
      </c>
      <c r="IQ35" s="12">
        <v>0</v>
      </c>
      <c r="IR35" s="13"/>
      <c r="IS35" s="12">
        <v>1</v>
      </c>
      <c r="IT35" s="12">
        <v>300000</v>
      </c>
      <c r="IU35" s="12">
        <v>0</v>
      </c>
      <c r="IV35" s="12">
        <v>300000</v>
      </c>
      <c r="IW35" s="13"/>
      <c r="IX35" s="12">
        <v>0</v>
      </c>
      <c r="IY35" s="12">
        <v>0</v>
      </c>
      <c r="IZ35" s="12">
        <v>0</v>
      </c>
      <c r="JA35" s="12">
        <v>0</v>
      </c>
      <c r="JB35" s="13"/>
      <c r="JC35" s="12">
        <v>0</v>
      </c>
      <c r="JD35" s="12">
        <v>0</v>
      </c>
      <c r="JE35" s="12">
        <v>0</v>
      </c>
      <c r="JF35" s="12">
        <v>0</v>
      </c>
      <c r="JG35" s="13"/>
      <c r="JH35" s="12">
        <v>0</v>
      </c>
      <c r="JI35" s="12">
        <v>0</v>
      </c>
      <c r="JJ35" s="12">
        <v>0</v>
      </c>
      <c r="JK35" s="12">
        <v>0</v>
      </c>
      <c r="JL35" s="13"/>
      <c r="JM35" s="12">
        <v>1</v>
      </c>
      <c r="JN35" s="12">
        <v>12000</v>
      </c>
      <c r="JO35" s="12">
        <v>0</v>
      </c>
      <c r="JP35" s="12">
        <v>12000</v>
      </c>
      <c r="JQ35" s="13"/>
      <c r="JR35" s="12">
        <v>1</v>
      </c>
      <c r="JS35" s="12">
        <v>50000</v>
      </c>
      <c r="JT35" s="12">
        <v>0</v>
      </c>
      <c r="JU35" s="12">
        <v>50000</v>
      </c>
      <c r="JV35" s="13"/>
      <c r="JW35" s="12">
        <v>0</v>
      </c>
      <c r="JX35" s="12">
        <v>0</v>
      </c>
      <c r="JY35" s="12">
        <v>0</v>
      </c>
      <c r="JZ35" s="12">
        <v>0</v>
      </c>
      <c r="KA35" s="13"/>
      <c r="KB35" s="12">
        <v>2</v>
      </c>
      <c r="KC35" s="12">
        <v>114000</v>
      </c>
      <c r="KD35" s="12">
        <v>0</v>
      </c>
      <c r="KE35" s="12">
        <v>114000</v>
      </c>
      <c r="KF35" s="13"/>
      <c r="KG35" s="12"/>
      <c r="KH35" s="12">
        <v>0</v>
      </c>
      <c r="KI35" s="12">
        <v>0</v>
      </c>
      <c r="KJ35" s="12">
        <v>0</v>
      </c>
      <c r="KK35" s="13"/>
      <c r="KL35" s="12">
        <v>1</v>
      </c>
      <c r="KM35" s="12">
        <v>12000</v>
      </c>
      <c r="KN35" s="12">
        <v>0</v>
      </c>
      <c r="KO35" s="12">
        <v>12000</v>
      </c>
      <c r="KP35" s="13"/>
      <c r="KQ35" s="12">
        <v>0</v>
      </c>
      <c r="KR35" s="12">
        <v>125922915</v>
      </c>
      <c r="KS35" s="12">
        <v>0</v>
      </c>
      <c r="KT35" s="12">
        <v>125922915</v>
      </c>
      <c r="KU35" s="13"/>
    </row>
    <row r="36" spans="1:309" hidden="1">
      <c r="A36" s="10">
        <v>30</v>
      </c>
      <c r="B36" s="11" t="s">
        <v>32</v>
      </c>
      <c r="C36" s="12">
        <v>0</v>
      </c>
      <c r="D36" s="12">
        <v>2124800</v>
      </c>
      <c r="E36" s="12">
        <v>0</v>
      </c>
      <c r="F36" s="12">
        <v>2124800</v>
      </c>
      <c r="G36" s="13"/>
      <c r="H36" s="12">
        <v>0</v>
      </c>
      <c r="I36" s="12">
        <v>19890855</v>
      </c>
      <c r="J36" s="12">
        <v>0</v>
      </c>
      <c r="K36" s="12">
        <v>19890855</v>
      </c>
      <c r="L36" s="13"/>
      <c r="M36" s="12">
        <v>150</v>
      </c>
      <c r="N36" s="12">
        <v>45000</v>
      </c>
      <c r="O36" s="12">
        <v>0</v>
      </c>
      <c r="P36" s="12">
        <v>45000</v>
      </c>
      <c r="Q36" s="13"/>
      <c r="R36" s="12">
        <v>0</v>
      </c>
      <c r="S36" s="12">
        <v>0</v>
      </c>
      <c r="T36" s="12">
        <v>0</v>
      </c>
      <c r="U36" s="12">
        <v>0</v>
      </c>
      <c r="V36" s="13"/>
      <c r="W36" s="12">
        <v>0</v>
      </c>
      <c r="X36" s="12">
        <v>0</v>
      </c>
      <c r="Y36" s="12">
        <v>0</v>
      </c>
      <c r="Z36" s="12">
        <v>0</v>
      </c>
      <c r="AA36" s="13"/>
      <c r="AB36" s="12">
        <v>0</v>
      </c>
      <c r="AC36" s="12">
        <v>568500</v>
      </c>
      <c r="AD36" s="12">
        <v>0</v>
      </c>
      <c r="AE36" s="12">
        <v>568500</v>
      </c>
      <c r="AF36" s="13"/>
      <c r="AG36" s="12">
        <v>0</v>
      </c>
      <c r="AH36" s="12">
        <v>0</v>
      </c>
      <c r="AI36" s="12">
        <v>0</v>
      </c>
      <c r="AJ36" s="12">
        <v>0</v>
      </c>
      <c r="AK36" s="13"/>
      <c r="AL36" s="12">
        <v>0</v>
      </c>
      <c r="AM36" s="12">
        <v>0</v>
      </c>
      <c r="AN36" s="12">
        <v>0</v>
      </c>
      <c r="AO36" s="12">
        <v>0</v>
      </c>
      <c r="AP36" s="13"/>
      <c r="AQ36" s="12">
        <v>244</v>
      </c>
      <c r="AR36" s="12">
        <v>1220000</v>
      </c>
      <c r="AS36" s="12">
        <v>0</v>
      </c>
      <c r="AT36" s="12">
        <v>1220000</v>
      </c>
      <c r="AU36" s="13"/>
      <c r="AV36" s="12">
        <v>20</v>
      </c>
      <c r="AW36" s="12">
        <v>100000</v>
      </c>
      <c r="AX36" s="12">
        <v>0</v>
      </c>
      <c r="AY36" s="12">
        <v>100000</v>
      </c>
      <c r="AZ36" s="13"/>
      <c r="BA36" s="12">
        <v>0</v>
      </c>
      <c r="BB36" s="12">
        <v>0</v>
      </c>
      <c r="BC36" s="12">
        <v>0</v>
      </c>
      <c r="BD36" s="12">
        <v>0</v>
      </c>
      <c r="BE36" s="13"/>
      <c r="BF36" s="12">
        <v>0</v>
      </c>
      <c r="BG36" s="12">
        <v>0</v>
      </c>
      <c r="BH36" s="12">
        <v>0</v>
      </c>
      <c r="BI36" s="12">
        <v>0</v>
      </c>
      <c r="BJ36" s="13"/>
      <c r="BK36" s="12">
        <v>0</v>
      </c>
      <c r="BL36" s="12">
        <v>0</v>
      </c>
      <c r="BM36" s="12">
        <v>0</v>
      </c>
      <c r="BN36" s="12">
        <v>0</v>
      </c>
      <c r="BO36" s="13"/>
      <c r="BP36" s="12">
        <v>0</v>
      </c>
      <c r="BQ36" s="12">
        <v>0</v>
      </c>
      <c r="BR36" s="12">
        <v>0</v>
      </c>
      <c r="BS36" s="12">
        <v>0</v>
      </c>
      <c r="BT36" s="13"/>
      <c r="BU36" s="12">
        <v>1</v>
      </c>
      <c r="BV36" s="12">
        <v>20000</v>
      </c>
      <c r="BW36" s="12">
        <v>0</v>
      </c>
      <c r="BX36" s="12">
        <v>20000</v>
      </c>
      <c r="BY36" s="13"/>
      <c r="BZ36" s="12">
        <v>0</v>
      </c>
      <c r="CA36" s="12">
        <v>0</v>
      </c>
      <c r="CB36" s="12">
        <v>0</v>
      </c>
      <c r="CC36" s="12">
        <v>0</v>
      </c>
      <c r="CD36" s="13"/>
      <c r="CE36" s="12">
        <v>1044</v>
      </c>
      <c r="CF36" s="12">
        <v>658000</v>
      </c>
      <c r="CG36" s="12">
        <v>0</v>
      </c>
      <c r="CH36" s="12">
        <v>658000</v>
      </c>
      <c r="CI36" s="13"/>
      <c r="CJ36" s="12">
        <v>0</v>
      </c>
      <c r="CK36" s="12">
        <v>0</v>
      </c>
      <c r="CL36" s="12">
        <v>0</v>
      </c>
      <c r="CM36" s="12">
        <v>0</v>
      </c>
      <c r="CN36" s="13"/>
      <c r="CO36" s="12">
        <v>0</v>
      </c>
      <c r="CP36" s="12">
        <v>80000</v>
      </c>
      <c r="CQ36" s="12">
        <v>0</v>
      </c>
      <c r="CR36" s="12">
        <v>80000</v>
      </c>
      <c r="CS36" s="13"/>
      <c r="CT36" s="12">
        <v>0</v>
      </c>
      <c r="CU36" s="12">
        <v>0</v>
      </c>
      <c r="CV36" s="12">
        <v>0</v>
      </c>
      <c r="CW36" s="12">
        <v>0</v>
      </c>
      <c r="CX36" s="13"/>
      <c r="CY36" s="12">
        <v>0</v>
      </c>
      <c r="CZ36" s="12">
        <v>0</v>
      </c>
      <c r="DA36" s="12">
        <v>0</v>
      </c>
      <c r="DB36" s="12">
        <v>0</v>
      </c>
      <c r="DC36" s="13"/>
      <c r="DD36" s="12">
        <v>0</v>
      </c>
      <c r="DE36" s="12">
        <v>0</v>
      </c>
      <c r="DF36" s="12">
        <v>0</v>
      </c>
      <c r="DG36" s="12">
        <v>0</v>
      </c>
      <c r="DH36" s="13"/>
      <c r="DI36" s="12">
        <v>0</v>
      </c>
      <c r="DJ36" s="12">
        <v>0</v>
      </c>
      <c r="DK36" s="12">
        <v>0</v>
      </c>
      <c r="DL36" s="12">
        <v>0</v>
      </c>
      <c r="DM36" s="13"/>
      <c r="DN36" s="12"/>
      <c r="DO36" s="12">
        <v>0</v>
      </c>
      <c r="DP36" s="12">
        <v>0</v>
      </c>
      <c r="DQ36" s="12">
        <v>0</v>
      </c>
      <c r="DR36" s="13"/>
      <c r="DS36" s="12">
        <v>0</v>
      </c>
      <c r="DT36" s="12">
        <v>0</v>
      </c>
      <c r="DU36" s="12">
        <v>0</v>
      </c>
      <c r="DV36" s="12">
        <v>0</v>
      </c>
      <c r="DW36" s="13"/>
      <c r="DX36" s="12">
        <v>60</v>
      </c>
      <c r="DY36" s="12">
        <v>30000</v>
      </c>
      <c r="DZ36" s="12">
        <v>0</v>
      </c>
      <c r="EA36" s="12">
        <v>30000</v>
      </c>
      <c r="EB36" s="13"/>
      <c r="EC36" s="72">
        <v>103297</v>
      </c>
      <c r="ED36" s="12">
        <v>144615800</v>
      </c>
      <c r="EE36" s="12">
        <v>0</v>
      </c>
      <c r="EF36" s="104">
        <v>144615800</v>
      </c>
      <c r="EG36" s="13"/>
      <c r="EH36" s="12">
        <v>215</v>
      </c>
      <c r="EI36" s="12">
        <v>215000</v>
      </c>
      <c r="EJ36" s="12">
        <v>0</v>
      </c>
      <c r="EK36" s="12">
        <v>215000</v>
      </c>
      <c r="EL36" s="13"/>
      <c r="EM36" s="12">
        <v>35</v>
      </c>
      <c r="EN36" s="12">
        <v>350000</v>
      </c>
      <c r="EO36" s="12">
        <v>0</v>
      </c>
      <c r="EP36" s="12">
        <v>350000</v>
      </c>
      <c r="EQ36" s="13"/>
      <c r="ER36" s="72">
        <v>18129</v>
      </c>
      <c r="ES36" s="12">
        <v>48359268</v>
      </c>
      <c r="ET36" s="12">
        <v>0</v>
      </c>
      <c r="EU36" s="12">
        <v>48359268</v>
      </c>
      <c r="EV36" s="13"/>
      <c r="EW36" s="72">
        <v>147</v>
      </c>
      <c r="EX36" s="12">
        <v>593000</v>
      </c>
      <c r="EY36" s="12">
        <v>0</v>
      </c>
      <c r="EZ36" s="72">
        <v>593000</v>
      </c>
      <c r="FA36" s="13"/>
      <c r="FB36" s="12">
        <v>26</v>
      </c>
      <c r="FC36" s="12">
        <v>305000</v>
      </c>
      <c r="FD36" s="12">
        <v>0</v>
      </c>
      <c r="FE36" s="12">
        <v>305000</v>
      </c>
      <c r="FF36" s="13"/>
      <c r="FG36" s="12">
        <v>11468</v>
      </c>
      <c r="FH36" s="12">
        <v>3440400</v>
      </c>
      <c r="FI36" s="12">
        <v>0</v>
      </c>
      <c r="FJ36" s="12">
        <v>3440400</v>
      </c>
      <c r="FK36" s="13"/>
      <c r="FL36" s="12">
        <v>10</v>
      </c>
      <c r="FM36" s="12">
        <v>3000</v>
      </c>
      <c r="FN36" s="12">
        <v>0</v>
      </c>
      <c r="FO36" s="12">
        <v>3000</v>
      </c>
      <c r="FP36" s="13"/>
      <c r="FQ36" s="12">
        <v>20057</v>
      </c>
      <c r="FR36" s="12">
        <v>2005700</v>
      </c>
      <c r="FS36" s="12">
        <v>0</v>
      </c>
      <c r="FT36" s="12">
        <v>2005700</v>
      </c>
      <c r="FU36" s="13"/>
      <c r="FV36" s="12">
        <v>0</v>
      </c>
      <c r="FW36" s="12">
        <v>0</v>
      </c>
      <c r="FX36" s="12">
        <v>0</v>
      </c>
      <c r="FY36" s="12">
        <v>0</v>
      </c>
      <c r="FZ36" s="13"/>
      <c r="GA36" s="12">
        <v>0</v>
      </c>
      <c r="GB36" s="12">
        <v>0</v>
      </c>
      <c r="GC36" s="12">
        <v>0</v>
      </c>
      <c r="GD36" s="12">
        <v>0</v>
      </c>
      <c r="GE36" s="13"/>
      <c r="GF36" s="12">
        <v>8680</v>
      </c>
      <c r="GG36" s="12">
        <v>18228000</v>
      </c>
      <c r="GH36" s="12">
        <v>0</v>
      </c>
      <c r="GI36" s="12">
        <v>18228000</v>
      </c>
      <c r="GJ36" s="13"/>
      <c r="GK36" s="12">
        <v>89</v>
      </c>
      <c r="GL36" s="12">
        <v>88500</v>
      </c>
      <c r="GM36" s="12">
        <v>0</v>
      </c>
      <c r="GN36" s="12">
        <v>88500</v>
      </c>
      <c r="GO36" s="13"/>
      <c r="GP36" s="12">
        <v>1</v>
      </c>
      <c r="GQ36" s="12">
        <v>1200000</v>
      </c>
      <c r="GR36" s="12">
        <v>0</v>
      </c>
      <c r="GS36" s="12">
        <v>1200000</v>
      </c>
      <c r="GT36" s="13"/>
      <c r="GU36" s="12">
        <v>2</v>
      </c>
      <c r="GV36" s="12">
        <v>175000</v>
      </c>
      <c r="GW36" s="12">
        <v>0</v>
      </c>
      <c r="GX36" s="12">
        <v>175000</v>
      </c>
      <c r="GY36" s="13"/>
      <c r="GZ36" s="12">
        <v>25</v>
      </c>
      <c r="HA36" s="12">
        <v>500000</v>
      </c>
      <c r="HB36" s="12">
        <v>0</v>
      </c>
      <c r="HC36" s="12">
        <v>500000</v>
      </c>
      <c r="HD36" s="13"/>
      <c r="HE36" s="12">
        <v>1</v>
      </c>
      <c r="HF36" s="12">
        <v>2098600</v>
      </c>
      <c r="HG36" s="12">
        <v>0</v>
      </c>
      <c r="HH36" s="12">
        <v>2098600</v>
      </c>
      <c r="HI36" s="13"/>
      <c r="HJ36" s="12">
        <v>1</v>
      </c>
      <c r="HK36" s="12">
        <v>100000</v>
      </c>
      <c r="HL36" s="12">
        <v>0</v>
      </c>
      <c r="HM36" s="12">
        <v>100000</v>
      </c>
      <c r="HN36" s="13"/>
      <c r="HO36" s="12">
        <v>0</v>
      </c>
      <c r="HP36" s="12">
        <v>0</v>
      </c>
      <c r="HQ36" s="12">
        <v>0</v>
      </c>
      <c r="HR36" s="12">
        <v>0</v>
      </c>
      <c r="HS36" s="13"/>
      <c r="HT36" s="12">
        <v>0</v>
      </c>
      <c r="HU36" s="12">
        <v>0</v>
      </c>
      <c r="HV36" s="12">
        <v>0</v>
      </c>
      <c r="HW36" s="12">
        <v>0</v>
      </c>
      <c r="HX36" s="13"/>
      <c r="HY36" s="12">
        <v>1</v>
      </c>
      <c r="HZ36" s="12">
        <v>50000</v>
      </c>
      <c r="IA36" s="12">
        <v>0</v>
      </c>
      <c r="IB36" s="12">
        <v>50000</v>
      </c>
      <c r="IC36" s="13"/>
      <c r="ID36" s="12">
        <v>76</v>
      </c>
      <c r="IE36" s="12">
        <v>684000</v>
      </c>
      <c r="IF36" s="12">
        <v>0</v>
      </c>
      <c r="IG36" s="12">
        <v>684000</v>
      </c>
      <c r="IH36" s="13"/>
      <c r="II36" s="12">
        <v>50</v>
      </c>
      <c r="IJ36" s="12">
        <v>150000</v>
      </c>
      <c r="IK36" s="12">
        <v>0</v>
      </c>
      <c r="IL36" s="12">
        <v>150000</v>
      </c>
      <c r="IM36" s="13"/>
      <c r="IN36" s="12">
        <v>0</v>
      </c>
      <c r="IO36" s="12">
        <v>0</v>
      </c>
      <c r="IP36" s="12">
        <v>0</v>
      </c>
      <c r="IQ36" s="12">
        <v>0</v>
      </c>
      <c r="IR36" s="13"/>
      <c r="IS36" s="12">
        <v>0</v>
      </c>
      <c r="IT36" s="12">
        <v>0</v>
      </c>
      <c r="IU36" s="12">
        <v>0</v>
      </c>
      <c r="IV36" s="12">
        <v>0</v>
      </c>
      <c r="IW36" s="13"/>
      <c r="IX36" s="12">
        <v>0</v>
      </c>
      <c r="IY36" s="12">
        <v>0</v>
      </c>
      <c r="IZ36" s="12">
        <v>0</v>
      </c>
      <c r="JA36" s="12">
        <v>0</v>
      </c>
      <c r="JB36" s="13"/>
      <c r="JC36" s="12">
        <v>0</v>
      </c>
      <c r="JD36" s="12">
        <v>0</v>
      </c>
      <c r="JE36" s="12">
        <v>0</v>
      </c>
      <c r="JF36" s="12">
        <v>0</v>
      </c>
      <c r="JG36" s="13"/>
      <c r="JH36" s="12">
        <v>0</v>
      </c>
      <c r="JI36" s="12">
        <v>0</v>
      </c>
      <c r="JJ36" s="12">
        <v>0</v>
      </c>
      <c r="JK36" s="12">
        <v>0</v>
      </c>
      <c r="JL36" s="13"/>
      <c r="JM36" s="12">
        <v>1</v>
      </c>
      <c r="JN36" s="12">
        <v>12000</v>
      </c>
      <c r="JO36" s="12">
        <v>0</v>
      </c>
      <c r="JP36" s="12">
        <v>12000</v>
      </c>
      <c r="JQ36" s="13"/>
      <c r="JR36" s="12">
        <v>1</v>
      </c>
      <c r="JS36" s="12">
        <v>50000</v>
      </c>
      <c r="JT36" s="12">
        <v>0</v>
      </c>
      <c r="JU36" s="12">
        <v>50000</v>
      </c>
      <c r="JV36" s="13"/>
      <c r="JW36" s="12">
        <v>0</v>
      </c>
      <c r="JX36" s="12">
        <v>0</v>
      </c>
      <c r="JY36" s="12">
        <v>0</v>
      </c>
      <c r="JZ36" s="12">
        <v>0</v>
      </c>
      <c r="KA36" s="13"/>
      <c r="KB36" s="12">
        <v>7</v>
      </c>
      <c r="KC36" s="12">
        <v>189000</v>
      </c>
      <c r="KD36" s="12">
        <v>0</v>
      </c>
      <c r="KE36" s="12">
        <v>189000</v>
      </c>
      <c r="KF36" s="13"/>
      <c r="KG36" s="12"/>
      <c r="KH36" s="12">
        <v>0</v>
      </c>
      <c r="KI36" s="12">
        <v>0</v>
      </c>
      <c r="KJ36" s="12">
        <v>0</v>
      </c>
      <c r="KK36" s="13"/>
      <c r="KL36" s="12">
        <v>1</v>
      </c>
      <c r="KM36" s="12">
        <v>12000</v>
      </c>
      <c r="KN36" s="12">
        <v>0</v>
      </c>
      <c r="KO36" s="12">
        <v>12000</v>
      </c>
      <c r="KP36" s="13"/>
      <c r="KQ36" s="12">
        <v>0</v>
      </c>
      <c r="KR36" s="12">
        <v>248161423</v>
      </c>
      <c r="KS36" s="12">
        <v>0</v>
      </c>
      <c r="KT36" s="12">
        <v>248161423</v>
      </c>
      <c r="KU36" s="13"/>
    </row>
    <row r="37" spans="1:309" s="154" customFormat="1">
      <c r="A37" s="148">
        <v>31</v>
      </c>
      <c r="B37" s="149" t="s">
        <v>33</v>
      </c>
      <c r="C37" s="150">
        <v>0</v>
      </c>
      <c r="D37" s="150">
        <v>1854500</v>
      </c>
      <c r="E37" s="150">
        <v>0</v>
      </c>
      <c r="F37" s="150">
        <v>1854500</v>
      </c>
      <c r="G37" s="151"/>
      <c r="H37" s="150">
        <v>0</v>
      </c>
      <c r="I37" s="150">
        <v>13227442.499999998</v>
      </c>
      <c r="J37" s="150">
        <v>0</v>
      </c>
      <c r="K37" s="150">
        <v>13227442.499999998</v>
      </c>
      <c r="L37" s="151"/>
      <c r="M37" s="150">
        <v>150</v>
      </c>
      <c r="N37" s="150">
        <v>45000</v>
      </c>
      <c r="O37" s="150">
        <v>0</v>
      </c>
      <c r="P37" s="150">
        <v>45000</v>
      </c>
      <c r="Q37" s="151"/>
      <c r="R37" s="150">
        <v>0</v>
      </c>
      <c r="S37" s="150">
        <v>0</v>
      </c>
      <c r="T37" s="150">
        <v>0</v>
      </c>
      <c r="U37" s="150">
        <v>0</v>
      </c>
      <c r="V37" s="151"/>
      <c r="W37" s="150">
        <v>0</v>
      </c>
      <c r="X37" s="150">
        <v>0</v>
      </c>
      <c r="Y37" s="150">
        <v>0</v>
      </c>
      <c r="Z37" s="150">
        <v>0</v>
      </c>
      <c r="AA37" s="151"/>
      <c r="AB37" s="150">
        <v>0</v>
      </c>
      <c r="AC37" s="150">
        <v>1625500</v>
      </c>
      <c r="AD37" s="150">
        <v>0</v>
      </c>
      <c r="AE37" s="150">
        <v>1625500</v>
      </c>
      <c r="AF37" s="151"/>
      <c r="AG37" s="150">
        <v>0</v>
      </c>
      <c r="AH37" s="150">
        <v>0</v>
      </c>
      <c r="AI37" s="150">
        <v>0</v>
      </c>
      <c r="AJ37" s="150">
        <v>0</v>
      </c>
      <c r="AK37" s="151"/>
      <c r="AL37" s="150">
        <v>0</v>
      </c>
      <c r="AM37" s="150">
        <v>0</v>
      </c>
      <c r="AN37" s="150">
        <v>0</v>
      </c>
      <c r="AO37" s="150">
        <v>0</v>
      </c>
      <c r="AP37" s="151"/>
      <c r="AQ37" s="150">
        <v>262</v>
      </c>
      <c r="AR37" s="150">
        <v>1310000</v>
      </c>
      <c r="AS37" s="150">
        <v>0</v>
      </c>
      <c r="AT37" s="150">
        <v>1310000</v>
      </c>
      <c r="AU37" s="151"/>
      <c r="AV37" s="150">
        <v>12</v>
      </c>
      <c r="AW37" s="150">
        <v>60000</v>
      </c>
      <c r="AX37" s="150">
        <v>0</v>
      </c>
      <c r="AY37" s="150">
        <v>60000</v>
      </c>
      <c r="AZ37" s="151"/>
      <c r="BA37" s="150">
        <v>0</v>
      </c>
      <c r="BB37" s="150">
        <v>0</v>
      </c>
      <c r="BC37" s="150">
        <v>0</v>
      </c>
      <c r="BD37" s="150">
        <v>0</v>
      </c>
      <c r="BE37" s="151"/>
      <c r="BF37" s="150">
        <v>0</v>
      </c>
      <c r="BG37" s="150">
        <v>0</v>
      </c>
      <c r="BH37" s="150">
        <v>0</v>
      </c>
      <c r="BI37" s="150">
        <v>0</v>
      </c>
      <c r="BJ37" s="151"/>
      <c r="BK37" s="150">
        <v>0</v>
      </c>
      <c r="BL37" s="150">
        <v>0</v>
      </c>
      <c r="BM37" s="150">
        <v>0</v>
      </c>
      <c r="BN37" s="150">
        <v>0</v>
      </c>
      <c r="BO37" s="151"/>
      <c r="BP37" s="150">
        <v>0</v>
      </c>
      <c r="BQ37" s="150">
        <v>0</v>
      </c>
      <c r="BR37" s="150">
        <v>0</v>
      </c>
      <c r="BS37" s="150">
        <v>0</v>
      </c>
      <c r="BT37" s="151"/>
      <c r="BU37" s="150">
        <v>1</v>
      </c>
      <c r="BV37" s="150">
        <v>20000</v>
      </c>
      <c r="BW37" s="150">
        <v>0</v>
      </c>
      <c r="BX37" s="150">
        <v>20000</v>
      </c>
      <c r="BY37" s="151"/>
      <c r="BZ37" s="150">
        <v>0</v>
      </c>
      <c r="CA37" s="150">
        <v>0</v>
      </c>
      <c r="CB37" s="150">
        <v>0</v>
      </c>
      <c r="CC37" s="150">
        <v>0</v>
      </c>
      <c r="CD37" s="151"/>
      <c r="CE37" s="150">
        <v>1044</v>
      </c>
      <c r="CF37" s="150">
        <v>658000</v>
      </c>
      <c r="CG37" s="150">
        <v>0</v>
      </c>
      <c r="CH37" s="150">
        <v>658000</v>
      </c>
      <c r="CI37" s="151"/>
      <c r="CJ37" s="150">
        <v>0</v>
      </c>
      <c r="CK37" s="150">
        <v>0</v>
      </c>
      <c r="CL37" s="150">
        <v>0</v>
      </c>
      <c r="CM37" s="150">
        <v>0</v>
      </c>
      <c r="CN37" s="151"/>
      <c r="CO37" s="150">
        <v>0</v>
      </c>
      <c r="CP37" s="150">
        <v>80000</v>
      </c>
      <c r="CQ37" s="150">
        <v>0</v>
      </c>
      <c r="CR37" s="150">
        <v>80000</v>
      </c>
      <c r="CS37" s="151"/>
      <c r="CT37" s="150">
        <v>0</v>
      </c>
      <c r="CU37" s="150">
        <v>0</v>
      </c>
      <c r="CV37" s="150">
        <v>0</v>
      </c>
      <c r="CW37" s="150">
        <v>0</v>
      </c>
      <c r="CX37" s="151"/>
      <c r="CY37" s="150">
        <v>0</v>
      </c>
      <c r="CZ37" s="150">
        <v>0</v>
      </c>
      <c r="DA37" s="150">
        <v>0</v>
      </c>
      <c r="DB37" s="150">
        <v>0</v>
      </c>
      <c r="DC37" s="151"/>
      <c r="DD37" s="150">
        <v>0</v>
      </c>
      <c r="DE37" s="150">
        <v>0</v>
      </c>
      <c r="DF37" s="150">
        <v>0</v>
      </c>
      <c r="DG37" s="150">
        <v>0</v>
      </c>
      <c r="DH37" s="151"/>
      <c r="DI37" s="150">
        <v>0</v>
      </c>
      <c r="DJ37" s="150">
        <v>0</v>
      </c>
      <c r="DK37" s="150">
        <v>0</v>
      </c>
      <c r="DL37" s="150">
        <v>0</v>
      </c>
      <c r="DM37" s="151"/>
      <c r="DN37" s="150"/>
      <c r="DO37" s="150">
        <v>0</v>
      </c>
      <c r="DP37" s="150">
        <v>0</v>
      </c>
      <c r="DQ37" s="150">
        <v>0</v>
      </c>
      <c r="DR37" s="151"/>
      <c r="DS37" s="150">
        <v>0</v>
      </c>
      <c r="DT37" s="150">
        <v>0</v>
      </c>
      <c r="DU37" s="150">
        <v>0</v>
      </c>
      <c r="DV37" s="150">
        <v>0</v>
      </c>
      <c r="DW37" s="151"/>
      <c r="DX37" s="150">
        <v>182</v>
      </c>
      <c r="DY37" s="150">
        <v>91000</v>
      </c>
      <c r="DZ37" s="150">
        <v>0</v>
      </c>
      <c r="EA37" s="150">
        <v>91000</v>
      </c>
      <c r="EB37" s="151"/>
      <c r="EC37" s="152">
        <v>62073</v>
      </c>
      <c r="ED37" s="150">
        <v>86902200</v>
      </c>
      <c r="EE37" s="150">
        <v>0</v>
      </c>
      <c r="EF37" s="153">
        <v>86902200</v>
      </c>
      <c r="EG37" s="151"/>
      <c r="EH37" s="150">
        <v>3579</v>
      </c>
      <c r="EI37" s="150">
        <v>3579000</v>
      </c>
      <c r="EJ37" s="150">
        <v>0</v>
      </c>
      <c r="EK37" s="150">
        <v>3579000</v>
      </c>
      <c r="EL37" s="151"/>
      <c r="EM37" s="150">
        <v>33</v>
      </c>
      <c r="EN37" s="150">
        <v>330000</v>
      </c>
      <c r="EO37" s="150">
        <v>0</v>
      </c>
      <c r="EP37" s="150">
        <v>330000</v>
      </c>
      <c r="EQ37" s="151"/>
      <c r="ER37" s="152">
        <v>12025</v>
      </c>
      <c r="ES37" s="150">
        <v>32559732.000000004</v>
      </c>
      <c r="ET37" s="150">
        <v>0</v>
      </c>
      <c r="EU37" s="150">
        <v>32559732.000000004</v>
      </c>
      <c r="EV37" s="151"/>
      <c r="EW37" s="152">
        <v>110</v>
      </c>
      <c r="EX37" s="150">
        <v>475000</v>
      </c>
      <c r="EY37" s="150">
        <v>0</v>
      </c>
      <c r="EZ37" s="152">
        <v>475000</v>
      </c>
      <c r="FA37" s="151"/>
      <c r="FB37" s="150">
        <v>26</v>
      </c>
      <c r="FC37" s="150">
        <v>305000</v>
      </c>
      <c r="FD37" s="150">
        <v>0</v>
      </c>
      <c r="FE37" s="150">
        <v>305000</v>
      </c>
      <c r="FF37" s="151"/>
      <c r="FG37" s="150">
        <v>6072</v>
      </c>
      <c r="FH37" s="150">
        <v>1821600</v>
      </c>
      <c r="FI37" s="150">
        <v>0</v>
      </c>
      <c r="FJ37" s="150">
        <v>1821600</v>
      </c>
      <c r="FK37" s="151"/>
      <c r="FL37" s="150">
        <v>36</v>
      </c>
      <c r="FM37" s="150">
        <v>10800</v>
      </c>
      <c r="FN37" s="150">
        <v>0</v>
      </c>
      <c r="FO37" s="150">
        <v>10800</v>
      </c>
      <c r="FP37" s="151"/>
      <c r="FQ37" s="150">
        <v>10159</v>
      </c>
      <c r="FR37" s="150">
        <v>1015900</v>
      </c>
      <c r="FS37" s="150">
        <v>0</v>
      </c>
      <c r="FT37" s="150">
        <v>1015900</v>
      </c>
      <c r="FU37" s="151"/>
      <c r="FV37" s="150">
        <v>0</v>
      </c>
      <c r="FW37" s="150">
        <v>0</v>
      </c>
      <c r="FX37" s="150">
        <v>0</v>
      </c>
      <c r="FY37" s="150">
        <v>0</v>
      </c>
      <c r="FZ37" s="151"/>
      <c r="GA37" s="150">
        <v>0</v>
      </c>
      <c r="GB37" s="150">
        <v>0</v>
      </c>
      <c r="GC37" s="150">
        <v>0</v>
      </c>
      <c r="GD37" s="150">
        <v>0</v>
      </c>
      <c r="GE37" s="151"/>
      <c r="GF37" s="150">
        <v>6100</v>
      </c>
      <c r="GG37" s="150">
        <v>12810000</v>
      </c>
      <c r="GH37" s="150">
        <v>0</v>
      </c>
      <c r="GI37" s="150">
        <v>12810000</v>
      </c>
      <c r="GJ37" s="151"/>
      <c r="GK37" s="150">
        <v>692</v>
      </c>
      <c r="GL37" s="150">
        <v>652000</v>
      </c>
      <c r="GM37" s="150">
        <v>0</v>
      </c>
      <c r="GN37" s="150">
        <v>652000</v>
      </c>
      <c r="GO37" s="151"/>
      <c r="GP37" s="150">
        <v>1</v>
      </c>
      <c r="GQ37" s="150">
        <v>1400000</v>
      </c>
      <c r="GR37" s="150">
        <v>0</v>
      </c>
      <c r="GS37" s="150">
        <v>1400000</v>
      </c>
      <c r="GT37" s="151"/>
      <c r="GU37" s="150">
        <v>1</v>
      </c>
      <c r="GV37" s="150">
        <v>87500</v>
      </c>
      <c r="GW37" s="150">
        <v>0</v>
      </c>
      <c r="GX37" s="150">
        <v>87500</v>
      </c>
      <c r="GY37" s="151"/>
      <c r="GZ37" s="150">
        <v>31</v>
      </c>
      <c r="HA37" s="150">
        <v>620000</v>
      </c>
      <c r="HB37" s="150">
        <v>0</v>
      </c>
      <c r="HC37" s="150">
        <v>620000</v>
      </c>
      <c r="HD37" s="151"/>
      <c r="HE37" s="150">
        <v>1</v>
      </c>
      <c r="HF37" s="150">
        <v>2698200</v>
      </c>
      <c r="HG37" s="150">
        <v>0</v>
      </c>
      <c r="HH37" s="150">
        <v>2698200</v>
      </c>
      <c r="HI37" s="151"/>
      <c r="HJ37" s="150">
        <v>1</v>
      </c>
      <c r="HK37" s="150">
        <v>100000</v>
      </c>
      <c r="HL37" s="150">
        <v>0</v>
      </c>
      <c r="HM37" s="150">
        <v>100000</v>
      </c>
      <c r="HN37" s="151"/>
      <c r="HO37" s="150">
        <v>5</v>
      </c>
      <c r="HP37" s="150">
        <v>50000</v>
      </c>
      <c r="HQ37" s="150">
        <v>0</v>
      </c>
      <c r="HR37" s="150">
        <v>50000</v>
      </c>
      <c r="HS37" s="151"/>
      <c r="HT37" s="150">
        <v>12</v>
      </c>
      <c r="HU37" s="150">
        <v>240000</v>
      </c>
      <c r="HV37" s="150">
        <v>0</v>
      </c>
      <c r="HW37" s="150">
        <v>240000</v>
      </c>
      <c r="HX37" s="151"/>
      <c r="HY37" s="150">
        <v>1</v>
      </c>
      <c r="HZ37" s="150">
        <v>50000</v>
      </c>
      <c r="IA37" s="150">
        <v>0</v>
      </c>
      <c r="IB37" s="150">
        <v>50000</v>
      </c>
      <c r="IC37" s="151"/>
      <c r="ID37" s="150">
        <v>59</v>
      </c>
      <c r="IE37" s="150">
        <v>531000</v>
      </c>
      <c r="IF37" s="150">
        <v>0</v>
      </c>
      <c r="IG37" s="150">
        <v>531000</v>
      </c>
      <c r="IH37" s="151"/>
      <c r="II37" s="150">
        <v>58</v>
      </c>
      <c r="IJ37" s="150">
        <v>174000</v>
      </c>
      <c r="IK37" s="150">
        <v>0</v>
      </c>
      <c r="IL37" s="150">
        <v>174000</v>
      </c>
      <c r="IM37" s="151"/>
      <c r="IN37" s="150">
        <v>0</v>
      </c>
      <c r="IO37" s="150">
        <v>0</v>
      </c>
      <c r="IP37" s="150">
        <v>0</v>
      </c>
      <c r="IQ37" s="150">
        <v>0</v>
      </c>
      <c r="IR37" s="151"/>
      <c r="IS37" s="150">
        <v>0</v>
      </c>
      <c r="IT37" s="150">
        <v>0</v>
      </c>
      <c r="IU37" s="150">
        <v>0</v>
      </c>
      <c r="IV37" s="150">
        <v>0</v>
      </c>
      <c r="IW37" s="151"/>
      <c r="IX37" s="150">
        <v>0</v>
      </c>
      <c r="IY37" s="150">
        <v>0</v>
      </c>
      <c r="IZ37" s="150">
        <v>0</v>
      </c>
      <c r="JA37" s="150">
        <v>0</v>
      </c>
      <c r="JB37" s="151"/>
      <c r="JC37" s="150">
        <v>0</v>
      </c>
      <c r="JD37" s="150">
        <v>0</v>
      </c>
      <c r="JE37" s="150">
        <v>0</v>
      </c>
      <c r="JF37" s="150">
        <v>0</v>
      </c>
      <c r="JG37" s="151"/>
      <c r="JH37" s="150">
        <v>0</v>
      </c>
      <c r="JI37" s="150">
        <v>0</v>
      </c>
      <c r="JJ37" s="150">
        <v>0</v>
      </c>
      <c r="JK37" s="150">
        <v>0</v>
      </c>
      <c r="JL37" s="151"/>
      <c r="JM37" s="150">
        <v>1</v>
      </c>
      <c r="JN37" s="150">
        <v>12000</v>
      </c>
      <c r="JO37" s="150">
        <v>0</v>
      </c>
      <c r="JP37" s="150">
        <v>12000</v>
      </c>
      <c r="JQ37" s="151"/>
      <c r="JR37" s="150">
        <v>1</v>
      </c>
      <c r="JS37" s="150">
        <v>50000</v>
      </c>
      <c r="JT37" s="150">
        <v>0</v>
      </c>
      <c r="JU37" s="150">
        <v>50000</v>
      </c>
      <c r="JV37" s="151"/>
      <c r="JW37" s="150">
        <v>0</v>
      </c>
      <c r="JX37" s="150">
        <v>0</v>
      </c>
      <c r="JY37" s="150">
        <v>0</v>
      </c>
      <c r="JZ37" s="150">
        <v>0</v>
      </c>
      <c r="KA37" s="151"/>
      <c r="KB37" s="150">
        <v>5</v>
      </c>
      <c r="KC37" s="150">
        <v>144000</v>
      </c>
      <c r="KD37" s="150">
        <v>0</v>
      </c>
      <c r="KE37" s="150">
        <v>144000</v>
      </c>
      <c r="KF37" s="151"/>
      <c r="KG37" s="150"/>
      <c r="KH37" s="150">
        <v>0</v>
      </c>
      <c r="KI37" s="150">
        <v>0</v>
      </c>
      <c r="KJ37" s="150">
        <v>0</v>
      </c>
      <c r="KK37" s="151"/>
      <c r="KL37" s="150">
        <v>1</v>
      </c>
      <c r="KM37" s="150">
        <v>12000</v>
      </c>
      <c r="KN37" s="150">
        <v>0</v>
      </c>
      <c r="KO37" s="150">
        <v>12000</v>
      </c>
      <c r="KP37" s="151"/>
      <c r="KQ37" s="150">
        <f>C37+H37+M37+R37+W37+AB37+AG37+AL37+AQ37+AV37+BA37+BF37+BK37+BP37+BU37+BZ37+CE37+CJ37+CO37+CT37+CY37+DD37+DI37+DN37+DS37+DX37+EC37+EH37+EM37+ER37+EW37+FB37+FG37+FL37+FQ37+FV37+GA37+GF37+GK37+GP37+GU37+GZ37+HE37+HJ37+HO37+HT37+HY37+ID37+II37+IN37+IS37+IX37+JC37+JH37+JM37+JR37+JW37+KB37+KG37+KL37</f>
        <v>102734</v>
      </c>
      <c r="KR37" s="150">
        <f t="shared" ref="KR37:KT37" si="0">D37+I37+N37+S37+X37+AC37+AH37+AM37+AR37+AW37+BB37+BG37+BL37+BQ37+BV37+CA37+CF37+CK37+CP37+CU37+CZ37+DE37+DJ37+DO37+DT37+DY37+ED37+EI37+EN37+ES37+EX37+FC37+FH37+FM37+FR37+FW37+GB37+GG37+GL37+GQ37+GV37+HA37+HF37+HK37+HP37+HU37+HZ37+IE37+IJ37+IO37+IT37+IY37+JD37+JI37+JN37+JS37+JX37+KC37+KH37+KM37</f>
        <v>165601374.5</v>
      </c>
      <c r="KS37" s="150">
        <f t="shared" si="0"/>
        <v>0</v>
      </c>
      <c r="KT37" s="150">
        <f t="shared" si="0"/>
        <v>165601374.5</v>
      </c>
      <c r="KU37" s="151"/>
      <c r="KV37" s="154">
        <v>165601375</v>
      </c>
      <c r="KW37" s="159">
        <f>KV37-KT37</f>
        <v>0.5</v>
      </c>
    </row>
    <row r="38" spans="1:309" hidden="1">
      <c r="A38" s="10">
        <v>32</v>
      </c>
      <c r="B38" s="11" t="s">
        <v>34</v>
      </c>
      <c r="C38" s="12">
        <v>0</v>
      </c>
      <c r="D38" s="12">
        <v>354700</v>
      </c>
      <c r="E38" s="12">
        <v>0</v>
      </c>
      <c r="F38" s="12">
        <v>354700</v>
      </c>
      <c r="G38" s="13"/>
      <c r="H38" s="12">
        <v>0</v>
      </c>
      <c r="I38" s="12">
        <v>3298184.9999999995</v>
      </c>
      <c r="J38" s="12">
        <v>0</v>
      </c>
      <c r="K38" s="12">
        <v>3298184.9999999995</v>
      </c>
      <c r="L38" s="13"/>
      <c r="M38" s="12">
        <v>100</v>
      </c>
      <c r="N38" s="12">
        <v>30000</v>
      </c>
      <c r="O38" s="12">
        <v>0</v>
      </c>
      <c r="P38" s="12">
        <v>30000</v>
      </c>
      <c r="Q38" s="13"/>
      <c r="R38" s="12">
        <v>0</v>
      </c>
      <c r="S38" s="12">
        <v>0</v>
      </c>
      <c r="T38" s="12">
        <v>0</v>
      </c>
      <c r="U38" s="12">
        <v>0</v>
      </c>
      <c r="V38" s="13"/>
      <c r="W38" s="12">
        <v>0</v>
      </c>
      <c r="X38" s="12">
        <v>0</v>
      </c>
      <c r="Y38" s="12">
        <v>0</v>
      </c>
      <c r="Z38" s="12">
        <v>0</v>
      </c>
      <c r="AA38" s="13"/>
      <c r="AB38" s="12">
        <v>0</v>
      </c>
      <c r="AC38" s="12">
        <v>25000</v>
      </c>
      <c r="AD38" s="12">
        <v>0</v>
      </c>
      <c r="AE38" s="12">
        <v>25000</v>
      </c>
      <c r="AF38" s="13"/>
      <c r="AG38" s="12">
        <v>0</v>
      </c>
      <c r="AH38" s="12">
        <v>0</v>
      </c>
      <c r="AI38" s="12">
        <v>0</v>
      </c>
      <c r="AJ38" s="12">
        <v>0</v>
      </c>
      <c r="AK38" s="13"/>
      <c r="AL38" s="12">
        <v>0</v>
      </c>
      <c r="AM38" s="12">
        <v>0</v>
      </c>
      <c r="AN38" s="12">
        <v>0</v>
      </c>
      <c r="AO38" s="12">
        <v>0</v>
      </c>
      <c r="AP38" s="13"/>
      <c r="AQ38" s="12">
        <v>72</v>
      </c>
      <c r="AR38" s="12">
        <v>360000</v>
      </c>
      <c r="AS38" s="12">
        <v>0</v>
      </c>
      <c r="AT38" s="12">
        <v>360000</v>
      </c>
      <c r="AU38" s="13"/>
      <c r="AV38" s="12">
        <v>4</v>
      </c>
      <c r="AW38" s="12">
        <v>20000</v>
      </c>
      <c r="AX38" s="12">
        <v>0</v>
      </c>
      <c r="AY38" s="12">
        <v>20000</v>
      </c>
      <c r="AZ38" s="13"/>
      <c r="BA38" s="12">
        <v>0</v>
      </c>
      <c r="BB38" s="12">
        <v>0</v>
      </c>
      <c r="BC38" s="12">
        <v>0</v>
      </c>
      <c r="BD38" s="12">
        <v>0</v>
      </c>
      <c r="BE38" s="13"/>
      <c r="BF38" s="12">
        <v>0</v>
      </c>
      <c r="BG38" s="12">
        <v>0</v>
      </c>
      <c r="BH38" s="12">
        <v>0</v>
      </c>
      <c r="BI38" s="12">
        <v>0</v>
      </c>
      <c r="BJ38" s="13"/>
      <c r="BK38" s="12">
        <v>0</v>
      </c>
      <c r="BL38" s="12">
        <v>0</v>
      </c>
      <c r="BM38" s="12">
        <v>0</v>
      </c>
      <c r="BN38" s="12">
        <v>0</v>
      </c>
      <c r="BO38" s="13"/>
      <c r="BP38" s="12">
        <v>0</v>
      </c>
      <c r="BQ38" s="12">
        <v>0</v>
      </c>
      <c r="BR38" s="12">
        <v>0</v>
      </c>
      <c r="BS38" s="12">
        <v>0</v>
      </c>
      <c r="BT38" s="13"/>
      <c r="BU38" s="12">
        <v>1</v>
      </c>
      <c r="BV38" s="12">
        <v>17000</v>
      </c>
      <c r="BW38" s="12">
        <v>0</v>
      </c>
      <c r="BX38" s="12">
        <v>17000</v>
      </c>
      <c r="BY38" s="13"/>
      <c r="BZ38" s="12">
        <v>0</v>
      </c>
      <c r="CA38" s="12">
        <v>0</v>
      </c>
      <c r="CB38" s="12">
        <v>0</v>
      </c>
      <c r="CC38" s="12">
        <v>0</v>
      </c>
      <c r="CD38" s="13"/>
      <c r="CE38" s="12">
        <v>1044</v>
      </c>
      <c r="CF38" s="12">
        <v>658000</v>
      </c>
      <c r="CG38" s="12">
        <v>0</v>
      </c>
      <c r="CH38" s="12">
        <v>658000</v>
      </c>
      <c r="CI38" s="13"/>
      <c r="CJ38" s="12">
        <v>0</v>
      </c>
      <c r="CK38" s="12">
        <v>0</v>
      </c>
      <c r="CL38" s="12">
        <v>0</v>
      </c>
      <c r="CM38" s="12">
        <v>0</v>
      </c>
      <c r="CN38" s="13"/>
      <c r="CO38" s="12">
        <v>0</v>
      </c>
      <c r="CP38" s="12">
        <v>0</v>
      </c>
      <c r="CQ38" s="12">
        <v>0</v>
      </c>
      <c r="CR38" s="12">
        <v>0</v>
      </c>
      <c r="CS38" s="13"/>
      <c r="CT38" s="12">
        <v>0</v>
      </c>
      <c r="CU38" s="12">
        <v>0</v>
      </c>
      <c r="CV38" s="12">
        <v>0</v>
      </c>
      <c r="CW38" s="12">
        <v>0</v>
      </c>
      <c r="CX38" s="13"/>
      <c r="CY38" s="12">
        <v>0</v>
      </c>
      <c r="CZ38" s="12">
        <v>0</v>
      </c>
      <c r="DA38" s="12">
        <v>0</v>
      </c>
      <c r="DB38" s="12">
        <v>0</v>
      </c>
      <c r="DC38" s="13"/>
      <c r="DD38" s="12">
        <v>0</v>
      </c>
      <c r="DE38" s="12">
        <v>0</v>
      </c>
      <c r="DF38" s="12">
        <v>0</v>
      </c>
      <c r="DG38" s="12">
        <v>0</v>
      </c>
      <c r="DH38" s="13"/>
      <c r="DI38" s="12">
        <v>0</v>
      </c>
      <c r="DJ38" s="12">
        <v>0</v>
      </c>
      <c r="DK38" s="12">
        <v>0</v>
      </c>
      <c r="DL38" s="12">
        <v>0</v>
      </c>
      <c r="DM38" s="13"/>
      <c r="DN38" s="12">
        <v>1</v>
      </c>
      <c r="DO38" s="12">
        <v>250000</v>
      </c>
      <c r="DP38" s="12">
        <v>0</v>
      </c>
      <c r="DQ38" s="12">
        <v>250000</v>
      </c>
      <c r="DR38" s="13"/>
      <c r="DS38" s="12">
        <v>0</v>
      </c>
      <c r="DT38" s="12">
        <v>0</v>
      </c>
      <c r="DU38" s="12">
        <v>0</v>
      </c>
      <c r="DV38" s="12">
        <v>0</v>
      </c>
      <c r="DW38" s="13"/>
      <c r="DX38" s="12">
        <v>40</v>
      </c>
      <c r="DY38" s="12">
        <v>20000</v>
      </c>
      <c r="DZ38" s="12">
        <v>0</v>
      </c>
      <c r="EA38" s="12">
        <v>20000</v>
      </c>
      <c r="EB38" s="13"/>
      <c r="EC38" s="72">
        <v>15215</v>
      </c>
      <c r="ED38" s="12">
        <v>21301000</v>
      </c>
      <c r="EE38" s="12">
        <v>0</v>
      </c>
      <c r="EF38" s="104">
        <v>21301000</v>
      </c>
      <c r="EG38" s="13"/>
      <c r="EH38" s="12">
        <v>1338</v>
      </c>
      <c r="EI38" s="12">
        <v>1338000</v>
      </c>
      <c r="EJ38" s="12">
        <v>0</v>
      </c>
      <c r="EK38" s="12">
        <v>1338000</v>
      </c>
      <c r="EL38" s="13"/>
      <c r="EM38" s="12">
        <v>5</v>
      </c>
      <c r="EN38" s="12">
        <v>50000</v>
      </c>
      <c r="EO38" s="12">
        <v>0</v>
      </c>
      <c r="EP38" s="12">
        <v>50000</v>
      </c>
      <c r="EQ38" s="13"/>
      <c r="ER38" s="72">
        <v>3190</v>
      </c>
      <c r="ES38" s="12">
        <v>8276256.0000000009</v>
      </c>
      <c r="ET38" s="12">
        <v>0</v>
      </c>
      <c r="EU38" s="12">
        <v>8276256.0000000009</v>
      </c>
      <c r="EV38" s="13"/>
      <c r="EW38" s="72">
        <v>46</v>
      </c>
      <c r="EX38" s="12">
        <v>189000</v>
      </c>
      <c r="EY38" s="12">
        <v>0</v>
      </c>
      <c r="EZ38" s="72">
        <v>189000</v>
      </c>
      <c r="FA38" s="13"/>
      <c r="FB38" s="12">
        <v>9</v>
      </c>
      <c r="FC38" s="12">
        <v>157708</v>
      </c>
      <c r="FD38" s="12">
        <v>0</v>
      </c>
      <c r="FE38" s="12">
        <v>157708</v>
      </c>
      <c r="FF38" s="13"/>
      <c r="FG38" s="12">
        <v>712</v>
      </c>
      <c r="FH38" s="12">
        <v>213600</v>
      </c>
      <c r="FI38" s="12">
        <v>0</v>
      </c>
      <c r="FJ38" s="12">
        <v>213600</v>
      </c>
      <c r="FK38" s="13"/>
      <c r="FL38" s="12">
        <v>48</v>
      </c>
      <c r="FM38" s="12">
        <v>14400</v>
      </c>
      <c r="FN38" s="12">
        <v>0</v>
      </c>
      <c r="FO38" s="12">
        <v>14400</v>
      </c>
      <c r="FP38" s="13"/>
      <c r="FQ38" s="12">
        <v>2735</v>
      </c>
      <c r="FR38" s="12">
        <v>273500</v>
      </c>
      <c r="FS38" s="12">
        <v>0</v>
      </c>
      <c r="FT38" s="12">
        <v>273500</v>
      </c>
      <c r="FU38" s="13"/>
      <c r="FV38" s="12">
        <v>0</v>
      </c>
      <c r="FW38" s="12">
        <v>0</v>
      </c>
      <c r="FX38" s="12">
        <v>0</v>
      </c>
      <c r="FY38" s="12">
        <v>0</v>
      </c>
      <c r="FZ38" s="13"/>
      <c r="GA38" s="12">
        <v>0</v>
      </c>
      <c r="GB38" s="12">
        <v>0</v>
      </c>
      <c r="GC38" s="12">
        <v>0</v>
      </c>
      <c r="GD38" s="12">
        <v>0</v>
      </c>
      <c r="GE38" s="13"/>
      <c r="GF38" s="12">
        <v>1040</v>
      </c>
      <c r="GG38" s="12">
        <v>1560000</v>
      </c>
      <c r="GH38" s="12">
        <v>0</v>
      </c>
      <c r="GI38" s="12">
        <v>1560000</v>
      </c>
      <c r="GJ38" s="13"/>
      <c r="GK38" s="12">
        <v>28</v>
      </c>
      <c r="GL38" s="12">
        <v>18000</v>
      </c>
      <c r="GM38" s="12">
        <v>0</v>
      </c>
      <c r="GN38" s="12">
        <v>18000</v>
      </c>
      <c r="GO38" s="13"/>
      <c r="GP38" s="12">
        <v>1</v>
      </c>
      <c r="GQ38" s="12">
        <v>1200000</v>
      </c>
      <c r="GR38" s="12">
        <v>0</v>
      </c>
      <c r="GS38" s="12">
        <v>1200000</v>
      </c>
      <c r="GT38" s="13"/>
      <c r="GU38" s="12">
        <v>1</v>
      </c>
      <c r="GV38" s="12">
        <v>87500</v>
      </c>
      <c r="GW38" s="12">
        <v>0</v>
      </c>
      <c r="GX38" s="12">
        <v>87500</v>
      </c>
      <c r="GY38" s="13"/>
      <c r="GZ38" s="12">
        <v>13</v>
      </c>
      <c r="HA38" s="12">
        <v>260000</v>
      </c>
      <c r="HB38" s="12">
        <v>0</v>
      </c>
      <c r="HC38" s="12">
        <v>260000</v>
      </c>
      <c r="HD38" s="13"/>
      <c r="HE38" s="12">
        <v>1</v>
      </c>
      <c r="HF38" s="12">
        <v>1798800</v>
      </c>
      <c r="HG38" s="12">
        <v>0</v>
      </c>
      <c r="HH38" s="12">
        <v>1798800</v>
      </c>
      <c r="HI38" s="13"/>
      <c r="HJ38" s="12">
        <v>1</v>
      </c>
      <c r="HK38" s="12">
        <v>100000</v>
      </c>
      <c r="HL38" s="12">
        <v>0</v>
      </c>
      <c r="HM38" s="12">
        <v>100000</v>
      </c>
      <c r="HN38" s="13"/>
      <c r="HO38" s="12">
        <v>0</v>
      </c>
      <c r="HP38" s="12">
        <v>0</v>
      </c>
      <c r="HQ38" s="12">
        <v>0</v>
      </c>
      <c r="HR38" s="12">
        <v>0</v>
      </c>
      <c r="HS38" s="13"/>
      <c r="HT38" s="12">
        <v>0</v>
      </c>
      <c r="HU38" s="12">
        <v>0</v>
      </c>
      <c r="HV38" s="12">
        <v>0</v>
      </c>
      <c r="HW38" s="12">
        <v>0</v>
      </c>
      <c r="HX38" s="13"/>
      <c r="HY38" s="12">
        <v>1</v>
      </c>
      <c r="HZ38" s="12">
        <v>50000</v>
      </c>
      <c r="IA38" s="12">
        <v>0</v>
      </c>
      <c r="IB38" s="12">
        <v>50000</v>
      </c>
      <c r="IC38" s="13"/>
      <c r="ID38" s="12">
        <v>22</v>
      </c>
      <c r="IE38" s="12">
        <v>198000</v>
      </c>
      <c r="IF38" s="12">
        <v>0</v>
      </c>
      <c r="IG38" s="12">
        <v>198000</v>
      </c>
      <c r="IH38" s="13"/>
      <c r="II38" s="12">
        <v>14</v>
      </c>
      <c r="IJ38" s="12">
        <v>42000</v>
      </c>
      <c r="IK38" s="12">
        <v>0</v>
      </c>
      <c r="IL38" s="12">
        <v>42000</v>
      </c>
      <c r="IM38" s="13"/>
      <c r="IN38" s="12">
        <v>0</v>
      </c>
      <c r="IO38" s="12">
        <v>0</v>
      </c>
      <c r="IP38" s="12">
        <v>0</v>
      </c>
      <c r="IQ38" s="12">
        <v>0</v>
      </c>
      <c r="IR38" s="13"/>
      <c r="IS38" s="12">
        <v>1</v>
      </c>
      <c r="IT38" s="12">
        <v>300000</v>
      </c>
      <c r="IU38" s="12">
        <v>0</v>
      </c>
      <c r="IV38" s="12">
        <v>300000</v>
      </c>
      <c r="IW38" s="13"/>
      <c r="IX38" s="12">
        <v>0</v>
      </c>
      <c r="IY38" s="12">
        <v>0</v>
      </c>
      <c r="IZ38" s="12">
        <v>0</v>
      </c>
      <c r="JA38" s="12">
        <v>0</v>
      </c>
      <c r="JB38" s="13"/>
      <c r="JC38" s="12">
        <v>0</v>
      </c>
      <c r="JD38" s="12">
        <v>0</v>
      </c>
      <c r="JE38" s="12">
        <v>0</v>
      </c>
      <c r="JF38" s="12">
        <v>0</v>
      </c>
      <c r="JG38" s="13"/>
      <c r="JH38" s="12">
        <v>0</v>
      </c>
      <c r="JI38" s="12">
        <v>0</v>
      </c>
      <c r="JJ38" s="12">
        <v>0</v>
      </c>
      <c r="JK38" s="12">
        <v>0</v>
      </c>
      <c r="JL38" s="13"/>
      <c r="JM38" s="12">
        <v>1</v>
      </c>
      <c r="JN38" s="12">
        <v>12000</v>
      </c>
      <c r="JO38" s="12">
        <v>0</v>
      </c>
      <c r="JP38" s="12">
        <v>12000</v>
      </c>
      <c r="JQ38" s="13"/>
      <c r="JR38" s="12">
        <v>1</v>
      </c>
      <c r="JS38" s="12">
        <v>50000</v>
      </c>
      <c r="JT38" s="12">
        <v>0</v>
      </c>
      <c r="JU38" s="12">
        <v>50000</v>
      </c>
      <c r="JV38" s="13"/>
      <c r="JW38" s="12">
        <v>0</v>
      </c>
      <c r="JX38" s="12">
        <v>0</v>
      </c>
      <c r="JY38" s="12">
        <v>0</v>
      </c>
      <c r="JZ38" s="12">
        <v>0</v>
      </c>
      <c r="KA38" s="13"/>
      <c r="KB38" s="12">
        <v>2</v>
      </c>
      <c r="KC38" s="12">
        <v>114000</v>
      </c>
      <c r="KD38" s="12">
        <v>0</v>
      </c>
      <c r="KE38" s="12">
        <v>114000</v>
      </c>
      <c r="KF38" s="13"/>
      <c r="KG38" s="12">
        <v>1</v>
      </c>
      <c r="KH38" s="12">
        <v>300000</v>
      </c>
      <c r="KI38" s="12">
        <v>0</v>
      </c>
      <c r="KJ38" s="12">
        <v>300000</v>
      </c>
      <c r="KK38" s="13"/>
      <c r="KL38" s="12">
        <v>1</v>
      </c>
      <c r="KM38" s="12">
        <v>12000</v>
      </c>
      <c r="KN38" s="12">
        <v>0</v>
      </c>
      <c r="KO38" s="12">
        <v>12000</v>
      </c>
      <c r="KP38" s="13"/>
      <c r="KQ38" s="12">
        <v>0</v>
      </c>
      <c r="KR38" s="12">
        <v>42948649</v>
      </c>
      <c r="KS38" s="12">
        <v>0</v>
      </c>
      <c r="KT38" s="12">
        <v>42948649</v>
      </c>
      <c r="KU38" s="13"/>
    </row>
    <row r="39" spans="1:309" hidden="1">
      <c r="A39" s="10">
        <v>33</v>
      </c>
      <c r="B39" s="11" t="s">
        <v>35</v>
      </c>
      <c r="C39" s="12">
        <v>0</v>
      </c>
      <c r="D39" s="12">
        <v>364500</v>
      </c>
      <c r="E39" s="12">
        <v>0</v>
      </c>
      <c r="F39" s="12">
        <v>364500</v>
      </c>
      <c r="G39" s="13"/>
      <c r="H39" s="12">
        <v>0</v>
      </c>
      <c r="I39" s="12">
        <v>2228227.4999999995</v>
      </c>
      <c r="J39" s="12">
        <v>0</v>
      </c>
      <c r="K39" s="12">
        <v>2228227.4999999995</v>
      </c>
      <c r="L39" s="13"/>
      <c r="M39" s="12">
        <v>50</v>
      </c>
      <c r="N39" s="12">
        <v>15000</v>
      </c>
      <c r="O39" s="12">
        <v>0</v>
      </c>
      <c r="P39" s="12">
        <v>15000</v>
      </c>
      <c r="Q39" s="13"/>
      <c r="R39" s="12">
        <v>0</v>
      </c>
      <c r="S39" s="12">
        <v>0</v>
      </c>
      <c r="T39" s="12">
        <v>0</v>
      </c>
      <c r="U39" s="12">
        <v>0</v>
      </c>
      <c r="V39" s="13"/>
      <c r="W39" s="12">
        <v>1</v>
      </c>
      <c r="X39" s="12">
        <v>49500</v>
      </c>
      <c r="Y39" s="12">
        <v>0</v>
      </c>
      <c r="Z39" s="12">
        <v>49500</v>
      </c>
      <c r="AA39" s="13"/>
      <c r="AB39" s="12">
        <v>0</v>
      </c>
      <c r="AC39" s="12">
        <v>25000</v>
      </c>
      <c r="AD39" s="12">
        <v>0</v>
      </c>
      <c r="AE39" s="12">
        <v>25000</v>
      </c>
      <c r="AF39" s="13"/>
      <c r="AG39" s="12">
        <v>0</v>
      </c>
      <c r="AH39" s="12">
        <v>0</v>
      </c>
      <c r="AI39" s="12">
        <v>0</v>
      </c>
      <c r="AJ39" s="12">
        <v>0</v>
      </c>
      <c r="AK39" s="13"/>
      <c r="AL39" s="12">
        <v>0</v>
      </c>
      <c r="AM39" s="12">
        <v>0</v>
      </c>
      <c r="AN39" s="12">
        <v>0</v>
      </c>
      <c r="AO39" s="12">
        <v>0</v>
      </c>
      <c r="AP39" s="13"/>
      <c r="AQ39" s="12">
        <v>64</v>
      </c>
      <c r="AR39" s="12">
        <v>320000</v>
      </c>
      <c r="AS39" s="12">
        <v>0</v>
      </c>
      <c r="AT39" s="12">
        <v>320000</v>
      </c>
      <c r="AU39" s="13"/>
      <c r="AV39" s="12">
        <v>4</v>
      </c>
      <c r="AW39" s="12">
        <v>20000</v>
      </c>
      <c r="AX39" s="12">
        <v>0</v>
      </c>
      <c r="AY39" s="12">
        <v>20000</v>
      </c>
      <c r="AZ39" s="13"/>
      <c r="BA39" s="12">
        <v>0</v>
      </c>
      <c r="BB39" s="12">
        <v>0</v>
      </c>
      <c r="BC39" s="12">
        <v>0</v>
      </c>
      <c r="BD39" s="12">
        <v>0</v>
      </c>
      <c r="BE39" s="13"/>
      <c r="BF39" s="12">
        <v>0</v>
      </c>
      <c r="BG39" s="12">
        <v>0</v>
      </c>
      <c r="BH39" s="12">
        <v>0</v>
      </c>
      <c r="BI39" s="12">
        <v>0</v>
      </c>
      <c r="BJ39" s="13"/>
      <c r="BK39" s="12">
        <v>0</v>
      </c>
      <c r="BL39" s="12">
        <v>0</v>
      </c>
      <c r="BM39" s="12">
        <v>0</v>
      </c>
      <c r="BN39" s="12">
        <v>0</v>
      </c>
      <c r="BO39" s="13"/>
      <c r="BP39" s="12">
        <v>0</v>
      </c>
      <c r="BQ39" s="12">
        <v>0</v>
      </c>
      <c r="BR39" s="12">
        <v>0</v>
      </c>
      <c r="BS39" s="12">
        <v>0</v>
      </c>
      <c r="BT39" s="13"/>
      <c r="BU39" s="12">
        <v>1</v>
      </c>
      <c r="BV39" s="12">
        <v>17000</v>
      </c>
      <c r="BW39" s="12">
        <v>0</v>
      </c>
      <c r="BX39" s="12">
        <v>17000</v>
      </c>
      <c r="BY39" s="13"/>
      <c r="BZ39" s="12">
        <v>0</v>
      </c>
      <c r="CA39" s="12">
        <v>0</v>
      </c>
      <c r="CB39" s="12">
        <v>0</v>
      </c>
      <c r="CC39" s="12">
        <v>0</v>
      </c>
      <c r="CD39" s="13"/>
      <c r="CE39" s="12">
        <v>1044</v>
      </c>
      <c r="CF39" s="12">
        <v>658000</v>
      </c>
      <c r="CG39" s="12">
        <v>0</v>
      </c>
      <c r="CH39" s="12">
        <v>658000</v>
      </c>
      <c r="CI39" s="13"/>
      <c r="CJ39" s="12">
        <v>0</v>
      </c>
      <c r="CK39" s="12">
        <v>0</v>
      </c>
      <c r="CL39" s="12">
        <v>0</v>
      </c>
      <c r="CM39" s="12">
        <v>0</v>
      </c>
      <c r="CN39" s="13"/>
      <c r="CO39" s="12">
        <v>0</v>
      </c>
      <c r="CP39" s="12">
        <v>0</v>
      </c>
      <c r="CQ39" s="12">
        <v>0</v>
      </c>
      <c r="CR39" s="12">
        <v>0</v>
      </c>
      <c r="CS39" s="13"/>
      <c r="CT39" s="12">
        <v>0</v>
      </c>
      <c r="CU39" s="12">
        <v>0</v>
      </c>
      <c r="CV39" s="12">
        <v>0</v>
      </c>
      <c r="CW39" s="12">
        <v>0</v>
      </c>
      <c r="CX39" s="13"/>
      <c r="CY39" s="12">
        <v>0</v>
      </c>
      <c r="CZ39" s="12">
        <v>0</v>
      </c>
      <c r="DA39" s="12">
        <v>0</v>
      </c>
      <c r="DB39" s="12">
        <v>0</v>
      </c>
      <c r="DC39" s="13"/>
      <c r="DD39" s="12">
        <v>0</v>
      </c>
      <c r="DE39" s="12">
        <v>0</v>
      </c>
      <c r="DF39" s="12">
        <v>0</v>
      </c>
      <c r="DG39" s="12">
        <v>0</v>
      </c>
      <c r="DH39" s="13"/>
      <c r="DI39" s="12">
        <v>0</v>
      </c>
      <c r="DJ39" s="12">
        <v>0</v>
      </c>
      <c r="DK39" s="12">
        <v>0</v>
      </c>
      <c r="DL39" s="12">
        <v>0</v>
      </c>
      <c r="DM39" s="13"/>
      <c r="DN39" s="12">
        <v>0</v>
      </c>
      <c r="DO39" s="12">
        <v>0</v>
      </c>
      <c r="DP39" s="12">
        <v>0</v>
      </c>
      <c r="DQ39" s="12">
        <v>0</v>
      </c>
      <c r="DR39" s="13"/>
      <c r="DS39" s="12">
        <v>0</v>
      </c>
      <c r="DT39" s="12">
        <v>0</v>
      </c>
      <c r="DU39" s="12">
        <v>0</v>
      </c>
      <c r="DV39" s="12">
        <v>0</v>
      </c>
      <c r="DW39" s="13"/>
      <c r="DX39" s="12">
        <v>35</v>
      </c>
      <c r="DY39" s="12">
        <v>17500</v>
      </c>
      <c r="DZ39" s="12">
        <v>0</v>
      </c>
      <c r="EA39" s="12">
        <v>17500</v>
      </c>
      <c r="EB39" s="13"/>
      <c r="EC39" s="72">
        <v>11796</v>
      </c>
      <c r="ED39" s="12">
        <v>16514400</v>
      </c>
      <c r="EE39" s="12">
        <v>0</v>
      </c>
      <c r="EF39" s="104">
        <v>16514400</v>
      </c>
      <c r="EG39" s="13"/>
      <c r="EH39" s="12">
        <v>292</v>
      </c>
      <c r="EI39" s="12">
        <v>292000</v>
      </c>
      <c r="EJ39" s="12">
        <v>0</v>
      </c>
      <c r="EK39" s="12">
        <v>292000</v>
      </c>
      <c r="EL39" s="13"/>
      <c r="EM39" s="12">
        <v>5</v>
      </c>
      <c r="EN39" s="12">
        <v>50000</v>
      </c>
      <c r="EO39" s="12">
        <v>0</v>
      </c>
      <c r="EP39" s="12">
        <v>50000</v>
      </c>
      <c r="EQ39" s="13"/>
      <c r="ER39" s="72">
        <v>3264</v>
      </c>
      <c r="ES39" s="12">
        <v>9751752</v>
      </c>
      <c r="ET39" s="12">
        <v>0</v>
      </c>
      <c r="EU39" s="12">
        <v>9751752</v>
      </c>
      <c r="EV39" s="13"/>
      <c r="EW39" s="72">
        <v>44</v>
      </c>
      <c r="EX39" s="12">
        <v>201000</v>
      </c>
      <c r="EY39" s="12">
        <v>0</v>
      </c>
      <c r="EZ39" s="72">
        <v>201000</v>
      </c>
      <c r="FA39" s="13"/>
      <c r="FB39" s="12">
        <v>7</v>
      </c>
      <c r="FC39" s="12">
        <v>132708</v>
      </c>
      <c r="FD39" s="12">
        <v>0</v>
      </c>
      <c r="FE39" s="12">
        <v>132708</v>
      </c>
      <c r="FF39" s="13"/>
      <c r="FG39" s="12">
        <v>174</v>
      </c>
      <c r="FH39" s="12">
        <v>52200</v>
      </c>
      <c r="FI39" s="12">
        <v>0</v>
      </c>
      <c r="FJ39" s="12">
        <v>52200</v>
      </c>
      <c r="FK39" s="13"/>
      <c r="FL39" s="12">
        <v>10</v>
      </c>
      <c r="FM39" s="12">
        <v>3000</v>
      </c>
      <c r="FN39" s="12">
        <v>0</v>
      </c>
      <c r="FO39" s="12">
        <v>3000</v>
      </c>
      <c r="FP39" s="13"/>
      <c r="FQ39" s="12">
        <v>1192</v>
      </c>
      <c r="FR39" s="12">
        <v>119200</v>
      </c>
      <c r="FS39" s="12">
        <v>0</v>
      </c>
      <c r="FT39" s="12">
        <v>119200</v>
      </c>
      <c r="FU39" s="13"/>
      <c r="FV39" s="12">
        <v>0</v>
      </c>
      <c r="FW39" s="12">
        <v>0</v>
      </c>
      <c r="FX39" s="12">
        <v>0</v>
      </c>
      <c r="FY39" s="12">
        <v>0</v>
      </c>
      <c r="FZ39" s="13"/>
      <c r="GA39" s="12">
        <v>0</v>
      </c>
      <c r="GB39" s="12">
        <v>0</v>
      </c>
      <c r="GC39" s="12">
        <v>0</v>
      </c>
      <c r="GD39" s="12">
        <v>0</v>
      </c>
      <c r="GE39" s="13"/>
      <c r="GF39" s="12">
        <v>1080</v>
      </c>
      <c r="GG39" s="12">
        <v>1620000</v>
      </c>
      <c r="GH39" s="12">
        <v>0</v>
      </c>
      <c r="GI39" s="12">
        <v>1620000</v>
      </c>
      <c r="GJ39" s="13"/>
      <c r="GK39" s="12">
        <v>28</v>
      </c>
      <c r="GL39" s="12">
        <v>18000</v>
      </c>
      <c r="GM39" s="12">
        <v>0</v>
      </c>
      <c r="GN39" s="12">
        <v>18000</v>
      </c>
      <c r="GO39" s="13"/>
      <c r="GP39" s="12">
        <v>1</v>
      </c>
      <c r="GQ39" s="12">
        <v>1000000</v>
      </c>
      <c r="GR39" s="12">
        <v>0</v>
      </c>
      <c r="GS39" s="12">
        <v>1000000</v>
      </c>
      <c r="GT39" s="13"/>
      <c r="GU39" s="12">
        <v>0</v>
      </c>
      <c r="GV39" s="12">
        <v>0</v>
      </c>
      <c r="GW39" s="12">
        <v>0</v>
      </c>
      <c r="GX39" s="12">
        <v>0</v>
      </c>
      <c r="GY39" s="13"/>
      <c r="GZ39" s="12">
        <v>4</v>
      </c>
      <c r="HA39" s="12">
        <v>80000</v>
      </c>
      <c r="HB39" s="12">
        <v>0</v>
      </c>
      <c r="HC39" s="12">
        <v>80000</v>
      </c>
      <c r="HD39" s="13"/>
      <c r="HE39" s="12">
        <v>0</v>
      </c>
      <c r="HF39" s="12">
        <v>599600</v>
      </c>
      <c r="HG39" s="12">
        <v>0</v>
      </c>
      <c r="HH39" s="12">
        <v>599600</v>
      </c>
      <c r="HI39" s="13"/>
      <c r="HJ39" s="12">
        <v>1</v>
      </c>
      <c r="HK39" s="12">
        <v>100000</v>
      </c>
      <c r="HL39" s="12">
        <v>0</v>
      </c>
      <c r="HM39" s="12">
        <v>100000</v>
      </c>
      <c r="HN39" s="13"/>
      <c r="HO39" s="12">
        <v>6</v>
      </c>
      <c r="HP39" s="12">
        <v>60000</v>
      </c>
      <c r="HQ39" s="12">
        <v>0</v>
      </c>
      <c r="HR39" s="12">
        <v>60000</v>
      </c>
      <c r="HS39" s="13"/>
      <c r="HT39" s="12">
        <v>0</v>
      </c>
      <c r="HU39" s="12">
        <v>0</v>
      </c>
      <c r="HV39" s="12">
        <v>0</v>
      </c>
      <c r="HW39" s="12">
        <v>0</v>
      </c>
      <c r="HX39" s="13"/>
      <c r="HY39" s="12">
        <v>1</v>
      </c>
      <c r="HZ39" s="12">
        <v>50000</v>
      </c>
      <c r="IA39" s="12">
        <v>0</v>
      </c>
      <c r="IB39" s="12">
        <v>50000</v>
      </c>
      <c r="IC39" s="13"/>
      <c r="ID39" s="12">
        <v>15</v>
      </c>
      <c r="IE39" s="12">
        <v>135000</v>
      </c>
      <c r="IF39" s="12">
        <v>0</v>
      </c>
      <c r="IG39" s="12">
        <v>135000</v>
      </c>
      <c r="IH39" s="13"/>
      <c r="II39" s="12">
        <v>12</v>
      </c>
      <c r="IJ39" s="12">
        <v>36000</v>
      </c>
      <c r="IK39" s="12">
        <v>0</v>
      </c>
      <c r="IL39" s="12">
        <v>36000</v>
      </c>
      <c r="IM39" s="13"/>
      <c r="IN39" s="12">
        <v>0</v>
      </c>
      <c r="IO39" s="12">
        <v>0</v>
      </c>
      <c r="IP39" s="12">
        <v>0</v>
      </c>
      <c r="IQ39" s="12">
        <v>0</v>
      </c>
      <c r="IR39" s="13"/>
      <c r="IS39" s="12">
        <v>0</v>
      </c>
      <c r="IT39" s="12">
        <v>0</v>
      </c>
      <c r="IU39" s="12">
        <v>0</v>
      </c>
      <c r="IV39" s="12">
        <v>0</v>
      </c>
      <c r="IW39" s="13"/>
      <c r="IX39" s="12">
        <v>0</v>
      </c>
      <c r="IY39" s="12">
        <v>0</v>
      </c>
      <c r="IZ39" s="12">
        <v>0</v>
      </c>
      <c r="JA39" s="12">
        <v>0</v>
      </c>
      <c r="JB39" s="13"/>
      <c r="JC39" s="12">
        <v>0</v>
      </c>
      <c r="JD39" s="12">
        <v>0</v>
      </c>
      <c r="JE39" s="12">
        <v>0</v>
      </c>
      <c r="JF39" s="12">
        <v>0</v>
      </c>
      <c r="JG39" s="13"/>
      <c r="JH39" s="12">
        <v>0</v>
      </c>
      <c r="JI39" s="12">
        <v>0</v>
      </c>
      <c r="JJ39" s="12">
        <v>0</v>
      </c>
      <c r="JK39" s="12">
        <v>0</v>
      </c>
      <c r="JL39" s="13"/>
      <c r="JM39" s="12">
        <v>1</v>
      </c>
      <c r="JN39" s="12">
        <v>12000</v>
      </c>
      <c r="JO39" s="12">
        <v>0</v>
      </c>
      <c r="JP39" s="12">
        <v>12000</v>
      </c>
      <c r="JQ39" s="13"/>
      <c r="JR39" s="12">
        <v>1</v>
      </c>
      <c r="JS39" s="12">
        <v>50000</v>
      </c>
      <c r="JT39" s="12">
        <v>0</v>
      </c>
      <c r="JU39" s="12">
        <v>50000</v>
      </c>
      <c r="JV39" s="13"/>
      <c r="JW39" s="12">
        <v>0</v>
      </c>
      <c r="JX39" s="12">
        <v>0</v>
      </c>
      <c r="JY39" s="12">
        <v>0</v>
      </c>
      <c r="JZ39" s="12">
        <v>0</v>
      </c>
      <c r="KA39" s="13"/>
      <c r="KB39" s="12">
        <v>1</v>
      </c>
      <c r="KC39" s="12">
        <v>15000</v>
      </c>
      <c r="KD39" s="12">
        <v>0</v>
      </c>
      <c r="KE39" s="12">
        <v>15000</v>
      </c>
      <c r="KF39" s="13"/>
      <c r="KG39" s="12"/>
      <c r="KH39" s="12">
        <v>0</v>
      </c>
      <c r="KI39" s="12">
        <v>0</v>
      </c>
      <c r="KJ39" s="12">
        <v>0</v>
      </c>
      <c r="KK39" s="13"/>
      <c r="KL39" s="12">
        <v>1</v>
      </c>
      <c r="KM39" s="12">
        <v>12000</v>
      </c>
      <c r="KN39" s="12">
        <v>0</v>
      </c>
      <c r="KO39" s="12">
        <v>12000</v>
      </c>
      <c r="KP39" s="13"/>
      <c r="KQ39" s="12">
        <v>0</v>
      </c>
      <c r="KR39" s="12">
        <v>34618587.5</v>
      </c>
      <c r="KS39" s="12">
        <v>0</v>
      </c>
      <c r="KT39" s="12">
        <v>34618587.5</v>
      </c>
      <c r="KU39" s="13"/>
    </row>
    <row r="40" spans="1:309" hidden="1">
      <c r="A40" s="10">
        <v>34</v>
      </c>
      <c r="B40" s="11" t="s">
        <v>36</v>
      </c>
      <c r="C40" s="12">
        <v>0</v>
      </c>
      <c r="D40" s="12">
        <v>1672500</v>
      </c>
      <c r="E40" s="12">
        <v>0</v>
      </c>
      <c r="F40" s="12">
        <v>1672500</v>
      </c>
      <c r="G40" s="13"/>
      <c r="H40" s="12">
        <v>0</v>
      </c>
      <c r="I40" s="12">
        <v>11120917.5</v>
      </c>
      <c r="J40" s="12">
        <v>0</v>
      </c>
      <c r="K40" s="12">
        <v>11120917.5</v>
      </c>
      <c r="L40" s="13"/>
      <c r="M40" s="12">
        <v>100</v>
      </c>
      <c r="N40" s="12">
        <v>30000</v>
      </c>
      <c r="O40" s="12">
        <v>0</v>
      </c>
      <c r="P40" s="12">
        <v>30000</v>
      </c>
      <c r="Q40" s="13"/>
      <c r="R40" s="12">
        <v>0</v>
      </c>
      <c r="S40" s="12">
        <v>0</v>
      </c>
      <c r="T40" s="12">
        <v>0</v>
      </c>
      <c r="U40" s="12">
        <v>0</v>
      </c>
      <c r="V40" s="13"/>
      <c r="W40" s="12">
        <v>1</v>
      </c>
      <c r="X40" s="12">
        <v>49500</v>
      </c>
      <c r="Y40" s="12">
        <v>0</v>
      </c>
      <c r="Z40" s="12">
        <v>49500</v>
      </c>
      <c r="AA40" s="13"/>
      <c r="AB40" s="12">
        <v>0</v>
      </c>
      <c r="AC40" s="12">
        <v>449000</v>
      </c>
      <c r="AD40" s="12">
        <v>0</v>
      </c>
      <c r="AE40" s="12">
        <v>449000</v>
      </c>
      <c r="AF40" s="13"/>
      <c r="AG40" s="12">
        <v>0</v>
      </c>
      <c r="AH40" s="12">
        <v>0</v>
      </c>
      <c r="AI40" s="12">
        <v>0</v>
      </c>
      <c r="AJ40" s="12">
        <v>0</v>
      </c>
      <c r="AK40" s="13"/>
      <c r="AL40" s="12">
        <v>0</v>
      </c>
      <c r="AM40" s="12">
        <v>0</v>
      </c>
      <c r="AN40" s="12">
        <v>0</v>
      </c>
      <c r="AO40" s="12">
        <v>0</v>
      </c>
      <c r="AP40" s="13"/>
      <c r="AQ40" s="12">
        <v>212</v>
      </c>
      <c r="AR40" s="12">
        <v>1060000</v>
      </c>
      <c r="AS40" s="12">
        <v>0</v>
      </c>
      <c r="AT40" s="12">
        <v>1060000</v>
      </c>
      <c r="AU40" s="13"/>
      <c r="AV40" s="12">
        <v>12</v>
      </c>
      <c r="AW40" s="12">
        <v>60000</v>
      </c>
      <c r="AX40" s="12">
        <v>0</v>
      </c>
      <c r="AY40" s="12">
        <v>60000</v>
      </c>
      <c r="AZ40" s="13"/>
      <c r="BA40" s="12">
        <v>0</v>
      </c>
      <c r="BB40" s="12">
        <v>0</v>
      </c>
      <c r="BC40" s="12">
        <v>0</v>
      </c>
      <c r="BD40" s="12">
        <v>0</v>
      </c>
      <c r="BE40" s="13"/>
      <c r="BF40" s="12">
        <v>0</v>
      </c>
      <c r="BG40" s="12">
        <v>0</v>
      </c>
      <c r="BH40" s="12">
        <v>0</v>
      </c>
      <c r="BI40" s="12">
        <v>0</v>
      </c>
      <c r="BJ40" s="13"/>
      <c r="BK40" s="12">
        <v>0</v>
      </c>
      <c r="BL40" s="12">
        <v>0</v>
      </c>
      <c r="BM40" s="12">
        <v>0</v>
      </c>
      <c r="BN40" s="12">
        <v>0</v>
      </c>
      <c r="BO40" s="13"/>
      <c r="BP40" s="12">
        <v>0</v>
      </c>
      <c r="BQ40" s="12">
        <v>0</v>
      </c>
      <c r="BR40" s="12">
        <v>0</v>
      </c>
      <c r="BS40" s="12">
        <v>0</v>
      </c>
      <c r="BT40" s="13"/>
      <c r="BU40" s="12">
        <v>1</v>
      </c>
      <c r="BV40" s="12">
        <v>20000</v>
      </c>
      <c r="BW40" s="12">
        <v>0</v>
      </c>
      <c r="BX40" s="12">
        <v>20000</v>
      </c>
      <c r="BY40" s="13"/>
      <c r="BZ40" s="12">
        <v>0</v>
      </c>
      <c r="CA40" s="12">
        <v>0</v>
      </c>
      <c r="CB40" s="12">
        <v>0</v>
      </c>
      <c r="CC40" s="12">
        <v>0</v>
      </c>
      <c r="CD40" s="13"/>
      <c r="CE40" s="12">
        <v>1044</v>
      </c>
      <c r="CF40" s="12">
        <v>658000</v>
      </c>
      <c r="CG40" s="12">
        <v>0</v>
      </c>
      <c r="CH40" s="12">
        <v>658000</v>
      </c>
      <c r="CI40" s="13"/>
      <c r="CJ40" s="12">
        <v>0</v>
      </c>
      <c r="CK40" s="12">
        <v>0</v>
      </c>
      <c r="CL40" s="12">
        <v>0</v>
      </c>
      <c r="CM40" s="12">
        <v>0</v>
      </c>
      <c r="CN40" s="13"/>
      <c r="CO40" s="12">
        <v>0</v>
      </c>
      <c r="CP40" s="12">
        <v>80000</v>
      </c>
      <c r="CQ40" s="12">
        <v>0</v>
      </c>
      <c r="CR40" s="12">
        <v>80000</v>
      </c>
      <c r="CS40" s="13"/>
      <c r="CT40" s="12">
        <v>0</v>
      </c>
      <c r="CU40" s="12">
        <v>0</v>
      </c>
      <c r="CV40" s="12">
        <v>0</v>
      </c>
      <c r="CW40" s="12">
        <v>0</v>
      </c>
      <c r="CX40" s="13"/>
      <c r="CY40" s="12">
        <v>0</v>
      </c>
      <c r="CZ40" s="12">
        <v>0</v>
      </c>
      <c r="DA40" s="12">
        <v>0</v>
      </c>
      <c r="DB40" s="12">
        <v>0</v>
      </c>
      <c r="DC40" s="13"/>
      <c r="DD40" s="12">
        <v>0</v>
      </c>
      <c r="DE40" s="12">
        <v>0</v>
      </c>
      <c r="DF40" s="12">
        <v>0</v>
      </c>
      <c r="DG40" s="12">
        <v>0</v>
      </c>
      <c r="DH40" s="13"/>
      <c r="DI40" s="12">
        <v>0</v>
      </c>
      <c r="DJ40" s="12">
        <v>0</v>
      </c>
      <c r="DK40" s="12">
        <v>0</v>
      </c>
      <c r="DL40" s="12">
        <v>0</v>
      </c>
      <c r="DM40" s="13"/>
      <c r="DN40" s="12">
        <v>0</v>
      </c>
      <c r="DO40" s="12">
        <v>0</v>
      </c>
      <c r="DP40" s="12">
        <v>0</v>
      </c>
      <c r="DQ40" s="12">
        <v>0</v>
      </c>
      <c r="DR40" s="13"/>
      <c r="DS40" s="12">
        <v>0</v>
      </c>
      <c r="DT40" s="12">
        <v>0</v>
      </c>
      <c r="DU40" s="12">
        <v>0</v>
      </c>
      <c r="DV40" s="12">
        <v>0</v>
      </c>
      <c r="DW40" s="13"/>
      <c r="DX40" s="12">
        <v>64</v>
      </c>
      <c r="DY40" s="12">
        <v>32000</v>
      </c>
      <c r="DZ40" s="12">
        <v>0</v>
      </c>
      <c r="EA40" s="12">
        <v>32000</v>
      </c>
      <c r="EB40" s="13"/>
      <c r="EC40" s="72">
        <v>55634</v>
      </c>
      <c r="ED40" s="12">
        <v>77887600</v>
      </c>
      <c r="EE40" s="12">
        <v>0</v>
      </c>
      <c r="EF40" s="104">
        <v>77887600</v>
      </c>
      <c r="EG40" s="13"/>
      <c r="EH40" s="12">
        <v>1577</v>
      </c>
      <c r="EI40" s="12">
        <v>1577000</v>
      </c>
      <c r="EJ40" s="12">
        <v>0</v>
      </c>
      <c r="EK40" s="12">
        <v>1577000</v>
      </c>
      <c r="EL40" s="13"/>
      <c r="EM40" s="12">
        <v>6</v>
      </c>
      <c r="EN40" s="12">
        <v>60000</v>
      </c>
      <c r="EO40" s="12">
        <v>0</v>
      </c>
      <c r="EP40" s="12">
        <v>60000</v>
      </c>
      <c r="EQ40" s="13"/>
      <c r="ER40" s="72">
        <v>14923</v>
      </c>
      <c r="ES40" s="12">
        <v>41397480</v>
      </c>
      <c r="ET40" s="12">
        <v>0</v>
      </c>
      <c r="EU40" s="12">
        <v>41397480</v>
      </c>
      <c r="EV40" s="13"/>
      <c r="EW40" s="72">
        <v>217</v>
      </c>
      <c r="EX40" s="12">
        <v>943000</v>
      </c>
      <c r="EY40" s="12">
        <v>0</v>
      </c>
      <c r="EZ40" s="72">
        <v>943000</v>
      </c>
      <c r="FA40" s="13"/>
      <c r="FB40" s="12">
        <v>22</v>
      </c>
      <c r="FC40" s="12">
        <v>305208</v>
      </c>
      <c r="FD40" s="12">
        <v>0</v>
      </c>
      <c r="FE40" s="12">
        <v>305208</v>
      </c>
      <c r="FF40" s="13"/>
      <c r="FG40" s="12">
        <v>4195</v>
      </c>
      <c r="FH40" s="12">
        <v>1258500</v>
      </c>
      <c r="FI40" s="12">
        <v>0</v>
      </c>
      <c r="FJ40" s="12">
        <v>1258500</v>
      </c>
      <c r="FK40" s="13"/>
      <c r="FL40" s="12">
        <v>10</v>
      </c>
      <c r="FM40" s="12">
        <v>3000</v>
      </c>
      <c r="FN40" s="12">
        <v>0</v>
      </c>
      <c r="FO40" s="12">
        <v>3000</v>
      </c>
      <c r="FP40" s="13"/>
      <c r="FQ40" s="12">
        <v>8843</v>
      </c>
      <c r="FR40" s="12">
        <v>884300</v>
      </c>
      <c r="FS40" s="12">
        <v>0</v>
      </c>
      <c r="FT40" s="12">
        <v>884300</v>
      </c>
      <c r="FU40" s="13"/>
      <c r="FV40" s="12">
        <v>0</v>
      </c>
      <c r="FW40" s="12">
        <v>0</v>
      </c>
      <c r="FX40" s="12">
        <v>0</v>
      </c>
      <c r="FY40" s="12">
        <v>0</v>
      </c>
      <c r="FZ40" s="13"/>
      <c r="GA40" s="12">
        <v>0</v>
      </c>
      <c r="GB40" s="12">
        <v>0</v>
      </c>
      <c r="GC40" s="12">
        <v>0</v>
      </c>
      <c r="GD40" s="12">
        <v>0</v>
      </c>
      <c r="GE40" s="13"/>
      <c r="GF40" s="12">
        <v>5330</v>
      </c>
      <c r="GG40" s="12">
        <v>7995000</v>
      </c>
      <c r="GH40" s="12">
        <v>0</v>
      </c>
      <c r="GI40" s="12">
        <v>7995000</v>
      </c>
      <c r="GJ40" s="13"/>
      <c r="GK40" s="12">
        <v>152</v>
      </c>
      <c r="GL40" s="12">
        <v>120000</v>
      </c>
      <c r="GM40" s="12">
        <v>0</v>
      </c>
      <c r="GN40" s="12">
        <v>120000</v>
      </c>
      <c r="GO40" s="13"/>
      <c r="GP40" s="12">
        <v>1</v>
      </c>
      <c r="GQ40" s="12">
        <v>1000000</v>
      </c>
      <c r="GR40" s="12">
        <v>0</v>
      </c>
      <c r="GS40" s="12">
        <v>1000000</v>
      </c>
      <c r="GT40" s="13"/>
      <c r="GU40" s="12">
        <v>1</v>
      </c>
      <c r="GV40" s="12">
        <v>87500</v>
      </c>
      <c r="GW40" s="12">
        <v>0</v>
      </c>
      <c r="GX40" s="12">
        <v>87500</v>
      </c>
      <c r="GY40" s="13"/>
      <c r="GZ40" s="12">
        <v>23</v>
      </c>
      <c r="HA40" s="12">
        <v>460000</v>
      </c>
      <c r="HB40" s="12">
        <v>0</v>
      </c>
      <c r="HC40" s="12">
        <v>460000</v>
      </c>
      <c r="HD40" s="13"/>
      <c r="HE40" s="12">
        <v>1</v>
      </c>
      <c r="HF40" s="12">
        <v>2098600</v>
      </c>
      <c r="HG40" s="12">
        <v>0</v>
      </c>
      <c r="HH40" s="12">
        <v>2098600</v>
      </c>
      <c r="HI40" s="13"/>
      <c r="HJ40" s="12">
        <v>1</v>
      </c>
      <c r="HK40" s="12">
        <v>100000</v>
      </c>
      <c r="HL40" s="12">
        <v>0</v>
      </c>
      <c r="HM40" s="12">
        <v>100000</v>
      </c>
      <c r="HN40" s="13"/>
      <c r="HO40" s="12">
        <v>18</v>
      </c>
      <c r="HP40" s="12">
        <v>180000</v>
      </c>
      <c r="HQ40" s="12">
        <v>0</v>
      </c>
      <c r="HR40" s="12">
        <v>180000</v>
      </c>
      <c r="HS40" s="13"/>
      <c r="HT40" s="12">
        <v>0</v>
      </c>
      <c r="HU40" s="12">
        <v>0</v>
      </c>
      <c r="HV40" s="12">
        <v>0</v>
      </c>
      <c r="HW40" s="12">
        <v>0</v>
      </c>
      <c r="HX40" s="13"/>
      <c r="HY40" s="12">
        <v>1</v>
      </c>
      <c r="HZ40" s="12">
        <v>50000</v>
      </c>
      <c r="IA40" s="12">
        <v>0</v>
      </c>
      <c r="IB40" s="12">
        <v>50000</v>
      </c>
      <c r="IC40" s="13"/>
      <c r="ID40" s="12">
        <v>55</v>
      </c>
      <c r="IE40" s="12">
        <v>495000</v>
      </c>
      <c r="IF40" s="12">
        <v>0</v>
      </c>
      <c r="IG40" s="12">
        <v>495000</v>
      </c>
      <c r="IH40" s="13"/>
      <c r="II40" s="12">
        <v>29</v>
      </c>
      <c r="IJ40" s="12">
        <v>87000</v>
      </c>
      <c r="IK40" s="12">
        <v>0</v>
      </c>
      <c r="IL40" s="12">
        <v>87000</v>
      </c>
      <c r="IM40" s="13"/>
      <c r="IN40" s="12">
        <v>0</v>
      </c>
      <c r="IO40" s="12">
        <v>0</v>
      </c>
      <c r="IP40" s="12">
        <v>0</v>
      </c>
      <c r="IQ40" s="12">
        <v>0</v>
      </c>
      <c r="IR40" s="13"/>
      <c r="IS40" s="12">
        <v>1</v>
      </c>
      <c r="IT40" s="12">
        <v>300000</v>
      </c>
      <c r="IU40" s="12">
        <v>0</v>
      </c>
      <c r="IV40" s="12">
        <v>300000</v>
      </c>
      <c r="IW40" s="13"/>
      <c r="IX40" s="12">
        <v>0</v>
      </c>
      <c r="IY40" s="12">
        <v>0</v>
      </c>
      <c r="IZ40" s="12">
        <v>0</v>
      </c>
      <c r="JA40" s="12">
        <v>0</v>
      </c>
      <c r="JB40" s="13"/>
      <c r="JC40" s="12">
        <v>0</v>
      </c>
      <c r="JD40" s="12">
        <v>0</v>
      </c>
      <c r="JE40" s="12">
        <v>0</v>
      </c>
      <c r="JF40" s="12">
        <v>0</v>
      </c>
      <c r="JG40" s="13"/>
      <c r="JH40" s="12">
        <v>0</v>
      </c>
      <c r="JI40" s="12">
        <v>0</v>
      </c>
      <c r="JJ40" s="12">
        <v>0</v>
      </c>
      <c r="JK40" s="12">
        <v>0</v>
      </c>
      <c r="JL40" s="13"/>
      <c r="JM40" s="12">
        <v>1</v>
      </c>
      <c r="JN40" s="12">
        <v>12000</v>
      </c>
      <c r="JO40" s="12">
        <v>0</v>
      </c>
      <c r="JP40" s="12">
        <v>12000</v>
      </c>
      <c r="JQ40" s="13"/>
      <c r="JR40" s="12">
        <v>1</v>
      </c>
      <c r="JS40" s="12">
        <v>50000</v>
      </c>
      <c r="JT40" s="12">
        <v>0</v>
      </c>
      <c r="JU40" s="12">
        <v>50000</v>
      </c>
      <c r="JV40" s="13"/>
      <c r="JW40" s="12">
        <v>1</v>
      </c>
      <c r="JX40" s="12">
        <v>100000</v>
      </c>
      <c r="JY40" s="12">
        <v>0</v>
      </c>
      <c r="JZ40" s="12">
        <v>100000</v>
      </c>
      <c r="KA40" s="13"/>
      <c r="KB40" s="12">
        <v>3</v>
      </c>
      <c r="KC40" s="12">
        <v>129000</v>
      </c>
      <c r="KD40" s="12">
        <v>0</v>
      </c>
      <c r="KE40" s="12">
        <v>129000</v>
      </c>
      <c r="KF40" s="13"/>
      <c r="KG40" s="12"/>
      <c r="KH40" s="12">
        <v>0</v>
      </c>
      <c r="KI40" s="12">
        <v>0</v>
      </c>
      <c r="KJ40" s="12">
        <v>0</v>
      </c>
      <c r="KK40" s="13"/>
      <c r="KL40" s="12">
        <v>1</v>
      </c>
      <c r="KM40" s="12">
        <v>12000</v>
      </c>
      <c r="KN40" s="12">
        <v>0</v>
      </c>
      <c r="KO40" s="12">
        <v>12000</v>
      </c>
      <c r="KP40" s="13"/>
      <c r="KQ40" s="12">
        <v>0</v>
      </c>
      <c r="KR40" s="12">
        <v>152824105.5</v>
      </c>
      <c r="KS40" s="12">
        <v>0</v>
      </c>
      <c r="KT40" s="12">
        <v>152824105.5</v>
      </c>
      <c r="KU40" s="13"/>
    </row>
    <row r="41" spans="1:309" hidden="1">
      <c r="A41" s="10">
        <v>35</v>
      </c>
      <c r="B41" s="11" t="s">
        <v>37</v>
      </c>
      <c r="C41" s="12">
        <v>0</v>
      </c>
      <c r="D41" s="12">
        <v>1618800</v>
      </c>
      <c r="E41" s="12">
        <v>0</v>
      </c>
      <c r="F41" s="12">
        <v>1618800</v>
      </c>
      <c r="G41" s="13"/>
      <c r="H41" s="12">
        <v>0</v>
      </c>
      <c r="I41" s="12">
        <v>9793065</v>
      </c>
      <c r="J41" s="12">
        <v>0</v>
      </c>
      <c r="K41" s="12">
        <v>9793065</v>
      </c>
      <c r="L41" s="13"/>
      <c r="M41" s="12">
        <v>150</v>
      </c>
      <c r="N41" s="12">
        <v>45000</v>
      </c>
      <c r="O41" s="12">
        <v>0</v>
      </c>
      <c r="P41" s="12">
        <v>45000</v>
      </c>
      <c r="Q41" s="13"/>
      <c r="R41" s="12">
        <v>0</v>
      </c>
      <c r="S41" s="12">
        <v>0</v>
      </c>
      <c r="T41" s="12">
        <v>0</v>
      </c>
      <c r="U41" s="12">
        <v>0</v>
      </c>
      <c r="V41" s="13"/>
      <c r="W41" s="12">
        <v>1</v>
      </c>
      <c r="X41" s="12">
        <v>49500</v>
      </c>
      <c r="Y41" s="12">
        <v>0</v>
      </c>
      <c r="Z41" s="12">
        <v>49500</v>
      </c>
      <c r="AA41" s="13"/>
      <c r="AB41" s="12">
        <v>0</v>
      </c>
      <c r="AC41" s="12">
        <v>40000</v>
      </c>
      <c r="AD41" s="12">
        <v>0</v>
      </c>
      <c r="AE41" s="12">
        <v>40000</v>
      </c>
      <c r="AF41" s="13"/>
      <c r="AG41" s="12">
        <v>0</v>
      </c>
      <c r="AH41" s="12">
        <v>0</v>
      </c>
      <c r="AI41" s="12">
        <v>0</v>
      </c>
      <c r="AJ41" s="12">
        <v>0</v>
      </c>
      <c r="AK41" s="13"/>
      <c r="AL41" s="12">
        <v>0</v>
      </c>
      <c r="AM41" s="12">
        <v>0</v>
      </c>
      <c r="AN41" s="12">
        <v>0</v>
      </c>
      <c r="AO41" s="12">
        <v>0</v>
      </c>
      <c r="AP41" s="13"/>
      <c r="AQ41" s="12">
        <v>232</v>
      </c>
      <c r="AR41" s="12">
        <v>1160000</v>
      </c>
      <c r="AS41" s="12">
        <v>0</v>
      </c>
      <c r="AT41" s="12">
        <v>1160000</v>
      </c>
      <c r="AU41" s="13"/>
      <c r="AV41" s="12">
        <v>8</v>
      </c>
      <c r="AW41" s="12">
        <v>40000</v>
      </c>
      <c r="AX41" s="12">
        <v>0</v>
      </c>
      <c r="AY41" s="12">
        <v>40000</v>
      </c>
      <c r="AZ41" s="13"/>
      <c r="BA41" s="12">
        <v>0</v>
      </c>
      <c r="BB41" s="12">
        <v>0</v>
      </c>
      <c r="BC41" s="12">
        <v>0</v>
      </c>
      <c r="BD41" s="12">
        <v>0</v>
      </c>
      <c r="BE41" s="13"/>
      <c r="BF41" s="12">
        <v>0</v>
      </c>
      <c r="BG41" s="12">
        <v>0</v>
      </c>
      <c r="BH41" s="12">
        <v>0</v>
      </c>
      <c r="BI41" s="12">
        <v>0</v>
      </c>
      <c r="BJ41" s="13"/>
      <c r="BK41" s="12">
        <v>0</v>
      </c>
      <c r="BL41" s="12">
        <v>0</v>
      </c>
      <c r="BM41" s="12">
        <v>0</v>
      </c>
      <c r="BN41" s="12">
        <v>0</v>
      </c>
      <c r="BO41" s="13"/>
      <c r="BP41" s="12">
        <v>0</v>
      </c>
      <c r="BQ41" s="12">
        <v>0</v>
      </c>
      <c r="BR41" s="12">
        <v>0</v>
      </c>
      <c r="BS41" s="12">
        <v>0</v>
      </c>
      <c r="BT41" s="13"/>
      <c r="BU41" s="12">
        <v>1</v>
      </c>
      <c r="BV41" s="12">
        <v>20000</v>
      </c>
      <c r="BW41" s="12">
        <v>0</v>
      </c>
      <c r="BX41" s="12">
        <v>20000</v>
      </c>
      <c r="BY41" s="13"/>
      <c r="BZ41" s="12">
        <v>0</v>
      </c>
      <c r="CA41" s="12">
        <v>0</v>
      </c>
      <c r="CB41" s="12">
        <v>0</v>
      </c>
      <c r="CC41" s="12">
        <v>0</v>
      </c>
      <c r="CD41" s="13"/>
      <c r="CE41" s="12">
        <v>1044</v>
      </c>
      <c r="CF41" s="12">
        <v>658000</v>
      </c>
      <c r="CG41" s="12">
        <v>0</v>
      </c>
      <c r="CH41" s="12">
        <v>658000</v>
      </c>
      <c r="CI41" s="13"/>
      <c r="CJ41" s="12">
        <v>0</v>
      </c>
      <c r="CK41" s="12">
        <v>0</v>
      </c>
      <c r="CL41" s="12">
        <v>0</v>
      </c>
      <c r="CM41" s="12">
        <v>0</v>
      </c>
      <c r="CN41" s="13"/>
      <c r="CO41" s="12">
        <v>0</v>
      </c>
      <c r="CP41" s="12">
        <v>80000</v>
      </c>
      <c r="CQ41" s="12">
        <v>0</v>
      </c>
      <c r="CR41" s="12">
        <v>80000</v>
      </c>
      <c r="CS41" s="13"/>
      <c r="CT41" s="12">
        <v>0</v>
      </c>
      <c r="CU41" s="12">
        <v>0</v>
      </c>
      <c r="CV41" s="12">
        <v>0</v>
      </c>
      <c r="CW41" s="12">
        <v>0</v>
      </c>
      <c r="CX41" s="13"/>
      <c r="CY41" s="12">
        <v>0</v>
      </c>
      <c r="CZ41" s="12">
        <v>0</v>
      </c>
      <c r="DA41" s="12">
        <v>0</v>
      </c>
      <c r="DB41" s="12">
        <v>0</v>
      </c>
      <c r="DC41" s="13"/>
      <c r="DD41" s="12">
        <v>0</v>
      </c>
      <c r="DE41" s="12">
        <v>0</v>
      </c>
      <c r="DF41" s="12">
        <v>0</v>
      </c>
      <c r="DG41" s="12">
        <v>0</v>
      </c>
      <c r="DH41" s="13"/>
      <c r="DI41" s="12">
        <v>0</v>
      </c>
      <c r="DJ41" s="12">
        <v>0</v>
      </c>
      <c r="DK41" s="12">
        <v>0</v>
      </c>
      <c r="DL41" s="12">
        <v>0</v>
      </c>
      <c r="DM41" s="13"/>
      <c r="DN41" s="12">
        <v>0</v>
      </c>
      <c r="DO41" s="12">
        <v>0</v>
      </c>
      <c r="DP41" s="12">
        <v>0</v>
      </c>
      <c r="DQ41" s="12">
        <v>0</v>
      </c>
      <c r="DR41" s="13"/>
      <c r="DS41" s="12">
        <v>0</v>
      </c>
      <c r="DT41" s="12">
        <v>0</v>
      </c>
      <c r="DU41" s="12">
        <v>0</v>
      </c>
      <c r="DV41" s="12">
        <v>0</v>
      </c>
      <c r="DW41" s="13"/>
      <c r="DX41" s="12">
        <v>110</v>
      </c>
      <c r="DY41" s="12">
        <v>55000</v>
      </c>
      <c r="DZ41" s="12">
        <v>0</v>
      </c>
      <c r="EA41" s="12">
        <v>55000</v>
      </c>
      <c r="EB41" s="13"/>
      <c r="EC41" s="72">
        <v>45763</v>
      </c>
      <c r="ED41" s="12">
        <v>64068200</v>
      </c>
      <c r="EE41" s="12">
        <v>0</v>
      </c>
      <c r="EF41" s="104">
        <v>64068200</v>
      </c>
      <c r="EG41" s="13"/>
      <c r="EH41" s="12">
        <v>1061</v>
      </c>
      <c r="EI41" s="12">
        <v>1061000</v>
      </c>
      <c r="EJ41" s="12">
        <v>0</v>
      </c>
      <c r="EK41" s="12">
        <v>1061000</v>
      </c>
      <c r="EL41" s="13"/>
      <c r="EM41" s="12">
        <v>23</v>
      </c>
      <c r="EN41" s="12">
        <v>230000</v>
      </c>
      <c r="EO41" s="12">
        <v>0</v>
      </c>
      <c r="EP41" s="12">
        <v>230000</v>
      </c>
      <c r="EQ41" s="13"/>
      <c r="ER41" s="72">
        <v>7373</v>
      </c>
      <c r="ES41" s="12">
        <v>18312480</v>
      </c>
      <c r="ET41" s="12">
        <v>0</v>
      </c>
      <c r="EU41" s="12">
        <v>18312480</v>
      </c>
      <c r="EV41" s="13"/>
      <c r="EW41" s="72">
        <v>66</v>
      </c>
      <c r="EX41" s="12">
        <v>279000</v>
      </c>
      <c r="EY41" s="12">
        <v>0</v>
      </c>
      <c r="EZ41" s="72">
        <v>279000</v>
      </c>
      <c r="FA41" s="13"/>
      <c r="FB41" s="12">
        <v>25</v>
      </c>
      <c r="FC41" s="12">
        <v>340208</v>
      </c>
      <c r="FD41" s="12">
        <v>0</v>
      </c>
      <c r="FE41" s="12">
        <v>340208</v>
      </c>
      <c r="FF41" s="13"/>
      <c r="FG41" s="12">
        <v>6503</v>
      </c>
      <c r="FH41" s="12">
        <v>1950900</v>
      </c>
      <c r="FI41" s="12">
        <v>0</v>
      </c>
      <c r="FJ41" s="12">
        <v>1950900</v>
      </c>
      <c r="FK41" s="13"/>
      <c r="FL41" s="12">
        <v>10</v>
      </c>
      <c r="FM41" s="12">
        <v>3000</v>
      </c>
      <c r="FN41" s="12">
        <v>0</v>
      </c>
      <c r="FO41" s="12">
        <v>3000</v>
      </c>
      <c r="FP41" s="13"/>
      <c r="FQ41" s="12">
        <v>11349</v>
      </c>
      <c r="FR41" s="12">
        <v>1134900</v>
      </c>
      <c r="FS41" s="12">
        <v>0</v>
      </c>
      <c r="FT41" s="12">
        <v>1134900</v>
      </c>
      <c r="FU41" s="13"/>
      <c r="FV41" s="12">
        <v>0</v>
      </c>
      <c r="FW41" s="12">
        <v>0</v>
      </c>
      <c r="FX41" s="12">
        <v>0</v>
      </c>
      <c r="FY41" s="12">
        <v>0</v>
      </c>
      <c r="FZ41" s="13"/>
      <c r="GA41" s="12">
        <v>0</v>
      </c>
      <c r="GB41" s="12">
        <v>0</v>
      </c>
      <c r="GC41" s="12">
        <v>0</v>
      </c>
      <c r="GD41" s="12">
        <v>0</v>
      </c>
      <c r="GE41" s="13"/>
      <c r="GF41" s="12">
        <v>5810</v>
      </c>
      <c r="GG41" s="12">
        <v>12201000</v>
      </c>
      <c r="GH41" s="12">
        <v>0</v>
      </c>
      <c r="GI41" s="12">
        <v>12201000</v>
      </c>
      <c r="GJ41" s="13"/>
      <c r="GK41" s="12">
        <v>305</v>
      </c>
      <c r="GL41" s="12">
        <v>349500</v>
      </c>
      <c r="GM41" s="12">
        <v>0</v>
      </c>
      <c r="GN41" s="12">
        <v>349500</v>
      </c>
      <c r="GO41" s="13"/>
      <c r="GP41" s="12">
        <v>1</v>
      </c>
      <c r="GQ41" s="12">
        <v>1000000</v>
      </c>
      <c r="GR41" s="12">
        <v>0</v>
      </c>
      <c r="GS41" s="12">
        <v>1000000</v>
      </c>
      <c r="GT41" s="13"/>
      <c r="GU41" s="12">
        <v>1</v>
      </c>
      <c r="GV41" s="12">
        <v>87500</v>
      </c>
      <c r="GW41" s="12">
        <v>0</v>
      </c>
      <c r="GX41" s="12">
        <v>87500</v>
      </c>
      <c r="GY41" s="13"/>
      <c r="GZ41" s="12">
        <v>16</v>
      </c>
      <c r="HA41" s="12">
        <v>320000</v>
      </c>
      <c r="HB41" s="12">
        <v>0</v>
      </c>
      <c r="HC41" s="12">
        <v>320000</v>
      </c>
      <c r="HD41" s="13"/>
      <c r="HE41" s="12">
        <v>1</v>
      </c>
      <c r="HF41" s="12">
        <v>1499000</v>
      </c>
      <c r="HG41" s="12">
        <v>0</v>
      </c>
      <c r="HH41" s="12">
        <v>1499000</v>
      </c>
      <c r="HI41" s="13"/>
      <c r="HJ41" s="12">
        <v>1</v>
      </c>
      <c r="HK41" s="12">
        <v>100000</v>
      </c>
      <c r="HL41" s="12">
        <v>0</v>
      </c>
      <c r="HM41" s="12">
        <v>100000</v>
      </c>
      <c r="HN41" s="13"/>
      <c r="HO41" s="12">
        <v>0</v>
      </c>
      <c r="HP41" s="12">
        <v>0</v>
      </c>
      <c r="HQ41" s="12">
        <v>0</v>
      </c>
      <c r="HR41" s="12">
        <v>0</v>
      </c>
      <c r="HS41" s="13"/>
      <c r="HT41" s="12">
        <v>0</v>
      </c>
      <c r="HU41" s="12">
        <v>0</v>
      </c>
      <c r="HV41" s="12">
        <v>0</v>
      </c>
      <c r="HW41" s="12">
        <v>0</v>
      </c>
      <c r="HX41" s="13"/>
      <c r="HY41" s="12">
        <v>1</v>
      </c>
      <c r="HZ41" s="12">
        <v>50000</v>
      </c>
      <c r="IA41" s="12">
        <v>0</v>
      </c>
      <c r="IB41" s="12">
        <v>50000</v>
      </c>
      <c r="IC41" s="13"/>
      <c r="ID41" s="12">
        <v>44</v>
      </c>
      <c r="IE41" s="12">
        <v>396000</v>
      </c>
      <c r="IF41" s="12">
        <v>0</v>
      </c>
      <c r="IG41" s="12">
        <v>396000</v>
      </c>
      <c r="IH41" s="13"/>
      <c r="II41" s="12">
        <v>76</v>
      </c>
      <c r="IJ41" s="12">
        <v>228000</v>
      </c>
      <c r="IK41" s="12">
        <v>0</v>
      </c>
      <c r="IL41" s="12">
        <v>228000</v>
      </c>
      <c r="IM41" s="13"/>
      <c r="IN41" s="12">
        <v>0</v>
      </c>
      <c r="IO41" s="12">
        <v>0</v>
      </c>
      <c r="IP41" s="12">
        <v>0</v>
      </c>
      <c r="IQ41" s="12">
        <v>0</v>
      </c>
      <c r="IR41" s="13"/>
      <c r="IS41" s="12">
        <v>0</v>
      </c>
      <c r="IT41" s="12">
        <v>0</v>
      </c>
      <c r="IU41" s="12">
        <v>0</v>
      </c>
      <c r="IV41" s="12">
        <v>0</v>
      </c>
      <c r="IW41" s="13"/>
      <c r="IX41" s="12">
        <v>0</v>
      </c>
      <c r="IY41" s="12">
        <v>0</v>
      </c>
      <c r="IZ41" s="12">
        <v>0</v>
      </c>
      <c r="JA41" s="12">
        <v>0</v>
      </c>
      <c r="JB41" s="13"/>
      <c r="JC41" s="12">
        <v>0</v>
      </c>
      <c r="JD41" s="12">
        <v>0</v>
      </c>
      <c r="JE41" s="12">
        <v>0</v>
      </c>
      <c r="JF41" s="12">
        <v>0</v>
      </c>
      <c r="JG41" s="13"/>
      <c r="JH41" s="12">
        <v>0</v>
      </c>
      <c r="JI41" s="12">
        <v>0</v>
      </c>
      <c r="JJ41" s="12">
        <v>0</v>
      </c>
      <c r="JK41" s="12">
        <v>0</v>
      </c>
      <c r="JL41" s="13"/>
      <c r="JM41" s="12">
        <v>1</v>
      </c>
      <c r="JN41" s="12">
        <v>12000</v>
      </c>
      <c r="JO41" s="12">
        <v>0</v>
      </c>
      <c r="JP41" s="12">
        <v>12000</v>
      </c>
      <c r="JQ41" s="13"/>
      <c r="JR41" s="12">
        <v>1</v>
      </c>
      <c r="JS41" s="12">
        <v>50000</v>
      </c>
      <c r="JT41" s="12">
        <v>0</v>
      </c>
      <c r="JU41" s="12">
        <v>50000</v>
      </c>
      <c r="JV41" s="13"/>
      <c r="JW41" s="12">
        <v>0</v>
      </c>
      <c r="JX41" s="12">
        <v>0</v>
      </c>
      <c r="JY41" s="12">
        <v>0</v>
      </c>
      <c r="JZ41" s="12">
        <v>0</v>
      </c>
      <c r="KA41" s="13"/>
      <c r="KB41" s="12">
        <v>4</v>
      </c>
      <c r="KC41" s="12">
        <v>144000</v>
      </c>
      <c r="KD41" s="12">
        <v>0</v>
      </c>
      <c r="KE41" s="12">
        <v>144000</v>
      </c>
      <c r="KF41" s="13"/>
      <c r="KG41" s="12"/>
      <c r="KH41" s="12">
        <v>0</v>
      </c>
      <c r="KI41" s="12">
        <v>0</v>
      </c>
      <c r="KJ41" s="12">
        <v>0</v>
      </c>
      <c r="KK41" s="13"/>
      <c r="KL41" s="12">
        <v>1</v>
      </c>
      <c r="KM41" s="12">
        <v>12000</v>
      </c>
      <c r="KN41" s="12">
        <v>0</v>
      </c>
      <c r="KO41" s="12">
        <v>12000</v>
      </c>
      <c r="KP41" s="13"/>
      <c r="KQ41" s="12">
        <v>0</v>
      </c>
      <c r="KR41" s="12">
        <v>117388053</v>
      </c>
      <c r="KS41" s="12">
        <v>0</v>
      </c>
      <c r="KT41" s="12">
        <v>117388053</v>
      </c>
      <c r="KU41" s="13"/>
    </row>
    <row r="42" spans="1:309" hidden="1">
      <c r="A42" s="10">
        <v>36</v>
      </c>
      <c r="B42" s="11" t="s">
        <v>38</v>
      </c>
      <c r="C42" s="12">
        <v>0</v>
      </c>
      <c r="D42" s="12">
        <v>1165300</v>
      </c>
      <c r="E42" s="12">
        <v>0</v>
      </c>
      <c r="F42" s="12">
        <v>1165300</v>
      </c>
      <c r="G42" s="13"/>
      <c r="H42" s="12">
        <v>0</v>
      </c>
      <c r="I42" s="12">
        <v>11126902.499999998</v>
      </c>
      <c r="J42" s="12">
        <v>0</v>
      </c>
      <c r="K42" s="12">
        <v>11126902.499999998</v>
      </c>
      <c r="L42" s="13"/>
      <c r="M42" s="12">
        <v>150</v>
      </c>
      <c r="N42" s="12">
        <v>45000</v>
      </c>
      <c r="O42" s="12">
        <v>0</v>
      </c>
      <c r="P42" s="12">
        <v>45000</v>
      </c>
      <c r="Q42" s="13"/>
      <c r="R42" s="12">
        <v>0</v>
      </c>
      <c r="S42" s="12">
        <v>0</v>
      </c>
      <c r="T42" s="12">
        <v>0</v>
      </c>
      <c r="U42" s="12">
        <v>0</v>
      </c>
      <c r="V42" s="13"/>
      <c r="W42" s="12">
        <v>1</v>
      </c>
      <c r="X42" s="12">
        <v>49500</v>
      </c>
      <c r="Y42" s="12">
        <v>0</v>
      </c>
      <c r="Z42" s="12">
        <v>49500</v>
      </c>
      <c r="AA42" s="13"/>
      <c r="AB42" s="12">
        <v>0</v>
      </c>
      <c r="AC42" s="12">
        <v>40000</v>
      </c>
      <c r="AD42" s="12">
        <v>0</v>
      </c>
      <c r="AE42" s="12">
        <v>40000</v>
      </c>
      <c r="AF42" s="13"/>
      <c r="AG42" s="12">
        <v>0</v>
      </c>
      <c r="AH42" s="12">
        <v>0</v>
      </c>
      <c r="AI42" s="12">
        <v>0</v>
      </c>
      <c r="AJ42" s="12">
        <v>0</v>
      </c>
      <c r="AK42" s="13"/>
      <c r="AL42" s="12">
        <v>0</v>
      </c>
      <c r="AM42" s="12">
        <v>0</v>
      </c>
      <c r="AN42" s="12">
        <v>0</v>
      </c>
      <c r="AO42" s="12">
        <v>0</v>
      </c>
      <c r="AP42" s="13"/>
      <c r="AQ42" s="12">
        <v>138</v>
      </c>
      <c r="AR42" s="12">
        <v>690000</v>
      </c>
      <c r="AS42" s="12">
        <v>0</v>
      </c>
      <c r="AT42" s="12">
        <v>690000</v>
      </c>
      <c r="AU42" s="13"/>
      <c r="AV42" s="12">
        <v>8</v>
      </c>
      <c r="AW42" s="12">
        <v>40000</v>
      </c>
      <c r="AX42" s="12">
        <v>0</v>
      </c>
      <c r="AY42" s="12">
        <v>40000</v>
      </c>
      <c r="AZ42" s="13"/>
      <c r="BA42" s="12">
        <v>0</v>
      </c>
      <c r="BB42" s="12">
        <v>0</v>
      </c>
      <c r="BC42" s="12">
        <v>0</v>
      </c>
      <c r="BD42" s="12">
        <v>0</v>
      </c>
      <c r="BE42" s="13"/>
      <c r="BF42" s="12">
        <v>0</v>
      </c>
      <c r="BG42" s="12">
        <v>0</v>
      </c>
      <c r="BH42" s="12">
        <v>0</v>
      </c>
      <c r="BI42" s="12">
        <v>0</v>
      </c>
      <c r="BJ42" s="13"/>
      <c r="BK42" s="12">
        <v>0</v>
      </c>
      <c r="BL42" s="12">
        <v>0</v>
      </c>
      <c r="BM42" s="12">
        <v>0</v>
      </c>
      <c r="BN42" s="12">
        <v>0</v>
      </c>
      <c r="BO42" s="13"/>
      <c r="BP42" s="12">
        <v>0</v>
      </c>
      <c r="BQ42" s="12">
        <v>0</v>
      </c>
      <c r="BR42" s="12">
        <v>0</v>
      </c>
      <c r="BS42" s="12">
        <v>0</v>
      </c>
      <c r="BT42" s="13"/>
      <c r="BU42" s="12">
        <v>1</v>
      </c>
      <c r="BV42" s="12">
        <v>17000</v>
      </c>
      <c r="BW42" s="12">
        <v>0</v>
      </c>
      <c r="BX42" s="12">
        <v>17000</v>
      </c>
      <c r="BY42" s="13"/>
      <c r="BZ42" s="12">
        <v>0</v>
      </c>
      <c r="CA42" s="12">
        <v>0</v>
      </c>
      <c r="CB42" s="12">
        <v>0</v>
      </c>
      <c r="CC42" s="12">
        <v>0</v>
      </c>
      <c r="CD42" s="13"/>
      <c r="CE42" s="12">
        <v>1044</v>
      </c>
      <c r="CF42" s="12">
        <v>658000</v>
      </c>
      <c r="CG42" s="12">
        <v>0</v>
      </c>
      <c r="CH42" s="12">
        <v>658000</v>
      </c>
      <c r="CI42" s="13"/>
      <c r="CJ42" s="12">
        <v>0</v>
      </c>
      <c r="CK42" s="12">
        <v>0</v>
      </c>
      <c r="CL42" s="12">
        <v>0</v>
      </c>
      <c r="CM42" s="12">
        <v>0</v>
      </c>
      <c r="CN42" s="13"/>
      <c r="CO42" s="12">
        <v>0</v>
      </c>
      <c r="CP42" s="12">
        <v>80000</v>
      </c>
      <c r="CQ42" s="12">
        <v>0</v>
      </c>
      <c r="CR42" s="12">
        <v>80000</v>
      </c>
      <c r="CS42" s="13"/>
      <c r="CT42" s="12">
        <v>0</v>
      </c>
      <c r="CU42" s="12">
        <v>0</v>
      </c>
      <c r="CV42" s="12">
        <v>0</v>
      </c>
      <c r="CW42" s="12">
        <v>0</v>
      </c>
      <c r="CX42" s="13"/>
      <c r="CY42" s="12">
        <v>0</v>
      </c>
      <c r="CZ42" s="12">
        <v>0</v>
      </c>
      <c r="DA42" s="12">
        <v>0</v>
      </c>
      <c r="DB42" s="12">
        <v>0</v>
      </c>
      <c r="DC42" s="13"/>
      <c r="DD42" s="12">
        <v>0</v>
      </c>
      <c r="DE42" s="12">
        <v>0</v>
      </c>
      <c r="DF42" s="12">
        <v>0</v>
      </c>
      <c r="DG42" s="12">
        <v>0</v>
      </c>
      <c r="DH42" s="13"/>
      <c r="DI42" s="12">
        <v>0</v>
      </c>
      <c r="DJ42" s="12">
        <v>0</v>
      </c>
      <c r="DK42" s="12">
        <v>0</v>
      </c>
      <c r="DL42" s="12">
        <v>0</v>
      </c>
      <c r="DM42" s="13"/>
      <c r="DN42" s="12">
        <v>0</v>
      </c>
      <c r="DO42" s="12">
        <v>0</v>
      </c>
      <c r="DP42" s="12">
        <v>0</v>
      </c>
      <c r="DQ42" s="12">
        <v>0</v>
      </c>
      <c r="DR42" s="13"/>
      <c r="DS42" s="12">
        <v>0</v>
      </c>
      <c r="DT42" s="12">
        <v>0</v>
      </c>
      <c r="DU42" s="12">
        <v>0</v>
      </c>
      <c r="DV42" s="12">
        <v>0</v>
      </c>
      <c r="DW42" s="13"/>
      <c r="DX42" s="12">
        <v>85</v>
      </c>
      <c r="DY42" s="12">
        <v>42500</v>
      </c>
      <c r="DZ42" s="12">
        <v>0</v>
      </c>
      <c r="EA42" s="12">
        <v>42500</v>
      </c>
      <c r="EB42" s="13"/>
      <c r="EC42" s="72">
        <v>57479</v>
      </c>
      <c r="ED42" s="12">
        <v>80470600</v>
      </c>
      <c r="EE42" s="12">
        <v>0</v>
      </c>
      <c r="EF42" s="104">
        <v>80470600</v>
      </c>
      <c r="EG42" s="13"/>
      <c r="EH42" s="12">
        <v>1129</v>
      </c>
      <c r="EI42" s="12">
        <v>1129000</v>
      </c>
      <c r="EJ42" s="12">
        <v>0</v>
      </c>
      <c r="EK42" s="12">
        <v>1129000</v>
      </c>
      <c r="EL42" s="13"/>
      <c r="EM42" s="12">
        <v>20</v>
      </c>
      <c r="EN42" s="12">
        <v>200000</v>
      </c>
      <c r="EO42" s="12">
        <v>0</v>
      </c>
      <c r="EP42" s="12">
        <v>200000</v>
      </c>
      <c r="EQ42" s="13"/>
      <c r="ER42" s="72">
        <v>13138</v>
      </c>
      <c r="ES42" s="12">
        <v>33504840.000000004</v>
      </c>
      <c r="ET42" s="12">
        <v>0</v>
      </c>
      <c r="EU42" s="12">
        <v>33504840.000000004</v>
      </c>
      <c r="EV42" s="13"/>
      <c r="EW42" s="72">
        <v>64</v>
      </c>
      <c r="EX42" s="12">
        <v>281000</v>
      </c>
      <c r="EY42" s="12">
        <v>0</v>
      </c>
      <c r="EZ42" s="72">
        <v>281000</v>
      </c>
      <c r="FA42" s="13"/>
      <c r="FB42" s="12">
        <v>16</v>
      </c>
      <c r="FC42" s="12">
        <v>245208</v>
      </c>
      <c r="FD42" s="12">
        <v>0</v>
      </c>
      <c r="FE42" s="12">
        <v>245208</v>
      </c>
      <c r="FF42" s="13"/>
      <c r="FG42" s="12">
        <v>4175</v>
      </c>
      <c r="FH42" s="12">
        <v>1252500</v>
      </c>
      <c r="FI42" s="12">
        <v>0</v>
      </c>
      <c r="FJ42" s="12">
        <v>1252500</v>
      </c>
      <c r="FK42" s="13"/>
      <c r="FL42" s="12">
        <v>20</v>
      </c>
      <c r="FM42" s="12">
        <v>6000</v>
      </c>
      <c r="FN42" s="12">
        <v>0</v>
      </c>
      <c r="FO42" s="12">
        <v>6000</v>
      </c>
      <c r="FP42" s="13"/>
      <c r="FQ42" s="12">
        <v>6727</v>
      </c>
      <c r="FR42" s="12">
        <v>672700</v>
      </c>
      <c r="FS42" s="12">
        <v>0</v>
      </c>
      <c r="FT42" s="12">
        <v>672700</v>
      </c>
      <c r="FU42" s="13"/>
      <c r="FV42" s="12">
        <v>0</v>
      </c>
      <c r="FW42" s="12">
        <v>0</v>
      </c>
      <c r="FX42" s="12">
        <v>0</v>
      </c>
      <c r="FY42" s="12">
        <v>0</v>
      </c>
      <c r="FZ42" s="13"/>
      <c r="GA42" s="12">
        <v>0</v>
      </c>
      <c r="GB42" s="12">
        <v>0</v>
      </c>
      <c r="GC42" s="12">
        <v>0</v>
      </c>
      <c r="GD42" s="12">
        <v>0</v>
      </c>
      <c r="GE42" s="13"/>
      <c r="GF42" s="12">
        <v>3670</v>
      </c>
      <c r="GG42" s="12">
        <v>5505000</v>
      </c>
      <c r="GH42" s="12">
        <v>0</v>
      </c>
      <c r="GI42" s="12">
        <v>5505000</v>
      </c>
      <c r="GJ42" s="13"/>
      <c r="GK42" s="12">
        <v>32</v>
      </c>
      <c r="GL42" s="12">
        <v>72000</v>
      </c>
      <c r="GM42" s="12">
        <v>0</v>
      </c>
      <c r="GN42" s="12">
        <v>72000</v>
      </c>
      <c r="GO42" s="13"/>
      <c r="GP42" s="12">
        <v>1</v>
      </c>
      <c r="GQ42" s="12">
        <v>1000000</v>
      </c>
      <c r="GR42" s="12">
        <v>0</v>
      </c>
      <c r="GS42" s="12">
        <v>1000000</v>
      </c>
      <c r="GT42" s="13"/>
      <c r="GU42" s="12">
        <v>1</v>
      </c>
      <c r="GV42" s="12">
        <v>87500</v>
      </c>
      <c r="GW42" s="12">
        <v>0</v>
      </c>
      <c r="GX42" s="12">
        <v>87500</v>
      </c>
      <c r="GY42" s="13"/>
      <c r="GZ42" s="12">
        <v>17</v>
      </c>
      <c r="HA42" s="12">
        <v>340000</v>
      </c>
      <c r="HB42" s="12">
        <v>0</v>
      </c>
      <c r="HC42" s="12">
        <v>340000</v>
      </c>
      <c r="HD42" s="13"/>
      <c r="HE42" s="12">
        <v>1</v>
      </c>
      <c r="HF42" s="12">
        <v>2098600</v>
      </c>
      <c r="HG42" s="12">
        <v>0</v>
      </c>
      <c r="HH42" s="12">
        <v>2098600</v>
      </c>
      <c r="HI42" s="13"/>
      <c r="HJ42" s="12">
        <v>1</v>
      </c>
      <c r="HK42" s="12">
        <v>100000</v>
      </c>
      <c r="HL42" s="12">
        <v>0</v>
      </c>
      <c r="HM42" s="12">
        <v>100000</v>
      </c>
      <c r="HN42" s="13"/>
      <c r="HO42" s="12">
        <v>0</v>
      </c>
      <c r="HP42" s="12">
        <v>0</v>
      </c>
      <c r="HQ42" s="12">
        <v>0</v>
      </c>
      <c r="HR42" s="12">
        <v>0</v>
      </c>
      <c r="HS42" s="13"/>
      <c r="HT42" s="12">
        <v>0</v>
      </c>
      <c r="HU42" s="12">
        <v>0</v>
      </c>
      <c r="HV42" s="12">
        <v>0</v>
      </c>
      <c r="HW42" s="12">
        <v>0</v>
      </c>
      <c r="HX42" s="13"/>
      <c r="HY42" s="12">
        <v>1</v>
      </c>
      <c r="HZ42" s="12">
        <v>50000</v>
      </c>
      <c r="IA42" s="12">
        <v>0</v>
      </c>
      <c r="IB42" s="12">
        <v>50000</v>
      </c>
      <c r="IC42" s="13"/>
      <c r="ID42" s="12">
        <v>27</v>
      </c>
      <c r="IE42" s="12">
        <v>243000</v>
      </c>
      <c r="IF42" s="12">
        <v>0</v>
      </c>
      <c r="IG42" s="12">
        <v>243000</v>
      </c>
      <c r="IH42" s="13"/>
      <c r="II42" s="12">
        <v>28</v>
      </c>
      <c r="IJ42" s="12">
        <v>84000</v>
      </c>
      <c r="IK42" s="12">
        <v>0</v>
      </c>
      <c r="IL42" s="12">
        <v>84000</v>
      </c>
      <c r="IM42" s="13"/>
      <c r="IN42" s="12">
        <v>0</v>
      </c>
      <c r="IO42" s="12">
        <v>0</v>
      </c>
      <c r="IP42" s="12">
        <v>0</v>
      </c>
      <c r="IQ42" s="12">
        <v>0</v>
      </c>
      <c r="IR42" s="13"/>
      <c r="IS42" s="12">
        <v>0</v>
      </c>
      <c r="IT42" s="12">
        <v>0</v>
      </c>
      <c r="IU42" s="12">
        <v>0</v>
      </c>
      <c r="IV42" s="12">
        <v>0</v>
      </c>
      <c r="IW42" s="13"/>
      <c r="IX42" s="12">
        <v>0</v>
      </c>
      <c r="IY42" s="12">
        <v>0</v>
      </c>
      <c r="IZ42" s="12">
        <v>0</v>
      </c>
      <c r="JA42" s="12">
        <v>0</v>
      </c>
      <c r="JB42" s="13"/>
      <c r="JC42" s="12">
        <v>0</v>
      </c>
      <c r="JD42" s="12">
        <v>0</v>
      </c>
      <c r="JE42" s="12">
        <v>0</v>
      </c>
      <c r="JF42" s="12">
        <v>0</v>
      </c>
      <c r="JG42" s="13"/>
      <c r="JH42" s="12">
        <v>0</v>
      </c>
      <c r="JI42" s="12">
        <v>0</v>
      </c>
      <c r="JJ42" s="12">
        <v>0</v>
      </c>
      <c r="JK42" s="12">
        <v>0</v>
      </c>
      <c r="JL42" s="13"/>
      <c r="JM42" s="12">
        <v>1</v>
      </c>
      <c r="JN42" s="12">
        <v>12000</v>
      </c>
      <c r="JO42" s="12">
        <v>0</v>
      </c>
      <c r="JP42" s="12">
        <v>12000</v>
      </c>
      <c r="JQ42" s="13"/>
      <c r="JR42" s="12">
        <v>1</v>
      </c>
      <c r="JS42" s="12">
        <v>50000</v>
      </c>
      <c r="JT42" s="12">
        <v>0</v>
      </c>
      <c r="JU42" s="12">
        <v>50000</v>
      </c>
      <c r="JV42" s="13"/>
      <c r="JW42" s="12">
        <v>0</v>
      </c>
      <c r="JX42" s="12">
        <v>0</v>
      </c>
      <c r="JY42" s="12">
        <v>0</v>
      </c>
      <c r="JZ42" s="12">
        <v>0</v>
      </c>
      <c r="KA42" s="13"/>
      <c r="KB42" s="12">
        <v>4</v>
      </c>
      <c r="KC42" s="12">
        <v>60000</v>
      </c>
      <c r="KD42" s="12">
        <v>0</v>
      </c>
      <c r="KE42" s="12">
        <v>60000</v>
      </c>
      <c r="KF42" s="13"/>
      <c r="KG42" s="12"/>
      <c r="KH42" s="12">
        <v>0</v>
      </c>
      <c r="KI42" s="12">
        <v>0</v>
      </c>
      <c r="KJ42" s="12">
        <v>0</v>
      </c>
      <c r="KK42" s="13"/>
      <c r="KL42" s="12">
        <v>1</v>
      </c>
      <c r="KM42" s="12">
        <v>12000</v>
      </c>
      <c r="KN42" s="12">
        <v>0</v>
      </c>
      <c r="KO42" s="12">
        <v>12000</v>
      </c>
      <c r="KP42" s="13"/>
      <c r="KQ42" s="12">
        <v>0</v>
      </c>
      <c r="KR42" s="12">
        <v>141430150.5</v>
      </c>
      <c r="KS42" s="12">
        <v>0</v>
      </c>
      <c r="KT42" s="12">
        <v>141430150.5</v>
      </c>
      <c r="KU42" s="13"/>
    </row>
    <row r="43" spans="1:309" hidden="1">
      <c r="A43" s="10">
        <v>37</v>
      </c>
      <c r="B43" s="11" t="s">
        <v>39</v>
      </c>
      <c r="C43" s="12">
        <v>0</v>
      </c>
      <c r="D43" s="12">
        <v>1750100</v>
      </c>
      <c r="E43" s="12">
        <v>0</v>
      </c>
      <c r="F43" s="12">
        <v>1750100</v>
      </c>
      <c r="G43" s="13"/>
      <c r="H43" s="12">
        <v>0</v>
      </c>
      <c r="I43" s="12">
        <v>14803567.499999998</v>
      </c>
      <c r="J43" s="12">
        <v>0</v>
      </c>
      <c r="K43" s="12">
        <v>14803567.499999998</v>
      </c>
      <c r="L43" s="13"/>
      <c r="M43" s="12">
        <v>200</v>
      </c>
      <c r="N43" s="12">
        <v>60000</v>
      </c>
      <c r="O43" s="12">
        <v>0</v>
      </c>
      <c r="P43" s="12">
        <v>60000</v>
      </c>
      <c r="Q43" s="13"/>
      <c r="R43" s="12">
        <v>0</v>
      </c>
      <c r="S43" s="12">
        <v>0</v>
      </c>
      <c r="T43" s="12">
        <v>0</v>
      </c>
      <c r="U43" s="12">
        <v>0</v>
      </c>
      <c r="V43" s="13"/>
      <c r="W43" s="12">
        <v>0</v>
      </c>
      <c r="X43" s="12">
        <v>0</v>
      </c>
      <c r="Y43" s="12">
        <v>0</v>
      </c>
      <c r="Z43" s="12">
        <v>0</v>
      </c>
      <c r="AA43" s="13"/>
      <c r="AB43" s="12">
        <v>0</v>
      </c>
      <c r="AC43" s="12">
        <v>802600</v>
      </c>
      <c r="AD43" s="12">
        <v>0</v>
      </c>
      <c r="AE43" s="12">
        <v>802600</v>
      </c>
      <c r="AF43" s="13"/>
      <c r="AG43" s="12">
        <v>0</v>
      </c>
      <c r="AH43" s="12">
        <v>0</v>
      </c>
      <c r="AI43" s="12">
        <v>0</v>
      </c>
      <c r="AJ43" s="12">
        <v>0</v>
      </c>
      <c r="AK43" s="13"/>
      <c r="AL43" s="12">
        <v>0</v>
      </c>
      <c r="AM43" s="12">
        <v>0</v>
      </c>
      <c r="AN43" s="12">
        <v>0</v>
      </c>
      <c r="AO43" s="12">
        <v>0</v>
      </c>
      <c r="AP43" s="13"/>
      <c r="AQ43" s="12">
        <v>206</v>
      </c>
      <c r="AR43" s="12">
        <v>1030000</v>
      </c>
      <c r="AS43" s="12">
        <v>0</v>
      </c>
      <c r="AT43" s="12">
        <v>1030000</v>
      </c>
      <c r="AU43" s="13"/>
      <c r="AV43" s="12">
        <v>12</v>
      </c>
      <c r="AW43" s="12">
        <v>60000</v>
      </c>
      <c r="AX43" s="12">
        <v>0</v>
      </c>
      <c r="AY43" s="12">
        <v>60000</v>
      </c>
      <c r="AZ43" s="13"/>
      <c r="BA43" s="12">
        <v>0</v>
      </c>
      <c r="BB43" s="12">
        <v>0</v>
      </c>
      <c r="BC43" s="12">
        <v>0</v>
      </c>
      <c r="BD43" s="12">
        <v>0</v>
      </c>
      <c r="BE43" s="13"/>
      <c r="BF43" s="12">
        <v>0</v>
      </c>
      <c r="BG43" s="12">
        <v>0</v>
      </c>
      <c r="BH43" s="12">
        <v>0</v>
      </c>
      <c r="BI43" s="12">
        <v>0</v>
      </c>
      <c r="BJ43" s="13"/>
      <c r="BK43" s="12">
        <v>0</v>
      </c>
      <c r="BL43" s="12">
        <v>0</v>
      </c>
      <c r="BM43" s="12">
        <v>0</v>
      </c>
      <c r="BN43" s="12">
        <v>0</v>
      </c>
      <c r="BO43" s="13"/>
      <c r="BP43" s="12">
        <v>0</v>
      </c>
      <c r="BQ43" s="12">
        <v>0</v>
      </c>
      <c r="BR43" s="12">
        <v>0</v>
      </c>
      <c r="BS43" s="12">
        <v>0</v>
      </c>
      <c r="BT43" s="13"/>
      <c r="BU43" s="12">
        <v>1</v>
      </c>
      <c r="BV43" s="12">
        <v>30000</v>
      </c>
      <c r="BW43" s="12">
        <v>0</v>
      </c>
      <c r="BX43" s="12">
        <v>30000</v>
      </c>
      <c r="BY43" s="13"/>
      <c r="BZ43" s="12">
        <v>0</v>
      </c>
      <c r="CA43" s="12">
        <v>0</v>
      </c>
      <c r="CB43" s="12">
        <v>0</v>
      </c>
      <c r="CC43" s="12">
        <v>0</v>
      </c>
      <c r="CD43" s="13"/>
      <c r="CE43" s="12">
        <v>1044</v>
      </c>
      <c r="CF43" s="12">
        <v>658000</v>
      </c>
      <c r="CG43" s="12">
        <v>0</v>
      </c>
      <c r="CH43" s="12">
        <v>658000</v>
      </c>
      <c r="CI43" s="13"/>
      <c r="CJ43" s="12">
        <v>0</v>
      </c>
      <c r="CK43" s="12">
        <v>0</v>
      </c>
      <c r="CL43" s="12">
        <v>0</v>
      </c>
      <c r="CM43" s="12">
        <v>0</v>
      </c>
      <c r="CN43" s="13"/>
      <c r="CO43" s="12">
        <v>0</v>
      </c>
      <c r="CP43" s="12">
        <v>80000</v>
      </c>
      <c r="CQ43" s="12">
        <v>0</v>
      </c>
      <c r="CR43" s="12">
        <v>80000</v>
      </c>
      <c r="CS43" s="13"/>
      <c r="CT43" s="12">
        <v>0</v>
      </c>
      <c r="CU43" s="12">
        <v>0</v>
      </c>
      <c r="CV43" s="12">
        <v>0</v>
      </c>
      <c r="CW43" s="12">
        <v>0</v>
      </c>
      <c r="CX43" s="13"/>
      <c r="CY43" s="12">
        <v>0</v>
      </c>
      <c r="CZ43" s="12">
        <v>0</v>
      </c>
      <c r="DA43" s="12">
        <v>0</v>
      </c>
      <c r="DB43" s="12">
        <v>0</v>
      </c>
      <c r="DC43" s="13"/>
      <c r="DD43" s="12">
        <v>0</v>
      </c>
      <c r="DE43" s="12">
        <v>0</v>
      </c>
      <c r="DF43" s="12">
        <v>0</v>
      </c>
      <c r="DG43" s="12">
        <v>0</v>
      </c>
      <c r="DH43" s="13"/>
      <c r="DI43" s="12">
        <v>0</v>
      </c>
      <c r="DJ43" s="12">
        <v>0</v>
      </c>
      <c r="DK43" s="12">
        <v>0</v>
      </c>
      <c r="DL43" s="12">
        <v>0</v>
      </c>
      <c r="DM43" s="13"/>
      <c r="DN43" s="12">
        <v>0</v>
      </c>
      <c r="DO43" s="12">
        <v>0</v>
      </c>
      <c r="DP43" s="12">
        <v>0</v>
      </c>
      <c r="DQ43" s="12">
        <v>0</v>
      </c>
      <c r="DR43" s="13"/>
      <c r="DS43" s="12">
        <v>0</v>
      </c>
      <c r="DT43" s="12">
        <v>0</v>
      </c>
      <c r="DU43" s="12">
        <v>0</v>
      </c>
      <c r="DV43" s="12">
        <v>0</v>
      </c>
      <c r="DW43" s="13"/>
      <c r="DX43" s="12">
        <v>110</v>
      </c>
      <c r="DY43" s="12">
        <v>55000</v>
      </c>
      <c r="DZ43" s="12">
        <v>0</v>
      </c>
      <c r="EA43" s="12">
        <v>55000</v>
      </c>
      <c r="EB43" s="13"/>
      <c r="EC43" s="72">
        <v>70982</v>
      </c>
      <c r="ED43" s="12">
        <v>99374800</v>
      </c>
      <c r="EE43" s="12">
        <v>0</v>
      </c>
      <c r="EF43" s="104">
        <v>99374800</v>
      </c>
      <c r="EG43" s="13"/>
      <c r="EH43" s="12">
        <v>1327</v>
      </c>
      <c r="EI43" s="12">
        <v>1327000</v>
      </c>
      <c r="EJ43" s="12">
        <v>0</v>
      </c>
      <c r="EK43" s="12">
        <v>1327000</v>
      </c>
      <c r="EL43" s="13"/>
      <c r="EM43" s="12">
        <v>50</v>
      </c>
      <c r="EN43" s="12">
        <v>500000</v>
      </c>
      <c r="EO43" s="12">
        <v>0</v>
      </c>
      <c r="EP43" s="12">
        <v>500000</v>
      </c>
      <c r="EQ43" s="13"/>
      <c r="ER43" s="72">
        <v>15283</v>
      </c>
      <c r="ES43" s="12">
        <v>40173408</v>
      </c>
      <c r="ET43" s="12">
        <v>0</v>
      </c>
      <c r="EU43" s="12">
        <v>40173408</v>
      </c>
      <c r="EV43" s="13"/>
      <c r="EW43" s="72">
        <v>119</v>
      </c>
      <c r="EX43" s="12">
        <v>491000</v>
      </c>
      <c r="EY43" s="12">
        <v>0</v>
      </c>
      <c r="EZ43" s="72">
        <v>491000</v>
      </c>
      <c r="FA43" s="13"/>
      <c r="FB43" s="12">
        <v>22</v>
      </c>
      <c r="FC43" s="12">
        <v>310208</v>
      </c>
      <c r="FD43" s="12">
        <v>0</v>
      </c>
      <c r="FE43" s="12">
        <v>310208</v>
      </c>
      <c r="FF43" s="13"/>
      <c r="FG43" s="12">
        <v>7472</v>
      </c>
      <c r="FH43" s="12">
        <v>2241600</v>
      </c>
      <c r="FI43" s="12">
        <v>0</v>
      </c>
      <c r="FJ43" s="12">
        <v>2241600</v>
      </c>
      <c r="FK43" s="13"/>
      <c r="FL43" s="12">
        <v>20</v>
      </c>
      <c r="FM43" s="12">
        <v>6000</v>
      </c>
      <c r="FN43" s="12">
        <v>0</v>
      </c>
      <c r="FO43" s="12">
        <v>6000</v>
      </c>
      <c r="FP43" s="13"/>
      <c r="FQ43" s="12">
        <v>6881</v>
      </c>
      <c r="FR43" s="12">
        <v>688100</v>
      </c>
      <c r="FS43" s="12">
        <v>0</v>
      </c>
      <c r="FT43" s="12">
        <v>688100</v>
      </c>
      <c r="FU43" s="13"/>
      <c r="FV43" s="12">
        <v>0</v>
      </c>
      <c r="FW43" s="12">
        <v>0</v>
      </c>
      <c r="FX43" s="12">
        <v>0</v>
      </c>
      <c r="FY43" s="12">
        <v>0</v>
      </c>
      <c r="FZ43" s="13"/>
      <c r="GA43" s="12">
        <v>0</v>
      </c>
      <c r="GB43" s="12">
        <v>0</v>
      </c>
      <c r="GC43" s="12">
        <v>0</v>
      </c>
      <c r="GD43" s="12">
        <v>0</v>
      </c>
      <c r="GE43" s="13"/>
      <c r="GF43" s="12">
        <v>6370</v>
      </c>
      <c r="GG43" s="12">
        <v>13377000</v>
      </c>
      <c r="GH43" s="12">
        <v>0</v>
      </c>
      <c r="GI43" s="12">
        <v>13377000</v>
      </c>
      <c r="GJ43" s="13"/>
      <c r="GK43" s="12">
        <v>119</v>
      </c>
      <c r="GL43" s="12">
        <v>131500</v>
      </c>
      <c r="GM43" s="12">
        <v>0</v>
      </c>
      <c r="GN43" s="12">
        <v>131500</v>
      </c>
      <c r="GO43" s="13"/>
      <c r="GP43" s="12">
        <v>1</v>
      </c>
      <c r="GQ43" s="12">
        <v>1000000</v>
      </c>
      <c r="GR43" s="12">
        <v>0</v>
      </c>
      <c r="GS43" s="12">
        <v>1000000</v>
      </c>
      <c r="GT43" s="13"/>
      <c r="GU43" s="12">
        <v>2</v>
      </c>
      <c r="GV43" s="12">
        <v>175000</v>
      </c>
      <c r="GW43" s="12">
        <v>0</v>
      </c>
      <c r="GX43" s="12">
        <v>175000</v>
      </c>
      <c r="GY43" s="13"/>
      <c r="GZ43" s="12">
        <v>28</v>
      </c>
      <c r="HA43" s="12">
        <v>560000</v>
      </c>
      <c r="HB43" s="12">
        <v>0</v>
      </c>
      <c r="HC43" s="12">
        <v>560000</v>
      </c>
      <c r="HD43" s="13"/>
      <c r="HE43" s="12">
        <v>1</v>
      </c>
      <c r="HF43" s="12">
        <v>1499000</v>
      </c>
      <c r="HG43" s="12">
        <v>0</v>
      </c>
      <c r="HH43" s="12">
        <v>1499000</v>
      </c>
      <c r="HI43" s="13"/>
      <c r="HJ43" s="12">
        <v>1</v>
      </c>
      <c r="HK43" s="12">
        <v>100000</v>
      </c>
      <c r="HL43" s="12">
        <v>0</v>
      </c>
      <c r="HM43" s="12">
        <v>100000</v>
      </c>
      <c r="HN43" s="13"/>
      <c r="HO43" s="12">
        <v>5</v>
      </c>
      <c r="HP43" s="12">
        <v>50000</v>
      </c>
      <c r="HQ43" s="12">
        <v>0</v>
      </c>
      <c r="HR43" s="12">
        <v>50000</v>
      </c>
      <c r="HS43" s="13"/>
      <c r="HT43" s="12">
        <v>0</v>
      </c>
      <c r="HU43" s="12">
        <v>0</v>
      </c>
      <c r="HV43" s="12">
        <v>0</v>
      </c>
      <c r="HW43" s="12">
        <v>0</v>
      </c>
      <c r="HX43" s="13"/>
      <c r="HY43" s="12">
        <v>1</v>
      </c>
      <c r="HZ43" s="12">
        <v>50000</v>
      </c>
      <c r="IA43" s="12">
        <v>0</v>
      </c>
      <c r="IB43" s="12">
        <v>50000</v>
      </c>
      <c r="IC43" s="13"/>
      <c r="ID43" s="12">
        <v>50</v>
      </c>
      <c r="IE43" s="12">
        <v>450000</v>
      </c>
      <c r="IF43" s="12">
        <v>0</v>
      </c>
      <c r="IG43" s="12">
        <v>450000</v>
      </c>
      <c r="IH43" s="13"/>
      <c r="II43" s="12">
        <v>48</v>
      </c>
      <c r="IJ43" s="12">
        <v>144000</v>
      </c>
      <c r="IK43" s="12">
        <v>0</v>
      </c>
      <c r="IL43" s="12">
        <v>144000</v>
      </c>
      <c r="IM43" s="13"/>
      <c r="IN43" s="12">
        <v>0</v>
      </c>
      <c r="IO43" s="12">
        <v>0</v>
      </c>
      <c r="IP43" s="12">
        <v>0</v>
      </c>
      <c r="IQ43" s="12">
        <v>0</v>
      </c>
      <c r="IR43" s="13"/>
      <c r="IS43" s="12">
        <v>0</v>
      </c>
      <c r="IT43" s="12">
        <v>0</v>
      </c>
      <c r="IU43" s="12">
        <v>0</v>
      </c>
      <c r="IV43" s="12">
        <v>0</v>
      </c>
      <c r="IW43" s="13"/>
      <c r="IX43" s="12">
        <v>0</v>
      </c>
      <c r="IY43" s="12">
        <v>0</v>
      </c>
      <c r="IZ43" s="12">
        <v>0</v>
      </c>
      <c r="JA43" s="12">
        <v>0</v>
      </c>
      <c r="JB43" s="13"/>
      <c r="JC43" s="12">
        <v>0</v>
      </c>
      <c r="JD43" s="12">
        <v>0</v>
      </c>
      <c r="JE43" s="12">
        <v>0</v>
      </c>
      <c r="JF43" s="12">
        <v>0</v>
      </c>
      <c r="JG43" s="13"/>
      <c r="JH43" s="12">
        <v>0</v>
      </c>
      <c r="JI43" s="12">
        <v>0</v>
      </c>
      <c r="JJ43" s="12">
        <v>0</v>
      </c>
      <c r="JK43" s="12">
        <v>0</v>
      </c>
      <c r="JL43" s="13"/>
      <c r="JM43" s="12">
        <v>1</v>
      </c>
      <c r="JN43" s="12">
        <v>12000</v>
      </c>
      <c r="JO43" s="12">
        <v>0</v>
      </c>
      <c r="JP43" s="12">
        <v>12000</v>
      </c>
      <c r="JQ43" s="13"/>
      <c r="JR43" s="12">
        <v>1</v>
      </c>
      <c r="JS43" s="12">
        <v>50000</v>
      </c>
      <c r="JT43" s="12">
        <v>0</v>
      </c>
      <c r="JU43" s="12">
        <v>50000</v>
      </c>
      <c r="JV43" s="13"/>
      <c r="JW43" s="12">
        <v>0</v>
      </c>
      <c r="JX43" s="12">
        <v>0</v>
      </c>
      <c r="JY43" s="12">
        <v>0</v>
      </c>
      <c r="JZ43" s="12">
        <v>0</v>
      </c>
      <c r="KA43" s="13"/>
      <c r="KB43" s="12">
        <v>7</v>
      </c>
      <c r="KC43" s="12">
        <v>189000</v>
      </c>
      <c r="KD43" s="12">
        <v>0</v>
      </c>
      <c r="KE43" s="12">
        <v>189000</v>
      </c>
      <c r="KF43" s="13"/>
      <c r="KG43" s="12"/>
      <c r="KH43" s="12">
        <v>0</v>
      </c>
      <c r="KI43" s="12">
        <v>0</v>
      </c>
      <c r="KJ43" s="12">
        <v>0</v>
      </c>
      <c r="KK43" s="13"/>
      <c r="KL43" s="12">
        <v>1</v>
      </c>
      <c r="KM43" s="12">
        <v>12000</v>
      </c>
      <c r="KN43" s="12">
        <v>0</v>
      </c>
      <c r="KO43" s="12">
        <v>12000</v>
      </c>
      <c r="KP43" s="13"/>
      <c r="KQ43" s="12">
        <v>0</v>
      </c>
      <c r="KR43" s="12">
        <v>182240883.5</v>
      </c>
      <c r="KS43" s="12">
        <v>0</v>
      </c>
      <c r="KT43" s="12">
        <v>182240883.5</v>
      </c>
      <c r="KU43" s="13"/>
    </row>
    <row r="44" spans="1:309" hidden="1">
      <c r="A44" s="10">
        <v>38</v>
      </c>
      <c r="B44" s="11" t="s">
        <v>40</v>
      </c>
      <c r="C44" s="12">
        <v>0</v>
      </c>
      <c r="D44" s="12">
        <v>1897600</v>
      </c>
      <c r="E44" s="12">
        <v>0</v>
      </c>
      <c r="F44" s="12">
        <v>1897600</v>
      </c>
      <c r="G44" s="13"/>
      <c r="H44" s="12">
        <v>0</v>
      </c>
      <c r="I44" s="12">
        <v>15373950.000000002</v>
      </c>
      <c r="J44" s="12">
        <v>0</v>
      </c>
      <c r="K44" s="12">
        <v>15373950.000000002</v>
      </c>
      <c r="L44" s="13"/>
      <c r="M44" s="12">
        <v>150</v>
      </c>
      <c r="N44" s="12">
        <v>45000</v>
      </c>
      <c r="O44" s="12">
        <v>0</v>
      </c>
      <c r="P44" s="12">
        <v>45000</v>
      </c>
      <c r="Q44" s="13"/>
      <c r="R44" s="12">
        <v>0</v>
      </c>
      <c r="S44" s="12">
        <v>0</v>
      </c>
      <c r="T44" s="12">
        <v>0</v>
      </c>
      <c r="U44" s="12">
        <v>0</v>
      </c>
      <c r="V44" s="13"/>
      <c r="W44" s="12">
        <v>0</v>
      </c>
      <c r="X44" s="12">
        <v>0</v>
      </c>
      <c r="Y44" s="12">
        <v>0</v>
      </c>
      <c r="Z44" s="12">
        <v>0</v>
      </c>
      <c r="AA44" s="13"/>
      <c r="AB44" s="12">
        <v>0</v>
      </c>
      <c r="AC44" s="12">
        <v>40000</v>
      </c>
      <c r="AD44" s="12">
        <v>0</v>
      </c>
      <c r="AE44" s="12">
        <v>40000</v>
      </c>
      <c r="AF44" s="13"/>
      <c r="AG44" s="12">
        <v>0</v>
      </c>
      <c r="AH44" s="12">
        <v>0</v>
      </c>
      <c r="AI44" s="12">
        <v>0</v>
      </c>
      <c r="AJ44" s="12">
        <v>0</v>
      </c>
      <c r="AK44" s="13"/>
      <c r="AL44" s="12">
        <v>0</v>
      </c>
      <c r="AM44" s="12">
        <v>0</v>
      </c>
      <c r="AN44" s="12">
        <v>0</v>
      </c>
      <c r="AO44" s="12">
        <v>0</v>
      </c>
      <c r="AP44" s="13"/>
      <c r="AQ44" s="12">
        <v>224</v>
      </c>
      <c r="AR44" s="12">
        <v>1120000</v>
      </c>
      <c r="AS44" s="12">
        <v>0</v>
      </c>
      <c r="AT44" s="12">
        <v>1120000</v>
      </c>
      <c r="AU44" s="13"/>
      <c r="AV44" s="12">
        <v>12</v>
      </c>
      <c r="AW44" s="12">
        <v>60000</v>
      </c>
      <c r="AX44" s="12">
        <v>0</v>
      </c>
      <c r="AY44" s="12">
        <v>60000</v>
      </c>
      <c r="AZ44" s="13"/>
      <c r="BA44" s="12">
        <v>0</v>
      </c>
      <c r="BB44" s="12">
        <v>0</v>
      </c>
      <c r="BC44" s="12">
        <v>0</v>
      </c>
      <c r="BD44" s="12">
        <v>0</v>
      </c>
      <c r="BE44" s="13"/>
      <c r="BF44" s="12">
        <v>0</v>
      </c>
      <c r="BG44" s="12">
        <v>0</v>
      </c>
      <c r="BH44" s="12">
        <v>0</v>
      </c>
      <c r="BI44" s="12">
        <v>0</v>
      </c>
      <c r="BJ44" s="13"/>
      <c r="BK44" s="12">
        <v>0</v>
      </c>
      <c r="BL44" s="12">
        <v>0</v>
      </c>
      <c r="BM44" s="12">
        <v>0</v>
      </c>
      <c r="BN44" s="12">
        <v>0</v>
      </c>
      <c r="BO44" s="13"/>
      <c r="BP44" s="12">
        <v>0</v>
      </c>
      <c r="BQ44" s="12">
        <v>0</v>
      </c>
      <c r="BR44" s="12">
        <v>0</v>
      </c>
      <c r="BS44" s="12">
        <v>0</v>
      </c>
      <c r="BT44" s="13"/>
      <c r="BU44" s="12">
        <v>1</v>
      </c>
      <c r="BV44" s="12">
        <v>17000</v>
      </c>
      <c r="BW44" s="12">
        <v>0</v>
      </c>
      <c r="BX44" s="12">
        <v>17000</v>
      </c>
      <c r="BY44" s="13"/>
      <c r="BZ44" s="12">
        <v>0</v>
      </c>
      <c r="CA44" s="12">
        <v>0</v>
      </c>
      <c r="CB44" s="12">
        <v>0</v>
      </c>
      <c r="CC44" s="12">
        <v>0</v>
      </c>
      <c r="CD44" s="13"/>
      <c r="CE44" s="12">
        <v>1044</v>
      </c>
      <c r="CF44" s="12">
        <v>658000</v>
      </c>
      <c r="CG44" s="12">
        <v>0</v>
      </c>
      <c r="CH44" s="12">
        <v>658000</v>
      </c>
      <c r="CI44" s="13"/>
      <c r="CJ44" s="12">
        <v>0</v>
      </c>
      <c r="CK44" s="12">
        <v>0</v>
      </c>
      <c r="CL44" s="12">
        <v>0</v>
      </c>
      <c r="CM44" s="12">
        <v>0</v>
      </c>
      <c r="CN44" s="13"/>
      <c r="CO44" s="12">
        <v>0</v>
      </c>
      <c r="CP44" s="12">
        <v>80000</v>
      </c>
      <c r="CQ44" s="12">
        <v>0</v>
      </c>
      <c r="CR44" s="12">
        <v>80000</v>
      </c>
      <c r="CS44" s="13"/>
      <c r="CT44" s="12">
        <v>0</v>
      </c>
      <c r="CU44" s="12">
        <v>0</v>
      </c>
      <c r="CV44" s="12">
        <v>0</v>
      </c>
      <c r="CW44" s="12">
        <v>0</v>
      </c>
      <c r="CX44" s="13"/>
      <c r="CY44" s="12">
        <v>0</v>
      </c>
      <c r="CZ44" s="12">
        <v>0</v>
      </c>
      <c r="DA44" s="12">
        <v>0</v>
      </c>
      <c r="DB44" s="12">
        <v>0</v>
      </c>
      <c r="DC44" s="13"/>
      <c r="DD44" s="12">
        <v>0</v>
      </c>
      <c r="DE44" s="12">
        <v>0</v>
      </c>
      <c r="DF44" s="12">
        <v>0</v>
      </c>
      <c r="DG44" s="12">
        <v>0</v>
      </c>
      <c r="DH44" s="13"/>
      <c r="DI44" s="12">
        <v>0</v>
      </c>
      <c r="DJ44" s="12">
        <v>0</v>
      </c>
      <c r="DK44" s="12">
        <v>0</v>
      </c>
      <c r="DL44" s="12">
        <v>0</v>
      </c>
      <c r="DM44" s="13"/>
      <c r="DN44" s="12">
        <v>0</v>
      </c>
      <c r="DO44" s="12">
        <v>0</v>
      </c>
      <c r="DP44" s="12">
        <v>0</v>
      </c>
      <c r="DQ44" s="12">
        <v>0</v>
      </c>
      <c r="DR44" s="13"/>
      <c r="DS44" s="12">
        <v>0</v>
      </c>
      <c r="DT44" s="12">
        <v>0</v>
      </c>
      <c r="DU44" s="12">
        <v>0</v>
      </c>
      <c r="DV44" s="12">
        <v>0</v>
      </c>
      <c r="DW44" s="13"/>
      <c r="DX44" s="12">
        <v>150</v>
      </c>
      <c r="DY44" s="12">
        <v>75000</v>
      </c>
      <c r="DZ44" s="12">
        <v>0</v>
      </c>
      <c r="EA44" s="12">
        <v>75000</v>
      </c>
      <c r="EB44" s="13"/>
      <c r="EC44" s="72">
        <v>77976</v>
      </c>
      <c r="ED44" s="12">
        <v>109166400</v>
      </c>
      <c r="EE44" s="12">
        <v>0</v>
      </c>
      <c r="EF44" s="104">
        <v>109166400</v>
      </c>
      <c r="EG44" s="13"/>
      <c r="EH44" s="12">
        <v>1295</v>
      </c>
      <c r="EI44" s="12">
        <v>1295000</v>
      </c>
      <c r="EJ44" s="12">
        <v>0</v>
      </c>
      <c r="EK44" s="12">
        <v>1295000</v>
      </c>
      <c r="EL44" s="13"/>
      <c r="EM44" s="12">
        <v>40</v>
      </c>
      <c r="EN44" s="12">
        <v>400000</v>
      </c>
      <c r="EO44" s="12">
        <v>0</v>
      </c>
      <c r="EP44" s="12">
        <v>400000</v>
      </c>
      <c r="EQ44" s="13"/>
      <c r="ER44" s="72">
        <v>20199</v>
      </c>
      <c r="ES44" s="12">
        <v>59547960.000000007</v>
      </c>
      <c r="ET44" s="12">
        <v>0</v>
      </c>
      <c r="EU44" s="12">
        <v>59547960.000000007</v>
      </c>
      <c r="EV44" s="13"/>
      <c r="EW44" s="72">
        <v>388</v>
      </c>
      <c r="EX44" s="12">
        <v>1777000</v>
      </c>
      <c r="EY44" s="12">
        <v>0</v>
      </c>
      <c r="EZ44" s="72">
        <v>1777000</v>
      </c>
      <c r="FA44" s="13"/>
      <c r="FB44" s="12">
        <v>24</v>
      </c>
      <c r="FC44" s="12">
        <v>330208</v>
      </c>
      <c r="FD44" s="12">
        <v>0</v>
      </c>
      <c r="FE44" s="12">
        <v>330208</v>
      </c>
      <c r="FF44" s="13"/>
      <c r="FG44" s="12">
        <v>8314</v>
      </c>
      <c r="FH44" s="12">
        <v>2494200</v>
      </c>
      <c r="FI44" s="12">
        <v>0</v>
      </c>
      <c r="FJ44" s="12">
        <v>2494200</v>
      </c>
      <c r="FK44" s="13"/>
      <c r="FL44" s="12">
        <v>106</v>
      </c>
      <c r="FM44" s="12">
        <v>31800</v>
      </c>
      <c r="FN44" s="12">
        <v>0</v>
      </c>
      <c r="FO44" s="12">
        <v>31800</v>
      </c>
      <c r="FP44" s="13"/>
      <c r="FQ44" s="12">
        <v>10436</v>
      </c>
      <c r="FR44" s="12">
        <v>1043600</v>
      </c>
      <c r="FS44" s="12">
        <v>0</v>
      </c>
      <c r="FT44" s="12">
        <v>1043600</v>
      </c>
      <c r="FU44" s="13"/>
      <c r="FV44" s="12">
        <v>0</v>
      </c>
      <c r="FW44" s="12">
        <v>0</v>
      </c>
      <c r="FX44" s="12">
        <v>0</v>
      </c>
      <c r="FY44" s="12">
        <v>0</v>
      </c>
      <c r="FZ44" s="13"/>
      <c r="GA44" s="12">
        <v>0</v>
      </c>
      <c r="GB44" s="12">
        <v>0</v>
      </c>
      <c r="GC44" s="12">
        <v>0</v>
      </c>
      <c r="GD44" s="12">
        <v>0</v>
      </c>
      <c r="GE44" s="13"/>
      <c r="GF44" s="12">
        <v>4490</v>
      </c>
      <c r="GG44" s="12">
        <v>9429000</v>
      </c>
      <c r="GH44" s="12">
        <v>0</v>
      </c>
      <c r="GI44" s="12">
        <v>9429000</v>
      </c>
      <c r="GJ44" s="13"/>
      <c r="GK44" s="12">
        <v>17</v>
      </c>
      <c r="GL44" s="12">
        <v>28500</v>
      </c>
      <c r="GM44" s="12">
        <v>0</v>
      </c>
      <c r="GN44" s="12">
        <v>28500</v>
      </c>
      <c r="GO44" s="13"/>
      <c r="GP44" s="12"/>
      <c r="GQ44" s="12">
        <v>0</v>
      </c>
      <c r="GR44" s="12">
        <v>0</v>
      </c>
      <c r="GS44" s="12">
        <v>0</v>
      </c>
      <c r="GT44" s="13"/>
      <c r="GU44" s="12">
        <v>1</v>
      </c>
      <c r="GV44" s="12">
        <v>87500</v>
      </c>
      <c r="GW44" s="12">
        <v>0</v>
      </c>
      <c r="GX44" s="12">
        <v>87500</v>
      </c>
      <c r="GY44" s="13"/>
      <c r="GZ44" s="12">
        <v>24</v>
      </c>
      <c r="HA44" s="12">
        <v>480000</v>
      </c>
      <c r="HB44" s="12">
        <v>0</v>
      </c>
      <c r="HC44" s="12">
        <v>480000</v>
      </c>
      <c r="HD44" s="13"/>
      <c r="HE44" s="12">
        <v>1</v>
      </c>
      <c r="HF44" s="12">
        <v>2098600</v>
      </c>
      <c r="HG44" s="12">
        <v>0</v>
      </c>
      <c r="HH44" s="12">
        <v>2098600</v>
      </c>
      <c r="HI44" s="13"/>
      <c r="HJ44" s="12">
        <v>0</v>
      </c>
      <c r="HK44" s="12">
        <v>0</v>
      </c>
      <c r="HL44" s="12">
        <v>0</v>
      </c>
      <c r="HM44" s="12">
        <v>0</v>
      </c>
      <c r="HN44" s="13"/>
      <c r="HO44" s="12">
        <v>4</v>
      </c>
      <c r="HP44" s="12">
        <v>40000</v>
      </c>
      <c r="HQ44" s="12">
        <v>0</v>
      </c>
      <c r="HR44" s="12">
        <v>40000</v>
      </c>
      <c r="HS44" s="13"/>
      <c r="HT44" s="12">
        <v>0</v>
      </c>
      <c r="HU44" s="12">
        <v>0</v>
      </c>
      <c r="HV44" s="12">
        <v>0</v>
      </c>
      <c r="HW44" s="12">
        <v>0</v>
      </c>
      <c r="HX44" s="13"/>
      <c r="HY44" s="12">
        <v>1</v>
      </c>
      <c r="HZ44" s="12">
        <v>50000</v>
      </c>
      <c r="IA44" s="12">
        <v>0</v>
      </c>
      <c r="IB44" s="12">
        <v>50000</v>
      </c>
      <c r="IC44" s="13"/>
      <c r="ID44" s="12">
        <v>51</v>
      </c>
      <c r="IE44" s="12">
        <v>459000</v>
      </c>
      <c r="IF44" s="12">
        <v>0</v>
      </c>
      <c r="IG44" s="12">
        <v>459000</v>
      </c>
      <c r="IH44" s="13"/>
      <c r="II44" s="12">
        <v>73</v>
      </c>
      <c r="IJ44" s="12">
        <v>219000</v>
      </c>
      <c r="IK44" s="12">
        <v>0</v>
      </c>
      <c r="IL44" s="12">
        <v>219000</v>
      </c>
      <c r="IM44" s="13"/>
      <c r="IN44" s="12">
        <v>0</v>
      </c>
      <c r="IO44" s="12">
        <v>0</v>
      </c>
      <c r="IP44" s="12">
        <v>0</v>
      </c>
      <c r="IQ44" s="12">
        <v>0</v>
      </c>
      <c r="IR44" s="13"/>
      <c r="IS44" s="12">
        <v>0</v>
      </c>
      <c r="IT44" s="12">
        <v>0</v>
      </c>
      <c r="IU44" s="12">
        <v>0</v>
      </c>
      <c r="IV44" s="12">
        <v>0</v>
      </c>
      <c r="IW44" s="13"/>
      <c r="IX44" s="12">
        <v>0</v>
      </c>
      <c r="IY44" s="12">
        <v>0</v>
      </c>
      <c r="IZ44" s="12">
        <v>0</v>
      </c>
      <c r="JA44" s="12">
        <v>0</v>
      </c>
      <c r="JB44" s="13"/>
      <c r="JC44" s="12">
        <v>0</v>
      </c>
      <c r="JD44" s="12">
        <v>0</v>
      </c>
      <c r="JE44" s="12">
        <v>0</v>
      </c>
      <c r="JF44" s="12">
        <v>0</v>
      </c>
      <c r="JG44" s="13"/>
      <c r="JH44" s="12">
        <v>0</v>
      </c>
      <c r="JI44" s="12">
        <v>0</v>
      </c>
      <c r="JJ44" s="12">
        <v>0</v>
      </c>
      <c r="JK44" s="12">
        <v>0</v>
      </c>
      <c r="JL44" s="13"/>
      <c r="JM44" s="12">
        <v>1</v>
      </c>
      <c r="JN44" s="12">
        <v>12000</v>
      </c>
      <c r="JO44" s="12">
        <v>0</v>
      </c>
      <c r="JP44" s="12">
        <v>12000</v>
      </c>
      <c r="JQ44" s="13"/>
      <c r="JR44" s="12">
        <v>1</v>
      </c>
      <c r="JS44" s="12">
        <v>50000</v>
      </c>
      <c r="JT44" s="12">
        <v>0</v>
      </c>
      <c r="JU44" s="12">
        <v>50000</v>
      </c>
      <c r="JV44" s="13"/>
      <c r="JW44" s="12">
        <v>0</v>
      </c>
      <c r="JX44" s="12">
        <v>0</v>
      </c>
      <c r="JY44" s="12">
        <v>0</v>
      </c>
      <c r="JZ44" s="12">
        <v>0</v>
      </c>
      <c r="KA44" s="13"/>
      <c r="KB44" s="12">
        <v>6</v>
      </c>
      <c r="KC44" s="12">
        <v>174000</v>
      </c>
      <c r="KD44" s="12">
        <v>0</v>
      </c>
      <c r="KE44" s="12">
        <v>174000</v>
      </c>
      <c r="KF44" s="13"/>
      <c r="KG44" s="12"/>
      <c r="KH44" s="12">
        <v>0</v>
      </c>
      <c r="KI44" s="12">
        <v>0</v>
      </c>
      <c r="KJ44" s="12">
        <v>0</v>
      </c>
      <c r="KK44" s="13"/>
      <c r="KL44" s="12">
        <v>1</v>
      </c>
      <c r="KM44" s="12">
        <v>12000</v>
      </c>
      <c r="KN44" s="12">
        <v>0</v>
      </c>
      <c r="KO44" s="12">
        <v>12000</v>
      </c>
      <c r="KP44" s="13"/>
      <c r="KQ44" s="12">
        <v>0</v>
      </c>
      <c r="KR44" s="12">
        <v>208592318</v>
      </c>
      <c r="KS44" s="12">
        <v>0</v>
      </c>
      <c r="KT44" s="12">
        <v>208592318</v>
      </c>
      <c r="KU44" s="13"/>
    </row>
    <row r="45" spans="1:309" hidden="1">
      <c r="A45" s="10">
        <v>39</v>
      </c>
      <c r="B45" s="11" t="s">
        <v>55</v>
      </c>
      <c r="C45" s="12">
        <v>0</v>
      </c>
      <c r="D45" s="12">
        <v>10000</v>
      </c>
      <c r="E45" s="12">
        <v>0</v>
      </c>
      <c r="F45" s="12">
        <v>10000</v>
      </c>
      <c r="G45" s="13"/>
      <c r="H45" s="12">
        <v>0</v>
      </c>
      <c r="I45" s="12">
        <v>0</v>
      </c>
      <c r="J45" s="12">
        <v>0</v>
      </c>
      <c r="K45" s="12">
        <v>0</v>
      </c>
      <c r="L45" s="13"/>
      <c r="M45" s="12">
        <v>0</v>
      </c>
      <c r="N45" s="12">
        <v>0</v>
      </c>
      <c r="O45" s="12">
        <v>0</v>
      </c>
      <c r="P45" s="12">
        <v>0</v>
      </c>
      <c r="Q45" s="13"/>
      <c r="R45" s="12">
        <v>0</v>
      </c>
      <c r="S45" s="12">
        <v>0</v>
      </c>
      <c r="T45" s="12">
        <v>0</v>
      </c>
      <c r="U45" s="12">
        <v>0</v>
      </c>
      <c r="V45" s="13"/>
      <c r="W45" s="12">
        <v>0</v>
      </c>
      <c r="X45" s="12">
        <v>0</v>
      </c>
      <c r="Y45" s="12">
        <v>0</v>
      </c>
      <c r="Z45" s="12">
        <v>0</v>
      </c>
      <c r="AA45" s="13"/>
      <c r="AB45" s="12">
        <v>0</v>
      </c>
      <c r="AC45" s="12">
        <v>0</v>
      </c>
      <c r="AD45" s="12">
        <v>0</v>
      </c>
      <c r="AE45" s="12">
        <v>0</v>
      </c>
      <c r="AF45" s="13"/>
      <c r="AG45" s="12">
        <v>0</v>
      </c>
      <c r="AH45" s="12">
        <v>0</v>
      </c>
      <c r="AI45" s="12">
        <v>0</v>
      </c>
      <c r="AJ45" s="12">
        <v>0</v>
      </c>
      <c r="AK45" s="13"/>
      <c r="AL45" s="12">
        <v>0</v>
      </c>
      <c r="AM45" s="12">
        <v>0</v>
      </c>
      <c r="AN45" s="12">
        <v>0</v>
      </c>
      <c r="AO45" s="12">
        <v>0</v>
      </c>
      <c r="AP45" s="13"/>
      <c r="AQ45" s="12">
        <v>0</v>
      </c>
      <c r="AR45" s="12">
        <v>0</v>
      </c>
      <c r="AS45" s="12">
        <v>0</v>
      </c>
      <c r="AT45" s="12">
        <v>0</v>
      </c>
      <c r="AU45" s="13"/>
      <c r="AV45" s="12">
        <v>0</v>
      </c>
      <c r="AW45" s="12">
        <v>0</v>
      </c>
      <c r="AX45" s="12">
        <v>0</v>
      </c>
      <c r="AY45" s="12">
        <v>0</v>
      </c>
      <c r="AZ45" s="13"/>
      <c r="BA45" s="12">
        <v>0</v>
      </c>
      <c r="BB45" s="12">
        <v>0</v>
      </c>
      <c r="BC45" s="12">
        <v>0</v>
      </c>
      <c r="BD45" s="12">
        <v>0</v>
      </c>
      <c r="BE45" s="13"/>
      <c r="BF45" s="12">
        <v>0</v>
      </c>
      <c r="BG45" s="12">
        <v>0</v>
      </c>
      <c r="BH45" s="12">
        <v>0</v>
      </c>
      <c r="BI45" s="12">
        <v>0</v>
      </c>
      <c r="BJ45" s="13"/>
      <c r="BK45" s="12">
        <v>0</v>
      </c>
      <c r="BL45" s="12">
        <v>0</v>
      </c>
      <c r="BM45" s="12">
        <v>0</v>
      </c>
      <c r="BN45" s="12">
        <v>0</v>
      </c>
      <c r="BO45" s="13"/>
      <c r="BP45" s="12">
        <v>0</v>
      </c>
      <c r="BQ45" s="12">
        <v>0</v>
      </c>
      <c r="BR45" s="12">
        <v>0</v>
      </c>
      <c r="BS45" s="12">
        <v>0</v>
      </c>
      <c r="BT45" s="13"/>
      <c r="BU45" s="12">
        <v>0</v>
      </c>
      <c r="BV45" s="12">
        <v>0</v>
      </c>
      <c r="BW45" s="12">
        <v>0</v>
      </c>
      <c r="BX45" s="12">
        <v>0</v>
      </c>
      <c r="BY45" s="13"/>
      <c r="BZ45" s="12">
        <v>0</v>
      </c>
      <c r="CA45" s="12">
        <v>0</v>
      </c>
      <c r="CB45" s="12">
        <v>0</v>
      </c>
      <c r="CC45" s="12">
        <v>0</v>
      </c>
      <c r="CD45" s="13"/>
      <c r="CE45" s="12">
        <v>0</v>
      </c>
      <c r="CF45" s="12">
        <v>0</v>
      </c>
      <c r="CG45" s="12">
        <v>0</v>
      </c>
      <c r="CH45" s="12">
        <v>0</v>
      </c>
      <c r="CI45" s="13"/>
      <c r="CJ45" s="12">
        <v>0</v>
      </c>
      <c r="CK45" s="12">
        <v>0</v>
      </c>
      <c r="CL45" s="12">
        <v>0</v>
      </c>
      <c r="CM45" s="12">
        <v>0</v>
      </c>
      <c r="CN45" s="13"/>
      <c r="CO45" s="12">
        <v>0</v>
      </c>
      <c r="CP45" s="12">
        <v>0</v>
      </c>
      <c r="CQ45" s="12">
        <v>0</v>
      </c>
      <c r="CR45" s="12">
        <v>0</v>
      </c>
      <c r="CS45" s="13"/>
      <c r="CT45" s="12">
        <v>0</v>
      </c>
      <c r="CU45" s="12">
        <v>0</v>
      </c>
      <c r="CV45" s="12">
        <v>0</v>
      </c>
      <c r="CW45" s="12">
        <v>0</v>
      </c>
      <c r="CX45" s="13"/>
      <c r="CY45" s="12">
        <v>0</v>
      </c>
      <c r="CZ45" s="12">
        <v>0</v>
      </c>
      <c r="DA45" s="12">
        <v>0</v>
      </c>
      <c r="DB45" s="12">
        <v>0</v>
      </c>
      <c r="DC45" s="13"/>
      <c r="DD45" s="12">
        <v>0</v>
      </c>
      <c r="DE45" s="12">
        <v>0</v>
      </c>
      <c r="DF45" s="12">
        <v>0</v>
      </c>
      <c r="DG45" s="12">
        <v>0</v>
      </c>
      <c r="DH45" s="13"/>
      <c r="DI45" s="12">
        <v>0</v>
      </c>
      <c r="DJ45" s="12">
        <v>0</v>
      </c>
      <c r="DK45" s="12">
        <v>0</v>
      </c>
      <c r="DL45" s="12">
        <v>0</v>
      </c>
      <c r="DM45" s="13"/>
      <c r="DN45" s="12">
        <v>0</v>
      </c>
      <c r="DO45" s="12">
        <v>0</v>
      </c>
      <c r="DP45" s="12">
        <v>0</v>
      </c>
      <c r="DQ45" s="12">
        <v>0</v>
      </c>
      <c r="DR45" s="13"/>
      <c r="DS45" s="12">
        <v>0</v>
      </c>
      <c r="DT45" s="12">
        <v>0</v>
      </c>
      <c r="DU45" s="12">
        <v>0</v>
      </c>
      <c r="DV45" s="12">
        <v>0</v>
      </c>
      <c r="DW45" s="13"/>
      <c r="DX45" s="12">
        <v>0</v>
      </c>
      <c r="DY45" s="12">
        <v>0</v>
      </c>
      <c r="DZ45" s="12">
        <v>0</v>
      </c>
      <c r="EA45" s="12">
        <v>0</v>
      </c>
      <c r="EB45" s="13"/>
      <c r="EC45" s="72"/>
      <c r="ED45" s="12">
        <v>0</v>
      </c>
      <c r="EE45" s="12">
        <v>0</v>
      </c>
      <c r="EF45" s="104">
        <v>0</v>
      </c>
      <c r="EG45" s="13"/>
      <c r="EH45" s="12">
        <v>0</v>
      </c>
      <c r="EI45" s="12">
        <v>0</v>
      </c>
      <c r="EJ45" s="12">
        <v>0</v>
      </c>
      <c r="EK45" s="12">
        <v>0</v>
      </c>
      <c r="EL45" s="13"/>
      <c r="EM45" s="12">
        <v>0</v>
      </c>
      <c r="EN45" s="12">
        <v>0</v>
      </c>
      <c r="EO45" s="12">
        <v>0</v>
      </c>
      <c r="EP45" s="12">
        <v>0</v>
      </c>
      <c r="EQ45" s="13"/>
      <c r="ER45" s="72">
        <v>0</v>
      </c>
      <c r="ES45" s="12">
        <v>0</v>
      </c>
      <c r="ET45" s="12">
        <v>0</v>
      </c>
      <c r="EU45" s="12">
        <v>0</v>
      </c>
      <c r="EV45" s="13"/>
      <c r="EW45" s="72">
        <v>0</v>
      </c>
      <c r="EX45" s="12">
        <v>0</v>
      </c>
      <c r="EY45" s="12">
        <v>0</v>
      </c>
      <c r="EZ45" s="72">
        <v>0</v>
      </c>
      <c r="FA45" s="13"/>
      <c r="FB45" s="12">
        <v>0</v>
      </c>
      <c r="FC45" s="12">
        <v>200000</v>
      </c>
      <c r="FD45" s="12">
        <v>0</v>
      </c>
      <c r="FE45" s="12">
        <v>200000</v>
      </c>
      <c r="FF45" s="13"/>
      <c r="FG45" s="12">
        <v>0</v>
      </c>
      <c r="FH45" s="12">
        <v>0</v>
      </c>
      <c r="FI45" s="12">
        <v>0</v>
      </c>
      <c r="FJ45" s="12">
        <v>0</v>
      </c>
      <c r="FK45" s="13"/>
      <c r="FL45" s="12">
        <v>0</v>
      </c>
      <c r="FM45" s="12">
        <v>0</v>
      </c>
      <c r="FN45" s="12">
        <v>0</v>
      </c>
      <c r="FO45" s="12">
        <v>0</v>
      </c>
      <c r="FP45" s="13"/>
      <c r="FQ45" s="12">
        <v>0</v>
      </c>
      <c r="FR45" s="12">
        <v>0</v>
      </c>
      <c r="FS45" s="12">
        <v>0</v>
      </c>
      <c r="FT45" s="12">
        <v>0</v>
      </c>
      <c r="FU45" s="13"/>
      <c r="FV45" s="12">
        <v>0</v>
      </c>
      <c r="FW45" s="12">
        <v>0</v>
      </c>
      <c r="FX45" s="12">
        <v>0</v>
      </c>
      <c r="FY45" s="12">
        <v>0</v>
      </c>
      <c r="FZ45" s="13"/>
      <c r="GA45" s="12">
        <v>0</v>
      </c>
      <c r="GB45" s="12">
        <v>0</v>
      </c>
      <c r="GC45" s="12">
        <v>0</v>
      </c>
      <c r="GD45" s="12">
        <v>0</v>
      </c>
      <c r="GE45" s="13"/>
      <c r="GF45" s="12">
        <v>0</v>
      </c>
      <c r="GG45" s="12">
        <v>0</v>
      </c>
      <c r="GH45" s="12">
        <v>0</v>
      </c>
      <c r="GI45" s="12">
        <v>0</v>
      </c>
      <c r="GJ45" s="13"/>
      <c r="GK45" s="12">
        <v>0</v>
      </c>
      <c r="GL45" s="12"/>
      <c r="GM45" s="12">
        <v>0</v>
      </c>
      <c r="GN45" s="12">
        <v>0</v>
      </c>
      <c r="GO45" s="13"/>
      <c r="GP45" s="12">
        <v>0</v>
      </c>
      <c r="GQ45" s="12">
        <v>0</v>
      </c>
      <c r="GR45" s="12">
        <v>0</v>
      </c>
      <c r="GS45" s="12">
        <v>0</v>
      </c>
      <c r="GT45" s="13"/>
      <c r="GU45" s="12">
        <v>0</v>
      </c>
      <c r="GV45" s="12">
        <v>0</v>
      </c>
      <c r="GW45" s="12">
        <v>0</v>
      </c>
      <c r="GX45" s="12">
        <v>0</v>
      </c>
      <c r="GY45" s="13"/>
      <c r="GZ45" s="12">
        <v>0</v>
      </c>
      <c r="HA45" s="12">
        <v>0</v>
      </c>
      <c r="HB45" s="12">
        <v>0</v>
      </c>
      <c r="HC45" s="12">
        <v>0</v>
      </c>
      <c r="HD45" s="13"/>
      <c r="HE45" s="12">
        <v>0</v>
      </c>
      <c r="HF45" s="12">
        <v>0</v>
      </c>
      <c r="HG45" s="12">
        <v>0</v>
      </c>
      <c r="HH45" s="12">
        <v>0</v>
      </c>
      <c r="HI45" s="13"/>
      <c r="HJ45" s="12">
        <v>0</v>
      </c>
      <c r="HK45" s="12">
        <v>0</v>
      </c>
      <c r="HL45" s="12">
        <v>0</v>
      </c>
      <c r="HM45" s="12">
        <v>0</v>
      </c>
      <c r="HN45" s="13"/>
      <c r="HO45" s="12">
        <v>0</v>
      </c>
      <c r="HP45" s="12">
        <v>0</v>
      </c>
      <c r="HQ45" s="12">
        <v>0</v>
      </c>
      <c r="HR45" s="12">
        <v>0</v>
      </c>
      <c r="HS45" s="13"/>
      <c r="HT45" s="12">
        <v>0</v>
      </c>
      <c r="HU45" s="12">
        <v>0</v>
      </c>
      <c r="HV45" s="12">
        <v>0</v>
      </c>
      <c r="HW45" s="12">
        <v>0</v>
      </c>
      <c r="HX45" s="13"/>
      <c r="HY45" s="12">
        <v>0</v>
      </c>
      <c r="HZ45" s="12">
        <v>0</v>
      </c>
      <c r="IA45" s="12">
        <v>0</v>
      </c>
      <c r="IB45" s="12">
        <v>0</v>
      </c>
      <c r="IC45" s="13"/>
      <c r="ID45" s="12">
        <v>0</v>
      </c>
      <c r="IE45" s="12">
        <v>0</v>
      </c>
      <c r="IF45" s="12">
        <v>0</v>
      </c>
      <c r="IG45" s="12">
        <v>0</v>
      </c>
      <c r="IH45" s="13"/>
      <c r="II45" s="12">
        <v>0</v>
      </c>
      <c r="IJ45" s="12">
        <v>0</v>
      </c>
      <c r="IK45" s="12">
        <v>0</v>
      </c>
      <c r="IL45" s="12">
        <v>0</v>
      </c>
      <c r="IM45" s="13"/>
      <c r="IN45" s="12">
        <v>0</v>
      </c>
      <c r="IO45" s="12">
        <v>0</v>
      </c>
      <c r="IP45" s="12">
        <v>0</v>
      </c>
      <c r="IQ45" s="12">
        <v>0</v>
      </c>
      <c r="IR45" s="13"/>
      <c r="IS45" s="12">
        <v>0</v>
      </c>
      <c r="IT45" s="12">
        <v>0</v>
      </c>
      <c r="IU45" s="12">
        <v>0</v>
      </c>
      <c r="IV45" s="12">
        <v>0</v>
      </c>
      <c r="IW45" s="13"/>
      <c r="IX45" s="12">
        <v>0</v>
      </c>
      <c r="IY45" s="12">
        <v>0</v>
      </c>
      <c r="IZ45" s="12">
        <v>0</v>
      </c>
      <c r="JA45" s="12">
        <v>0</v>
      </c>
      <c r="JB45" s="13"/>
      <c r="JC45" s="12">
        <v>0</v>
      </c>
      <c r="JD45" s="12">
        <v>0</v>
      </c>
      <c r="JE45" s="12">
        <v>0</v>
      </c>
      <c r="JF45" s="12">
        <v>0</v>
      </c>
      <c r="JG45" s="13"/>
      <c r="JH45" s="12">
        <v>0</v>
      </c>
      <c r="JI45" s="12">
        <v>0</v>
      </c>
      <c r="JJ45" s="12">
        <v>0</v>
      </c>
      <c r="JK45" s="12">
        <v>0</v>
      </c>
      <c r="JL45" s="13"/>
      <c r="JM45" s="12">
        <v>0</v>
      </c>
      <c r="JN45" s="12">
        <v>0</v>
      </c>
      <c r="JO45" s="12">
        <v>0</v>
      </c>
      <c r="JP45" s="12">
        <v>0</v>
      </c>
      <c r="JQ45" s="13"/>
      <c r="JR45" s="12">
        <v>0</v>
      </c>
      <c r="JS45" s="12">
        <v>0</v>
      </c>
      <c r="JT45" s="12">
        <v>0</v>
      </c>
      <c r="JU45" s="12">
        <v>0</v>
      </c>
      <c r="JV45" s="13"/>
      <c r="JW45" s="12">
        <v>0</v>
      </c>
      <c r="JX45" s="12">
        <v>0</v>
      </c>
      <c r="JY45" s="12">
        <v>0</v>
      </c>
      <c r="JZ45" s="12">
        <v>0</v>
      </c>
      <c r="KA45" s="13"/>
      <c r="KB45" s="12">
        <v>0</v>
      </c>
      <c r="KC45" s="12">
        <v>0</v>
      </c>
      <c r="KD45" s="12">
        <v>0</v>
      </c>
      <c r="KE45" s="12">
        <v>0</v>
      </c>
      <c r="KF45" s="13"/>
      <c r="KG45" s="12">
        <v>0</v>
      </c>
      <c r="KH45" s="12">
        <v>0</v>
      </c>
      <c r="KI45" s="12">
        <v>0</v>
      </c>
      <c r="KJ45" s="12">
        <v>0</v>
      </c>
      <c r="KK45" s="13"/>
      <c r="KL45" s="12">
        <v>0</v>
      </c>
      <c r="KM45" s="12">
        <v>0</v>
      </c>
      <c r="KN45" s="12">
        <v>0</v>
      </c>
      <c r="KO45" s="12">
        <v>0</v>
      </c>
      <c r="KP45" s="13"/>
      <c r="KQ45" s="12">
        <v>0</v>
      </c>
      <c r="KR45" s="12">
        <v>210000</v>
      </c>
      <c r="KS45" s="12">
        <v>0</v>
      </c>
      <c r="KT45" s="12">
        <v>210000</v>
      </c>
      <c r="KU45" s="13"/>
    </row>
    <row r="46" spans="1:309" hidden="1">
      <c r="A46" s="10">
        <v>40</v>
      </c>
      <c r="B46" s="11" t="s">
        <v>56</v>
      </c>
      <c r="C46" s="12">
        <v>0</v>
      </c>
      <c r="D46" s="12">
        <v>10000</v>
      </c>
      <c r="E46" s="12">
        <v>0</v>
      </c>
      <c r="F46" s="12">
        <v>10000</v>
      </c>
      <c r="G46" s="13"/>
      <c r="H46" s="12">
        <v>0</v>
      </c>
      <c r="I46" s="12">
        <v>0</v>
      </c>
      <c r="J46" s="12">
        <v>0</v>
      </c>
      <c r="K46" s="12">
        <v>0</v>
      </c>
      <c r="L46" s="13"/>
      <c r="M46" s="12">
        <v>0</v>
      </c>
      <c r="N46" s="12">
        <v>0</v>
      </c>
      <c r="O46" s="12">
        <v>0</v>
      </c>
      <c r="P46" s="12">
        <v>0</v>
      </c>
      <c r="Q46" s="13"/>
      <c r="R46" s="12">
        <v>0</v>
      </c>
      <c r="S46" s="12">
        <v>0</v>
      </c>
      <c r="T46" s="12">
        <v>0</v>
      </c>
      <c r="U46" s="12">
        <v>0</v>
      </c>
      <c r="V46" s="13"/>
      <c r="W46" s="12">
        <v>0</v>
      </c>
      <c r="X46" s="12">
        <v>0</v>
      </c>
      <c r="Y46" s="12">
        <v>0</v>
      </c>
      <c r="Z46" s="12">
        <v>0</v>
      </c>
      <c r="AA46" s="13"/>
      <c r="AB46" s="12">
        <v>0</v>
      </c>
      <c r="AC46" s="12">
        <v>0</v>
      </c>
      <c r="AD46" s="12">
        <v>0</v>
      </c>
      <c r="AE46" s="12">
        <v>0</v>
      </c>
      <c r="AF46" s="13"/>
      <c r="AG46" s="12">
        <v>0</v>
      </c>
      <c r="AH46" s="12">
        <v>0</v>
      </c>
      <c r="AI46" s="12">
        <v>0</v>
      </c>
      <c r="AJ46" s="12">
        <v>0</v>
      </c>
      <c r="AK46" s="13"/>
      <c r="AL46" s="12">
        <v>0</v>
      </c>
      <c r="AM46" s="12">
        <v>0</v>
      </c>
      <c r="AN46" s="12">
        <v>0</v>
      </c>
      <c r="AO46" s="12">
        <v>0</v>
      </c>
      <c r="AP46" s="13"/>
      <c r="AQ46" s="12">
        <v>0</v>
      </c>
      <c r="AR46" s="12">
        <v>0</v>
      </c>
      <c r="AS46" s="12">
        <v>0</v>
      </c>
      <c r="AT46" s="12">
        <v>0</v>
      </c>
      <c r="AU46" s="13"/>
      <c r="AV46" s="12">
        <v>0</v>
      </c>
      <c r="AW46" s="12">
        <v>0</v>
      </c>
      <c r="AX46" s="12">
        <v>0</v>
      </c>
      <c r="AY46" s="12">
        <v>0</v>
      </c>
      <c r="AZ46" s="13"/>
      <c r="BA46" s="12">
        <v>0</v>
      </c>
      <c r="BB46" s="12">
        <v>0</v>
      </c>
      <c r="BC46" s="12">
        <v>0</v>
      </c>
      <c r="BD46" s="12">
        <v>0</v>
      </c>
      <c r="BE46" s="13"/>
      <c r="BF46" s="12">
        <v>0</v>
      </c>
      <c r="BG46" s="12">
        <v>0</v>
      </c>
      <c r="BH46" s="12">
        <v>0</v>
      </c>
      <c r="BI46" s="12">
        <v>0</v>
      </c>
      <c r="BJ46" s="13"/>
      <c r="BK46" s="12">
        <v>0</v>
      </c>
      <c r="BL46" s="12">
        <v>0</v>
      </c>
      <c r="BM46" s="12">
        <v>0</v>
      </c>
      <c r="BN46" s="12">
        <v>0</v>
      </c>
      <c r="BO46" s="13"/>
      <c r="BP46" s="12">
        <v>0</v>
      </c>
      <c r="BQ46" s="12">
        <v>0</v>
      </c>
      <c r="BR46" s="12">
        <v>0</v>
      </c>
      <c r="BS46" s="12">
        <v>0</v>
      </c>
      <c r="BT46" s="13"/>
      <c r="BU46" s="12">
        <v>0</v>
      </c>
      <c r="BV46" s="12">
        <v>0</v>
      </c>
      <c r="BW46" s="12">
        <v>0</v>
      </c>
      <c r="BX46" s="12">
        <v>0</v>
      </c>
      <c r="BY46" s="13"/>
      <c r="BZ46" s="12">
        <v>0</v>
      </c>
      <c r="CA46" s="12">
        <v>0</v>
      </c>
      <c r="CB46" s="12">
        <v>0</v>
      </c>
      <c r="CC46" s="12">
        <v>0</v>
      </c>
      <c r="CD46" s="13"/>
      <c r="CE46" s="12">
        <v>0</v>
      </c>
      <c r="CF46" s="12">
        <v>0</v>
      </c>
      <c r="CG46" s="12">
        <v>0</v>
      </c>
      <c r="CH46" s="12">
        <v>0</v>
      </c>
      <c r="CI46" s="13"/>
      <c r="CJ46" s="12">
        <v>0</v>
      </c>
      <c r="CK46" s="12">
        <v>0</v>
      </c>
      <c r="CL46" s="12">
        <v>0</v>
      </c>
      <c r="CM46" s="12">
        <v>0</v>
      </c>
      <c r="CN46" s="13"/>
      <c r="CO46" s="12">
        <v>0</v>
      </c>
      <c r="CP46" s="12">
        <v>0</v>
      </c>
      <c r="CQ46" s="12">
        <v>0</v>
      </c>
      <c r="CR46" s="12">
        <v>0</v>
      </c>
      <c r="CS46" s="13"/>
      <c r="CT46" s="12">
        <v>0</v>
      </c>
      <c r="CU46" s="12">
        <v>0</v>
      </c>
      <c r="CV46" s="12">
        <v>0</v>
      </c>
      <c r="CW46" s="12">
        <v>0</v>
      </c>
      <c r="CX46" s="13"/>
      <c r="CY46" s="12">
        <v>0</v>
      </c>
      <c r="CZ46" s="12">
        <v>0</v>
      </c>
      <c r="DA46" s="12">
        <v>0</v>
      </c>
      <c r="DB46" s="12">
        <v>0</v>
      </c>
      <c r="DC46" s="13"/>
      <c r="DD46" s="12">
        <v>0</v>
      </c>
      <c r="DE46" s="12">
        <v>0</v>
      </c>
      <c r="DF46" s="12">
        <v>0</v>
      </c>
      <c r="DG46" s="12">
        <v>0</v>
      </c>
      <c r="DH46" s="13"/>
      <c r="DI46" s="12">
        <v>0</v>
      </c>
      <c r="DJ46" s="12">
        <v>0</v>
      </c>
      <c r="DK46" s="12">
        <v>0</v>
      </c>
      <c r="DL46" s="12">
        <v>0</v>
      </c>
      <c r="DM46" s="13"/>
      <c r="DN46" s="12">
        <v>0</v>
      </c>
      <c r="DO46" s="12">
        <v>0</v>
      </c>
      <c r="DP46" s="12">
        <v>0</v>
      </c>
      <c r="DQ46" s="12">
        <v>0</v>
      </c>
      <c r="DR46" s="13"/>
      <c r="DS46" s="12">
        <v>0</v>
      </c>
      <c r="DT46" s="12">
        <v>0</v>
      </c>
      <c r="DU46" s="12">
        <v>0</v>
      </c>
      <c r="DV46" s="12">
        <v>0</v>
      </c>
      <c r="DW46" s="13"/>
      <c r="DX46" s="12">
        <v>0</v>
      </c>
      <c r="DY46" s="12">
        <v>0</v>
      </c>
      <c r="DZ46" s="12">
        <v>0</v>
      </c>
      <c r="EA46" s="12">
        <v>0</v>
      </c>
      <c r="EB46" s="13"/>
      <c r="EC46" s="72"/>
      <c r="ED46" s="12">
        <v>0</v>
      </c>
      <c r="EE46" s="12">
        <v>0</v>
      </c>
      <c r="EF46" s="104">
        <v>0</v>
      </c>
      <c r="EG46" s="13"/>
      <c r="EH46" s="12">
        <v>0</v>
      </c>
      <c r="EI46" s="12">
        <v>0</v>
      </c>
      <c r="EJ46" s="12">
        <v>0</v>
      </c>
      <c r="EK46" s="12">
        <v>0</v>
      </c>
      <c r="EL46" s="13"/>
      <c r="EM46" s="12">
        <v>0</v>
      </c>
      <c r="EN46" s="12">
        <v>0</v>
      </c>
      <c r="EO46" s="12">
        <v>0</v>
      </c>
      <c r="EP46" s="12">
        <v>0</v>
      </c>
      <c r="EQ46" s="13"/>
      <c r="ER46" s="72">
        <v>0</v>
      </c>
      <c r="ES46" s="12">
        <v>0</v>
      </c>
      <c r="ET46" s="12">
        <v>0</v>
      </c>
      <c r="EU46" s="12">
        <v>0</v>
      </c>
      <c r="EV46" s="13"/>
      <c r="EW46" s="72">
        <v>0</v>
      </c>
      <c r="EX46" s="12">
        <v>0</v>
      </c>
      <c r="EY46" s="12">
        <v>0</v>
      </c>
      <c r="EZ46" s="72">
        <v>0</v>
      </c>
      <c r="FA46" s="13"/>
      <c r="FB46" s="12">
        <v>0</v>
      </c>
      <c r="FC46" s="12">
        <v>200000</v>
      </c>
      <c r="FD46" s="12">
        <v>0</v>
      </c>
      <c r="FE46" s="12">
        <v>200000</v>
      </c>
      <c r="FF46" s="13"/>
      <c r="FG46" s="12">
        <v>0</v>
      </c>
      <c r="FH46" s="12">
        <v>0</v>
      </c>
      <c r="FI46" s="12">
        <v>0</v>
      </c>
      <c r="FJ46" s="12">
        <v>0</v>
      </c>
      <c r="FK46" s="13"/>
      <c r="FL46" s="12">
        <v>0</v>
      </c>
      <c r="FM46" s="12">
        <v>0</v>
      </c>
      <c r="FN46" s="12">
        <v>0</v>
      </c>
      <c r="FO46" s="12">
        <v>0</v>
      </c>
      <c r="FP46" s="13"/>
      <c r="FQ46" s="12">
        <v>0</v>
      </c>
      <c r="FR46" s="12">
        <v>0</v>
      </c>
      <c r="FS46" s="12">
        <v>0</v>
      </c>
      <c r="FT46" s="12">
        <v>0</v>
      </c>
      <c r="FU46" s="13"/>
      <c r="FV46" s="12">
        <v>0</v>
      </c>
      <c r="FW46" s="12">
        <v>0</v>
      </c>
      <c r="FX46" s="12">
        <v>0</v>
      </c>
      <c r="FY46" s="12">
        <v>0</v>
      </c>
      <c r="FZ46" s="13"/>
      <c r="GA46" s="12">
        <v>0</v>
      </c>
      <c r="GB46" s="12">
        <v>0</v>
      </c>
      <c r="GC46" s="12">
        <v>0</v>
      </c>
      <c r="GD46" s="12">
        <v>0</v>
      </c>
      <c r="GE46" s="13"/>
      <c r="GF46" s="12">
        <v>0</v>
      </c>
      <c r="GG46" s="12">
        <v>0</v>
      </c>
      <c r="GH46" s="12">
        <v>0</v>
      </c>
      <c r="GI46" s="12">
        <v>0</v>
      </c>
      <c r="GJ46" s="13"/>
      <c r="GK46" s="12">
        <v>0</v>
      </c>
      <c r="GL46" s="12"/>
      <c r="GM46" s="12">
        <v>0</v>
      </c>
      <c r="GN46" s="12">
        <v>0</v>
      </c>
      <c r="GO46" s="13"/>
      <c r="GP46" s="12">
        <v>0</v>
      </c>
      <c r="GQ46" s="12">
        <v>0</v>
      </c>
      <c r="GR46" s="12">
        <v>0</v>
      </c>
      <c r="GS46" s="12">
        <v>0</v>
      </c>
      <c r="GT46" s="13"/>
      <c r="GU46" s="12">
        <v>0</v>
      </c>
      <c r="GV46" s="12">
        <v>0</v>
      </c>
      <c r="GW46" s="12">
        <v>0</v>
      </c>
      <c r="GX46" s="12">
        <v>0</v>
      </c>
      <c r="GY46" s="13"/>
      <c r="GZ46" s="12">
        <v>0</v>
      </c>
      <c r="HA46" s="12">
        <v>0</v>
      </c>
      <c r="HB46" s="12">
        <v>0</v>
      </c>
      <c r="HC46" s="12">
        <v>0</v>
      </c>
      <c r="HD46" s="13"/>
      <c r="HE46" s="12">
        <v>0</v>
      </c>
      <c r="HF46" s="12">
        <v>0</v>
      </c>
      <c r="HG46" s="12">
        <v>0</v>
      </c>
      <c r="HH46" s="12">
        <v>0</v>
      </c>
      <c r="HI46" s="13"/>
      <c r="HJ46" s="12">
        <v>0</v>
      </c>
      <c r="HK46" s="12">
        <v>0</v>
      </c>
      <c r="HL46" s="12">
        <v>0</v>
      </c>
      <c r="HM46" s="12">
        <v>0</v>
      </c>
      <c r="HN46" s="13"/>
      <c r="HO46" s="12">
        <v>0</v>
      </c>
      <c r="HP46" s="12">
        <v>0</v>
      </c>
      <c r="HQ46" s="12">
        <v>0</v>
      </c>
      <c r="HR46" s="12">
        <v>0</v>
      </c>
      <c r="HS46" s="13"/>
      <c r="HT46" s="12">
        <v>0</v>
      </c>
      <c r="HU46" s="12">
        <v>0</v>
      </c>
      <c r="HV46" s="12">
        <v>0</v>
      </c>
      <c r="HW46" s="12">
        <v>0</v>
      </c>
      <c r="HX46" s="13"/>
      <c r="HY46" s="12">
        <v>0</v>
      </c>
      <c r="HZ46" s="12">
        <v>0</v>
      </c>
      <c r="IA46" s="12">
        <v>0</v>
      </c>
      <c r="IB46" s="12">
        <v>0</v>
      </c>
      <c r="IC46" s="13"/>
      <c r="ID46" s="12">
        <v>0</v>
      </c>
      <c r="IE46" s="12">
        <v>0</v>
      </c>
      <c r="IF46" s="12">
        <v>0</v>
      </c>
      <c r="IG46" s="12">
        <v>0</v>
      </c>
      <c r="IH46" s="13"/>
      <c r="II46" s="12">
        <v>0</v>
      </c>
      <c r="IJ46" s="12">
        <v>0</v>
      </c>
      <c r="IK46" s="12">
        <v>0</v>
      </c>
      <c r="IL46" s="12">
        <v>0</v>
      </c>
      <c r="IM46" s="13"/>
      <c r="IN46" s="12">
        <v>0</v>
      </c>
      <c r="IO46" s="12">
        <v>0</v>
      </c>
      <c r="IP46" s="12">
        <v>0</v>
      </c>
      <c r="IQ46" s="12">
        <v>0</v>
      </c>
      <c r="IR46" s="13"/>
      <c r="IS46" s="12">
        <v>0</v>
      </c>
      <c r="IT46" s="12">
        <v>0</v>
      </c>
      <c r="IU46" s="12">
        <v>0</v>
      </c>
      <c r="IV46" s="12">
        <v>0</v>
      </c>
      <c r="IW46" s="13"/>
      <c r="IX46" s="12">
        <v>0</v>
      </c>
      <c r="IY46" s="12">
        <v>0</v>
      </c>
      <c r="IZ46" s="12">
        <v>0</v>
      </c>
      <c r="JA46" s="12">
        <v>0</v>
      </c>
      <c r="JB46" s="13"/>
      <c r="JC46" s="12">
        <v>0</v>
      </c>
      <c r="JD46" s="12">
        <v>0</v>
      </c>
      <c r="JE46" s="12">
        <v>0</v>
      </c>
      <c r="JF46" s="12">
        <v>0</v>
      </c>
      <c r="JG46" s="13"/>
      <c r="JH46" s="12">
        <v>0</v>
      </c>
      <c r="JI46" s="12">
        <v>0</v>
      </c>
      <c r="JJ46" s="12">
        <v>0</v>
      </c>
      <c r="JK46" s="12">
        <v>0</v>
      </c>
      <c r="JL46" s="13"/>
      <c r="JM46" s="12">
        <v>0</v>
      </c>
      <c r="JN46" s="12">
        <v>0</v>
      </c>
      <c r="JO46" s="12">
        <v>0</v>
      </c>
      <c r="JP46" s="12">
        <v>0</v>
      </c>
      <c r="JQ46" s="13"/>
      <c r="JR46" s="12">
        <v>0</v>
      </c>
      <c r="JS46" s="12">
        <v>0</v>
      </c>
      <c r="JT46" s="12">
        <v>0</v>
      </c>
      <c r="JU46" s="12">
        <v>0</v>
      </c>
      <c r="JV46" s="13"/>
      <c r="JW46" s="12">
        <v>0</v>
      </c>
      <c r="JX46" s="12">
        <v>0</v>
      </c>
      <c r="JY46" s="12">
        <v>0</v>
      </c>
      <c r="JZ46" s="12">
        <v>0</v>
      </c>
      <c r="KA46" s="13"/>
      <c r="KB46" s="12">
        <v>0</v>
      </c>
      <c r="KC46" s="12">
        <v>0</v>
      </c>
      <c r="KD46" s="12">
        <v>0</v>
      </c>
      <c r="KE46" s="12">
        <v>0</v>
      </c>
      <c r="KF46" s="13"/>
      <c r="KG46" s="12">
        <v>0</v>
      </c>
      <c r="KH46" s="12">
        <v>0</v>
      </c>
      <c r="KI46" s="12">
        <v>0</v>
      </c>
      <c r="KJ46" s="12">
        <v>0</v>
      </c>
      <c r="KK46" s="13"/>
      <c r="KL46" s="12">
        <v>0</v>
      </c>
      <c r="KM46" s="12">
        <v>0</v>
      </c>
      <c r="KN46" s="12">
        <v>0</v>
      </c>
      <c r="KO46" s="12">
        <v>0</v>
      </c>
      <c r="KP46" s="13"/>
      <c r="KQ46" s="12">
        <v>0</v>
      </c>
      <c r="KR46" s="12">
        <v>210000</v>
      </c>
      <c r="KS46" s="12">
        <v>0</v>
      </c>
      <c r="KT46" s="12">
        <v>210000</v>
      </c>
      <c r="KU46" s="13"/>
    </row>
    <row r="47" spans="1:309" hidden="1">
      <c r="A47" s="10">
        <v>41</v>
      </c>
      <c r="B47" s="11" t="s">
        <v>57</v>
      </c>
      <c r="C47" s="12">
        <v>0</v>
      </c>
      <c r="D47" s="12">
        <v>10000</v>
      </c>
      <c r="E47" s="12">
        <v>0</v>
      </c>
      <c r="F47" s="12">
        <v>10000</v>
      </c>
      <c r="G47" s="13"/>
      <c r="H47" s="12">
        <v>0</v>
      </c>
      <c r="I47" s="12">
        <v>0</v>
      </c>
      <c r="J47" s="12">
        <v>0</v>
      </c>
      <c r="K47" s="12">
        <v>0</v>
      </c>
      <c r="L47" s="13"/>
      <c r="M47" s="12">
        <v>0</v>
      </c>
      <c r="N47" s="12">
        <v>0</v>
      </c>
      <c r="O47" s="12">
        <v>0</v>
      </c>
      <c r="P47" s="12">
        <v>0</v>
      </c>
      <c r="Q47" s="13"/>
      <c r="R47" s="12">
        <v>0</v>
      </c>
      <c r="S47" s="12">
        <v>0</v>
      </c>
      <c r="T47" s="12">
        <v>0</v>
      </c>
      <c r="U47" s="12">
        <v>0</v>
      </c>
      <c r="V47" s="13"/>
      <c r="W47" s="12">
        <v>0</v>
      </c>
      <c r="X47" s="12">
        <v>0</v>
      </c>
      <c r="Y47" s="12">
        <v>0</v>
      </c>
      <c r="Z47" s="12">
        <v>0</v>
      </c>
      <c r="AA47" s="13"/>
      <c r="AB47" s="12">
        <v>0</v>
      </c>
      <c r="AC47" s="12">
        <v>0</v>
      </c>
      <c r="AD47" s="12">
        <v>0</v>
      </c>
      <c r="AE47" s="12">
        <v>0</v>
      </c>
      <c r="AF47" s="13"/>
      <c r="AG47" s="12">
        <v>0</v>
      </c>
      <c r="AH47" s="12">
        <v>0</v>
      </c>
      <c r="AI47" s="12">
        <v>0</v>
      </c>
      <c r="AJ47" s="12">
        <v>0</v>
      </c>
      <c r="AK47" s="13"/>
      <c r="AL47" s="12">
        <v>0</v>
      </c>
      <c r="AM47" s="12">
        <v>0</v>
      </c>
      <c r="AN47" s="12">
        <v>0</v>
      </c>
      <c r="AO47" s="12">
        <v>0</v>
      </c>
      <c r="AP47" s="13"/>
      <c r="AQ47" s="12">
        <v>0</v>
      </c>
      <c r="AR47" s="12">
        <v>0</v>
      </c>
      <c r="AS47" s="12">
        <v>0</v>
      </c>
      <c r="AT47" s="12">
        <v>0</v>
      </c>
      <c r="AU47" s="13"/>
      <c r="AV47" s="12">
        <v>0</v>
      </c>
      <c r="AW47" s="12">
        <v>0</v>
      </c>
      <c r="AX47" s="12">
        <v>0</v>
      </c>
      <c r="AY47" s="12">
        <v>0</v>
      </c>
      <c r="AZ47" s="13"/>
      <c r="BA47" s="12">
        <v>0</v>
      </c>
      <c r="BB47" s="12">
        <v>0</v>
      </c>
      <c r="BC47" s="12">
        <v>0</v>
      </c>
      <c r="BD47" s="12">
        <v>0</v>
      </c>
      <c r="BE47" s="13"/>
      <c r="BF47" s="12">
        <v>0</v>
      </c>
      <c r="BG47" s="12">
        <v>0</v>
      </c>
      <c r="BH47" s="12">
        <v>0</v>
      </c>
      <c r="BI47" s="12">
        <v>0</v>
      </c>
      <c r="BJ47" s="13"/>
      <c r="BK47" s="12">
        <v>0</v>
      </c>
      <c r="BL47" s="12">
        <v>0</v>
      </c>
      <c r="BM47" s="12">
        <v>0</v>
      </c>
      <c r="BN47" s="12">
        <v>0</v>
      </c>
      <c r="BO47" s="13"/>
      <c r="BP47" s="12">
        <v>0</v>
      </c>
      <c r="BQ47" s="12">
        <v>0</v>
      </c>
      <c r="BR47" s="12">
        <v>0</v>
      </c>
      <c r="BS47" s="12">
        <v>0</v>
      </c>
      <c r="BT47" s="13"/>
      <c r="BU47" s="12">
        <v>0</v>
      </c>
      <c r="BV47" s="12">
        <v>0</v>
      </c>
      <c r="BW47" s="12">
        <v>0</v>
      </c>
      <c r="BX47" s="12">
        <v>0</v>
      </c>
      <c r="BY47" s="13"/>
      <c r="BZ47" s="12">
        <v>0</v>
      </c>
      <c r="CA47" s="12">
        <v>0</v>
      </c>
      <c r="CB47" s="12">
        <v>0</v>
      </c>
      <c r="CC47" s="12">
        <v>0</v>
      </c>
      <c r="CD47" s="13"/>
      <c r="CE47" s="12">
        <v>0</v>
      </c>
      <c r="CF47" s="12">
        <v>0</v>
      </c>
      <c r="CG47" s="12">
        <v>0</v>
      </c>
      <c r="CH47" s="12">
        <v>0</v>
      </c>
      <c r="CI47" s="13"/>
      <c r="CJ47" s="12">
        <v>0</v>
      </c>
      <c r="CK47" s="12">
        <v>0</v>
      </c>
      <c r="CL47" s="12">
        <v>0</v>
      </c>
      <c r="CM47" s="12">
        <v>0</v>
      </c>
      <c r="CN47" s="13"/>
      <c r="CO47" s="12">
        <v>0</v>
      </c>
      <c r="CP47" s="12">
        <v>0</v>
      </c>
      <c r="CQ47" s="12">
        <v>0</v>
      </c>
      <c r="CR47" s="12">
        <v>0</v>
      </c>
      <c r="CS47" s="13"/>
      <c r="CT47" s="12">
        <v>0</v>
      </c>
      <c r="CU47" s="12">
        <v>0</v>
      </c>
      <c r="CV47" s="12">
        <v>0</v>
      </c>
      <c r="CW47" s="12">
        <v>0</v>
      </c>
      <c r="CX47" s="13"/>
      <c r="CY47" s="12">
        <v>0</v>
      </c>
      <c r="CZ47" s="12">
        <v>0</v>
      </c>
      <c r="DA47" s="12">
        <v>0</v>
      </c>
      <c r="DB47" s="12">
        <v>0</v>
      </c>
      <c r="DC47" s="13"/>
      <c r="DD47" s="12">
        <v>0</v>
      </c>
      <c r="DE47" s="12">
        <v>0</v>
      </c>
      <c r="DF47" s="12">
        <v>0</v>
      </c>
      <c r="DG47" s="12">
        <v>0</v>
      </c>
      <c r="DH47" s="13"/>
      <c r="DI47" s="12">
        <v>0</v>
      </c>
      <c r="DJ47" s="12">
        <v>0</v>
      </c>
      <c r="DK47" s="12">
        <v>0</v>
      </c>
      <c r="DL47" s="12">
        <v>0</v>
      </c>
      <c r="DM47" s="13"/>
      <c r="DN47" s="12">
        <v>0</v>
      </c>
      <c r="DO47" s="12">
        <v>0</v>
      </c>
      <c r="DP47" s="12">
        <v>0</v>
      </c>
      <c r="DQ47" s="12">
        <v>0</v>
      </c>
      <c r="DR47" s="13"/>
      <c r="DS47" s="12">
        <v>0</v>
      </c>
      <c r="DT47" s="12">
        <v>0</v>
      </c>
      <c r="DU47" s="12">
        <v>0</v>
      </c>
      <c r="DV47" s="12">
        <v>0</v>
      </c>
      <c r="DW47" s="13"/>
      <c r="DX47" s="12">
        <v>0</v>
      </c>
      <c r="DY47" s="12">
        <v>0</v>
      </c>
      <c r="DZ47" s="12">
        <v>0</v>
      </c>
      <c r="EA47" s="12">
        <v>0</v>
      </c>
      <c r="EB47" s="13"/>
      <c r="EC47" s="72"/>
      <c r="ED47" s="12">
        <v>0</v>
      </c>
      <c r="EE47" s="12">
        <v>0</v>
      </c>
      <c r="EF47" s="104">
        <v>0</v>
      </c>
      <c r="EG47" s="13"/>
      <c r="EH47" s="12">
        <v>0</v>
      </c>
      <c r="EI47" s="12">
        <v>0</v>
      </c>
      <c r="EJ47" s="12">
        <v>0</v>
      </c>
      <c r="EK47" s="12">
        <v>0</v>
      </c>
      <c r="EL47" s="13"/>
      <c r="EM47" s="12">
        <v>0</v>
      </c>
      <c r="EN47" s="12">
        <v>0</v>
      </c>
      <c r="EO47" s="12">
        <v>0</v>
      </c>
      <c r="EP47" s="12">
        <v>0</v>
      </c>
      <c r="EQ47" s="13"/>
      <c r="ER47" s="72">
        <v>0</v>
      </c>
      <c r="ES47" s="12">
        <v>0</v>
      </c>
      <c r="ET47" s="12">
        <v>0</v>
      </c>
      <c r="EU47" s="12">
        <v>0</v>
      </c>
      <c r="EV47" s="13"/>
      <c r="EW47" s="72">
        <v>0</v>
      </c>
      <c r="EX47" s="12">
        <v>0</v>
      </c>
      <c r="EY47" s="12">
        <v>0</v>
      </c>
      <c r="EZ47" s="72">
        <v>0</v>
      </c>
      <c r="FA47" s="13"/>
      <c r="FB47" s="12">
        <v>0</v>
      </c>
      <c r="FC47" s="12">
        <v>200000</v>
      </c>
      <c r="FD47" s="12">
        <v>0</v>
      </c>
      <c r="FE47" s="12">
        <v>200000</v>
      </c>
      <c r="FF47" s="13"/>
      <c r="FG47" s="12">
        <v>0</v>
      </c>
      <c r="FH47" s="12">
        <v>0</v>
      </c>
      <c r="FI47" s="12">
        <v>0</v>
      </c>
      <c r="FJ47" s="12">
        <v>0</v>
      </c>
      <c r="FK47" s="13"/>
      <c r="FL47" s="12">
        <v>0</v>
      </c>
      <c r="FM47" s="12">
        <v>0</v>
      </c>
      <c r="FN47" s="12">
        <v>0</v>
      </c>
      <c r="FO47" s="12">
        <v>0</v>
      </c>
      <c r="FP47" s="13"/>
      <c r="FQ47" s="12">
        <v>0</v>
      </c>
      <c r="FR47" s="12">
        <v>0</v>
      </c>
      <c r="FS47" s="12">
        <v>0</v>
      </c>
      <c r="FT47" s="12">
        <v>0</v>
      </c>
      <c r="FU47" s="13"/>
      <c r="FV47" s="12">
        <v>0</v>
      </c>
      <c r="FW47" s="12">
        <v>0</v>
      </c>
      <c r="FX47" s="12">
        <v>0</v>
      </c>
      <c r="FY47" s="12">
        <v>0</v>
      </c>
      <c r="FZ47" s="13"/>
      <c r="GA47" s="12">
        <v>0</v>
      </c>
      <c r="GB47" s="12">
        <v>0</v>
      </c>
      <c r="GC47" s="12">
        <v>0</v>
      </c>
      <c r="GD47" s="12">
        <v>0</v>
      </c>
      <c r="GE47" s="13"/>
      <c r="GF47" s="12">
        <v>0</v>
      </c>
      <c r="GG47" s="12">
        <v>0</v>
      </c>
      <c r="GH47" s="12">
        <v>0</v>
      </c>
      <c r="GI47" s="12">
        <v>0</v>
      </c>
      <c r="GJ47" s="13"/>
      <c r="GK47" s="12">
        <v>0</v>
      </c>
      <c r="GL47" s="12"/>
      <c r="GM47" s="12">
        <v>0</v>
      </c>
      <c r="GN47" s="12">
        <v>0</v>
      </c>
      <c r="GO47" s="13"/>
      <c r="GP47" s="12">
        <v>0</v>
      </c>
      <c r="GQ47" s="12">
        <v>0</v>
      </c>
      <c r="GR47" s="12">
        <v>0</v>
      </c>
      <c r="GS47" s="12">
        <v>0</v>
      </c>
      <c r="GT47" s="13"/>
      <c r="GU47" s="12">
        <v>0</v>
      </c>
      <c r="GV47" s="12">
        <v>0</v>
      </c>
      <c r="GW47" s="12">
        <v>0</v>
      </c>
      <c r="GX47" s="12">
        <v>0</v>
      </c>
      <c r="GY47" s="13"/>
      <c r="GZ47" s="12">
        <v>0</v>
      </c>
      <c r="HA47" s="12">
        <v>0</v>
      </c>
      <c r="HB47" s="12">
        <v>0</v>
      </c>
      <c r="HC47" s="12">
        <v>0</v>
      </c>
      <c r="HD47" s="13"/>
      <c r="HE47" s="12">
        <v>0</v>
      </c>
      <c r="HF47" s="12">
        <v>0</v>
      </c>
      <c r="HG47" s="12">
        <v>0</v>
      </c>
      <c r="HH47" s="12">
        <v>0</v>
      </c>
      <c r="HI47" s="13"/>
      <c r="HJ47" s="12">
        <v>0</v>
      </c>
      <c r="HK47" s="12">
        <v>0</v>
      </c>
      <c r="HL47" s="12">
        <v>0</v>
      </c>
      <c r="HM47" s="12">
        <v>0</v>
      </c>
      <c r="HN47" s="13"/>
      <c r="HO47" s="12">
        <v>0</v>
      </c>
      <c r="HP47" s="12">
        <v>0</v>
      </c>
      <c r="HQ47" s="12">
        <v>0</v>
      </c>
      <c r="HR47" s="12">
        <v>0</v>
      </c>
      <c r="HS47" s="13"/>
      <c r="HT47" s="12">
        <v>0</v>
      </c>
      <c r="HU47" s="12">
        <v>0</v>
      </c>
      <c r="HV47" s="12">
        <v>0</v>
      </c>
      <c r="HW47" s="12">
        <v>0</v>
      </c>
      <c r="HX47" s="13"/>
      <c r="HY47" s="12">
        <v>0</v>
      </c>
      <c r="HZ47" s="12">
        <v>0</v>
      </c>
      <c r="IA47" s="12">
        <v>0</v>
      </c>
      <c r="IB47" s="12">
        <v>0</v>
      </c>
      <c r="IC47" s="13"/>
      <c r="ID47" s="12">
        <v>0</v>
      </c>
      <c r="IE47" s="12">
        <v>0</v>
      </c>
      <c r="IF47" s="12">
        <v>0</v>
      </c>
      <c r="IG47" s="12">
        <v>0</v>
      </c>
      <c r="IH47" s="13"/>
      <c r="II47" s="12">
        <v>0</v>
      </c>
      <c r="IJ47" s="12">
        <v>0</v>
      </c>
      <c r="IK47" s="12">
        <v>0</v>
      </c>
      <c r="IL47" s="12">
        <v>0</v>
      </c>
      <c r="IM47" s="13"/>
      <c r="IN47" s="12">
        <v>0</v>
      </c>
      <c r="IO47" s="12">
        <v>0</v>
      </c>
      <c r="IP47" s="12">
        <v>0</v>
      </c>
      <c r="IQ47" s="12">
        <v>0</v>
      </c>
      <c r="IR47" s="13"/>
      <c r="IS47" s="12">
        <v>0</v>
      </c>
      <c r="IT47" s="12">
        <v>0</v>
      </c>
      <c r="IU47" s="12">
        <v>0</v>
      </c>
      <c r="IV47" s="12">
        <v>0</v>
      </c>
      <c r="IW47" s="13"/>
      <c r="IX47" s="12">
        <v>0</v>
      </c>
      <c r="IY47" s="12">
        <v>0</v>
      </c>
      <c r="IZ47" s="12">
        <v>0</v>
      </c>
      <c r="JA47" s="12">
        <v>0</v>
      </c>
      <c r="JB47" s="13"/>
      <c r="JC47" s="12">
        <v>0</v>
      </c>
      <c r="JD47" s="12">
        <v>0</v>
      </c>
      <c r="JE47" s="12">
        <v>0</v>
      </c>
      <c r="JF47" s="12">
        <v>0</v>
      </c>
      <c r="JG47" s="13"/>
      <c r="JH47" s="12">
        <v>0</v>
      </c>
      <c r="JI47" s="12">
        <v>0</v>
      </c>
      <c r="JJ47" s="12">
        <v>0</v>
      </c>
      <c r="JK47" s="12">
        <v>0</v>
      </c>
      <c r="JL47" s="13"/>
      <c r="JM47" s="12">
        <v>0</v>
      </c>
      <c r="JN47" s="12">
        <v>0</v>
      </c>
      <c r="JO47" s="12">
        <v>0</v>
      </c>
      <c r="JP47" s="12">
        <v>0</v>
      </c>
      <c r="JQ47" s="13"/>
      <c r="JR47" s="12">
        <v>0</v>
      </c>
      <c r="JS47" s="12">
        <v>0</v>
      </c>
      <c r="JT47" s="12">
        <v>0</v>
      </c>
      <c r="JU47" s="12">
        <v>0</v>
      </c>
      <c r="JV47" s="13"/>
      <c r="JW47" s="12">
        <v>0</v>
      </c>
      <c r="JX47" s="12">
        <v>0</v>
      </c>
      <c r="JY47" s="12">
        <v>0</v>
      </c>
      <c r="JZ47" s="12">
        <v>0</v>
      </c>
      <c r="KA47" s="13"/>
      <c r="KB47" s="12">
        <v>0</v>
      </c>
      <c r="KC47" s="12">
        <v>0</v>
      </c>
      <c r="KD47" s="12">
        <v>0</v>
      </c>
      <c r="KE47" s="12">
        <v>0</v>
      </c>
      <c r="KF47" s="13"/>
      <c r="KG47" s="12">
        <v>0</v>
      </c>
      <c r="KH47" s="12">
        <v>0</v>
      </c>
      <c r="KI47" s="12">
        <v>0</v>
      </c>
      <c r="KJ47" s="12">
        <v>0</v>
      </c>
      <c r="KK47" s="13"/>
      <c r="KL47" s="12">
        <v>0</v>
      </c>
      <c r="KM47" s="12">
        <v>0</v>
      </c>
      <c r="KN47" s="12">
        <v>0</v>
      </c>
      <c r="KO47" s="12">
        <v>0</v>
      </c>
      <c r="KP47" s="13"/>
      <c r="KQ47" s="12">
        <v>0</v>
      </c>
      <c r="KR47" s="12">
        <v>210000</v>
      </c>
      <c r="KS47" s="12">
        <v>0</v>
      </c>
      <c r="KT47" s="12">
        <v>210000</v>
      </c>
      <c r="KU47" s="13"/>
    </row>
    <row r="48" spans="1:309" hidden="1">
      <c r="A48" s="10">
        <v>42</v>
      </c>
      <c r="B48" s="11" t="s">
        <v>58</v>
      </c>
      <c r="C48" s="12">
        <v>0</v>
      </c>
      <c r="D48" s="12">
        <v>10000</v>
      </c>
      <c r="E48" s="12">
        <v>0</v>
      </c>
      <c r="F48" s="12">
        <v>10000</v>
      </c>
      <c r="G48" s="13"/>
      <c r="H48" s="12">
        <v>0</v>
      </c>
      <c r="I48" s="12">
        <v>0</v>
      </c>
      <c r="J48" s="12">
        <v>0</v>
      </c>
      <c r="K48" s="12">
        <v>0</v>
      </c>
      <c r="L48" s="13"/>
      <c r="M48" s="12">
        <v>0</v>
      </c>
      <c r="N48" s="12">
        <v>0</v>
      </c>
      <c r="O48" s="12">
        <v>0</v>
      </c>
      <c r="P48" s="12">
        <v>0</v>
      </c>
      <c r="Q48" s="13"/>
      <c r="R48" s="12">
        <v>0</v>
      </c>
      <c r="S48" s="12">
        <v>0</v>
      </c>
      <c r="T48" s="12">
        <v>0</v>
      </c>
      <c r="U48" s="12">
        <v>0</v>
      </c>
      <c r="V48" s="13"/>
      <c r="W48" s="12">
        <v>0</v>
      </c>
      <c r="X48" s="12">
        <v>0</v>
      </c>
      <c r="Y48" s="12">
        <v>0</v>
      </c>
      <c r="Z48" s="12">
        <v>0</v>
      </c>
      <c r="AA48" s="13"/>
      <c r="AB48" s="12">
        <v>0</v>
      </c>
      <c r="AC48" s="12">
        <v>0</v>
      </c>
      <c r="AD48" s="12">
        <v>0</v>
      </c>
      <c r="AE48" s="12">
        <v>0</v>
      </c>
      <c r="AF48" s="13"/>
      <c r="AG48" s="12">
        <v>0</v>
      </c>
      <c r="AH48" s="12">
        <v>0</v>
      </c>
      <c r="AI48" s="12">
        <v>0</v>
      </c>
      <c r="AJ48" s="12">
        <v>0</v>
      </c>
      <c r="AK48" s="13"/>
      <c r="AL48" s="12">
        <v>0</v>
      </c>
      <c r="AM48" s="12">
        <v>0</v>
      </c>
      <c r="AN48" s="12">
        <v>0</v>
      </c>
      <c r="AO48" s="12">
        <v>0</v>
      </c>
      <c r="AP48" s="13"/>
      <c r="AQ48" s="12">
        <v>0</v>
      </c>
      <c r="AR48" s="12">
        <v>0</v>
      </c>
      <c r="AS48" s="12">
        <v>0</v>
      </c>
      <c r="AT48" s="12">
        <v>0</v>
      </c>
      <c r="AU48" s="13"/>
      <c r="AV48" s="12">
        <v>0</v>
      </c>
      <c r="AW48" s="12">
        <v>0</v>
      </c>
      <c r="AX48" s="12">
        <v>0</v>
      </c>
      <c r="AY48" s="12">
        <v>0</v>
      </c>
      <c r="AZ48" s="13"/>
      <c r="BA48" s="12">
        <v>0</v>
      </c>
      <c r="BB48" s="12">
        <v>0</v>
      </c>
      <c r="BC48" s="12">
        <v>0</v>
      </c>
      <c r="BD48" s="12">
        <v>0</v>
      </c>
      <c r="BE48" s="13"/>
      <c r="BF48" s="12">
        <v>0</v>
      </c>
      <c r="BG48" s="12">
        <v>0</v>
      </c>
      <c r="BH48" s="12">
        <v>0</v>
      </c>
      <c r="BI48" s="12">
        <v>0</v>
      </c>
      <c r="BJ48" s="13"/>
      <c r="BK48" s="12">
        <v>0</v>
      </c>
      <c r="BL48" s="12">
        <v>0</v>
      </c>
      <c r="BM48" s="12">
        <v>0</v>
      </c>
      <c r="BN48" s="12">
        <v>0</v>
      </c>
      <c r="BO48" s="13"/>
      <c r="BP48" s="12">
        <v>0</v>
      </c>
      <c r="BQ48" s="12">
        <v>0</v>
      </c>
      <c r="BR48" s="12">
        <v>0</v>
      </c>
      <c r="BS48" s="12">
        <v>0</v>
      </c>
      <c r="BT48" s="13"/>
      <c r="BU48" s="12">
        <v>0</v>
      </c>
      <c r="BV48" s="12">
        <v>0</v>
      </c>
      <c r="BW48" s="12">
        <v>0</v>
      </c>
      <c r="BX48" s="12">
        <v>0</v>
      </c>
      <c r="BY48" s="13"/>
      <c r="BZ48" s="12">
        <v>0</v>
      </c>
      <c r="CA48" s="12">
        <v>0</v>
      </c>
      <c r="CB48" s="12">
        <v>0</v>
      </c>
      <c r="CC48" s="12">
        <v>0</v>
      </c>
      <c r="CD48" s="13"/>
      <c r="CE48" s="12">
        <v>0</v>
      </c>
      <c r="CF48" s="12">
        <v>0</v>
      </c>
      <c r="CG48" s="12">
        <v>0</v>
      </c>
      <c r="CH48" s="12">
        <v>0</v>
      </c>
      <c r="CI48" s="13"/>
      <c r="CJ48" s="12">
        <v>0</v>
      </c>
      <c r="CK48" s="12">
        <v>0</v>
      </c>
      <c r="CL48" s="12">
        <v>0</v>
      </c>
      <c r="CM48" s="12">
        <v>0</v>
      </c>
      <c r="CN48" s="13"/>
      <c r="CO48" s="12">
        <v>0</v>
      </c>
      <c r="CP48" s="12">
        <v>0</v>
      </c>
      <c r="CQ48" s="12">
        <v>0</v>
      </c>
      <c r="CR48" s="12">
        <v>0</v>
      </c>
      <c r="CS48" s="13"/>
      <c r="CT48" s="12">
        <v>0</v>
      </c>
      <c r="CU48" s="12">
        <v>0</v>
      </c>
      <c r="CV48" s="12">
        <v>0</v>
      </c>
      <c r="CW48" s="12">
        <v>0</v>
      </c>
      <c r="CX48" s="13"/>
      <c r="CY48" s="12">
        <v>0</v>
      </c>
      <c r="CZ48" s="12">
        <v>0</v>
      </c>
      <c r="DA48" s="12">
        <v>0</v>
      </c>
      <c r="DB48" s="12">
        <v>0</v>
      </c>
      <c r="DC48" s="13"/>
      <c r="DD48" s="12">
        <v>0</v>
      </c>
      <c r="DE48" s="12">
        <v>0</v>
      </c>
      <c r="DF48" s="12">
        <v>0</v>
      </c>
      <c r="DG48" s="12">
        <v>0</v>
      </c>
      <c r="DH48" s="13"/>
      <c r="DI48" s="12">
        <v>0</v>
      </c>
      <c r="DJ48" s="12">
        <v>0</v>
      </c>
      <c r="DK48" s="12">
        <v>0</v>
      </c>
      <c r="DL48" s="12">
        <v>0</v>
      </c>
      <c r="DM48" s="13"/>
      <c r="DN48" s="12">
        <v>0</v>
      </c>
      <c r="DO48" s="12">
        <v>0</v>
      </c>
      <c r="DP48" s="12">
        <v>0</v>
      </c>
      <c r="DQ48" s="12">
        <v>0</v>
      </c>
      <c r="DR48" s="13"/>
      <c r="DS48" s="12">
        <v>0</v>
      </c>
      <c r="DT48" s="12">
        <v>0</v>
      </c>
      <c r="DU48" s="12">
        <v>0</v>
      </c>
      <c r="DV48" s="12">
        <v>0</v>
      </c>
      <c r="DW48" s="13"/>
      <c r="DX48" s="12">
        <v>0</v>
      </c>
      <c r="DY48" s="12">
        <v>0</v>
      </c>
      <c r="DZ48" s="12">
        <v>0</v>
      </c>
      <c r="EA48" s="12">
        <v>0</v>
      </c>
      <c r="EB48" s="13"/>
      <c r="EC48" s="72"/>
      <c r="ED48" s="12">
        <v>0</v>
      </c>
      <c r="EE48" s="12">
        <v>0</v>
      </c>
      <c r="EF48" s="104">
        <v>0</v>
      </c>
      <c r="EG48" s="13"/>
      <c r="EH48" s="12">
        <v>0</v>
      </c>
      <c r="EI48" s="12">
        <v>0</v>
      </c>
      <c r="EJ48" s="12">
        <v>0</v>
      </c>
      <c r="EK48" s="12">
        <v>0</v>
      </c>
      <c r="EL48" s="13"/>
      <c r="EM48" s="12">
        <v>0</v>
      </c>
      <c r="EN48" s="12">
        <v>0</v>
      </c>
      <c r="EO48" s="12">
        <v>0</v>
      </c>
      <c r="EP48" s="12">
        <v>0</v>
      </c>
      <c r="EQ48" s="13"/>
      <c r="ER48" s="72">
        <v>0</v>
      </c>
      <c r="ES48" s="12">
        <v>0</v>
      </c>
      <c r="ET48" s="12">
        <v>0</v>
      </c>
      <c r="EU48" s="12">
        <v>0</v>
      </c>
      <c r="EV48" s="13"/>
      <c r="EW48" s="72">
        <v>0</v>
      </c>
      <c r="EX48" s="12">
        <v>0</v>
      </c>
      <c r="EY48" s="12">
        <v>0</v>
      </c>
      <c r="EZ48" s="72">
        <v>0</v>
      </c>
      <c r="FA48" s="13"/>
      <c r="FB48" s="12">
        <v>0</v>
      </c>
      <c r="FC48" s="12">
        <v>400000</v>
      </c>
      <c r="FD48" s="12">
        <v>0</v>
      </c>
      <c r="FE48" s="12">
        <v>400000</v>
      </c>
      <c r="FF48" s="13"/>
      <c r="FG48" s="12">
        <v>0</v>
      </c>
      <c r="FH48" s="12">
        <v>0</v>
      </c>
      <c r="FI48" s="12">
        <v>0</v>
      </c>
      <c r="FJ48" s="12">
        <v>0</v>
      </c>
      <c r="FK48" s="13"/>
      <c r="FL48" s="12">
        <v>0</v>
      </c>
      <c r="FM48" s="12">
        <v>0</v>
      </c>
      <c r="FN48" s="12">
        <v>0</v>
      </c>
      <c r="FO48" s="12">
        <v>0</v>
      </c>
      <c r="FP48" s="13"/>
      <c r="FQ48" s="12">
        <v>0</v>
      </c>
      <c r="FR48" s="12">
        <v>0</v>
      </c>
      <c r="FS48" s="12">
        <v>0</v>
      </c>
      <c r="FT48" s="12">
        <v>0</v>
      </c>
      <c r="FU48" s="13"/>
      <c r="FV48" s="12">
        <v>0</v>
      </c>
      <c r="FW48" s="12">
        <v>0</v>
      </c>
      <c r="FX48" s="12">
        <v>0</v>
      </c>
      <c r="FY48" s="12">
        <v>0</v>
      </c>
      <c r="FZ48" s="13"/>
      <c r="GA48" s="12">
        <v>0</v>
      </c>
      <c r="GB48" s="12">
        <v>0</v>
      </c>
      <c r="GC48" s="12">
        <v>0</v>
      </c>
      <c r="GD48" s="12">
        <v>0</v>
      </c>
      <c r="GE48" s="13"/>
      <c r="GF48" s="12">
        <v>0</v>
      </c>
      <c r="GG48" s="12">
        <v>0</v>
      </c>
      <c r="GH48" s="12">
        <v>0</v>
      </c>
      <c r="GI48" s="12">
        <v>0</v>
      </c>
      <c r="GJ48" s="13"/>
      <c r="GK48" s="12">
        <v>0</v>
      </c>
      <c r="GL48" s="12"/>
      <c r="GM48" s="12">
        <v>0</v>
      </c>
      <c r="GN48" s="12">
        <v>0</v>
      </c>
      <c r="GO48" s="13"/>
      <c r="GP48" s="12">
        <v>0</v>
      </c>
      <c r="GQ48" s="12">
        <v>0</v>
      </c>
      <c r="GR48" s="12">
        <v>0</v>
      </c>
      <c r="GS48" s="12">
        <v>0</v>
      </c>
      <c r="GT48" s="13"/>
      <c r="GU48" s="12">
        <v>0</v>
      </c>
      <c r="GV48" s="12">
        <v>0</v>
      </c>
      <c r="GW48" s="12">
        <v>0</v>
      </c>
      <c r="GX48" s="12">
        <v>0</v>
      </c>
      <c r="GY48" s="13"/>
      <c r="GZ48" s="12">
        <v>0</v>
      </c>
      <c r="HA48" s="12">
        <v>0</v>
      </c>
      <c r="HB48" s="12">
        <v>0</v>
      </c>
      <c r="HC48" s="12">
        <v>0</v>
      </c>
      <c r="HD48" s="13"/>
      <c r="HE48" s="12">
        <v>0</v>
      </c>
      <c r="HF48" s="12">
        <v>0</v>
      </c>
      <c r="HG48" s="12">
        <v>0</v>
      </c>
      <c r="HH48" s="12">
        <v>0</v>
      </c>
      <c r="HI48" s="13"/>
      <c r="HJ48" s="12">
        <v>0</v>
      </c>
      <c r="HK48" s="12">
        <v>0</v>
      </c>
      <c r="HL48" s="12">
        <v>0</v>
      </c>
      <c r="HM48" s="12">
        <v>0</v>
      </c>
      <c r="HN48" s="13"/>
      <c r="HO48" s="12">
        <v>0</v>
      </c>
      <c r="HP48" s="12">
        <v>0</v>
      </c>
      <c r="HQ48" s="12">
        <v>0</v>
      </c>
      <c r="HR48" s="12">
        <v>0</v>
      </c>
      <c r="HS48" s="13"/>
      <c r="HT48" s="12">
        <v>0</v>
      </c>
      <c r="HU48" s="12">
        <v>0</v>
      </c>
      <c r="HV48" s="12">
        <v>0</v>
      </c>
      <c r="HW48" s="12">
        <v>0</v>
      </c>
      <c r="HX48" s="13"/>
      <c r="HY48" s="12">
        <v>0</v>
      </c>
      <c r="HZ48" s="12">
        <v>0</v>
      </c>
      <c r="IA48" s="12">
        <v>0</v>
      </c>
      <c r="IB48" s="12">
        <v>0</v>
      </c>
      <c r="IC48" s="13"/>
      <c r="ID48" s="12">
        <v>0</v>
      </c>
      <c r="IE48" s="12">
        <v>0</v>
      </c>
      <c r="IF48" s="12">
        <v>0</v>
      </c>
      <c r="IG48" s="12">
        <v>0</v>
      </c>
      <c r="IH48" s="13"/>
      <c r="II48" s="12">
        <v>0</v>
      </c>
      <c r="IJ48" s="12">
        <v>0</v>
      </c>
      <c r="IK48" s="12">
        <v>0</v>
      </c>
      <c r="IL48" s="12">
        <v>0</v>
      </c>
      <c r="IM48" s="13"/>
      <c r="IN48" s="12">
        <v>0</v>
      </c>
      <c r="IO48" s="12">
        <v>0</v>
      </c>
      <c r="IP48" s="12">
        <v>0</v>
      </c>
      <c r="IQ48" s="12">
        <v>0</v>
      </c>
      <c r="IR48" s="13"/>
      <c r="IS48" s="12">
        <v>0</v>
      </c>
      <c r="IT48" s="12">
        <v>0</v>
      </c>
      <c r="IU48" s="12">
        <v>0</v>
      </c>
      <c r="IV48" s="12">
        <v>0</v>
      </c>
      <c r="IW48" s="13"/>
      <c r="IX48" s="12">
        <v>0</v>
      </c>
      <c r="IY48" s="12">
        <v>0</v>
      </c>
      <c r="IZ48" s="12">
        <v>0</v>
      </c>
      <c r="JA48" s="12">
        <v>0</v>
      </c>
      <c r="JB48" s="13"/>
      <c r="JC48" s="12">
        <v>0</v>
      </c>
      <c r="JD48" s="12">
        <v>0</v>
      </c>
      <c r="JE48" s="12">
        <v>0</v>
      </c>
      <c r="JF48" s="12">
        <v>0</v>
      </c>
      <c r="JG48" s="13"/>
      <c r="JH48" s="12">
        <v>0</v>
      </c>
      <c r="JI48" s="12">
        <v>0</v>
      </c>
      <c r="JJ48" s="12">
        <v>0</v>
      </c>
      <c r="JK48" s="12">
        <v>0</v>
      </c>
      <c r="JL48" s="13"/>
      <c r="JM48" s="12">
        <v>0</v>
      </c>
      <c r="JN48" s="12">
        <v>0</v>
      </c>
      <c r="JO48" s="12">
        <v>0</v>
      </c>
      <c r="JP48" s="12">
        <v>0</v>
      </c>
      <c r="JQ48" s="13"/>
      <c r="JR48" s="12">
        <v>0</v>
      </c>
      <c r="JS48" s="12">
        <v>0</v>
      </c>
      <c r="JT48" s="12">
        <v>0</v>
      </c>
      <c r="JU48" s="12">
        <v>0</v>
      </c>
      <c r="JV48" s="13"/>
      <c r="JW48" s="12">
        <v>0</v>
      </c>
      <c r="JX48" s="12">
        <v>0</v>
      </c>
      <c r="JY48" s="12">
        <v>0</v>
      </c>
      <c r="JZ48" s="12">
        <v>0</v>
      </c>
      <c r="KA48" s="13"/>
      <c r="KB48" s="12">
        <v>0</v>
      </c>
      <c r="KC48" s="12">
        <v>0</v>
      </c>
      <c r="KD48" s="12">
        <v>0</v>
      </c>
      <c r="KE48" s="12">
        <v>0</v>
      </c>
      <c r="KF48" s="13"/>
      <c r="KG48" s="12">
        <v>0</v>
      </c>
      <c r="KH48" s="12">
        <v>0</v>
      </c>
      <c r="KI48" s="12">
        <v>0</v>
      </c>
      <c r="KJ48" s="12">
        <v>0</v>
      </c>
      <c r="KK48" s="13"/>
      <c r="KL48" s="12">
        <v>0</v>
      </c>
      <c r="KM48" s="12">
        <v>0</v>
      </c>
      <c r="KN48" s="12">
        <v>0</v>
      </c>
      <c r="KO48" s="12">
        <v>0</v>
      </c>
      <c r="KP48" s="13"/>
      <c r="KQ48" s="12">
        <v>0</v>
      </c>
      <c r="KR48" s="12">
        <v>410000</v>
      </c>
      <c r="KS48" s="12">
        <v>0</v>
      </c>
      <c r="KT48" s="12">
        <v>410000</v>
      </c>
      <c r="KU48" s="13"/>
    </row>
    <row r="49" spans="1:307" hidden="1">
      <c r="A49" s="10">
        <v>43</v>
      </c>
      <c r="B49" s="11" t="s">
        <v>59</v>
      </c>
      <c r="C49" s="12">
        <v>0</v>
      </c>
      <c r="D49" s="12">
        <v>10000</v>
      </c>
      <c r="E49" s="12">
        <v>0</v>
      </c>
      <c r="F49" s="12">
        <v>10000</v>
      </c>
      <c r="G49" s="13"/>
      <c r="H49" s="12">
        <v>0</v>
      </c>
      <c r="I49" s="12">
        <v>0</v>
      </c>
      <c r="J49" s="12">
        <v>0</v>
      </c>
      <c r="K49" s="12">
        <v>0</v>
      </c>
      <c r="L49" s="13"/>
      <c r="M49" s="12">
        <v>0</v>
      </c>
      <c r="N49" s="12">
        <v>0</v>
      </c>
      <c r="O49" s="12">
        <v>0</v>
      </c>
      <c r="P49" s="12">
        <v>0</v>
      </c>
      <c r="Q49" s="13"/>
      <c r="R49" s="12">
        <v>0</v>
      </c>
      <c r="S49" s="12">
        <v>0</v>
      </c>
      <c r="T49" s="12">
        <v>0</v>
      </c>
      <c r="U49" s="12">
        <v>0</v>
      </c>
      <c r="V49" s="13"/>
      <c r="W49" s="12">
        <v>0</v>
      </c>
      <c r="X49" s="12">
        <v>0</v>
      </c>
      <c r="Y49" s="12">
        <v>0</v>
      </c>
      <c r="Z49" s="12">
        <v>0</v>
      </c>
      <c r="AA49" s="13"/>
      <c r="AB49" s="12">
        <v>0</v>
      </c>
      <c r="AC49" s="12">
        <v>0</v>
      </c>
      <c r="AD49" s="12">
        <v>0</v>
      </c>
      <c r="AE49" s="12">
        <v>0</v>
      </c>
      <c r="AF49" s="13"/>
      <c r="AG49" s="12">
        <v>0</v>
      </c>
      <c r="AH49" s="12">
        <v>0</v>
      </c>
      <c r="AI49" s="12">
        <v>0</v>
      </c>
      <c r="AJ49" s="12">
        <v>0</v>
      </c>
      <c r="AK49" s="13"/>
      <c r="AL49" s="12">
        <v>0</v>
      </c>
      <c r="AM49" s="12">
        <v>0</v>
      </c>
      <c r="AN49" s="12">
        <v>0</v>
      </c>
      <c r="AO49" s="12">
        <v>0</v>
      </c>
      <c r="AP49" s="13"/>
      <c r="AQ49" s="12">
        <v>0</v>
      </c>
      <c r="AR49" s="12">
        <v>0</v>
      </c>
      <c r="AS49" s="12">
        <v>0</v>
      </c>
      <c r="AT49" s="12">
        <v>0</v>
      </c>
      <c r="AU49" s="13"/>
      <c r="AV49" s="12">
        <v>0</v>
      </c>
      <c r="AW49" s="12">
        <v>0</v>
      </c>
      <c r="AX49" s="12">
        <v>0</v>
      </c>
      <c r="AY49" s="12">
        <v>0</v>
      </c>
      <c r="AZ49" s="13"/>
      <c r="BA49" s="12">
        <v>0</v>
      </c>
      <c r="BB49" s="12">
        <v>0</v>
      </c>
      <c r="BC49" s="12">
        <v>0</v>
      </c>
      <c r="BD49" s="12">
        <v>0</v>
      </c>
      <c r="BE49" s="13"/>
      <c r="BF49" s="12">
        <v>0</v>
      </c>
      <c r="BG49" s="12">
        <v>0</v>
      </c>
      <c r="BH49" s="12">
        <v>0</v>
      </c>
      <c r="BI49" s="12">
        <v>0</v>
      </c>
      <c r="BJ49" s="13"/>
      <c r="BK49" s="12">
        <v>0</v>
      </c>
      <c r="BL49" s="12">
        <v>0</v>
      </c>
      <c r="BM49" s="12">
        <v>0</v>
      </c>
      <c r="BN49" s="12">
        <v>0</v>
      </c>
      <c r="BO49" s="13"/>
      <c r="BP49" s="12">
        <v>0</v>
      </c>
      <c r="BQ49" s="12">
        <v>0</v>
      </c>
      <c r="BR49" s="12">
        <v>0</v>
      </c>
      <c r="BS49" s="12">
        <v>0</v>
      </c>
      <c r="BT49" s="13"/>
      <c r="BU49" s="12">
        <v>0</v>
      </c>
      <c r="BV49" s="12">
        <v>0</v>
      </c>
      <c r="BW49" s="12">
        <v>0</v>
      </c>
      <c r="BX49" s="12">
        <v>0</v>
      </c>
      <c r="BY49" s="13"/>
      <c r="BZ49" s="12">
        <v>0</v>
      </c>
      <c r="CA49" s="12">
        <v>0</v>
      </c>
      <c r="CB49" s="12">
        <v>0</v>
      </c>
      <c r="CC49" s="12">
        <v>0</v>
      </c>
      <c r="CD49" s="13"/>
      <c r="CE49" s="12">
        <v>0</v>
      </c>
      <c r="CF49" s="12">
        <v>0</v>
      </c>
      <c r="CG49" s="12">
        <v>0</v>
      </c>
      <c r="CH49" s="12">
        <v>0</v>
      </c>
      <c r="CI49" s="13"/>
      <c r="CJ49" s="12">
        <v>0</v>
      </c>
      <c r="CK49" s="12">
        <v>0</v>
      </c>
      <c r="CL49" s="12">
        <v>0</v>
      </c>
      <c r="CM49" s="12">
        <v>0</v>
      </c>
      <c r="CN49" s="13"/>
      <c r="CO49" s="12">
        <v>0</v>
      </c>
      <c r="CP49" s="12">
        <v>0</v>
      </c>
      <c r="CQ49" s="12">
        <v>0</v>
      </c>
      <c r="CR49" s="12">
        <v>0</v>
      </c>
      <c r="CS49" s="13"/>
      <c r="CT49" s="12">
        <v>0</v>
      </c>
      <c r="CU49" s="12">
        <v>0</v>
      </c>
      <c r="CV49" s="12">
        <v>0</v>
      </c>
      <c r="CW49" s="12">
        <v>0</v>
      </c>
      <c r="CX49" s="13"/>
      <c r="CY49" s="12">
        <v>0</v>
      </c>
      <c r="CZ49" s="12">
        <v>0</v>
      </c>
      <c r="DA49" s="12">
        <v>0</v>
      </c>
      <c r="DB49" s="12">
        <v>0</v>
      </c>
      <c r="DC49" s="13"/>
      <c r="DD49" s="12">
        <v>0</v>
      </c>
      <c r="DE49" s="12">
        <v>0</v>
      </c>
      <c r="DF49" s="12">
        <v>0</v>
      </c>
      <c r="DG49" s="12">
        <v>0</v>
      </c>
      <c r="DH49" s="13"/>
      <c r="DI49" s="12">
        <v>0</v>
      </c>
      <c r="DJ49" s="12">
        <v>0</v>
      </c>
      <c r="DK49" s="12">
        <v>0</v>
      </c>
      <c r="DL49" s="12">
        <v>0</v>
      </c>
      <c r="DM49" s="13"/>
      <c r="DN49" s="12">
        <v>0</v>
      </c>
      <c r="DO49" s="12">
        <v>0</v>
      </c>
      <c r="DP49" s="12">
        <v>0</v>
      </c>
      <c r="DQ49" s="12">
        <v>0</v>
      </c>
      <c r="DR49" s="13"/>
      <c r="DS49" s="12">
        <v>0</v>
      </c>
      <c r="DT49" s="12">
        <v>0</v>
      </c>
      <c r="DU49" s="12">
        <v>0</v>
      </c>
      <c r="DV49" s="12">
        <v>0</v>
      </c>
      <c r="DW49" s="13"/>
      <c r="DX49" s="12">
        <v>0</v>
      </c>
      <c r="DY49" s="12">
        <v>0</v>
      </c>
      <c r="DZ49" s="12">
        <v>0</v>
      </c>
      <c r="EA49" s="12">
        <v>0</v>
      </c>
      <c r="EB49" s="13"/>
      <c r="EC49" s="72"/>
      <c r="ED49" s="12">
        <v>0</v>
      </c>
      <c r="EE49" s="12">
        <v>0</v>
      </c>
      <c r="EF49" s="104">
        <v>0</v>
      </c>
      <c r="EG49" s="13"/>
      <c r="EH49" s="12">
        <v>0</v>
      </c>
      <c r="EI49" s="12">
        <v>0</v>
      </c>
      <c r="EJ49" s="12">
        <v>0</v>
      </c>
      <c r="EK49" s="12">
        <v>0</v>
      </c>
      <c r="EL49" s="13"/>
      <c r="EM49" s="12">
        <v>0</v>
      </c>
      <c r="EN49" s="12">
        <v>0</v>
      </c>
      <c r="EO49" s="12">
        <v>0</v>
      </c>
      <c r="EP49" s="12">
        <v>0</v>
      </c>
      <c r="EQ49" s="13"/>
      <c r="ER49" s="72">
        <v>0</v>
      </c>
      <c r="ES49" s="12">
        <v>0</v>
      </c>
      <c r="ET49" s="12">
        <v>0</v>
      </c>
      <c r="EU49" s="12">
        <v>0</v>
      </c>
      <c r="EV49" s="13"/>
      <c r="EW49" s="72">
        <v>0</v>
      </c>
      <c r="EX49" s="12">
        <v>0</v>
      </c>
      <c r="EY49" s="12">
        <v>0</v>
      </c>
      <c r="EZ49" s="72">
        <v>0</v>
      </c>
      <c r="FA49" s="13"/>
      <c r="FB49" s="12">
        <v>0</v>
      </c>
      <c r="FC49" s="12">
        <v>400000</v>
      </c>
      <c r="FD49" s="12">
        <v>0</v>
      </c>
      <c r="FE49" s="12">
        <v>400000</v>
      </c>
      <c r="FF49" s="13"/>
      <c r="FG49" s="12">
        <v>0</v>
      </c>
      <c r="FH49" s="12">
        <v>0</v>
      </c>
      <c r="FI49" s="12">
        <v>0</v>
      </c>
      <c r="FJ49" s="12">
        <v>0</v>
      </c>
      <c r="FK49" s="13"/>
      <c r="FL49" s="12">
        <v>0</v>
      </c>
      <c r="FM49" s="12">
        <v>0</v>
      </c>
      <c r="FN49" s="12">
        <v>0</v>
      </c>
      <c r="FO49" s="12">
        <v>0</v>
      </c>
      <c r="FP49" s="13"/>
      <c r="FQ49" s="12">
        <v>0</v>
      </c>
      <c r="FR49" s="12">
        <v>0</v>
      </c>
      <c r="FS49" s="12">
        <v>0</v>
      </c>
      <c r="FT49" s="12">
        <v>0</v>
      </c>
      <c r="FU49" s="13"/>
      <c r="FV49" s="12">
        <v>0</v>
      </c>
      <c r="FW49" s="12">
        <v>0</v>
      </c>
      <c r="FX49" s="12">
        <v>0</v>
      </c>
      <c r="FY49" s="12">
        <v>0</v>
      </c>
      <c r="FZ49" s="13"/>
      <c r="GA49" s="12">
        <v>0</v>
      </c>
      <c r="GB49" s="12">
        <v>0</v>
      </c>
      <c r="GC49" s="12">
        <v>0</v>
      </c>
      <c r="GD49" s="12">
        <v>0</v>
      </c>
      <c r="GE49" s="13"/>
      <c r="GF49" s="12">
        <v>0</v>
      </c>
      <c r="GG49" s="12">
        <v>0</v>
      </c>
      <c r="GH49" s="12">
        <v>0</v>
      </c>
      <c r="GI49" s="12">
        <v>0</v>
      </c>
      <c r="GJ49" s="13"/>
      <c r="GK49" s="12">
        <v>0</v>
      </c>
      <c r="GL49" s="12"/>
      <c r="GM49" s="12">
        <v>0</v>
      </c>
      <c r="GN49" s="12">
        <v>0</v>
      </c>
      <c r="GO49" s="13"/>
      <c r="GP49" s="12">
        <v>0</v>
      </c>
      <c r="GQ49" s="12">
        <v>0</v>
      </c>
      <c r="GR49" s="12">
        <v>0</v>
      </c>
      <c r="GS49" s="12">
        <v>0</v>
      </c>
      <c r="GT49" s="13"/>
      <c r="GU49" s="12">
        <v>0</v>
      </c>
      <c r="GV49" s="12">
        <v>0</v>
      </c>
      <c r="GW49" s="12">
        <v>0</v>
      </c>
      <c r="GX49" s="12">
        <v>0</v>
      </c>
      <c r="GY49" s="13"/>
      <c r="GZ49" s="12">
        <v>0</v>
      </c>
      <c r="HA49" s="12">
        <v>0</v>
      </c>
      <c r="HB49" s="12">
        <v>0</v>
      </c>
      <c r="HC49" s="12">
        <v>0</v>
      </c>
      <c r="HD49" s="13"/>
      <c r="HE49" s="12">
        <v>0</v>
      </c>
      <c r="HF49" s="12">
        <v>0</v>
      </c>
      <c r="HG49" s="12">
        <v>0</v>
      </c>
      <c r="HH49" s="12">
        <v>0</v>
      </c>
      <c r="HI49" s="13"/>
      <c r="HJ49" s="12">
        <v>0</v>
      </c>
      <c r="HK49" s="12">
        <v>0</v>
      </c>
      <c r="HL49" s="12">
        <v>0</v>
      </c>
      <c r="HM49" s="12">
        <v>0</v>
      </c>
      <c r="HN49" s="13"/>
      <c r="HO49" s="12">
        <v>0</v>
      </c>
      <c r="HP49" s="12">
        <v>0</v>
      </c>
      <c r="HQ49" s="12">
        <v>0</v>
      </c>
      <c r="HR49" s="12">
        <v>0</v>
      </c>
      <c r="HS49" s="13"/>
      <c r="HT49" s="12">
        <v>0</v>
      </c>
      <c r="HU49" s="12">
        <v>0</v>
      </c>
      <c r="HV49" s="12">
        <v>0</v>
      </c>
      <c r="HW49" s="12">
        <v>0</v>
      </c>
      <c r="HX49" s="13"/>
      <c r="HY49" s="12">
        <v>0</v>
      </c>
      <c r="HZ49" s="12">
        <v>0</v>
      </c>
      <c r="IA49" s="12">
        <v>0</v>
      </c>
      <c r="IB49" s="12">
        <v>0</v>
      </c>
      <c r="IC49" s="13"/>
      <c r="ID49" s="12">
        <v>0</v>
      </c>
      <c r="IE49" s="12">
        <v>0</v>
      </c>
      <c r="IF49" s="12">
        <v>0</v>
      </c>
      <c r="IG49" s="12">
        <v>0</v>
      </c>
      <c r="IH49" s="13"/>
      <c r="II49" s="12">
        <v>0</v>
      </c>
      <c r="IJ49" s="12">
        <v>0</v>
      </c>
      <c r="IK49" s="12">
        <v>0</v>
      </c>
      <c r="IL49" s="12">
        <v>0</v>
      </c>
      <c r="IM49" s="13"/>
      <c r="IN49" s="12">
        <v>0</v>
      </c>
      <c r="IO49" s="12">
        <v>0</v>
      </c>
      <c r="IP49" s="12">
        <v>0</v>
      </c>
      <c r="IQ49" s="12">
        <v>0</v>
      </c>
      <c r="IR49" s="13"/>
      <c r="IS49" s="12">
        <v>0</v>
      </c>
      <c r="IT49" s="12">
        <v>0</v>
      </c>
      <c r="IU49" s="12">
        <v>0</v>
      </c>
      <c r="IV49" s="12">
        <v>0</v>
      </c>
      <c r="IW49" s="13"/>
      <c r="IX49" s="12">
        <v>0</v>
      </c>
      <c r="IY49" s="12">
        <v>0</v>
      </c>
      <c r="IZ49" s="12">
        <v>0</v>
      </c>
      <c r="JA49" s="12">
        <v>0</v>
      </c>
      <c r="JB49" s="13"/>
      <c r="JC49" s="12">
        <v>0</v>
      </c>
      <c r="JD49" s="12">
        <v>0</v>
      </c>
      <c r="JE49" s="12">
        <v>0</v>
      </c>
      <c r="JF49" s="12">
        <v>0</v>
      </c>
      <c r="JG49" s="13"/>
      <c r="JH49" s="12">
        <v>0</v>
      </c>
      <c r="JI49" s="12">
        <v>0</v>
      </c>
      <c r="JJ49" s="12">
        <v>0</v>
      </c>
      <c r="JK49" s="12">
        <v>0</v>
      </c>
      <c r="JL49" s="13"/>
      <c r="JM49" s="12">
        <v>0</v>
      </c>
      <c r="JN49" s="12">
        <v>0</v>
      </c>
      <c r="JO49" s="12">
        <v>0</v>
      </c>
      <c r="JP49" s="12">
        <v>0</v>
      </c>
      <c r="JQ49" s="13"/>
      <c r="JR49" s="12">
        <v>0</v>
      </c>
      <c r="JS49" s="12">
        <v>0</v>
      </c>
      <c r="JT49" s="12">
        <v>0</v>
      </c>
      <c r="JU49" s="12">
        <v>0</v>
      </c>
      <c r="JV49" s="13"/>
      <c r="JW49" s="12">
        <v>0</v>
      </c>
      <c r="JX49" s="12">
        <v>0</v>
      </c>
      <c r="JY49" s="12">
        <v>0</v>
      </c>
      <c r="JZ49" s="12">
        <v>0</v>
      </c>
      <c r="KA49" s="13"/>
      <c r="KB49" s="12">
        <v>0</v>
      </c>
      <c r="KC49" s="12">
        <v>0</v>
      </c>
      <c r="KD49" s="12">
        <v>0</v>
      </c>
      <c r="KE49" s="12">
        <v>0</v>
      </c>
      <c r="KF49" s="13"/>
      <c r="KG49" s="12">
        <v>0</v>
      </c>
      <c r="KH49" s="12">
        <v>0</v>
      </c>
      <c r="KI49" s="12">
        <v>0</v>
      </c>
      <c r="KJ49" s="12">
        <v>0</v>
      </c>
      <c r="KK49" s="13"/>
      <c r="KL49" s="12">
        <v>0</v>
      </c>
      <c r="KM49" s="12">
        <v>0</v>
      </c>
      <c r="KN49" s="12">
        <v>0</v>
      </c>
      <c r="KO49" s="12">
        <v>0</v>
      </c>
      <c r="KP49" s="13"/>
      <c r="KQ49" s="12">
        <v>0</v>
      </c>
      <c r="KR49" s="12">
        <v>410000</v>
      </c>
      <c r="KS49" s="12">
        <v>0</v>
      </c>
      <c r="KT49" s="12">
        <v>410000</v>
      </c>
      <c r="KU49" s="13"/>
    </row>
    <row r="50" spans="1:307" hidden="1">
      <c r="A50" s="10">
        <v>44</v>
      </c>
      <c r="B50" s="11" t="s">
        <v>60</v>
      </c>
      <c r="C50" s="12">
        <v>0</v>
      </c>
      <c r="D50" s="12">
        <v>10000</v>
      </c>
      <c r="E50" s="12">
        <v>0</v>
      </c>
      <c r="F50" s="12">
        <v>10000</v>
      </c>
      <c r="G50" s="13"/>
      <c r="H50" s="12">
        <v>0</v>
      </c>
      <c r="I50" s="12">
        <v>0</v>
      </c>
      <c r="J50" s="12">
        <v>0</v>
      </c>
      <c r="K50" s="12">
        <v>0</v>
      </c>
      <c r="L50" s="13"/>
      <c r="M50" s="12">
        <v>0</v>
      </c>
      <c r="N50" s="12">
        <v>0</v>
      </c>
      <c r="O50" s="12">
        <v>0</v>
      </c>
      <c r="P50" s="12">
        <v>0</v>
      </c>
      <c r="Q50" s="13"/>
      <c r="R50" s="12">
        <v>0</v>
      </c>
      <c r="S50" s="12">
        <v>0</v>
      </c>
      <c r="T50" s="12">
        <v>0</v>
      </c>
      <c r="U50" s="12">
        <v>0</v>
      </c>
      <c r="V50" s="13"/>
      <c r="W50" s="12">
        <v>0</v>
      </c>
      <c r="X50" s="12">
        <v>0</v>
      </c>
      <c r="Y50" s="12">
        <v>0</v>
      </c>
      <c r="Z50" s="12">
        <v>0</v>
      </c>
      <c r="AA50" s="13"/>
      <c r="AB50" s="12">
        <v>0</v>
      </c>
      <c r="AC50" s="12">
        <v>0</v>
      </c>
      <c r="AD50" s="12">
        <v>0</v>
      </c>
      <c r="AE50" s="12">
        <v>0</v>
      </c>
      <c r="AF50" s="13"/>
      <c r="AG50" s="12">
        <v>0</v>
      </c>
      <c r="AH50" s="12">
        <v>0</v>
      </c>
      <c r="AI50" s="12">
        <v>0</v>
      </c>
      <c r="AJ50" s="12">
        <v>0</v>
      </c>
      <c r="AK50" s="13"/>
      <c r="AL50" s="12">
        <v>0</v>
      </c>
      <c r="AM50" s="12">
        <v>0</v>
      </c>
      <c r="AN50" s="12">
        <v>0</v>
      </c>
      <c r="AO50" s="12">
        <v>0</v>
      </c>
      <c r="AP50" s="13"/>
      <c r="AQ50" s="12">
        <v>0</v>
      </c>
      <c r="AR50" s="12">
        <v>0</v>
      </c>
      <c r="AS50" s="12">
        <v>0</v>
      </c>
      <c r="AT50" s="12">
        <v>0</v>
      </c>
      <c r="AU50" s="13"/>
      <c r="AV50" s="12">
        <v>0</v>
      </c>
      <c r="AW50" s="12">
        <v>0</v>
      </c>
      <c r="AX50" s="12">
        <v>0</v>
      </c>
      <c r="AY50" s="12">
        <v>0</v>
      </c>
      <c r="AZ50" s="13"/>
      <c r="BA50" s="12">
        <v>0</v>
      </c>
      <c r="BB50" s="12">
        <v>0</v>
      </c>
      <c r="BC50" s="12">
        <v>0</v>
      </c>
      <c r="BD50" s="12">
        <v>0</v>
      </c>
      <c r="BE50" s="13"/>
      <c r="BF50" s="12">
        <v>0</v>
      </c>
      <c r="BG50" s="12">
        <v>0</v>
      </c>
      <c r="BH50" s="12">
        <v>0</v>
      </c>
      <c r="BI50" s="12">
        <v>0</v>
      </c>
      <c r="BJ50" s="13"/>
      <c r="BK50" s="12">
        <v>0</v>
      </c>
      <c r="BL50" s="12">
        <v>0</v>
      </c>
      <c r="BM50" s="12">
        <v>0</v>
      </c>
      <c r="BN50" s="12">
        <v>0</v>
      </c>
      <c r="BO50" s="13"/>
      <c r="BP50" s="12">
        <v>0</v>
      </c>
      <c r="BQ50" s="12">
        <v>0</v>
      </c>
      <c r="BR50" s="12">
        <v>0</v>
      </c>
      <c r="BS50" s="12">
        <v>0</v>
      </c>
      <c r="BT50" s="13"/>
      <c r="BU50" s="12">
        <v>0</v>
      </c>
      <c r="BV50" s="12">
        <v>0</v>
      </c>
      <c r="BW50" s="12">
        <v>0</v>
      </c>
      <c r="BX50" s="12">
        <v>0</v>
      </c>
      <c r="BY50" s="13"/>
      <c r="BZ50" s="12">
        <v>0</v>
      </c>
      <c r="CA50" s="12">
        <v>0</v>
      </c>
      <c r="CB50" s="12">
        <v>0</v>
      </c>
      <c r="CC50" s="12">
        <v>0</v>
      </c>
      <c r="CD50" s="13"/>
      <c r="CE50" s="12">
        <v>0</v>
      </c>
      <c r="CF50" s="12">
        <v>0</v>
      </c>
      <c r="CG50" s="12">
        <v>0</v>
      </c>
      <c r="CH50" s="12">
        <v>0</v>
      </c>
      <c r="CI50" s="13"/>
      <c r="CJ50" s="12">
        <v>0</v>
      </c>
      <c r="CK50" s="12">
        <v>0</v>
      </c>
      <c r="CL50" s="12">
        <v>0</v>
      </c>
      <c r="CM50" s="12">
        <v>0</v>
      </c>
      <c r="CN50" s="13"/>
      <c r="CO50" s="12">
        <v>0</v>
      </c>
      <c r="CP50" s="12">
        <v>0</v>
      </c>
      <c r="CQ50" s="12">
        <v>0</v>
      </c>
      <c r="CR50" s="12">
        <v>0</v>
      </c>
      <c r="CS50" s="13"/>
      <c r="CT50" s="12">
        <v>0</v>
      </c>
      <c r="CU50" s="12">
        <v>0</v>
      </c>
      <c r="CV50" s="12">
        <v>0</v>
      </c>
      <c r="CW50" s="12">
        <v>0</v>
      </c>
      <c r="CX50" s="13"/>
      <c r="CY50" s="12">
        <v>0</v>
      </c>
      <c r="CZ50" s="12">
        <v>0</v>
      </c>
      <c r="DA50" s="12">
        <v>0</v>
      </c>
      <c r="DB50" s="12">
        <v>0</v>
      </c>
      <c r="DC50" s="13"/>
      <c r="DD50" s="12">
        <v>0</v>
      </c>
      <c r="DE50" s="12">
        <v>0</v>
      </c>
      <c r="DF50" s="12">
        <v>0</v>
      </c>
      <c r="DG50" s="12">
        <v>0</v>
      </c>
      <c r="DH50" s="13"/>
      <c r="DI50" s="12">
        <v>0</v>
      </c>
      <c r="DJ50" s="12">
        <v>0</v>
      </c>
      <c r="DK50" s="12">
        <v>0</v>
      </c>
      <c r="DL50" s="12">
        <v>0</v>
      </c>
      <c r="DM50" s="13"/>
      <c r="DN50" s="12">
        <v>0</v>
      </c>
      <c r="DO50" s="12">
        <v>0</v>
      </c>
      <c r="DP50" s="12">
        <v>0</v>
      </c>
      <c r="DQ50" s="12">
        <v>0</v>
      </c>
      <c r="DR50" s="13"/>
      <c r="DS50" s="12">
        <v>0</v>
      </c>
      <c r="DT50" s="12">
        <v>0</v>
      </c>
      <c r="DU50" s="12">
        <v>0</v>
      </c>
      <c r="DV50" s="12">
        <v>0</v>
      </c>
      <c r="DW50" s="13"/>
      <c r="DX50" s="12">
        <v>0</v>
      </c>
      <c r="DY50" s="12">
        <v>0</v>
      </c>
      <c r="DZ50" s="12">
        <v>0</v>
      </c>
      <c r="EA50" s="12">
        <v>0</v>
      </c>
      <c r="EB50" s="13"/>
      <c r="EC50" s="72"/>
      <c r="ED50" s="12">
        <v>0</v>
      </c>
      <c r="EE50" s="12">
        <v>0</v>
      </c>
      <c r="EF50" s="104">
        <v>0</v>
      </c>
      <c r="EG50" s="13"/>
      <c r="EH50" s="12">
        <v>0</v>
      </c>
      <c r="EI50" s="12">
        <v>0</v>
      </c>
      <c r="EJ50" s="12">
        <v>0</v>
      </c>
      <c r="EK50" s="12">
        <v>0</v>
      </c>
      <c r="EL50" s="13"/>
      <c r="EM50" s="12">
        <v>0</v>
      </c>
      <c r="EN50" s="12">
        <v>0</v>
      </c>
      <c r="EO50" s="12">
        <v>0</v>
      </c>
      <c r="EP50" s="12">
        <v>0</v>
      </c>
      <c r="EQ50" s="13"/>
      <c r="ER50" s="72">
        <v>0</v>
      </c>
      <c r="ES50" s="12">
        <v>0</v>
      </c>
      <c r="ET50" s="12">
        <v>0</v>
      </c>
      <c r="EU50" s="12">
        <v>0</v>
      </c>
      <c r="EV50" s="13"/>
      <c r="EW50" s="72">
        <v>0</v>
      </c>
      <c r="EX50" s="12">
        <v>0</v>
      </c>
      <c r="EY50" s="12">
        <v>0</v>
      </c>
      <c r="EZ50" s="72">
        <v>0</v>
      </c>
      <c r="FA50" s="13"/>
      <c r="FB50" s="12">
        <v>0</v>
      </c>
      <c r="FC50" s="12">
        <v>400000</v>
      </c>
      <c r="FD50" s="12">
        <v>0</v>
      </c>
      <c r="FE50" s="12">
        <v>400000</v>
      </c>
      <c r="FF50" s="13"/>
      <c r="FG50" s="12">
        <v>0</v>
      </c>
      <c r="FH50" s="12">
        <v>0</v>
      </c>
      <c r="FI50" s="12">
        <v>0</v>
      </c>
      <c r="FJ50" s="12">
        <v>0</v>
      </c>
      <c r="FK50" s="13"/>
      <c r="FL50" s="12">
        <v>0</v>
      </c>
      <c r="FM50" s="12">
        <v>0</v>
      </c>
      <c r="FN50" s="12">
        <v>0</v>
      </c>
      <c r="FO50" s="12">
        <v>0</v>
      </c>
      <c r="FP50" s="13"/>
      <c r="FQ50" s="12">
        <v>0</v>
      </c>
      <c r="FR50" s="12">
        <v>0</v>
      </c>
      <c r="FS50" s="12">
        <v>0</v>
      </c>
      <c r="FT50" s="12">
        <v>0</v>
      </c>
      <c r="FU50" s="13"/>
      <c r="FV50" s="12">
        <v>0</v>
      </c>
      <c r="FW50" s="12">
        <v>0</v>
      </c>
      <c r="FX50" s="12">
        <v>0</v>
      </c>
      <c r="FY50" s="12">
        <v>0</v>
      </c>
      <c r="FZ50" s="13"/>
      <c r="GA50" s="12">
        <v>0</v>
      </c>
      <c r="GB50" s="12">
        <v>0</v>
      </c>
      <c r="GC50" s="12">
        <v>0</v>
      </c>
      <c r="GD50" s="12">
        <v>0</v>
      </c>
      <c r="GE50" s="13"/>
      <c r="GF50" s="12">
        <v>0</v>
      </c>
      <c r="GG50" s="12">
        <v>0</v>
      </c>
      <c r="GH50" s="12">
        <v>0</v>
      </c>
      <c r="GI50" s="12">
        <v>0</v>
      </c>
      <c r="GJ50" s="13"/>
      <c r="GK50" s="12">
        <v>0</v>
      </c>
      <c r="GL50" s="12"/>
      <c r="GM50" s="12">
        <v>0</v>
      </c>
      <c r="GN50" s="12">
        <v>0</v>
      </c>
      <c r="GO50" s="13"/>
      <c r="GP50" s="12">
        <v>0</v>
      </c>
      <c r="GQ50" s="12">
        <v>0</v>
      </c>
      <c r="GR50" s="12">
        <v>0</v>
      </c>
      <c r="GS50" s="12">
        <v>0</v>
      </c>
      <c r="GT50" s="13"/>
      <c r="GU50" s="12">
        <v>0</v>
      </c>
      <c r="GV50" s="12">
        <v>0</v>
      </c>
      <c r="GW50" s="12">
        <v>0</v>
      </c>
      <c r="GX50" s="12">
        <v>0</v>
      </c>
      <c r="GY50" s="13"/>
      <c r="GZ50" s="12">
        <v>0</v>
      </c>
      <c r="HA50" s="12">
        <v>0</v>
      </c>
      <c r="HB50" s="12">
        <v>0</v>
      </c>
      <c r="HC50" s="12">
        <v>0</v>
      </c>
      <c r="HD50" s="13"/>
      <c r="HE50" s="12">
        <v>0</v>
      </c>
      <c r="HF50" s="12">
        <v>0</v>
      </c>
      <c r="HG50" s="12">
        <v>0</v>
      </c>
      <c r="HH50" s="12">
        <v>0</v>
      </c>
      <c r="HI50" s="13"/>
      <c r="HJ50" s="12">
        <v>0</v>
      </c>
      <c r="HK50" s="12">
        <v>0</v>
      </c>
      <c r="HL50" s="12">
        <v>0</v>
      </c>
      <c r="HM50" s="12">
        <v>0</v>
      </c>
      <c r="HN50" s="13"/>
      <c r="HO50" s="12">
        <v>0</v>
      </c>
      <c r="HP50" s="12">
        <v>0</v>
      </c>
      <c r="HQ50" s="12">
        <v>0</v>
      </c>
      <c r="HR50" s="12">
        <v>0</v>
      </c>
      <c r="HS50" s="13"/>
      <c r="HT50" s="12">
        <v>0</v>
      </c>
      <c r="HU50" s="12">
        <v>0</v>
      </c>
      <c r="HV50" s="12">
        <v>0</v>
      </c>
      <c r="HW50" s="12">
        <v>0</v>
      </c>
      <c r="HX50" s="13"/>
      <c r="HY50" s="12">
        <v>0</v>
      </c>
      <c r="HZ50" s="12">
        <v>0</v>
      </c>
      <c r="IA50" s="12">
        <v>0</v>
      </c>
      <c r="IB50" s="12">
        <v>0</v>
      </c>
      <c r="IC50" s="13"/>
      <c r="ID50" s="12">
        <v>0</v>
      </c>
      <c r="IE50" s="12">
        <v>0</v>
      </c>
      <c r="IF50" s="12">
        <v>0</v>
      </c>
      <c r="IG50" s="12">
        <v>0</v>
      </c>
      <c r="IH50" s="13"/>
      <c r="II50" s="12">
        <v>0</v>
      </c>
      <c r="IJ50" s="12">
        <v>0</v>
      </c>
      <c r="IK50" s="12">
        <v>0</v>
      </c>
      <c r="IL50" s="12">
        <v>0</v>
      </c>
      <c r="IM50" s="13"/>
      <c r="IN50" s="12">
        <v>0</v>
      </c>
      <c r="IO50" s="12">
        <v>0</v>
      </c>
      <c r="IP50" s="12">
        <v>0</v>
      </c>
      <c r="IQ50" s="12">
        <v>0</v>
      </c>
      <c r="IR50" s="13"/>
      <c r="IS50" s="12">
        <v>0</v>
      </c>
      <c r="IT50" s="12">
        <v>0</v>
      </c>
      <c r="IU50" s="12">
        <v>0</v>
      </c>
      <c r="IV50" s="12">
        <v>0</v>
      </c>
      <c r="IW50" s="13"/>
      <c r="IX50" s="12">
        <v>0</v>
      </c>
      <c r="IY50" s="12">
        <v>0</v>
      </c>
      <c r="IZ50" s="12">
        <v>0</v>
      </c>
      <c r="JA50" s="12">
        <v>0</v>
      </c>
      <c r="JB50" s="13"/>
      <c r="JC50" s="12">
        <v>0</v>
      </c>
      <c r="JD50" s="12">
        <v>0</v>
      </c>
      <c r="JE50" s="12">
        <v>0</v>
      </c>
      <c r="JF50" s="12">
        <v>0</v>
      </c>
      <c r="JG50" s="13"/>
      <c r="JH50" s="12">
        <v>0</v>
      </c>
      <c r="JI50" s="12">
        <v>0</v>
      </c>
      <c r="JJ50" s="12">
        <v>0</v>
      </c>
      <c r="JK50" s="12">
        <v>0</v>
      </c>
      <c r="JL50" s="13"/>
      <c r="JM50" s="12">
        <v>0</v>
      </c>
      <c r="JN50" s="12">
        <v>0</v>
      </c>
      <c r="JO50" s="12">
        <v>0</v>
      </c>
      <c r="JP50" s="12">
        <v>0</v>
      </c>
      <c r="JQ50" s="13"/>
      <c r="JR50" s="12">
        <v>0</v>
      </c>
      <c r="JS50" s="12">
        <v>0</v>
      </c>
      <c r="JT50" s="12">
        <v>0</v>
      </c>
      <c r="JU50" s="12">
        <v>0</v>
      </c>
      <c r="JV50" s="13"/>
      <c r="JW50" s="12">
        <v>0</v>
      </c>
      <c r="JX50" s="12">
        <v>0</v>
      </c>
      <c r="JY50" s="12">
        <v>0</v>
      </c>
      <c r="JZ50" s="12">
        <v>0</v>
      </c>
      <c r="KA50" s="13"/>
      <c r="KB50" s="12">
        <v>0</v>
      </c>
      <c r="KC50" s="12">
        <v>0</v>
      </c>
      <c r="KD50" s="12">
        <v>0</v>
      </c>
      <c r="KE50" s="12">
        <v>0</v>
      </c>
      <c r="KF50" s="13"/>
      <c r="KG50" s="12">
        <v>0</v>
      </c>
      <c r="KH50" s="12">
        <v>0</v>
      </c>
      <c r="KI50" s="12">
        <v>0</v>
      </c>
      <c r="KJ50" s="12">
        <v>0</v>
      </c>
      <c r="KK50" s="13"/>
      <c r="KL50" s="12">
        <v>0</v>
      </c>
      <c r="KM50" s="12">
        <v>0</v>
      </c>
      <c r="KN50" s="12">
        <v>0</v>
      </c>
      <c r="KO50" s="12">
        <v>0</v>
      </c>
      <c r="KP50" s="13"/>
      <c r="KQ50" s="12">
        <v>0</v>
      </c>
      <c r="KR50" s="12">
        <v>410000</v>
      </c>
      <c r="KS50" s="12">
        <v>0</v>
      </c>
      <c r="KT50" s="12">
        <v>410000</v>
      </c>
      <c r="KU50" s="13"/>
    </row>
    <row r="51" spans="1:307" hidden="1">
      <c r="A51" s="10">
        <v>45</v>
      </c>
      <c r="B51" s="11" t="s">
        <v>61</v>
      </c>
      <c r="C51" s="12">
        <v>0</v>
      </c>
      <c r="D51" s="12">
        <v>10000</v>
      </c>
      <c r="E51" s="12">
        <v>0</v>
      </c>
      <c r="F51" s="12">
        <v>10000</v>
      </c>
      <c r="G51" s="13"/>
      <c r="H51" s="12">
        <v>0</v>
      </c>
      <c r="I51" s="12">
        <v>0</v>
      </c>
      <c r="J51" s="12">
        <v>0</v>
      </c>
      <c r="K51" s="12">
        <v>0</v>
      </c>
      <c r="L51" s="13"/>
      <c r="M51" s="12">
        <v>0</v>
      </c>
      <c r="N51" s="12">
        <v>0</v>
      </c>
      <c r="O51" s="12">
        <v>0</v>
      </c>
      <c r="P51" s="12">
        <v>0</v>
      </c>
      <c r="Q51" s="13"/>
      <c r="R51" s="12">
        <v>0</v>
      </c>
      <c r="S51" s="12">
        <v>0</v>
      </c>
      <c r="T51" s="12">
        <v>0</v>
      </c>
      <c r="U51" s="12">
        <v>0</v>
      </c>
      <c r="V51" s="13"/>
      <c r="W51" s="12">
        <v>0</v>
      </c>
      <c r="X51" s="12">
        <v>0</v>
      </c>
      <c r="Y51" s="12">
        <v>0</v>
      </c>
      <c r="Z51" s="12">
        <v>0</v>
      </c>
      <c r="AA51" s="13"/>
      <c r="AB51" s="12">
        <v>0</v>
      </c>
      <c r="AC51" s="12">
        <v>0</v>
      </c>
      <c r="AD51" s="12">
        <v>0</v>
      </c>
      <c r="AE51" s="12">
        <v>0</v>
      </c>
      <c r="AF51" s="13"/>
      <c r="AG51" s="12">
        <v>0</v>
      </c>
      <c r="AH51" s="12">
        <v>0</v>
      </c>
      <c r="AI51" s="12">
        <v>0</v>
      </c>
      <c r="AJ51" s="12">
        <v>0</v>
      </c>
      <c r="AK51" s="13"/>
      <c r="AL51" s="12">
        <v>0</v>
      </c>
      <c r="AM51" s="12">
        <v>0</v>
      </c>
      <c r="AN51" s="12">
        <v>0</v>
      </c>
      <c r="AO51" s="12">
        <v>0</v>
      </c>
      <c r="AP51" s="13"/>
      <c r="AQ51" s="12">
        <v>0</v>
      </c>
      <c r="AR51" s="12">
        <v>0</v>
      </c>
      <c r="AS51" s="12">
        <v>0</v>
      </c>
      <c r="AT51" s="12">
        <v>0</v>
      </c>
      <c r="AU51" s="13"/>
      <c r="AV51" s="12">
        <v>0</v>
      </c>
      <c r="AW51" s="12">
        <v>0</v>
      </c>
      <c r="AX51" s="12">
        <v>0</v>
      </c>
      <c r="AY51" s="12">
        <v>0</v>
      </c>
      <c r="AZ51" s="13"/>
      <c r="BA51" s="12">
        <v>0</v>
      </c>
      <c r="BB51" s="12">
        <v>0</v>
      </c>
      <c r="BC51" s="12">
        <v>0</v>
      </c>
      <c r="BD51" s="12">
        <v>0</v>
      </c>
      <c r="BE51" s="13"/>
      <c r="BF51" s="12">
        <v>0</v>
      </c>
      <c r="BG51" s="12">
        <v>0</v>
      </c>
      <c r="BH51" s="12">
        <v>0</v>
      </c>
      <c r="BI51" s="12">
        <v>0</v>
      </c>
      <c r="BJ51" s="13"/>
      <c r="BK51" s="12">
        <v>0</v>
      </c>
      <c r="BL51" s="12">
        <v>0</v>
      </c>
      <c r="BM51" s="12">
        <v>0</v>
      </c>
      <c r="BN51" s="12">
        <v>0</v>
      </c>
      <c r="BO51" s="13"/>
      <c r="BP51" s="12">
        <v>0</v>
      </c>
      <c r="BQ51" s="12">
        <v>0</v>
      </c>
      <c r="BR51" s="12">
        <v>0</v>
      </c>
      <c r="BS51" s="12">
        <v>0</v>
      </c>
      <c r="BT51" s="13"/>
      <c r="BU51" s="12">
        <v>0</v>
      </c>
      <c r="BV51" s="12">
        <v>0</v>
      </c>
      <c r="BW51" s="12">
        <v>0</v>
      </c>
      <c r="BX51" s="12">
        <v>0</v>
      </c>
      <c r="BY51" s="13"/>
      <c r="BZ51" s="12">
        <v>0</v>
      </c>
      <c r="CA51" s="12">
        <v>0</v>
      </c>
      <c r="CB51" s="12">
        <v>0</v>
      </c>
      <c r="CC51" s="12">
        <v>0</v>
      </c>
      <c r="CD51" s="13"/>
      <c r="CE51" s="12">
        <v>0</v>
      </c>
      <c r="CF51" s="12">
        <v>0</v>
      </c>
      <c r="CG51" s="12">
        <v>0</v>
      </c>
      <c r="CH51" s="12">
        <v>0</v>
      </c>
      <c r="CI51" s="13"/>
      <c r="CJ51" s="12">
        <v>0</v>
      </c>
      <c r="CK51" s="12">
        <v>0</v>
      </c>
      <c r="CL51" s="12">
        <v>0</v>
      </c>
      <c r="CM51" s="12">
        <v>0</v>
      </c>
      <c r="CN51" s="13"/>
      <c r="CO51" s="12">
        <v>0</v>
      </c>
      <c r="CP51" s="12">
        <v>0</v>
      </c>
      <c r="CQ51" s="12">
        <v>0</v>
      </c>
      <c r="CR51" s="12">
        <v>0</v>
      </c>
      <c r="CS51" s="13"/>
      <c r="CT51" s="12">
        <v>0</v>
      </c>
      <c r="CU51" s="12">
        <v>0</v>
      </c>
      <c r="CV51" s="12">
        <v>0</v>
      </c>
      <c r="CW51" s="12">
        <v>0</v>
      </c>
      <c r="CX51" s="13"/>
      <c r="CY51" s="12">
        <v>0</v>
      </c>
      <c r="CZ51" s="12">
        <v>0</v>
      </c>
      <c r="DA51" s="12">
        <v>0</v>
      </c>
      <c r="DB51" s="12">
        <v>0</v>
      </c>
      <c r="DC51" s="13"/>
      <c r="DD51" s="12">
        <v>0</v>
      </c>
      <c r="DE51" s="12">
        <v>0</v>
      </c>
      <c r="DF51" s="12">
        <v>0</v>
      </c>
      <c r="DG51" s="12">
        <v>0</v>
      </c>
      <c r="DH51" s="13"/>
      <c r="DI51" s="12">
        <v>0</v>
      </c>
      <c r="DJ51" s="12">
        <v>0</v>
      </c>
      <c r="DK51" s="12">
        <v>0</v>
      </c>
      <c r="DL51" s="12">
        <v>0</v>
      </c>
      <c r="DM51" s="13"/>
      <c r="DN51" s="12">
        <v>0</v>
      </c>
      <c r="DO51" s="12">
        <v>0</v>
      </c>
      <c r="DP51" s="12">
        <v>0</v>
      </c>
      <c r="DQ51" s="12">
        <v>0</v>
      </c>
      <c r="DR51" s="13"/>
      <c r="DS51" s="12">
        <v>0</v>
      </c>
      <c r="DT51" s="12">
        <v>0</v>
      </c>
      <c r="DU51" s="12">
        <v>0</v>
      </c>
      <c r="DV51" s="12">
        <v>0</v>
      </c>
      <c r="DW51" s="13"/>
      <c r="DX51" s="12">
        <v>0</v>
      </c>
      <c r="DY51" s="12">
        <v>0</v>
      </c>
      <c r="DZ51" s="12">
        <v>0</v>
      </c>
      <c r="EA51" s="12">
        <v>0</v>
      </c>
      <c r="EB51" s="13"/>
      <c r="EC51" s="72"/>
      <c r="ED51" s="12">
        <v>0</v>
      </c>
      <c r="EE51" s="12">
        <v>0</v>
      </c>
      <c r="EF51" s="104">
        <v>0</v>
      </c>
      <c r="EG51" s="13"/>
      <c r="EH51" s="12">
        <v>0</v>
      </c>
      <c r="EI51" s="12">
        <v>0</v>
      </c>
      <c r="EJ51" s="12">
        <v>0</v>
      </c>
      <c r="EK51" s="12">
        <v>0</v>
      </c>
      <c r="EL51" s="13"/>
      <c r="EM51" s="12">
        <v>0</v>
      </c>
      <c r="EN51" s="12">
        <v>0</v>
      </c>
      <c r="EO51" s="12">
        <v>0</v>
      </c>
      <c r="EP51" s="12">
        <v>0</v>
      </c>
      <c r="EQ51" s="13"/>
      <c r="ER51" s="72">
        <v>0</v>
      </c>
      <c r="ES51" s="12">
        <v>0</v>
      </c>
      <c r="ET51" s="12">
        <v>0</v>
      </c>
      <c r="EU51" s="12">
        <v>0</v>
      </c>
      <c r="EV51" s="13"/>
      <c r="EW51" s="72">
        <v>0</v>
      </c>
      <c r="EX51" s="12">
        <v>0</v>
      </c>
      <c r="EY51" s="12">
        <v>0</v>
      </c>
      <c r="EZ51" s="72">
        <v>0</v>
      </c>
      <c r="FA51" s="13"/>
      <c r="FB51" s="12">
        <v>0</v>
      </c>
      <c r="FC51" s="12">
        <v>400000</v>
      </c>
      <c r="FD51" s="12">
        <v>0</v>
      </c>
      <c r="FE51" s="12">
        <v>400000</v>
      </c>
      <c r="FF51" s="13"/>
      <c r="FG51" s="12">
        <v>0</v>
      </c>
      <c r="FH51" s="12">
        <v>0</v>
      </c>
      <c r="FI51" s="12">
        <v>0</v>
      </c>
      <c r="FJ51" s="12">
        <v>0</v>
      </c>
      <c r="FK51" s="13"/>
      <c r="FL51" s="12">
        <v>0</v>
      </c>
      <c r="FM51" s="12">
        <v>0</v>
      </c>
      <c r="FN51" s="12">
        <v>0</v>
      </c>
      <c r="FO51" s="12">
        <v>0</v>
      </c>
      <c r="FP51" s="13"/>
      <c r="FQ51" s="12">
        <v>0</v>
      </c>
      <c r="FR51" s="12">
        <v>0</v>
      </c>
      <c r="FS51" s="12">
        <v>0</v>
      </c>
      <c r="FT51" s="12">
        <v>0</v>
      </c>
      <c r="FU51" s="13"/>
      <c r="FV51" s="12">
        <v>0</v>
      </c>
      <c r="FW51" s="12">
        <v>0</v>
      </c>
      <c r="FX51" s="12">
        <v>0</v>
      </c>
      <c r="FY51" s="12">
        <v>0</v>
      </c>
      <c r="FZ51" s="13"/>
      <c r="GA51" s="12">
        <v>0</v>
      </c>
      <c r="GB51" s="12">
        <v>0</v>
      </c>
      <c r="GC51" s="12">
        <v>0</v>
      </c>
      <c r="GD51" s="12">
        <v>0</v>
      </c>
      <c r="GE51" s="13"/>
      <c r="GF51" s="12">
        <v>0</v>
      </c>
      <c r="GG51" s="12">
        <v>0</v>
      </c>
      <c r="GH51" s="12">
        <v>0</v>
      </c>
      <c r="GI51" s="12">
        <v>0</v>
      </c>
      <c r="GJ51" s="13"/>
      <c r="GK51" s="12">
        <v>0</v>
      </c>
      <c r="GL51" s="12"/>
      <c r="GM51" s="12">
        <v>0</v>
      </c>
      <c r="GN51" s="12">
        <v>0</v>
      </c>
      <c r="GO51" s="13"/>
      <c r="GP51" s="12">
        <v>0</v>
      </c>
      <c r="GQ51" s="12">
        <v>0</v>
      </c>
      <c r="GR51" s="12">
        <v>0</v>
      </c>
      <c r="GS51" s="12">
        <v>0</v>
      </c>
      <c r="GT51" s="13"/>
      <c r="GU51" s="12">
        <v>0</v>
      </c>
      <c r="GV51" s="12">
        <v>0</v>
      </c>
      <c r="GW51" s="12">
        <v>0</v>
      </c>
      <c r="GX51" s="12">
        <v>0</v>
      </c>
      <c r="GY51" s="13"/>
      <c r="GZ51" s="12">
        <v>0</v>
      </c>
      <c r="HA51" s="12">
        <v>0</v>
      </c>
      <c r="HB51" s="12">
        <v>0</v>
      </c>
      <c r="HC51" s="12">
        <v>0</v>
      </c>
      <c r="HD51" s="13"/>
      <c r="HE51" s="12">
        <v>0</v>
      </c>
      <c r="HF51" s="12">
        <v>0</v>
      </c>
      <c r="HG51" s="12">
        <v>0</v>
      </c>
      <c r="HH51" s="12">
        <v>0</v>
      </c>
      <c r="HI51" s="13"/>
      <c r="HJ51" s="12">
        <v>0</v>
      </c>
      <c r="HK51" s="12">
        <v>0</v>
      </c>
      <c r="HL51" s="12">
        <v>0</v>
      </c>
      <c r="HM51" s="12">
        <v>0</v>
      </c>
      <c r="HN51" s="13"/>
      <c r="HO51" s="12">
        <v>0</v>
      </c>
      <c r="HP51" s="12">
        <v>0</v>
      </c>
      <c r="HQ51" s="12">
        <v>0</v>
      </c>
      <c r="HR51" s="12">
        <v>0</v>
      </c>
      <c r="HS51" s="13"/>
      <c r="HT51" s="12">
        <v>0</v>
      </c>
      <c r="HU51" s="12">
        <v>0</v>
      </c>
      <c r="HV51" s="12">
        <v>0</v>
      </c>
      <c r="HW51" s="12">
        <v>0</v>
      </c>
      <c r="HX51" s="13"/>
      <c r="HY51" s="12">
        <v>0</v>
      </c>
      <c r="HZ51" s="12">
        <v>0</v>
      </c>
      <c r="IA51" s="12">
        <v>0</v>
      </c>
      <c r="IB51" s="12">
        <v>0</v>
      </c>
      <c r="IC51" s="13"/>
      <c r="ID51" s="12">
        <v>0</v>
      </c>
      <c r="IE51" s="12">
        <v>0</v>
      </c>
      <c r="IF51" s="12">
        <v>0</v>
      </c>
      <c r="IG51" s="12">
        <v>0</v>
      </c>
      <c r="IH51" s="13"/>
      <c r="II51" s="12">
        <v>0</v>
      </c>
      <c r="IJ51" s="12">
        <v>0</v>
      </c>
      <c r="IK51" s="12">
        <v>0</v>
      </c>
      <c r="IL51" s="12">
        <v>0</v>
      </c>
      <c r="IM51" s="13"/>
      <c r="IN51" s="12">
        <v>0</v>
      </c>
      <c r="IO51" s="12">
        <v>0</v>
      </c>
      <c r="IP51" s="12">
        <v>0</v>
      </c>
      <c r="IQ51" s="12">
        <v>0</v>
      </c>
      <c r="IR51" s="13"/>
      <c r="IS51" s="12">
        <v>0</v>
      </c>
      <c r="IT51" s="12">
        <v>0</v>
      </c>
      <c r="IU51" s="12">
        <v>0</v>
      </c>
      <c r="IV51" s="12">
        <v>0</v>
      </c>
      <c r="IW51" s="13"/>
      <c r="IX51" s="12">
        <v>0</v>
      </c>
      <c r="IY51" s="12">
        <v>0</v>
      </c>
      <c r="IZ51" s="12">
        <v>0</v>
      </c>
      <c r="JA51" s="12">
        <v>0</v>
      </c>
      <c r="JB51" s="13"/>
      <c r="JC51" s="12">
        <v>0</v>
      </c>
      <c r="JD51" s="12">
        <v>0</v>
      </c>
      <c r="JE51" s="12">
        <v>0</v>
      </c>
      <c r="JF51" s="12">
        <v>0</v>
      </c>
      <c r="JG51" s="13"/>
      <c r="JH51" s="12">
        <v>0</v>
      </c>
      <c r="JI51" s="12">
        <v>0</v>
      </c>
      <c r="JJ51" s="12">
        <v>0</v>
      </c>
      <c r="JK51" s="12">
        <v>0</v>
      </c>
      <c r="JL51" s="13"/>
      <c r="JM51" s="12">
        <v>0</v>
      </c>
      <c r="JN51" s="12">
        <v>0</v>
      </c>
      <c r="JO51" s="12">
        <v>0</v>
      </c>
      <c r="JP51" s="12">
        <v>0</v>
      </c>
      <c r="JQ51" s="13"/>
      <c r="JR51" s="12">
        <v>0</v>
      </c>
      <c r="JS51" s="12">
        <v>0</v>
      </c>
      <c r="JT51" s="12">
        <v>0</v>
      </c>
      <c r="JU51" s="12">
        <v>0</v>
      </c>
      <c r="JV51" s="13"/>
      <c r="JW51" s="12">
        <v>0</v>
      </c>
      <c r="JX51" s="12">
        <v>0</v>
      </c>
      <c r="JY51" s="12">
        <v>0</v>
      </c>
      <c r="JZ51" s="12">
        <v>0</v>
      </c>
      <c r="KA51" s="13"/>
      <c r="KB51" s="12">
        <v>0</v>
      </c>
      <c r="KC51" s="12">
        <v>0</v>
      </c>
      <c r="KD51" s="12">
        <v>0</v>
      </c>
      <c r="KE51" s="12">
        <v>0</v>
      </c>
      <c r="KF51" s="13"/>
      <c r="KG51" s="12">
        <v>0</v>
      </c>
      <c r="KH51" s="12">
        <v>0</v>
      </c>
      <c r="KI51" s="12">
        <v>0</v>
      </c>
      <c r="KJ51" s="12">
        <v>0</v>
      </c>
      <c r="KK51" s="13"/>
      <c r="KL51" s="12">
        <v>0</v>
      </c>
      <c r="KM51" s="12">
        <v>0</v>
      </c>
      <c r="KN51" s="12">
        <v>0</v>
      </c>
      <c r="KO51" s="12">
        <v>0</v>
      </c>
      <c r="KP51" s="13"/>
      <c r="KQ51" s="12">
        <v>0</v>
      </c>
      <c r="KR51" s="12">
        <v>410000</v>
      </c>
      <c r="KS51" s="12">
        <v>0</v>
      </c>
      <c r="KT51" s="12">
        <v>410000</v>
      </c>
      <c r="KU51" s="13"/>
    </row>
    <row r="52" spans="1:307" hidden="1">
      <c r="A52" s="10">
        <v>46</v>
      </c>
      <c r="B52" s="11" t="s">
        <v>62</v>
      </c>
      <c r="C52" s="12">
        <v>0</v>
      </c>
      <c r="D52" s="12">
        <v>10000</v>
      </c>
      <c r="E52" s="12">
        <v>0</v>
      </c>
      <c r="F52" s="12">
        <v>10000</v>
      </c>
      <c r="G52" s="13"/>
      <c r="H52" s="12">
        <v>0</v>
      </c>
      <c r="I52" s="12">
        <v>0</v>
      </c>
      <c r="J52" s="12">
        <v>0</v>
      </c>
      <c r="K52" s="12">
        <v>0</v>
      </c>
      <c r="L52" s="13"/>
      <c r="M52" s="12">
        <v>0</v>
      </c>
      <c r="N52" s="12">
        <v>0</v>
      </c>
      <c r="O52" s="12">
        <v>0</v>
      </c>
      <c r="P52" s="12">
        <v>0</v>
      </c>
      <c r="Q52" s="13"/>
      <c r="R52" s="12">
        <v>0</v>
      </c>
      <c r="S52" s="12">
        <v>0</v>
      </c>
      <c r="T52" s="12">
        <v>0</v>
      </c>
      <c r="U52" s="12">
        <v>0</v>
      </c>
      <c r="V52" s="13"/>
      <c r="W52" s="12">
        <v>0</v>
      </c>
      <c r="X52" s="12">
        <v>0</v>
      </c>
      <c r="Y52" s="12">
        <v>0</v>
      </c>
      <c r="Z52" s="12">
        <v>0</v>
      </c>
      <c r="AA52" s="13"/>
      <c r="AB52" s="12">
        <v>0</v>
      </c>
      <c r="AC52" s="12">
        <v>0</v>
      </c>
      <c r="AD52" s="12">
        <v>0</v>
      </c>
      <c r="AE52" s="12">
        <v>0</v>
      </c>
      <c r="AF52" s="13"/>
      <c r="AG52" s="12">
        <v>0</v>
      </c>
      <c r="AH52" s="12">
        <v>0</v>
      </c>
      <c r="AI52" s="12">
        <v>0</v>
      </c>
      <c r="AJ52" s="12">
        <v>0</v>
      </c>
      <c r="AK52" s="13"/>
      <c r="AL52" s="12">
        <v>0</v>
      </c>
      <c r="AM52" s="12">
        <v>0</v>
      </c>
      <c r="AN52" s="12">
        <v>0</v>
      </c>
      <c r="AO52" s="12">
        <v>0</v>
      </c>
      <c r="AP52" s="13"/>
      <c r="AQ52" s="12">
        <v>0</v>
      </c>
      <c r="AR52" s="12">
        <v>0</v>
      </c>
      <c r="AS52" s="12">
        <v>0</v>
      </c>
      <c r="AT52" s="12">
        <v>0</v>
      </c>
      <c r="AU52" s="13"/>
      <c r="AV52" s="12">
        <v>0</v>
      </c>
      <c r="AW52" s="12">
        <v>0</v>
      </c>
      <c r="AX52" s="12">
        <v>0</v>
      </c>
      <c r="AY52" s="12">
        <v>0</v>
      </c>
      <c r="AZ52" s="13"/>
      <c r="BA52" s="12">
        <v>0</v>
      </c>
      <c r="BB52" s="12">
        <v>0</v>
      </c>
      <c r="BC52" s="12">
        <v>0</v>
      </c>
      <c r="BD52" s="12">
        <v>0</v>
      </c>
      <c r="BE52" s="13"/>
      <c r="BF52" s="12">
        <v>0</v>
      </c>
      <c r="BG52" s="12">
        <v>0</v>
      </c>
      <c r="BH52" s="12">
        <v>0</v>
      </c>
      <c r="BI52" s="12">
        <v>0</v>
      </c>
      <c r="BJ52" s="13"/>
      <c r="BK52" s="12">
        <v>0</v>
      </c>
      <c r="BL52" s="12">
        <v>0</v>
      </c>
      <c r="BM52" s="12">
        <v>0</v>
      </c>
      <c r="BN52" s="12">
        <v>0</v>
      </c>
      <c r="BO52" s="13"/>
      <c r="BP52" s="12">
        <v>0</v>
      </c>
      <c r="BQ52" s="12">
        <v>0</v>
      </c>
      <c r="BR52" s="12">
        <v>0</v>
      </c>
      <c r="BS52" s="12">
        <v>0</v>
      </c>
      <c r="BT52" s="13"/>
      <c r="BU52" s="12">
        <v>0</v>
      </c>
      <c r="BV52" s="12">
        <v>0</v>
      </c>
      <c r="BW52" s="12">
        <v>0</v>
      </c>
      <c r="BX52" s="12">
        <v>0</v>
      </c>
      <c r="BY52" s="13"/>
      <c r="BZ52" s="12">
        <v>0</v>
      </c>
      <c r="CA52" s="12">
        <v>0</v>
      </c>
      <c r="CB52" s="12">
        <v>0</v>
      </c>
      <c r="CC52" s="12">
        <v>0</v>
      </c>
      <c r="CD52" s="13"/>
      <c r="CE52" s="12">
        <v>0</v>
      </c>
      <c r="CF52" s="12">
        <v>0</v>
      </c>
      <c r="CG52" s="12">
        <v>0</v>
      </c>
      <c r="CH52" s="12">
        <v>0</v>
      </c>
      <c r="CI52" s="13"/>
      <c r="CJ52" s="12">
        <v>0</v>
      </c>
      <c r="CK52" s="12">
        <v>0</v>
      </c>
      <c r="CL52" s="12">
        <v>0</v>
      </c>
      <c r="CM52" s="12">
        <v>0</v>
      </c>
      <c r="CN52" s="13"/>
      <c r="CO52" s="12">
        <v>0</v>
      </c>
      <c r="CP52" s="12">
        <v>0</v>
      </c>
      <c r="CQ52" s="12">
        <v>0</v>
      </c>
      <c r="CR52" s="12">
        <v>0</v>
      </c>
      <c r="CS52" s="13"/>
      <c r="CT52" s="12">
        <v>0</v>
      </c>
      <c r="CU52" s="12">
        <v>0</v>
      </c>
      <c r="CV52" s="12">
        <v>0</v>
      </c>
      <c r="CW52" s="12">
        <v>0</v>
      </c>
      <c r="CX52" s="13"/>
      <c r="CY52" s="12">
        <v>0</v>
      </c>
      <c r="CZ52" s="12">
        <v>0</v>
      </c>
      <c r="DA52" s="12">
        <v>0</v>
      </c>
      <c r="DB52" s="12">
        <v>0</v>
      </c>
      <c r="DC52" s="13"/>
      <c r="DD52" s="12">
        <v>0</v>
      </c>
      <c r="DE52" s="12">
        <v>0</v>
      </c>
      <c r="DF52" s="12">
        <v>0</v>
      </c>
      <c r="DG52" s="12">
        <v>0</v>
      </c>
      <c r="DH52" s="13"/>
      <c r="DI52" s="12">
        <v>0</v>
      </c>
      <c r="DJ52" s="12">
        <v>0</v>
      </c>
      <c r="DK52" s="12">
        <v>0</v>
      </c>
      <c r="DL52" s="12">
        <v>0</v>
      </c>
      <c r="DM52" s="13"/>
      <c r="DN52" s="12">
        <v>0</v>
      </c>
      <c r="DO52" s="12">
        <v>0</v>
      </c>
      <c r="DP52" s="12">
        <v>0</v>
      </c>
      <c r="DQ52" s="12">
        <v>0</v>
      </c>
      <c r="DR52" s="13"/>
      <c r="DS52" s="12">
        <v>0</v>
      </c>
      <c r="DT52" s="12">
        <v>0</v>
      </c>
      <c r="DU52" s="12">
        <v>0</v>
      </c>
      <c r="DV52" s="12">
        <v>0</v>
      </c>
      <c r="DW52" s="13"/>
      <c r="DX52" s="12">
        <v>0</v>
      </c>
      <c r="DY52" s="12">
        <v>0</v>
      </c>
      <c r="DZ52" s="12">
        <v>0</v>
      </c>
      <c r="EA52" s="12">
        <v>0</v>
      </c>
      <c r="EB52" s="13"/>
      <c r="EC52" s="72"/>
      <c r="ED52" s="12">
        <v>0</v>
      </c>
      <c r="EE52" s="12">
        <v>0</v>
      </c>
      <c r="EF52" s="104">
        <v>0</v>
      </c>
      <c r="EG52" s="13"/>
      <c r="EH52" s="12">
        <v>0</v>
      </c>
      <c r="EI52" s="12">
        <v>0</v>
      </c>
      <c r="EJ52" s="12">
        <v>0</v>
      </c>
      <c r="EK52" s="12">
        <v>0</v>
      </c>
      <c r="EL52" s="13"/>
      <c r="EM52" s="12">
        <v>0</v>
      </c>
      <c r="EN52" s="12">
        <v>0</v>
      </c>
      <c r="EO52" s="12">
        <v>0</v>
      </c>
      <c r="EP52" s="12">
        <v>0</v>
      </c>
      <c r="EQ52" s="13"/>
      <c r="ER52" s="72">
        <v>0</v>
      </c>
      <c r="ES52" s="12">
        <v>0</v>
      </c>
      <c r="ET52" s="12">
        <v>0</v>
      </c>
      <c r="EU52" s="12">
        <v>0</v>
      </c>
      <c r="EV52" s="13"/>
      <c r="EW52" s="72">
        <v>0</v>
      </c>
      <c r="EX52" s="12">
        <v>0</v>
      </c>
      <c r="EY52" s="12">
        <v>0</v>
      </c>
      <c r="EZ52" s="72">
        <v>0</v>
      </c>
      <c r="FA52" s="13"/>
      <c r="FB52" s="12">
        <v>0</v>
      </c>
      <c r="FC52" s="12">
        <v>200000</v>
      </c>
      <c r="FD52" s="12">
        <v>0</v>
      </c>
      <c r="FE52" s="12">
        <v>200000</v>
      </c>
      <c r="FF52" s="13"/>
      <c r="FG52" s="12">
        <v>0</v>
      </c>
      <c r="FH52" s="12">
        <v>0</v>
      </c>
      <c r="FI52" s="12">
        <v>0</v>
      </c>
      <c r="FJ52" s="12">
        <v>0</v>
      </c>
      <c r="FK52" s="13"/>
      <c r="FL52" s="12">
        <v>0</v>
      </c>
      <c r="FM52" s="12">
        <v>0</v>
      </c>
      <c r="FN52" s="12">
        <v>0</v>
      </c>
      <c r="FO52" s="12">
        <v>0</v>
      </c>
      <c r="FP52" s="13"/>
      <c r="FQ52" s="12">
        <v>0</v>
      </c>
      <c r="FR52" s="12">
        <v>0</v>
      </c>
      <c r="FS52" s="12">
        <v>0</v>
      </c>
      <c r="FT52" s="12">
        <v>0</v>
      </c>
      <c r="FU52" s="13"/>
      <c r="FV52" s="12">
        <v>0</v>
      </c>
      <c r="FW52" s="12">
        <v>0</v>
      </c>
      <c r="FX52" s="12">
        <v>0</v>
      </c>
      <c r="FY52" s="12">
        <v>0</v>
      </c>
      <c r="FZ52" s="13"/>
      <c r="GA52" s="12">
        <v>0</v>
      </c>
      <c r="GB52" s="12">
        <v>0</v>
      </c>
      <c r="GC52" s="12">
        <v>0</v>
      </c>
      <c r="GD52" s="12">
        <v>0</v>
      </c>
      <c r="GE52" s="13"/>
      <c r="GF52" s="12">
        <v>0</v>
      </c>
      <c r="GG52" s="12">
        <v>0</v>
      </c>
      <c r="GH52" s="12">
        <v>0</v>
      </c>
      <c r="GI52" s="12">
        <v>0</v>
      </c>
      <c r="GJ52" s="13"/>
      <c r="GK52" s="12">
        <v>0</v>
      </c>
      <c r="GL52" s="12"/>
      <c r="GM52" s="12">
        <v>0</v>
      </c>
      <c r="GN52" s="12">
        <v>0</v>
      </c>
      <c r="GO52" s="13"/>
      <c r="GP52" s="12">
        <v>0</v>
      </c>
      <c r="GQ52" s="12">
        <v>0</v>
      </c>
      <c r="GR52" s="12">
        <v>0</v>
      </c>
      <c r="GS52" s="12">
        <v>0</v>
      </c>
      <c r="GT52" s="13"/>
      <c r="GU52" s="12">
        <v>0</v>
      </c>
      <c r="GV52" s="12">
        <v>0</v>
      </c>
      <c r="GW52" s="12">
        <v>0</v>
      </c>
      <c r="GX52" s="12">
        <v>0</v>
      </c>
      <c r="GY52" s="13"/>
      <c r="GZ52" s="12">
        <v>0</v>
      </c>
      <c r="HA52" s="12">
        <v>0</v>
      </c>
      <c r="HB52" s="12">
        <v>0</v>
      </c>
      <c r="HC52" s="12">
        <v>0</v>
      </c>
      <c r="HD52" s="13"/>
      <c r="HE52" s="12">
        <v>0</v>
      </c>
      <c r="HF52" s="12">
        <v>0</v>
      </c>
      <c r="HG52" s="12">
        <v>0</v>
      </c>
      <c r="HH52" s="12">
        <v>0</v>
      </c>
      <c r="HI52" s="13"/>
      <c r="HJ52" s="12">
        <v>0</v>
      </c>
      <c r="HK52" s="12">
        <v>0</v>
      </c>
      <c r="HL52" s="12">
        <v>0</v>
      </c>
      <c r="HM52" s="12">
        <v>0</v>
      </c>
      <c r="HN52" s="13"/>
      <c r="HO52" s="12">
        <v>0</v>
      </c>
      <c r="HP52" s="12">
        <v>0</v>
      </c>
      <c r="HQ52" s="12">
        <v>0</v>
      </c>
      <c r="HR52" s="12">
        <v>0</v>
      </c>
      <c r="HS52" s="13"/>
      <c r="HT52" s="12">
        <v>0</v>
      </c>
      <c r="HU52" s="12">
        <v>0</v>
      </c>
      <c r="HV52" s="12">
        <v>0</v>
      </c>
      <c r="HW52" s="12">
        <v>0</v>
      </c>
      <c r="HX52" s="13"/>
      <c r="HY52" s="12">
        <v>0</v>
      </c>
      <c r="HZ52" s="12">
        <v>0</v>
      </c>
      <c r="IA52" s="12">
        <v>0</v>
      </c>
      <c r="IB52" s="12">
        <v>0</v>
      </c>
      <c r="IC52" s="13"/>
      <c r="ID52" s="12">
        <v>0</v>
      </c>
      <c r="IE52" s="12">
        <v>0</v>
      </c>
      <c r="IF52" s="12">
        <v>0</v>
      </c>
      <c r="IG52" s="12">
        <v>0</v>
      </c>
      <c r="IH52" s="13"/>
      <c r="II52" s="12">
        <v>0</v>
      </c>
      <c r="IJ52" s="12">
        <v>0</v>
      </c>
      <c r="IK52" s="12">
        <v>0</v>
      </c>
      <c r="IL52" s="12">
        <v>0</v>
      </c>
      <c r="IM52" s="13"/>
      <c r="IN52" s="12">
        <v>0</v>
      </c>
      <c r="IO52" s="12">
        <v>0</v>
      </c>
      <c r="IP52" s="12">
        <v>0</v>
      </c>
      <c r="IQ52" s="12">
        <v>0</v>
      </c>
      <c r="IR52" s="13"/>
      <c r="IS52" s="12">
        <v>0</v>
      </c>
      <c r="IT52" s="12">
        <v>0</v>
      </c>
      <c r="IU52" s="12">
        <v>0</v>
      </c>
      <c r="IV52" s="12">
        <v>0</v>
      </c>
      <c r="IW52" s="13"/>
      <c r="IX52" s="12">
        <v>0</v>
      </c>
      <c r="IY52" s="12">
        <v>0</v>
      </c>
      <c r="IZ52" s="12">
        <v>0</v>
      </c>
      <c r="JA52" s="12">
        <v>0</v>
      </c>
      <c r="JB52" s="13"/>
      <c r="JC52" s="12">
        <v>0</v>
      </c>
      <c r="JD52" s="12">
        <v>0</v>
      </c>
      <c r="JE52" s="12">
        <v>0</v>
      </c>
      <c r="JF52" s="12">
        <v>0</v>
      </c>
      <c r="JG52" s="13"/>
      <c r="JH52" s="12">
        <v>0</v>
      </c>
      <c r="JI52" s="12">
        <v>0</v>
      </c>
      <c r="JJ52" s="12">
        <v>0</v>
      </c>
      <c r="JK52" s="12">
        <v>0</v>
      </c>
      <c r="JL52" s="13"/>
      <c r="JM52" s="12">
        <v>0</v>
      </c>
      <c r="JN52" s="12">
        <v>0</v>
      </c>
      <c r="JO52" s="12">
        <v>0</v>
      </c>
      <c r="JP52" s="12">
        <v>0</v>
      </c>
      <c r="JQ52" s="13"/>
      <c r="JR52" s="12">
        <v>0</v>
      </c>
      <c r="JS52" s="12">
        <v>0</v>
      </c>
      <c r="JT52" s="12">
        <v>0</v>
      </c>
      <c r="JU52" s="12">
        <v>0</v>
      </c>
      <c r="JV52" s="13"/>
      <c r="JW52" s="12">
        <v>0</v>
      </c>
      <c r="JX52" s="12">
        <v>0</v>
      </c>
      <c r="JY52" s="12">
        <v>0</v>
      </c>
      <c r="JZ52" s="12">
        <v>0</v>
      </c>
      <c r="KA52" s="13"/>
      <c r="KB52" s="12">
        <v>0</v>
      </c>
      <c r="KC52" s="12">
        <v>0</v>
      </c>
      <c r="KD52" s="12">
        <v>0</v>
      </c>
      <c r="KE52" s="12">
        <v>0</v>
      </c>
      <c r="KF52" s="13"/>
      <c r="KG52" s="12">
        <v>0</v>
      </c>
      <c r="KH52" s="12">
        <v>0</v>
      </c>
      <c r="KI52" s="12">
        <v>0</v>
      </c>
      <c r="KJ52" s="12">
        <v>0</v>
      </c>
      <c r="KK52" s="13"/>
      <c r="KL52" s="12">
        <v>0</v>
      </c>
      <c r="KM52" s="12">
        <v>0</v>
      </c>
      <c r="KN52" s="12">
        <v>0</v>
      </c>
      <c r="KO52" s="12">
        <v>0</v>
      </c>
      <c r="KP52" s="13"/>
      <c r="KQ52" s="12">
        <v>0</v>
      </c>
      <c r="KR52" s="12">
        <v>210000</v>
      </c>
      <c r="KS52" s="12">
        <v>0</v>
      </c>
      <c r="KT52" s="12">
        <v>210000</v>
      </c>
      <c r="KU52" s="13"/>
    </row>
    <row r="53" spans="1:307" hidden="1">
      <c r="A53" s="10">
        <v>47</v>
      </c>
      <c r="B53" s="11" t="s">
        <v>63</v>
      </c>
      <c r="C53" s="12">
        <v>0</v>
      </c>
      <c r="D53" s="12">
        <v>10000</v>
      </c>
      <c r="E53" s="12">
        <v>0</v>
      </c>
      <c r="F53" s="12">
        <v>10000</v>
      </c>
      <c r="G53" s="13"/>
      <c r="H53" s="12">
        <v>0</v>
      </c>
      <c r="I53" s="12">
        <v>0</v>
      </c>
      <c r="J53" s="12">
        <v>0</v>
      </c>
      <c r="K53" s="12">
        <v>0</v>
      </c>
      <c r="L53" s="13"/>
      <c r="M53" s="12">
        <v>0</v>
      </c>
      <c r="N53" s="12">
        <v>0</v>
      </c>
      <c r="O53" s="12">
        <v>0</v>
      </c>
      <c r="P53" s="12">
        <v>0</v>
      </c>
      <c r="Q53" s="13"/>
      <c r="R53" s="12">
        <v>0</v>
      </c>
      <c r="S53" s="12">
        <v>0</v>
      </c>
      <c r="T53" s="12">
        <v>0</v>
      </c>
      <c r="U53" s="12">
        <v>0</v>
      </c>
      <c r="V53" s="13"/>
      <c r="W53" s="12">
        <v>0</v>
      </c>
      <c r="X53" s="12">
        <v>0</v>
      </c>
      <c r="Y53" s="12">
        <v>0</v>
      </c>
      <c r="Z53" s="12">
        <v>0</v>
      </c>
      <c r="AA53" s="13"/>
      <c r="AB53" s="12">
        <v>0</v>
      </c>
      <c r="AC53" s="12">
        <v>0</v>
      </c>
      <c r="AD53" s="12">
        <v>0</v>
      </c>
      <c r="AE53" s="12">
        <v>0</v>
      </c>
      <c r="AF53" s="13"/>
      <c r="AG53" s="12">
        <v>0</v>
      </c>
      <c r="AH53" s="12">
        <v>0</v>
      </c>
      <c r="AI53" s="12">
        <v>0</v>
      </c>
      <c r="AJ53" s="12">
        <v>0</v>
      </c>
      <c r="AK53" s="13"/>
      <c r="AL53" s="12">
        <v>0</v>
      </c>
      <c r="AM53" s="12">
        <v>0</v>
      </c>
      <c r="AN53" s="12">
        <v>0</v>
      </c>
      <c r="AO53" s="12">
        <v>0</v>
      </c>
      <c r="AP53" s="13"/>
      <c r="AQ53" s="12">
        <v>0</v>
      </c>
      <c r="AR53" s="12">
        <v>0</v>
      </c>
      <c r="AS53" s="12">
        <v>0</v>
      </c>
      <c r="AT53" s="12">
        <v>0</v>
      </c>
      <c r="AU53" s="13"/>
      <c r="AV53" s="12">
        <v>0</v>
      </c>
      <c r="AW53" s="12">
        <v>0</v>
      </c>
      <c r="AX53" s="12">
        <v>0</v>
      </c>
      <c r="AY53" s="12">
        <v>0</v>
      </c>
      <c r="AZ53" s="13"/>
      <c r="BA53" s="12">
        <v>0</v>
      </c>
      <c r="BB53" s="12">
        <v>0</v>
      </c>
      <c r="BC53" s="12">
        <v>0</v>
      </c>
      <c r="BD53" s="12">
        <v>0</v>
      </c>
      <c r="BE53" s="13"/>
      <c r="BF53" s="12">
        <v>0</v>
      </c>
      <c r="BG53" s="12">
        <v>0</v>
      </c>
      <c r="BH53" s="12">
        <v>0</v>
      </c>
      <c r="BI53" s="12">
        <v>0</v>
      </c>
      <c r="BJ53" s="13"/>
      <c r="BK53" s="12">
        <v>0</v>
      </c>
      <c r="BL53" s="12">
        <v>0</v>
      </c>
      <c r="BM53" s="12">
        <v>0</v>
      </c>
      <c r="BN53" s="12">
        <v>0</v>
      </c>
      <c r="BO53" s="13"/>
      <c r="BP53" s="12">
        <v>0</v>
      </c>
      <c r="BQ53" s="12">
        <v>0</v>
      </c>
      <c r="BR53" s="12">
        <v>0</v>
      </c>
      <c r="BS53" s="12">
        <v>0</v>
      </c>
      <c r="BT53" s="13"/>
      <c r="BU53" s="12">
        <v>0</v>
      </c>
      <c r="BV53" s="12">
        <v>0</v>
      </c>
      <c r="BW53" s="12">
        <v>0</v>
      </c>
      <c r="BX53" s="12">
        <v>0</v>
      </c>
      <c r="BY53" s="13"/>
      <c r="BZ53" s="12">
        <v>0</v>
      </c>
      <c r="CA53" s="12">
        <v>0</v>
      </c>
      <c r="CB53" s="12">
        <v>0</v>
      </c>
      <c r="CC53" s="12">
        <v>0</v>
      </c>
      <c r="CD53" s="13"/>
      <c r="CE53" s="12">
        <v>0</v>
      </c>
      <c r="CF53" s="12">
        <v>0</v>
      </c>
      <c r="CG53" s="12">
        <v>0</v>
      </c>
      <c r="CH53" s="12">
        <v>0</v>
      </c>
      <c r="CI53" s="13"/>
      <c r="CJ53" s="12">
        <v>0</v>
      </c>
      <c r="CK53" s="12">
        <v>0</v>
      </c>
      <c r="CL53" s="12">
        <v>0</v>
      </c>
      <c r="CM53" s="12">
        <v>0</v>
      </c>
      <c r="CN53" s="13"/>
      <c r="CO53" s="12">
        <v>0</v>
      </c>
      <c r="CP53" s="12">
        <v>0</v>
      </c>
      <c r="CQ53" s="12">
        <v>0</v>
      </c>
      <c r="CR53" s="12">
        <v>0</v>
      </c>
      <c r="CS53" s="13"/>
      <c r="CT53" s="12">
        <v>0</v>
      </c>
      <c r="CU53" s="12">
        <v>0</v>
      </c>
      <c r="CV53" s="12">
        <v>0</v>
      </c>
      <c r="CW53" s="12">
        <v>0</v>
      </c>
      <c r="CX53" s="13"/>
      <c r="CY53" s="12">
        <v>0</v>
      </c>
      <c r="CZ53" s="12">
        <v>0</v>
      </c>
      <c r="DA53" s="12">
        <v>0</v>
      </c>
      <c r="DB53" s="12">
        <v>0</v>
      </c>
      <c r="DC53" s="13"/>
      <c r="DD53" s="12">
        <v>0</v>
      </c>
      <c r="DE53" s="12">
        <v>0</v>
      </c>
      <c r="DF53" s="12">
        <v>0</v>
      </c>
      <c r="DG53" s="12">
        <v>0</v>
      </c>
      <c r="DH53" s="13"/>
      <c r="DI53" s="12">
        <v>0</v>
      </c>
      <c r="DJ53" s="12">
        <v>0</v>
      </c>
      <c r="DK53" s="12">
        <v>0</v>
      </c>
      <c r="DL53" s="12">
        <v>0</v>
      </c>
      <c r="DM53" s="13"/>
      <c r="DN53" s="12">
        <v>0</v>
      </c>
      <c r="DO53" s="12">
        <v>0</v>
      </c>
      <c r="DP53" s="12">
        <v>0</v>
      </c>
      <c r="DQ53" s="12">
        <v>0</v>
      </c>
      <c r="DR53" s="13"/>
      <c r="DS53" s="12">
        <v>0</v>
      </c>
      <c r="DT53" s="12">
        <v>0</v>
      </c>
      <c r="DU53" s="12">
        <v>0</v>
      </c>
      <c r="DV53" s="12">
        <v>0</v>
      </c>
      <c r="DW53" s="13"/>
      <c r="DX53" s="12">
        <v>0</v>
      </c>
      <c r="DY53" s="12">
        <v>0</v>
      </c>
      <c r="DZ53" s="12">
        <v>0</v>
      </c>
      <c r="EA53" s="12">
        <v>0</v>
      </c>
      <c r="EB53" s="13"/>
      <c r="EC53" s="72"/>
      <c r="ED53" s="12">
        <v>0</v>
      </c>
      <c r="EE53" s="12">
        <v>0</v>
      </c>
      <c r="EF53" s="104">
        <v>0</v>
      </c>
      <c r="EG53" s="13"/>
      <c r="EH53" s="12">
        <v>0</v>
      </c>
      <c r="EI53" s="12">
        <v>0</v>
      </c>
      <c r="EJ53" s="12">
        <v>0</v>
      </c>
      <c r="EK53" s="12">
        <v>0</v>
      </c>
      <c r="EL53" s="13"/>
      <c r="EM53" s="12">
        <v>0</v>
      </c>
      <c r="EN53" s="12">
        <v>0</v>
      </c>
      <c r="EO53" s="12">
        <v>0</v>
      </c>
      <c r="EP53" s="12">
        <v>0</v>
      </c>
      <c r="EQ53" s="13"/>
      <c r="ER53" s="72">
        <v>0</v>
      </c>
      <c r="ES53" s="12">
        <v>0</v>
      </c>
      <c r="ET53" s="12">
        <v>0</v>
      </c>
      <c r="EU53" s="12">
        <v>0</v>
      </c>
      <c r="EV53" s="13"/>
      <c r="EW53" s="72">
        <v>0</v>
      </c>
      <c r="EX53" s="12">
        <v>0</v>
      </c>
      <c r="EY53" s="12">
        <v>0</v>
      </c>
      <c r="EZ53" s="72">
        <v>0</v>
      </c>
      <c r="FA53" s="13"/>
      <c r="FB53" s="12">
        <v>0</v>
      </c>
      <c r="FC53" s="12">
        <v>400000</v>
      </c>
      <c r="FD53" s="12">
        <v>0</v>
      </c>
      <c r="FE53" s="12">
        <v>400000</v>
      </c>
      <c r="FF53" s="13"/>
      <c r="FG53" s="12">
        <v>0</v>
      </c>
      <c r="FH53" s="12">
        <v>0</v>
      </c>
      <c r="FI53" s="12">
        <v>0</v>
      </c>
      <c r="FJ53" s="12">
        <v>0</v>
      </c>
      <c r="FK53" s="13"/>
      <c r="FL53" s="12">
        <v>0</v>
      </c>
      <c r="FM53" s="12">
        <v>0</v>
      </c>
      <c r="FN53" s="12">
        <v>0</v>
      </c>
      <c r="FO53" s="12">
        <v>0</v>
      </c>
      <c r="FP53" s="13"/>
      <c r="FQ53" s="12">
        <v>0</v>
      </c>
      <c r="FR53" s="12">
        <v>0</v>
      </c>
      <c r="FS53" s="12">
        <v>0</v>
      </c>
      <c r="FT53" s="12">
        <v>0</v>
      </c>
      <c r="FU53" s="13"/>
      <c r="FV53" s="12">
        <v>0</v>
      </c>
      <c r="FW53" s="12">
        <v>0</v>
      </c>
      <c r="FX53" s="12">
        <v>0</v>
      </c>
      <c r="FY53" s="12">
        <v>0</v>
      </c>
      <c r="FZ53" s="13"/>
      <c r="GA53" s="12">
        <v>0</v>
      </c>
      <c r="GB53" s="12">
        <v>0</v>
      </c>
      <c r="GC53" s="12">
        <v>0</v>
      </c>
      <c r="GD53" s="12">
        <v>0</v>
      </c>
      <c r="GE53" s="13"/>
      <c r="GF53" s="12">
        <v>0</v>
      </c>
      <c r="GG53" s="12">
        <v>0</v>
      </c>
      <c r="GH53" s="12">
        <v>0</v>
      </c>
      <c r="GI53" s="12">
        <v>0</v>
      </c>
      <c r="GJ53" s="13"/>
      <c r="GK53" s="12">
        <v>0</v>
      </c>
      <c r="GL53" s="12"/>
      <c r="GM53" s="12">
        <v>0</v>
      </c>
      <c r="GN53" s="12">
        <v>0</v>
      </c>
      <c r="GO53" s="13"/>
      <c r="GP53" s="12">
        <v>0</v>
      </c>
      <c r="GQ53" s="12">
        <v>0</v>
      </c>
      <c r="GR53" s="12">
        <v>0</v>
      </c>
      <c r="GS53" s="12">
        <v>0</v>
      </c>
      <c r="GT53" s="13"/>
      <c r="GU53" s="12">
        <v>0</v>
      </c>
      <c r="GV53" s="12">
        <v>0</v>
      </c>
      <c r="GW53" s="12">
        <v>0</v>
      </c>
      <c r="GX53" s="12">
        <v>0</v>
      </c>
      <c r="GY53" s="13"/>
      <c r="GZ53" s="12">
        <v>0</v>
      </c>
      <c r="HA53" s="12">
        <v>0</v>
      </c>
      <c r="HB53" s="12">
        <v>0</v>
      </c>
      <c r="HC53" s="12">
        <v>0</v>
      </c>
      <c r="HD53" s="13"/>
      <c r="HE53" s="12">
        <v>0</v>
      </c>
      <c r="HF53" s="12">
        <v>0</v>
      </c>
      <c r="HG53" s="12">
        <v>0</v>
      </c>
      <c r="HH53" s="12">
        <v>0</v>
      </c>
      <c r="HI53" s="13"/>
      <c r="HJ53" s="12">
        <v>0</v>
      </c>
      <c r="HK53" s="12">
        <v>0</v>
      </c>
      <c r="HL53" s="12">
        <v>0</v>
      </c>
      <c r="HM53" s="12">
        <v>0</v>
      </c>
      <c r="HN53" s="13"/>
      <c r="HO53" s="12">
        <v>0</v>
      </c>
      <c r="HP53" s="12">
        <v>0</v>
      </c>
      <c r="HQ53" s="12">
        <v>0</v>
      </c>
      <c r="HR53" s="12">
        <v>0</v>
      </c>
      <c r="HS53" s="13"/>
      <c r="HT53" s="12">
        <v>0</v>
      </c>
      <c r="HU53" s="12">
        <v>0</v>
      </c>
      <c r="HV53" s="12">
        <v>0</v>
      </c>
      <c r="HW53" s="12">
        <v>0</v>
      </c>
      <c r="HX53" s="13"/>
      <c r="HY53" s="12">
        <v>0</v>
      </c>
      <c r="HZ53" s="12">
        <v>0</v>
      </c>
      <c r="IA53" s="12">
        <v>0</v>
      </c>
      <c r="IB53" s="12">
        <v>0</v>
      </c>
      <c r="IC53" s="13"/>
      <c r="ID53" s="12">
        <v>0</v>
      </c>
      <c r="IE53" s="12">
        <v>0</v>
      </c>
      <c r="IF53" s="12">
        <v>0</v>
      </c>
      <c r="IG53" s="12">
        <v>0</v>
      </c>
      <c r="IH53" s="13"/>
      <c r="II53" s="12">
        <v>0</v>
      </c>
      <c r="IJ53" s="12">
        <v>0</v>
      </c>
      <c r="IK53" s="12">
        <v>0</v>
      </c>
      <c r="IL53" s="12">
        <v>0</v>
      </c>
      <c r="IM53" s="13"/>
      <c r="IN53" s="12">
        <v>0</v>
      </c>
      <c r="IO53" s="12">
        <v>0</v>
      </c>
      <c r="IP53" s="12">
        <v>0</v>
      </c>
      <c r="IQ53" s="12">
        <v>0</v>
      </c>
      <c r="IR53" s="13"/>
      <c r="IS53" s="12">
        <v>0</v>
      </c>
      <c r="IT53" s="12">
        <v>0</v>
      </c>
      <c r="IU53" s="12">
        <v>0</v>
      </c>
      <c r="IV53" s="12">
        <v>0</v>
      </c>
      <c r="IW53" s="13"/>
      <c r="IX53" s="12">
        <v>0</v>
      </c>
      <c r="IY53" s="12">
        <v>0</v>
      </c>
      <c r="IZ53" s="12">
        <v>0</v>
      </c>
      <c r="JA53" s="12">
        <v>0</v>
      </c>
      <c r="JB53" s="13"/>
      <c r="JC53" s="12">
        <v>0</v>
      </c>
      <c r="JD53" s="12">
        <v>0</v>
      </c>
      <c r="JE53" s="12">
        <v>0</v>
      </c>
      <c r="JF53" s="12">
        <v>0</v>
      </c>
      <c r="JG53" s="13"/>
      <c r="JH53" s="12">
        <v>0</v>
      </c>
      <c r="JI53" s="12">
        <v>0</v>
      </c>
      <c r="JJ53" s="12">
        <v>0</v>
      </c>
      <c r="JK53" s="12">
        <v>0</v>
      </c>
      <c r="JL53" s="13"/>
      <c r="JM53" s="12">
        <v>0</v>
      </c>
      <c r="JN53" s="12">
        <v>0</v>
      </c>
      <c r="JO53" s="12">
        <v>0</v>
      </c>
      <c r="JP53" s="12">
        <v>0</v>
      </c>
      <c r="JQ53" s="13"/>
      <c r="JR53" s="12">
        <v>0</v>
      </c>
      <c r="JS53" s="12">
        <v>0</v>
      </c>
      <c r="JT53" s="12">
        <v>0</v>
      </c>
      <c r="JU53" s="12">
        <v>0</v>
      </c>
      <c r="JV53" s="13"/>
      <c r="JW53" s="12">
        <v>0</v>
      </c>
      <c r="JX53" s="12">
        <v>0</v>
      </c>
      <c r="JY53" s="12">
        <v>0</v>
      </c>
      <c r="JZ53" s="12">
        <v>0</v>
      </c>
      <c r="KA53" s="13"/>
      <c r="KB53" s="12">
        <v>0</v>
      </c>
      <c r="KC53" s="12">
        <v>0</v>
      </c>
      <c r="KD53" s="12">
        <v>0</v>
      </c>
      <c r="KE53" s="12">
        <v>0</v>
      </c>
      <c r="KF53" s="13"/>
      <c r="KG53" s="12">
        <v>0</v>
      </c>
      <c r="KH53" s="12">
        <v>0</v>
      </c>
      <c r="KI53" s="12">
        <v>0</v>
      </c>
      <c r="KJ53" s="12">
        <v>0</v>
      </c>
      <c r="KK53" s="13"/>
      <c r="KL53" s="12">
        <v>0</v>
      </c>
      <c r="KM53" s="12">
        <v>0</v>
      </c>
      <c r="KN53" s="12">
        <v>0</v>
      </c>
      <c r="KO53" s="12">
        <v>0</v>
      </c>
      <c r="KP53" s="13"/>
      <c r="KQ53" s="12">
        <v>0</v>
      </c>
      <c r="KR53" s="12">
        <v>410000</v>
      </c>
      <c r="KS53" s="12">
        <v>0</v>
      </c>
      <c r="KT53" s="12">
        <v>410000</v>
      </c>
      <c r="KU53" s="13"/>
    </row>
    <row r="54" spans="1:307" hidden="1">
      <c r="A54" s="10">
        <v>48</v>
      </c>
      <c r="B54" s="11" t="s">
        <v>41</v>
      </c>
      <c r="C54" s="12">
        <v>0</v>
      </c>
      <c r="D54" s="12">
        <v>10000</v>
      </c>
      <c r="E54" s="12">
        <v>0</v>
      </c>
      <c r="F54" s="12">
        <v>10000</v>
      </c>
      <c r="G54" s="13"/>
      <c r="H54" s="12">
        <v>0</v>
      </c>
      <c r="I54" s="12">
        <v>62962.5</v>
      </c>
      <c r="J54" s="12">
        <v>0</v>
      </c>
      <c r="K54" s="12">
        <v>62962.5</v>
      </c>
      <c r="L54" s="13"/>
      <c r="M54" s="12">
        <v>0</v>
      </c>
      <c r="N54" s="12">
        <v>0</v>
      </c>
      <c r="O54" s="12">
        <v>0</v>
      </c>
      <c r="P54" s="12">
        <v>0</v>
      </c>
      <c r="Q54" s="13"/>
      <c r="R54" s="12">
        <v>0</v>
      </c>
      <c r="S54" s="12">
        <v>0</v>
      </c>
      <c r="T54" s="12">
        <v>0</v>
      </c>
      <c r="U54" s="12">
        <v>0</v>
      </c>
      <c r="V54" s="13"/>
      <c r="W54" s="12">
        <v>0</v>
      </c>
      <c r="X54" s="12">
        <v>0</v>
      </c>
      <c r="Y54" s="12">
        <v>0</v>
      </c>
      <c r="Z54" s="12">
        <v>0</v>
      </c>
      <c r="AA54" s="13"/>
      <c r="AB54" s="12">
        <v>0</v>
      </c>
      <c r="AC54" s="12">
        <v>0</v>
      </c>
      <c r="AD54" s="12">
        <v>0</v>
      </c>
      <c r="AE54" s="12">
        <v>0</v>
      </c>
      <c r="AF54" s="13"/>
      <c r="AG54" s="12">
        <v>0</v>
      </c>
      <c r="AH54" s="12">
        <v>0</v>
      </c>
      <c r="AI54" s="12">
        <v>0</v>
      </c>
      <c r="AJ54" s="12">
        <v>0</v>
      </c>
      <c r="AK54" s="13"/>
      <c r="AL54" s="12">
        <v>0</v>
      </c>
      <c r="AM54" s="12">
        <v>1500000</v>
      </c>
      <c r="AN54" s="12">
        <v>0</v>
      </c>
      <c r="AO54" s="12">
        <v>1500000</v>
      </c>
      <c r="AP54" s="13"/>
      <c r="AQ54" s="12">
        <v>0</v>
      </c>
      <c r="AR54" s="12">
        <v>0</v>
      </c>
      <c r="AS54" s="12">
        <v>0</v>
      </c>
      <c r="AT54" s="12">
        <v>0</v>
      </c>
      <c r="AU54" s="13"/>
      <c r="AV54" s="12">
        <v>0</v>
      </c>
      <c r="AW54" s="12">
        <v>0</v>
      </c>
      <c r="AX54" s="12">
        <v>0</v>
      </c>
      <c r="AY54" s="12">
        <v>0</v>
      </c>
      <c r="AZ54" s="13"/>
      <c r="BA54" s="12">
        <v>0</v>
      </c>
      <c r="BB54" s="12">
        <v>0</v>
      </c>
      <c r="BC54" s="12">
        <v>0</v>
      </c>
      <c r="BD54" s="12">
        <v>0</v>
      </c>
      <c r="BE54" s="13"/>
      <c r="BF54" s="12">
        <v>0</v>
      </c>
      <c r="BG54" s="12">
        <v>0</v>
      </c>
      <c r="BH54" s="12">
        <v>0</v>
      </c>
      <c r="BI54" s="12">
        <v>0</v>
      </c>
      <c r="BJ54" s="13"/>
      <c r="BK54" s="12">
        <v>0</v>
      </c>
      <c r="BL54" s="12">
        <v>0</v>
      </c>
      <c r="BM54" s="12">
        <v>0</v>
      </c>
      <c r="BN54" s="12">
        <v>0</v>
      </c>
      <c r="BO54" s="13"/>
      <c r="BP54" s="12">
        <v>0</v>
      </c>
      <c r="BQ54" s="12">
        <v>0</v>
      </c>
      <c r="BR54" s="12">
        <v>0</v>
      </c>
      <c r="BS54" s="12">
        <v>0</v>
      </c>
      <c r="BT54" s="13"/>
      <c r="BU54" s="12">
        <v>0</v>
      </c>
      <c r="BV54" s="12">
        <v>0</v>
      </c>
      <c r="BW54" s="12">
        <v>0</v>
      </c>
      <c r="BX54" s="12">
        <v>0</v>
      </c>
      <c r="BY54" s="13"/>
      <c r="BZ54" s="12">
        <v>0</v>
      </c>
      <c r="CA54" s="12">
        <v>0</v>
      </c>
      <c r="CB54" s="12">
        <v>0</v>
      </c>
      <c r="CC54" s="12">
        <v>0</v>
      </c>
      <c r="CD54" s="13"/>
      <c r="CE54" s="12">
        <v>0</v>
      </c>
      <c r="CF54" s="12">
        <v>0</v>
      </c>
      <c r="CG54" s="12">
        <v>0</v>
      </c>
      <c r="CH54" s="12">
        <v>0</v>
      </c>
      <c r="CI54" s="13"/>
      <c r="CJ54" s="12">
        <v>0</v>
      </c>
      <c r="CK54" s="12">
        <v>0</v>
      </c>
      <c r="CL54" s="12">
        <v>0</v>
      </c>
      <c r="CM54" s="12">
        <v>0</v>
      </c>
      <c r="CN54" s="13"/>
      <c r="CO54" s="12">
        <v>0</v>
      </c>
      <c r="CP54" s="12">
        <v>0</v>
      </c>
      <c r="CQ54" s="12">
        <v>0</v>
      </c>
      <c r="CR54" s="12">
        <v>0</v>
      </c>
      <c r="CS54" s="13"/>
      <c r="CT54" s="12">
        <v>0</v>
      </c>
      <c r="CU54" s="12">
        <v>0</v>
      </c>
      <c r="CV54" s="12">
        <v>0</v>
      </c>
      <c r="CW54" s="12">
        <v>0</v>
      </c>
      <c r="CX54" s="13"/>
      <c r="CY54" s="12">
        <v>0</v>
      </c>
      <c r="CZ54" s="12">
        <v>0</v>
      </c>
      <c r="DA54" s="12">
        <v>0</v>
      </c>
      <c r="DB54" s="12">
        <v>0</v>
      </c>
      <c r="DC54" s="13"/>
      <c r="DD54" s="12">
        <v>0</v>
      </c>
      <c r="DE54" s="12">
        <v>0</v>
      </c>
      <c r="DF54" s="12">
        <v>0</v>
      </c>
      <c r="DG54" s="12">
        <v>0</v>
      </c>
      <c r="DH54" s="13"/>
      <c r="DI54" s="12">
        <v>0</v>
      </c>
      <c r="DJ54" s="12">
        <v>0</v>
      </c>
      <c r="DK54" s="12">
        <v>0</v>
      </c>
      <c r="DL54" s="12">
        <v>0</v>
      </c>
      <c r="DM54" s="13"/>
      <c r="DN54" s="12">
        <v>0</v>
      </c>
      <c r="DO54" s="12">
        <v>0</v>
      </c>
      <c r="DP54" s="12">
        <v>0</v>
      </c>
      <c r="DQ54" s="12">
        <v>0</v>
      </c>
      <c r="DR54" s="13"/>
      <c r="DS54" s="12">
        <v>0</v>
      </c>
      <c r="DT54" s="12">
        <v>0</v>
      </c>
      <c r="DU54" s="12">
        <v>0</v>
      </c>
      <c r="DV54" s="12">
        <v>0</v>
      </c>
      <c r="DW54" s="13"/>
      <c r="DX54" s="12">
        <v>0</v>
      </c>
      <c r="DY54" s="12">
        <v>0</v>
      </c>
      <c r="DZ54" s="12">
        <v>0</v>
      </c>
      <c r="EA54" s="12">
        <v>0</v>
      </c>
      <c r="EB54" s="13"/>
      <c r="EC54" s="72">
        <v>1500</v>
      </c>
      <c r="ED54" s="12">
        <v>2100000</v>
      </c>
      <c r="EE54" s="12">
        <v>0</v>
      </c>
      <c r="EF54" s="104">
        <v>2100000</v>
      </c>
      <c r="EG54" s="13"/>
      <c r="EH54" s="12">
        <v>1400</v>
      </c>
      <c r="EI54" s="12">
        <v>1400000</v>
      </c>
      <c r="EJ54" s="12">
        <v>0</v>
      </c>
      <c r="EK54" s="12">
        <v>1400000</v>
      </c>
      <c r="EL54" s="13"/>
      <c r="EM54" s="12">
        <v>0</v>
      </c>
      <c r="EN54" s="12">
        <v>0</v>
      </c>
      <c r="EO54" s="12">
        <v>0</v>
      </c>
      <c r="EP54" s="12">
        <v>0</v>
      </c>
      <c r="EQ54" s="13"/>
      <c r="ER54" s="72">
        <v>620</v>
      </c>
      <c r="ES54" s="12">
        <v>1522800</v>
      </c>
      <c r="ET54" s="12">
        <v>0</v>
      </c>
      <c r="EU54" s="12">
        <v>1522800</v>
      </c>
      <c r="EV54" s="13"/>
      <c r="EW54" s="72">
        <v>5</v>
      </c>
      <c r="EX54" s="12">
        <v>20000</v>
      </c>
      <c r="EY54" s="12">
        <v>0</v>
      </c>
      <c r="EZ54" s="72">
        <v>20000</v>
      </c>
      <c r="FA54" s="13"/>
      <c r="FB54" s="12">
        <v>0</v>
      </c>
      <c r="FC54" s="12">
        <v>0</v>
      </c>
      <c r="FD54" s="12">
        <v>0</v>
      </c>
      <c r="FE54" s="12">
        <v>0</v>
      </c>
      <c r="FF54" s="13"/>
      <c r="FG54" s="12">
        <v>800</v>
      </c>
      <c r="FH54" s="12">
        <v>240000</v>
      </c>
      <c r="FI54" s="12">
        <v>0</v>
      </c>
      <c r="FJ54" s="12">
        <v>240000</v>
      </c>
      <c r="FK54" s="13"/>
      <c r="FL54" s="12">
        <v>20</v>
      </c>
      <c r="FM54" s="12">
        <v>6000</v>
      </c>
      <c r="FN54" s="12">
        <v>0</v>
      </c>
      <c r="FO54" s="12">
        <v>6000</v>
      </c>
      <c r="FP54" s="13"/>
      <c r="FQ54" s="12">
        <v>200</v>
      </c>
      <c r="FR54" s="12">
        <v>20000</v>
      </c>
      <c r="FS54" s="12">
        <v>0</v>
      </c>
      <c r="FT54" s="12">
        <v>20000</v>
      </c>
      <c r="FU54" s="13"/>
      <c r="FV54" s="12">
        <v>0</v>
      </c>
      <c r="FW54" s="12">
        <v>0</v>
      </c>
      <c r="FX54" s="12">
        <v>0</v>
      </c>
      <c r="FY54" s="12">
        <v>0</v>
      </c>
      <c r="FZ54" s="13"/>
      <c r="GA54" s="12">
        <v>0</v>
      </c>
      <c r="GB54" s="12">
        <v>0</v>
      </c>
      <c r="GC54" s="12">
        <v>0</v>
      </c>
      <c r="GD54" s="12">
        <v>0</v>
      </c>
      <c r="GE54" s="13"/>
      <c r="GF54" s="12">
        <v>0</v>
      </c>
      <c r="GG54" s="12">
        <v>0</v>
      </c>
      <c r="GH54" s="12">
        <v>0</v>
      </c>
      <c r="GI54" s="12">
        <v>0</v>
      </c>
      <c r="GJ54" s="13"/>
      <c r="GK54" s="12">
        <v>0</v>
      </c>
      <c r="GL54" s="12"/>
      <c r="GM54" s="12">
        <v>0</v>
      </c>
      <c r="GN54" s="12">
        <v>0</v>
      </c>
      <c r="GO54" s="13"/>
      <c r="GP54" s="12">
        <v>1</v>
      </c>
      <c r="GQ54" s="12">
        <v>1000000</v>
      </c>
      <c r="GR54" s="12">
        <v>0</v>
      </c>
      <c r="GS54" s="12">
        <v>1000000</v>
      </c>
      <c r="GT54" s="13"/>
      <c r="GU54" s="12">
        <v>0</v>
      </c>
      <c r="GV54" s="12">
        <v>0</v>
      </c>
      <c r="GW54" s="12">
        <v>0</v>
      </c>
      <c r="GX54" s="12">
        <v>0</v>
      </c>
      <c r="GY54" s="13"/>
      <c r="GZ54" s="12">
        <v>2</v>
      </c>
      <c r="HA54" s="12">
        <v>40000</v>
      </c>
      <c r="HB54" s="12">
        <v>0</v>
      </c>
      <c r="HC54" s="12">
        <v>40000</v>
      </c>
      <c r="HD54" s="13"/>
      <c r="HE54" s="12">
        <v>0</v>
      </c>
      <c r="HF54" s="12">
        <v>0</v>
      </c>
      <c r="HG54" s="12">
        <v>0</v>
      </c>
      <c r="HH54" s="12">
        <v>0</v>
      </c>
      <c r="HI54" s="13"/>
      <c r="HJ54" s="12">
        <v>1</v>
      </c>
      <c r="HK54" s="12">
        <v>100000</v>
      </c>
      <c r="HL54" s="12">
        <v>0</v>
      </c>
      <c r="HM54" s="12">
        <v>100000</v>
      </c>
      <c r="HN54" s="13"/>
      <c r="HO54" s="12">
        <v>1</v>
      </c>
      <c r="HP54" s="12">
        <v>10000</v>
      </c>
      <c r="HQ54" s="12">
        <v>0</v>
      </c>
      <c r="HR54" s="12">
        <v>10000</v>
      </c>
      <c r="HS54" s="13"/>
      <c r="HT54" s="12">
        <v>0</v>
      </c>
      <c r="HU54" s="12">
        <v>0</v>
      </c>
      <c r="HV54" s="12">
        <v>0</v>
      </c>
      <c r="HW54" s="12">
        <v>0</v>
      </c>
      <c r="HX54" s="13"/>
      <c r="HY54" s="12">
        <v>0</v>
      </c>
      <c r="HZ54" s="12">
        <v>0</v>
      </c>
      <c r="IA54" s="12">
        <v>0</v>
      </c>
      <c r="IB54" s="12">
        <v>0</v>
      </c>
      <c r="IC54" s="13"/>
      <c r="ID54" s="12">
        <v>0</v>
      </c>
      <c r="IE54" s="12">
        <v>0</v>
      </c>
      <c r="IF54" s="12">
        <v>0</v>
      </c>
      <c r="IG54" s="12">
        <v>0</v>
      </c>
      <c r="IH54" s="13"/>
      <c r="II54" s="12">
        <v>0</v>
      </c>
      <c r="IJ54" s="12">
        <v>0</v>
      </c>
      <c r="IK54" s="12">
        <v>0</v>
      </c>
      <c r="IL54" s="12">
        <v>0</v>
      </c>
      <c r="IM54" s="13"/>
      <c r="IN54" s="12">
        <v>0</v>
      </c>
      <c r="IO54" s="12">
        <v>0</v>
      </c>
      <c r="IP54" s="12">
        <v>0</v>
      </c>
      <c r="IQ54" s="12">
        <v>0</v>
      </c>
      <c r="IR54" s="13"/>
      <c r="IS54" s="12">
        <v>0</v>
      </c>
      <c r="IT54" s="12">
        <v>0</v>
      </c>
      <c r="IU54" s="12">
        <v>0</v>
      </c>
      <c r="IV54" s="12">
        <v>0</v>
      </c>
      <c r="IW54" s="13"/>
      <c r="IX54" s="12">
        <v>0</v>
      </c>
      <c r="IY54" s="12">
        <v>0</v>
      </c>
      <c r="IZ54" s="12">
        <v>0</v>
      </c>
      <c r="JA54" s="12">
        <v>0</v>
      </c>
      <c r="JB54" s="13"/>
      <c r="JC54" s="12">
        <v>0</v>
      </c>
      <c r="JD54" s="12">
        <v>0</v>
      </c>
      <c r="JE54" s="12">
        <v>0</v>
      </c>
      <c r="JF54" s="12">
        <v>0</v>
      </c>
      <c r="JG54" s="13"/>
      <c r="JH54" s="12">
        <v>0</v>
      </c>
      <c r="JI54" s="12">
        <v>0</v>
      </c>
      <c r="JJ54" s="12">
        <v>0</v>
      </c>
      <c r="JK54" s="12">
        <v>0</v>
      </c>
      <c r="JL54" s="13"/>
      <c r="JM54" s="12">
        <v>1</v>
      </c>
      <c r="JN54" s="12">
        <v>12000</v>
      </c>
      <c r="JO54" s="12">
        <v>0</v>
      </c>
      <c r="JP54" s="12">
        <v>12000</v>
      </c>
      <c r="JQ54" s="13"/>
      <c r="JR54" s="12">
        <v>1</v>
      </c>
      <c r="JS54" s="12">
        <v>50000</v>
      </c>
      <c r="JT54" s="12">
        <v>0</v>
      </c>
      <c r="JU54" s="12">
        <v>50000</v>
      </c>
      <c r="JV54" s="13"/>
      <c r="JW54" s="12">
        <v>0</v>
      </c>
      <c r="JX54" s="12">
        <v>0</v>
      </c>
      <c r="JY54" s="12">
        <v>0</v>
      </c>
      <c r="JZ54" s="12">
        <v>0</v>
      </c>
      <c r="KA54" s="13"/>
      <c r="KB54" s="12">
        <v>0</v>
      </c>
      <c r="KC54" s="12">
        <v>0</v>
      </c>
      <c r="KD54" s="12">
        <v>0</v>
      </c>
      <c r="KE54" s="12">
        <v>0</v>
      </c>
      <c r="KF54" s="13"/>
      <c r="KG54" s="12">
        <v>0</v>
      </c>
      <c r="KH54" s="12">
        <v>0</v>
      </c>
      <c r="KI54" s="12">
        <v>0</v>
      </c>
      <c r="KJ54" s="12">
        <v>0</v>
      </c>
      <c r="KK54" s="13"/>
      <c r="KL54" s="12">
        <v>0</v>
      </c>
      <c r="KM54" s="12">
        <v>0</v>
      </c>
      <c r="KN54" s="12">
        <v>0</v>
      </c>
      <c r="KO54" s="12">
        <v>0</v>
      </c>
      <c r="KP54" s="13"/>
      <c r="KQ54" s="12">
        <v>0</v>
      </c>
      <c r="KR54" s="12">
        <v>8093762.5</v>
      </c>
      <c r="KS54" s="12">
        <v>0</v>
      </c>
      <c r="KT54" s="12">
        <v>8093762.5</v>
      </c>
      <c r="KU54" s="13"/>
    </row>
    <row r="55" spans="1:307" hidden="1">
      <c r="A55" s="10">
        <v>49</v>
      </c>
      <c r="B55" s="11" t="s">
        <v>42</v>
      </c>
      <c r="C55" s="12">
        <v>0</v>
      </c>
      <c r="D55" s="12">
        <v>10000</v>
      </c>
      <c r="E55" s="12">
        <v>0</v>
      </c>
      <c r="F55" s="12">
        <v>10000</v>
      </c>
      <c r="G55" s="13"/>
      <c r="H55" s="12">
        <v>0</v>
      </c>
      <c r="I55" s="12">
        <v>104287.5</v>
      </c>
      <c r="J55" s="12">
        <v>0</v>
      </c>
      <c r="K55" s="12">
        <v>104287.5</v>
      </c>
      <c r="L55" s="13"/>
      <c r="M55" s="12">
        <v>0</v>
      </c>
      <c r="N55" s="12">
        <v>0</v>
      </c>
      <c r="O55" s="12">
        <v>0</v>
      </c>
      <c r="P55" s="12">
        <v>0</v>
      </c>
      <c r="Q55" s="13"/>
      <c r="R55" s="12">
        <v>0</v>
      </c>
      <c r="S55" s="12">
        <v>0</v>
      </c>
      <c r="T55" s="12">
        <v>0</v>
      </c>
      <c r="U55" s="12">
        <v>0</v>
      </c>
      <c r="V55" s="13"/>
      <c r="W55" s="12">
        <v>0</v>
      </c>
      <c r="X55" s="12">
        <v>0</v>
      </c>
      <c r="Y55" s="12">
        <v>0</v>
      </c>
      <c r="Z55" s="12">
        <v>0</v>
      </c>
      <c r="AA55" s="13"/>
      <c r="AB55" s="12">
        <v>0</v>
      </c>
      <c r="AC55" s="12">
        <v>0</v>
      </c>
      <c r="AD55" s="12">
        <v>0</v>
      </c>
      <c r="AE55" s="12">
        <v>0</v>
      </c>
      <c r="AF55" s="13"/>
      <c r="AG55" s="12">
        <v>0</v>
      </c>
      <c r="AH55" s="12">
        <v>0</v>
      </c>
      <c r="AI55" s="12">
        <v>0</v>
      </c>
      <c r="AJ55" s="12">
        <v>0</v>
      </c>
      <c r="AK55" s="13"/>
      <c r="AL55" s="12">
        <v>0</v>
      </c>
      <c r="AM55" s="12">
        <v>1500000</v>
      </c>
      <c r="AN55" s="12">
        <v>0</v>
      </c>
      <c r="AO55" s="12">
        <v>1500000</v>
      </c>
      <c r="AP55" s="13"/>
      <c r="AQ55" s="12">
        <v>0</v>
      </c>
      <c r="AR55" s="12">
        <v>0</v>
      </c>
      <c r="AS55" s="12">
        <v>0</v>
      </c>
      <c r="AT55" s="12">
        <v>0</v>
      </c>
      <c r="AU55" s="13"/>
      <c r="AV55" s="12">
        <v>0</v>
      </c>
      <c r="AW55" s="12">
        <v>0</v>
      </c>
      <c r="AX55" s="12">
        <v>0</v>
      </c>
      <c r="AY55" s="12">
        <v>0</v>
      </c>
      <c r="AZ55" s="13"/>
      <c r="BA55" s="12">
        <v>0</v>
      </c>
      <c r="BB55" s="12">
        <v>0</v>
      </c>
      <c r="BC55" s="12">
        <v>0</v>
      </c>
      <c r="BD55" s="12">
        <v>0</v>
      </c>
      <c r="BE55" s="13"/>
      <c r="BF55" s="12">
        <v>0</v>
      </c>
      <c r="BG55" s="12">
        <v>0</v>
      </c>
      <c r="BH55" s="12">
        <v>0</v>
      </c>
      <c r="BI55" s="12">
        <v>0</v>
      </c>
      <c r="BJ55" s="13"/>
      <c r="BK55" s="12">
        <v>0</v>
      </c>
      <c r="BL55" s="12">
        <v>0</v>
      </c>
      <c r="BM55" s="12">
        <v>0</v>
      </c>
      <c r="BN55" s="12">
        <v>0</v>
      </c>
      <c r="BO55" s="13"/>
      <c r="BP55" s="12">
        <v>0</v>
      </c>
      <c r="BQ55" s="12">
        <v>0</v>
      </c>
      <c r="BR55" s="12">
        <v>0</v>
      </c>
      <c r="BS55" s="12">
        <v>0</v>
      </c>
      <c r="BT55" s="13"/>
      <c r="BU55" s="12">
        <v>0</v>
      </c>
      <c r="BV55" s="12">
        <v>0</v>
      </c>
      <c r="BW55" s="12">
        <v>0</v>
      </c>
      <c r="BX55" s="12">
        <v>0</v>
      </c>
      <c r="BY55" s="13"/>
      <c r="BZ55" s="12">
        <v>0</v>
      </c>
      <c r="CA55" s="12">
        <v>0</v>
      </c>
      <c r="CB55" s="12">
        <v>0</v>
      </c>
      <c r="CC55" s="12">
        <v>0</v>
      </c>
      <c r="CD55" s="13"/>
      <c r="CE55" s="12">
        <v>0</v>
      </c>
      <c r="CF55" s="12">
        <v>0</v>
      </c>
      <c r="CG55" s="12">
        <v>0</v>
      </c>
      <c r="CH55" s="12">
        <v>0</v>
      </c>
      <c r="CI55" s="13"/>
      <c r="CJ55" s="12">
        <v>0</v>
      </c>
      <c r="CK55" s="12">
        <v>0</v>
      </c>
      <c r="CL55" s="12">
        <v>0</v>
      </c>
      <c r="CM55" s="12">
        <v>0</v>
      </c>
      <c r="CN55" s="13"/>
      <c r="CO55" s="12">
        <v>0</v>
      </c>
      <c r="CP55" s="12">
        <v>0</v>
      </c>
      <c r="CQ55" s="12">
        <v>0</v>
      </c>
      <c r="CR55" s="12">
        <v>0</v>
      </c>
      <c r="CS55" s="13"/>
      <c r="CT55" s="12">
        <v>0</v>
      </c>
      <c r="CU55" s="12">
        <v>0</v>
      </c>
      <c r="CV55" s="12">
        <v>0</v>
      </c>
      <c r="CW55" s="12">
        <v>0</v>
      </c>
      <c r="CX55" s="13"/>
      <c r="CY55" s="12">
        <v>0</v>
      </c>
      <c r="CZ55" s="12">
        <v>0</v>
      </c>
      <c r="DA55" s="12">
        <v>0</v>
      </c>
      <c r="DB55" s="12">
        <v>0</v>
      </c>
      <c r="DC55" s="13"/>
      <c r="DD55" s="12">
        <v>0</v>
      </c>
      <c r="DE55" s="12">
        <v>0</v>
      </c>
      <c r="DF55" s="12">
        <v>0</v>
      </c>
      <c r="DG55" s="12">
        <v>0</v>
      </c>
      <c r="DH55" s="13"/>
      <c r="DI55" s="12">
        <v>0</v>
      </c>
      <c r="DJ55" s="12">
        <v>0</v>
      </c>
      <c r="DK55" s="12">
        <v>0</v>
      </c>
      <c r="DL55" s="12">
        <v>0</v>
      </c>
      <c r="DM55" s="13"/>
      <c r="DN55" s="12">
        <v>0</v>
      </c>
      <c r="DO55" s="12">
        <v>0</v>
      </c>
      <c r="DP55" s="12">
        <v>0</v>
      </c>
      <c r="DQ55" s="12">
        <v>0</v>
      </c>
      <c r="DR55" s="13"/>
      <c r="DS55" s="12">
        <v>0</v>
      </c>
      <c r="DT55" s="12">
        <v>0</v>
      </c>
      <c r="DU55" s="12">
        <v>0</v>
      </c>
      <c r="DV55" s="12">
        <v>0</v>
      </c>
      <c r="DW55" s="13"/>
      <c r="DX55" s="12">
        <v>0</v>
      </c>
      <c r="DY55" s="12">
        <v>0</v>
      </c>
      <c r="DZ55" s="12">
        <v>0</v>
      </c>
      <c r="EA55" s="12">
        <v>0</v>
      </c>
      <c r="EB55" s="13"/>
      <c r="EC55" s="72">
        <v>3600</v>
      </c>
      <c r="ED55" s="12">
        <v>5040000</v>
      </c>
      <c r="EE55" s="12">
        <v>0</v>
      </c>
      <c r="EF55" s="104">
        <v>5040000</v>
      </c>
      <c r="EG55" s="13"/>
      <c r="EH55" s="12">
        <v>1800</v>
      </c>
      <c r="EI55" s="12">
        <v>1800000</v>
      </c>
      <c r="EJ55" s="12">
        <v>0</v>
      </c>
      <c r="EK55" s="12">
        <v>1800000</v>
      </c>
      <c r="EL55" s="13"/>
      <c r="EM55" s="12">
        <v>0</v>
      </c>
      <c r="EN55" s="12">
        <v>0</v>
      </c>
      <c r="EO55" s="12">
        <v>0</v>
      </c>
      <c r="EP55" s="12">
        <v>0</v>
      </c>
      <c r="EQ55" s="13"/>
      <c r="ER55" s="72">
        <v>620</v>
      </c>
      <c r="ES55" s="12">
        <v>1522800</v>
      </c>
      <c r="ET55" s="12">
        <v>0</v>
      </c>
      <c r="EU55" s="12">
        <v>1522800</v>
      </c>
      <c r="EV55" s="13"/>
      <c r="EW55" s="72">
        <v>5</v>
      </c>
      <c r="EX55" s="12">
        <v>20000</v>
      </c>
      <c r="EY55" s="12">
        <v>0</v>
      </c>
      <c r="EZ55" s="72">
        <v>20000</v>
      </c>
      <c r="FA55" s="13"/>
      <c r="FB55" s="12">
        <v>0</v>
      </c>
      <c r="FC55" s="12">
        <v>0</v>
      </c>
      <c r="FD55" s="12">
        <v>0</v>
      </c>
      <c r="FE55" s="12">
        <v>0</v>
      </c>
      <c r="FF55" s="13"/>
      <c r="FG55" s="12">
        <v>500</v>
      </c>
      <c r="FH55" s="12">
        <v>150000</v>
      </c>
      <c r="FI55" s="12">
        <v>0</v>
      </c>
      <c r="FJ55" s="12">
        <v>150000</v>
      </c>
      <c r="FK55" s="13"/>
      <c r="FL55" s="12">
        <v>20</v>
      </c>
      <c r="FM55" s="12">
        <v>6000</v>
      </c>
      <c r="FN55" s="12">
        <v>0</v>
      </c>
      <c r="FO55" s="12">
        <v>6000</v>
      </c>
      <c r="FP55" s="13"/>
      <c r="FQ55" s="12">
        <v>200</v>
      </c>
      <c r="FR55" s="12">
        <v>20000</v>
      </c>
      <c r="FS55" s="12">
        <v>0</v>
      </c>
      <c r="FT55" s="12">
        <v>20000</v>
      </c>
      <c r="FU55" s="13"/>
      <c r="FV55" s="12">
        <v>0</v>
      </c>
      <c r="FW55" s="12">
        <v>0</v>
      </c>
      <c r="FX55" s="12">
        <v>0</v>
      </c>
      <c r="FY55" s="12">
        <v>0</v>
      </c>
      <c r="FZ55" s="13"/>
      <c r="GA55" s="12">
        <v>0</v>
      </c>
      <c r="GB55" s="12">
        <v>0</v>
      </c>
      <c r="GC55" s="12">
        <v>0</v>
      </c>
      <c r="GD55" s="12">
        <v>0</v>
      </c>
      <c r="GE55" s="13"/>
      <c r="GF55" s="12">
        <v>0</v>
      </c>
      <c r="GG55" s="12">
        <v>0</v>
      </c>
      <c r="GH55" s="12">
        <v>0</v>
      </c>
      <c r="GI55" s="12">
        <v>0</v>
      </c>
      <c r="GJ55" s="13"/>
      <c r="GK55" s="12">
        <v>0</v>
      </c>
      <c r="GL55" s="12"/>
      <c r="GM55" s="12">
        <v>0</v>
      </c>
      <c r="GN55" s="12">
        <v>0</v>
      </c>
      <c r="GO55" s="13"/>
      <c r="GP55" s="12">
        <v>1</v>
      </c>
      <c r="GQ55" s="12">
        <v>1600000</v>
      </c>
      <c r="GR55" s="12">
        <v>0</v>
      </c>
      <c r="GS55" s="12">
        <v>1600000</v>
      </c>
      <c r="GT55" s="13"/>
      <c r="GU55" s="12">
        <v>0</v>
      </c>
      <c r="GV55" s="12">
        <v>0</v>
      </c>
      <c r="GW55" s="12">
        <v>0</v>
      </c>
      <c r="GX55" s="12">
        <v>0</v>
      </c>
      <c r="GY55" s="13"/>
      <c r="GZ55" s="12">
        <v>2</v>
      </c>
      <c r="HA55" s="12">
        <v>40000</v>
      </c>
      <c r="HB55" s="12">
        <v>0</v>
      </c>
      <c r="HC55" s="12">
        <v>40000</v>
      </c>
      <c r="HD55" s="13"/>
      <c r="HE55" s="12">
        <v>1</v>
      </c>
      <c r="HF55" s="12">
        <v>458700</v>
      </c>
      <c r="HG55" s="12">
        <v>0</v>
      </c>
      <c r="HH55" s="12">
        <v>458700</v>
      </c>
      <c r="HI55" s="13"/>
      <c r="HJ55" s="12">
        <v>1</v>
      </c>
      <c r="HK55" s="12">
        <v>100000</v>
      </c>
      <c r="HL55" s="12">
        <v>0</v>
      </c>
      <c r="HM55" s="12">
        <v>100000</v>
      </c>
      <c r="HN55" s="13"/>
      <c r="HO55" s="12">
        <v>0</v>
      </c>
      <c r="HP55" s="12">
        <v>0</v>
      </c>
      <c r="HQ55" s="12">
        <v>0</v>
      </c>
      <c r="HR55" s="12">
        <v>0</v>
      </c>
      <c r="HS55" s="13"/>
      <c r="HT55" s="12">
        <v>0</v>
      </c>
      <c r="HU55" s="12">
        <v>0</v>
      </c>
      <c r="HV55" s="12">
        <v>0</v>
      </c>
      <c r="HW55" s="12">
        <v>0</v>
      </c>
      <c r="HX55" s="13"/>
      <c r="HY55" s="12">
        <v>0</v>
      </c>
      <c r="HZ55" s="12">
        <v>0</v>
      </c>
      <c r="IA55" s="12">
        <v>0</v>
      </c>
      <c r="IB55" s="12">
        <v>0</v>
      </c>
      <c r="IC55" s="13"/>
      <c r="ID55" s="12">
        <v>0</v>
      </c>
      <c r="IE55" s="12">
        <v>0</v>
      </c>
      <c r="IF55" s="12">
        <v>0</v>
      </c>
      <c r="IG55" s="12">
        <v>0</v>
      </c>
      <c r="IH55" s="13"/>
      <c r="II55" s="12">
        <v>0</v>
      </c>
      <c r="IJ55" s="12">
        <v>0</v>
      </c>
      <c r="IK55" s="12">
        <v>0</v>
      </c>
      <c r="IL55" s="12">
        <v>0</v>
      </c>
      <c r="IM55" s="13"/>
      <c r="IN55" s="12">
        <v>0</v>
      </c>
      <c r="IO55" s="12">
        <v>0</v>
      </c>
      <c r="IP55" s="12">
        <v>0</v>
      </c>
      <c r="IQ55" s="12">
        <v>0</v>
      </c>
      <c r="IR55" s="13"/>
      <c r="IS55" s="12">
        <v>0</v>
      </c>
      <c r="IT55" s="12">
        <v>0</v>
      </c>
      <c r="IU55" s="12">
        <v>0</v>
      </c>
      <c r="IV55" s="12">
        <v>0</v>
      </c>
      <c r="IW55" s="13"/>
      <c r="IX55" s="12">
        <v>0</v>
      </c>
      <c r="IY55" s="12">
        <v>0</v>
      </c>
      <c r="IZ55" s="12">
        <v>0</v>
      </c>
      <c r="JA55" s="12">
        <v>0</v>
      </c>
      <c r="JB55" s="13"/>
      <c r="JC55" s="12">
        <v>0</v>
      </c>
      <c r="JD55" s="12">
        <v>0</v>
      </c>
      <c r="JE55" s="12">
        <v>0</v>
      </c>
      <c r="JF55" s="12">
        <v>0</v>
      </c>
      <c r="JG55" s="13"/>
      <c r="JH55" s="12">
        <v>0</v>
      </c>
      <c r="JI55" s="12">
        <v>0</v>
      </c>
      <c r="JJ55" s="12">
        <v>0</v>
      </c>
      <c r="JK55" s="12">
        <v>0</v>
      </c>
      <c r="JL55" s="13"/>
      <c r="JM55" s="12">
        <v>1</v>
      </c>
      <c r="JN55" s="12">
        <v>12000</v>
      </c>
      <c r="JO55" s="12">
        <v>0</v>
      </c>
      <c r="JP55" s="12">
        <v>12000</v>
      </c>
      <c r="JQ55" s="13"/>
      <c r="JR55" s="12">
        <v>1</v>
      </c>
      <c r="JS55" s="12">
        <v>50000</v>
      </c>
      <c r="JT55" s="12">
        <v>0</v>
      </c>
      <c r="JU55" s="12">
        <v>50000</v>
      </c>
      <c r="JV55" s="13"/>
      <c r="JW55" s="12">
        <v>0</v>
      </c>
      <c r="JX55" s="12">
        <v>0</v>
      </c>
      <c r="JY55" s="12">
        <v>0</v>
      </c>
      <c r="JZ55" s="12">
        <v>0</v>
      </c>
      <c r="KA55" s="13"/>
      <c r="KB55" s="12">
        <v>0</v>
      </c>
      <c r="KC55" s="12">
        <v>0</v>
      </c>
      <c r="KD55" s="12">
        <v>0</v>
      </c>
      <c r="KE55" s="12">
        <v>0</v>
      </c>
      <c r="KF55" s="13"/>
      <c r="KG55" s="12">
        <v>0</v>
      </c>
      <c r="KH55" s="12">
        <v>0</v>
      </c>
      <c r="KI55" s="12">
        <v>0</v>
      </c>
      <c r="KJ55" s="12">
        <v>0</v>
      </c>
      <c r="KK55" s="13"/>
      <c r="KL55" s="12">
        <v>0</v>
      </c>
      <c r="KM55" s="12">
        <v>0</v>
      </c>
      <c r="KN55" s="12">
        <v>0</v>
      </c>
      <c r="KO55" s="12">
        <v>0</v>
      </c>
      <c r="KP55" s="13"/>
      <c r="KQ55" s="12">
        <v>0</v>
      </c>
      <c r="KR55" s="12">
        <v>12433787.5</v>
      </c>
      <c r="KS55" s="12">
        <v>0</v>
      </c>
      <c r="KT55" s="12">
        <v>12433787.5</v>
      </c>
      <c r="KU55" s="13"/>
    </row>
    <row r="56" spans="1:307" hidden="1">
      <c r="A56" s="10">
        <v>50</v>
      </c>
      <c r="B56" s="11" t="s">
        <v>43</v>
      </c>
      <c r="C56" s="12">
        <v>0</v>
      </c>
      <c r="D56" s="12">
        <v>10000</v>
      </c>
      <c r="E56" s="12">
        <v>0</v>
      </c>
      <c r="F56" s="12">
        <v>10000</v>
      </c>
      <c r="G56" s="13"/>
      <c r="H56" s="12">
        <v>0</v>
      </c>
      <c r="I56" s="12">
        <v>108000</v>
      </c>
      <c r="J56" s="12">
        <v>0</v>
      </c>
      <c r="K56" s="12">
        <v>108000</v>
      </c>
      <c r="L56" s="13"/>
      <c r="M56" s="12">
        <v>0</v>
      </c>
      <c r="N56" s="12">
        <v>0</v>
      </c>
      <c r="O56" s="12">
        <v>0</v>
      </c>
      <c r="P56" s="12">
        <v>0</v>
      </c>
      <c r="Q56" s="13"/>
      <c r="R56" s="12">
        <v>0</v>
      </c>
      <c r="S56" s="12">
        <v>0</v>
      </c>
      <c r="T56" s="12">
        <v>0</v>
      </c>
      <c r="U56" s="12">
        <v>0</v>
      </c>
      <c r="V56" s="13"/>
      <c r="W56" s="12">
        <v>0</v>
      </c>
      <c r="X56" s="12">
        <v>0</v>
      </c>
      <c r="Y56" s="12">
        <v>0</v>
      </c>
      <c r="Z56" s="12">
        <v>0</v>
      </c>
      <c r="AA56" s="13"/>
      <c r="AB56" s="12">
        <v>0</v>
      </c>
      <c r="AC56" s="12">
        <v>0</v>
      </c>
      <c r="AD56" s="12">
        <v>0</v>
      </c>
      <c r="AE56" s="12">
        <v>0</v>
      </c>
      <c r="AF56" s="13"/>
      <c r="AG56" s="12">
        <v>0</v>
      </c>
      <c r="AH56" s="12">
        <v>0</v>
      </c>
      <c r="AI56" s="12">
        <v>0</v>
      </c>
      <c r="AJ56" s="12">
        <v>0</v>
      </c>
      <c r="AK56" s="13"/>
      <c r="AL56" s="12">
        <v>0</v>
      </c>
      <c r="AM56" s="12">
        <v>1500000</v>
      </c>
      <c r="AN56" s="12">
        <v>0</v>
      </c>
      <c r="AO56" s="12">
        <v>1500000</v>
      </c>
      <c r="AP56" s="13"/>
      <c r="AQ56" s="12">
        <v>0</v>
      </c>
      <c r="AR56" s="12">
        <v>0</v>
      </c>
      <c r="AS56" s="12">
        <v>0</v>
      </c>
      <c r="AT56" s="12">
        <v>0</v>
      </c>
      <c r="AU56" s="13"/>
      <c r="AV56" s="12">
        <v>0</v>
      </c>
      <c r="AW56" s="12">
        <v>0</v>
      </c>
      <c r="AX56" s="12">
        <v>0</v>
      </c>
      <c r="AY56" s="12">
        <v>0</v>
      </c>
      <c r="AZ56" s="13"/>
      <c r="BA56" s="12">
        <v>0</v>
      </c>
      <c r="BB56" s="12">
        <v>0</v>
      </c>
      <c r="BC56" s="12">
        <v>0</v>
      </c>
      <c r="BD56" s="12">
        <v>0</v>
      </c>
      <c r="BE56" s="13"/>
      <c r="BF56" s="12">
        <v>0</v>
      </c>
      <c r="BG56" s="12">
        <v>0</v>
      </c>
      <c r="BH56" s="12">
        <v>0</v>
      </c>
      <c r="BI56" s="12">
        <v>0</v>
      </c>
      <c r="BJ56" s="13"/>
      <c r="BK56" s="12">
        <v>0</v>
      </c>
      <c r="BL56" s="12">
        <v>0</v>
      </c>
      <c r="BM56" s="12">
        <v>0</v>
      </c>
      <c r="BN56" s="12">
        <v>0</v>
      </c>
      <c r="BO56" s="13"/>
      <c r="BP56" s="12">
        <v>0</v>
      </c>
      <c r="BQ56" s="12">
        <v>0</v>
      </c>
      <c r="BR56" s="12">
        <v>0</v>
      </c>
      <c r="BS56" s="12">
        <v>0</v>
      </c>
      <c r="BT56" s="13"/>
      <c r="BU56" s="12">
        <v>0</v>
      </c>
      <c r="BV56" s="12">
        <v>0</v>
      </c>
      <c r="BW56" s="12">
        <v>0</v>
      </c>
      <c r="BX56" s="12">
        <v>0</v>
      </c>
      <c r="BY56" s="13"/>
      <c r="BZ56" s="12">
        <v>0</v>
      </c>
      <c r="CA56" s="12">
        <v>0</v>
      </c>
      <c r="CB56" s="12">
        <v>0</v>
      </c>
      <c r="CC56" s="12">
        <v>0</v>
      </c>
      <c r="CD56" s="13"/>
      <c r="CE56" s="12">
        <v>0</v>
      </c>
      <c r="CF56" s="12">
        <v>0</v>
      </c>
      <c r="CG56" s="12">
        <v>0</v>
      </c>
      <c r="CH56" s="12">
        <v>0</v>
      </c>
      <c r="CI56" s="13"/>
      <c r="CJ56" s="12">
        <v>0</v>
      </c>
      <c r="CK56" s="12">
        <v>0</v>
      </c>
      <c r="CL56" s="12">
        <v>0</v>
      </c>
      <c r="CM56" s="12">
        <v>0</v>
      </c>
      <c r="CN56" s="13"/>
      <c r="CO56" s="12">
        <v>0</v>
      </c>
      <c r="CP56" s="12">
        <v>0</v>
      </c>
      <c r="CQ56" s="12">
        <v>0</v>
      </c>
      <c r="CR56" s="12">
        <v>0</v>
      </c>
      <c r="CS56" s="13"/>
      <c r="CT56" s="12">
        <v>0</v>
      </c>
      <c r="CU56" s="12">
        <v>0</v>
      </c>
      <c r="CV56" s="12">
        <v>0</v>
      </c>
      <c r="CW56" s="12">
        <v>0</v>
      </c>
      <c r="CX56" s="13"/>
      <c r="CY56" s="12">
        <v>0</v>
      </c>
      <c r="CZ56" s="12">
        <v>0</v>
      </c>
      <c r="DA56" s="12">
        <v>0</v>
      </c>
      <c r="DB56" s="12">
        <v>0</v>
      </c>
      <c r="DC56" s="13"/>
      <c r="DD56" s="12">
        <v>0</v>
      </c>
      <c r="DE56" s="12">
        <v>0</v>
      </c>
      <c r="DF56" s="12">
        <v>0</v>
      </c>
      <c r="DG56" s="12">
        <v>0</v>
      </c>
      <c r="DH56" s="13"/>
      <c r="DI56" s="12">
        <v>0</v>
      </c>
      <c r="DJ56" s="12">
        <v>0</v>
      </c>
      <c r="DK56" s="12">
        <v>0</v>
      </c>
      <c r="DL56" s="12">
        <v>0</v>
      </c>
      <c r="DM56" s="13"/>
      <c r="DN56" s="12">
        <v>0</v>
      </c>
      <c r="DO56" s="12">
        <v>0</v>
      </c>
      <c r="DP56" s="12">
        <v>0</v>
      </c>
      <c r="DQ56" s="12">
        <v>0</v>
      </c>
      <c r="DR56" s="13"/>
      <c r="DS56" s="12">
        <v>0</v>
      </c>
      <c r="DT56" s="12">
        <v>0</v>
      </c>
      <c r="DU56" s="12">
        <v>0</v>
      </c>
      <c r="DV56" s="12">
        <v>0</v>
      </c>
      <c r="DW56" s="13"/>
      <c r="DX56" s="12">
        <v>0</v>
      </c>
      <c r="DY56" s="12">
        <v>0</v>
      </c>
      <c r="DZ56" s="12">
        <v>0</v>
      </c>
      <c r="EA56" s="12">
        <v>0</v>
      </c>
      <c r="EB56" s="13"/>
      <c r="EC56" s="72">
        <v>1800</v>
      </c>
      <c r="ED56" s="12">
        <v>2520000</v>
      </c>
      <c r="EE56" s="12">
        <v>0</v>
      </c>
      <c r="EF56" s="104">
        <v>2520000</v>
      </c>
      <c r="EG56" s="13"/>
      <c r="EH56" s="12">
        <v>1400</v>
      </c>
      <c r="EI56" s="12">
        <v>1400000</v>
      </c>
      <c r="EJ56" s="12">
        <v>0</v>
      </c>
      <c r="EK56" s="12">
        <v>1400000</v>
      </c>
      <c r="EL56" s="13"/>
      <c r="EM56" s="12">
        <v>0</v>
      </c>
      <c r="EN56" s="12">
        <v>0</v>
      </c>
      <c r="EO56" s="12">
        <v>0</v>
      </c>
      <c r="EP56" s="12">
        <v>0</v>
      </c>
      <c r="EQ56" s="13"/>
      <c r="ER56" s="72">
        <v>620</v>
      </c>
      <c r="ES56" s="12">
        <v>1522800</v>
      </c>
      <c r="ET56" s="12">
        <v>0</v>
      </c>
      <c r="EU56" s="12">
        <v>1522800</v>
      </c>
      <c r="EV56" s="13"/>
      <c r="EW56" s="72">
        <v>5</v>
      </c>
      <c r="EX56" s="12">
        <v>20000</v>
      </c>
      <c r="EY56" s="12">
        <v>0</v>
      </c>
      <c r="EZ56" s="72">
        <v>20000</v>
      </c>
      <c r="FA56" s="13"/>
      <c r="FB56" s="12">
        <v>0</v>
      </c>
      <c r="FC56" s="12">
        <v>0</v>
      </c>
      <c r="FD56" s="12">
        <v>0</v>
      </c>
      <c r="FE56" s="12">
        <v>0</v>
      </c>
      <c r="FF56" s="13"/>
      <c r="FG56" s="12">
        <v>500</v>
      </c>
      <c r="FH56" s="12">
        <v>150000</v>
      </c>
      <c r="FI56" s="12">
        <v>0</v>
      </c>
      <c r="FJ56" s="12">
        <v>150000</v>
      </c>
      <c r="FK56" s="13"/>
      <c r="FL56" s="12">
        <v>20</v>
      </c>
      <c r="FM56" s="12">
        <v>6000</v>
      </c>
      <c r="FN56" s="12">
        <v>0</v>
      </c>
      <c r="FO56" s="12">
        <v>6000</v>
      </c>
      <c r="FP56" s="13"/>
      <c r="FQ56" s="12">
        <v>200</v>
      </c>
      <c r="FR56" s="12">
        <v>20000</v>
      </c>
      <c r="FS56" s="12">
        <v>0</v>
      </c>
      <c r="FT56" s="12">
        <v>20000</v>
      </c>
      <c r="FU56" s="13"/>
      <c r="FV56" s="12">
        <v>0</v>
      </c>
      <c r="FW56" s="12">
        <v>0</v>
      </c>
      <c r="FX56" s="12">
        <v>0</v>
      </c>
      <c r="FY56" s="12">
        <v>0</v>
      </c>
      <c r="FZ56" s="13"/>
      <c r="GA56" s="12">
        <v>0</v>
      </c>
      <c r="GB56" s="12">
        <v>0</v>
      </c>
      <c r="GC56" s="12">
        <v>0</v>
      </c>
      <c r="GD56" s="12">
        <v>0</v>
      </c>
      <c r="GE56" s="13"/>
      <c r="GF56" s="12">
        <v>0</v>
      </c>
      <c r="GG56" s="12">
        <v>0</v>
      </c>
      <c r="GH56" s="12">
        <v>0</v>
      </c>
      <c r="GI56" s="12">
        <v>0</v>
      </c>
      <c r="GJ56" s="13"/>
      <c r="GK56" s="12">
        <v>0</v>
      </c>
      <c r="GL56" s="12"/>
      <c r="GM56" s="12">
        <v>0</v>
      </c>
      <c r="GN56" s="12">
        <v>0</v>
      </c>
      <c r="GO56" s="13"/>
      <c r="GP56" s="12">
        <v>1</v>
      </c>
      <c r="GQ56" s="12">
        <v>1400000</v>
      </c>
      <c r="GR56" s="12">
        <v>0</v>
      </c>
      <c r="GS56" s="12">
        <v>1400000</v>
      </c>
      <c r="GT56" s="13"/>
      <c r="GU56" s="12">
        <v>0</v>
      </c>
      <c r="GV56" s="12">
        <v>0</v>
      </c>
      <c r="GW56" s="12">
        <v>0</v>
      </c>
      <c r="GX56" s="12">
        <v>0</v>
      </c>
      <c r="GY56" s="13"/>
      <c r="GZ56" s="12">
        <v>2</v>
      </c>
      <c r="HA56" s="12">
        <v>40000</v>
      </c>
      <c r="HB56" s="12">
        <v>0</v>
      </c>
      <c r="HC56" s="12">
        <v>40000</v>
      </c>
      <c r="HD56" s="13"/>
      <c r="HE56" s="12">
        <v>0</v>
      </c>
      <c r="HF56" s="12">
        <v>0</v>
      </c>
      <c r="HG56" s="12">
        <v>0</v>
      </c>
      <c r="HH56" s="12">
        <v>0</v>
      </c>
      <c r="HI56" s="13"/>
      <c r="HJ56" s="12">
        <v>1</v>
      </c>
      <c r="HK56" s="12">
        <v>100000</v>
      </c>
      <c r="HL56" s="12">
        <v>0</v>
      </c>
      <c r="HM56" s="12">
        <v>100000</v>
      </c>
      <c r="HN56" s="13"/>
      <c r="HO56" s="12">
        <v>0</v>
      </c>
      <c r="HP56" s="12">
        <v>0</v>
      </c>
      <c r="HQ56" s="12">
        <v>0</v>
      </c>
      <c r="HR56" s="12">
        <v>0</v>
      </c>
      <c r="HS56" s="13"/>
      <c r="HT56" s="12">
        <v>0</v>
      </c>
      <c r="HU56" s="12">
        <v>0</v>
      </c>
      <c r="HV56" s="12">
        <v>0</v>
      </c>
      <c r="HW56" s="12">
        <v>0</v>
      </c>
      <c r="HX56" s="13"/>
      <c r="HY56" s="12">
        <v>0</v>
      </c>
      <c r="HZ56" s="12">
        <v>0</v>
      </c>
      <c r="IA56" s="12">
        <v>0</v>
      </c>
      <c r="IB56" s="12">
        <v>0</v>
      </c>
      <c r="IC56" s="13"/>
      <c r="ID56" s="12">
        <v>0</v>
      </c>
      <c r="IE56" s="12">
        <v>0</v>
      </c>
      <c r="IF56" s="12">
        <v>0</v>
      </c>
      <c r="IG56" s="12">
        <v>0</v>
      </c>
      <c r="IH56" s="13"/>
      <c r="II56" s="12">
        <v>0</v>
      </c>
      <c r="IJ56" s="12">
        <v>0</v>
      </c>
      <c r="IK56" s="12">
        <v>0</v>
      </c>
      <c r="IL56" s="12">
        <v>0</v>
      </c>
      <c r="IM56" s="13"/>
      <c r="IN56" s="12">
        <v>0</v>
      </c>
      <c r="IO56" s="12">
        <v>0</v>
      </c>
      <c r="IP56" s="12">
        <v>0</v>
      </c>
      <c r="IQ56" s="12">
        <v>0</v>
      </c>
      <c r="IR56" s="13"/>
      <c r="IS56" s="12">
        <v>0</v>
      </c>
      <c r="IT56" s="12">
        <v>0</v>
      </c>
      <c r="IU56" s="12">
        <v>0</v>
      </c>
      <c r="IV56" s="12">
        <v>0</v>
      </c>
      <c r="IW56" s="13"/>
      <c r="IX56" s="12">
        <v>0</v>
      </c>
      <c r="IY56" s="12">
        <v>0</v>
      </c>
      <c r="IZ56" s="12">
        <v>0</v>
      </c>
      <c r="JA56" s="12">
        <v>0</v>
      </c>
      <c r="JB56" s="13"/>
      <c r="JC56" s="12">
        <v>0</v>
      </c>
      <c r="JD56" s="12">
        <v>0</v>
      </c>
      <c r="JE56" s="12">
        <v>0</v>
      </c>
      <c r="JF56" s="12">
        <v>0</v>
      </c>
      <c r="JG56" s="13"/>
      <c r="JH56" s="12">
        <v>0</v>
      </c>
      <c r="JI56" s="12">
        <v>0</v>
      </c>
      <c r="JJ56" s="12">
        <v>0</v>
      </c>
      <c r="JK56" s="12">
        <v>0</v>
      </c>
      <c r="JL56" s="13"/>
      <c r="JM56" s="12">
        <v>1</v>
      </c>
      <c r="JN56" s="12">
        <v>12000</v>
      </c>
      <c r="JO56" s="12">
        <v>0</v>
      </c>
      <c r="JP56" s="12">
        <v>12000</v>
      </c>
      <c r="JQ56" s="13"/>
      <c r="JR56" s="12">
        <v>1</v>
      </c>
      <c r="JS56" s="12">
        <v>50000</v>
      </c>
      <c r="JT56" s="12">
        <v>0</v>
      </c>
      <c r="JU56" s="12">
        <v>50000</v>
      </c>
      <c r="JV56" s="13"/>
      <c r="JW56" s="12">
        <v>0</v>
      </c>
      <c r="JX56" s="12">
        <v>0</v>
      </c>
      <c r="JY56" s="12">
        <v>0</v>
      </c>
      <c r="JZ56" s="12">
        <v>0</v>
      </c>
      <c r="KA56" s="13"/>
      <c r="KB56" s="12">
        <v>0</v>
      </c>
      <c r="KC56" s="12">
        <v>0</v>
      </c>
      <c r="KD56" s="12">
        <v>0</v>
      </c>
      <c r="KE56" s="12">
        <v>0</v>
      </c>
      <c r="KF56" s="13"/>
      <c r="KG56" s="12">
        <v>0</v>
      </c>
      <c r="KH56" s="12">
        <v>0</v>
      </c>
      <c r="KI56" s="12">
        <v>0</v>
      </c>
      <c r="KJ56" s="12">
        <v>0</v>
      </c>
      <c r="KK56" s="13"/>
      <c r="KL56" s="12">
        <v>0</v>
      </c>
      <c r="KM56" s="12">
        <v>0</v>
      </c>
      <c r="KN56" s="12">
        <v>0</v>
      </c>
      <c r="KO56" s="12">
        <v>0</v>
      </c>
      <c r="KP56" s="13"/>
      <c r="KQ56" s="12">
        <v>0</v>
      </c>
      <c r="KR56" s="12">
        <v>8858800</v>
      </c>
      <c r="KS56" s="12">
        <v>0</v>
      </c>
      <c r="KT56" s="12">
        <v>8858800</v>
      </c>
      <c r="KU56" s="13"/>
    </row>
    <row r="57" spans="1:307" hidden="1">
      <c r="A57" s="10">
        <v>51</v>
      </c>
      <c r="B57" s="11" t="s">
        <v>44</v>
      </c>
      <c r="C57" s="12">
        <v>0</v>
      </c>
      <c r="D57" s="12">
        <v>10000</v>
      </c>
      <c r="E57" s="12">
        <v>0</v>
      </c>
      <c r="F57" s="12">
        <v>10000</v>
      </c>
      <c r="G57" s="13"/>
      <c r="H57" s="12">
        <v>0</v>
      </c>
      <c r="I57" s="12">
        <v>19800</v>
      </c>
      <c r="J57" s="12">
        <v>0</v>
      </c>
      <c r="K57" s="12">
        <v>19800</v>
      </c>
      <c r="L57" s="13"/>
      <c r="M57" s="12">
        <v>0</v>
      </c>
      <c r="N57" s="12">
        <v>0</v>
      </c>
      <c r="O57" s="12">
        <v>0</v>
      </c>
      <c r="P57" s="12">
        <v>0</v>
      </c>
      <c r="Q57" s="13"/>
      <c r="R57" s="12">
        <v>0</v>
      </c>
      <c r="S57" s="12">
        <v>0</v>
      </c>
      <c r="T57" s="12">
        <v>0</v>
      </c>
      <c r="U57" s="12">
        <v>0</v>
      </c>
      <c r="V57" s="13"/>
      <c r="W57" s="12">
        <v>0</v>
      </c>
      <c r="X57" s="12">
        <v>0</v>
      </c>
      <c r="Y57" s="12">
        <v>0</v>
      </c>
      <c r="Z57" s="12">
        <v>0</v>
      </c>
      <c r="AA57" s="13"/>
      <c r="AB57" s="12">
        <v>0</v>
      </c>
      <c r="AC57" s="12">
        <v>0</v>
      </c>
      <c r="AD57" s="12">
        <v>0</v>
      </c>
      <c r="AE57" s="12">
        <v>0</v>
      </c>
      <c r="AF57" s="13"/>
      <c r="AG57" s="12">
        <v>0</v>
      </c>
      <c r="AH57" s="12">
        <v>0</v>
      </c>
      <c r="AI57" s="12">
        <v>0</v>
      </c>
      <c r="AJ57" s="12">
        <v>0</v>
      </c>
      <c r="AK57" s="13"/>
      <c r="AL57" s="12">
        <v>0</v>
      </c>
      <c r="AM57" s="12">
        <v>1500000</v>
      </c>
      <c r="AN57" s="12">
        <v>0</v>
      </c>
      <c r="AO57" s="12">
        <v>1500000</v>
      </c>
      <c r="AP57" s="13"/>
      <c r="AQ57" s="12">
        <v>0</v>
      </c>
      <c r="AR57" s="12">
        <v>0</v>
      </c>
      <c r="AS57" s="12">
        <v>0</v>
      </c>
      <c r="AT57" s="12">
        <v>0</v>
      </c>
      <c r="AU57" s="13"/>
      <c r="AV57" s="12">
        <v>0</v>
      </c>
      <c r="AW57" s="12">
        <v>0</v>
      </c>
      <c r="AX57" s="12">
        <v>0</v>
      </c>
      <c r="AY57" s="12">
        <v>0</v>
      </c>
      <c r="AZ57" s="13"/>
      <c r="BA57" s="12">
        <v>0</v>
      </c>
      <c r="BB57" s="12">
        <v>0</v>
      </c>
      <c r="BC57" s="12">
        <v>0</v>
      </c>
      <c r="BD57" s="12">
        <v>0</v>
      </c>
      <c r="BE57" s="13"/>
      <c r="BF57" s="12">
        <v>0</v>
      </c>
      <c r="BG57" s="12">
        <v>0</v>
      </c>
      <c r="BH57" s="12">
        <v>0</v>
      </c>
      <c r="BI57" s="12">
        <v>0</v>
      </c>
      <c r="BJ57" s="13"/>
      <c r="BK57" s="12">
        <v>0</v>
      </c>
      <c r="BL57" s="12">
        <v>0</v>
      </c>
      <c r="BM57" s="12">
        <v>0</v>
      </c>
      <c r="BN57" s="12">
        <v>0</v>
      </c>
      <c r="BO57" s="13"/>
      <c r="BP57" s="12">
        <v>0</v>
      </c>
      <c r="BQ57" s="12">
        <v>0</v>
      </c>
      <c r="BR57" s="12">
        <v>0</v>
      </c>
      <c r="BS57" s="12">
        <v>0</v>
      </c>
      <c r="BT57" s="13"/>
      <c r="BU57" s="12">
        <v>0</v>
      </c>
      <c r="BV57" s="12">
        <v>0</v>
      </c>
      <c r="BW57" s="12">
        <v>0</v>
      </c>
      <c r="BX57" s="12">
        <v>0</v>
      </c>
      <c r="BY57" s="13"/>
      <c r="BZ57" s="12">
        <v>0</v>
      </c>
      <c r="CA57" s="12">
        <v>0</v>
      </c>
      <c r="CB57" s="12">
        <v>0</v>
      </c>
      <c r="CC57" s="12">
        <v>0</v>
      </c>
      <c r="CD57" s="13"/>
      <c r="CE57" s="12">
        <v>0</v>
      </c>
      <c r="CF57" s="12">
        <v>0</v>
      </c>
      <c r="CG57" s="12">
        <v>0</v>
      </c>
      <c r="CH57" s="12">
        <v>0</v>
      </c>
      <c r="CI57" s="13"/>
      <c r="CJ57" s="12">
        <v>0</v>
      </c>
      <c r="CK57" s="12">
        <v>0</v>
      </c>
      <c r="CL57" s="12">
        <v>0</v>
      </c>
      <c r="CM57" s="12">
        <v>0</v>
      </c>
      <c r="CN57" s="13"/>
      <c r="CO57" s="12">
        <v>0</v>
      </c>
      <c r="CP57" s="12">
        <v>0</v>
      </c>
      <c r="CQ57" s="12">
        <v>0</v>
      </c>
      <c r="CR57" s="12">
        <v>0</v>
      </c>
      <c r="CS57" s="13"/>
      <c r="CT57" s="12">
        <v>0</v>
      </c>
      <c r="CU57" s="12">
        <v>0</v>
      </c>
      <c r="CV57" s="12">
        <v>0</v>
      </c>
      <c r="CW57" s="12">
        <v>0</v>
      </c>
      <c r="CX57" s="13"/>
      <c r="CY57" s="12">
        <v>0</v>
      </c>
      <c r="CZ57" s="12">
        <v>0</v>
      </c>
      <c r="DA57" s="12">
        <v>0</v>
      </c>
      <c r="DB57" s="12">
        <v>0</v>
      </c>
      <c r="DC57" s="13"/>
      <c r="DD57" s="12">
        <v>0</v>
      </c>
      <c r="DE57" s="12">
        <v>0</v>
      </c>
      <c r="DF57" s="12">
        <v>0</v>
      </c>
      <c r="DG57" s="12">
        <v>0</v>
      </c>
      <c r="DH57" s="13"/>
      <c r="DI57" s="12">
        <v>0</v>
      </c>
      <c r="DJ57" s="12">
        <v>0</v>
      </c>
      <c r="DK57" s="12">
        <v>0</v>
      </c>
      <c r="DL57" s="12">
        <v>0</v>
      </c>
      <c r="DM57" s="13"/>
      <c r="DN57" s="12">
        <v>0</v>
      </c>
      <c r="DO57" s="12">
        <v>0</v>
      </c>
      <c r="DP57" s="12">
        <v>0</v>
      </c>
      <c r="DQ57" s="12">
        <v>0</v>
      </c>
      <c r="DR57" s="13"/>
      <c r="DS57" s="12">
        <v>0</v>
      </c>
      <c r="DT57" s="12">
        <v>0</v>
      </c>
      <c r="DU57" s="12">
        <v>0</v>
      </c>
      <c r="DV57" s="12">
        <v>0</v>
      </c>
      <c r="DW57" s="13"/>
      <c r="DX57" s="12">
        <v>0</v>
      </c>
      <c r="DY57" s="12">
        <v>0</v>
      </c>
      <c r="DZ57" s="12">
        <v>0</v>
      </c>
      <c r="EA57" s="12">
        <v>0</v>
      </c>
      <c r="EB57" s="13"/>
      <c r="EC57" s="72">
        <v>1370</v>
      </c>
      <c r="ED57" s="12">
        <v>1918000</v>
      </c>
      <c r="EE57" s="12">
        <v>0</v>
      </c>
      <c r="EF57" s="104">
        <v>1918000</v>
      </c>
      <c r="EG57" s="13"/>
      <c r="EH57" s="12">
        <v>1100</v>
      </c>
      <c r="EI57" s="12">
        <v>1100000</v>
      </c>
      <c r="EJ57" s="12">
        <v>0</v>
      </c>
      <c r="EK57" s="12">
        <v>1100000</v>
      </c>
      <c r="EL57" s="13"/>
      <c r="EM57" s="12">
        <v>0</v>
      </c>
      <c r="EN57" s="12">
        <v>0</v>
      </c>
      <c r="EO57" s="12">
        <v>0</v>
      </c>
      <c r="EP57" s="12">
        <v>0</v>
      </c>
      <c r="EQ57" s="13"/>
      <c r="ER57" s="72">
        <v>620</v>
      </c>
      <c r="ES57" s="12">
        <v>1522800</v>
      </c>
      <c r="ET57" s="12">
        <v>0</v>
      </c>
      <c r="EU57" s="12">
        <v>1522800</v>
      </c>
      <c r="EV57" s="13"/>
      <c r="EW57" s="72">
        <v>5</v>
      </c>
      <c r="EX57" s="12">
        <v>20000</v>
      </c>
      <c r="EY57" s="12">
        <v>0</v>
      </c>
      <c r="EZ57" s="72">
        <v>20000</v>
      </c>
      <c r="FA57" s="13"/>
      <c r="FB57" s="12">
        <v>0</v>
      </c>
      <c r="FC57" s="12">
        <v>0</v>
      </c>
      <c r="FD57" s="12">
        <v>0</v>
      </c>
      <c r="FE57" s="12">
        <v>0</v>
      </c>
      <c r="FF57" s="13"/>
      <c r="FG57" s="12">
        <v>500</v>
      </c>
      <c r="FH57" s="12">
        <v>150000</v>
      </c>
      <c r="FI57" s="12">
        <v>0</v>
      </c>
      <c r="FJ57" s="12">
        <v>150000</v>
      </c>
      <c r="FK57" s="13"/>
      <c r="FL57" s="12">
        <v>20</v>
      </c>
      <c r="FM57" s="12">
        <v>6000</v>
      </c>
      <c r="FN57" s="12">
        <v>0</v>
      </c>
      <c r="FO57" s="12">
        <v>6000</v>
      </c>
      <c r="FP57" s="13"/>
      <c r="FQ57" s="12"/>
      <c r="FR57" s="12">
        <v>0</v>
      </c>
      <c r="FS57" s="12">
        <v>0</v>
      </c>
      <c r="FT57" s="12">
        <v>0</v>
      </c>
      <c r="FU57" s="13"/>
      <c r="FV57" s="12">
        <v>0</v>
      </c>
      <c r="FW57" s="12">
        <v>0</v>
      </c>
      <c r="FX57" s="12">
        <v>0</v>
      </c>
      <c r="FY57" s="12">
        <v>0</v>
      </c>
      <c r="FZ57" s="13"/>
      <c r="GA57" s="12">
        <v>0</v>
      </c>
      <c r="GB57" s="12">
        <v>0</v>
      </c>
      <c r="GC57" s="12">
        <v>0</v>
      </c>
      <c r="GD57" s="12">
        <v>0</v>
      </c>
      <c r="GE57" s="13"/>
      <c r="GF57" s="12">
        <v>0</v>
      </c>
      <c r="GG57" s="12">
        <v>0</v>
      </c>
      <c r="GH57" s="12">
        <v>0</v>
      </c>
      <c r="GI57" s="12">
        <v>0</v>
      </c>
      <c r="GJ57" s="13"/>
      <c r="GK57" s="12">
        <v>0</v>
      </c>
      <c r="GL57" s="12"/>
      <c r="GM57" s="12">
        <v>0</v>
      </c>
      <c r="GN57" s="12">
        <v>0</v>
      </c>
      <c r="GO57" s="13"/>
      <c r="GP57" s="12">
        <v>1</v>
      </c>
      <c r="GQ57" s="12">
        <v>1400000</v>
      </c>
      <c r="GR57" s="12">
        <v>0</v>
      </c>
      <c r="GS57" s="12">
        <v>1400000</v>
      </c>
      <c r="GT57" s="13"/>
      <c r="GU57" s="12">
        <v>0</v>
      </c>
      <c r="GV57" s="12">
        <v>0</v>
      </c>
      <c r="GW57" s="12">
        <v>0</v>
      </c>
      <c r="GX57" s="12">
        <v>0</v>
      </c>
      <c r="GY57" s="13"/>
      <c r="GZ57" s="12">
        <v>2</v>
      </c>
      <c r="HA57" s="12">
        <v>40000</v>
      </c>
      <c r="HB57" s="12">
        <v>0</v>
      </c>
      <c r="HC57" s="12">
        <v>40000</v>
      </c>
      <c r="HD57" s="13"/>
      <c r="HE57" s="12">
        <v>1</v>
      </c>
      <c r="HF57" s="12">
        <v>458700</v>
      </c>
      <c r="HG57" s="12">
        <v>0</v>
      </c>
      <c r="HH57" s="12">
        <v>458700</v>
      </c>
      <c r="HI57" s="13"/>
      <c r="HJ57" s="12">
        <v>1</v>
      </c>
      <c r="HK57" s="12">
        <v>100000</v>
      </c>
      <c r="HL57" s="12">
        <v>0</v>
      </c>
      <c r="HM57" s="12">
        <v>100000</v>
      </c>
      <c r="HN57" s="13"/>
      <c r="HO57" s="12">
        <v>1</v>
      </c>
      <c r="HP57" s="12">
        <v>10000</v>
      </c>
      <c r="HQ57" s="12">
        <v>0</v>
      </c>
      <c r="HR57" s="12">
        <v>10000</v>
      </c>
      <c r="HS57" s="13"/>
      <c r="HT57" s="12">
        <v>0</v>
      </c>
      <c r="HU57" s="12">
        <v>0</v>
      </c>
      <c r="HV57" s="12">
        <v>0</v>
      </c>
      <c r="HW57" s="12">
        <v>0</v>
      </c>
      <c r="HX57" s="13"/>
      <c r="HY57" s="12">
        <v>0</v>
      </c>
      <c r="HZ57" s="12">
        <v>0</v>
      </c>
      <c r="IA57" s="12">
        <v>0</v>
      </c>
      <c r="IB57" s="12">
        <v>0</v>
      </c>
      <c r="IC57" s="13"/>
      <c r="ID57" s="12">
        <v>0</v>
      </c>
      <c r="IE57" s="12">
        <v>0</v>
      </c>
      <c r="IF57" s="12">
        <v>0</v>
      </c>
      <c r="IG57" s="12">
        <v>0</v>
      </c>
      <c r="IH57" s="13"/>
      <c r="II57" s="12">
        <v>0</v>
      </c>
      <c r="IJ57" s="12">
        <v>0</v>
      </c>
      <c r="IK57" s="12">
        <v>0</v>
      </c>
      <c r="IL57" s="12">
        <v>0</v>
      </c>
      <c r="IM57" s="13"/>
      <c r="IN57" s="12">
        <v>0</v>
      </c>
      <c r="IO57" s="12">
        <v>0</v>
      </c>
      <c r="IP57" s="12">
        <v>0</v>
      </c>
      <c r="IQ57" s="12">
        <v>0</v>
      </c>
      <c r="IR57" s="13"/>
      <c r="IS57" s="12">
        <v>0</v>
      </c>
      <c r="IT57" s="12">
        <v>0</v>
      </c>
      <c r="IU57" s="12">
        <v>0</v>
      </c>
      <c r="IV57" s="12">
        <v>0</v>
      </c>
      <c r="IW57" s="13"/>
      <c r="IX57" s="12">
        <v>0</v>
      </c>
      <c r="IY57" s="12">
        <v>0</v>
      </c>
      <c r="IZ57" s="12">
        <v>0</v>
      </c>
      <c r="JA57" s="12">
        <v>0</v>
      </c>
      <c r="JB57" s="13"/>
      <c r="JC57" s="12">
        <v>0</v>
      </c>
      <c r="JD57" s="12">
        <v>0</v>
      </c>
      <c r="JE57" s="12">
        <v>0</v>
      </c>
      <c r="JF57" s="12">
        <v>0</v>
      </c>
      <c r="JG57" s="13"/>
      <c r="JH57" s="12">
        <v>0</v>
      </c>
      <c r="JI57" s="12">
        <v>0</v>
      </c>
      <c r="JJ57" s="12">
        <v>0</v>
      </c>
      <c r="JK57" s="12">
        <v>0</v>
      </c>
      <c r="JL57" s="13"/>
      <c r="JM57" s="12">
        <v>1</v>
      </c>
      <c r="JN57" s="12">
        <v>12000</v>
      </c>
      <c r="JO57" s="12">
        <v>0</v>
      </c>
      <c r="JP57" s="12">
        <v>12000</v>
      </c>
      <c r="JQ57" s="13"/>
      <c r="JR57" s="12">
        <v>1</v>
      </c>
      <c r="JS57" s="12">
        <v>50000</v>
      </c>
      <c r="JT57" s="12">
        <v>0</v>
      </c>
      <c r="JU57" s="12">
        <v>50000</v>
      </c>
      <c r="JV57" s="13"/>
      <c r="JW57" s="12">
        <v>0</v>
      </c>
      <c r="JX57" s="12">
        <v>0</v>
      </c>
      <c r="JY57" s="12">
        <v>0</v>
      </c>
      <c r="JZ57" s="12">
        <v>0</v>
      </c>
      <c r="KA57" s="13"/>
      <c r="KB57" s="12">
        <v>0</v>
      </c>
      <c r="KC57" s="12">
        <v>0</v>
      </c>
      <c r="KD57" s="12">
        <v>0</v>
      </c>
      <c r="KE57" s="12">
        <v>0</v>
      </c>
      <c r="KF57" s="13"/>
      <c r="KG57" s="12">
        <v>0</v>
      </c>
      <c r="KH57" s="12">
        <v>0</v>
      </c>
      <c r="KI57" s="12">
        <v>0</v>
      </c>
      <c r="KJ57" s="12">
        <v>0</v>
      </c>
      <c r="KK57" s="13"/>
      <c r="KL57" s="12">
        <v>0</v>
      </c>
      <c r="KM57" s="12">
        <v>0</v>
      </c>
      <c r="KN57" s="12">
        <v>0</v>
      </c>
      <c r="KO57" s="12">
        <v>0</v>
      </c>
      <c r="KP57" s="13"/>
      <c r="KQ57" s="12">
        <v>0</v>
      </c>
      <c r="KR57" s="12">
        <v>8317300</v>
      </c>
      <c r="KS57" s="12">
        <v>0</v>
      </c>
      <c r="KT57" s="12">
        <v>8317300</v>
      </c>
      <c r="KU57" s="13"/>
    </row>
    <row r="58" spans="1:307" hidden="1">
      <c r="A58" s="10">
        <v>52</v>
      </c>
      <c r="B58" s="11" t="s">
        <v>45</v>
      </c>
      <c r="C58" s="12">
        <v>0</v>
      </c>
      <c r="D58" s="12">
        <v>10000</v>
      </c>
      <c r="E58" s="12">
        <v>0</v>
      </c>
      <c r="F58" s="12">
        <v>10000</v>
      </c>
      <c r="G58" s="13"/>
      <c r="H58" s="12">
        <v>0</v>
      </c>
      <c r="I58" s="12">
        <v>19800</v>
      </c>
      <c r="J58" s="12">
        <v>0</v>
      </c>
      <c r="K58" s="12">
        <v>19800</v>
      </c>
      <c r="L58" s="13"/>
      <c r="M58" s="12">
        <v>0</v>
      </c>
      <c r="N58" s="12">
        <v>0</v>
      </c>
      <c r="O58" s="12">
        <v>0</v>
      </c>
      <c r="P58" s="12">
        <v>0</v>
      </c>
      <c r="Q58" s="13"/>
      <c r="R58" s="12">
        <v>0</v>
      </c>
      <c r="S58" s="12">
        <v>0</v>
      </c>
      <c r="T58" s="12">
        <v>0</v>
      </c>
      <c r="U58" s="12">
        <v>0</v>
      </c>
      <c r="V58" s="13"/>
      <c r="W58" s="12">
        <v>0</v>
      </c>
      <c r="X58" s="12">
        <v>0</v>
      </c>
      <c r="Y58" s="12">
        <v>0</v>
      </c>
      <c r="Z58" s="12">
        <v>0</v>
      </c>
      <c r="AA58" s="13"/>
      <c r="AB58" s="12">
        <v>0</v>
      </c>
      <c r="AC58" s="12">
        <v>0</v>
      </c>
      <c r="AD58" s="12">
        <v>0</v>
      </c>
      <c r="AE58" s="12">
        <v>0</v>
      </c>
      <c r="AF58" s="13"/>
      <c r="AG58" s="12">
        <v>0</v>
      </c>
      <c r="AH58" s="12">
        <v>0</v>
      </c>
      <c r="AI58" s="12">
        <v>0</v>
      </c>
      <c r="AJ58" s="12">
        <v>0</v>
      </c>
      <c r="AK58" s="13"/>
      <c r="AL58" s="12">
        <v>0</v>
      </c>
      <c r="AM58" s="12">
        <v>2500000</v>
      </c>
      <c r="AN58" s="12">
        <v>0</v>
      </c>
      <c r="AO58" s="12">
        <v>2500000</v>
      </c>
      <c r="AP58" s="13"/>
      <c r="AQ58" s="12">
        <v>0</v>
      </c>
      <c r="AR58" s="12">
        <v>0</v>
      </c>
      <c r="AS58" s="12">
        <v>0</v>
      </c>
      <c r="AT58" s="12">
        <v>0</v>
      </c>
      <c r="AU58" s="13"/>
      <c r="AV58" s="12">
        <v>0</v>
      </c>
      <c r="AW58" s="12">
        <v>0</v>
      </c>
      <c r="AX58" s="12">
        <v>0</v>
      </c>
      <c r="AY58" s="12">
        <v>0</v>
      </c>
      <c r="AZ58" s="13"/>
      <c r="BA58" s="12">
        <v>0</v>
      </c>
      <c r="BB58" s="12">
        <v>0</v>
      </c>
      <c r="BC58" s="12">
        <v>0</v>
      </c>
      <c r="BD58" s="12">
        <v>0</v>
      </c>
      <c r="BE58" s="13"/>
      <c r="BF58" s="12">
        <v>0</v>
      </c>
      <c r="BG58" s="12">
        <v>0</v>
      </c>
      <c r="BH58" s="12">
        <v>0</v>
      </c>
      <c r="BI58" s="12">
        <v>0</v>
      </c>
      <c r="BJ58" s="13"/>
      <c r="BK58" s="12">
        <v>0</v>
      </c>
      <c r="BL58" s="12">
        <v>0</v>
      </c>
      <c r="BM58" s="12">
        <v>0</v>
      </c>
      <c r="BN58" s="12">
        <v>0</v>
      </c>
      <c r="BO58" s="13"/>
      <c r="BP58" s="12">
        <v>0</v>
      </c>
      <c r="BQ58" s="12">
        <v>0</v>
      </c>
      <c r="BR58" s="12">
        <v>0</v>
      </c>
      <c r="BS58" s="12">
        <v>0</v>
      </c>
      <c r="BT58" s="13"/>
      <c r="BU58" s="12">
        <v>0</v>
      </c>
      <c r="BV58" s="12">
        <v>0</v>
      </c>
      <c r="BW58" s="12">
        <v>0</v>
      </c>
      <c r="BX58" s="12">
        <v>0</v>
      </c>
      <c r="BY58" s="13"/>
      <c r="BZ58" s="12">
        <v>0</v>
      </c>
      <c r="CA58" s="12">
        <v>0</v>
      </c>
      <c r="CB58" s="12">
        <v>0</v>
      </c>
      <c r="CC58" s="12">
        <v>0</v>
      </c>
      <c r="CD58" s="13"/>
      <c r="CE58" s="12">
        <v>0</v>
      </c>
      <c r="CF58" s="12">
        <v>0</v>
      </c>
      <c r="CG58" s="12">
        <v>0</v>
      </c>
      <c r="CH58" s="12">
        <v>0</v>
      </c>
      <c r="CI58" s="13"/>
      <c r="CJ58" s="12">
        <v>0</v>
      </c>
      <c r="CK58" s="12">
        <v>0</v>
      </c>
      <c r="CL58" s="12">
        <v>0</v>
      </c>
      <c r="CM58" s="12">
        <v>0</v>
      </c>
      <c r="CN58" s="13"/>
      <c r="CO58" s="12">
        <v>0</v>
      </c>
      <c r="CP58" s="12">
        <v>0</v>
      </c>
      <c r="CQ58" s="12">
        <v>0</v>
      </c>
      <c r="CR58" s="12">
        <v>0</v>
      </c>
      <c r="CS58" s="13"/>
      <c r="CT58" s="12">
        <v>0</v>
      </c>
      <c r="CU58" s="12">
        <v>0</v>
      </c>
      <c r="CV58" s="12">
        <v>0</v>
      </c>
      <c r="CW58" s="12">
        <v>0</v>
      </c>
      <c r="CX58" s="13"/>
      <c r="CY58" s="12">
        <v>0</v>
      </c>
      <c r="CZ58" s="12">
        <v>0</v>
      </c>
      <c r="DA58" s="12">
        <v>0</v>
      </c>
      <c r="DB58" s="12">
        <v>0</v>
      </c>
      <c r="DC58" s="13"/>
      <c r="DD58" s="12">
        <v>0</v>
      </c>
      <c r="DE58" s="12">
        <v>0</v>
      </c>
      <c r="DF58" s="12">
        <v>0</v>
      </c>
      <c r="DG58" s="12">
        <v>0</v>
      </c>
      <c r="DH58" s="13"/>
      <c r="DI58" s="12">
        <v>0</v>
      </c>
      <c r="DJ58" s="12">
        <v>0</v>
      </c>
      <c r="DK58" s="12">
        <v>0</v>
      </c>
      <c r="DL58" s="12">
        <v>0</v>
      </c>
      <c r="DM58" s="13"/>
      <c r="DN58" s="12">
        <v>0</v>
      </c>
      <c r="DO58" s="12">
        <v>0</v>
      </c>
      <c r="DP58" s="12">
        <v>0</v>
      </c>
      <c r="DQ58" s="12">
        <v>0</v>
      </c>
      <c r="DR58" s="13"/>
      <c r="DS58" s="12">
        <v>0</v>
      </c>
      <c r="DT58" s="12">
        <v>0</v>
      </c>
      <c r="DU58" s="12">
        <v>0</v>
      </c>
      <c r="DV58" s="12">
        <v>0</v>
      </c>
      <c r="DW58" s="13"/>
      <c r="DX58" s="12">
        <v>0</v>
      </c>
      <c r="DY58" s="12">
        <v>0</v>
      </c>
      <c r="DZ58" s="12">
        <v>0</v>
      </c>
      <c r="EA58" s="12">
        <v>0</v>
      </c>
      <c r="EB58" s="13"/>
      <c r="EC58" s="72">
        <v>2700</v>
      </c>
      <c r="ED58" s="12">
        <v>3780000</v>
      </c>
      <c r="EE58" s="12">
        <v>0</v>
      </c>
      <c r="EF58" s="104">
        <v>3780000</v>
      </c>
      <c r="EG58" s="13"/>
      <c r="EH58" s="12">
        <v>1800</v>
      </c>
      <c r="EI58" s="12">
        <v>1800000</v>
      </c>
      <c r="EJ58" s="12">
        <v>0</v>
      </c>
      <c r="EK58" s="12">
        <v>1800000</v>
      </c>
      <c r="EL58" s="13"/>
      <c r="EM58" s="12">
        <v>0</v>
      </c>
      <c r="EN58" s="12">
        <v>0</v>
      </c>
      <c r="EO58" s="12">
        <v>0</v>
      </c>
      <c r="EP58" s="12">
        <v>0</v>
      </c>
      <c r="EQ58" s="13"/>
      <c r="ER58" s="72">
        <v>650</v>
      </c>
      <c r="ES58" s="12">
        <v>1620000</v>
      </c>
      <c r="ET58" s="12">
        <v>0</v>
      </c>
      <c r="EU58" s="12">
        <v>1620000</v>
      </c>
      <c r="EV58" s="13"/>
      <c r="EW58" s="72">
        <v>10</v>
      </c>
      <c r="EX58" s="12">
        <v>40000</v>
      </c>
      <c r="EY58" s="12">
        <v>0</v>
      </c>
      <c r="EZ58" s="72">
        <v>40000</v>
      </c>
      <c r="FA58" s="13"/>
      <c r="FB58" s="12">
        <v>0</v>
      </c>
      <c r="FC58" s="12">
        <v>0</v>
      </c>
      <c r="FD58" s="12">
        <v>0</v>
      </c>
      <c r="FE58" s="12">
        <v>0</v>
      </c>
      <c r="FF58" s="13"/>
      <c r="FG58" s="12">
        <v>1000</v>
      </c>
      <c r="FH58" s="12">
        <v>300000</v>
      </c>
      <c r="FI58" s="12">
        <v>0</v>
      </c>
      <c r="FJ58" s="12">
        <v>300000</v>
      </c>
      <c r="FK58" s="13"/>
      <c r="FL58" s="12">
        <v>20</v>
      </c>
      <c r="FM58" s="12">
        <v>6000</v>
      </c>
      <c r="FN58" s="12">
        <v>0</v>
      </c>
      <c r="FO58" s="12">
        <v>6000</v>
      </c>
      <c r="FP58" s="13"/>
      <c r="FQ58" s="12"/>
      <c r="FR58" s="12">
        <v>0</v>
      </c>
      <c r="FS58" s="12">
        <v>0</v>
      </c>
      <c r="FT58" s="12">
        <v>0</v>
      </c>
      <c r="FU58" s="13"/>
      <c r="FV58" s="12">
        <v>0</v>
      </c>
      <c r="FW58" s="12">
        <v>0</v>
      </c>
      <c r="FX58" s="12">
        <v>0</v>
      </c>
      <c r="FY58" s="12">
        <v>0</v>
      </c>
      <c r="FZ58" s="13"/>
      <c r="GA58" s="12">
        <v>0</v>
      </c>
      <c r="GB58" s="12">
        <v>0</v>
      </c>
      <c r="GC58" s="12">
        <v>0</v>
      </c>
      <c r="GD58" s="12">
        <v>0</v>
      </c>
      <c r="GE58" s="13"/>
      <c r="GF58" s="12">
        <v>0</v>
      </c>
      <c r="GG58" s="12">
        <v>0</v>
      </c>
      <c r="GH58" s="12">
        <v>0</v>
      </c>
      <c r="GI58" s="12">
        <v>0</v>
      </c>
      <c r="GJ58" s="13"/>
      <c r="GK58" s="12">
        <v>0</v>
      </c>
      <c r="GL58" s="12"/>
      <c r="GM58" s="12">
        <v>0</v>
      </c>
      <c r="GN58" s="12">
        <v>0</v>
      </c>
      <c r="GO58" s="13"/>
      <c r="GP58" s="12">
        <v>1</v>
      </c>
      <c r="GQ58" s="12">
        <v>1800000</v>
      </c>
      <c r="GR58" s="12">
        <v>0</v>
      </c>
      <c r="GS58" s="12">
        <v>1800000</v>
      </c>
      <c r="GT58" s="13"/>
      <c r="GU58" s="12">
        <v>0</v>
      </c>
      <c r="GV58" s="12">
        <v>0</v>
      </c>
      <c r="GW58" s="12">
        <v>0</v>
      </c>
      <c r="GX58" s="12">
        <v>0</v>
      </c>
      <c r="GY58" s="13"/>
      <c r="GZ58" s="12">
        <v>2</v>
      </c>
      <c r="HA58" s="12">
        <v>40000</v>
      </c>
      <c r="HB58" s="12">
        <v>0</v>
      </c>
      <c r="HC58" s="12">
        <v>40000</v>
      </c>
      <c r="HD58" s="13"/>
      <c r="HE58" s="12">
        <v>1</v>
      </c>
      <c r="HF58" s="12">
        <v>917400</v>
      </c>
      <c r="HG58" s="12">
        <v>0</v>
      </c>
      <c r="HH58" s="12">
        <v>917400</v>
      </c>
      <c r="HI58" s="13"/>
      <c r="HJ58" s="12">
        <v>1</v>
      </c>
      <c r="HK58" s="12">
        <v>100000</v>
      </c>
      <c r="HL58" s="12">
        <v>0</v>
      </c>
      <c r="HM58" s="12">
        <v>100000</v>
      </c>
      <c r="HN58" s="13"/>
      <c r="HO58" s="12">
        <v>2</v>
      </c>
      <c r="HP58" s="12">
        <v>20000</v>
      </c>
      <c r="HQ58" s="12">
        <v>0</v>
      </c>
      <c r="HR58" s="12">
        <v>20000</v>
      </c>
      <c r="HS58" s="13"/>
      <c r="HT58" s="12">
        <v>0</v>
      </c>
      <c r="HU58" s="12">
        <v>0</v>
      </c>
      <c r="HV58" s="12">
        <v>0</v>
      </c>
      <c r="HW58" s="12">
        <v>0</v>
      </c>
      <c r="HX58" s="13"/>
      <c r="HY58" s="12">
        <v>0</v>
      </c>
      <c r="HZ58" s="12">
        <v>0</v>
      </c>
      <c r="IA58" s="12">
        <v>0</v>
      </c>
      <c r="IB58" s="12">
        <v>0</v>
      </c>
      <c r="IC58" s="13"/>
      <c r="ID58" s="12">
        <v>0</v>
      </c>
      <c r="IE58" s="12">
        <v>0</v>
      </c>
      <c r="IF58" s="12">
        <v>0</v>
      </c>
      <c r="IG58" s="12">
        <v>0</v>
      </c>
      <c r="IH58" s="13"/>
      <c r="II58" s="12">
        <v>0</v>
      </c>
      <c r="IJ58" s="12">
        <v>0</v>
      </c>
      <c r="IK58" s="12">
        <v>0</v>
      </c>
      <c r="IL58" s="12">
        <v>0</v>
      </c>
      <c r="IM58" s="13"/>
      <c r="IN58" s="12">
        <v>0</v>
      </c>
      <c r="IO58" s="12">
        <v>0</v>
      </c>
      <c r="IP58" s="12">
        <v>0</v>
      </c>
      <c r="IQ58" s="12">
        <v>0</v>
      </c>
      <c r="IR58" s="13"/>
      <c r="IS58" s="12">
        <v>0</v>
      </c>
      <c r="IT58" s="12">
        <v>0</v>
      </c>
      <c r="IU58" s="12">
        <v>0</v>
      </c>
      <c r="IV58" s="12">
        <v>0</v>
      </c>
      <c r="IW58" s="13"/>
      <c r="IX58" s="12">
        <v>1</v>
      </c>
      <c r="IY58" s="12">
        <v>100000</v>
      </c>
      <c r="IZ58" s="12">
        <v>0</v>
      </c>
      <c r="JA58" s="12">
        <v>100000</v>
      </c>
      <c r="JB58" s="13"/>
      <c r="JC58" s="12">
        <v>1</v>
      </c>
      <c r="JD58" s="12">
        <v>240000</v>
      </c>
      <c r="JE58" s="12">
        <v>0</v>
      </c>
      <c r="JF58" s="12">
        <v>240000</v>
      </c>
      <c r="JG58" s="13"/>
      <c r="JH58" s="12">
        <v>1</v>
      </c>
      <c r="JI58" s="12">
        <v>50000</v>
      </c>
      <c r="JJ58" s="12">
        <v>0</v>
      </c>
      <c r="JK58" s="12">
        <v>50000</v>
      </c>
      <c r="JL58" s="13"/>
      <c r="JM58" s="12">
        <v>0</v>
      </c>
      <c r="JN58" s="12">
        <v>0</v>
      </c>
      <c r="JO58" s="12">
        <v>0</v>
      </c>
      <c r="JP58" s="12">
        <v>0</v>
      </c>
      <c r="JQ58" s="13"/>
      <c r="JR58" s="12">
        <v>0</v>
      </c>
      <c r="JS58" s="12">
        <v>0</v>
      </c>
      <c r="JT58" s="12">
        <v>0</v>
      </c>
      <c r="JU58" s="12">
        <v>0</v>
      </c>
      <c r="JV58" s="13"/>
      <c r="JW58" s="12">
        <v>0</v>
      </c>
      <c r="JX58" s="12">
        <v>0</v>
      </c>
      <c r="JY58" s="12">
        <v>0</v>
      </c>
      <c r="JZ58" s="12">
        <v>0</v>
      </c>
      <c r="KA58" s="13"/>
      <c r="KB58" s="12">
        <v>0</v>
      </c>
      <c r="KC58" s="12">
        <v>0</v>
      </c>
      <c r="KD58" s="12">
        <v>0</v>
      </c>
      <c r="KE58" s="12">
        <v>0</v>
      </c>
      <c r="KF58" s="13"/>
      <c r="KG58" s="12">
        <v>0</v>
      </c>
      <c r="KH58" s="12">
        <v>0</v>
      </c>
      <c r="KI58" s="12">
        <v>0</v>
      </c>
      <c r="KJ58" s="12">
        <v>0</v>
      </c>
      <c r="KK58" s="13"/>
      <c r="KL58" s="12">
        <v>0</v>
      </c>
      <c r="KM58" s="12">
        <v>0</v>
      </c>
      <c r="KN58" s="12">
        <v>0</v>
      </c>
      <c r="KO58" s="12">
        <v>0</v>
      </c>
      <c r="KP58" s="13"/>
      <c r="KQ58" s="12">
        <v>0</v>
      </c>
      <c r="KR58" s="12">
        <v>13343200</v>
      </c>
      <c r="KS58" s="12">
        <v>0</v>
      </c>
      <c r="KT58" s="12">
        <v>13343200</v>
      </c>
      <c r="KU58" s="13"/>
    </row>
    <row r="59" spans="1:307" hidden="1">
      <c r="A59" s="10">
        <v>53</v>
      </c>
      <c r="B59" s="11" t="s">
        <v>46</v>
      </c>
      <c r="C59" s="12">
        <v>0</v>
      </c>
      <c r="D59" s="12">
        <v>10000</v>
      </c>
      <c r="E59" s="12">
        <v>0</v>
      </c>
      <c r="F59" s="12">
        <v>10000</v>
      </c>
      <c r="G59" s="13"/>
      <c r="H59" s="12">
        <v>0</v>
      </c>
      <c r="I59" s="12">
        <v>94950</v>
      </c>
      <c r="J59" s="12">
        <v>0</v>
      </c>
      <c r="K59" s="12">
        <v>94950</v>
      </c>
      <c r="L59" s="13"/>
      <c r="M59" s="12">
        <v>0</v>
      </c>
      <c r="N59" s="12">
        <v>0</v>
      </c>
      <c r="O59" s="12">
        <v>0</v>
      </c>
      <c r="P59" s="12">
        <v>0</v>
      </c>
      <c r="Q59" s="13"/>
      <c r="R59" s="12">
        <v>0</v>
      </c>
      <c r="S59" s="12">
        <v>0</v>
      </c>
      <c r="T59" s="12">
        <v>0</v>
      </c>
      <c r="U59" s="12">
        <v>0</v>
      </c>
      <c r="V59" s="13"/>
      <c r="W59" s="12">
        <v>0</v>
      </c>
      <c r="X59" s="12">
        <v>0</v>
      </c>
      <c r="Y59" s="12">
        <v>0</v>
      </c>
      <c r="Z59" s="12">
        <v>0</v>
      </c>
      <c r="AA59" s="13"/>
      <c r="AB59" s="12">
        <v>0</v>
      </c>
      <c r="AC59" s="12">
        <v>0</v>
      </c>
      <c r="AD59" s="12">
        <v>0</v>
      </c>
      <c r="AE59" s="12">
        <v>0</v>
      </c>
      <c r="AF59" s="13"/>
      <c r="AG59" s="12">
        <v>0</v>
      </c>
      <c r="AH59" s="12">
        <v>0</v>
      </c>
      <c r="AI59" s="12">
        <v>0</v>
      </c>
      <c r="AJ59" s="12">
        <v>0</v>
      </c>
      <c r="AK59" s="13"/>
      <c r="AL59" s="12">
        <v>0</v>
      </c>
      <c r="AM59" s="12">
        <v>2500000</v>
      </c>
      <c r="AN59" s="12">
        <v>0</v>
      </c>
      <c r="AO59" s="12">
        <v>2500000</v>
      </c>
      <c r="AP59" s="13"/>
      <c r="AQ59" s="12">
        <v>0</v>
      </c>
      <c r="AR59" s="12">
        <v>0</v>
      </c>
      <c r="AS59" s="12">
        <v>0</v>
      </c>
      <c r="AT59" s="12">
        <v>0</v>
      </c>
      <c r="AU59" s="13"/>
      <c r="AV59" s="12">
        <v>0</v>
      </c>
      <c r="AW59" s="12">
        <v>0</v>
      </c>
      <c r="AX59" s="12">
        <v>0</v>
      </c>
      <c r="AY59" s="12">
        <v>0</v>
      </c>
      <c r="AZ59" s="13"/>
      <c r="BA59" s="12">
        <v>0</v>
      </c>
      <c r="BB59" s="12">
        <v>0</v>
      </c>
      <c r="BC59" s="12">
        <v>0</v>
      </c>
      <c r="BD59" s="12">
        <v>0</v>
      </c>
      <c r="BE59" s="13"/>
      <c r="BF59" s="12">
        <v>0</v>
      </c>
      <c r="BG59" s="12">
        <v>0</v>
      </c>
      <c r="BH59" s="12">
        <v>0</v>
      </c>
      <c r="BI59" s="12">
        <v>0</v>
      </c>
      <c r="BJ59" s="13"/>
      <c r="BK59" s="12">
        <v>0</v>
      </c>
      <c r="BL59" s="12">
        <v>0</v>
      </c>
      <c r="BM59" s="12">
        <v>0</v>
      </c>
      <c r="BN59" s="12">
        <v>0</v>
      </c>
      <c r="BO59" s="13"/>
      <c r="BP59" s="12">
        <v>0</v>
      </c>
      <c r="BQ59" s="12">
        <v>0</v>
      </c>
      <c r="BR59" s="12">
        <v>0</v>
      </c>
      <c r="BS59" s="12">
        <v>0</v>
      </c>
      <c r="BT59" s="13"/>
      <c r="BU59" s="12">
        <v>0</v>
      </c>
      <c r="BV59" s="12">
        <v>0</v>
      </c>
      <c r="BW59" s="12">
        <v>0</v>
      </c>
      <c r="BX59" s="12">
        <v>0</v>
      </c>
      <c r="BY59" s="13"/>
      <c r="BZ59" s="12">
        <v>0</v>
      </c>
      <c r="CA59" s="12">
        <v>0</v>
      </c>
      <c r="CB59" s="12">
        <v>0</v>
      </c>
      <c r="CC59" s="12">
        <v>0</v>
      </c>
      <c r="CD59" s="13"/>
      <c r="CE59" s="12">
        <v>0</v>
      </c>
      <c r="CF59" s="12">
        <v>0</v>
      </c>
      <c r="CG59" s="12">
        <v>0</v>
      </c>
      <c r="CH59" s="12">
        <v>0</v>
      </c>
      <c r="CI59" s="13"/>
      <c r="CJ59" s="12">
        <v>0</v>
      </c>
      <c r="CK59" s="12">
        <v>0</v>
      </c>
      <c r="CL59" s="12">
        <v>0</v>
      </c>
      <c r="CM59" s="12">
        <v>0</v>
      </c>
      <c r="CN59" s="13"/>
      <c r="CO59" s="12">
        <v>0</v>
      </c>
      <c r="CP59" s="12">
        <v>0</v>
      </c>
      <c r="CQ59" s="12">
        <v>0</v>
      </c>
      <c r="CR59" s="12">
        <v>0</v>
      </c>
      <c r="CS59" s="13"/>
      <c r="CT59" s="12">
        <v>0</v>
      </c>
      <c r="CU59" s="12">
        <v>0</v>
      </c>
      <c r="CV59" s="12">
        <v>0</v>
      </c>
      <c r="CW59" s="12">
        <v>0</v>
      </c>
      <c r="CX59" s="13"/>
      <c r="CY59" s="12">
        <v>0</v>
      </c>
      <c r="CZ59" s="12">
        <v>0</v>
      </c>
      <c r="DA59" s="12">
        <v>0</v>
      </c>
      <c r="DB59" s="12">
        <v>0</v>
      </c>
      <c r="DC59" s="13"/>
      <c r="DD59" s="12">
        <v>0</v>
      </c>
      <c r="DE59" s="12">
        <v>0</v>
      </c>
      <c r="DF59" s="12">
        <v>0</v>
      </c>
      <c r="DG59" s="12">
        <v>0</v>
      </c>
      <c r="DH59" s="13"/>
      <c r="DI59" s="12">
        <v>0</v>
      </c>
      <c r="DJ59" s="12">
        <v>0</v>
      </c>
      <c r="DK59" s="12">
        <v>0</v>
      </c>
      <c r="DL59" s="12">
        <v>0</v>
      </c>
      <c r="DM59" s="13"/>
      <c r="DN59" s="12">
        <v>0</v>
      </c>
      <c r="DO59" s="12">
        <v>0</v>
      </c>
      <c r="DP59" s="12">
        <v>0</v>
      </c>
      <c r="DQ59" s="12">
        <v>0</v>
      </c>
      <c r="DR59" s="13"/>
      <c r="DS59" s="12">
        <v>0</v>
      </c>
      <c r="DT59" s="12">
        <v>0</v>
      </c>
      <c r="DU59" s="12">
        <v>0</v>
      </c>
      <c r="DV59" s="12">
        <v>0</v>
      </c>
      <c r="DW59" s="13"/>
      <c r="DX59" s="12">
        <v>0</v>
      </c>
      <c r="DY59" s="12">
        <v>0</v>
      </c>
      <c r="DZ59" s="12">
        <v>0</v>
      </c>
      <c r="EA59" s="12">
        <v>0</v>
      </c>
      <c r="EB59" s="13"/>
      <c r="EC59" s="72">
        <v>4500</v>
      </c>
      <c r="ED59" s="12">
        <v>6300000</v>
      </c>
      <c r="EE59" s="12">
        <v>0</v>
      </c>
      <c r="EF59" s="104">
        <v>6300000</v>
      </c>
      <c r="EG59" s="13"/>
      <c r="EH59" s="12">
        <v>1800</v>
      </c>
      <c r="EI59" s="12">
        <v>1800000</v>
      </c>
      <c r="EJ59" s="12">
        <v>0</v>
      </c>
      <c r="EK59" s="12">
        <v>1800000</v>
      </c>
      <c r="EL59" s="13"/>
      <c r="EM59" s="12">
        <v>0</v>
      </c>
      <c r="EN59" s="12">
        <v>0</v>
      </c>
      <c r="EO59" s="12">
        <v>0</v>
      </c>
      <c r="EP59" s="12">
        <v>0</v>
      </c>
      <c r="EQ59" s="13"/>
      <c r="ER59" s="72">
        <v>620</v>
      </c>
      <c r="ES59" s="12">
        <v>1522800</v>
      </c>
      <c r="ET59" s="12">
        <v>0</v>
      </c>
      <c r="EU59" s="12">
        <v>1522800</v>
      </c>
      <c r="EV59" s="13"/>
      <c r="EW59" s="72">
        <v>5</v>
      </c>
      <c r="EX59" s="12">
        <v>20000</v>
      </c>
      <c r="EY59" s="12">
        <v>0</v>
      </c>
      <c r="EZ59" s="72">
        <v>20000</v>
      </c>
      <c r="FA59" s="13"/>
      <c r="FB59" s="12">
        <v>0</v>
      </c>
      <c r="FC59" s="12">
        <v>0</v>
      </c>
      <c r="FD59" s="12">
        <v>0</v>
      </c>
      <c r="FE59" s="12">
        <v>0</v>
      </c>
      <c r="FF59" s="13"/>
      <c r="FG59" s="12">
        <v>500</v>
      </c>
      <c r="FH59" s="12">
        <v>150000</v>
      </c>
      <c r="FI59" s="12">
        <v>0</v>
      </c>
      <c r="FJ59" s="12">
        <v>150000</v>
      </c>
      <c r="FK59" s="13"/>
      <c r="FL59" s="12">
        <v>20</v>
      </c>
      <c r="FM59" s="12">
        <v>6000</v>
      </c>
      <c r="FN59" s="12">
        <v>0</v>
      </c>
      <c r="FO59" s="12">
        <v>6000</v>
      </c>
      <c r="FP59" s="13"/>
      <c r="FQ59" s="12">
        <v>200</v>
      </c>
      <c r="FR59" s="12">
        <v>20000</v>
      </c>
      <c r="FS59" s="12">
        <v>0</v>
      </c>
      <c r="FT59" s="12">
        <v>20000</v>
      </c>
      <c r="FU59" s="13"/>
      <c r="FV59" s="12">
        <v>0</v>
      </c>
      <c r="FW59" s="12">
        <v>0</v>
      </c>
      <c r="FX59" s="12">
        <v>0</v>
      </c>
      <c r="FY59" s="12">
        <v>0</v>
      </c>
      <c r="FZ59" s="13"/>
      <c r="GA59" s="12">
        <v>0</v>
      </c>
      <c r="GB59" s="12">
        <v>0</v>
      </c>
      <c r="GC59" s="12">
        <v>0</v>
      </c>
      <c r="GD59" s="12">
        <v>0</v>
      </c>
      <c r="GE59" s="13"/>
      <c r="GF59" s="12">
        <v>0</v>
      </c>
      <c r="GG59" s="12">
        <v>0</v>
      </c>
      <c r="GH59" s="12">
        <v>0</v>
      </c>
      <c r="GI59" s="12">
        <v>0</v>
      </c>
      <c r="GJ59" s="13"/>
      <c r="GK59" s="12">
        <v>0</v>
      </c>
      <c r="GL59" s="12">
        <v>200000</v>
      </c>
      <c r="GM59" s="12">
        <v>0</v>
      </c>
      <c r="GN59" s="12">
        <v>200000</v>
      </c>
      <c r="GO59" s="13"/>
      <c r="GP59" s="12">
        <v>1</v>
      </c>
      <c r="GQ59" s="12">
        <v>1000000</v>
      </c>
      <c r="GR59" s="12">
        <v>0</v>
      </c>
      <c r="GS59" s="12">
        <v>1000000</v>
      </c>
      <c r="GT59" s="13"/>
      <c r="GU59" s="12">
        <v>0</v>
      </c>
      <c r="GV59" s="12">
        <v>0</v>
      </c>
      <c r="GW59" s="12">
        <v>0</v>
      </c>
      <c r="GX59" s="12">
        <v>0</v>
      </c>
      <c r="GY59" s="13"/>
      <c r="GZ59" s="12">
        <v>2</v>
      </c>
      <c r="HA59" s="12">
        <v>40000</v>
      </c>
      <c r="HB59" s="12">
        <v>0</v>
      </c>
      <c r="HC59" s="12">
        <v>40000</v>
      </c>
      <c r="HD59" s="13"/>
      <c r="HE59" s="12">
        <v>0</v>
      </c>
      <c r="HF59" s="12"/>
      <c r="HG59" s="12">
        <v>0</v>
      </c>
      <c r="HH59" s="12">
        <v>0</v>
      </c>
      <c r="HI59" s="13"/>
      <c r="HJ59" s="12">
        <v>1</v>
      </c>
      <c r="HK59" s="12">
        <v>100000</v>
      </c>
      <c r="HL59" s="12">
        <v>0</v>
      </c>
      <c r="HM59" s="12">
        <v>100000</v>
      </c>
      <c r="HN59" s="13"/>
      <c r="HO59" s="12">
        <v>1</v>
      </c>
      <c r="HP59" s="12">
        <v>10000</v>
      </c>
      <c r="HQ59" s="12">
        <v>0</v>
      </c>
      <c r="HR59" s="12">
        <v>10000</v>
      </c>
      <c r="HS59" s="13"/>
      <c r="HT59" s="12">
        <v>0</v>
      </c>
      <c r="HU59" s="12">
        <v>0</v>
      </c>
      <c r="HV59" s="12">
        <v>0</v>
      </c>
      <c r="HW59" s="12">
        <v>0</v>
      </c>
      <c r="HX59" s="13"/>
      <c r="HY59" s="12">
        <v>0</v>
      </c>
      <c r="HZ59" s="12">
        <v>0</v>
      </c>
      <c r="IA59" s="12">
        <v>0</v>
      </c>
      <c r="IB59" s="12">
        <v>0</v>
      </c>
      <c r="IC59" s="13"/>
      <c r="ID59" s="12">
        <v>0</v>
      </c>
      <c r="IE59" s="12">
        <v>0</v>
      </c>
      <c r="IF59" s="12">
        <v>0</v>
      </c>
      <c r="IG59" s="12">
        <v>0</v>
      </c>
      <c r="IH59" s="13"/>
      <c r="II59" s="12">
        <v>0</v>
      </c>
      <c r="IJ59" s="12">
        <v>0</v>
      </c>
      <c r="IK59" s="12">
        <v>0</v>
      </c>
      <c r="IL59" s="12">
        <v>0</v>
      </c>
      <c r="IM59" s="13"/>
      <c r="IN59" s="12">
        <v>0</v>
      </c>
      <c r="IO59" s="12">
        <v>0</v>
      </c>
      <c r="IP59" s="12">
        <v>0</v>
      </c>
      <c r="IQ59" s="12">
        <v>0</v>
      </c>
      <c r="IR59" s="13"/>
      <c r="IS59" s="12">
        <v>0</v>
      </c>
      <c r="IT59" s="12">
        <v>0</v>
      </c>
      <c r="IU59" s="12">
        <v>0</v>
      </c>
      <c r="IV59" s="12">
        <v>0</v>
      </c>
      <c r="IW59" s="13"/>
      <c r="IX59" s="12">
        <v>0</v>
      </c>
      <c r="IY59" s="12">
        <v>0</v>
      </c>
      <c r="IZ59" s="12">
        <v>0</v>
      </c>
      <c r="JA59" s="12">
        <v>0</v>
      </c>
      <c r="JB59" s="13"/>
      <c r="JC59" s="12">
        <v>0</v>
      </c>
      <c r="JD59" s="12">
        <v>0</v>
      </c>
      <c r="JE59" s="12">
        <v>0</v>
      </c>
      <c r="JF59" s="12">
        <v>0</v>
      </c>
      <c r="JG59" s="13"/>
      <c r="JH59" s="12">
        <v>0</v>
      </c>
      <c r="JI59" s="12">
        <v>0</v>
      </c>
      <c r="JJ59" s="12">
        <v>0</v>
      </c>
      <c r="JK59" s="12">
        <v>0</v>
      </c>
      <c r="JL59" s="13"/>
      <c r="JM59" s="12">
        <v>1</v>
      </c>
      <c r="JN59" s="12">
        <v>12000</v>
      </c>
      <c r="JO59" s="12">
        <v>0</v>
      </c>
      <c r="JP59" s="12">
        <v>12000</v>
      </c>
      <c r="JQ59" s="13"/>
      <c r="JR59" s="12">
        <v>1</v>
      </c>
      <c r="JS59" s="12">
        <v>50000</v>
      </c>
      <c r="JT59" s="12">
        <v>0</v>
      </c>
      <c r="JU59" s="12">
        <v>50000</v>
      </c>
      <c r="JV59" s="13"/>
      <c r="JW59" s="12">
        <v>0</v>
      </c>
      <c r="JX59" s="12">
        <v>0</v>
      </c>
      <c r="JY59" s="12">
        <v>0</v>
      </c>
      <c r="JZ59" s="12">
        <v>0</v>
      </c>
      <c r="KA59" s="13"/>
      <c r="KB59" s="12">
        <v>0</v>
      </c>
      <c r="KC59" s="12">
        <v>0</v>
      </c>
      <c r="KD59" s="12">
        <v>0</v>
      </c>
      <c r="KE59" s="12">
        <v>0</v>
      </c>
      <c r="KF59" s="13"/>
      <c r="KG59" s="12">
        <v>0</v>
      </c>
      <c r="KH59" s="12">
        <v>0</v>
      </c>
      <c r="KI59" s="12">
        <v>0</v>
      </c>
      <c r="KJ59" s="12">
        <v>0</v>
      </c>
      <c r="KK59" s="13"/>
      <c r="KL59" s="12">
        <v>0</v>
      </c>
      <c r="KM59" s="12">
        <v>0</v>
      </c>
      <c r="KN59" s="12">
        <v>0</v>
      </c>
      <c r="KO59" s="12">
        <v>0</v>
      </c>
      <c r="KP59" s="13"/>
      <c r="KQ59" s="12">
        <v>0</v>
      </c>
      <c r="KR59" s="12">
        <v>13835750</v>
      </c>
      <c r="KS59" s="12">
        <v>0</v>
      </c>
      <c r="KT59" s="12">
        <v>13835750</v>
      </c>
      <c r="KU59" s="13"/>
    </row>
    <row r="60" spans="1:307" hidden="1">
      <c r="A60" s="10">
        <v>54</v>
      </c>
      <c r="B60" s="14" t="s">
        <v>77</v>
      </c>
      <c r="C60" s="12">
        <v>0</v>
      </c>
      <c r="D60" s="12">
        <v>10000</v>
      </c>
      <c r="E60" s="12">
        <v>0</v>
      </c>
      <c r="F60" s="12">
        <v>10000</v>
      </c>
      <c r="G60" s="13"/>
      <c r="H60" s="12">
        <v>0</v>
      </c>
      <c r="I60" s="12">
        <v>84900</v>
      </c>
      <c r="J60" s="12">
        <v>0</v>
      </c>
      <c r="K60" s="12">
        <v>84900</v>
      </c>
      <c r="L60" s="13"/>
      <c r="M60" s="12">
        <v>0</v>
      </c>
      <c r="N60" s="12">
        <v>0</v>
      </c>
      <c r="O60" s="12">
        <v>0</v>
      </c>
      <c r="P60" s="12">
        <v>0</v>
      </c>
      <c r="Q60" s="13"/>
      <c r="R60" s="12">
        <v>0</v>
      </c>
      <c r="S60" s="12">
        <v>0</v>
      </c>
      <c r="T60" s="12">
        <v>0</v>
      </c>
      <c r="U60" s="12">
        <v>0</v>
      </c>
      <c r="V60" s="13"/>
      <c r="W60" s="12">
        <v>0</v>
      </c>
      <c r="X60" s="12">
        <v>0</v>
      </c>
      <c r="Y60" s="12">
        <v>0</v>
      </c>
      <c r="Z60" s="12">
        <v>0</v>
      </c>
      <c r="AA60" s="13"/>
      <c r="AB60" s="12">
        <v>0</v>
      </c>
      <c r="AC60" s="12">
        <v>0</v>
      </c>
      <c r="AD60" s="12">
        <v>0</v>
      </c>
      <c r="AE60" s="12">
        <v>0</v>
      </c>
      <c r="AF60" s="13"/>
      <c r="AG60" s="12">
        <v>0</v>
      </c>
      <c r="AH60" s="12">
        <v>0</v>
      </c>
      <c r="AI60" s="12">
        <v>0</v>
      </c>
      <c r="AJ60" s="12">
        <v>0</v>
      </c>
      <c r="AK60" s="13"/>
      <c r="AL60" s="12">
        <v>0</v>
      </c>
      <c r="AM60" s="12">
        <v>0</v>
      </c>
      <c r="AN60" s="12">
        <v>0</v>
      </c>
      <c r="AO60" s="12">
        <v>0</v>
      </c>
      <c r="AP60" s="13"/>
      <c r="AQ60" s="12">
        <v>0</v>
      </c>
      <c r="AR60" s="12">
        <v>0</v>
      </c>
      <c r="AS60" s="12">
        <v>0</v>
      </c>
      <c r="AT60" s="12">
        <v>0</v>
      </c>
      <c r="AU60" s="13"/>
      <c r="AV60" s="12">
        <v>0</v>
      </c>
      <c r="AW60" s="12">
        <v>0</v>
      </c>
      <c r="AX60" s="12">
        <v>0</v>
      </c>
      <c r="AY60" s="12">
        <v>0</v>
      </c>
      <c r="AZ60" s="13"/>
      <c r="BA60" s="12">
        <v>0</v>
      </c>
      <c r="BB60" s="12">
        <v>0</v>
      </c>
      <c r="BC60" s="12">
        <v>0</v>
      </c>
      <c r="BD60" s="12">
        <v>0</v>
      </c>
      <c r="BE60" s="13"/>
      <c r="BF60" s="12">
        <v>0</v>
      </c>
      <c r="BG60" s="12">
        <v>0</v>
      </c>
      <c r="BH60" s="12">
        <v>0</v>
      </c>
      <c r="BI60" s="12">
        <v>0</v>
      </c>
      <c r="BJ60" s="13"/>
      <c r="BK60" s="12">
        <v>0</v>
      </c>
      <c r="BL60" s="12">
        <v>0</v>
      </c>
      <c r="BM60" s="12">
        <v>0</v>
      </c>
      <c r="BN60" s="12">
        <v>0</v>
      </c>
      <c r="BO60" s="13"/>
      <c r="BP60" s="12">
        <v>0</v>
      </c>
      <c r="BQ60" s="12">
        <v>0</v>
      </c>
      <c r="BR60" s="12">
        <v>0</v>
      </c>
      <c r="BS60" s="12">
        <v>0</v>
      </c>
      <c r="BT60" s="13"/>
      <c r="BU60" s="12">
        <v>0</v>
      </c>
      <c r="BV60" s="12">
        <v>0</v>
      </c>
      <c r="BW60" s="12">
        <v>0</v>
      </c>
      <c r="BX60" s="12">
        <v>0</v>
      </c>
      <c r="BY60" s="13"/>
      <c r="BZ60" s="12">
        <v>0</v>
      </c>
      <c r="CA60" s="12">
        <v>0</v>
      </c>
      <c r="CB60" s="12">
        <v>0</v>
      </c>
      <c r="CC60" s="12">
        <v>0</v>
      </c>
      <c r="CD60" s="13"/>
      <c r="CE60" s="12">
        <v>0</v>
      </c>
      <c r="CF60" s="12">
        <v>0</v>
      </c>
      <c r="CG60" s="12">
        <v>0</v>
      </c>
      <c r="CH60" s="12">
        <v>0</v>
      </c>
      <c r="CI60" s="13"/>
      <c r="CJ60" s="12">
        <v>0</v>
      </c>
      <c r="CK60" s="12">
        <v>0</v>
      </c>
      <c r="CL60" s="12">
        <v>0</v>
      </c>
      <c r="CM60" s="12">
        <v>0</v>
      </c>
      <c r="CN60" s="13"/>
      <c r="CO60" s="12">
        <v>0</v>
      </c>
      <c r="CP60" s="12">
        <v>0</v>
      </c>
      <c r="CQ60" s="12">
        <v>0</v>
      </c>
      <c r="CR60" s="12">
        <v>0</v>
      </c>
      <c r="CS60" s="13"/>
      <c r="CT60" s="12">
        <v>0</v>
      </c>
      <c r="CU60" s="12">
        <v>0</v>
      </c>
      <c r="CV60" s="12">
        <v>0</v>
      </c>
      <c r="CW60" s="12">
        <v>0</v>
      </c>
      <c r="CX60" s="13"/>
      <c r="CY60" s="12">
        <v>0</v>
      </c>
      <c r="CZ60" s="12">
        <v>0</v>
      </c>
      <c r="DA60" s="12">
        <v>0</v>
      </c>
      <c r="DB60" s="12">
        <v>0</v>
      </c>
      <c r="DC60" s="13"/>
      <c r="DD60" s="12">
        <v>0</v>
      </c>
      <c r="DE60" s="12">
        <v>0</v>
      </c>
      <c r="DF60" s="12">
        <v>0</v>
      </c>
      <c r="DG60" s="12">
        <v>0</v>
      </c>
      <c r="DH60" s="13"/>
      <c r="DI60" s="12">
        <v>0</v>
      </c>
      <c r="DJ60" s="12">
        <v>0</v>
      </c>
      <c r="DK60" s="12">
        <v>0</v>
      </c>
      <c r="DL60" s="12">
        <v>0</v>
      </c>
      <c r="DM60" s="13"/>
      <c r="DN60" s="12">
        <v>0</v>
      </c>
      <c r="DO60" s="12">
        <v>0</v>
      </c>
      <c r="DP60" s="12">
        <v>0</v>
      </c>
      <c r="DQ60" s="12">
        <v>0</v>
      </c>
      <c r="DR60" s="13"/>
      <c r="DS60" s="12">
        <v>0</v>
      </c>
      <c r="DT60" s="12">
        <v>0</v>
      </c>
      <c r="DU60" s="12">
        <v>0</v>
      </c>
      <c r="DV60" s="12">
        <v>0</v>
      </c>
      <c r="DW60" s="13"/>
      <c r="DX60" s="12">
        <v>0</v>
      </c>
      <c r="DY60" s="12">
        <v>0</v>
      </c>
      <c r="DZ60" s="12">
        <v>0</v>
      </c>
      <c r="EA60" s="12">
        <v>0</v>
      </c>
      <c r="EB60" s="13"/>
      <c r="EC60" s="72">
        <v>300</v>
      </c>
      <c r="ED60" s="12">
        <v>420000</v>
      </c>
      <c r="EE60" s="12">
        <v>0</v>
      </c>
      <c r="EF60" s="104">
        <v>420000</v>
      </c>
      <c r="EG60" s="13"/>
      <c r="EH60" s="12">
        <v>200</v>
      </c>
      <c r="EI60" s="12">
        <v>200000</v>
      </c>
      <c r="EJ60" s="12">
        <v>0</v>
      </c>
      <c r="EK60" s="12">
        <v>200000</v>
      </c>
      <c r="EL60" s="13"/>
      <c r="EM60" s="12">
        <v>0</v>
      </c>
      <c r="EN60" s="12">
        <v>0</v>
      </c>
      <c r="EO60" s="12">
        <v>0</v>
      </c>
      <c r="EP60" s="12">
        <v>0</v>
      </c>
      <c r="EQ60" s="13"/>
      <c r="ER60" s="72">
        <v>550</v>
      </c>
      <c r="ES60" s="12">
        <v>1344600</v>
      </c>
      <c r="ET60" s="12">
        <v>0</v>
      </c>
      <c r="EU60" s="12">
        <v>1344600</v>
      </c>
      <c r="EV60" s="13"/>
      <c r="EW60" s="72">
        <v>10</v>
      </c>
      <c r="EX60" s="12">
        <v>40000</v>
      </c>
      <c r="EY60" s="12">
        <v>0</v>
      </c>
      <c r="EZ60" s="72">
        <v>40000</v>
      </c>
      <c r="FA60" s="13"/>
      <c r="FB60" s="12">
        <v>0</v>
      </c>
      <c r="FC60" s="12">
        <v>0</v>
      </c>
      <c r="FD60" s="12">
        <v>0</v>
      </c>
      <c r="FE60" s="12">
        <v>0</v>
      </c>
      <c r="FF60" s="13"/>
      <c r="FG60" s="12">
        <v>500</v>
      </c>
      <c r="FH60" s="12">
        <v>150000</v>
      </c>
      <c r="FI60" s="12">
        <v>0</v>
      </c>
      <c r="FJ60" s="12">
        <v>150000</v>
      </c>
      <c r="FK60" s="13"/>
      <c r="FL60" s="12">
        <v>20</v>
      </c>
      <c r="FM60" s="12">
        <v>6000</v>
      </c>
      <c r="FN60" s="12">
        <v>0</v>
      </c>
      <c r="FO60" s="12">
        <v>6000</v>
      </c>
      <c r="FP60" s="13"/>
      <c r="FQ60" s="12">
        <v>200</v>
      </c>
      <c r="FR60" s="12">
        <v>20000</v>
      </c>
      <c r="FS60" s="12">
        <v>0</v>
      </c>
      <c r="FT60" s="12">
        <v>20000</v>
      </c>
      <c r="FU60" s="13"/>
      <c r="FV60" s="12">
        <v>0</v>
      </c>
      <c r="FW60" s="12">
        <v>0</v>
      </c>
      <c r="FX60" s="12">
        <v>0</v>
      </c>
      <c r="FY60" s="12">
        <v>0</v>
      </c>
      <c r="FZ60" s="13"/>
      <c r="GA60" s="12">
        <v>0</v>
      </c>
      <c r="GB60" s="12">
        <v>0</v>
      </c>
      <c r="GC60" s="12">
        <v>0</v>
      </c>
      <c r="GD60" s="12">
        <v>0</v>
      </c>
      <c r="GE60" s="13"/>
      <c r="GF60" s="12">
        <v>0</v>
      </c>
      <c r="GG60" s="12">
        <v>0</v>
      </c>
      <c r="GH60" s="12">
        <v>0</v>
      </c>
      <c r="GI60" s="12">
        <v>0</v>
      </c>
      <c r="GJ60" s="13"/>
      <c r="GK60" s="12">
        <v>0</v>
      </c>
      <c r="GL60" s="12">
        <v>0</v>
      </c>
      <c r="GM60" s="12">
        <v>0</v>
      </c>
      <c r="GN60" s="12">
        <v>0</v>
      </c>
      <c r="GO60" s="13"/>
      <c r="GP60" s="12">
        <v>1</v>
      </c>
      <c r="GQ60" s="12">
        <v>1000000</v>
      </c>
      <c r="GR60" s="12">
        <v>0</v>
      </c>
      <c r="GS60" s="12">
        <v>1000000</v>
      </c>
      <c r="GT60" s="13"/>
      <c r="GU60" s="12">
        <v>0</v>
      </c>
      <c r="GV60" s="12">
        <v>0</v>
      </c>
      <c r="GW60" s="12">
        <v>0</v>
      </c>
      <c r="GX60" s="12">
        <v>0</v>
      </c>
      <c r="GY60" s="13"/>
      <c r="GZ60" s="12">
        <v>2</v>
      </c>
      <c r="HA60" s="12">
        <v>40000</v>
      </c>
      <c r="HB60" s="12">
        <v>0</v>
      </c>
      <c r="HC60" s="12">
        <v>40000</v>
      </c>
      <c r="HD60" s="13"/>
      <c r="HE60" s="12">
        <v>0</v>
      </c>
      <c r="HF60" s="12"/>
      <c r="HG60" s="12">
        <v>0</v>
      </c>
      <c r="HH60" s="12">
        <v>0</v>
      </c>
      <c r="HI60" s="13"/>
      <c r="HJ60" s="12">
        <v>1</v>
      </c>
      <c r="HK60" s="12">
        <v>100000</v>
      </c>
      <c r="HL60" s="12">
        <v>0</v>
      </c>
      <c r="HM60" s="12">
        <v>100000</v>
      </c>
      <c r="HN60" s="13"/>
      <c r="HO60" s="12">
        <v>0</v>
      </c>
      <c r="HP60" s="12">
        <v>0</v>
      </c>
      <c r="HQ60" s="12">
        <v>0</v>
      </c>
      <c r="HR60" s="12">
        <v>0</v>
      </c>
      <c r="HS60" s="13"/>
      <c r="HT60" s="12">
        <v>0</v>
      </c>
      <c r="HU60" s="12">
        <v>0</v>
      </c>
      <c r="HV60" s="12">
        <v>0</v>
      </c>
      <c r="HW60" s="12">
        <v>0</v>
      </c>
      <c r="HX60" s="13"/>
      <c r="HY60" s="12">
        <v>0</v>
      </c>
      <c r="HZ60" s="12">
        <v>0</v>
      </c>
      <c r="IA60" s="12">
        <v>0</v>
      </c>
      <c r="IB60" s="12">
        <v>0</v>
      </c>
      <c r="IC60" s="13"/>
      <c r="ID60" s="12">
        <v>0</v>
      </c>
      <c r="IE60" s="12">
        <v>0</v>
      </c>
      <c r="IF60" s="12">
        <v>0</v>
      </c>
      <c r="IG60" s="12">
        <v>0</v>
      </c>
      <c r="IH60" s="13"/>
      <c r="II60" s="12">
        <v>0</v>
      </c>
      <c r="IJ60" s="12">
        <v>0</v>
      </c>
      <c r="IK60" s="12">
        <v>0</v>
      </c>
      <c r="IL60" s="12">
        <v>0</v>
      </c>
      <c r="IM60" s="13"/>
      <c r="IN60" s="12">
        <v>0</v>
      </c>
      <c r="IO60" s="12">
        <v>0</v>
      </c>
      <c r="IP60" s="12">
        <v>0</v>
      </c>
      <c r="IQ60" s="12">
        <v>0</v>
      </c>
      <c r="IR60" s="13"/>
      <c r="IS60" s="12">
        <v>0</v>
      </c>
      <c r="IT60" s="12">
        <v>0</v>
      </c>
      <c r="IU60" s="12">
        <v>0</v>
      </c>
      <c r="IV60" s="12">
        <v>0</v>
      </c>
      <c r="IW60" s="13"/>
      <c r="IX60" s="12">
        <v>0</v>
      </c>
      <c r="IY60" s="12">
        <v>0</v>
      </c>
      <c r="IZ60" s="12">
        <v>0</v>
      </c>
      <c r="JA60" s="12">
        <v>0</v>
      </c>
      <c r="JB60" s="13"/>
      <c r="JC60" s="12">
        <v>0</v>
      </c>
      <c r="JD60" s="12">
        <v>0</v>
      </c>
      <c r="JE60" s="12">
        <v>0</v>
      </c>
      <c r="JF60" s="12">
        <v>0</v>
      </c>
      <c r="JG60" s="13"/>
      <c r="JH60" s="12">
        <v>0</v>
      </c>
      <c r="JI60" s="12">
        <v>0</v>
      </c>
      <c r="JJ60" s="12">
        <v>0</v>
      </c>
      <c r="JK60" s="12">
        <v>0</v>
      </c>
      <c r="JL60" s="13"/>
      <c r="JM60" s="12">
        <v>0</v>
      </c>
      <c r="JN60" s="12">
        <v>0</v>
      </c>
      <c r="JO60" s="12">
        <v>0</v>
      </c>
      <c r="JP60" s="12">
        <v>0</v>
      </c>
      <c r="JQ60" s="13"/>
      <c r="JR60" s="12">
        <v>0</v>
      </c>
      <c r="JS60" s="12">
        <v>0</v>
      </c>
      <c r="JT60" s="12">
        <v>0</v>
      </c>
      <c r="JU60" s="12">
        <v>0</v>
      </c>
      <c r="JV60" s="13"/>
      <c r="JW60" s="12">
        <v>0</v>
      </c>
      <c r="JX60" s="12">
        <v>0</v>
      </c>
      <c r="JY60" s="12">
        <v>0</v>
      </c>
      <c r="JZ60" s="12">
        <v>0</v>
      </c>
      <c r="KA60" s="13"/>
      <c r="KB60" s="12">
        <v>0</v>
      </c>
      <c r="KC60" s="12">
        <v>0</v>
      </c>
      <c r="KD60" s="12">
        <v>0</v>
      </c>
      <c r="KE60" s="12">
        <v>0</v>
      </c>
      <c r="KF60" s="13"/>
      <c r="KG60" s="12">
        <v>0</v>
      </c>
      <c r="KH60" s="12">
        <v>0</v>
      </c>
      <c r="KI60" s="12">
        <v>0</v>
      </c>
      <c r="KJ60" s="12">
        <v>0</v>
      </c>
      <c r="KK60" s="13"/>
      <c r="KL60" s="12">
        <v>0</v>
      </c>
      <c r="KM60" s="12">
        <v>0</v>
      </c>
      <c r="KN60" s="12">
        <v>0</v>
      </c>
      <c r="KO60" s="12">
        <v>0</v>
      </c>
      <c r="KP60" s="13"/>
      <c r="KQ60" s="12">
        <v>0</v>
      </c>
      <c r="KR60" s="12">
        <v>3415500</v>
      </c>
      <c r="KS60" s="12">
        <v>0</v>
      </c>
      <c r="KT60" s="12">
        <v>3415500</v>
      </c>
      <c r="KU60" s="13"/>
    </row>
    <row r="61" spans="1:307" hidden="1">
      <c r="A61" s="10">
        <v>55</v>
      </c>
      <c r="B61" s="14" t="s">
        <v>1295</v>
      </c>
      <c r="C61" s="12">
        <v>0</v>
      </c>
      <c r="D61" s="12">
        <v>0</v>
      </c>
      <c r="E61" s="12">
        <v>0</v>
      </c>
      <c r="F61" s="12">
        <v>0</v>
      </c>
      <c r="G61" s="13"/>
      <c r="H61" s="12">
        <v>0</v>
      </c>
      <c r="I61" s="12">
        <v>101025</v>
      </c>
      <c r="J61" s="12">
        <v>0</v>
      </c>
      <c r="K61" s="12">
        <v>101025</v>
      </c>
      <c r="L61" s="13"/>
      <c r="M61" s="12">
        <v>0</v>
      </c>
      <c r="N61" s="12">
        <v>0</v>
      </c>
      <c r="O61" s="12">
        <v>0</v>
      </c>
      <c r="P61" s="12">
        <v>0</v>
      </c>
      <c r="Q61" s="13"/>
      <c r="R61" s="12">
        <v>0</v>
      </c>
      <c r="S61" s="12">
        <v>0</v>
      </c>
      <c r="T61" s="12">
        <v>0</v>
      </c>
      <c r="U61" s="12">
        <v>0</v>
      </c>
      <c r="V61" s="13"/>
      <c r="W61" s="12">
        <v>0</v>
      </c>
      <c r="X61" s="12">
        <v>0</v>
      </c>
      <c r="Y61" s="12">
        <v>0</v>
      </c>
      <c r="Z61" s="12">
        <v>0</v>
      </c>
      <c r="AA61" s="13"/>
      <c r="AB61" s="12">
        <v>0</v>
      </c>
      <c r="AC61" s="12">
        <v>0</v>
      </c>
      <c r="AD61" s="12">
        <v>0</v>
      </c>
      <c r="AE61" s="12">
        <v>0</v>
      </c>
      <c r="AF61" s="13"/>
      <c r="AG61" s="12">
        <v>0</v>
      </c>
      <c r="AH61" s="12">
        <v>0</v>
      </c>
      <c r="AI61" s="12">
        <v>0</v>
      </c>
      <c r="AJ61" s="12">
        <v>0</v>
      </c>
      <c r="AK61" s="13"/>
      <c r="AL61" s="12">
        <v>0</v>
      </c>
      <c r="AM61" s="12">
        <v>0</v>
      </c>
      <c r="AN61" s="12">
        <v>0</v>
      </c>
      <c r="AO61" s="12">
        <v>0</v>
      </c>
      <c r="AP61" s="13"/>
      <c r="AQ61" s="12">
        <v>0</v>
      </c>
      <c r="AR61" s="12">
        <v>0</v>
      </c>
      <c r="AS61" s="12">
        <v>0</v>
      </c>
      <c r="AT61" s="12">
        <v>0</v>
      </c>
      <c r="AU61" s="13"/>
      <c r="AV61" s="12">
        <v>0</v>
      </c>
      <c r="AW61" s="12">
        <v>0</v>
      </c>
      <c r="AX61" s="12">
        <v>0</v>
      </c>
      <c r="AY61" s="12">
        <v>0</v>
      </c>
      <c r="AZ61" s="13"/>
      <c r="BA61" s="12">
        <v>0</v>
      </c>
      <c r="BB61" s="12">
        <v>0</v>
      </c>
      <c r="BC61" s="12">
        <v>0</v>
      </c>
      <c r="BD61" s="12">
        <v>0</v>
      </c>
      <c r="BE61" s="13"/>
      <c r="BF61" s="12">
        <v>0</v>
      </c>
      <c r="BG61" s="12">
        <v>0</v>
      </c>
      <c r="BH61" s="12">
        <v>0</v>
      </c>
      <c r="BI61" s="12">
        <v>0</v>
      </c>
      <c r="BJ61" s="13"/>
      <c r="BK61" s="12">
        <v>0</v>
      </c>
      <c r="BL61" s="12">
        <v>0</v>
      </c>
      <c r="BM61" s="12">
        <v>0</v>
      </c>
      <c r="BN61" s="12">
        <v>0</v>
      </c>
      <c r="BO61" s="13"/>
      <c r="BP61" s="12">
        <v>0</v>
      </c>
      <c r="BQ61" s="12">
        <v>0</v>
      </c>
      <c r="BR61" s="12">
        <v>0</v>
      </c>
      <c r="BS61" s="12">
        <v>0</v>
      </c>
      <c r="BT61" s="13"/>
      <c r="BU61" s="12">
        <v>0</v>
      </c>
      <c r="BV61" s="12">
        <v>0</v>
      </c>
      <c r="BW61" s="12">
        <v>0</v>
      </c>
      <c r="BX61" s="12">
        <v>0</v>
      </c>
      <c r="BY61" s="13"/>
      <c r="BZ61" s="12">
        <v>0</v>
      </c>
      <c r="CA61" s="12">
        <v>0</v>
      </c>
      <c r="CB61" s="12">
        <v>0</v>
      </c>
      <c r="CC61" s="12">
        <v>0</v>
      </c>
      <c r="CD61" s="13"/>
      <c r="CE61" s="12">
        <v>0</v>
      </c>
      <c r="CF61" s="12">
        <v>0</v>
      </c>
      <c r="CG61" s="12">
        <v>0</v>
      </c>
      <c r="CH61" s="12">
        <v>0</v>
      </c>
      <c r="CI61" s="13"/>
      <c r="CJ61" s="12">
        <v>0</v>
      </c>
      <c r="CK61" s="12">
        <v>0</v>
      </c>
      <c r="CL61" s="12">
        <v>0</v>
      </c>
      <c r="CM61" s="12">
        <v>0</v>
      </c>
      <c r="CN61" s="13"/>
      <c r="CO61" s="12">
        <v>0</v>
      </c>
      <c r="CP61" s="12">
        <v>0</v>
      </c>
      <c r="CQ61" s="12">
        <v>0</v>
      </c>
      <c r="CR61" s="12">
        <v>0</v>
      </c>
      <c r="CS61" s="13"/>
      <c r="CT61" s="12">
        <v>0</v>
      </c>
      <c r="CU61" s="12">
        <v>0</v>
      </c>
      <c r="CV61" s="12">
        <v>0</v>
      </c>
      <c r="CW61" s="12">
        <v>0</v>
      </c>
      <c r="CX61" s="13"/>
      <c r="CY61" s="12">
        <v>0</v>
      </c>
      <c r="CZ61" s="12">
        <v>0</v>
      </c>
      <c r="DA61" s="12">
        <v>0</v>
      </c>
      <c r="DB61" s="12">
        <v>0</v>
      </c>
      <c r="DC61" s="13"/>
      <c r="DD61" s="12">
        <v>0</v>
      </c>
      <c r="DE61" s="12">
        <v>0</v>
      </c>
      <c r="DF61" s="12">
        <v>0</v>
      </c>
      <c r="DG61" s="12">
        <v>0</v>
      </c>
      <c r="DH61" s="13"/>
      <c r="DI61" s="12">
        <v>0</v>
      </c>
      <c r="DJ61" s="12">
        <v>0</v>
      </c>
      <c r="DK61" s="12">
        <v>0</v>
      </c>
      <c r="DL61" s="12">
        <v>0</v>
      </c>
      <c r="DM61" s="13"/>
      <c r="DN61" s="12">
        <v>0</v>
      </c>
      <c r="DO61" s="12">
        <v>0</v>
      </c>
      <c r="DP61" s="12">
        <v>0</v>
      </c>
      <c r="DQ61" s="12">
        <v>0</v>
      </c>
      <c r="DR61" s="13"/>
      <c r="DS61" s="12">
        <v>0</v>
      </c>
      <c r="DT61" s="12">
        <v>0</v>
      </c>
      <c r="DU61" s="12">
        <v>0</v>
      </c>
      <c r="DV61" s="12">
        <v>0</v>
      </c>
      <c r="DW61" s="13"/>
      <c r="DX61" s="12">
        <v>0</v>
      </c>
      <c r="DY61" s="12">
        <v>0</v>
      </c>
      <c r="DZ61" s="12">
        <v>0</v>
      </c>
      <c r="EA61" s="12">
        <v>0</v>
      </c>
      <c r="EB61" s="13"/>
      <c r="EC61" s="72">
        <v>0</v>
      </c>
      <c r="ED61" s="12">
        <v>0</v>
      </c>
      <c r="EE61" s="12">
        <v>0</v>
      </c>
      <c r="EF61" s="104">
        <v>0</v>
      </c>
      <c r="EG61" s="13"/>
      <c r="EH61" s="12">
        <v>0</v>
      </c>
      <c r="EI61" s="12">
        <v>0</v>
      </c>
      <c r="EJ61" s="12">
        <v>0</v>
      </c>
      <c r="EK61" s="12">
        <v>0</v>
      </c>
      <c r="EL61" s="13"/>
      <c r="EM61" s="12">
        <v>0</v>
      </c>
      <c r="EN61" s="12">
        <v>0</v>
      </c>
      <c r="EO61" s="12">
        <v>0</v>
      </c>
      <c r="EP61" s="12">
        <v>0</v>
      </c>
      <c r="EQ61" s="13"/>
      <c r="ER61" s="72">
        <v>600</v>
      </c>
      <c r="ES61" s="12">
        <v>1458000</v>
      </c>
      <c r="ET61" s="12">
        <v>0</v>
      </c>
      <c r="EU61" s="12">
        <v>1458000</v>
      </c>
      <c r="EV61" s="13"/>
      <c r="EW61" s="72">
        <v>5</v>
      </c>
      <c r="EX61" s="12">
        <v>20000</v>
      </c>
      <c r="EY61" s="12">
        <v>0</v>
      </c>
      <c r="EZ61" s="72">
        <v>20000</v>
      </c>
      <c r="FA61" s="13"/>
      <c r="FB61" s="12">
        <v>0</v>
      </c>
      <c r="FC61" s="12">
        <v>0</v>
      </c>
      <c r="FD61" s="12">
        <v>0</v>
      </c>
      <c r="FE61" s="12">
        <v>0</v>
      </c>
      <c r="FF61" s="13"/>
      <c r="FG61" s="12">
        <v>1000</v>
      </c>
      <c r="FH61" s="12">
        <v>300000</v>
      </c>
      <c r="FI61" s="12">
        <v>0</v>
      </c>
      <c r="FJ61" s="12">
        <v>300000</v>
      </c>
      <c r="FK61" s="13"/>
      <c r="FL61" s="12">
        <v>20</v>
      </c>
      <c r="FM61" s="12">
        <v>6000</v>
      </c>
      <c r="FN61" s="12">
        <v>0</v>
      </c>
      <c r="FO61" s="12">
        <v>6000</v>
      </c>
      <c r="FP61" s="13"/>
      <c r="FQ61" s="12">
        <v>200</v>
      </c>
      <c r="FR61" s="12">
        <v>20000</v>
      </c>
      <c r="FS61" s="12">
        <v>0</v>
      </c>
      <c r="FT61" s="12">
        <v>20000</v>
      </c>
      <c r="FU61" s="13"/>
      <c r="FV61" s="12">
        <v>0</v>
      </c>
      <c r="FW61" s="12">
        <v>0</v>
      </c>
      <c r="FX61" s="12">
        <v>0</v>
      </c>
      <c r="FY61" s="12">
        <v>0</v>
      </c>
      <c r="FZ61" s="13"/>
      <c r="GA61" s="12">
        <v>0</v>
      </c>
      <c r="GB61" s="12">
        <v>0</v>
      </c>
      <c r="GC61" s="12">
        <v>0</v>
      </c>
      <c r="GD61" s="12">
        <v>0</v>
      </c>
      <c r="GE61" s="13"/>
      <c r="GF61" s="12">
        <v>0</v>
      </c>
      <c r="GG61" s="12">
        <v>0</v>
      </c>
      <c r="GH61" s="12">
        <v>0</v>
      </c>
      <c r="GI61" s="12">
        <v>0</v>
      </c>
      <c r="GJ61" s="13"/>
      <c r="GK61" s="12">
        <v>0</v>
      </c>
      <c r="GL61" s="12">
        <v>0</v>
      </c>
      <c r="GM61" s="12">
        <v>0</v>
      </c>
      <c r="GN61" s="12">
        <v>0</v>
      </c>
      <c r="GO61" s="13"/>
      <c r="GP61" s="12">
        <v>1</v>
      </c>
      <c r="GQ61" s="12">
        <v>1100000</v>
      </c>
      <c r="GR61" s="12">
        <v>0</v>
      </c>
      <c r="GS61" s="12">
        <v>1100000</v>
      </c>
      <c r="GT61" s="13"/>
      <c r="GU61" s="12">
        <v>0</v>
      </c>
      <c r="GV61" s="12">
        <v>0</v>
      </c>
      <c r="GW61" s="12">
        <v>0</v>
      </c>
      <c r="GX61" s="12">
        <v>0</v>
      </c>
      <c r="GY61" s="13"/>
      <c r="GZ61" s="12">
        <v>0</v>
      </c>
      <c r="HA61" s="12">
        <v>0</v>
      </c>
      <c r="HB61" s="12">
        <v>0</v>
      </c>
      <c r="HC61" s="12">
        <v>0</v>
      </c>
      <c r="HD61" s="13"/>
      <c r="HE61" s="12">
        <v>0</v>
      </c>
      <c r="HF61" s="12"/>
      <c r="HG61" s="12">
        <v>0</v>
      </c>
      <c r="HH61" s="12">
        <v>0</v>
      </c>
      <c r="HI61" s="13"/>
      <c r="HJ61" s="12">
        <v>1</v>
      </c>
      <c r="HK61" s="12">
        <v>100000</v>
      </c>
      <c r="HL61" s="12">
        <v>0</v>
      </c>
      <c r="HM61" s="12">
        <v>100000</v>
      </c>
      <c r="HN61" s="13"/>
      <c r="HO61" s="12">
        <v>0</v>
      </c>
      <c r="HP61" s="12">
        <v>0</v>
      </c>
      <c r="HQ61" s="12">
        <v>0</v>
      </c>
      <c r="HR61" s="12">
        <v>0</v>
      </c>
      <c r="HS61" s="13"/>
      <c r="HT61" s="12">
        <v>0</v>
      </c>
      <c r="HU61" s="12">
        <v>0</v>
      </c>
      <c r="HV61" s="12">
        <v>0</v>
      </c>
      <c r="HW61" s="12">
        <v>0</v>
      </c>
      <c r="HX61" s="13"/>
      <c r="HY61" s="12">
        <v>0</v>
      </c>
      <c r="HZ61" s="12">
        <v>0</v>
      </c>
      <c r="IA61" s="12">
        <v>0</v>
      </c>
      <c r="IB61" s="12">
        <v>0</v>
      </c>
      <c r="IC61" s="13"/>
      <c r="ID61" s="12">
        <v>0</v>
      </c>
      <c r="IE61" s="12">
        <v>0</v>
      </c>
      <c r="IF61" s="12">
        <v>0</v>
      </c>
      <c r="IG61" s="12">
        <v>0</v>
      </c>
      <c r="IH61" s="13"/>
      <c r="II61" s="12">
        <v>0</v>
      </c>
      <c r="IJ61" s="12">
        <v>0</v>
      </c>
      <c r="IK61" s="12">
        <v>0</v>
      </c>
      <c r="IL61" s="12">
        <v>0</v>
      </c>
      <c r="IM61" s="13"/>
      <c r="IN61" s="12">
        <v>0</v>
      </c>
      <c r="IO61" s="12">
        <v>0</v>
      </c>
      <c r="IP61" s="12">
        <v>0</v>
      </c>
      <c r="IQ61" s="12">
        <v>0</v>
      </c>
      <c r="IR61" s="13"/>
      <c r="IS61" s="12">
        <v>0</v>
      </c>
      <c r="IT61" s="12">
        <v>0</v>
      </c>
      <c r="IU61" s="12">
        <v>0</v>
      </c>
      <c r="IV61" s="12">
        <v>0</v>
      </c>
      <c r="IW61" s="13"/>
      <c r="IX61" s="12">
        <v>0</v>
      </c>
      <c r="IY61" s="12">
        <v>0</v>
      </c>
      <c r="IZ61" s="12">
        <v>0</v>
      </c>
      <c r="JA61" s="12">
        <v>0</v>
      </c>
      <c r="JB61" s="13"/>
      <c r="JC61" s="12">
        <v>0</v>
      </c>
      <c r="JD61" s="12">
        <v>0</v>
      </c>
      <c r="JE61" s="12">
        <v>0</v>
      </c>
      <c r="JF61" s="12">
        <v>0</v>
      </c>
      <c r="JG61" s="13"/>
      <c r="JH61" s="12">
        <v>0</v>
      </c>
      <c r="JI61" s="12">
        <v>0</v>
      </c>
      <c r="JJ61" s="12">
        <v>0</v>
      </c>
      <c r="JK61" s="12">
        <v>0</v>
      </c>
      <c r="JL61" s="13"/>
      <c r="JM61" s="12">
        <v>0</v>
      </c>
      <c r="JN61" s="12">
        <v>0</v>
      </c>
      <c r="JO61" s="12">
        <v>0</v>
      </c>
      <c r="JP61" s="12">
        <v>0</v>
      </c>
      <c r="JQ61" s="13"/>
      <c r="JR61" s="12">
        <v>0</v>
      </c>
      <c r="JS61" s="12">
        <v>0</v>
      </c>
      <c r="JT61" s="12">
        <v>0</v>
      </c>
      <c r="JU61" s="12">
        <v>0</v>
      </c>
      <c r="JV61" s="13"/>
      <c r="JW61" s="12">
        <v>0</v>
      </c>
      <c r="JX61" s="12">
        <v>0</v>
      </c>
      <c r="JY61" s="12">
        <v>0</v>
      </c>
      <c r="JZ61" s="12">
        <v>0</v>
      </c>
      <c r="KA61" s="13"/>
      <c r="KB61" s="12">
        <v>0</v>
      </c>
      <c r="KC61" s="12">
        <v>0</v>
      </c>
      <c r="KD61" s="12">
        <v>0</v>
      </c>
      <c r="KE61" s="12">
        <v>0</v>
      </c>
      <c r="KF61" s="13"/>
      <c r="KG61" s="12">
        <v>0</v>
      </c>
      <c r="KH61" s="12">
        <v>0</v>
      </c>
      <c r="KI61" s="12">
        <v>0</v>
      </c>
      <c r="KJ61" s="12">
        <v>0</v>
      </c>
      <c r="KK61" s="13"/>
      <c r="KL61" s="12">
        <v>0</v>
      </c>
      <c r="KM61" s="12">
        <v>0</v>
      </c>
      <c r="KN61" s="12">
        <v>0</v>
      </c>
      <c r="KO61" s="12">
        <v>0</v>
      </c>
      <c r="KP61" s="13"/>
      <c r="KQ61" s="12">
        <v>0</v>
      </c>
      <c r="KR61" s="12">
        <v>3105025</v>
      </c>
      <c r="KS61" s="12">
        <v>0</v>
      </c>
      <c r="KT61" s="12">
        <v>3105025</v>
      </c>
      <c r="KU61" s="13"/>
    </row>
    <row r="62" spans="1:307" hidden="1">
      <c r="A62" s="10">
        <v>56</v>
      </c>
      <c r="B62" s="11" t="s">
        <v>47</v>
      </c>
      <c r="C62" s="12">
        <v>0</v>
      </c>
      <c r="D62" s="12">
        <v>0</v>
      </c>
      <c r="E62" s="12">
        <v>0</v>
      </c>
      <c r="F62" s="12">
        <v>0</v>
      </c>
      <c r="G62" s="13"/>
      <c r="H62" s="12">
        <v>0</v>
      </c>
      <c r="I62" s="12">
        <v>0</v>
      </c>
      <c r="J62" s="12">
        <v>0</v>
      </c>
      <c r="K62" s="12">
        <v>0</v>
      </c>
      <c r="L62" s="13"/>
      <c r="M62" s="12">
        <v>0</v>
      </c>
      <c r="N62" s="12">
        <v>0</v>
      </c>
      <c r="O62" s="12">
        <v>0</v>
      </c>
      <c r="P62" s="12">
        <v>0</v>
      </c>
      <c r="Q62" s="13"/>
      <c r="R62" s="12">
        <v>0</v>
      </c>
      <c r="S62" s="12">
        <v>0</v>
      </c>
      <c r="T62" s="12">
        <v>0</v>
      </c>
      <c r="U62" s="12">
        <v>0</v>
      </c>
      <c r="V62" s="13"/>
      <c r="W62" s="12">
        <v>0</v>
      </c>
      <c r="X62" s="12">
        <v>0</v>
      </c>
      <c r="Y62" s="12">
        <v>0</v>
      </c>
      <c r="Z62" s="12">
        <v>0</v>
      </c>
      <c r="AA62" s="13"/>
      <c r="AB62" s="12">
        <v>0</v>
      </c>
      <c r="AC62" s="12">
        <v>0</v>
      </c>
      <c r="AD62" s="12">
        <v>0</v>
      </c>
      <c r="AE62" s="12">
        <v>0</v>
      </c>
      <c r="AF62" s="13"/>
      <c r="AG62" s="12">
        <v>0</v>
      </c>
      <c r="AH62" s="12">
        <v>0</v>
      </c>
      <c r="AI62" s="12">
        <v>0</v>
      </c>
      <c r="AJ62" s="12">
        <v>0</v>
      </c>
      <c r="AK62" s="13"/>
      <c r="AL62" s="12">
        <v>0</v>
      </c>
      <c r="AM62" s="12">
        <v>7000000</v>
      </c>
      <c r="AN62" s="12">
        <v>0</v>
      </c>
      <c r="AO62" s="12">
        <v>7000000</v>
      </c>
      <c r="AP62" s="13"/>
      <c r="AQ62" s="12">
        <v>0</v>
      </c>
      <c r="AR62" s="12">
        <v>0</v>
      </c>
      <c r="AS62" s="12">
        <v>0</v>
      </c>
      <c r="AT62" s="12">
        <v>0</v>
      </c>
      <c r="AU62" s="13"/>
      <c r="AV62" s="12">
        <v>0</v>
      </c>
      <c r="AW62" s="12">
        <v>0</v>
      </c>
      <c r="AX62" s="12">
        <v>0</v>
      </c>
      <c r="AY62" s="12">
        <v>0</v>
      </c>
      <c r="AZ62" s="13"/>
      <c r="BA62" s="12">
        <v>0</v>
      </c>
      <c r="BB62" s="12">
        <v>0</v>
      </c>
      <c r="BC62" s="12">
        <v>0</v>
      </c>
      <c r="BD62" s="12">
        <v>0</v>
      </c>
      <c r="BE62" s="13"/>
      <c r="BF62" s="12">
        <v>0</v>
      </c>
      <c r="BG62" s="12">
        <v>0</v>
      </c>
      <c r="BH62" s="12">
        <v>0</v>
      </c>
      <c r="BI62" s="12">
        <v>0</v>
      </c>
      <c r="BJ62" s="13"/>
      <c r="BK62" s="12">
        <v>0</v>
      </c>
      <c r="BL62" s="12">
        <v>0</v>
      </c>
      <c r="BM62" s="12">
        <v>0</v>
      </c>
      <c r="BN62" s="12">
        <v>0</v>
      </c>
      <c r="BO62" s="13"/>
      <c r="BP62" s="12">
        <v>0</v>
      </c>
      <c r="BQ62" s="12">
        <v>0</v>
      </c>
      <c r="BR62" s="12">
        <v>0</v>
      </c>
      <c r="BS62" s="12">
        <v>0</v>
      </c>
      <c r="BT62" s="13"/>
      <c r="BU62" s="12">
        <v>0</v>
      </c>
      <c r="BV62" s="12">
        <v>0</v>
      </c>
      <c r="BW62" s="12">
        <v>0</v>
      </c>
      <c r="BX62" s="12">
        <v>0</v>
      </c>
      <c r="BY62" s="13"/>
      <c r="BZ62" s="12">
        <v>0</v>
      </c>
      <c r="CA62" s="12">
        <v>0</v>
      </c>
      <c r="CB62" s="12">
        <v>0</v>
      </c>
      <c r="CC62" s="12">
        <v>0</v>
      </c>
      <c r="CD62" s="13"/>
      <c r="CE62" s="12">
        <v>0</v>
      </c>
      <c r="CF62" s="12">
        <v>0</v>
      </c>
      <c r="CG62" s="12">
        <v>0</v>
      </c>
      <c r="CH62" s="12">
        <v>0</v>
      </c>
      <c r="CI62" s="13"/>
      <c r="CJ62" s="12">
        <v>0</v>
      </c>
      <c r="CK62" s="12">
        <v>0</v>
      </c>
      <c r="CL62" s="12">
        <v>0</v>
      </c>
      <c r="CM62" s="12">
        <v>0</v>
      </c>
      <c r="CN62" s="13"/>
      <c r="CO62" s="12">
        <v>0</v>
      </c>
      <c r="CP62" s="12">
        <v>0</v>
      </c>
      <c r="CQ62" s="12">
        <v>0</v>
      </c>
      <c r="CR62" s="12">
        <v>0</v>
      </c>
      <c r="CS62" s="13"/>
      <c r="CT62" s="12">
        <v>0</v>
      </c>
      <c r="CU62" s="12">
        <v>0</v>
      </c>
      <c r="CV62" s="12">
        <v>0</v>
      </c>
      <c r="CW62" s="12">
        <v>0</v>
      </c>
      <c r="CX62" s="13"/>
      <c r="CY62" s="12">
        <v>0</v>
      </c>
      <c r="CZ62" s="12">
        <v>0</v>
      </c>
      <c r="DA62" s="12">
        <v>0</v>
      </c>
      <c r="DB62" s="12">
        <v>0</v>
      </c>
      <c r="DC62" s="13"/>
      <c r="DD62" s="12">
        <v>0</v>
      </c>
      <c r="DE62" s="12">
        <v>0</v>
      </c>
      <c r="DF62" s="12">
        <v>0</v>
      </c>
      <c r="DG62" s="12">
        <v>0</v>
      </c>
      <c r="DH62" s="13"/>
      <c r="DI62" s="12">
        <v>0</v>
      </c>
      <c r="DJ62" s="12">
        <v>0</v>
      </c>
      <c r="DK62" s="12">
        <v>0</v>
      </c>
      <c r="DL62" s="12">
        <v>0</v>
      </c>
      <c r="DM62" s="13"/>
      <c r="DN62" s="12">
        <v>0</v>
      </c>
      <c r="DO62" s="12">
        <v>0</v>
      </c>
      <c r="DP62" s="12">
        <v>0</v>
      </c>
      <c r="DQ62" s="12">
        <v>0</v>
      </c>
      <c r="DR62" s="13"/>
      <c r="DS62" s="12">
        <v>0</v>
      </c>
      <c r="DT62" s="12">
        <v>0</v>
      </c>
      <c r="DU62" s="12">
        <v>0</v>
      </c>
      <c r="DV62" s="12">
        <v>0</v>
      </c>
      <c r="DW62" s="13"/>
      <c r="DX62" s="12">
        <v>0</v>
      </c>
      <c r="DY62" s="12">
        <v>0</v>
      </c>
      <c r="DZ62" s="12">
        <v>0</v>
      </c>
      <c r="EA62" s="12">
        <v>0</v>
      </c>
      <c r="EB62" s="13"/>
      <c r="EC62" s="72">
        <v>0</v>
      </c>
      <c r="ED62" s="12">
        <v>0</v>
      </c>
      <c r="EE62" s="12">
        <v>0</v>
      </c>
      <c r="EF62" s="104">
        <v>0</v>
      </c>
      <c r="EG62" s="13"/>
      <c r="EH62" s="12">
        <v>700</v>
      </c>
      <c r="EI62" s="12">
        <v>700000</v>
      </c>
      <c r="EJ62" s="12">
        <v>0</v>
      </c>
      <c r="EK62" s="12">
        <v>700000</v>
      </c>
      <c r="EL62" s="13"/>
      <c r="EM62" s="12">
        <v>0</v>
      </c>
      <c r="EN62" s="12">
        <v>0</v>
      </c>
      <c r="EO62" s="12">
        <v>0</v>
      </c>
      <c r="EP62" s="12">
        <v>0</v>
      </c>
      <c r="EQ62" s="13"/>
      <c r="ER62" s="72">
        <v>350</v>
      </c>
      <c r="ES62" s="12">
        <v>842400</v>
      </c>
      <c r="ET62" s="12">
        <v>0</v>
      </c>
      <c r="EU62" s="12">
        <v>842400</v>
      </c>
      <c r="EV62" s="13"/>
      <c r="EW62" s="72">
        <v>5</v>
      </c>
      <c r="EX62" s="12">
        <v>20000</v>
      </c>
      <c r="EY62" s="12">
        <v>0</v>
      </c>
      <c r="EZ62" s="72">
        <v>20000</v>
      </c>
      <c r="FA62" s="13"/>
      <c r="FB62" s="12">
        <v>0</v>
      </c>
      <c r="FC62" s="12">
        <v>0</v>
      </c>
      <c r="FD62" s="12">
        <v>0</v>
      </c>
      <c r="FE62" s="12">
        <v>0</v>
      </c>
      <c r="FF62" s="13"/>
      <c r="FG62" s="12">
        <v>500</v>
      </c>
      <c r="FH62" s="12">
        <v>150000</v>
      </c>
      <c r="FI62" s="12">
        <v>0</v>
      </c>
      <c r="FJ62" s="12">
        <v>150000</v>
      </c>
      <c r="FK62" s="13"/>
      <c r="FL62" s="12">
        <v>20</v>
      </c>
      <c r="FM62" s="12">
        <v>6000</v>
      </c>
      <c r="FN62" s="12">
        <v>0</v>
      </c>
      <c r="FO62" s="12">
        <v>6000</v>
      </c>
      <c r="FP62" s="13"/>
      <c r="FQ62" s="12"/>
      <c r="FR62" s="12">
        <v>0</v>
      </c>
      <c r="FS62" s="12">
        <v>0</v>
      </c>
      <c r="FT62" s="12">
        <v>0</v>
      </c>
      <c r="FU62" s="13"/>
      <c r="FV62" s="12">
        <v>0</v>
      </c>
      <c r="FW62" s="12">
        <v>0</v>
      </c>
      <c r="FX62" s="12">
        <v>0</v>
      </c>
      <c r="FY62" s="12">
        <v>0</v>
      </c>
      <c r="FZ62" s="13"/>
      <c r="GA62" s="12">
        <v>0</v>
      </c>
      <c r="GB62" s="12">
        <v>0</v>
      </c>
      <c r="GC62" s="12">
        <v>0</v>
      </c>
      <c r="GD62" s="12">
        <v>0</v>
      </c>
      <c r="GE62" s="13"/>
      <c r="GF62" s="12">
        <v>0</v>
      </c>
      <c r="GG62" s="12">
        <v>0</v>
      </c>
      <c r="GH62" s="12">
        <v>0</v>
      </c>
      <c r="GI62" s="12">
        <v>0</v>
      </c>
      <c r="GJ62" s="13"/>
      <c r="GK62" s="12">
        <v>0</v>
      </c>
      <c r="GL62" s="12">
        <v>0</v>
      </c>
      <c r="GM62" s="12">
        <v>0</v>
      </c>
      <c r="GN62" s="12">
        <v>0</v>
      </c>
      <c r="GO62" s="13"/>
      <c r="GP62" s="12">
        <v>0</v>
      </c>
      <c r="GQ62" s="12">
        <v>0</v>
      </c>
      <c r="GR62" s="12">
        <v>0</v>
      </c>
      <c r="GS62" s="12">
        <v>0</v>
      </c>
      <c r="GT62" s="13"/>
      <c r="GU62" s="12">
        <v>0</v>
      </c>
      <c r="GV62" s="12">
        <v>0</v>
      </c>
      <c r="GW62" s="12">
        <v>0</v>
      </c>
      <c r="GX62" s="12">
        <v>0</v>
      </c>
      <c r="GY62" s="13"/>
      <c r="GZ62" s="12">
        <v>0</v>
      </c>
      <c r="HA62" s="12">
        <v>0</v>
      </c>
      <c r="HB62" s="12">
        <v>0</v>
      </c>
      <c r="HC62" s="12">
        <v>0</v>
      </c>
      <c r="HD62" s="13"/>
      <c r="HE62" s="12">
        <v>0</v>
      </c>
      <c r="HF62" s="12"/>
      <c r="HG62" s="12">
        <v>0</v>
      </c>
      <c r="HH62" s="12">
        <v>0</v>
      </c>
      <c r="HI62" s="13"/>
      <c r="HJ62" s="12">
        <v>0</v>
      </c>
      <c r="HK62" s="12">
        <v>0</v>
      </c>
      <c r="HL62" s="12">
        <v>0</v>
      </c>
      <c r="HM62" s="12">
        <v>0</v>
      </c>
      <c r="HN62" s="13"/>
      <c r="HO62" s="12">
        <v>1</v>
      </c>
      <c r="HP62" s="12">
        <v>10000</v>
      </c>
      <c r="HQ62" s="12">
        <v>0</v>
      </c>
      <c r="HR62" s="12">
        <v>10000</v>
      </c>
      <c r="HS62" s="13"/>
      <c r="HT62" s="12">
        <v>0</v>
      </c>
      <c r="HU62" s="12">
        <v>0</v>
      </c>
      <c r="HV62" s="12">
        <v>0</v>
      </c>
      <c r="HW62" s="12">
        <v>0</v>
      </c>
      <c r="HX62" s="13"/>
      <c r="HY62" s="12">
        <v>0</v>
      </c>
      <c r="HZ62" s="12">
        <v>0</v>
      </c>
      <c r="IA62" s="12">
        <v>0</v>
      </c>
      <c r="IB62" s="12">
        <v>0</v>
      </c>
      <c r="IC62" s="13"/>
      <c r="ID62" s="12">
        <v>0</v>
      </c>
      <c r="IE62" s="12">
        <v>0</v>
      </c>
      <c r="IF62" s="12">
        <v>0</v>
      </c>
      <c r="IG62" s="12">
        <v>0</v>
      </c>
      <c r="IH62" s="13"/>
      <c r="II62" s="12">
        <v>0</v>
      </c>
      <c r="IJ62" s="12">
        <v>0</v>
      </c>
      <c r="IK62" s="12">
        <v>0</v>
      </c>
      <c r="IL62" s="12">
        <v>0</v>
      </c>
      <c r="IM62" s="13"/>
      <c r="IN62" s="12">
        <v>0</v>
      </c>
      <c r="IO62" s="12">
        <v>0</v>
      </c>
      <c r="IP62" s="12">
        <v>0</v>
      </c>
      <c r="IQ62" s="12">
        <v>0</v>
      </c>
      <c r="IR62" s="13"/>
      <c r="IS62" s="12">
        <v>0</v>
      </c>
      <c r="IT62" s="12">
        <v>0</v>
      </c>
      <c r="IU62" s="12">
        <v>0</v>
      </c>
      <c r="IV62" s="12">
        <v>0</v>
      </c>
      <c r="IW62" s="13"/>
      <c r="IX62" s="12">
        <v>1</v>
      </c>
      <c r="IY62" s="12">
        <v>100000</v>
      </c>
      <c r="IZ62" s="12">
        <v>0</v>
      </c>
      <c r="JA62" s="12">
        <v>100000</v>
      </c>
      <c r="JB62" s="13"/>
      <c r="JC62" s="12">
        <v>1</v>
      </c>
      <c r="JD62" s="12">
        <v>240000</v>
      </c>
      <c r="JE62" s="12">
        <v>0</v>
      </c>
      <c r="JF62" s="12">
        <v>240000</v>
      </c>
      <c r="JG62" s="13"/>
      <c r="JH62" s="12">
        <v>1</v>
      </c>
      <c r="JI62" s="12">
        <v>50000</v>
      </c>
      <c r="JJ62" s="12">
        <v>0</v>
      </c>
      <c r="JK62" s="12">
        <v>50000</v>
      </c>
      <c r="JL62" s="13"/>
      <c r="JM62" s="12">
        <v>0</v>
      </c>
      <c r="JN62" s="12">
        <v>0</v>
      </c>
      <c r="JO62" s="12">
        <v>0</v>
      </c>
      <c r="JP62" s="12">
        <v>0</v>
      </c>
      <c r="JQ62" s="13"/>
      <c r="JR62" s="12">
        <v>0</v>
      </c>
      <c r="JS62" s="12">
        <v>0</v>
      </c>
      <c r="JT62" s="12">
        <v>0</v>
      </c>
      <c r="JU62" s="12">
        <v>0</v>
      </c>
      <c r="JV62" s="13"/>
      <c r="JW62" s="12">
        <v>0</v>
      </c>
      <c r="JX62" s="12">
        <v>0</v>
      </c>
      <c r="JY62" s="12">
        <v>0</v>
      </c>
      <c r="JZ62" s="12">
        <v>0</v>
      </c>
      <c r="KA62" s="13"/>
      <c r="KB62" s="12">
        <v>0</v>
      </c>
      <c r="KC62" s="12">
        <v>0</v>
      </c>
      <c r="KD62" s="12">
        <v>0</v>
      </c>
      <c r="KE62" s="12">
        <v>0</v>
      </c>
      <c r="KF62" s="13"/>
      <c r="KG62" s="12">
        <v>0</v>
      </c>
      <c r="KH62" s="12">
        <v>0</v>
      </c>
      <c r="KI62" s="12">
        <v>0</v>
      </c>
      <c r="KJ62" s="12">
        <v>0</v>
      </c>
      <c r="KK62" s="13"/>
      <c r="KL62" s="12">
        <v>0</v>
      </c>
      <c r="KM62" s="12">
        <v>0</v>
      </c>
      <c r="KN62" s="12">
        <v>0</v>
      </c>
      <c r="KO62" s="12">
        <v>0</v>
      </c>
      <c r="KP62" s="13"/>
      <c r="KQ62" s="12">
        <v>0</v>
      </c>
      <c r="KR62" s="12">
        <v>9118400</v>
      </c>
      <c r="KS62" s="12">
        <v>0</v>
      </c>
      <c r="KT62" s="12">
        <v>9118400</v>
      </c>
      <c r="KU62" s="13"/>
    </row>
    <row r="63" spans="1:307" hidden="1">
      <c r="A63" s="10">
        <v>57</v>
      </c>
      <c r="B63" s="11" t="s">
        <v>64</v>
      </c>
      <c r="C63" s="12">
        <v>0</v>
      </c>
      <c r="D63" s="12">
        <v>0</v>
      </c>
      <c r="E63" s="12">
        <v>0</v>
      </c>
      <c r="F63" s="12">
        <v>0</v>
      </c>
      <c r="G63" s="13"/>
      <c r="H63" s="12">
        <v>0</v>
      </c>
      <c r="I63" s="12">
        <v>0</v>
      </c>
      <c r="J63" s="12">
        <v>0</v>
      </c>
      <c r="K63" s="12">
        <v>0</v>
      </c>
      <c r="L63" s="13"/>
      <c r="M63" s="12">
        <v>0</v>
      </c>
      <c r="N63" s="12">
        <v>0</v>
      </c>
      <c r="O63" s="12">
        <v>0</v>
      </c>
      <c r="P63" s="12">
        <v>0</v>
      </c>
      <c r="Q63" s="13"/>
      <c r="R63" s="12">
        <v>0</v>
      </c>
      <c r="S63" s="12">
        <v>0</v>
      </c>
      <c r="T63" s="12">
        <v>0</v>
      </c>
      <c r="U63" s="12">
        <v>0</v>
      </c>
      <c r="V63" s="13"/>
      <c r="W63" s="12">
        <v>0</v>
      </c>
      <c r="X63" s="12">
        <v>0</v>
      </c>
      <c r="Y63" s="12">
        <v>0</v>
      </c>
      <c r="Z63" s="12">
        <v>0</v>
      </c>
      <c r="AA63" s="13"/>
      <c r="AB63" s="12">
        <v>0</v>
      </c>
      <c r="AC63" s="12">
        <v>0</v>
      </c>
      <c r="AD63" s="12">
        <v>0</v>
      </c>
      <c r="AE63" s="12">
        <v>0</v>
      </c>
      <c r="AF63" s="13"/>
      <c r="AG63" s="12">
        <v>0</v>
      </c>
      <c r="AH63" s="12">
        <v>0</v>
      </c>
      <c r="AI63" s="12">
        <v>0</v>
      </c>
      <c r="AJ63" s="12">
        <v>0</v>
      </c>
      <c r="AK63" s="13"/>
      <c r="AL63" s="12">
        <v>0</v>
      </c>
      <c r="AM63" s="12">
        <v>0</v>
      </c>
      <c r="AN63" s="12">
        <v>0</v>
      </c>
      <c r="AO63" s="12">
        <v>0</v>
      </c>
      <c r="AP63" s="13"/>
      <c r="AQ63" s="12">
        <v>0</v>
      </c>
      <c r="AR63" s="12">
        <v>0</v>
      </c>
      <c r="AS63" s="12">
        <v>0</v>
      </c>
      <c r="AT63" s="12">
        <v>0</v>
      </c>
      <c r="AU63" s="13"/>
      <c r="AV63" s="12">
        <v>0</v>
      </c>
      <c r="AW63" s="12">
        <v>0</v>
      </c>
      <c r="AX63" s="12">
        <v>0</v>
      </c>
      <c r="AY63" s="12">
        <v>0</v>
      </c>
      <c r="AZ63" s="13"/>
      <c r="BA63" s="12">
        <v>0</v>
      </c>
      <c r="BB63" s="12">
        <v>0</v>
      </c>
      <c r="BC63" s="12">
        <v>0</v>
      </c>
      <c r="BD63" s="12">
        <v>0</v>
      </c>
      <c r="BE63" s="13"/>
      <c r="BF63" s="12">
        <v>0</v>
      </c>
      <c r="BG63" s="12">
        <v>0</v>
      </c>
      <c r="BH63" s="12">
        <v>0</v>
      </c>
      <c r="BI63" s="12">
        <v>0</v>
      </c>
      <c r="BJ63" s="13"/>
      <c r="BK63" s="12">
        <v>0</v>
      </c>
      <c r="BL63" s="12">
        <v>0</v>
      </c>
      <c r="BM63" s="12">
        <v>0</v>
      </c>
      <c r="BN63" s="12">
        <v>0</v>
      </c>
      <c r="BO63" s="13"/>
      <c r="BP63" s="12">
        <v>0</v>
      </c>
      <c r="BQ63" s="12">
        <v>0</v>
      </c>
      <c r="BR63" s="12">
        <v>0</v>
      </c>
      <c r="BS63" s="12">
        <v>0</v>
      </c>
      <c r="BT63" s="13"/>
      <c r="BU63" s="12">
        <v>0</v>
      </c>
      <c r="BV63" s="12">
        <v>0</v>
      </c>
      <c r="BW63" s="12">
        <v>0</v>
      </c>
      <c r="BX63" s="12">
        <v>0</v>
      </c>
      <c r="BY63" s="13"/>
      <c r="BZ63" s="12">
        <v>0</v>
      </c>
      <c r="CA63" s="12">
        <v>0</v>
      </c>
      <c r="CB63" s="12">
        <v>0</v>
      </c>
      <c r="CC63" s="12">
        <v>0</v>
      </c>
      <c r="CD63" s="13"/>
      <c r="CE63" s="12">
        <v>0</v>
      </c>
      <c r="CF63" s="12">
        <v>0</v>
      </c>
      <c r="CG63" s="12">
        <v>0</v>
      </c>
      <c r="CH63" s="12">
        <v>0</v>
      </c>
      <c r="CI63" s="13"/>
      <c r="CJ63" s="12">
        <v>0</v>
      </c>
      <c r="CK63" s="12">
        <v>0</v>
      </c>
      <c r="CL63" s="12">
        <v>0</v>
      </c>
      <c r="CM63" s="12">
        <v>0</v>
      </c>
      <c r="CN63" s="13"/>
      <c r="CO63" s="12">
        <v>0</v>
      </c>
      <c r="CP63" s="12">
        <v>0</v>
      </c>
      <c r="CQ63" s="12">
        <v>0</v>
      </c>
      <c r="CR63" s="12">
        <v>0</v>
      </c>
      <c r="CS63" s="13"/>
      <c r="CT63" s="12">
        <v>0</v>
      </c>
      <c r="CU63" s="12">
        <v>0</v>
      </c>
      <c r="CV63" s="12">
        <v>0</v>
      </c>
      <c r="CW63" s="12">
        <v>0</v>
      </c>
      <c r="CX63" s="13"/>
      <c r="CY63" s="12">
        <v>0</v>
      </c>
      <c r="CZ63" s="12">
        <v>0</v>
      </c>
      <c r="DA63" s="12">
        <v>0</v>
      </c>
      <c r="DB63" s="12">
        <v>0</v>
      </c>
      <c r="DC63" s="13"/>
      <c r="DD63" s="12">
        <v>0</v>
      </c>
      <c r="DE63" s="12">
        <v>0</v>
      </c>
      <c r="DF63" s="12">
        <v>0</v>
      </c>
      <c r="DG63" s="12">
        <v>0</v>
      </c>
      <c r="DH63" s="13"/>
      <c r="DI63" s="12">
        <v>0</v>
      </c>
      <c r="DJ63" s="12">
        <v>0</v>
      </c>
      <c r="DK63" s="12">
        <v>0</v>
      </c>
      <c r="DL63" s="12">
        <v>0</v>
      </c>
      <c r="DM63" s="13"/>
      <c r="DN63" s="12">
        <v>0</v>
      </c>
      <c r="DO63" s="12">
        <v>0</v>
      </c>
      <c r="DP63" s="12">
        <v>0</v>
      </c>
      <c r="DQ63" s="12">
        <v>0</v>
      </c>
      <c r="DR63" s="13"/>
      <c r="DS63" s="12">
        <v>0</v>
      </c>
      <c r="DT63" s="12">
        <v>0</v>
      </c>
      <c r="DU63" s="12">
        <v>0</v>
      </c>
      <c r="DV63" s="12">
        <v>0</v>
      </c>
      <c r="DW63" s="13"/>
      <c r="DX63" s="12">
        <v>0</v>
      </c>
      <c r="DY63" s="12">
        <v>0</v>
      </c>
      <c r="DZ63" s="12">
        <v>0</v>
      </c>
      <c r="EA63" s="12">
        <v>0</v>
      </c>
      <c r="EB63" s="13"/>
      <c r="EC63" s="72"/>
      <c r="ED63" s="12">
        <v>0</v>
      </c>
      <c r="EE63" s="12">
        <v>0</v>
      </c>
      <c r="EF63" s="104">
        <v>0</v>
      </c>
      <c r="EG63" s="13"/>
      <c r="EH63" s="12">
        <v>0</v>
      </c>
      <c r="EI63" s="12">
        <v>0</v>
      </c>
      <c r="EJ63" s="12">
        <v>0</v>
      </c>
      <c r="EK63" s="12">
        <v>0</v>
      </c>
      <c r="EL63" s="13"/>
      <c r="EM63" s="12">
        <v>0</v>
      </c>
      <c r="EN63" s="12">
        <v>0</v>
      </c>
      <c r="EO63" s="12">
        <v>0</v>
      </c>
      <c r="EP63" s="12">
        <v>0</v>
      </c>
      <c r="EQ63" s="13"/>
      <c r="ER63" s="72">
        <v>0</v>
      </c>
      <c r="ES63" s="12">
        <v>0</v>
      </c>
      <c r="ET63" s="12">
        <v>0</v>
      </c>
      <c r="EU63" s="12">
        <v>0</v>
      </c>
      <c r="EV63" s="13"/>
      <c r="EW63" s="72">
        <v>0</v>
      </c>
      <c r="EX63" s="12">
        <v>0</v>
      </c>
      <c r="EY63" s="12">
        <v>0</v>
      </c>
      <c r="EZ63" s="72">
        <v>0</v>
      </c>
      <c r="FA63" s="13"/>
      <c r="FB63" s="12">
        <v>0</v>
      </c>
      <c r="FC63" s="12">
        <v>0</v>
      </c>
      <c r="FD63" s="12">
        <v>0</v>
      </c>
      <c r="FE63" s="12">
        <v>0</v>
      </c>
      <c r="FF63" s="13"/>
      <c r="FG63" s="12">
        <v>0</v>
      </c>
      <c r="FH63" s="12">
        <v>0</v>
      </c>
      <c r="FI63" s="12">
        <v>0</v>
      </c>
      <c r="FJ63" s="12">
        <v>0</v>
      </c>
      <c r="FK63" s="13"/>
      <c r="FL63" s="12">
        <v>0</v>
      </c>
      <c r="FM63" s="12">
        <v>0</v>
      </c>
      <c r="FN63" s="12">
        <v>0</v>
      </c>
      <c r="FO63" s="12">
        <v>0</v>
      </c>
      <c r="FP63" s="13"/>
      <c r="FQ63" s="12">
        <v>0</v>
      </c>
      <c r="FR63" s="12">
        <v>0</v>
      </c>
      <c r="FS63" s="12">
        <v>0</v>
      </c>
      <c r="FT63" s="12">
        <v>0</v>
      </c>
      <c r="FU63" s="13"/>
      <c r="FV63" s="12">
        <v>0</v>
      </c>
      <c r="FW63" s="12">
        <v>0</v>
      </c>
      <c r="FX63" s="12">
        <v>0</v>
      </c>
      <c r="FY63" s="12">
        <v>0</v>
      </c>
      <c r="FZ63" s="13"/>
      <c r="GA63" s="12">
        <v>0</v>
      </c>
      <c r="GB63" s="12">
        <v>0</v>
      </c>
      <c r="GC63" s="12">
        <v>0</v>
      </c>
      <c r="GD63" s="12">
        <v>0</v>
      </c>
      <c r="GE63" s="13"/>
      <c r="GF63" s="12">
        <v>0</v>
      </c>
      <c r="GG63" s="12">
        <v>0</v>
      </c>
      <c r="GH63" s="12">
        <v>0</v>
      </c>
      <c r="GI63" s="12">
        <v>0</v>
      </c>
      <c r="GJ63" s="13"/>
      <c r="GK63" s="12">
        <v>0</v>
      </c>
      <c r="GL63" s="12">
        <v>0</v>
      </c>
      <c r="GM63" s="12">
        <v>0</v>
      </c>
      <c r="GN63" s="12">
        <v>0</v>
      </c>
      <c r="GO63" s="13"/>
      <c r="GP63" s="12">
        <v>0</v>
      </c>
      <c r="GQ63" s="12">
        <v>0</v>
      </c>
      <c r="GR63" s="12">
        <v>0</v>
      </c>
      <c r="GS63" s="12">
        <v>0</v>
      </c>
      <c r="GT63" s="13"/>
      <c r="GU63" s="12">
        <v>0</v>
      </c>
      <c r="GV63" s="12">
        <v>0</v>
      </c>
      <c r="GW63" s="12">
        <v>0</v>
      </c>
      <c r="GX63" s="12">
        <v>0</v>
      </c>
      <c r="GY63" s="13"/>
      <c r="GZ63" s="12">
        <v>0</v>
      </c>
      <c r="HA63" s="12">
        <v>0</v>
      </c>
      <c r="HB63" s="12">
        <v>0</v>
      </c>
      <c r="HC63" s="12">
        <v>0</v>
      </c>
      <c r="HD63" s="13"/>
      <c r="HE63" s="12">
        <v>0</v>
      </c>
      <c r="HF63" s="12"/>
      <c r="HG63" s="12">
        <v>0</v>
      </c>
      <c r="HH63" s="12">
        <v>0</v>
      </c>
      <c r="HI63" s="13"/>
      <c r="HJ63" s="12">
        <v>0</v>
      </c>
      <c r="HK63" s="12">
        <v>0</v>
      </c>
      <c r="HL63" s="12">
        <v>0</v>
      </c>
      <c r="HM63" s="12">
        <v>0</v>
      </c>
      <c r="HN63" s="13"/>
      <c r="HO63" s="12">
        <v>0</v>
      </c>
      <c r="HP63" s="12">
        <v>0</v>
      </c>
      <c r="HQ63" s="12">
        <v>0</v>
      </c>
      <c r="HR63" s="12">
        <v>0</v>
      </c>
      <c r="HS63" s="13"/>
      <c r="HT63" s="12">
        <v>0</v>
      </c>
      <c r="HU63" s="12">
        <v>0</v>
      </c>
      <c r="HV63" s="12">
        <v>0</v>
      </c>
      <c r="HW63" s="12">
        <v>0</v>
      </c>
      <c r="HX63" s="13"/>
      <c r="HY63" s="12">
        <v>0</v>
      </c>
      <c r="HZ63" s="12">
        <v>0</v>
      </c>
      <c r="IA63" s="12">
        <v>0</v>
      </c>
      <c r="IB63" s="12">
        <v>0</v>
      </c>
      <c r="IC63" s="13"/>
      <c r="ID63" s="12">
        <v>0</v>
      </c>
      <c r="IE63" s="12">
        <v>0</v>
      </c>
      <c r="IF63" s="12">
        <v>0</v>
      </c>
      <c r="IG63" s="12">
        <v>0</v>
      </c>
      <c r="IH63" s="13"/>
      <c r="II63" s="12">
        <v>0</v>
      </c>
      <c r="IJ63" s="12">
        <v>0</v>
      </c>
      <c r="IK63" s="12">
        <v>0</v>
      </c>
      <c r="IL63" s="12">
        <v>0</v>
      </c>
      <c r="IM63" s="13"/>
      <c r="IN63" s="12">
        <v>0</v>
      </c>
      <c r="IO63" s="12">
        <v>0</v>
      </c>
      <c r="IP63" s="12">
        <v>0</v>
      </c>
      <c r="IQ63" s="12">
        <v>0</v>
      </c>
      <c r="IR63" s="13"/>
      <c r="IS63" s="12">
        <v>0</v>
      </c>
      <c r="IT63" s="12">
        <v>0</v>
      </c>
      <c r="IU63" s="12">
        <v>0</v>
      </c>
      <c r="IV63" s="12">
        <v>0</v>
      </c>
      <c r="IW63" s="13"/>
      <c r="IX63" s="12">
        <v>0</v>
      </c>
      <c r="IY63" s="12">
        <v>0</v>
      </c>
      <c r="IZ63" s="12">
        <v>0</v>
      </c>
      <c r="JA63" s="12">
        <v>0</v>
      </c>
      <c r="JB63" s="13"/>
      <c r="JC63" s="12">
        <v>0</v>
      </c>
      <c r="JD63" s="12">
        <v>0</v>
      </c>
      <c r="JE63" s="12">
        <v>0</v>
      </c>
      <c r="JF63" s="12">
        <v>0</v>
      </c>
      <c r="JG63" s="13"/>
      <c r="JH63" s="12">
        <v>0</v>
      </c>
      <c r="JI63" s="12">
        <v>0</v>
      </c>
      <c r="JJ63" s="12">
        <v>0</v>
      </c>
      <c r="JK63" s="12">
        <v>0</v>
      </c>
      <c r="JL63" s="13"/>
      <c r="JM63" s="12">
        <v>0</v>
      </c>
      <c r="JN63" s="12">
        <v>0</v>
      </c>
      <c r="JO63" s="12">
        <v>0</v>
      </c>
      <c r="JP63" s="12">
        <v>0</v>
      </c>
      <c r="JQ63" s="13"/>
      <c r="JR63" s="12">
        <v>0</v>
      </c>
      <c r="JS63" s="12">
        <v>0</v>
      </c>
      <c r="JT63" s="12">
        <v>0</v>
      </c>
      <c r="JU63" s="12">
        <v>0</v>
      </c>
      <c r="JV63" s="13"/>
      <c r="JW63" s="12">
        <v>0</v>
      </c>
      <c r="JX63" s="12">
        <v>0</v>
      </c>
      <c r="JY63" s="12">
        <v>0</v>
      </c>
      <c r="JZ63" s="12">
        <v>0</v>
      </c>
      <c r="KA63" s="13"/>
      <c r="KB63" s="12">
        <v>0</v>
      </c>
      <c r="KC63" s="12">
        <v>0</v>
      </c>
      <c r="KD63" s="12">
        <v>0</v>
      </c>
      <c r="KE63" s="12">
        <v>0</v>
      </c>
      <c r="KF63" s="13"/>
      <c r="KG63" s="12">
        <v>0</v>
      </c>
      <c r="KH63" s="12">
        <v>0</v>
      </c>
      <c r="KI63" s="12">
        <v>0</v>
      </c>
      <c r="KJ63" s="12">
        <v>0</v>
      </c>
      <c r="KK63" s="13"/>
      <c r="KL63" s="12">
        <v>0</v>
      </c>
      <c r="KM63" s="12">
        <v>0</v>
      </c>
      <c r="KN63" s="12">
        <v>0</v>
      </c>
      <c r="KO63" s="12">
        <v>0</v>
      </c>
      <c r="KP63" s="13"/>
      <c r="KQ63" s="12">
        <v>0</v>
      </c>
      <c r="KR63" s="12">
        <v>0</v>
      </c>
      <c r="KS63" s="12">
        <v>0</v>
      </c>
      <c r="KT63" s="12">
        <v>0</v>
      </c>
      <c r="KU63" s="13"/>
    </row>
    <row r="64" spans="1:307" hidden="1">
      <c r="A64" s="10">
        <v>58</v>
      </c>
      <c r="B64" s="11" t="s">
        <v>48</v>
      </c>
      <c r="C64" s="12">
        <v>0</v>
      </c>
      <c r="D64" s="12">
        <v>0</v>
      </c>
      <c r="E64" s="12">
        <v>0</v>
      </c>
      <c r="F64" s="12">
        <v>0</v>
      </c>
      <c r="G64" s="13"/>
      <c r="H64" s="12">
        <v>0</v>
      </c>
      <c r="I64" s="12">
        <v>0</v>
      </c>
      <c r="J64" s="12">
        <v>0</v>
      </c>
      <c r="K64" s="12">
        <v>0</v>
      </c>
      <c r="L64" s="13"/>
      <c r="M64" s="12">
        <v>0</v>
      </c>
      <c r="N64" s="12">
        <v>0</v>
      </c>
      <c r="O64" s="12">
        <v>0</v>
      </c>
      <c r="P64" s="12">
        <v>0</v>
      </c>
      <c r="Q64" s="13"/>
      <c r="R64" s="12">
        <v>0</v>
      </c>
      <c r="S64" s="12">
        <v>0</v>
      </c>
      <c r="T64" s="12">
        <v>0</v>
      </c>
      <c r="U64" s="12">
        <v>0</v>
      </c>
      <c r="V64" s="13"/>
      <c r="W64" s="12">
        <v>0</v>
      </c>
      <c r="X64" s="12">
        <v>0</v>
      </c>
      <c r="Y64" s="12">
        <v>0</v>
      </c>
      <c r="Z64" s="12">
        <v>0</v>
      </c>
      <c r="AA64" s="13"/>
      <c r="AB64" s="12">
        <v>0</v>
      </c>
      <c r="AC64" s="12">
        <v>0</v>
      </c>
      <c r="AD64" s="12">
        <v>0</v>
      </c>
      <c r="AE64" s="12">
        <v>0</v>
      </c>
      <c r="AF64" s="13"/>
      <c r="AG64" s="12">
        <v>0</v>
      </c>
      <c r="AH64" s="12">
        <v>0</v>
      </c>
      <c r="AI64" s="12">
        <v>0</v>
      </c>
      <c r="AJ64" s="12">
        <v>0</v>
      </c>
      <c r="AK64" s="13"/>
      <c r="AL64" s="12">
        <v>0</v>
      </c>
      <c r="AM64" s="12">
        <v>7000000</v>
      </c>
      <c r="AN64" s="12">
        <v>0</v>
      </c>
      <c r="AO64" s="12">
        <v>7000000</v>
      </c>
      <c r="AP64" s="13"/>
      <c r="AQ64" s="12">
        <v>0</v>
      </c>
      <c r="AR64" s="12">
        <v>0</v>
      </c>
      <c r="AS64" s="12">
        <v>0</v>
      </c>
      <c r="AT64" s="12">
        <v>0</v>
      </c>
      <c r="AU64" s="13"/>
      <c r="AV64" s="12">
        <v>0</v>
      </c>
      <c r="AW64" s="12">
        <v>0</v>
      </c>
      <c r="AX64" s="12">
        <v>0</v>
      </c>
      <c r="AY64" s="12">
        <v>0</v>
      </c>
      <c r="AZ64" s="13"/>
      <c r="BA64" s="12">
        <v>0</v>
      </c>
      <c r="BB64" s="12">
        <v>0</v>
      </c>
      <c r="BC64" s="12">
        <v>0</v>
      </c>
      <c r="BD64" s="12">
        <v>0</v>
      </c>
      <c r="BE64" s="13"/>
      <c r="BF64" s="12">
        <v>0</v>
      </c>
      <c r="BG64" s="12">
        <v>0</v>
      </c>
      <c r="BH64" s="12">
        <v>0</v>
      </c>
      <c r="BI64" s="12">
        <v>0</v>
      </c>
      <c r="BJ64" s="13"/>
      <c r="BK64" s="12">
        <v>0</v>
      </c>
      <c r="BL64" s="12">
        <v>0</v>
      </c>
      <c r="BM64" s="12">
        <v>0</v>
      </c>
      <c r="BN64" s="12">
        <v>0</v>
      </c>
      <c r="BO64" s="13"/>
      <c r="BP64" s="12">
        <v>0</v>
      </c>
      <c r="BQ64" s="12">
        <v>0</v>
      </c>
      <c r="BR64" s="12">
        <v>0</v>
      </c>
      <c r="BS64" s="12">
        <v>0</v>
      </c>
      <c r="BT64" s="13"/>
      <c r="BU64" s="12">
        <v>0</v>
      </c>
      <c r="BV64" s="12">
        <v>0</v>
      </c>
      <c r="BW64" s="12">
        <v>0</v>
      </c>
      <c r="BX64" s="12">
        <v>0</v>
      </c>
      <c r="BY64" s="13"/>
      <c r="BZ64" s="12">
        <v>0</v>
      </c>
      <c r="CA64" s="12">
        <v>0</v>
      </c>
      <c r="CB64" s="12">
        <v>0</v>
      </c>
      <c r="CC64" s="12">
        <v>0</v>
      </c>
      <c r="CD64" s="13"/>
      <c r="CE64" s="12">
        <v>0</v>
      </c>
      <c r="CF64" s="12">
        <v>0</v>
      </c>
      <c r="CG64" s="12">
        <v>0</v>
      </c>
      <c r="CH64" s="12">
        <v>0</v>
      </c>
      <c r="CI64" s="13"/>
      <c r="CJ64" s="12">
        <v>0</v>
      </c>
      <c r="CK64" s="12">
        <v>0</v>
      </c>
      <c r="CL64" s="12">
        <v>0</v>
      </c>
      <c r="CM64" s="12">
        <v>0</v>
      </c>
      <c r="CN64" s="13"/>
      <c r="CO64" s="12">
        <v>0</v>
      </c>
      <c r="CP64" s="12">
        <v>0</v>
      </c>
      <c r="CQ64" s="12">
        <v>0</v>
      </c>
      <c r="CR64" s="12">
        <v>0</v>
      </c>
      <c r="CS64" s="13"/>
      <c r="CT64" s="12">
        <v>0</v>
      </c>
      <c r="CU64" s="12">
        <v>0</v>
      </c>
      <c r="CV64" s="12">
        <v>0</v>
      </c>
      <c r="CW64" s="12">
        <v>0</v>
      </c>
      <c r="CX64" s="13"/>
      <c r="CY64" s="12">
        <v>0</v>
      </c>
      <c r="CZ64" s="12">
        <v>0</v>
      </c>
      <c r="DA64" s="12">
        <v>0</v>
      </c>
      <c r="DB64" s="12">
        <v>0</v>
      </c>
      <c r="DC64" s="13"/>
      <c r="DD64" s="12">
        <v>0</v>
      </c>
      <c r="DE64" s="12">
        <v>0</v>
      </c>
      <c r="DF64" s="12">
        <v>0</v>
      </c>
      <c r="DG64" s="12">
        <v>0</v>
      </c>
      <c r="DH64" s="13"/>
      <c r="DI64" s="12">
        <v>0</v>
      </c>
      <c r="DJ64" s="12">
        <v>0</v>
      </c>
      <c r="DK64" s="12">
        <v>0</v>
      </c>
      <c r="DL64" s="12">
        <v>0</v>
      </c>
      <c r="DM64" s="13"/>
      <c r="DN64" s="12">
        <v>0</v>
      </c>
      <c r="DO64" s="12">
        <v>0</v>
      </c>
      <c r="DP64" s="12">
        <v>0</v>
      </c>
      <c r="DQ64" s="12">
        <v>0</v>
      </c>
      <c r="DR64" s="13"/>
      <c r="DS64" s="12">
        <v>0</v>
      </c>
      <c r="DT64" s="12">
        <v>0</v>
      </c>
      <c r="DU64" s="12">
        <v>0</v>
      </c>
      <c r="DV64" s="12">
        <v>0</v>
      </c>
      <c r="DW64" s="13"/>
      <c r="DX64" s="12">
        <v>0</v>
      </c>
      <c r="DY64" s="12">
        <v>0</v>
      </c>
      <c r="DZ64" s="12">
        <v>0</v>
      </c>
      <c r="EA64" s="12">
        <v>0</v>
      </c>
      <c r="EB64" s="13"/>
      <c r="EC64" s="72"/>
      <c r="ED64" s="12">
        <v>0</v>
      </c>
      <c r="EE64" s="12">
        <v>0</v>
      </c>
      <c r="EF64" s="104">
        <v>0</v>
      </c>
      <c r="EG64" s="13"/>
      <c r="EH64" s="12">
        <v>0</v>
      </c>
      <c r="EI64" s="12">
        <v>0</v>
      </c>
      <c r="EJ64" s="12">
        <v>0</v>
      </c>
      <c r="EK64" s="12">
        <v>0</v>
      </c>
      <c r="EL64" s="13"/>
      <c r="EM64" s="12">
        <v>0</v>
      </c>
      <c r="EN64" s="12">
        <v>0</v>
      </c>
      <c r="EO64" s="12">
        <v>0</v>
      </c>
      <c r="EP64" s="12">
        <v>0</v>
      </c>
      <c r="EQ64" s="13"/>
      <c r="ER64" s="72">
        <v>250</v>
      </c>
      <c r="ES64" s="12">
        <v>615600</v>
      </c>
      <c r="ET64" s="12">
        <v>0</v>
      </c>
      <c r="EU64" s="12">
        <v>615600</v>
      </c>
      <c r="EV64" s="13"/>
      <c r="EW64" s="72">
        <v>5</v>
      </c>
      <c r="EX64" s="12">
        <v>20000</v>
      </c>
      <c r="EY64" s="12">
        <v>0</v>
      </c>
      <c r="EZ64" s="72">
        <v>20000</v>
      </c>
      <c r="FA64" s="13"/>
      <c r="FB64" s="12">
        <v>0</v>
      </c>
      <c r="FC64" s="12">
        <v>0</v>
      </c>
      <c r="FD64" s="12">
        <v>0</v>
      </c>
      <c r="FE64" s="12">
        <v>0</v>
      </c>
      <c r="FF64" s="13"/>
      <c r="FG64" s="12">
        <v>300</v>
      </c>
      <c r="FH64" s="12">
        <v>90000</v>
      </c>
      <c r="FI64" s="12">
        <v>0</v>
      </c>
      <c r="FJ64" s="12">
        <v>90000</v>
      </c>
      <c r="FK64" s="13"/>
      <c r="FL64" s="12">
        <v>20</v>
      </c>
      <c r="FM64" s="12">
        <v>6000</v>
      </c>
      <c r="FN64" s="12">
        <v>0</v>
      </c>
      <c r="FO64" s="12">
        <v>6000</v>
      </c>
      <c r="FP64" s="13"/>
      <c r="FQ64" s="12"/>
      <c r="FR64" s="12">
        <v>0</v>
      </c>
      <c r="FS64" s="12">
        <v>0</v>
      </c>
      <c r="FT64" s="12">
        <v>0</v>
      </c>
      <c r="FU64" s="13"/>
      <c r="FV64" s="12">
        <v>0</v>
      </c>
      <c r="FW64" s="12">
        <v>0</v>
      </c>
      <c r="FX64" s="12">
        <v>0</v>
      </c>
      <c r="FY64" s="12">
        <v>0</v>
      </c>
      <c r="FZ64" s="13"/>
      <c r="GA64" s="12">
        <v>0</v>
      </c>
      <c r="GB64" s="12">
        <v>0</v>
      </c>
      <c r="GC64" s="12">
        <v>0</v>
      </c>
      <c r="GD64" s="12">
        <v>0</v>
      </c>
      <c r="GE64" s="13"/>
      <c r="GF64" s="12">
        <v>0</v>
      </c>
      <c r="GG64" s="12">
        <v>0</v>
      </c>
      <c r="GH64" s="12">
        <v>0</v>
      </c>
      <c r="GI64" s="12">
        <v>0</v>
      </c>
      <c r="GJ64" s="13"/>
      <c r="GK64" s="12">
        <v>0</v>
      </c>
      <c r="GL64" s="12">
        <v>0</v>
      </c>
      <c r="GM64" s="12">
        <v>0</v>
      </c>
      <c r="GN64" s="12">
        <v>0</v>
      </c>
      <c r="GO64" s="13"/>
      <c r="GP64" s="12">
        <v>0</v>
      </c>
      <c r="GQ64" s="12">
        <v>0</v>
      </c>
      <c r="GR64" s="12">
        <v>0</v>
      </c>
      <c r="GS64" s="12">
        <v>0</v>
      </c>
      <c r="GT64" s="13"/>
      <c r="GU64" s="12">
        <v>0</v>
      </c>
      <c r="GV64" s="12">
        <v>0</v>
      </c>
      <c r="GW64" s="12">
        <v>0</v>
      </c>
      <c r="GX64" s="12">
        <v>0</v>
      </c>
      <c r="GY64" s="13"/>
      <c r="GZ64" s="12">
        <v>0</v>
      </c>
      <c r="HA64" s="12">
        <v>0</v>
      </c>
      <c r="HB64" s="12">
        <v>0</v>
      </c>
      <c r="HC64" s="12">
        <v>0</v>
      </c>
      <c r="HD64" s="13"/>
      <c r="HE64" s="12">
        <v>0</v>
      </c>
      <c r="HF64" s="12"/>
      <c r="HG64" s="12">
        <v>0</v>
      </c>
      <c r="HH64" s="12">
        <v>0</v>
      </c>
      <c r="HI64" s="13"/>
      <c r="HJ64" s="12">
        <v>0</v>
      </c>
      <c r="HK64" s="12">
        <v>0</v>
      </c>
      <c r="HL64" s="12">
        <v>0</v>
      </c>
      <c r="HM64" s="12">
        <v>0</v>
      </c>
      <c r="HN64" s="13"/>
      <c r="HO64" s="12">
        <v>0</v>
      </c>
      <c r="HP64" s="12">
        <v>0</v>
      </c>
      <c r="HQ64" s="12">
        <v>0</v>
      </c>
      <c r="HR64" s="12">
        <v>0</v>
      </c>
      <c r="HS64" s="13"/>
      <c r="HT64" s="12">
        <v>0</v>
      </c>
      <c r="HU64" s="12">
        <v>0</v>
      </c>
      <c r="HV64" s="12">
        <v>0</v>
      </c>
      <c r="HW64" s="12">
        <v>0</v>
      </c>
      <c r="HX64" s="13"/>
      <c r="HY64" s="12">
        <v>0</v>
      </c>
      <c r="HZ64" s="12">
        <v>0</v>
      </c>
      <c r="IA64" s="12">
        <v>0</v>
      </c>
      <c r="IB64" s="12">
        <v>0</v>
      </c>
      <c r="IC64" s="13"/>
      <c r="ID64" s="12">
        <v>0</v>
      </c>
      <c r="IE64" s="12">
        <v>0</v>
      </c>
      <c r="IF64" s="12">
        <v>0</v>
      </c>
      <c r="IG64" s="12">
        <v>0</v>
      </c>
      <c r="IH64" s="13"/>
      <c r="II64" s="12">
        <v>0</v>
      </c>
      <c r="IJ64" s="12">
        <v>0</v>
      </c>
      <c r="IK64" s="12">
        <v>0</v>
      </c>
      <c r="IL64" s="12">
        <v>0</v>
      </c>
      <c r="IM64" s="13"/>
      <c r="IN64" s="12">
        <v>0</v>
      </c>
      <c r="IO64" s="12">
        <v>0</v>
      </c>
      <c r="IP64" s="12">
        <v>0</v>
      </c>
      <c r="IQ64" s="12">
        <v>0</v>
      </c>
      <c r="IR64" s="13"/>
      <c r="IS64" s="12">
        <v>0</v>
      </c>
      <c r="IT64" s="12">
        <v>0</v>
      </c>
      <c r="IU64" s="12">
        <v>0</v>
      </c>
      <c r="IV64" s="12">
        <v>0</v>
      </c>
      <c r="IW64" s="13"/>
      <c r="IX64" s="12">
        <v>1</v>
      </c>
      <c r="IY64" s="12">
        <v>100000</v>
      </c>
      <c r="IZ64" s="12">
        <v>0</v>
      </c>
      <c r="JA64" s="12">
        <v>100000</v>
      </c>
      <c r="JB64" s="13"/>
      <c r="JC64" s="12">
        <v>1</v>
      </c>
      <c r="JD64" s="12">
        <v>240000</v>
      </c>
      <c r="JE64" s="12">
        <v>0</v>
      </c>
      <c r="JF64" s="12">
        <v>240000</v>
      </c>
      <c r="JG64" s="13"/>
      <c r="JH64" s="12">
        <v>1</v>
      </c>
      <c r="JI64" s="12">
        <v>50000</v>
      </c>
      <c r="JJ64" s="12">
        <v>0</v>
      </c>
      <c r="JK64" s="12">
        <v>50000</v>
      </c>
      <c r="JL64" s="13"/>
      <c r="JM64" s="12">
        <v>0</v>
      </c>
      <c r="JN64" s="12">
        <v>0</v>
      </c>
      <c r="JO64" s="12">
        <v>0</v>
      </c>
      <c r="JP64" s="12">
        <v>0</v>
      </c>
      <c r="JQ64" s="13"/>
      <c r="JR64" s="12">
        <v>0</v>
      </c>
      <c r="JS64" s="12">
        <v>0</v>
      </c>
      <c r="JT64" s="12">
        <v>0</v>
      </c>
      <c r="JU64" s="12">
        <v>0</v>
      </c>
      <c r="JV64" s="13"/>
      <c r="JW64" s="12">
        <v>0</v>
      </c>
      <c r="JX64" s="12">
        <v>0</v>
      </c>
      <c r="JY64" s="12">
        <v>0</v>
      </c>
      <c r="JZ64" s="12">
        <v>0</v>
      </c>
      <c r="KA64" s="13"/>
      <c r="KB64" s="12">
        <v>0</v>
      </c>
      <c r="KC64" s="12">
        <v>0</v>
      </c>
      <c r="KD64" s="12">
        <v>0</v>
      </c>
      <c r="KE64" s="12">
        <v>0</v>
      </c>
      <c r="KF64" s="13"/>
      <c r="KG64" s="12">
        <v>0</v>
      </c>
      <c r="KH64" s="12">
        <v>0</v>
      </c>
      <c r="KI64" s="12">
        <v>0</v>
      </c>
      <c r="KJ64" s="12">
        <v>0</v>
      </c>
      <c r="KK64" s="13"/>
      <c r="KL64" s="12">
        <v>0</v>
      </c>
      <c r="KM64" s="12">
        <v>0</v>
      </c>
      <c r="KN64" s="12">
        <v>0</v>
      </c>
      <c r="KO64" s="12">
        <v>0</v>
      </c>
      <c r="KP64" s="13"/>
      <c r="KQ64" s="12">
        <v>0</v>
      </c>
      <c r="KR64" s="12">
        <v>8121600</v>
      </c>
      <c r="KS64" s="12">
        <v>0</v>
      </c>
      <c r="KT64" s="12">
        <v>8121600</v>
      </c>
      <c r="KU64" s="13"/>
    </row>
    <row r="65" spans="1:307" hidden="1">
      <c r="A65" s="10">
        <v>59</v>
      </c>
      <c r="B65" s="11" t="s">
        <v>65</v>
      </c>
      <c r="C65" s="12">
        <v>0</v>
      </c>
      <c r="D65" s="12">
        <v>0</v>
      </c>
      <c r="E65" s="12">
        <v>0</v>
      </c>
      <c r="F65" s="12">
        <v>0</v>
      </c>
      <c r="G65" s="13"/>
      <c r="H65" s="12">
        <v>0</v>
      </c>
      <c r="I65" s="12">
        <v>0</v>
      </c>
      <c r="J65" s="12">
        <v>0</v>
      </c>
      <c r="K65" s="12">
        <v>0</v>
      </c>
      <c r="L65" s="13"/>
      <c r="M65" s="12">
        <v>0</v>
      </c>
      <c r="N65" s="12">
        <v>0</v>
      </c>
      <c r="O65" s="12">
        <v>0</v>
      </c>
      <c r="P65" s="12">
        <v>0</v>
      </c>
      <c r="Q65" s="13"/>
      <c r="R65" s="12">
        <v>0</v>
      </c>
      <c r="S65" s="12">
        <v>0</v>
      </c>
      <c r="T65" s="12">
        <v>0</v>
      </c>
      <c r="U65" s="12">
        <v>0</v>
      </c>
      <c r="V65" s="13"/>
      <c r="W65" s="12">
        <v>0</v>
      </c>
      <c r="X65" s="12">
        <v>0</v>
      </c>
      <c r="Y65" s="12">
        <v>0</v>
      </c>
      <c r="Z65" s="12">
        <v>0</v>
      </c>
      <c r="AA65" s="13"/>
      <c r="AB65" s="12">
        <v>0</v>
      </c>
      <c r="AC65" s="12">
        <v>0</v>
      </c>
      <c r="AD65" s="12">
        <v>0</v>
      </c>
      <c r="AE65" s="12">
        <v>0</v>
      </c>
      <c r="AF65" s="13"/>
      <c r="AG65" s="12">
        <v>0</v>
      </c>
      <c r="AH65" s="12">
        <v>0</v>
      </c>
      <c r="AI65" s="12">
        <v>0</v>
      </c>
      <c r="AJ65" s="12">
        <v>0</v>
      </c>
      <c r="AK65" s="13"/>
      <c r="AL65" s="12">
        <v>0</v>
      </c>
      <c r="AM65" s="12">
        <v>0</v>
      </c>
      <c r="AN65" s="12">
        <v>0</v>
      </c>
      <c r="AO65" s="12">
        <v>0</v>
      </c>
      <c r="AP65" s="13"/>
      <c r="AQ65" s="12">
        <v>0</v>
      </c>
      <c r="AR65" s="12">
        <v>0</v>
      </c>
      <c r="AS65" s="12">
        <v>0</v>
      </c>
      <c r="AT65" s="12">
        <v>0</v>
      </c>
      <c r="AU65" s="13"/>
      <c r="AV65" s="12">
        <v>0</v>
      </c>
      <c r="AW65" s="12">
        <v>0</v>
      </c>
      <c r="AX65" s="12">
        <v>0</v>
      </c>
      <c r="AY65" s="12">
        <v>0</v>
      </c>
      <c r="AZ65" s="13"/>
      <c r="BA65" s="12">
        <v>0</v>
      </c>
      <c r="BB65" s="12">
        <v>0</v>
      </c>
      <c r="BC65" s="12">
        <v>0</v>
      </c>
      <c r="BD65" s="12">
        <v>0</v>
      </c>
      <c r="BE65" s="13"/>
      <c r="BF65" s="12">
        <v>0</v>
      </c>
      <c r="BG65" s="12">
        <v>0</v>
      </c>
      <c r="BH65" s="12">
        <v>0</v>
      </c>
      <c r="BI65" s="12">
        <v>0</v>
      </c>
      <c r="BJ65" s="13"/>
      <c r="BK65" s="12">
        <v>0</v>
      </c>
      <c r="BL65" s="12">
        <v>0</v>
      </c>
      <c r="BM65" s="12">
        <v>0</v>
      </c>
      <c r="BN65" s="12">
        <v>0</v>
      </c>
      <c r="BO65" s="13"/>
      <c r="BP65" s="12">
        <v>0</v>
      </c>
      <c r="BQ65" s="12">
        <v>0</v>
      </c>
      <c r="BR65" s="12">
        <v>0</v>
      </c>
      <c r="BS65" s="12">
        <v>0</v>
      </c>
      <c r="BT65" s="13"/>
      <c r="BU65" s="12">
        <v>0</v>
      </c>
      <c r="BV65" s="12">
        <v>0</v>
      </c>
      <c r="BW65" s="12">
        <v>0</v>
      </c>
      <c r="BX65" s="12">
        <v>0</v>
      </c>
      <c r="BY65" s="13"/>
      <c r="BZ65" s="12">
        <v>0</v>
      </c>
      <c r="CA65" s="12">
        <v>0</v>
      </c>
      <c r="CB65" s="12">
        <v>0</v>
      </c>
      <c r="CC65" s="12">
        <v>0</v>
      </c>
      <c r="CD65" s="13"/>
      <c r="CE65" s="12">
        <v>0</v>
      </c>
      <c r="CF65" s="12">
        <v>0</v>
      </c>
      <c r="CG65" s="12">
        <v>0</v>
      </c>
      <c r="CH65" s="12">
        <v>0</v>
      </c>
      <c r="CI65" s="13"/>
      <c r="CJ65" s="12">
        <v>0</v>
      </c>
      <c r="CK65" s="12">
        <v>0</v>
      </c>
      <c r="CL65" s="12">
        <v>0</v>
      </c>
      <c r="CM65" s="12">
        <v>0</v>
      </c>
      <c r="CN65" s="13"/>
      <c r="CO65" s="12">
        <v>0</v>
      </c>
      <c r="CP65" s="12">
        <v>0</v>
      </c>
      <c r="CQ65" s="12">
        <v>0</v>
      </c>
      <c r="CR65" s="12">
        <v>0</v>
      </c>
      <c r="CS65" s="13"/>
      <c r="CT65" s="12">
        <v>0</v>
      </c>
      <c r="CU65" s="12">
        <v>0</v>
      </c>
      <c r="CV65" s="12">
        <v>0</v>
      </c>
      <c r="CW65" s="12">
        <v>0</v>
      </c>
      <c r="CX65" s="13"/>
      <c r="CY65" s="12">
        <v>0</v>
      </c>
      <c r="CZ65" s="12">
        <v>0</v>
      </c>
      <c r="DA65" s="12">
        <v>0</v>
      </c>
      <c r="DB65" s="12">
        <v>0</v>
      </c>
      <c r="DC65" s="13"/>
      <c r="DD65" s="12">
        <v>0</v>
      </c>
      <c r="DE65" s="12">
        <v>0</v>
      </c>
      <c r="DF65" s="12">
        <v>0</v>
      </c>
      <c r="DG65" s="12">
        <v>0</v>
      </c>
      <c r="DH65" s="13"/>
      <c r="DI65" s="12">
        <v>0</v>
      </c>
      <c r="DJ65" s="12">
        <v>0</v>
      </c>
      <c r="DK65" s="12">
        <v>0</v>
      </c>
      <c r="DL65" s="12">
        <v>0</v>
      </c>
      <c r="DM65" s="13"/>
      <c r="DN65" s="12">
        <v>0</v>
      </c>
      <c r="DO65" s="12">
        <v>0</v>
      </c>
      <c r="DP65" s="12">
        <v>0</v>
      </c>
      <c r="DQ65" s="12">
        <v>0</v>
      </c>
      <c r="DR65" s="13"/>
      <c r="DS65" s="12">
        <v>0</v>
      </c>
      <c r="DT65" s="12">
        <v>0</v>
      </c>
      <c r="DU65" s="12">
        <v>0</v>
      </c>
      <c r="DV65" s="12">
        <v>0</v>
      </c>
      <c r="DW65" s="13"/>
      <c r="DX65" s="12">
        <v>0</v>
      </c>
      <c r="DY65" s="12">
        <v>0</v>
      </c>
      <c r="DZ65" s="12">
        <v>0</v>
      </c>
      <c r="EA65" s="12">
        <v>0</v>
      </c>
      <c r="EB65" s="13"/>
      <c r="EC65" s="72"/>
      <c r="ED65" s="12">
        <v>0</v>
      </c>
      <c r="EE65" s="12">
        <v>0</v>
      </c>
      <c r="EF65" s="104">
        <v>0</v>
      </c>
      <c r="EG65" s="13"/>
      <c r="EH65" s="12">
        <v>0</v>
      </c>
      <c r="EI65" s="12">
        <v>0</v>
      </c>
      <c r="EJ65" s="12">
        <v>0</v>
      </c>
      <c r="EK65" s="12">
        <v>0</v>
      </c>
      <c r="EL65" s="13"/>
      <c r="EM65" s="12">
        <v>0</v>
      </c>
      <c r="EN65" s="12">
        <v>0</v>
      </c>
      <c r="EO65" s="12">
        <v>0</v>
      </c>
      <c r="EP65" s="12">
        <v>0</v>
      </c>
      <c r="EQ65" s="13"/>
      <c r="ER65" s="72">
        <v>0</v>
      </c>
      <c r="ES65" s="12">
        <v>0</v>
      </c>
      <c r="ET65" s="12">
        <v>0</v>
      </c>
      <c r="EU65" s="12">
        <v>0</v>
      </c>
      <c r="EV65" s="13"/>
      <c r="EW65" s="72">
        <v>0</v>
      </c>
      <c r="EX65" s="12">
        <v>0</v>
      </c>
      <c r="EY65" s="12">
        <v>0</v>
      </c>
      <c r="EZ65" s="72">
        <v>0</v>
      </c>
      <c r="FA65" s="13"/>
      <c r="FB65" s="12">
        <v>0</v>
      </c>
      <c r="FC65" s="12">
        <v>0</v>
      </c>
      <c r="FD65" s="12">
        <v>0</v>
      </c>
      <c r="FE65" s="12">
        <v>0</v>
      </c>
      <c r="FF65" s="13"/>
      <c r="FG65" s="12">
        <v>0</v>
      </c>
      <c r="FH65" s="12">
        <v>0</v>
      </c>
      <c r="FI65" s="12">
        <v>0</v>
      </c>
      <c r="FJ65" s="12">
        <v>0</v>
      </c>
      <c r="FK65" s="13"/>
      <c r="FL65" s="12">
        <v>0</v>
      </c>
      <c r="FM65" s="12">
        <v>0</v>
      </c>
      <c r="FN65" s="12">
        <v>0</v>
      </c>
      <c r="FO65" s="12">
        <v>0</v>
      </c>
      <c r="FP65" s="13"/>
      <c r="FQ65" s="12">
        <v>0</v>
      </c>
      <c r="FR65" s="12">
        <v>0</v>
      </c>
      <c r="FS65" s="12">
        <v>0</v>
      </c>
      <c r="FT65" s="12">
        <v>0</v>
      </c>
      <c r="FU65" s="13"/>
      <c r="FV65" s="12">
        <v>0</v>
      </c>
      <c r="FW65" s="12">
        <v>0</v>
      </c>
      <c r="FX65" s="12">
        <v>0</v>
      </c>
      <c r="FY65" s="12">
        <v>0</v>
      </c>
      <c r="FZ65" s="13"/>
      <c r="GA65" s="12">
        <v>0</v>
      </c>
      <c r="GB65" s="12">
        <v>0</v>
      </c>
      <c r="GC65" s="12">
        <v>0</v>
      </c>
      <c r="GD65" s="12">
        <v>0</v>
      </c>
      <c r="GE65" s="13"/>
      <c r="GF65" s="12">
        <v>0</v>
      </c>
      <c r="GG65" s="12">
        <v>0</v>
      </c>
      <c r="GH65" s="12">
        <v>0</v>
      </c>
      <c r="GI65" s="12">
        <v>0</v>
      </c>
      <c r="GJ65" s="13"/>
      <c r="GK65" s="12">
        <v>0</v>
      </c>
      <c r="GL65" s="12">
        <v>0</v>
      </c>
      <c r="GM65" s="12">
        <v>0</v>
      </c>
      <c r="GN65" s="12">
        <v>0</v>
      </c>
      <c r="GO65" s="13"/>
      <c r="GP65" s="12">
        <v>0</v>
      </c>
      <c r="GQ65" s="12">
        <v>0</v>
      </c>
      <c r="GR65" s="12">
        <v>0</v>
      </c>
      <c r="GS65" s="12">
        <v>0</v>
      </c>
      <c r="GT65" s="13"/>
      <c r="GU65" s="12">
        <v>0</v>
      </c>
      <c r="GV65" s="12">
        <v>0</v>
      </c>
      <c r="GW65" s="12">
        <v>0</v>
      </c>
      <c r="GX65" s="12">
        <v>0</v>
      </c>
      <c r="GY65" s="13"/>
      <c r="GZ65" s="12">
        <v>0</v>
      </c>
      <c r="HA65" s="12">
        <v>0</v>
      </c>
      <c r="HB65" s="12">
        <v>0</v>
      </c>
      <c r="HC65" s="12">
        <v>0</v>
      </c>
      <c r="HD65" s="13"/>
      <c r="HE65" s="12">
        <v>0</v>
      </c>
      <c r="HF65" s="12"/>
      <c r="HG65" s="12">
        <v>0</v>
      </c>
      <c r="HH65" s="12">
        <v>0</v>
      </c>
      <c r="HI65" s="13"/>
      <c r="HJ65" s="12">
        <v>0</v>
      </c>
      <c r="HK65" s="12">
        <v>0</v>
      </c>
      <c r="HL65" s="12">
        <v>0</v>
      </c>
      <c r="HM65" s="12">
        <v>0</v>
      </c>
      <c r="HN65" s="13"/>
      <c r="HO65" s="12">
        <v>0</v>
      </c>
      <c r="HP65" s="12">
        <v>0</v>
      </c>
      <c r="HQ65" s="12">
        <v>0</v>
      </c>
      <c r="HR65" s="12">
        <v>0</v>
      </c>
      <c r="HS65" s="13"/>
      <c r="HT65" s="12">
        <v>0</v>
      </c>
      <c r="HU65" s="12">
        <v>0</v>
      </c>
      <c r="HV65" s="12">
        <v>0</v>
      </c>
      <c r="HW65" s="12">
        <v>0</v>
      </c>
      <c r="HX65" s="13"/>
      <c r="HY65" s="12">
        <v>0</v>
      </c>
      <c r="HZ65" s="12">
        <v>0</v>
      </c>
      <c r="IA65" s="12">
        <v>0</v>
      </c>
      <c r="IB65" s="12">
        <v>0</v>
      </c>
      <c r="IC65" s="13"/>
      <c r="ID65" s="12">
        <v>0</v>
      </c>
      <c r="IE65" s="12">
        <v>0</v>
      </c>
      <c r="IF65" s="12">
        <v>0</v>
      </c>
      <c r="IG65" s="12">
        <v>0</v>
      </c>
      <c r="IH65" s="13"/>
      <c r="II65" s="12">
        <v>0</v>
      </c>
      <c r="IJ65" s="12">
        <v>0</v>
      </c>
      <c r="IK65" s="12">
        <v>0</v>
      </c>
      <c r="IL65" s="12">
        <v>0</v>
      </c>
      <c r="IM65" s="13"/>
      <c r="IN65" s="12">
        <v>0</v>
      </c>
      <c r="IO65" s="12">
        <v>0</v>
      </c>
      <c r="IP65" s="12">
        <v>0</v>
      </c>
      <c r="IQ65" s="12">
        <v>0</v>
      </c>
      <c r="IR65" s="13"/>
      <c r="IS65" s="12">
        <v>0</v>
      </c>
      <c r="IT65" s="12">
        <v>0</v>
      </c>
      <c r="IU65" s="12">
        <v>0</v>
      </c>
      <c r="IV65" s="12">
        <v>0</v>
      </c>
      <c r="IW65" s="13"/>
      <c r="IX65" s="12">
        <v>0</v>
      </c>
      <c r="IY65" s="12">
        <v>0</v>
      </c>
      <c r="IZ65" s="12">
        <v>0</v>
      </c>
      <c r="JA65" s="12">
        <v>0</v>
      </c>
      <c r="JB65" s="13"/>
      <c r="JC65" s="12">
        <v>0</v>
      </c>
      <c r="JD65" s="12">
        <v>0</v>
      </c>
      <c r="JE65" s="12">
        <v>0</v>
      </c>
      <c r="JF65" s="12">
        <v>0</v>
      </c>
      <c r="JG65" s="13"/>
      <c r="JH65" s="12">
        <v>0</v>
      </c>
      <c r="JI65" s="12">
        <v>0</v>
      </c>
      <c r="JJ65" s="12">
        <v>0</v>
      </c>
      <c r="JK65" s="12">
        <v>0</v>
      </c>
      <c r="JL65" s="13"/>
      <c r="JM65" s="12">
        <v>0</v>
      </c>
      <c r="JN65" s="12">
        <v>0</v>
      </c>
      <c r="JO65" s="12">
        <v>0</v>
      </c>
      <c r="JP65" s="12">
        <v>0</v>
      </c>
      <c r="JQ65" s="13"/>
      <c r="JR65" s="12">
        <v>0</v>
      </c>
      <c r="JS65" s="12">
        <v>0</v>
      </c>
      <c r="JT65" s="12">
        <v>0</v>
      </c>
      <c r="JU65" s="12">
        <v>0</v>
      </c>
      <c r="JV65" s="13"/>
      <c r="JW65" s="12">
        <v>0</v>
      </c>
      <c r="JX65" s="12">
        <v>0</v>
      </c>
      <c r="JY65" s="12">
        <v>0</v>
      </c>
      <c r="JZ65" s="12">
        <v>0</v>
      </c>
      <c r="KA65" s="13"/>
      <c r="KB65" s="12">
        <v>0</v>
      </c>
      <c r="KC65" s="12">
        <v>0</v>
      </c>
      <c r="KD65" s="12">
        <v>0</v>
      </c>
      <c r="KE65" s="12">
        <v>0</v>
      </c>
      <c r="KF65" s="13"/>
      <c r="KG65" s="12">
        <v>0</v>
      </c>
      <c r="KH65" s="12">
        <v>0</v>
      </c>
      <c r="KI65" s="12">
        <v>0</v>
      </c>
      <c r="KJ65" s="12">
        <v>0</v>
      </c>
      <c r="KK65" s="13"/>
      <c r="KL65" s="12">
        <v>0</v>
      </c>
      <c r="KM65" s="12">
        <v>0</v>
      </c>
      <c r="KN65" s="12">
        <v>0</v>
      </c>
      <c r="KO65" s="12">
        <v>0</v>
      </c>
      <c r="KP65" s="13"/>
      <c r="KQ65" s="12">
        <v>0</v>
      </c>
      <c r="KR65" s="12">
        <v>0</v>
      </c>
      <c r="KS65" s="12">
        <v>0</v>
      </c>
      <c r="KT65" s="12">
        <v>0</v>
      </c>
      <c r="KU65" s="13"/>
    </row>
    <row r="66" spans="1:307" hidden="1">
      <c r="A66" s="10">
        <v>60</v>
      </c>
      <c r="B66" s="11" t="s">
        <v>49</v>
      </c>
      <c r="C66" s="12">
        <v>0</v>
      </c>
      <c r="D66" s="12">
        <v>0</v>
      </c>
      <c r="E66" s="12">
        <v>0</v>
      </c>
      <c r="F66" s="12">
        <v>0</v>
      </c>
      <c r="G66" s="13"/>
      <c r="H66" s="12">
        <v>0</v>
      </c>
      <c r="I66" s="12">
        <v>0</v>
      </c>
      <c r="J66" s="12">
        <v>0</v>
      </c>
      <c r="K66" s="12">
        <v>0</v>
      </c>
      <c r="L66" s="13"/>
      <c r="M66" s="12">
        <v>0</v>
      </c>
      <c r="N66" s="12">
        <v>0</v>
      </c>
      <c r="O66" s="12">
        <v>0</v>
      </c>
      <c r="P66" s="12">
        <v>0</v>
      </c>
      <c r="Q66" s="13"/>
      <c r="R66" s="12">
        <v>0</v>
      </c>
      <c r="S66" s="12">
        <v>0</v>
      </c>
      <c r="T66" s="12">
        <v>0</v>
      </c>
      <c r="U66" s="12">
        <v>0</v>
      </c>
      <c r="V66" s="13"/>
      <c r="W66" s="12">
        <v>0</v>
      </c>
      <c r="X66" s="12">
        <v>0</v>
      </c>
      <c r="Y66" s="12">
        <v>0</v>
      </c>
      <c r="Z66" s="12">
        <v>0</v>
      </c>
      <c r="AA66" s="13"/>
      <c r="AB66" s="12">
        <v>0</v>
      </c>
      <c r="AC66" s="12">
        <v>0</v>
      </c>
      <c r="AD66" s="12">
        <v>0</v>
      </c>
      <c r="AE66" s="12">
        <v>0</v>
      </c>
      <c r="AF66" s="13"/>
      <c r="AG66" s="12">
        <v>0</v>
      </c>
      <c r="AH66" s="12">
        <v>0</v>
      </c>
      <c r="AI66" s="12">
        <v>0</v>
      </c>
      <c r="AJ66" s="12">
        <v>0</v>
      </c>
      <c r="AK66" s="13"/>
      <c r="AL66" s="12">
        <v>0</v>
      </c>
      <c r="AM66" s="12">
        <v>0</v>
      </c>
      <c r="AN66" s="12">
        <v>0</v>
      </c>
      <c r="AO66" s="12">
        <v>0</v>
      </c>
      <c r="AP66" s="13"/>
      <c r="AQ66" s="12">
        <v>0</v>
      </c>
      <c r="AR66" s="12">
        <v>0</v>
      </c>
      <c r="AS66" s="12">
        <v>0</v>
      </c>
      <c r="AT66" s="12">
        <v>0</v>
      </c>
      <c r="AU66" s="13"/>
      <c r="AV66" s="12">
        <v>0</v>
      </c>
      <c r="AW66" s="12">
        <v>0</v>
      </c>
      <c r="AX66" s="12">
        <v>0</v>
      </c>
      <c r="AY66" s="12">
        <v>0</v>
      </c>
      <c r="AZ66" s="13"/>
      <c r="BA66" s="12">
        <v>0</v>
      </c>
      <c r="BB66" s="12">
        <v>0</v>
      </c>
      <c r="BC66" s="12">
        <v>0</v>
      </c>
      <c r="BD66" s="12">
        <v>0</v>
      </c>
      <c r="BE66" s="13"/>
      <c r="BF66" s="12">
        <v>0</v>
      </c>
      <c r="BG66" s="12">
        <v>0</v>
      </c>
      <c r="BH66" s="12">
        <v>0</v>
      </c>
      <c r="BI66" s="12">
        <v>0</v>
      </c>
      <c r="BJ66" s="13"/>
      <c r="BK66" s="12">
        <v>0</v>
      </c>
      <c r="BL66" s="12">
        <v>0</v>
      </c>
      <c r="BM66" s="12">
        <v>0</v>
      </c>
      <c r="BN66" s="12">
        <v>0</v>
      </c>
      <c r="BO66" s="13"/>
      <c r="BP66" s="12">
        <v>0</v>
      </c>
      <c r="BQ66" s="12">
        <v>0</v>
      </c>
      <c r="BR66" s="12">
        <v>0</v>
      </c>
      <c r="BS66" s="12">
        <v>0</v>
      </c>
      <c r="BT66" s="13"/>
      <c r="BU66" s="12">
        <v>0</v>
      </c>
      <c r="BV66" s="12">
        <v>0</v>
      </c>
      <c r="BW66" s="12">
        <v>0</v>
      </c>
      <c r="BX66" s="12">
        <v>0</v>
      </c>
      <c r="BY66" s="13"/>
      <c r="BZ66" s="12">
        <v>0</v>
      </c>
      <c r="CA66" s="12">
        <v>0</v>
      </c>
      <c r="CB66" s="12">
        <v>0</v>
      </c>
      <c r="CC66" s="12">
        <v>0</v>
      </c>
      <c r="CD66" s="13"/>
      <c r="CE66" s="12">
        <v>0</v>
      </c>
      <c r="CF66" s="12">
        <v>0</v>
      </c>
      <c r="CG66" s="12">
        <v>0</v>
      </c>
      <c r="CH66" s="12">
        <v>0</v>
      </c>
      <c r="CI66" s="13"/>
      <c r="CJ66" s="12">
        <v>0</v>
      </c>
      <c r="CK66" s="12">
        <v>0</v>
      </c>
      <c r="CL66" s="12">
        <v>0</v>
      </c>
      <c r="CM66" s="12">
        <v>0</v>
      </c>
      <c r="CN66" s="13"/>
      <c r="CO66" s="12">
        <v>0</v>
      </c>
      <c r="CP66" s="12">
        <v>0</v>
      </c>
      <c r="CQ66" s="12">
        <v>0</v>
      </c>
      <c r="CR66" s="12">
        <v>0</v>
      </c>
      <c r="CS66" s="13"/>
      <c r="CT66" s="12">
        <v>0</v>
      </c>
      <c r="CU66" s="12">
        <v>0</v>
      </c>
      <c r="CV66" s="12">
        <v>0</v>
      </c>
      <c r="CW66" s="12">
        <v>0</v>
      </c>
      <c r="CX66" s="13"/>
      <c r="CY66" s="12">
        <v>0</v>
      </c>
      <c r="CZ66" s="12">
        <v>0</v>
      </c>
      <c r="DA66" s="12">
        <v>0</v>
      </c>
      <c r="DB66" s="12">
        <v>0</v>
      </c>
      <c r="DC66" s="13"/>
      <c r="DD66" s="12">
        <v>0</v>
      </c>
      <c r="DE66" s="12">
        <v>0</v>
      </c>
      <c r="DF66" s="12">
        <v>0</v>
      </c>
      <c r="DG66" s="12">
        <v>0</v>
      </c>
      <c r="DH66" s="13"/>
      <c r="DI66" s="12">
        <v>0</v>
      </c>
      <c r="DJ66" s="12">
        <v>0</v>
      </c>
      <c r="DK66" s="12">
        <v>0</v>
      </c>
      <c r="DL66" s="12">
        <v>0</v>
      </c>
      <c r="DM66" s="13"/>
      <c r="DN66" s="12">
        <v>0</v>
      </c>
      <c r="DO66" s="12">
        <v>0</v>
      </c>
      <c r="DP66" s="12">
        <v>0</v>
      </c>
      <c r="DQ66" s="12">
        <v>0</v>
      </c>
      <c r="DR66" s="13"/>
      <c r="DS66" s="12">
        <v>0</v>
      </c>
      <c r="DT66" s="12">
        <v>0</v>
      </c>
      <c r="DU66" s="12">
        <v>0</v>
      </c>
      <c r="DV66" s="12">
        <v>0</v>
      </c>
      <c r="DW66" s="13"/>
      <c r="DX66" s="12">
        <v>0</v>
      </c>
      <c r="DY66" s="12">
        <v>0</v>
      </c>
      <c r="DZ66" s="12">
        <v>0</v>
      </c>
      <c r="EA66" s="12">
        <v>0</v>
      </c>
      <c r="EB66" s="13"/>
      <c r="EC66" s="72">
        <v>0</v>
      </c>
      <c r="ED66" s="12">
        <v>0</v>
      </c>
      <c r="EE66" s="12">
        <v>0</v>
      </c>
      <c r="EF66" s="104">
        <v>0</v>
      </c>
      <c r="EG66" s="13"/>
      <c r="EH66" s="12">
        <v>0</v>
      </c>
      <c r="EI66" s="12">
        <v>0</v>
      </c>
      <c r="EJ66" s="12">
        <v>0</v>
      </c>
      <c r="EK66" s="12">
        <v>0</v>
      </c>
      <c r="EL66" s="13"/>
      <c r="EM66" s="12">
        <v>0</v>
      </c>
      <c r="EN66" s="12">
        <v>0</v>
      </c>
      <c r="EO66" s="12">
        <v>0</v>
      </c>
      <c r="EP66" s="12">
        <v>0</v>
      </c>
      <c r="EQ66" s="13"/>
      <c r="ER66" s="72">
        <v>0</v>
      </c>
      <c r="ES66" s="12">
        <v>0</v>
      </c>
      <c r="ET66" s="12">
        <v>0</v>
      </c>
      <c r="EU66" s="12">
        <v>0</v>
      </c>
      <c r="EV66" s="13"/>
      <c r="EW66" s="72">
        <v>0</v>
      </c>
      <c r="EX66" s="12">
        <v>0</v>
      </c>
      <c r="EY66" s="12">
        <v>0</v>
      </c>
      <c r="EZ66" s="72">
        <v>0</v>
      </c>
      <c r="FA66" s="13"/>
      <c r="FB66" s="12">
        <v>0</v>
      </c>
      <c r="FC66" s="12">
        <v>0</v>
      </c>
      <c r="FD66" s="12">
        <v>0</v>
      </c>
      <c r="FE66" s="12">
        <v>0</v>
      </c>
      <c r="FF66" s="13"/>
      <c r="FG66" s="12">
        <v>0</v>
      </c>
      <c r="FH66" s="12">
        <v>0</v>
      </c>
      <c r="FI66" s="12">
        <v>0</v>
      </c>
      <c r="FJ66" s="12">
        <v>0</v>
      </c>
      <c r="FK66" s="13"/>
      <c r="FL66" s="12">
        <v>0</v>
      </c>
      <c r="FM66" s="12">
        <v>0</v>
      </c>
      <c r="FN66" s="12">
        <v>0</v>
      </c>
      <c r="FO66" s="12">
        <v>0</v>
      </c>
      <c r="FP66" s="13"/>
      <c r="FQ66" s="12">
        <v>0</v>
      </c>
      <c r="FR66" s="12">
        <v>0</v>
      </c>
      <c r="FS66" s="12">
        <v>0</v>
      </c>
      <c r="FT66" s="12">
        <v>0</v>
      </c>
      <c r="FU66" s="13"/>
      <c r="FV66" s="12">
        <v>0</v>
      </c>
      <c r="FW66" s="12">
        <v>0</v>
      </c>
      <c r="FX66" s="12">
        <v>0</v>
      </c>
      <c r="FY66" s="12">
        <v>0</v>
      </c>
      <c r="FZ66" s="13"/>
      <c r="GA66" s="12">
        <v>0</v>
      </c>
      <c r="GB66" s="12">
        <v>0</v>
      </c>
      <c r="GC66" s="12">
        <v>0</v>
      </c>
      <c r="GD66" s="12">
        <v>0</v>
      </c>
      <c r="GE66" s="13"/>
      <c r="GF66" s="12">
        <v>0</v>
      </c>
      <c r="GG66" s="12">
        <v>0</v>
      </c>
      <c r="GH66" s="12">
        <v>0</v>
      </c>
      <c r="GI66" s="12">
        <v>0</v>
      </c>
      <c r="GJ66" s="13"/>
      <c r="GK66" s="12">
        <v>0</v>
      </c>
      <c r="GL66" s="12">
        <v>0</v>
      </c>
      <c r="GM66" s="12">
        <v>0</v>
      </c>
      <c r="GN66" s="12">
        <v>0</v>
      </c>
      <c r="GO66" s="13"/>
      <c r="GP66" s="12">
        <v>0</v>
      </c>
      <c r="GQ66" s="12">
        <v>0</v>
      </c>
      <c r="GR66" s="12">
        <v>0</v>
      </c>
      <c r="GS66" s="12">
        <v>0</v>
      </c>
      <c r="GT66" s="13"/>
      <c r="GU66" s="12">
        <v>0</v>
      </c>
      <c r="GV66" s="12">
        <v>0</v>
      </c>
      <c r="GW66" s="12">
        <v>0</v>
      </c>
      <c r="GX66" s="12">
        <v>0</v>
      </c>
      <c r="GY66" s="13"/>
      <c r="GZ66" s="12">
        <v>0</v>
      </c>
      <c r="HA66" s="12">
        <v>0</v>
      </c>
      <c r="HB66" s="12">
        <v>0</v>
      </c>
      <c r="HC66" s="12">
        <v>0</v>
      </c>
      <c r="HD66" s="13"/>
      <c r="HE66" s="12">
        <v>0</v>
      </c>
      <c r="HF66" s="12"/>
      <c r="HG66" s="12">
        <v>0</v>
      </c>
      <c r="HH66" s="12">
        <v>0</v>
      </c>
      <c r="HI66" s="13"/>
      <c r="HJ66" s="12">
        <v>0</v>
      </c>
      <c r="HK66" s="12">
        <v>0</v>
      </c>
      <c r="HL66" s="12">
        <v>0</v>
      </c>
      <c r="HM66" s="12">
        <v>0</v>
      </c>
      <c r="HN66" s="13"/>
      <c r="HO66" s="12">
        <v>0</v>
      </c>
      <c r="HP66" s="12">
        <v>0</v>
      </c>
      <c r="HQ66" s="12">
        <v>0</v>
      </c>
      <c r="HR66" s="12">
        <v>0</v>
      </c>
      <c r="HS66" s="13"/>
      <c r="HT66" s="12">
        <v>0</v>
      </c>
      <c r="HU66" s="12">
        <v>0</v>
      </c>
      <c r="HV66" s="12">
        <v>0</v>
      </c>
      <c r="HW66" s="12">
        <v>0</v>
      </c>
      <c r="HX66" s="13"/>
      <c r="HY66" s="12">
        <v>0</v>
      </c>
      <c r="HZ66" s="12">
        <v>0</v>
      </c>
      <c r="IA66" s="12">
        <v>0</v>
      </c>
      <c r="IB66" s="12">
        <v>0</v>
      </c>
      <c r="IC66" s="13"/>
      <c r="ID66" s="12">
        <v>0</v>
      </c>
      <c r="IE66" s="12">
        <v>0</v>
      </c>
      <c r="IF66" s="12">
        <v>0</v>
      </c>
      <c r="IG66" s="12">
        <v>0</v>
      </c>
      <c r="IH66" s="13"/>
      <c r="II66" s="12">
        <v>0</v>
      </c>
      <c r="IJ66" s="12">
        <v>0</v>
      </c>
      <c r="IK66" s="12">
        <v>0</v>
      </c>
      <c r="IL66" s="12">
        <v>0</v>
      </c>
      <c r="IM66" s="13"/>
      <c r="IN66" s="12">
        <v>0</v>
      </c>
      <c r="IO66" s="12">
        <v>0</v>
      </c>
      <c r="IP66" s="12">
        <v>0</v>
      </c>
      <c r="IQ66" s="12">
        <v>0</v>
      </c>
      <c r="IR66" s="13"/>
      <c r="IS66" s="12">
        <v>0</v>
      </c>
      <c r="IT66" s="12">
        <v>0</v>
      </c>
      <c r="IU66" s="12">
        <v>0</v>
      </c>
      <c r="IV66" s="12">
        <v>0</v>
      </c>
      <c r="IW66" s="13"/>
      <c r="IX66" s="12">
        <v>0</v>
      </c>
      <c r="IY66" s="12">
        <v>0</v>
      </c>
      <c r="IZ66" s="12">
        <v>0</v>
      </c>
      <c r="JA66" s="12">
        <v>0</v>
      </c>
      <c r="JB66" s="13"/>
      <c r="JC66" s="12">
        <v>0</v>
      </c>
      <c r="JD66" s="12">
        <v>0</v>
      </c>
      <c r="JE66" s="12">
        <v>0</v>
      </c>
      <c r="JF66" s="12">
        <v>0</v>
      </c>
      <c r="JG66" s="13"/>
      <c r="JH66" s="12">
        <v>0</v>
      </c>
      <c r="JI66" s="12">
        <v>0</v>
      </c>
      <c r="JJ66" s="12">
        <v>0</v>
      </c>
      <c r="JK66" s="12">
        <v>0</v>
      </c>
      <c r="JL66" s="13"/>
      <c r="JM66" s="12">
        <v>0</v>
      </c>
      <c r="JN66" s="12">
        <v>0</v>
      </c>
      <c r="JO66" s="12">
        <v>0</v>
      </c>
      <c r="JP66" s="12">
        <v>0</v>
      </c>
      <c r="JQ66" s="13"/>
      <c r="JR66" s="12">
        <v>0</v>
      </c>
      <c r="JS66" s="12">
        <v>0</v>
      </c>
      <c r="JT66" s="12">
        <v>0</v>
      </c>
      <c r="JU66" s="12">
        <v>0</v>
      </c>
      <c r="JV66" s="13"/>
      <c r="JW66" s="12">
        <v>0</v>
      </c>
      <c r="JX66" s="12">
        <v>0</v>
      </c>
      <c r="JY66" s="12">
        <v>0</v>
      </c>
      <c r="JZ66" s="12">
        <v>0</v>
      </c>
      <c r="KA66" s="13"/>
      <c r="KB66" s="12">
        <v>0</v>
      </c>
      <c r="KC66" s="12">
        <v>0</v>
      </c>
      <c r="KD66" s="12">
        <v>0</v>
      </c>
      <c r="KE66" s="12">
        <v>0</v>
      </c>
      <c r="KF66" s="13"/>
      <c r="KG66" s="12">
        <v>0</v>
      </c>
      <c r="KH66" s="12">
        <v>0</v>
      </c>
      <c r="KI66" s="12">
        <v>0</v>
      </c>
      <c r="KJ66" s="12">
        <v>0</v>
      </c>
      <c r="KK66" s="13"/>
      <c r="KL66" s="12">
        <v>0</v>
      </c>
      <c r="KM66" s="12">
        <v>0</v>
      </c>
      <c r="KN66" s="12">
        <v>0</v>
      </c>
      <c r="KO66" s="12">
        <v>0</v>
      </c>
      <c r="KP66" s="13"/>
      <c r="KQ66" s="12">
        <v>0</v>
      </c>
      <c r="KR66" s="12">
        <v>0</v>
      </c>
      <c r="KS66" s="12">
        <v>0</v>
      </c>
      <c r="KT66" s="12">
        <v>0</v>
      </c>
      <c r="KU66" s="13"/>
    </row>
    <row r="67" spans="1:307" hidden="1">
      <c r="A67" s="10">
        <v>61</v>
      </c>
      <c r="B67" s="11" t="s">
        <v>50</v>
      </c>
      <c r="C67" s="12">
        <v>0</v>
      </c>
      <c r="D67" s="12">
        <v>0</v>
      </c>
      <c r="E67" s="12">
        <v>0</v>
      </c>
      <c r="F67" s="12">
        <v>0</v>
      </c>
      <c r="G67" s="13"/>
      <c r="H67" s="12">
        <v>0</v>
      </c>
      <c r="I67" s="12">
        <v>0</v>
      </c>
      <c r="J67" s="12">
        <v>0</v>
      </c>
      <c r="K67" s="12">
        <v>0</v>
      </c>
      <c r="L67" s="13"/>
      <c r="M67" s="12">
        <v>0</v>
      </c>
      <c r="N67" s="12">
        <v>0</v>
      </c>
      <c r="O67" s="12">
        <v>0</v>
      </c>
      <c r="P67" s="12">
        <v>0</v>
      </c>
      <c r="Q67" s="13"/>
      <c r="R67" s="12">
        <v>0</v>
      </c>
      <c r="S67" s="12">
        <v>0</v>
      </c>
      <c r="T67" s="12">
        <v>0</v>
      </c>
      <c r="U67" s="12">
        <v>0</v>
      </c>
      <c r="V67" s="13"/>
      <c r="W67" s="12">
        <v>0</v>
      </c>
      <c r="X67" s="12">
        <v>0</v>
      </c>
      <c r="Y67" s="12">
        <v>0</v>
      </c>
      <c r="Z67" s="12">
        <v>0</v>
      </c>
      <c r="AA67" s="13"/>
      <c r="AB67" s="12">
        <v>0</v>
      </c>
      <c r="AC67" s="12">
        <v>0</v>
      </c>
      <c r="AD67" s="12">
        <v>0</v>
      </c>
      <c r="AE67" s="12">
        <v>0</v>
      </c>
      <c r="AF67" s="13"/>
      <c r="AG67" s="12">
        <v>0</v>
      </c>
      <c r="AH67" s="12">
        <v>0</v>
      </c>
      <c r="AI67" s="12">
        <v>0</v>
      </c>
      <c r="AJ67" s="12">
        <v>0</v>
      </c>
      <c r="AK67" s="13"/>
      <c r="AL67" s="12">
        <v>0</v>
      </c>
      <c r="AM67" s="12">
        <v>0</v>
      </c>
      <c r="AN67" s="12">
        <v>0</v>
      </c>
      <c r="AO67" s="12">
        <v>0</v>
      </c>
      <c r="AP67" s="13"/>
      <c r="AQ67" s="12">
        <v>0</v>
      </c>
      <c r="AR67" s="12">
        <v>0</v>
      </c>
      <c r="AS67" s="12">
        <v>0</v>
      </c>
      <c r="AT67" s="12">
        <v>0</v>
      </c>
      <c r="AU67" s="13"/>
      <c r="AV67" s="12">
        <v>0</v>
      </c>
      <c r="AW67" s="12">
        <v>0</v>
      </c>
      <c r="AX67" s="12">
        <v>0</v>
      </c>
      <c r="AY67" s="12">
        <v>0</v>
      </c>
      <c r="AZ67" s="13"/>
      <c r="BA67" s="12">
        <v>0</v>
      </c>
      <c r="BB67" s="12">
        <v>0</v>
      </c>
      <c r="BC67" s="12">
        <v>0</v>
      </c>
      <c r="BD67" s="12">
        <v>0</v>
      </c>
      <c r="BE67" s="13"/>
      <c r="BF67" s="12">
        <v>0</v>
      </c>
      <c r="BG67" s="12">
        <v>0</v>
      </c>
      <c r="BH67" s="12">
        <v>0</v>
      </c>
      <c r="BI67" s="12">
        <v>0</v>
      </c>
      <c r="BJ67" s="13"/>
      <c r="BK67" s="12">
        <v>0</v>
      </c>
      <c r="BL67" s="12">
        <v>0</v>
      </c>
      <c r="BM67" s="12">
        <v>0</v>
      </c>
      <c r="BN67" s="12">
        <v>0</v>
      </c>
      <c r="BO67" s="13"/>
      <c r="BP67" s="12">
        <v>0</v>
      </c>
      <c r="BQ67" s="12">
        <v>0</v>
      </c>
      <c r="BR67" s="12">
        <v>0</v>
      </c>
      <c r="BS67" s="12">
        <v>0</v>
      </c>
      <c r="BT67" s="13"/>
      <c r="BU67" s="12">
        <v>0</v>
      </c>
      <c r="BV67" s="12">
        <v>0</v>
      </c>
      <c r="BW67" s="12">
        <v>0</v>
      </c>
      <c r="BX67" s="12">
        <v>0</v>
      </c>
      <c r="BY67" s="13"/>
      <c r="BZ67" s="12">
        <v>0</v>
      </c>
      <c r="CA67" s="12">
        <v>0</v>
      </c>
      <c r="CB67" s="12">
        <v>0</v>
      </c>
      <c r="CC67" s="12">
        <v>0</v>
      </c>
      <c r="CD67" s="13"/>
      <c r="CE67" s="12">
        <v>0</v>
      </c>
      <c r="CF67" s="12">
        <v>0</v>
      </c>
      <c r="CG67" s="12">
        <v>0</v>
      </c>
      <c r="CH67" s="12">
        <v>0</v>
      </c>
      <c r="CI67" s="13"/>
      <c r="CJ67" s="12">
        <v>0</v>
      </c>
      <c r="CK67" s="12">
        <v>0</v>
      </c>
      <c r="CL67" s="12">
        <v>0</v>
      </c>
      <c r="CM67" s="12">
        <v>0</v>
      </c>
      <c r="CN67" s="13"/>
      <c r="CO67" s="12">
        <v>0</v>
      </c>
      <c r="CP67" s="12">
        <v>0</v>
      </c>
      <c r="CQ67" s="12">
        <v>0</v>
      </c>
      <c r="CR67" s="12">
        <v>0</v>
      </c>
      <c r="CS67" s="13"/>
      <c r="CT67" s="12">
        <v>0</v>
      </c>
      <c r="CU67" s="12">
        <v>0</v>
      </c>
      <c r="CV67" s="12">
        <v>0</v>
      </c>
      <c r="CW67" s="12">
        <v>0</v>
      </c>
      <c r="CX67" s="13"/>
      <c r="CY67" s="12">
        <v>0</v>
      </c>
      <c r="CZ67" s="12">
        <v>0</v>
      </c>
      <c r="DA67" s="12">
        <v>0</v>
      </c>
      <c r="DB67" s="12">
        <v>0</v>
      </c>
      <c r="DC67" s="13"/>
      <c r="DD67" s="12">
        <v>0</v>
      </c>
      <c r="DE67" s="12">
        <v>0</v>
      </c>
      <c r="DF67" s="12">
        <v>0</v>
      </c>
      <c r="DG67" s="12">
        <v>0</v>
      </c>
      <c r="DH67" s="13"/>
      <c r="DI67" s="12">
        <v>0</v>
      </c>
      <c r="DJ67" s="12">
        <v>0</v>
      </c>
      <c r="DK67" s="12">
        <v>0</v>
      </c>
      <c r="DL67" s="12">
        <v>0</v>
      </c>
      <c r="DM67" s="13"/>
      <c r="DN67" s="12">
        <v>0</v>
      </c>
      <c r="DO67" s="12">
        <v>0</v>
      </c>
      <c r="DP67" s="12">
        <v>0</v>
      </c>
      <c r="DQ67" s="12">
        <v>0</v>
      </c>
      <c r="DR67" s="13"/>
      <c r="DS67" s="12">
        <v>0</v>
      </c>
      <c r="DT67" s="12">
        <v>0</v>
      </c>
      <c r="DU67" s="12">
        <v>0</v>
      </c>
      <c r="DV67" s="12">
        <v>0</v>
      </c>
      <c r="DW67" s="13"/>
      <c r="DX67" s="12">
        <v>0</v>
      </c>
      <c r="DY67" s="12">
        <v>0</v>
      </c>
      <c r="DZ67" s="12">
        <v>0</v>
      </c>
      <c r="EA67" s="12">
        <v>0</v>
      </c>
      <c r="EB67" s="13"/>
      <c r="EC67" s="72">
        <v>0</v>
      </c>
      <c r="ED67" s="12">
        <v>0</v>
      </c>
      <c r="EE67" s="12">
        <v>0</v>
      </c>
      <c r="EF67" s="104">
        <v>0</v>
      </c>
      <c r="EG67" s="13"/>
      <c r="EH67" s="12">
        <v>0</v>
      </c>
      <c r="EI67" s="12">
        <v>0</v>
      </c>
      <c r="EJ67" s="12">
        <v>0</v>
      </c>
      <c r="EK67" s="12">
        <v>0</v>
      </c>
      <c r="EL67" s="13"/>
      <c r="EM67" s="12">
        <v>0</v>
      </c>
      <c r="EN67" s="12">
        <v>0</v>
      </c>
      <c r="EO67" s="12">
        <v>0</v>
      </c>
      <c r="EP67" s="12">
        <v>0</v>
      </c>
      <c r="EQ67" s="13"/>
      <c r="ER67" s="72">
        <v>0</v>
      </c>
      <c r="ES67" s="12">
        <v>0</v>
      </c>
      <c r="ET67" s="12">
        <v>0</v>
      </c>
      <c r="EU67" s="12">
        <v>0</v>
      </c>
      <c r="EV67" s="13"/>
      <c r="EW67" s="72">
        <v>0</v>
      </c>
      <c r="EX67" s="12">
        <v>0</v>
      </c>
      <c r="EY67" s="12">
        <v>0</v>
      </c>
      <c r="EZ67" s="72">
        <v>0</v>
      </c>
      <c r="FA67" s="13"/>
      <c r="FB67" s="12">
        <v>0</v>
      </c>
      <c r="FC67" s="12">
        <v>0</v>
      </c>
      <c r="FD67" s="12">
        <v>0</v>
      </c>
      <c r="FE67" s="12">
        <v>0</v>
      </c>
      <c r="FF67" s="13"/>
      <c r="FG67" s="12">
        <v>0</v>
      </c>
      <c r="FH67" s="12">
        <v>0</v>
      </c>
      <c r="FI67" s="12">
        <v>0</v>
      </c>
      <c r="FJ67" s="12">
        <v>0</v>
      </c>
      <c r="FK67" s="13"/>
      <c r="FL67" s="12">
        <v>0</v>
      </c>
      <c r="FM67" s="12">
        <v>0</v>
      </c>
      <c r="FN67" s="12">
        <v>0</v>
      </c>
      <c r="FO67" s="12">
        <v>0</v>
      </c>
      <c r="FP67" s="13"/>
      <c r="FQ67" s="12">
        <v>0</v>
      </c>
      <c r="FR67" s="12">
        <v>0</v>
      </c>
      <c r="FS67" s="12">
        <v>0</v>
      </c>
      <c r="FT67" s="12">
        <v>0</v>
      </c>
      <c r="FU67" s="13"/>
      <c r="FV67" s="12">
        <v>0</v>
      </c>
      <c r="FW67" s="12">
        <v>0</v>
      </c>
      <c r="FX67" s="12">
        <v>0</v>
      </c>
      <c r="FY67" s="12">
        <v>0</v>
      </c>
      <c r="FZ67" s="13"/>
      <c r="GA67" s="12">
        <v>0</v>
      </c>
      <c r="GB67" s="12">
        <v>0</v>
      </c>
      <c r="GC67" s="12">
        <v>0</v>
      </c>
      <c r="GD67" s="12">
        <v>0</v>
      </c>
      <c r="GE67" s="13"/>
      <c r="GF67" s="12">
        <v>0</v>
      </c>
      <c r="GG67" s="12">
        <v>0</v>
      </c>
      <c r="GH67" s="12">
        <v>0</v>
      </c>
      <c r="GI67" s="12">
        <v>0</v>
      </c>
      <c r="GJ67" s="13"/>
      <c r="GK67" s="12">
        <v>0</v>
      </c>
      <c r="GL67" s="12">
        <v>0</v>
      </c>
      <c r="GM67" s="12">
        <v>0</v>
      </c>
      <c r="GN67" s="12">
        <v>0</v>
      </c>
      <c r="GO67" s="13"/>
      <c r="GP67" s="12">
        <v>0</v>
      </c>
      <c r="GQ67" s="12">
        <v>0</v>
      </c>
      <c r="GR67" s="12">
        <v>0</v>
      </c>
      <c r="GS67" s="12">
        <v>0</v>
      </c>
      <c r="GT67" s="13"/>
      <c r="GU67" s="12">
        <v>0</v>
      </c>
      <c r="GV67" s="12">
        <v>0</v>
      </c>
      <c r="GW67" s="12">
        <v>0</v>
      </c>
      <c r="GX67" s="12">
        <v>0</v>
      </c>
      <c r="GY67" s="13"/>
      <c r="GZ67" s="12">
        <v>0</v>
      </c>
      <c r="HA67" s="12">
        <v>0</v>
      </c>
      <c r="HB67" s="12">
        <v>0</v>
      </c>
      <c r="HC67" s="12">
        <v>0</v>
      </c>
      <c r="HD67" s="13"/>
      <c r="HE67" s="12">
        <v>0</v>
      </c>
      <c r="HF67" s="12"/>
      <c r="HG67" s="12">
        <v>0</v>
      </c>
      <c r="HH67" s="12">
        <v>0</v>
      </c>
      <c r="HI67" s="13"/>
      <c r="HJ67" s="12">
        <v>0</v>
      </c>
      <c r="HK67" s="12">
        <v>0</v>
      </c>
      <c r="HL67" s="12">
        <v>0</v>
      </c>
      <c r="HM67" s="12">
        <v>0</v>
      </c>
      <c r="HN67" s="13"/>
      <c r="HO67" s="12">
        <v>0</v>
      </c>
      <c r="HP67" s="12">
        <v>0</v>
      </c>
      <c r="HQ67" s="12">
        <v>0</v>
      </c>
      <c r="HR67" s="12">
        <v>0</v>
      </c>
      <c r="HS67" s="13"/>
      <c r="HT67" s="12">
        <v>0</v>
      </c>
      <c r="HU67" s="12">
        <v>0</v>
      </c>
      <c r="HV67" s="12">
        <v>0</v>
      </c>
      <c r="HW67" s="12">
        <v>0</v>
      </c>
      <c r="HX67" s="13"/>
      <c r="HY67" s="12">
        <v>0</v>
      </c>
      <c r="HZ67" s="12">
        <v>0</v>
      </c>
      <c r="IA67" s="12">
        <v>0</v>
      </c>
      <c r="IB67" s="12">
        <v>0</v>
      </c>
      <c r="IC67" s="13"/>
      <c r="ID67" s="12">
        <v>0</v>
      </c>
      <c r="IE67" s="12">
        <v>0</v>
      </c>
      <c r="IF67" s="12">
        <v>0</v>
      </c>
      <c r="IG67" s="12">
        <v>0</v>
      </c>
      <c r="IH67" s="13"/>
      <c r="II67" s="12">
        <v>0</v>
      </c>
      <c r="IJ67" s="12">
        <v>0</v>
      </c>
      <c r="IK67" s="12">
        <v>0</v>
      </c>
      <c r="IL67" s="12">
        <v>0</v>
      </c>
      <c r="IM67" s="13"/>
      <c r="IN67" s="12">
        <v>0</v>
      </c>
      <c r="IO67" s="12">
        <v>0</v>
      </c>
      <c r="IP67" s="12">
        <v>0</v>
      </c>
      <c r="IQ67" s="12">
        <v>0</v>
      </c>
      <c r="IR67" s="13"/>
      <c r="IS67" s="12">
        <v>0</v>
      </c>
      <c r="IT67" s="12">
        <v>0</v>
      </c>
      <c r="IU67" s="12">
        <v>0</v>
      </c>
      <c r="IV67" s="12">
        <v>0</v>
      </c>
      <c r="IW67" s="13"/>
      <c r="IX67" s="12">
        <v>0</v>
      </c>
      <c r="IY67" s="12">
        <v>0</v>
      </c>
      <c r="IZ67" s="12">
        <v>0</v>
      </c>
      <c r="JA67" s="12">
        <v>0</v>
      </c>
      <c r="JB67" s="13"/>
      <c r="JC67" s="12">
        <v>0</v>
      </c>
      <c r="JD67" s="12">
        <v>0</v>
      </c>
      <c r="JE67" s="12">
        <v>0</v>
      </c>
      <c r="JF67" s="12">
        <v>0</v>
      </c>
      <c r="JG67" s="13"/>
      <c r="JH67" s="12">
        <v>0</v>
      </c>
      <c r="JI67" s="12">
        <v>0</v>
      </c>
      <c r="JJ67" s="12">
        <v>0</v>
      </c>
      <c r="JK67" s="12">
        <v>0</v>
      </c>
      <c r="JL67" s="13"/>
      <c r="JM67" s="12">
        <v>0</v>
      </c>
      <c r="JN67" s="12">
        <v>0</v>
      </c>
      <c r="JO67" s="12">
        <v>0</v>
      </c>
      <c r="JP67" s="12">
        <v>0</v>
      </c>
      <c r="JQ67" s="13"/>
      <c r="JR67" s="12">
        <v>0</v>
      </c>
      <c r="JS67" s="12">
        <v>0</v>
      </c>
      <c r="JT67" s="12">
        <v>0</v>
      </c>
      <c r="JU67" s="12">
        <v>0</v>
      </c>
      <c r="JV67" s="13"/>
      <c r="JW67" s="12">
        <v>0</v>
      </c>
      <c r="JX67" s="12">
        <v>0</v>
      </c>
      <c r="JY67" s="12">
        <v>0</v>
      </c>
      <c r="JZ67" s="12">
        <v>0</v>
      </c>
      <c r="KA67" s="13"/>
      <c r="KB67" s="12">
        <v>0</v>
      </c>
      <c r="KC67" s="12">
        <v>0</v>
      </c>
      <c r="KD67" s="12">
        <v>0</v>
      </c>
      <c r="KE67" s="12">
        <v>0</v>
      </c>
      <c r="KF67" s="13"/>
      <c r="KG67" s="12">
        <v>0</v>
      </c>
      <c r="KH67" s="12">
        <v>0</v>
      </c>
      <c r="KI67" s="12">
        <v>0</v>
      </c>
      <c r="KJ67" s="12">
        <v>0</v>
      </c>
      <c r="KK67" s="13"/>
      <c r="KL67" s="12">
        <v>0</v>
      </c>
      <c r="KM67" s="12">
        <v>0</v>
      </c>
      <c r="KN67" s="12">
        <v>0</v>
      </c>
      <c r="KO67" s="12">
        <v>0</v>
      </c>
      <c r="KP67" s="13"/>
      <c r="KQ67" s="12">
        <v>0</v>
      </c>
      <c r="KR67" s="12">
        <v>0</v>
      </c>
      <c r="KS67" s="12">
        <v>0</v>
      </c>
      <c r="KT67" s="12">
        <v>0</v>
      </c>
      <c r="KU67" s="13"/>
    </row>
    <row r="68" spans="1:307" ht="31.5" hidden="1">
      <c r="A68" s="10">
        <v>62</v>
      </c>
      <c r="B68" s="14" t="s">
        <v>51</v>
      </c>
      <c r="C68" s="12">
        <v>0</v>
      </c>
      <c r="D68" s="12">
        <v>0</v>
      </c>
      <c r="E68" s="12">
        <v>0</v>
      </c>
      <c r="F68" s="12">
        <v>0</v>
      </c>
      <c r="G68" s="13"/>
      <c r="H68" s="12">
        <v>0</v>
      </c>
      <c r="I68" s="12">
        <v>0</v>
      </c>
      <c r="J68" s="12">
        <v>0</v>
      </c>
      <c r="K68" s="12">
        <v>0</v>
      </c>
      <c r="L68" s="13"/>
      <c r="M68" s="12">
        <v>0</v>
      </c>
      <c r="N68" s="12">
        <v>0</v>
      </c>
      <c r="O68" s="12">
        <v>0</v>
      </c>
      <c r="P68" s="12">
        <v>0</v>
      </c>
      <c r="Q68" s="13"/>
      <c r="R68" s="12">
        <v>0</v>
      </c>
      <c r="S68" s="12">
        <v>0</v>
      </c>
      <c r="T68" s="12">
        <v>0</v>
      </c>
      <c r="U68" s="12">
        <v>0</v>
      </c>
      <c r="V68" s="13"/>
      <c r="W68" s="12">
        <v>0</v>
      </c>
      <c r="X68" s="12">
        <v>0</v>
      </c>
      <c r="Y68" s="12">
        <v>0</v>
      </c>
      <c r="Z68" s="12">
        <v>0</v>
      </c>
      <c r="AA68" s="13"/>
      <c r="AB68" s="12">
        <v>0</v>
      </c>
      <c r="AC68" s="12">
        <v>0</v>
      </c>
      <c r="AD68" s="12">
        <v>0</v>
      </c>
      <c r="AE68" s="12">
        <v>0</v>
      </c>
      <c r="AF68" s="13"/>
      <c r="AG68" s="12">
        <v>0</v>
      </c>
      <c r="AH68" s="12">
        <v>0</v>
      </c>
      <c r="AI68" s="12">
        <v>0</v>
      </c>
      <c r="AJ68" s="12">
        <v>0</v>
      </c>
      <c r="AK68" s="13"/>
      <c r="AL68" s="12">
        <v>0</v>
      </c>
      <c r="AM68" s="12">
        <v>0</v>
      </c>
      <c r="AN68" s="12">
        <v>0</v>
      </c>
      <c r="AO68" s="12">
        <v>0</v>
      </c>
      <c r="AP68" s="13"/>
      <c r="AQ68" s="12">
        <v>0</v>
      </c>
      <c r="AR68" s="12">
        <v>0</v>
      </c>
      <c r="AS68" s="12">
        <v>0</v>
      </c>
      <c r="AT68" s="12">
        <v>0</v>
      </c>
      <c r="AU68" s="13"/>
      <c r="AV68" s="12">
        <v>0</v>
      </c>
      <c r="AW68" s="12">
        <v>0</v>
      </c>
      <c r="AX68" s="12">
        <v>0</v>
      </c>
      <c r="AY68" s="12">
        <v>0</v>
      </c>
      <c r="AZ68" s="13"/>
      <c r="BA68" s="12">
        <v>0</v>
      </c>
      <c r="BB68" s="12">
        <v>0</v>
      </c>
      <c r="BC68" s="12">
        <v>0</v>
      </c>
      <c r="BD68" s="12">
        <v>0</v>
      </c>
      <c r="BE68" s="13"/>
      <c r="BF68" s="12">
        <v>0</v>
      </c>
      <c r="BG68" s="12">
        <v>0</v>
      </c>
      <c r="BH68" s="12">
        <v>0</v>
      </c>
      <c r="BI68" s="12">
        <v>0</v>
      </c>
      <c r="BJ68" s="13"/>
      <c r="BK68" s="12">
        <v>0</v>
      </c>
      <c r="BL68" s="12">
        <v>0</v>
      </c>
      <c r="BM68" s="12">
        <v>0</v>
      </c>
      <c r="BN68" s="12">
        <v>0</v>
      </c>
      <c r="BO68" s="13"/>
      <c r="BP68" s="12">
        <v>0</v>
      </c>
      <c r="BQ68" s="12">
        <v>0</v>
      </c>
      <c r="BR68" s="12">
        <v>0</v>
      </c>
      <c r="BS68" s="12">
        <v>0</v>
      </c>
      <c r="BT68" s="13"/>
      <c r="BU68" s="12">
        <v>0</v>
      </c>
      <c r="BV68" s="12">
        <v>0</v>
      </c>
      <c r="BW68" s="12">
        <v>0</v>
      </c>
      <c r="BX68" s="12">
        <v>0</v>
      </c>
      <c r="BY68" s="13"/>
      <c r="BZ68" s="12">
        <v>0</v>
      </c>
      <c r="CA68" s="12">
        <v>0</v>
      </c>
      <c r="CB68" s="12">
        <v>0</v>
      </c>
      <c r="CC68" s="12">
        <v>0</v>
      </c>
      <c r="CD68" s="13"/>
      <c r="CE68" s="12">
        <v>0</v>
      </c>
      <c r="CF68" s="12">
        <v>0</v>
      </c>
      <c r="CG68" s="12">
        <v>0</v>
      </c>
      <c r="CH68" s="12">
        <v>0</v>
      </c>
      <c r="CI68" s="13"/>
      <c r="CJ68" s="12">
        <v>0</v>
      </c>
      <c r="CK68" s="12">
        <v>0</v>
      </c>
      <c r="CL68" s="12">
        <v>0</v>
      </c>
      <c r="CM68" s="12">
        <v>0</v>
      </c>
      <c r="CN68" s="13"/>
      <c r="CO68" s="12">
        <v>0</v>
      </c>
      <c r="CP68" s="12">
        <v>0</v>
      </c>
      <c r="CQ68" s="12">
        <v>0</v>
      </c>
      <c r="CR68" s="12">
        <v>0</v>
      </c>
      <c r="CS68" s="13"/>
      <c r="CT68" s="12">
        <v>0</v>
      </c>
      <c r="CU68" s="12">
        <v>0</v>
      </c>
      <c r="CV68" s="12">
        <v>0</v>
      </c>
      <c r="CW68" s="12">
        <v>0</v>
      </c>
      <c r="CX68" s="13"/>
      <c r="CY68" s="12">
        <v>0</v>
      </c>
      <c r="CZ68" s="12">
        <v>0</v>
      </c>
      <c r="DA68" s="12">
        <v>0</v>
      </c>
      <c r="DB68" s="12">
        <v>0</v>
      </c>
      <c r="DC68" s="13"/>
      <c r="DD68" s="12">
        <v>0</v>
      </c>
      <c r="DE68" s="12">
        <v>0</v>
      </c>
      <c r="DF68" s="12">
        <v>0</v>
      </c>
      <c r="DG68" s="12">
        <v>0</v>
      </c>
      <c r="DH68" s="13"/>
      <c r="DI68" s="12">
        <v>0</v>
      </c>
      <c r="DJ68" s="12">
        <v>0</v>
      </c>
      <c r="DK68" s="12">
        <v>0</v>
      </c>
      <c r="DL68" s="12">
        <v>0</v>
      </c>
      <c r="DM68" s="13"/>
      <c r="DN68" s="12">
        <v>0</v>
      </c>
      <c r="DO68" s="12">
        <v>0</v>
      </c>
      <c r="DP68" s="12">
        <v>0</v>
      </c>
      <c r="DQ68" s="12">
        <v>0</v>
      </c>
      <c r="DR68" s="13"/>
      <c r="DS68" s="12">
        <v>0</v>
      </c>
      <c r="DT68" s="12">
        <v>0</v>
      </c>
      <c r="DU68" s="12">
        <v>0</v>
      </c>
      <c r="DV68" s="12">
        <v>0</v>
      </c>
      <c r="DW68" s="13"/>
      <c r="DX68" s="12">
        <v>0</v>
      </c>
      <c r="DY68" s="12">
        <v>0</v>
      </c>
      <c r="DZ68" s="12">
        <v>0</v>
      </c>
      <c r="EA68" s="12">
        <v>0</v>
      </c>
      <c r="EB68" s="13"/>
      <c r="EC68" s="72">
        <v>0</v>
      </c>
      <c r="ED68" s="12">
        <v>0</v>
      </c>
      <c r="EE68" s="12">
        <v>0</v>
      </c>
      <c r="EF68" s="104">
        <v>0</v>
      </c>
      <c r="EG68" s="13"/>
      <c r="EH68" s="12">
        <v>0</v>
      </c>
      <c r="EI68" s="12">
        <v>0</v>
      </c>
      <c r="EJ68" s="12">
        <v>0</v>
      </c>
      <c r="EK68" s="12">
        <v>0</v>
      </c>
      <c r="EL68" s="13"/>
      <c r="EM68" s="12">
        <v>0</v>
      </c>
      <c r="EN68" s="12">
        <v>0</v>
      </c>
      <c r="EO68" s="12">
        <v>0</v>
      </c>
      <c r="EP68" s="12">
        <v>0</v>
      </c>
      <c r="EQ68" s="13"/>
      <c r="ER68" s="72">
        <v>571</v>
      </c>
      <c r="ES68" s="12">
        <v>1383480</v>
      </c>
      <c r="ET68" s="12">
        <v>0</v>
      </c>
      <c r="EU68" s="12">
        <v>1383480</v>
      </c>
      <c r="EV68" s="13"/>
      <c r="EW68" s="72">
        <v>5</v>
      </c>
      <c r="EX68" s="12">
        <v>20000</v>
      </c>
      <c r="EY68" s="12">
        <v>0</v>
      </c>
      <c r="EZ68" s="72">
        <v>20000</v>
      </c>
      <c r="FA68" s="13"/>
      <c r="FB68" s="12">
        <v>0</v>
      </c>
      <c r="FC68" s="12">
        <v>0</v>
      </c>
      <c r="FD68" s="12">
        <v>0</v>
      </c>
      <c r="FE68" s="12">
        <v>0</v>
      </c>
      <c r="FF68" s="13"/>
      <c r="FG68" s="12">
        <v>400</v>
      </c>
      <c r="FH68" s="12">
        <v>120000</v>
      </c>
      <c r="FI68" s="12">
        <v>0</v>
      </c>
      <c r="FJ68" s="12">
        <v>120000</v>
      </c>
      <c r="FK68" s="13"/>
      <c r="FL68" s="12">
        <v>20</v>
      </c>
      <c r="FM68" s="12">
        <v>6000</v>
      </c>
      <c r="FN68" s="12">
        <v>0</v>
      </c>
      <c r="FO68" s="12">
        <v>6000</v>
      </c>
      <c r="FP68" s="13"/>
      <c r="FQ68" s="12">
        <v>200</v>
      </c>
      <c r="FR68" s="12">
        <v>20000</v>
      </c>
      <c r="FS68" s="12">
        <v>0</v>
      </c>
      <c r="FT68" s="12">
        <v>20000</v>
      </c>
      <c r="FU68" s="13"/>
      <c r="FV68" s="12">
        <v>0</v>
      </c>
      <c r="FW68" s="12">
        <v>0</v>
      </c>
      <c r="FX68" s="12">
        <v>0</v>
      </c>
      <c r="FY68" s="12">
        <v>0</v>
      </c>
      <c r="FZ68" s="13"/>
      <c r="GA68" s="12">
        <v>0</v>
      </c>
      <c r="GB68" s="12">
        <v>0</v>
      </c>
      <c r="GC68" s="12">
        <v>0</v>
      </c>
      <c r="GD68" s="12">
        <v>0</v>
      </c>
      <c r="GE68" s="13"/>
      <c r="GF68" s="12">
        <v>0</v>
      </c>
      <c r="GG68" s="12">
        <v>0</v>
      </c>
      <c r="GH68" s="12">
        <v>0</v>
      </c>
      <c r="GI68" s="12">
        <v>0</v>
      </c>
      <c r="GJ68" s="13"/>
      <c r="GK68" s="12">
        <v>0</v>
      </c>
      <c r="GL68" s="12">
        <v>0</v>
      </c>
      <c r="GM68" s="12">
        <v>0</v>
      </c>
      <c r="GN68" s="12">
        <v>0</v>
      </c>
      <c r="GO68" s="13"/>
      <c r="GP68" s="12">
        <v>0</v>
      </c>
      <c r="GQ68" s="12">
        <v>0</v>
      </c>
      <c r="GR68" s="12">
        <v>0</v>
      </c>
      <c r="GS68" s="12">
        <v>0</v>
      </c>
      <c r="GT68" s="13"/>
      <c r="GU68" s="12">
        <v>0</v>
      </c>
      <c r="GV68" s="12">
        <v>0</v>
      </c>
      <c r="GW68" s="12">
        <v>0</v>
      </c>
      <c r="GX68" s="12">
        <v>0</v>
      </c>
      <c r="GY68" s="13"/>
      <c r="GZ68" s="12">
        <v>0</v>
      </c>
      <c r="HA68" s="12">
        <v>0</v>
      </c>
      <c r="HB68" s="12">
        <v>0</v>
      </c>
      <c r="HC68" s="12">
        <v>0</v>
      </c>
      <c r="HD68" s="13"/>
      <c r="HE68" s="12">
        <v>0</v>
      </c>
      <c r="HF68" s="12"/>
      <c r="HG68" s="12">
        <v>0</v>
      </c>
      <c r="HH68" s="12">
        <v>0</v>
      </c>
      <c r="HI68" s="13"/>
      <c r="HJ68" s="12">
        <v>0</v>
      </c>
      <c r="HK68" s="12">
        <v>0</v>
      </c>
      <c r="HL68" s="12">
        <v>0</v>
      </c>
      <c r="HM68" s="12">
        <v>0</v>
      </c>
      <c r="HN68" s="13"/>
      <c r="HO68" s="12">
        <v>0</v>
      </c>
      <c r="HP68" s="12">
        <v>0</v>
      </c>
      <c r="HQ68" s="12">
        <v>0</v>
      </c>
      <c r="HR68" s="12">
        <v>0</v>
      </c>
      <c r="HS68" s="13"/>
      <c r="HT68" s="12">
        <v>0</v>
      </c>
      <c r="HU68" s="12">
        <v>0</v>
      </c>
      <c r="HV68" s="12">
        <v>0</v>
      </c>
      <c r="HW68" s="12">
        <v>0</v>
      </c>
      <c r="HX68" s="13"/>
      <c r="HY68" s="12">
        <v>0</v>
      </c>
      <c r="HZ68" s="12">
        <v>0</v>
      </c>
      <c r="IA68" s="12">
        <v>0</v>
      </c>
      <c r="IB68" s="12">
        <v>0</v>
      </c>
      <c r="IC68" s="13"/>
      <c r="ID68" s="12">
        <v>0</v>
      </c>
      <c r="IE68" s="12">
        <v>0</v>
      </c>
      <c r="IF68" s="12">
        <v>0</v>
      </c>
      <c r="IG68" s="12">
        <v>0</v>
      </c>
      <c r="IH68" s="13"/>
      <c r="II68" s="12">
        <v>0</v>
      </c>
      <c r="IJ68" s="12">
        <v>0</v>
      </c>
      <c r="IK68" s="12">
        <v>0</v>
      </c>
      <c r="IL68" s="12">
        <v>0</v>
      </c>
      <c r="IM68" s="13"/>
      <c r="IN68" s="12">
        <v>0</v>
      </c>
      <c r="IO68" s="12">
        <v>0</v>
      </c>
      <c r="IP68" s="12">
        <v>0</v>
      </c>
      <c r="IQ68" s="12">
        <v>0</v>
      </c>
      <c r="IR68" s="13"/>
      <c r="IS68" s="12">
        <v>0</v>
      </c>
      <c r="IT68" s="12">
        <v>0</v>
      </c>
      <c r="IU68" s="12">
        <v>0</v>
      </c>
      <c r="IV68" s="12">
        <v>0</v>
      </c>
      <c r="IW68" s="13"/>
      <c r="IX68" s="12">
        <v>0</v>
      </c>
      <c r="IY68" s="12">
        <v>0</v>
      </c>
      <c r="IZ68" s="12">
        <v>0</v>
      </c>
      <c r="JA68" s="12">
        <v>0</v>
      </c>
      <c r="JB68" s="13"/>
      <c r="JC68" s="12">
        <v>0</v>
      </c>
      <c r="JD68" s="12">
        <v>0</v>
      </c>
      <c r="JE68" s="12">
        <v>0</v>
      </c>
      <c r="JF68" s="12">
        <v>0</v>
      </c>
      <c r="JG68" s="13"/>
      <c r="JH68" s="12">
        <v>0</v>
      </c>
      <c r="JI68" s="12">
        <v>0</v>
      </c>
      <c r="JJ68" s="12">
        <v>0</v>
      </c>
      <c r="JK68" s="12">
        <v>0</v>
      </c>
      <c r="JL68" s="13"/>
      <c r="JM68" s="12">
        <v>0</v>
      </c>
      <c r="JN68" s="12">
        <v>0</v>
      </c>
      <c r="JO68" s="12">
        <v>0</v>
      </c>
      <c r="JP68" s="12">
        <v>0</v>
      </c>
      <c r="JQ68" s="13"/>
      <c r="JR68" s="12">
        <v>0</v>
      </c>
      <c r="JS68" s="12">
        <v>0</v>
      </c>
      <c r="JT68" s="12">
        <v>0</v>
      </c>
      <c r="JU68" s="12">
        <v>0</v>
      </c>
      <c r="JV68" s="13"/>
      <c r="JW68" s="12">
        <v>0</v>
      </c>
      <c r="JX68" s="12">
        <v>0</v>
      </c>
      <c r="JY68" s="12">
        <v>0</v>
      </c>
      <c r="JZ68" s="12">
        <v>0</v>
      </c>
      <c r="KA68" s="13"/>
      <c r="KB68" s="12">
        <v>0</v>
      </c>
      <c r="KC68" s="12">
        <v>0</v>
      </c>
      <c r="KD68" s="12">
        <v>0</v>
      </c>
      <c r="KE68" s="12">
        <v>0</v>
      </c>
      <c r="KF68" s="13"/>
      <c r="KG68" s="12">
        <v>0</v>
      </c>
      <c r="KH68" s="12">
        <v>0</v>
      </c>
      <c r="KI68" s="12">
        <v>0</v>
      </c>
      <c r="KJ68" s="12">
        <v>0</v>
      </c>
      <c r="KK68" s="13"/>
      <c r="KL68" s="12">
        <v>0</v>
      </c>
      <c r="KM68" s="12">
        <v>0</v>
      </c>
      <c r="KN68" s="12">
        <v>0</v>
      </c>
      <c r="KO68" s="12">
        <v>0</v>
      </c>
      <c r="KP68" s="13"/>
      <c r="KQ68" s="12">
        <v>0</v>
      </c>
      <c r="KR68" s="12">
        <v>1549480</v>
      </c>
      <c r="KS68" s="12">
        <v>0</v>
      </c>
      <c r="KT68" s="12">
        <v>1549480</v>
      </c>
      <c r="KU68" s="13"/>
    </row>
    <row r="69" spans="1:307" hidden="1">
      <c r="A69" s="205" t="s">
        <v>52</v>
      </c>
      <c r="B69" s="205"/>
      <c r="C69" s="15">
        <v>0</v>
      </c>
      <c r="D69" s="15">
        <v>49788600</v>
      </c>
      <c r="E69" s="15">
        <v>0</v>
      </c>
      <c r="F69" s="15">
        <v>49788600</v>
      </c>
      <c r="G69" s="13"/>
      <c r="H69" s="15">
        <v>0</v>
      </c>
      <c r="I69" s="15">
        <v>384955365</v>
      </c>
      <c r="J69" s="15">
        <v>0</v>
      </c>
      <c r="K69" s="15">
        <v>384955365</v>
      </c>
      <c r="L69" s="13"/>
      <c r="M69" s="15">
        <v>6000</v>
      </c>
      <c r="N69" s="15">
        <v>1800000</v>
      </c>
      <c r="O69" s="15">
        <v>0</v>
      </c>
      <c r="P69" s="15">
        <v>1800000</v>
      </c>
      <c r="Q69" s="13"/>
      <c r="R69" s="15">
        <v>0</v>
      </c>
      <c r="S69" s="15">
        <v>0</v>
      </c>
      <c r="T69" s="15">
        <v>0</v>
      </c>
      <c r="U69" s="15">
        <v>0</v>
      </c>
      <c r="V69" s="13"/>
      <c r="W69" s="15">
        <v>22</v>
      </c>
      <c r="X69" s="15">
        <v>1089000</v>
      </c>
      <c r="Y69" s="15">
        <v>0</v>
      </c>
      <c r="Z69" s="15">
        <v>1089000</v>
      </c>
      <c r="AA69" s="13"/>
      <c r="AB69" s="15">
        <v>0</v>
      </c>
      <c r="AC69" s="15">
        <v>24702500</v>
      </c>
      <c r="AD69" s="15">
        <v>0</v>
      </c>
      <c r="AE69" s="15">
        <v>24702500</v>
      </c>
      <c r="AF69" s="13"/>
      <c r="AG69" s="15">
        <v>0</v>
      </c>
      <c r="AH69" s="15">
        <v>0</v>
      </c>
      <c r="AI69" s="15">
        <v>0</v>
      </c>
      <c r="AJ69" s="15">
        <v>0</v>
      </c>
      <c r="AK69" s="13"/>
      <c r="AL69" s="15">
        <v>0</v>
      </c>
      <c r="AM69" s="15">
        <v>25000000</v>
      </c>
      <c r="AN69" s="15">
        <v>0</v>
      </c>
      <c r="AO69" s="15">
        <v>25000000</v>
      </c>
      <c r="AP69" s="13"/>
      <c r="AQ69" s="15">
        <v>6692</v>
      </c>
      <c r="AR69" s="15">
        <v>33460000</v>
      </c>
      <c r="AS69" s="15">
        <v>0</v>
      </c>
      <c r="AT69" s="15">
        <v>33460000</v>
      </c>
      <c r="AU69" s="13"/>
      <c r="AV69" s="15">
        <v>368</v>
      </c>
      <c r="AW69" s="15">
        <v>1840000</v>
      </c>
      <c r="AX69" s="15">
        <v>0</v>
      </c>
      <c r="AY69" s="15">
        <v>1840000</v>
      </c>
      <c r="AZ69" s="13"/>
      <c r="BA69" s="15">
        <v>0</v>
      </c>
      <c r="BB69" s="15">
        <v>0</v>
      </c>
      <c r="BC69" s="15">
        <v>0</v>
      </c>
      <c r="BD69" s="15">
        <v>0</v>
      </c>
      <c r="BE69" s="13"/>
      <c r="BF69" s="15">
        <v>0</v>
      </c>
      <c r="BG69" s="15">
        <v>0</v>
      </c>
      <c r="BH69" s="15">
        <v>0</v>
      </c>
      <c r="BI69" s="15">
        <v>0</v>
      </c>
      <c r="BJ69" s="13"/>
      <c r="BK69" s="15">
        <v>0</v>
      </c>
      <c r="BL69" s="15">
        <v>0</v>
      </c>
      <c r="BM69" s="15">
        <v>0</v>
      </c>
      <c r="BN69" s="15">
        <v>0</v>
      </c>
      <c r="BO69" s="13"/>
      <c r="BP69" s="15">
        <v>0</v>
      </c>
      <c r="BQ69" s="15">
        <v>0</v>
      </c>
      <c r="BR69" s="15">
        <v>0</v>
      </c>
      <c r="BS69" s="15">
        <v>0</v>
      </c>
      <c r="BT69" s="13"/>
      <c r="BU69" s="15">
        <v>38</v>
      </c>
      <c r="BV69" s="15">
        <v>785000</v>
      </c>
      <c r="BW69" s="15">
        <v>0</v>
      </c>
      <c r="BX69" s="15">
        <v>785000</v>
      </c>
      <c r="BY69" s="13"/>
      <c r="BZ69" s="15">
        <v>0</v>
      </c>
      <c r="CA69" s="15">
        <v>0</v>
      </c>
      <c r="CB69" s="15">
        <v>0</v>
      </c>
      <c r="CC69" s="15">
        <v>0</v>
      </c>
      <c r="CD69" s="13"/>
      <c r="CE69" s="15">
        <v>39672</v>
      </c>
      <c r="CF69" s="15">
        <v>25000000</v>
      </c>
      <c r="CG69" s="15">
        <v>0</v>
      </c>
      <c r="CH69" s="15">
        <v>25000000</v>
      </c>
      <c r="CI69" s="13"/>
      <c r="CJ69" s="15">
        <v>0</v>
      </c>
      <c r="CK69" s="15">
        <v>0</v>
      </c>
      <c r="CL69" s="15">
        <v>0</v>
      </c>
      <c r="CM69" s="15">
        <v>0</v>
      </c>
      <c r="CN69" s="13"/>
      <c r="CO69" s="15">
        <v>0</v>
      </c>
      <c r="CP69" s="15">
        <v>3000000</v>
      </c>
      <c r="CQ69" s="15">
        <v>0</v>
      </c>
      <c r="CR69" s="15">
        <v>3000000</v>
      </c>
      <c r="CS69" s="13"/>
      <c r="CT69" s="15">
        <v>150</v>
      </c>
      <c r="CU69" s="15">
        <v>750000</v>
      </c>
      <c r="CV69" s="15">
        <v>0</v>
      </c>
      <c r="CW69" s="15">
        <v>750000</v>
      </c>
      <c r="CX69" s="13"/>
      <c r="CY69" s="15">
        <v>0</v>
      </c>
      <c r="CZ69" s="15">
        <v>0</v>
      </c>
      <c r="DA69" s="15">
        <v>0</v>
      </c>
      <c r="DB69" s="15">
        <v>0</v>
      </c>
      <c r="DC69" s="13"/>
      <c r="DD69" s="15">
        <v>1</v>
      </c>
      <c r="DE69" s="15">
        <v>500000</v>
      </c>
      <c r="DF69" s="15">
        <v>0</v>
      </c>
      <c r="DG69" s="15">
        <v>500000</v>
      </c>
      <c r="DH69" s="13"/>
      <c r="DI69" s="15">
        <v>8</v>
      </c>
      <c r="DJ69" s="15">
        <v>200000</v>
      </c>
      <c r="DK69" s="15">
        <v>0</v>
      </c>
      <c r="DL69" s="15">
        <v>200000</v>
      </c>
      <c r="DM69" s="13"/>
      <c r="DN69" s="15">
        <v>11</v>
      </c>
      <c r="DO69" s="15">
        <v>2750000</v>
      </c>
      <c r="DP69" s="15">
        <v>0</v>
      </c>
      <c r="DQ69" s="15">
        <v>2750000</v>
      </c>
      <c r="DR69" s="13"/>
      <c r="DS69" s="15">
        <v>0</v>
      </c>
      <c r="DT69" s="15">
        <v>0</v>
      </c>
      <c r="DU69" s="15">
        <v>0</v>
      </c>
      <c r="DV69" s="15">
        <v>0</v>
      </c>
      <c r="DW69" s="13"/>
      <c r="DX69" s="15">
        <v>4000</v>
      </c>
      <c r="DY69" s="15">
        <v>2000000</v>
      </c>
      <c r="DZ69" s="15">
        <v>0</v>
      </c>
      <c r="EA69" s="15">
        <v>2000000</v>
      </c>
      <c r="EB69" s="13"/>
      <c r="EC69" s="73">
        <v>1861118</v>
      </c>
      <c r="ED69" s="15">
        <v>2605565200</v>
      </c>
      <c r="EE69" s="15">
        <v>0</v>
      </c>
      <c r="EF69" s="73">
        <v>2605565200</v>
      </c>
      <c r="EG69" s="13"/>
      <c r="EH69" s="15">
        <v>76085</v>
      </c>
      <c r="EI69" s="15">
        <v>76085000</v>
      </c>
      <c r="EJ69" s="15">
        <v>0</v>
      </c>
      <c r="EK69" s="15">
        <v>76085000</v>
      </c>
      <c r="EL69" s="13"/>
      <c r="EM69" s="15">
        <v>1000</v>
      </c>
      <c r="EN69" s="15">
        <v>10000000</v>
      </c>
      <c r="EO69" s="15">
        <v>0</v>
      </c>
      <c r="EP69" s="15">
        <v>10000000</v>
      </c>
      <c r="EQ69" s="13"/>
      <c r="ER69" s="73">
        <v>407500</v>
      </c>
      <c r="ES69" s="15">
        <v>1090260000</v>
      </c>
      <c r="ET69" s="15">
        <v>0</v>
      </c>
      <c r="EU69" s="15">
        <v>1090260000</v>
      </c>
      <c r="EV69" s="13"/>
      <c r="EW69" s="15">
        <v>5025</v>
      </c>
      <c r="EX69" s="15">
        <v>21400000</v>
      </c>
      <c r="EY69" s="15">
        <v>0</v>
      </c>
      <c r="EZ69" s="15">
        <v>21400000</v>
      </c>
      <c r="FA69" s="13"/>
      <c r="FB69" s="15">
        <v>719</v>
      </c>
      <c r="FC69" s="15">
        <v>12449992</v>
      </c>
      <c r="FD69" s="15">
        <v>0</v>
      </c>
      <c r="FE69" s="15">
        <v>12449992</v>
      </c>
      <c r="FF69" s="13"/>
      <c r="FG69" s="15">
        <v>198488</v>
      </c>
      <c r="FH69" s="15">
        <v>59546400</v>
      </c>
      <c r="FI69" s="15">
        <v>0</v>
      </c>
      <c r="FJ69" s="15">
        <v>59546400</v>
      </c>
      <c r="FK69" s="13"/>
      <c r="FL69" s="15">
        <v>1948</v>
      </c>
      <c r="FM69" s="15">
        <v>584400</v>
      </c>
      <c r="FN69" s="15">
        <v>0</v>
      </c>
      <c r="FO69" s="15">
        <v>584400</v>
      </c>
      <c r="FP69" s="13"/>
      <c r="FQ69" s="15">
        <v>289979</v>
      </c>
      <c r="FR69" s="15">
        <v>28997900</v>
      </c>
      <c r="FS69" s="15">
        <v>0</v>
      </c>
      <c r="FT69" s="15">
        <v>28997900</v>
      </c>
      <c r="FU69" s="13"/>
      <c r="FV69" s="15">
        <v>0</v>
      </c>
      <c r="FW69" s="15">
        <v>0</v>
      </c>
      <c r="FX69" s="15">
        <v>0</v>
      </c>
      <c r="FY69" s="15">
        <v>0</v>
      </c>
      <c r="FZ69" s="13"/>
      <c r="GA69" s="15">
        <v>330</v>
      </c>
      <c r="GB69" s="15">
        <v>2640000</v>
      </c>
      <c r="GC69" s="15">
        <v>0</v>
      </c>
      <c r="GD69" s="15">
        <v>2640000</v>
      </c>
      <c r="GE69" s="13"/>
      <c r="GF69" s="15">
        <v>190000</v>
      </c>
      <c r="GG69" s="15">
        <v>345000000</v>
      </c>
      <c r="GH69" s="15">
        <v>0</v>
      </c>
      <c r="GI69" s="15">
        <v>345000000</v>
      </c>
      <c r="GJ69" s="13"/>
      <c r="GK69" s="15">
        <v>3229</v>
      </c>
      <c r="GL69" s="15">
        <v>3899986</v>
      </c>
      <c r="GM69" s="15">
        <v>0</v>
      </c>
      <c r="GN69" s="15">
        <v>3899986</v>
      </c>
      <c r="GO69" s="13"/>
      <c r="GP69" s="15">
        <v>43</v>
      </c>
      <c r="GQ69" s="15">
        <v>48700000</v>
      </c>
      <c r="GR69" s="15">
        <v>0</v>
      </c>
      <c r="GS69" s="15">
        <v>48700000</v>
      </c>
      <c r="GT69" s="13"/>
      <c r="GU69" s="15">
        <v>41</v>
      </c>
      <c r="GV69" s="15">
        <v>3587500</v>
      </c>
      <c r="GW69" s="15">
        <v>0</v>
      </c>
      <c r="GX69" s="15">
        <v>3587500</v>
      </c>
      <c r="GY69" s="13"/>
      <c r="GZ69" s="15">
        <v>806</v>
      </c>
      <c r="HA69" s="15">
        <v>16120000</v>
      </c>
      <c r="HB69" s="15">
        <v>0</v>
      </c>
      <c r="HC69" s="15">
        <v>16120000</v>
      </c>
      <c r="HD69" s="13"/>
      <c r="HE69" s="15">
        <v>40</v>
      </c>
      <c r="HF69" s="15">
        <v>57897400</v>
      </c>
      <c r="HG69" s="15">
        <v>0</v>
      </c>
      <c r="HH69" s="15">
        <v>57897400</v>
      </c>
      <c r="HI69" s="13"/>
      <c r="HJ69" s="15">
        <v>43</v>
      </c>
      <c r="HK69" s="15">
        <v>4300000</v>
      </c>
      <c r="HL69" s="15">
        <v>0</v>
      </c>
      <c r="HM69" s="15">
        <v>4300000</v>
      </c>
      <c r="HN69" s="13"/>
      <c r="HO69" s="15">
        <v>199</v>
      </c>
      <c r="HP69" s="15">
        <v>1990000</v>
      </c>
      <c r="HQ69" s="15">
        <v>0</v>
      </c>
      <c r="HR69" s="15">
        <v>1990000</v>
      </c>
      <c r="HS69" s="13"/>
      <c r="HT69" s="15">
        <v>108</v>
      </c>
      <c r="HU69" s="15">
        <v>2160000</v>
      </c>
      <c r="HV69" s="15">
        <v>0</v>
      </c>
      <c r="HW69" s="15">
        <v>2160000</v>
      </c>
      <c r="HX69" s="13"/>
      <c r="HY69" s="15">
        <v>38</v>
      </c>
      <c r="HZ69" s="15">
        <v>1900000</v>
      </c>
      <c r="IA69" s="15">
        <v>0</v>
      </c>
      <c r="IB69" s="15">
        <v>1900000</v>
      </c>
      <c r="IC69" s="13"/>
      <c r="ID69" s="15">
        <v>1772</v>
      </c>
      <c r="IE69" s="15">
        <v>15948000</v>
      </c>
      <c r="IF69" s="15">
        <v>0</v>
      </c>
      <c r="IG69" s="15">
        <v>15948000</v>
      </c>
      <c r="IH69" s="13"/>
      <c r="II69" s="15">
        <v>1518</v>
      </c>
      <c r="IJ69" s="15">
        <v>4554000</v>
      </c>
      <c r="IK69" s="15">
        <v>0</v>
      </c>
      <c r="IL69" s="15">
        <v>4554000</v>
      </c>
      <c r="IM69" s="13"/>
      <c r="IN69" s="15">
        <v>0</v>
      </c>
      <c r="IO69" s="15">
        <v>0</v>
      </c>
      <c r="IP69" s="15">
        <v>0</v>
      </c>
      <c r="IQ69" s="15">
        <v>0</v>
      </c>
      <c r="IR69" s="13"/>
      <c r="IS69" s="15">
        <v>20</v>
      </c>
      <c r="IT69" s="15">
        <v>6000000</v>
      </c>
      <c r="IU69" s="15">
        <v>0</v>
      </c>
      <c r="IV69" s="15">
        <v>6000000</v>
      </c>
      <c r="IW69" s="13"/>
      <c r="IX69" s="15">
        <v>3</v>
      </c>
      <c r="IY69" s="15">
        <v>300000</v>
      </c>
      <c r="IZ69" s="15">
        <v>0</v>
      </c>
      <c r="JA69" s="15">
        <v>300000</v>
      </c>
      <c r="JB69" s="13"/>
      <c r="JC69" s="15">
        <v>3</v>
      </c>
      <c r="JD69" s="15">
        <v>720000</v>
      </c>
      <c r="JE69" s="15">
        <v>0</v>
      </c>
      <c r="JF69" s="15">
        <v>720000</v>
      </c>
      <c r="JG69" s="13"/>
      <c r="JH69" s="15">
        <v>3</v>
      </c>
      <c r="JI69" s="15">
        <v>150000</v>
      </c>
      <c r="JJ69" s="15">
        <v>0</v>
      </c>
      <c r="JK69" s="15">
        <v>150000</v>
      </c>
      <c r="JL69" s="13"/>
      <c r="JM69" s="15">
        <v>43</v>
      </c>
      <c r="JN69" s="15">
        <v>516000</v>
      </c>
      <c r="JO69" s="15">
        <v>0</v>
      </c>
      <c r="JP69" s="15">
        <v>516000</v>
      </c>
      <c r="JQ69" s="13"/>
      <c r="JR69" s="15">
        <v>43</v>
      </c>
      <c r="JS69" s="15">
        <v>2150000</v>
      </c>
      <c r="JT69" s="15">
        <v>0</v>
      </c>
      <c r="JU69" s="15">
        <v>2150000</v>
      </c>
      <c r="JV69" s="13"/>
      <c r="JW69" s="15">
        <v>5</v>
      </c>
      <c r="JX69" s="15">
        <v>500000</v>
      </c>
      <c r="JY69" s="15">
        <v>0</v>
      </c>
      <c r="JZ69" s="15">
        <v>500000</v>
      </c>
      <c r="KA69" s="13"/>
      <c r="KB69" s="15">
        <v>130</v>
      </c>
      <c r="KC69" s="15">
        <v>4302000</v>
      </c>
      <c r="KD69" s="15">
        <v>0</v>
      </c>
      <c r="KE69" s="15">
        <v>4302000</v>
      </c>
      <c r="KF69" s="13"/>
      <c r="KG69" s="15">
        <v>11</v>
      </c>
      <c r="KH69" s="15">
        <v>3300000</v>
      </c>
      <c r="KI69" s="15">
        <v>0</v>
      </c>
      <c r="KJ69" s="15">
        <v>3300000</v>
      </c>
      <c r="KK69" s="13"/>
      <c r="KL69" s="15">
        <v>38</v>
      </c>
      <c r="KM69" s="15">
        <v>456000</v>
      </c>
      <c r="KN69" s="15">
        <v>0</v>
      </c>
      <c r="KO69" s="15">
        <v>456000</v>
      </c>
      <c r="KP69" s="13"/>
      <c r="KQ69" s="15">
        <v>0</v>
      </c>
      <c r="KR69" s="15">
        <v>4989600243</v>
      </c>
      <c r="KS69" s="15">
        <v>0</v>
      </c>
      <c r="KT69" s="15">
        <v>4989600243</v>
      </c>
      <c r="KU69" s="13"/>
    </row>
    <row r="70" spans="1:307" hidden="1">
      <c r="A70" s="206" t="s">
        <v>53</v>
      </c>
      <c r="B70" s="206"/>
      <c r="C70" s="16">
        <v>0</v>
      </c>
      <c r="D70" s="16">
        <v>211400</v>
      </c>
      <c r="E70" s="16">
        <v>0</v>
      </c>
      <c r="F70" s="16">
        <v>211400</v>
      </c>
      <c r="G70" s="13"/>
      <c r="H70" s="16">
        <v>0</v>
      </c>
      <c r="I70" s="16">
        <v>15044635</v>
      </c>
      <c r="J70" s="16">
        <v>0</v>
      </c>
      <c r="K70" s="16">
        <v>15044635</v>
      </c>
      <c r="L70" s="13"/>
      <c r="M70" s="16">
        <v>0</v>
      </c>
      <c r="N70" s="16">
        <v>3150000</v>
      </c>
      <c r="O70" s="16">
        <v>0</v>
      </c>
      <c r="P70" s="16">
        <v>3150000</v>
      </c>
      <c r="Q70" s="13"/>
      <c r="R70" s="16">
        <v>0</v>
      </c>
      <c r="S70" s="16">
        <v>5000000</v>
      </c>
      <c r="T70" s="16">
        <v>0</v>
      </c>
      <c r="U70" s="16">
        <v>5000000</v>
      </c>
      <c r="V70" s="13"/>
      <c r="W70" s="16">
        <v>0</v>
      </c>
      <c r="X70" s="16">
        <v>0</v>
      </c>
      <c r="Y70" s="16">
        <v>0</v>
      </c>
      <c r="Z70" s="16">
        <v>0</v>
      </c>
      <c r="AA70" s="13"/>
      <c r="AB70" s="16">
        <v>0</v>
      </c>
      <c r="AC70" s="16">
        <v>25297500</v>
      </c>
      <c r="AD70" s="16">
        <v>0</v>
      </c>
      <c r="AE70" s="16">
        <v>25297500</v>
      </c>
      <c r="AF70" s="13"/>
      <c r="AG70" s="16">
        <v>0</v>
      </c>
      <c r="AH70" s="16">
        <v>0</v>
      </c>
      <c r="AI70" s="16">
        <v>0</v>
      </c>
      <c r="AJ70" s="16">
        <v>0</v>
      </c>
      <c r="AK70" s="13"/>
      <c r="AL70" s="16">
        <v>0</v>
      </c>
      <c r="AM70" s="16">
        <v>26279999.999999993</v>
      </c>
      <c r="AN70" s="16">
        <v>0</v>
      </c>
      <c r="AO70" s="16">
        <v>26279999.999999993</v>
      </c>
      <c r="AP70" s="13"/>
      <c r="AQ70" s="16">
        <v>0</v>
      </c>
      <c r="AR70" s="16">
        <v>0</v>
      </c>
      <c r="AS70" s="16">
        <v>0</v>
      </c>
      <c r="AT70" s="16">
        <v>0</v>
      </c>
      <c r="AU70" s="13"/>
      <c r="AV70" s="16">
        <v>0</v>
      </c>
      <c r="AW70" s="16">
        <v>0</v>
      </c>
      <c r="AX70" s="16">
        <v>0</v>
      </c>
      <c r="AY70" s="16">
        <v>0</v>
      </c>
      <c r="AZ70" s="13"/>
      <c r="BA70" s="16">
        <v>0</v>
      </c>
      <c r="BB70" s="16">
        <v>0</v>
      </c>
      <c r="BC70" s="16">
        <v>0</v>
      </c>
      <c r="BD70" s="16">
        <v>0</v>
      </c>
      <c r="BE70" s="13"/>
      <c r="BF70" s="16">
        <v>0</v>
      </c>
      <c r="BG70" s="16">
        <v>0</v>
      </c>
      <c r="BH70" s="16">
        <v>0</v>
      </c>
      <c r="BI70" s="16">
        <v>0</v>
      </c>
      <c r="BJ70" s="13"/>
      <c r="BK70" s="16">
        <v>0</v>
      </c>
      <c r="BL70" s="16">
        <v>0</v>
      </c>
      <c r="BM70" s="16">
        <v>0</v>
      </c>
      <c r="BN70" s="16">
        <v>0</v>
      </c>
      <c r="BO70" s="13"/>
      <c r="BP70" s="16">
        <v>0</v>
      </c>
      <c r="BQ70" s="16">
        <v>0</v>
      </c>
      <c r="BR70" s="16">
        <v>0</v>
      </c>
      <c r="BS70" s="16">
        <v>0</v>
      </c>
      <c r="BT70" s="13"/>
      <c r="BU70" s="16">
        <v>0</v>
      </c>
      <c r="BV70" s="16">
        <v>0</v>
      </c>
      <c r="BW70" s="16">
        <v>0</v>
      </c>
      <c r="BX70" s="16">
        <v>0</v>
      </c>
      <c r="BY70" s="13"/>
      <c r="BZ70" s="16">
        <v>0</v>
      </c>
      <c r="CA70" s="16">
        <v>0</v>
      </c>
      <c r="CB70" s="16">
        <v>0</v>
      </c>
      <c r="CC70" s="16">
        <v>0</v>
      </c>
      <c r="CD70" s="13"/>
      <c r="CE70" s="16">
        <v>0</v>
      </c>
      <c r="CF70" s="16">
        <v>0</v>
      </c>
      <c r="CG70" s="16">
        <v>0</v>
      </c>
      <c r="CH70" s="16">
        <v>0</v>
      </c>
      <c r="CI70" s="13"/>
      <c r="CJ70" s="16">
        <v>0</v>
      </c>
      <c r="CK70" s="16">
        <v>170000000</v>
      </c>
      <c r="CL70" s="16">
        <v>0</v>
      </c>
      <c r="CM70" s="16">
        <v>170000000</v>
      </c>
      <c r="CN70" s="13"/>
      <c r="CO70" s="16">
        <v>0</v>
      </c>
      <c r="CP70" s="16">
        <v>0</v>
      </c>
      <c r="CQ70" s="16">
        <v>0</v>
      </c>
      <c r="CR70" s="16">
        <v>0</v>
      </c>
      <c r="CS70" s="13"/>
      <c r="CT70" s="16">
        <v>0</v>
      </c>
      <c r="CU70" s="16">
        <v>250000</v>
      </c>
      <c r="CV70" s="16">
        <v>0</v>
      </c>
      <c r="CW70" s="16">
        <v>250000</v>
      </c>
      <c r="CX70" s="13"/>
      <c r="CY70" s="16">
        <v>0</v>
      </c>
      <c r="CZ70" s="16">
        <v>44457000</v>
      </c>
      <c r="DA70" s="16">
        <v>0</v>
      </c>
      <c r="DB70" s="16">
        <v>44457000</v>
      </c>
      <c r="DC70" s="13"/>
      <c r="DD70" s="16">
        <v>0</v>
      </c>
      <c r="DE70" s="16">
        <v>0</v>
      </c>
      <c r="DF70" s="16">
        <v>0</v>
      </c>
      <c r="DG70" s="16">
        <v>0</v>
      </c>
      <c r="DH70" s="13"/>
      <c r="DI70" s="16">
        <v>0</v>
      </c>
      <c r="DJ70" s="16">
        <v>0</v>
      </c>
      <c r="DK70" s="16">
        <v>0</v>
      </c>
      <c r="DL70" s="16">
        <v>0</v>
      </c>
      <c r="DM70" s="13"/>
      <c r="DN70" s="16">
        <v>0</v>
      </c>
      <c r="DO70" s="16">
        <v>0</v>
      </c>
      <c r="DP70" s="16">
        <v>0</v>
      </c>
      <c r="DQ70" s="16">
        <v>0</v>
      </c>
      <c r="DR70" s="13"/>
      <c r="DS70" s="16">
        <v>0</v>
      </c>
      <c r="DT70" s="16">
        <v>189918000</v>
      </c>
      <c r="DU70" s="16">
        <v>0</v>
      </c>
      <c r="DV70" s="16">
        <v>189918000</v>
      </c>
      <c r="DW70" s="13"/>
      <c r="DX70" s="16">
        <v>0</v>
      </c>
      <c r="DY70" s="16">
        <v>0</v>
      </c>
      <c r="DZ70" s="16">
        <v>0</v>
      </c>
      <c r="EA70" s="16">
        <v>0</v>
      </c>
      <c r="EB70" s="13"/>
      <c r="EC70" s="74">
        <v>19222</v>
      </c>
      <c r="ED70" s="16">
        <v>26910800</v>
      </c>
      <c r="EE70" s="16">
        <v>0</v>
      </c>
      <c r="EF70" s="74">
        <v>26910800</v>
      </c>
      <c r="EG70" s="13"/>
      <c r="EH70" s="16">
        <v>8301</v>
      </c>
      <c r="EI70" s="16">
        <v>8301000</v>
      </c>
      <c r="EJ70" s="16">
        <v>0</v>
      </c>
      <c r="EK70" s="16">
        <v>8301000</v>
      </c>
      <c r="EL70" s="13"/>
      <c r="EM70" s="16">
        <v>0</v>
      </c>
      <c r="EN70" s="16">
        <v>0</v>
      </c>
      <c r="EO70" s="16">
        <v>0</v>
      </c>
      <c r="EP70" s="16">
        <v>0</v>
      </c>
      <c r="EQ70" s="13"/>
      <c r="ER70" s="74">
        <v>0</v>
      </c>
      <c r="ES70" s="16">
        <v>9740000</v>
      </c>
      <c r="ET70" s="16">
        <v>0</v>
      </c>
      <c r="EU70" s="16">
        <v>9740000</v>
      </c>
      <c r="EV70" s="13"/>
      <c r="EW70" s="16">
        <v>362</v>
      </c>
      <c r="EX70" s="16">
        <v>1657000</v>
      </c>
      <c r="EY70" s="16">
        <v>0</v>
      </c>
      <c r="EZ70" s="16">
        <v>1657000</v>
      </c>
      <c r="FA70" s="13"/>
      <c r="FB70" s="16">
        <v>0</v>
      </c>
      <c r="FC70" s="16">
        <v>300008</v>
      </c>
      <c r="FD70" s="16">
        <v>0</v>
      </c>
      <c r="FE70" s="16">
        <v>300008</v>
      </c>
      <c r="FF70" s="13"/>
      <c r="FG70" s="16">
        <v>1512</v>
      </c>
      <c r="FH70" s="16">
        <v>453600</v>
      </c>
      <c r="FI70" s="16">
        <v>0</v>
      </c>
      <c r="FJ70" s="16">
        <v>453600</v>
      </c>
      <c r="FK70" s="13"/>
      <c r="FL70" s="16">
        <v>52</v>
      </c>
      <c r="FM70" s="16">
        <v>15600</v>
      </c>
      <c r="FN70" s="16">
        <v>0</v>
      </c>
      <c r="FO70" s="16">
        <v>15600</v>
      </c>
      <c r="FP70" s="13"/>
      <c r="FQ70" s="16">
        <v>10021</v>
      </c>
      <c r="FR70" s="16">
        <v>1002100</v>
      </c>
      <c r="FS70" s="16">
        <v>0</v>
      </c>
      <c r="FT70" s="16">
        <v>1002100</v>
      </c>
      <c r="FU70" s="13"/>
      <c r="FV70" s="16">
        <v>41</v>
      </c>
      <c r="FW70" s="16">
        <v>3175000</v>
      </c>
      <c r="FX70" s="16">
        <v>0</v>
      </c>
      <c r="FY70" s="16">
        <v>3175000</v>
      </c>
      <c r="FZ70" s="13"/>
      <c r="GA70" s="16">
        <v>0</v>
      </c>
      <c r="GB70" s="16">
        <v>160000</v>
      </c>
      <c r="GC70" s="16">
        <v>0</v>
      </c>
      <c r="GD70" s="16">
        <v>160000</v>
      </c>
      <c r="GE70" s="13"/>
      <c r="GF70" s="16">
        <v>0</v>
      </c>
      <c r="GG70" s="16">
        <v>0</v>
      </c>
      <c r="GH70" s="16">
        <v>0</v>
      </c>
      <c r="GI70" s="16">
        <v>0</v>
      </c>
      <c r="GJ70" s="13"/>
      <c r="GK70" s="16">
        <v>0</v>
      </c>
      <c r="GL70" s="16">
        <v>0.20000000018626451</v>
      </c>
      <c r="GM70" s="16">
        <v>0</v>
      </c>
      <c r="GN70" s="16">
        <v>0.20000000018626451</v>
      </c>
      <c r="GO70" s="13"/>
      <c r="GP70" s="16">
        <v>0</v>
      </c>
      <c r="GQ70" s="16">
        <v>2900000</v>
      </c>
      <c r="GR70" s="16">
        <v>0</v>
      </c>
      <c r="GS70" s="16">
        <v>2900000</v>
      </c>
      <c r="GT70" s="13"/>
      <c r="GU70" s="16">
        <v>0</v>
      </c>
      <c r="GV70" s="16">
        <v>500.00000000046566</v>
      </c>
      <c r="GW70" s="16">
        <v>0</v>
      </c>
      <c r="GX70" s="16">
        <v>500.00000000046566</v>
      </c>
      <c r="GY70" s="13"/>
      <c r="GZ70" s="16">
        <v>54</v>
      </c>
      <c r="HA70" s="16">
        <v>1080000</v>
      </c>
      <c r="HB70" s="16">
        <v>0</v>
      </c>
      <c r="HC70" s="16">
        <v>1080000</v>
      </c>
      <c r="HD70" s="13"/>
      <c r="HE70" s="16">
        <v>0</v>
      </c>
      <c r="HF70" s="16">
        <v>962600</v>
      </c>
      <c r="HG70" s="16">
        <v>0</v>
      </c>
      <c r="HH70" s="16">
        <v>962600</v>
      </c>
      <c r="HI70" s="13"/>
      <c r="HJ70" s="16">
        <v>0</v>
      </c>
      <c r="HK70" s="16">
        <v>0</v>
      </c>
      <c r="HL70" s="16">
        <v>0</v>
      </c>
      <c r="HM70" s="16">
        <v>0</v>
      </c>
      <c r="HN70" s="13"/>
      <c r="HO70" s="16">
        <v>0</v>
      </c>
      <c r="HP70" s="16">
        <v>0</v>
      </c>
      <c r="HQ70" s="16">
        <v>0</v>
      </c>
      <c r="HR70" s="16">
        <v>0</v>
      </c>
      <c r="HS70" s="13"/>
      <c r="HT70" s="16">
        <v>0</v>
      </c>
      <c r="HU70" s="16">
        <v>0</v>
      </c>
      <c r="HV70" s="16">
        <v>0</v>
      </c>
      <c r="HW70" s="16">
        <v>0</v>
      </c>
      <c r="HX70" s="13"/>
      <c r="HY70" s="16">
        <v>0</v>
      </c>
      <c r="HZ70" s="16">
        <v>0</v>
      </c>
      <c r="IA70" s="16">
        <v>0</v>
      </c>
      <c r="IB70" s="16">
        <v>0</v>
      </c>
      <c r="IC70" s="13"/>
      <c r="ID70" s="16">
        <v>0</v>
      </c>
      <c r="IE70" s="16">
        <v>0</v>
      </c>
      <c r="IF70" s="16">
        <v>0</v>
      </c>
      <c r="IG70" s="16">
        <v>0</v>
      </c>
      <c r="IH70" s="13"/>
      <c r="II70" s="16">
        <v>0</v>
      </c>
      <c r="IJ70" s="16">
        <v>0</v>
      </c>
      <c r="IK70" s="16">
        <v>0</v>
      </c>
      <c r="IL70" s="16">
        <v>0</v>
      </c>
      <c r="IM70" s="13"/>
      <c r="IN70" s="16">
        <v>0</v>
      </c>
      <c r="IO70" s="16">
        <v>0</v>
      </c>
      <c r="IP70" s="16">
        <v>0</v>
      </c>
      <c r="IQ70" s="16">
        <v>0</v>
      </c>
      <c r="IR70" s="13"/>
      <c r="IS70" s="16">
        <v>0</v>
      </c>
      <c r="IT70" s="16">
        <v>0</v>
      </c>
      <c r="IU70" s="16">
        <v>0</v>
      </c>
      <c r="IV70" s="16">
        <v>0</v>
      </c>
      <c r="IW70" s="13"/>
      <c r="IX70" s="16">
        <v>1</v>
      </c>
      <c r="IY70" s="16">
        <v>100000</v>
      </c>
      <c r="IZ70" s="16">
        <v>0</v>
      </c>
      <c r="JA70" s="16">
        <v>100000</v>
      </c>
      <c r="JB70" s="13"/>
      <c r="JC70" s="16">
        <v>0</v>
      </c>
      <c r="JD70" s="16">
        <v>0</v>
      </c>
      <c r="JE70" s="16">
        <v>0</v>
      </c>
      <c r="JF70" s="16">
        <v>0</v>
      </c>
      <c r="JG70" s="13"/>
      <c r="JH70" s="16">
        <v>0</v>
      </c>
      <c r="JI70" s="16">
        <v>0</v>
      </c>
      <c r="JJ70" s="16">
        <v>0</v>
      </c>
      <c r="JK70" s="16">
        <v>0</v>
      </c>
      <c r="JL70" s="13"/>
      <c r="JM70" s="16">
        <v>0</v>
      </c>
      <c r="JN70" s="16">
        <v>0</v>
      </c>
      <c r="JO70" s="16">
        <v>0</v>
      </c>
      <c r="JP70" s="16">
        <v>0</v>
      </c>
      <c r="JQ70" s="13"/>
      <c r="JR70" s="16">
        <v>0</v>
      </c>
      <c r="JS70" s="16">
        <v>0</v>
      </c>
      <c r="JT70" s="16">
        <v>0</v>
      </c>
      <c r="JU70" s="16">
        <v>0</v>
      </c>
      <c r="JV70" s="13"/>
      <c r="JW70" s="16">
        <v>0</v>
      </c>
      <c r="JX70" s="16">
        <v>0</v>
      </c>
      <c r="JY70" s="16">
        <v>0</v>
      </c>
      <c r="JZ70" s="16">
        <v>0</v>
      </c>
      <c r="KA70" s="13"/>
      <c r="KB70" s="16">
        <v>0</v>
      </c>
      <c r="KC70" s="16">
        <v>50000</v>
      </c>
      <c r="KD70" s="16">
        <v>0</v>
      </c>
      <c r="KE70" s="16">
        <v>50000</v>
      </c>
      <c r="KF70" s="13"/>
      <c r="KG70" s="16">
        <v>0</v>
      </c>
      <c r="KH70" s="16">
        <v>0</v>
      </c>
      <c r="KI70" s="16">
        <v>0</v>
      </c>
      <c r="KJ70" s="16">
        <v>0</v>
      </c>
      <c r="KK70" s="13"/>
      <c r="KL70" s="16">
        <v>0</v>
      </c>
      <c r="KM70" s="16">
        <v>0</v>
      </c>
      <c r="KN70" s="16">
        <v>0</v>
      </c>
      <c r="KO70" s="16">
        <v>0</v>
      </c>
      <c r="KP70" s="13"/>
      <c r="KQ70" s="16">
        <v>0</v>
      </c>
      <c r="KR70" s="16">
        <v>536416743.19999999</v>
      </c>
      <c r="KS70" s="16">
        <v>0</v>
      </c>
      <c r="KT70" s="16">
        <v>536416743.19999999</v>
      </c>
      <c r="KU70" s="13"/>
    </row>
    <row r="71" spans="1:307" hidden="1">
      <c r="A71" s="204" t="s">
        <v>54</v>
      </c>
      <c r="B71" s="204"/>
      <c r="C71" s="17">
        <v>0</v>
      </c>
      <c r="D71" s="17">
        <v>50000000</v>
      </c>
      <c r="E71" s="17">
        <v>0</v>
      </c>
      <c r="F71" s="17">
        <v>50000000</v>
      </c>
      <c r="G71" s="13"/>
      <c r="H71" s="17">
        <v>0</v>
      </c>
      <c r="I71" s="17">
        <v>400000000</v>
      </c>
      <c r="J71" s="17">
        <v>0</v>
      </c>
      <c r="K71" s="17">
        <v>400000000</v>
      </c>
      <c r="L71" s="13"/>
      <c r="M71" s="17">
        <v>6000</v>
      </c>
      <c r="N71" s="17">
        <v>4950000</v>
      </c>
      <c r="O71" s="17">
        <v>0</v>
      </c>
      <c r="P71" s="17">
        <v>4950000</v>
      </c>
      <c r="Q71" s="13"/>
      <c r="R71" s="17">
        <v>0</v>
      </c>
      <c r="S71" s="17">
        <v>5000000</v>
      </c>
      <c r="T71" s="17">
        <v>0</v>
      </c>
      <c r="U71" s="17">
        <v>5000000</v>
      </c>
      <c r="V71" s="13"/>
      <c r="W71" s="17">
        <v>22</v>
      </c>
      <c r="X71" s="17">
        <v>1089000</v>
      </c>
      <c r="Y71" s="17">
        <v>0</v>
      </c>
      <c r="Z71" s="17">
        <v>1089000</v>
      </c>
      <c r="AA71" s="13"/>
      <c r="AB71" s="17">
        <v>0</v>
      </c>
      <c r="AC71" s="17">
        <v>50000000</v>
      </c>
      <c r="AD71" s="17">
        <v>0</v>
      </c>
      <c r="AE71" s="17">
        <v>50000000</v>
      </c>
      <c r="AF71" s="13"/>
      <c r="AG71" s="17">
        <v>0</v>
      </c>
      <c r="AH71" s="17">
        <v>0</v>
      </c>
      <c r="AI71" s="17">
        <v>0</v>
      </c>
      <c r="AJ71" s="17">
        <v>0</v>
      </c>
      <c r="AK71" s="13"/>
      <c r="AL71" s="17">
        <v>0</v>
      </c>
      <c r="AM71" s="17">
        <v>51279999.999999993</v>
      </c>
      <c r="AN71" s="17">
        <v>0</v>
      </c>
      <c r="AO71" s="17">
        <v>51279999.999999993</v>
      </c>
      <c r="AP71" s="13"/>
      <c r="AQ71" s="17">
        <v>6692</v>
      </c>
      <c r="AR71" s="17">
        <v>33460000.000000004</v>
      </c>
      <c r="AS71" s="17">
        <v>0</v>
      </c>
      <c r="AT71" s="17">
        <v>33460000.000000004</v>
      </c>
      <c r="AU71" s="13"/>
      <c r="AV71" s="17">
        <v>368</v>
      </c>
      <c r="AW71" s="17">
        <v>1839999.9999999998</v>
      </c>
      <c r="AX71" s="17">
        <v>0</v>
      </c>
      <c r="AY71" s="17">
        <v>1839999.9999999998</v>
      </c>
      <c r="AZ71" s="13"/>
      <c r="BA71" s="17">
        <v>0</v>
      </c>
      <c r="BB71" s="17">
        <v>0</v>
      </c>
      <c r="BC71" s="17">
        <v>0</v>
      </c>
      <c r="BD71" s="17">
        <v>0</v>
      </c>
      <c r="BE71" s="13"/>
      <c r="BF71" s="17">
        <v>0</v>
      </c>
      <c r="BG71" s="17">
        <v>0</v>
      </c>
      <c r="BH71" s="17">
        <v>0</v>
      </c>
      <c r="BI71" s="17">
        <v>0</v>
      </c>
      <c r="BJ71" s="13"/>
      <c r="BK71" s="17">
        <v>0</v>
      </c>
      <c r="BL71" s="17">
        <v>0</v>
      </c>
      <c r="BM71" s="17">
        <v>0</v>
      </c>
      <c r="BN71" s="17">
        <v>0</v>
      </c>
      <c r="BO71" s="13"/>
      <c r="BP71" s="17">
        <v>0</v>
      </c>
      <c r="BQ71" s="17">
        <v>0</v>
      </c>
      <c r="BR71" s="17">
        <v>0</v>
      </c>
      <c r="BS71" s="17">
        <v>0</v>
      </c>
      <c r="BT71" s="13"/>
      <c r="BU71" s="17">
        <v>38</v>
      </c>
      <c r="BV71" s="17">
        <v>785000</v>
      </c>
      <c r="BW71" s="17">
        <v>0</v>
      </c>
      <c r="BX71" s="17">
        <v>785000</v>
      </c>
      <c r="BY71" s="13"/>
      <c r="BZ71" s="17">
        <v>0</v>
      </c>
      <c r="CA71" s="17">
        <v>0</v>
      </c>
      <c r="CB71" s="17">
        <v>0</v>
      </c>
      <c r="CC71" s="17">
        <v>0</v>
      </c>
      <c r="CD71" s="13"/>
      <c r="CE71" s="17">
        <v>39672</v>
      </c>
      <c r="CF71" s="17">
        <v>25000000</v>
      </c>
      <c r="CG71" s="17">
        <v>0</v>
      </c>
      <c r="CH71" s="17">
        <v>25000000</v>
      </c>
      <c r="CI71" s="13"/>
      <c r="CJ71" s="17">
        <v>0</v>
      </c>
      <c r="CK71" s="17">
        <v>170000000</v>
      </c>
      <c r="CL71" s="17">
        <v>0</v>
      </c>
      <c r="CM71" s="17">
        <v>170000000</v>
      </c>
      <c r="CN71" s="13"/>
      <c r="CO71" s="17">
        <v>0</v>
      </c>
      <c r="CP71" s="17">
        <v>3000000</v>
      </c>
      <c r="CQ71" s="17">
        <v>0</v>
      </c>
      <c r="CR71" s="17">
        <v>3000000</v>
      </c>
      <c r="CS71" s="13"/>
      <c r="CT71" s="17">
        <v>150</v>
      </c>
      <c r="CU71" s="17">
        <v>1000000</v>
      </c>
      <c r="CV71" s="17">
        <v>0</v>
      </c>
      <c r="CW71" s="17">
        <v>1000000</v>
      </c>
      <c r="CX71" s="13"/>
      <c r="CY71" s="17">
        <v>0</v>
      </c>
      <c r="CZ71" s="17">
        <v>44457000</v>
      </c>
      <c r="DA71" s="17">
        <v>0</v>
      </c>
      <c r="DB71" s="17">
        <v>44457000</v>
      </c>
      <c r="DC71" s="13"/>
      <c r="DD71" s="17">
        <v>1</v>
      </c>
      <c r="DE71" s="17">
        <v>500000</v>
      </c>
      <c r="DF71" s="17">
        <v>0</v>
      </c>
      <c r="DG71" s="17">
        <v>500000</v>
      </c>
      <c r="DH71" s="13"/>
      <c r="DI71" s="17">
        <v>8</v>
      </c>
      <c r="DJ71" s="17">
        <v>200000</v>
      </c>
      <c r="DK71" s="17">
        <v>0</v>
      </c>
      <c r="DL71" s="17">
        <v>200000</v>
      </c>
      <c r="DM71" s="13"/>
      <c r="DN71" s="17">
        <v>11</v>
      </c>
      <c r="DO71" s="17">
        <v>2750000</v>
      </c>
      <c r="DP71" s="17">
        <v>0</v>
      </c>
      <c r="DQ71" s="17">
        <v>2750000</v>
      </c>
      <c r="DR71" s="13"/>
      <c r="DS71" s="17">
        <v>0</v>
      </c>
      <c r="DT71" s="17">
        <v>189918000</v>
      </c>
      <c r="DU71" s="17">
        <v>0</v>
      </c>
      <c r="DV71" s="17">
        <v>189918000</v>
      </c>
      <c r="DW71" s="13"/>
      <c r="DX71" s="17">
        <v>4000</v>
      </c>
      <c r="DY71" s="17">
        <v>2000000</v>
      </c>
      <c r="DZ71" s="17">
        <v>0</v>
      </c>
      <c r="EA71" s="17">
        <v>2000000</v>
      </c>
      <c r="EB71" s="13"/>
      <c r="EC71" s="75">
        <v>1880340</v>
      </c>
      <c r="ED71" s="17">
        <v>2632476000</v>
      </c>
      <c r="EE71" s="17">
        <v>0</v>
      </c>
      <c r="EF71" s="75">
        <v>2632476000</v>
      </c>
      <c r="EG71" s="13"/>
      <c r="EH71" s="17">
        <v>84386</v>
      </c>
      <c r="EI71" s="17">
        <v>84386000</v>
      </c>
      <c r="EJ71" s="17">
        <v>0</v>
      </c>
      <c r="EK71" s="17">
        <v>84386000</v>
      </c>
      <c r="EL71" s="13"/>
      <c r="EM71" s="17">
        <v>1000</v>
      </c>
      <c r="EN71" s="17">
        <v>10000000</v>
      </c>
      <c r="EO71" s="17">
        <v>0</v>
      </c>
      <c r="EP71" s="17">
        <v>10000000</v>
      </c>
      <c r="EQ71" s="13"/>
      <c r="ER71" s="75">
        <v>407500</v>
      </c>
      <c r="ES71" s="17">
        <v>1100000000</v>
      </c>
      <c r="ET71" s="17">
        <v>0</v>
      </c>
      <c r="EU71" s="17">
        <v>1100000000</v>
      </c>
      <c r="EV71" s="13"/>
      <c r="EW71" s="17">
        <v>5387</v>
      </c>
      <c r="EX71" s="17">
        <v>23057000</v>
      </c>
      <c r="EY71" s="17">
        <v>0</v>
      </c>
      <c r="EZ71" s="17">
        <v>23057000</v>
      </c>
      <c r="FA71" s="13"/>
      <c r="FB71" s="17">
        <v>719</v>
      </c>
      <c r="FC71" s="17">
        <v>12750000</v>
      </c>
      <c r="FD71" s="17">
        <v>0</v>
      </c>
      <c r="FE71" s="17">
        <v>12750000</v>
      </c>
      <c r="FF71" s="13"/>
      <c r="FG71" s="17">
        <v>200000</v>
      </c>
      <c r="FH71" s="17">
        <v>60000000</v>
      </c>
      <c r="FI71" s="17">
        <v>0</v>
      </c>
      <c r="FJ71" s="17">
        <v>60000000</v>
      </c>
      <c r="FK71" s="13"/>
      <c r="FL71" s="17">
        <v>2000</v>
      </c>
      <c r="FM71" s="17">
        <v>600000</v>
      </c>
      <c r="FN71" s="17">
        <v>0</v>
      </c>
      <c r="FO71" s="17">
        <v>600000</v>
      </c>
      <c r="FP71" s="13"/>
      <c r="FQ71" s="17">
        <v>300000</v>
      </c>
      <c r="FR71" s="17">
        <v>30000000</v>
      </c>
      <c r="FS71" s="17">
        <v>0</v>
      </c>
      <c r="FT71" s="17">
        <v>30000000</v>
      </c>
      <c r="FU71" s="13"/>
      <c r="FV71" s="17">
        <v>41</v>
      </c>
      <c r="FW71" s="17">
        <v>3175000</v>
      </c>
      <c r="FX71" s="17">
        <v>0</v>
      </c>
      <c r="FY71" s="17">
        <v>3175000</v>
      </c>
      <c r="FZ71" s="13"/>
      <c r="GA71" s="17">
        <v>330</v>
      </c>
      <c r="GB71" s="17">
        <v>2800000</v>
      </c>
      <c r="GC71" s="17">
        <v>0</v>
      </c>
      <c r="GD71" s="17">
        <v>2800000</v>
      </c>
      <c r="GE71" s="13"/>
      <c r="GF71" s="17">
        <v>190000</v>
      </c>
      <c r="GG71" s="17">
        <v>345000000</v>
      </c>
      <c r="GH71" s="17">
        <v>0</v>
      </c>
      <c r="GI71" s="17">
        <v>345000000</v>
      </c>
      <c r="GJ71" s="13"/>
      <c r="GK71" s="17">
        <v>3229</v>
      </c>
      <c r="GL71" s="17">
        <v>3899986.2</v>
      </c>
      <c r="GM71" s="17">
        <v>0</v>
      </c>
      <c r="GN71" s="17">
        <v>3899986.2</v>
      </c>
      <c r="GO71" s="13"/>
      <c r="GP71" s="17">
        <v>43</v>
      </c>
      <c r="GQ71" s="17">
        <v>51600000</v>
      </c>
      <c r="GR71" s="17">
        <v>0</v>
      </c>
      <c r="GS71" s="17">
        <v>51600000</v>
      </c>
      <c r="GT71" s="13"/>
      <c r="GU71" s="17">
        <v>41</v>
      </c>
      <c r="GV71" s="17">
        <v>3588000.0000000005</v>
      </c>
      <c r="GW71" s="17">
        <v>0</v>
      </c>
      <c r="GX71" s="17">
        <v>3588000.0000000005</v>
      </c>
      <c r="GY71" s="13"/>
      <c r="GZ71" s="17">
        <v>860</v>
      </c>
      <c r="HA71" s="17">
        <v>17200000</v>
      </c>
      <c r="HB71" s="17">
        <v>0</v>
      </c>
      <c r="HC71" s="17">
        <v>17200000</v>
      </c>
      <c r="HD71" s="13"/>
      <c r="HE71" s="17">
        <v>40</v>
      </c>
      <c r="HF71" s="17">
        <v>58860000</v>
      </c>
      <c r="HG71" s="17">
        <v>0</v>
      </c>
      <c r="HH71" s="17">
        <v>58860000</v>
      </c>
      <c r="HI71" s="13"/>
      <c r="HJ71" s="17">
        <v>43</v>
      </c>
      <c r="HK71" s="17">
        <v>4300000</v>
      </c>
      <c r="HL71" s="17">
        <v>0</v>
      </c>
      <c r="HM71" s="17">
        <v>4300000</v>
      </c>
      <c r="HN71" s="13"/>
      <c r="HO71" s="17">
        <v>199</v>
      </c>
      <c r="HP71" s="17">
        <v>1989999.9999999998</v>
      </c>
      <c r="HQ71" s="17">
        <v>0</v>
      </c>
      <c r="HR71" s="17">
        <v>1989999.9999999998</v>
      </c>
      <c r="HS71" s="13"/>
      <c r="HT71" s="17">
        <v>108</v>
      </c>
      <c r="HU71" s="17">
        <v>2160000</v>
      </c>
      <c r="HV71" s="17">
        <v>0</v>
      </c>
      <c r="HW71" s="17">
        <v>2160000</v>
      </c>
      <c r="HX71" s="13"/>
      <c r="HY71" s="17">
        <v>38</v>
      </c>
      <c r="HZ71" s="17">
        <v>1900000</v>
      </c>
      <c r="IA71" s="17">
        <v>0</v>
      </c>
      <c r="IB71" s="17">
        <v>1900000</v>
      </c>
      <c r="IC71" s="13"/>
      <c r="ID71" s="17">
        <v>1772</v>
      </c>
      <c r="IE71" s="17">
        <v>15947999.999999998</v>
      </c>
      <c r="IF71" s="17">
        <v>0</v>
      </c>
      <c r="IG71" s="17">
        <v>15947999.999999998</v>
      </c>
      <c r="IH71" s="13"/>
      <c r="II71" s="17">
        <v>1518</v>
      </c>
      <c r="IJ71" s="17">
        <v>4554000</v>
      </c>
      <c r="IK71" s="17">
        <v>0</v>
      </c>
      <c r="IL71" s="17">
        <v>4554000</v>
      </c>
      <c r="IM71" s="13"/>
      <c r="IN71" s="17">
        <v>0</v>
      </c>
      <c r="IO71" s="17">
        <v>0</v>
      </c>
      <c r="IP71" s="17">
        <v>0</v>
      </c>
      <c r="IQ71" s="17">
        <v>0</v>
      </c>
      <c r="IR71" s="13"/>
      <c r="IS71" s="17">
        <v>20</v>
      </c>
      <c r="IT71" s="17">
        <v>6000000</v>
      </c>
      <c r="IU71" s="17">
        <v>0</v>
      </c>
      <c r="IV71" s="17">
        <v>6000000</v>
      </c>
      <c r="IW71" s="13"/>
      <c r="IX71" s="17">
        <v>4</v>
      </c>
      <c r="IY71" s="17">
        <v>400000</v>
      </c>
      <c r="IZ71" s="17">
        <v>0</v>
      </c>
      <c r="JA71" s="17">
        <v>400000</v>
      </c>
      <c r="JB71" s="13"/>
      <c r="JC71" s="17">
        <v>3</v>
      </c>
      <c r="JD71" s="17">
        <v>720000</v>
      </c>
      <c r="JE71" s="17">
        <v>0</v>
      </c>
      <c r="JF71" s="17">
        <v>720000</v>
      </c>
      <c r="JG71" s="13"/>
      <c r="JH71" s="17">
        <v>3</v>
      </c>
      <c r="JI71" s="17">
        <v>150000</v>
      </c>
      <c r="JJ71" s="17">
        <v>0</v>
      </c>
      <c r="JK71" s="17">
        <v>150000</v>
      </c>
      <c r="JL71" s="13"/>
      <c r="JM71" s="17">
        <v>43</v>
      </c>
      <c r="JN71" s="17">
        <v>516000</v>
      </c>
      <c r="JO71" s="17">
        <v>0</v>
      </c>
      <c r="JP71" s="17">
        <v>516000</v>
      </c>
      <c r="JQ71" s="13"/>
      <c r="JR71" s="17">
        <v>43</v>
      </c>
      <c r="JS71" s="17">
        <v>2150000</v>
      </c>
      <c r="JT71" s="17">
        <v>0</v>
      </c>
      <c r="JU71" s="17">
        <v>2150000</v>
      </c>
      <c r="JV71" s="13"/>
      <c r="JW71" s="17">
        <v>5</v>
      </c>
      <c r="JX71" s="17">
        <v>500000</v>
      </c>
      <c r="JY71" s="17">
        <v>0</v>
      </c>
      <c r="JZ71" s="17">
        <v>500000</v>
      </c>
      <c r="KA71" s="13"/>
      <c r="KB71" s="17">
        <v>130</v>
      </c>
      <c r="KC71" s="17">
        <v>4352000</v>
      </c>
      <c r="KD71" s="17">
        <v>0</v>
      </c>
      <c r="KE71" s="17">
        <v>4352000</v>
      </c>
      <c r="KF71" s="13"/>
      <c r="KG71" s="17">
        <v>11</v>
      </c>
      <c r="KH71" s="17">
        <v>3300000</v>
      </c>
      <c r="KI71" s="17">
        <v>0</v>
      </c>
      <c r="KJ71" s="17">
        <v>3300000</v>
      </c>
      <c r="KK71" s="13"/>
      <c r="KL71" s="17">
        <v>38</v>
      </c>
      <c r="KM71" s="17">
        <v>455999.99999999994</v>
      </c>
      <c r="KN71" s="17">
        <v>0</v>
      </c>
      <c r="KO71" s="17">
        <v>455999.99999999994</v>
      </c>
      <c r="KP71" s="13"/>
      <c r="KQ71" s="17">
        <v>0</v>
      </c>
      <c r="KR71" s="17">
        <v>5526016986.1999998</v>
      </c>
      <c r="KS71" s="17">
        <v>0</v>
      </c>
      <c r="KT71" s="17">
        <v>5526016986.1999998</v>
      </c>
      <c r="KU71" s="13"/>
    </row>
    <row r="72" spans="1:307">
      <c r="A72" s="142">
        <v>1</v>
      </c>
      <c r="B72" s="135" t="s">
        <v>1888</v>
      </c>
      <c r="C72" s="135">
        <v>0</v>
      </c>
      <c r="D72" s="135">
        <v>97300</v>
      </c>
      <c r="E72" s="135">
        <v>0</v>
      </c>
      <c r="F72" s="135">
        <f>D72+E72</f>
        <v>97300</v>
      </c>
      <c r="H72" s="135"/>
      <c r="I72" s="136">
        <v>473062.5</v>
      </c>
      <c r="J72" s="135">
        <v>0</v>
      </c>
      <c r="K72" s="136">
        <f>I72+J72</f>
        <v>473062.5</v>
      </c>
      <c r="M72" s="135">
        <v>0</v>
      </c>
      <c r="N72" s="1">
        <v>0</v>
      </c>
      <c r="O72" s="1">
        <v>0</v>
      </c>
      <c r="P72" s="18">
        <f>N72+O72</f>
        <v>0</v>
      </c>
      <c r="U72" s="18"/>
      <c r="Z72" s="18"/>
      <c r="AB72" s="1">
        <v>0</v>
      </c>
      <c r="AC72" s="1">
        <v>0</v>
      </c>
      <c r="AD72" s="1">
        <v>0</v>
      </c>
      <c r="AE72" s="18">
        <f>AC72+AD72</f>
        <v>0</v>
      </c>
      <c r="AO72" s="18"/>
      <c r="AQ72" s="142">
        <v>10</v>
      </c>
      <c r="AR72" s="1">
        <f>AQ72*5000</f>
        <v>50000</v>
      </c>
      <c r="AS72" s="1">
        <v>0</v>
      </c>
      <c r="AT72" s="18">
        <f>AR72+AS72</f>
        <v>50000</v>
      </c>
      <c r="AV72" s="142">
        <v>0</v>
      </c>
      <c r="AW72" s="1">
        <f>AV72*5000</f>
        <v>0</v>
      </c>
      <c r="AY72" s="18">
        <f>AW72+AX72</f>
        <v>0</v>
      </c>
      <c r="BU72" s="1">
        <v>0</v>
      </c>
      <c r="BV72" s="1">
        <v>0</v>
      </c>
      <c r="BW72" s="1">
        <v>0</v>
      </c>
      <c r="BX72" s="1">
        <f t="shared" ref="BX72:BX98" si="1">BV72+BW72</f>
        <v>0</v>
      </c>
      <c r="CE72" s="1">
        <v>0</v>
      </c>
      <c r="CF72" s="1">
        <v>0</v>
      </c>
      <c r="CG72" s="1">
        <v>0</v>
      </c>
      <c r="CH72" s="1">
        <f t="shared" ref="CH72:CH98" si="2">CF72+CG72</f>
        <v>0</v>
      </c>
      <c r="CM72" s="18"/>
      <c r="CO72" s="1">
        <v>0</v>
      </c>
      <c r="CP72" s="1">
        <v>0</v>
      </c>
      <c r="CQ72" s="1">
        <v>0</v>
      </c>
      <c r="CR72" s="18">
        <v>0</v>
      </c>
      <c r="CW72" s="18"/>
      <c r="DB72" s="18"/>
      <c r="DG72" s="18"/>
      <c r="DL72" s="18"/>
      <c r="DQ72" s="18"/>
      <c r="DV72" s="18"/>
      <c r="DX72" s="142">
        <v>8</v>
      </c>
      <c r="DY72" s="1">
        <f>DX72*500</f>
        <v>4000</v>
      </c>
      <c r="DZ72" s="1">
        <v>0</v>
      </c>
      <c r="EA72" s="18">
        <f>DY72+DZ72</f>
        <v>4000</v>
      </c>
      <c r="EC72" s="18">
        <v>2387</v>
      </c>
      <c r="ED72" s="1">
        <f>EC72*1400</f>
        <v>3341800</v>
      </c>
      <c r="EE72" s="1">
        <v>0</v>
      </c>
      <c r="EF72" s="18">
        <f>ED72+EE72</f>
        <v>3341800</v>
      </c>
      <c r="EH72" s="142">
        <v>0</v>
      </c>
      <c r="EI72" s="1">
        <f>EH72*1000</f>
        <v>0</v>
      </c>
      <c r="EJ72" s="1">
        <v>0</v>
      </c>
      <c r="EK72" s="18">
        <f>EI72+EJ72</f>
        <v>0</v>
      </c>
      <c r="EM72" s="1">
        <v>0</v>
      </c>
      <c r="EN72" s="1">
        <f>EM72*10000</f>
        <v>0</v>
      </c>
      <c r="EO72" s="1">
        <v>0</v>
      </c>
      <c r="EP72" s="18">
        <f>EO72+EN72</f>
        <v>0</v>
      </c>
      <c r="ER72" s="1">
        <v>323</v>
      </c>
      <c r="ES72" s="46">
        <f>ER72*2707.67</f>
        <v>874577.41</v>
      </c>
      <c r="ET72" s="1">
        <v>0</v>
      </c>
      <c r="EU72" s="19">
        <f>ES72+ET72</f>
        <v>874577.41</v>
      </c>
      <c r="EW72" s="1">
        <v>4</v>
      </c>
      <c r="EX72" s="46">
        <f>EW72*4318.18</f>
        <v>17272.72</v>
      </c>
      <c r="EY72" s="1">
        <v>0</v>
      </c>
      <c r="EZ72" s="19">
        <f>EX72+EY72</f>
        <v>17272.72</v>
      </c>
      <c r="FB72" s="1">
        <v>1</v>
      </c>
      <c r="FC72" s="1">
        <f>FB72*10000</f>
        <v>10000</v>
      </c>
      <c r="FD72" s="1">
        <v>0</v>
      </c>
      <c r="FE72" s="18">
        <f>FC72+FD72</f>
        <v>10000</v>
      </c>
      <c r="FG72" s="1">
        <v>250</v>
      </c>
      <c r="FH72" s="1">
        <f>FG72*300</f>
        <v>75000</v>
      </c>
      <c r="FI72" s="1">
        <v>0</v>
      </c>
      <c r="FJ72" s="18">
        <f>FH72+FI72</f>
        <v>75000</v>
      </c>
      <c r="FL72" s="1">
        <v>1</v>
      </c>
      <c r="FM72" s="1">
        <f>FL72*300</f>
        <v>300</v>
      </c>
      <c r="FN72" s="1">
        <v>0</v>
      </c>
      <c r="FO72" s="18">
        <f>FM72+FN72</f>
        <v>300</v>
      </c>
      <c r="FQ72" s="1">
        <v>540</v>
      </c>
      <c r="FR72" s="1">
        <f>FQ72*100</f>
        <v>54000</v>
      </c>
      <c r="FS72" s="1">
        <v>0</v>
      </c>
      <c r="FT72" s="18">
        <f>FR72+FS72</f>
        <v>54000</v>
      </c>
      <c r="FY72" s="18"/>
      <c r="GD72" s="18"/>
      <c r="GF72" s="1">
        <v>0</v>
      </c>
      <c r="GG72" s="1">
        <v>0</v>
      </c>
      <c r="GH72" s="1">
        <v>0</v>
      </c>
      <c r="GI72" s="18">
        <f>GG72+GH72</f>
        <v>0</v>
      </c>
      <c r="GK72" s="1">
        <v>0</v>
      </c>
      <c r="GL72" s="1">
        <v>0</v>
      </c>
      <c r="GM72" s="1">
        <v>0</v>
      </c>
      <c r="GN72" s="1">
        <f t="shared" ref="GN72:GN98" si="3">GL72+GM72</f>
        <v>0</v>
      </c>
      <c r="GP72" s="1">
        <v>0</v>
      </c>
      <c r="GQ72" s="1">
        <v>0</v>
      </c>
      <c r="GR72" s="1">
        <v>0</v>
      </c>
      <c r="GS72" s="18">
        <f>GQ72+GR72</f>
        <v>0</v>
      </c>
      <c r="GU72" s="1">
        <v>0</v>
      </c>
      <c r="GV72" s="1">
        <v>0</v>
      </c>
      <c r="GW72" s="1">
        <v>0</v>
      </c>
      <c r="GX72" s="18">
        <f>GV72+GW72</f>
        <v>0</v>
      </c>
      <c r="GZ72" s="142">
        <v>2</v>
      </c>
      <c r="HA72" s="1">
        <f>GZ72*20000</f>
        <v>40000</v>
      </c>
      <c r="HB72" s="1">
        <v>0</v>
      </c>
      <c r="HC72" s="18">
        <f>HA72+HB72</f>
        <v>40000</v>
      </c>
      <c r="HE72" s="1">
        <v>0</v>
      </c>
      <c r="HF72" s="1">
        <v>0</v>
      </c>
      <c r="HG72" s="1">
        <v>0</v>
      </c>
      <c r="HH72" s="1">
        <v>0</v>
      </c>
      <c r="HJ72" s="1">
        <v>0</v>
      </c>
      <c r="HK72" s="1">
        <v>0</v>
      </c>
      <c r="HL72" s="1">
        <v>0</v>
      </c>
      <c r="HM72" s="18">
        <f>HK72+HL72</f>
        <v>0</v>
      </c>
      <c r="HO72" s="142">
        <v>1</v>
      </c>
      <c r="HP72" s="1">
        <f>HO72*10000</f>
        <v>10000</v>
      </c>
      <c r="HQ72" s="1">
        <v>0</v>
      </c>
      <c r="HR72" s="18">
        <f>HP72+HQ72</f>
        <v>10000</v>
      </c>
      <c r="HT72" s="1">
        <v>0</v>
      </c>
      <c r="HU72" s="1">
        <v>0</v>
      </c>
      <c r="HV72" s="1">
        <v>0</v>
      </c>
      <c r="HW72" s="18">
        <f>HU72+HV72</f>
        <v>0</v>
      </c>
      <c r="HY72" s="1">
        <v>0</v>
      </c>
      <c r="HZ72" s="1">
        <v>0</v>
      </c>
      <c r="IA72" s="1">
        <v>0</v>
      </c>
      <c r="IB72" s="18">
        <f>HZ72+IA72</f>
        <v>0</v>
      </c>
      <c r="ID72" s="1">
        <v>0</v>
      </c>
      <c r="IE72" s="1">
        <v>0</v>
      </c>
      <c r="IF72" s="1">
        <v>0</v>
      </c>
      <c r="IG72" s="1">
        <f t="shared" ref="IG72:IG100" si="4">IE72+IF72</f>
        <v>0</v>
      </c>
      <c r="II72" s="1">
        <v>0</v>
      </c>
      <c r="IJ72" s="1">
        <v>0</v>
      </c>
      <c r="IK72" s="1">
        <v>0</v>
      </c>
      <c r="IL72" s="18">
        <f>IJ72+IK72</f>
        <v>0</v>
      </c>
      <c r="IV72" s="18"/>
      <c r="JA72" s="18"/>
      <c r="JF72" s="18"/>
      <c r="JK72" s="18"/>
      <c r="JP72" s="18"/>
      <c r="JU72" s="18"/>
      <c r="JZ72" s="18"/>
      <c r="KC72" s="1">
        <f>KB72*15000</f>
        <v>0</v>
      </c>
      <c r="KD72" s="1">
        <v>0</v>
      </c>
      <c r="KE72" s="18">
        <f>KC72+KD72</f>
        <v>0</v>
      </c>
      <c r="KJ72" s="18"/>
      <c r="KO72" s="18"/>
      <c r="KQ72" s="12">
        <f t="shared" ref="KQ72:KQ102" si="5">C72+H72+M72+R72+W72+AB72+AG72+AL72+AQ72+AV72+BA72+BF72+BK72+BP72+BU72+BZ72+CE72+CJ72+CO72+CT72+CY72+DD72+DI72+DN72+DS72+DX72+EC72+EH72+EM72+ER72+EW72+FB72+FG72+FL72+FQ72+FV72+GA72+GF72+GK72+GP72+GU72+GZ72+HE72+HJ72+HO72+HT72+HY72+ID72+II72+IN72+IS72+IX72+JC72+JH72+JM72+JR72+JW72+KB72+KG72+KL72</f>
        <v>3527</v>
      </c>
      <c r="KR72" s="12">
        <f t="shared" ref="KR72:KR102" si="6">D72+I72+N72+S72+X72+AC72+AH72+AM72+AR72+AW72+BB72+BG72+BL72+BQ72+BV72+CA72+CF72+CK72+CP72+CU72+CZ72+DE72+DJ72+DO72+DT72+DY72+ED72+EI72+EN72+ES72+EX72+FC72+FH72+FM72+FR72+FW72+GB72+GG72+GL72+GQ72+GV72+HA72+HF72+HK72+HP72+HU72+HZ72+IE72+IJ72+IO72+IT72+IY72+JD72+JI72+JN72+JS72+JX72+KC72+KH72+KM72</f>
        <v>5047312.63</v>
      </c>
      <c r="KS72" s="12">
        <f t="shared" ref="KS72:KS102" si="7">E72+J72+O72+T72+Y72+AD72+AI72+AN72+AS72+AX72+BC72+BH72+BM72+BR72+BW72+CB72+CG72+CL72+CQ72+CV72+DA72+DF72+DK72+DP72+DU72+DZ72+EE72+EJ72+EO72+ET72+EY72+FD72+FI72+FN72+FS72+FX72+GC72+GH72+GM72+GR72+GW72+HB72+HG72+HL72+HQ72+HV72+IA72+IF72+IK72+IP72+IU72+IZ72+JE72+JJ72+JO72+JT72+JY72+KD72+KI72+KN72</f>
        <v>0</v>
      </c>
      <c r="KT72" s="12">
        <f t="shared" ref="KT72:KT102" si="8">F72+K72+P72+U72+Z72+AE72+AJ72+AO72+AT72+AY72+BD72+BI72+BN72+BS72+BX72+CC72+CH72+CM72+CR72+CW72+DB72+DG72+DL72+DQ72+DV72+EA72+EF72+EK72+EP72+EU72+EZ72+FE72+FJ72+FO72+FT72+FY72+GD72+GI72+GN72+GS72+GX72+HC72+HH72+HM72+HR72+HW72+IB72+IG72+IL72+IQ72+IV72+JA72+JF72+JK72+JP72+JU72+JZ72+KE72+KJ72+KO72</f>
        <v>5047312.63</v>
      </c>
    </row>
    <row r="73" spans="1:307">
      <c r="A73" s="142">
        <v>2</v>
      </c>
      <c r="B73" s="135" t="s">
        <v>1889</v>
      </c>
      <c r="C73" s="135">
        <v>0</v>
      </c>
      <c r="D73" s="135">
        <v>0</v>
      </c>
      <c r="E73" s="135">
        <v>0</v>
      </c>
      <c r="F73" s="135">
        <f t="shared" ref="F73:F102" si="9">D73+E73</f>
        <v>0</v>
      </c>
      <c r="H73" s="135"/>
      <c r="I73" s="136">
        <v>676162.5</v>
      </c>
      <c r="J73" s="135">
        <v>0</v>
      </c>
      <c r="K73" s="136">
        <f t="shared" ref="K73:K102" si="10">I73+J73</f>
        <v>676162.5</v>
      </c>
      <c r="M73" s="135">
        <v>2</v>
      </c>
      <c r="N73" s="1">
        <f>M73*300</f>
        <v>600</v>
      </c>
      <c r="O73" s="1">
        <v>0</v>
      </c>
      <c r="P73" s="18">
        <f t="shared" ref="P73:P102" si="11">N73+O73</f>
        <v>600</v>
      </c>
      <c r="AB73" s="1">
        <v>0</v>
      </c>
      <c r="AC73" s="1">
        <v>0</v>
      </c>
      <c r="AD73" s="1">
        <v>0</v>
      </c>
      <c r="AE73" s="18">
        <f t="shared" ref="AE73:AE102" si="12">AC73+AD73</f>
        <v>0</v>
      </c>
      <c r="AQ73" s="142">
        <v>10</v>
      </c>
      <c r="AR73" s="1">
        <f t="shared" ref="AR73:AR102" si="13">AQ73*5000</f>
        <v>50000</v>
      </c>
      <c r="AS73" s="1">
        <v>0</v>
      </c>
      <c r="AT73" s="18">
        <f t="shared" ref="AT73:AT102" si="14">AR73+AS73</f>
        <v>50000</v>
      </c>
      <c r="AV73" s="142">
        <v>0</v>
      </c>
      <c r="AW73" s="1">
        <f t="shared" ref="AW73:AW102" si="15">AV73*5000</f>
        <v>0</v>
      </c>
      <c r="AY73" s="18">
        <f t="shared" ref="AY73:AY102" si="16">AW73+AX73</f>
        <v>0</v>
      </c>
      <c r="BU73" s="1">
        <v>0</v>
      </c>
      <c r="BV73" s="1">
        <v>0</v>
      </c>
      <c r="BW73" s="1">
        <v>0</v>
      </c>
      <c r="BX73" s="1">
        <f t="shared" si="1"/>
        <v>0</v>
      </c>
      <c r="CE73" s="1">
        <v>0</v>
      </c>
      <c r="CF73" s="1">
        <v>0</v>
      </c>
      <c r="CG73" s="1">
        <v>0</v>
      </c>
      <c r="CH73" s="1">
        <f t="shared" si="2"/>
        <v>0</v>
      </c>
      <c r="CO73" s="1">
        <v>0</v>
      </c>
      <c r="CP73" s="1">
        <v>0</v>
      </c>
      <c r="CQ73" s="1">
        <v>0</v>
      </c>
      <c r="CR73" s="18">
        <v>0</v>
      </c>
      <c r="DX73" s="142">
        <v>15</v>
      </c>
      <c r="DY73" s="1">
        <f t="shared" ref="DY73:DY102" si="17">DX73*500</f>
        <v>7500</v>
      </c>
      <c r="DZ73" s="1">
        <v>0</v>
      </c>
      <c r="EA73" s="18">
        <f t="shared" ref="EA73:EA102" si="18">DY73+DZ73</f>
        <v>7500</v>
      </c>
      <c r="EC73" s="158">
        <v>3413</v>
      </c>
      <c r="ED73" s="1">
        <f t="shared" ref="ED73:ED102" si="19">EC73*1400</f>
        <v>4778200</v>
      </c>
      <c r="EE73" s="1">
        <v>0</v>
      </c>
      <c r="EF73" s="18">
        <f t="shared" ref="EF73:EF102" si="20">ED73+EE73</f>
        <v>4778200</v>
      </c>
      <c r="EH73" s="142">
        <v>0</v>
      </c>
      <c r="EI73" s="1">
        <f t="shared" ref="EI73:EI102" si="21">EH73*1000</f>
        <v>0</v>
      </c>
      <c r="EJ73" s="1">
        <v>0</v>
      </c>
      <c r="EK73" s="18">
        <f t="shared" ref="EK73:EK102" si="22">EI73+EJ73</f>
        <v>0</v>
      </c>
      <c r="EM73" s="1">
        <v>0</v>
      </c>
      <c r="EN73" s="1">
        <f t="shared" ref="EN73:EN102" si="23">EM73*10000</f>
        <v>0</v>
      </c>
      <c r="EO73" s="1">
        <v>0</v>
      </c>
      <c r="EP73" s="18">
        <f t="shared" ref="EP73:EP102" si="24">EO73+EN73</f>
        <v>0</v>
      </c>
      <c r="ER73" s="1">
        <v>385</v>
      </c>
      <c r="ES73" s="46">
        <f t="shared" ref="ES73:ES102" si="25">ER73*2707.67</f>
        <v>1042452.9500000001</v>
      </c>
      <c r="ET73" s="1">
        <v>0</v>
      </c>
      <c r="EU73" s="19">
        <f t="shared" ref="EU73:EU102" si="26">ES73+ET73</f>
        <v>1042452.9500000001</v>
      </c>
      <c r="EW73" s="1">
        <v>4</v>
      </c>
      <c r="EX73" s="46">
        <f t="shared" ref="EX73:EX102" si="27">EW73*4318.18</f>
        <v>17272.72</v>
      </c>
      <c r="EY73" s="1">
        <v>0</v>
      </c>
      <c r="EZ73" s="19">
        <f t="shared" ref="EZ73:EZ102" si="28">EX73+EY73</f>
        <v>17272.72</v>
      </c>
      <c r="FB73" s="1">
        <v>1</v>
      </c>
      <c r="FC73" s="1">
        <f>FB73*15000</f>
        <v>15000</v>
      </c>
      <c r="FD73" s="1">
        <v>0</v>
      </c>
      <c r="FE73" s="18">
        <f t="shared" ref="FE73:FE102" si="29">FC73+FD73</f>
        <v>15000</v>
      </c>
      <c r="FG73" s="1">
        <v>250</v>
      </c>
      <c r="FH73" s="1">
        <f t="shared" ref="FH73:FH102" si="30">FG73*300</f>
        <v>75000</v>
      </c>
      <c r="FI73" s="1">
        <v>0</v>
      </c>
      <c r="FJ73" s="18">
        <f t="shared" ref="FJ73:FJ102" si="31">FH73+FI73</f>
        <v>75000</v>
      </c>
      <c r="FL73" s="1">
        <v>2</v>
      </c>
      <c r="FM73" s="1">
        <f t="shared" ref="FM73:FM102" si="32">FL73*300</f>
        <v>600</v>
      </c>
      <c r="FN73" s="1">
        <v>0</v>
      </c>
      <c r="FO73" s="18">
        <f t="shared" ref="FO73:FO102" si="33">FM73+FN73</f>
        <v>600</v>
      </c>
      <c r="FQ73" s="1">
        <v>540</v>
      </c>
      <c r="FR73" s="1">
        <f t="shared" ref="FR73:FR102" si="34">FQ73*100</f>
        <v>54000</v>
      </c>
      <c r="FS73" s="1">
        <v>0</v>
      </c>
      <c r="FT73" s="18">
        <f t="shared" ref="FT73:FT102" si="35">FR73+FS73</f>
        <v>54000</v>
      </c>
      <c r="GF73" s="1">
        <v>0</v>
      </c>
      <c r="GG73" s="1">
        <v>0</v>
      </c>
      <c r="GH73" s="1">
        <v>0</v>
      </c>
      <c r="GI73" s="18">
        <f t="shared" ref="GI73:GI102" si="36">GG73+GH73</f>
        <v>0</v>
      </c>
      <c r="GK73" s="1">
        <v>0</v>
      </c>
      <c r="GL73" s="1">
        <v>0</v>
      </c>
      <c r="GM73" s="1">
        <v>0</v>
      </c>
      <c r="GN73" s="1">
        <f t="shared" si="3"/>
        <v>0</v>
      </c>
      <c r="GP73" s="1">
        <v>0</v>
      </c>
      <c r="GQ73" s="1">
        <v>0</v>
      </c>
      <c r="GR73" s="1">
        <v>0</v>
      </c>
      <c r="GS73" s="18">
        <f t="shared" ref="GS73:GS102" si="37">GQ73+GR73</f>
        <v>0</v>
      </c>
      <c r="GU73" s="1">
        <v>0</v>
      </c>
      <c r="GV73" s="1">
        <v>0</v>
      </c>
      <c r="GW73" s="1">
        <v>0</v>
      </c>
      <c r="GX73" s="18">
        <f t="shared" ref="GX73:GX102" si="38">GV73+GW73</f>
        <v>0</v>
      </c>
      <c r="GZ73" s="142">
        <v>2</v>
      </c>
      <c r="HA73" s="1">
        <f t="shared" ref="HA73:HA102" si="39">GZ73*20000</f>
        <v>40000</v>
      </c>
      <c r="HB73" s="1">
        <v>0</v>
      </c>
      <c r="HC73" s="18">
        <f t="shared" ref="HC73:HC102" si="40">HA73+HB73</f>
        <v>40000</v>
      </c>
      <c r="HE73" s="1">
        <v>0</v>
      </c>
      <c r="HF73" s="1">
        <v>0</v>
      </c>
      <c r="HG73" s="1">
        <v>0</v>
      </c>
      <c r="HH73" s="1">
        <v>0</v>
      </c>
      <c r="HJ73" s="1">
        <v>0</v>
      </c>
      <c r="HK73" s="1">
        <v>0</v>
      </c>
      <c r="HL73" s="1">
        <v>0</v>
      </c>
      <c r="HM73" s="18">
        <f t="shared" ref="HM73:HM102" si="41">HK73+HL73</f>
        <v>0</v>
      </c>
      <c r="HO73" s="142">
        <v>0</v>
      </c>
      <c r="HP73" s="1">
        <f t="shared" ref="HP73:HP102" si="42">HO73*10000</f>
        <v>0</v>
      </c>
      <c r="HQ73" s="1">
        <v>0</v>
      </c>
      <c r="HR73" s="18">
        <f t="shared" ref="HR73:HR102" si="43">HP73+HQ73</f>
        <v>0</v>
      </c>
      <c r="HT73" s="1">
        <v>0</v>
      </c>
      <c r="HU73" s="1">
        <v>0</v>
      </c>
      <c r="HV73" s="1">
        <v>0</v>
      </c>
      <c r="HW73" s="18">
        <f t="shared" ref="HW73:HW102" si="44">HU73+HV73</f>
        <v>0</v>
      </c>
      <c r="HY73" s="1">
        <v>0</v>
      </c>
      <c r="HZ73" s="1">
        <v>0</v>
      </c>
      <c r="IA73" s="1">
        <v>0</v>
      </c>
      <c r="IB73" s="18">
        <f t="shared" ref="IB73:IB102" si="45">HZ73+IA73</f>
        <v>0</v>
      </c>
      <c r="ID73" s="1">
        <v>0</v>
      </c>
      <c r="IE73" s="1">
        <v>0</v>
      </c>
      <c r="IF73" s="1">
        <v>0</v>
      </c>
      <c r="IG73" s="1">
        <f t="shared" si="4"/>
        <v>0</v>
      </c>
      <c r="II73" s="1">
        <v>0</v>
      </c>
      <c r="IJ73" s="1">
        <v>0</v>
      </c>
      <c r="IK73" s="1">
        <v>0</v>
      </c>
      <c r="IL73" s="18">
        <f t="shared" ref="IL73:IL102" si="46">IJ73+IK73</f>
        <v>0</v>
      </c>
      <c r="KB73" s="1">
        <v>1</v>
      </c>
      <c r="KC73" s="1">
        <f>KB73*15000</f>
        <v>15000</v>
      </c>
      <c r="KD73" s="1">
        <v>0</v>
      </c>
      <c r="KE73" s="18">
        <f t="shared" ref="KE73:KE102" si="47">KC73+KD73</f>
        <v>15000</v>
      </c>
      <c r="KQ73" s="12">
        <f t="shared" si="5"/>
        <v>4625</v>
      </c>
      <c r="KR73" s="12">
        <f t="shared" si="6"/>
        <v>6771788.1699999999</v>
      </c>
      <c r="KS73" s="12">
        <f t="shared" si="7"/>
        <v>0</v>
      </c>
      <c r="KT73" s="12">
        <f t="shared" si="8"/>
        <v>6771788.1699999999</v>
      </c>
    </row>
    <row r="74" spans="1:307">
      <c r="A74" s="142">
        <v>3</v>
      </c>
      <c r="B74" s="135" t="s">
        <v>1890</v>
      </c>
      <c r="C74" s="135">
        <v>0</v>
      </c>
      <c r="D74" s="135">
        <v>124300</v>
      </c>
      <c r="E74" s="135">
        <v>0</v>
      </c>
      <c r="F74" s="135">
        <f t="shared" si="9"/>
        <v>124300</v>
      </c>
      <c r="H74" s="135"/>
      <c r="I74" s="136">
        <v>0</v>
      </c>
      <c r="J74" s="135">
        <v>0</v>
      </c>
      <c r="K74" s="136">
        <f t="shared" si="10"/>
        <v>0</v>
      </c>
      <c r="M74" s="135">
        <v>0</v>
      </c>
      <c r="N74" s="1">
        <v>0</v>
      </c>
      <c r="O74" s="1">
        <v>0</v>
      </c>
      <c r="P74" s="18">
        <f t="shared" si="11"/>
        <v>0</v>
      </c>
      <c r="AB74" s="1">
        <v>0</v>
      </c>
      <c r="AC74" s="1">
        <v>0</v>
      </c>
      <c r="AD74" s="1">
        <v>0</v>
      </c>
      <c r="AE74" s="18">
        <f t="shared" si="12"/>
        <v>0</v>
      </c>
      <c r="AQ74" s="142"/>
      <c r="AR74" s="1">
        <f t="shared" si="13"/>
        <v>0</v>
      </c>
      <c r="AS74" s="1">
        <v>0</v>
      </c>
      <c r="AT74" s="18">
        <f t="shared" si="14"/>
        <v>0</v>
      </c>
      <c r="AV74" s="142">
        <v>0</v>
      </c>
      <c r="AW74" s="1">
        <f t="shared" si="15"/>
        <v>0</v>
      </c>
      <c r="AY74" s="18">
        <f t="shared" si="16"/>
        <v>0</v>
      </c>
      <c r="BU74" s="1">
        <v>0</v>
      </c>
      <c r="BV74" s="1">
        <v>0</v>
      </c>
      <c r="BW74" s="1">
        <v>0</v>
      </c>
      <c r="BX74" s="1">
        <f t="shared" si="1"/>
        <v>0</v>
      </c>
      <c r="CE74" s="1">
        <v>0</v>
      </c>
      <c r="CF74" s="1">
        <v>0</v>
      </c>
      <c r="CG74" s="1">
        <v>0</v>
      </c>
      <c r="CH74" s="1">
        <f t="shared" si="2"/>
        <v>0</v>
      </c>
      <c r="CO74" s="1">
        <v>0</v>
      </c>
      <c r="CP74" s="1">
        <v>0</v>
      </c>
      <c r="CQ74" s="1">
        <v>0</v>
      </c>
      <c r="CR74" s="18">
        <v>0</v>
      </c>
      <c r="DX74" s="142">
        <v>0</v>
      </c>
      <c r="DY74" s="1">
        <f t="shared" si="17"/>
        <v>0</v>
      </c>
      <c r="DZ74" s="1">
        <v>0</v>
      </c>
      <c r="EA74" s="18">
        <f t="shared" si="18"/>
        <v>0</v>
      </c>
      <c r="EC74" s="158">
        <v>0</v>
      </c>
      <c r="ED74" s="1">
        <f t="shared" si="19"/>
        <v>0</v>
      </c>
      <c r="EE74" s="1">
        <v>0</v>
      </c>
      <c r="EF74" s="18">
        <f t="shared" si="20"/>
        <v>0</v>
      </c>
      <c r="EH74" s="142">
        <v>0</v>
      </c>
      <c r="EI74" s="1">
        <f t="shared" si="21"/>
        <v>0</v>
      </c>
      <c r="EJ74" s="1">
        <v>0</v>
      </c>
      <c r="EK74" s="18">
        <f t="shared" si="22"/>
        <v>0</v>
      </c>
      <c r="EM74" s="1">
        <v>0</v>
      </c>
      <c r="EN74" s="1">
        <f t="shared" si="23"/>
        <v>0</v>
      </c>
      <c r="EO74" s="1">
        <v>0</v>
      </c>
      <c r="EP74" s="18">
        <f t="shared" si="24"/>
        <v>0</v>
      </c>
      <c r="ER74" s="1">
        <v>0</v>
      </c>
      <c r="ES74" s="46">
        <f t="shared" si="25"/>
        <v>0</v>
      </c>
      <c r="ET74" s="1">
        <v>0</v>
      </c>
      <c r="EU74" s="19">
        <f t="shared" si="26"/>
        <v>0</v>
      </c>
      <c r="EW74" s="1">
        <v>0</v>
      </c>
      <c r="EX74" s="46">
        <f t="shared" si="27"/>
        <v>0</v>
      </c>
      <c r="EY74" s="1">
        <v>0</v>
      </c>
      <c r="EZ74" s="19">
        <f t="shared" si="28"/>
        <v>0</v>
      </c>
      <c r="FB74" s="1">
        <v>1</v>
      </c>
      <c r="FC74" s="1">
        <f t="shared" ref="FC74:FC102" si="48">FB74*10000</f>
        <v>10000</v>
      </c>
      <c r="FD74" s="1">
        <v>0</v>
      </c>
      <c r="FE74" s="18">
        <f t="shared" si="29"/>
        <v>10000</v>
      </c>
      <c r="FG74" s="1">
        <v>0</v>
      </c>
      <c r="FH74" s="1">
        <f t="shared" si="30"/>
        <v>0</v>
      </c>
      <c r="FI74" s="1">
        <v>0</v>
      </c>
      <c r="FJ74" s="18">
        <f t="shared" si="31"/>
        <v>0</v>
      </c>
      <c r="FM74" s="1">
        <f t="shared" si="32"/>
        <v>0</v>
      </c>
      <c r="FN74" s="1">
        <v>0</v>
      </c>
      <c r="FO74" s="18">
        <f t="shared" si="33"/>
        <v>0</v>
      </c>
      <c r="FR74" s="1">
        <f t="shared" si="34"/>
        <v>0</v>
      </c>
      <c r="FS74" s="1">
        <v>0</v>
      </c>
      <c r="FT74" s="18">
        <f t="shared" si="35"/>
        <v>0</v>
      </c>
      <c r="GF74" s="1">
        <v>0</v>
      </c>
      <c r="GG74" s="1">
        <v>0</v>
      </c>
      <c r="GH74" s="1">
        <v>0</v>
      </c>
      <c r="GI74" s="18">
        <f t="shared" si="36"/>
        <v>0</v>
      </c>
      <c r="GK74" s="1">
        <v>0</v>
      </c>
      <c r="GL74" s="1">
        <v>0</v>
      </c>
      <c r="GM74" s="1">
        <v>0</v>
      </c>
      <c r="GN74" s="1">
        <f t="shared" si="3"/>
        <v>0</v>
      </c>
      <c r="GP74" s="1">
        <v>0</v>
      </c>
      <c r="GQ74" s="1">
        <v>0</v>
      </c>
      <c r="GR74" s="1">
        <v>0</v>
      </c>
      <c r="GS74" s="18">
        <f t="shared" si="37"/>
        <v>0</v>
      </c>
      <c r="GU74" s="1">
        <v>0</v>
      </c>
      <c r="GV74" s="1">
        <v>0</v>
      </c>
      <c r="GW74" s="1">
        <v>0</v>
      </c>
      <c r="GX74" s="18">
        <f t="shared" si="38"/>
        <v>0</v>
      </c>
      <c r="GZ74" s="142">
        <v>0</v>
      </c>
      <c r="HA74" s="1">
        <f t="shared" si="39"/>
        <v>0</v>
      </c>
      <c r="HB74" s="1">
        <v>0</v>
      </c>
      <c r="HC74" s="18">
        <f t="shared" si="40"/>
        <v>0</v>
      </c>
      <c r="HE74" s="1">
        <v>0</v>
      </c>
      <c r="HF74" s="1">
        <v>0</v>
      </c>
      <c r="HG74" s="1">
        <v>0</v>
      </c>
      <c r="HH74" s="1">
        <v>0</v>
      </c>
      <c r="HJ74" s="1">
        <v>0</v>
      </c>
      <c r="HK74" s="1">
        <v>0</v>
      </c>
      <c r="HL74" s="1">
        <v>0</v>
      </c>
      <c r="HM74" s="18">
        <f t="shared" si="41"/>
        <v>0</v>
      </c>
      <c r="HO74" s="142">
        <v>0</v>
      </c>
      <c r="HP74" s="1">
        <f t="shared" si="42"/>
        <v>0</v>
      </c>
      <c r="HQ74" s="1">
        <v>0</v>
      </c>
      <c r="HR74" s="18">
        <f t="shared" si="43"/>
        <v>0</v>
      </c>
      <c r="HT74" s="1">
        <v>0</v>
      </c>
      <c r="HU74" s="1">
        <v>0</v>
      </c>
      <c r="HV74" s="1">
        <v>0</v>
      </c>
      <c r="HW74" s="18">
        <f t="shared" si="44"/>
        <v>0</v>
      </c>
      <c r="HY74" s="1">
        <v>0</v>
      </c>
      <c r="HZ74" s="1">
        <v>0</v>
      </c>
      <c r="IA74" s="1">
        <v>0</v>
      </c>
      <c r="IB74" s="18">
        <f t="shared" si="45"/>
        <v>0</v>
      </c>
      <c r="ID74" s="1">
        <v>0</v>
      </c>
      <c r="IE74" s="1">
        <v>0</v>
      </c>
      <c r="IF74" s="1">
        <v>0</v>
      </c>
      <c r="IG74" s="1">
        <f t="shared" si="4"/>
        <v>0</v>
      </c>
      <c r="II74" s="1">
        <v>0</v>
      </c>
      <c r="IJ74" s="1">
        <v>0</v>
      </c>
      <c r="IK74" s="1">
        <v>0</v>
      </c>
      <c r="IL74" s="18">
        <f t="shared" si="46"/>
        <v>0</v>
      </c>
      <c r="KC74" s="1">
        <f t="shared" ref="KC74:KC102" si="49">KB74*15000</f>
        <v>0</v>
      </c>
      <c r="KD74" s="1">
        <v>0</v>
      </c>
      <c r="KE74" s="18">
        <f t="shared" si="47"/>
        <v>0</v>
      </c>
      <c r="KQ74" s="12">
        <f t="shared" si="5"/>
        <v>1</v>
      </c>
      <c r="KR74" s="12">
        <f t="shared" si="6"/>
        <v>134300</v>
      </c>
      <c r="KS74" s="12">
        <f t="shared" si="7"/>
        <v>0</v>
      </c>
      <c r="KT74" s="12">
        <f t="shared" si="8"/>
        <v>134300</v>
      </c>
    </row>
    <row r="75" spans="1:307">
      <c r="A75" s="142">
        <v>4</v>
      </c>
      <c r="B75" s="135" t="s">
        <v>1891</v>
      </c>
      <c r="C75" s="135">
        <v>0</v>
      </c>
      <c r="D75" s="135">
        <v>146800</v>
      </c>
      <c r="E75" s="135">
        <v>0</v>
      </c>
      <c r="F75" s="135">
        <f t="shared" si="9"/>
        <v>146800</v>
      </c>
      <c r="H75" s="135"/>
      <c r="I75" s="136">
        <v>1028137.5</v>
      </c>
      <c r="J75" s="135">
        <v>0</v>
      </c>
      <c r="K75" s="136">
        <f t="shared" si="10"/>
        <v>1028137.5</v>
      </c>
      <c r="M75" s="135">
        <v>0</v>
      </c>
      <c r="N75" s="1">
        <v>0</v>
      </c>
      <c r="O75" s="1">
        <v>0</v>
      </c>
      <c r="P75" s="18">
        <f t="shared" si="11"/>
        <v>0</v>
      </c>
      <c r="AB75" s="1">
        <v>0</v>
      </c>
      <c r="AC75" s="1">
        <v>0</v>
      </c>
      <c r="AD75" s="1">
        <v>0</v>
      </c>
      <c r="AE75" s="18">
        <f t="shared" si="12"/>
        <v>0</v>
      </c>
      <c r="AQ75" s="142">
        <v>10</v>
      </c>
      <c r="AR75" s="1">
        <f t="shared" si="13"/>
        <v>50000</v>
      </c>
      <c r="AS75" s="1">
        <v>0</v>
      </c>
      <c r="AT75" s="18">
        <f t="shared" si="14"/>
        <v>50000</v>
      </c>
      <c r="AV75" s="142">
        <v>1</v>
      </c>
      <c r="AW75" s="1">
        <f t="shared" si="15"/>
        <v>5000</v>
      </c>
      <c r="AY75" s="18">
        <f t="shared" si="16"/>
        <v>5000</v>
      </c>
      <c r="BU75" s="1">
        <v>0</v>
      </c>
      <c r="BV75" s="1">
        <v>0</v>
      </c>
      <c r="BW75" s="1">
        <v>0</v>
      </c>
      <c r="BX75" s="1">
        <f t="shared" si="1"/>
        <v>0</v>
      </c>
      <c r="CE75" s="1">
        <v>0</v>
      </c>
      <c r="CF75" s="1">
        <v>0</v>
      </c>
      <c r="CG75" s="1">
        <v>0</v>
      </c>
      <c r="CH75" s="1">
        <f t="shared" si="2"/>
        <v>0</v>
      </c>
      <c r="CO75" s="1">
        <v>0</v>
      </c>
      <c r="CP75" s="1">
        <v>0</v>
      </c>
      <c r="CQ75" s="1">
        <v>0</v>
      </c>
      <c r="CR75" s="18">
        <v>0</v>
      </c>
      <c r="DX75" s="142">
        <v>15</v>
      </c>
      <c r="DY75" s="1">
        <f t="shared" si="17"/>
        <v>7500</v>
      </c>
      <c r="DZ75" s="1">
        <v>0</v>
      </c>
      <c r="EA75" s="18">
        <f t="shared" si="18"/>
        <v>7500</v>
      </c>
      <c r="EC75" s="158">
        <v>4789</v>
      </c>
      <c r="ED75" s="1">
        <f t="shared" si="19"/>
        <v>6704600</v>
      </c>
      <c r="EE75" s="1">
        <v>0</v>
      </c>
      <c r="EF75" s="18">
        <f t="shared" si="20"/>
        <v>6704600</v>
      </c>
      <c r="EH75" s="142">
        <v>400</v>
      </c>
      <c r="EI75" s="1">
        <f t="shared" si="21"/>
        <v>400000</v>
      </c>
      <c r="EJ75" s="1">
        <v>0</v>
      </c>
      <c r="EK75" s="18">
        <f t="shared" si="22"/>
        <v>400000</v>
      </c>
      <c r="EM75" s="1">
        <v>0</v>
      </c>
      <c r="EN75" s="1">
        <f t="shared" si="23"/>
        <v>0</v>
      </c>
      <c r="EO75" s="1">
        <v>0</v>
      </c>
      <c r="EP75" s="18">
        <f t="shared" si="24"/>
        <v>0</v>
      </c>
      <c r="ER75" s="1">
        <v>579</v>
      </c>
      <c r="ES75" s="46">
        <f t="shared" si="25"/>
        <v>1567740.93</v>
      </c>
      <c r="ET75" s="1">
        <v>0</v>
      </c>
      <c r="EU75" s="19">
        <f t="shared" si="26"/>
        <v>1567740.93</v>
      </c>
      <c r="EW75" s="1">
        <v>4</v>
      </c>
      <c r="EX75" s="46">
        <f t="shared" si="27"/>
        <v>17272.72</v>
      </c>
      <c r="EY75" s="1">
        <v>0</v>
      </c>
      <c r="EZ75" s="19">
        <f t="shared" si="28"/>
        <v>17272.72</v>
      </c>
      <c r="FB75" s="1">
        <v>1</v>
      </c>
      <c r="FC75" s="1">
        <f t="shared" si="48"/>
        <v>10000</v>
      </c>
      <c r="FD75" s="1">
        <v>0</v>
      </c>
      <c r="FE75" s="18">
        <f t="shared" si="29"/>
        <v>10000</v>
      </c>
      <c r="FG75" s="1">
        <v>250</v>
      </c>
      <c r="FH75" s="1">
        <f t="shared" si="30"/>
        <v>75000</v>
      </c>
      <c r="FI75" s="1">
        <v>0</v>
      </c>
      <c r="FJ75" s="18">
        <f t="shared" si="31"/>
        <v>75000</v>
      </c>
      <c r="FL75" s="1">
        <v>2</v>
      </c>
      <c r="FM75" s="1">
        <f t="shared" si="32"/>
        <v>600</v>
      </c>
      <c r="FN75" s="1">
        <v>0</v>
      </c>
      <c r="FO75" s="18">
        <f t="shared" si="33"/>
        <v>600</v>
      </c>
      <c r="FQ75" s="1">
        <v>540</v>
      </c>
      <c r="FR75" s="1">
        <f t="shared" si="34"/>
        <v>54000</v>
      </c>
      <c r="FS75" s="1">
        <v>0</v>
      </c>
      <c r="FT75" s="18">
        <f t="shared" si="35"/>
        <v>54000</v>
      </c>
      <c r="GF75" s="1">
        <v>0</v>
      </c>
      <c r="GG75" s="1">
        <v>0</v>
      </c>
      <c r="GH75" s="1">
        <v>0</v>
      </c>
      <c r="GI75" s="18">
        <f t="shared" si="36"/>
        <v>0</v>
      </c>
      <c r="GK75" s="1">
        <v>0</v>
      </c>
      <c r="GL75" s="1">
        <v>0</v>
      </c>
      <c r="GM75" s="1">
        <v>0</v>
      </c>
      <c r="GN75" s="1">
        <f t="shared" si="3"/>
        <v>0</v>
      </c>
      <c r="GP75" s="1">
        <v>0</v>
      </c>
      <c r="GQ75" s="1">
        <v>0</v>
      </c>
      <c r="GR75" s="1">
        <v>0</v>
      </c>
      <c r="GS75" s="18">
        <f t="shared" si="37"/>
        <v>0</v>
      </c>
      <c r="GU75" s="1">
        <v>0</v>
      </c>
      <c r="GV75" s="1">
        <v>0</v>
      </c>
      <c r="GW75" s="1">
        <v>0</v>
      </c>
      <c r="GX75" s="18">
        <f t="shared" si="38"/>
        <v>0</v>
      </c>
      <c r="GZ75" s="142">
        <v>2</v>
      </c>
      <c r="HA75" s="1">
        <f t="shared" si="39"/>
        <v>40000</v>
      </c>
      <c r="HB75" s="1">
        <v>0</v>
      </c>
      <c r="HC75" s="18">
        <f t="shared" si="40"/>
        <v>40000</v>
      </c>
      <c r="HE75" s="1">
        <v>0</v>
      </c>
      <c r="HF75" s="1">
        <v>0</v>
      </c>
      <c r="HG75" s="1">
        <v>0</v>
      </c>
      <c r="HH75" s="1">
        <v>0</v>
      </c>
      <c r="HJ75" s="1">
        <v>0</v>
      </c>
      <c r="HK75" s="1">
        <v>0</v>
      </c>
      <c r="HL75" s="1">
        <v>0</v>
      </c>
      <c r="HM75" s="18">
        <f t="shared" si="41"/>
        <v>0</v>
      </c>
      <c r="HO75" s="142">
        <v>0</v>
      </c>
      <c r="HP75" s="1">
        <f t="shared" si="42"/>
        <v>0</v>
      </c>
      <c r="HQ75" s="1">
        <v>0</v>
      </c>
      <c r="HR75" s="18">
        <f t="shared" si="43"/>
        <v>0</v>
      </c>
      <c r="HT75" s="1">
        <v>0</v>
      </c>
      <c r="HU75" s="1">
        <v>0</v>
      </c>
      <c r="HV75" s="1">
        <v>0</v>
      </c>
      <c r="HW75" s="18">
        <f t="shared" si="44"/>
        <v>0</v>
      </c>
      <c r="HY75" s="1">
        <v>0</v>
      </c>
      <c r="HZ75" s="1">
        <v>0</v>
      </c>
      <c r="IA75" s="1">
        <v>0</v>
      </c>
      <c r="IB75" s="18">
        <f t="shared" si="45"/>
        <v>0</v>
      </c>
      <c r="ID75" s="1">
        <v>0</v>
      </c>
      <c r="IE75" s="1">
        <v>0</v>
      </c>
      <c r="IF75" s="1">
        <v>0</v>
      </c>
      <c r="IG75" s="1">
        <f t="shared" si="4"/>
        <v>0</v>
      </c>
      <c r="II75" s="1">
        <v>0</v>
      </c>
      <c r="IJ75" s="1">
        <v>0</v>
      </c>
      <c r="IK75" s="1">
        <v>0</v>
      </c>
      <c r="IL75" s="18">
        <f t="shared" si="46"/>
        <v>0</v>
      </c>
      <c r="KC75" s="1">
        <f t="shared" si="49"/>
        <v>0</v>
      </c>
      <c r="KD75" s="1">
        <v>0</v>
      </c>
      <c r="KE75" s="18">
        <f t="shared" si="47"/>
        <v>0</v>
      </c>
      <c r="KQ75" s="12">
        <f t="shared" si="5"/>
        <v>6593</v>
      </c>
      <c r="KR75" s="12">
        <f t="shared" si="6"/>
        <v>10106651.15</v>
      </c>
      <c r="KS75" s="12">
        <f t="shared" si="7"/>
        <v>0</v>
      </c>
      <c r="KT75" s="12">
        <f t="shared" si="8"/>
        <v>10106651.15</v>
      </c>
    </row>
    <row r="76" spans="1:307">
      <c r="A76" s="142">
        <v>5</v>
      </c>
      <c r="B76" s="135" t="s">
        <v>1892</v>
      </c>
      <c r="C76" s="135">
        <v>0</v>
      </c>
      <c r="D76" s="135">
        <v>49600</v>
      </c>
      <c r="E76" s="135">
        <v>0</v>
      </c>
      <c r="F76" s="135">
        <f t="shared" si="9"/>
        <v>49600</v>
      </c>
      <c r="H76" s="135"/>
      <c r="I76" s="136">
        <v>724725</v>
      </c>
      <c r="J76" s="135">
        <v>0</v>
      </c>
      <c r="K76" s="136">
        <f t="shared" si="10"/>
        <v>724725</v>
      </c>
      <c r="M76" s="135">
        <v>0</v>
      </c>
      <c r="N76" s="1">
        <v>0</v>
      </c>
      <c r="O76" s="1">
        <v>0</v>
      </c>
      <c r="P76" s="18">
        <f t="shared" si="11"/>
        <v>0</v>
      </c>
      <c r="AB76" s="1">
        <v>0</v>
      </c>
      <c r="AC76" s="1">
        <v>0</v>
      </c>
      <c r="AD76" s="1">
        <v>0</v>
      </c>
      <c r="AE76" s="18">
        <f t="shared" si="12"/>
        <v>0</v>
      </c>
      <c r="AQ76" s="142">
        <v>10</v>
      </c>
      <c r="AR76" s="1">
        <f t="shared" si="13"/>
        <v>50000</v>
      </c>
      <c r="AS76" s="1">
        <v>0</v>
      </c>
      <c r="AT76" s="18">
        <f t="shared" si="14"/>
        <v>50000</v>
      </c>
      <c r="AV76" s="142">
        <v>0</v>
      </c>
      <c r="AW76" s="1">
        <f t="shared" si="15"/>
        <v>0</v>
      </c>
      <c r="AY76" s="18">
        <f t="shared" si="16"/>
        <v>0</v>
      </c>
      <c r="BU76" s="1">
        <v>0</v>
      </c>
      <c r="BV76" s="1">
        <v>0</v>
      </c>
      <c r="BW76" s="1">
        <v>0</v>
      </c>
      <c r="BX76" s="1">
        <f t="shared" si="1"/>
        <v>0</v>
      </c>
      <c r="CE76" s="1">
        <v>0</v>
      </c>
      <c r="CF76" s="1">
        <v>0</v>
      </c>
      <c r="CG76" s="1">
        <v>0</v>
      </c>
      <c r="CH76" s="1">
        <f t="shared" si="2"/>
        <v>0</v>
      </c>
      <c r="CO76" s="1">
        <v>0</v>
      </c>
      <c r="CP76" s="1">
        <v>0</v>
      </c>
      <c r="CQ76" s="1">
        <v>0</v>
      </c>
      <c r="CR76" s="18">
        <v>0</v>
      </c>
      <c r="DX76" s="142">
        <v>6</v>
      </c>
      <c r="DY76" s="1">
        <f t="shared" si="17"/>
        <v>3000</v>
      </c>
      <c r="DZ76" s="1">
        <v>0</v>
      </c>
      <c r="EA76" s="18">
        <f t="shared" si="18"/>
        <v>3000</v>
      </c>
      <c r="EC76" s="158">
        <v>3257</v>
      </c>
      <c r="ED76" s="1">
        <f t="shared" si="19"/>
        <v>4559800</v>
      </c>
      <c r="EE76" s="1">
        <v>0</v>
      </c>
      <c r="EF76" s="18">
        <f t="shared" si="20"/>
        <v>4559800</v>
      </c>
      <c r="EH76" s="142">
        <v>400</v>
      </c>
      <c r="EI76" s="1">
        <f t="shared" si="21"/>
        <v>400000</v>
      </c>
      <c r="EJ76" s="1">
        <v>0</v>
      </c>
      <c r="EK76" s="18">
        <f t="shared" si="22"/>
        <v>400000</v>
      </c>
      <c r="EM76" s="1">
        <v>0</v>
      </c>
      <c r="EN76" s="1">
        <f t="shared" si="23"/>
        <v>0</v>
      </c>
      <c r="EO76" s="1">
        <v>0</v>
      </c>
      <c r="EP76" s="18">
        <f t="shared" si="24"/>
        <v>0</v>
      </c>
      <c r="ER76" s="1">
        <v>444</v>
      </c>
      <c r="ES76" s="46">
        <f t="shared" si="25"/>
        <v>1202205.48</v>
      </c>
      <c r="ET76" s="1">
        <v>0</v>
      </c>
      <c r="EU76" s="19">
        <f t="shared" si="26"/>
        <v>1202205.48</v>
      </c>
      <c r="EW76" s="1">
        <v>4</v>
      </c>
      <c r="EX76" s="46">
        <f t="shared" si="27"/>
        <v>17272.72</v>
      </c>
      <c r="EY76" s="1">
        <v>0</v>
      </c>
      <c r="EZ76" s="19">
        <f t="shared" si="28"/>
        <v>17272.72</v>
      </c>
      <c r="FB76" s="1">
        <v>1</v>
      </c>
      <c r="FC76" s="1">
        <f t="shared" si="48"/>
        <v>10000</v>
      </c>
      <c r="FD76" s="1">
        <v>0</v>
      </c>
      <c r="FE76" s="18">
        <f t="shared" si="29"/>
        <v>10000</v>
      </c>
      <c r="FG76" s="1">
        <v>250</v>
      </c>
      <c r="FH76" s="1">
        <f t="shared" si="30"/>
        <v>75000</v>
      </c>
      <c r="FI76" s="1">
        <v>0</v>
      </c>
      <c r="FJ76" s="18">
        <f t="shared" si="31"/>
        <v>75000</v>
      </c>
      <c r="FL76" s="1">
        <v>2</v>
      </c>
      <c r="FM76" s="1">
        <f t="shared" si="32"/>
        <v>600</v>
      </c>
      <c r="FN76" s="1">
        <v>0</v>
      </c>
      <c r="FO76" s="18">
        <f t="shared" si="33"/>
        <v>600</v>
      </c>
      <c r="FQ76" s="1">
        <v>340</v>
      </c>
      <c r="FR76" s="1">
        <f t="shared" si="34"/>
        <v>34000</v>
      </c>
      <c r="FS76" s="1">
        <v>0</v>
      </c>
      <c r="FT76" s="18">
        <f t="shared" si="35"/>
        <v>34000</v>
      </c>
      <c r="GF76" s="1">
        <v>0</v>
      </c>
      <c r="GG76" s="1">
        <v>0</v>
      </c>
      <c r="GH76" s="1">
        <v>0</v>
      </c>
      <c r="GI76" s="18">
        <f t="shared" si="36"/>
        <v>0</v>
      </c>
      <c r="GK76" s="1">
        <v>0</v>
      </c>
      <c r="GL76" s="1">
        <v>0</v>
      </c>
      <c r="GM76" s="1">
        <v>0</v>
      </c>
      <c r="GN76" s="1">
        <f t="shared" si="3"/>
        <v>0</v>
      </c>
      <c r="GP76" s="1">
        <v>0</v>
      </c>
      <c r="GQ76" s="1">
        <v>0</v>
      </c>
      <c r="GR76" s="1">
        <v>0</v>
      </c>
      <c r="GS76" s="18">
        <f t="shared" si="37"/>
        <v>0</v>
      </c>
      <c r="GU76" s="1">
        <v>0</v>
      </c>
      <c r="GV76" s="1">
        <v>0</v>
      </c>
      <c r="GW76" s="1">
        <v>0</v>
      </c>
      <c r="GX76" s="18">
        <f t="shared" si="38"/>
        <v>0</v>
      </c>
      <c r="GZ76" s="142">
        <v>2</v>
      </c>
      <c r="HA76" s="1">
        <f t="shared" si="39"/>
        <v>40000</v>
      </c>
      <c r="HB76" s="1">
        <v>0</v>
      </c>
      <c r="HC76" s="18">
        <f t="shared" si="40"/>
        <v>40000</v>
      </c>
      <c r="HE76" s="1">
        <v>0</v>
      </c>
      <c r="HF76" s="1">
        <v>0</v>
      </c>
      <c r="HG76" s="1">
        <v>0</v>
      </c>
      <c r="HH76" s="1">
        <v>0</v>
      </c>
      <c r="HJ76" s="1">
        <v>0</v>
      </c>
      <c r="HK76" s="1">
        <v>0</v>
      </c>
      <c r="HL76" s="1">
        <v>0</v>
      </c>
      <c r="HM76" s="18">
        <f t="shared" si="41"/>
        <v>0</v>
      </c>
      <c r="HO76" s="142">
        <v>0</v>
      </c>
      <c r="HP76" s="1">
        <f t="shared" si="42"/>
        <v>0</v>
      </c>
      <c r="HQ76" s="1">
        <v>0</v>
      </c>
      <c r="HR76" s="18">
        <f t="shared" si="43"/>
        <v>0</v>
      </c>
      <c r="HT76" s="1">
        <v>0</v>
      </c>
      <c r="HU76" s="1">
        <v>0</v>
      </c>
      <c r="HV76" s="1">
        <v>0</v>
      </c>
      <c r="HW76" s="18">
        <f t="shared" si="44"/>
        <v>0</v>
      </c>
      <c r="HY76" s="1">
        <v>0</v>
      </c>
      <c r="HZ76" s="1">
        <v>0</v>
      </c>
      <c r="IA76" s="1">
        <v>0</v>
      </c>
      <c r="IB76" s="18">
        <f t="shared" si="45"/>
        <v>0</v>
      </c>
      <c r="ID76" s="1">
        <v>0</v>
      </c>
      <c r="IE76" s="1">
        <v>0</v>
      </c>
      <c r="IF76" s="1">
        <v>0</v>
      </c>
      <c r="IG76" s="1">
        <f t="shared" si="4"/>
        <v>0</v>
      </c>
      <c r="II76" s="1">
        <v>0</v>
      </c>
      <c r="IJ76" s="1">
        <v>0</v>
      </c>
      <c r="IK76" s="1">
        <v>0</v>
      </c>
      <c r="IL76" s="18">
        <f t="shared" si="46"/>
        <v>0</v>
      </c>
      <c r="KC76" s="1">
        <f t="shared" si="49"/>
        <v>0</v>
      </c>
      <c r="KD76" s="1">
        <v>0</v>
      </c>
      <c r="KE76" s="18">
        <f t="shared" si="47"/>
        <v>0</v>
      </c>
      <c r="KQ76" s="12">
        <f t="shared" si="5"/>
        <v>4716</v>
      </c>
      <c r="KR76" s="12">
        <f t="shared" si="6"/>
        <v>7166203.2000000002</v>
      </c>
      <c r="KS76" s="12">
        <f t="shared" si="7"/>
        <v>0</v>
      </c>
      <c r="KT76" s="12">
        <f t="shared" si="8"/>
        <v>7166203.2000000002</v>
      </c>
    </row>
    <row r="77" spans="1:307">
      <c r="A77" s="142">
        <v>6</v>
      </c>
      <c r="B77" s="135" t="s">
        <v>1893</v>
      </c>
      <c r="C77" s="135">
        <v>0</v>
      </c>
      <c r="D77" s="135">
        <v>103600</v>
      </c>
      <c r="E77" s="135">
        <v>0</v>
      </c>
      <c r="F77" s="135">
        <f t="shared" si="9"/>
        <v>103600</v>
      </c>
      <c r="H77" s="135"/>
      <c r="I77" s="136">
        <v>883987.5</v>
      </c>
      <c r="J77" s="135">
        <v>0</v>
      </c>
      <c r="K77" s="136">
        <f t="shared" si="10"/>
        <v>883987.5</v>
      </c>
      <c r="M77" s="135">
        <v>0</v>
      </c>
      <c r="N77" s="1">
        <v>0</v>
      </c>
      <c r="O77" s="1">
        <v>0</v>
      </c>
      <c r="P77" s="18">
        <f t="shared" si="11"/>
        <v>0</v>
      </c>
      <c r="AB77" s="1">
        <v>0</v>
      </c>
      <c r="AC77" s="1">
        <v>0</v>
      </c>
      <c r="AD77" s="1">
        <v>0</v>
      </c>
      <c r="AE77" s="18">
        <f t="shared" si="12"/>
        <v>0</v>
      </c>
      <c r="AQ77" s="142">
        <v>10</v>
      </c>
      <c r="AR77" s="1">
        <f t="shared" si="13"/>
        <v>50000</v>
      </c>
      <c r="AS77" s="1">
        <v>0</v>
      </c>
      <c r="AT77" s="18">
        <f t="shared" si="14"/>
        <v>50000</v>
      </c>
      <c r="AV77" s="142">
        <v>0</v>
      </c>
      <c r="AW77" s="1">
        <f t="shared" si="15"/>
        <v>0</v>
      </c>
      <c r="AY77" s="18">
        <f t="shared" si="16"/>
        <v>0</v>
      </c>
      <c r="BU77" s="1">
        <v>0</v>
      </c>
      <c r="BV77" s="1">
        <v>0</v>
      </c>
      <c r="BW77" s="1">
        <v>0</v>
      </c>
      <c r="BX77" s="1">
        <f t="shared" si="1"/>
        <v>0</v>
      </c>
      <c r="CE77" s="1">
        <v>0</v>
      </c>
      <c r="CF77" s="1">
        <v>0</v>
      </c>
      <c r="CG77" s="1">
        <v>0</v>
      </c>
      <c r="CH77" s="1">
        <f t="shared" si="2"/>
        <v>0</v>
      </c>
      <c r="CO77" s="1">
        <v>0</v>
      </c>
      <c r="CP77" s="1">
        <v>0</v>
      </c>
      <c r="CQ77" s="1">
        <v>0</v>
      </c>
      <c r="CR77" s="18">
        <v>0</v>
      </c>
      <c r="DX77" s="142">
        <v>6</v>
      </c>
      <c r="DY77" s="1">
        <f t="shared" si="17"/>
        <v>3000</v>
      </c>
      <c r="DZ77" s="1">
        <v>0</v>
      </c>
      <c r="EA77" s="18">
        <f t="shared" si="18"/>
        <v>3000</v>
      </c>
      <c r="EC77" s="158">
        <v>4061</v>
      </c>
      <c r="ED77" s="1">
        <f t="shared" si="19"/>
        <v>5685400</v>
      </c>
      <c r="EE77" s="1">
        <v>0</v>
      </c>
      <c r="EF77" s="18">
        <f t="shared" si="20"/>
        <v>5685400</v>
      </c>
      <c r="EH77" s="142">
        <v>400</v>
      </c>
      <c r="EI77" s="1">
        <f t="shared" si="21"/>
        <v>400000</v>
      </c>
      <c r="EJ77" s="1">
        <v>0</v>
      </c>
      <c r="EK77" s="18">
        <f t="shared" si="22"/>
        <v>400000</v>
      </c>
      <c r="EM77" s="1">
        <v>0</v>
      </c>
      <c r="EN77" s="1">
        <f t="shared" si="23"/>
        <v>0</v>
      </c>
      <c r="EO77" s="1">
        <v>0</v>
      </c>
      <c r="EP77" s="18">
        <f t="shared" si="24"/>
        <v>0</v>
      </c>
      <c r="ER77" s="1">
        <v>229</v>
      </c>
      <c r="ES77" s="46">
        <f t="shared" si="25"/>
        <v>620056.43000000005</v>
      </c>
      <c r="ET77" s="1">
        <v>0</v>
      </c>
      <c r="EU77" s="19">
        <f t="shared" si="26"/>
        <v>620056.43000000005</v>
      </c>
      <c r="EW77" s="1">
        <v>4</v>
      </c>
      <c r="EX77" s="46">
        <f t="shared" si="27"/>
        <v>17272.72</v>
      </c>
      <c r="EY77" s="1">
        <v>0</v>
      </c>
      <c r="EZ77" s="19">
        <f t="shared" si="28"/>
        <v>17272.72</v>
      </c>
      <c r="FB77" s="1">
        <v>1</v>
      </c>
      <c r="FC77" s="1">
        <f t="shared" si="48"/>
        <v>10000</v>
      </c>
      <c r="FD77" s="1">
        <v>0</v>
      </c>
      <c r="FE77" s="18">
        <f t="shared" si="29"/>
        <v>10000</v>
      </c>
      <c r="FG77" s="1">
        <v>250</v>
      </c>
      <c r="FH77" s="1">
        <f t="shared" si="30"/>
        <v>75000</v>
      </c>
      <c r="FI77" s="1">
        <v>0</v>
      </c>
      <c r="FJ77" s="18">
        <f t="shared" si="31"/>
        <v>75000</v>
      </c>
      <c r="FL77" s="1">
        <v>2</v>
      </c>
      <c r="FM77" s="1">
        <f t="shared" si="32"/>
        <v>600</v>
      </c>
      <c r="FN77" s="1">
        <v>0</v>
      </c>
      <c r="FO77" s="18">
        <f t="shared" si="33"/>
        <v>600</v>
      </c>
      <c r="FQ77" s="1">
        <v>340</v>
      </c>
      <c r="FR77" s="1">
        <f t="shared" si="34"/>
        <v>34000</v>
      </c>
      <c r="FS77" s="1">
        <v>0</v>
      </c>
      <c r="FT77" s="18">
        <f t="shared" si="35"/>
        <v>34000</v>
      </c>
      <c r="GF77" s="1">
        <v>0</v>
      </c>
      <c r="GG77" s="1">
        <v>0</v>
      </c>
      <c r="GH77" s="1">
        <v>0</v>
      </c>
      <c r="GI77" s="18">
        <f t="shared" si="36"/>
        <v>0</v>
      </c>
      <c r="GK77" s="1">
        <v>0</v>
      </c>
      <c r="GL77" s="1">
        <v>0</v>
      </c>
      <c r="GM77" s="1">
        <v>0</v>
      </c>
      <c r="GN77" s="1">
        <f t="shared" si="3"/>
        <v>0</v>
      </c>
      <c r="GP77" s="1">
        <v>0</v>
      </c>
      <c r="GQ77" s="1">
        <v>0</v>
      </c>
      <c r="GR77" s="1">
        <v>0</v>
      </c>
      <c r="GS77" s="18">
        <f t="shared" si="37"/>
        <v>0</v>
      </c>
      <c r="GU77" s="1">
        <v>0</v>
      </c>
      <c r="GV77" s="1">
        <v>0</v>
      </c>
      <c r="GW77" s="1">
        <v>0</v>
      </c>
      <c r="GX77" s="18">
        <f t="shared" si="38"/>
        <v>0</v>
      </c>
      <c r="GZ77" s="142">
        <v>2</v>
      </c>
      <c r="HA77" s="1">
        <f t="shared" si="39"/>
        <v>40000</v>
      </c>
      <c r="HB77" s="1">
        <v>0</v>
      </c>
      <c r="HC77" s="18">
        <f t="shared" si="40"/>
        <v>40000</v>
      </c>
      <c r="HE77" s="1">
        <v>0</v>
      </c>
      <c r="HF77" s="1">
        <v>0</v>
      </c>
      <c r="HG77" s="1">
        <v>0</v>
      </c>
      <c r="HH77" s="1">
        <v>0</v>
      </c>
      <c r="HJ77" s="1">
        <v>0</v>
      </c>
      <c r="HK77" s="1">
        <v>0</v>
      </c>
      <c r="HL77" s="1">
        <v>0</v>
      </c>
      <c r="HM77" s="18">
        <f t="shared" si="41"/>
        <v>0</v>
      </c>
      <c r="HO77" s="142">
        <v>0</v>
      </c>
      <c r="HP77" s="1">
        <f t="shared" si="42"/>
        <v>0</v>
      </c>
      <c r="HQ77" s="1">
        <v>0</v>
      </c>
      <c r="HR77" s="18">
        <f t="shared" si="43"/>
        <v>0</v>
      </c>
      <c r="HT77" s="1">
        <v>0</v>
      </c>
      <c r="HU77" s="1">
        <v>0</v>
      </c>
      <c r="HV77" s="1">
        <v>0</v>
      </c>
      <c r="HW77" s="18">
        <f t="shared" si="44"/>
        <v>0</v>
      </c>
      <c r="HY77" s="1">
        <v>0</v>
      </c>
      <c r="HZ77" s="1">
        <v>0</v>
      </c>
      <c r="IA77" s="1">
        <v>0</v>
      </c>
      <c r="IB77" s="18">
        <f t="shared" si="45"/>
        <v>0</v>
      </c>
      <c r="ID77" s="1">
        <v>0</v>
      </c>
      <c r="IE77" s="1">
        <v>0</v>
      </c>
      <c r="IF77" s="1">
        <v>0</v>
      </c>
      <c r="IG77" s="1">
        <f t="shared" si="4"/>
        <v>0</v>
      </c>
      <c r="II77" s="1">
        <v>0</v>
      </c>
      <c r="IJ77" s="1">
        <v>0</v>
      </c>
      <c r="IK77" s="1">
        <v>0</v>
      </c>
      <c r="IL77" s="18">
        <f t="shared" si="46"/>
        <v>0</v>
      </c>
      <c r="KC77" s="1">
        <f t="shared" si="49"/>
        <v>0</v>
      </c>
      <c r="KD77" s="1">
        <v>0</v>
      </c>
      <c r="KE77" s="18">
        <f t="shared" si="47"/>
        <v>0</v>
      </c>
      <c r="KQ77" s="12">
        <f t="shared" si="5"/>
        <v>5305</v>
      </c>
      <c r="KR77" s="12">
        <f t="shared" si="6"/>
        <v>7922916.6499999994</v>
      </c>
      <c r="KS77" s="12">
        <f t="shared" si="7"/>
        <v>0</v>
      </c>
      <c r="KT77" s="12">
        <f t="shared" si="8"/>
        <v>7922916.6499999994</v>
      </c>
    </row>
    <row r="78" spans="1:307">
      <c r="A78" s="142">
        <v>7</v>
      </c>
      <c r="B78" s="135" t="s">
        <v>1894</v>
      </c>
      <c r="C78" s="135">
        <v>0</v>
      </c>
      <c r="D78" s="135">
        <v>128800</v>
      </c>
      <c r="E78" s="135">
        <v>0</v>
      </c>
      <c r="F78" s="135">
        <f t="shared" si="9"/>
        <v>128800</v>
      </c>
      <c r="H78" s="135"/>
      <c r="I78" s="136">
        <v>937950</v>
      </c>
      <c r="J78" s="135">
        <v>0</v>
      </c>
      <c r="K78" s="136">
        <f t="shared" si="10"/>
        <v>937950</v>
      </c>
      <c r="M78" s="135">
        <v>0</v>
      </c>
      <c r="N78" s="1">
        <v>0</v>
      </c>
      <c r="O78" s="1">
        <v>0</v>
      </c>
      <c r="P78" s="18">
        <f t="shared" si="11"/>
        <v>0</v>
      </c>
      <c r="AB78" s="1">
        <v>0</v>
      </c>
      <c r="AC78" s="1">
        <v>0</v>
      </c>
      <c r="AD78" s="1">
        <v>0</v>
      </c>
      <c r="AE78" s="18">
        <f t="shared" si="12"/>
        <v>0</v>
      </c>
      <c r="AQ78" s="142">
        <v>10</v>
      </c>
      <c r="AR78" s="1">
        <f t="shared" si="13"/>
        <v>50000</v>
      </c>
      <c r="AS78" s="1">
        <v>0</v>
      </c>
      <c r="AT78" s="18">
        <f t="shared" si="14"/>
        <v>50000</v>
      </c>
      <c r="AV78" s="142">
        <v>0</v>
      </c>
      <c r="AW78" s="1">
        <f t="shared" si="15"/>
        <v>0</v>
      </c>
      <c r="AY78" s="18">
        <f t="shared" si="16"/>
        <v>0</v>
      </c>
      <c r="BU78" s="1">
        <v>0</v>
      </c>
      <c r="BV78" s="1">
        <v>0</v>
      </c>
      <c r="BW78" s="1">
        <v>0</v>
      </c>
      <c r="BX78" s="1">
        <f t="shared" si="1"/>
        <v>0</v>
      </c>
      <c r="CE78" s="1">
        <v>0</v>
      </c>
      <c r="CF78" s="1">
        <v>0</v>
      </c>
      <c r="CG78" s="1">
        <v>0</v>
      </c>
      <c r="CH78" s="1">
        <f t="shared" si="2"/>
        <v>0</v>
      </c>
      <c r="CO78" s="1">
        <v>0</v>
      </c>
      <c r="CP78" s="1">
        <v>0</v>
      </c>
      <c r="CQ78" s="1">
        <v>0</v>
      </c>
      <c r="CR78" s="18">
        <v>0</v>
      </c>
      <c r="DX78" s="142">
        <v>15</v>
      </c>
      <c r="DY78" s="1">
        <f t="shared" si="17"/>
        <v>7500</v>
      </c>
      <c r="DZ78" s="1">
        <v>0</v>
      </c>
      <c r="EA78" s="18">
        <f t="shared" si="18"/>
        <v>7500</v>
      </c>
      <c r="EC78" s="158">
        <v>4734</v>
      </c>
      <c r="ED78" s="1">
        <f t="shared" si="19"/>
        <v>6627600</v>
      </c>
      <c r="EE78" s="1">
        <v>0</v>
      </c>
      <c r="EF78" s="18">
        <f t="shared" si="20"/>
        <v>6627600</v>
      </c>
      <c r="EH78" s="142">
        <v>0</v>
      </c>
      <c r="EI78" s="1">
        <f t="shared" si="21"/>
        <v>0</v>
      </c>
      <c r="EJ78" s="1">
        <v>0</v>
      </c>
      <c r="EK78" s="18">
        <f t="shared" si="22"/>
        <v>0</v>
      </c>
      <c r="EM78" s="1">
        <v>0</v>
      </c>
      <c r="EN78" s="1">
        <f t="shared" si="23"/>
        <v>0</v>
      </c>
      <c r="EO78" s="1">
        <v>0</v>
      </c>
      <c r="EP78" s="18">
        <f t="shared" si="24"/>
        <v>0</v>
      </c>
      <c r="ER78" s="1">
        <v>754</v>
      </c>
      <c r="ES78" s="46">
        <f t="shared" si="25"/>
        <v>2041583.1800000002</v>
      </c>
      <c r="ET78" s="1">
        <v>0</v>
      </c>
      <c r="EU78" s="19">
        <f t="shared" si="26"/>
        <v>2041583.1800000002</v>
      </c>
      <c r="EW78" s="1">
        <v>4</v>
      </c>
      <c r="EX78" s="46">
        <f t="shared" si="27"/>
        <v>17272.72</v>
      </c>
      <c r="EY78" s="1">
        <v>0</v>
      </c>
      <c r="EZ78" s="19">
        <f t="shared" si="28"/>
        <v>17272.72</v>
      </c>
      <c r="FB78" s="1">
        <v>1</v>
      </c>
      <c r="FC78" s="1">
        <f t="shared" si="48"/>
        <v>10000</v>
      </c>
      <c r="FD78" s="1">
        <v>0</v>
      </c>
      <c r="FE78" s="18">
        <f t="shared" si="29"/>
        <v>10000</v>
      </c>
      <c r="FG78" s="1">
        <v>250</v>
      </c>
      <c r="FH78" s="1">
        <f t="shared" si="30"/>
        <v>75000</v>
      </c>
      <c r="FI78" s="1">
        <v>0</v>
      </c>
      <c r="FJ78" s="18">
        <f t="shared" si="31"/>
        <v>75000</v>
      </c>
      <c r="FL78" s="1">
        <v>2</v>
      </c>
      <c r="FM78" s="1">
        <f t="shared" si="32"/>
        <v>600</v>
      </c>
      <c r="FN78" s="1">
        <v>0</v>
      </c>
      <c r="FO78" s="18">
        <f t="shared" si="33"/>
        <v>600</v>
      </c>
      <c r="FQ78" s="1">
        <v>540</v>
      </c>
      <c r="FR78" s="1">
        <f t="shared" si="34"/>
        <v>54000</v>
      </c>
      <c r="FS78" s="1">
        <v>0</v>
      </c>
      <c r="FT78" s="18">
        <f t="shared" si="35"/>
        <v>54000</v>
      </c>
      <c r="GF78" s="1">
        <v>0</v>
      </c>
      <c r="GG78" s="1">
        <v>0</v>
      </c>
      <c r="GH78" s="1">
        <v>0</v>
      </c>
      <c r="GI78" s="18">
        <f t="shared" si="36"/>
        <v>0</v>
      </c>
      <c r="GK78" s="1">
        <v>0</v>
      </c>
      <c r="GL78" s="1">
        <v>0</v>
      </c>
      <c r="GM78" s="1">
        <v>0</v>
      </c>
      <c r="GN78" s="1">
        <f t="shared" si="3"/>
        <v>0</v>
      </c>
      <c r="GP78" s="1">
        <v>0</v>
      </c>
      <c r="GQ78" s="1">
        <v>0</v>
      </c>
      <c r="GR78" s="1">
        <v>0</v>
      </c>
      <c r="GS78" s="18">
        <f t="shared" si="37"/>
        <v>0</v>
      </c>
      <c r="GU78" s="1">
        <v>0</v>
      </c>
      <c r="GV78" s="1">
        <v>0</v>
      </c>
      <c r="GW78" s="1">
        <v>0</v>
      </c>
      <c r="GX78" s="18">
        <f t="shared" si="38"/>
        <v>0</v>
      </c>
      <c r="GZ78" s="142">
        <v>2</v>
      </c>
      <c r="HA78" s="1">
        <f t="shared" si="39"/>
        <v>40000</v>
      </c>
      <c r="HB78" s="1">
        <v>0</v>
      </c>
      <c r="HC78" s="18">
        <f t="shared" si="40"/>
        <v>40000</v>
      </c>
      <c r="HE78" s="1">
        <v>0</v>
      </c>
      <c r="HF78" s="1">
        <v>0</v>
      </c>
      <c r="HG78" s="1">
        <v>0</v>
      </c>
      <c r="HH78" s="1">
        <v>0</v>
      </c>
      <c r="HJ78" s="1">
        <v>0</v>
      </c>
      <c r="HK78" s="1">
        <v>0</v>
      </c>
      <c r="HL78" s="1">
        <v>0</v>
      </c>
      <c r="HM78" s="18">
        <f t="shared" si="41"/>
        <v>0</v>
      </c>
      <c r="HO78" s="142">
        <v>0</v>
      </c>
      <c r="HP78" s="1">
        <f t="shared" si="42"/>
        <v>0</v>
      </c>
      <c r="HQ78" s="1">
        <v>0</v>
      </c>
      <c r="HR78" s="18">
        <f t="shared" si="43"/>
        <v>0</v>
      </c>
      <c r="HT78" s="1">
        <v>0</v>
      </c>
      <c r="HU78" s="1">
        <v>0</v>
      </c>
      <c r="HV78" s="1">
        <v>0</v>
      </c>
      <c r="HW78" s="18">
        <f t="shared" si="44"/>
        <v>0</v>
      </c>
      <c r="HY78" s="1">
        <v>0</v>
      </c>
      <c r="HZ78" s="1">
        <v>0</v>
      </c>
      <c r="IA78" s="1">
        <v>0</v>
      </c>
      <c r="IB78" s="18">
        <f t="shared" si="45"/>
        <v>0</v>
      </c>
      <c r="ID78" s="1">
        <v>0</v>
      </c>
      <c r="IE78" s="1">
        <v>0</v>
      </c>
      <c r="IF78" s="1">
        <v>0</v>
      </c>
      <c r="IG78" s="1">
        <f t="shared" si="4"/>
        <v>0</v>
      </c>
      <c r="II78" s="1">
        <v>0</v>
      </c>
      <c r="IJ78" s="1">
        <v>0</v>
      </c>
      <c r="IK78" s="1">
        <v>0</v>
      </c>
      <c r="IL78" s="18">
        <f t="shared" si="46"/>
        <v>0</v>
      </c>
      <c r="KC78" s="1">
        <f t="shared" si="49"/>
        <v>0</v>
      </c>
      <c r="KD78" s="1">
        <v>0</v>
      </c>
      <c r="KE78" s="18">
        <f t="shared" si="47"/>
        <v>0</v>
      </c>
      <c r="KQ78" s="12">
        <f t="shared" si="5"/>
        <v>6312</v>
      </c>
      <c r="KR78" s="12">
        <f t="shared" si="6"/>
        <v>9990305.9000000004</v>
      </c>
      <c r="KS78" s="12">
        <f t="shared" si="7"/>
        <v>0</v>
      </c>
      <c r="KT78" s="12">
        <f t="shared" si="8"/>
        <v>9990305.9000000004</v>
      </c>
    </row>
    <row r="79" spans="1:307">
      <c r="A79" s="142">
        <v>8</v>
      </c>
      <c r="B79" s="135" t="s">
        <v>1895</v>
      </c>
      <c r="C79" s="135">
        <v>0</v>
      </c>
      <c r="D79" s="135">
        <v>73000</v>
      </c>
      <c r="E79" s="135">
        <v>0</v>
      </c>
      <c r="F79" s="135">
        <f t="shared" si="9"/>
        <v>73000</v>
      </c>
      <c r="H79" s="135"/>
      <c r="I79" s="136">
        <v>395775</v>
      </c>
      <c r="J79" s="135">
        <v>0</v>
      </c>
      <c r="K79" s="136">
        <f t="shared" si="10"/>
        <v>395775</v>
      </c>
      <c r="M79" s="135">
        <v>0</v>
      </c>
      <c r="N79" s="1">
        <v>0</v>
      </c>
      <c r="O79" s="1">
        <v>0</v>
      </c>
      <c r="P79" s="18">
        <f t="shared" si="11"/>
        <v>0</v>
      </c>
      <c r="AB79" s="1">
        <v>0</v>
      </c>
      <c r="AC79" s="1">
        <v>0</v>
      </c>
      <c r="AD79" s="1">
        <v>0</v>
      </c>
      <c r="AE79" s="18">
        <f t="shared" si="12"/>
        <v>0</v>
      </c>
      <c r="AQ79" s="142">
        <v>10</v>
      </c>
      <c r="AR79" s="1">
        <f t="shared" si="13"/>
        <v>50000</v>
      </c>
      <c r="AS79" s="1">
        <v>0</v>
      </c>
      <c r="AT79" s="18">
        <f t="shared" si="14"/>
        <v>50000</v>
      </c>
      <c r="AV79" s="142">
        <v>0</v>
      </c>
      <c r="AW79" s="1">
        <f t="shared" si="15"/>
        <v>0</v>
      </c>
      <c r="AY79" s="18">
        <f t="shared" si="16"/>
        <v>0</v>
      </c>
      <c r="BU79" s="1">
        <v>0</v>
      </c>
      <c r="BV79" s="1">
        <v>0</v>
      </c>
      <c r="BW79" s="1">
        <v>0</v>
      </c>
      <c r="BX79" s="1">
        <f t="shared" si="1"/>
        <v>0</v>
      </c>
      <c r="CE79" s="1">
        <v>0</v>
      </c>
      <c r="CF79" s="1">
        <v>0</v>
      </c>
      <c r="CG79" s="1">
        <v>0</v>
      </c>
      <c r="CH79" s="1">
        <f t="shared" si="2"/>
        <v>0</v>
      </c>
      <c r="CO79" s="1">
        <v>0</v>
      </c>
      <c r="CP79" s="1">
        <v>0</v>
      </c>
      <c r="CQ79" s="1">
        <v>0</v>
      </c>
      <c r="CR79" s="18">
        <v>0</v>
      </c>
      <c r="DX79" s="142">
        <v>6</v>
      </c>
      <c r="DY79" s="1">
        <f t="shared" si="17"/>
        <v>3000</v>
      </c>
      <c r="DZ79" s="1">
        <v>0</v>
      </c>
      <c r="EA79" s="18">
        <f t="shared" si="18"/>
        <v>3000</v>
      </c>
      <c r="EC79" s="158">
        <v>1998</v>
      </c>
      <c r="ED79" s="1">
        <f t="shared" si="19"/>
        <v>2797200</v>
      </c>
      <c r="EE79" s="1">
        <v>0</v>
      </c>
      <c r="EF79" s="18">
        <f t="shared" si="20"/>
        <v>2797200</v>
      </c>
      <c r="EH79" s="142">
        <v>0</v>
      </c>
      <c r="EI79" s="1">
        <f t="shared" si="21"/>
        <v>0</v>
      </c>
      <c r="EJ79" s="1">
        <v>0</v>
      </c>
      <c r="EK79" s="18">
        <f t="shared" si="22"/>
        <v>0</v>
      </c>
      <c r="EM79" s="1">
        <v>0</v>
      </c>
      <c r="EN79" s="1">
        <f t="shared" si="23"/>
        <v>0</v>
      </c>
      <c r="EO79" s="1">
        <v>0</v>
      </c>
      <c r="EP79" s="18">
        <f t="shared" si="24"/>
        <v>0</v>
      </c>
      <c r="ER79" s="1">
        <v>267</v>
      </c>
      <c r="ES79" s="46">
        <f t="shared" si="25"/>
        <v>722947.89</v>
      </c>
      <c r="ET79" s="1">
        <v>0</v>
      </c>
      <c r="EU79" s="19">
        <f t="shared" si="26"/>
        <v>722947.89</v>
      </c>
      <c r="EW79" s="1">
        <v>2</v>
      </c>
      <c r="EX79" s="46">
        <f t="shared" si="27"/>
        <v>8636.36</v>
      </c>
      <c r="EY79" s="1">
        <v>0</v>
      </c>
      <c r="EZ79" s="19">
        <f t="shared" si="28"/>
        <v>8636.36</v>
      </c>
      <c r="FB79" s="1">
        <v>1</v>
      </c>
      <c r="FC79" s="1">
        <f t="shared" si="48"/>
        <v>10000</v>
      </c>
      <c r="FD79" s="1">
        <v>0</v>
      </c>
      <c r="FE79" s="18">
        <f t="shared" si="29"/>
        <v>10000</v>
      </c>
      <c r="FG79" s="1">
        <v>250</v>
      </c>
      <c r="FH79" s="1">
        <f t="shared" si="30"/>
        <v>75000</v>
      </c>
      <c r="FI79" s="1">
        <v>0</v>
      </c>
      <c r="FJ79" s="18">
        <f t="shared" si="31"/>
        <v>75000</v>
      </c>
      <c r="FL79" s="1">
        <v>1</v>
      </c>
      <c r="FM79" s="1">
        <f t="shared" si="32"/>
        <v>300</v>
      </c>
      <c r="FN79" s="1">
        <v>0</v>
      </c>
      <c r="FO79" s="18">
        <f t="shared" si="33"/>
        <v>300</v>
      </c>
      <c r="FQ79" s="1">
        <v>540</v>
      </c>
      <c r="FR79" s="1">
        <f t="shared" si="34"/>
        <v>54000</v>
      </c>
      <c r="FS79" s="1">
        <v>0</v>
      </c>
      <c r="FT79" s="18">
        <f t="shared" si="35"/>
        <v>54000</v>
      </c>
      <c r="GF79" s="1">
        <v>0</v>
      </c>
      <c r="GG79" s="1">
        <v>0</v>
      </c>
      <c r="GH79" s="1">
        <v>0</v>
      </c>
      <c r="GI79" s="18">
        <f t="shared" si="36"/>
        <v>0</v>
      </c>
      <c r="GK79" s="1">
        <v>0</v>
      </c>
      <c r="GL79" s="1">
        <v>0</v>
      </c>
      <c r="GM79" s="1">
        <v>0</v>
      </c>
      <c r="GN79" s="1">
        <f t="shared" si="3"/>
        <v>0</v>
      </c>
      <c r="GP79" s="1">
        <v>0</v>
      </c>
      <c r="GQ79" s="1">
        <v>0</v>
      </c>
      <c r="GR79" s="1">
        <v>0</v>
      </c>
      <c r="GS79" s="18">
        <f t="shared" si="37"/>
        <v>0</v>
      </c>
      <c r="GU79" s="1">
        <v>0</v>
      </c>
      <c r="GV79" s="1">
        <v>0</v>
      </c>
      <c r="GW79" s="1">
        <v>0</v>
      </c>
      <c r="GX79" s="18">
        <f t="shared" si="38"/>
        <v>0</v>
      </c>
      <c r="GZ79" s="142">
        <v>2</v>
      </c>
      <c r="HA79" s="1">
        <f t="shared" si="39"/>
        <v>40000</v>
      </c>
      <c r="HB79" s="1">
        <v>0</v>
      </c>
      <c r="HC79" s="18">
        <f t="shared" si="40"/>
        <v>40000</v>
      </c>
      <c r="HE79" s="1">
        <v>0</v>
      </c>
      <c r="HF79" s="1">
        <v>0</v>
      </c>
      <c r="HG79" s="1">
        <v>0</v>
      </c>
      <c r="HH79" s="1">
        <v>0</v>
      </c>
      <c r="HJ79" s="1">
        <v>0</v>
      </c>
      <c r="HK79" s="1">
        <v>0</v>
      </c>
      <c r="HL79" s="1">
        <v>0</v>
      </c>
      <c r="HM79" s="18">
        <f t="shared" si="41"/>
        <v>0</v>
      </c>
      <c r="HO79" s="142">
        <v>0</v>
      </c>
      <c r="HP79" s="1">
        <f t="shared" si="42"/>
        <v>0</v>
      </c>
      <c r="HQ79" s="1">
        <v>0</v>
      </c>
      <c r="HR79" s="18">
        <f t="shared" si="43"/>
        <v>0</v>
      </c>
      <c r="HT79" s="1">
        <v>0</v>
      </c>
      <c r="HU79" s="1">
        <v>0</v>
      </c>
      <c r="HV79" s="1">
        <v>0</v>
      </c>
      <c r="HW79" s="18">
        <f t="shared" si="44"/>
        <v>0</v>
      </c>
      <c r="HY79" s="1">
        <v>0</v>
      </c>
      <c r="HZ79" s="1">
        <v>0</v>
      </c>
      <c r="IA79" s="1">
        <v>0</v>
      </c>
      <c r="IB79" s="18">
        <f t="shared" si="45"/>
        <v>0</v>
      </c>
      <c r="ID79" s="1">
        <v>0</v>
      </c>
      <c r="IE79" s="1">
        <v>0</v>
      </c>
      <c r="IF79" s="1">
        <v>0</v>
      </c>
      <c r="IG79" s="1">
        <f t="shared" si="4"/>
        <v>0</v>
      </c>
      <c r="II79" s="1">
        <v>0</v>
      </c>
      <c r="IJ79" s="1">
        <v>0</v>
      </c>
      <c r="IK79" s="1">
        <v>0</v>
      </c>
      <c r="IL79" s="18">
        <f t="shared" si="46"/>
        <v>0</v>
      </c>
      <c r="KC79" s="1">
        <f t="shared" si="49"/>
        <v>0</v>
      </c>
      <c r="KD79" s="1">
        <v>0</v>
      </c>
      <c r="KE79" s="18">
        <f t="shared" si="47"/>
        <v>0</v>
      </c>
      <c r="KQ79" s="12">
        <f t="shared" si="5"/>
        <v>3077</v>
      </c>
      <c r="KR79" s="12">
        <f t="shared" si="6"/>
        <v>4229859.25</v>
      </c>
      <c r="KS79" s="12">
        <f t="shared" si="7"/>
        <v>0</v>
      </c>
      <c r="KT79" s="12">
        <f t="shared" si="8"/>
        <v>4229859.25</v>
      </c>
    </row>
    <row r="80" spans="1:307">
      <c r="A80" s="142">
        <v>9</v>
      </c>
      <c r="B80" s="135" t="s">
        <v>1896</v>
      </c>
      <c r="C80" s="135">
        <v>0</v>
      </c>
      <c r="D80" s="135">
        <v>95500</v>
      </c>
      <c r="E80" s="135">
        <v>0</v>
      </c>
      <c r="F80" s="135">
        <f t="shared" si="9"/>
        <v>95500</v>
      </c>
      <c r="H80" s="135"/>
      <c r="I80" s="136">
        <v>692250</v>
      </c>
      <c r="J80" s="135">
        <v>0</v>
      </c>
      <c r="K80" s="136">
        <f t="shared" si="10"/>
        <v>692250</v>
      </c>
      <c r="M80" s="135">
        <v>0</v>
      </c>
      <c r="N80" s="1">
        <v>0</v>
      </c>
      <c r="O80" s="1">
        <v>0</v>
      </c>
      <c r="P80" s="18">
        <f t="shared" si="11"/>
        <v>0</v>
      </c>
      <c r="AB80" s="1">
        <v>0</v>
      </c>
      <c r="AC80" s="1">
        <v>0</v>
      </c>
      <c r="AD80" s="1">
        <v>0</v>
      </c>
      <c r="AE80" s="18">
        <f t="shared" si="12"/>
        <v>0</v>
      </c>
      <c r="AQ80" s="142">
        <v>10</v>
      </c>
      <c r="AR80" s="1">
        <f t="shared" si="13"/>
        <v>50000</v>
      </c>
      <c r="AS80" s="1">
        <v>0</v>
      </c>
      <c r="AT80" s="18">
        <f t="shared" si="14"/>
        <v>50000</v>
      </c>
      <c r="AV80" s="142">
        <v>0</v>
      </c>
      <c r="AW80" s="1">
        <f t="shared" si="15"/>
        <v>0</v>
      </c>
      <c r="AY80" s="18">
        <f t="shared" si="16"/>
        <v>0</v>
      </c>
      <c r="BU80" s="1">
        <v>0</v>
      </c>
      <c r="BV80" s="1">
        <v>0</v>
      </c>
      <c r="BW80" s="1">
        <v>0</v>
      </c>
      <c r="BX80" s="1">
        <f t="shared" si="1"/>
        <v>0</v>
      </c>
      <c r="CE80" s="1">
        <v>0</v>
      </c>
      <c r="CF80" s="1">
        <v>0</v>
      </c>
      <c r="CG80" s="1">
        <v>0</v>
      </c>
      <c r="CH80" s="1">
        <f t="shared" si="2"/>
        <v>0</v>
      </c>
      <c r="CO80" s="1">
        <v>0</v>
      </c>
      <c r="CP80" s="1">
        <v>0</v>
      </c>
      <c r="CQ80" s="1">
        <v>0</v>
      </c>
      <c r="CR80" s="18">
        <v>0</v>
      </c>
      <c r="DX80" s="142">
        <v>6</v>
      </c>
      <c r="DY80" s="1">
        <f t="shared" si="17"/>
        <v>3000</v>
      </c>
      <c r="DZ80" s="1">
        <v>0</v>
      </c>
      <c r="EA80" s="18">
        <f t="shared" si="18"/>
        <v>3000</v>
      </c>
      <c r="EC80" s="158">
        <v>3494</v>
      </c>
      <c r="ED80" s="1">
        <f t="shared" si="19"/>
        <v>4891600</v>
      </c>
      <c r="EE80" s="1">
        <v>0</v>
      </c>
      <c r="EF80" s="18">
        <f t="shared" si="20"/>
        <v>4891600</v>
      </c>
      <c r="EH80" s="142">
        <v>0</v>
      </c>
      <c r="EI80" s="1">
        <f t="shared" si="21"/>
        <v>0</v>
      </c>
      <c r="EJ80" s="1">
        <v>0</v>
      </c>
      <c r="EK80" s="18">
        <f t="shared" si="22"/>
        <v>0</v>
      </c>
      <c r="EM80" s="1">
        <v>0</v>
      </c>
      <c r="EN80" s="1">
        <f t="shared" si="23"/>
        <v>0</v>
      </c>
      <c r="EO80" s="1">
        <v>0</v>
      </c>
      <c r="EP80" s="18">
        <f t="shared" si="24"/>
        <v>0</v>
      </c>
      <c r="ER80" s="1">
        <v>245</v>
      </c>
      <c r="ES80" s="46">
        <f t="shared" si="25"/>
        <v>663379.15</v>
      </c>
      <c r="ET80" s="1">
        <v>0</v>
      </c>
      <c r="EU80" s="19">
        <f t="shared" si="26"/>
        <v>663379.15</v>
      </c>
      <c r="EW80" s="1">
        <v>4</v>
      </c>
      <c r="EX80" s="46">
        <f t="shared" si="27"/>
        <v>17272.72</v>
      </c>
      <c r="EY80" s="1">
        <v>0</v>
      </c>
      <c r="EZ80" s="19">
        <f t="shared" si="28"/>
        <v>17272.72</v>
      </c>
      <c r="FB80" s="1">
        <v>1</v>
      </c>
      <c r="FC80" s="1">
        <f t="shared" si="48"/>
        <v>10000</v>
      </c>
      <c r="FD80" s="1">
        <v>0</v>
      </c>
      <c r="FE80" s="18">
        <f t="shared" si="29"/>
        <v>10000</v>
      </c>
      <c r="FG80" s="1">
        <v>250</v>
      </c>
      <c r="FH80" s="1">
        <f t="shared" si="30"/>
        <v>75000</v>
      </c>
      <c r="FI80" s="1">
        <v>0</v>
      </c>
      <c r="FJ80" s="18">
        <f t="shared" si="31"/>
        <v>75000</v>
      </c>
      <c r="FL80" s="1">
        <v>2</v>
      </c>
      <c r="FM80" s="1">
        <f t="shared" si="32"/>
        <v>600</v>
      </c>
      <c r="FN80" s="1">
        <v>0</v>
      </c>
      <c r="FO80" s="18">
        <f t="shared" si="33"/>
        <v>600</v>
      </c>
      <c r="FQ80" s="1">
        <v>540</v>
      </c>
      <c r="FR80" s="1">
        <f t="shared" si="34"/>
        <v>54000</v>
      </c>
      <c r="FS80" s="1">
        <v>0</v>
      </c>
      <c r="FT80" s="18">
        <f t="shared" si="35"/>
        <v>54000</v>
      </c>
      <c r="GF80" s="1">
        <v>0</v>
      </c>
      <c r="GG80" s="1">
        <v>0</v>
      </c>
      <c r="GH80" s="1">
        <v>0</v>
      </c>
      <c r="GI80" s="18">
        <f t="shared" si="36"/>
        <v>0</v>
      </c>
      <c r="GK80" s="1">
        <v>0</v>
      </c>
      <c r="GL80" s="1">
        <v>0</v>
      </c>
      <c r="GM80" s="1">
        <v>0</v>
      </c>
      <c r="GN80" s="1">
        <f t="shared" si="3"/>
        <v>0</v>
      </c>
      <c r="GP80" s="1">
        <v>0</v>
      </c>
      <c r="GQ80" s="1">
        <v>0</v>
      </c>
      <c r="GR80" s="1">
        <v>0</v>
      </c>
      <c r="GS80" s="18">
        <f t="shared" si="37"/>
        <v>0</v>
      </c>
      <c r="GU80" s="1">
        <v>0</v>
      </c>
      <c r="GV80" s="1">
        <v>0</v>
      </c>
      <c r="GW80" s="1">
        <v>0</v>
      </c>
      <c r="GX80" s="18">
        <f t="shared" si="38"/>
        <v>0</v>
      </c>
      <c r="GZ80" s="142">
        <v>1</v>
      </c>
      <c r="HA80" s="1">
        <f t="shared" si="39"/>
        <v>20000</v>
      </c>
      <c r="HB80" s="1">
        <v>0</v>
      </c>
      <c r="HC80" s="18">
        <f t="shared" si="40"/>
        <v>20000</v>
      </c>
      <c r="HE80" s="1">
        <v>0</v>
      </c>
      <c r="HF80" s="1">
        <v>0</v>
      </c>
      <c r="HG80" s="1">
        <v>0</v>
      </c>
      <c r="HH80" s="1">
        <v>0</v>
      </c>
      <c r="HJ80" s="1">
        <v>0</v>
      </c>
      <c r="HK80" s="1">
        <v>0</v>
      </c>
      <c r="HL80" s="1">
        <v>0</v>
      </c>
      <c r="HM80" s="18">
        <f t="shared" si="41"/>
        <v>0</v>
      </c>
      <c r="HO80" s="142">
        <v>0</v>
      </c>
      <c r="HP80" s="1">
        <f t="shared" si="42"/>
        <v>0</v>
      </c>
      <c r="HQ80" s="1">
        <v>0</v>
      </c>
      <c r="HR80" s="18">
        <f t="shared" si="43"/>
        <v>0</v>
      </c>
      <c r="HT80" s="1">
        <v>0</v>
      </c>
      <c r="HU80" s="1">
        <v>0</v>
      </c>
      <c r="HV80" s="1">
        <v>0</v>
      </c>
      <c r="HW80" s="18">
        <f t="shared" si="44"/>
        <v>0</v>
      </c>
      <c r="HY80" s="1">
        <v>0</v>
      </c>
      <c r="HZ80" s="1">
        <v>0</v>
      </c>
      <c r="IA80" s="1">
        <v>0</v>
      </c>
      <c r="IB80" s="18">
        <f t="shared" si="45"/>
        <v>0</v>
      </c>
      <c r="ID80" s="1">
        <v>0</v>
      </c>
      <c r="IE80" s="1">
        <v>0</v>
      </c>
      <c r="IF80" s="1">
        <v>0</v>
      </c>
      <c r="IG80" s="1">
        <f t="shared" si="4"/>
        <v>0</v>
      </c>
      <c r="II80" s="1">
        <v>0</v>
      </c>
      <c r="IJ80" s="1">
        <v>0</v>
      </c>
      <c r="IK80" s="1">
        <v>0</v>
      </c>
      <c r="IL80" s="18">
        <f t="shared" si="46"/>
        <v>0</v>
      </c>
      <c r="KC80" s="1">
        <f t="shared" si="49"/>
        <v>0</v>
      </c>
      <c r="KD80" s="1">
        <v>0</v>
      </c>
      <c r="KE80" s="18">
        <f t="shared" si="47"/>
        <v>0</v>
      </c>
      <c r="KQ80" s="12">
        <f t="shared" si="5"/>
        <v>4553</v>
      </c>
      <c r="KR80" s="12">
        <f t="shared" si="6"/>
        <v>6572601.8700000001</v>
      </c>
      <c r="KS80" s="12">
        <f t="shared" si="7"/>
        <v>0</v>
      </c>
      <c r="KT80" s="12">
        <f t="shared" si="8"/>
        <v>6572601.8700000001</v>
      </c>
    </row>
    <row r="81" spans="1:306">
      <c r="A81" s="142">
        <v>10</v>
      </c>
      <c r="B81" s="135" t="s">
        <v>1897</v>
      </c>
      <c r="C81" s="135">
        <v>0</v>
      </c>
      <c r="D81" s="135">
        <v>50500</v>
      </c>
      <c r="E81" s="135">
        <v>0</v>
      </c>
      <c r="F81" s="135">
        <f t="shared" si="9"/>
        <v>50500</v>
      </c>
      <c r="H81" s="135"/>
      <c r="I81" s="136">
        <v>201112.5</v>
      </c>
      <c r="J81" s="135">
        <v>0</v>
      </c>
      <c r="K81" s="136">
        <f t="shared" si="10"/>
        <v>201112.5</v>
      </c>
      <c r="M81" s="135">
        <v>0</v>
      </c>
      <c r="N81" s="1">
        <v>0</v>
      </c>
      <c r="O81" s="1">
        <v>0</v>
      </c>
      <c r="P81" s="18">
        <f t="shared" si="11"/>
        <v>0</v>
      </c>
      <c r="AB81" s="1">
        <v>0</v>
      </c>
      <c r="AC81" s="1">
        <v>0</v>
      </c>
      <c r="AD81" s="1">
        <v>0</v>
      </c>
      <c r="AE81" s="18">
        <f t="shared" si="12"/>
        <v>0</v>
      </c>
      <c r="AQ81" s="142">
        <v>10</v>
      </c>
      <c r="AR81" s="1">
        <f t="shared" si="13"/>
        <v>50000</v>
      </c>
      <c r="AS81" s="1">
        <v>0</v>
      </c>
      <c r="AT81" s="18">
        <f t="shared" si="14"/>
        <v>50000</v>
      </c>
      <c r="AV81" s="142">
        <v>3</v>
      </c>
      <c r="AW81" s="1">
        <f t="shared" si="15"/>
        <v>15000</v>
      </c>
      <c r="AY81" s="18">
        <f t="shared" si="16"/>
        <v>15000</v>
      </c>
      <c r="BU81" s="1">
        <v>0</v>
      </c>
      <c r="BV81" s="1">
        <v>0</v>
      </c>
      <c r="BW81" s="1">
        <v>0</v>
      </c>
      <c r="BX81" s="1">
        <f t="shared" si="1"/>
        <v>0</v>
      </c>
      <c r="CE81" s="1">
        <v>0</v>
      </c>
      <c r="CF81" s="1">
        <v>0</v>
      </c>
      <c r="CG81" s="1">
        <v>0</v>
      </c>
      <c r="CH81" s="1">
        <f t="shared" si="2"/>
        <v>0</v>
      </c>
      <c r="CO81" s="1">
        <v>0</v>
      </c>
      <c r="CP81" s="1">
        <v>0</v>
      </c>
      <c r="CQ81" s="1">
        <v>0</v>
      </c>
      <c r="CR81" s="18">
        <v>0</v>
      </c>
      <c r="DX81" s="142">
        <v>6</v>
      </c>
      <c r="DY81" s="1">
        <f t="shared" si="17"/>
        <v>3000</v>
      </c>
      <c r="DZ81" s="1">
        <v>0</v>
      </c>
      <c r="EA81" s="18">
        <f t="shared" si="18"/>
        <v>3000</v>
      </c>
      <c r="EC81" s="158">
        <v>1015</v>
      </c>
      <c r="ED81" s="1">
        <f t="shared" si="19"/>
        <v>1421000</v>
      </c>
      <c r="EE81" s="1">
        <v>0</v>
      </c>
      <c r="EF81" s="18">
        <f t="shared" si="20"/>
        <v>1421000</v>
      </c>
      <c r="EH81" s="142">
        <v>0</v>
      </c>
      <c r="EI81" s="1">
        <f t="shared" si="21"/>
        <v>0</v>
      </c>
      <c r="EJ81" s="1">
        <v>0</v>
      </c>
      <c r="EK81" s="18">
        <f t="shared" si="22"/>
        <v>0</v>
      </c>
      <c r="EM81" s="1">
        <v>0</v>
      </c>
      <c r="EN81" s="1">
        <f t="shared" si="23"/>
        <v>0</v>
      </c>
      <c r="EO81" s="1">
        <v>0</v>
      </c>
      <c r="EP81" s="18">
        <f t="shared" si="24"/>
        <v>0</v>
      </c>
      <c r="ER81" s="1">
        <v>366</v>
      </c>
      <c r="ES81" s="46">
        <f t="shared" si="25"/>
        <v>991007.22</v>
      </c>
      <c r="ET81" s="1">
        <v>0</v>
      </c>
      <c r="EU81" s="19">
        <f t="shared" si="26"/>
        <v>991007.22</v>
      </c>
      <c r="EW81" s="1">
        <v>2</v>
      </c>
      <c r="EX81" s="46">
        <f t="shared" si="27"/>
        <v>8636.36</v>
      </c>
      <c r="EY81" s="1">
        <v>0</v>
      </c>
      <c r="EZ81" s="19">
        <f t="shared" si="28"/>
        <v>8636.36</v>
      </c>
      <c r="FB81" s="1">
        <v>1</v>
      </c>
      <c r="FC81" s="1">
        <f t="shared" si="48"/>
        <v>10000</v>
      </c>
      <c r="FD81" s="1">
        <v>0</v>
      </c>
      <c r="FE81" s="18">
        <f t="shared" si="29"/>
        <v>10000</v>
      </c>
      <c r="FG81" s="1">
        <v>250</v>
      </c>
      <c r="FH81" s="1">
        <f t="shared" si="30"/>
        <v>75000</v>
      </c>
      <c r="FI81" s="1">
        <v>0</v>
      </c>
      <c r="FJ81" s="18">
        <f t="shared" si="31"/>
        <v>75000</v>
      </c>
      <c r="FL81" s="1">
        <v>1</v>
      </c>
      <c r="FM81" s="1">
        <f t="shared" si="32"/>
        <v>300</v>
      </c>
      <c r="FN81" s="1">
        <v>0</v>
      </c>
      <c r="FO81" s="18">
        <f t="shared" si="33"/>
        <v>300</v>
      </c>
      <c r="FQ81" s="1">
        <v>340</v>
      </c>
      <c r="FR81" s="1">
        <f t="shared" si="34"/>
        <v>34000</v>
      </c>
      <c r="FS81" s="1">
        <v>0</v>
      </c>
      <c r="FT81" s="18">
        <f t="shared" si="35"/>
        <v>34000</v>
      </c>
      <c r="GF81" s="1">
        <v>0</v>
      </c>
      <c r="GG81" s="1">
        <v>0</v>
      </c>
      <c r="GH81" s="1">
        <v>0</v>
      </c>
      <c r="GI81" s="18">
        <f t="shared" si="36"/>
        <v>0</v>
      </c>
      <c r="GK81" s="1">
        <v>0</v>
      </c>
      <c r="GL81" s="1">
        <v>0</v>
      </c>
      <c r="GM81" s="1">
        <v>0</v>
      </c>
      <c r="GN81" s="1">
        <f t="shared" si="3"/>
        <v>0</v>
      </c>
      <c r="GP81" s="1">
        <v>0</v>
      </c>
      <c r="GQ81" s="1">
        <v>0</v>
      </c>
      <c r="GR81" s="1">
        <v>0</v>
      </c>
      <c r="GS81" s="18">
        <f t="shared" si="37"/>
        <v>0</v>
      </c>
      <c r="GU81" s="1">
        <v>0</v>
      </c>
      <c r="GV81" s="1">
        <v>0</v>
      </c>
      <c r="GW81" s="1">
        <v>0</v>
      </c>
      <c r="GX81" s="18">
        <f t="shared" si="38"/>
        <v>0</v>
      </c>
      <c r="GZ81" s="142">
        <v>1</v>
      </c>
      <c r="HA81" s="1">
        <f t="shared" si="39"/>
        <v>20000</v>
      </c>
      <c r="HB81" s="1">
        <v>0</v>
      </c>
      <c r="HC81" s="18">
        <f t="shared" si="40"/>
        <v>20000</v>
      </c>
      <c r="HE81" s="1">
        <v>0</v>
      </c>
      <c r="HF81" s="1">
        <v>0</v>
      </c>
      <c r="HG81" s="1">
        <v>0</v>
      </c>
      <c r="HH81" s="1">
        <v>0</v>
      </c>
      <c r="HJ81" s="1">
        <v>0</v>
      </c>
      <c r="HK81" s="1">
        <v>0</v>
      </c>
      <c r="HL81" s="1">
        <v>0</v>
      </c>
      <c r="HM81" s="18">
        <f t="shared" si="41"/>
        <v>0</v>
      </c>
      <c r="HO81" s="142">
        <v>0</v>
      </c>
      <c r="HP81" s="1">
        <f t="shared" si="42"/>
        <v>0</v>
      </c>
      <c r="HQ81" s="1">
        <v>0</v>
      </c>
      <c r="HR81" s="18">
        <f t="shared" si="43"/>
        <v>0</v>
      </c>
      <c r="HT81" s="1">
        <v>0</v>
      </c>
      <c r="HU81" s="1">
        <v>0</v>
      </c>
      <c r="HV81" s="1">
        <v>0</v>
      </c>
      <c r="HW81" s="18">
        <f t="shared" si="44"/>
        <v>0</v>
      </c>
      <c r="HY81" s="1">
        <v>0</v>
      </c>
      <c r="HZ81" s="1">
        <v>0</v>
      </c>
      <c r="IA81" s="1">
        <v>0</v>
      </c>
      <c r="IB81" s="18">
        <f t="shared" si="45"/>
        <v>0</v>
      </c>
      <c r="ID81" s="1">
        <v>0</v>
      </c>
      <c r="IE81" s="1">
        <v>0</v>
      </c>
      <c r="IF81" s="1">
        <v>0</v>
      </c>
      <c r="IG81" s="1">
        <f t="shared" si="4"/>
        <v>0</v>
      </c>
      <c r="II81" s="1">
        <v>0</v>
      </c>
      <c r="IJ81" s="1">
        <v>0</v>
      </c>
      <c r="IK81" s="1">
        <v>0</v>
      </c>
      <c r="IL81" s="18">
        <f t="shared" si="46"/>
        <v>0</v>
      </c>
      <c r="KC81" s="1">
        <f t="shared" si="49"/>
        <v>0</v>
      </c>
      <c r="KD81" s="1">
        <v>0</v>
      </c>
      <c r="KE81" s="18">
        <f t="shared" si="47"/>
        <v>0</v>
      </c>
      <c r="KQ81" s="12">
        <f t="shared" si="5"/>
        <v>1995</v>
      </c>
      <c r="KR81" s="12">
        <f t="shared" si="6"/>
        <v>2879556.0799999996</v>
      </c>
      <c r="KS81" s="12">
        <f t="shared" si="7"/>
        <v>0</v>
      </c>
      <c r="KT81" s="12">
        <f t="shared" si="8"/>
        <v>2879556.0799999996</v>
      </c>
    </row>
    <row r="82" spans="1:306">
      <c r="A82" s="142">
        <v>11</v>
      </c>
      <c r="B82" s="135" t="s">
        <v>1898</v>
      </c>
      <c r="C82" s="135">
        <v>0</v>
      </c>
      <c r="D82" s="135">
        <v>48700</v>
      </c>
      <c r="E82" s="135">
        <v>0</v>
      </c>
      <c r="F82" s="135">
        <f t="shared" si="9"/>
        <v>48700</v>
      </c>
      <c r="H82" s="135"/>
      <c r="I82" s="136">
        <v>335362.5</v>
      </c>
      <c r="J82" s="135">
        <v>0</v>
      </c>
      <c r="K82" s="136">
        <f t="shared" si="10"/>
        <v>335362.5</v>
      </c>
      <c r="M82" s="135">
        <v>0</v>
      </c>
      <c r="N82" s="1">
        <v>0</v>
      </c>
      <c r="O82" s="1">
        <v>0</v>
      </c>
      <c r="P82" s="18">
        <f t="shared" si="11"/>
        <v>0</v>
      </c>
      <c r="AB82" s="1">
        <v>0</v>
      </c>
      <c r="AC82" s="1">
        <v>0</v>
      </c>
      <c r="AD82" s="1">
        <v>0</v>
      </c>
      <c r="AE82" s="18">
        <f t="shared" si="12"/>
        <v>0</v>
      </c>
      <c r="AQ82" s="142">
        <v>10</v>
      </c>
      <c r="AR82" s="1">
        <f t="shared" si="13"/>
        <v>50000</v>
      </c>
      <c r="AS82" s="1">
        <v>0</v>
      </c>
      <c r="AT82" s="18">
        <f t="shared" si="14"/>
        <v>50000</v>
      </c>
      <c r="AV82" s="142">
        <v>0</v>
      </c>
      <c r="AW82" s="1">
        <f t="shared" si="15"/>
        <v>0</v>
      </c>
      <c r="AY82" s="18">
        <f t="shared" si="16"/>
        <v>0</v>
      </c>
      <c r="BU82" s="1">
        <v>0</v>
      </c>
      <c r="BV82" s="1">
        <v>0</v>
      </c>
      <c r="BW82" s="1">
        <v>0</v>
      </c>
      <c r="BX82" s="1">
        <f t="shared" si="1"/>
        <v>0</v>
      </c>
      <c r="CE82" s="1">
        <v>0</v>
      </c>
      <c r="CF82" s="1">
        <v>0</v>
      </c>
      <c r="CG82" s="1">
        <v>0</v>
      </c>
      <c r="CH82" s="1">
        <f t="shared" si="2"/>
        <v>0</v>
      </c>
      <c r="CO82" s="1">
        <v>0</v>
      </c>
      <c r="CP82" s="1">
        <v>0</v>
      </c>
      <c r="CQ82" s="1">
        <v>0</v>
      </c>
      <c r="CR82" s="18">
        <v>0</v>
      </c>
      <c r="DX82" s="142">
        <v>6</v>
      </c>
      <c r="DY82" s="1">
        <f t="shared" si="17"/>
        <v>3000</v>
      </c>
      <c r="DZ82" s="1">
        <v>0</v>
      </c>
      <c r="EA82" s="18">
        <f t="shared" si="18"/>
        <v>3000</v>
      </c>
      <c r="EC82" s="158">
        <v>1693</v>
      </c>
      <c r="ED82" s="1">
        <f t="shared" si="19"/>
        <v>2370200</v>
      </c>
      <c r="EE82" s="1">
        <v>0</v>
      </c>
      <c r="EF82" s="18">
        <f t="shared" si="20"/>
        <v>2370200</v>
      </c>
      <c r="EH82" s="142">
        <v>0</v>
      </c>
      <c r="EI82" s="1">
        <f t="shared" si="21"/>
        <v>0</v>
      </c>
      <c r="EJ82" s="1">
        <v>0</v>
      </c>
      <c r="EK82" s="18">
        <f t="shared" si="22"/>
        <v>0</v>
      </c>
      <c r="EM82" s="1">
        <v>0</v>
      </c>
      <c r="EN82" s="1">
        <f t="shared" si="23"/>
        <v>0</v>
      </c>
      <c r="EO82" s="1">
        <v>0</v>
      </c>
      <c r="EP82" s="18">
        <f t="shared" si="24"/>
        <v>0</v>
      </c>
      <c r="ER82" s="1">
        <v>305</v>
      </c>
      <c r="ES82" s="46">
        <f t="shared" si="25"/>
        <v>825839.35</v>
      </c>
      <c r="ET82" s="1">
        <v>0</v>
      </c>
      <c r="EU82" s="19">
        <f t="shared" si="26"/>
        <v>825839.35</v>
      </c>
      <c r="EW82" s="1">
        <v>2</v>
      </c>
      <c r="EX82" s="46">
        <f t="shared" si="27"/>
        <v>8636.36</v>
      </c>
      <c r="EY82" s="1">
        <v>0</v>
      </c>
      <c r="EZ82" s="19">
        <f t="shared" si="28"/>
        <v>8636.36</v>
      </c>
      <c r="FB82" s="1">
        <v>1</v>
      </c>
      <c r="FC82" s="1">
        <f t="shared" si="48"/>
        <v>10000</v>
      </c>
      <c r="FD82" s="1">
        <v>0</v>
      </c>
      <c r="FE82" s="18">
        <f t="shared" si="29"/>
        <v>10000</v>
      </c>
      <c r="FG82" s="1">
        <v>250</v>
      </c>
      <c r="FH82" s="1">
        <f t="shared" si="30"/>
        <v>75000</v>
      </c>
      <c r="FI82" s="1">
        <v>0</v>
      </c>
      <c r="FJ82" s="18">
        <f t="shared" si="31"/>
        <v>75000</v>
      </c>
      <c r="FL82" s="1">
        <v>1</v>
      </c>
      <c r="FM82" s="1">
        <f t="shared" si="32"/>
        <v>300</v>
      </c>
      <c r="FN82" s="1">
        <v>0</v>
      </c>
      <c r="FO82" s="18">
        <f t="shared" si="33"/>
        <v>300</v>
      </c>
      <c r="FQ82" s="1">
        <v>340</v>
      </c>
      <c r="FR82" s="1">
        <f t="shared" si="34"/>
        <v>34000</v>
      </c>
      <c r="FS82" s="1">
        <v>0</v>
      </c>
      <c r="FT82" s="18">
        <f t="shared" si="35"/>
        <v>34000</v>
      </c>
      <c r="GF82" s="1">
        <v>0</v>
      </c>
      <c r="GG82" s="1">
        <v>0</v>
      </c>
      <c r="GH82" s="1">
        <v>0</v>
      </c>
      <c r="GI82" s="18">
        <f t="shared" si="36"/>
        <v>0</v>
      </c>
      <c r="GK82" s="1">
        <v>0</v>
      </c>
      <c r="GL82" s="1">
        <v>0</v>
      </c>
      <c r="GM82" s="1">
        <v>0</v>
      </c>
      <c r="GN82" s="1">
        <f t="shared" si="3"/>
        <v>0</v>
      </c>
      <c r="GP82" s="1">
        <v>0</v>
      </c>
      <c r="GQ82" s="1">
        <v>0</v>
      </c>
      <c r="GR82" s="1">
        <v>0</v>
      </c>
      <c r="GS82" s="18">
        <f t="shared" si="37"/>
        <v>0</v>
      </c>
      <c r="GU82" s="1">
        <v>0</v>
      </c>
      <c r="GV82" s="1">
        <v>0</v>
      </c>
      <c r="GW82" s="1">
        <v>0</v>
      </c>
      <c r="GX82" s="18">
        <f t="shared" si="38"/>
        <v>0</v>
      </c>
      <c r="GZ82" s="142">
        <v>1</v>
      </c>
      <c r="HA82" s="1">
        <f t="shared" si="39"/>
        <v>20000</v>
      </c>
      <c r="HB82" s="1">
        <v>0</v>
      </c>
      <c r="HC82" s="18">
        <f t="shared" si="40"/>
        <v>20000</v>
      </c>
      <c r="HE82" s="1">
        <v>0</v>
      </c>
      <c r="HF82" s="1">
        <v>0</v>
      </c>
      <c r="HG82" s="1">
        <v>0</v>
      </c>
      <c r="HH82" s="1">
        <v>0</v>
      </c>
      <c r="HJ82" s="1">
        <v>0</v>
      </c>
      <c r="HK82" s="1">
        <v>0</v>
      </c>
      <c r="HL82" s="1">
        <v>0</v>
      </c>
      <c r="HM82" s="18">
        <f t="shared" si="41"/>
        <v>0</v>
      </c>
      <c r="HO82" s="142">
        <v>0</v>
      </c>
      <c r="HP82" s="1">
        <f t="shared" si="42"/>
        <v>0</v>
      </c>
      <c r="HQ82" s="1">
        <v>0</v>
      </c>
      <c r="HR82" s="18">
        <f t="shared" si="43"/>
        <v>0</v>
      </c>
      <c r="HT82" s="1">
        <v>0</v>
      </c>
      <c r="HU82" s="1">
        <v>0</v>
      </c>
      <c r="HV82" s="1">
        <v>0</v>
      </c>
      <c r="HW82" s="18">
        <f t="shared" si="44"/>
        <v>0</v>
      </c>
      <c r="HY82" s="1">
        <v>0</v>
      </c>
      <c r="HZ82" s="1">
        <v>0</v>
      </c>
      <c r="IA82" s="1">
        <v>0</v>
      </c>
      <c r="IB82" s="18">
        <f t="shared" si="45"/>
        <v>0</v>
      </c>
      <c r="ID82" s="1">
        <v>0</v>
      </c>
      <c r="IE82" s="1">
        <v>0</v>
      </c>
      <c r="IF82" s="1">
        <v>0</v>
      </c>
      <c r="IG82" s="1">
        <f t="shared" si="4"/>
        <v>0</v>
      </c>
      <c r="II82" s="1">
        <v>0</v>
      </c>
      <c r="IJ82" s="1">
        <v>0</v>
      </c>
      <c r="IK82" s="1">
        <v>0</v>
      </c>
      <c r="IL82" s="18">
        <f t="shared" si="46"/>
        <v>0</v>
      </c>
      <c r="KC82" s="1">
        <f t="shared" si="49"/>
        <v>0</v>
      </c>
      <c r="KD82" s="1">
        <v>0</v>
      </c>
      <c r="KE82" s="18">
        <f t="shared" si="47"/>
        <v>0</v>
      </c>
      <c r="KQ82" s="12">
        <f t="shared" si="5"/>
        <v>2609</v>
      </c>
      <c r="KR82" s="12">
        <f t="shared" si="6"/>
        <v>3781038.21</v>
      </c>
      <c r="KS82" s="12">
        <f t="shared" si="7"/>
        <v>0</v>
      </c>
      <c r="KT82" s="12">
        <f t="shared" si="8"/>
        <v>3781038.21</v>
      </c>
    </row>
    <row r="83" spans="1:306">
      <c r="A83" s="142">
        <v>12</v>
      </c>
      <c r="B83" s="135" t="s">
        <v>1899</v>
      </c>
      <c r="C83" s="135">
        <v>0</v>
      </c>
      <c r="D83" s="135">
        <v>128800</v>
      </c>
      <c r="E83" s="135">
        <v>0</v>
      </c>
      <c r="F83" s="135">
        <f t="shared" si="9"/>
        <v>128800</v>
      </c>
      <c r="H83" s="135"/>
      <c r="I83" s="136">
        <v>557287.5</v>
      </c>
      <c r="J83" s="135">
        <v>0</v>
      </c>
      <c r="K83" s="136">
        <f t="shared" si="10"/>
        <v>557287.5</v>
      </c>
      <c r="M83" s="135">
        <v>0</v>
      </c>
      <c r="N83" s="1">
        <v>0</v>
      </c>
      <c r="O83" s="1">
        <v>0</v>
      </c>
      <c r="P83" s="18">
        <f t="shared" si="11"/>
        <v>0</v>
      </c>
      <c r="AB83" s="1">
        <v>0</v>
      </c>
      <c r="AC83" s="1">
        <v>0</v>
      </c>
      <c r="AD83" s="1">
        <v>0</v>
      </c>
      <c r="AE83" s="18">
        <f t="shared" si="12"/>
        <v>0</v>
      </c>
      <c r="AQ83" s="142">
        <v>10</v>
      </c>
      <c r="AR83" s="1">
        <f t="shared" si="13"/>
        <v>50000</v>
      </c>
      <c r="AS83" s="1">
        <v>0</v>
      </c>
      <c r="AT83" s="18">
        <f t="shared" si="14"/>
        <v>50000</v>
      </c>
      <c r="AV83" s="142">
        <v>0</v>
      </c>
      <c r="AW83" s="1">
        <f t="shared" si="15"/>
        <v>0</v>
      </c>
      <c r="AY83" s="18">
        <f t="shared" si="16"/>
        <v>0</v>
      </c>
      <c r="BU83" s="1">
        <v>0</v>
      </c>
      <c r="BV83" s="1">
        <v>0</v>
      </c>
      <c r="BW83" s="1">
        <v>0</v>
      </c>
      <c r="BX83" s="1">
        <f t="shared" si="1"/>
        <v>0</v>
      </c>
      <c r="CE83" s="1">
        <v>0</v>
      </c>
      <c r="CF83" s="1">
        <v>0</v>
      </c>
      <c r="CG83" s="1">
        <v>0</v>
      </c>
      <c r="CH83" s="1">
        <f t="shared" si="2"/>
        <v>0</v>
      </c>
      <c r="CO83" s="1">
        <v>0</v>
      </c>
      <c r="CP83" s="1">
        <v>0</v>
      </c>
      <c r="CQ83" s="1">
        <v>0</v>
      </c>
      <c r="CR83" s="18">
        <v>0</v>
      </c>
      <c r="DX83" s="142">
        <v>6</v>
      </c>
      <c r="DY83" s="1">
        <f t="shared" si="17"/>
        <v>3000</v>
      </c>
      <c r="DZ83" s="1">
        <v>0</v>
      </c>
      <c r="EA83" s="18">
        <f t="shared" si="18"/>
        <v>3000</v>
      </c>
      <c r="EC83" s="158">
        <v>2813</v>
      </c>
      <c r="ED83" s="1">
        <f t="shared" si="19"/>
        <v>3938200</v>
      </c>
      <c r="EE83" s="1">
        <v>0</v>
      </c>
      <c r="EF83" s="18">
        <f t="shared" si="20"/>
        <v>3938200</v>
      </c>
      <c r="EH83" s="142">
        <v>0</v>
      </c>
      <c r="EI83" s="1">
        <f t="shared" si="21"/>
        <v>0</v>
      </c>
      <c r="EJ83" s="1">
        <v>0</v>
      </c>
      <c r="EK83" s="18">
        <f t="shared" si="22"/>
        <v>0</v>
      </c>
      <c r="EM83" s="1">
        <v>0</v>
      </c>
      <c r="EN83" s="1">
        <f t="shared" si="23"/>
        <v>0</v>
      </c>
      <c r="EO83" s="1">
        <v>0</v>
      </c>
      <c r="EP83" s="18">
        <f t="shared" si="24"/>
        <v>0</v>
      </c>
      <c r="ER83" s="1">
        <v>427</v>
      </c>
      <c r="ES83" s="46">
        <f t="shared" si="25"/>
        <v>1156175.0900000001</v>
      </c>
      <c r="ET83" s="1">
        <v>0</v>
      </c>
      <c r="EU83" s="19">
        <f t="shared" si="26"/>
        <v>1156175.0900000001</v>
      </c>
      <c r="EW83" s="1">
        <v>4</v>
      </c>
      <c r="EX83" s="46">
        <f t="shared" si="27"/>
        <v>17272.72</v>
      </c>
      <c r="EY83" s="1">
        <v>0</v>
      </c>
      <c r="EZ83" s="19">
        <f t="shared" si="28"/>
        <v>17272.72</v>
      </c>
      <c r="FB83" s="1">
        <v>1</v>
      </c>
      <c r="FC83" s="1">
        <f t="shared" si="48"/>
        <v>10000</v>
      </c>
      <c r="FD83" s="1">
        <v>0</v>
      </c>
      <c r="FE83" s="18">
        <f t="shared" si="29"/>
        <v>10000</v>
      </c>
      <c r="FG83" s="1">
        <v>250</v>
      </c>
      <c r="FH83" s="1">
        <f t="shared" si="30"/>
        <v>75000</v>
      </c>
      <c r="FI83" s="1">
        <v>0</v>
      </c>
      <c r="FJ83" s="18">
        <f t="shared" si="31"/>
        <v>75000</v>
      </c>
      <c r="FL83" s="1">
        <v>1</v>
      </c>
      <c r="FM83" s="1">
        <f t="shared" si="32"/>
        <v>300</v>
      </c>
      <c r="FN83" s="1">
        <v>0</v>
      </c>
      <c r="FO83" s="18">
        <f t="shared" si="33"/>
        <v>300</v>
      </c>
      <c r="FQ83" s="1">
        <v>540</v>
      </c>
      <c r="FR83" s="1">
        <f t="shared" si="34"/>
        <v>54000</v>
      </c>
      <c r="FS83" s="1">
        <v>0</v>
      </c>
      <c r="FT83" s="18">
        <f t="shared" si="35"/>
        <v>54000</v>
      </c>
      <c r="GF83" s="1">
        <v>0</v>
      </c>
      <c r="GG83" s="1">
        <v>0</v>
      </c>
      <c r="GH83" s="1">
        <v>0</v>
      </c>
      <c r="GI83" s="18">
        <f t="shared" si="36"/>
        <v>0</v>
      </c>
      <c r="GK83" s="1">
        <v>0</v>
      </c>
      <c r="GL83" s="1">
        <v>0</v>
      </c>
      <c r="GM83" s="1">
        <v>0</v>
      </c>
      <c r="GN83" s="1">
        <f t="shared" si="3"/>
        <v>0</v>
      </c>
      <c r="GP83" s="1">
        <v>0</v>
      </c>
      <c r="GQ83" s="1">
        <v>0</v>
      </c>
      <c r="GR83" s="1">
        <v>0</v>
      </c>
      <c r="GS83" s="18">
        <f t="shared" si="37"/>
        <v>0</v>
      </c>
      <c r="GU83" s="1">
        <v>0</v>
      </c>
      <c r="GV83" s="1">
        <v>0</v>
      </c>
      <c r="GW83" s="1">
        <v>0</v>
      </c>
      <c r="GX83" s="18">
        <f t="shared" si="38"/>
        <v>0</v>
      </c>
      <c r="GZ83" s="142">
        <v>2</v>
      </c>
      <c r="HA83" s="1">
        <f t="shared" si="39"/>
        <v>40000</v>
      </c>
      <c r="HB83" s="1">
        <v>0</v>
      </c>
      <c r="HC83" s="18">
        <f t="shared" si="40"/>
        <v>40000</v>
      </c>
      <c r="HE83" s="1">
        <v>0</v>
      </c>
      <c r="HF83" s="1">
        <v>0</v>
      </c>
      <c r="HG83" s="1">
        <v>0</v>
      </c>
      <c r="HH83" s="1">
        <v>0</v>
      </c>
      <c r="HJ83" s="1">
        <v>0</v>
      </c>
      <c r="HK83" s="1">
        <v>0</v>
      </c>
      <c r="HL83" s="1">
        <v>0</v>
      </c>
      <c r="HM83" s="18">
        <f t="shared" si="41"/>
        <v>0</v>
      </c>
      <c r="HO83" s="142">
        <v>0</v>
      </c>
      <c r="HP83" s="1">
        <f t="shared" si="42"/>
        <v>0</v>
      </c>
      <c r="HQ83" s="1">
        <v>0</v>
      </c>
      <c r="HR83" s="18">
        <f t="shared" si="43"/>
        <v>0</v>
      </c>
      <c r="HT83" s="1">
        <v>0</v>
      </c>
      <c r="HU83" s="1">
        <v>0</v>
      </c>
      <c r="HV83" s="1">
        <v>0</v>
      </c>
      <c r="HW83" s="18">
        <f t="shared" si="44"/>
        <v>0</v>
      </c>
      <c r="HY83" s="1">
        <v>0</v>
      </c>
      <c r="HZ83" s="1">
        <v>0</v>
      </c>
      <c r="IA83" s="1">
        <v>0</v>
      </c>
      <c r="IB83" s="18">
        <f t="shared" si="45"/>
        <v>0</v>
      </c>
      <c r="ID83" s="1">
        <v>0</v>
      </c>
      <c r="IE83" s="1">
        <v>0</v>
      </c>
      <c r="IF83" s="1">
        <v>0</v>
      </c>
      <c r="IG83" s="1">
        <f t="shared" si="4"/>
        <v>0</v>
      </c>
      <c r="II83" s="1">
        <v>0</v>
      </c>
      <c r="IJ83" s="1">
        <v>0</v>
      </c>
      <c r="IK83" s="1">
        <v>0</v>
      </c>
      <c r="IL83" s="18">
        <f t="shared" si="46"/>
        <v>0</v>
      </c>
      <c r="KC83" s="1">
        <f t="shared" si="49"/>
        <v>0</v>
      </c>
      <c r="KD83" s="1">
        <v>0</v>
      </c>
      <c r="KE83" s="18">
        <f t="shared" si="47"/>
        <v>0</v>
      </c>
      <c r="KQ83" s="12">
        <f t="shared" si="5"/>
        <v>4054</v>
      </c>
      <c r="KR83" s="12">
        <f t="shared" si="6"/>
        <v>6030035.3099999996</v>
      </c>
      <c r="KS83" s="12">
        <f t="shared" si="7"/>
        <v>0</v>
      </c>
      <c r="KT83" s="12">
        <f t="shared" si="8"/>
        <v>6030035.3099999996</v>
      </c>
    </row>
    <row r="84" spans="1:306">
      <c r="A84" s="142">
        <v>13</v>
      </c>
      <c r="B84" s="135" t="s">
        <v>1900</v>
      </c>
      <c r="C84" s="135">
        <v>0</v>
      </c>
      <c r="D84" s="135">
        <v>0</v>
      </c>
      <c r="E84" s="135">
        <v>0</v>
      </c>
      <c r="F84" s="135">
        <f t="shared" si="9"/>
        <v>0</v>
      </c>
      <c r="H84" s="135"/>
      <c r="I84" s="136">
        <v>816600</v>
      </c>
      <c r="J84" s="135">
        <v>0</v>
      </c>
      <c r="K84" s="136">
        <f t="shared" si="10"/>
        <v>816600</v>
      </c>
      <c r="M84" s="135">
        <v>2</v>
      </c>
      <c r="N84" s="1">
        <f>M84*300</f>
        <v>600</v>
      </c>
      <c r="O84" s="1">
        <v>0</v>
      </c>
      <c r="P84" s="18">
        <f t="shared" si="11"/>
        <v>600</v>
      </c>
      <c r="AB84" s="1">
        <v>0</v>
      </c>
      <c r="AC84" s="1">
        <v>0</v>
      </c>
      <c r="AD84" s="1">
        <v>0</v>
      </c>
      <c r="AE84" s="18">
        <f t="shared" si="12"/>
        <v>0</v>
      </c>
      <c r="AQ84" s="142">
        <v>10</v>
      </c>
      <c r="AR84" s="1">
        <f t="shared" si="13"/>
        <v>50000</v>
      </c>
      <c r="AS84" s="1">
        <v>0</v>
      </c>
      <c r="AT84" s="18">
        <f t="shared" si="14"/>
        <v>50000</v>
      </c>
      <c r="AV84" s="142">
        <v>0</v>
      </c>
      <c r="AW84" s="1">
        <f t="shared" si="15"/>
        <v>0</v>
      </c>
      <c r="AY84" s="18">
        <f t="shared" si="16"/>
        <v>0</v>
      </c>
      <c r="BU84" s="1">
        <v>0</v>
      </c>
      <c r="BV84" s="1">
        <v>0</v>
      </c>
      <c r="BW84" s="1">
        <v>0</v>
      </c>
      <c r="BX84" s="1">
        <f t="shared" si="1"/>
        <v>0</v>
      </c>
      <c r="CE84" s="1">
        <v>0</v>
      </c>
      <c r="CF84" s="1">
        <v>0</v>
      </c>
      <c r="CG84" s="1">
        <v>0</v>
      </c>
      <c r="CH84" s="1">
        <f t="shared" si="2"/>
        <v>0</v>
      </c>
      <c r="CO84" s="1">
        <v>0</v>
      </c>
      <c r="CP84" s="1">
        <v>0</v>
      </c>
      <c r="CQ84" s="1">
        <v>0</v>
      </c>
      <c r="CR84" s="18">
        <v>0</v>
      </c>
      <c r="DX84" s="142">
        <v>15</v>
      </c>
      <c r="DY84" s="1">
        <f t="shared" si="17"/>
        <v>7500</v>
      </c>
      <c r="DZ84" s="1">
        <v>0</v>
      </c>
      <c r="EA84" s="18">
        <f t="shared" si="18"/>
        <v>7500</v>
      </c>
      <c r="EC84" s="158">
        <v>3721</v>
      </c>
      <c r="ED84" s="1">
        <f t="shared" si="19"/>
        <v>5209400</v>
      </c>
      <c r="EE84" s="1">
        <v>0</v>
      </c>
      <c r="EF84" s="18">
        <f t="shared" si="20"/>
        <v>5209400</v>
      </c>
      <c r="EH84" s="142">
        <v>400</v>
      </c>
      <c r="EI84" s="1">
        <f t="shared" si="21"/>
        <v>400000</v>
      </c>
      <c r="EJ84" s="1">
        <v>0</v>
      </c>
      <c r="EK84" s="18">
        <f t="shared" si="22"/>
        <v>400000</v>
      </c>
      <c r="EM84" s="1">
        <v>0</v>
      </c>
      <c r="EN84" s="1">
        <f t="shared" si="23"/>
        <v>0</v>
      </c>
      <c r="EO84" s="1">
        <v>0</v>
      </c>
      <c r="EP84" s="18">
        <f t="shared" si="24"/>
        <v>0</v>
      </c>
      <c r="ER84" s="1">
        <v>464</v>
      </c>
      <c r="ES84" s="46">
        <f t="shared" si="25"/>
        <v>1256358.8800000001</v>
      </c>
      <c r="ET84" s="1">
        <v>0</v>
      </c>
      <c r="EU84" s="19">
        <f t="shared" si="26"/>
        <v>1256358.8800000001</v>
      </c>
      <c r="EW84" s="1">
        <v>4</v>
      </c>
      <c r="EX84" s="46">
        <f t="shared" si="27"/>
        <v>17272.72</v>
      </c>
      <c r="EY84" s="1">
        <v>0</v>
      </c>
      <c r="EZ84" s="19">
        <f t="shared" si="28"/>
        <v>17272.72</v>
      </c>
      <c r="FB84" s="1">
        <v>1</v>
      </c>
      <c r="FC84" s="1">
        <f>FB84*15000</f>
        <v>15000</v>
      </c>
      <c r="FD84" s="1">
        <v>0</v>
      </c>
      <c r="FE84" s="18">
        <f t="shared" si="29"/>
        <v>15000</v>
      </c>
      <c r="FG84" s="1">
        <v>250</v>
      </c>
      <c r="FH84" s="1">
        <f t="shared" si="30"/>
        <v>75000</v>
      </c>
      <c r="FI84" s="1">
        <v>0</v>
      </c>
      <c r="FJ84" s="18">
        <f t="shared" si="31"/>
        <v>75000</v>
      </c>
      <c r="FL84" s="1">
        <v>2</v>
      </c>
      <c r="FM84" s="1">
        <f t="shared" si="32"/>
        <v>600</v>
      </c>
      <c r="FN84" s="1">
        <v>0</v>
      </c>
      <c r="FO84" s="18">
        <f t="shared" si="33"/>
        <v>600</v>
      </c>
      <c r="FQ84" s="1">
        <v>540</v>
      </c>
      <c r="FR84" s="1">
        <f t="shared" si="34"/>
        <v>54000</v>
      </c>
      <c r="FS84" s="1">
        <v>0</v>
      </c>
      <c r="FT84" s="18">
        <f t="shared" si="35"/>
        <v>54000</v>
      </c>
      <c r="GF84" s="1">
        <v>0</v>
      </c>
      <c r="GG84" s="1">
        <v>0</v>
      </c>
      <c r="GH84" s="1">
        <v>0</v>
      </c>
      <c r="GI84" s="18">
        <f t="shared" si="36"/>
        <v>0</v>
      </c>
      <c r="GK84" s="1">
        <v>0</v>
      </c>
      <c r="GL84" s="1">
        <v>0</v>
      </c>
      <c r="GM84" s="1">
        <v>0</v>
      </c>
      <c r="GN84" s="1">
        <f t="shared" si="3"/>
        <v>0</v>
      </c>
      <c r="GP84" s="1">
        <v>0</v>
      </c>
      <c r="GQ84" s="1">
        <v>0</v>
      </c>
      <c r="GR84" s="1">
        <v>0</v>
      </c>
      <c r="GS84" s="18">
        <f t="shared" si="37"/>
        <v>0</v>
      </c>
      <c r="GU84" s="1">
        <v>0</v>
      </c>
      <c r="GV84" s="1">
        <v>0</v>
      </c>
      <c r="GW84" s="1">
        <v>0</v>
      </c>
      <c r="GX84" s="18">
        <f t="shared" si="38"/>
        <v>0</v>
      </c>
      <c r="GZ84" s="142">
        <v>2</v>
      </c>
      <c r="HA84" s="1">
        <f t="shared" si="39"/>
        <v>40000</v>
      </c>
      <c r="HB84" s="1">
        <v>0</v>
      </c>
      <c r="HC84" s="18">
        <f t="shared" si="40"/>
        <v>40000</v>
      </c>
      <c r="HE84" s="1">
        <v>0</v>
      </c>
      <c r="HF84" s="1">
        <v>0</v>
      </c>
      <c r="HG84" s="1">
        <v>0</v>
      </c>
      <c r="HH84" s="1">
        <v>0</v>
      </c>
      <c r="HJ84" s="1">
        <v>0</v>
      </c>
      <c r="HK84" s="1">
        <v>0</v>
      </c>
      <c r="HL84" s="1">
        <v>0</v>
      </c>
      <c r="HM84" s="18">
        <f t="shared" si="41"/>
        <v>0</v>
      </c>
      <c r="HO84" s="142">
        <v>1</v>
      </c>
      <c r="HP84" s="1">
        <f t="shared" si="42"/>
        <v>10000</v>
      </c>
      <c r="HQ84" s="1">
        <v>0</v>
      </c>
      <c r="HR84" s="18">
        <f t="shared" si="43"/>
        <v>10000</v>
      </c>
      <c r="HT84" s="1">
        <v>0</v>
      </c>
      <c r="HU84" s="1">
        <v>0</v>
      </c>
      <c r="HV84" s="1">
        <v>0</v>
      </c>
      <c r="HW84" s="18">
        <f t="shared" si="44"/>
        <v>0</v>
      </c>
      <c r="HY84" s="1">
        <v>0</v>
      </c>
      <c r="HZ84" s="1">
        <v>0</v>
      </c>
      <c r="IA84" s="1">
        <v>0</v>
      </c>
      <c r="IB84" s="18">
        <f t="shared" si="45"/>
        <v>0</v>
      </c>
      <c r="ID84" s="1">
        <v>0</v>
      </c>
      <c r="IE84" s="1">
        <v>0</v>
      </c>
      <c r="IF84" s="1">
        <v>0</v>
      </c>
      <c r="IG84" s="1">
        <f t="shared" si="4"/>
        <v>0</v>
      </c>
      <c r="II84" s="1">
        <v>0</v>
      </c>
      <c r="IJ84" s="1">
        <v>0</v>
      </c>
      <c r="IK84" s="1">
        <v>0</v>
      </c>
      <c r="IL84" s="18">
        <f t="shared" si="46"/>
        <v>0</v>
      </c>
      <c r="KB84" s="1">
        <v>1</v>
      </c>
      <c r="KC84" s="1">
        <f t="shared" si="49"/>
        <v>15000</v>
      </c>
      <c r="KD84" s="1">
        <v>0</v>
      </c>
      <c r="KE84" s="18">
        <f t="shared" si="47"/>
        <v>15000</v>
      </c>
      <c r="KQ84" s="12">
        <f t="shared" si="5"/>
        <v>5413</v>
      </c>
      <c r="KR84" s="12">
        <f t="shared" si="6"/>
        <v>7967331.5999999996</v>
      </c>
      <c r="KS84" s="12">
        <f t="shared" si="7"/>
        <v>0</v>
      </c>
      <c r="KT84" s="12">
        <f t="shared" si="8"/>
        <v>7967331.5999999996</v>
      </c>
    </row>
    <row r="85" spans="1:306">
      <c r="A85" s="142">
        <v>14</v>
      </c>
      <c r="B85" s="135" t="s">
        <v>1901</v>
      </c>
      <c r="C85" s="135">
        <v>0</v>
      </c>
      <c r="D85" s="135">
        <v>121600</v>
      </c>
      <c r="E85" s="135">
        <v>0</v>
      </c>
      <c r="F85" s="135">
        <f t="shared" si="9"/>
        <v>121600</v>
      </c>
      <c r="H85" s="135"/>
      <c r="I85" s="136">
        <v>0</v>
      </c>
      <c r="J85" s="135">
        <v>0</v>
      </c>
      <c r="K85" s="136">
        <f t="shared" si="10"/>
        <v>0</v>
      </c>
      <c r="M85" s="135">
        <v>0</v>
      </c>
      <c r="N85" s="1">
        <v>0</v>
      </c>
      <c r="O85" s="1">
        <v>0</v>
      </c>
      <c r="P85" s="18">
        <f t="shared" si="11"/>
        <v>0</v>
      </c>
      <c r="AB85" s="1">
        <v>0</v>
      </c>
      <c r="AC85" s="1">
        <v>0</v>
      </c>
      <c r="AD85" s="1">
        <v>0</v>
      </c>
      <c r="AE85" s="18">
        <f t="shared" si="12"/>
        <v>0</v>
      </c>
      <c r="AQ85" s="142">
        <v>10</v>
      </c>
      <c r="AR85" s="1">
        <f t="shared" si="13"/>
        <v>50000</v>
      </c>
      <c r="AS85" s="1">
        <v>0</v>
      </c>
      <c r="AT85" s="18">
        <f t="shared" si="14"/>
        <v>50000</v>
      </c>
      <c r="AV85" s="142">
        <v>0</v>
      </c>
      <c r="AW85" s="1">
        <f t="shared" si="15"/>
        <v>0</v>
      </c>
      <c r="AY85" s="18">
        <f t="shared" si="16"/>
        <v>0</v>
      </c>
      <c r="BU85" s="1">
        <v>0</v>
      </c>
      <c r="BV85" s="1">
        <v>0</v>
      </c>
      <c r="BW85" s="1">
        <v>0</v>
      </c>
      <c r="BX85" s="1">
        <f t="shared" si="1"/>
        <v>0</v>
      </c>
      <c r="CE85" s="1">
        <v>0</v>
      </c>
      <c r="CF85" s="1">
        <v>0</v>
      </c>
      <c r="CG85" s="1">
        <v>0</v>
      </c>
      <c r="CH85" s="1">
        <f t="shared" si="2"/>
        <v>0</v>
      </c>
      <c r="CO85" s="1">
        <v>0</v>
      </c>
      <c r="CP85" s="1">
        <v>0</v>
      </c>
      <c r="CQ85" s="1">
        <v>0</v>
      </c>
      <c r="CR85" s="18">
        <v>0</v>
      </c>
      <c r="DX85" s="142">
        <v>0</v>
      </c>
      <c r="DY85" s="1">
        <f t="shared" si="17"/>
        <v>0</v>
      </c>
      <c r="DZ85" s="1">
        <v>0</v>
      </c>
      <c r="EA85" s="18">
        <f t="shared" si="18"/>
        <v>0</v>
      </c>
      <c r="EC85" s="158">
        <v>0</v>
      </c>
      <c r="ED85" s="1">
        <f t="shared" si="19"/>
        <v>0</v>
      </c>
      <c r="EE85" s="1">
        <v>0</v>
      </c>
      <c r="EF85" s="18">
        <f t="shared" si="20"/>
        <v>0</v>
      </c>
      <c r="EH85" s="142">
        <v>0</v>
      </c>
      <c r="EI85" s="1">
        <f t="shared" si="21"/>
        <v>0</v>
      </c>
      <c r="EJ85" s="1">
        <v>0</v>
      </c>
      <c r="EK85" s="18">
        <f t="shared" si="22"/>
        <v>0</v>
      </c>
      <c r="EM85" s="1">
        <v>0</v>
      </c>
      <c r="EN85" s="1">
        <f t="shared" si="23"/>
        <v>0</v>
      </c>
      <c r="EO85" s="1">
        <v>0</v>
      </c>
      <c r="EP85" s="18">
        <f t="shared" si="24"/>
        <v>0</v>
      </c>
      <c r="ER85" s="1">
        <v>0</v>
      </c>
      <c r="ES85" s="46">
        <f t="shared" si="25"/>
        <v>0</v>
      </c>
      <c r="ET85" s="1">
        <v>0</v>
      </c>
      <c r="EU85" s="19">
        <f t="shared" si="26"/>
        <v>0</v>
      </c>
      <c r="EW85" s="1">
        <v>0</v>
      </c>
      <c r="EX85" s="46">
        <f t="shared" si="27"/>
        <v>0</v>
      </c>
      <c r="EY85" s="1">
        <v>0</v>
      </c>
      <c r="EZ85" s="19">
        <f t="shared" si="28"/>
        <v>0</v>
      </c>
      <c r="FB85" s="1">
        <v>1</v>
      </c>
      <c r="FC85" s="1">
        <f>FB85*10000</f>
        <v>10000</v>
      </c>
      <c r="FD85" s="1">
        <v>0</v>
      </c>
      <c r="FE85" s="18">
        <f t="shared" si="29"/>
        <v>10000</v>
      </c>
      <c r="FG85" s="1">
        <v>0</v>
      </c>
      <c r="FH85" s="1">
        <f t="shared" si="30"/>
        <v>0</v>
      </c>
      <c r="FI85" s="1">
        <v>0</v>
      </c>
      <c r="FJ85" s="18">
        <f t="shared" si="31"/>
        <v>0</v>
      </c>
      <c r="FM85" s="1">
        <f t="shared" si="32"/>
        <v>0</v>
      </c>
      <c r="FN85" s="1">
        <v>0</v>
      </c>
      <c r="FO85" s="18">
        <f t="shared" si="33"/>
        <v>0</v>
      </c>
      <c r="FR85" s="1">
        <f t="shared" si="34"/>
        <v>0</v>
      </c>
      <c r="FS85" s="1">
        <v>0</v>
      </c>
      <c r="FT85" s="18">
        <f t="shared" si="35"/>
        <v>0</v>
      </c>
      <c r="GF85" s="1">
        <v>0</v>
      </c>
      <c r="GG85" s="1">
        <v>0</v>
      </c>
      <c r="GH85" s="1">
        <v>0</v>
      </c>
      <c r="GI85" s="18">
        <f t="shared" si="36"/>
        <v>0</v>
      </c>
      <c r="GK85" s="1">
        <v>0</v>
      </c>
      <c r="GL85" s="1">
        <v>0</v>
      </c>
      <c r="GM85" s="1">
        <v>0</v>
      </c>
      <c r="GN85" s="1">
        <f t="shared" si="3"/>
        <v>0</v>
      </c>
      <c r="GP85" s="1">
        <v>0</v>
      </c>
      <c r="GQ85" s="1">
        <v>0</v>
      </c>
      <c r="GR85" s="1">
        <v>0</v>
      </c>
      <c r="GS85" s="18">
        <f t="shared" si="37"/>
        <v>0</v>
      </c>
      <c r="GU85" s="1">
        <v>0</v>
      </c>
      <c r="GV85" s="1">
        <v>0</v>
      </c>
      <c r="GW85" s="1">
        <v>0</v>
      </c>
      <c r="GX85" s="18">
        <f t="shared" si="38"/>
        <v>0</v>
      </c>
      <c r="GZ85" s="142">
        <v>0</v>
      </c>
      <c r="HA85" s="1">
        <f t="shared" si="39"/>
        <v>0</v>
      </c>
      <c r="HB85" s="1">
        <v>0</v>
      </c>
      <c r="HC85" s="18">
        <f t="shared" si="40"/>
        <v>0</v>
      </c>
      <c r="HE85" s="1">
        <v>0</v>
      </c>
      <c r="HF85" s="1">
        <v>0</v>
      </c>
      <c r="HG85" s="1">
        <v>0</v>
      </c>
      <c r="HH85" s="1">
        <v>0</v>
      </c>
      <c r="HJ85" s="1">
        <v>0</v>
      </c>
      <c r="HK85" s="1">
        <v>0</v>
      </c>
      <c r="HL85" s="1">
        <v>0</v>
      </c>
      <c r="HM85" s="18">
        <f t="shared" si="41"/>
        <v>0</v>
      </c>
      <c r="HO85" s="142">
        <v>0</v>
      </c>
      <c r="HP85" s="1">
        <f t="shared" si="42"/>
        <v>0</v>
      </c>
      <c r="HQ85" s="1">
        <v>0</v>
      </c>
      <c r="HR85" s="18">
        <f t="shared" si="43"/>
        <v>0</v>
      </c>
      <c r="HT85" s="1">
        <v>0</v>
      </c>
      <c r="HU85" s="1">
        <v>0</v>
      </c>
      <c r="HV85" s="1">
        <v>0</v>
      </c>
      <c r="HW85" s="18">
        <f t="shared" si="44"/>
        <v>0</v>
      </c>
      <c r="HY85" s="1">
        <v>0</v>
      </c>
      <c r="HZ85" s="1">
        <v>0</v>
      </c>
      <c r="IA85" s="1">
        <v>0</v>
      </c>
      <c r="IB85" s="18">
        <f t="shared" si="45"/>
        <v>0</v>
      </c>
      <c r="ID85" s="1">
        <v>0</v>
      </c>
      <c r="IE85" s="1">
        <v>0</v>
      </c>
      <c r="IF85" s="1">
        <v>0</v>
      </c>
      <c r="IG85" s="1">
        <f t="shared" si="4"/>
        <v>0</v>
      </c>
      <c r="II85" s="1">
        <v>0</v>
      </c>
      <c r="IJ85" s="1">
        <v>0</v>
      </c>
      <c r="IK85" s="1">
        <v>0</v>
      </c>
      <c r="IL85" s="18">
        <f t="shared" si="46"/>
        <v>0</v>
      </c>
      <c r="KC85" s="1">
        <f t="shared" si="49"/>
        <v>0</v>
      </c>
      <c r="KD85" s="1">
        <v>0</v>
      </c>
      <c r="KE85" s="18">
        <f t="shared" si="47"/>
        <v>0</v>
      </c>
      <c r="KQ85" s="12">
        <f t="shared" si="5"/>
        <v>11</v>
      </c>
      <c r="KR85" s="12">
        <f t="shared" si="6"/>
        <v>181600</v>
      </c>
      <c r="KS85" s="12">
        <f t="shared" si="7"/>
        <v>0</v>
      </c>
      <c r="KT85" s="12">
        <f t="shared" si="8"/>
        <v>181600</v>
      </c>
    </row>
    <row r="86" spans="1:306">
      <c r="A86" s="142">
        <v>15</v>
      </c>
      <c r="B86" s="135" t="s">
        <v>1902</v>
      </c>
      <c r="C86" s="135">
        <v>0</v>
      </c>
      <c r="D86" s="135">
        <v>68500</v>
      </c>
      <c r="E86" s="135">
        <v>0</v>
      </c>
      <c r="F86" s="135">
        <f t="shared" si="9"/>
        <v>68500</v>
      </c>
      <c r="H86" s="135"/>
      <c r="I86" s="136">
        <v>657600</v>
      </c>
      <c r="J86" s="135">
        <v>0</v>
      </c>
      <c r="K86" s="136">
        <f t="shared" si="10"/>
        <v>657600</v>
      </c>
      <c r="M86" s="135">
        <v>0</v>
      </c>
      <c r="N86" s="1">
        <v>0</v>
      </c>
      <c r="O86" s="1">
        <v>0</v>
      </c>
      <c r="P86" s="18">
        <f t="shared" si="11"/>
        <v>0</v>
      </c>
      <c r="AB86" s="1">
        <v>0</v>
      </c>
      <c r="AC86" s="1">
        <v>0</v>
      </c>
      <c r="AD86" s="1">
        <v>0</v>
      </c>
      <c r="AE86" s="18">
        <f t="shared" si="12"/>
        <v>0</v>
      </c>
      <c r="AQ86" s="142">
        <v>10</v>
      </c>
      <c r="AR86" s="1">
        <f t="shared" si="13"/>
        <v>50000</v>
      </c>
      <c r="AS86" s="1">
        <v>0</v>
      </c>
      <c r="AT86" s="18">
        <f t="shared" si="14"/>
        <v>50000</v>
      </c>
      <c r="AV86" s="142">
        <v>0</v>
      </c>
      <c r="AW86" s="1">
        <f t="shared" si="15"/>
        <v>0</v>
      </c>
      <c r="AY86" s="18">
        <f t="shared" si="16"/>
        <v>0</v>
      </c>
      <c r="BU86" s="1">
        <v>0</v>
      </c>
      <c r="BV86" s="1">
        <v>0</v>
      </c>
      <c r="BW86" s="1">
        <v>0</v>
      </c>
      <c r="BX86" s="1">
        <f t="shared" si="1"/>
        <v>0</v>
      </c>
      <c r="CE86" s="1">
        <v>0</v>
      </c>
      <c r="CF86" s="1">
        <v>0</v>
      </c>
      <c r="CG86" s="1">
        <v>0</v>
      </c>
      <c r="CH86" s="1">
        <f t="shared" si="2"/>
        <v>0</v>
      </c>
      <c r="CO86" s="1">
        <v>0</v>
      </c>
      <c r="CP86" s="1">
        <v>0</v>
      </c>
      <c r="CQ86" s="1">
        <v>0</v>
      </c>
      <c r="CR86" s="18">
        <v>0</v>
      </c>
      <c r="DX86" s="142">
        <v>6</v>
      </c>
      <c r="DY86" s="1">
        <f t="shared" si="17"/>
        <v>3000</v>
      </c>
      <c r="DZ86" s="1">
        <v>0</v>
      </c>
      <c r="EA86" s="18">
        <f t="shared" si="18"/>
        <v>3000</v>
      </c>
      <c r="EC86" s="158">
        <v>3319</v>
      </c>
      <c r="ED86" s="1">
        <f t="shared" si="19"/>
        <v>4646600</v>
      </c>
      <c r="EE86" s="1">
        <v>0</v>
      </c>
      <c r="EF86" s="18">
        <f t="shared" si="20"/>
        <v>4646600</v>
      </c>
      <c r="EH86" s="142">
        <v>0</v>
      </c>
      <c r="EI86" s="1">
        <f t="shared" si="21"/>
        <v>0</v>
      </c>
      <c r="EJ86" s="1">
        <v>0</v>
      </c>
      <c r="EK86" s="18">
        <f t="shared" si="22"/>
        <v>0</v>
      </c>
      <c r="EM86" s="1">
        <v>0</v>
      </c>
      <c r="EN86" s="1">
        <f t="shared" si="23"/>
        <v>0</v>
      </c>
      <c r="EO86" s="1">
        <v>0</v>
      </c>
      <c r="EP86" s="18">
        <f t="shared" si="24"/>
        <v>0</v>
      </c>
      <c r="ER86" s="1">
        <v>221</v>
      </c>
      <c r="ES86" s="46">
        <f t="shared" si="25"/>
        <v>598395.07000000007</v>
      </c>
      <c r="ET86" s="1">
        <v>0</v>
      </c>
      <c r="EU86" s="19">
        <f t="shared" si="26"/>
        <v>598395.07000000007</v>
      </c>
      <c r="EW86" s="1">
        <v>2</v>
      </c>
      <c r="EX86" s="46">
        <f t="shared" si="27"/>
        <v>8636.36</v>
      </c>
      <c r="EY86" s="1">
        <v>0</v>
      </c>
      <c r="EZ86" s="19">
        <f t="shared" si="28"/>
        <v>8636.36</v>
      </c>
      <c r="FB86" s="1">
        <v>1</v>
      </c>
      <c r="FC86" s="1">
        <f t="shared" si="48"/>
        <v>10000</v>
      </c>
      <c r="FD86" s="1">
        <v>0</v>
      </c>
      <c r="FE86" s="18">
        <f t="shared" si="29"/>
        <v>10000</v>
      </c>
      <c r="FG86" s="1">
        <v>250</v>
      </c>
      <c r="FH86" s="1">
        <f t="shared" si="30"/>
        <v>75000</v>
      </c>
      <c r="FI86" s="1">
        <v>0</v>
      </c>
      <c r="FJ86" s="18">
        <f t="shared" si="31"/>
        <v>75000</v>
      </c>
      <c r="FL86" s="1">
        <v>2</v>
      </c>
      <c r="FM86" s="1">
        <f t="shared" si="32"/>
        <v>600</v>
      </c>
      <c r="FN86" s="1">
        <v>0</v>
      </c>
      <c r="FO86" s="18">
        <f t="shared" si="33"/>
        <v>600</v>
      </c>
      <c r="FQ86" s="1">
        <v>340</v>
      </c>
      <c r="FR86" s="1">
        <f t="shared" si="34"/>
        <v>34000</v>
      </c>
      <c r="FS86" s="1">
        <v>0</v>
      </c>
      <c r="FT86" s="18">
        <f t="shared" si="35"/>
        <v>34000</v>
      </c>
      <c r="GF86" s="1">
        <v>0</v>
      </c>
      <c r="GG86" s="1">
        <v>0</v>
      </c>
      <c r="GH86" s="1">
        <v>0</v>
      </c>
      <c r="GI86" s="18">
        <f t="shared" si="36"/>
        <v>0</v>
      </c>
      <c r="GK86" s="1">
        <v>0</v>
      </c>
      <c r="GL86" s="1">
        <v>0</v>
      </c>
      <c r="GM86" s="1">
        <v>0</v>
      </c>
      <c r="GN86" s="1">
        <f t="shared" si="3"/>
        <v>0</v>
      </c>
      <c r="GP86" s="1">
        <v>0</v>
      </c>
      <c r="GQ86" s="1">
        <v>0</v>
      </c>
      <c r="GR86" s="1">
        <v>0</v>
      </c>
      <c r="GS86" s="18">
        <f t="shared" si="37"/>
        <v>0</v>
      </c>
      <c r="GU86" s="1">
        <v>0</v>
      </c>
      <c r="GV86" s="1">
        <v>0</v>
      </c>
      <c r="GW86" s="1">
        <v>0</v>
      </c>
      <c r="GX86" s="18">
        <f t="shared" si="38"/>
        <v>0</v>
      </c>
      <c r="GZ86" s="142">
        <v>2</v>
      </c>
      <c r="HA86" s="1">
        <f t="shared" si="39"/>
        <v>40000</v>
      </c>
      <c r="HB86" s="1">
        <v>0</v>
      </c>
      <c r="HC86" s="18">
        <f t="shared" si="40"/>
        <v>40000</v>
      </c>
      <c r="HE86" s="1">
        <v>0</v>
      </c>
      <c r="HF86" s="1">
        <v>0</v>
      </c>
      <c r="HG86" s="1">
        <v>0</v>
      </c>
      <c r="HH86" s="1">
        <v>0</v>
      </c>
      <c r="HJ86" s="1">
        <v>0</v>
      </c>
      <c r="HK86" s="1">
        <v>0</v>
      </c>
      <c r="HL86" s="1">
        <v>0</v>
      </c>
      <c r="HM86" s="18">
        <f t="shared" si="41"/>
        <v>0</v>
      </c>
      <c r="HO86" s="142">
        <v>0</v>
      </c>
      <c r="HP86" s="1">
        <f t="shared" si="42"/>
        <v>0</v>
      </c>
      <c r="HQ86" s="1">
        <v>0</v>
      </c>
      <c r="HR86" s="18">
        <f t="shared" si="43"/>
        <v>0</v>
      </c>
      <c r="HT86" s="1">
        <v>0</v>
      </c>
      <c r="HU86" s="1">
        <v>0</v>
      </c>
      <c r="HV86" s="1">
        <v>0</v>
      </c>
      <c r="HW86" s="18">
        <f t="shared" si="44"/>
        <v>0</v>
      </c>
      <c r="HY86" s="1">
        <v>0</v>
      </c>
      <c r="HZ86" s="1">
        <v>0</v>
      </c>
      <c r="IA86" s="1">
        <v>0</v>
      </c>
      <c r="IB86" s="18">
        <f t="shared" si="45"/>
        <v>0</v>
      </c>
      <c r="ID86" s="1">
        <v>0</v>
      </c>
      <c r="IE86" s="1">
        <v>0</v>
      </c>
      <c r="IF86" s="1">
        <v>0</v>
      </c>
      <c r="IG86" s="1">
        <f t="shared" si="4"/>
        <v>0</v>
      </c>
      <c r="II86" s="1">
        <v>0</v>
      </c>
      <c r="IJ86" s="1">
        <v>0</v>
      </c>
      <c r="IK86" s="1">
        <v>0</v>
      </c>
      <c r="IL86" s="18">
        <f t="shared" si="46"/>
        <v>0</v>
      </c>
      <c r="KC86" s="1">
        <f t="shared" si="49"/>
        <v>0</v>
      </c>
      <c r="KD86" s="1">
        <v>0</v>
      </c>
      <c r="KE86" s="18">
        <f t="shared" si="47"/>
        <v>0</v>
      </c>
      <c r="KQ86" s="12">
        <f t="shared" si="5"/>
        <v>4153</v>
      </c>
      <c r="KR86" s="12">
        <f t="shared" si="6"/>
        <v>6192331.4300000006</v>
      </c>
      <c r="KS86" s="12">
        <f t="shared" si="7"/>
        <v>0</v>
      </c>
      <c r="KT86" s="12">
        <f t="shared" si="8"/>
        <v>6192331.4300000006</v>
      </c>
    </row>
    <row r="87" spans="1:306">
      <c r="A87" s="142">
        <v>16</v>
      </c>
      <c r="B87" s="135" t="s">
        <v>1903</v>
      </c>
      <c r="C87" s="135">
        <v>0</v>
      </c>
      <c r="D87" s="135">
        <v>91000</v>
      </c>
      <c r="E87" s="135">
        <v>0</v>
      </c>
      <c r="F87" s="135">
        <f t="shared" si="9"/>
        <v>91000</v>
      </c>
      <c r="H87" s="135"/>
      <c r="I87" s="136">
        <v>383662.5</v>
      </c>
      <c r="J87" s="135">
        <v>0</v>
      </c>
      <c r="K87" s="136">
        <f t="shared" si="10"/>
        <v>383662.5</v>
      </c>
      <c r="M87" s="135">
        <v>0</v>
      </c>
      <c r="N87" s="1">
        <v>0</v>
      </c>
      <c r="O87" s="1">
        <v>0</v>
      </c>
      <c r="P87" s="18">
        <f t="shared" si="11"/>
        <v>0</v>
      </c>
      <c r="AB87" s="1">
        <v>0</v>
      </c>
      <c r="AC87" s="1">
        <v>0</v>
      </c>
      <c r="AD87" s="1">
        <v>0</v>
      </c>
      <c r="AE87" s="18">
        <f t="shared" si="12"/>
        <v>0</v>
      </c>
      <c r="AQ87" s="142">
        <v>10</v>
      </c>
      <c r="AR87" s="1">
        <f t="shared" si="13"/>
        <v>50000</v>
      </c>
      <c r="AS87" s="1">
        <v>0</v>
      </c>
      <c r="AT87" s="18">
        <f t="shared" si="14"/>
        <v>50000</v>
      </c>
      <c r="AV87" s="142">
        <v>0</v>
      </c>
      <c r="AW87" s="1">
        <f t="shared" si="15"/>
        <v>0</v>
      </c>
      <c r="AY87" s="18">
        <f t="shared" si="16"/>
        <v>0</v>
      </c>
      <c r="BU87" s="1">
        <v>0</v>
      </c>
      <c r="BV87" s="1">
        <v>0</v>
      </c>
      <c r="BW87" s="1">
        <v>0</v>
      </c>
      <c r="BX87" s="1">
        <f t="shared" si="1"/>
        <v>0</v>
      </c>
      <c r="CE87" s="1">
        <v>0</v>
      </c>
      <c r="CF87" s="1">
        <v>0</v>
      </c>
      <c r="CG87" s="1">
        <v>0</v>
      </c>
      <c r="CH87" s="1">
        <f t="shared" si="2"/>
        <v>0</v>
      </c>
      <c r="CO87" s="1">
        <v>0</v>
      </c>
      <c r="CP87" s="1">
        <v>0</v>
      </c>
      <c r="CQ87" s="1">
        <v>0</v>
      </c>
      <c r="CR87" s="18">
        <v>0</v>
      </c>
      <c r="DX87" s="142">
        <v>6</v>
      </c>
      <c r="DY87" s="1">
        <f t="shared" si="17"/>
        <v>3000</v>
      </c>
      <c r="DZ87" s="1">
        <v>0</v>
      </c>
      <c r="EA87" s="18">
        <f t="shared" si="18"/>
        <v>3000</v>
      </c>
      <c r="EC87" s="158">
        <v>1936</v>
      </c>
      <c r="ED87" s="1">
        <f t="shared" si="19"/>
        <v>2710400</v>
      </c>
      <c r="EE87" s="1">
        <v>0</v>
      </c>
      <c r="EF87" s="18">
        <f t="shared" si="20"/>
        <v>2710400</v>
      </c>
      <c r="EH87" s="142">
        <v>0</v>
      </c>
      <c r="EI87" s="1">
        <f t="shared" si="21"/>
        <v>0</v>
      </c>
      <c r="EJ87" s="1">
        <v>0</v>
      </c>
      <c r="EK87" s="18">
        <f t="shared" si="22"/>
        <v>0</v>
      </c>
      <c r="EM87" s="1">
        <v>0</v>
      </c>
      <c r="EN87" s="1">
        <f t="shared" si="23"/>
        <v>0</v>
      </c>
      <c r="EO87" s="1">
        <v>0</v>
      </c>
      <c r="EP87" s="18">
        <f t="shared" si="24"/>
        <v>0</v>
      </c>
      <c r="ER87" s="1">
        <v>326</v>
      </c>
      <c r="ES87" s="46">
        <f t="shared" si="25"/>
        <v>882700.42</v>
      </c>
      <c r="ET87" s="1">
        <v>0</v>
      </c>
      <c r="EU87" s="19">
        <f t="shared" si="26"/>
        <v>882700.42</v>
      </c>
      <c r="EW87" s="1">
        <v>4</v>
      </c>
      <c r="EX87" s="46">
        <f t="shared" si="27"/>
        <v>17272.72</v>
      </c>
      <c r="EY87" s="1">
        <v>0</v>
      </c>
      <c r="EZ87" s="19">
        <f t="shared" si="28"/>
        <v>17272.72</v>
      </c>
      <c r="FB87" s="1">
        <v>1</v>
      </c>
      <c r="FC87" s="1">
        <f t="shared" si="48"/>
        <v>10000</v>
      </c>
      <c r="FD87" s="1">
        <v>0</v>
      </c>
      <c r="FE87" s="18">
        <f t="shared" si="29"/>
        <v>10000</v>
      </c>
      <c r="FG87" s="1">
        <v>250</v>
      </c>
      <c r="FH87" s="1">
        <f t="shared" si="30"/>
        <v>75000</v>
      </c>
      <c r="FI87" s="1">
        <v>0</v>
      </c>
      <c r="FJ87" s="18">
        <f t="shared" si="31"/>
        <v>75000</v>
      </c>
      <c r="FL87" s="1">
        <v>2</v>
      </c>
      <c r="FM87" s="1">
        <f t="shared" si="32"/>
        <v>600</v>
      </c>
      <c r="FN87" s="1">
        <v>0</v>
      </c>
      <c r="FO87" s="18">
        <f t="shared" si="33"/>
        <v>600</v>
      </c>
      <c r="FQ87" s="1">
        <v>540</v>
      </c>
      <c r="FR87" s="1">
        <f t="shared" si="34"/>
        <v>54000</v>
      </c>
      <c r="FS87" s="1">
        <v>0</v>
      </c>
      <c r="FT87" s="18">
        <f t="shared" si="35"/>
        <v>54000</v>
      </c>
      <c r="GF87" s="1">
        <v>0</v>
      </c>
      <c r="GG87" s="1">
        <v>0</v>
      </c>
      <c r="GH87" s="1">
        <v>0</v>
      </c>
      <c r="GI87" s="18">
        <f t="shared" si="36"/>
        <v>0</v>
      </c>
      <c r="GK87" s="1">
        <v>0</v>
      </c>
      <c r="GL87" s="1">
        <v>0</v>
      </c>
      <c r="GM87" s="1">
        <v>0</v>
      </c>
      <c r="GN87" s="1">
        <f t="shared" si="3"/>
        <v>0</v>
      </c>
      <c r="GP87" s="1">
        <v>0</v>
      </c>
      <c r="GQ87" s="1">
        <v>0</v>
      </c>
      <c r="GR87" s="1">
        <v>0</v>
      </c>
      <c r="GS87" s="18">
        <f t="shared" si="37"/>
        <v>0</v>
      </c>
      <c r="GU87" s="1">
        <v>0</v>
      </c>
      <c r="GV87" s="1">
        <v>0</v>
      </c>
      <c r="GW87" s="1">
        <v>0</v>
      </c>
      <c r="GX87" s="18">
        <f t="shared" si="38"/>
        <v>0</v>
      </c>
      <c r="GZ87" s="142">
        <v>1</v>
      </c>
      <c r="HA87" s="1">
        <f t="shared" si="39"/>
        <v>20000</v>
      </c>
      <c r="HB87" s="1">
        <v>0</v>
      </c>
      <c r="HC87" s="18">
        <f t="shared" si="40"/>
        <v>20000</v>
      </c>
      <c r="HE87" s="1">
        <v>0</v>
      </c>
      <c r="HF87" s="1">
        <v>0</v>
      </c>
      <c r="HG87" s="1">
        <v>0</v>
      </c>
      <c r="HH87" s="1">
        <v>0</v>
      </c>
      <c r="HJ87" s="1">
        <v>0</v>
      </c>
      <c r="HK87" s="1">
        <v>0</v>
      </c>
      <c r="HL87" s="1">
        <v>0</v>
      </c>
      <c r="HM87" s="18">
        <f t="shared" si="41"/>
        <v>0</v>
      </c>
      <c r="HO87" s="142">
        <v>0</v>
      </c>
      <c r="HP87" s="1">
        <f t="shared" si="42"/>
        <v>0</v>
      </c>
      <c r="HQ87" s="1">
        <v>0</v>
      </c>
      <c r="HR87" s="18">
        <f t="shared" si="43"/>
        <v>0</v>
      </c>
      <c r="HT87" s="1">
        <v>0</v>
      </c>
      <c r="HU87" s="1">
        <v>0</v>
      </c>
      <c r="HV87" s="1">
        <v>0</v>
      </c>
      <c r="HW87" s="18">
        <f t="shared" si="44"/>
        <v>0</v>
      </c>
      <c r="HY87" s="1">
        <v>0</v>
      </c>
      <c r="HZ87" s="1">
        <v>0</v>
      </c>
      <c r="IA87" s="1">
        <v>0</v>
      </c>
      <c r="IB87" s="18">
        <f t="shared" si="45"/>
        <v>0</v>
      </c>
      <c r="ID87" s="1">
        <v>0</v>
      </c>
      <c r="IE87" s="1">
        <v>0</v>
      </c>
      <c r="IF87" s="1">
        <v>0</v>
      </c>
      <c r="IG87" s="1">
        <f t="shared" si="4"/>
        <v>0</v>
      </c>
      <c r="II87" s="1">
        <v>0</v>
      </c>
      <c r="IJ87" s="1">
        <v>0</v>
      </c>
      <c r="IK87" s="1">
        <v>0</v>
      </c>
      <c r="IL87" s="18">
        <f t="shared" si="46"/>
        <v>0</v>
      </c>
      <c r="KC87" s="1">
        <f t="shared" si="49"/>
        <v>0</v>
      </c>
      <c r="KD87" s="1">
        <v>0</v>
      </c>
      <c r="KE87" s="18">
        <f t="shared" si="47"/>
        <v>0</v>
      </c>
      <c r="KQ87" s="12">
        <f t="shared" si="5"/>
        <v>3076</v>
      </c>
      <c r="KR87" s="12">
        <f t="shared" si="6"/>
        <v>4297635.6400000006</v>
      </c>
      <c r="KS87" s="12">
        <f t="shared" si="7"/>
        <v>0</v>
      </c>
      <c r="KT87" s="12">
        <f t="shared" si="8"/>
        <v>4297635.6400000006</v>
      </c>
    </row>
    <row r="88" spans="1:306">
      <c r="A88" s="142">
        <v>17</v>
      </c>
      <c r="B88" s="135" t="s">
        <v>1904</v>
      </c>
      <c r="C88" s="135">
        <v>0</v>
      </c>
      <c r="D88" s="135">
        <v>71200</v>
      </c>
      <c r="E88" s="135">
        <v>0</v>
      </c>
      <c r="F88" s="135">
        <f t="shared" si="9"/>
        <v>71200</v>
      </c>
      <c r="H88" s="135"/>
      <c r="I88" s="136">
        <v>285825</v>
      </c>
      <c r="J88" s="135">
        <v>0</v>
      </c>
      <c r="K88" s="136">
        <f t="shared" si="10"/>
        <v>285825</v>
      </c>
      <c r="M88" s="135">
        <v>0</v>
      </c>
      <c r="N88" s="1">
        <v>0</v>
      </c>
      <c r="O88" s="1">
        <v>0</v>
      </c>
      <c r="P88" s="18">
        <f t="shared" si="11"/>
        <v>0</v>
      </c>
      <c r="AB88" s="1">
        <v>0</v>
      </c>
      <c r="AC88" s="1">
        <v>0</v>
      </c>
      <c r="AD88" s="1">
        <v>0</v>
      </c>
      <c r="AE88" s="18">
        <f t="shared" si="12"/>
        <v>0</v>
      </c>
      <c r="AQ88" s="142">
        <v>10</v>
      </c>
      <c r="AR88" s="1">
        <f t="shared" si="13"/>
        <v>50000</v>
      </c>
      <c r="AS88" s="1">
        <v>0</v>
      </c>
      <c r="AT88" s="18">
        <f t="shared" si="14"/>
        <v>50000</v>
      </c>
      <c r="AV88" s="142">
        <v>0</v>
      </c>
      <c r="AW88" s="1">
        <f t="shared" si="15"/>
        <v>0</v>
      </c>
      <c r="AY88" s="18">
        <f t="shared" si="16"/>
        <v>0</v>
      </c>
      <c r="BU88" s="1">
        <v>0</v>
      </c>
      <c r="BV88" s="1">
        <v>0</v>
      </c>
      <c r="BW88" s="1">
        <v>0</v>
      </c>
      <c r="BX88" s="1">
        <f t="shared" si="1"/>
        <v>0</v>
      </c>
      <c r="CE88" s="1">
        <v>0</v>
      </c>
      <c r="CF88" s="1">
        <v>0</v>
      </c>
      <c r="CG88" s="1">
        <v>0</v>
      </c>
      <c r="CH88" s="1">
        <f t="shared" si="2"/>
        <v>0</v>
      </c>
      <c r="CO88" s="1">
        <v>0</v>
      </c>
      <c r="CP88" s="1">
        <v>0</v>
      </c>
      <c r="CQ88" s="1">
        <v>0</v>
      </c>
      <c r="CR88" s="18">
        <v>0</v>
      </c>
      <c r="DX88" s="142">
        <v>6</v>
      </c>
      <c r="DY88" s="1">
        <f t="shared" si="17"/>
        <v>3000</v>
      </c>
      <c r="DZ88" s="1">
        <v>0</v>
      </c>
      <c r="EA88" s="18">
        <f t="shared" si="18"/>
        <v>3000</v>
      </c>
      <c r="EC88" s="158">
        <v>1442</v>
      </c>
      <c r="ED88" s="1">
        <f t="shared" si="19"/>
        <v>2018800</v>
      </c>
      <c r="EE88" s="1">
        <v>0</v>
      </c>
      <c r="EF88" s="18">
        <f t="shared" si="20"/>
        <v>2018800</v>
      </c>
      <c r="EH88" s="142">
        <v>0</v>
      </c>
      <c r="EI88" s="1">
        <f t="shared" si="21"/>
        <v>0</v>
      </c>
      <c r="EJ88" s="1">
        <v>0</v>
      </c>
      <c r="EK88" s="18">
        <f t="shared" si="22"/>
        <v>0</v>
      </c>
      <c r="EM88" s="1">
        <v>0</v>
      </c>
      <c r="EN88" s="1">
        <f t="shared" si="23"/>
        <v>0</v>
      </c>
      <c r="EO88" s="1">
        <v>0</v>
      </c>
      <c r="EP88" s="18">
        <f t="shared" si="24"/>
        <v>0</v>
      </c>
      <c r="ER88" s="1">
        <v>185</v>
      </c>
      <c r="ES88" s="46">
        <f t="shared" si="25"/>
        <v>500918.95</v>
      </c>
      <c r="ET88" s="1">
        <v>0</v>
      </c>
      <c r="EU88" s="19">
        <f t="shared" si="26"/>
        <v>500918.95</v>
      </c>
      <c r="EW88" s="1">
        <v>2</v>
      </c>
      <c r="EX88" s="46">
        <f t="shared" si="27"/>
        <v>8636.36</v>
      </c>
      <c r="EY88" s="1">
        <v>0</v>
      </c>
      <c r="EZ88" s="19">
        <f t="shared" si="28"/>
        <v>8636.36</v>
      </c>
      <c r="FB88" s="1">
        <v>1</v>
      </c>
      <c r="FC88" s="1">
        <f t="shared" si="48"/>
        <v>10000</v>
      </c>
      <c r="FD88" s="1">
        <v>0</v>
      </c>
      <c r="FE88" s="18">
        <f t="shared" si="29"/>
        <v>10000</v>
      </c>
      <c r="FG88" s="1">
        <v>250</v>
      </c>
      <c r="FH88" s="1">
        <f t="shared" si="30"/>
        <v>75000</v>
      </c>
      <c r="FI88" s="1">
        <v>0</v>
      </c>
      <c r="FJ88" s="18">
        <f t="shared" si="31"/>
        <v>75000</v>
      </c>
      <c r="FL88" s="1">
        <v>1</v>
      </c>
      <c r="FM88" s="1">
        <f t="shared" si="32"/>
        <v>300</v>
      </c>
      <c r="FN88" s="1">
        <v>0</v>
      </c>
      <c r="FO88" s="18">
        <f t="shared" si="33"/>
        <v>300</v>
      </c>
      <c r="FQ88" s="1">
        <v>340</v>
      </c>
      <c r="FR88" s="1">
        <f t="shared" si="34"/>
        <v>34000</v>
      </c>
      <c r="FS88" s="1">
        <v>0</v>
      </c>
      <c r="FT88" s="18">
        <f t="shared" si="35"/>
        <v>34000</v>
      </c>
      <c r="GF88" s="1">
        <v>0</v>
      </c>
      <c r="GG88" s="1">
        <v>0</v>
      </c>
      <c r="GH88" s="1">
        <v>0</v>
      </c>
      <c r="GI88" s="18">
        <f t="shared" si="36"/>
        <v>0</v>
      </c>
      <c r="GK88" s="1">
        <v>0</v>
      </c>
      <c r="GL88" s="1">
        <v>0</v>
      </c>
      <c r="GM88" s="1">
        <v>0</v>
      </c>
      <c r="GN88" s="1">
        <f t="shared" si="3"/>
        <v>0</v>
      </c>
      <c r="GP88" s="1">
        <v>0</v>
      </c>
      <c r="GQ88" s="1">
        <v>0</v>
      </c>
      <c r="GR88" s="1">
        <v>0</v>
      </c>
      <c r="GS88" s="18">
        <f t="shared" si="37"/>
        <v>0</v>
      </c>
      <c r="GU88" s="1">
        <v>0</v>
      </c>
      <c r="GV88" s="1">
        <v>0</v>
      </c>
      <c r="GW88" s="1">
        <v>0</v>
      </c>
      <c r="GX88" s="18">
        <f t="shared" si="38"/>
        <v>0</v>
      </c>
      <c r="GZ88" s="142">
        <v>1</v>
      </c>
      <c r="HA88" s="1">
        <f t="shared" si="39"/>
        <v>20000</v>
      </c>
      <c r="HB88" s="1">
        <v>0</v>
      </c>
      <c r="HC88" s="18">
        <f t="shared" si="40"/>
        <v>20000</v>
      </c>
      <c r="HE88" s="1">
        <v>0</v>
      </c>
      <c r="HF88" s="1">
        <v>0</v>
      </c>
      <c r="HG88" s="1">
        <v>0</v>
      </c>
      <c r="HH88" s="1">
        <v>0</v>
      </c>
      <c r="HJ88" s="1">
        <v>0</v>
      </c>
      <c r="HK88" s="1">
        <v>0</v>
      </c>
      <c r="HL88" s="1">
        <v>0</v>
      </c>
      <c r="HM88" s="18">
        <f t="shared" si="41"/>
        <v>0</v>
      </c>
      <c r="HO88" s="142">
        <v>0</v>
      </c>
      <c r="HP88" s="1">
        <f t="shared" si="42"/>
        <v>0</v>
      </c>
      <c r="HQ88" s="1">
        <v>0</v>
      </c>
      <c r="HR88" s="18">
        <f t="shared" si="43"/>
        <v>0</v>
      </c>
      <c r="HT88" s="1">
        <v>0</v>
      </c>
      <c r="HU88" s="1">
        <v>0</v>
      </c>
      <c r="HV88" s="1">
        <v>0</v>
      </c>
      <c r="HW88" s="18">
        <f t="shared" si="44"/>
        <v>0</v>
      </c>
      <c r="HY88" s="1">
        <v>0</v>
      </c>
      <c r="HZ88" s="1">
        <v>0</v>
      </c>
      <c r="IA88" s="1">
        <v>0</v>
      </c>
      <c r="IB88" s="18">
        <f t="shared" si="45"/>
        <v>0</v>
      </c>
      <c r="ID88" s="1">
        <v>0</v>
      </c>
      <c r="IE88" s="1">
        <v>0</v>
      </c>
      <c r="IF88" s="1">
        <v>0</v>
      </c>
      <c r="IG88" s="1">
        <f t="shared" si="4"/>
        <v>0</v>
      </c>
      <c r="II88" s="1">
        <v>0</v>
      </c>
      <c r="IJ88" s="1">
        <v>0</v>
      </c>
      <c r="IK88" s="1">
        <v>0</v>
      </c>
      <c r="IL88" s="18">
        <f t="shared" si="46"/>
        <v>0</v>
      </c>
      <c r="KC88" s="1">
        <f t="shared" si="49"/>
        <v>0</v>
      </c>
      <c r="KD88" s="1">
        <v>0</v>
      </c>
      <c r="KE88" s="18">
        <f t="shared" si="47"/>
        <v>0</v>
      </c>
      <c r="KQ88" s="12">
        <f t="shared" si="5"/>
        <v>2238</v>
      </c>
      <c r="KR88" s="12">
        <f t="shared" si="6"/>
        <v>3077680.31</v>
      </c>
      <c r="KS88" s="12">
        <f t="shared" si="7"/>
        <v>0</v>
      </c>
      <c r="KT88" s="12">
        <f t="shared" si="8"/>
        <v>3077680.31</v>
      </c>
    </row>
    <row r="89" spans="1:306">
      <c r="A89" s="142">
        <v>18</v>
      </c>
      <c r="B89" s="135" t="s">
        <v>1905</v>
      </c>
      <c r="C89" s="135">
        <v>0</v>
      </c>
      <c r="D89" s="135">
        <v>77500</v>
      </c>
      <c r="E89" s="135">
        <v>0</v>
      </c>
      <c r="F89" s="135">
        <f t="shared" si="9"/>
        <v>77500</v>
      </c>
      <c r="H89" s="135"/>
      <c r="I89" s="136">
        <v>825037.5</v>
      </c>
      <c r="J89" s="135">
        <v>0</v>
      </c>
      <c r="K89" s="136">
        <f t="shared" si="10"/>
        <v>825037.5</v>
      </c>
      <c r="M89" s="135">
        <v>0</v>
      </c>
      <c r="N89" s="1">
        <v>0</v>
      </c>
      <c r="O89" s="1">
        <v>0</v>
      </c>
      <c r="P89" s="18">
        <f t="shared" si="11"/>
        <v>0</v>
      </c>
      <c r="AB89" s="1">
        <v>0</v>
      </c>
      <c r="AC89" s="1">
        <v>0</v>
      </c>
      <c r="AD89" s="1">
        <v>0</v>
      </c>
      <c r="AE89" s="18">
        <f t="shared" si="12"/>
        <v>0</v>
      </c>
      <c r="AQ89" s="142">
        <v>10</v>
      </c>
      <c r="AR89" s="1">
        <f t="shared" si="13"/>
        <v>50000</v>
      </c>
      <c r="AS89" s="1">
        <v>0</v>
      </c>
      <c r="AT89" s="18">
        <f t="shared" si="14"/>
        <v>50000</v>
      </c>
      <c r="AV89" s="142">
        <v>0</v>
      </c>
      <c r="AW89" s="1">
        <f t="shared" si="15"/>
        <v>0</v>
      </c>
      <c r="AY89" s="18">
        <f t="shared" si="16"/>
        <v>0</v>
      </c>
      <c r="BU89" s="1">
        <v>0</v>
      </c>
      <c r="BV89" s="1">
        <v>0</v>
      </c>
      <c r="BW89" s="1">
        <v>0</v>
      </c>
      <c r="BX89" s="1">
        <f t="shared" si="1"/>
        <v>0</v>
      </c>
      <c r="CE89" s="1">
        <v>0</v>
      </c>
      <c r="CF89" s="1">
        <v>0</v>
      </c>
      <c r="CG89" s="1">
        <v>0</v>
      </c>
      <c r="CH89" s="1">
        <f t="shared" si="2"/>
        <v>0</v>
      </c>
      <c r="CO89" s="1">
        <v>0</v>
      </c>
      <c r="CP89" s="1">
        <v>0</v>
      </c>
      <c r="CQ89" s="1">
        <v>0</v>
      </c>
      <c r="CR89" s="18">
        <v>0</v>
      </c>
      <c r="DX89" s="142">
        <v>6</v>
      </c>
      <c r="DY89" s="1">
        <f t="shared" si="17"/>
        <v>3000</v>
      </c>
      <c r="DZ89" s="1">
        <v>0</v>
      </c>
      <c r="EA89" s="18">
        <f t="shared" si="18"/>
        <v>3000</v>
      </c>
      <c r="EC89" s="158">
        <v>3764</v>
      </c>
      <c r="ED89" s="1">
        <f t="shared" si="19"/>
        <v>5269600</v>
      </c>
      <c r="EE89" s="1">
        <v>0</v>
      </c>
      <c r="EF89" s="18">
        <f t="shared" si="20"/>
        <v>5269600</v>
      </c>
      <c r="EH89" s="142">
        <v>400</v>
      </c>
      <c r="EI89" s="1">
        <f t="shared" si="21"/>
        <v>400000</v>
      </c>
      <c r="EJ89" s="1">
        <v>0</v>
      </c>
      <c r="EK89" s="18">
        <f t="shared" si="22"/>
        <v>400000</v>
      </c>
      <c r="EM89" s="1">
        <v>0</v>
      </c>
      <c r="EN89" s="1">
        <f t="shared" si="23"/>
        <v>0</v>
      </c>
      <c r="EO89" s="1">
        <v>0</v>
      </c>
      <c r="EP89" s="18">
        <f t="shared" si="24"/>
        <v>0</v>
      </c>
      <c r="ER89" s="1">
        <v>412</v>
      </c>
      <c r="ES89" s="46">
        <f t="shared" si="25"/>
        <v>1115560.04</v>
      </c>
      <c r="ET89" s="1">
        <v>0</v>
      </c>
      <c r="EU89" s="19">
        <f t="shared" si="26"/>
        <v>1115560.04</v>
      </c>
      <c r="EW89" s="1">
        <v>4</v>
      </c>
      <c r="EX89" s="46">
        <f t="shared" si="27"/>
        <v>17272.72</v>
      </c>
      <c r="EY89" s="1">
        <v>0</v>
      </c>
      <c r="EZ89" s="19">
        <f t="shared" si="28"/>
        <v>17272.72</v>
      </c>
      <c r="FB89" s="1">
        <v>1</v>
      </c>
      <c r="FC89" s="1">
        <f t="shared" si="48"/>
        <v>10000</v>
      </c>
      <c r="FD89" s="1">
        <v>0</v>
      </c>
      <c r="FE89" s="18">
        <f t="shared" si="29"/>
        <v>10000</v>
      </c>
      <c r="FG89" s="1">
        <v>250</v>
      </c>
      <c r="FH89" s="1">
        <f t="shared" si="30"/>
        <v>75000</v>
      </c>
      <c r="FI89" s="1">
        <v>0</v>
      </c>
      <c r="FJ89" s="18">
        <f t="shared" si="31"/>
        <v>75000</v>
      </c>
      <c r="FL89" s="1">
        <v>2</v>
      </c>
      <c r="FM89" s="1">
        <f t="shared" si="32"/>
        <v>600</v>
      </c>
      <c r="FN89" s="1">
        <v>0</v>
      </c>
      <c r="FO89" s="18">
        <f t="shared" si="33"/>
        <v>600</v>
      </c>
      <c r="FQ89" s="1">
        <v>540</v>
      </c>
      <c r="FR89" s="1">
        <f t="shared" si="34"/>
        <v>54000</v>
      </c>
      <c r="FS89" s="1">
        <v>0</v>
      </c>
      <c r="FT89" s="18">
        <f t="shared" si="35"/>
        <v>54000</v>
      </c>
      <c r="GF89" s="1">
        <v>0</v>
      </c>
      <c r="GG89" s="1">
        <v>0</v>
      </c>
      <c r="GH89" s="1">
        <v>0</v>
      </c>
      <c r="GI89" s="18">
        <f t="shared" si="36"/>
        <v>0</v>
      </c>
      <c r="GK89" s="1">
        <v>0</v>
      </c>
      <c r="GL89" s="1">
        <v>0</v>
      </c>
      <c r="GM89" s="1">
        <v>0</v>
      </c>
      <c r="GN89" s="1">
        <f t="shared" si="3"/>
        <v>0</v>
      </c>
      <c r="GP89" s="1">
        <v>0</v>
      </c>
      <c r="GQ89" s="1">
        <v>0</v>
      </c>
      <c r="GR89" s="1">
        <v>0</v>
      </c>
      <c r="GS89" s="18">
        <f t="shared" si="37"/>
        <v>0</v>
      </c>
      <c r="GU89" s="1">
        <v>0</v>
      </c>
      <c r="GV89" s="1">
        <v>0</v>
      </c>
      <c r="GW89" s="1">
        <v>0</v>
      </c>
      <c r="GX89" s="18">
        <f t="shared" si="38"/>
        <v>0</v>
      </c>
      <c r="GZ89" s="142">
        <v>2</v>
      </c>
      <c r="HA89" s="1">
        <f t="shared" si="39"/>
        <v>40000</v>
      </c>
      <c r="HB89" s="1">
        <v>0</v>
      </c>
      <c r="HC89" s="18">
        <f t="shared" si="40"/>
        <v>40000</v>
      </c>
      <c r="HE89" s="1">
        <v>0</v>
      </c>
      <c r="HF89" s="1">
        <v>0</v>
      </c>
      <c r="HG89" s="1">
        <v>0</v>
      </c>
      <c r="HH89" s="1">
        <v>0</v>
      </c>
      <c r="HJ89" s="1">
        <v>0</v>
      </c>
      <c r="HK89" s="1">
        <v>0</v>
      </c>
      <c r="HL89" s="1">
        <v>0</v>
      </c>
      <c r="HM89" s="18">
        <f t="shared" si="41"/>
        <v>0</v>
      </c>
      <c r="HO89" s="142">
        <v>0</v>
      </c>
      <c r="HP89" s="1">
        <f t="shared" si="42"/>
        <v>0</v>
      </c>
      <c r="HQ89" s="1">
        <v>0</v>
      </c>
      <c r="HR89" s="18">
        <f t="shared" si="43"/>
        <v>0</v>
      </c>
      <c r="HT89" s="1">
        <v>0</v>
      </c>
      <c r="HU89" s="1">
        <v>0</v>
      </c>
      <c r="HV89" s="1">
        <v>0</v>
      </c>
      <c r="HW89" s="18">
        <f t="shared" si="44"/>
        <v>0</v>
      </c>
      <c r="HY89" s="1">
        <v>0</v>
      </c>
      <c r="HZ89" s="1">
        <v>0</v>
      </c>
      <c r="IA89" s="1">
        <v>0</v>
      </c>
      <c r="IB89" s="18">
        <f t="shared" si="45"/>
        <v>0</v>
      </c>
      <c r="ID89" s="1">
        <v>0</v>
      </c>
      <c r="IE89" s="1">
        <v>0</v>
      </c>
      <c r="IF89" s="1">
        <v>0</v>
      </c>
      <c r="IG89" s="1">
        <f t="shared" si="4"/>
        <v>0</v>
      </c>
      <c r="II89" s="1">
        <v>0</v>
      </c>
      <c r="IJ89" s="1">
        <v>0</v>
      </c>
      <c r="IK89" s="1">
        <v>0</v>
      </c>
      <c r="IL89" s="18">
        <f t="shared" si="46"/>
        <v>0</v>
      </c>
      <c r="KC89" s="1">
        <f t="shared" si="49"/>
        <v>0</v>
      </c>
      <c r="KD89" s="1">
        <v>0</v>
      </c>
      <c r="KE89" s="18">
        <f t="shared" si="47"/>
        <v>0</v>
      </c>
      <c r="KQ89" s="12">
        <f t="shared" si="5"/>
        <v>5391</v>
      </c>
      <c r="KR89" s="12">
        <f t="shared" si="6"/>
        <v>7937570.2599999998</v>
      </c>
      <c r="KS89" s="12">
        <f t="shared" si="7"/>
        <v>0</v>
      </c>
      <c r="KT89" s="12">
        <f t="shared" si="8"/>
        <v>7937570.2599999998</v>
      </c>
    </row>
    <row r="90" spans="1:306">
      <c r="A90" s="142">
        <v>19</v>
      </c>
      <c r="B90" s="135" t="s">
        <v>1906</v>
      </c>
      <c r="C90" s="135">
        <v>0</v>
      </c>
      <c r="D90" s="135">
        <v>42400</v>
      </c>
      <c r="E90" s="135">
        <v>0</v>
      </c>
      <c r="F90" s="135">
        <f t="shared" si="9"/>
        <v>42400</v>
      </c>
      <c r="H90" s="135"/>
      <c r="I90" s="136">
        <v>323962.5</v>
      </c>
      <c r="J90" s="135">
        <v>0</v>
      </c>
      <c r="K90" s="136">
        <f t="shared" si="10"/>
        <v>323962.5</v>
      </c>
      <c r="M90" s="135">
        <v>0</v>
      </c>
      <c r="N90" s="1">
        <v>0</v>
      </c>
      <c r="O90" s="1">
        <v>0</v>
      </c>
      <c r="P90" s="18">
        <f t="shared" si="11"/>
        <v>0</v>
      </c>
      <c r="AB90" s="1">
        <v>0</v>
      </c>
      <c r="AC90" s="1">
        <v>0</v>
      </c>
      <c r="AD90" s="1">
        <v>0</v>
      </c>
      <c r="AE90" s="18">
        <f t="shared" si="12"/>
        <v>0</v>
      </c>
      <c r="AQ90" s="142">
        <v>10</v>
      </c>
      <c r="AR90" s="1">
        <f t="shared" si="13"/>
        <v>50000</v>
      </c>
      <c r="AS90" s="1">
        <v>0</v>
      </c>
      <c r="AT90" s="18">
        <f t="shared" si="14"/>
        <v>50000</v>
      </c>
      <c r="AV90" s="142">
        <v>0</v>
      </c>
      <c r="AW90" s="1">
        <f t="shared" si="15"/>
        <v>0</v>
      </c>
      <c r="AY90" s="18">
        <f t="shared" si="16"/>
        <v>0</v>
      </c>
      <c r="BU90" s="1">
        <v>0</v>
      </c>
      <c r="BV90" s="1">
        <v>0</v>
      </c>
      <c r="BW90" s="1">
        <v>0</v>
      </c>
      <c r="BX90" s="1">
        <f t="shared" si="1"/>
        <v>0</v>
      </c>
      <c r="CE90" s="1">
        <v>0</v>
      </c>
      <c r="CF90" s="1">
        <v>0</v>
      </c>
      <c r="CG90" s="1">
        <v>0</v>
      </c>
      <c r="CH90" s="1">
        <f t="shared" si="2"/>
        <v>0</v>
      </c>
      <c r="CO90" s="1">
        <v>0</v>
      </c>
      <c r="CP90" s="1">
        <v>0</v>
      </c>
      <c r="CQ90" s="1">
        <v>0</v>
      </c>
      <c r="CR90" s="18">
        <v>0</v>
      </c>
      <c r="DX90" s="142">
        <v>6</v>
      </c>
      <c r="DY90" s="1">
        <f t="shared" si="17"/>
        <v>3000</v>
      </c>
      <c r="DZ90" s="1">
        <v>0</v>
      </c>
      <c r="EA90" s="18">
        <f t="shared" si="18"/>
        <v>3000</v>
      </c>
      <c r="EC90" s="158">
        <v>1235</v>
      </c>
      <c r="ED90" s="1">
        <f t="shared" si="19"/>
        <v>1729000</v>
      </c>
      <c r="EE90" s="1">
        <v>0</v>
      </c>
      <c r="EF90" s="18">
        <f t="shared" si="20"/>
        <v>1729000</v>
      </c>
      <c r="EH90" s="142">
        <v>400</v>
      </c>
      <c r="EI90" s="1">
        <f t="shared" si="21"/>
        <v>400000</v>
      </c>
      <c r="EJ90" s="1">
        <v>0</v>
      </c>
      <c r="EK90" s="18">
        <f t="shared" si="22"/>
        <v>400000</v>
      </c>
      <c r="EM90" s="1">
        <v>0</v>
      </c>
      <c r="EN90" s="1">
        <f t="shared" si="23"/>
        <v>0</v>
      </c>
      <c r="EO90" s="1">
        <v>0</v>
      </c>
      <c r="EP90" s="18">
        <f t="shared" si="24"/>
        <v>0</v>
      </c>
      <c r="ER90" s="1">
        <v>268</v>
      </c>
      <c r="ES90" s="46">
        <f t="shared" si="25"/>
        <v>725655.56</v>
      </c>
      <c r="ET90" s="1">
        <v>0</v>
      </c>
      <c r="EU90" s="19">
        <f t="shared" si="26"/>
        <v>725655.56</v>
      </c>
      <c r="EW90" s="1">
        <v>4</v>
      </c>
      <c r="EX90" s="46">
        <f t="shared" si="27"/>
        <v>17272.72</v>
      </c>
      <c r="EY90" s="1">
        <v>0</v>
      </c>
      <c r="EZ90" s="19">
        <f t="shared" si="28"/>
        <v>17272.72</v>
      </c>
      <c r="FB90" s="1">
        <v>1</v>
      </c>
      <c r="FC90" s="1">
        <f t="shared" si="48"/>
        <v>10000</v>
      </c>
      <c r="FD90" s="1">
        <v>0</v>
      </c>
      <c r="FE90" s="18">
        <f t="shared" si="29"/>
        <v>10000</v>
      </c>
      <c r="FG90" s="1">
        <v>250</v>
      </c>
      <c r="FH90" s="1">
        <f t="shared" si="30"/>
        <v>75000</v>
      </c>
      <c r="FI90" s="1">
        <v>0</v>
      </c>
      <c r="FJ90" s="18">
        <f t="shared" si="31"/>
        <v>75000</v>
      </c>
      <c r="FL90" s="1">
        <v>1</v>
      </c>
      <c r="FM90" s="1">
        <f t="shared" si="32"/>
        <v>300</v>
      </c>
      <c r="FN90" s="1">
        <v>0</v>
      </c>
      <c r="FO90" s="18">
        <f t="shared" si="33"/>
        <v>300</v>
      </c>
      <c r="FQ90" s="1">
        <v>540</v>
      </c>
      <c r="FR90" s="1">
        <f t="shared" si="34"/>
        <v>54000</v>
      </c>
      <c r="FS90" s="1">
        <v>0</v>
      </c>
      <c r="FT90" s="18">
        <f t="shared" si="35"/>
        <v>54000</v>
      </c>
      <c r="GF90" s="1">
        <v>0</v>
      </c>
      <c r="GG90" s="1">
        <v>0</v>
      </c>
      <c r="GH90" s="1">
        <v>0</v>
      </c>
      <c r="GI90" s="18">
        <f t="shared" si="36"/>
        <v>0</v>
      </c>
      <c r="GK90" s="1">
        <v>0</v>
      </c>
      <c r="GL90" s="1">
        <v>0</v>
      </c>
      <c r="GM90" s="1">
        <v>0</v>
      </c>
      <c r="GN90" s="1">
        <f t="shared" si="3"/>
        <v>0</v>
      </c>
      <c r="GP90" s="1">
        <v>0</v>
      </c>
      <c r="GQ90" s="1">
        <v>0</v>
      </c>
      <c r="GR90" s="1">
        <v>0</v>
      </c>
      <c r="GS90" s="18">
        <f t="shared" si="37"/>
        <v>0</v>
      </c>
      <c r="GU90" s="1">
        <v>0</v>
      </c>
      <c r="GV90" s="1">
        <v>0</v>
      </c>
      <c r="GW90" s="1">
        <v>0</v>
      </c>
      <c r="GX90" s="18">
        <f t="shared" si="38"/>
        <v>0</v>
      </c>
      <c r="GZ90" s="142">
        <v>2</v>
      </c>
      <c r="HA90" s="1">
        <f t="shared" si="39"/>
        <v>40000</v>
      </c>
      <c r="HB90" s="1">
        <v>0</v>
      </c>
      <c r="HC90" s="18">
        <f t="shared" si="40"/>
        <v>40000</v>
      </c>
      <c r="HE90" s="1">
        <v>0</v>
      </c>
      <c r="HF90" s="1">
        <v>0</v>
      </c>
      <c r="HG90" s="1">
        <v>0</v>
      </c>
      <c r="HH90" s="1">
        <v>0</v>
      </c>
      <c r="HJ90" s="1">
        <v>0</v>
      </c>
      <c r="HK90" s="1">
        <v>0</v>
      </c>
      <c r="HL90" s="1">
        <v>0</v>
      </c>
      <c r="HM90" s="18">
        <f t="shared" si="41"/>
        <v>0</v>
      </c>
      <c r="HO90" s="142">
        <v>1</v>
      </c>
      <c r="HP90" s="1">
        <f t="shared" si="42"/>
        <v>10000</v>
      </c>
      <c r="HQ90" s="1">
        <v>0</v>
      </c>
      <c r="HR90" s="18">
        <f t="shared" si="43"/>
        <v>10000</v>
      </c>
      <c r="HT90" s="1">
        <v>0</v>
      </c>
      <c r="HU90" s="1">
        <v>0</v>
      </c>
      <c r="HV90" s="1">
        <v>0</v>
      </c>
      <c r="HW90" s="18">
        <f t="shared" si="44"/>
        <v>0</v>
      </c>
      <c r="HY90" s="1">
        <v>0</v>
      </c>
      <c r="HZ90" s="1">
        <v>0</v>
      </c>
      <c r="IA90" s="1">
        <v>0</v>
      </c>
      <c r="IB90" s="18">
        <f t="shared" si="45"/>
        <v>0</v>
      </c>
      <c r="ID90" s="1">
        <v>0</v>
      </c>
      <c r="IE90" s="1">
        <v>0</v>
      </c>
      <c r="IF90" s="1">
        <v>0</v>
      </c>
      <c r="IG90" s="1">
        <f t="shared" si="4"/>
        <v>0</v>
      </c>
      <c r="II90" s="1">
        <v>0</v>
      </c>
      <c r="IJ90" s="1">
        <v>0</v>
      </c>
      <c r="IK90" s="1">
        <v>0</v>
      </c>
      <c r="IL90" s="18">
        <f t="shared" si="46"/>
        <v>0</v>
      </c>
      <c r="KC90" s="1">
        <f t="shared" si="49"/>
        <v>0</v>
      </c>
      <c r="KD90" s="1">
        <v>0</v>
      </c>
      <c r="KE90" s="18">
        <f t="shared" si="47"/>
        <v>0</v>
      </c>
      <c r="KQ90" s="12">
        <f t="shared" si="5"/>
        <v>2718</v>
      </c>
      <c r="KR90" s="12">
        <f t="shared" si="6"/>
        <v>3480590.7800000003</v>
      </c>
      <c r="KS90" s="12">
        <f t="shared" si="7"/>
        <v>0</v>
      </c>
      <c r="KT90" s="12">
        <f t="shared" si="8"/>
        <v>3480590.7800000003</v>
      </c>
    </row>
    <row r="91" spans="1:306">
      <c r="A91" s="142">
        <v>20</v>
      </c>
      <c r="B91" s="135" t="s">
        <v>1907</v>
      </c>
      <c r="C91" s="135">
        <v>0</v>
      </c>
      <c r="D91" s="135">
        <v>103600</v>
      </c>
      <c r="E91" s="135">
        <v>0</v>
      </c>
      <c r="F91" s="135">
        <f t="shared" si="9"/>
        <v>103600</v>
      </c>
      <c r="H91" s="135"/>
      <c r="I91" s="136">
        <v>109462.5</v>
      </c>
      <c r="J91" s="135">
        <v>0</v>
      </c>
      <c r="K91" s="136">
        <f t="shared" si="10"/>
        <v>109462.5</v>
      </c>
      <c r="M91" s="135">
        <v>0</v>
      </c>
      <c r="N91" s="1">
        <v>0</v>
      </c>
      <c r="O91" s="1">
        <v>0</v>
      </c>
      <c r="P91" s="18">
        <f t="shared" si="11"/>
        <v>0</v>
      </c>
      <c r="AB91" s="1">
        <v>0</v>
      </c>
      <c r="AC91" s="1">
        <v>0</v>
      </c>
      <c r="AD91" s="1">
        <v>0</v>
      </c>
      <c r="AE91" s="18">
        <f t="shared" si="12"/>
        <v>0</v>
      </c>
      <c r="AQ91" s="142">
        <v>0</v>
      </c>
      <c r="AR91" s="1">
        <f t="shared" si="13"/>
        <v>0</v>
      </c>
      <c r="AS91" s="1">
        <v>0</v>
      </c>
      <c r="AT91" s="18">
        <f t="shared" si="14"/>
        <v>0</v>
      </c>
      <c r="AV91" s="142">
        <v>0</v>
      </c>
      <c r="AW91" s="1">
        <f t="shared" si="15"/>
        <v>0</v>
      </c>
      <c r="AY91" s="18">
        <f t="shared" si="16"/>
        <v>0</v>
      </c>
      <c r="BU91" s="1">
        <v>0</v>
      </c>
      <c r="BV91" s="1">
        <v>0</v>
      </c>
      <c r="BW91" s="1">
        <v>0</v>
      </c>
      <c r="BX91" s="1">
        <f t="shared" si="1"/>
        <v>0</v>
      </c>
      <c r="CE91" s="1">
        <v>0</v>
      </c>
      <c r="CF91" s="1">
        <v>0</v>
      </c>
      <c r="CG91" s="1">
        <v>0</v>
      </c>
      <c r="CH91" s="1">
        <f t="shared" si="2"/>
        <v>0</v>
      </c>
      <c r="CO91" s="1">
        <v>0</v>
      </c>
      <c r="CP91" s="1">
        <v>0</v>
      </c>
      <c r="CQ91" s="1">
        <v>0</v>
      </c>
      <c r="CR91" s="18">
        <v>0</v>
      </c>
      <c r="DX91" s="142">
        <v>6</v>
      </c>
      <c r="DY91" s="1">
        <f t="shared" si="17"/>
        <v>3000</v>
      </c>
      <c r="DZ91" s="1">
        <v>0</v>
      </c>
      <c r="EA91" s="18">
        <f t="shared" si="18"/>
        <v>3000</v>
      </c>
      <c r="EC91" s="158">
        <v>553</v>
      </c>
      <c r="ED91" s="1">
        <f t="shared" si="19"/>
        <v>774200</v>
      </c>
      <c r="EE91" s="1">
        <v>0</v>
      </c>
      <c r="EF91" s="18">
        <f t="shared" si="20"/>
        <v>774200</v>
      </c>
      <c r="EH91" s="142">
        <v>0</v>
      </c>
      <c r="EI91" s="1">
        <f t="shared" si="21"/>
        <v>0</v>
      </c>
      <c r="EJ91" s="1">
        <v>0</v>
      </c>
      <c r="EK91" s="18">
        <f t="shared" si="22"/>
        <v>0</v>
      </c>
      <c r="EM91" s="1">
        <v>0</v>
      </c>
      <c r="EN91" s="1">
        <f t="shared" si="23"/>
        <v>0</v>
      </c>
      <c r="EO91" s="1">
        <v>0</v>
      </c>
      <c r="EP91" s="18">
        <f t="shared" si="24"/>
        <v>0</v>
      </c>
      <c r="ER91" s="1">
        <v>103</v>
      </c>
      <c r="ES91" s="46">
        <f t="shared" si="25"/>
        <v>278890.01</v>
      </c>
      <c r="ET91" s="1">
        <v>0</v>
      </c>
      <c r="EU91" s="19">
        <f t="shared" si="26"/>
        <v>278890.01</v>
      </c>
      <c r="EW91" s="1">
        <v>2</v>
      </c>
      <c r="EX91" s="46">
        <f t="shared" si="27"/>
        <v>8636.36</v>
      </c>
      <c r="EY91" s="1">
        <v>0</v>
      </c>
      <c r="EZ91" s="19">
        <f t="shared" si="28"/>
        <v>8636.36</v>
      </c>
      <c r="FB91" s="1">
        <v>1</v>
      </c>
      <c r="FC91" s="1">
        <f t="shared" si="48"/>
        <v>10000</v>
      </c>
      <c r="FD91" s="1">
        <v>0</v>
      </c>
      <c r="FE91" s="18">
        <f t="shared" si="29"/>
        <v>10000</v>
      </c>
      <c r="FG91" s="1">
        <v>0</v>
      </c>
      <c r="FH91" s="1">
        <f t="shared" si="30"/>
        <v>0</v>
      </c>
      <c r="FI91" s="1">
        <v>0</v>
      </c>
      <c r="FJ91" s="18">
        <f t="shared" si="31"/>
        <v>0</v>
      </c>
      <c r="FM91" s="1">
        <f t="shared" si="32"/>
        <v>0</v>
      </c>
      <c r="FN91" s="1">
        <v>0</v>
      </c>
      <c r="FO91" s="18">
        <f t="shared" si="33"/>
        <v>0</v>
      </c>
      <c r="FR91" s="1">
        <f t="shared" si="34"/>
        <v>0</v>
      </c>
      <c r="FS91" s="1">
        <v>0</v>
      </c>
      <c r="FT91" s="18">
        <f t="shared" si="35"/>
        <v>0</v>
      </c>
      <c r="GF91" s="1">
        <v>0</v>
      </c>
      <c r="GG91" s="1">
        <v>0</v>
      </c>
      <c r="GH91" s="1">
        <v>0</v>
      </c>
      <c r="GI91" s="18">
        <f t="shared" si="36"/>
        <v>0</v>
      </c>
      <c r="GK91" s="1">
        <v>0</v>
      </c>
      <c r="GL91" s="1">
        <v>0</v>
      </c>
      <c r="GM91" s="1">
        <v>0</v>
      </c>
      <c r="GN91" s="1">
        <f t="shared" si="3"/>
        <v>0</v>
      </c>
      <c r="GP91" s="1">
        <v>0</v>
      </c>
      <c r="GQ91" s="1">
        <v>0</v>
      </c>
      <c r="GR91" s="1">
        <v>0</v>
      </c>
      <c r="GS91" s="18">
        <f t="shared" si="37"/>
        <v>0</v>
      </c>
      <c r="GU91" s="1">
        <v>0</v>
      </c>
      <c r="GV91" s="1">
        <v>0</v>
      </c>
      <c r="GW91" s="1">
        <v>0</v>
      </c>
      <c r="GX91" s="18">
        <f t="shared" si="38"/>
        <v>0</v>
      </c>
      <c r="GZ91" s="142">
        <v>0</v>
      </c>
      <c r="HA91" s="1">
        <f t="shared" si="39"/>
        <v>0</v>
      </c>
      <c r="HB91" s="1">
        <v>0</v>
      </c>
      <c r="HC91" s="18">
        <f t="shared" si="40"/>
        <v>0</v>
      </c>
      <c r="HE91" s="1">
        <v>0</v>
      </c>
      <c r="HF91" s="1">
        <v>0</v>
      </c>
      <c r="HG91" s="1">
        <v>0</v>
      </c>
      <c r="HH91" s="1">
        <v>0</v>
      </c>
      <c r="HJ91" s="1">
        <v>0</v>
      </c>
      <c r="HK91" s="1">
        <v>0</v>
      </c>
      <c r="HL91" s="1">
        <v>0</v>
      </c>
      <c r="HM91" s="18">
        <f t="shared" si="41"/>
        <v>0</v>
      </c>
      <c r="HO91" s="142">
        <v>0</v>
      </c>
      <c r="HP91" s="1">
        <f t="shared" si="42"/>
        <v>0</v>
      </c>
      <c r="HQ91" s="1">
        <v>0</v>
      </c>
      <c r="HR91" s="18">
        <f t="shared" si="43"/>
        <v>0</v>
      </c>
      <c r="HT91" s="1">
        <v>0</v>
      </c>
      <c r="HU91" s="1">
        <v>0</v>
      </c>
      <c r="HV91" s="1">
        <v>0</v>
      </c>
      <c r="HW91" s="18">
        <f t="shared" si="44"/>
        <v>0</v>
      </c>
      <c r="HY91" s="1">
        <v>0</v>
      </c>
      <c r="HZ91" s="1">
        <v>0</v>
      </c>
      <c r="IA91" s="1">
        <v>0</v>
      </c>
      <c r="IB91" s="18">
        <f t="shared" si="45"/>
        <v>0</v>
      </c>
      <c r="ID91" s="1">
        <v>0</v>
      </c>
      <c r="IE91" s="1">
        <v>0</v>
      </c>
      <c r="IF91" s="1">
        <v>0</v>
      </c>
      <c r="IG91" s="1">
        <f t="shared" si="4"/>
        <v>0</v>
      </c>
      <c r="II91" s="1">
        <v>0</v>
      </c>
      <c r="IJ91" s="1">
        <v>0</v>
      </c>
      <c r="IK91" s="1">
        <v>0</v>
      </c>
      <c r="IL91" s="18">
        <f t="shared" si="46"/>
        <v>0</v>
      </c>
      <c r="KC91" s="1">
        <f t="shared" si="49"/>
        <v>0</v>
      </c>
      <c r="KD91" s="1">
        <v>0</v>
      </c>
      <c r="KE91" s="18">
        <f t="shared" si="47"/>
        <v>0</v>
      </c>
      <c r="KQ91" s="12">
        <f t="shared" si="5"/>
        <v>665</v>
      </c>
      <c r="KR91" s="12">
        <f t="shared" si="6"/>
        <v>1287788.8700000001</v>
      </c>
      <c r="KS91" s="12">
        <f t="shared" si="7"/>
        <v>0</v>
      </c>
      <c r="KT91" s="12">
        <f t="shared" si="8"/>
        <v>1287788.8700000001</v>
      </c>
    </row>
    <row r="92" spans="1:306">
      <c r="A92" s="142">
        <v>21</v>
      </c>
      <c r="B92" s="135" t="s">
        <v>1908</v>
      </c>
      <c r="C92" s="135">
        <v>0</v>
      </c>
      <c r="D92" s="135">
        <v>0</v>
      </c>
      <c r="E92" s="135">
        <v>0</v>
      </c>
      <c r="F92" s="135">
        <f t="shared" si="9"/>
        <v>0</v>
      </c>
      <c r="H92" s="135"/>
      <c r="I92" s="136">
        <v>1639545</v>
      </c>
      <c r="J92" s="135">
        <v>0</v>
      </c>
      <c r="K92" s="136">
        <f t="shared" si="10"/>
        <v>1639545</v>
      </c>
      <c r="M92" s="135">
        <f>150-11</f>
        <v>139</v>
      </c>
      <c r="N92" s="1">
        <f>M92*300</f>
        <v>41700</v>
      </c>
      <c r="O92" s="1">
        <v>0</v>
      </c>
      <c r="P92" s="18">
        <f t="shared" si="11"/>
        <v>41700</v>
      </c>
      <c r="AB92" s="1">
        <v>0</v>
      </c>
      <c r="AC92" s="1">
        <v>0</v>
      </c>
      <c r="AD92" s="1">
        <v>0</v>
      </c>
      <c r="AE92" s="18">
        <f t="shared" si="12"/>
        <v>0</v>
      </c>
      <c r="AQ92" s="142">
        <v>40</v>
      </c>
      <c r="AR92" s="1">
        <f t="shared" si="13"/>
        <v>200000</v>
      </c>
      <c r="AS92" s="1">
        <v>0</v>
      </c>
      <c r="AT92" s="18">
        <f t="shared" si="14"/>
        <v>200000</v>
      </c>
      <c r="AV92" s="142">
        <v>5</v>
      </c>
      <c r="AW92" s="1">
        <f t="shared" si="15"/>
        <v>25000</v>
      </c>
      <c r="AY92" s="18">
        <f t="shared" si="16"/>
        <v>25000</v>
      </c>
      <c r="BU92" s="1">
        <v>0</v>
      </c>
      <c r="BV92" s="1">
        <v>0</v>
      </c>
      <c r="BW92" s="1">
        <v>0</v>
      </c>
      <c r="BX92" s="1">
        <f t="shared" si="1"/>
        <v>0</v>
      </c>
      <c r="CE92" s="1">
        <v>0</v>
      </c>
      <c r="CF92" s="1">
        <v>0</v>
      </c>
      <c r="CG92" s="1">
        <v>0</v>
      </c>
      <c r="CH92" s="1">
        <f t="shared" si="2"/>
        <v>0</v>
      </c>
      <c r="CO92" s="1">
        <v>0</v>
      </c>
      <c r="CP92" s="1">
        <v>0</v>
      </c>
      <c r="CQ92" s="1">
        <v>0</v>
      </c>
      <c r="CR92" s="18">
        <v>0</v>
      </c>
      <c r="DX92" s="142">
        <v>15</v>
      </c>
      <c r="DY92" s="1">
        <f t="shared" si="17"/>
        <v>7500</v>
      </c>
      <c r="DZ92" s="1">
        <v>0</v>
      </c>
      <c r="EA92" s="18">
        <f t="shared" si="18"/>
        <v>7500</v>
      </c>
      <c r="EC92" s="158">
        <v>6476</v>
      </c>
      <c r="ED92" s="1">
        <f t="shared" si="19"/>
        <v>9066400</v>
      </c>
      <c r="EE92" s="1">
        <v>0</v>
      </c>
      <c r="EF92" s="18">
        <f t="shared" si="20"/>
        <v>9066400</v>
      </c>
      <c r="EH92" s="142">
        <v>779</v>
      </c>
      <c r="EI92" s="1">
        <f t="shared" si="21"/>
        <v>779000</v>
      </c>
      <c r="EJ92" s="1">
        <v>0</v>
      </c>
      <c r="EK92" s="18">
        <f t="shared" si="22"/>
        <v>779000</v>
      </c>
      <c r="EM92" s="1">
        <v>30</v>
      </c>
      <c r="EN92" s="1">
        <f t="shared" si="23"/>
        <v>300000</v>
      </c>
      <c r="EO92" s="1">
        <v>0</v>
      </c>
      <c r="EP92" s="18">
        <f t="shared" si="24"/>
        <v>300000</v>
      </c>
      <c r="ER92" s="1">
        <v>2788</v>
      </c>
      <c r="ES92" s="46">
        <f t="shared" si="25"/>
        <v>7548983.96</v>
      </c>
      <c r="ET92" s="1">
        <v>0</v>
      </c>
      <c r="EU92" s="19">
        <f t="shared" si="26"/>
        <v>7548983.96</v>
      </c>
      <c r="EW92" s="1">
        <v>30</v>
      </c>
      <c r="EX92" s="46">
        <f t="shared" si="27"/>
        <v>129545.40000000001</v>
      </c>
      <c r="EY92" s="1">
        <v>0</v>
      </c>
      <c r="EZ92" s="19">
        <f t="shared" si="28"/>
        <v>129545.40000000001</v>
      </c>
      <c r="FB92" s="1">
        <v>1</v>
      </c>
      <c r="FC92" s="1">
        <f>FB92*15000</f>
        <v>15000</v>
      </c>
      <c r="FD92" s="1">
        <v>0</v>
      </c>
      <c r="FE92" s="18">
        <f t="shared" si="29"/>
        <v>15000</v>
      </c>
      <c r="FG92" s="1">
        <v>1085</v>
      </c>
      <c r="FH92" s="1">
        <f t="shared" si="30"/>
        <v>325500</v>
      </c>
      <c r="FI92" s="1">
        <v>0</v>
      </c>
      <c r="FJ92" s="18">
        <f t="shared" si="31"/>
        <v>325500</v>
      </c>
      <c r="FL92" s="1">
        <v>5</v>
      </c>
      <c r="FM92" s="1">
        <f t="shared" si="32"/>
        <v>1500</v>
      </c>
      <c r="FN92" s="1">
        <v>0</v>
      </c>
      <c r="FO92" s="18">
        <f t="shared" si="33"/>
        <v>1500</v>
      </c>
      <c r="FQ92" s="1">
        <v>940</v>
      </c>
      <c r="FR92" s="1">
        <f t="shared" si="34"/>
        <v>94000</v>
      </c>
      <c r="FS92" s="1">
        <v>0</v>
      </c>
      <c r="FT92" s="18">
        <f t="shared" si="35"/>
        <v>94000</v>
      </c>
      <c r="GF92" s="1">
        <v>0</v>
      </c>
      <c r="GG92" s="1">
        <v>0</v>
      </c>
      <c r="GH92" s="1">
        <v>0</v>
      </c>
      <c r="GI92" s="18">
        <f t="shared" si="36"/>
        <v>0</v>
      </c>
      <c r="GK92" s="1">
        <v>0</v>
      </c>
      <c r="GL92" s="1">
        <v>0</v>
      </c>
      <c r="GM92" s="1">
        <v>0</v>
      </c>
      <c r="GN92" s="1">
        <f t="shared" si="3"/>
        <v>0</v>
      </c>
      <c r="GP92" s="1">
        <v>1</v>
      </c>
      <c r="GQ92" s="1">
        <v>1400000</v>
      </c>
      <c r="GR92" s="1">
        <v>0</v>
      </c>
      <c r="GS92" s="18">
        <f t="shared" si="37"/>
        <v>1400000</v>
      </c>
      <c r="GU92" s="1">
        <v>0</v>
      </c>
      <c r="GV92" s="1">
        <v>0</v>
      </c>
      <c r="GW92" s="1">
        <v>0</v>
      </c>
      <c r="GX92" s="18">
        <f t="shared" si="38"/>
        <v>0</v>
      </c>
      <c r="GZ92" s="142">
        <v>1</v>
      </c>
      <c r="HA92" s="1">
        <f t="shared" si="39"/>
        <v>20000</v>
      </c>
      <c r="HB92" s="1">
        <v>0</v>
      </c>
      <c r="HC92" s="18">
        <f t="shared" si="40"/>
        <v>20000</v>
      </c>
      <c r="HE92" s="1">
        <v>0</v>
      </c>
      <c r="HF92" s="1">
        <v>0</v>
      </c>
      <c r="HG92" s="1">
        <v>0</v>
      </c>
      <c r="HH92" s="1">
        <v>0</v>
      </c>
      <c r="HJ92" s="1">
        <v>1</v>
      </c>
      <c r="HK92" s="1">
        <v>100000</v>
      </c>
      <c r="HL92" s="1">
        <v>0</v>
      </c>
      <c r="HM92" s="18">
        <f t="shared" si="41"/>
        <v>100000</v>
      </c>
      <c r="HO92" s="142">
        <v>1</v>
      </c>
      <c r="HP92" s="1">
        <f t="shared" si="42"/>
        <v>10000</v>
      </c>
      <c r="HQ92" s="1">
        <v>0</v>
      </c>
      <c r="HR92" s="18">
        <f t="shared" si="43"/>
        <v>10000</v>
      </c>
      <c r="HT92" s="1">
        <v>0</v>
      </c>
      <c r="HU92" s="1">
        <v>0</v>
      </c>
      <c r="HV92" s="1">
        <v>0</v>
      </c>
      <c r="HW92" s="18">
        <f t="shared" si="44"/>
        <v>0</v>
      </c>
      <c r="HY92" s="1">
        <v>0</v>
      </c>
      <c r="HZ92" s="1">
        <v>0</v>
      </c>
      <c r="IA92" s="1">
        <v>0</v>
      </c>
      <c r="IB92" s="18">
        <f t="shared" si="45"/>
        <v>0</v>
      </c>
      <c r="ID92" s="1">
        <v>0</v>
      </c>
      <c r="IE92" s="1">
        <v>0</v>
      </c>
      <c r="IF92" s="1">
        <v>0</v>
      </c>
      <c r="IG92" s="1">
        <f t="shared" si="4"/>
        <v>0</v>
      </c>
      <c r="II92" s="1">
        <v>0</v>
      </c>
      <c r="IJ92" s="1">
        <v>0</v>
      </c>
      <c r="IK92" s="1">
        <v>0</v>
      </c>
      <c r="IL92" s="18">
        <f t="shared" si="46"/>
        <v>0</v>
      </c>
      <c r="KB92" s="1">
        <v>1</v>
      </c>
      <c r="KC92" s="1">
        <f>KB92*84000</f>
        <v>84000</v>
      </c>
      <c r="KD92" s="1">
        <v>0</v>
      </c>
      <c r="KE92" s="18">
        <f t="shared" si="47"/>
        <v>84000</v>
      </c>
      <c r="KQ92" s="12">
        <f t="shared" si="5"/>
        <v>12338</v>
      </c>
      <c r="KR92" s="12">
        <f t="shared" si="6"/>
        <v>21787674.359999999</v>
      </c>
      <c r="KS92" s="12">
        <f t="shared" si="7"/>
        <v>0</v>
      </c>
      <c r="KT92" s="12">
        <f t="shared" si="8"/>
        <v>21787674.359999999</v>
      </c>
    </row>
    <row r="93" spans="1:306">
      <c r="A93" s="142">
        <v>22</v>
      </c>
      <c r="B93" s="135" t="s">
        <v>1909</v>
      </c>
      <c r="C93" s="135">
        <v>0</v>
      </c>
      <c r="D93" s="135">
        <v>0</v>
      </c>
      <c r="E93" s="135">
        <v>0</v>
      </c>
      <c r="F93" s="135">
        <f t="shared" si="9"/>
        <v>0</v>
      </c>
      <c r="H93" s="135"/>
      <c r="I93" s="136">
        <v>889612.5</v>
      </c>
      <c r="J93" s="135">
        <v>0</v>
      </c>
      <c r="K93" s="136">
        <f t="shared" si="10"/>
        <v>889612.5</v>
      </c>
      <c r="M93" s="135">
        <v>5</v>
      </c>
      <c r="N93" s="1">
        <f>M93*300</f>
        <v>1500</v>
      </c>
      <c r="O93" s="1">
        <v>0</v>
      </c>
      <c r="P93" s="18">
        <f t="shared" si="11"/>
        <v>1500</v>
      </c>
      <c r="AB93" s="1">
        <v>0</v>
      </c>
      <c r="AC93" s="1">
        <v>0</v>
      </c>
      <c r="AD93" s="1">
        <v>0</v>
      </c>
      <c r="AE93" s="18">
        <f t="shared" si="12"/>
        <v>0</v>
      </c>
      <c r="AQ93" s="142">
        <v>32</v>
      </c>
      <c r="AR93" s="1">
        <f t="shared" si="13"/>
        <v>160000</v>
      </c>
      <c r="AS93" s="1">
        <v>0</v>
      </c>
      <c r="AT93" s="18">
        <f t="shared" si="14"/>
        <v>160000</v>
      </c>
      <c r="AV93" s="142">
        <v>3</v>
      </c>
      <c r="AW93" s="1">
        <f t="shared" si="15"/>
        <v>15000</v>
      </c>
      <c r="AY93" s="18">
        <f t="shared" si="16"/>
        <v>15000</v>
      </c>
      <c r="BU93" s="1">
        <v>0</v>
      </c>
      <c r="BV93" s="1">
        <v>0</v>
      </c>
      <c r="BW93" s="1">
        <v>0</v>
      </c>
      <c r="BX93" s="1">
        <f t="shared" si="1"/>
        <v>0</v>
      </c>
      <c r="CE93" s="1">
        <v>0</v>
      </c>
      <c r="CF93" s="1">
        <v>0</v>
      </c>
      <c r="CG93" s="1">
        <v>0</v>
      </c>
      <c r="CH93" s="1">
        <f t="shared" si="2"/>
        <v>0</v>
      </c>
      <c r="CO93" s="1">
        <v>0</v>
      </c>
      <c r="CP93" s="1">
        <v>0</v>
      </c>
      <c r="CQ93" s="1">
        <v>0</v>
      </c>
      <c r="CR93" s="18">
        <v>0</v>
      </c>
      <c r="DX93" s="142">
        <v>15</v>
      </c>
      <c r="DY93" s="1">
        <f t="shared" si="17"/>
        <v>7500</v>
      </c>
      <c r="DZ93" s="1">
        <v>0</v>
      </c>
      <c r="EA93" s="18">
        <f t="shared" si="18"/>
        <v>7500</v>
      </c>
      <c r="EC93" s="158">
        <v>4004</v>
      </c>
      <c r="ED93" s="1">
        <f t="shared" si="19"/>
        <v>5605600</v>
      </c>
      <c r="EE93" s="1">
        <v>0</v>
      </c>
      <c r="EF93" s="18">
        <f t="shared" si="20"/>
        <v>5605600</v>
      </c>
      <c r="EH93" s="142">
        <v>400</v>
      </c>
      <c r="EI93" s="1">
        <f t="shared" si="21"/>
        <v>400000</v>
      </c>
      <c r="EJ93" s="1">
        <v>0</v>
      </c>
      <c r="EK93" s="18">
        <f t="shared" si="22"/>
        <v>400000</v>
      </c>
      <c r="EM93" s="1">
        <v>3</v>
      </c>
      <c r="EN93" s="1">
        <f t="shared" si="23"/>
        <v>30000</v>
      </c>
      <c r="EO93" s="1">
        <v>0</v>
      </c>
      <c r="EP93" s="18">
        <f t="shared" si="24"/>
        <v>30000</v>
      </c>
      <c r="ER93" s="1">
        <v>656</v>
      </c>
      <c r="ES93" s="46">
        <f t="shared" si="25"/>
        <v>1776231.52</v>
      </c>
      <c r="ET93" s="1">
        <v>0</v>
      </c>
      <c r="EU93" s="19">
        <f t="shared" si="26"/>
        <v>1776231.52</v>
      </c>
      <c r="EW93" s="1">
        <v>16</v>
      </c>
      <c r="EX93" s="46">
        <f t="shared" si="27"/>
        <v>69090.880000000005</v>
      </c>
      <c r="EY93" s="1">
        <v>0</v>
      </c>
      <c r="EZ93" s="19">
        <f t="shared" si="28"/>
        <v>69090.880000000005</v>
      </c>
      <c r="FB93" s="1">
        <v>1</v>
      </c>
      <c r="FC93" s="1">
        <f>FB93*15000</f>
        <v>15000</v>
      </c>
      <c r="FD93" s="1">
        <v>0</v>
      </c>
      <c r="FE93" s="18">
        <f t="shared" si="29"/>
        <v>15000</v>
      </c>
      <c r="FG93" s="1">
        <v>487</v>
      </c>
      <c r="FH93" s="1">
        <f t="shared" si="30"/>
        <v>146100</v>
      </c>
      <c r="FI93" s="1">
        <v>0</v>
      </c>
      <c r="FJ93" s="18">
        <f t="shared" si="31"/>
        <v>146100</v>
      </c>
      <c r="FL93" s="1">
        <v>2</v>
      </c>
      <c r="FM93" s="1">
        <f t="shared" si="32"/>
        <v>600</v>
      </c>
      <c r="FN93" s="1">
        <v>0</v>
      </c>
      <c r="FO93" s="18">
        <f t="shared" si="33"/>
        <v>600</v>
      </c>
      <c r="FQ93" s="1">
        <v>699</v>
      </c>
      <c r="FR93" s="1">
        <f t="shared" si="34"/>
        <v>69900</v>
      </c>
      <c r="FS93" s="1">
        <v>0</v>
      </c>
      <c r="FT93" s="18">
        <f t="shared" si="35"/>
        <v>69900</v>
      </c>
      <c r="GF93" s="1">
        <v>0</v>
      </c>
      <c r="GG93" s="1">
        <v>0</v>
      </c>
      <c r="GH93" s="1">
        <v>0</v>
      </c>
      <c r="GI93" s="18">
        <f t="shared" si="36"/>
        <v>0</v>
      </c>
      <c r="GK93" s="1">
        <v>0</v>
      </c>
      <c r="GL93" s="1">
        <v>0</v>
      </c>
      <c r="GM93" s="1">
        <v>0</v>
      </c>
      <c r="GN93" s="1">
        <f t="shared" si="3"/>
        <v>0</v>
      </c>
      <c r="GP93" s="1">
        <v>0</v>
      </c>
      <c r="GQ93" s="1">
        <v>0</v>
      </c>
      <c r="GR93" s="1">
        <v>0</v>
      </c>
      <c r="GS93" s="18">
        <f t="shared" si="37"/>
        <v>0</v>
      </c>
      <c r="GU93" s="1">
        <v>1</v>
      </c>
      <c r="GV93" s="1">
        <v>87500</v>
      </c>
      <c r="GW93" s="1">
        <v>0</v>
      </c>
      <c r="GX93" s="18">
        <f t="shared" si="38"/>
        <v>87500</v>
      </c>
      <c r="GZ93" s="142">
        <v>0</v>
      </c>
      <c r="HA93" s="1">
        <f t="shared" si="39"/>
        <v>0</v>
      </c>
      <c r="HB93" s="1">
        <v>0</v>
      </c>
      <c r="HC93" s="18">
        <f t="shared" si="40"/>
        <v>0</v>
      </c>
      <c r="HE93" s="1">
        <v>0</v>
      </c>
      <c r="HF93" s="1">
        <v>0</v>
      </c>
      <c r="HG93" s="1">
        <v>0</v>
      </c>
      <c r="HH93" s="1">
        <v>0</v>
      </c>
      <c r="HJ93" s="1">
        <v>0</v>
      </c>
      <c r="HK93" s="1">
        <v>0</v>
      </c>
      <c r="HL93" s="1">
        <v>0</v>
      </c>
      <c r="HM93" s="18">
        <f t="shared" si="41"/>
        <v>0</v>
      </c>
      <c r="HO93" s="142">
        <v>1</v>
      </c>
      <c r="HP93" s="1">
        <f t="shared" si="42"/>
        <v>10000</v>
      </c>
      <c r="HQ93" s="1">
        <v>0</v>
      </c>
      <c r="HR93" s="18">
        <f t="shared" si="43"/>
        <v>10000</v>
      </c>
      <c r="HT93" s="1">
        <v>0</v>
      </c>
      <c r="HU93" s="1">
        <v>0</v>
      </c>
      <c r="HV93" s="1">
        <v>0</v>
      </c>
      <c r="HW93" s="18">
        <f t="shared" si="44"/>
        <v>0</v>
      </c>
      <c r="HY93" s="1">
        <v>0</v>
      </c>
      <c r="HZ93" s="1">
        <v>0</v>
      </c>
      <c r="IA93" s="1">
        <v>0</v>
      </c>
      <c r="IB93" s="18">
        <f t="shared" si="45"/>
        <v>0</v>
      </c>
      <c r="ID93" s="1">
        <v>0</v>
      </c>
      <c r="IE93" s="1">
        <v>0</v>
      </c>
      <c r="IF93" s="1">
        <v>0</v>
      </c>
      <c r="IG93" s="1">
        <f t="shared" si="4"/>
        <v>0</v>
      </c>
      <c r="II93" s="1">
        <v>0</v>
      </c>
      <c r="IJ93" s="1">
        <v>0</v>
      </c>
      <c r="IK93" s="1">
        <v>0</v>
      </c>
      <c r="IL93" s="18">
        <f t="shared" si="46"/>
        <v>0</v>
      </c>
      <c r="KB93" s="1">
        <v>1</v>
      </c>
      <c r="KC93" s="1">
        <f t="shared" si="49"/>
        <v>15000</v>
      </c>
      <c r="KD93" s="1">
        <v>0</v>
      </c>
      <c r="KE93" s="18">
        <f t="shared" si="47"/>
        <v>15000</v>
      </c>
      <c r="KQ93" s="12">
        <f t="shared" si="5"/>
        <v>6326</v>
      </c>
      <c r="KR93" s="12">
        <f t="shared" si="6"/>
        <v>9298634.9000000004</v>
      </c>
      <c r="KS93" s="12">
        <f t="shared" si="7"/>
        <v>0</v>
      </c>
      <c r="KT93" s="12">
        <f t="shared" si="8"/>
        <v>9298634.9000000004</v>
      </c>
    </row>
    <row r="94" spans="1:306">
      <c r="A94" s="142">
        <v>23</v>
      </c>
      <c r="B94" s="135" t="s">
        <v>1910</v>
      </c>
      <c r="C94" s="135">
        <v>0</v>
      </c>
      <c r="D94" s="135">
        <v>124300</v>
      </c>
      <c r="E94" s="135">
        <v>0</v>
      </c>
      <c r="F94" s="135">
        <f t="shared" si="9"/>
        <v>124300</v>
      </c>
      <c r="H94" s="135"/>
      <c r="I94" s="136">
        <v>0</v>
      </c>
      <c r="J94" s="135">
        <v>0</v>
      </c>
      <c r="K94" s="136">
        <f t="shared" si="10"/>
        <v>0</v>
      </c>
      <c r="M94" s="135">
        <v>0</v>
      </c>
      <c r="N94" s="1">
        <v>0</v>
      </c>
      <c r="O94" s="1">
        <v>0</v>
      </c>
      <c r="P94" s="18">
        <f t="shared" si="11"/>
        <v>0</v>
      </c>
      <c r="AB94" s="1">
        <v>0</v>
      </c>
      <c r="AC94" s="1">
        <v>0</v>
      </c>
      <c r="AD94" s="1">
        <v>0</v>
      </c>
      <c r="AE94" s="18">
        <f t="shared" si="12"/>
        <v>0</v>
      </c>
      <c r="AQ94" s="142">
        <v>0</v>
      </c>
      <c r="AR94" s="1">
        <f t="shared" si="13"/>
        <v>0</v>
      </c>
      <c r="AS94" s="1">
        <v>0</v>
      </c>
      <c r="AT94" s="18">
        <f t="shared" si="14"/>
        <v>0</v>
      </c>
      <c r="AV94" s="142">
        <v>0</v>
      </c>
      <c r="AW94" s="1">
        <f t="shared" si="15"/>
        <v>0</v>
      </c>
      <c r="AY94" s="18">
        <f t="shared" si="16"/>
        <v>0</v>
      </c>
      <c r="BU94" s="1">
        <v>0</v>
      </c>
      <c r="BV94" s="1">
        <v>0</v>
      </c>
      <c r="BW94" s="1">
        <v>0</v>
      </c>
      <c r="BX94" s="1">
        <f t="shared" si="1"/>
        <v>0</v>
      </c>
      <c r="CE94" s="1">
        <v>0</v>
      </c>
      <c r="CF94" s="1">
        <v>0</v>
      </c>
      <c r="CG94" s="1">
        <v>0</v>
      </c>
      <c r="CH94" s="1">
        <f t="shared" si="2"/>
        <v>0</v>
      </c>
      <c r="CO94" s="1">
        <v>0</v>
      </c>
      <c r="CP94" s="1">
        <v>0</v>
      </c>
      <c r="CQ94" s="1">
        <v>0</v>
      </c>
      <c r="CR94" s="18">
        <v>0</v>
      </c>
      <c r="DX94" s="142">
        <v>0</v>
      </c>
      <c r="DY94" s="1">
        <f t="shared" si="17"/>
        <v>0</v>
      </c>
      <c r="DZ94" s="1">
        <v>0</v>
      </c>
      <c r="EA94" s="18">
        <f t="shared" si="18"/>
        <v>0</v>
      </c>
      <c r="EC94" s="158">
        <v>0</v>
      </c>
      <c r="ED94" s="1">
        <f t="shared" si="19"/>
        <v>0</v>
      </c>
      <c r="EE94" s="1">
        <v>0</v>
      </c>
      <c r="EF94" s="18">
        <f t="shared" si="20"/>
        <v>0</v>
      </c>
      <c r="EH94" s="142">
        <v>0</v>
      </c>
      <c r="EI94" s="1">
        <f t="shared" si="21"/>
        <v>0</v>
      </c>
      <c r="EJ94" s="1">
        <v>0</v>
      </c>
      <c r="EK94" s="18">
        <f t="shared" si="22"/>
        <v>0</v>
      </c>
      <c r="EM94" s="1">
        <v>0</v>
      </c>
      <c r="EN94" s="1">
        <f t="shared" si="23"/>
        <v>0</v>
      </c>
      <c r="EO94" s="1">
        <v>0</v>
      </c>
      <c r="EP94" s="18">
        <f t="shared" si="24"/>
        <v>0</v>
      </c>
      <c r="ER94" s="1">
        <v>0</v>
      </c>
      <c r="ES94" s="46">
        <f t="shared" si="25"/>
        <v>0</v>
      </c>
      <c r="ET94" s="1">
        <v>0</v>
      </c>
      <c r="EU94" s="19">
        <f t="shared" si="26"/>
        <v>0</v>
      </c>
      <c r="EW94" s="1">
        <v>0</v>
      </c>
      <c r="EX94" s="46">
        <f t="shared" si="27"/>
        <v>0</v>
      </c>
      <c r="EY94" s="1">
        <v>0</v>
      </c>
      <c r="EZ94" s="19">
        <f t="shared" si="28"/>
        <v>0</v>
      </c>
      <c r="FB94" s="1">
        <v>1</v>
      </c>
      <c r="FC94" s="1">
        <f t="shared" si="48"/>
        <v>10000</v>
      </c>
      <c r="FD94" s="1">
        <v>0</v>
      </c>
      <c r="FE94" s="18">
        <f t="shared" si="29"/>
        <v>10000</v>
      </c>
      <c r="FG94" s="1">
        <v>0</v>
      </c>
      <c r="FH94" s="1">
        <f t="shared" si="30"/>
        <v>0</v>
      </c>
      <c r="FI94" s="1">
        <v>0</v>
      </c>
      <c r="FJ94" s="18">
        <f t="shared" si="31"/>
        <v>0</v>
      </c>
      <c r="FL94" s="1">
        <v>0</v>
      </c>
      <c r="FM94" s="1">
        <f t="shared" si="32"/>
        <v>0</v>
      </c>
      <c r="FN94" s="1">
        <v>0</v>
      </c>
      <c r="FO94" s="18">
        <f t="shared" si="33"/>
        <v>0</v>
      </c>
      <c r="FR94" s="1">
        <f t="shared" si="34"/>
        <v>0</v>
      </c>
      <c r="FS94" s="1">
        <v>0</v>
      </c>
      <c r="FT94" s="18">
        <f t="shared" si="35"/>
        <v>0</v>
      </c>
      <c r="GF94" s="1">
        <v>0</v>
      </c>
      <c r="GG94" s="1">
        <v>0</v>
      </c>
      <c r="GH94" s="1">
        <v>0</v>
      </c>
      <c r="GI94" s="18">
        <f t="shared" si="36"/>
        <v>0</v>
      </c>
      <c r="GK94" s="1">
        <v>0</v>
      </c>
      <c r="GL94" s="1">
        <v>0</v>
      </c>
      <c r="GM94" s="1">
        <v>0</v>
      </c>
      <c r="GN94" s="1">
        <f t="shared" si="3"/>
        <v>0</v>
      </c>
      <c r="GP94" s="1">
        <v>0</v>
      </c>
      <c r="GQ94" s="1">
        <v>0</v>
      </c>
      <c r="GR94" s="1">
        <v>0</v>
      </c>
      <c r="GS94" s="18">
        <f t="shared" si="37"/>
        <v>0</v>
      </c>
      <c r="GU94" s="1">
        <v>0</v>
      </c>
      <c r="GV94" s="1">
        <v>0</v>
      </c>
      <c r="GW94" s="1">
        <v>0</v>
      </c>
      <c r="GX94" s="18">
        <f t="shared" si="38"/>
        <v>0</v>
      </c>
      <c r="GZ94" s="142">
        <v>1</v>
      </c>
      <c r="HA94" s="1">
        <f t="shared" si="39"/>
        <v>20000</v>
      </c>
      <c r="HB94" s="1">
        <v>0</v>
      </c>
      <c r="HC94" s="18">
        <f t="shared" si="40"/>
        <v>20000</v>
      </c>
      <c r="HE94" s="1">
        <v>0</v>
      </c>
      <c r="HF94" s="1">
        <v>0</v>
      </c>
      <c r="HG94" s="1">
        <v>0</v>
      </c>
      <c r="HH94" s="1">
        <v>0</v>
      </c>
      <c r="HJ94" s="1">
        <v>0</v>
      </c>
      <c r="HK94" s="1">
        <v>0</v>
      </c>
      <c r="HL94" s="1">
        <v>0</v>
      </c>
      <c r="HM94" s="18">
        <f t="shared" si="41"/>
        <v>0</v>
      </c>
      <c r="HO94" s="142">
        <v>0</v>
      </c>
      <c r="HP94" s="1">
        <f t="shared" si="42"/>
        <v>0</v>
      </c>
      <c r="HQ94" s="1">
        <v>0</v>
      </c>
      <c r="HR94" s="18">
        <f t="shared" si="43"/>
        <v>0</v>
      </c>
      <c r="HT94" s="1">
        <v>0</v>
      </c>
      <c r="HU94" s="1">
        <v>0</v>
      </c>
      <c r="HV94" s="1">
        <v>0</v>
      </c>
      <c r="HW94" s="18">
        <f t="shared" si="44"/>
        <v>0</v>
      </c>
      <c r="HY94" s="1">
        <v>0</v>
      </c>
      <c r="HZ94" s="1">
        <v>0</v>
      </c>
      <c r="IA94" s="1">
        <v>0</v>
      </c>
      <c r="IB94" s="18">
        <f t="shared" si="45"/>
        <v>0</v>
      </c>
      <c r="ID94" s="1">
        <v>0</v>
      </c>
      <c r="IE94" s="1">
        <v>0</v>
      </c>
      <c r="IF94" s="1">
        <v>0</v>
      </c>
      <c r="IG94" s="1">
        <f t="shared" si="4"/>
        <v>0</v>
      </c>
      <c r="II94" s="1">
        <v>0</v>
      </c>
      <c r="IJ94" s="1">
        <v>0</v>
      </c>
      <c r="IK94" s="1">
        <v>0</v>
      </c>
      <c r="IL94" s="18">
        <f t="shared" si="46"/>
        <v>0</v>
      </c>
      <c r="KC94" s="1">
        <f t="shared" si="49"/>
        <v>0</v>
      </c>
      <c r="KD94" s="1">
        <v>0</v>
      </c>
      <c r="KE94" s="18">
        <f t="shared" si="47"/>
        <v>0</v>
      </c>
      <c r="KQ94" s="12">
        <f t="shared" si="5"/>
        <v>2</v>
      </c>
      <c r="KR94" s="12">
        <f t="shared" si="6"/>
        <v>154300</v>
      </c>
      <c r="KS94" s="12">
        <f t="shared" si="7"/>
        <v>0</v>
      </c>
      <c r="KT94" s="12">
        <f t="shared" si="8"/>
        <v>154300</v>
      </c>
    </row>
    <row r="95" spans="1:306">
      <c r="A95" s="142">
        <v>24</v>
      </c>
      <c r="B95" s="135" t="s">
        <v>1911</v>
      </c>
      <c r="C95" s="135">
        <v>0</v>
      </c>
      <c r="D95" s="135">
        <v>0</v>
      </c>
      <c r="E95" s="135">
        <v>0</v>
      </c>
      <c r="F95" s="135">
        <f t="shared" si="9"/>
        <v>0</v>
      </c>
      <c r="H95" s="135"/>
      <c r="I95" s="136">
        <v>390322</v>
      </c>
      <c r="J95" s="135">
        <v>0</v>
      </c>
      <c r="K95" s="136">
        <f t="shared" si="10"/>
        <v>390322</v>
      </c>
      <c r="M95" s="135">
        <v>2</v>
      </c>
      <c r="N95" s="1">
        <f>M95*300</f>
        <v>600</v>
      </c>
      <c r="O95" s="1">
        <v>0</v>
      </c>
      <c r="P95" s="18">
        <f t="shared" si="11"/>
        <v>600</v>
      </c>
      <c r="AB95" s="1">
        <v>0</v>
      </c>
      <c r="AC95" s="1">
        <v>0</v>
      </c>
      <c r="AD95" s="1">
        <v>0</v>
      </c>
      <c r="AE95" s="18">
        <f t="shared" si="12"/>
        <v>0</v>
      </c>
      <c r="AQ95" s="142">
        <v>10</v>
      </c>
      <c r="AR95" s="1">
        <f t="shared" si="13"/>
        <v>50000</v>
      </c>
      <c r="AS95" s="1">
        <v>0</v>
      </c>
      <c r="AT95" s="18">
        <f t="shared" si="14"/>
        <v>50000</v>
      </c>
      <c r="AV95" s="142">
        <v>0</v>
      </c>
      <c r="AW95" s="1">
        <f t="shared" si="15"/>
        <v>0</v>
      </c>
      <c r="AY95" s="18">
        <f t="shared" si="16"/>
        <v>0</v>
      </c>
      <c r="BU95" s="1">
        <v>0</v>
      </c>
      <c r="BV95" s="1">
        <v>0</v>
      </c>
      <c r="BW95" s="1">
        <v>0</v>
      </c>
      <c r="BX95" s="1">
        <f t="shared" si="1"/>
        <v>0</v>
      </c>
      <c r="CE95" s="1">
        <v>0</v>
      </c>
      <c r="CF95" s="1">
        <v>0</v>
      </c>
      <c r="CG95" s="1">
        <v>0</v>
      </c>
      <c r="CH95" s="1">
        <f t="shared" si="2"/>
        <v>0</v>
      </c>
      <c r="CO95" s="1">
        <v>0</v>
      </c>
      <c r="CP95" s="1">
        <v>0</v>
      </c>
      <c r="CQ95" s="1">
        <v>0</v>
      </c>
      <c r="CR95" s="18">
        <v>0</v>
      </c>
      <c r="DX95" s="142">
        <v>6</v>
      </c>
      <c r="DY95" s="1">
        <f t="shared" si="17"/>
        <v>3000</v>
      </c>
      <c r="DZ95" s="1">
        <v>0</v>
      </c>
      <c r="EA95" s="18">
        <f t="shared" si="18"/>
        <v>3000</v>
      </c>
      <c r="EC95" s="158">
        <v>1969</v>
      </c>
      <c r="ED95" s="1">
        <f t="shared" si="19"/>
        <v>2756600</v>
      </c>
      <c r="EE95" s="1">
        <v>0</v>
      </c>
      <c r="EF95" s="18">
        <f t="shared" si="20"/>
        <v>2756600</v>
      </c>
      <c r="EH95" s="142">
        <v>0</v>
      </c>
      <c r="EI95" s="1">
        <f t="shared" si="21"/>
        <v>0</v>
      </c>
      <c r="EJ95" s="1">
        <v>0</v>
      </c>
      <c r="EK95" s="18">
        <f t="shared" si="22"/>
        <v>0</v>
      </c>
      <c r="EM95" s="1">
        <v>0</v>
      </c>
      <c r="EN95" s="1">
        <f t="shared" si="23"/>
        <v>0</v>
      </c>
      <c r="EO95" s="1">
        <v>0</v>
      </c>
      <c r="EP95" s="18">
        <f t="shared" si="24"/>
        <v>0</v>
      </c>
      <c r="ER95" s="1">
        <v>339</v>
      </c>
      <c r="ES95" s="46">
        <f t="shared" si="25"/>
        <v>917900.13</v>
      </c>
      <c r="ET95" s="1">
        <v>0</v>
      </c>
      <c r="EU95" s="19">
        <f t="shared" si="26"/>
        <v>917900.13</v>
      </c>
      <c r="EW95" s="1">
        <v>4</v>
      </c>
      <c r="EX95" s="46">
        <f t="shared" si="27"/>
        <v>17272.72</v>
      </c>
      <c r="EY95" s="1">
        <v>0</v>
      </c>
      <c r="EZ95" s="19">
        <f t="shared" si="28"/>
        <v>17272.72</v>
      </c>
      <c r="FB95" s="1">
        <v>1</v>
      </c>
      <c r="FC95" s="1">
        <f>FB95*15000</f>
        <v>15000</v>
      </c>
      <c r="FD95" s="1">
        <v>0</v>
      </c>
      <c r="FE95" s="18">
        <f t="shared" si="29"/>
        <v>15000</v>
      </c>
      <c r="FG95" s="1">
        <v>250</v>
      </c>
      <c r="FH95" s="1">
        <f t="shared" si="30"/>
        <v>75000</v>
      </c>
      <c r="FI95" s="1">
        <v>0</v>
      </c>
      <c r="FJ95" s="18">
        <f t="shared" si="31"/>
        <v>75000</v>
      </c>
      <c r="FL95" s="1">
        <v>2</v>
      </c>
      <c r="FM95" s="1">
        <f t="shared" si="32"/>
        <v>600</v>
      </c>
      <c r="FN95" s="1">
        <v>0</v>
      </c>
      <c r="FO95" s="18">
        <f t="shared" si="33"/>
        <v>600</v>
      </c>
      <c r="FQ95" s="1">
        <v>540</v>
      </c>
      <c r="FR95" s="1">
        <f t="shared" si="34"/>
        <v>54000</v>
      </c>
      <c r="FS95" s="1">
        <v>0</v>
      </c>
      <c r="FT95" s="18">
        <f t="shared" si="35"/>
        <v>54000</v>
      </c>
      <c r="GF95" s="1">
        <v>0</v>
      </c>
      <c r="GG95" s="1">
        <v>0</v>
      </c>
      <c r="GH95" s="1">
        <v>0</v>
      </c>
      <c r="GI95" s="18">
        <f t="shared" si="36"/>
        <v>0</v>
      </c>
      <c r="GK95" s="1">
        <v>0</v>
      </c>
      <c r="GL95" s="1">
        <v>0</v>
      </c>
      <c r="GM95" s="1">
        <v>0</v>
      </c>
      <c r="GN95" s="1">
        <f t="shared" si="3"/>
        <v>0</v>
      </c>
      <c r="GP95" s="1">
        <v>0</v>
      </c>
      <c r="GQ95" s="1">
        <v>0</v>
      </c>
      <c r="GR95" s="1">
        <v>0</v>
      </c>
      <c r="GS95" s="18">
        <f t="shared" si="37"/>
        <v>0</v>
      </c>
      <c r="GU95" s="1">
        <v>0</v>
      </c>
      <c r="GV95" s="1">
        <v>0</v>
      </c>
      <c r="GW95" s="1">
        <v>0</v>
      </c>
      <c r="GX95" s="18">
        <f t="shared" si="38"/>
        <v>0</v>
      </c>
      <c r="GZ95" s="142">
        <v>0</v>
      </c>
      <c r="HA95" s="1">
        <f t="shared" si="39"/>
        <v>0</v>
      </c>
      <c r="HB95" s="1">
        <v>0</v>
      </c>
      <c r="HC95" s="18">
        <f t="shared" si="40"/>
        <v>0</v>
      </c>
      <c r="HE95" s="1">
        <v>0</v>
      </c>
      <c r="HF95" s="1">
        <v>0</v>
      </c>
      <c r="HG95" s="1">
        <v>0</v>
      </c>
      <c r="HH95" s="1">
        <v>0</v>
      </c>
      <c r="HJ95" s="1">
        <v>0</v>
      </c>
      <c r="HK95" s="1">
        <v>0</v>
      </c>
      <c r="HL95" s="1">
        <v>0</v>
      </c>
      <c r="HM95" s="18">
        <f t="shared" si="41"/>
        <v>0</v>
      </c>
      <c r="HO95" s="142">
        <v>0</v>
      </c>
      <c r="HP95" s="1">
        <f t="shared" si="42"/>
        <v>0</v>
      </c>
      <c r="HQ95" s="1">
        <v>0</v>
      </c>
      <c r="HR95" s="18">
        <f t="shared" si="43"/>
        <v>0</v>
      </c>
      <c r="HT95" s="1">
        <v>0</v>
      </c>
      <c r="HU95" s="1">
        <v>0</v>
      </c>
      <c r="HV95" s="1">
        <v>0</v>
      </c>
      <c r="HW95" s="18">
        <f t="shared" si="44"/>
        <v>0</v>
      </c>
      <c r="HY95" s="1">
        <v>0</v>
      </c>
      <c r="HZ95" s="1">
        <v>0</v>
      </c>
      <c r="IA95" s="1">
        <v>0</v>
      </c>
      <c r="IB95" s="18">
        <f t="shared" si="45"/>
        <v>0</v>
      </c>
      <c r="ID95" s="1">
        <v>0</v>
      </c>
      <c r="IE95" s="1">
        <v>0</v>
      </c>
      <c r="IF95" s="1">
        <v>0</v>
      </c>
      <c r="IG95" s="1">
        <f t="shared" si="4"/>
        <v>0</v>
      </c>
      <c r="II95" s="1">
        <v>0</v>
      </c>
      <c r="IJ95" s="1">
        <v>0</v>
      </c>
      <c r="IK95" s="1">
        <v>0</v>
      </c>
      <c r="IL95" s="18">
        <f t="shared" si="46"/>
        <v>0</v>
      </c>
      <c r="KB95" s="1">
        <v>1</v>
      </c>
      <c r="KC95" s="1">
        <f t="shared" si="49"/>
        <v>15000</v>
      </c>
      <c r="KD95" s="1">
        <v>0</v>
      </c>
      <c r="KE95" s="18">
        <f t="shared" si="47"/>
        <v>15000</v>
      </c>
      <c r="KQ95" s="12">
        <f t="shared" si="5"/>
        <v>3124</v>
      </c>
      <c r="KR95" s="12">
        <f t="shared" si="6"/>
        <v>4295294.8499999996</v>
      </c>
      <c r="KS95" s="12">
        <f t="shared" si="7"/>
        <v>0</v>
      </c>
      <c r="KT95" s="12">
        <f t="shared" si="8"/>
        <v>4295294.8499999996</v>
      </c>
    </row>
    <row r="96" spans="1:306">
      <c r="A96" s="142">
        <v>25</v>
      </c>
      <c r="B96" s="135" t="s">
        <v>1912</v>
      </c>
      <c r="C96" s="135">
        <v>0</v>
      </c>
      <c r="D96" s="135">
        <v>68500</v>
      </c>
      <c r="E96" s="135">
        <v>0</v>
      </c>
      <c r="F96" s="135">
        <f t="shared" si="9"/>
        <v>68500</v>
      </c>
      <c r="H96" s="135"/>
      <c r="I96" s="136">
        <v>0</v>
      </c>
      <c r="J96" s="135">
        <v>0</v>
      </c>
      <c r="K96" s="136">
        <f t="shared" si="10"/>
        <v>0</v>
      </c>
      <c r="M96" s="135">
        <v>0</v>
      </c>
      <c r="N96" s="1">
        <v>0</v>
      </c>
      <c r="O96" s="1">
        <v>0</v>
      </c>
      <c r="P96" s="18">
        <f t="shared" si="11"/>
        <v>0</v>
      </c>
      <c r="AB96" s="1">
        <v>0</v>
      </c>
      <c r="AC96" s="1">
        <v>0</v>
      </c>
      <c r="AD96" s="1">
        <v>0</v>
      </c>
      <c r="AE96" s="18">
        <f t="shared" si="12"/>
        <v>0</v>
      </c>
      <c r="AQ96" s="142">
        <v>0</v>
      </c>
      <c r="AR96" s="1">
        <f t="shared" si="13"/>
        <v>0</v>
      </c>
      <c r="AS96" s="1">
        <v>0</v>
      </c>
      <c r="AT96" s="18">
        <f t="shared" si="14"/>
        <v>0</v>
      </c>
      <c r="AV96" s="142">
        <v>0</v>
      </c>
      <c r="AW96" s="1">
        <f t="shared" si="15"/>
        <v>0</v>
      </c>
      <c r="AY96" s="18">
        <f t="shared" si="16"/>
        <v>0</v>
      </c>
      <c r="BU96" s="1">
        <v>0</v>
      </c>
      <c r="BV96" s="1">
        <v>0</v>
      </c>
      <c r="BW96" s="1">
        <v>0</v>
      </c>
      <c r="BX96" s="1">
        <f t="shared" si="1"/>
        <v>0</v>
      </c>
      <c r="CE96" s="1">
        <v>0</v>
      </c>
      <c r="CF96" s="1">
        <v>0</v>
      </c>
      <c r="CG96" s="1">
        <v>0</v>
      </c>
      <c r="CH96" s="1">
        <f t="shared" si="2"/>
        <v>0</v>
      </c>
      <c r="CO96" s="1">
        <v>0</v>
      </c>
      <c r="CP96" s="1">
        <v>0</v>
      </c>
      <c r="CQ96" s="1">
        <v>0</v>
      </c>
      <c r="CR96" s="18">
        <v>0</v>
      </c>
      <c r="DX96" s="142">
        <v>0</v>
      </c>
      <c r="DY96" s="1">
        <f t="shared" si="17"/>
        <v>0</v>
      </c>
      <c r="DZ96" s="1">
        <v>0</v>
      </c>
      <c r="EA96" s="18">
        <f t="shared" si="18"/>
        <v>0</v>
      </c>
      <c r="EC96" s="158">
        <v>0</v>
      </c>
      <c r="ED96" s="1">
        <f t="shared" si="19"/>
        <v>0</v>
      </c>
      <c r="EE96" s="1">
        <v>0</v>
      </c>
      <c r="EF96" s="18">
        <f t="shared" si="20"/>
        <v>0</v>
      </c>
      <c r="EH96" s="142">
        <v>0</v>
      </c>
      <c r="EI96" s="1">
        <f t="shared" si="21"/>
        <v>0</v>
      </c>
      <c r="EJ96" s="1">
        <v>0</v>
      </c>
      <c r="EK96" s="18">
        <f t="shared" si="22"/>
        <v>0</v>
      </c>
      <c r="EM96" s="1">
        <v>0</v>
      </c>
      <c r="EN96" s="1">
        <f t="shared" si="23"/>
        <v>0</v>
      </c>
      <c r="EO96" s="1">
        <v>0</v>
      </c>
      <c r="EP96" s="18">
        <f t="shared" si="24"/>
        <v>0</v>
      </c>
      <c r="ER96" s="1">
        <v>0</v>
      </c>
      <c r="ES96" s="46">
        <f t="shared" si="25"/>
        <v>0</v>
      </c>
      <c r="ET96" s="1">
        <v>0</v>
      </c>
      <c r="EU96" s="19">
        <f t="shared" si="26"/>
        <v>0</v>
      </c>
      <c r="EW96" s="1">
        <v>0</v>
      </c>
      <c r="EX96" s="46">
        <f t="shared" si="27"/>
        <v>0</v>
      </c>
      <c r="EY96" s="1">
        <v>0</v>
      </c>
      <c r="EZ96" s="19">
        <f t="shared" si="28"/>
        <v>0</v>
      </c>
      <c r="FB96" s="1">
        <v>1</v>
      </c>
      <c r="FC96" s="1">
        <f t="shared" si="48"/>
        <v>10000</v>
      </c>
      <c r="FD96" s="1">
        <v>0</v>
      </c>
      <c r="FE96" s="18">
        <f t="shared" si="29"/>
        <v>10000</v>
      </c>
      <c r="FG96" s="1">
        <v>0</v>
      </c>
      <c r="FH96" s="1">
        <f t="shared" si="30"/>
        <v>0</v>
      </c>
      <c r="FI96" s="1">
        <v>0</v>
      </c>
      <c r="FJ96" s="18">
        <f t="shared" si="31"/>
        <v>0</v>
      </c>
      <c r="FL96" s="1">
        <v>0</v>
      </c>
      <c r="FM96" s="1">
        <f t="shared" si="32"/>
        <v>0</v>
      </c>
      <c r="FN96" s="1">
        <v>0</v>
      </c>
      <c r="FO96" s="18">
        <f t="shared" si="33"/>
        <v>0</v>
      </c>
      <c r="FQ96" s="1">
        <v>0</v>
      </c>
      <c r="FR96" s="1">
        <f t="shared" si="34"/>
        <v>0</v>
      </c>
      <c r="FS96" s="1">
        <v>0</v>
      </c>
      <c r="FT96" s="18">
        <f t="shared" si="35"/>
        <v>0</v>
      </c>
      <c r="GF96" s="1">
        <v>0</v>
      </c>
      <c r="GG96" s="1">
        <v>0</v>
      </c>
      <c r="GH96" s="1">
        <v>0</v>
      </c>
      <c r="GI96" s="18">
        <f t="shared" si="36"/>
        <v>0</v>
      </c>
      <c r="GK96" s="1">
        <v>0</v>
      </c>
      <c r="GL96" s="1">
        <v>0</v>
      </c>
      <c r="GM96" s="1">
        <v>0</v>
      </c>
      <c r="GN96" s="1">
        <f t="shared" si="3"/>
        <v>0</v>
      </c>
      <c r="GP96" s="1">
        <v>0</v>
      </c>
      <c r="GQ96" s="1">
        <v>0</v>
      </c>
      <c r="GR96" s="1">
        <v>0</v>
      </c>
      <c r="GS96" s="18">
        <f t="shared" si="37"/>
        <v>0</v>
      </c>
      <c r="GU96" s="1">
        <v>0</v>
      </c>
      <c r="GV96" s="1">
        <v>0</v>
      </c>
      <c r="GW96" s="1">
        <v>0</v>
      </c>
      <c r="GX96" s="18">
        <f t="shared" si="38"/>
        <v>0</v>
      </c>
      <c r="GZ96" s="142">
        <v>0</v>
      </c>
      <c r="HA96" s="1">
        <f t="shared" si="39"/>
        <v>0</v>
      </c>
      <c r="HB96" s="1">
        <v>0</v>
      </c>
      <c r="HC96" s="18">
        <f t="shared" si="40"/>
        <v>0</v>
      </c>
      <c r="HE96" s="1">
        <v>0</v>
      </c>
      <c r="HF96" s="1">
        <v>0</v>
      </c>
      <c r="HG96" s="1">
        <v>0</v>
      </c>
      <c r="HH96" s="1">
        <v>0</v>
      </c>
      <c r="HJ96" s="1">
        <v>0</v>
      </c>
      <c r="HK96" s="1">
        <v>0</v>
      </c>
      <c r="HL96" s="1">
        <v>0</v>
      </c>
      <c r="HM96" s="18">
        <f t="shared" si="41"/>
        <v>0</v>
      </c>
      <c r="HO96" s="142">
        <v>0</v>
      </c>
      <c r="HP96" s="1">
        <f t="shared" si="42"/>
        <v>0</v>
      </c>
      <c r="HQ96" s="1">
        <v>0</v>
      </c>
      <c r="HR96" s="18">
        <f t="shared" si="43"/>
        <v>0</v>
      </c>
      <c r="HT96" s="1">
        <v>0</v>
      </c>
      <c r="HU96" s="1">
        <v>0</v>
      </c>
      <c r="HV96" s="1">
        <v>0</v>
      </c>
      <c r="HW96" s="18">
        <f t="shared" si="44"/>
        <v>0</v>
      </c>
      <c r="HY96" s="1">
        <v>0</v>
      </c>
      <c r="HZ96" s="1">
        <v>0</v>
      </c>
      <c r="IA96" s="1">
        <v>0</v>
      </c>
      <c r="IB96" s="18">
        <f t="shared" si="45"/>
        <v>0</v>
      </c>
      <c r="ID96" s="1">
        <v>0</v>
      </c>
      <c r="IE96" s="1">
        <v>0</v>
      </c>
      <c r="IF96" s="1">
        <v>0</v>
      </c>
      <c r="IG96" s="1">
        <f t="shared" si="4"/>
        <v>0</v>
      </c>
      <c r="II96" s="1">
        <v>0</v>
      </c>
      <c r="IJ96" s="1">
        <v>0</v>
      </c>
      <c r="IK96" s="1">
        <v>0</v>
      </c>
      <c r="IL96" s="18">
        <f t="shared" si="46"/>
        <v>0</v>
      </c>
      <c r="KC96" s="1">
        <f t="shared" si="49"/>
        <v>0</v>
      </c>
      <c r="KD96" s="1">
        <v>0</v>
      </c>
      <c r="KE96" s="18">
        <f t="shared" si="47"/>
        <v>0</v>
      </c>
      <c r="KQ96" s="12">
        <f t="shared" si="5"/>
        <v>1</v>
      </c>
      <c r="KR96" s="12">
        <f t="shared" si="6"/>
        <v>78500</v>
      </c>
      <c r="KS96" s="12">
        <f t="shared" si="7"/>
        <v>0</v>
      </c>
      <c r="KT96" s="12">
        <f t="shared" si="8"/>
        <v>78500</v>
      </c>
    </row>
    <row r="97" spans="1:306">
      <c r="A97" s="142">
        <v>26</v>
      </c>
      <c r="B97" s="135" t="s">
        <v>1913</v>
      </c>
      <c r="C97" s="135">
        <v>0</v>
      </c>
      <c r="D97" s="135">
        <v>0</v>
      </c>
      <c r="E97" s="135">
        <v>0</v>
      </c>
      <c r="F97" s="135">
        <f t="shared" si="9"/>
        <v>0</v>
      </c>
      <c r="H97" s="135"/>
      <c r="I97" s="136">
        <v>0</v>
      </c>
      <c r="J97" s="135">
        <v>0</v>
      </c>
      <c r="K97" s="136">
        <f t="shared" si="10"/>
        <v>0</v>
      </c>
      <c r="M97" s="135">
        <v>0</v>
      </c>
      <c r="N97" s="1">
        <v>0</v>
      </c>
      <c r="O97" s="1">
        <v>0</v>
      </c>
      <c r="P97" s="18">
        <f t="shared" si="11"/>
        <v>0</v>
      </c>
      <c r="AB97" s="1">
        <v>0</v>
      </c>
      <c r="AC97" s="1">
        <v>0</v>
      </c>
      <c r="AD97" s="1">
        <v>0</v>
      </c>
      <c r="AE97" s="18">
        <f t="shared" si="12"/>
        <v>0</v>
      </c>
      <c r="AQ97" s="142">
        <v>0</v>
      </c>
      <c r="AR97" s="1">
        <f t="shared" si="13"/>
        <v>0</v>
      </c>
      <c r="AS97" s="1">
        <v>0</v>
      </c>
      <c r="AT97" s="18">
        <f t="shared" si="14"/>
        <v>0</v>
      </c>
      <c r="AV97" s="142">
        <v>0</v>
      </c>
      <c r="AW97" s="1">
        <f t="shared" si="15"/>
        <v>0</v>
      </c>
      <c r="AY97" s="18">
        <f t="shared" si="16"/>
        <v>0</v>
      </c>
      <c r="BU97" s="1">
        <v>0</v>
      </c>
      <c r="BV97" s="1">
        <v>0</v>
      </c>
      <c r="BW97" s="1">
        <v>0</v>
      </c>
      <c r="BX97" s="1">
        <f t="shared" si="1"/>
        <v>0</v>
      </c>
      <c r="CE97" s="1">
        <v>0</v>
      </c>
      <c r="CF97" s="1">
        <v>0</v>
      </c>
      <c r="CG97" s="1">
        <v>0</v>
      </c>
      <c r="CH97" s="1">
        <f t="shared" si="2"/>
        <v>0</v>
      </c>
      <c r="CO97" s="1">
        <v>0</v>
      </c>
      <c r="CP97" s="1">
        <v>0</v>
      </c>
      <c r="CQ97" s="1">
        <v>0</v>
      </c>
      <c r="CR97" s="18">
        <v>0</v>
      </c>
      <c r="DX97" s="142">
        <v>0</v>
      </c>
      <c r="DY97" s="1">
        <f t="shared" si="17"/>
        <v>0</v>
      </c>
      <c r="DZ97" s="1">
        <v>0</v>
      </c>
      <c r="EA97" s="18">
        <f t="shared" si="18"/>
        <v>0</v>
      </c>
      <c r="EC97" s="158">
        <v>0</v>
      </c>
      <c r="ED97" s="1">
        <f t="shared" si="19"/>
        <v>0</v>
      </c>
      <c r="EE97" s="1">
        <v>0</v>
      </c>
      <c r="EF97" s="18">
        <f t="shared" si="20"/>
        <v>0</v>
      </c>
      <c r="EH97" s="142">
        <v>0</v>
      </c>
      <c r="EI97" s="1">
        <f t="shared" si="21"/>
        <v>0</v>
      </c>
      <c r="EJ97" s="1">
        <v>0</v>
      </c>
      <c r="EK97" s="18">
        <f t="shared" si="22"/>
        <v>0</v>
      </c>
      <c r="EM97" s="1">
        <v>0</v>
      </c>
      <c r="EN97" s="1">
        <f t="shared" si="23"/>
        <v>0</v>
      </c>
      <c r="EO97" s="1">
        <v>0</v>
      </c>
      <c r="EP97" s="18">
        <f t="shared" si="24"/>
        <v>0</v>
      </c>
      <c r="ER97" s="1">
        <v>0</v>
      </c>
      <c r="ES97" s="46">
        <f t="shared" si="25"/>
        <v>0</v>
      </c>
      <c r="ET97" s="1">
        <v>0</v>
      </c>
      <c r="EU97" s="19">
        <f t="shared" si="26"/>
        <v>0</v>
      </c>
      <c r="EW97" s="1">
        <v>0</v>
      </c>
      <c r="EX97" s="46">
        <f t="shared" si="27"/>
        <v>0</v>
      </c>
      <c r="EY97" s="1">
        <v>0</v>
      </c>
      <c r="EZ97" s="19">
        <f t="shared" si="28"/>
        <v>0</v>
      </c>
      <c r="FB97" s="1">
        <v>1</v>
      </c>
      <c r="FC97" s="1">
        <f t="shared" si="48"/>
        <v>10000</v>
      </c>
      <c r="FD97" s="1">
        <v>0</v>
      </c>
      <c r="FE97" s="18">
        <f t="shared" si="29"/>
        <v>10000</v>
      </c>
      <c r="FG97" s="1">
        <v>0</v>
      </c>
      <c r="FH97" s="1">
        <f t="shared" si="30"/>
        <v>0</v>
      </c>
      <c r="FI97" s="1">
        <v>0</v>
      </c>
      <c r="FJ97" s="18">
        <f t="shared" si="31"/>
        <v>0</v>
      </c>
      <c r="FL97" s="1">
        <v>0</v>
      </c>
      <c r="FM97" s="1">
        <f t="shared" si="32"/>
        <v>0</v>
      </c>
      <c r="FN97" s="1">
        <v>0</v>
      </c>
      <c r="FO97" s="18">
        <f t="shared" si="33"/>
        <v>0</v>
      </c>
      <c r="FQ97" s="1">
        <v>0</v>
      </c>
      <c r="FR97" s="1">
        <f t="shared" si="34"/>
        <v>0</v>
      </c>
      <c r="FS97" s="1">
        <v>0</v>
      </c>
      <c r="FT97" s="18">
        <f t="shared" si="35"/>
        <v>0</v>
      </c>
      <c r="GF97" s="1">
        <v>6100</v>
      </c>
      <c r="GG97" s="1">
        <v>12810000</v>
      </c>
      <c r="GH97" s="1">
        <v>0</v>
      </c>
      <c r="GI97" s="18">
        <f t="shared" si="36"/>
        <v>12810000</v>
      </c>
      <c r="GK97" s="1">
        <v>0</v>
      </c>
      <c r="GL97" s="1">
        <v>0</v>
      </c>
      <c r="GM97" s="1">
        <v>0</v>
      </c>
      <c r="GN97" s="1">
        <f t="shared" si="3"/>
        <v>0</v>
      </c>
      <c r="GP97" s="1">
        <v>0</v>
      </c>
      <c r="GQ97" s="1">
        <v>0</v>
      </c>
      <c r="GR97" s="1">
        <v>0</v>
      </c>
      <c r="GS97" s="18">
        <f t="shared" si="37"/>
        <v>0</v>
      </c>
      <c r="GU97" s="1">
        <v>0</v>
      </c>
      <c r="GV97" s="1">
        <v>0</v>
      </c>
      <c r="GW97" s="1">
        <v>0</v>
      </c>
      <c r="GX97" s="18">
        <f t="shared" si="38"/>
        <v>0</v>
      </c>
      <c r="GZ97" s="142">
        <v>0</v>
      </c>
      <c r="HA97" s="1">
        <f t="shared" si="39"/>
        <v>0</v>
      </c>
      <c r="HB97" s="1">
        <v>0</v>
      </c>
      <c r="HC97" s="18">
        <f t="shared" si="40"/>
        <v>0</v>
      </c>
      <c r="HE97" s="1">
        <v>0</v>
      </c>
      <c r="HF97" s="1">
        <v>0</v>
      </c>
      <c r="HG97" s="1">
        <v>0</v>
      </c>
      <c r="HH97" s="1">
        <v>0</v>
      </c>
      <c r="HJ97" s="1">
        <v>0</v>
      </c>
      <c r="HK97" s="1">
        <v>0</v>
      </c>
      <c r="HL97" s="1">
        <v>0</v>
      </c>
      <c r="HM97" s="18">
        <f t="shared" si="41"/>
        <v>0</v>
      </c>
      <c r="HO97" s="142">
        <v>0</v>
      </c>
      <c r="HP97" s="1">
        <f t="shared" si="42"/>
        <v>0</v>
      </c>
      <c r="HQ97" s="1">
        <v>0</v>
      </c>
      <c r="HR97" s="18">
        <f t="shared" si="43"/>
        <v>0</v>
      </c>
      <c r="HT97" s="1">
        <v>0</v>
      </c>
      <c r="HU97" s="1">
        <v>0</v>
      </c>
      <c r="HV97" s="1">
        <v>0</v>
      </c>
      <c r="HW97" s="18">
        <f t="shared" si="44"/>
        <v>0</v>
      </c>
      <c r="HY97" s="1">
        <v>0</v>
      </c>
      <c r="HZ97" s="1">
        <v>0</v>
      </c>
      <c r="IA97" s="1">
        <v>0</v>
      </c>
      <c r="IB97" s="18">
        <f t="shared" si="45"/>
        <v>0</v>
      </c>
      <c r="ID97" s="1">
        <v>0</v>
      </c>
      <c r="IE97" s="1">
        <v>0</v>
      </c>
      <c r="IF97" s="1">
        <v>0</v>
      </c>
      <c r="IG97" s="1">
        <f t="shared" si="4"/>
        <v>0</v>
      </c>
      <c r="II97" s="1">
        <v>0</v>
      </c>
      <c r="IJ97" s="1">
        <v>0</v>
      </c>
      <c r="IK97" s="1">
        <v>0</v>
      </c>
      <c r="IL97" s="18">
        <f t="shared" si="46"/>
        <v>0</v>
      </c>
      <c r="KC97" s="1">
        <f t="shared" si="49"/>
        <v>0</v>
      </c>
      <c r="KD97" s="1">
        <v>0</v>
      </c>
      <c r="KE97" s="18">
        <f t="shared" si="47"/>
        <v>0</v>
      </c>
      <c r="KQ97" s="12">
        <f t="shared" si="5"/>
        <v>6101</v>
      </c>
      <c r="KR97" s="12">
        <f t="shared" si="6"/>
        <v>12820000</v>
      </c>
      <c r="KS97" s="12">
        <f t="shared" si="7"/>
        <v>0</v>
      </c>
      <c r="KT97" s="12">
        <f t="shared" si="8"/>
        <v>12820000</v>
      </c>
    </row>
    <row r="98" spans="1:306">
      <c r="A98" s="142">
        <v>27</v>
      </c>
      <c r="B98" s="135" t="s">
        <v>1914</v>
      </c>
      <c r="C98" s="135">
        <v>0</v>
      </c>
      <c r="D98" s="135">
        <v>0</v>
      </c>
      <c r="E98" s="135">
        <v>0</v>
      </c>
      <c r="F98" s="135">
        <f t="shared" si="9"/>
        <v>0</v>
      </c>
      <c r="H98" s="135"/>
      <c r="I98" s="136">
        <v>0</v>
      </c>
      <c r="J98" s="135">
        <v>0</v>
      </c>
      <c r="K98" s="136">
        <f t="shared" si="10"/>
        <v>0</v>
      </c>
      <c r="M98" s="135">
        <v>0</v>
      </c>
      <c r="N98" s="1">
        <v>0</v>
      </c>
      <c r="O98" s="1">
        <v>0</v>
      </c>
      <c r="P98" s="18">
        <f t="shared" si="11"/>
        <v>0</v>
      </c>
      <c r="AB98" s="1">
        <v>0</v>
      </c>
      <c r="AC98" s="1">
        <v>0</v>
      </c>
      <c r="AD98" s="1">
        <v>0</v>
      </c>
      <c r="AE98" s="18">
        <f t="shared" si="12"/>
        <v>0</v>
      </c>
      <c r="AQ98" s="142">
        <v>0</v>
      </c>
      <c r="AR98" s="1">
        <f t="shared" si="13"/>
        <v>0</v>
      </c>
      <c r="AS98" s="1">
        <v>0</v>
      </c>
      <c r="AT98" s="18">
        <f t="shared" si="14"/>
        <v>0</v>
      </c>
      <c r="AV98" s="142">
        <v>0</v>
      </c>
      <c r="AW98" s="1">
        <f t="shared" si="15"/>
        <v>0</v>
      </c>
      <c r="AY98" s="18">
        <f t="shared" si="16"/>
        <v>0</v>
      </c>
      <c r="BU98" s="1">
        <v>0</v>
      </c>
      <c r="BV98" s="1">
        <v>0</v>
      </c>
      <c r="BW98" s="1">
        <v>0</v>
      </c>
      <c r="BX98" s="1">
        <f t="shared" si="1"/>
        <v>0</v>
      </c>
      <c r="CE98" s="1">
        <v>0</v>
      </c>
      <c r="CF98" s="1">
        <v>0</v>
      </c>
      <c r="CG98" s="1">
        <v>0</v>
      </c>
      <c r="CH98" s="1">
        <f t="shared" si="2"/>
        <v>0</v>
      </c>
      <c r="CO98" s="1">
        <v>0</v>
      </c>
      <c r="CP98" s="1">
        <v>80000</v>
      </c>
      <c r="CQ98" s="1">
        <v>0</v>
      </c>
      <c r="CR98" s="1">
        <f>CP98+CQ98</f>
        <v>80000</v>
      </c>
      <c r="DX98" s="142">
        <v>0</v>
      </c>
      <c r="DY98" s="1">
        <f t="shared" si="17"/>
        <v>0</v>
      </c>
      <c r="DZ98" s="1">
        <v>0</v>
      </c>
      <c r="EA98" s="18">
        <f t="shared" si="18"/>
        <v>0</v>
      </c>
      <c r="EC98" s="158">
        <v>0</v>
      </c>
      <c r="ED98" s="1">
        <f t="shared" si="19"/>
        <v>0</v>
      </c>
      <c r="EE98" s="1">
        <v>0</v>
      </c>
      <c r="EF98" s="18">
        <f t="shared" si="20"/>
        <v>0</v>
      </c>
      <c r="EH98" s="142">
        <v>0</v>
      </c>
      <c r="EI98" s="1">
        <f t="shared" si="21"/>
        <v>0</v>
      </c>
      <c r="EJ98" s="1">
        <v>0</v>
      </c>
      <c r="EK98" s="18">
        <f t="shared" si="22"/>
        <v>0</v>
      </c>
      <c r="EM98" s="1">
        <v>0</v>
      </c>
      <c r="EN98" s="1">
        <f t="shared" si="23"/>
        <v>0</v>
      </c>
      <c r="EO98" s="1">
        <v>0</v>
      </c>
      <c r="EP98" s="18">
        <f t="shared" si="24"/>
        <v>0</v>
      </c>
      <c r="ER98" s="1">
        <v>0</v>
      </c>
      <c r="ES98" s="46">
        <f t="shared" si="25"/>
        <v>0</v>
      </c>
      <c r="ET98" s="1">
        <v>0</v>
      </c>
      <c r="EU98" s="19">
        <f t="shared" si="26"/>
        <v>0</v>
      </c>
      <c r="EW98" s="1">
        <v>0</v>
      </c>
      <c r="EX98" s="46">
        <f t="shared" si="27"/>
        <v>0</v>
      </c>
      <c r="EY98" s="1">
        <v>0</v>
      </c>
      <c r="EZ98" s="19">
        <f t="shared" si="28"/>
        <v>0</v>
      </c>
      <c r="FB98" s="1">
        <v>0</v>
      </c>
      <c r="FC98" s="1">
        <f t="shared" si="48"/>
        <v>0</v>
      </c>
      <c r="FD98" s="1">
        <v>0</v>
      </c>
      <c r="FE98" s="18">
        <f t="shared" si="29"/>
        <v>0</v>
      </c>
      <c r="FG98" s="1">
        <v>0</v>
      </c>
      <c r="FH98" s="1">
        <f t="shared" si="30"/>
        <v>0</v>
      </c>
      <c r="FI98" s="1">
        <v>0</v>
      </c>
      <c r="FJ98" s="18">
        <f t="shared" si="31"/>
        <v>0</v>
      </c>
      <c r="FL98" s="1">
        <v>0</v>
      </c>
      <c r="FM98" s="1">
        <f t="shared" si="32"/>
        <v>0</v>
      </c>
      <c r="FN98" s="1">
        <v>0</v>
      </c>
      <c r="FO98" s="18">
        <f t="shared" si="33"/>
        <v>0</v>
      </c>
      <c r="FQ98" s="1">
        <v>0</v>
      </c>
      <c r="FR98" s="1">
        <f t="shared" si="34"/>
        <v>0</v>
      </c>
      <c r="FS98" s="1">
        <v>0</v>
      </c>
      <c r="FT98" s="18">
        <f t="shared" si="35"/>
        <v>0</v>
      </c>
      <c r="GF98" s="1">
        <v>0</v>
      </c>
      <c r="GG98" s="1">
        <v>0</v>
      </c>
      <c r="GH98" s="1">
        <v>0</v>
      </c>
      <c r="GI98" s="18">
        <f t="shared" si="36"/>
        <v>0</v>
      </c>
      <c r="GK98" s="1">
        <v>0</v>
      </c>
      <c r="GL98" s="1">
        <v>0</v>
      </c>
      <c r="GM98" s="1">
        <v>0</v>
      </c>
      <c r="GN98" s="1">
        <f t="shared" si="3"/>
        <v>0</v>
      </c>
      <c r="GP98" s="1">
        <v>0</v>
      </c>
      <c r="GQ98" s="1">
        <v>0</v>
      </c>
      <c r="GR98" s="1">
        <v>0</v>
      </c>
      <c r="GS98" s="18">
        <f t="shared" si="37"/>
        <v>0</v>
      </c>
      <c r="GU98" s="1">
        <v>0</v>
      </c>
      <c r="GV98" s="1">
        <v>0</v>
      </c>
      <c r="GW98" s="1">
        <v>0</v>
      </c>
      <c r="GX98" s="18">
        <f t="shared" si="38"/>
        <v>0</v>
      </c>
      <c r="GZ98" s="142">
        <v>0</v>
      </c>
      <c r="HA98" s="1">
        <f t="shared" si="39"/>
        <v>0</v>
      </c>
      <c r="HB98" s="1">
        <v>0</v>
      </c>
      <c r="HC98" s="18">
        <f t="shared" si="40"/>
        <v>0</v>
      </c>
      <c r="HE98" s="1">
        <v>0</v>
      </c>
      <c r="HF98" s="1">
        <v>0</v>
      </c>
      <c r="HG98" s="1">
        <v>0</v>
      </c>
      <c r="HH98" s="1">
        <v>0</v>
      </c>
      <c r="HJ98" s="1">
        <v>0</v>
      </c>
      <c r="HK98" s="1">
        <v>0</v>
      </c>
      <c r="HL98" s="1">
        <v>0</v>
      </c>
      <c r="HM98" s="18">
        <f t="shared" si="41"/>
        <v>0</v>
      </c>
      <c r="HO98" s="142">
        <v>0</v>
      </c>
      <c r="HP98" s="1">
        <f t="shared" si="42"/>
        <v>0</v>
      </c>
      <c r="HQ98" s="1">
        <v>0</v>
      </c>
      <c r="HR98" s="18">
        <f t="shared" si="43"/>
        <v>0</v>
      </c>
      <c r="HT98" s="1">
        <v>0</v>
      </c>
      <c r="HU98" s="1">
        <v>0</v>
      </c>
      <c r="HV98" s="1">
        <v>0</v>
      </c>
      <c r="HW98" s="18">
        <f t="shared" si="44"/>
        <v>0</v>
      </c>
      <c r="HY98" s="1">
        <v>0</v>
      </c>
      <c r="HZ98" s="1">
        <v>0</v>
      </c>
      <c r="IA98" s="1">
        <v>0</v>
      </c>
      <c r="IB98" s="18">
        <f t="shared" si="45"/>
        <v>0</v>
      </c>
      <c r="ID98" s="1">
        <v>0</v>
      </c>
      <c r="IE98" s="1">
        <v>0</v>
      </c>
      <c r="IF98" s="1">
        <v>0</v>
      </c>
      <c r="IG98" s="1">
        <f t="shared" si="4"/>
        <v>0</v>
      </c>
      <c r="II98" s="1">
        <v>0</v>
      </c>
      <c r="IJ98" s="1">
        <v>0</v>
      </c>
      <c r="IK98" s="1">
        <v>0</v>
      </c>
      <c r="IL98" s="18">
        <f t="shared" si="46"/>
        <v>0</v>
      </c>
      <c r="KC98" s="1">
        <f t="shared" si="49"/>
        <v>0</v>
      </c>
      <c r="KD98" s="1">
        <v>0</v>
      </c>
      <c r="KE98" s="18">
        <f t="shared" si="47"/>
        <v>0</v>
      </c>
      <c r="KQ98" s="12">
        <f t="shared" si="5"/>
        <v>0</v>
      </c>
      <c r="KR98" s="12">
        <f t="shared" si="6"/>
        <v>80000</v>
      </c>
      <c r="KS98" s="12">
        <f t="shared" si="7"/>
        <v>0</v>
      </c>
      <c r="KT98" s="12">
        <f t="shared" si="8"/>
        <v>80000</v>
      </c>
    </row>
    <row r="99" spans="1:306">
      <c r="A99" s="142">
        <v>28</v>
      </c>
      <c r="B99" s="135" t="s">
        <v>1915</v>
      </c>
      <c r="C99" s="135">
        <v>0</v>
      </c>
      <c r="D99" s="135">
        <v>0</v>
      </c>
      <c r="E99" s="135">
        <v>0</v>
      </c>
      <c r="F99" s="135">
        <f t="shared" si="9"/>
        <v>0</v>
      </c>
      <c r="H99" s="135"/>
      <c r="I99" s="136">
        <v>0</v>
      </c>
      <c r="J99" s="135">
        <v>0</v>
      </c>
      <c r="K99" s="136">
        <f t="shared" si="10"/>
        <v>0</v>
      </c>
      <c r="M99" s="135">
        <v>0</v>
      </c>
      <c r="N99" s="1">
        <v>0</v>
      </c>
      <c r="O99" s="1">
        <v>0</v>
      </c>
      <c r="P99" s="18">
        <f t="shared" si="11"/>
        <v>0</v>
      </c>
      <c r="AB99" s="1">
        <v>0</v>
      </c>
      <c r="AC99" s="1">
        <v>0</v>
      </c>
      <c r="AD99" s="1">
        <v>0</v>
      </c>
      <c r="AE99" s="18">
        <f t="shared" si="12"/>
        <v>0</v>
      </c>
      <c r="AQ99" s="142">
        <v>0</v>
      </c>
      <c r="AR99" s="1">
        <f t="shared" si="13"/>
        <v>0</v>
      </c>
      <c r="AS99" s="1">
        <v>0</v>
      </c>
      <c r="AT99" s="18">
        <f t="shared" si="14"/>
        <v>0</v>
      </c>
      <c r="AV99" s="142">
        <v>0</v>
      </c>
      <c r="AW99" s="1">
        <f t="shared" si="15"/>
        <v>0</v>
      </c>
      <c r="AY99" s="18">
        <f t="shared" si="16"/>
        <v>0</v>
      </c>
      <c r="BU99" s="1">
        <v>1</v>
      </c>
      <c r="BV99" s="1">
        <v>20000</v>
      </c>
      <c r="BW99" s="1">
        <v>0</v>
      </c>
      <c r="BX99" s="1">
        <f>BV99+BW99</f>
        <v>20000</v>
      </c>
      <c r="CE99" s="1">
        <v>1044</v>
      </c>
      <c r="CF99" s="1">
        <v>658000</v>
      </c>
      <c r="CG99" s="1">
        <v>0</v>
      </c>
      <c r="CH99" s="1">
        <f>CF99+CG99</f>
        <v>658000</v>
      </c>
      <c r="CO99" s="1">
        <v>0</v>
      </c>
      <c r="CP99" s="1">
        <v>0</v>
      </c>
      <c r="CQ99" s="1">
        <v>0</v>
      </c>
      <c r="CR99" s="1">
        <v>0</v>
      </c>
      <c r="DX99" s="142">
        <v>0</v>
      </c>
      <c r="DY99" s="1">
        <f t="shared" si="17"/>
        <v>0</v>
      </c>
      <c r="DZ99" s="1">
        <v>0</v>
      </c>
      <c r="EA99" s="18">
        <f t="shared" si="18"/>
        <v>0</v>
      </c>
      <c r="EC99" s="158">
        <v>0</v>
      </c>
      <c r="ED99" s="1">
        <f t="shared" si="19"/>
        <v>0</v>
      </c>
      <c r="EE99" s="1">
        <v>0</v>
      </c>
      <c r="EF99" s="18">
        <f t="shared" si="20"/>
        <v>0</v>
      </c>
      <c r="EH99" s="142">
        <v>0</v>
      </c>
      <c r="EI99" s="1">
        <f t="shared" si="21"/>
        <v>0</v>
      </c>
      <c r="EJ99" s="1">
        <v>0</v>
      </c>
      <c r="EK99" s="18">
        <f t="shared" si="22"/>
        <v>0</v>
      </c>
      <c r="EM99" s="1">
        <v>0</v>
      </c>
      <c r="EN99" s="1">
        <f t="shared" si="23"/>
        <v>0</v>
      </c>
      <c r="EO99" s="1">
        <v>0</v>
      </c>
      <c r="EP99" s="18">
        <f t="shared" si="24"/>
        <v>0</v>
      </c>
      <c r="ER99" s="1">
        <v>0</v>
      </c>
      <c r="ES99" s="46">
        <f t="shared" si="25"/>
        <v>0</v>
      </c>
      <c r="ET99" s="1">
        <v>0</v>
      </c>
      <c r="EU99" s="19">
        <f t="shared" si="26"/>
        <v>0</v>
      </c>
      <c r="EW99" s="1">
        <v>0</v>
      </c>
      <c r="EX99" s="46">
        <f t="shared" si="27"/>
        <v>0</v>
      </c>
      <c r="EY99" s="1">
        <v>0</v>
      </c>
      <c r="EZ99" s="19">
        <f t="shared" si="28"/>
        <v>0</v>
      </c>
      <c r="FB99" s="1">
        <v>0</v>
      </c>
      <c r="FC99" s="1">
        <f t="shared" si="48"/>
        <v>0</v>
      </c>
      <c r="FD99" s="1">
        <v>0</v>
      </c>
      <c r="FE99" s="18">
        <f t="shared" si="29"/>
        <v>0</v>
      </c>
      <c r="FG99" s="1">
        <v>0</v>
      </c>
      <c r="FH99" s="1">
        <f t="shared" si="30"/>
        <v>0</v>
      </c>
      <c r="FI99" s="1">
        <v>0</v>
      </c>
      <c r="FJ99" s="18">
        <f t="shared" si="31"/>
        <v>0</v>
      </c>
      <c r="FL99" s="1">
        <v>0</v>
      </c>
      <c r="FM99" s="1">
        <f t="shared" si="32"/>
        <v>0</v>
      </c>
      <c r="FN99" s="1">
        <v>0</v>
      </c>
      <c r="FO99" s="18">
        <f t="shared" si="33"/>
        <v>0</v>
      </c>
      <c r="FQ99" s="1">
        <v>0</v>
      </c>
      <c r="FR99" s="1">
        <f t="shared" si="34"/>
        <v>0</v>
      </c>
      <c r="FS99" s="1">
        <v>0</v>
      </c>
      <c r="FT99" s="18">
        <f t="shared" si="35"/>
        <v>0</v>
      </c>
      <c r="GF99" s="1">
        <v>0</v>
      </c>
      <c r="GG99" s="1">
        <v>0</v>
      </c>
      <c r="GH99" s="1">
        <v>0</v>
      </c>
      <c r="GI99" s="18">
        <f t="shared" si="36"/>
        <v>0</v>
      </c>
      <c r="GK99" s="1">
        <v>692</v>
      </c>
      <c r="GL99" s="1">
        <v>652000</v>
      </c>
      <c r="GM99" s="1">
        <v>0</v>
      </c>
      <c r="GN99" s="1">
        <f>GL99+GM99</f>
        <v>652000</v>
      </c>
      <c r="GP99" s="1">
        <v>0</v>
      </c>
      <c r="GQ99" s="1">
        <v>0</v>
      </c>
      <c r="GR99" s="1">
        <v>0</v>
      </c>
      <c r="GS99" s="18">
        <f t="shared" si="37"/>
        <v>0</v>
      </c>
      <c r="GU99" s="1">
        <v>0</v>
      </c>
      <c r="GV99" s="1">
        <v>0</v>
      </c>
      <c r="GW99" s="1">
        <v>0</v>
      </c>
      <c r="GX99" s="18">
        <f t="shared" si="38"/>
        <v>0</v>
      </c>
      <c r="GZ99" s="142">
        <v>0</v>
      </c>
      <c r="HA99" s="1">
        <f t="shared" si="39"/>
        <v>0</v>
      </c>
      <c r="HB99" s="1">
        <v>0</v>
      </c>
      <c r="HC99" s="18">
        <f t="shared" si="40"/>
        <v>0</v>
      </c>
      <c r="HE99" s="1">
        <v>0</v>
      </c>
      <c r="HF99" s="1">
        <v>0</v>
      </c>
      <c r="HG99" s="1">
        <v>0</v>
      </c>
      <c r="HH99" s="1">
        <v>0</v>
      </c>
      <c r="HJ99" s="1">
        <v>0</v>
      </c>
      <c r="HK99" s="1">
        <v>0</v>
      </c>
      <c r="HL99" s="1">
        <v>0</v>
      </c>
      <c r="HM99" s="18">
        <f t="shared" si="41"/>
        <v>0</v>
      </c>
      <c r="HO99" s="142">
        <v>0</v>
      </c>
      <c r="HP99" s="1">
        <f t="shared" si="42"/>
        <v>0</v>
      </c>
      <c r="HQ99" s="1">
        <v>0</v>
      </c>
      <c r="HR99" s="18">
        <f t="shared" si="43"/>
        <v>0</v>
      </c>
      <c r="HT99" s="1">
        <v>0</v>
      </c>
      <c r="HU99" s="1">
        <v>0</v>
      </c>
      <c r="HV99" s="1">
        <v>0</v>
      </c>
      <c r="HW99" s="18">
        <f t="shared" si="44"/>
        <v>0</v>
      </c>
      <c r="HY99" s="1">
        <v>0</v>
      </c>
      <c r="HZ99" s="1">
        <v>0</v>
      </c>
      <c r="IA99" s="1">
        <v>0</v>
      </c>
      <c r="IB99" s="18">
        <f t="shared" si="45"/>
        <v>0</v>
      </c>
      <c r="ID99" s="1">
        <v>0</v>
      </c>
      <c r="IE99" s="1">
        <v>0</v>
      </c>
      <c r="IF99" s="1">
        <v>0</v>
      </c>
      <c r="IG99" s="1">
        <f t="shared" si="4"/>
        <v>0</v>
      </c>
      <c r="II99" s="1">
        <v>0</v>
      </c>
      <c r="IJ99" s="1">
        <v>0</v>
      </c>
      <c r="IK99" s="1">
        <v>0</v>
      </c>
      <c r="IL99" s="18">
        <f t="shared" si="46"/>
        <v>0</v>
      </c>
      <c r="KC99" s="1">
        <f t="shared" si="49"/>
        <v>0</v>
      </c>
      <c r="KD99" s="1">
        <v>0</v>
      </c>
      <c r="KE99" s="18">
        <f t="shared" si="47"/>
        <v>0</v>
      </c>
      <c r="KQ99" s="12">
        <f t="shared" si="5"/>
        <v>1737</v>
      </c>
      <c r="KR99" s="12">
        <f t="shared" si="6"/>
        <v>1330000</v>
      </c>
      <c r="KS99" s="12">
        <f t="shared" si="7"/>
        <v>0</v>
      </c>
      <c r="KT99" s="12">
        <f t="shared" si="8"/>
        <v>1330000</v>
      </c>
    </row>
    <row r="100" spans="1:306">
      <c r="A100" s="142">
        <v>29</v>
      </c>
      <c r="B100" s="135" t="s">
        <v>1916</v>
      </c>
      <c r="C100" s="135">
        <v>0</v>
      </c>
      <c r="D100" s="135">
        <v>0</v>
      </c>
      <c r="E100" s="135">
        <v>0</v>
      </c>
      <c r="F100" s="135">
        <f t="shared" si="9"/>
        <v>0</v>
      </c>
      <c r="H100" s="135"/>
      <c r="I100" s="136">
        <v>0</v>
      </c>
      <c r="J100" s="135">
        <v>0</v>
      </c>
      <c r="K100" s="136">
        <f t="shared" si="10"/>
        <v>0</v>
      </c>
      <c r="M100" s="135">
        <v>0</v>
      </c>
      <c r="N100" s="1">
        <v>0</v>
      </c>
      <c r="O100" s="1">
        <v>0</v>
      </c>
      <c r="P100" s="18">
        <f t="shared" si="11"/>
        <v>0</v>
      </c>
      <c r="AB100" s="1">
        <v>0</v>
      </c>
      <c r="AC100" s="1">
        <v>0</v>
      </c>
      <c r="AD100" s="1">
        <v>0</v>
      </c>
      <c r="AE100" s="18">
        <f t="shared" si="12"/>
        <v>0</v>
      </c>
      <c r="AQ100" s="142">
        <v>0</v>
      </c>
      <c r="AR100" s="1">
        <f t="shared" si="13"/>
        <v>0</v>
      </c>
      <c r="AS100" s="1">
        <v>0</v>
      </c>
      <c r="AT100" s="18">
        <f t="shared" si="14"/>
        <v>0</v>
      </c>
      <c r="AV100" s="142">
        <v>0</v>
      </c>
      <c r="AW100" s="1">
        <f t="shared" si="15"/>
        <v>0</v>
      </c>
      <c r="AY100" s="18">
        <f t="shared" si="16"/>
        <v>0</v>
      </c>
      <c r="BU100" s="1">
        <v>0</v>
      </c>
      <c r="BV100" s="1">
        <v>0</v>
      </c>
      <c r="BW100" s="1">
        <v>0</v>
      </c>
      <c r="BX100" s="1">
        <f>BV100+BW100</f>
        <v>0</v>
      </c>
      <c r="CE100" s="1">
        <v>0</v>
      </c>
      <c r="CF100" s="1">
        <v>0</v>
      </c>
      <c r="CG100" s="1">
        <v>0</v>
      </c>
      <c r="CH100" s="1">
        <f>CF100+CG100</f>
        <v>0</v>
      </c>
      <c r="CO100" s="1">
        <v>0</v>
      </c>
      <c r="CP100" s="1">
        <v>0</v>
      </c>
      <c r="CQ100" s="1">
        <v>0</v>
      </c>
      <c r="CR100" s="1">
        <v>0</v>
      </c>
      <c r="DX100" s="142">
        <v>0</v>
      </c>
      <c r="DY100" s="1">
        <f t="shared" si="17"/>
        <v>0</v>
      </c>
      <c r="DZ100" s="1">
        <v>0</v>
      </c>
      <c r="EA100" s="18">
        <f t="shared" si="18"/>
        <v>0</v>
      </c>
      <c r="EC100" s="158">
        <v>0</v>
      </c>
      <c r="ED100" s="1">
        <f t="shared" si="19"/>
        <v>0</v>
      </c>
      <c r="EE100" s="1">
        <v>0</v>
      </c>
      <c r="EF100" s="18">
        <f t="shared" si="20"/>
        <v>0</v>
      </c>
      <c r="EH100" s="142">
        <v>0</v>
      </c>
      <c r="EI100" s="1">
        <f t="shared" si="21"/>
        <v>0</v>
      </c>
      <c r="EJ100" s="1">
        <v>0</v>
      </c>
      <c r="EK100" s="18">
        <f t="shared" si="22"/>
        <v>0</v>
      </c>
      <c r="EM100" s="1">
        <v>0</v>
      </c>
      <c r="EN100" s="1">
        <f t="shared" si="23"/>
        <v>0</v>
      </c>
      <c r="EO100" s="1">
        <v>0</v>
      </c>
      <c r="EP100" s="18">
        <f t="shared" si="24"/>
        <v>0</v>
      </c>
      <c r="ER100" s="1">
        <v>0</v>
      </c>
      <c r="ES100" s="46">
        <f t="shared" si="25"/>
        <v>0</v>
      </c>
      <c r="ET100" s="1">
        <v>0</v>
      </c>
      <c r="EU100" s="19">
        <f t="shared" si="26"/>
        <v>0</v>
      </c>
      <c r="EW100" s="1">
        <v>0</v>
      </c>
      <c r="EX100" s="46">
        <f t="shared" si="27"/>
        <v>0</v>
      </c>
      <c r="EY100" s="1">
        <v>0</v>
      </c>
      <c r="EZ100" s="19">
        <f t="shared" si="28"/>
        <v>0</v>
      </c>
      <c r="FB100" s="1">
        <v>0</v>
      </c>
      <c r="FC100" s="1">
        <f t="shared" si="48"/>
        <v>0</v>
      </c>
      <c r="FD100" s="1">
        <v>0</v>
      </c>
      <c r="FE100" s="18">
        <f t="shared" si="29"/>
        <v>0</v>
      </c>
      <c r="FG100" s="1">
        <v>0</v>
      </c>
      <c r="FH100" s="1">
        <f t="shared" si="30"/>
        <v>0</v>
      </c>
      <c r="FI100" s="1">
        <v>0</v>
      </c>
      <c r="FJ100" s="18">
        <f t="shared" si="31"/>
        <v>0</v>
      </c>
      <c r="FL100" s="1">
        <v>0</v>
      </c>
      <c r="FM100" s="1">
        <f t="shared" si="32"/>
        <v>0</v>
      </c>
      <c r="FN100" s="1">
        <v>0</v>
      </c>
      <c r="FO100" s="18">
        <f t="shared" si="33"/>
        <v>0</v>
      </c>
      <c r="FQ100" s="1">
        <v>0</v>
      </c>
      <c r="FR100" s="1">
        <f t="shared" si="34"/>
        <v>0</v>
      </c>
      <c r="FS100" s="1">
        <v>0</v>
      </c>
      <c r="FT100" s="18">
        <f t="shared" si="35"/>
        <v>0</v>
      </c>
      <c r="GF100" s="1">
        <v>0</v>
      </c>
      <c r="GG100" s="1">
        <v>0</v>
      </c>
      <c r="GH100" s="1">
        <v>0</v>
      </c>
      <c r="GI100" s="18">
        <f t="shared" si="36"/>
        <v>0</v>
      </c>
      <c r="GK100" s="1">
        <v>0</v>
      </c>
      <c r="GL100" s="1">
        <v>0</v>
      </c>
      <c r="GM100" s="1">
        <v>0</v>
      </c>
      <c r="GN100" s="1">
        <f>GL100+GM100</f>
        <v>0</v>
      </c>
      <c r="GP100" s="1">
        <v>0</v>
      </c>
      <c r="GQ100" s="1">
        <v>0</v>
      </c>
      <c r="GR100" s="1">
        <v>0</v>
      </c>
      <c r="GS100" s="18">
        <f t="shared" si="37"/>
        <v>0</v>
      </c>
      <c r="GU100" s="1">
        <v>0</v>
      </c>
      <c r="GV100" s="1">
        <v>0</v>
      </c>
      <c r="GW100" s="1">
        <v>0</v>
      </c>
      <c r="GX100" s="18">
        <f t="shared" si="38"/>
        <v>0</v>
      </c>
      <c r="GZ100" s="142">
        <v>0</v>
      </c>
      <c r="HA100" s="1">
        <f t="shared" si="39"/>
        <v>0</v>
      </c>
      <c r="HB100" s="1">
        <v>0</v>
      </c>
      <c r="HC100" s="18">
        <f t="shared" si="40"/>
        <v>0</v>
      </c>
      <c r="HE100" s="1">
        <v>0</v>
      </c>
      <c r="HF100" s="1">
        <v>0</v>
      </c>
      <c r="HG100" s="1">
        <v>0</v>
      </c>
      <c r="HH100" s="1">
        <v>0</v>
      </c>
      <c r="HJ100" s="1">
        <v>0</v>
      </c>
      <c r="HK100" s="1">
        <v>0</v>
      </c>
      <c r="HL100" s="1">
        <v>0</v>
      </c>
      <c r="HM100" s="18">
        <f t="shared" si="41"/>
        <v>0</v>
      </c>
      <c r="HO100" s="142">
        <v>0</v>
      </c>
      <c r="HP100" s="1">
        <f t="shared" si="42"/>
        <v>0</v>
      </c>
      <c r="HQ100" s="1">
        <v>0</v>
      </c>
      <c r="HR100" s="18">
        <f t="shared" si="43"/>
        <v>0</v>
      </c>
      <c r="HT100" s="1">
        <v>0</v>
      </c>
      <c r="HU100" s="1">
        <v>0</v>
      </c>
      <c r="HV100" s="1">
        <v>0</v>
      </c>
      <c r="HW100" s="18">
        <f t="shared" si="44"/>
        <v>0</v>
      </c>
      <c r="HY100" s="1">
        <v>0</v>
      </c>
      <c r="HZ100" s="1">
        <v>0</v>
      </c>
      <c r="IA100" s="1">
        <v>0</v>
      </c>
      <c r="IB100" s="18">
        <f t="shared" si="45"/>
        <v>0</v>
      </c>
      <c r="ID100" s="1">
        <v>0</v>
      </c>
      <c r="IE100" s="1">
        <v>0</v>
      </c>
      <c r="IF100" s="1">
        <v>0</v>
      </c>
      <c r="IG100" s="1">
        <f t="shared" si="4"/>
        <v>0</v>
      </c>
      <c r="II100" s="1">
        <v>0</v>
      </c>
      <c r="IJ100" s="1">
        <v>0</v>
      </c>
      <c r="IK100" s="1">
        <v>0</v>
      </c>
      <c r="IL100" s="18">
        <f t="shared" si="46"/>
        <v>0</v>
      </c>
      <c r="KC100" s="1">
        <f t="shared" si="49"/>
        <v>0</v>
      </c>
      <c r="KD100" s="1">
        <v>0</v>
      </c>
      <c r="KE100" s="18">
        <f t="shared" si="47"/>
        <v>0</v>
      </c>
      <c r="KL100" s="1">
        <v>1</v>
      </c>
      <c r="KM100" s="1">
        <v>12000</v>
      </c>
      <c r="KN100" s="1">
        <v>0</v>
      </c>
      <c r="KO100" s="1">
        <f>KM100+KN100</f>
        <v>12000</v>
      </c>
      <c r="KQ100" s="12">
        <f t="shared" si="5"/>
        <v>1</v>
      </c>
      <c r="KR100" s="12">
        <f t="shared" si="6"/>
        <v>12000</v>
      </c>
      <c r="KS100" s="12">
        <f t="shared" si="7"/>
        <v>0</v>
      </c>
      <c r="KT100" s="12">
        <f t="shared" si="8"/>
        <v>12000</v>
      </c>
    </row>
    <row r="101" spans="1:306">
      <c r="A101" s="142">
        <v>31</v>
      </c>
      <c r="B101" s="135" t="s">
        <v>1917</v>
      </c>
      <c r="C101" s="135">
        <v>0</v>
      </c>
      <c r="D101" s="135">
        <v>0</v>
      </c>
      <c r="E101" s="135">
        <v>0</v>
      </c>
      <c r="F101" s="135">
        <f t="shared" si="9"/>
        <v>0</v>
      </c>
      <c r="H101" s="135"/>
      <c r="I101" s="136">
        <v>0</v>
      </c>
      <c r="J101" s="135">
        <v>0</v>
      </c>
      <c r="K101" s="136">
        <f t="shared" si="10"/>
        <v>0</v>
      </c>
      <c r="M101" s="135">
        <v>0</v>
      </c>
      <c r="N101" s="1">
        <v>0</v>
      </c>
      <c r="O101" s="1">
        <v>0</v>
      </c>
      <c r="P101" s="18">
        <f t="shared" si="11"/>
        <v>0</v>
      </c>
      <c r="AB101" s="1">
        <v>0</v>
      </c>
      <c r="AC101" s="1">
        <v>0</v>
      </c>
      <c r="AD101" s="1">
        <v>0</v>
      </c>
      <c r="AE101" s="18">
        <f t="shared" si="12"/>
        <v>0</v>
      </c>
      <c r="AQ101" s="142">
        <v>0</v>
      </c>
      <c r="AR101" s="1">
        <f t="shared" si="13"/>
        <v>0</v>
      </c>
      <c r="AS101" s="1">
        <v>0</v>
      </c>
      <c r="AT101" s="18">
        <f t="shared" si="14"/>
        <v>0</v>
      </c>
      <c r="AV101" s="142">
        <v>0</v>
      </c>
      <c r="AW101" s="1">
        <f t="shared" si="15"/>
        <v>0</v>
      </c>
      <c r="AY101" s="18">
        <f t="shared" si="16"/>
        <v>0</v>
      </c>
      <c r="BU101" s="1">
        <v>0</v>
      </c>
      <c r="BV101" s="1">
        <v>0</v>
      </c>
      <c r="BW101" s="1">
        <v>0</v>
      </c>
      <c r="BX101" s="1">
        <f>BV101+BW101</f>
        <v>0</v>
      </c>
      <c r="CE101" s="1">
        <v>0</v>
      </c>
      <c r="CF101" s="1">
        <v>0</v>
      </c>
      <c r="CG101" s="1">
        <v>0</v>
      </c>
      <c r="CH101" s="1">
        <f>CF101+CG101</f>
        <v>0</v>
      </c>
      <c r="CO101" s="1">
        <v>0</v>
      </c>
      <c r="CP101" s="1">
        <v>0</v>
      </c>
      <c r="CQ101" s="1">
        <v>0</v>
      </c>
      <c r="CR101" s="1">
        <v>0</v>
      </c>
      <c r="DX101" s="142">
        <v>0</v>
      </c>
      <c r="DY101" s="1">
        <f t="shared" si="17"/>
        <v>0</v>
      </c>
      <c r="DZ101" s="1">
        <v>0</v>
      </c>
      <c r="EA101" s="18">
        <f t="shared" si="18"/>
        <v>0</v>
      </c>
      <c r="EC101" s="158">
        <v>0</v>
      </c>
      <c r="ED101" s="1">
        <f t="shared" si="19"/>
        <v>0</v>
      </c>
      <c r="EE101" s="1">
        <v>0</v>
      </c>
      <c r="EF101" s="18">
        <f t="shared" si="20"/>
        <v>0</v>
      </c>
      <c r="EH101" s="142">
        <v>0</v>
      </c>
      <c r="EI101" s="1">
        <f t="shared" si="21"/>
        <v>0</v>
      </c>
      <c r="EJ101" s="1">
        <v>0</v>
      </c>
      <c r="EK101" s="18">
        <f t="shared" si="22"/>
        <v>0</v>
      </c>
      <c r="EM101" s="1">
        <v>0</v>
      </c>
      <c r="EN101" s="1">
        <f t="shared" si="23"/>
        <v>0</v>
      </c>
      <c r="EO101" s="1">
        <v>0</v>
      </c>
      <c r="EP101" s="18">
        <f t="shared" si="24"/>
        <v>0</v>
      </c>
      <c r="ER101" s="1">
        <v>0</v>
      </c>
      <c r="ES101" s="46">
        <f t="shared" si="25"/>
        <v>0</v>
      </c>
      <c r="ET101" s="1">
        <v>0</v>
      </c>
      <c r="EU101" s="19">
        <f t="shared" si="26"/>
        <v>0</v>
      </c>
      <c r="EW101" s="1">
        <v>0</v>
      </c>
      <c r="EX101" s="46">
        <f t="shared" si="27"/>
        <v>0</v>
      </c>
      <c r="EY101" s="1">
        <v>0</v>
      </c>
      <c r="EZ101" s="19">
        <f t="shared" si="28"/>
        <v>0</v>
      </c>
      <c r="FB101" s="1">
        <v>0</v>
      </c>
      <c r="FC101" s="1">
        <f t="shared" si="48"/>
        <v>0</v>
      </c>
      <c r="FD101" s="1">
        <v>0</v>
      </c>
      <c r="FE101" s="18">
        <f t="shared" si="29"/>
        <v>0</v>
      </c>
      <c r="FG101" s="1">
        <v>0</v>
      </c>
      <c r="FH101" s="1">
        <f t="shared" si="30"/>
        <v>0</v>
      </c>
      <c r="FI101" s="1">
        <v>0</v>
      </c>
      <c r="FJ101" s="18">
        <f t="shared" si="31"/>
        <v>0</v>
      </c>
      <c r="FL101" s="1">
        <v>0</v>
      </c>
      <c r="FM101" s="1">
        <f t="shared" si="32"/>
        <v>0</v>
      </c>
      <c r="FN101" s="1">
        <v>0</v>
      </c>
      <c r="FO101" s="18">
        <f t="shared" si="33"/>
        <v>0</v>
      </c>
      <c r="FQ101" s="1">
        <v>0</v>
      </c>
      <c r="FR101" s="1">
        <f t="shared" si="34"/>
        <v>0</v>
      </c>
      <c r="FS101" s="1">
        <v>0</v>
      </c>
      <c r="FT101" s="18">
        <f t="shared" si="35"/>
        <v>0</v>
      </c>
      <c r="GF101" s="1">
        <v>0</v>
      </c>
      <c r="GG101" s="1">
        <v>0</v>
      </c>
      <c r="GH101" s="1">
        <v>0</v>
      </c>
      <c r="GI101" s="18">
        <f t="shared" si="36"/>
        <v>0</v>
      </c>
      <c r="GK101" s="1">
        <v>0</v>
      </c>
      <c r="GL101" s="1">
        <v>0</v>
      </c>
      <c r="GM101" s="1">
        <v>0</v>
      </c>
      <c r="GN101" s="1">
        <f>GL101+GM101</f>
        <v>0</v>
      </c>
      <c r="GP101" s="1">
        <v>0</v>
      </c>
      <c r="GQ101" s="1">
        <v>0</v>
      </c>
      <c r="GR101" s="1">
        <v>0</v>
      </c>
      <c r="GS101" s="18">
        <f t="shared" si="37"/>
        <v>0</v>
      </c>
      <c r="GU101" s="1">
        <v>0</v>
      </c>
      <c r="GV101" s="1">
        <v>0</v>
      </c>
      <c r="GW101" s="1">
        <v>0</v>
      </c>
      <c r="GX101" s="18">
        <f t="shared" si="38"/>
        <v>0</v>
      </c>
      <c r="GZ101" s="142">
        <v>0</v>
      </c>
      <c r="HA101" s="1">
        <f t="shared" si="39"/>
        <v>0</v>
      </c>
      <c r="HB101" s="1">
        <v>0</v>
      </c>
      <c r="HC101" s="18">
        <f t="shared" si="40"/>
        <v>0</v>
      </c>
      <c r="HE101" s="1">
        <v>0</v>
      </c>
      <c r="HF101" s="1">
        <v>0</v>
      </c>
      <c r="HG101" s="1">
        <v>0</v>
      </c>
      <c r="HH101" s="1">
        <v>0</v>
      </c>
      <c r="HJ101" s="1">
        <v>0</v>
      </c>
      <c r="HK101" s="1">
        <v>0</v>
      </c>
      <c r="HL101" s="1">
        <v>0</v>
      </c>
      <c r="HM101" s="18">
        <f t="shared" si="41"/>
        <v>0</v>
      </c>
      <c r="HO101" s="142">
        <v>0</v>
      </c>
      <c r="HP101" s="1">
        <f t="shared" si="42"/>
        <v>0</v>
      </c>
      <c r="HQ101" s="1">
        <v>0</v>
      </c>
      <c r="HR101" s="18">
        <f t="shared" si="43"/>
        <v>0</v>
      </c>
      <c r="HT101" s="1">
        <v>0</v>
      </c>
      <c r="HU101" s="1">
        <v>0</v>
      </c>
      <c r="HV101" s="1">
        <v>0</v>
      </c>
      <c r="HW101" s="18">
        <f t="shared" si="44"/>
        <v>0</v>
      </c>
      <c r="HY101" s="1">
        <v>1</v>
      </c>
      <c r="HZ101" s="1">
        <v>50000</v>
      </c>
      <c r="IA101" s="1">
        <v>0</v>
      </c>
      <c r="IB101" s="18">
        <f t="shared" si="45"/>
        <v>50000</v>
      </c>
      <c r="ID101" s="1">
        <v>59</v>
      </c>
      <c r="IE101" s="1">
        <v>531000</v>
      </c>
      <c r="IF101" s="1">
        <v>0</v>
      </c>
      <c r="IG101" s="1">
        <f>IE101+IF101</f>
        <v>531000</v>
      </c>
      <c r="II101" s="1">
        <v>58</v>
      </c>
      <c r="IJ101" s="1">
        <v>174000</v>
      </c>
      <c r="IK101" s="1">
        <v>0</v>
      </c>
      <c r="IL101" s="18">
        <f t="shared" si="46"/>
        <v>174000</v>
      </c>
      <c r="KC101" s="1">
        <f t="shared" si="49"/>
        <v>0</v>
      </c>
      <c r="KD101" s="1">
        <v>0</v>
      </c>
      <c r="KE101" s="18">
        <f t="shared" si="47"/>
        <v>0</v>
      </c>
      <c r="KQ101" s="12">
        <f t="shared" si="5"/>
        <v>118</v>
      </c>
      <c r="KR101" s="12">
        <f t="shared" si="6"/>
        <v>755000</v>
      </c>
      <c r="KS101" s="12">
        <f t="shared" si="7"/>
        <v>0</v>
      </c>
      <c r="KT101" s="12">
        <f t="shared" si="8"/>
        <v>755000</v>
      </c>
    </row>
    <row r="102" spans="1:306">
      <c r="A102" s="142">
        <v>31</v>
      </c>
      <c r="B102" s="135" t="s">
        <v>1918</v>
      </c>
      <c r="C102" s="135">
        <v>0</v>
      </c>
      <c r="D102" s="135">
        <v>0</v>
      </c>
      <c r="E102" s="135">
        <v>0</v>
      </c>
      <c r="F102" s="135">
        <f t="shared" si="9"/>
        <v>0</v>
      </c>
      <c r="H102" s="135"/>
      <c r="I102" s="136">
        <v>0</v>
      </c>
      <c r="J102" s="135">
        <v>0</v>
      </c>
      <c r="K102" s="136">
        <f t="shared" si="10"/>
        <v>0</v>
      </c>
      <c r="M102" s="135">
        <v>0</v>
      </c>
      <c r="N102" s="1">
        <v>0</v>
      </c>
      <c r="O102" s="1">
        <v>0</v>
      </c>
      <c r="P102" s="18">
        <f t="shared" si="11"/>
        <v>0</v>
      </c>
      <c r="AB102" s="1">
        <v>0</v>
      </c>
      <c r="AC102" s="1">
        <v>0</v>
      </c>
      <c r="AD102" s="1">
        <v>0</v>
      </c>
      <c r="AE102" s="18">
        <f t="shared" si="12"/>
        <v>0</v>
      </c>
      <c r="AQ102" s="142">
        <v>0</v>
      </c>
      <c r="AR102" s="1">
        <f t="shared" si="13"/>
        <v>0</v>
      </c>
      <c r="AS102" s="1">
        <v>0</v>
      </c>
      <c r="AT102" s="18">
        <f t="shared" si="14"/>
        <v>0</v>
      </c>
      <c r="AV102" s="135">
        <v>0</v>
      </c>
      <c r="AW102" s="1">
        <f t="shared" si="15"/>
        <v>0</v>
      </c>
      <c r="AY102" s="18">
        <f t="shared" si="16"/>
        <v>0</v>
      </c>
      <c r="BU102" s="1">
        <v>0</v>
      </c>
      <c r="BV102" s="1">
        <v>0</v>
      </c>
      <c r="BW102" s="1">
        <v>0</v>
      </c>
      <c r="BX102" s="1">
        <f>BV102+BW102</f>
        <v>0</v>
      </c>
      <c r="CE102" s="1">
        <v>0</v>
      </c>
      <c r="CF102" s="1">
        <v>0</v>
      </c>
      <c r="CG102" s="1">
        <v>0</v>
      </c>
      <c r="CH102" s="1">
        <f>CF102+CG102</f>
        <v>0</v>
      </c>
      <c r="CO102" s="1">
        <v>0</v>
      </c>
      <c r="CP102" s="1">
        <v>0</v>
      </c>
      <c r="CQ102" s="1">
        <v>0</v>
      </c>
      <c r="CR102" s="1">
        <v>0</v>
      </c>
      <c r="DX102" s="142">
        <v>0</v>
      </c>
      <c r="DY102" s="1">
        <f t="shared" si="17"/>
        <v>0</v>
      </c>
      <c r="DZ102" s="1">
        <v>0</v>
      </c>
      <c r="EA102" s="18">
        <f t="shared" si="18"/>
        <v>0</v>
      </c>
      <c r="EC102" s="158">
        <v>0</v>
      </c>
      <c r="ED102" s="1">
        <f t="shared" si="19"/>
        <v>0</v>
      </c>
      <c r="EE102" s="1">
        <v>0</v>
      </c>
      <c r="EF102" s="18">
        <f t="shared" si="20"/>
        <v>0</v>
      </c>
      <c r="EH102" s="142">
        <v>0</v>
      </c>
      <c r="EI102" s="1">
        <f t="shared" si="21"/>
        <v>0</v>
      </c>
      <c r="EJ102" s="1">
        <v>0</v>
      </c>
      <c r="EK102" s="18">
        <f t="shared" si="22"/>
        <v>0</v>
      </c>
      <c r="EM102" s="1">
        <v>0</v>
      </c>
      <c r="EN102" s="1">
        <f t="shared" si="23"/>
        <v>0</v>
      </c>
      <c r="EO102" s="1">
        <v>0</v>
      </c>
      <c r="EP102" s="18">
        <f t="shared" si="24"/>
        <v>0</v>
      </c>
      <c r="ER102" s="1">
        <v>0</v>
      </c>
      <c r="ES102" s="46">
        <f t="shared" si="25"/>
        <v>0</v>
      </c>
      <c r="ET102" s="1">
        <v>0</v>
      </c>
      <c r="EU102" s="19">
        <f t="shared" si="26"/>
        <v>0</v>
      </c>
      <c r="EW102" s="1">
        <v>0</v>
      </c>
      <c r="EX102" s="46">
        <f t="shared" si="27"/>
        <v>0</v>
      </c>
      <c r="EY102" s="1">
        <v>0</v>
      </c>
      <c r="EZ102" s="19">
        <f t="shared" si="28"/>
        <v>0</v>
      </c>
      <c r="FB102" s="1">
        <v>0</v>
      </c>
      <c r="FC102" s="1">
        <f t="shared" si="48"/>
        <v>0</v>
      </c>
      <c r="FD102" s="1">
        <v>0</v>
      </c>
      <c r="FE102" s="18">
        <f t="shared" si="29"/>
        <v>0</v>
      </c>
      <c r="FG102" s="1">
        <v>0</v>
      </c>
      <c r="FH102" s="1">
        <f t="shared" si="30"/>
        <v>0</v>
      </c>
      <c r="FI102" s="1">
        <v>0</v>
      </c>
      <c r="FJ102" s="18">
        <f t="shared" si="31"/>
        <v>0</v>
      </c>
      <c r="FL102" s="1">
        <v>0</v>
      </c>
      <c r="FM102" s="1">
        <f t="shared" si="32"/>
        <v>0</v>
      </c>
      <c r="FN102" s="1">
        <v>0</v>
      </c>
      <c r="FO102" s="18">
        <f t="shared" si="33"/>
        <v>0</v>
      </c>
      <c r="FQ102" s="1">
        <v>0</v>
      </c>
      <c r="FR102" s="1">
        <f t="shared" si="34"/>
        <v>0</v>
      </c>
      <c r="FS102" s="1">
        <v>0</v>
      </c>
      <c r="FT102" s="18">
        <f t="shared" si="35"/>
        <v>0</v>
      </c>
      <c r="GF102" s="1">
        <v>0</v>
      </c>
      <c r="GG102" s="1">
        <v>0</v>
      </c>
      <c r="GH102" s="1">
        <v>0</v>
      </c>
      <c r="GI102" s="18">
        <f t="shared" si="36"/>
        <v>0</v>
      </c>
      <c r="GK102" s="1">
        <v>0</v>
      </c>
      <c r="GL102" s="1">
        <v>0</v>
      </c>
      <c r="GM102" s="1">
        <v>0</v>
      </c>
      <c r="GN102" s="1">
        <f>GL102+GM102</f>
        <v>0</v>
      </c>
      <c r="GP102" s="1">
        <v>0</v>
      </c>
      <c r="GQ102" s="1">
        <v>0</v>
      </c>
      <c r="GR102" s="1">
        <v>0</v>
      </c>
      <c r="GS102" s="18">
        <f t="shared" si="37"/>
        <v>0</v>
      </c>
      <c r="GU102" s="1">
        <v>0</v>
      </c>
      <c r="GV102" s="1">
        <v>0</v>
      </c>
      <c r="GW102" s="1">
        <v>0</v>
      </c>
      <c r="GX102" s="18">
        <f t="shared" si="38"/>
        <v>0</v>
      </c>
      <c r="GZ102" s="142">
        <v>0</v>
      </c>
      <c r="HA102" s="1">
        <f t="shared" si="39"/>
        <v>0</v>
      </c>
      <c r="HB102" s="1">
        <v>0</v>
      </c>
      <c r="HC102" s="18">
        <f t="shared" si="40"/>
        <v>0</v>
      </c>
      <c r="HE102" s="1">
        <v>0</v>
      </c>
      <c r="HF102" s="1">
        <v>0</v>
      </c>
      <c r="HG102" s="1">
        <v>0</v>
      </c>
      <c r="HH102" s="1">
        <v>0</v>
      </c>
      <c r="HJ102" s="1">
        <v>0</v>
      </c>
      <c r="HK102" s="1">
        <v>0</v>
      </c>
      <c r="HL102" s="1">
        <v>0</v>
      </c>
      <c r="HM102" s="18">
        <f t="shared" si="41"/>
        <v>0</v>
      </c>
      <c r="HO102" s="142">
        <v>0</v>
      </c>
      <c r="HP102" s="1">
        <f t="shared" si="42"/>
        <v>0</v>
      </c>
      <c r="HQ102" s="1">
        <v>0</v>
      </c>
      <c r="HR102" s="18">
        <f t="shared" si="43"/>
        <v>0</v>
      </c>
      <c r="HT102" s="1">
        <v>0</v>
      </c>
      <c r="HU102" s="1">
        <v>0</v>
      </c>
      <c r="HV102" s="1">
        <v>0</v>
      </c>
      <c r="HW102" s="18">
        <f t="shared" si="44"/>
        <v>0</v>
      </c>
      <c r="HY102" s="1">
        <v>0</v>
      </c>
      <c r="HZ102" s="1">
        <v>0</v>
      </c>
      <c r="IA102" s="1">
        <v>0</v>
      </c>
      <c r="IB102" s="18">
        <f t="shared" si="45"/>
        <v>0</v>
      </c>
      <c r="ID102" s="1">
        <v>0</v>
      </c>
      <c r="IE102" s="1">
        <v>0</v>
      </c>
      <c r="IF102" s="1">
        <v>0</v>
      </c>
      <c r="IG102" s="1">
        <f>IE102+IF102</f>
        <v>0</v>
      </c>
      <c r="II102" s="1">
        <v>0</v>
      </c>
      <c r="IJ102" s="1">
        <v>0</v>
      </c>
      <c r="IK102" s="1">
        <v>0</v>
      </c>
      <c r="IL102" s="18">
        <f t="shared" si="46"/>
        <v>0</v>
      </c>
      <c r="KC102" s="1">
        <f t="shared" si="49"/>
        <v>0</v>
      </c>
      <c r="KD102" s="1">
        <v>0</v>
      </c>
      <c r="KE102" s="18">
        <f t="shared" si="47"/>
        <v>0</v>
      </c>
      <c r="KQ102" s="12">
        <f t="shared" si="5"/>
        <v>0</v>
      </c>
      <c r="KR102" s="12">
        <f t="shared" si="6"/>
        <v>0</v>
      </c>
      <c r="KS102" s="12">
        <f t="shared" si="7"/>
        <v>0</v>
      </c>
      <c r="KT102" s="12">
        <f t="shared" si="8"/>
        <v>0</v>
      </c>
    </row>
    <row r="103" spans="1:306" s="155" customFormat="1">
      <c r="A103" s="143">
        <v>32</v>
      </c>
      <c r="B103" s="137" t="s">
        <v>52</v>
      </c>
      <c r="C103" s="137">
        <f>SUM(C72:C102)</f>
        <v>0</v>
      </c>
      <c r="D103" s="137">
        <f>SUM(D72:D102)</f>
        <v>1815500</v>
      </c>
      <c r="E103" s="137">
        <f>SUM(E72:E102)</f>
        <v>0</v>
      </c>
      <c r="F103" s="137">
        <f>SUM(F72:F102)</f>
        <v>1815500</v>
      </c>
      <c r="H103" s="137">
        <f>SUM(H72:H102)</f>
        <v>0</v>
      </c>
      <c r="I103" s="137">
        <f>SUM(I72:I102)</f>
        <v>13227442</v>
      </c>
      <c r="J103" s="137">
        <f>SUM(J72:J102)</f>
        <v>0</v>
      </c>
      <c r="K103" s="137">
        <f>SUM(K72:K102)</f>
        <v>13227442</v>
      </c>
      <c r="M103" s="137">
        <f>SUM(M72:M102)</f>
        <v>150</v>
      </c>
      <c r="N103" s="137">
        <f>SUM(N72:N102)</f>
        <v>45000</v>
      </c>
      <c r="O103" s="137">
        <f>SUM(O72:O102)</f>
        <v>0</v>
      </c>
      <c r="P103" s="137">
        <f>SUM(P72:P102)</f>
        <v>45000</v>
      </c>
      <c r="R103" s="137">
        <f>SUM(R72:R102)</f>
        <v>0</v>
      </c>
      <c r="S103" s="137">
        <f>SUM(S72:S102)</f>
        <v>0</v>
      </c>
      <c r="T103" s="137">
        <f>SUM(T72:T102)</f>
        <v>0</v>
      </c>
      <c r="U103" s="137">
        <f>SUM(U72:U102)</f>
        <v>0</v>
      </c>
      <c r="W103" s="137">
        <f>SUM(W72:W102)</f>
        <v>0</v>
      </c>
      <c r="X103" s="137">
        <f>SUM(X72:X102)</f>
        <v>0</v>
      </c>
      <c r="Y103" s="137">
        <f>SUM(Y72:Y102)</f>
        <v>0</v>
      </c>
      <c r="Z103" s="137">
        <f>SUM(Z72:Z102)</f>
        <v>0</v>
      </c>
      <c r="AB103" s="137">
        <f>SUM(AB72:AB102)</f>
        <v>0</v>
      </c>
      <c r="AC103" s="137">
        <f>SUM(AC72:AC102)</f>
        <v>0</v>
      </c>
      <c r="AD103" s="137">
        <f>SUM(AD72:AD102)</f>
        <v>0</v>
      </c>
      <c r="AE103" s="137">
        <f>SUM(AE72:AE102)</f>
        <v>0</v>
      </c>
      <c r="AG103" s="137">
        <f>SUM(AG72:AG102)</f>
        <v>0</v>
      </c>
      <c r="AH103" s="137">
        <f>SUM(AH72:AH102)</f>
        <v>0</v>
      </c>
      <c r="AI103" s="137">
        <f>SUM(AI72:AI102)</f>
        <v>0</v>
      </c>
      <c r="AJ103" s="137">
        <f>SUM(AJ72:AJ102)</f>
        <v>0</v>
      </c>
      <c r="AL103" s="137">
        <f>SUM(AL72:AL102)</f>
        <v>0</v>
      </c>
      <c r="AM103" s="137">
        <f>SUM(AM72:AM102)</f>
        <v>0</v>
      </c>
      <c r="AN103" s="137">
        <f>SUM(AN72:AN102)</f>
        <v>0</v>
      </c>
      <c r="AO103" s="137">
        <f>SUM(AO72:AO102)</f>
        <v>0</v>
      </c>
      <c r="AQ103" s="137">
        <f>SUM(AQ72:AQ102)</f>
        <v>262</v>
      </c>
      <c r="AR103" s="137">
        <f>SUM(AR72:AR102)</f>
        <v>1310000</v>
      </c>
      <c r="AS103" s="137">
        <f>SUM(AS72:AS102)</f>
        <v>0</v>
      </c>
      <c r="AT103" s="137">
        <f>SUM(AT72:AT102)</f>
        <v>1310000</v>
      </c>
      <c r="AV103" s="137">
        <f>SUM(AV72:AV102)</f>
        <v>12</v>
      </c>
      <c r="AW103" s="137">
        <f>SUM(AW72:AW102)</f>
        <v>60000</v>
      </c>
      <c r="AX103" s="137">
        <f>SUM(AX72:AX102)</f>
        <v>0</v>
      </c>
      <c r="AY103" s="137">
        <f>SUM(AY72:AY102)</f>
        <v>60000</v>
      </c>
      <c r="BA103" s="137">
        <f>SUM(BA72:BA102)</f>
        <v>0</v>
      </c>
      <c r="BB103" s="137">
        <f>SUM(BB72:BB102)</f>
        <v>0</v>
      </c>
      <c r="BC103" s="137">
        <f>SUM(BC72:BC102)</f>
        <v>0</v>
      </c>
      <c r="BD103" s="137">
        <f>SUM(BD72:BD102)</f>
        <v>0</v>
      </c>
      <c r="BF103" s="137">
        <f>SUM(BF72:BF102)</f>
        <v>0</v>
      </c>
      <c r="BG103" s="137">
        <f>SUM(BG72:BG102)</f>
        <v>0</v>
      </c>
      <c r="BH103" s="137">
        <f>SUM(BH72:BH102)</f>
        <v>0</v>
      </c>
      <c r="BI103" s="137">
        <f>SUM(BI72:BI102)</f>
        <v>0</v>
      </c>
      <c r="BK103" s="137">
        <f>SUM(BK72:BK102)</f>
        <v>0</v>
      </c>
      <c r="BL103" s="137">
        <f>SUM(BL72:BL102)</f>
        <v>0</v>
      </c>
      <c r="BM103" s="137">
        <f>SUM(BM72:BM102)</f>
        <v>0</v>
      </c>
      <c r="BN103" s="137">
        <f>SUM(BN72:BN102)</f>
        <v>0</v>
      </c>
      <c r="BP103" s="137">
        <f>SUM(BP72:BP102)</f>
        <v>0</v>
      </c>
      <c r="BQ103" s="137">
        <f>SUM(BQ72:BQ102)</f>
        <v>0</v>
      </c>
      <c r="BR103" s="137">
        <f>SUM(BR72:BR102)</f>
        <v>0</v>
      </c>
      <c r="BS103" s="137">
        <f>SUM(BS72:BS102)</f>
        <v>0</v>
      </c>
      <c r="BU103" s="137">
        <f>SUM(BU72:BU102)</f>
        <v>1</v>
      </c>
      <c r="BV103" s="137">
        <f>SUM(BV72:BV102)</f>
        <v>20000</v>
      </c>
      <c r="BW103" s="137">
        <f>SUM(BW72:BW102)</f>
        <v>0</v>
      </c>
      <c r="BX103" s="137">
        <f>SUM(BX72:BX102)</f>
        <v>20000</v>
      </c>
      <c r="BZ103" s="137">
        <f>SUM(BZ72:BZ102)</f>
        <v>0</v>
      </c>
      <c r="CA103" s="137">
        <f>SUM(CA72:CA102)</f>
        <v>0</v>
      </c>
      <c r="CB103" s="137">
        <f>SUM(CB72:CB102)</f>
        <v>0</v>
      </c>
      <c r="CC103" s="137">
        <f>SUM(CC72:CC102)</f>
        <v>0</v>
      </c>
      <c r="CE103" s="137">
        <f>SUM(CE72:CE102)</f>
        <v>1044</v>
      </c>
      <c r="CF103" s="137">
        <f>SUM(CF72:CF102)</f>
        <v>658000</v>
      </c>
      <c r="CG103" s="137">
        <f>SUM(CG72:CG102)</f>
        <v>0</v>
      </c>
      <c r="CH103" s="137">
        <f>SUM(CH72:CH102)</f>
        <v>658000</v>
      </c>
      <c r="CJ103" s="137">
        <f>SUM(CJ72:CJ102)</f>
        <v>0</v>
      </c>
      <c r="CK103" s="137">
        <f>SUM(CK72:CK102)</f>
        <v>0</v>
      </c>
      <c r="CL103" s="137">
        <f>SUM(CL72:CL102)</f>
        <v>0</v>
      </c>
      <c r="CM103" s="137">
        <f>SUM(CM72:CM102)</f>
        <v>0</v>
      </c>
      <c r="CO103" s="137">
        <f>SUM(CO72:CO102)</f>
        <v>0</v>
      </c>
      <c r="CP103" s="137">
        <f>SUM(CP72:CP102)</f>
        <v>80000</v>
      </c>
      <c r="CQ103" s="137">
        <f>SUM(CQ72:CQ102)</f>
        <v>0</v>
      </c>
      <c r="CR103" s="137">
        <f>SUM(CR72:CR102)</f>
        <v>80000</v>
      </c>
      <c r="CT103" s="137">
        <f>SUM(CT72:CT102)</f>
        <v>0</v>
      </c>
      <c r="CU103" s="137">
        <f>SUM(CU72:CU102)</f>
        <v>0</v>
      </c>
      <c r="CV103" s="137">
        <f>SUM(CV72:CV102)</f>
        <v>0</v>
      </c>
      <c r="CW103" s="137">
        <f>SUM(CW72:CW102)</f>
        <v>0</v>
      </c>
      <c r="CY103" s="137">
        <f>SUM(CY72:CY102)</f>
        <v>0</v>
      </c>
      <c r="CZ103" s="137">
        <f>SUM(CZ72:CZ102)</f>
        <v>0</v>
      </c>
      <c r="DA103" s="137">
        <f>SUM(DA72:DA102)</f>
        <v>0</v>
      </c>
      <c r="DB103" s="137">
        <f>SUM(DB72:DB102)</f>
        <v>0</v>
      </c>
      <c r="DD103" s="137">
        <f>SUM(DD72:DD102)</f>
        <v>0</v>
      </c>
      <c r="DE103" s="137">
        <f>SUM(DE72:DE102)</f>
        <v>0</v>
      </c>
      <c r="DF103" s="137">
        <f>SUM(DF72:DF102)</f>
        <v>0</v>
      </c>
      <c r="DG103" s="137">
        <f>SUM(DG72:DG102)</f>
        <v>0</v>
      </c>
      <c r="DI103" s="137">
        <f>SUM(DI72:DI102)</f>
        <v>0</v>
      </c>
      <c r="DJ103" s="137">
        <f>SUM(DJ72:DJ102)</f>
        <v>0</v>
      </c>
      <c r="DK103" s="137">
        <f>SUM(DK72:DK102)</f>
        <v>0</v>
      </c>
      <c r="DL103" s="137">
        <f>SUM(DL72:DL102)</f>
        <v>0</v>
      </c>
      <c r="DN103" s="137">
        <f>SUM(DN72:DN102)</f>
        <v>0</v>
      </c>
      <c r="DO103" s="137">
        <f>SUM(DO72:DO102)</f>
        <v>0</v>
      </c>
      <c r="DP103" s="137">
        <f>SUM(DP72:DP102)</f>
        <v>0</v>
      </c>
      <c r="DQ103" s="137">
        <f>SUM(DQ72:DQ102)</f>
        <v>0</v>
      </c>
      <c r="DS103" s="137">
        <f>SUM(DS72:DS102)</f>
        <v>0</v>
      </c>
      <c r="DT103" s="137">
        <f>SUM(DT72:DT102)</f>
        <v>0</v>
      </c>
      <c r="DU103" s="137">
        <f>SUM(DU72:DU102)</f>
        <v>0</v>
      </c>
      <c r="DV103" s="137">
        <f>SUM(DV72:DV102)</f>
        <v>0</v>
      </c>
      <c r="DX103" s="137">
        <f>SUM(DX72:DX102)</f>
        <v>182</v>
      </c>
      <c r="DY103" s="137">
        <f>SUM(DY72:DY102)</f>
        <v>91000</v>
      </c>
      <c r="DZ103" s="137">
        <f>SUM(DZ72:DZ102)</f>
        <v>0</v>
      </c>
      <c r="EA103" s="137">
        <f>SUM(EA72:EA102)</f>
        <v>91000</v>
      </c>
      <c r="EC103" s="137">
        <f>SUM(EC72:EC102)</f>
        <v>62073</v>
      </c>
      <c r="ED103" s="137">
        <f>SUM(ED72:ED102)</f>
        <v>86902200</v>
      </c>
      <c r="EE103" s="137">
        <f>SUM(EE72:EE102)</f>
        <v>0</v>
      </c>
      <c r="EF103" s="137">
        <f>SUM(EF72:EF102)</f>
        <v>86902200</v>
      </c>
      <c r="EH103" s="137">
        <f>SUM(EH72:EH102)</f>
        <v>3579</v>
      </c>
      <c r="EI103" s="137">
        <f>SUM(EI72:EI102)</f>
        <v>3579000</v>
      </c>
      <c r="EJ103" s="137">
        <f>SUM(EJ72:EJ102)</f>
        <v>0</v>
      </c>
      <c r="EK103" s="137">
        <f>SUM(EK72:EK102)</f>
        <v>3579000</v>
      </c>
      <c r="EM103" s="137">
        <f>SUM(EM72:EM102)</f>
        <v>33</v>
      </c>
      <c r="EN103" s="137">
        <f>SUM(EN72:EN102)</f>
        <v>330000</v>
      </c>
      <c r="EO103" s="137">
        <f>SUM(EO72:EO102)</f>
        <v>0</v>
      </c>
      <c r="EP103" s="137">
        <f>SUM(EP72:EP102)</f>
        <v>330000</v>
      </c>
      <c r="ER103" s="137">
        <f>SUM(ER72:ER102)</f>
        <v>10086</v>
      </c>
      <c r="ES103" s="137">
        <f>SUM(ES72:ES102)</f>
        <v>27309559.619999997</v>
      </c>
      <c r="ET103" s="137">
        <f>SUM(ET72:ET102)</f>
        <v>0</v>
      </c>
      <c r="EU103" s="137">
        <f>SUM(EU72:EU102)</f>
        <v>27309559.619999997</v>
      </c>
      <c r="EW103" s="137">
        <f>SUM(EW72:EW102)</f>
        <v>110</v>
      </c>
      <c r="EX103" s="137">
        <f>SUM(EX72:EX102)</f>
        <v>474999.80000000005</v>
      </c>
      <c r="EY103" s="137">
        <f>SUM(EY72:EY102)</f>
        <v>0</v>
      </c>
      <c r="EZ103" s="137">
        <f>SUM(EZ72:EZ102)</f>
        <v>474999.80000000005</v>
      </c>
      <c r="FB103" s="137">
        <f>SUM(FB72:FB102)</f>
        <v>26</v>
      </c>
      <c r="FC103" s="137">
        <f>SUM(FC72:FC102)</f>
        <v>285000</v>
      </c>
      <c r="FD103" s="137">
        <f>SUM(FD72:FD102)</f>
        <v>0</v>
      </c>
      <c r="FE103" s="137">
        <f>SUM(FE72:FE102)</f>
        <v>285000</v>
      </c>
      <c r="FG103" s="137">
        <f>SUM(FG72:FG102)</f>
        <v>6072</v>
      </c>
      <c r="FH103" s="137">
        <f>SUM(FH72:FH102)</f>
        <v>1821600</v>
      </c>
      <c r="FI103" s="137">
        <f>SUM(FI72:FI102)</f>
        <v>0</v>
      </c>
      <c r="FJ103" s="137">
        <f>SUM(FJ72:FJ102)</f>
        <v>1821600</v>
      </c>
      <c r="FL103" s="137">
        <f>SUM(FL72:FL102)</f>
        <v>36</v>
      </c>
      <c r="FM103" s="137">
        <f>SUM(FM72:FM102)</f>
        <v>10800</v>
      </c>
      <c r="FN103" s="137">
        <f>SUM(FN72:FN102)</f>
        <v>0</v>
      </c>
      <c r="FO103" s="137">
        <f>SUM(FO72:FO102)</f>
        <v>10800</v>
      </c>
      <c r="FQ103" s="137">
        <f>SUM(FQ72:FQ102)</f>
        <v>10159</v>
      </c>
      <c r="FR103" s="137">
        <f>SUM(FR72:FR102)</f>
        <v>1015900</v>
      </c>
      <c r="FS103" s="137">
        <f>SUM(FS72:FS102)</f>
        <v>0</v>
      </c>
      <c r="FT103" s="137">
        <f>SUM(FT72:FT102)</f>
        <v>1015900</v>
      </c>
      <c r="FV103" s="137">
        <f>SUM(FV72:FV102)</f>
        <v>0</v>
      </c>
      <c r="FW103" s="137">
        <f>SUM(FW72:FW102)</f>
        <v>0</v>
      </c>
      <c r="FX103" s="137">
        <f>SUM(FX72:FX102)</f>
        <v>0</v>
      </c>
      <c r="FY103" s="137">
        <f>SUM(FY72:FY102)</f>
        <v>0</v>
      </c>
      <c r="GA103" s="137">
        <f>SUM(GA72:GA102)</f>
        <v>0</v>
      </c>
      <c r="GB103" s="137">
        <f>SUM(GB72:GB102)</f>
        <v>0</v>
      </c>
      <c r="GC103" s="137">
        <f>SUM(GC72:GC102)</f>
        <v>0</v>
      </c>
      <c r="GD103" s="137">
        <f>SUM(GD72:GD102)</f>
        <v>0</v>
      </c>
      <c r="GF103" s="137">
        <f>SUM(GF72:GF102)</f>
        <v>6100</v>
      </c>
      <c r="GG103" s="137">
        <f>SUM(GG72:GG102)</f>
        <v>12810000</v>
      </c>
      <c r="GH103" s="137">
        <f>SUM(GH72:GH102)</f>
        <v>0</v>
      </c>
      <c r="GI103" s="137">
        <f>SUM(GI72:GI102)</f>
        <v>12810000</v>
      </c>
      <c r="GK103" s="137">
        <f>SUM(GK72:GK102)</f>
        <v>692</v>
      </c>
      <c r="GL103" s="137">
        <f>SUM(GL72:GL102)</f>
        <v>652000</v>
      </c>
      <c r="GM103" s="137">
        <f>SUM(GM72:GM102)</f>
        <v>0</v>
      </c>
      <c r="GN103" s="137">
        <f>SUM(GN72:GN102)</f>
        <v>652000</v>
      </c>
      <c r="GP103" s="137">
        <f>SUM(GP72:GP102)</f>
        <v>1</v>
      </c>
      <c r="GQ103" s="137">
        <f>SUM(GQ72:GQ102)</f>
        <v>1400000</v>
      </c>
      <c r="GR103" s="137">
        <f>SUM(GR72:GR102)</f>
        <v>0</v>
      </c>
      <c r="GS103" s="137">
        <f>SUM(GS72:GS102)</f>
        <v>1400000</v>
      </c>
      <c r="GU103" s="137">
        <f>SUM(GU72:GU102)</f>
        <v>1</v>
      </c>
      <c r="GV103" s="137">
        <f>SUM(GV72:GV102)</f>
        <v>87500</v>
      </c>
      <c r="GW103" s="137">
        <f>SUM(GW72:GW102)</f>
        <v>0</v>
      </c>
      <c r="GX103" s="137">
        <f>SUM(GX72:GX102)</f>
        <v>87500</v>
      </c>
      <c r="GZ103" s="137">
        <f>SUM(GZ72:GZ102)</f>
        <v>31</v>
      </c>
      <c r="HA103" s="137">
        <f>SUM(HA72:HA102)</f>
        <v>620000</v>
      </c>
      <c r="HB103" s="137">
        <f>SUM(HB72:HB102)</f>
        <v>0</v>
      </c>
      <c r="HC103" s="137">
        <f>SUM(HC72:HC102)</f>
        <v>620000</v>
      </c>
      <c r="HE103" s="137">
        <f>SUM(HE72:HE102)</f>
        <v>0</v>
      </c>
      <c r="HF103" s="137">
        <f>SUM(HF72:HF102)</f>
        <v>0</v>
      </c>
      <c r="HG103" s="137">
        <f>SUM(HG72:HG102)</f>
        <v>0</v>
      </c>
      <c r="HH103" s="137">
        <f>SUM(HH72:HH102)</f>
        <v>0</v>
      </c>
      <c r="HJ103" s="137">
        <f>SUM(HJ72:HJ102)</f>
        <v>1</v>
      </c>
      <c r="HK103" s="137">
        <f>SUM(HK72:HK102)</f>
        <v>100000</v>
      </c>
      <c r="HL103" s="137">
        <f>SUM(HL72:HL102)</f>
        <v>0</v>
      </c>
      <c r="HM103" s="137">
        <f>SUM(HM72:HM102)</f>
        <v>100000</v>
      </c>
      <c r="HO103" s="137">
        <f>SUM(HO72:HO102)</f>
        <v>5</v>
      </c>
      <c r="HP103" s="137">
        <f>SUM(HP72:HP102)</f>
        <v>50000</v>
      </c>
      <c r="HQ103" s="137">
        <f>SUM(HQ72:HQ102)</f>
        <v>0</v>
      </c>
      <c r="HR103" s="137">
        <f>SUM(HR72:HR102)</f>
        <v>50000</v>
      </c>
      <c r="HT103" s="137">
        <f>SUM(HT72:HT102)</f>
        <v>0</v>
      </c>
      <c r="HU103" s="137">
        <f>SUM(HU72:HU102)</f>
        <v>0</v>
      </c>
      <c r="HV103" s="137">
        <f>SUM(HV72:HV102)</f>
        <v>0</v>
      </c>
      <c r="HW103" s="137">
        <f>SUM(HW72:HW102)</f>
        <v>0</v>
      </c>
      <c r="HY103" s="137">
        <f>SUM(HY72:HY102)</f>
        <v>1</v>
      </c>
      <c r="HZ103" s="137">
        <f>SUM(HZ72:HZ102)</f>
        <v>50000</v>
      </c>
      <c r="IA103" s="137">
        <f>SUM(IA72:IA102)</f>
        <v>0</v>
      </c>
      <c r="IB103" s="137">
        <f>SUM(IB72:IB102)</f>
        <v>50000</v>
      </c>
      <c r="ID103" s="137">
        <f>SUM(ID72:ID102)</f>
        <v>59</v>
      </c>
      <c r="IE103" s="137">
        <f>SUM(IE72:IE102)</f>
        <v>531000</v>
      </c>
      <c r="IF103" s="137">
        <f>SUM(IF72:IF102)</f>
        <v>0</v>
      </c>
      <c r="IG103" s="137">
        <f>SUM(IG72:IG102)</f>
        <v>531000</v>
      </c>
      <c r="II103" s="137">
        <f>SUM(II72:II102)</f>
        <v>58</v>
      </c>
      <c r="IJ103" s="137">
        <f>SUM(IJ72:IJ102)</f>
        <v>174000</v>
      </c>
      <c r="IK103" s="137">
        <f>SUM(IK72:IK102)</f>
        <v>0</v>
      </c>
      <c r="IL103" s="137">
        <f>SUM(IL72:IL102)</f>
        <v>174000</v>
      </c>
      <c r="IN103" s="137">
        <f>SUM(IN72:IN102)</f>
        <v>0</v>
      </c>
      <c r="IO103" s="137">
        <f>SUM(IO72:IO102)</f>
        <v>0</v>
      </c>
      <c r="IP103" s="137">
        <f>SUM(IP72:IP102)</f>
        <v>0</v>
      </c>
      <c r="IQ103" s="137">
        <f>SUM(IQ72:IQ102)</f>
        <v>0</v>
      </c>
      <c r="IS103" s="137">
        <f>SUM(IS72:IS102)</f>
        <v>0</v>
      </c>
      <c r="IT103" s="137">
        <f>SUM(IT72:IT102)</f>
        <v>0</v>
      </c>
      <c r="IU103" s="137">
        <f>SUM(IU72:IU102)</f>
        <v>0</v>
      </c>
      <c r="IV103" s="137">
        <f>SUM(IV72:IV102)</f>
        <v>0</v>
      </c>
      <c r="IX103" s="137">
        <f>SUM(IX72:IX102)</f>
        <v>0</v>
      </c>
      <c r="IY103" s="137">
        <f>SUM(IY72:IY102)</f>
        <v>0</v>
      </c>
      <c r="IZ103" s="137">
        <f>SUM(IZ72:IZ102)</f>
        <v>0</v>
      </c>
      <c r="JA103" s="137">
        <f>SUM(JA72:JA102)</f>
        <v>0</v>
      </c>
      <c r="JC103" s="137">
        <f>SUM(JC72:JC102)</f>
        <v>0</v>
      </c>
      <c r="JD103" s="137">
        <f>SUM(JD72:JD102)</f>
        <v>0</v>
      </c>
      <c r="JE103" s="137">
        <f>SUM(JE72:JE102)</f>
        <v>0</v>
      </c>
      <c r="JF103" s="137">
        <f>SUM(JF72:JF102)</f>
        <v>0</v>
      </c>
      <c r="JH103" s="137">
        <f>SUM(JH72:JH102)</f>
        <v>0</v>
      </c>
      <c r="JI103" s="137">
        <f>SUM(JI72:JI102)</f>
        <v>0</v>
      </c>
      <c r="JJ103" s="137">
        <f>SUM(JJ72:JJ102)</f>
        <v>0</v>
      </c>
      <c r="JK103" s="137">
        <f>SUM(JK72:JK102)</f>
        <v>0</v>
      </c>
      <c r="JM103" s="137">
        <f>SUM(JM72:JM102)</f>
        <v>0</v>
      </c>
      <c r="JN103" s="137">
        <f>SUM(JN72:JN102)</f>
        <v>0</v>
      </c>
      <c r="JO103" s="137">
        <f>SUM(JO72:JO102)</f>
        <v>0</v>
      </c>
      <c r="JP103" s="137">
        <f>SUM(JP72:JP102)</f>
        <v>0</v>
      </c>
      <c r="JR103" s="137">
        <f>SUM(JR72:JR102)</f>
        <v>0</v>
      </c>
      <c r="JS103" s="137">
        <f>SUM(JS72:JS102)</f>
        <v>0</v>
      </c>
      <c r="JT103" s="137">
        <f>SUM(JT72:JT102)</f>
        <v>0</v>
      </c>
      <c r="JU103" s="137">
        <f>SUM(JU72:JU102)</f>
        <v>0</v>
      </c>
      <c r="JW103" s="137">
        <f>SUM(JW72:JW102)</f>
        <v>0</v>
      </c>
      <c r="JX103" s="137">
        <f>SUM(JX72:JX102)</f>
        <v>0</v>
      </c>
      <c r="JY103" s="137">
        <f>SUM(JY72:JY102)</f>
        <v>0</v>
      </c>
      <c r="JZ103" s="137">
        <f>SUM(JZ72:JZ102)</f>
        <v>0</v>
      </c>
      <c r="KB103" s="137">
        <f>SUM(KB72:KB102)</f>
        <v>5</v>
      </c>
      <c r="KC103" s="137">
        <f>SUM(KC72:KC102)</f>
        <v>144000</v>
      </c>
      <c r="KD103" s="137">
        <f>SUM(KD72:KD102)</f>
        <v>0</v>
      </c>
      <c r="KE103" s="137">
        <f>SUM(KE72:KE102)</f>
        <v>144000</v>
      </c>
      <c r="KG103" s="137">
        <f>SUM(KG72:KG102)</f>
        <v>0</v>
      </c>
      <c r="KH103" s="137">
        <f>SUM(KH72:KH102)</f>
        <v>0</v>
      </c>
      <c r="KI103" s="137">
        <f>SUM(KI72:KI102)</f>
        <v>0</v>
      </c>
      <c r="KJ103" s="137">
        <f>SUM(KJ72:KJ102)</f>
        <v>0</v>
      </c>
      <c r="KL103" s="137">
        <f>SUM(KL72:KL102)</f>
        <v>1</v>
      </c>
      <c r="KM103" s="137">
        <f>SUM(KM72:KM102)</f>
        <v>12000</v>
      </c>
      <c r="KN103" s="137">
        <f>SUM(KN72:KN102)</f>
        <v>0</v>
      </c>
      <c r="KO103" s="137">
        <f>SUM(KO72:KO102)</f>
        <v>12000</v>
      </c>
      <c r="KQ103" s="137">
        <f>SUM(KQ72:KQ102)</f>
        <v>100780</v>
      </c>
      <c r="KR103" s="137">
        <f>SUM(KR72:KR102)</f>
        <v>155666501.42000002</v>
      </c>
      <c r="KS103" s="137">
        <f>SUM(KS72:KS102)</f>
        <v>0</v>
      </c>
      <c r="KT103" s="137">
        <f>SUM(KT72:KT102)</f>
        <v>155666501.42000002</v>
      </c>
    </row>
    <row r="104" spans="1:306" s="154" customFormat="1">
      <c r="A104" s="144">
        <v>33</v>
      </c>
      <c r="B104" s="145" t="s">
        <v>1919</v>
      </c>
      <c r="C104" s="138">
        <f>C105-C103</f>
        <v>0</v>
      </c>
      <c r="D104" s="138">
        <f>D105-D103</f>
        <v>39000</v>
      </c>
      <c r="E104" s="138">
        <f>E105-E103</f>
        <v>0</v>
      </c>
      <c r="F104" s="138">
        <f>F105-F103</f>
        <v>39000</v>
      </c>
      <c r="H104" s="138">
        <f>H105-H103</f>
        <v>0</v>
      </c>
      <c r="I104" s="138">
        <f>I105-I103</f>
        <v>0.49999999813735485</v>
      </c>
      <c r="J104" s="138">
        <f>J105-J103</f>
        <v>0</v>
      </c>
      <c r="K104" s="138">
        <f>K105-K103</f>
        <v>0.49999999813735485</v>
      </c>
      <c r="M104" s="138">
        <f>M105-M103</f>
        <v>0</v>
      </c>
      <c r="N104" s="138">
        <f>N105-N103</f>
        <v>0</v>
      </c>
      <c r="O104" s="138">
        <f>O105-O103</f>
        <v>0</v>
      </c>
      <c r="P104" s="138">
        <f>P105-P103</f>
        <v>0</v>
      </c>
      <c r="R104" s="138">
        <f>R105-R103</f>
        <v>0</v>
      </c>
      <c r="S104" s="138">
        <f>S105-S103</f>
        <v>0</v>
      </c>
      <c r="T104" s="138">
        <f>T105-T103</f>
        <v>0</v>
      </c>
      <c r="U104" s="138">
        <f>U105-U103</f>
        <v>0</v>
      </c>
      <c r="W104" s="138">
        <f>W105-W103</f>
        <v>0</v>
      </c>
      <c r="X104" s="138">
        <f>X105-X103</f>
        <v>0</v>
      </c>
      <c r="Y104" s="138">
        <f>Y105-Y103</f>
        <v>0</v>
      </c>
      <c r="Z104" s="138">
        <f>Z105-Z103</f>
        <v>0</v>
      </c>
      <c r="AB104" s="138">
        <f>AB105-AB103</f>
        <v>0</v>
      </c>
      <c r="AC104" s="138">
        <f>AC105-AC103</f>
        <v>1625500</v>
      </c>
      <c r="AD104" s="138">
        <f>AD105-AD103</f>
        <v>0</v>
      </c>
      <c r="AE104" s="138">
        <f>AE105-AE103</f>
        <v>1625500</v>
      </c>
      <c r="AG104" s="138">
        <f>AG105-AG103</f>
        <v>0</v>
      </c>
      <c r="AH104" s="138">
        <f>AH105-AH103</f>
        <v>0</v>
      </c>
      <c r="AI104" s="138">
        <f>AI105-AI103</f>
        <v>0</v>
      </c>
      <c r="AJ104" s="138">
        <f>AJ105-AJ103</f>
        <v>0</v>
      </c>
      <c r="AL104" s="138">
        <f>AL105-AL103</f>
        <v>0</v>
      </c>
      <c r="AM104" s="138">
        <f>AM105-AM103</f>
        <v>0</v>
      </c>
      <c r="AN104" s="138">
        <f>AN105-AN103</f>
        <v>0</v>
      </c>
      <c r="AO104" s="138">
        <f>AO105-AO103</f>
        <v>0</v>
      </c>
      <c r="AQ104" s="138">
        <f>AQ105-AQ103</f>
        <v>0</v>
      </c>
      <c r="AR104" s="138">
        <f>AR105-AR103</f>
        <v>0</v>
      </c>
      <c r="AS104" s="138">
        <f>AS105-AS103</f>
        <v>0</v>
      </c>
      <c r="AT104" s="138">
        <f>AT105-AT103</f>
        <v>0</v>
      </c>
      <c r="AV104" s="138">
        <f>AV105-AV103</f>
        <v>0</v>
      </c>
      <c r="AW104" s="138">
        <f>AW105-AW103</f>
        <v>0</v>
      </c>
      <c r="AX104" s="138">
        <f>AX105-AX103</f>
        <v>0</v>
      </c>
      <c r="AY104" s="138">
        <f>AY105-AY103</f>
        <v>0</v>
      </c>
      <c r="BA104" s="138">
        <f>BA105-BA103</f>
        <v>0</v>
      </c>
      <c r="BB104" s="138">
        <f>BB105-BB103</f>
        <v>0</v>
      </c>
      <c r="BC104" s="138">
        <f>BC105-BC103</f>
        <v>0</v>
      </c>
      <c r="BD104" s="138">
        <f>BD105-BD103</f>
        <v>0</v>
      </c>
      <c r="BF104" s="138">
        <f>BF105-BF103</f>
        <v>0</v>
      </c>
      <c r="BG104" s="138">
        <f>BG105-BG103</f>
        <v>0</v>
      </c>
      <c r="BH104" s="138">
        <f>BH105-BH103</f>
        <v>0</v>
      </c>
      <c r="BI104" s="138">
        <f>BI105-BI103</f>
        <v>0</v>
      </c>
      <c r="BK104" s="138">
        <f>BK105-BK103</f>
        <v>0</v>
      </c>
      <c r="BL104" s="138">
        <f>BL105-BL103</f>
        <v>0</v>
      </c>
      <c r="BM104" s="138">
        <f>BM105-BM103</f>
        <v>0</v>
      </c>
      <c r="BN104" s="138">
        <f>BN105-BN103</f>
        <v>0</v>
      </c>
      <c r="BP104" s="138">
        <f>BP105-BP103</f>
        <v>0</v>
      </c>
      <c r="BQ104" s="138">
        <f>BQ105-BQ103</f>
        <v>0</v>
      </c>
      <c r="BR104" s="138">
        <f>BR105-BR103</f>
        <v>0</v>
      </c>
      <c r="BS104" s="138">
        <f>BS105-BS103</f>
        <v>0</v>
      </c>
      <c r="BU104" s="138">
        <f>BU105-BU103</f>
        <v>0</v>
      </c>
      <c r="BV104" s="138">
        <f>BV105-BV103</f>
        <v>0</v>
      </c>
      <c r="BW104" s="138">
        <f>BW105-BW103</f>
        <v>0</v>
      </c>
      <c r="BX104" s="138">
        <f>BX105-BX103</f>
        <v>0</v>
      </c>
      <c r="BZ104" s="138">
        <f>BZ105-BZ103</f>
        <v>0</v>
      </c>
      <c r="CA104" s="138">
        <f>CA105-CA103</f>
        <v>0</v>
      </c>
      <c r="CB104" s="138">
        <f>CB105-CB103</f>
        <v>0</v>
      </c>
      <c r="CC104" s="138">
        <f>CC105-CC103</f>
        <v>0</v>
      </c>
      <c r="CE104" s="138">
        <f>CE105-CE103</f>
        <v>0</v>
      </c>
      <c r="CF104" s="138">
        <f>CF105-CF103</f>
        <v>0</v>
      </c>
      <c r="CG104" s="138">
        <f>CG105-CG103</f>
        <v>0</v>
      </c>
      <c r="CH104" s="138">
        <f>CH105-CH103</f>
        <v>0</v>
      </c>
      <c r="CJ104" s="138">
        <f>CJ105-CJ103</f>
        <v>0</v>
      </c>
      <c r="CK104" s="138">
        <f>CK105-CK103</f>
        <v>0</v>
      </c>
      <c r="CL104" s="138">
        <f>CL105-CL103</f>
        <v>0</v>
      </c>
      <c r="CM104" s="138">
        <f>CM105-CM103</f>
        <v>0</v>
      </c>
      <c r="CO104" s="138">
        <f>CO105-CO103</f>
        <v>0</v>
      </c>
      <c r="CP104" s="138">
        <f>CP105-CP103</f>
        <v>0</v>
      </c>
      <c r="CQ104" s="138">
        <f>CQ105-CQ103</f>
        <v>0</v>
      </c>
      <c r="CR104" s="138">
        <f>CR105-CR103</f>
        <v>0</v>
      </c>
      <c r="CT104" s="138">
        <f>CT105-CT103</f>
        <v>0</v>
      </c>
      <c r="CU104" s="138">
        <f>CU105-CU103</f>
        <v>0</v>
      </c>
      <c r="CV104" s="138">
        <f>CV105-CV103</f>
        <v>0</v>
      </c>
      <c r="CW104" s="138">
        <f>CW105-CW103</f>
        <v>0</v>
      </c>
      <c r="CY104" s="138">
        <f>CY105-CY103</f>
        <v>0</v>
      </c>
      <c r="CZ104" s="138">
        <f>CZ105-CZ103</f>
        <v>0</v>
      </c>
      <c r="DA104" s="138">
        <f>DA105-DA103</f>
        <v>0</v>
      </c>
      <c r="DB104" s="138">
        <f>DB105-DB103</f>
        <v>0</v>
      </c>
      <c r="DD104" s="138">
        <f>DD105-DD103</f>
        <v>0</v>
      </c>
      <c r="DE104" s="138">
        <f>DE105-DE103</f>
        <v>0</v>
      </c>
      <c r="DF104" s="138">
        <f>DF105-DF103</f>
        <v>0</v>
      </c>
      <c r="DG104" s="138">
        <f>DG105-DG103</f>
        <v>0</v>
      </c>
      <c r="DI104" s="138">
        <f>DI105-DI103</f>
        <v>0</v>
      </c>
      <c r="DJ104" s="138">
        <f>DJ105-DJ103</f>
        <v>0</v>
      </c>
      <c r="DK104" s="138">
        <f>DK105-DK103</f>
        <v>0</v>
      </c>
      <c r="DL104" s="138">
        <f>DL105-DL103</f>
        <v>0</v>
      </c>
      <c r="DN104" s="138">
        <f>DN105-DN103</f>
        <v>0</v>
      </c>
      <c r="DO104" s="138">
        <f>DO105-DO103</f>
        <v>0</v>
      </c>
      <c r="DP104" s="138">
        <f>DP105-DP103</f>
        <v>0</v>
      </c>
      <c r="DQ104" s="138">
        <f>DQ105-DQ103</f>
        <v>0</v>
      </c>
      <c r="DS104" s="138">
        <f>DS105-DS103</f>
        <v>0</v>
      </c>
      <c r="DT104" s="138">
        <f>DT105-DT103</f>
        <v>0</v>
      </c>
      <c r="DU104" s="138">
        <f>DU105-DU103</f>
        <v>0</v>
      </c>
      <c r="DV104" s="138">
        <f>DV105-DV103</f>
        <v>0</v>
      </c>
      <c r="DX104" s="138">
        <f>DX105-DX103</f>
        <v>0</v>
      </c>
      <c r="DY104" s="138">
        <f>DY105-DY103</f>
        <v>0</v>
      </c>
      <c r="DZ104" s="138">
        <f>DZ105-DZ103</f>
        <v>0</v>
      </c>
      <c r="EA104" s="138">
        <f>EA105-EA103</f>
        <v>0</v>
      </c>
      <c r="EC104" s="138">
        <f>EC105-EC103</f>
        <v>0</v>
      </c>
      <c r="ED104" s="138">
        <f>ED105-ED103</f>
        <v>0</v>
      </c>
      <c r="EE104" s="138">
        <f>EE105-EE103</f>
        <v>0</v>
      </c>
      <c r="EF104" s="138">
        <f>EF105-EF103</f>
        <v>0</v>
      </c>
      <c r="EH104" s="138">
        <f>EH105-EH103</f>
        <v>0</v>
      </c>
      <c r="EI104" s="138">
        <f>EI105-EI103</f>
        <v>0</v>
      </c>
      <c r="EJ104" s="138">
        <f>EJ105-EJ103</f>
        <v>0</v>
      </c>
      <c r="EK104" s="138">
        <f>EK105-EK103</f>
        <v>0</v>
      </c>
      <c r="EM104" s="138">
        <f>EM105-EM103</f>
        <v>0</v>
      </c>
      <c r="EN104" s="138">
        <f>EN105-EN103</f>
        <v>0</v>
      </c>
      <c r="EO104" s="138">
        <f>EO105-EO103</f>
        <v>0</v>
      </c>
      <c r="EP104" s="138">
        <f>EP105-EP103</f>
        <v>0</v>
      </c>
      <c r="ER104" s="138">
        <f>ER105-ER103</f>
        <v>1939</v>
      </c>
      <c r="ES104" s="138">
        <f>ES105-ES103</f>
        <v>5250172.3800000064</v>
      </c>
      <c r="ET104" s="138">
        <f>ET105-ET103</f>
        <v>0</v>
      </c>
      <c r="EU104" s="138">
        <f>EU105-EU103</f>
        <v>5250172.3800000064</v>
      </c>
      <c r="EW104" s="138">
        <f>EW105-EW103</f>
        <v>0</v>
      </c>
      <c r="EX104" s="138">
        <f>EX105-EX103</f>
        <v>0.19999999995343387</v>
      </c>
      <c r="EY104" s="138">
        <f>EY105-EY103</f>
        <v>0</v>
      </c>
      <c r="EZ104" s="138">
        <f>EZ105-EZ103</f>
        <v>0.19999999995343387</v>
      </c>
      <c r="FB104" s="138">
        <f>FB105-FB103</f>
        <v>0</v>
      </c>
      <c r="FC104" s="138">
        <f>FC105-FC103</f>
        <v>20000</v>
      </c>
      <c r="FD104" s="138">
        <f>FD105-FD103</f>
        <v>0</v>
      </c>
      <c r="FE104" s="138">
        <f>FE105-FE103</f>
        <v>20000</v>
      </c>
      <c r="FG104" s="138">
        <f>FG105-FG103</f>
        <v>0</v>
      </c>
      <c r="FH104" s="138">
        <f>FH105-FH103</f>
        <v>0</v>
      </c>
      <c r="FI104" s="138">
        <f>FI105-FI103</f>
        <v>0</v>
      </c>
      <c r="FJ104" s="138">
        <f>FJ105-FJ103</f>
        <v>0</v>
      </c>
      <c r="FL104" s="138">
        <f>FL105-FL103</f>
        <v>0</v>
      </c>
      <c r="FM104" s="138">
        <f>FM105-FM103</f>
        <v>0</v>
      </c>
      <c r="FN104" s="138">
        <f>FN105-FN103</f>
        <v>0</v>
      </c>
      <c r="FO104" s="138">
        <f>FO105-FO103</f>
        <v>0</v>
      </c>
      <c r="FQ104" s="138">
        <f>FQ105-FQ103</f>
        <v>0</v>
      </c>
      <c r="FR104" s="138">
        <f>FR105-FR103</f>
        <v>0</v>
      </c>
      <c r="FS104" s="138">
        <f>FS105-FS103</f>
        <v>0</v>
      </c>
      <c r="FT104" s="138">
        <f>FT105-FT103</f>
        <v>0</v>
      </c>
      <c r="FV104" s="138">
        <f>FV105-FV103</f>
        <v>0</v>
      </c>
      <c r="FW104" s="138">
        <f>FW105-FW103</f>
        <v>0</v>
      </c>
      <c r="FX104" s="138">
        <f>FX105-FX103</f>
        <v>0</v>
      </c>
      <c r="FY104" s="138">
        <f>FY105-FY103</f>
        <v>0</v>
      </c>
      <c r="GA104" s="138">
        <f>GA105-GA103</f>
        <v>0</v>
      </c>
      <c r="GB104" s="138">
        <f>GB105-GB103</f>
        <v>0</v>
      </c>
      <c r="GC104" s="138">
        <f>GC105-GC103</f>
        <v>0</v>
      </c>
      <c r="GD104" s="138">
        <f>GD105-GD103</f>
        <v>0</v>
      </c>
      <c r="GF104" s="138">
        <f>GF105-GF103</f>
        <v>0</v>
      </c>
      <c r="GG104" s="138">
        <f>GG105-GG103</f>
        <v>0</v>
      </c>
      <c r="GH104" s="138">
        <f>GH105-GH103</f>
        <v>0</v>
      </c>
      <c r="GI104" s="138">
        <f>GI105-GI103</f>
        <v>0</v>
      </c>
      <c r="GK104" s="138">
        <f>GK105-GK103</f>
        <v>0</v>
      </c>
      <c r="GL104" s="138">
        <f>GL105-GL103</f>
        <v>0</v>
      </c>
      <c r="GM104" s="138">
        <f>GM105-GM103</f>
        <v>0</v>
      </c>
      <c r="GN104" s="138">
        <f>GN105-GN103</f>
        <v>0</v>
      </c>
      <c r="GP104" s="138">
        <f>GP105-GP103</f>
        <v>0</v>
      </c>
      <c r="GQ104" s="138">
        <f>GQ105-GQ103</f>
        <v>0</v>
      </c>
      <c r="GR104" s="138">
        <f>GR105-GR103</f>
        <v>0</v>
      </c>
      <c r="GS104" s="138">
        <f>GS105-GS103</f>
        <v>0</v>
      </c>
      <c r="GU104" s="138">
        <f>GU105-GU103</f>
        <v>0</v>
      </c>
      <c r="GV104" s="138">
        <f>GV105-GV103</f>
        <v>0</v>
      </c>
      <c r="GW104" s="138">
        <f>GW105-GW103</f>
        <v>0</v>
      </c>
      <c r="GX104" s="138">
        <f>GX105-GX103</f>
        <v>0</v>
      </c>
      <c r="GZ104" s="138">
        <f>GZ105-GZ103</f>
        <v>0</v>
      </c>
      <c r="HA104" s="138">
        <f>HA105-HA103</f>
        <v>0</v>
      </c>
      <c r="HB104" s="138">
        <f>HB105-HB103</f>
        <v>0</v>
      </c>
      <c r="HC104" s="138">
        <f>HC105-HC103</f>
        <v>0</v>
      </c>
      <c r="HE104" s="138">
        <f>HE105-HE103</f>
        <v>1</v>
      </c>
      <c r="HF104" s="138">
        <f>HF105-HF103</f>
        <v>2698200</v>
      </c>
      <c r="HG104" s="138">
        <f>HG105-HG103</f>
        <v>0</v>
      </c>
      <c r="HH104" s="138">
        <f>HH105-HH103</f>
        <v>2698200</v>
      </c>
      <c r="HJ104" s="138">
        <f>HJ105-HJ103</f>
        <v>0</v>
      </c>
      <c r="HK104" s="138">
        <f>HK105-HK103</f>
        <v>0</v>
      </c>
      <c r="HL104" s="138">
        <f>HL105-HL103</f>
        <v>0</v>
      </c>
      <c r="HM104" s="138">
        <f>HM105-HM103</f>
        <v>0</v>
      </c>
      <c r="HO104" s="138">
        <f>HO105-HO103</f>
        <v>0</v>
      </c>
      <c r="HP104" s="138">
        <f>HP105-HP103</f>
        <v>0</v>
      </c>
      <c r="HQ104" s="138">
        <f>HQ105-HQ103</f>
        <v>0</v>
      </c>
      <c r="HR104" s="138">
        <f>HR105-HR103</f>
        <v>0</v>
      </c>
      <c r="HT104" s="138">
        <f>HT105-HT103</f>
        <v>12</v>
      </c>
      <c r="HU104" s="138">
        <f>HU105-HU103</f>
        <v>240000</v>
      </c>
      <c r="HV104" s="138">
        <f>HV105-HV103</f>
        <v>0</v>
      </c>
      <c r="HW104" s="138">
        <f>HW105-HW103</f>
        <v>240000</v>
      </c>
      <c r="HY104" s="138">
        <f>HY105-HY103</f>
        <v>0</v>
      </c>
      <c r="HZ104" s="138">
        <f>HZ105-HZ103</f>
        <v>0</v>
      </c>
      <c r="IA104" s="138">
        <f>IA105-IA103</f>
        <v>0</v>
      </c>
      <c r="IB104" s="138">
        <f>IB105-IB103</f>
        <v>0</v>
      </c>
      <c r="ID104" s="138">
        <f>ID105-ID103</f>
        <v>0</v>
      </c>
      <c r="IE104" s="138">
        <f>IE105-IE103</f>
        <v>0</v>
      </c>
      <c r="IF104" s="138">
        <f>IF105-IF103</f>
        <v>0</v>
      </c>
      <c r="IG104" s="138">
        <f>IG105-IG103</f>
        <v>0</v>
      </c>
      <c r="II104" s="138">
        <f>II105-II103</f>
        <v>0</v>
      </c>
      <c r="IJ104" s="138">
        <f>IJ105-IJ103</f>
        <v>0</v>
      </c>
      <c r="IK104" s="138">
        <f>IK105-IK103</f>
        <v>0</v>
      </c>
      <c r="IL104" s="138">
        <f>IL105-IL103</f>
        <v>0</v>
      </c>
      <c r="IN104" s="138">
        <f>IN105-IN103</f>
        <v>0</v>
      </c>
      <c r="IO104" s="138">
        <f>IO105-IO103</f>
        <v>0</v>
      </c>
      <c r="IP104" s="138">
        <f>IP105-IP103</f>
        <v>0</v>
      </c>
      <c r="IQ104" s="138">
        <f>IQ105-IQ103</f>
        <v>0</v>
      </c>
      <c r="IS104" s="138">
        <f>IS105-IS103</f>
        <v>0</v>
      </c>
      <c r="IT104" s="138">
        <f>IT105-IT103</f>
        <v>0</v>
      </c>
      <c r="IU104" s="138">
        <f>IU105-IU103</f>
        <v>0</v>
      </c>
      <c r="IV104" s="138">
        <f>IV105-IV103</f>
        <v>0</v>
      </c>
      <c r="IX104" s="138">
        <f>IX105-IX103</f>
        <v>0</v>
      </c>
      <c r="IY104" s="138">
        <f>IY105-IY103</f>
        <v>0</v>
      </c>
      <c r="IZ104" s="138">
        <f>IZ105-IZ103</f>
        <v>0</v>
      </c>
      <c r="JA104" s="138">
        <f>JA105-JA103</f>
        <v>0</v>
      </c>
      <c r="JC104" s="138">
        <f>JC105-JC103</f>
        <v>0</v>
      </c>
      <c r="JD104" s="138">
        <f>JD105-JD103</f>
        <v>0</v>
      </c>
      <c r="JE104" s="138">
        <f>JE105-JE103</f>
        <v>0</v>
      </c>
      <c r="JF104" s="138">
        <f>JF105-JF103</f>
        <v>0</v>
      </c>
      <c r="JH104" s="138">
        <f>JH105-JH103</f>
        <v>0</v>
      </c>
      <c r="JI104" s="138">
        <f>JI105-JI103</f>
        <v>0</v>
      </c>
      <c r="JJ104" s="138">
        <f>JJ105-JJ103</f>
        <v>0</v>
      </c>
      <c r="JK104" s="138">
        <f>JK105-JK103</f>
        <v>0</v>
      </c>
      <c r="JM104" s="138">
        <f>JM105-JM103</f>
        <v>1</v>
      </c>
      <c r="JN104" s="138">
        <f>JN105-JN103</f>
        <v>12000</v>
      </c>
      <c r="JO104" s="138">
        <f>JO105-JO103</f>
        <v>0</v>
      </c>
      <c r="JP104" s="138">
        <f>JP105-JP103</f>
        <v>12000</v>
      </c>
      <c r="JR104" s="138">
        <f>JR105-JR103</f>
        <v>1</v>
      </c>
      <c r="JS104" s="138">
        <f>JS105-JS103</f>
        <v>50000</v>
      </c>
      <c r="JT104" s="138">
        <f>JT105-JT103</f>
        <v>0</v>
      </c>
      <c r="JU104" s="138">
        <f>JU105-JU103</f>
        <v>50000</v>
      </c>
      <c r="JW104" s="138">
        <f>JW105-JW103</f>
        <v>0</v>
      </c>
      <c r="JX104" s="138">
        <f>JX105-JX103</f>
        <v>0</v>
      </c>
      <c r="JY104" s="138">
        <f>JY105-JY103</f>
        <v>0</v>
      </c>
      <c r="JZ104" s="138">
        <f>JZ105-JZ103</f>
        <v>0</v>
      </c>
      <c r="KB104" s="138">
        <f>KB105-KB103</f>
        <v>0</v>
      </c>
      <c r="KC104" s="138">
        <f>KC105-KC103</f>
        <v>0</v>
      </c>
      <c r="KD104" s="138">
        <f>KD105-KD103</f>
        <v>0</v>
      </c>
      <c r="KE104" s="138">
        <f>KE105-KE103</f>
        <v>0</v>
      </c>
      <c r="KG104" s="138">
        <f>KG105-KG103</f>
        <v>0</v>
      </c>
      <c r="KH104" s="138">
        <f>KH105-KH103</f>
        <v>0</v>
      </c>
      <c r="KI104" s="138">
        <f>KI105-KI103</f>
        <v>0</v>
      </c>
      <c r="KJ104" s="138">
        <f>KJ105-KJ103</f>
        <v>0</v>
      </c>
      <c r="KL104" s="138">
        <f>KL105-KL103</f>
        <v>0</v>
      </c>
      <c r="KM104" s="138">
        <f>KM105-KM103</f>
        <v>0</v>
      </c>
      <c r="KN104" s="138">
        <f>KN105-KN103</f>
        <v>0</v>
      </c>
      <c r="KO104" s="138">
        <f>KO105-KO103</f>
        <v>0</v>
      </c>
      <c r="KQ104" s="138">
        <f>KQ105-KQ103</f>
        <v>1954</v>
      </c>
      <c r="KR104" s="138">
        <f>KR105-KR103</f>
        <v>9934873.0799999833</v>
      </c>
      <c r="KS104" s="138">
        <f>KS105-KS103</f>
        <v>0</v>
      </c>
      <c r="KT104" s="138">
        <f>KT105-KT103</f>
        <v>9934873.0799999833</v>
      </c>
    </row>
    <row r="105" spans="1:306" s="156" customFormat="1">
      <c r="A105" s="146">
        <v>34</v>
      </c>
      <c r="B105" s="147" t="s">
        <v>54</v>
      </c>
      <c r="C105" s="157">
        <f>C37</f>
        <v>0</v>
      </c>
      <c r="D105" s="157">
        <f>D37</f>
        <v>1854500</v>
      </c>
      <c r="E105" s="157">
        <f>E37</f>
        <v>0</v>
      </c>
      <c r="F105" s="157">
        <f>F37</f>
        <v>1854500</v>
      </c>
      <c r="H105" s="157">
        <f>H37</f>
        <v>0</v>
      </c>
      <c r="I105" s="157">
        <f>I37</f>
        <v>13227442.499999998</v>
      </c>
      <c r="J105" s="157">
        <f>J37</f>
        <v>0</v>
      </c>
      <c r="K105" s="157">
        <f>K37</f>
        <v>13227442.499999998</v>
      </c>
      <c r="M105" s="157">
        <f>M37</f>
        <v>150</v>
      </c>
      <c r="N105" s="157">
        <f>N37</f>
        <v>45000</v>
      </c>
      <c r="O105" s="157">
        <f>O37</f>
        <v>0</v>
      </c>
      <c r="P105" s="157">
        <f>P37</f>
        <v>45000</v>
      </c>
      <c r="R105" s="157">
        <f>R37</f>
        <v>0</v>
      </c>
      <c r="S105" s="157">
        <f>S37</f>
        <v>0</v>
      </c>
      <c r="T105" s="157">
        <f>T37</f>
        <v>0</v>
      </c>
      <c r="U105" s="157">
        <f>U37</f>
        <v>0</v>
      </c>
      <c r="W105" s="157">
        <f>W37</f>
        <v>0</v>
      </c>
      <c r="X105" s="157">
        <f>X37</f>
        <v>0</v>
      </c>
      <c r="Y105" s="157">
        <f>Y37</f>
        <v>0</v>
      </c>
      <c r="Z105" s="157">
        <f>Z37</f>
        <v>0</v>
      </c>
      <c r="AB105" s="157">
        <f>AB37</f>
        <v>0</v>
      </c>
      <c r="AC105" s="157">
        <f>AC37</f>
        <v>1625500</v>
      </c>
      <c r="AD105" s="157">
        <f>AD37</f>
        <v>0</v>
      </c>
      <c r="AE105" s="157">
        <f>AE37</f>
        <v>1625500</v>
      </c>
      <c r="AG105" s="157">
        <f>AG37</f>
        <v>0</v>
      </c>
      <c r="AH105" s="157">
        <f>AH37</f>
        <v>0</v>
      </c>
      <c r="AI105" s="157">
        <f>AI37</f>
        <v>0</v>
      </c>
      <c r="AJ105" s="157">
        <f>AJ37</f>
        <v>0</v>
      </c>
      <c r="AL105" s="157">
        <f>AL37</f>
        <v>0</v>
      </c>
      <c r="AM105" s="157">
        <f>AM37</f>
        <v>0</v>
      </c>
      <c r="AN105" s="157">
        <f>AN37</f>
        <v>0</v>
      </c>
      <c r="AO105" s="157">
        <f>AO37</f>
        <v>0</v>
      </c>
      <c r="AQ105" s="157">
        <f>AQ37</f>
        <v>262</v>
      </c>
      <c r="AR105" s="157">
        <f>AR37</f>
        <v>1310000</v>
      </c>
      <c r="AS105" s="157">
        <f>AS37</f>
        <v>0</v>
      </c>
      <c r="AT105" s="157">
        <f>AT37</f>
        <v>1310000</v>
      </c>
      <c r="AV105" s="157">
        <f>AV37</f>
        <v>12</v>
      </c>
      <c r="AW105" s="157">
        <f>AW37</f>
        <v>60000</v>
      </c>
      <c r="AX105" s="157">
        <f>AX37</f>
        <v>0</v>
      </c>
      <c r="AY105" s="157">
        <f>AY37</f>
        <v>60000</v>
      </c>
      <c r="BA105" s="157">
        <f>BA37</f>
        <v>0</v>
      </c>
      <c r="BB105" s="157">
        <f>BB37</f>
        <v>0</v>
      </c>
      <c r="BC105" s="157">
        <f>BC37</f>
        <v>0</v>
      </c>
      <c r="BD105" s="157">
        <f>BD37</f>
        <v>0</v>
      </c>
      <c r="BF105" s="157">
        <f>BF37</f>
        <v>0</v>
      </c>
      <c r="BG105" s="157">
        <f>BG37</f>
        <v>0</v>
      </c>
      <c r="BH105" s="157">
        <f>BH37</f>
        <v>0</v>
      </c>
      <c r="BI105" s="157">
        <f>BI37</f>
        <v>0</v>
      </c>
      <c r="BK105" s="157">
        <f>BK37</f>
        <v>0</v>
      </c>
      <c r="BL105" s="157">
        <f>BL37</f>
        <v>0</v>
      </c>
      <c r="BM105" s="157">
        <f>BM37</f>
        <v>0</v>
      </c>
      <c r="BN105" s="157">
        <f>BN37</f>
        <v>0</v>
      </c>
      <c r="BP105" s="157">
        <f>BP37</f>
        <v>0</v>
      </c>
      <c r="BQ105" s="157">
        <f>BQ37</f>
        <v>0</v>
      </c>
      <c r="BR105" s="157">
        <f>BR37</f>
        <v>0</v>
      </c>
      <c r="BS105" s="157">
        <f>BS37</f>
        <v>0</v>
      </c>
      <c r="BU105" s="157">
        <f>BU37</f>
        <v>1</v>
      </c>
      <c r="BV105" s="157">
        <f>BV37</f>
        <v>20000</v>
      </c>
      <c r="BW105" s="157">
        <f>BW37</f>
        <v>0</v>
      </c>
      <c r="BX105" s="157">
        <f>BX37</f>
        <v>20000</v>
      </c>
      <c r="BZ105" s="157">
        <f>BZ37</f>
        <v>0</v>
      </c>
      <c r="CA105" s="157">
        <f>CA37</f>
        <v>0</v>
      </c>
      <c r="CB105" s="157">
        <f>CB37</f>
        <v>0</v>
      </c>
      <c r="CC105" s="157">
        <f>CC37</f>
        <v>0</v>
      </c>
      <c r="CE105" s="157">
        <f>CE37</f>
        <v>1044</v>
      </c>
      <c r="CF105" s="157">
        <f>CF37</f>
        <v>658000</v>
      </c>
      <c r="CG105" s="157">
        <f>CG37</f>
        <v>0</v>
      </c>
      <c r="CH105" s="157">
        <f>CH37</f>
        <v>658000</v>
      </c>
      <c r="CJ105" s="157">
        <f>CJ37</f>
        <v>0</v>
      </c>
      <c r="CK105" s="157">
        <f>CK37</f>
        <v>0</v>
      </c>
      <c r="CL105" s="157">
        <f>CL37</f>
        <v>0</v>
      </c>
      <c r="CM105" s="157">
        <f>CM37</f>
        <v>0</v>
      </c>
      <c r="CO105" s="157">
        <f>CO37</f>
        <v>0</v>
      </c>
      <c r="CP105" s="157">
        <f>CP37</f>
        <v>80000</v>
      </c>
      <c r="CQ105" s="157">
        <f>CQ37</f>
        <v>0</v>
      </c>
      <c r="CR105" s="157">
        <f>CR37</f>
        <v>80000</v>
      </c>
      <c r="CT105" s="157">
        <f>CT37</f>
        <v>0</v>
      </c>
      <c r="CU105" s="157">
        <f>CU37</f>
        <v>0</v>
      </c>
      <c r="CV105" s="157">
        <f>CV37</f>
        <v>0</v>
      </c>
      <c r="CW105" s="157">
        <f>CW37</f>
        <v>0</v>
      </c>
      <c r="CY105" s="157">
        <f>CY37</f>
        <v>0</v>
      </c>
      <c r="CZ105" s="157">
        <f>CZ37</f>
        <v>0</v>
      </c>
      <c r="DA105" s="157">
        <f>DA37</f>
        <v>0</v>
      </c>
      <c r="DB105" s="157">
        <f>DB37</f>
        <v>0</v>
      </c>
      <c r="DD105" s="157">
        <f>DD37</f>
        <v>0</v>
      </c>
      <c r="DE105" s="157">
        <f>DE37</f>
        <v>0</v>
      </c>
      <c r="DF105" s="157">
        <f>DF37</f>
        <v>0</v>
      </c>
      <c r="DG105" s="157">
        <f>DG37</f>
        <v>0</v>
      </c>
      <c r="DI105" s="157">
        <f>DI37</f>
        <v>0</v>
      </c>
      <c r="DJ105" s="157">
        <f>DJ37</f>
        <v>0</v>
      </c>
      <c r="DK105" s="157">
        <f>DK37</f>
        <v>0</v>
      </c>
      <c r="DL105" s="157">
        <f>DL37</f>
        <v>0</v>
      </c>
      <c r="DN105" s="157">
        <f>DN37</f>
        <v>0</v>
      </c>
      <c r="DO105" s="157">
        <f>DO37</f>
        <v>0</v>
      </c>
      <c r="DP105" s="157">
        <f>DP37</f>
        <v>0</v>
      </c>
      <c r="DQ105" s="157">
        <f>DQ37</f>
        <v>0</v>
      </c>
      <c r="DS105" s="157">
        <f>DS37</f>
        <v>0</v>
      </c>
      <c r="DT105" s="157">
        <f>DT37</f>
        <v>0</v>
      </c>
      <c r="DU105" s="157">
        <f>DU37</f>
        <v>0</v>
      </c>
      <c r="DV105" s="157">
        <f>DV37</f>
        <v>0</v>
      </c>
      <c r="DX105" s="157">
        <f>DX37</f>
        <v>182</v>
      </c>
      <c r="DY105" s="157">
        <f>DY37</f>
        <v>91000</v>
      </c>
      <c r="DZ105" s="157">
        <f>DZ37</f>
        <v>0</v>
      </c>
      <c r="EA105" s="157">
        <f>EA37</f>
        <v>91000</v>
      </c>
      <c r="EC105" s="157">
        <f>EC37</f>
        <v>62073</v>
      </c>
      <c r="ED105" s="157">
        <f>ED37</f>
        <v>86902200</v>
      </c>
      <c r="EE105" s="157">
        <f>EE37</f>
        <v>0</v>
      </c>
      <c r="EF105" s="157">
        <f>EF37</f>
        <v>86902200</v>
      </c>
      <c r="EH105" s="157">
        <f>EH37</f>
        <v>3579</v>
      </c>
      <c r="EI105" s="157">
        <f>EI37</f>
        <v>3579000</v>
      </c>
      <c r="EJ105" s="157">
        <f>EJ37</f>
        <v>0</v>
      </c>
      <c r="EK105" s="157">
        <f>EK37</f>
        <v>3579000</v>
      </c>
      <c r="EM105" s="157">
        <f>EM37</f>
        <v>33</v>
      </c>
      <c r="EN105" s="157">
        <f>EN37</f>
        <v>330000</v>
      </c>
      <c r="EO105" s="157">
        <f>EO37</f>
        <v>0</v>
      </c>
      <c r="EP105" s="157">
        <f>EP37</f>
        <v>330000</v>
      </c>
      <c r="ER105" s="157">
        <f>ER37</f>
        <v>12025</v>
      </c>
      <c r="ES105" s="157">
        <f>ES37</f>
        <v>32559732.000000004</v>
      </c>
      <c r="ET105" s="157">
        <f>ET37</f>
        <v>0</v>
      </c>
      <c r="EU105" s="157">
        <f>EU37</f>
        <v>32559732.000000004</v>
      </c>
      <c r="EW105" s="157">
        <f>EW37</f>
        <v>110</v>
      </c>
      <c r="EX105" s="157">
        <f>EX37</f>
        <v>475000</v>
      </c>
      <c r="EY105" s="157">
        <f>EY37</f>
        <v>0</v>
      </c>
      <c r="EZ105" s="157">
        <f>EZ37</f>
        <v>475000</v>
      </c>
      <c r="FB105" s="157">
        <f>FB37</f>
        <v>26</v>
      </c>
      <c r="FC105" s="157">
        <f>FC37</f>
        <v>305000</v>
      </c>
      <c r="FD105" s="157">
        <f>FD37</f>
        <v>0</v>
      </c>
      <c r="FE105" s="157">
        <f>FE37</f>
        <v>305000</v>
      </c>
      <c r="FG105" s="157">
        <f>FG37</f>
        <v>6072</v>
      </c>
      <c r="FH105" s="157">
        <f>FH37</f>
        <v>1821600</v>
      </c>
      <c r="FI105" s="157">
        <f>FI37</f>
        <v>0</v>
      </c>
      <c r="FJ105" s="157">
        <f>FJ37</f>
        <v>1821600</v>
      </c>
      <c r="FL105" s="157">
        <f>FL37</f>
        <v>36</v>
      </c>
      <c r="FM105" s="157">
        <f>FM37</f>
        <v>10800</v>
      </c>
      <c r="FN105" s="157">
        <f>FN37</f>
        <v>0</v>
      </c>
      <c r="FO105" s="157">
        <f>FO37</f>
        <v>10800</v>
      </c>
      <c r="FQ105" s="157">
        <f>FQ37</f>
        <v>10159</v>
      </c>
      <c r="FR105" s="157">
        <f>FR37</f>
        <v>1015900</v>
      </c>
      <c r="FS105" s="157">
        <f>FS37</f>
        <v>0</v>
      </c>
      <c r="FT105" s="157">
        <f>FT37</f>
        <v>1015900</v>
      </c>
      <c r="FV105" s="157">
        <f>FV37</f>
        <v>0</v>
      </c>
      <c r="FW105" s="157">
        <f>FW37</f>
        <v>0</v>
      </c>
      <c r="FX105" s="157">
        <f>FX37</f>
        <v>0</v>
      </c>
      <c r="FY105" s="157">
        <f>FY37</f>
        <v>0</v>
      </c>
      <c r="GA105" s="157">
        <f>GA37</f>
        <v>0</v>
      </c>
      <c r="GB105" s="157">
        <f>GB37</f>
        <v>0</v>
      </c>
      <c r="GC105" s="157">
        <f>GC37</f>
        <v>0</v>
      </c>
      <c r="GD105" s="157">
        <f>GD37</f>
        <v>0</v>
      </c>
      <c r="GF105" s="157">
        <f>GF37</f>
        <v>6100</v>
      </c>
      <c r="GG105" s="157">
        <f>GG37</f>
        <v>12810000</v>
      </c>
      <c r="GH105" s="157">
        <f>GH37</f>
        <v>0</v>
      </c>
      <c r="GI105" s="157">
        <f>GI37</f>
        <v>12810000</v>
      </c>
      <c r="GK105" s="157">
        <f>GK37</f>
        <v>692</v>
      </c>
      <c r="GL105" s="157">
        <f>GL37</f>
        <v>652000</v>
      </c>
      <c r="GM105" s="157">
        <f>GM37</f>
        <v>0</v>
      </c>
      <c r="GN105" s="157">
        <f>GN37</f>
        <v>652000</v>
      </c>
      <c r="GP105" s="157">
        <f>GP37</f>
        <v>1</v>
      </c>
      <c r="GQ105" s="157">
        <f>GQ37</f>
        <v>1400000</v>
      </c>
      <c r="GR105" s="157">
        <f>GR37</f>
        <v>0</v>
      </c>
      <c r="GS105" s="157">
        <f>GS37</f>
        <v>1400000</v>
      </c>
      <c r="GU105" s="157">
        <f>GU37</f>
        <v>1</v>
      </c>
      <c r="GV105" s="157">
        <f>GV37</f>
        <v>87500</v>
      </c>
      <c r="GW105" s="157">
        <f>GW37</f>
        <v>0</v>
      </c>
      <c r="GX105" s="157">
        <f>GX37</f>
        <v>87500</v>
      </c>
      <c r="GZ105" s="157">
        <f>GZ37</f>
        <v>31</v>
      </c>
      <c r="HA105" s="157">
        <f>HA37</f>
        <v>620000</v>
      </c>
      <c r="HB105" s="157">
        <f>HB37</f>
        <v>0</v>
      </c>
      <c r="HC105" s="157">
        <f>HC37</f>
        <v>620000</v>
      </c>
      <c r="HE105" s="157">
        <f>HE37</f>
        <v>1</v>
      </c>
      <c r="HF105" s="157">
        <f>HF37</f>
        <v>2698200</v>
      </c>
      <c r="HG105" s="157">
        <f>HG37</f>
        <v>0</v>
      </c>
      <c r="HH105" s="157">
        <f>HH37</f>
        <v>2698200</v>
      </c>
      <c r="HJ105" s="157">
        <f>HJ37</f>
        <v>1</v>
      </c>
      <c r="HK105" s="157">
        <f>HK37</f>
        <v>100000</v>
      </c>
      <c r="HL105" s="157">
        <f>HL37</f>
        <v>0</v>
      </c>
      <c r="HM105" s="157">
        <f>HM37</f>
        <v>100000</v>
      </c>
      <c r="HO105" s="157">
        <f>HO37</f>
        <v>5</v>
      </c>
      <c r="HP105" s="157">
        <f>HP37</f>
        <v>50000</v>
      </c>
      <c r="HQ105" s="157">
        <f>HQ37</f>
        <v>0</v>
      </c>
      <c r="HR105" s="157">
        <f>HR37</f>
        <v>50000</v>
      </c>
      <c r="HT105" s="157">
        <f>HT37</f>
        <v>12</v>
      </c>
      <c r="HU105" s="157">
        <f>HU37</f>
        <v>240000</v>
      </c>
      <c r="HV105" s="157">
        <f>HV37</f>
        <v>0</v>
      </c>
      <c r="HW105" s="157">
        <f>HW37</f>
        <v>240000</v>
      </c>
      <c r="HY105" s="157">
        <f>HY37</f>
        <v>1</v>
      </c>
      <c r="HZ105" s="157">
        <f>HZ37</f>
        <v>50000</v>
      </c>
      <c r="IA105" s="157">
        <f>IA37</f>
        <v>0</v>
      </c>
      <c r="IB105" s="157">
        <f>IB37</f>
        <v>50000</v>
      </c>
      <c r="ID105" s="157">
        <f>ID37</f>
        <v>59</v>
      </c>
      <c r="IE105" s="157">
        <f>IE37</f>
        <v>531000</v>
      </c>
      <c r="IF105" s="157">
        <f>IF37</f>
        <v>0</v>
      </c>
      <c r="IG105" s="157">
        <f>IG37</f>
        <v>531000</v>
      </c>
      <c r="II105" s="157">
        <f>II37</f>
        <v>58</v>
      </c>
      <c r="IJ105" s="157">
        <f>IJ37</f>
        <v>174000</v>
      </c>
      <c r="IK105" s="157">
        <f>IK37</f>
        <v>0</v>
      </c>
      <c r="IL105" s="157">
        <f>IL37</f>
        <v>174000</v>
      </c>
      <c r="IN105" s="157">
        <f>IN37</f>
        <v>0</v>
      </c>
      <c r="IO105" s="157">
        <f>IO37</f>
        <v>0</v>
      </c>
      <c r="IP105" s="157">
        <f>IP37</f>
        <v>0</v>
      </c>
      <c r="IQ105" s="157">
        <f>IQ37</f>
        <v>0</v>
      </c>
      <c r="IS105" s="157">
        <f>IS37</f>
        <v>0</v>
      </c>
      <c r="IT105" s="157">
        <f>IT37</f>
        <v>0</v>
      </c>
      <c r="IU105" s="157">
        <f>IU37</f>
        <v>0</v>
      </c>
      <c r="IV105" s="157">
        <f>IV37</f>
        <v>0</v>
      </c>
      <c r="IX105" s="157">
        <f>IX37</f>
        <v>0</v>
      </c>
      <c r="IY105" s="157">
        <f>IY37</f>
        <v>0</v>
      </c>
      <c r="IZ105" s="157">
        <f>IZ37</f>
        <v>0</v>
      </c>
      <c r="JA105" s="157">
        <f>JA37</f>
        <v>0</v>
      </c>
      <c r="JC105" s="157">
        <f>JC37</f>
        <v>0</v>
      </c>
      <c r="JD105" s="157">
        <f>JD37</f>
        <v>0</v>
      </c>
      <c r="JE105" s="157">
        <f>JE37</f>
        <v>0</v>
      </c>
      <c r="JF105" s="157">
        <f>JF37</f>
        <v>0</v>
      </c>
      <c r="JH105" s="157">
        <f>JH37</f>
        <v>0</v>
      </c>
      <c r="JI105" s="157">
        <f>JI37</f>
        <v>0</v>
      </c>
      <c r="JJ105" s="157">
        <f>JJ37</f>
        <v>0</v>
      </c>
      <c r="JK105" s="157">
        <f>JK37</f>
        <v>0</v>
      </c>
      <c r="JM105" s="157">
        <f>JM37</f>
        <v>1</v>
      </c>
      <c r="JN105" s="157">
        <f>JN37</f>
        <v>12000</v>
      </c>
      <c r="JO105" s="157">
        <f>JO37</f>
        <v>0</v>
      </c>
      <c r="JP105" s="157">
        <f>JP37</f>
        <v>12000</v>
      </c>
      <c r="JR105" s="157">
        <f>JR37</f>
        <v>1</v>
      </c>
      <c r="JS105" s="157">
        <f>JS37</f>
        <v>50000</v>
      </c>
      <c r="JT105" s="157">
        <f>JT37</f>
        <v>0</v>
      </c>
      <c r="JU105" s="157">
        <f>JU37</f>
        <v>50000</v>
      </c>
      <c r="JW105" s="157">
        <f>JW37</f>
        <v>0</v>
      </c>
      <c r="JX105" s="157">
        <f>JX37</f>
        <v>0</v>
      </c>
      <c r="JY105" s="157">
        <f>JY37</f>
        <v>0</v>
      </c>
      <c r="JZ105" s="157">
        <f>JZ37</f>
        <v>0</v>
      </c>
      <c r="KB105" s="157">
        <f>KB37</f>
        <v>5</v>
      </c>
      <c r="KC105" s="157">
        <f>KC37</f>
        <v>144000</v>
      </c>
      <c r="KD105" s="157">
        <f>KD37</f>
        <v>0</v>
      </c>
      <c r="KE105" s="157">
        <f>KE37</f>
        <v>144000</v>
      </c>
      <c r="KG105" s="157">
        <f>KG37</f>
        <v>0</v>
      </c>
      <c r="KH105" s="157">
        <f>KH37</f>
        <v>0</v>
      </c>
      <c r="KI105" s="157">
        <f>KI37</f>
        <v>0</v>
      </c>
      <c r="KJ105" s="157">
        <f>KJ37</f>
        <v>0</v>
      </c>
      <c r="KL105" s="157">
        <f>KL37</f>
        <v>1</v>
      </c>
      <c r="KM105" s="157">
        <f>KM37</f>
        <v>12000</v>
      </c>
      <c r="KN105" s="157">
        <f>KN37</f>
        <v>0</v>
      </c>
      <c r="KO105" s="157">
        <f>KO37</f>
        <v>12000</v>
      </c>
      <c r="KQ105" s="157">
        <f>KQ37</f>
        <v>102734</v>
      </c>
      <c r="KR105" s="157">
        <f>KR37</f>
        <v>165601374.5</v>
      </c>
      <c r="KS105" s="157">
        <f>KS37</f>
        <v>0</v>
      </c>
      <c r="KT105" s="157">
        <f>KT37</f>
        <v>165601374.5</v>
      </c>
    </row>
  </sheetData>
  <mergeCells count="237">
    <mergeCell ref="BV2:BY2"/>
    <mergeCell ref="GL2:GO2"/>
    <mergeCell ref="HF2:HI2"/>
    <mergeCell ref="IT2:IW2"/>
    <mergeCell ref="HK2:HN2"/>
    <mergeCell ref="HP2:HS2"/>
    <mergeCell ref="GB2:GE2"/>
    <mergeCell ref="HU2:HW2"/>
    <mergeCell ref="DE2:DH2"/>
    <mergeCell ref="DJ2:DM2"/>
    <mergeCell ref="HZ2:IC2"/>
    <mergeCell ref="IJ2:IM2"/>
    <mergeCell ref="IE2:IH2"/>
    <mergeCell ref="FW2:FZ2"/>
    <mergeCell ref="CK2:CN2"/>
    <mergeCell ref="CP2:CS2"/>
    <mergeCell ref="CU2:CX2"/>
    <mergeCell ref="DO2:DR2"/>
    <mergeCell ref="FC2:FF2"/>
    <mergeCell ref="FH2:FK2"/>
    <mergeCell ref="FM2:FP2"/>
    <mergeCell ref="FR2:FU2"/>
    <mergeCell ref="IY2:JB2"/>
    <mergeCell ref="JD2:JG2"/>
    <mergeCell ref="JI2:JL2"/>
    <mergeCell ref="JN2:JQ2"/>
    <mergeCell ref="I2:L2"/>
    <mergeCell ref="D2:G2"/>
    <mergeCell ref="DY2:EB2"/>
    <mergeCell ref="ED2:EG2"/>
    <mergeCell ref="EI2:EL2"/>
    <mergeCell ref="EN2:EQ2"/>
    <mergeCell ref="GQ2:GT2"/>
    <mergeCell ref="GV2:GY2"/>
    <mergeCell ref="HA2:HD2"/>
    <mergeCell ref="CZ2:DC2"/>
    <mergeCell ref="GG2:GJ2"/>
    <mergeCell ref="N2:Q2"/>
    <mergeCell ref="S2:V2"/>
    <mergeCell ref="AM2:AO2"/>
    <mergeCell ref="AC2:AF2"/>
    <mergeCell ref="X2:AA2"/>
    <mergeCell ref="AR2:AU2"/>
    <mergeCell ref="AW2:AZ2"/>
    <mergeCell ref="ES2:EV2"/>
    <mergeCell ref="EX2:FA2"/>
    <mergeCell ref="A1:G1"/>
    <mergeCell ref="H1:L1"/>
    <mergeCell ref="M1:Q1"/>
    <mergeCell ref="R1:V1"/>
    <mergeCell ref="W1:AA1"/>
    <mergeCell ref="AB1:AF1"/>
    <mergeCell ref="BZ1:CD1"/>
    <mergeCell ref="CE1:CI1"/>
    <mergeCell ref="CJ1:CN1"/>
    <mergeCell ref="AG1:AK1"/>
    <mergeCell ref="AL1:AP1"/>
    <mergeCell ref="AQ1:AU1"/>
    <mergeCell ref="AV1:AZ1"/>
    <mergeCell ref="BA1:BE1"/>
    <mergeCell ref="BF1:BJ1"/>
    <mergeCell ref="CO1:CS1"/>
    <mergeCell ref="CT1:CX1"/>
    <mergeCell ref="CY1:DC1"/>
    <mergeCell ref="DD1:DH1"/>
    <mergeCell ref="DI1:DM1"/>
    <mergeCell ref="DN1:DR1"/>
    <mergeCell ref="BK1:BO1"/>
    <mergeCell ref="D3:G3"/>
    <mergeCell ref="I3:L3"/>
    <mergeCell ref="N3:Q3"/>
    <mergeCell ref="S3:V3"/>
    <mergeCell ref="X3:AA3"/>
    <mergeCell ref="AC3:AF3"/>
    <mergeCell ref="BP1:BT1"/>
    <mergeCell ref="BU1:BY1"/>
    <mergeCell ref="BL3:BO3"/>
    <mergeCell ref="BQ3:BT3"/>
    <mergeCell ref="BV3:BY3"/>
    <mergeCell ref="CA3:CD3"/>
    <mergeCell ref="CF3:CI3"/>
    <mergeCell ref="CK3:CN3"/>
    <mergeCell ref="AH3:AK3"/>
    <mergeCell ref="AM3:AP3"/>
    <mergeCell ref="AR3:AU3"/>
    <mergeCell ref="HE1:HI1"/>
    <mergeCell ref="HJ1:HN1"/>
    <mergeCell ref="HO1:HS1"/>
    <mergeCell ref="GA1:GE1"/>
    <mergeCell ref="GF1:GJ1"/>
    <mergeCell ref="GK1:GO1"/>
    <mergeCell ref="GP1:GT1"/>
    <mergeCell ref="GU1:GY1"/>
    <mergeCell ref="GZ1:HD1"/>
    <mergeCell ref="CP3:CS3"/>
    <mergeCell ref="CU3:CX3"/>
    <mergeCell ref="CZ3:DC3"/>
    <mergeCell ref="DE3:DH3"/>
    <mergeCell ref="DJ3:DM3"/>
    <mergeCell ref="DO3:DR3"/>
    <mergeCell ref="II1:IM1"/>
    <mergeCell ref="IN1:IR1"/>
    <mergeCell ref="IS1:IW1"/>
    <mergeCell ref="HT1:HX1"/>
    <mergeCell ref="HY1:IC1"/>
    <mergeCell ref="ID1:IH1"/>
    <mergeCell ref="EH1:EL1"/>
    <mergeCell ref="EM1:EQ1"/>
    <mergeCell ref="ER1:EV1"/>
    <mergeCell ref="EW1:FA1"/>
    <mergeCell ref="FB1:FF1"/>
    <mergeCell ref="FG1:FK1"/>
    <mergeCell ref="FL1:FP1"/>
    <mergeCell ref="FQ1:FU1"/>
    <mergeCell ref="FV1:FZ1"/>
    <mergeCell ref="DS1:DW1"/>
    <mergeCell ref="DX1:EB1"/>
    <mergeCell ref="EC1:EG1"/>
    <mergeCell ref="D4:G4"/>
    <mergeCell ref="I4:L4"/>
    <mergeCell ref="N4:Q4"/>
    <mergeCell ref="S4:V4"/>
    <mergeCell ref="X4:AA4"/>
    <mergeCell ref="AC4:AF4"/>
    <mergeCell ref="HF3:HI3"/>
    <mergeCell ref="HK3:HN3"/>
    <mergeCell ref="HP3:HS3"/>
    <mergeCell ref="GB3:GE3"/>
    <mergeCell ref="GG3:GJ3"/>
    <mergeCell ref="GL3:GO3"/>
    <mergeCell ref="GQ3:GT3"/>
    <mergeCell ref="GV3:GY3"/>
    <mergeCell ref="HA3:HD3"/>
    <mergeCell ref="EX3:FA3"/>
    <mergeCell ref="FC3:FF3"/>
    <mergeCell ref="FH3:FK3"/>
    <mergeCell ref="FM3:FP3"/>
    <mergeCell ref="AW3:AZ3"/>
    <mergeCell ref="BB3:BE3"/>
    <mergeCell ref="BG3:BJ3"/>
    <mergeCell ref="FR3:FU3"/>
    <mergeCell ref="FW3:FZ3"/>
    <mergeCell ref="KQ1:KU4"/>
    <mergeCell ref="A3:B3"/>
    <mergeCell ref="IX1:JB1"/>
    <mergeCell ref="IY3:JB3"/>
    <mergeCell ref="IY4:JB4"/>
    <mergeCell ref="JC1:JG1"/>
    <mergeCell ref="IJ4:IM4"/>
    <mergeCell ref="IO4:IR4"/>
    <mergeCell ref="IT4:IW4"/>
    <mergeCell ref="HF4:HI4"/>
    <mergeCell ref="HK4:HN4"/>
    <mergeCell ref="HP4:HS4"/>
    <mergeCell ref="HU4:HX4"/>
    <mergeCell ref="HZ4:IC4"/>
    <mergeCell ref="IE4:IH4"/>
    <mergeCell ref="GB4:GE4"/>
    <mergeCell ref="GG4:GJ4"/>
    <mergeCell ref="GL4:GO4"/>
    <mergeCell ref="GQ4:GT4"/>
    <mergeCell ref="GV4:GY4"/>
    <mergeCell ref="HA4:HD4"/>
    <mergeCell ref="EX4:FA4"/>
    <mergeCell ref="FC4:FF4"/>
    <mergeCell ref="FH4:FK4"/>
    <mergeCell ref="A71:B71"/>
    <mergeCell ref="A69:B69"/>
    <mergeCell ref="A70:B70"/>
    <mergeCell ref="FM4:FP4"/>
    <mergeCell ref="FR4:FU4"/>
    <mergeCell ref="FW4:FZ4"/>
    <mergeCell ref="DT4:DW4"/>
    <mergeCell ref="DY4:EB4"/>
    <mergeCell ref="ED4:EG4"/>
    <mergeCell ref="EI4:EL4"/>
    <mergeCell ref="EN4:EQ4"/>
    <mergeCell ref="ES4:EV4"/>
    <mergeCell ref="CP4:CS4"/>
    <mergeCell ref="CU4:CX4"/>
    <mergeCell ref="CZ4:DC4"/>
    <mergeCell ref="DE4:DH4"/>
    <mergeCell ref="DJ4:DM4"/>
    <mergeCell ref="DO4:DR4"/>
    <mergeCell ref="BL4:BO4"/>
    <mergeCell ref="BQ4:BT4"/>
    <mergeCell ref="BV4:BY4"/>
    <mergeCell ref="CA4:CD4"/>
    <mergeCell ref="CF4:CI4"/>
    <mergeCell ref="CK4:CN4"/>
    <mergeCell ref="KL1:KP1"/>
    <mergeCell ref="KM3:KP3"/>
    <mergeCell ref="KM4:KP4"/>
    <mergeCell ref="JW1:KA1"/>
    <mergeCell ref="JX3:KA3"/>
    <mergeCell ref="JX4:KA4"/>
    <mergeCell ref="KB1:KF1"/>
    <mergeCell ref="KC3:KF3"/>
    <mergeCell ref="KC4:KF4"/>
    <mergeCell ref="KM2:KP2"/>
    <mergeCell ref="KD2:KF2"/>
    <mergeCell ref="JX2:KA2"/>
    <mergeCell ref="KH2:KK2"/>
    <mergeCell ref="JM1:JQ1"/>
    <mergeCell ref="JN3:JQ3"/>
    <mergeCell ref="JN4:JQ4"/>
    <mergeCell ref="JR1:JV1"/>
    <mergeCell ref="JS3:JV3"/>
    <mergeCell ref="JS4:JV4"/>
    <mergeCell ref="KG1:KK1"/>
    <mergeCell ref="KH3:KK3"/>
    <mergeCell ref="KH4:KK4"/>
    <mergeCell ref="JS2:JV2"/>
    <mergeCell ref="AH4:AK4"/>
    <mergeCell ref="AM4:AP4"/>
    <mergeCell ref="AR4:AU4"/>
    <mergeCell ref="AW4:AZ4"/>
    <mergeCell ref="BB4:BE4"/>
    <mergeCell ref="BG4:BJ4"/>
    <mergeCell ref="IJ3:IM3"/>
    <mergeCell ref="CF2:CI2"/>
    <mergeCell ref="JH1:JL1"/>
    <mergeCell ref="JI3:JL3"/>
    <mergeCell ref="JI4:JL4"/>
    <mergeCell ref="JD3:JG3"/>
    <mergeCell ref="JD4:JG4"/>
    <mergeCell ref="IO3:IR3"/>
    <mergeCell ref="IT3:IW3"/>
    <mergeCell ref="HU3:HX3"/>
    <mergeCell ref="HZ3:IC3"/>
    <mergeCell ref="IE3:IH3"/>
    <mergeCell ref="DT3:DW3"/>
    <mergeCell ref="DY3:EB3"/>
    <mergeCell ref="ED3:EG3"/>
    <mergeCell ref="EI3:EL3"/>
    <mergeCell ref="EN3:EQ3"/>
    <mergeCell ref="ES3:EV3"/>
  </mergeCells>
  <printOptions gridLines="1"/>
  <pageMargins left="1" right="0" top="0.96" bottom="0" header="0.96" footer="0.16"/>
  <pageSetup paperSize="9" scale="70" orientation="portrait" horizontalDpi="4294967292" verticalDpi="0" r:id="rId1"/>
  <headerFooter>
    <oddFooter>&amp;RExecutive Director</oddFooter>
  </headerFooter>
</worksheet>
</file>

<file path=xl/worksheets/sheet20.xml><?xml version="1.0" encoding="utf-8"?>
<worksheet xmlns="http://schemas.openxmlformats.org/spreadsheetml/2006/main" xmlns:r="http://schemas.openxmlformats.org/officeDocument/2006/relationships">
  <dimension ref="A1:AF105"/>
  <sheetViews>
    <sheetView view="pageBreakPreview" zoomScale="60" zoomScaleNormal="80" workbookViewId="0">
      <pane xSplit="2" ySplit="71" topLeftCell="Q80" activePane="bottomRight" state="frozen"/>
      <selection pane="topRight" activeCell="C1" sqref="C1"/>
      <selection pane="bottomLeft" activeCell="A72" sqref="A72"/>
      <selection pane="bottomRight" activeCell="AH100" sqref="AH100"/>
    </sheetView>
  </sheetViews>
  <sheetFormatPr defaultRowHeight="15.75"/>
  <cols>
    <col min="1" max="1" width="9.7109375" style="18" customWidth="1"/>
    <col min="2" max="2" width="29.42578125" style="18" customWidth="1"/>
    <col min="3" max="6" width="16.7109375" style="18" customWidth="1"/>
    <col min="7" max="31" width="16.7109375" style="1" customWidth="1"/>
    <col min="32" max="32" width="9.5703125" style="1" hidden="1" customWidth="1"/>
    <col min="33" max="16384" width="9.140625" style="1"/>
  </cols>
  <sheetData>
    <row r="1" spans="1:32" ht="22.5" customHeight="1">
      <c r="A1" s="188" t="s">
        <v>66</v>
      </c>
      <c r="B1" s="188"/>
      <c r="C1" s="188"/>
      <c r="D1" s="188"/>
      <c r="E1" s="188"/>
      <c r="F1" s="188"/>
      <c r="G1" s="188"/>
      <c r="H1" s="188" t="s">
        <v>66</v>
      </c>
      <c r="I1" s="188"/>
      <c r="J1" s="188"/>
      <c r="K1" s="188"/>
      <c r="L1" s="188"/>
      <c r="M1" s="188" t="s">
        <v>66</v>
      </c>
      <c r="N1" s="188"/>
      <c r="O1" s="188"/>
      <c r="P1" s="188"/>
      <c r="Q1" s="188"/>
      <c r="R1" s="188" t="s">
        <v>66</v>
      </c>
      <c r="S1" s="188"/>
      <c r="T1" s="188"/>
      <c r="U1" s="188"/>
      <c r="V1" s="188"/>
      <c r="W1" s="188" t="s">
        <v>66</v>
      </c>
      <c r="X1" s="188"/>
      <c r="Y1" s="188"/>
      <c r="Z1" s="188"/>
      <c r="AA1" s="188"/>
      <c r="AB1" s="292" t="s">
        <v>101</v>
      </c>
      <c r="AC1" s="293"/>
      <c r="AD1" s="293"/>
      <c r="AE1" s="293"/>
      <c r="AF1" s="294"/>
    </row>
    <row r="2" spans="1:32" ht="43.5" customHeight="1">
      <c r="A2" s="60"/>
      <c r="B2" s="61"/>
      <c r="C2" s="65" t="s">
        <v>426</v>
      </c>
      <c r="D2" s="253" t="s">
        <v>1674</v>
      </c>
      <c r="E2" s="254"/>
      <c r="F2" s="254"/>
      <c r="G2" s="255"/>
      <c r="H2" s="65" t="s">
        <v>426</v>
      </c>
      <c r="I2" s="253" t="s">
        <v>1674</v>
      </c>
      <c r="J2" s="254"/>
      <c r="K2" s="254"/>
      <c r="L2" s="255"/>
      <c r="M2" s="65" t="s">
        <v>426</v>
      </c>
      <c r="N2" s="386" t="s">
        <v>1525</v>
      </c>
      <c r="O2" s="387"/>
      <c r="P2" s="387"/>
      <c r="Q2" s="287"/>
      <c r="R2" s="65" t="s">
        <v>426</v>
      </c>
      <c r="S2" s="198" t="s">
        <v>1751</v>
      </c>
      <c r="T2" s="199"/>
      <c r="U2" s="199"/>
      <c r="V2" s="200"/>
      <c r="W2" s="65" t="s">
        <v>426</v>
      </c>
      <c r="X2" s="235" t="s">
        <v>1525</v>
      </c>
      <c r="Y2" s="236"/>
      <c r="Z2" s="236"/>
      <c r="AA2" s="237"/>
      <c r="AB2" s="295"/>
      <c r="AC2" s="296"/>
      <c r="AD2" s="296"/>
      <c r="AE2" s="296"/>
      <c r="AF2" s="297"/>
    </row>
    <row r="3" spans="1:32" ht="35.25" customHeight="1">
      <c r="A3" s="329" t="s">
        <v>111</v>
      </c>
      <c r="B3" s="330"/>
      <c r="C3" s="97" t="s">
        <v>1475</v>
      </c>
      <c r="D3" s="191">
        <v>18.100000000000001</v>
      </c>
      <c r="E3" s="192"/>
      <c r="F3" s="192"/>
      <c r="G3" s="193"/>
      <c r="H3" s="97" t="s">
        <v>1632</v>
      </c>
      <c r="I3" s="191">
        <v>18.2</v>
      </c>
      <c r="J3" s="192"/>
      <c r="K3" s="192"/>
      <c r="L3" s="193"/>
      <c r="M3" s="97" t="s">
        <v>1632</v>
      </c>
      <c r="N3" s="191">
        <v>18.3</v>
      </c>
      <c r="O3" s="192"/>
      <c r="P3" s="192"/>
      <c r="Q3" s="193"/>
      <c r="R3" s="97" t="s">
        <v>1632</v>
      </c>
      <c r="S3" s="191">
        <v>18.5</v>
      </c>
      <c r="T3" s="192"/>
      <c r="U3" s="192"/>
      <c r="V3" s="193"/>
      <c r="W3" s="97" t="s">
        <v>1632</v>
      </c>
      <c r="X3" s="191">
        <v>18.7</v>
      </c>
      <c r="Y3" s="192"/>
      <c r="Z3" s="192"/>
      <c r="AA3" s="193"/>
      <c r="AB3" s="295"/>
      <c r="AC3" s="296"/>
      <c r="AD3" s="296"/>
      <c r="AE3" s="296"/>
      <c r="AF3" s="297"/>
    </row>
    <row r="4" spans="1:32" ht="33.75" customHeight="1">
      <c r="A4" s="331"/>
      <c r="B4" s="332"/>
      <c r="C4" s="5" t="s">
        <v>78</v>
      </c>
      <c r="D4" s="193" t="s">
        <v>1317</v>
      </c>
      <c r="E4" s="263"/>
      <c r="F4" s="263"/>
      <c r="G4" s="263"/>
      <c r="H4" s="5" t="s">
        <v>72</v>
      </c>
      <c r="I4" s="267" t="s">
        <v>1318</v>
      </c>
      <c r="J4" s="268"/>
      <c r="K4" s="268"/>
      <c r="L4" s="269"/>
      <c r="M4" s="5" t="s">
        <v>72</v>
      </c>
      <c r="N4" s="193" t="s">
        <v>1319</v>
      </c>
      <c r="O4" s="263"/>
      <c r="P4" s="263"/>
      <c r="Q4" s="263"/>
      <c r="R4" s="5" t="s">
        <v>72</v>
      </c>
      <c r="S4" s="264" t="s">
        <v>1320</v>
      </c>
      <c r="T4" s="265"/>
      <c r="U4" s="265"/>
      <c r="V4" s="266"/>
      <c r="W4" s="5" t="s">
        <v>72</v>
      </c>
      <c r="X4" s="193" t="s">
        <v>1321</v>
      </c>
      <c r="Y4" s="263"/>
      <c r="Z4" s="263"/>
      <c r="AA4" s="263"/>
      <c r="AB4" s="298"/>
      <c r="AC4" s="299"/>
      <c r="AD4" s="299"/>
      <c r="AE4" s="299"/>
      <c r="AF4" s="300"/>
    </row>
    <row r="5" spans="1:32" s="23" customFormat="1" ht="51.75" customHeight="1">
      <c r="A5" s="141" t="s">
        <v>0</v>
      </c>
      <c r="B5" s="141" t="s">
        <v>1887</v>
      </c>
      <c r="C5" s="22" t="s">
        <v>73</v>
      </c>
      <c r="D5" s="22" t="s">
        <v>74</v>
      </c>
      <c r="E5" s="22" t="s">
        <v>75</v>
      </c>
      <c r="F5" s="22" t="s">
        <v>76</v>
      </c>
      <c r="G5" s="22" t="s">
        <v>67</v>
      </c>
      <c r="H5" s="22" t="s">
        <v>73</v>
      </c>
      <c r="I5" s="22" t="s">
        <v>74</v>
      </c>
      <c r="J5" s="22" t="s">
        <v>75</v>
      </c>
      <c r="K5" s="22" t="s">
        <v>76</v>
      </c>
      <c r="L5" s="22" t="s">
        <v>67</v>
      </c>
      <c r="M5" s="22" t="s">
        <v>73</v>
      </c>
      <c r="N5" s="22" t="s">
        <v>74</v>
      </c>
      <c r="O5" s="22" t="s">
        <v>75</v>
      </c>
      <c r="P5" s="22" t="s">
        <v>76</v>
      </c>
      <c r="Q5" s="22" t="s">
        <v>67</v>
      </c>
      <c r="R5" s="22" t="s">
        <v>73</v>
      </c>
      <c r="S5" s="22" t="s">
        <v>74</v>
      </c>
      <c r="T5" s="22" t="s">
        <v>75</v>
      </c>
      <c r="U5" s="22" t="s">
        <v>76</v>
      </c>
      <c r="V5" s="22" t="s">
        <v>67</v>
      </c>
      <c r="W5" s="22" t="s">
        <v>73</v>
      </c>
      <c r="X5" s="22" t="s">
        <v>74</v>
      </c>
      <c r="Y5" s="22" t="s">
        <v>75</v>
      </c>
      <c r="Z5" s="22" t="s">
        <v>76</v>
      </c>
      <c r="AA5" s="22" t="s">
        <v>67</v>
      </c>
      <c r="AB5" s="22" t="s">
        <v>73</v>
      </c>
      <c r="AC5" s="22" t="s">
        <v>74</v>
      </c>
      <c r="AD5" s="22" t="s">
        <v>75</v>
      </c>
      <c r="AE5" s="22" t="s">
        <v>76</v>
      </c>
      <c r="AF5" s="22" t="s">
        <v>67</v>
      </c>
    </row>
    <row r="6" spans="1:32" s="9" customFormat="1" hidden="1">
      <c r="A6" s="6" t="s">
        <v>1</v>
      </c>
      <c r="B6" s="6" t="s">
        <v>2</v>
      </c>
      <c r="C6" s="7" t="s">
        <v>68</v>
      </c>
      <c r="D6" s="7" t="s">
        <v>69</v>
      </c>
      <c r="E6" s="7" t="s">
        <v>70</v>
      </c>
      <c r="F6" s="7" t="s">
        <v>71</v>
      </c>
      <c r="G6" s="8"/>
      <c r="H6" s="7" t="s">
        <v>68</v>
      </c>
      <c r="I6" s="7" t="s">
        <v>69</v>
      </c>
      <c r="J6" s="7" t="s">
        <v>70</v>
      </c>
      <c r="K6" s="7" t="s">
        <v>71</v>
      </c>
      <c r="L6" s="8"/>
      <c r="M6" s="7" t="s">
        <v>68</v>
      </c>
      <c r="N6" s="7" t="s">
        <v>69</v>
      </c>
      <c r="O6" s="7" t="s">
        <v>70</v>
      </c>
      <c r="P6" s="7" t="s">
        <v>71</v>
      </c>
      <c r="Q6" s="8"/>
      <c r="R6" s="7" t="s">
        <v>68</v>
      </c>
      <c r="S6" s="7" t="s">
        <v>69</v>
      </c>
      <c r="T6" s="7" t="s">
        <v>70</v>
      </c>
      <c r="U6" s="7" t="s">
        <v>71</v>
      </c>
      <c r="V6" s="8"/>
      <c r="W6" s="7" t="s">
        <v>68</v>
      </c>
      <c r="X6" s="7" t="s">
        <v>69</v>
      </c>
      <c r="Y6" s="7" t="s">
        <v>70</v>
      </c>
      <c r="Z6" s="7" t="s">
        <v>71</v>
      </c>
      <c r="AA6" s="8"/>
      <c r="AB6" s="7" t="s">
        <v>68</v>
      </c>
      <c r="AC6" s="7" t="s">
        <v>69</v>
      </c>
      <c r="AD6" s="7" t="s">
        <v>70</v>
      </c>
      <c r="AE6" s="7" t="s">
        <v>71</v>
      </c>
      <c r="AF6" s="8"/>
    </row>
    <row r="7" spans="1:32" hidden="1">
      <c r="A7" s="10">
        <v>1</v>
      </c>
      <c r="B7" s="11" t="s">
        <v>3</v>
      </c>
      <c r="C7" s="12">
        <v>0</v>
      </c>
      <c r="D7" s="12">
        <v>0</v>
      </c>
      <c r="E7" s="12">
        <v>0</v>
      </c>
      <c r="F7" s="12">
        <v>0</v>
      </c>
      <c r="G7" s="13"/>
      <c r="H7" s="12">
        <v>0</v>
      </c>
      <c r="I7" s="12">
        <v>0</v>
      </c>
      <c r="J7" s="12">
        <v>0</v>
      </c>
      <c r="K7" s="12">
        <v>0</v>
      </c>
      <c r="L7" s="13"/>
      <c r="M7" s="12">
        <v>0</v>
      </c>
      <c r="N7" s="12">
        <v>0</v>
      </c>
      <c r="O7" s="12">
        <v>0</v>
      </c>
      <c r="P7" s="12">
        <v>0</v>
      </c>
      <c r="Q7" s="13"/>
      <c r="R7" s="12">
        <v>0</v>
      </c>
      <c r="S7" s="12">
        <v>0</v>
      </c>
      <c r="T7" s="12">
        <v>0</v>
      </c>
      <c r="U7" s="12">
        <v>0</v>
      </c>
      <c r="V7" s="13"/>
      <c r="W7" s="12">
        <v>0</v>
      </c>
      <c r="X7" s="12">
        <v>0</v>
      </c>
      <c r="Y7" s="12">
        <v>0</v>
      </c>
      <c r="Z7" s="12">
        <v>0</v>
      </c>
      <c r="AA7" s="13"/>
      <c r="AB7" s="12">
        <v>0</v>
      </c>
      <c r="AC7" s="12">
        <v>0</v>
      </c>
      <c r="AD7" s="12">
        <v>0</v>
      </c>
      <c r="AE7" s="12">
        <v>0</v>
      </c>
      <c r="AF7" s="13"/>
    </row>
    <row r="8" spans="1:32" hidden="1">
      <c r="A8" s="10">
        <v>2</v>
      </c>
      <c r="B8" s="11" t="s">
        <v>4</v>
      </c>
      <c r="C8" s="12">
        <v>0</v>
      </c>
      <c r="D8" s="12">
        <v>0</v>
      </c>
      <c r="E8" s="12">
        <v>0</v>
      </c>
      <c r="F8" s="12">
        <v>0</v>
      </c>
      <c r="G8" s="13"/>
      <c r="H8" s="12">
        <v>0</v>
      </c>
      <c r="I8" s="12">
        <v>0</v>
      </c>
      <c r="J8" s="12">
        <v>0</v>
      </c>
      <c r="K8" s="12">
        <v>0</v>
      </c>
      <c r="L8" s="13"/>
      <c r="M8" s="12">
        <v>0</v>
      </c>
      <c r="N8" s="12">
        <v>0</v>
      </c>
      <c r="O8" s="12">
        <v>0</v>
      </c>
      <c r="P8" s="12">
        <v>0</v>
      </c>
      <c r="Q8" s="13"/>
      <c r="R8" s="12">
        <v>0</v>
      </c>
      <c r="S8" s="12">
        <v>0</v>
      </c>
      <c r="T8" s="12">
        <v>0</v>
      </c>
      <c r="U8" s="12">
        <v>0</v>
      </c>
      <c r="V8" s="13"/>
      <c r="W8" s="12">
        <v>0</v>
      </c>
      <c r="X8" s="12">
        <v>0</v>
      </c>
      <c r="Y8" s="12">
        <v>0</v>
      </c>
      <c r="Z8" s="12">
        <v>0</v>
      </c>
      <c r="AA8" s="13"/>
      <c r="AB8" s="12">
        <v>0</v>
      </c>
      <c r="AC8" s="12">
        <v>0</v>
      </c>
      <c r="AD8" s="12">
        <v>0</v>
      </c>
      <c r="AE8" s="12">
        <v>0</v>
      </c>
      <c r="AF8" s="13"/>
    </row>
    <row r="9" spans="1:32" hidden="1">
      <c r="A9" s="10">
        <v>3</v>
      </c>
      <c r="B9" s="11" t="s">
        <v>5</v>
      </c>
      <c r="C9" s="12">
        <v>0</v>
      </c>
      <c r="D9" s="12">
        <v>0</v>
      </c>
      <c r="E9" s="12">
        <v>0</v>
      </c>
      <c r="F9" s="12">
        <v>0</v>
      </c>
      <c r="G9" s="13"/>
      <c r="H9" s="12">
        <v>0</v>
      </c>
      <c r="I9" s="12">
        <v>0</v>
      </c>
      <c r="J9" s="12">
        <v>0</v>
      </c>
      <c r="K9" s="12">
        <v>0</v>
      </c>
      <c r="L9" s="13"/>
      <c r="M9" s="12">
        <v>0</v>
      </c>
      <c r="N9" s="12">
        <v>0</v>
      </c>
      <c r="O9" s="12">
        <v>0</v>
      </c>
      <c r="P9" s="12">
        <v>0</v>
      </c>
      <c r="Q9" s="13"/>
      <c r="R9" s="12">
        <v>0</v>
      </c>
      <c r="S9" s="12">
        <v>0</v>
      </c>
      <c r="T9" s="12">
        <v>0</v>
      </c>
      <c r="U9" s="12">
        <v>0</v>
      </c>
      <c r="V9" s="13"/>
      <c r="W9" s="12">
        <v>0</v>
      </c>
      <c r="X9" s="12">
        <v>0</v>
      </c>
      <c r="Y9" s="12">
        <v>0</v>
      </c>
      <c r="Z9" s="12">
        <v>0</v>
      </c>
      <c r="AA9" s="13"/>
      <c r="AB9" s="12">
        <v>0</v>
      </c>
      <c r="AC9" s="12">
        <v>0</v>
      </c>
      <c r="AD9" s="12">
        <v>0</v>
      </c>
      <c r="AE9" s="12">
        <v>0</v>
      </c>
      <c r="AF9" s="13"/>
    </row>
    <row r="10" spans="1:32" hidden="1">
      <c r="A10" s="10">
        <v>4</v>
      </c>
      <c r="B10" s="11" t="s">
        <v>6</v>
      </c>
      <c r="C10" s="12">
        <v>0</v>
      </c>
      <c r="D10" s="12">
        <v>0</v>
      </c>
      <c r="E10" s="12">
        <v>0</v>
      </c>
      <c r="F10" s="12">
        <v>0</v>
      </c>
      <c r="G10" s="13"/>
      <c r="H10" s="12">
        <v>0</v>
      </c>
      <c r="I10" s="12">
        <v>0</v>
      </c>
      <c r="J10" s="12">
        <v>0</v>
      </c>
      <c r="K10" s="12">
        <v>0</v>
      </c>
      <c r="L10" s="13"/>
      <c r="M10" s="12">
        <v>0</v>
      </c>
      <c r="N10" s="12">
        <v>0</v>
      </c>
      <c r="O10" s="12">
        <v>0</v>
      </c>
      <c r="P10" s="12">
        <v>0</v>
      </c>
      <c r="Q10" s="13"/>
      <c r="R10" s="12">
        <v>0</v>
      </c>
      <c r="S10" s="12">
        <v>0</v>
      </c>
      <c r="T10" s="12">
        <v>0</v>
      </c>
      <c r="U10" s="12">
        <v>0</v>
      </c>
      <c r="V10" s="13"/>
      <c r="W10" s="12">
        <v>0</v>
      </c>
      <c r="X10" s="12">
        <v>0</v>
      </c>
      <c r="Y10" s="12">
        <v>0</v>
      </c>
      <c r="Z10" s="12">
        <v>0</v>
      </c>
      <c r="AA10" s="13"/>
      <c r="AB10" s="12">
        <v>0</v>
      </c>
      <c r="AC10" s="12">
        <v>0</v>
      </c>
      <c r="AD10" s="12">
        <v>0</v>
      </c>
      <c r="AE10" s="12">
        <v>0</v>
      </c>
      <c r="AF10" s="13"/>
    </row>
    <row r="11" spans="1:32" hidden="1">
      <c r="A11" s="10">
        <v>5</v>
      </c>
      <c r="B11" s="11" t="s">
        <v>7</v>
      </c>
      <c r="C11" s="12">
        <v>0</v>
      </c>
      <c r="D11" s="12">
        <v>0</v>
      </c>
      <c r="E11" s="12">
        <v>0</v>
      </c>
      <c r="F11" s="12">
        <v>0</v>
      </c>
      <c r="G11" s="13"/>
      <c r="H11" s="12">
        <v>0</v>
      </c>
      <c r="I11" s="12">
        <v>0</v>
      </c>
      <c r="J11" s="12">
        <v>0</v>
      </c>
      <c r="K11" s="12">
        <v>0</v>
      </c>
      <c r="L11" s="13"/>
      <c r="M11" s="12">
        <v>0</v>
      </c>
      <c r="N11" s="12">
        <v>0</v>
      </c>
      <c r="O11" s="12">
        <v>0</v>
      </c>
      <c r="P11" s="12">
        <v>0</v>
      </c>
      <c r="Q11" s="13"/>
      <c r="R11" s="12">
        <v>0</v>
      </c>
      <c r="S11" s="12">
        <v>0</v>
      </c>
      <c r="T11" s="12">
        <v>0</v>
      </c>
      <c r="U11" s="12">
        <v>0</v>
      </c>
      <c r="V11" s="13"/>
      <c r="W11" s="12">
        <v>0</v>
      </c>
      <c r="X11" s="12">
        <v>0</v>
      </c>
      <c r="Y11" s="12">
        <v>0</v>
      </c>
      <c r="Z11" s="12">
        <v>0</v>
      </c>
      <c r="AA11" s="13"/>
      <c r="AB11" s="12">
        <v>0</v>
      </c>
      <c r="AC11" s="12">
        <v>0</v>
      </c>
      <c r="AD11" s="12">
        <v>0</v>
      </c>
      <c r="AE11" s="12">
        <v>0</v>
      </c>
      <c r="AF11" s="13"/>
    </row>
    <row r="12" spans="1:32" hidden="1">
      <c r="A12" s="10">
        <v>6</v>
      </c>
      <c r="B12" s="11" t="s">
        <v>8</v>
      </c>
      <c r="C12" s="12">
        <v>0</v>
      </c>
      <c r="D12" s="12">
        <v>0</v>
      </c>
      <c r="E12" s="12">
        <v>0</v>
      </c>
      <c r="F12" s="12">
        <v>0</v>
      </c>
      <c r="G12" s="13"/>
      <c r="H12" s="12">
        <v>0</v>
      </c>
      <c r="I12" s="12">
        <v>0</v>
      </c>
      <c r="J12" s="12">
        <v>0</v>
      </c>
      <c r="K12" s="12">
        <v>0</v>
      </c>
      <c r="L12" s="13"/>
      <c r="M12" s="12">
        <v>0</v>
      </c>
      <c r="N12" s="12">
        <v>0</v>
      </c>
      <c r="O12" s="12">
        <v>0</v>
      </c>
      <c r="P12" s="12">
        <v>0</v>
      </c>
      <c r="Q12" s="13"/>
      <c r="R12" s="12">
        <v>0</v>
      </c>
      <c r="S12" s="12">
        <v>0</v>
      </c>
      <c r="T12" s="12">
        <v>0</v>
      </c>
      <c r="U12" s="12">
        <v>0</v>
      </c>
      <c r="V12" s="13"/>
      <c r="W12" s="12">
        <v>0</v>
      </c>
      <c r="X12" s="12">
        <v>0</v>
      </c>
      <c r="Y12" s="12">
        <v>0</v>
      </c>
      <c r="Z12" s="12">
        <v>0</v>
      </c>
      <c r="AA12" s="13"/>
      <c r="AB12" s="12">
        <v>0</v>
      </c>
      <c r="AC12" s="12">
        <v>0</v>
      </c>
      <c r="AD12" s="12">
        <v>0</v>
      </c>
      <c r="AE12" s="12">
        <v>0</v>
      </c>
      <c r="AF12" s="13"/>
    </row>
    <row r="13" spans="1:32" hidden="1">
      <c r="A13" s="10">
        <v>7</v>
      </c>
      <c r="B13" s="11" t="s">
        <v>9</v>
      </c>
      <c r="C13" s="12">
        <v>0</v>
      </c>
      <c r="D13" s="12">
        <v>0</v>
      </c>
      <c r="E13" s="12">
        <v>0</v>
      </c>
      <c r="F13" s="12">
        <v>0</v>
      </c>
      <c r="G13" s="13"/>
      <c r="H13" s="12">
        <v>0</v>
      </c>
      <c r="I13" s="12">
        <v>0</v>
      </c>
      <c r="J13" s="12">
        <v>0</v>
      </c>
      <c r="K13" s="12">
        <v>0</v>
      </c>
      <c r="L13" s="13"/>
      <c r="M13" s="12">
        <v>0</v>
      </c>
      <c r="N13" s="12">
        <v>0</v>
      </c>
      <c r="O13" s="12">
        <v>0</v>
      </c>
      <c r="P13" s="12">
        <v>0</v>
      </c>
      <c r="Q13" s="13"/>
      <c r="R13" s="12">
        <v>0</v>
      </c>
      <c r="S13" s="12">
        <v>0</v>
      </c>
      <c r="T13" s="12">
        <v>0</v>
      </c>
      <c r="U13" s="12">
        <v>0</v>
      </c>
      <c r="V13" s="13"/>
      <c r="W13" s="12">
        <v>0</v>
      </c>
      <c r="X13" s="12">
        <v>0</v>
      </c>
      <c r="Y13" s="12">
        <v>0</v>
      </c>
      <c r="Z13" s="12">
        <v>0</v>
      </c>
      <c r="AA13" s="13"/>
      <c r="AB13" s="12">
        <v>0</v>
      </c>
      <c r="AC13" s="12">
        <v>0</v>
      </c>
      <c r="AD13" s="12">
        <v>0</v>
      </c>
      <c r="AE13" s="12">
        <v>0</v>
      </c>
      <c r="AF13" s="13"/>
    </row>
    <row r="14" spans="1:32" hidden="1">
      <c r="A14" s="10">
        <v>8</v>
      </c>
      <c r="B14" s="11" t="s">
        <v>10</v>
      </c>
      <c r="C14" s="12">
        <v>0</v>
      </c>
      <c r="D14" s="12">
        <v>0</v>
      </c>
      <c r="E14" s="12">
        <v>0</v>
      </c>
      <c r="F14" s="12">
        <v>0</v>
      </c>
      <c r="G14" s="13"/>
      <c r="H14" s="12">
        <v>0</v>
      </c>
      <c r="I14" s="12">
        <v>0</v>
      </c>
      <c r="J14" s="12">
        <v>0</v>
      </c>
      <c r="K14" s="12">
        <v>0</v>
      </c>
      <c r="L14" s="13"/>
      <c r="M14" s="12">
        <v>0</v>
      </c>
      <c r="N14" s="12">
        <v>0</v>
      </c>
      <c r="O14" s="12">
        <v>0</v>
      </c>
      <c r="P14" s="12">
        <v>0</v>
      </c>
      <c r="Q14" s="13"/>
      <c r="R14" s="12">
        <v>0</v>
      </c>
      <c r="S14" s="12">
        <v>0</v>
      </c>
      <c r="T14" s="12">
        <v>0</v>
      </c>
      <c r="U14" s="12">
        <v>0</v>
      </c>
      <c r="V14" s="13"/>
      <c r="W14" s="12">
        <v>0</v>
      </c>
      <c r="X14" s="12">
        <v>0</v>
      </c>
      <c r="Y14" s="12">
        <v>0</v>
      </c>
      <c r="Z14" s="12">
        <v>0</v>
      </c>
      <c r="AA14" s="13"/>
      <c r="AB14" s="12">
        <v>0</v>
      </c>
      <c r="AC14" s="12">
        <v>0</v>
      </c>
      <c r="AD14" s="12">
        <v>0</v>
      </c>
      <c r="AE14" s="12">
        <v>0</v>
      </c>
      <c r="AF14" s="13"/>
    </row>
    <row r="15" spans="1:32" hidden="1">
      <c r="A15" s="10">
        <v>9</v>
      </c>
      <c r="B15" s="11" t="s">
        <v>11</v>
      </c>
      <c r="C15" s="12">
        <v>0</v>
      </c>
      <c r="D15" s="12">
        <v>0</v>
      </c>
      <c r="E15" s="12">
        <v>0</v>
      </c>
      <c r="F15" s="12">
        <v>0</v>
      </c>
      <c r="G15" s="13"/>
      <c r="H15" s="12">
        <v>0</v>
      </c>
      <c r="I15" s="12">
        <v>0</v>
      </c>
      <c r="J15" s="12">
        <v>0</v>
      </c>
      <c r="K15" s="12">
        <v>0</v>
      </c>
      <c r="L15" s="13"/>
      <c r="M15" s="12">
        <v>0</v>
      </c>
      <c r="N15" s="12">
        <v>0</v>
      </c>
      <c r="O15" s="12">
        <v>0</v>
      </c>
      <c r="P15" s="12">
        <v>0</v>
      </c>
      <c r="Q15" s="13"/>
      <c r="R15" s="12">
        <v>0</v>
      </c>
      <c r="S15" s="12">
        <v>0</v>
      </c>
      <c r="T15" s="12">
        <v>0</v>
      </c>
      <c r="U15" s="12">
        <v>0</v>
      </c>
      <c r="V15" s="13"/>
      <c r="W15" s="12">
        <v>0</v>
      </c>
      <c r="X15" s="12">
        <v>0</v>
      </c>
      <c r="Y15" s="12">
        <v>0</v>
      </c>
      <c r="Z15" s="12">
        <v>0</v>
      </c>
      <c r="AA15" s="13"/>
      <c r="AB15" s="12">
        <v>0</v>
      </c>
      <c r="AC15" s="12">
        <v>0</v>
      </c>
      <c r="AD15" s="12">
        <v>0</v>
      </c>
      <c r="AE15" s="12">
        <v>0</v>
      </c>
      <c r="AF15" s="13"/>
    </row>
    <row r="16" spans="1:32" hidden="1">
      <c r="A16" s="10">
        <v>10</v>
      </c>
      <c r="B16" s="11" t="s">
        <v>12</v>
      </c>
      <c r="C16" s="12">
        <v>0</v>
      </c>
      <c r="D16" s="12">
        <v>0</v>
      </c>
      <c r="E16" s="12">
        <v>0</v>
      </c>
      <c r="F16" s="12">
        <v>0</v>
      </c>
      <c r="G16" s="13"/>
      <c r="H16" s="12">
        <v>0</v>
      </c>
      <c r="I16" s="12">
        <v>0</v>
      </c>
      <c r="J16" s="12">
        <v>0</v>
      </c>
      <c r="K16" s="12">
        <v>0</v>
      </c>
      <c r="L16" s="13"/>
      <c r="M16" s="12">
        <v>0</v>
      </c>
      <c r="N16" s="12">
        <v>0</v>
      </c>
      <c r="O16" s="12">
        <v>0</v>
      </c>
      <c r="P16" s="12">
        <v>0</v>
      </c>
      <c r="Q16" s="13"/>
      <c r="R16" s="12">
        <v>0</v>
      </c>
      <c r="S16" s="12">
        <v>0</v>
      </c>
      <c r="T16" s="12">
        <v>0</v>
      </c>
      <c r="U16" s="12">
        <v>0</v>
      </c>
      <c r="V16" s="13"/>
      <c r="W16" s="12">
        <v>0</v>
      </c>
      <c r="X16" s="12">
        <v>0</v>
      </c>
      <c r="Y16" s="12">
        <v>0</v>
      </c>
      <c r="Z16" s="12">
        <v>0</v>
      </c>
      <c r="AA16" s="13"/>
      <c r="AB16" s="12">
        <v>0</v>
      </c>
      <c r="AC16" s="12">
        <v>0</v>
      </c>
      <c r="AD16" s="12">
        <v>0</v>
      </c>
      <c r="AE16" s="12">
        <v>0</v>
      </c>
      <c r="AF16" s="13"/>
    </row>
    <row r="17" spans="1:32" hidden="1">
      <c r="A17" s="10">
        <v>11</v>
      </c>
      <c r="B17" s="11" t="s">
        <v>13</v>
      </c>
      <c r="C17" s="12">
        <v>0</v>
      </c>
      <c r="D17" s="12">
        <v>0</v>
      </c>
      <c r="E17" s="12">
        <v>0</v>
      </c>
      <c r="F17" s="12">
        <v>0</v>
      </c>
      <c r="G17" s="13"/>
      <c r="H17" s="12">
        <v>0</v>
      </c>
      <c r="I17" s="12">
        <v>0</v>
      </c>
      <c r="J17" s="12">
        <v>0</v>
      </c>
      <c r="K17" s="12">
        <v>0</v>
      </c>
      <c r="L17" s="13"/>
      <c r="M17" s="12">
        <v>0</v>
      </c>
      <c r="N17" s="12">
        <v>0</v>
      </c>
      <c r="O17" s="12">
        <v>0</v>
      </c>
      <c r="P17" s="12">
        <v>0</v>
      </c>
      <c r="Q17" s="13"/>
      <c r="R17" s="12">
        <v>0</v>
      </c>
      <c r="S17" s="12">
        <v>0</v>
      </c>
      <c r="T17" s="12">
        <v>0</v>
      </c>
      <c r="U17" s="12">
        <v>0</v>
      </c>
      <c r="V17" s="13"/>
      <c r="W17" s="12">
        <v>0</v>
      </c>
      <c r="X17" s="12">
        <v>0</v>
      </c>
      <c r="Y17" s="12">
        <v>0</v>
      </c>
      <c r="Z17" s="12">
        <v>0</v>
      </c>
      <c r="AA17" s="13"/>
      <c r="AB17" s="12">
        <v>0</v>
      </c>
      <c r="AC17" s="12">
        <v>0</v>
      </c>
      <c r="AD17" s="12">
        <v>0</v>
      </c>
      <c r="AE17" s="12">
        <v>0</v>
      </c>
      <c r="AF17" s="13"/>
    </row>
    <row r="18" spans="1:32" hidden="1">
      <c r="A18" s="10">
        <v>12</v>
      </c>
      <c r="B18" s="11" t="s">
        <v>14</v>
      </c>
      <c r="C18" s="12">
        <v>0</v>
      </c>
      <c r="D18" s="12">
        <v>0</v>
      </c>
      <c r="E18" s="12">
        <v>0</v>
      </c>
      <c r="F18" s="12">
        <v>0</v>
      </c>
      <c r="G18" s="13"/>
      <c r="H18" s="12">
        <v>0</v>
      </c>
      <c r="I18" s="12">
        <v>0</v>
      </c>
      <c r="J18" s="12">
        <v>0</v>
      </c>
      <c r="K18" s="12">
        <v>0</v>
      </c>
      <c r="L18" s="13"/>
      <c r="M18" s="12">
        <v>0</v>
      </c>
      <c r="N18" s="12">
        <v>0</v>
      </c>
      <c r="O18" s="12">
        <v>0</v>
      </c>
      <c r="P18" s="12">
        <v>0</v>
      </c>
      <c r="Q18" s="13"/>
      <c r="R18" s="12">
        <v>0</v>
      </c>
      <c r="S18" s="12">
        <v>0</v>
      </c>
      <c r="T18" s="12">
        <v>0</v>
      </c>
      <c r="U18" s="12">
        <v>0</v>
      </c>
      <c r="V18" s="13"/>
      <c r="W18" s="12">
        <v>0</v>
      </c>
      <c r="X18" s="12">
        <v>0</v>
      </c>
      <c r="Y18" s="12">
        <v>0</v>
      </c>
      <c r="Z18" s="12">
        <v>0</v>
      </c>
      <c r="AA18" s="13"/>
      <c r="AB18" s="12">
        <v>0</v>
      </c>
      <c r="AC18" s="12">
        <v>0</v>
      </c>
      <c r="AD18" s="12">
        <v>0</v>
      </c>
      <c r="AE18" s="12">
        <v>0</v>
      </c>
      <c r="AF18" s="13"/>
    </row>
    <row r="19" spans="1:32" hidden="1">
      <c r="A19" s="10">
        <v>13</v>
      </c>
      <c r="B19" s="11" t="s">
        <v>15</v>
      </c>
      <c r="C19" s="12">
        <v>0</v>
      </c>
      <c r="D19" s="12">
        <v>0</v>
      </c>
      <c r="E19" s="12">
        <v>0</v>
      </c>
      <c r="F19" s="12">
        <v>0</v>
      </c>
      <c r="G19" s="13"/>
      <c r="H19" s="12">
        <v>0</v>
      </c>
      <c r="I19" s="12">
        <v>0</v>
      </c>
      <c r="J19" s="12">
        <v>0</v>
      </c>
      <c r="K19" s="12">
        <v>0</v>
      </c>
      <c r="L19" s="13"/>
      <c r="M19" s="12">
        <v>0</v>
      </c>
      <c r="N19" s="12">
        <v>0</v>
      </c>
      <c r="O19" s="12">
        <v>0</v>
      </c>
      <c r="P19" s="12">
        <v>0</v>
      </c>
      <c r="Q19" s="13"/>
      <c r="R19" s="12">
        <v>0</v>
      </c>
      <c r="S19" s="12">
        <v>0</v>
      </c>
      <c r="T19" s="12">
        <v>0</v>
      </c>
      <c r="U19" s="12">
        <v>0</v>
      </c>
      <c r="V19" s="13"/>
      <c r="W19" s="12">
        <v>0</v>
      </c>
      <c r="X19" s="12">
        <v>0</v>
      </c>
      <c r="Y19" s="12">
        <v>0</v>
      </c>
      <c r="Z19" s="12">
        <v>0</v>
      </c>
      <c r="AA19" s="13"/>
      <c r="AB19" s="12">
        <v>0</v>
      </c>
      <c r="AC19" s="12">
        <v>0</v>
      </c>
      <c r="AD19" s="12">
        <v>0</v>
      </c>
      <c r="AE19" s="12">
        <v>0</v>
      </c>
      <c r="AF19" s="13"/>
    </row>
    <row r="20" spans="1:32" hidden="1">
      <c r="A20" s="10">
        <v>14</v>
      </c>
      <c r="B20" s="11" t="s">
        <v>16</v>
      </c>
      <c r="C20" s="12">
        <v>0</v>
      </c>
      <c r="D20" s="12">
        <v>0</v>
      </c>
      <c r="E20" s="12">
        <v>0</v>
      </c>
      <c r="F20" s="12">
        <v>0</v>
      </c>
      <c r="G20" s="13"/>
      <c r="H20" s="12">
        <v>0</v>
      </c>
      <c r="I20" s="12">
        <v>0</v>
      </c>
      <c r="J20" s="12">
        <v>0</v>
      </c>
      <c r="K20" s="12">
        <v>0</v>
      </c>
      <c r="L20" s="13"/>
      <c r="M20" s="12">
        <v>0</v>
      </c>
      <c r="N20" s="12">
        <v>0</v>
      </c>
      <c r="O20" s="12">
        <v>0</v>
      </c>
      <c r="P20" s="12">
        <v>0</v>
      </c>
      <c r="Q20" s="13"/>
      <c r="R20" s="12">
        <v>0</v>
      </c>
      <c r="S20" s="12">
        <v>0</v>
      </c>
      <c r="T20" s="12">
        <v>0</v>
      </c>
      <c r="U20" s="12">
        <v>0</v>
      </c>
      <c r="V20" s="13"/>
      <c r="W20" s="12">
        <v>0</v>
      </c>
      <c r="X20" s="12">
        <v>0</v>
      </c>
      <c r="Y20" s="12">
        <v>0</v>
      </c>
      <c r="Z20" s="12">
        <v>0</v>
      </c>
      <c r="AA20" s="13"/>
      <c r="AB20" s="12">
        <v>0</v>
      </c>
      <c r="AC20" s="12">
        <v>0</v>
      </c>
      <c r="AD20" s="12">
        <v>0</v>
      </c>
      <c r="AE20" s="12">
        <v>0</v>
      </c>
      <c r="AF20" s="13"/>
    </row>
    <row r="21" spans="1:32" hidden="1">
      <c r="A21" s="10">
        <v>15</v>
      </c>
      <c r="B21" s="11" t="s">
        <v>17</v>
      </c>
      <c r="C21" s="12">
        <v>0</v>
      </c>
      <c r="D21" s="12">
        <v>0</v>
      </c>
      <c r="E21" s="12">
        <v>0</v>
      </c>
      <c r="F21" s="12">
        <v>0</v>
      </c>
      <c r="G21" s="13"/>
      <c r="H21" s="12">
        <v>0</v>
      </c>
      <c r="I21" s="12">
        <v>0</v>
      </c>
      <c r="J21" s="12">
        <v>0</v>
      </c>
      <c r="K21" s="12">
        <v>0</v>
      </c>
      <c r="L21" s="13"/>
      <c r="M21" s="12">
        <v>0</v>
      </c>
      <c r="N21" s="12">
        <v>0</v>
      </c>
      <c r="O21" s="12">
        <v>0</v>
      </c>
      <c r="P21" s="12">
        <v>0</v>
      </c>
      <c r="Q21" s="13"/>
      <c r="R21" s="12">
        <v>0</v>
      </c>
      <c r="S21" s="12">
        <v>0</v>
      </c>
      <c r="T21" s="12">
        <v>0</v>
      </c>
      <c r="U21" s="12">
        <v>0</v>
      </c>
      <c r="V21" s="13"/>
      <c r="W21" s="12">
        <v>0</v>
      </c>
      <c r="X21" s="12">
        <v>0</v>
      </c>
      <c r="Y21" s="12">
        <v>0</v>
      </c>
      <c r="Z21" s="12">
        <v>0</v>
      </c>
      <c r="AA21" s="13"/>
      <c r="AB21" s="12">
        <v>0</v>
      </c>
      <c r="AC21" s="12">
        <v>0</v>
      </c>
      <c r="AD21" s="12">
        <v>0</v>
      </c>
      <c r="AE21" s="12">
        <v>0</v>
      </c>
      <c r="AF21" s="13"/>
    </row>
    <row r="22" spans="1:32" hidden="1">
      <c r="A22" s="10">
        <v>16</v>
      </c>
      <c r="B22" s="11" t="s">
        <v>18</v>
      </c>
      <c r="C22" s="12">
        <v>0</v>
      </c>
      <c r="D22" s="12">
        <v>0</v>
      </c>
      <c r="E22" s="12">
        <v>0</v>
      </c>
      <c r="F22" s="12">
        <v>0</v>
      </c>
      <c r="G22" s="13"/>
      <c r="H22" s="12">
        <v>0</v>
      </c>
      <c r="I22" s="12">
        <v>0</v>
      </c>
      <c r="J22" s="12">
        <v>0</v>
      </c>
      <c r="K22" s="12">
        <v>0</v>
      </c>
      <c r="L22" s="13"/>
      <c r="M22" s="12">
        <v>0</v>
      </c>
      <c r="N22" s="12">
        <v>0</v>
      </c>
      <c r="O22" s="12">
        <v>0</v>
      </c>
      <c r="P22" s="12">
        <v>0</v>
      </c>
      <c r="Q22" s="13"/>
      <c r="R22" s="12">
        <v>0</v>
      </c>
      <c r="S22" s="12">
        <v>0</v>
      </c>
      <c r="T22" s="12">
        <v>0</v>
      </c>
      <c r="U22" s="12">
        <v>0</v>
      </c>
      <c r="V22" s="13"/>
      <c r="W22" s="12">
        <v>0</v>
      </c>
      <c r="X22" s="12">
        <v>0</v>
      </c>
      <c r="Y22" s="12">
        <v>0</v>
      </c>
      <c r="Z22" s="12">
        <v>0</v>
      </c>
      <c r="AA22" s="13"/>
      <c r="AB22" s="12">
        <v>0</v>
      </c>
      <c r="AC22" s="12">
        <v>0</v>
      </c>
      <c r="AD22" s="12">
        <v>0</v>
      </c>
      <c r="AE22" s="12">
        <v>0</v>
      </c>
      <c r="AF22" s="13"/>
    </row>
    <row r="23" spans="1:32" hidden="1">
      <c r="A23" s="10">
        <v>17</v>
      </c>
      <c r="B23" s="11" t="s">
        <v>19</v>
      </c>
      <c r="C23" s="12">
        <v>0</v>
      </c>
      <c r="D23" s="12">
        <v>0</v>
      </c>
      <c r="E23" s="12">
        <v>0</v>
      </c>
      <c r="F23" s="12">
        <v>0</v>
      </c>
      <c r="G23" s="13"/>
      <c r="H23" s="12">
        <v>0</v>
      </c>
      <c r="I23" s="12">
        <v>0</v>
      </c>
      <c r="J23" s="12">
        <v>0</v>
      </c>
      <c r="K23" s="12">
        <v>0</v>
      </c>
      <c r="L23" s="13"/>
      <c r="M23" s="12">
        <v>0</v>
      </c>
      <c r="N23" s="12">
        <v>0</v>
      </c>
      <c r="O23" s="12">
        <v>0</v>
      </c>
      <c r="P23" s="12">
        <v>0</v>
      </c>
      <c r="Q23" s="13"/>
      <c r="R23" s="12">
        <v>0</v>
      </c>
      <c r="S23" s="12">
        <v>0</v>
      </c>
      <c r="T23" s="12">
        <v>0</v>
      </c>
      <c r="U23" s="12">
        <v>0</v>
      </c>
      <c r="V23" s="13"/>
      <c r="W23" s="12">
        <v>0</v>
      </c>
      <c r="X23" s="12">
        <v>0</v>
      </c>
      <c r="Y23" s="12">
        <v>0</v>
      </c>
      <c r="Z23" s="12">
        <v>0</v>
      </c>
      <c r="AA23" s="13"/>
      <c r="AB23" s="12">
        <v>0</v>
      </c>
      <c r="AC23" s="12">
        <v>0</v>
      </c>
      <c r="AD23" s="12">
        <v>0</v>
      </c>
      <c r="AE23" s="12">
        <v>0</v>
      </c>
      <c r="AF23" s="13"/>
    </row>
    <row r="24" spans="1:32" hidden="1">
      <c r="A24" s="10">
        <v>18</v>
      </c>
      <c r="B24" s="11" t="s">
        <v>20</v>
      </c>
      <c r="C24" s="12">
        <v>0</v>
      </c>
      <c r="D24" s="12">
        <v>0</v>
      </c>
      <c r="E24" s="12">
        <v>0</v>
      </c>
      <c r="F24" s="12">
        <v>0</v>
      </c>
      <c r="G24" s="13"/>
      <c r="H24" s="12">
        <v>0</v>
      </c>
      <c r="I24" s="12">
        <v>0</v>
      </c>
      <c r="J24" s="12">
        <v>0</v>
      </c>
      <c r="K24" s="12">
        <v>0</v>
      </c>
      <c r="L24" s="13"/>
      <c r="M24" s="12">
        <v>0</v>
      </c>
      <c r="N24" s="12">
        <v>0</v>
      </c>
      <c r="O24" s="12">
        <v>0</v>
      </c>
      <c r="P24" s="12">
        <v>0</v>
      </c>
      <c r="Q24" s="13"/>
      <c r="R24" s="12">
        <v>0</v>
      </c>
      <c r="S24" s="12">
        <v>0</v>
      </c>
      <c r="T24" s="12">
        <v>0</v>
      </c>
      <c r="U24" s="12">
        <v>0</v>
      </c>
      <c r="V24" s="13"/>
      <c r="W24" s="12">
        <v>0</v>
      </c>
      <c r="X24" s="12">
        <v>0</v>
      </c>
      <c r="Y24" s="12">
        <v>0</v>
      </c>
      <c r="Z24" s="12">
        <v>0</v>
      </c>
      <c r="AA24" s="13"/>
      <c r="AB24" s="12">
        <v>0</v>
      </c>
      <c r="AC24" s="12">
        <v>0</v>
      </c>
      <c r="AD24" s="12">
        <v>0</v>
      </c>
      <c r="AE24" s="12">
        <v>0</v>
      </c>
      <c r="AF24" s="13"/>
    </row>
    <row r="25" spans="1:32" hidden="1">
      <c r="A25" s="10">
        <v>19</v>
      </c>
      <c r="B25" s="11" t="s">
        <v>21</v>
      </c>
      <c r="C25" s="12">
        <v>0</v>
      </c>
      <c r="D25" s="12">
        <v>0</v>
      </c>
      <c r="E25" s="12">
        <v>0</v>
      </c>
      <c r="F25" s="12">
        <v>0</v>
      </c>
      <c r="G25" s="13"/>
      <c r="H25" s="12">
        <v>0</v>
      </c>
      <c r="I25" s="12">
        <v>0</v>
      </c>
      <c r="J25" s="12">
        <v>0</v>
      </c>
      <c r="K25" s="12">
        <v>0</v>
      </c>
      <c r="L25" s="13"/>
      <c r="M25" s="12">
        <v>0</v>
      </c>
      <c r="N25" s="12">
        <v>0</v>
      </c>
      <c r="O25" s="12">
        <v>0</v>
      </c>
      <c r="P25" s="12">
        <v>0</v>
      </c>
      <c r="Q25" s="13"/>
      <c r="R25" s="12">
        <v>0</v>
      </c>
      <c r="S25" s="12">
        <v>0</v>
      </c>
      <c r="T25" s="12">
        <v>0</v>
      </c>
      <c r="U25" s="12">
        <v>0</v>
      </c>
      <c r="V25" s="13"/>
      <c r="W25" s="12">
        <v>0</v>
      </c>
      <c r="X25" s="12">
        <v>0</v>
      </c>
      <c r="Y25" s="12">
        <v>0</v>
      </c>
      <c r="Z25" s="12">
        <v>0</v>
      </c>
      <c r="AA25" s="13"/>
      <c r="AB25" s="12">
        <v>0</v>
      </c>
      <c r="AC25" s="12">
        <v>0</v>
      </c>
      <c r="AD25" s="12">
        <v>0</v>
      </c>
      <c r="AE25" s="12">
        <v>0</v>
      </c>
      <c r="AF25" s="13"/>
    </row>
    <row r="26" spans="1:32" hidden="1">
      <c r="A26" s="10">
        <v>20</v>
      </c>
      <c r="B26" s="11" t="s">
        <v>22</v>
      </c>
      <c r="C26" s="12">
        <v>0</v>
      </c>
      <c r="D26" s="12">
        <v>0</v>
      </c>
      <c r="E26" s="12">
        <v>0</v>
      </c>
      <c r="F26" s="12">
        <v>0</v>
      </c>
      <c r="G26" s="13"/>
      <c r="H26" s="12">
        <v>0</v>
      </c>
      <c r="I26" s="12">
        <v>0</v>
      </c>
      <c r="J26" s="12">
        <v>0</v>
      </c>
      <c r="K26" s="12">
        <v>0</v>
      </c>
      <c r="L26" s="13"/>
      <c r="M26" s="12">
        <v>0</v>
      </c>
      <c r="N26" s="12">
        <v>0</v>
      </c>
      <c r="O26" s="12">
        <v>0</v>
      </c>
      <c r="P26" s="12">
        <v>0</v>
      </c>
      <c r="Q26" s="13"/>
      <c r="R26" s="12">
        <v>0</v>
      </c>
      <c r="S26" s="12">
        <v>0</v>
      </c>
      <c r="T26" s="12">
        <v>0</v>
      </c>
      <c r="U26" s="12">
        <v>0</v>
      </c>
      <c r="V26" s="13"/>
      <c r="W26" s="12">
        <v>0</v>
      </c>
      <c r="X26" s="12">
        <v>0</v>
      </c>
      <c r="Y26" s="12">
        <v>0</v>
      </c>
      <c r="Z26" s="12">
        <v>0</v>
      </c>
      <c r="AA26" s="13"/>
      <c r="AB26" s="12">
        <v>0</v>
      </c>
      <c r="AC26" s="12">
        <v>0</v>
      </c>
      <c r="AD26" s="12">
        <v>0</v>
      </c>
      <c r="AE26" s="12">
        <v>0</v>
      </c>
      <c r="AF26" s="13"/>
    </row>
    <row r="27" spans="1:32" hidden="1">
      <c r="A27" s="10">
        <v>21</v>
      </c>
      <c r="B27" s="11" t="s">
        <v>23</v>
      </c>
      <c r="C27" s="12">
        <v>0</v>
      </c>
      <c r="D27" s="12">
        <v>0</v>
      </c>
      <c r="E27" s="12">
        <v>0</v>
      </c>
      <c r="F27" s="12">
        <v>0</v>
      </c>
      <c r="G27" s="13"/>
      <c r="H27" s="12">
        <v>0</v>
      </c>
      <c r="I27" s="12">
        <v>0</v>
      </c>
      <c r="J27" s="12">
        <v>0</v>
      </c>
      <c r="K27" s="12">
        <v>0</v>
      </c>
      <c r="L27" s="13"/>
      <c r="M27" s="12">
        <v>0</v>
      </c>
      <c r="N27" s="12">
        <v>0</v>
      </c>
      <c r="O27" s="12">
        <v>0</v>
      </c>
      <c r="P27" s="12">
        <v>0</v>
      </c>
      <c r="Q27" s="13"/>
      <c r="R27" s="12">
        <v>0</v>
      </c>
      <c r="S27" s="12">
        <v>0</v>
      </c>
      <c r="T27" s="12">
        <v>0</v>
      </c>
      <c r="U27" s="12">
        <v>0</v>
      </c>
      <c r="V27" s="13"/>
      <c r="W27" s="12">
        <v>0</v>
      </c>
      <c r="X27" s="12">
        <v>0</v>
      </c>
      <c r="Y27" s="12">
        <v>0</v>
      </c>
      <c r="Z27" s="12">
        <v>0</v>
      </c>
      <c r="AA27" s="13"/>
      <c r="AB27" s="12">
        <v>0</v>
      </c>
      <c r="AC27" s="12">
        <v>0</v>
      </c>
      <c r="AD27" s="12">
        <v>0</v>
      </c>
      <c r="AE27" s="12">
        <v>0</v>
      </c>
      <c r="AF27" s="13"/>
    </row>
    <row r="28" spans="1:32" hidden="1">
      <c r="A28" s="10">
        <v>22</v>
      </c>
      <c r="B28" s="11" t="s">
        <v>24</v>
      </c>
      <c r="C28" s="12">
        <v>0</v>
      </c>
      <c r="D28" s="12">
        <v>0</v>
      </c>
      <c r="E28" s="12">
        <v>0</v>
      </c>
      <c r="F28" s="12">
        <v>0</v>
      </c>
      <c r="G28" s="13"/>
      <c r="H28" s="12">
        <v>0</v>
      </c>
      <c r="I28" s="12">
        <v>0</v>
      </c>
      <c r="J28" s="12">
        <v>0</v>
      </c>
      <c r="K28" s="12">
        <v>0</v>
      </c>
      <c r="L28" s="13"/>
      <c r="M28" s="12">
        <v>0</v>
      </c>
      <c r="N28" s="12">
        <v>0</v>
      </c>
      <c r="O28" s="12">
        <v>0</v>
      </c>
      <c r="P28" s="12">
        <v>0</v>
      </c>
      <c r="Q28" s="13"/>
      <c r="R28" s="12">
        <v>0</v>
      </c>
      <c r="S28" s="12">
        <v>0</v>
      </c>
      <c r="T28" s="12">
        <v>0</v>
      </c>
      <c r="U28" s="12">
        <v>0</v>
      </c>
      <c r="V28" s="13"/>
      <c r="W28" s="12">
        <v>0</v>
      </c>
      <c r="X28" s="12">
        <v>0</v>
      </c>
      <c r="Y28" s="12">
        <v>0</v>
      </c>
      <c r="Z28" s="12">
        <v>0</v>
      </c>
      <c r="AA28" s="13"/>
      <c r="AB28" s="12">
        <v>0</v>
      </c>
      <c r="AC28" s="12">
        <v>0</v>
      </c>
      <c r="AD28" s="12">
        <v>0</v>
      </c>
      <c r="AE28" s="12">
        <v>0</v>
      </c>
      <c r="AF28" s="13"/>
    </row>
    <row r="29" spans="1:32" hidden="1">
      <c r="A29" s="10">
        <v>23</v>
      </c>
      <c r="B29" s="11" t="s">
        <v>25</v>
      </c>
      <c r="C29" s="12">
        <v>0</v>
      </c>
      <c r="D29" s="12">
        <v>0</v>
      </c>
      <c r="E29" s="12">
        <v>0</v>
      </c>
      <c r="F29" s="12">
        <v>0</v>
      </c>
      <c r="G29" s="13"/>
      <c r="H29" s="12">
        <v>0</v>
      </c>
      <c r="I29" s="12">
        <v>0</v>
      </c>
      <c r="J29" s="12">
        <v>0</v>
      </c>
      <c r="K29" s="12">
        <v>0</v>
      </c>
      <c r="L29" s="13"/>
      <c r="M29" s="12">
        <v>0</v>
      </c>
      <c r="N29" s="12">
        <v>0</v>
      </c>
      <c r="O29" s="12">
        <v>0</v>
      </c>
      <c r="P29" s="12">
        <v>0</v>
      </c>
      <c r="Q29" s="13"/>
      <c r="R29" s="12">
        <v>0</v>
      </c>
      <c r="S29" s="12">
        <v>0</v>
      </c>
      <c r="T29" s="12">
        <v>0</v>
      </c>
      <c r="U29" s="12">
        <v>0</v>
      </c>
      <c r="V29" s="13"/>
      <c r="W29" s="12">
        <v>0</v>
      </c>
      <c r="X29" s="12">
        <v>0</v>
      </c>
      <c r="Y29" s="12">
        <v>0</v>
      </c>
      <c r="Z29" s="12">
        <v>0</v>
      </c>
      <c r="AA29" s="13"/>
      <c r="AB29" s="12">
        <v>0</v>
      </c>
      <c r="AC29" s="12">
        <v>0</v>
      </c>
      <c r="AD29" s="12">
        <v>0</v>
      </c>
      <c r="AE29" s="12">
        <v>0</v>
      </c>
      <c r="AF29" s="13"/>
    </row>
    <row r="30" spans="1:32" hidden="1">
      <c r="A30" s="10">
        <v>24</v>
      </c>
      <c r="B30" s="11" t="s">
        <v>26</v>
      </c>
      <c r="C30" s="12">
        <v>0</v>
      </c>
      <c r="D30" s="12">
        <v>0</v>
      </c>
      <c r="E30" s="12">
        <v>0</v>
      </c>
      <c r="F30" s="12">
        <v>0</v>
      </c>
      <c r="G30" s="13"/>
      <c r="H30" s="12">
        <v>0</v>
      </c>
      <c r="I30" s="12">
        <v>0</v>
      </c>
      <c r="J30" s="12">
        <v>0</v>
      </c>
      <c r="K30" s="12">
        <v>0</v>
      </c>
      <c r="L30" s="13"/>
      <c r="M30" s="12">
        <v>0</v>
      </c>
      <c r="N30" s="12">
        <v>0</v>
      </c>
      <c r="O30" s="12">
        <v>0</v>
      </c>
      <c r="P30" s="12">
        <v>0</v>
      </c>
      <c r="Q30" s="13"/>
      <c r="R30" s="12">
        <v>0</v>
      </c>
      <c r="S30" s="12">
        <v>0</v>
      </c>
      <c r="T30" s="12">
        <v>0</v>
      </c>
      <c r="U30" s="12">
        <v>0</v>
      </c>
      <c r="V30" s="13"/>
      <c r="W30" s="12">
        <v>0</v>
      </c>
      <c r="X30" s="12">
        <v>0</v>
      </c>
      <c r="Y30" s="12">
        <v>0</v>
      </c>
      <c r="Z30" s="12">
        <v>0</v>
      </c>
      <c r="AA30" s="13"/>
      <c r="AB30" s="12">
        <v>0</v>
      </c>
      <c r="AC30" s="12">
        <v>0</v>
      </c>
      <c r="AD30" s="12">
        <v>0</v>
      </c>
      <c r="AE30" s="12">
        <v>0</v>
      </c>
      <c r="AF30" s="13"/>
    </row>
    <row r="31" spans="1:32" hidden="1">
      <c r="A31" s="10">
        <v>25</v>
      </c>
      <c r="B31" s="11" t="s">
        <v>27</v>
      </c>
      <c r="C31" s="12">
        <v>0</v>
      </c>
      <c r="D31" s="12">
        <v>0</v>
      </c>
      <c r="E31" s="12">
        <v>0</v>
      </c>
      <c r="F31" s="12">
        <v>0</v>
      </c>
      <c r="G31" s="13"/>
      <c r="H31" s="12">
        <v>0</v>
      </c>
      <c r="I31" s="12">
        <v>0</v>
      </c>
      <c r="J31" s="12">
        <v>0</v>
      </c>
      <c r="K31" s="12">
        <v>0</v>
      </c>
      <c r="L31" s="13"/>
      <c r="M31" s="12">
        <v>0</v>
      </c>
      <c r="N31" s="12">
        <v>0</v>
      </c>
      <c r="O31" s="12">
        <v>0</v>
      </c>
      <c r="P31" s="12">
        <v>0</v>
      </c>
      <c r="Q31" s="13"/>
      <c r="R31" s="12">
        <v>0</v>
      </c>
      <c r="S31" s="12">
        <v>0</v>
      </c>
      <c r="T31" s="12">
        <v>0</v>
      </c>
      <c r="U31" s="12">
        <v>0</v>
      </c>
      <c r="V31" s="13"/>
      <c r="W31" s="12">
        <v>0</v>
      </c>
      <c r="X31" s="12">
        <v>0</v>
      </c>
      <c r="Y31" s="12">
        <v>0</v>
      </c>
      <c r="Z31" s="12">
        <v>0</v>
      </c>
      <c r="AA31" s="13"/>
      <c r="AB31" s="12">
        <v>0</v>
      </c>
      <c r="AC31" s="12">
        <v>0</v>
      </c>
      <c r="AD31" s="12">
        <v>0</v>
      </c>
      <c r="AE31" s="12">
        <v>0</v>
      </c>
      <c r="AF31" s="13"/>
    </row>
    <row r="32" spans="1:32" hidden="1">
      <c r="A32" s="10">
        <v>26</v>
      </c>
      <c r="B32" s="11" t="s">
        <v>28</v>
      </c>
      <c r="C32" s="12">
        <v>0</v>
      </c>
      <c r="D32" s="12">
        <v>0</v>
      </c>
      <c r="E32" s="12">
        <v>0</v>
      </c>
      <c r="F32" s="12">
        <v>0</v>
      </c>
      <c r="G32" s="13"/>
      <c r="H32" s="12">
        <v>0</v>
      </c>
      <c r="I32" s="12">
        <v>0</v>
      </c>
      <c r="J32" s="12">
        <v>0</v>
      </c>
      <c r="K32" s="12">
        <v>0</v>
      </c>
      <c r="L32" s="13"/>
      <c r="M32" s="12">
        <v>0</v>
      </c>
      <c r="N32" s="12">
        <v>0</v>
      </c>
      <c r="O32" s="12">
        <v>0</v>
      </c>
      <c r="P32" s="12">
        <v>0</v>
      </c>
      <c r="Q32" s="13"/>
      <c r="R32" s="12">
        <v>0</v>
      </c>
      <c r="S32" s="12">
        <v>0</v>
      </c>
      <c r="T32" s="12">
        <v>0</v>
      </c>
      <c r="U32" s="12">
        <v>0</v>
      </c>
      <c r="V32" s="13"/>
      <c r="W32" s="12">
        <v>0</v>
      </c>
      <c r="X32" s="12">
        <v>0</v>
      </c>
      <c r="Y32" s="12">
        <v>0</v>
      </c>
      <c r="Z32" s="12">
        <v>0</v>
      </c>
      <c r="AA32" s="13"/>
      <c r="AB32" s="12">
        <v>0</v>
      </c>
      <c r="AC32" s="12">
        <v>0</v>
      </c>
      <c r="AD32" s="12">
        <v>0</v>
      </c>
      <c r="AE32" s="12">
        <v>0</v>
      </c>
      <c r="AF32" s="13"/>
    </row>
    <row r="33" spans="1:32" hidden="1">
      <c r="A33" s="10">
        <v>27</v>
      </c>
      <c r="B33" s="11" t="s">
        <v>29</v>
      </c>
      <c r="C33" s="12">
        <v>0</v>
      </c>
      <c r="D33" s="12">
        <v>0</v>
      </c>
      <c r="E33" s="12">
        <v>0</v>
      </c>
      <c r="F33" s="12">
        <v>0</v>
      </c>
      <c r="G33" s="13"/>
      <c r="H33" s="12">
        <v>0</v>
      </c>
      <c r="I33" s="12">
        <v>0</v>
      </c>
      <c r="J33" s="12">
        <v>0</v>
      </c>
      <c r="K33" s="12">
        <v>0</v>
      </c>
      <c r="L33" s="13"/>
      <c r="M33" s="12">
        <v>0</v>
      </c>
      <c r="N33" s="12">
        <v>0</v>
      </c>
      <c r="O33" s="12">
        <v>0</v>
      </c>
      <c r="P33" s="12">
        <v>0</v>
      </c>
      <c r="Q33" s="13"/>
      <c r="R33" s="12">
        <v>0</v>
      </c>
      <c r="S33" s="12">
        <v>0</v>
      </c>
      <c r="T33" s="12">
        <v>0</v>
      </c>
      <c r="U33" s="12">
        <v>0</v>
      </c>
      <c r="V33" s="13"/>
      <c r="W33" s="12">
        <v>0</v>
      </c>
      <c r="X33" s="12">
        <v>0</v>
      </c>
      <c r="Y33" s="12">
        <v>0</v>
      </c>
      <c r="Z33" s="12">
        <v>0</v>
      </c>
      <c r="AA33" s="13"/>
      <c r="AB33" s="12">
        <v>0</v>
      </c>
      <c r="AC33" s="12">
        <v>0</v>
      </c>
      <c r="AD33" s="12">
        <v>0</v>
      </c>
      <c r="AE33" s="12">
        <v>0</v>
      </c>
      <c r="AF33" s="13"/>
    </row>
    <row r="34" spans="1:32" hidden="1">
      <c r="A34" s="10">
        <v>28</v>
      </c>
      <c r="B34" s="11" t="s">
        <v>30</v>
      </c>
      <c r="C34" s="12">
        <v>0</v>
      </c>
      <c r="D34" s="12">
        <v>0</v>
      </c>
      <c r="E34" s="12">
        <v>0</v>
      </c>
      <c r="F34" s="12">
        <v>0</v>
      </c>
      <c r="G34" s="13"/>
      <c r="H34" s="12">
        <v>0</v>
      </c>
      <c r="I34" s="12">
        <v>0</v>
      </c>
      <c r="J34" s="12">
        <v>0</v>
      </c>
      <c r="K34" s="12">
        <v>0</v>
      </c>
      <c r="L34" s="13"/>
      <c r="M34" s="12">
        <v>0</v>
      </c>
      <c r="N34" s="12">
        <v>0</v>
      </c>
      <c r="O34" s="12">
        <v>0</v>
      </c>
      <c r="P34" s="12">
        <v>0</v>
      </c>
      <c r="Q34" s="13"/>
      <c r="R34" s="12">
        <v>0</v>
      </c>
      <c r="S34" s="12">
        <v>0</v>
      </c>
      <c r="T34" s="12">
        <v>0</v>
      </c>
      <c r="U34" s="12">
        <v>0</v>
      </c>
      <c r="V34" s="13"/>
      <c r="W34" s="12">
        <v>0</v>
      </c>
      <c r="X34" s="12">
        <v>0</v>
      </c>
      <c r="Y34" s="12">
        <v>0</v>
      </c>
      <c r="Z34" s="12">
        <v>0</v>
      </c>
      <c r="AA34" s="13"/>
      <c r="AB34" s="12">
        <v>0</v>
      </c>
      <c r="AC34" s="12">
        <v>0</v>
      </c>
      <c r="AD34" s="12">
        <v>0</v>
      </c>
      <c r="AE34" s="12">
        <v>0</v>
      </c>
      <c r="AF34" s="13"/>
    </row>
    <row r="35" spans="1:32" hidden="1">
      <c r="A35" s="10">
        <v>29</v>
      </c>
      <c r="B35" s="11" t="s">
        <v>31</v>
      </c>
      <c r="C35" s="12">
        <v>0</v>
      </c>
      <c r="D35" s="12">
        <v>0</v>
      </c>
      <c r="E35" s="12">
        <v>0</v>
      </c>
      <c r="F35" s="12">
        <v>0</v>
      </c>
      <c r="G35" s="13"/>
      <c r="H35" s="12">
        <v>0</v>
      </c>
      <c r="I35" s="12">
        <v>0</v>
      </c>
      <c r="J35" s="12">
        <v>0</v>
      </c>
      <c r="K35" s="12">
        <v>0</v>
      </c>
      <c r="L35" s="13"/>
      <c r="M35" s="12">
        <v>0</v>
      </c>
      <c r="N35" s="12">
        <v>0</v>
      </c>
      <c r="O35" s="12">
        <v>0</v>
      </c>
      <c r="P35" s="12">
        <v>0</v>
      </c>
      <c r="Q35" s="13"/>
      <c r="R35" s="12">
        <v>0</v>
      </c>
      <c r="S35" s="12">
        <v>0</v>
      </c>
      <c r="T35" s="12">
        <v>0</v>
      </c>
      <c r="U35" s="12">
        <v>0</v>
      </c>
      <c r="V35" s="13"/>
      <c r="W35" s="12">
        <v>0</v>
      </c>
      <c r="X35" s="12">
        <v>0</v>
      </c>
      <c r="Y35" s="12">
        <v>0</v>
      </c>
      <c r="Z35" s="12">
        <v>0</v>
      </c>
      <c r="AA35" s="13"/>
      <c r="AB35" s="12">
        <v>0</v>
      </c>
      <c r="AC35" s="12">
        <v>0</v>
      </c>
      <c r="AD35" s="12">
        <v>0</v>
      </c>
      <c r="AE35" s="12">
        <v>0</v>
      </c>
      <c r="AF35" s="13"/>
    </row>
    <row r="36" spans="1:32" hidden="1">
      <c r="A36" s="10">
        <v>30</v>
      </c>
      <c r="B36" s="11" t="s">
        <v>32</v>
      </c>
      <c r="C36" s="12">
        <v>0</v>
      </c>
      <c r="D36" s="12">
        <v>0</v>
      </c>
      <c r="E36" s="12">
        <v>0</v>
      </c>
      <c r="F36" s="12">
        <v>0</v>
      </c>
      <c r="G36" s="13"/>
      <c r="H36" s="12">
        <v>0</v>
      </c>
      <c r="I36" s="12">
        <v>0</v>
      </c>
      <c r="J36" s="12">
        <v>0</v>
      </c>
      <c r="K36" s="12">
        <v>0</v>
      </c>
      <c r="L36" s="13"/>
      <c r="M36" s="12">
        <v>0</v>
      </c>
      <c r="N36" s="12">
        <v>0</v>
      </c>
      <c r="O36" s="12">
        <v>0</v>
      </c>
      <c r="P36" s="12">
        <v>0</v>
      </c>
      <c r="Q36" s="13"/>
      <c r="R36" s="12">
        <v>0</v>
      </c>
      <c r="S36" s="12">
        <v>0</v>
      </c>
      <c r="T36" s="12">
        <v>0</v>
      </c>
      <c r="U36" s="12">
        <v>0</v>
      </c>
      <c r="V36" s="13"/>
      <c r="W36" s="12">
        <v>0</v>
      </c>
      <c r="X36" s="12">
        <v>0</v>
      </c>
      <c r="Y36" s="12">
        <v>0</v>
      </c>
      <c r="Z36" s="12">
        <v>0</v>
      </c>
      <c r="AA36" s="13"/>
      <c r="AB36" s="12">
        <v>0</v>
      </c>
      <c r="AC36" s="12">
        <v>0</v>
      </c>
      <c r="AD36" s="12">
        <v>0</v>
      </c>
      <c r="AE36" s="12">
        <v>0</v>
      </c>
      <c r="AF36" s="13"/>
    </row>
    <row r="37" spans="1:32" s="154" customFormat="1">
      <c r="A37" s="148">
        <v>31</v>
      </c>
      <c r="B37" s="149" t="s">
        <v>33</v>
      </c>
      <c r="C37" s="150">
        <v>0</v>
      </c>
      <c r="D37" s="150">
        <v>0</v>
      </c>
      <c r="E37" s="150">
        <v>0</v>
      </c>
      <c r="F37" s="150">
        <v>0</v>
      </c>
      <c r="G37" s="151"/>
      <c r="H37" s="150">
        <v>0</v>
      </c>
      <c r="I37" s="150">
        <v>0</v>
      </c>
      <c r="J37" s="150">
        <v>0</v>
      </c>
      <c r="K37" s="150">
        <v>0</v>
      </c>
      <c r="L37" s="151"/>
      <c r="M37" s="150">
        <v>0</v>
      </c>
      <c r="N37" s="150">
        <v>0</v>
      </c>
      <c r="O37" s="150">
        <v>0</v>
      </c>
      <c r="P37" s="150">
        <v>0</v>
      </c>
      <c r="Q37" s="151"/>
      <c r="R37" s="150">
        <v>0</v>
      </c>
      <c r="S37" s="150">
        <v>0</v>
      </c>
      <c r="T37" s="150">
        <v>0</v>
      </c>
      <c r="U37" s="150">
        <v>0</v>
      </c>
      <c r="V37" s="151"/>
      <c r="W37" s="150">
        <v>0</v>
      </c>
      <c r="X37" s="150">
        <v>0</v>
      </c>
      <c r="Y37" s="150">
        <v>0</v>
      </c>
      <c r="Z37" s="150">
        <v>0</v>
      </c>
      <c r="AA37" s="151"/>
      <c r="AB37" s="150">
        <f>C37+H37+M37+R37+W37</f>
        <v>0</v>
      </c>
      <c r="AC37" s="150">
        <f t="shared" ref="AC37:AE37" si="0">D37+I37+N37+S37+X37</f>
        <v>0</v>
      </c>
      <c r="AD37" s="150">
        <f t="shared" si="0"/>
        <v>0</v>
      </c>
      <c r="AE37" s="150">
        <f t="shared" si="0"/>
        <v>0</v>
      </c>
      <c r="AF37" s="151"/>
    </row>
    <row r="38" spans="1:32" hidden="1">
      <c r="A38" s="10">
        <v>32</v>
      </c>
      <c r="B38" s="11" t="s">
        <v>34</v>
      </c>
      <c r="C38" s="12">
        <v>0</v>
      </c>
      <c r="D38" s="12">
        <v>0</v>
      </c>
      <c r="E38" s="12">
        <v>0</v>
      </c>
      <c r="F38" s="12">
        <v>0</v>
      </c>
      <c r="G38" s="13"/>
      <c r="H38" s="12">
        <v>0</v>
      </c>
      <c r="I38" s="12">
        <v>0</v>
      </c>
      <c r="J38" s="12">
        <v>0</v>
      </c>
      <c r="K38" s="12">
        <v>0</v>
      </c>
      <c r="L38" s="13"/>
      <c r="M38" s="12">
        <v>0</v>
      </c>
      <c r="N38" s="12">
        <v>0</v>
      </c>
      <c r="O38" s="12">
        <v>0</v>
      </c>
      <c r="P38" s="12">
        <v>0</v>
      </c>
      <c r="Q38" s="13"/>
      <c r="R38" s="12">
        <v>0</v>
      </c>
      <c r="S38" s="12">
        <v>0</v>
      </c>
      <c r="T38" s="12">
        <v>0</v>
      </c>
      <c r="U38" s="12">
        <v>0</v>
      </c>
      <c r="V38" s="13"/>
      <c r="W38" s="12">
        <v>0</v>
      </c>
      <c r="X38" s="12">
        <v>0</v>
      </c>
      <c r="Y38" s="12">
        <v>0</v>
      </c>
      <c r="Z38" s="12">
        <v>0</v>
      </c>
      <c r="AA38" s="13"/>
      <c r="AB38" s="12">
        <v>0</v>
      </c>
      <c r="AC38" s="12">
        <v>0</v>
      </c>
      <c r="AD38" s="12">
        <v>0</v>
      </c>
      <c r="AE38" s="12">
        <v>0</v>
      </c>
      <c r="AF38" s="13"/>
    </row>
    <row r="39" spans="1:32" hidden="1">
      <c r="A39" s="10">
        <v>33</v>
      </c>
      <c r="B39" s="11" t="s">
        <v>35</v>
      </c>
      <c r="C39" s="12">
        <v>0</v>
      </c>
      <c r="D39" s="12">
        <v>0</v>
      </c>
      <c r="E39" s="12">
        <v>0</v>
      </c>
      <c r="F39" s="12">
        <v>0</v>
      </c>
      <c r="G39" s="13"/>
      <c r="H39" s="12">
        <v>0</v>
      </c>
      <c r="I39" s="12">
        <v>0</v>
      </c>
      <c r="J39" s="12">
        <v>0</v>
      </c>
      <c r="K39" s="12">
        <v>0</v>
      </c>
      <c r="L39" s="13"/>
      <c r="M39" s="12">
        <v>0</v>
      </c>
      <c r="N39" s="12">
        <v>0</v>
      </c>
      <c r="O39" s="12">
        <v>0</v>
      </c>
      <c r="P39" s="12">
        <v>0</v>
      </c>
      <c r="Q39" s="13"/>
      <c r="R39" s="12">
        <v>0</v>
      </c>
      <c r="S39" s="12">
        <v>0</v>
      </c>
      <c r="T39" s="12">
        <v>0</v>
      </c>
      <c r="U39" s="12">
        <v>0</v>
      </c>
      <c r="V39" s="13"/>
      <c r="W39" s="12">
        <v>0</v>
      </c>
      <c r="X39" s="12">
        <v>0</v>
      </c>
      <c r="Y39" s="12">
        <v>0</v>
      </c>
      <c r="Z39" s="12">
        <v>0</v>
      </c>
      <c r="AA39" s="13"/>
      <c r="AB39" s="12">
        <v>0</v>
      </c>
      <c r="AC39" s="12">
        <v>0</v>
      </c>
      <c r="AD39" s="12">
        <v>0</v>
      </c>
      <c r="AE39" s="12">
        <v>0</v>
      </c>
      <c r="AF39" s="13"/>
    </row>
    <row r="40" spans="1:32" hidden="1">
      <c r="A40" s="10">
        <v>34</v>
      </c>
      <c r="B40" s="11" t="s">
        <v>36</v>
      </c>
      <c r="C40" s="12">
        <v>0</v>
      </c>
      <c r="D40" s="12">
        <v>0</v>
      </c>
      <c r="E40" s="12">
        <v>0</v>
      </c>
      <c r="F40" s="12">
        <v>0</v>
      </c>
      <c r="G40" s="13"/>
      <c r="H40" s="12">
        <v>0</v>
      </c>
      <c r="I40" s="12">
        <v>0</v>
      </c>
      <c r="J40" s="12">
        <v>0</v>
      </c>
      <c r="K40" s="12">
        <v>0</v>
      </c>
      <c r="L40" s="13"/>
      <c r="M40" s="12">
        <v>0</v>
      </c>
      <c r="N40" s="12">
        <v>0</v>
      </c>
      <c r="O40" s="12">
        <v>0</v>
      </c>
      <c r="P40" s="12">
        <v>0</v>
      </c>
      <c r="Q40" s="13"/>
      <c r="R40" s="12">
        <v>0</v>
      </c>
      <c r="S40" s="12">
        <v>0</v>
      </c>
      <c r="T40" s="12">
        <v>0</v>
      </c>
      <c r="U40" s="12">
        <v>0</v>
      </c>
      <c r="V40" s="13"/>
      <c r="W40" s="12">
        <v>0</v>
      </c>
      <c r="X40" s="12">
        <v>0</v>
      </c>
      <c r="Y40" s="12">
        <v>0</v>
      </c>
      <c r="Z40" s="12">
        <v>0</v>
      </c>
      <c r="AA40" s="13"/>
      <c r="AB40" s="12">
        <v>0</v>
      </c>
      <c r="AC40" s="12">
        <v>0</v>
      </c>
      <c r="AD40" s="12">
        <v>0</v>
      </c>
      <c r="AE40" s="12">
        <v>0</v>
      </c>
      <c r="AF40" s="13"/>
    </row>
    <row r="41" spans="1:32" hidden="1">
      <c r="A41" s="10">
        <v>35</v>
      </c>
      <c r="B41" s="11" t="s">
        <v>37</v>
      </c>
      <c r="C41" s="12">
        <v>0</v>
      </c>
      <c r="D41" s="12">
        <v>0</v>
      </c>
      <c r="E41" s="12">
        <v>0</v>
      </c>
      <c r="F41" s="12">
        <v>0</v>
      </c>
      <c r="G41" s="13"/>
      <c r="H41" s="12">
        <v>0</v>
      </c>
      <c r="I41" s="12">
        <v>0</v>
      </c>
      <c r="J41" s="12">
        <v>0</v>
      </c>
      <c r="K41" s="12">
        <v>0</v>
      </c>
      <c r="L41" s="13"/>
      <c r="M41" s="12">
        <v>0</v>
      </c>
      <c r="N41" s="12">
        <v>0</v>
      </c>
      <c r="O41" s="12">
        <v>0</v>
      </c>
      <c r="P41" s="12">
        <v>0</v>
      </c>
      <c r="Q41" s="13"/>
      <c r="R41" s="12">
        <v>0</v>
      </c>
      <c r="S41" s="12">
        <v>0</v>
      </c>
      <c r="T41" s="12">
        <v>0</v>
      </c>
      <c r="U41" s="12">
        <v>0</v>
      </c>
      <c r="V41" s="13"/>
      <c r="W41" s="12">
        <v>0</v>
      </c>
      <c r="X41" s="12">
        <v>0</v>
      </c>
      <c r="Y41" s="12">
        <v>0</v>
      </c>
      <c r="Z41" s="12">
        <v>0</v>
      </c>
      <c r="AA41" s="13"/>
      <c r="AB41" s="12">
        <v>0</v>
      </c>
      <c r="AC41" s="12">
        <v>0</v>
      </c>
      <c r="AD41" s="12">
        <v>0</v>
      </c>
      <c r="AE41" s="12">
        <v>0</v>
      </c>
      <c r="AF41" s="13"/>
    </row>
    <row r="42" spans="1:32" hidden="1">
      <c r="A42" s="10">
        <v>36</v>
      </c>
      <c r="B42" s="11" t="s">
        <v>38</v>
      </c>
      <c r="C42" s="12">
        <v>0</v>
      </c>
      <c r="D42" s="12">
        <v>0</v>
      </c>
      <c r="E42" s="12">
        <v>0</v>
      </c>
      <c r="F42" s="12">
        <v>0</v>
      </c>
      <c r="G42" s="13"/>
      <c r="H42" s="12">
        <v>0</v>
      </c>
      <c r="I42" s="12">
        <v>0</v>
      </c>
      <c r="J42" s="12">
        <v>0</v>
      </c>
      <c r="K42" s="12">
        <v>0</v>
      </c>
      <c r="L42" s="13"/>
      <c r="M42" s="12">
        <v>0</v>
      </c>
      <c r="N42" s="12">
        <v>0</v>
      </c>
      <c r="O42" s="12">
        <v>0</v>
      </c>
      <c r="P42" s="12">
        <v>0</v>
      </c>
      <c r="Q42" s="13"/>
      <c r="R42" s="12">
        <v>0</v>
      </c>
      <c r="S42" s="12">
        <v>0</v>
      </c>
      <c r="T42" s="12">
        <v>0</v>
      </c>
      <c r="U42" s="12">
        <v>0</v>
      </c>
      <c r="V42" s="13"/>
      <c r="W42" s="12">
        <v>0</v>
      </c>
      <c r="X42" s="12">
        <v>0</v>
      </c>
      <c r="Y42" s="12">
        <v>0</v>
      </c>
      <c r="Z42" s="12">
        <v>0</v>
      </c>
      <c r="AA42" s="13"/>
      <c r="AB42" s="12">
        <v>0</v>
      </c>
      <c r="AC42" s="12">
        <v>0</v>
      </c>
      <c r="AD42" s="12">
        <v>0</v>
      </c>
      <c r="AE42" s="12">
        <v>0</v>
      </c>
      <c r="AF42" s="13"/>
    </row>
    <row r="43" spans="1:32" hidden="1">
      <c r="A43" s="10">
        <v>37</v>
      </c>
      <c r="B43" s="11" t="s">
        <v>39</v>
      </c>
      <c r="C43" s="12">
        <v>0</v>
      </c>
      <c r="D43" s="12">
        <v>0</v>
      </c>
      <c r="E43" s="12">
        <v>0</v>
      </c>
      <c r="F43" s="12">
        <v>0</v>
      </c>
      <c r="G43" s="13"/>
      <c r="H43" s="12">
        <v>0</v>
      </c>
      <c r="I43" s="12">
        <v>0</v>
      </c>
      <c r="J43" s="12">
        <v>0</v>
      </c>
      <c r="K43" s="12">
        <v>0</v>
      </c>
      <c r="L43" s="13"/>
      <c r="M43" s="12">
        <v>0</v>
      </c>
      <c r="N43" s="12">
        <v>0</v>
      </c>
      <c r="O43" s="12">
        <v>0</v>
      </c>
      <c r="P43" s="12">
        <v>0</v>
      </c>
      <c r="Q43" s="13"/>
      <c r="R43" s="12">
        <v>0</v>
      </c>
      <c r="S43" s="12">
        <v>0</v>
      </c>
      <c r="T43" s="12">
        <v>0</v>
      </c>
      <c r="U43" s="12">
        <v>0</v>
      </c>
      <c r="V43" s="13"/>
      <c r="W43" s="12">
        <v>0</v>
      </c>
      <c r="X43" s="12">
        <v>0</v>
      </c>
      <c r="Y43" s="12">
        <v>0</v>
      </c>
      <c r="Z43" s="12">
        <v>0</v>
      </c>
      <c r="AA43" s="13"/>
      <c r="AB43" s="12">
        <v>0</v>
      </c>
      <c r="AC43" s="12">
        <v>0</v>
      </c>
      <c r="AD43" s="12">
        <v>0</v>
      </c>
      <c r="AE43" s="12">
        <v>0</v>
      </c>
      <c r="AF43" s="13"/>
    </row>
    <row r="44" spans="1:32" hidden="1">
      <c r="A44" s="10">
        <v>38</v>
      </c>
      <c r="B44" s="11" t="s">
        <v>40</v>
      </c>
      <c r="C44" s="12">
        <v>0</v>
      </c>
      <c r="D44" s="12">
        <v>0</v>
      </c>
      <c r="E44" s="12">
        <v>0</v>
      </c>
      <c r="F44" s="12">
        <v>0</v>
      </c>
      <c r="G44" s="13"/>
      <c r="H44" s="12">
        <v>0</v>
      </c>
      <c r="I44" s="12">
        <v>0</v>
      </c>
      <c r="J44" s="12">
        <v>0</v>
      </c>
      <c r="K44" s="12">
        <v>0</v>
      </c>
      <c r="L44" s="13"/>
      <c r="M44" s="12">
        <v>0</v>
      </c>
      <c r="N44" s="12">
        <v>0</v>
      </c>
      <c r="O44" s="12">
        <v>0</v>
      </c>
      <c r="P44" s="12">
        <v>0</v>
      </c>
      <c r="Q44" s="13"/>
      <c r="R44" s="12">
        <v>0</v>
      </c>
      <c r="S44" s="12">
        <v>0</v>
      </c>
      <c r="T44" s="12">
        <v>0</v>
      </c>
      <c r="U44" s="12">
        <v>0</v>
      </c>
      <c r="V44" s="13"/>
      <c r="W44" s="12">
        <v>0</v>
      </c>
      <c r="X44" s="12">
        <v>0</v>
      </c>
      <c r="Y44" s="12">
        <v>0</v>
      </c>
      <c r="Z44" s="12">
        <v>0</v>
      </c>
      <c r="AA44" s="13"/>
      <c r="AB44" s="12">
        <v>0</v>
      </c>
      <c r="AC44" s="12">
        <v>0</v>
      </c>
      <c r="AD44" s="12">
        <v>0</v>
      </c>
      <c r="AE44" s="12">
        <v>0</v>
      </c>
      <c r="AF44" s="13"/>
    </row>
    <row r="45" spans="1:32" hidden="1">
      <c r="A45" s="10">
        <v>39</v>
      </c>
      <c r="B45" s="11" t="s">
        <v>55</v>
      </c>
      <c r="C45" s="12">
        <v>0</v>
      </c>
      <c r="D45" s="12">
        <v>0</v>
      </c>
      <c r="E45" s="12">
        <v>0</v>
      </c>
      <c r="F45" s="12">
        <v>0</v>
      </c>
      <c r="G45" s="13"/>
      <c r="H45" s="12">
        <v>0</v>
      </c>
      <c r="I45" s="12">
        <v>0</v>
      </c>
      <c r="J45" s="12">
        <v>0</v>
      </c>
      <c r="K45" s="12">
        <v>0</v>
      </c>
      <c r="L45" s="13"/>
      <c r="M45" s="12">
        <v>0</v>
      </c>
      <c r="N45" s="12">
        <v>0</v>
      </c>
      <c r="O45" s="12">
        <v>0</v>
      </c>
      <c r="P45" s="12">
        <v>0</v>
      </c>
      <c r="Q45" s="13"/>
      <c r="R45" s="12">
        <v>0</v>
      </c>
      <c r="S45" s="12">
        <v>0</v>
      </c>
      <c r="T45" s="12">
        <v>0</v>
      </c>
      <c r="U45" s="12">
        <v>0</v>
      </c>
      <c r="V45" s="13"/>
      <c r="W45" s="12">
        <v>0</v>
      </c>
      <c r="X45" s="12">
        <v>0</v>
      </c>
      <c r="Y45" s="12">
        <v>0</v>
      </c>
      <c r="Z45" s="12">
        <v>0</v>
      </c>
      <c r="AA45" s="13"/>
      <c r="AB45" s="12">
        <v>0</v>
      </c>
      <c r="AC45" s="12">
        <v>0</v>
      </c>
      <c r="AD45" s="12">
        <v>0</v>
      </c>
      <c r="AE45" s="12">
        <v>0</v>
      </c>
      <c r="AF45" s="13"/>
    </row>
    <row r="46" spans="1:32" hidden="1">
      <c r="A46" s="10">
        <v>40</v>
      </c>
      <c r="B46" s="11" t="s">
        <v>56</v>
      </c>
      <c r="C46" s="12">
        <v>0</v>
      </c>
      <c r="D46" s="12">
        <v>0</v>
      </c>
      <c r="E46" s="12">
        <v>0</v>
      </c>
      <c r="F46" s="12">
        <v>0</v>
      </c>
      <c r="G46" s="13"/>
      <c r="H46" s="12">
        <v>0</v>
      </c>
      <c r="I46" s="12">
        <v>0</v>
      </c>
      <c r="J46" s="12">
        <v>0</v>
      </c>
      <c r="K46" s="12">
        <v>0</v>
      </c>
      <c r="L46" s="13"/>
      <c r="M46" s="12">
        <v>0</v>
      </c>
      <c r="N46" s="12">
        <v>0</v>
      </c>
      <c r="O46" s="12">
        <v>0</v>
      </c>
      <c r="P46" s="12">
        <v>0</v>
      </c>
      <c r="Q46" s="13"/>
      <c r="R46" s="12">
        <v>0</v>
      </c>
      <c r="S46" s="12">
        <v>0</v>
      </c>
      <c r="T46" s="12">
        <v>0</v>
      </c>
      <c r="U46" s="12">
        <v>0</v>
      </c>
      <c r="V46" s="13"/>
      <c r="W46" s="12">
        <v>0</v>
      </c>
      <c r="X46" s="12">
        <v>0</v>
      </c>
      <c r="Y46" s="12">
        <v>0</v>
      </c>
      <c r="Z46" s="12">
        <v>0</v>
      </c>
      <c r="AA46" s="13"/>
      <c r="AB46" s="12">
        <v>0</v>
      </c>
      <c r="AC46" s="12">
        <v>0</v>
      </c>
      <c r="AD46" s="12">
        <v>0</v>
      </c>
      <c r="AE46" s="12">
        <v>0</v>
      </c>
      <c r="AF46" s="13"/>
    </row>
    <row r="47" spans="1:32" hidden="1">
      <c r="A47" s="10">
        <v>41</v>
      </c>
      <c r="B47" s="11" t="s">
        <v>57</v>
      </c>
      <c r="C47" s="12">
        <v>0</v>
      </c>
      <c r="D47" s="12">
        <v>0</v>
      </c>
      <c r="E47" s="12">
        <v>0</v>
      </c>
      <c r="F47" s="12">
        <v>0</v>
      </c>
      <c r="G47" s="13"/>
      <c r="H47" s="12">
        <v>0</v>
      </c>
      <c r="I47" s="12">
        <v>0</v>
      </c>
      <c r="J47" s="12">
        <v>0</v>
      </c>
      <c r="K47" s="12">
        <v>0</v>
      </c>
      <c r="L47" s="13"/>
      <c r="M47" s="12">
        <v>0</v>
      </c>
      <c r="N47" s="12">
        <v>0</v>
      </c>
      <c r="O47" s="12">
        <v>0</v>
      </c>
      <c r="P47" s="12">
        <v>0</v>
      </c>
      <c r="Q47" s="13"/>
      <c r="R47" s="12">
        <v>0</v>
      </c>
      <c r="S47" s="12">
        <v>0</v>
      </c>
      <c r="T47" s="12">
        <v>0</v>
      </c>
      <c r="U47" s="12">
        <v>0</v>
      </c>
      <c r="V47" s="13"/>
      <c r="W47" s="12">
        <v>0</v>
      </c>
      <c r="X47" s="12">
        <v>0</v>
      </c>
      <c r="Y47" s="12">
        <v>0</v>
      </c>
      <c r="Z47" s="12">
        <v>0</v>
      </c>
      <c r="AA47" s="13"/>
      <c r="AB47" s="12">
        <v>0</v>
      </c>
      <c r="AC47" s="12">
        <v>0</v>
      </c>
      <c r="AD47" s="12">
        <v>0</v>
      </c>
      <c r="AE47" s="12">
        <v>0</v>
      </c>
      <c r="AF47" s="13"/>
    </row>
    <row r="48" spans="1:32" hidden="1">
      <c r="A48" s="10">
        <v>42</v>
      </c>
      <c r="B48" s="11" t="s">
        <v>58</v>
      </c>
      <c r="C48" s="12">
        <v>0</v>
      </c>
      <c r="D48" s="12">
        <v>0</v>
      </c>
      <c r="E48" s="12">
        <v>0</v>
      </c>
      <c r="F48" s="12">
        <v>0</v>
      </c>
      <c r="G48" s="13"/>
      <c r="H48" s="12">
        <v>0</v>
      </c>
      <c r="I48" s="12">
        <v>0</v>
      </c>
      <c r="J48" s="12">
        <v>0</v>
      </c>
      <c r="K48" s="12">
        <v>0</v>
      </c>
      <c r="L48" s="13"/>
      <c r="M48" s="12">
        <v>0</v>
      </c>
      <c r="N48" s="12">
        <v>0</v>
      </c>
      <c r="O48" s="12">
        <v>0</v>
      </c>
      <c r="P48" s="12">
        <v>0</v>
      </c>
      <c r="Q48" s="13"/>
      <c r="R48" s="12">
        <v>0</v>
      </c>
      <c r="S48" s="12">
        <v>0</v>
      </c>
      <c r="T48" s="12">
        <v>0</v>
      </c>
      <c r="U48" s="12">
        <v>0</v>
      </c>
      <c r="V48" s="13"/>
      <c r="W48" s="12">
        <v>0</v>
      </c>
      <c r="X48" s="12">
        <v>0</v>
      </c>
      <c r="Y48" s="12">
        <v>0</v>
      </c>
      <c r="Z48" s="12">
        <v>0</v>
      </c>
      <c r="AA48" s="13"/>
      <c r="AB48" s="12">
        <v>0</v>
      </c>
      <c r="AC48" s="12">
        <v>0</v>
      </c>
      <c r="AD48" s="12">
        <v>0</v>
      </c>
      <c r="AE48" s="12">
        <v>0</v>
      </c>
      <c r="AF48" s="13"/>
    </row>
    <row r="49" spans="1:32" hidden="1">
      <c r="A49" s="10">
        <v>43</v>
      </c>
      <c r="B49" s="11" t="s">
        <v>59</v>
      </c>
      <c r="C49" s="12">
        <v>0</v>
      </c>
      <c r="D49" s="12">
        <v>0</v>
      </c>
      <c r="E49" s="12">
        <v>0</v>
      </c>
      <c r="F49" s="12">
        <v>0</v>
      </c>
      <c r="G49" s="13"/>
      <c r="H49" s="12">
        <v>0</v>
      </c>
      <c r="I49" s="12">
        <v>0</v>
      </c>
      <c r="J49" s="12">
        <v>0</v>
      </c>
      <c r="K49" s="12">
        <v>0</v>
      </c>
      <c r="L49" s="13"/>
      <c r="M49" s="12">
        <v>0</v>
      </c>
      <c r="N49" s="12">
        <v>0</v>
      </c>
      <c r="O49" s="12">
        <v>0</v>
      </c>
      <c r="P49" s="12">
        <v>0</v>
      </c>
      <c r="Q49" s="13"/>
      <c r="R49" s="12">
        <v>0</v>
      </c>
      <c r="S49" s="12">
        <v>0</v>
      </c>
      <c r="T49" s="12">
        <v>0</v>
      </c>
      <c r="U49" s="12">
        <v>0</v>
      </c>
      <c r="V49" s="13"/>
      <c r="W49" s="12">
        <v>0</v>
      </c>
      <c r="X49" s="12">
        <v>0</v>
      </c>
      <c r="Y49" s="12">
        <v>0</v>
      </c>
      <c r="Z49" s="12">
        <v>0</v>
      </c>
      <c r="AA49" s="13"/>
      <c r="AB49" s="12">
        <v>0</v>
      </c>
      <c r="AC49" s="12">
        <v>0</v>
      </c>
      <c r="AD49" s="12">
        <v>0</v>
      </c>
      <c r="AE49" s="12">
        <v>0</v>
      </c>
      <c r="AF49" s="13"/>
    </row>
    <row r="50" spans="1:32" hidden="1">
      <c r="A50" s="10">
        <v>44</v>
      </c>
      <c r="B50" s="11" t="s">
        <v>60</v>
      </c>
      <c r="C50" s="12">
        <v>0</v>
      </c>
      <c r="D50" s="12">
        <v>0</v>
      </c>
      <c r="E50" s="12">
        <v>0</v>
      </c>
      <c r="F50" s="12">
        <v>0</v>
      </c>
      <c r="G50" s="13"/>
      <c r="H50" s="12">
        <v>0</v>
      </c>
      <c r="I50" s="12">
        <v>0</v>
      </c>
      <c r="J50" s="12">
        <v>0</v>
      </c>
      <c r="K50" s="12">
        <v>0</v>
      </c>
      <c r="L50" s="13"/>
      <c r="M50" s="12">
        <v>0</v>
      </c>
      <c r="N50" s="12">
        <v>0</v>
      </c>
      <c r="O50" s="12">
        <v>0</v>
      </c>
      <c r="P50" s="12">
        <v>0</v>
      </c>
      <c r="Q50" s="13"/>
      <c r="R50" s="12">
        <v>0</v>
      </c>
      <c r="S50" s="12">
        <v>0</v>
      </c>
      <c r="T50" s="12">
        <v>0</v>
      </c>
      <c r="U50" s="12">
        <v>0</v>
      </c>
      <c r="V50" s="13"/>
      <c r="W50" s="12">
        <v>0</v>
      </c>
      <c r="X50" s="12">
        <v>0</v>
      </c>
      <c r="Y50" s="12">
        <v>0</v>
      </c>
      <c r="Z50" s="12">
        <v>0</v>
      </c>
      <c r="AA50" s="13"/>
      <c r="AB50" s="12">
        <v>0</v>
      </c>
      <c r="AC50" s="12">
        <v>0</v>
      </c>
      <c r="AD50" s="12">
        <v>0</v>
      </c>
      <c r="AE50" s="12">
        <v>0</v>
      </c>
      <c r="AF50" s="13"/>
    </row>
    <row r="51" spans="1:32" hidden="1">
      <c r="A51" s="10">
        <v>45</v>
      </c>
      <c r="B51" s="11" t="s">
        <v>61</v>
      </c>
      <c r="C51" s="12">
        <v>0</v>
      </c>
      <c r="D51" s="12">
        <v>0</v>
      </c>
      <c r="E51" s="12">
        <v>0</v>
      </c>
      <c r="F51" s="12">
        <v>0</v>
      </c>
      <c r="G51" s="13"/>
      <c r="H51" s="12">
        <v>0</v>
      </c>
      <c r="I51" s="12">
        <v>0</v>
      </c>
      <c r="J51" s="12">
        <v>0</v>
      </c>
      <c r="K51" s="12">
        <v>0</v>
      </c>
      <c r="L51" s="13"/>
      <c r="M51" s="12">
        <v>0</v>
      </c>
      <c r="N51" s="12">
        <v>0</v>
      </c>
      <c r="O51" s="12">
        <v>0</v>
      </c>
      <c r="P51" s="12">
        <v>0</v>
      </c>
      <c r="Q51" s="13"/>
      <c r="R51" s="12">
        <v>0</v>
      </c>
      <c r="S51" s="12">
        <v>0</v>
      </c>
      <c r="T51" s="12">
        <v>0</v>
      </c>
      <c r="U51" s="12">
        <v>0</v>
      </c>
      <c r="V51" s="13"/>
      <c r="W51" s="12">
        <v>0</v>
      </c>
      <c r="X51" s="12">
        <v>0</v>
      </c>
      <c r="Y51" s="12">
        <v>0</v>
      </c>
      <c r="Z51" s="12">
        <v>0</v>
      </c>
      <c r="AA51" s="13"/>
      <c r="AB51" s="12">
        <v>0</v>
      </c>
      <c r="AC51" s="12">
        <v>0</v>
      </c>
      <c r="AD51" s="12">
        <v>0</v>
      </c>
      <c r="AE51" s="12">
        <v>0</v>
      </c>
      <c r="AF51" s="13"/>
    </row>
    <row r="52" spans="1:32" hidden="1">
      <c r="A52" s="10">
        <v>46</v>
      </c>
      <c r="B52" s="11" t="s">
        <v>62</v>
      </c>
      <c r="C52" s="12">
        <v>0</v>
      </c>
      <c r="D52" s="12">
        <v>0</v>
      </c>
      <c r="E52" s="12">
        <v>0</v>
      </c>
      <c r="F52" s="12">
        <v>0</v>
      </c>
      <c r="G52" s="13"/>
      <c r="H52" s="12">
        <v>0</v>
      </c>
      <c r="I52" s="12">
        <v>0</v>
      </c>
      <c r="J52" s="12">
        <v>0</v>
      </c>
      <c r="K52" s="12">
        <v>0</v>
      </c>
      <c r="L52" s="13"/>
      <c r="M52" s="12">
        <v>0</v>
      </c>
      <c r="N52" s="12">
        <v>0</v>
      </c>
      <c r="O52" s="12">
        <v>0</v>
      </c>
      <c r="P52" s="12">
        <v>0</v>
      </c>
      <c r="Q52" s="13"/>
      <c r="R52" s="12">
        <v>0</v>
      </c>
      <c r="S52" s="12">
        <v>0</v>
      </c>
      <c r="T52" s="12">
        <v>0</v>
      </c>
      <c r="U52" s="12">
        <v>0</v>
      </c>
      <c r="V52" s="13"/>
      <c r="W52" s="12">
        <v>0</v>
      </c>
      <c r="X52" s="12">
        <v>0</v>
      </c>
      <c r="Y52" s="12">
        <v>0</v>
      </c>
      <c r="Z52" s="12">
        <v>0</v>
      </c>
      <c r="AA52" s="13"/>
      <c r="AB52" s="12">
        <v>0</v>
      </c>
      <c r="AC52" s="12">
        <v>0</v>
      </c>
      <c r="AD52" s="12">
        <v>0</v>
      </c>
      <c r="AE52" s="12">
        <v>0</v>
      </c>
      <c r="AF52" s="13"/>
    </row>
    <row r="53" spans="1:32" hidden="1">
      <c r="A53" s="10">
        <v>47</v>
      </c>
      <c r="B53" s="11" t="s">
        <v>63</v>
      </c>
      <c r="C53" s="12">
        <v>0</v>
      </c>
      <c r="D53" s="12">
        <v>0</v>
      </c>
      <c r="E53" s="12">
        <v>0</v>
      </c>
      <c r="F53" s="12">
        <v>0</v>
      </c>
      <c r="G53" s="13"/>
      <c r="H53" s="12">
        <v>0</v>
      </c>
      <c r="I53" s="12">
        <v>0</v>
      </c>
      <c r="J53" s="12">
        <v>0</v>
      </c>
      <c r="K53" s="12">
        <v>0</v>
      </c>
      <c r="L53" s="13"/>
      <c r="M53" s="12">
        <v>0</v>
      </c>
      <c r="N53" s="12">
        <v>0</v>
      </c>
      <c r="O53" s="12">
        <v>0</v>
      </c>
      <c r="P53" s="12">
        <v>0</v>
      </c>
      <c r="Q53" s="13"/>
      <c r="R53" s="12">
        <v>0</v>
      </c>
      <c r="S53" s="12">
        <v>0</v>
      </c>
      <c r="T53" s="12">
        <v>0</v>
      </c>
      <c r="U53" s="12">
        <v>0</v>
      </c>
      <c r="V53" s="13"/>
      <c r="W53" s="12">
        <v>0</v>
      </c>
      <c r="X53" s="12">
        <v>0</v>
      </c>
      <c r="Y53" s="12">
        <v>0</v>
      </c>
      <c r="Z53" s="12">
        <v>0</v>
      </c>
      <c r="AA53" s="13"/>
      <c r="AB53" s="12">
        <v>0</v>
      </c>
      <c r="AC53" s="12">
        <v>0</v>
      </c>
      <c r="AD53" s="12">
        <v>0</v>
      </c>
      <c r="AE53" s="12">
        <v>0</v>
      </c>
      <c r="AF53" s="13"/>
    </row>
    <row r="54" spans="1:32" hidden="1">
      <c r="A54" s="10">
        <v>48</v>
      </c>
      <c r="B54" s="11" t="s">
        <v>41</v>
      </c>
      <c r="C54" s="12">
        <v>0</v>
      </c>
      <c r="D54" s="12">
        <v>0</v>
      </c>
      <c r="E54" s="12">
        <v>0</v>
      </c>
      <c r="F54" s="12">
        <v>0</v>
      </c>
      <c r="G54" s="13"/>
      <c r="H54" s="12">
        <v>0</v>
      </c>
      <c r="I54" s="12">
        <v>0</v>
      </c>
      <c r="J54" s="12">
        <v>0</v>
      </c>
      <c r="K54" s="12">
        <v>0</v>
      </c>
      <c r="L54" s="13"/>
      <c r="M54" s="12">
        <v>0</v>
      </c>
      <c r="N54" s="12">
        <v>0</v>
      </c>
      <c r="O54" s="12">
        <v>0</v>
      </c>
      <c r="P54" s="12">
        <v>0</v>
      </c>
      <c r="Q54" s="13"/>
      <c r="R54" s="12">
        <v>0</v>
      </c>
      <c r="S54" s="12">
        <v>0</v>
      </c>
      <c r="T54" s="12">
        <v>0</v>
      </c>
      <c r="U54" s="12">
        <v>0</v>
      </c>
      <c r="V54" s="13"/>
      <c r="W54" s="12">
        <v>0</v>
      </c>
      <c r="X54" s="12">
        <v>0</v>
      </c>
      <c r="Y54" s="12">
        <v>0</v>
      </c>
      <c r="Z54" s="12">
        <v>0</v>
      </c>
      <c r="AA54" s="13"/>
      <c r="AB54" s="12">
        <v>0</v>
      </c>
      <c r="AC54" s="12">
        <v>0</v>
      </c>
      <c r="AD54" s="12">
        <v>0</v>
      </c>
      <c r="AE54" s="12">
        <v>0</v>
      </c>
      <c r="AF54" s="13"/>
    </row>
    <row r="55" spans="1:32" hidden="1">
      <c r="A55" s="10">
        <v>49</v>
      </c>
      <c r="B55" s="11" t="s">
        <v>42</v>
      </c>
      <c r="C55" s="12">
        <v>0</v>
      </c>
      <c r="D55" s="12">
        <v>0</v>
      </c>
      <c r="E55" s="12">
        <v>0</v>
      </c>
      <c r="F55" s="12">
        <v>0</v>
      </c>
      <c r="G55" s="13"/>
      <c r="H55" s="12">
        <v>0</v>
      </c>
      <c r="I55" s="12">
        <v>0</v>
      </c>
      <c r="J55" s="12">
        <v>0</v>
      </c>
      <c r="K55" s="12">
        <v>0</v>
      </c>
      <c r="L55" s="13"/>
      <c r="M55" s="12">
        <v>0</v>
      </c>
      <c r="N55" s="12">
        <v>0</v>
      </c>
      <c r="O55" s="12">
        <v>0</v>
      </c>
      <c r="P55" s="12">
        <v>0</v>
      </c>
      <c r="Q55" s="13"/>
      <c r="R55" s="12">
        <v>0</v>
      </c>
      <c r="S55" s="12">
        <v>0</v>
      </c>
      <c r="T55" s="12">
        <v>0</v>
      </c>
      <c r="U55" s="12">
        <v>0</v>
      </c>
      <c r="V55" s="13"/>
      <c r="W55" s="12">
        <v>0</v>
      </c>
      <c r="X55" s="12">
        <v>0</v>
      </c>
      <c r="Y55" s="12">
        <v>0</v>
      </c>
      <c r="Z55" s="12">
        <v>0</v>
      </c>
      <c r="AA55" s="13"/>
      <c r="AB55" s="12">
        <v>0</v>
      </c>
      <c r="AC55" s="12">
        <v>0</v>
      </c>
      <c r="AD55" s="12">
        <v>0</v>
      </c>
      <c r="AE55" s="12">
        <v>0</v>
      </c>
      <c r="AF55" s="13"/>
    </row>
    <row r="56" spans="1:32" hidden="1">
      <c r="A56" s="10">
        <v>50</v>
      </c>
      <c r="B56" s="11" t="s">
        <v>43</v>
      </c>
      <c r="C56" s="12">
        <v>0</v>
      </c>
      <c r="D56" s="12">
        <v>0</v>
      </c>
      <c r="E56" s="12">
        <v>0</v>
      </c>
      <c r="F56" s="12">
        <v>0</v>
      </c>
      <c r="G56" s="13"/>
      <c r="H56" s="12">
        <v>0</v>
      </c>
      <c r="I56" s="12">
        <v>0</v>
      </c>
      <c r="J56" s="12">
        <v>0</v>
      </c>
      <c r="K56" s="12">
        <v>0</v>
      </c>
      <c r="L56" s="13"/>
      <c r="M56" s="12">
        <v>0</v>
      </c>
      <c r="N56" s="12">
        <v>0</v>
      </c>
      <c r="O56" s="12">
        <v>0</v>
      </c>
      <c r="P56" s="12">
        <v>0</v>
      </c>
      <c r="Q56" s="13"/>
      <c r="R56" s="12">
        <v>0</v>
      </c>
      <c r="S56" s="12">
        <v>0</v>
      </c>
      <c r="T56" s="12">
        <v>0</v>
      </c>
      <c r="U56" s="12">
        <v>0</v>
      </c>
      <c r="V56" s="13"/>
      <c r="W56" s="12">
        <v>0</v>
      </c>
      <c r="X56" s="12">
        <v>0</v>
      </c>
      <c r="Y56" s="12">
        <v>0</v>
      </c>
      <c r="Z56" s="12">
        <v>0</v>
      </c>
      <c r="AA56" s="13"/>
      <c r="AB56" s="12">
        <v>0</v>
      </c>
      <c r="AC56" s="12">
        <v>0</v>
      </c>
      <c r="AD56" s="12">
        <v>0</v>
      </c>
      <c r="AE56" s="12">
        <v>0</v>
      </c>
      <c r="AF56" s="13"/>
    </row>
    <row r="57" spans="1:32" hidden="1">
      <c r="A57" s="10">
        <v>51</v>
      </c>
      <c r="B57" s="11" t="s">
        <v>44</v>
      </c>
      <c r="C57" s="12">
        <v>0</v>
      </c>
      <c r="D57" s="12">
        <v>0</v>
      </c>
      <c r="E57" s="12">
        <v>0</v>
      </c>
      <c r="F57" s="12">
        <v>0</v>
      </c>
      <c r="G57" s="13"/>
      <c r="H57" s="12">
        <v>0</v>
      </c>
      <c r="I57" s="12">
        <v>0</v>
      </c>
      <c r="J57" s="12">
        <v>0</v>
      </c>
      <c r="K57" s="12">
        <v>0</v>
      </c>
      <c r="L57" s="13"/>
      <c r="M57" s="12">
        <v>0</v>
      </c>
      <c r="N57" s="12">
        <v>0</v>
      </c>
      <c r="O57" s="12">
        <v>0</v>
      </c>
      <c r="P57" s="12">
        <v>0</v>
      </c>
      <c r="Q57" s="13"/>
      <c r="R57" s="12">
        <v>0</v>
      </c>
      <c r="S57" s="12">
        <v>0</v>
      </c>
      <c r="T57" s="12">
        <v>0</v>
      </c>
      <c r="U57" s="12">
        <v>0</v>
      </c>
      <c r="V57" s="13"/>
      <c r="W57" s="12">
        <v>0</v>
      </c>
      <c r="X57" s="12">
        <v>0</v>
      </c>
      <c r="Y57" s="12">
        <v>0</v>
      </c>
      <c r="Z57" s="12">
        <v>0</v>
      </c>
      <c r="AA57" s="13"/>
      <c r="AB57" s="12">
        <v>0</v>
      </c>
      <c r="AC57" s="12">
        <v>0</v>
      </c>
      <c r="AD57" s="12">
        <v>0</v>
      </c>
      <c r="AE57" s="12">
        <v>0</v>
      </c>
      <c r="AF57" s="13"/>
    </row>
    <row r="58" spans="1:32" hidden="1">
      <c r="A58" s="10">
        <v>52</v>
      </c>
      <c r="B58" s="11" t="s">
        <v>45</v>
      </c>
      <c r="C58" s="12">
        <v>0</v>
      </c>
      <c r="D58" s="12">
        <v>0</v>
      </c>
      <c r="E58" s="12">
        <v>0</v>
      </c>
      <c r="F58" s="12">
        <v>0</v>
      </c>
      <c r="G58" s="13"/>
      <c r="H58" s="12">
        <v>0</v>
      </c>
      <c r="I58" s="12">
        <v>0</v>
      </c>
      <c r="J58" s="12">
        <v>0</v>
      </c>
      <c r="K58" s="12">
        <v>0</v>
      </c>
      <c r="L58" s="13"/>
      <c r="M58" s="12">
        <v>0</v>
      </c>
      <c r="N58" s="12">
        <v>0</v>
      </c>
      <c r="O58" s="12">
        <v>0</v>
      </c>
      <c r="P58" s="12">
        <v>0</v>
      </c>
      <c r="Q58" s="13"/>
      <c r="R58" s="12">
        <v>0</v>
      </c>
      <c r="S58" s="12">
        <v>0</v>
      </c>
      <c r="T58" s="12">
        <v>0</v>
      </c>
      <c r="U58" s="12">
        <v>0</v>
      </c>
      <c r="V58" s="13"/>
      <c r="W58" s="12">
        <v>0</v>
      </c>
      <c r="X58" s="12">
        <v>0</v>
      </c>
      <c r="Y58" s="12">
        <v>0</v>
      </c>
      <c r="Z58" s="12">
        <v>0</v>
      </c>
      <c r="AA58" s="13"/>
      <c r="AB58" s="12">
        <v>0</v>
      </c>
      <c r="AC58" s="12">
        <v>0</v>
      </c>
      <c r="AD58" s="12">
        <v>0</v>
      </c>
      <c r="AE58" s="12">
        <v>0</v>
      </c>
      <c r="AF58" s="13"/>
    </row>
    <row r="59" spans="1:32" hidden="1">
      <c r="A59" s="10">
        <v>53</v>
      </c>
      <c r="B59" s="11" t="s">
        <v>46</v>
      </c>
      <c r="C59" s="12">
        <v>0</v>
      </c>
      <c r="D59" s="12">
        <v>0</v>
      </c>
      <c r="E59" s="12">
        <v>0</v>
      </c>
      <c r="F59" s="12">
        <v>0</v>
      </c>
      <c r="G59" s="13"/>
      <c r="H59" s="12">
        <v>0</v>
      </c>
      <c r="I59" s="12">
        <v>0</v>
      </c>
      <c r="J59" s="12">
        <v>0</v>
      </c>
      <c r="K59" s="12">
        <v>0</v>
      </c>
      <c r="L59" s="13"/>
      <c r="M59" s="12">
        <v>0</v>
      </c>
      <c r="N59" s="12">
        <v>0</v>
      </c>
      <c r="O59" s="12">
        <v>0</v>
      </c>
      <c r="P59" s="12">
        <v>0</v>
      </c>
      <c r="Q59" s="13"/>
      <c r="R59" s="12">
        <v>0</v>
      </c>
      <c r="S59" s="12">
        <v>0</v>
      </c>
      <c r="T59" s="12">
        <v>0</v>
      </c>
      <c r="U59" s="12">
        <v>0</v>
      </c>
      <c r="V59" s="13"/>
      <c r="W59" s="12">
        <v>0</v>
      </c>
      <c r="X59" s="12">
        <v>0</v>
      </c>
      <c r="Y59" s="12">
        <v>0</v>
      </c>
      <c r="Z59" s="12">
        <v>0</v>
      </c>
      <c r="AA59" s="13"/>
      <c r="AB59" s="12">
        <v>0</v>
      </c>
      <c r="AC59" s="12">
        <v>0</v>
      </c>
      <c r="AD59" s="12">
        <v>0</v>
      </c>
      <c r="AE59" s="12">
        <v>0</v>
      </c>
      <c r="AF59" s="13"/>
    </row>
    <row r="60" spans="1:32" hidden="1">
      <c r="A60" s="10">
        <v>54</v>
      </c>
      <c r="B60" s="14" t="s">
        <v>77</v>
      </c>
      <c r="C60" s="12">
        <v>0</v>
      </c>
      <c r="D60" s="12">
        <v>0</v>
      </c>
      <c r="E60" s="12">
        <v>0</v>
      </c>
      <c r="F60" s="12">
        <v>0</v>
      </c>
      <c r="G60" s="13"/>
      <c r="H60" s="12">
        <v>0</v>
      </c>
      <c r="I60" s="12">
        <v>0</v>
      </c>
      <c r="J60" s="12">
        <v>0</v>
      </c>
      <c r="K60" s="12">
        <v>0</v>
      </c>
      <c r="L60" s="13"/>
      <c r="M60" s="12">
        <v>0</v>
      </c>
      <c r="N60" s="12">
        <v>0</v>
      </c>
      <c r="O60" s="12">
        <v>0</v>
      </c>
      <c r="P60" s="12">
        <v>0</v>
      </c>
      <c r="Q60" s="13"/>
      <c r="R60" s="12">
        <v>0</v>
      </c>
      <c r="S60" s="12">
        <v>0</v>
      </c>
      <c r="T60" s="12">
        <v>0</v>
      </c>
      <c r="U60" s="12">
        <v>0</v>
      </c>
      <c r="V60" s="13"/>
      <c r="W60" s="12">
        <v>0</v>
      </c>
      <c r="X60" s="12">
        <v>0</v>
      </c>
      <c r="Y60" s="12">
        <v>0</v>
      </c>
      <c r="Z60" s="12">
        <v>0</v>
      </c>
      <c r="AA60" s="13"/>
      <c r="AB60" s="12">
        <v>0</v>
      </c>
      <c r="AC60" s="12">
        <v>0</v>
      </c>
      <c r="AD60" s="12">
        <v>0</v>
      </c>
      <c r="AE60" s="12">
        <v>0</v>
      </c>
      <c r="AF60" s="13"/>
    </row>
    <row r="61" spans="1:32" hidden="1">
      <c r="A61" s="10">
        <v>55</v>
      </c>
      <c r="B61" s="14" t="s">
        <v>1295</v>
      </c>
      <c r="C61" s="12">
        <v>0</v>
      </c>
      <c r="D61" s="12">
        <v>0</v>
      </c>
      <c r="E61" s="12">
        <v>0</v>
      </c>
      <c r="F61" s="12">
        <v>0</v>
      </c>
      <c r="G61" s="13"/>
      <c r="H61" s="12">
        <v>0</v>
      </c>
      <c r="I61" s="12">
        <v>0</v>
      </c>
      <c r="J61" s="12">
        <v>0</v>
      </c>
      <c r="K61" s="12">
        <v>0</v>
      </c>
      <c r="L61" s="13"/>
      <c r="M61" s="12">
        <v>0</v>
      </c>
      <c r="N61" s="12">
        <v>0</v>
      </c>
      <c r="O61" s="12">
        <v>0</v>
      </c>
      <c r="P61" s="12">
        <v>0</v>
      </c>
      <c r="Q61" s="13"/>
      <c r="R61" s="12">
        <v>0</v>
      </c>
      <c r="S61" s="12">
        <v>0</v>
      </c>
      <c r="T61" s="12">
        <v>0</v>
      </c>
      <c r="U61" s="12">
        <v>0</v>
      </c>
      <c r="V61" s="13"/>
      <c r="W61" s="12">
        <v>0</v>
      </c>
      <c r="X61" s="12">
        <v>0</v>
      </c>
      <c r="Y61" s="12">
        <v>0</v>
      </c>
      <c r="Z61" s="12">
        <v>0</v>
      </c>
      <c r="AA61" s="13"/>
      <c r="AB61" s="12">
        <v>0</v>
      </c>
      <c r="AC61" s="12">
        <v>0</v>
      </c>
      <c r="AD61" s="12">
        <v>0</v>
      </c>
      <c r="AE61" s="12">
        <v>0</v>
      </c>
      <c r="AF61" s="13"/>
    </row>
    <row r="62" spans="1:32" hidden="1">
      <c r="A62" s="10">
        <v>56</v>
      </c>
      <c r="B62" s="11" t="s">
        <v>47</v>
      </c>
      <c r="C62" s="12">
        <v>0</v>
      </c>
      <c r="D62" s="12">
        <v>0</v>
      </c>
      <c r="E62" s="12">
        <v>0</v>
      </c>
      <c r="F62" s="12">
        <v>0</v>
      </c>
      <c r="G62" s="13"/>
      <c r="H62" s="12">
        <v>0</v>
      </c>
      <c r="I62" s="12">
        <v>0</v>
      </c>
      <c r="J62" s="12">
        <v>0</v>
      </c>
      <c r="K62" s="12">
        <v>0</v>
      </c>
      <c r="L62" s="13"/>
      <c r="M62" s="12">
        <v>0</v>
      </c>
      <c r="N62" s="12">
        <v>0</v>
      </c>
      <c r="O62" s="12">
        <v>0</v>
      </c>
      <c r="P62" s="12">
        <v>0</v>
      </c>
      <c r="Q62" s="13"/>
      <c r="R62" s="12">
        <v>0</v>
      </c>
      <c r="S62" s="12">
        <v>0</v>
      </c>
      <c r="T62" s="12">
        <v>0</v>
      </c>
      <c r="U62" s="12">
        <v>0</v>
      </c>
      <c r="V62" s="13"/>
      <c r="W62" s="12">
        <v>0</v>
      </c>
      <c r="X62" s="12">
        <v>0</v>
      </c>
      <c r="Y62" s="12">
        <v>0</v>
      </c>
      <c r="Z62" s="12">
        <v>0</v>
      </c>
      <c r="AA62" s="13"/>
      <c r="AB62" s="12">
        <v>0</v>
      </c>
      <c r="AC62" s="12">
        <v>0</v>
      </c>
      <c r="AD62" s="12">
        <v>0</v>
      </c>
      <c r="AE62" s="12">
        <v>0</v>
      </c>
      <c r="AF62" s="13"/>
    </row>
    <row r="63" spans="1:32" hidden="1">
      <c r="A63" s="10">
        <v>57</v>
      </c>
      <c r="B63" s="11" t="s">
        <v>64</v>
      </c>
      <c r="C63" s="12">
        <v>0</v>
      </c>
      <c r="D63" s="12">
        <v>0</v>
      </c>
      <c r="E63" s="12">
        <v>0</v>
      </c>
      <c r="F63" s="12">
        <v>0</v>
      </c>
      <c r="G63" s="13"/>
      <c r="H63" s="12">
        <v>0</v>
      </c>
      <c r="I63" s="12">
        <v>0</v>
      </c>
      <c r="J63" s="12">
        <v>0</v>
      </c>
      <c r="K63" s="12">
        <v>0</v>
      </c>
      <c r="L63" s="13"/>
      <c r="M63" s="12">
        <v>0</v>
      </c>
      <c r="N63" s="12">
        <v>0</v>
      </c>
      <c r="O63" s="12">
        <v>0</v>
      </c>
      <c r="P63" s="12">
        <v>0</v>
      </c>
      <c r="Q63" s="13"/>
      <c r="R63" s="12">
        <v>0</v>
      </c>
      <c r="S63" s="12">
        <v>0</v>
      </c>
      <c r="T63" s="12">
        <v>0</v>
      </c>
      <c r="U63" s="12">
        <v>0</v>
      </c>
      <c r="V63" s="13"/>
      <c r="W63" s="12">
        <v>0</v>
      </c>
      <c r="X63" s="12">
        <v>0</v>
      </c>
      <c r="Y63" s="12">
        <v>0</v>
      </c>
      <c r="Z63" s="12">
        <v>0</v>
      </c>
      <c r="AA63" s="13"/>
      <c r="AB63" s="12">
        <v>0</v>
      </c>
      <c r="AC63" s="12">
        <v>0</v>
      </c>
      <c r="AD63" s="12">
        <v>0</v>
      </c>
      <c r="AE63" s="12">
        <v>0</v>
      </c>
      <c r="AF63" s="13"/>
    </row>
    <row r="64" spans="1:32" hidden="1">
      <c r="A64" s="10">
        <v>58</v>
      </c>
      <c r="B64" s="11" t="s">
        <v>48</v>
      </c>
      <c r="C64" s="12">
        <v>0</v>
      </c>
      <c r="D64" s="12">
        <v>0</v>
      </c>
      <c r="E64" s="12">
        <v>0</v>
      </c>
      <c r="F64" s="12">
        <v>0</v>
      </c>
      <c r="G64" s="13"/>
      <c r="H64" s="12">
        <v>0</v>
      </c>
      <c r="I64" s="12">
        <v>0</v>
      </c>
      <c r="J64" s="12">
        <v>0</v>
      </c>
      <c r="K64" s="12">
        <v>0</v>
      </c>
      <c r="L64" s="13"/>
      <c r="M64" s="12">
        <v>0</v>
      </c>
      <c r="N64" s="12">
        <v>0</v>
      </c>
      <c r="O64" s="12">
        <v>0</v>
      </c>
      <c r="P64" s="12">
        <v>0</v>
      </c>
      <c r="Q64" s="13"/>
      <c r="R64" s="12">
        <v>0</v>
      </c>
      <c r="S64" s="12">
        <v>0</v>
      </c>
      <c r="T64" s="12">
        <v>0</v>
      </c>
      <c r="U64" s="12">
        <v>0</v>
      </c>
      <c r="V64" s="13"/>
      <c r="W64" s="12">
        <v>0</v>
      </c>
      <c r="X64" s="12">
        <v>0</v>
      </c>
      <c r="Y64" s="12">
        <v>0</v>
      </c>
      <c r="Z64" s="12">
        <v>0</v>
      </c>
      <c r="AA64" s="13"/>
      <c r="AB64" s="12">
        <v>0</v>
      </c>
      <c r="AC64" s="12">
        <v>0</v>
      </c>
      <c r="AD64" s="12">
        <v>0</v>
      </c>
      <c r="AE64" s="12">
        <v>0</v>
      </c>
      <c r="AF64" s="13"/>
    </row>
    <row r="65" spans="1:32" hidden="1">
      <c r="A65" s="10">
        <v>59</v>
      </c>
      <c r="B65" s="11" t="s">
        <v>65</v>
      </c>
      <c r="C65" s="12">
        <v>0</v>
      </c>
      <c r="D65" s="12">
        <v>0</v>
      </c>
      <c r="E65" s="12">
        <v>0</v>
      </c>
      <c r="F65" s="12">
        <v>0</v>
      </c>
      <c r="G65" s="13"/>
      <c r="H65" s="12">
        <v>0</v>
      </c>
      <c r="I65" s="12">
        <v>0</v>
      </c>
      <c r="J65" s="12">
        <v>0</v>
      </c>
      <c r="K65" s="12">
        <v>0</v>
      </c>
      <c r="L65" s="13"/>
      <c r="M65" s="12">
        <v>0</v>
      </c>
      <c r="N65" s="12">
        <v>0</v>
      </c>
      <c r="O65" s="12">
        <v>0</v>
      </c>
      <c r="P65" s="12">
        <v>0</v>
      </c>
      <c r="Q65" s="13"/>
      <c r="R65" s="12">
        <v>0</v>
      </c>
      <c r="S65" s="12">
        <v>0</v>
      </c>
      <c r="T65" s="12">
        <v>0</v>
      </c>
      <c r="U65" s="12">
        <v>0</v>
      </c>
      <c r="V65" s="13"/>
      <c r="W65" s="12">
        <v>0</v>
      </c>
      <c r="X65" s="12">
        <v>0</v>
      </c>
      <c r="Y65" s="12">
        <v>0</v>
      </c>
      <c r="Z65" s="12">
        <v>0</v>
      </c>
      <c r="AA65" s="13"/>
      <c r="AB65" s="12">
        <v>0</v>
      </c>
      <c r="AC65" s="12">
        <v>0</v>
      </c>
      <c r="AD65" s="12">
        <v>0</v>
      </c>
      <c r="AE65" s="12">
        <v>0</v>
      </c>
      <c r="AF65" s="13"/>
    </row>
    <row r="66" spans="1:32" hidden="1">
      <c r="A66" s="10">
        <v>60</v>
      </c>
      <c r="B66" s="11" t="s">
        <v>49</v>
      </c>
      <c r="C66" s="12">
        <v>0</v>
      </c>
      <c r="D66" s="12">
        <v>0</v>
      </c>
      <c r="E66" s="12">
        <v>0</v>
      </c>
      <c r="F66" s="12">
        <v>0</v>
      </c>
      <c r="G66" s="13"/>
      <c r="H66" s="12">
        <v>0</v>
      </c>
      <c r="I66" s="12">
        <v>0</v>
      </c>
      <c r="J66" s="12">
        <v>0</v>
      </c>
      <c r="K66" s="12">
        <v>0</v>
      </c>
      <c r="L66" s="13"/>
      <c r="M66" s="12">
        <v>0</v>
      </c>
      <c r="N66" s="12">
        <v>0</v>
      </c>
      <c r="O66" s="12">
        <v>0</v>
      </c>
      <c r="P66" s="12">
        <v>0</v>
      </c>
      <c r="Q66" s="13"/>
      <c r="R66" s="12">
        <v>0</v>
      </c>
      <c r="S66" s="12">
        <v>0</v>
      </c>
      <c r="T66" s="12">
        <v>0</v>
      </c>
      <c r="U66" s="12">
        <v>0</v>
      </c>
      <c r="V66" s="13"/>
      <c r="W66" s="12">
        <v>0</v>
      </c>
      <c r="X66" s="12">
        <v>0</v>
      </c>
      <c r="Y66" s="12">
        <v>0</v>
      </c>
      <c r="Z66" s="12">
        <v>0</v>
      </c>
      <c r="AA66" s="13"/>
      <c r="AB66" s="12">
        <v>0</v>
      </c>
      <c r="AC66" s="12">
        <v>0</v>
      </c>
      <c r="AD66" s="12">
        <v>0</v>
      </c>
      <c r="AE66" s="12">
        <v>0</v>
      </c>
      <c r="AF66" s="13"/>
    </row>
    <row r="67" spans="1:32" hidden="1">
      <c r="A67" s="10">
        <v>61</v>
      </c>
      <c r="B67" s="11" t="s">
        <v>50</v>
      </c>
      <c r="C67" s="12">
        <v>0</v>
      </c>
      <c r="D67" s="12">
        <v>0</v>
      </c>
      <c r="E67" s="12">
        <v>0</v>
      </c>
      <c r="F67" s="12">
        <v>0</v>
      </c>
      <c r="G67" s="13"/>
      <c r="H67" s="12">
        <v>0</v>
      </c>
      <c r="I67" s="12">
        <v>0</v>
      </c>
      <c r="J67" s="12">
        <v>0</v>
      </c>
      <c r="K67" s="12">
        <v>0</v>
      </c>
      <c r="L67" s="13"/>
      <c r="M67" s="12">
        <v>0</v>
      </c>
      <c r="N67" s="12">
        <v>0</v>
      </c>
      <c r="O67" s="12">
        <v>0</v>
      </c>
      <c r="P67" s="12">
        <v>0</v>
      </c>
      <c r="Q67" s="13"/>
      <c r="R67" s="12">
        <v>0</v>
      </c>
      <c r="S67" s="12">
        <v>0</v>
      </c>
      <c r="T67" s="12">
        <v>0</v>
      </c>
      <c r="U67" s="12">
        <v>0</v>
      </c>
      <c r="V67" s="13"/>
      <c r="W67" s="12">
        <v>0</v>
      </c>
      <c r="X67" s="12">
        <v>0</v>
      </c>
      <c r="Y67" s="12">
        <v>0</v>
      </c>
      <c r="Z67" s="12">
        <v>0</v>
      </c>
      <c r="AA67" s="13"/>
      <c r="AB67" s="12">
        <v>0</v>
      </c>
      <c r="AC67" s="12">
        <v>0</v>
      </c>
      <c r="AD67" s="12">
        <v>0</v>
      </c>
      <c r="AE67" s="12">
        <v>0</v>
      </c>
      <c r="AF67" s="13"/>
    </row>
    <row r="68" spans="1:32" ht="31.5" hidden="1">
      <c r="A68" s="10">
        <v>62</v>
      </c>
      <c r="B68" s="14" t="s">
        <v>51</v>
      </c>
      <c r="C68" s="12">
        <v>0</v>
      </c>
      <c r="D68" s="12">
        <v>0</v>
      </c>
      <c r="E68" s="12">
        <v>0</v>
      </c>
      <c r="F68" s="12">
        <v>0</v>
      </c>
      <c r="G68" s="13"/>
      <c r="H68" s="12">
        <v>0</v>
      </c>
      <c r="I68" s="12">
        <v>0</v>
      </c>
      <c r="J68" s="12">
        <v>0</v>
      </c>
      <c r="K68" s="12">
        <v>0</v>
      </c>
      <c r="L68" s="13"/>
      <c r="M68" s="12">
        <v>0</v>
      </c>
      <c r="N68" s="12">
        <v>0</v>
      </c>
      <c r="O68" s="12">
        <v>0</v>
      </c>
      <c r="P68" s="12">
        <v>0</v>
      </c>
      <c r="Q68" s="13"/>
      <c r="R68" s="12">
        <v>0</v>
      </c>
      <c r="S68" s="12">
        <v>0</v>
      </c>
      <c r="T68" s="12">
        <v>0</v>
      </c>
      <c r="U68" s="12">
        <v>0</v>
      </c>
      <c r="V68" s="13"/>
      <c r="W68" s="12">
        <v>0</v>
      </c>
      <c r="X68" s="12">
        <v>0</v>
      </c>
      <c r="Y68" s="12">
        <v>0</v>
      </c>
      <c r="Z68" s="12">
        <v>0</v>
      </c>
      <c r="AA68" s="13"/>
      <c r="AB68" s="12">
        <v>0</v>
      </c>
      <c r="AC68" s="12">
        <v>0</v>
      </c>
      <c r="AD68" s="12">
        <v>0</v>
      </c>
      <c r="AE68" s="12">
        <v>0</v>
      </c>
      <c r="AF68" s="13"/>
    </row>
    <row r="69" spans="1:32" hidden="1">
      <c r="A69" s="205" t="s">
        <v>52</v>
      </c>
      <c r="B69" s="205"/>
      <c r="C69" s="15">
        <v>0</v>
      </c>
      <c r="D69" s="15">
        <v>0</v>
      </c>
      <c r="E69" s="15">
        <v>0</v>
      </c>
      <c r="F69" s="15">
        <v>0</v>
      </c>
      <c r="G69" s="13"/>
      <c r="H69" s="15">
        <v>0</v>
      </c>
      <c r="I69" s="15">
        <v>0</v>
      </c>
      <c r="J69" s="15">
        <v>0</v>
      </c>
      <c r="K69" s="15">
        <v>0</v>
      </c>
      <c r="L69" s="13"/>
      <c r="M69" s="15">
        <v>0</v>
      </c>
      <c r="N69" s="15">
        <v>0</v>
      </c>
      <c r="O69" s="15">
        <v>0</v>
      </c>
      <c r="P69" s="15">
        <v>0</v>
      </c>
      <c r="Q69" s="13"/>
      <c r="R69" s="15">
        <v>0</v>
      </c>
      <c r="S69" s="15">
        <v>0</v>
      </c>
      <c r="T69" s="15">
        <v>0</v>
      </c>
      <c r="U69" s="15">
        <v>0</v>
      </c>
      <c r="V69" s="13"/>
      <c r="W69" s="15">
        <v>0</v>
      </c>
      <c r="X69" s="15">
        <v>0</v>
      </c>
      <c r="Y69" s="15">
        <v>0</v>
      </c>
      <c r="Z69" s="15">
        <v>0</v>
      </c>
      <c r="AA69" s="13"/>
      <c r="AB69" s="15">
        <v>0</v>
      </c>
      <c r="AC69" s="15">
        <v>0</v>
      </c>
      <c r="AD69" s="15">
        <v>0</v>
      </c>
      <c r="AE69" s="15">
        <v>0</v>
      </c>
      <c r="AF69" s="13"/>
    </row>
    <row r="70" spans="1:32" hidden="1">
      <c r="A70" s="206" t="s">
        <v>53</v>
      </c>
      <c r="B70" s="206"/>
      <c r="C70" s="16">
        <v>0</v>
      </c>
      <c r="D70" s="16">
        <v>123388000.00000001</v>
      </c>
      <c r="E70" s="16">
        <v>0</v>
      </c>
      <c r="F70" s="16">
        <v>123388000.00000001</v>
      </c>
      <c r="G70" s="13"/>
      <c r="H70" s="16">
        <v>0</v>
      </c>
      <c r="I70" s="16">
        <v>122261999.99999999</v>
      </c>
      <c r="J70" s="16">
        <v>0</v>
      </c>
      <c r="K70" s="16">
        <v>122261999.99999999</v>
      </c>
      <c r="L70" s="13"/>
      <c r="M70" s="16">
        <v>5</v>
      </c>
      <c r="N70" s="16">
        <v>43346000</v>
      </c>
      <c r="O70" s="16">
        <v>0</v>
      </c>
      <c r="P70" s="16">
        <v>43346000</v>
      </c>
      <c r="Q70" s="13"/>
      <c r="R70" s="16">
        <v>0</v>
      </c>
      <c r="S70" s="16">
        <v>8792000</v>
      </c>
      <c r="T70" s="16">
        <v>0</v>
      </c>
      <c r="U70" s="16">
        <v>8792000</v>
      </c>
      <c r="V70" s="13"/>
      <c r="W70" s="16">
        <v>30</v>
      </c>
      <c r="X70" s="16">
        <v>3000000</v>
      </c>
      <c r="Y70" s="16">
        <v>0</v>
      </c>
      <c r="Z70" s="16">
        <v>3000000</v>
      </c>
      <c r="AA70" s="13"/>
      <c r="AB70" s="16">
        <v>0</v>
      </c>
      <c r="AC70" s="16">
        <v>300788000</v>
      </c>
      <c r="AD70" s="16">
        <v>0</v>
      </c>
      <c r="AE70" s="16">
        <v>300788000</v>
      </c>
      <c r="AF70" s="13"/>
    </row>
    <row r="71" spans="1:32" hidden="1">
      <c r="A71" s="204" t="s">
        <v>54</v>
      </c>
      <c r="B71" s="204"/>
      <c r="C71" s="17">
        <v>0</v>
      </c>
      <c r="D71" s="17">
        <v>123388000.00000001</v>
      </c>
      <c r="E71" s="17">
        <v>0</v>
      </c>
      <c r="F71" s="17">
        <v>123388000.00000001</v>
      </c>
      <c r="G71" s="13"/>
      <c r="H71" s="17">
        <v>0</v>
      </c>
      <c r="I71" s="17">
        <v>122261999.99999999</v>
      </c>
      <c r="J71" s="17">
        <v>0</v>
      </c>
      <c r="K71" s="17">
        <v>122261999.99999999</v>
      </c>
      <c r="L71" s="13"/>
      <c r="M71" s="17">
        <v>5</v>
      </c>
      <c r="N71" s="17">
        <v>43346000</v>
      </c>
      <c r="O71" s="17">
        <v>0</v>
      </c>
      <c r="P71" s="17">
        <v>43346000</v>
      </c>
      <c r="Q71" s="13"/>
      <c r="R71" s="17">
        <v>0</v>
      </c>
      <c r="S71" s="17">
        <v>8792000</v>
      </c>
      <c r="T71" s="17">
        <v>0</v>
      </c>
      <c r="U71" s="17">
        <v>8792000</v>
      </c>
      <c r="V71" s="13"/>
      <c r="W71" s="17">
        <v>30</v>
      </c>
      <c r="X71" s="17">
        <v>3000000</v>
      </c>
      <c r="Y71" s="17">
        <v>0</v>
      </c>
      <c r="Z71" s="17">
        <v>3000000</v>
      </c>
      <c r="AA71" s="13"/>
      <c r="AB71" s="17">
        <v>0</v>
      </c>
      <c r="AC71" s="17">
        <v>300788000</v>
      </c>
      <c r="AD71" s="17">
        <v>0</v>
      </c>
      <c r="AE71" s="17">
        <v>300788000</v>
      </c>
      <c r="AF71" s="13"/>
    </row>
    <row r="72" spans="1:32">
      <c r="A72" s="142">
        <v>1</v>
      </c>
      <c r="B72" s="135" t="s">
        <v>1888</v>
      </c>
      <c r="K72" s="18"/>
      <c r="P72" s="18"/>
      <c r="U72" s="18"/>
      <c r="Z72" s="18"/>
      <c r="AB72" s="12">
        <f t="shared" ref="AB72:AB102" si="1">C72+H72+M72+R72+W72</f>
        <v>0</v>
      </c>
      <c r="AC72" s="12">
        <f t="shared" ref="AC72:AC102" si="2">D72+I72+N72+S72+X72</f>
        <v>0</v>
      </c>
      <c r="AD72" s="12">
        <f t="shared" ref="AD72:AD102" si="3">E72+J72+O72+T72+Y72</f>
        <v>0</v>
      </c>
      <c r="AE72" s="12">
        <f t="shared" ref="AE72:AE102" si="4">F72+K72+P72+U72+Z72</f>
        <v>0</v>
      </c>
    </row>
    <row r="73" spans="1:32">
      <c r="A73" s="142">
        <v>2</v>
      </c>
      <c r="B73" s="135" t="s">
        <v>1889</v>
      </c>
      <c r="AB73" s="12">
        <f t="shared" si="1"/>
        <v>0</v>
      </c>
      <c r="AC73" s="12">
        <f t="shared" si="2"/>
        <v>0</v>
      </c>
      <c r="AD73" s="12">
        <f t="shared" si="3"/>
        <v>0</v>
      </c>
      <c r="AE73" s="12">
        <f t="shared" si="4"/>
        <v>0</v>
      </c>
    </row>
    <row r="74" spans="1:32">
      <c r="A74" s="142">
        <v>3</v>
      </c>
      <c r="B74" s="135" t="s">
        <v>1890</v>
      </c>
      <c r="D74" s="19"/>
      <c r="E74" s="19"/>
      <c r="F74" s="19"/>
      <c r="AB74" s="12">
        <f t="shared" si="1"/>
        <v>0</v>
      </c>
      <c r="AC74" s="12">
        <f t="shared" si="2"/>
        <v>0</v>
      </c>
      <c r="AD74" s="12">
        <f t="shared" si="3"/>
        <v>0</v>
      </c>
      <c r="AE74" s="12">
        <f t="shared" si="4"/>
        <v>0</v>
      </c>
    </row>
    <row r="75" spans="1:32">
      <c r="A75" s="142">
        <v>4</v>
      </c>
      <c r="B75" s="135" t="s">
        <v>1891</v>
      </c>
      <c r="AB75" s="12">
        <f t="shared" si="1"/>
        <v>0</v>
      </c>
      <c r="AC75" s="12">
        <f t="shared" si="2"/>
        <v>0</v>
      </c>
      <c r="AD75" s="12">
        <f t="shared" si="3"/>
        <v>0</v>
      </c>
      <c r="AE75" s="12">
        <f t="shared" si="4"/>
        <v>0</v>
      </c>
    </row>
    <row r="76" spans="1:32">
      <c r="A76" s="142">
        <v>5</v>
      </c>
      <c r="B76" s="135" t="s">
        <v>1892</v>
      </c>
      <c r="AB76" s="12">
        <f t="shared" si="1"/>
        <v>0</v>
      </c>
      <c r="AC76" s="12">
        <f t="shared" si="2"/>
        <v>0</v>
      </c>
      <c r="AD76" s="12">
        <f t="shared" si="3"/>
        <v>0</v>
      </c>
      <c r="AE76" s="12">
        <f t="shared" si="4"/>
        <v>0</v>
      </c>
    </row>
    <row r="77" spans="1:32">
      <c r="A77" s="142">
        <v>6</v>
      </c>
      <c r="B77" s="135" t="s">
        <v>1893</v>
      </c>
      <c r="AB77" s="12">
        <f t="shared" si="1"/>
        <v>0</v>
      </c>
      <c r="AC77" s="12">
        <f t="shared" si="2"/>
        <v>0</v>
      </c>
      <c r="AD77" s="12">
        <f t="shared" si="3"/>
        <v>0</v>
      </c>
      <c r="AE77" s="12">
        <f t="shared" si="4"/>
        <v>0</v>
      </c>
    </row>
    <row r="78" spans="1:32">
      <c r="A78" s="142">
        <v>7</v>
      </c>
      <c r="B78" s="135" t="s">
        <v>1894</v>
      </c>
      <c r="AB78" s="12">
        <f t="shared" si="1"/>
        <v>0</v>
      </c>
      <c r="AC78" s="12">
        <f t="shared" si="2"/>
        <v>0</v>
      </c>
      <c r="AD78" s="12">
        <f t="shared" si="3"/>
        <v>0</v>
      </c>
      <c r="AE78" s="12">
        <f t="shared" si="4"/>
        <v>0</v>
      </c>
    </row>
    <row r="79" spans="1:32">
      <c r="A79" s="142">
        <v>8</v>
      </c>
      <c r="B79" s="135" t="s">
        <v>1895</v>
      </c>
      <c r="AB79" s="12">
        <f t="shared" si="1"/>
        <v>0</v>
      </c>
      <c r="AC79" s="12">
        <f t="shared" si="2"/>
        <v>0</v>
      </c>
      <c r="AD79" s="12">
        <f t="shared" si="3"/>
        <v>0</v>
      </c>
      <c r="AE79" s="12">
        <f t="shared" si="4"/>
        <v>0</v>
      </c>
    </row>
    <row r="80" spans="1:32">
      <c r="A80" s="142">
        <v>9</v>
      </c>
      <c r="B80" s="135" t="s">
        <v>1896</v>
      </c>
      <c r="AB80" s="12">
        <f t="shared" si="1"/>
        <v>0</v>
      </c>
      <c r="AC80" s="12">
        <f t="shared" si="2"/>
        <v>0</v>
      </c>
      <c r="AD80" s="12">
        <f t="shared" si="3"/>
        <v>0</v>
      </c>
      <c r="AE80" s="12">
        <f t="shared" si="4"/>
        <v>0</v>
      </c>
    </row>
    <row r="81" spans="1:31">
      <c r="A81" s="142">
        <v>10</v>
      </c>
      <c r="B81" s="135" t="s">
        <v>1897</v>
      </c>
      <c r="AB81" s="12">
        <f t="shared" si="1"/>
        <v>0</v>
      </c>
      <c r="AC81" s="12">
        <f t="shared" si="2"/>
        <v>0</v>
      </c>
      <c r="AD81" s="12">
        <f t="shared" si="3"/>
        <v>0</v>
      </c>
      <c r="AE81" s="12">
        <f t="shared" si="4"/>
        <v>0</v>
      </c>
    </row>
    <row r="82" spans="1:31">
      <c r="A82" s="142">
        <v>11</v>
      </c>
      <c r="B82" s="135" t="s">
        <v>1898</v>
      </c>
      <c r="AB82" s="12">
        <f t="shared" si="1"/>
        <v>0</v>
      </c>
      <c r="AC82" s="12">
        <f t="shared" si="2"/>
        <v>0</v>
      </c>
      <c r="AD82" s="12">
        <f t="shared" si="3"/>
        <v>0</v>
      </c>
      <c r="AE82" s="12">
        <f t="shared" si="4"/>
        <v>0</v>
      </c>
    </row>
    <row r="83" spans="1:31">
      <c r="A83" s="142">
        <v>12</v>
      </c>
      <c r="B83" s="135" t="s">
        <v>1899</v>
      </c>
      <c r="AB83" s="12">
        <f t="shared" si="1"/>
        <v>0</v>
      </c>
      <c r="AC83" s="12">
        <f t="shared" si="2"/>
        <v>0</v>
      </c>
      <c r="AD83" s="12">
        <f t="shared" si="3"/>
        <v>0</v>
      </c>
      <c r="AE83" s="12">
        <f t="shared" si="4"/>
        <v>0</v>
      </c>
    </row>
    <row r="84" spans="1:31">
      <c r="A84" s="142">
        <v>13</v>
      </c>
      <c r="B84" s="135" t="s">
        <v>1900</v>
      </c>
      <c r="AB84" s="12">
        <f t="shared" si="1"/>
        <v>0</v>
      </c>
      <c r="AC84" s="12">
        <f t="shared" si="2"/>
        <v>0</v>
      </c>
      <c r="AD84" s="12">
        <f t="shared" si="3"/>
        <v>0</v>
      </c>
      <c r="AE84" s="12">
        <f t="shared" si="4"/>
        <v>0</v>
      </c>
    </row>
    <row r="85" spans="1:31">
      <c r="A85" s="142">
        <v>14</v>
      </c>
      <c r="B85" s="135" t="s">
        <v>1901</v>
      </c>
      <c r="AB85" s="12">
        <f t="shared" si="1"/>
        <v>0</v>
      </c>
      <c r="AC85" s="12">
        <f t="shared" si="2"/>
        <v>0</v>
      </c>
      <c r="AD85" s="12">
        <f t="shared" si="3"/>
        <v>0</v>
      </c>
      <c r="AE85" s="12">
        <f t="shared" si="4"/>
        <v>0</v>
      </c>
    </row>
    <row r="86" spans="1:31">
      <c r="A86" s="142">
        <v>15</v>
      </c>
      <c r="B86" s="135" t="s">
        <v>1902</v>
      </c>
      <c r="AB86" s="12">
        <f t="shared" si="1"/>
        <v>0</v>
      </c>
      <c r="AC86" s="12">
        <f t="shared" si="2"/>
        <v>0</v>
      </c>
      <c r="AD86" s="12">
        <f t="shared" si="3"/>
        <v>0</v>
      </c>
      <c r="AE86" s="12">
        <f t="shared" si="4"/>
        <v>0</v>
      </c>
    </row>
    <row r="87" spans="1:31">
      <c r="A87" s="142">
        <v>16</v>
      </c>
      <c r="B87" s="135" t="s">
        <v>1903</v>
      </c>
      <c r="AB87" s="12">
        <f t="shared" si="1"/>
        <v>0</v>
      </c>
      <c r="AC87" s="12">
        <f t="shared" si="2"/>
        <v>0</v>
      </c>
      <c r="AD87" s="12">
        <f t="shared" si="3"/>
        <v>0</v>
      </c>
      <c r="AE87" s="12">
        <f t="shared" si="4"/>
        <v>0</v>
      </c>
    </row>
    <row r="88" spans="1:31">
      <c r="A88" s="142">
        <v>17</v>
      </c>
      <c r="B88" s="135" t="s">
        <v>1904</v>
      </c>
      <c r="AB88" s="12">
        <f t="shared" si="1"/>
        <v>0</v>
      </c>
      <c r="AC88" s="12">
        <f t="shared" si="2"/>
        <v>0</v>
      </c>
      <c r="AD88" s="12">
        <f t="shared" si="3"/>
        <v>0</v>
      </c>
      <c r="AE88" s="12">
        <f t="shared" si="4"/>
        <v>0</v>
      </c>
    </row>
    <row r="89" spans="1:31">
      <c r="A89" s="142">
        <v>18</v>
      </c>
      <c r="B89" s="135" t="s">
        <v>1905</v>
      </c>
      <c r="AB89" s="12">
        <f t="shared" si="1"/>
        <v>0</v>
      </c>
      <c r="AC89" s="12">
        <f t="shared" si="2"/>
        <v>0</v>
      </c>
      <c r="AD89" s="12">
        <f t="shared" si="3"/>
        <v>0</v>
      </c>
      <c r="AE89" s="12">
        <f t="shared" si="4"/>
        <v>0</v>
      </c>
    </row>
    <row r="90" spans="1:31">
      <c r="A90" s="142">
        <v>19</v>
      </c>
      <c r="B90" s="135" t="s">
        <v>1906</v>
      </c>
      <c r="AB90" s="12">
        <f t="shared" si="1"/>
        <v>0</v>
      </c>
      <c r="AC90" s="12">
        <f t="shared" si="2"/>
        <v>0</v>
      </c>
      <c r="AD90" s="12">
        <f t="shared" si="3"/>
        <v>0</v>
      </c>
      <c r="AE90" s="12">
        <f t="shared" si="4"/>
        <v>0</v>
      </c>
    </row>
    <row r="91" spans="1:31">
      <c r="A91" s="142">
        <v>20</v>
      </c>
      <c r="B91" s="135" t="s">
        <v>1907</v>
      </c>
      <c r="AB91" s="12">
        <f t="shared" si="1"/>
        <v>0</v>
      </c>
      <c r="AC91" s="12">
        <f t="shared" si="2"/>
        <v>0</v>
      </c>
      <c r="AD91" s="12">
        <f t="shared" si="3"/>
        <v>0</v>
      </c>
      <c r="AE91" s="12">
        <f t="shared" si="4"/>
        <v>0</v>
      </c>
    </row>
    <row r="92" spans="1:31">
      <c r="A92" s="142">
        <v>21</v>
      </c>
      <c r="B92" s="135" t="s">
        <v>1908</v>
      </c>
      <c r="AB92" s="12">
        <f t="shared" si="1"/>
        <v>0</v>
      </c>
      <c r="AC92" s="12">
        <f t="shared" si="2"/>
        <v>0</v>
      </c>
      <c r="AD92" s="12">
        <f t="shared" si="3"/>
        <v>0</v>
      </c>
      <c r="AE92" s="12">
        <f t="shared" si="4"/>
        <v>0</v>
      </c>
    </row>
    <row r="93" spans="1:31">
      <c r="A93" s="142">
        <v>22</v>
      </c>
      <c r="B93" s="135" t="s">
        <v>1909</v>
      </c>
      <c r="AB93" s="12">
        <f t="shared" si="1"/>
        <v>0</v>
      </c>
      <c r="AC93" s="12">
        <f t="shared" si="2"/>
        <v>0</v>
      </c>
      <c r="AD93" s="12">
        <f t="shared" si="3"/>
        <v>0</v>
      </c>
      <c r="AE93" s="12">
        <f t="shared" si="4"/>
        <v>0</v>
      </c>
    </row>
    <row r="94" spans="1:31">
      <c r="A94" s="142">
        <v>23</v>
      </c>
      <c r="B94" s="135" t="s">
        <v>1910</v>
      </c>
      <c r="AB94" s="12">
        <f t="shared" si="1"/>
        <v>0</v>
      </c>
      <c r="AC94" s="12">
        <f t="shared" si="2"/>
        <v>0</v>
      </c>
      <c r="AD94" s="12">
        <f t="shared" si="3"/>
        <v>0</v>
      </c>
      <c r="AE94" s="12">
        <f t="shared" si="4"/>
        <v>0</v>
      </c>
    </row>
    <row r="95" spans="1:31">
      <c r="A95" s="142">
        <v>24</v>
      </c>
      <c r="B95" s="135" t="s">
        <v>1911</v>
      </c>
      <c r="AB95" s="12">
        <f t="shared" si="1"/>
        <v>0</v>
      </c>
      <c r="AC95" s="12">
        <f t="shared" si="2"/>
        <v>0</v>
      </c>
      <c r="AD95" s="12">
        <f t="shared" si="3"/>
        <v>0</v>
      </c>
      <c r="AE95" s="12">
        <f t="shared" si="4"/>
        <v>0</v>
      </c>
    </row>
    <row r="96" spans="1:31">
      <c r="A96" s="142">
        <v>25</v>
      </c>
      <c r="B96" s="135" t="s">
        <v>1912</v>
      </c>
      <c r="AB96" s="12">
        <f t="shared" si="1"/>
        <v>0</v>
      </c>
      <c r="AC96" s="12">
        <f t="shared" si="2"/>
        <v>0</v>
      </c>
      <c r="AD96" s="12">
        <f t="shared" si="3"/>
        <v>0</v>
      </c>
      <c r="AE96" s="12">
        <f t="shared" si="4"/>
        <v>0</v>
      </c>
    </row>
    <row r="97" spans="1:31">
      <c r="A97" s="142">
        <v>26</v>
      </c>
      <c r="B97" s="135" t="s">
        <v>1913</v>
      </c>
      <c r="AB97" s="12">
        <f t="shared" si="1"/>
        <v>0</v>
      </c>
      <c r="AC97" s="12">
        <f t="shared" si="2"/>
        <v>0</v>
      </c>
      <c r="AD97" s="12">
        <f t="shared" si="3"/>
        <v>0</v>
      </c>
      <c r="AE97" s="12">
        <f t="shared" si="4"/>
        <v>0</v>
      </c>
    </row>
    <row r="98" spans="1:31">
      <c r="A98" s="142">
        <v>27</v>
      </c>
      <c r="B98" s="135" t="s">
        <v>1914</v>
      </c>
      <c r="AB98" s="12">
        <f t="shared" si="1"/>
        <v>0</v>
      </c>
      <c r="AC98" s="12">
        <f t="shared" si="2"/>
        <v>0</v>
      </c>
      <c r="AD98" s="12">
        <f t="shared" si="3"/>
        <v>0</v>
      </c>
      <c r="AE98" s="12">
        <f t="shared" si="4"/>
        <v>0</v>
      </c>
    </row>
    <row r="99" spans="1:31">
      <c r="A99" s="142">
        <v>28</v>
      </c>
      <c r="B99" s="135" t="s">
        <v>1915</v>
      </c>
      <c r="AB99" s="12">
        <f t="shared" si="1"/>
        <v>0</v>
      </c>
      <c r="AC99" s="12">
        <f t="shared" si="2"/>
        <v>0</v>
      </c>
      <c r="AD99" s="12">
        <f t="shared" si="3"/>
        <v>0</v>
      </c>
      <c r="AE99" s="12">
        <f t="shared" si="4"/>
        <v>0</v>
      </c>
    </row>
    <row r="100" spans="1:31">
      <c r="A100" s="142">
        <v>29</v>
      </c>
      <c r="B100" s="135" t="s">
        <v>1916</v>
      </c>
      <c r="AB100" s="12">
        <f t="shared" si="1"/>
        <v>0</v>
      </c>
      <c r="AC100" s="12">
        <f t="shared" si="2"/>
        <v>0</v>
      </c>
      <c r="AD100" s="12">
        <f t="shared" si="3"/>
        <v>0</v>
      </c>
      <c r="AE100" s="12">
        <f t="shared" si="4"/>
        <v>0</v>
      </c>
    </row>
    <row r="101" spans="1:31">
      <c r="A101" s="142">
        <v>31</v>
      </c>
      <c r="B101" s="135" t="s">
        <v>1917</v>
      </c>
      <c r="AB101" s="12">
        <f t="shared" si="1"/>
        <v>0</v>
      </c>
      <c r="AC101" s="12">
        <f t="shared" si="2"/>
        <v>0</v>
      </c>
      <c r="AD101" s="12">
        <f t="shared" si="3"/>
        <v>0</v>
      </c>
      <c r="AE101" s="12">
        <f t="shared" si="4"/>
        <v>0</v>
      </c>
    </row>
    <row r="102" spans="1:31">
      <c r="A102" s="142">
        <v>31</v>
      </c>
      <c r="B102" s="135" t="s">
        <v>1918</v>
      </c>
      <c r="AB102" s="12">
        <f t="shared" si="1"/>
        <v>0</v>
      </c>
      <c r="AC102" s="12">
        <f t="shared" si="2"/>
        <v>0</v>
      </c>
      <c r="AD102" s="12">
        <f t="shared" si="3"/>
        <v>0</v>
      </c>
      <c r="AE102" s="12">
        <f t="shared" si="4"/>
        <v>0</v>
      </c>
    </row>
    <row r="103" spans="1:31" s="155" customFormat="1">
      <c r="A103" s="143">
        <v>32</v>
      </c>
      <c r="B103" s="137" t="s">
        <v>52</v>
      </c>
      <c r="C103" s="137">
        <f>SUM(C72:C102)</f>
        <v>0</v>
      </c>
      <c r="D103" s="137">
        <f>SUM(D72:D102)</f>
        <v>0</v>
      </c>
      <c r="E103" s="137">
        <f>SUM(E72:E102)</f>
        <v>0</v>
      </c>
      <c r="F103" s="137">
        <f>SUM(F72:F102)</f>
        <v>0</v>
      </c>
      <c r="H103" s="137">
        <f>SUM(H72:H102)</f>
        <v>0</v>
      </c>
      <c r="I103" s="137">
        <f>SUM(I72:I102)</f>
        <v>0</v>
      </c>
      <c r="J103" s="137">
        <f>SUM(J72:J102)</f>
        <v>0</v>
      </c>
      <c r="K103" s="137">
        <f>SUM(K72:K102)</f>
        <v>0</v>
      </c>
      <c r="M103" s="137">
        <f>SUM(M72:M102)</f>
        <v>0</v>
      </c>
      <c r="N103" s="137">
        <f>SUM(N72:N102)</f>
        <v>0</v>
      </c>
      <c r="O103" s="137">
        <f>SUM(O72:O102)</f>
        <v>0</v>
      </c>
      <c r="P103" s="137">
        <f>SUM(P72:P102)</f>
        <v>0</v>
      </c>
      <c r="R103" s="137">
        <f>SUM(R72:R102)</f>
        <v>0</v>
      </c>
      <c r="S103" s="137">
        <f>SUM(S72:S102)</f>
        <v>0</v>
      </c>
      <c r="T103" s="137">
        <f>SUM(T72:T102)</f>
        <v>0</v>
      </c>
      <c r="U103" s="137">
        <f>SUM(U72:U102)</f>
        <v>0</v>
      </c>
      <c r="W103" s="137">
        <f>SUM(W72:W102)</f>
        <v>0</v>
      </c>
      <c r="X103" s="137">
        <f>SUM(X72:X102)</f>
        <v>0</v>
      </c>
      <c r="Y103" s="137">
        <f>SUM(Y72:Y102)</f>
        <v>0</v>
      </c>
      <c r="Z103" s="137">
        <f>SUM(Z72:Z102)</f>
        <v>0</v>
      </c>
      <c r="AB103" s="137">
        <f>SUM(AB72:AB102)</f>
        <v>0</v>
      </c>
      <c r="AC103" s="137">
        <f>SUM(AC72:AC102)</f>
        <v>0</v>
      </c>
      <c r="AD103" s="137">
        <f>SUM(AD72:AD102)</f>
        <v>0</v>
      </c>
      <c r="AE103" s="137">
        <f>SUM(AE72:AE102)</f>
        <v>0</v>
      </c>
    </row>
    <row r="104" spans="1:31" s="154" customFormat="1">
      <c r="A104" s="144">
        <v>33</v>
      </c>
      <c r="B104" s="145" t="s">
        <v>1919</v>
      </c>
      <c r="C104" s="138">
        <v>0</v>
      </c>
      <c r="D104" s="138">
        <f>D105-D103</f>
        <v>0</v>
      </c>
      <c r="E104" s="138">
        <f>E105-E103</f>
        <v>0</v>
      </c>
      <c r="F104" s="138">
        <f>F105-F103</f>
        <v>0</v>
      </c>
      <c r="H104" s="138">
        <v>0</v>
      </c>
      <c r="I104" s="138">
        <f>I105-I103</f>
        <v>0</v>
      </c>
      <c r="J104" s="138">
        <f>J105-J103</f>
        <v>0</v>
      </c>
      <c r="K104" s="138">
        <f>K105-K103</f>
        <v>0</v>
      </c>
      <c r="M104" s="138">
        <v>0</v>
      </c>
      <c r="N104" s="138">
        <f>N105-N103</f>
        <v>0</v>
      </c>
      <c r="O104" s="138">
        <f>O105-O103</f>
        <v>0</v>
      </c>
      <c r="P104" s="138">
        <f>P105-P103</f>
        <v>0</v>
      </c>
      <c r="R104" s="138">
        <v>0</v>
      </c>
      <c r="S104" s="138">
        <f>S105-S103</f>
        <v>0</v>
      </c>
      <c r="T104" s="138">
        <f>T105-T103</f>
        <v>0</v>
      </c>
      <c r="U104" s="138">
        <f>U105-U103</f>
        <v>0</v>
      </c>
      <c r="W104" s="138">
        <v>0</v>
      </c>
      <c r="X104" s="138">
        <f>X105-X103</f>
        <v>0</v>
      </c>
      <c r="Y104" s="138">
        <f>Y105-Y103</f>
        <v>0</v>
      </c>
      <c r="Z104" s="138">
        <f>Z105-Z103</f>
        <v>0</v>
      </c>
      <c r="AB104" s="138">
        <v>0</v>
      </c>
      <c r="AC104" s="138">
        <f>AC105-AC103</f>
        <v>0</v>
      </c>
      <c r="AD104" s="138">
        <f>AD105-AD103</f>
        <v>0</v>
      </c>
      <c r="AE104" s="138">
        <f>AE105-AE103</f>
        <v>0</v>
      </c>
    </row>
    <row r="105" spans="1:31" s="156" customFormat="1">
      <c r="A105" s="146">
        <v>34</v>
      </c>
      <c r="B105" s="147" t="s">
        <v>54</v>
      </c>
      <c r="C105" s="157">
        <f>C37</f>
        <v>0</v>
      </c>
      <c r="D105" s="157">
        <f>D37</f>
        <v>0</v>
      </c>
      <c r="E105" s="157">
        <f>E37</f>
        <v>0</v>
      </c>
      <c r="F105" s="157">
        <f>F37</f>
        <v>0</v>
      </c>
      <c r="H105" s="157">
        <f>H37</f>
        <v>0</v>
      </c>
      <c r="I105" s="157">
        <f>I37</f>
        <v>0</v>
      </c>
      <c r="J105" s="157">
        <f>J37</f>
        <v>0</v>
      </c>
      <c r="K105" s="157">
        <f>K37</f>
        <v>0</v>
      </c>
      <c r="M105" s="157">
        <f>M37</f>
        <v>0</v>
      </c>
      <c r="N105" s="157">
        <f>N37</f>
        <v>0</v>
      </c>
      <c r="O105" s="157">
        <f>O37</f>
        <v>0</v>
      </c>
      <c r="P105" s="157">
        <f>P37</f>
        <v>0</v>
      </c>
      <c r="R105" s="157">
        <f>R37</f>
        <v>0</v>
      </c>
      <c r="S105" s="157">
        <f>S37</f>
        <v>0</v>
      </c>
      <c r="T105" s="157">
        <f>T37</f>
        <v>0</v>
      </c>
      <c r="U105" s="157">
        <f>U37</f>
        <v>0</v>
      </c>
      <c r="W105" s="157">
        <f>W37</f>
        <v>0</v>
      </c>
      <c r="X105" s="157">
        <f>X37</f>
        <v>0</v>
      </c>
      <c r="Y105" s="157">
        <f>Y37</f>
        <v>0</v>
      </c>
      <c r="Z105" s="157">
        <f>Z37</f>
        <v>0</v>
      </c>
      <c r="AB105" s="157">
        <f>AB37</f>
        <v>0</v>
      </c>
      <c r="AC105" s="157">
        <f>AC37</f>
        <v>0</v>
      </c>
      <c r="AD105" s="157">
        <f>AD37</f>
        <v>0</v>
      </c>
      <c r="AE105" s="157">
        <f>AE37</f>
        <v>0</v>
      </c>
    </row>
  </sheetData>
  <mergeCells count="25">
    <mergeCell ref="AB1:AF4"/>
    <mergeCell ref="A3:B4"/>
    <mergeCell ref="A69:B69"/>
    <mergeCell ref="A70:B70"/>
    <mergeCell ref="D4:G4"/>
    <mergeCell ref="I4:L4"/>
    <mergeCell ref="N4:Q4"/>
    <mergeCell ref="S4:V4"/>
    <mergeCell ref="X4:AA4"/>
    <mergeCell ref="D3:G3"/>
    <mergeCell ref="I3:L3"/>
    <mergeCell ref="N3:Q3"/>
    <mergeCell ref="S3:V3"/>
    <mergeCell ref="X3:AA3"/>
    <mergeCell ref="A1:G1"/>
    <mergeCell ref="N2:Q2"/>
    <mergeCell ref="H1:L1"/>
    <mergeCell ref="M1:Q1"/>
    <mergeCell ref="R1:V1"/>
    <mergeCell ref="W1:AA1"/>
    <mergeCell ref="A71:B71"/>
    <mergeCell ref="X2:AA2"/>
    <mergeCell ref="I2:L2"/>
    <mergeCell ref="D2:G2"/>
    <mergeCell ref="S2:V2"/>
  </mergeCells>
  <printOptions horizontalCentered="1" gridLines="1"/>
  <pageMargins left="1" right="0.19" top="0.28000000000000003" bottom="0" header="0.3" footer="0.16"/>
  <pageSetup paperSize="9" scale="65" orientation="portrait" horizontalDpi="4294967292" verticalDpi="0" r:id="rId1"/>
  <headerFooter>
    <oddFooter>&amp;RExecutive Director</oddFooter>
  </headerFooter>
</worksheet>
</file>

<file path=xl/worksheets/sheet21.xml><?xml version="1.0" encoding="utf-8"?>
<worksheet xmlns="http://schemas.openxmlformats.org/spreadsheetml/2006/main" xmlns:r="http://schemas.openxmlformats.org/officeDocument/2006/relationships">
  <dimension ref="A1:I105"/>
  <sheetViews>
    <sheetView tabSelected="1" view="pageBreakPreview" zoomScale="60" zoomScaleNormal="80" workbookViewId="0">
      <pane xSplit="2" ySplit="71" topLeftCell="C72" activePane="bottomRight" state="frozen"/>
      <selection pane="topRight" activeCell="C1" sqref="C1"/>
      <selection pane="bottomLeft" activeCell="A72" sqref="A72"/>
      <selection pane="bottomRight" activeCell="J98" sqref="J98"/>
    </sheetView>
  </sheetViews>
  <sheetFormatPr defaultRowHeight="15.75"/>
  <cols>
    <col min="1" max="1" width="9.7109375" style="18" customWidth="1"/>
    <col min="2" max="2" width="29.42578125" style="18" customWidth="1"/>
    <col min="3" max="6" width="16.7109375" style="18" customWidth="1"/>
    <col min="7" max="7" width="16.7109375" style="1" customWidth="1"/>
    <col min="8" max="8" width="14" style="1" customWidth="1"/>
    <col min="9" max="9" width="9.42578125" style="1" bestFit="1" customWidth="1"/>
    <col min="10" max="16384" width="9.140625" style="1"/>
  </cols>
  <sheetData>
    <row r="1" spans="1:7" ht="22.5" customHeight="1">
      <c r="A1" s="417" t="s">
        <v>102</v>
      </c>
      <c r="B1" s="418"/>
      <c r="C1" s="418"/>
      <c r="D1" s="418"/>
      <c r="E1" s="418"/>
      <c r="F1" s="418"/>
      <c r="G1" s="419"/>
    </row>
    <row r="2" spans="1:7" ht="22.5" customHeight="1">
      <c r="A2" s="420"/>
      <c r="B2" s="421"/>
      <c r="C2" s="421"/>
      <c r="D2" s="421"/>
      <c r="E2" s="421"/>
      <c r="F2" s="421"/>
      <c r="G2" s="422"/>
    </row>
    <row r="3" spans="1:7" ht="35.25" customHeight="1">
      <c r="A3" s="420"/>
      <c r="B3" s="421"/>
      <c r="C3" s="421"/>
      <c r="D3" s="421"/>
      <c r="E3" s="421"/>
      <c r="F3" s="421"/>
      <c r="G3" s="422"/>
    </row>
    <row r="4" spans="1:7">
      <c r="A4" s="423"/>
      <c r="B4" s="424"/>
      <c r="C4" s="424"/>
      <c r="D4" s="424"/>
      <c r="E4" s="424"/>
      <c r="F4" s="424"/>
      <c r="G4" s="425"/>
    </row>
    <row r="5" spans="1:7" s="23" customFormat="1" ht="51.75" customHeight="1">
      <c r="A5" s="177" t="s">
        <v>0</v>
      </c>
      <c r="B5" s="177" t="s">
        <v>1887</v>
      </c>
      <c r="C5" s="178" t="s">
        <v>73</v>
      </c>
      <c r="D5" s="178" t="s">
        <v>74</v>
      </c>
      <c r="E5" s="178" t="s">
        <v>75</v>
      </c>
      <c r="F5" s="178" t="s">
        <v>76</v>
      </c>
      <c r="G5" s="178" t="s">
        <v>67</v>
      </c>
    </row>
    <row r="6" spans="1:7" s="9" customFormat="1" hidden="1">
      <c r="A6" s="6" t="s">
        <v>1</v>
      </c>
      <c r="B6" s="6" t="s">
        <v>2</v>
      </c>
      <c r="C6" s="7" t="s">
        <v>68</v>
      </c>
      <c r="D6" s="7" t="s">
        <v>69</v>
      </c>
      <c r="E6" s="7" t="s">
        <v>70</v>
      </c>
      <c r="F6" s="7" t="s">
        <v>71</v>
      </c>
      <c r="G6" s="8"/>
    </row>
    <row r="7" spans="1:7" hidden="1">
      <c r="A7" s="10">
        <v>1</v>
      </c>
      <c r="B7" s="11" t="s">
        <v>3</v>
      </c>
      <c r="C7" s="12">
        <v>0</v>
      </c>
      <c r="D7" s="12">
        <v>652691603.94350672</v>
      </c>
      <c r="E7" s="12">
        <v>0</v>
      </c>
      <c r="F7" s="12">
        <v>652691603.94350672</v>
      </c>
      <c r="G7" s="13"/>
    </row>
    <row r="8" spans="1:7" hidden="1">
      <c r="A8" s="10">
        <v>2</v>
      </c>
      <c r="B8" s="11" t="s">
        <v>4</v>
      </c>
      <c r="C8" s="12">
        <v>0</v>
      </c>
      <c r="D8" s="12">
        <v>203736362.10069343</v>
      </c>
      <c r="E8" s="12">
        <v>0</v>
      </c>
      <c r="F8" s="12">
        <v>203736362.10069343</v>
      </c>
      <c r="G8" s="13"/>
    </row>
    <row r="9" spans="1:7" hidden="1">
      <c r="A9" s="10">
        <v>3</v>
      </c>
      <c r="B9" s="11" t="s">
        <v>5</v>
      </c>
      <c r="C9" s="12">
        <v>0</v>
      </c>
      <c r="D9" s="12">
        <v>586061929.43052208</v>
      </c>
      <c r="E9" s="12">
        <v>0</v>
      </c>
      <c r="F9" s="12">
        <v>586061929.43052208</v>
      </c>
      <c r="G9" s="13"/>
    </row>
    <row r="10" spans="1:7" hidden="1">
      <c r="A10" s="10">
        <v>4</v>
      </c>
      <c r="B10" s="11" t="s">
        <v>6</v>
      </c>
      <c r="C10" s="12">
        <v>0</v>
      </c>
      <c r="D10" s="12">
        <v>496058598.91623086</v>
      </c>
      <c r="E10" s="12">
        <v>0</v>
      </c>
      <c r="F10" s="12">
        <v>496058598.91623086</v>
      </c>
      <c r="G10" s="13"/>
    </row>
    <row r="11" spans="1:7" hidden="1">
      <c r="A11" s="10">
        <v>5</v>
      </c>
      <c r="B11" s="11" t="s">
        <v>7</v>
      </c>
      <c r="C11" s="12">
        <v>0</v>
      </c>
      <c r="D11" s="12">
        <v>719378816.83380342</v>
      </c>
      <c r="E11" s="12">
        <v>0</v>
      </c>
      <c r="F11" s="12">
        <v>719378816.83380342</v>
      </c>
      <c r="G11" s="13"/>
    </row>
    <row r="12" spans="1:7" hidden="1">
      <c r="A12" s="10">
        <v>6</v>
      </c>
      <c r="B12" s="11" t="s">
        <v>8</v>
      </c>
      <c r="C12" s="12">
        <v>0</v>
      </c>
      <c r="D12" s="12">
        <v>738941136.54610395</v>
      </c>
      <c r="E12" s="12">
        <v>0</v>
      </c>
      <c r="F12" s="12">
        <v>738941136.54610395</v>
      </c>
      <c r="G12" s="13"/>
    </row>
    <row r="13" spans="1:7" hidden="1">
      <c r="A13" s="10">
        <v>7</v>
      </c>
      <c r="B13" s="11" t="s">
        <v>9</v>
      </c>
      <c r="C13" s="12">
        <v>0</v>
      </c>
      <c r="D13" s="12">
        <v>591873396.5765928</v>
      </c>
      <c r="E13" s="12">
        <v>0</v>
      </c>
      <c r="F13" s="12">
        <v>591873396.5765928</v>
      </c>
      <c r="G13" s="13"/>
    </row>
    <row r="14" spans="1:7" hidden="1">
      <c r="A14" s="10">
        <v>8</v>
      </c>
      <c r="B14" s="11" t="s">
        <v>10</v>
      </c>
      <c r="C14" s="12">
        <v>0</v>
      </c>
      <c r="D14" s="12">
        <v>399919940.72539735</v>
      </c>
      <c r="E14" s="12">
        <v>0</v>
      </c>
      <c r="F14" s="12">
        <v>399919940.72539735</v>
      </c>
      <c r="G14" s="13"/>
    </row>
    <row r="15" spans="1:7" hidden="1">
      <c r="A15" s="10">
        <v>9</v>
      </c>
      <c r="B15" s="11" t="s">
        <v>11</v>
      </c>
      <c r="C15" s="12">
        <v>0</v>
      </c>
      <c r="D15" s="12">
        <v>790002736.54914796</v>
      </c>
      <c r="E15" s="12">
        <v>0</v>
      </c>
      <c r="F15" s="12">
        <v>790002736.54914796</v>
      </c>
      <c r="G15" s="13"/>
    </row>
    <row r="16" spans="1:7" hidden="1">
      <c r="A16" s="10">
        <v>10</v>
      </c>
      <c r="B16" s="11" t="s">
        <v>12</v>
      </c>
      <c r="C16" s="12">
        <v>0</v>
      </c>
      <c r="D16" s="12">
        <v>1061514386.4651048</v>
      </c>
      <c r="E16" s="12">
        <v>0</v>
      </c>
      <c r="F16" s="12">
        <v>1061514386.4651048</v>
      </c>
      <c r="G16" s="13"/>
    </row>
    <row r="17" spans="1:7" hidden="1">
      <c r="A17" s="10">
        <v>11</v>
      </c>
      <c r="B17" s="11" t="s">
        <v>13</v>
      </c>
      <c r="C17" s="12">
        <v>0</v>
      </c>
      <c r="D17" s="12">
        <v>931049937.30696487</v>
      </c>
      <c r="E17" s="12">
        <v>0</v>
      </c>
      <c r="F17" s="12">
        <v>931049937.30696487</v>
      </c>
      <c r="G17" s="13"/>
    </row>
    <row r="18" spans="1:7" hidden="1">
      <c r="A18" s="10">
        <v>12</v>
      </c>
      <c r="B18" s="11" t="s">
        <v>14</v>
      </c>
      <c r="C18" s="12">
        <v>0</v>
      </c>
      <c r="D18" s="12">
        <v>555557635.22073197</v>
      </c>
      <c r="E18" s="12">
        <v>0</v>
      </c>
      <c r="F18" s="12">
        <v>555557635.22073197</v>
      </c>
      <c r="G18" s="13"/>
    </row>
    <row r="19" spans="1:7" hidden="1">
      <c r="A19" s="10">
        <v>13</v>
      </c>
      <c r="B19" s="11" t="s">
        <v>15</v>
      </c>
      <c r="C19" s="12">
        <v>0</v>
      </c>
      <c r="D19" s="12">
        <v>488515885.40087485</v>
      </c>
      <c r="E19" s="12">
        <v>0</v>
      </c>
      <c r="F19" s="12">
        <v>488515885.40087485</v>
      </c>
      <c r="G19" s="13"/>
    </row>
    <row r="20" spans="1:7" hidden="1">
      <c r="A20" s="10">
        <v>14</v>
      </c>
      <c r="B20" s="11" t="s">
        <v>16</v>
      </c>
      <c r="C20" s="12">
        <v>0</v>
      </c>
      <c r="D20" s="12">
        <v>288838679.45902765</v>
      </c>
      <c r="E20" s="12">
        <v>0</v>
      </c>
      <c r="F20" s="12">
        <v>288838679.45902765</v>
      </c>
      <c r="G20" s="13"/>
    </row>
    <row r="21" spans="1:7" hidden="1">
      <c r="A21" s="10">
        <v>15</v>
      </c>
      <c r="B21" s="11" t="s">
        <v>17</v>
      </c>
      <c r="C21" s="12">
        <v>0</v>
      </c>
      <c r="D21" s="12">
        <v>413930520.82338512</v>
      </c>
      <c r="E21" s="12">
        <v>0</v>
      </c>
      <c r="F21" s="12">
        <v>413930520.82338512</v>
      </c>
      <c r="G21" s="13"/>
    </row>
    <row r="22" spans="1:7" hidden="1">
      <c r="A22" s="10">
        <v>16</v>
      </c>
      <c r="B22" s="11" t="s">
        <v>18</v>
      </c>
      <c r="C22" s="12">
        <v>0</v>
      </c>
      <c r="D22" s="12">
        <v>791236971.0834775</v>
      </c>
      <c r="E22" s="12">
        <v>0</v>
      </c>
      <c r="F22" s="12">
        <v>791236971.0834775</v>
      </c>
      <c r="G22" s="13"/>
    </row>
    <row r="23" spans="1:7" hidden="1">
      <c r="A23" s="10">
        <v>17</v>
      </c>
      <c r="B23" s="11" t="s">
        <v>19</v>
      </c>
      <c r="C23" s="12">
        <v>0</v>
      </c>
      <c r="D23" s="12">
        <v>434935883.92115295</v>
      </c>
      <c r="E23" s="12">
        <v>0</v>
      </c>
      <c r="F23" s="12">
        <v>434935883.92115295</v>
      </c>
      <c r="G23" s="13"/>
    </row>
    <row r="24" spans="1:7" hidden="1">
      <c r="A24" s="10">
        <v>18</v>
      </c>
      <c r="B24" s="11" t="s">
        <v>20</v>
      </c>
      <c r="C24" s="12">
        <v>0</v>
      </c>
      <c r="D24" s="12">
        <v>414147429.82998765</v>
      </c>
      <c r="E24" s="12">
        <v>0</v>
      </c>
      <c r="F24" s="12">
        <v>414147429.82998765</v>
      </c>
      <c r="G24" s="13"/>
    </row>
    <row r="25" spans="1:7" hidden="1">
      <c r="A25" s="10">
        <v>19</v>
      </c>
      <c r="B25" s="11" t="s">
        <v>21</v>
      </c>
      <c r="C25" s="12">
        <v>0</v>
      </c>
      <c r="D25" s="12">
        <v>270294121.77178538</v>
      </c>
      <c r="E25" s="12">
        <v>0</v>
      </c>
      <c r="F25" s="12">
        <v>270294121.77178538</v>
      </c>
      <c r="G25" s="13"/>
    </row>
    <row r="26" spans="1:7" hidden="1">
      <c r="A26" s="10">
        <v>20</v>
      </c>
      <c r="B26" s="11" t="s">
        <v>22</v>
      </c>
      <c r="C26" s="12">
        <v>0</v>
      </c>
      <c r="D26" s="12">
        <v>564390315.10120952</v>
      </c>
      <c r="E26" s="12">
        <v>0</v>
      </c>
      <c r="F26" s="12">
        <v>564390315.10120952</v>
      </c>
      <c r="G26" s="13"/>
    </row>
    <row r="27" spans="1:7" hidden="1">
      <c r="A27" s="10">
        <v>21</v>
      </c>
      <c r="B27" s="11" t="s">
        <v>23</v>
      </c>
      <c r="C27" s="12">
        <v>0</v>
      </c>
      <c r="D27" s="12">
        <v>885974535.85746837</v>
      </c>
      <c r="E27" s="12">
        <v>0</v>
      </c>
      <c r="F27" s="12">
        <v>885974535.85746837</v>
      </c>
      <c r="G27" s="13"/>
    </row>
    <row r="28" spans="1:7" hidden="1">
      <c r="A28" s="10">
        <v>22</v>
      </c>
      <c r="B28" s="11" t="s">
        <v>24</v>
      </c>
      <c r="C28" s="12">
        <v>0</v>
      </c>
      <c r="D28" s="12">
        <v>348826222.84585571</v>
      </c>
      <c r="E28" s="12">
        <v>0</v>
      </c>
      <c r="F28" s="12">
        <v>348826222.84585571</v>
      </c>
      <c r="G28" s="13"/>
    </row>
    <row r="29" spans="1:7" hidden="1">
      <c r="A29" s="10">
        <v>23</v>
      </c>
      <c r="B29" s="11" t="s">
        <v>25</v>
      </c>
      <c r="C29" s="12">
        <v>0</v>
      </c>
      <c r="D29" s="12">
        <v>957309646.3259027</v>
      </c>
      <c r="E29" s="12">
        <v>0</v>
      </c>
      <c r="F29" s="12">
        <v>957309646.3259027</v>
      </c>
      <c r="G29" s="13"/>
    </row>
    <row r="30" spans="1:7" hidden="1">
      <c r="A30" s="10">
        <v>24</v>
      </c>
      <c r="B30" s="11" t="s">
        <v>26</v>
      </c>
      <c r="C30" s="12">
        <v>0</v>
      </c>
      <c r="D30" s="12">
        <v>719056563.00864315</v>
      </c>
      <c r="E30" s="12">
        <v>0</v>
      </c>
      <c r="F30" s="12">
        <v>719056563.00864315</v>
      </c>
      <c r="G30" s="13"/>
    </row>
    <row r="31" spans="1:7" hidden="1">
      <c r="A31" s="10">
        <v>25</v>
      </c>
      <c r="B31" s="11" t="s">
        <v>27</v>
      </c>
      <c r="C31" s="12">
        <v>0</v>
      </c>
      <c r="D31" s="12">
        <v>498837558.2281512</v>
      </c>
      <c r="E31" s="12">
        <v>0</v>
      </c>
      <c r="F31" s="12">
        <v>498837558.2281512</v>
      </c>
      <c r="G31" s="13"/>
    </row>
    <row r="32" spans="1:7" hidden="1">
      <c r="A32" s="10">
        <v>26</v>
      </c>
      <c r="B32" s="11" t="s">
        <v>28</v>
      </c>
      <c r="C32" s="12">
        <v>0</v>
      </c>
      <c r="D32" s="12">
        <v>951984326.74065816</v>
      </c>
      <c r="E32" s="12">
        <v>0</v>
      </c>
      <c r="F32" s="12">
        <v>951984326.74065816</v>
      </c>
      <c r="G32" s="13"/>
    </row>
    <row r="33" spans="1:9" hidden="1">
      <c r="A33" s="10">
        <v>27</v>
      </c>
      <c r="B33" s="11" t="s">
        <v>29</v>
      </c>
      <c r="C33" s="12">
        <v>0</v>
      </c>
      <c r="D33" s="12">
        <v>836599114.77003658</v>
      </c>
      <c r="E33" s="12">
        <v>0</v>
      </c>
      <c r="F33" s="12">
        <v>836599114.77003658</v>
      </c>
      <c r="G33" s="13"/>
    </row>
    <row r="34" spans="1:9" hidden="1">
      <c r="A34" s="10">
        <v>28</v>
      </c>
      <c r="B34" s="11" t="s">
        <v>30</v>
      </c>
      <c r="C34" s="12">
        <v>0</v>
      </c>
      <c r="D34" s="12">
        <v>590875970.74799418</v>
      </c>
      <c r="E34" s="12">
        <v>0</v>
      </c>
      <c r="F34" s="12">
        <v>590875970.74799418</v>
      </c>
      <c r="G34" s="13"/>
    </row>
    <row r="35" spans="1:9" hidden="1">
      <c r="A35" s="10">
        <v>29</v>
      </c>
      <c r="B35" s="11" t="s">
        <v>31</v>
      </c>
      <c r="C35" s="12">
        <v>0</v>
      </c>
      <c r="D35" s="12">
        <v>529969424.87802988</v>
      </c>
      <c r="E35" s="12">
        <v>0</v>
      </c>
      <c r="F35" s="12">
        <v>529969424.87802988</v>
      </c>
      <c r="G35" s="13"/>
    </row>
    <row r="36" spans="1:9" hidden="1">
      <c r="A36" s="10">
        <v>30</v>
      </c>
      <c r="B36" s="11" t="s">
        <v>32</v>
      </c>
      <c r="C36" s="12">
        <v>0</v>
      </c>
      <c r="D36" s="12">
        <v>1002300554.7978479</v>
      </c>
      <c r="E36" s="12">
        <v>0</v>
      </c>
      <c r="F36" s="12">
        <v>1002300554.7978479</v>
      </c>
      <c r="G36" s="13"/>
    </row>
    <row r="37" spans="1:9">
      <c r="A37" s="148">
        <v>31</v>
      </c>
      <c r="B37" s="149" t="s">
        <v>33</v>
      </c>
      <c r="C37" s="150">
        <f>'Service Delivery Facility Based'!KQ37+'Service Delivery Community Base'!DN37+'Community Interventions'!MT37+' Untied Fund'!AL37+'Infrastructure Strengthening'!IX37+Procurement!VK37+'Referral Transport'!AL37+'Human Resources '!OH37+' Training and Capacity Building'!UG37+'Review, Research &amp; S &amp; S'!CE37+' IEC BCC'!JH37+' Printing'!IX37+'Quality Assurance'!BU37+'Drug Warehouse and Logistics'!BF37+PPP!BF37+'Programme Management HR'!JM37+' Programme Management Activity'!NS37+'IT Initiatives -'!AB37+Innovations!AB37</f>
        <v>9700333.0559954774</v>
      </c>
      <c r="D37" s="150">
        <f>'Service Delivery Facility Based'!KR37+'Service Delivery Community Base'!DO37+'Community Interventions'!MU37+' Untied Fund'!AM37+'Infrastructure Strengthening'!IY37+Procurement!VL37+'Referral Transport'!AM37+'Human Resources '!OI37+' Training and Capacity Building'!UH37+'Review, Research &amp; S &amp; S'!CF37+' IEC BCC'!JI37+' Printing'!IY37+'Quality Assurance'!BV37+'Drug Warehouse and Logistics'!BG37+PPP!BG37+'Programme Management HR'!JN37+' Programme Management Activity'!NT37+'IT Initiatives -'!AC37+Innovations!AC37</f>
        <v>892585108.00685954</v>
      </c>
      <c r="E37" s="150">
        <f>'Service Delivery Facility Based'!KS37+'Service Delivery Community Base'!DP37+'Community Interventions'!MV37+' Untied Fund'!AN37+'Infrastructure Strengthening'!IZ37+Procurement!VM37+'Referral Transport'!AN37+'Human Resources '!OJ37+' Training and Capacity Building'!UI37+'Review, Research &amp; S &amp; S'!CG37+' IEC BCC'!JJ37+' Printing'!IZ37+'Quality Assurance'!BW37+'Drug Warehouse and Logistics'!BH37+PPP!BH37+'Programme Management HR'!JO37+' Programme Management Activity'!NU37+'IT Initiatives -'!AD37+Innovations!AD37</f>
        <v>0</v>
      </c>
      <c r="F37" s="150">
        <f>'Service Delivery Facility Based'!KT37+'Service Delivery Community Base'!DQ37+'Community Interventions'!MW37+' Untied Fund'!AO37+'Infrastructure Strengthening'!JA37+Procurement!VN37+'Referral Transport'!AO37+'Human Resources '!OK37+' Training and Capacity Building'!UJ37+'Review, Research &amp; S &amp; S'!CH37+' IEC BCC'!JK37+' Printing'!JA37+'Quality Assurance'!BX37+'Drug Warehouse and Logistics'!BI37+PPP!BI37+'Programme Management HR'!JP37+' Programme Management Activity'!NV37+'IT Initiatives -'!AE37+Innovations!AE37</f>
        <v>892585108.00685954</v>
      </c>
      <c r="G37" s="151"/>
      <c r="H37" s="175">
        <v>892421657.47343206</v>
      </c>
      <c r="I37" s="46">
        <f>H37-F37</f>
        <v>-163450.53342747688</v>
      </c>
    </row>
    <row r="38" spans="1:9" hidden="1">
      <c r="A38" s="10">
        <v>32</v>
      </c>
      <c r="B38" s="11" t="s">
        <v>34</v>
      </c>
      <c r="C38" s="12">
        <v>0</v>
      </c>
      <c r="D38" s="12">
        <v>233004301.93408307</v>
      </c>
      <c r="E38" s="12">
        <v>0</v>
      </c>
      <c r="F38" s="12">
        <v>233004301.93408307</v>
      </c>
      <c r="G38" s="13"/>
    </row>
    <row r="39" spans="1:9" hidden="1">
      <c r="A39" s="10">
        <v>33</v>
      </c>
      <c r="B39" s="11" t="s">
        <v>35</v>
      </c>
      <c r="C39" s="12">
        <v>0</v>
      </c>
      <c r="D39" s="12">
        <v>224133255.98660007</v>
      </c>
      <c r="E39" s="12">
        <v>0</v>
      </c>
      <c r="F39" s="12">
        <v>224133255.98660007</v>
      </c>
      <c r="G39" s="13"/>
    </row>
    <row r="40" spans="1:9" hidden="1">
      <c r="A40" s="10">
        <v>34</v>
      </c>
      <c r="B40" s="11" t="s">
        <v>36</v>
      </c>
      <c r="C40" s="12">
        <v>0</v>
      </c>
      <c r="D40" s="12">
        <v>717436137.19374776</v>
      </c>
      <c r="E40" s="12">
        <v>0</v>
      </c>
      <c r="F40" s="12">
        <v>717436137.19374776</v>
      </c>
      <c r="G40" s="13"/>
    </row>
    <row r="41" spans="1:9" hidden="1">
      <c r="A41" s="10">
        <v>35</v>
      </c>
      <c r="B41" s="11" t="s">
        <v>37</v>
      </c>
      <c r="C41" s="12">
        <v>0</v>
      </c>
      <c r="D41" s="12">
        <v>704465962.8168726</v>
      </c>
      <c r="E41" s="12">
        <v>0</v>
      </c>
      <c r="F41" s="12">
        <v>704465962.8168726</v>
      </c>
      <c r="G41" s="13"/>
    </row>
    <row r="42" spans="1:9" hidden="1">
      <c r="A42" s="10">
        <v>36</v>
      </c>
      <c r="B42" s="11" t="s">
        <v>38</v>
      </c>
      <c r="C42" s="12">
        <v>0</v>
      </c>
      <c r="D42" s="12">
        <v>557787999.94535971</v>
      </c>
      <c r="E42" s="12">
        <v>0</v>
      </c>
      <c r="F42" s="12">
        <v>557787999.94535971</v>
      </c>
      <c r="G42" s="13"/>
    </row>
    <row r="43" spans="1:9" hidden="1">
      <c r="A43" s="10">
        <v>37</v>
      </c>
      <c r="B43" s="11" t="s">
        <v>39</v>
      </c>
      <c r="C43" s="12">
        <v>0</v>
      </c>
      <c r="D43" s="12">
        <v>856770438.57399511</v>
      </c>
      <c r="E43" s="12">
        <v>0</v>
      </c>
      <c r="F43" s="12">
        <v>856770438.57399511</v>
      </c>
      <c r="G43" s="13"/>
    </row>
    <row r="44" spans="1:9" hidden="1">
      <c r="A44" s="10">
        <v>38</v>
      </c>
      <c r="B44" s="11" t="s">
        <v>40</v>
      </c>
      <c r="C44" s="12">
        <v>0</v>
      </c>
      <c r="D44" s="12">
        <v>956506938.52400625</v>
      </c>
      <c r="E44" s="12">
        <v>0</v>
      </c>
      <c r="F44" s="12">
        <v>956506938.52400625</v>
      </c>
      <c r="G44" s="13"/>
    </row>
    <row r="45" spans="1:9" hidden="1">
      <c r="A45" s="10">
        <v>39</v>
      </c>
      <c r="B45" s="11" t="s">
        <v>55</v>
      </c>
      <c r="C45" s="12">
        <v>0</v>
      </c>
      <c r="D45" s="12">
        <v>6845085</v>
      </c>
      <c r="E45" s="12">
        <v>0</v>
      </c>
      <c r="F45" s="12">
        <v>6845085</v>
      </c>
      <c r="G45" s="13"/>
    </row>
    <row r="46" spans="1:9" hidden="1">
      <c r="A46" s="10">
        <v>40</v>
      </c>
      <c r="B46" s="11" t="s">
        <v>56</v>
      </c>
      <c r="C46" s="12">
        <v>0</v>
      </c>
      <c r="D46" s="12">
        <v>7784543</v>
      </c>
      <c r="E46" s="12">
        <v>0</v>
      </c>
      <c r="F46" s="12">
        <v>7784543</v>
      </c>
      <c r="G46" s="13"/>
    </row>
    <row r="47" spans="1:9" hidden="1">
      <c r="A47" s="10">
        <v>41</v>
      </c>
      <c r="B47" s="11" t="s">
        <v>57</v>
      </c>
      <c r="C47" s="12">
        <v>0</v>
      </c>
      <c r="D47" s="12">
        <v>7549785</v>
      </c>
      <c r="E47" s="12">
        <v>0</v>
      </c>
      <c r="F47" s="12">
        <v>7549785</v>
      </c>
      <c r="G47" s="13"/>
    </row>
    <row r="48" spans="1:9" hidden="1">
      <c r="A48" s="10">
        <v>42</v>
      </c>
      <c r="B48" s="11" t="s">
        <v>58</v>
      </c>
      <c r="C48" s="12">
        <v>0</v>
      </c>
      <c r="D48" s="12">
        <v>9269841</v>
      </c>
      <c r="E48" s="12">
        <v>0</v>
      </c>
      <c r="F48" s="12">
        <v>9269841</v>
      </c>
      <c r="G48" s="13"/>
    </row>
    <row r="49" spans="1:7" hidden="1">
      <c r="A49" s="10">
        <v>43</v>
      </c>
      <c r="B49" s="11" t="s">
        <v>59</v>
      </c>
      <c r="C49" s="12">
        <v>0</v>
      </c>
      <c r="D49" s="12">
        <v>9954001</v>
      </c>
      <c r="E49" s="12">
        <v>0</v>
      </c>
      <c r="F49" s="12">
        <v>9954001</v>
      </c>
      <c r="G49" s="13"/>
    </row>
    <row r="50" spans="1:7" hidden="1">
      <c r="A50" s="10">
        <v>44</v>
      </c>
      <c r="B50" s="11" t="s">
        <v>60</v>
      </c>
      <c r="C50" s="12">
        <v>0</v>
      </c>
      <c r="D50" s="12">
        <v>10033647</v>
      </c>
      <c r="E50" s="12">
        <v>0</v>
      </c>
      <c r="F50" s="12">
        <v>10033647</v>
      </c>
      <c r="G50" s="13"/>
    </row>
    <row r="51" spans="1:7" hidden="1">
      <c r="A51" s="10">
        <v>45</v>
      </c>
      <c r="B51" s="11" t="s">
        <v>61</v>
      </c>
      <c r="C51" s="12">
        <v>0</v>
      </c>
      <c r="D51" s="12">
        <v>8496305</v>
      </c>
      <c r="E51" s="12">
        <v>0</v>
      </c>
      <c r="F51" s="12">
        <v>8496305</v>
      </c>
      <c r="G51" s="13"/>
    </row>
    <row r="52" spans="1:7" hidden="1">
      <c r="A52" s="10">
        <v>46</v>
      </c>
      <c r="B52" s="11" t="s">
        <v>62</v>
      </c>
      <c r="C52" s="12">
        <v>0</v>
      </c>
      <c r="D52" s="12">
        <v>7618986</v>
      </c>
      <c r="E52" s="12">
        <v>0</v>
      </c>
      <c r="F52" s="12">
        <v>7618986</v>
      </c>
      <c r="G52" s="13"/>
    </row>
    <row r="53" spans="1:7" hidden="1">
      <c r="A53" s="10">
        <v>47</v>
      </c>
      <c r="B53" s="11" t="s">
        <v>63</v>
      </c>
      <c r="C53" s="12">
        <v>0</v>
      </c>
      <c r="D53" s="12">
        <v>10196404</v>
      </c>
      <c r="E53" s="12">
        <v>0</v>
      </c>
      <c r="F53" s="12">
        <v>10196404</v>
      </c>
      <c r="G53" s="13"/>
    </row>
    <row r="54" spans="1:7" hidden="1">
      <c r="A54" s="10">
        <v>48</v>
      </c>
      <c r="B54" s="11" t="s">
        <v>41</v>
      </c>
      <c r="C54" s="12">
        <v>0</v>
      </c>
      <c r="D54" s="12">
        <v>19914840</v>
      </c>
      <c r="E54" s="12">
        <v>0</v>
      </c>
      <c r="F54" s="12">
        <v>19914840</v>
      </c>
      <c r="G54" s="13"/>
    </row>
    <row r="55" spans="1:7" hidden="1">
      <c r="A55" s="10">
        <v>49</v>
      </c>
      <c r="B55" s="11" t="s">
        <v>42</v>
      </c>
      <c r="C55" s="12">
        <v>0</v>
      </c>
      <c r="D55" s="12">
        <v>29715011.199999999</v>
      </c>
      <c r="E55" s="12">
        <v>0</v>
      </c>
      <c r="F55" s="12">
        <v>29715011.199999999</v>
      </c>
      <c r="G55" s="13"/>
    </row>
    <row r="56" spans="1:7" hidden="1">
      <c r="A56" s="10">
        <v>50</v>
      </c>
      <c r="B56" s="11" t="s">
        <v>43</v>
      </c>
      <c r="C56" s="12">
        <v>0</v>
      </c>
      <c r="D56" s="12">
        <v>22659788.699999999</v>
      </c>
      <c r="E56" s="12">
        <v>0</v>
      </c>
      <c r="F56" s="12">
        <v>22659788.699999999</v>
      </c>
      <c r="G56" s="13"/>
    </row>
    <row r="57" spans="1:7" hidden="1">
      <c r="A57" s="10">
        <v>51</v>
      </c>
      <c r="B57" s="11" t="s">
        <v>44</v>
      </c>
      <c r="C57" s="12">
        <v>0</v>
      </c>
      <c r="D57" s="12">
        <v>19070787.699999999</v>
      </c>
      <c r="E57" s="12">
        <v>0</v>
      </c>
      <c r="F57" s="12">
        <v>19070787.699999999</v>
      </c>
      <c r="G57" s="13"/>
    </row>
    <row r="58" spans="1:7" hidden="1">
      <c r="A58" s="10">
        <v>52</v>
      </c>
      <c r="B58" s="11" t="s">
        <v>45</v>
      </c>
      <c r="C58" s="12">
        <v>0</v>
      </c>
      <c r="D58" s="12">
        <v>38780808.700000003</v>
      </c>
      <c r="E58" s="12">
        <v>0</v>
      </c>
      <c r="F58" s="12">
        <v>38780808.700000003</v>
      </c>
      <c r="G58" s="13"/>
    </row>
    <row r="59" spans="1:7" hidden="1">
      <c r="A59" s="10">
        <v>53</v>
      </c>
      <c r="B59" s="11" t="s">
        <v>46</v>
      </c>
      <c r="C59" s="12">
        <v>0</v>
      </c>
      <c r="D59" s="12">
        <v>28030591.699999999</v>
      </c>
      <c r="E59" s="12">
        <v>0</v>
      </c>
      <c r="F59" s="12">
        <v>28030591.699999999</v>
      </c>
      <c r="G59" s="13"/>
    </row>
    <row r="60" spans="1:7" hidden="1">
      <c r="A60" s="10">
        <v>54</v>
      </c>
      <c r="B60" s="14" t="s">
        <v>77</v>
      </c>
      <c r="C60" s="12">
        <v>0</v>
      </c>
      <c r="D60" s="12">
        <v>6307775</v>
      </c>
      <c r="E60" s="12">
        <v>0</v>
      </c>
      <c r="F60" s="12">
        <v>6307775</v>
      </c>
      <c r="G60" s="13"/>
    </row>
    <row r="61" spans="1:7" hidden="1">
      <c r="A61" s="10">
        <v>55</v>
      </c>
      <c r="B61" s="14" t="s">
        <v>1295</v>
      </c>
      <c r="C61" s="12">
        <v>0</v>
      </c>
      <c r="D61" s="12">
        <v>4890201</v>
      </c>
      <c r="E61" s="12">
        <v>0</v>
      </c>
      <c r="F61" s="12">
        <v>4890201</v>
      </c>
      <c r="G61" s="13"/>
    </row>
    <row r="62" spans="1:7" hidden="1">
      <c r="A62" s="10">
        <v>56</v>
      </c>
      <c r="B62" s="11" t="s">
        <v>47</v>
      </c>
      <c r="C62" s="12">
        <v>0</v>
      </c>
      <c r="D62" s="12">
        <v>19919868.5</v>
      </c>
      <c r="E62" s="12">
        <v>0</v>
      </c>
      <c r="F62" s="12">
        <v>19919868.5</v>
      </c>
      <c r="G62" s="13"/>
    </row>
    <row r="63" spans="1:7" hidden="1">
      <c r="A63" s="10">
        <v>57</v>
      </c>
      <c r="B63" s="11" t="s">
        <v>64</v>
      </c>
      <c r="C63" s="12">
        <v>0</v>
      </c>
      <c r="D63" s="12">
        <v>150000</v>
      </c>
      <c r="E63" s="12">
        <v>0</v>
      </c>
      <c r="F63" s="12">
        <v>150000</v>
      </c>
      <c r="G63" s="13"/>
    </row>
    <row r="64" spans="1:7" hidden="1">
      <c r="A64" s="10">
        <v>58</v>
      </c>
      <c r="B64" s="11" t="s">
        <v>48</v>
      </c>
      <c r="C64" s="12">
        <v>0</v>
      </c>
      <c r="D64" s="12">
        <v>9863244.5</v>
      </c>
      <c r="E64" s="12">
        <v>0</v>
      </c>
      <c r="F64" s="12">
        <v>9863244.5</v>
      </c>
      <c r="G64" s="13"/>
    </row>
    <row r="65" spans="1:7" hidden="1">
      <c r="A65" s="10">
        <v>59</v>
      </c>
      <c r="B65" s="11" t="s">
        <v>65</v>
      </c>
      <c r="C65" s="12">
        <v>0</v>
      </c>
      <c r="D65" s="12">
        <v>1914820508.2723241</v>
      </c>
      <c r="E65" s="12">
        <v>0</v>
      </c>
      <c r="F65" s="12">
        <v>1914820508.2723241</v>
      </c>
      <c r="G65" s="13"/>
    </row>
    <row r="66" spans="1:7" hidden="1">
      <c r="A66" s="10">
        <v>60</v>
      </c>
      <c r="B66" s="11" t="s">
        <v>49</v>
      </c>
      <c r="C66" s="12">
        <v>0</v>
      </c>
      <c r="D66" s="12">
        <v>11693916</v>
      </c>
      <c r="E66" s="12">
        <v>0</v>
      </c>
      <c r="F66" s="12">
        <v>11693916</v>
      </c>
      <c r="G66" s="13"/>
    </row>
    <row r="67" spans="1:7" hidden="1">
      <c r="A67" s="10">
        <v>61</v>
      </c>
      <c r="B67" s="11" t="s">
        <v>50</v>
      </c>
      <c r="C67" s="12">
        <v>0</v>
      </c>
      <c r="D67" s="12">
        <v>2299960</v>
      </c>
      <c r="E67" s="12">
        <v>0</v>
      </c>
      <c r="F67" s="12">
        <v>2299960</v>
      </c>
      <c r="G67" s="13"/>
    </row>
    <row r="68" spans="1:7" ht="31.5" hidden="1">
      <c r="A68" s="10">
        <v>62</v>
      </c>
      <c r="B68" s="14" t="s">
        <v>51</v>
      </c>
      <c r="C68" s="12">
        <v>0</v>
      </c>
      <c r="D68" s="12">
        <v>2151712</v>
      </c>
      <c r="E68" s="12">
        <v>0</v>
      </c>
      <c r="F68" s="12">
        <v>2151712</v>
      </c>
      <c r="G68" s="13"/>
    </row>
    <row r="69" spans="1:7" hidden="1">
      <c r="A69" s="205" t="s">
        <v>52</v>
      </c>
      <c r="B69" s="205"/>
      <c r="C69" s="15">
        <v>0</v>
      </c>
      <c r="D69" s="15">
        <v>26073844508.830517</v>
      </c>
      <c r="E69" s="15">
        <v>0</v>
      </c>
      <c r="F69" s="15">
        <v>26073844508.830517</v>
      </c>
      <c r="G69" s="13"/>
    </row>
    <row r="70" spans="1:7" hidden="1">
      <c r="A70" s="206" t="s">
        <v>53</v>
      </c>
      <c r="B70" s="206"/>
      <c r="C70" s="16">
        <v>0</v>
      </c>
      <c r="D70" s="16">
        <v>11624658469.313478</v>
      </c>
      <c r="E70" s="16">
        <v>0</v>
      </c>
      <c r="F70" s="16">
        <v>11624658469.313478</v>
      </c>
      <c r="G70" s="13"/>
    </row>
    <row r="71" spans="1:7" hidden="1">
      <c r="A71" s="204" t="s">
        <v>54</v>
      </c>
      <c r="B71" s="204"/>
      <c r="C71" s="17">
        <v>0</v>
      </c>
      <c r="D71" s="17">
        <v>37698503451.143997</v>
      </c>
      <c r="E71" s="17">
        <v>0</v>
      </c>
      <c r="F71" s="17">
        <v>37698502978.143997</v>
      </c>
      <c r="G71" s="13"/>
    </row>
    <row r="72" spans="1:7">
      <c r="A72" s="142">
        <v>1</v>
      </c>
      <c r="B72" s="135" t="s">
        <v>1888</v>
      </c>
      <c r="C72" s="12">
        <f>'Service Delivery Facility Based'!KQ72+'Service Delivery Community Base'!DN72+'Community Interventions'!MT72+' Untied Fund'!AL72+'Infrastructure Strengthening'!IX72+Procurement!VK72+'Referral Transport'!AL72+'Human Resources '!OH72+' Training and Capacity Building'!UG72+'Review, Research &amp; S &amp; S'!CE72+' IEC BCC'!JH72+' Printing'!IX72+'Quality Assurance'!BU72+'Drug Warehouse and Logistics'!BF72+PPP!BF72+'Programme Management HR'!JM72+' Programme Management Activity'!NS72+'IT Initiatives -'!AB72+Innovations!AB72</f>
        <v>21018</v>
      </c>
      <c r="D72" s="12">
        <f>'Service Delivery Facility Based'!KR72+'Service Delivery Community Base'!DO72+'Community Interventions'!MU72+' Untied Fund'!AM72+'Infrastructure Strengthening'!IY72+Procurement!VL72+'Referral Transport'!AM72+'Human Resources '!OI72+' Training and Capacity Building'!UH72+'Review, Research &amp; S &amp; S'!CF72+' IEC BCC'!JI72+' Printing'!IY72+'Quality Assurance'!BV72+'Drug Warehouse and Logistics'!BG72+PPP!BG72+'Programme Management HR'!JN72+' Programme Management Activity'!NT72+'IT Initiatives -'!AC72+Innovations!AC72</f>
        <v>22613457.559999995</v>
      </c>
      <c r="E72" s="12">
        <f>'Service Delivery Facility Based'!KS72+'Service Delivery Community Base'!DP72+'Community Interventions'!MV72+' Untied Fund'!AN72+'Infrastructure Strengthening'!IZ72+Procurement!VM72+'Referral Transport'!AN72+'Human Resources '!OJ72+' Training and Capacity Building'!UI72+'Review, Research &amp; S &amp; S'!CG72+' IEC BCC'!JJ72+' Printing'!IZ72+'Quality Assurance'!BW72+'Drug Warehouse and Logistics'!BH72+PPP!BH72+'Programme Management HR'!JO72+' Programme Management Activity'!NU72+'IT Initiatives -'!AD72+Innovations!AD72</f>
        <v>0</v>
      </c>
      <c r="F72" s="12">
        <f>'Service Delivery Facility Based'!KT72+'Service Delivery Community Base'!DQ72+'Community Interventions'!MW72+' Untied Fund'!AO72+'Infrastructure Strengthening'!JA72+Procurement!VN72+'Referral Transport'!AO72+'Human Resources '!OK72+' Training and Capacity Building'!UJ72+'Review, Research &amp; S &amp; S'!CH72+' IEC BCC'!JK72+' Printing'!JA72+'Quality Assurance'!BX72+'Drug Warehouse and Logistics'!BI72+PPP!BI72+'Programme Management HR'!JP72+' Programme Management Activity'!NV72+'IT Initiatives -'!AE72+Innovations!AE72</f>
        <v>22613457.559999995</v>
      </c>
      <c r="G72" s="13"/>
    </row>
    <row r="73" spans="1:7">
      <c r="A73" s="142">
        <v>2</v>
      </c>
      <c r="B73" s="135" t="s">
        <v>1889</v>
      </c>
      <c r="C73" s="12">
        <f>'Service Delivery Facility Based'!KQ73+'Service Delivery Community Base'!DN73+'Community Interventions'!MT73+' Untied Fund'!AL73+'Infrastructure Strengthening'!IX73+Procurement!VK73+'Referral Transport'!AL73+'Human Resources '!OH73+' Training and Capacity Building'!UG73+'Review, Research &amp; S &amp; S'!CE73+' IEC BCC'!JH73+' Printing'!IX73+'Quality Assurance'!BU73+'Drug Warehouse and Logistics'!BF73+PPP!BF73+'Programme Management HR'!JM73+' Programme Management Activity'!NS73+'IT Initiatives -'!AB73+Innovations!AB73</f>
        <v>17551</v>
      </c>
      <c r="D73" s="12">
        <f>'Service Delivery Facility Based'!KR73+'Service Delivery Community Base'!DO73+'Community Interventions'!MU73+' Untied Fund'!AM73+'Infrastructure Strengthening'!IY73+Procurement!VL73+'Referral Transport'!AM73+'Human Resources '!OI73+' Training and Capacity Building'!UH73+'Review, Research &amp; S &amp; S'!CF73+' IEC BCC'!JI73+' Printing'!IY73+'Quality Assurance'!BV73+'Drug Warehouse and Logistics'!BG73+PPP!BG73+'Programme Management HR'!JN73+' Programme Management Activity'!NT73+'IT Initiatives -'!AC73+Innovations!AC73</f>
        <v>11895759.52</v>
      </c>
      <c r="E73" s="12">
        <f>'Service Delivery Facility Based'!KS73+'Service Delivery Community Base'!DP73+'Community Interventions'!MV73+' Untied Fund'!AN73+'Infrastructure Strengthening'!IZ73+Procurement!VM73+'Referral Transport'!AN73+'Human Resources '!OJ73+' Training and Capacity Building'!UI73+'Review, Research &amp; S &amp; S'!CG73+' IEC BCC'!JJ73+' Printing'!IZ73+'Quality Assurance'!BW73+'Drug Warehouse and Logistics'!BH73+PPP!BH73+'Programme Management HR'!JO73+' Programme Management Activity'!NU73+'IT Initiatives -'!AD73+Innovations!AD73</f>
        <v>0</v>
      </c>
      <c r="F73" s="12">
        <f>'Service Delivery Facility Based'!KT73+'Service Delivery Community Base'!DQ73+'Community Interventions'!MW73+' Untied Fund'!AO73+'Infrastructure Strengthening'!JA73+Procurement!VN73+'Referral Transport'!AO73+'Human Resources '!OK73+' Training and Capacity Building'!UJ73+'Review, Research &amp; S &amp; S'!CH73+' IEC BCC'!JK73+' Printing'!JA73+'Quality Assurance'!BX73+'Drug Warehouse and Logistics'!BI73+PPP!BI73+'Programme Management HR'!JP73+' Programme Management Activity'!NV73+'IT Initiatives -'!AE73+Innovations!AE73</f>
        <v>11895759.52</v>
      </c>
      <c r="G73" s="13"/>
    </row>
    <row r="74" spans="1:7">
      <c r="A74" s="142">
        <v>3</v>
      </c>
      <c r="B74" s="135" t="s">
        <v>1890</v>
      </c>
      <c r="C74" s="12">
        <f>'Service Delivery Facility Based'!KQ74+'Service Delivery Community Base'!DN74+'Community Interventions'!MT74+' Untied Fund'!AL74+'Infrastructure Strengthening'!IX74+Procurement!VK74+'Referral Transport'!AL74+'Human Resources '!OH74+' Training and Capacity Building'!UG74+'Review, Research &amp; S &amp; S'!CE74+' IEC BCC'!JH74+' Printing'!IX74+'Quality Assurance'!BU74+'Drug Warehouse and Logistics'!BF74+PPP!BF74+'Programme Management HR'!JM74+' Programme Management Activity'!NS74+'IT Initiatives -'!AB74+Innovations!AB74</f>
        <v>10769</v>
      </c>
      <c r="D74" s="12">
        <f>'Service Delivery Facility Based'!KR74+'Service Delivery Community Base'!DO74+'Community Interventions'!MU74+' Untied Fund'!AM74+'Infrastructure Strengthening'!IY74+Procurement!VL74+'Referral Transport'!AM74+'Human Resources '!OI74+' Training and Capacity Building'!UH74+'Review, Research &amp; S &amp; S'!CF74+' IEC BCC'!JI74+' Printing'!IY74+'Quality Assurance'!BV74+'Drug Warehouse and Logistics'!BG74+PPP!BG74+'Programme Management HR'!JN74+' Programme Management Activity'!NT74+'IT Initiatives -'!AC74+Innovations!AC74</f>
        <v>17626877.99911477</v>
      </c>
      <c r="E74" s="12">
        <f>'Service Delivery Facility Based'!KS74+'Service Delivery Community Base'!DP74+'Community Interventions'!MV74+' Untied Fund'!AN74+'Infrastructure Strengthening'!IZ74+Procurement!VM74+'Referral Transport'!AN74+'Human Resources '!OJ74+' Training and Capacity Building'!UI74+'Review, Research &amp; S &amp; S'!CG74+' IEC BCC'!JJ74+' Printing'!IZ74+'Quality Assurance'!BW74+'Drug Warehouse and Logistics'!BH74+PPP!BH74+'Programme Management HR'!JO74+' Programme Management Activity'!NU74+'IT Initiatives -'!AD74+Innovations!AD74</f>
        <v>0</v>
      </c>
      <c r="F74" s="12">
        <f>'Service Delivery Facility Based'!KT74+'Service Delivery Community Base'!DQ74+'Community Interventions'!MW74+' Untied Fund'!AO74+'Infrastructure Strengthening'!JA74+Procurement!VN74+'Referral Transport'!AO74+'Human Resources '!OK74+' Training and Capacity Building'!UJ74+'Review, Research &amp; S &amp; S'!CH74+' IEC BCC'!JK74+' Printing'!JA74+'Quality Assurance'!BX74+'Drug Warehouse and Logistics'!BI74+PPP!BI74+'Programme Management HR'!JP74+' Programme Management Activity'!NV74+'IT Initiatives -'!AE74+Innovations!AE74</f>
        <v>17626877.99911477</v>
      </c>
      <c r="G74" s="13"/>
    </row>
    <row r="75" spans="1:7">
      <c r="A75" s="142">
        <v>4</v>
      </c>
      <c r="B75" s="135" t="s">
        <v>1891</v>
      </c>
      <c r="C75" s="12">
        <f>'Service Delivery Facility Based'!KQ75+'Service Delivery Community Base'!DN75+'Community Interventions'!MT75+' Untied Fund'!AL75+'Infrastructure Strengthening'!IX75+Procurement!VK75+'Referral Transport'!AL75+'Human Resources '!OH75+' Training and Capacity Building'!UG75+'Review, Research &amp; S &amp; S'!CE75+' IEC BCC'!JH75+' Printing'!IX75+'Quality Assurance'!BU75+'Drug Warehouse and Logistics'!BF75+PPP!BF75+'Programme Management HR'!JM75+' Programme Management Activity'!NS75+'IT Initiatives -'!AB75+Innovations!AB75</f>
        <v>36526</v>
      </c>
      <c r="D75" s="12">
        <f>'Service Delivery Facility Based'!KR75+'Service Delivery Community Base'!DO75+'Community Interventions'!MU75+' Untied Fund'!AM75+'Infrastructure Strengthening'!IY75+Procurement!VL75+'Referral Transport'!AM75+'Human Resources '!OI75+' Training and Capacity Building'!UH75+'Review, Research &amp; S &amp; S'!CF75+' IEC BCC'!JI75+' Printing'!IY75+'Quality Assurance'!BV75+'Drug Warehouse and Logistics'!BG75+PPP!BG75+'Programme Management HR'!JN75+' Programme Management Activity'!NT75+'IT Initiatives -'!AC75+Innovations!AC75</f>
        <v>30971567.027831011</v>
      </c>
      <c r="E75" s="12">
        <f>'Service Delivery Facility Based'!KS75+'Service Delivery Community Base'!DP75+'Community Interventions'!MV75+' Untied Fund'!AN75+'Infrastructure Strengthening'!IZ75+Procurement!VM75+'Referral Transport'!AN75+'Human Resources '!OJ75+' Training and Capacity Building'!UI75+'Review, Research &amp; S &amp; S'!CG75+' IEC BCC'!JJ75+' Printing'!IZ75+'Quality Assurance'!BW75+'Drug Warehouse and Logistics'!BH75+PPP!BH75+'Programme Management HR'!JO75+' Programme Management Activity'!NU75+'IT Initiatives -'!AD75+Innovations!AD75</f>
        <v>0</v>
      </c>
      <c r="F75" s="12">
        <f>'Service Delivery Facility Based'!KT75+'Service Delivery Community Base'!DQ75+'Community Interventions'!MW75+' Untied Fund'!AO75+'Infrastructure Strengthening'!JA75+Procurement!VN75+'Referral Transport'!AO75+'Human Resources '!OK75+' Training and Capacity Building'!UJ75+'Review, Research &amp; S &amp; S'!CH75+' IEC BCC'!JK75+' Printing'!JA75+'Quality Assurance'!BX75+'Drug Warehouse and Logistics'!BI75+PPP!BI75+'Programme Management HR'!JP75+' Programme Management Activity'!NV75+'IT Initiatives -'!AE75+Innovations!AE75</f>
        <v>30971567.027831011</v>
      </c>
      <c r="G75" s="13"/>
    </row>
    <row r="76" spans="1:7">
      <c r="A76" s="142">
        <v>5</v>
      </c>
      <c r="B76" s="135" t="s">
        <v>1892</v>
      </c>
      <c r="C76" s="12">
        <f>'Service Delivery Facility Based'!KQ76+'Service Delivery Community Base'!DN76+'Community Interventions'!MT76+' Untied Fund'!AL76+'Infrastructure Strengthening'!IX76+Procurement!VK76+'Referral Transport'!AL76+'Human Resources '!OH76+' Training and Capacity Building'!UG76+'Review, Research &amp; S &amp; S'!CE76+' IEC BCC'!JH76+' Printing'!IX76+'Quality Assurance'!BU76+'Drug Warehouse and Logistics'!BF76+PPP!BF76+'Programme Management HR'!JM76+' Programme Management Activity'!NS76+'IT Initiatives -'!AB76+Innovations!AB76</f>
        <v>22171</v>
      </c>
      <c r="D76" s="12">
        <f>'Service Delivery Facility Based'!KR76+'Service Delivery Community Base'!DO76+'Community Interventions'!MU76+' Untied Fund'!AM76+'Infrastructure Strengthening'!IY76+Procurement!VL76+'Referral Transport'!AM76+'Human Resources '!OI76+' Training and Capacity Building'!UH76+'Review, Research &amp; S &amp; S'!CF76+' IEC BCC'!JI76+' Printing'!IY76+'Quality Assurance'!BV76+'Drug Warehouse and Logistics'!BG76+PPP!BG76+'Programme Management HR'!JN76+' Programme Management Activity'!NT76+'IT Initiatives -'!AC76+Innovations!AC76</f>
        <v>19737426.672318783</v>
      </c>
      <c r="E76" s="12">
        <f>'Service Delivery Facility Based'!KS76+'Service Delivery Community Base'!DP76+'Community Interventions'!MV76+' Untied Fund'!AN76+'Infrastructure Strengthening'!IZ76+Procurement!VM76+'Referral Transport'!AN76+'Human Resources '!OJ76+' Training and Capacity Building'!UI76+'Review, Research &amp; S &amp; S'!CG76+' IEC BCC'!JJ76+' Printing'!IZ76+'Quality Assurance'!BW76+'Drug Warehouse and Logistics'!BH76+PPP!BH76+'Programme Management HR'!JO76+' Programme Management Activity'!NU76+'IT Initiatives -'!AD76+Innovations!AD76</f>
        <v>0</v>
      </c>
      <c r="F76" s="12">
        <f>'Service Delivery Facility Based'!KT76+'Service Delivery Community Base'!DQ76+'Community Interventions'!MW76+' Untied Fund'!AO76+'Infrastructure Strengthening'!JA76+Procurement!VN76+'Referral Transport'!AO76+'Human Resources '!OK76+' Training and Capacity Building'!UJ76+'Review, Research &amp; S &amp; S'!CH76+' IEC BCC'!JK76+' Printing'!JA76+'Quality Assurance'!BX76+'Drug Warehouse and Logistics'!BI76+PPP!BI76+'Programme Management HR'!JP76+' Programme Management Activity'!NV76+'IT Initiatives -'!AE76+Innovations!AE76</f>
        <v>19737426.672318783</v>
      </c>
      <c r="G76" s="13"/>
    </row>
    <row r="77" spans="1:7">
      <c r="A77" s="142">
        <v>6</v>
      </c>
      <c r="B77" s="135" t="s">
        <v>1893</v>
      </c>
      <c r="C77" s="12">
        <f>'Service Delivery Facility Based'!KQ77+'Service Delivery Community Base'!DN77+'Community Interventions'!MT77+' Untied Fund'!AL77+'Infrastructure Strengthening'!IX77+Procurement!VK77+'Referral Transport'!AL77+'Human Resources '!OH77+' Training and Capacity Building'!UG77+'Review, Research &amp; S &amp; S'!CE77+' IEC BCC'!JH77+' Printing'!IX77+'Quality Assurance'!BU77+'Drug Warehouse and Logistics'!BF77+PPP!BF77+'Programme Management HR'!JM77+' Programme Management Activity'!NS77+'IT Initiatives -'!AB77+Innovations!AB77</f>
        <v>29865</v>
      </c>
      <c r="D77" s="12">
        <f>'Service Delivery Facility Based'!KR77+'Service Delivery Community Base'!DO77+'Community Interventions'!MU77+' Untied Fund'!AM77+'Infrastructure Strengthening'!IY77+Procurement!VL77+'Referral Transport'!AM77+'Human Resources '!OI77+' Training and Capacity Building'!UH77+'Review, Research &amp; S &amp; S'!CF77+' IEC BCC'!JI77+' Printing'!IY77+'Quality Assurance'!BV77+'Drug Warehouse and Logistics'!BG77+PPP!BG77+'Programme Management HR'!JN77+' Programme Management Activity'!NT77+'IT Initiatives -'!AC77+Innovations!AC77</f>
        <v>28204225.295569535</v>
      </c>
      <c r="E77" s="12">
        <f>'Service Delivery Facility Based'!KS77+'Service Delivery Community Base'!DP77+'Community Interventions'!MV77+' Untied Fund'!AN77+'Infrastructure Strengthening'!IZ77+Procurement!VM77+'Referral Transport'!AN77+'Human Resources '!OJ77+' Training and Capacity Building'!UI77+'Review, Research &amp; S &amp; S'!CG77+' IEC BCC'!JJ77+' Printing'!IZ77+'Quality Assurance'!BW77+'Drug Warehouse and Logistics'!BH77+PPP!BH77+'Programme Management HR'!JO77+' Programme Management Activity'!NU77+'IT Initiatives -'!AD77+Innovations!AD77</f>
        <v>0</v>
      </c>
      <c r="F77" s="12">
        <f>'Service Delivery Facility Based'!KT77+'Service Delivery Community Base'!DQ77+'Community Interventions'!MW77+' Untied Fund'!AO77+'Infrastructure Strengthening'!JA77+Procurement!VN77+'Referral Transport'!AO77+'Human Resources '!OK77+' Training and Capacity Building'!UJ77+'Review, Research &amp; S &amp; S'!CH77+' IEC BCC'!JK77+' Printing'!JA77+'Quality Assurance'!BX77+'Drug Warehouse and Logistics'!BI77+PPP!BI77+'Programme Management HR'!JP77+' Programme Management Activity'!NV77+'IT Initiatives -'!AE77+Innovations!AE77</f>
        <v>28204225.295569535</v>
      </c>
      <c r="G77" s="13"/>
    </row>
    <row r="78" spans="1:7">
      <c r="A78" s="142">
        <v>7</v>
      </c>
      <c r="B78" s="135" t="s">
        <v>1894</v>
      </c>
      <c r="C78" s="12">
        <f>'Service Delivery Facility Based'!KQ78+'Service Delivery Community Base'!DN78+'Community Interventions'!MT78+' Untied Fund'!AL78+'Infrastructure Strengthening'!IX78+Procurement!VK78+'Referral Transport'!AL78+'Human Resources '!OH78+' Training and Capacity Building'!UG78+'Review, Research &amp; S &amp; S'!CE78+' IEC BCC'!JH78+' Printing'!IX78+'Quality Assurance'!BU78+'Drug Warehouse and Logistics'!BF78+PPP!BF78+'Programme Management HR'!JM78+' Programme Management Activity'!NS78+'IT Initiatives -'!AB78+Innovations!AB78</f>
        <v>35186</v>
      </c>
      <c r="D78" s="12">
        <f>'Service Delivery Facility Based'!KR78+'Service Delivery Community Base'!DO78+'Community Interventions'!MU78+' Untied Fund'!AM78+'Infrastructure Strengthening'!IY78+Procurement!VL78+'Referral Transport'!AM78+'Human Resources '!OI78+' Training and Capacity Building'!UH78+'Review, Research &amp; S &amp; S'!CF78+' IEC BCC'!JI78+' Printing'!IY78+'Quality Assurance'!BV78+'Drug Warehouse and Logistics'!BG78+PPP!BG78+'Programme Management HR'!JN78+' Programme Management Activity'!NT78+'IT Initiatives -'!AC78+Innovations!AC78</f>
        <v>31496023.007239997</v>
      </c>
      <c r="E78" s="12">
        <f>'Service Delivery Facility Based'!KS78+'Service Delivery Community Base'!DP78+'Community Interventions'!MV78+' Untied Fund'!AN78+'Infrastructure Strengthening'!IZ78+Procurement!VM78+'Referral Transport'!AN78+'Human Resources '!OJ78+' Training and Capacity Building'!UI78+'Review, Research &amp; S &amp; S'!CG78+' IEC BCC'!JJ78+' Printing'!IZ78+'Quality Assurance'!BW78+'Drug Warehouse and Logistics'!BH78+PPP!BH78+'Programme Management HR'!JO78+' Programme Management Activity'!NU78+'IT Initiatives -'!AD78+Innovations!AD78</f>
        <v>0</v>
      </c>
      <c r="F78" s="12">
        <f>'Service Delivery Facility Based'!KT78+'Service Delivery Community Base'!DQ78+'Community Interventions'!MW78+' Untied Fund'!AO78+'Infrastructure Strengthening'!JA78+Procurement!VN78+'Referral Transport'!AO78+'Human Resources '!OK78+' Training and Capacity Building'!UJ78+'Review, Research &amp; S &amp; S'!CH78+' IEC BCC'!JK78+' Printing'!JA78+'Quality Assurance'!BX78+'Drug Warehouse and Logistics'!BI78+PPP!BI78+'Programme Management HR'!JP78+' Programme Management Activity'!NV78+'IT Initiatives -'!AE78+Innovations!AE78</f>
        <v>31496023.007239997</v>
      </c>
      <c r="G78" s="13"/>
    </row>
    <row r="79" spans="1:7">
      <c r="A79" s="142">
        <v>8</v>
      </c>
      <c r="B79" s="135" t="s">
        <v>1895</v>
      </c>
      <c r="C79" s="12">
        <f>'Service Delivery Facility Based'!KQ79+'Service Delivery Community Base'!DN79+'Community Interventions'!MT79+' Untied Fund'!AL79+'Infrastructure Strengthening'!IX79+Procurement!VK79+'Referral Transport'!AL79+'Human Resources '!OH79+' Training and Capacity Building'!UG79+'Review, Research &amp; S &amp; S'!CE79+' IEC BCC'!JH79+' Printing'!IX79+'Quality Assurance'!BU79+'Drug Warehouse and Logistics'!BF79+PPP!BF79+'Programme Management HR'!JM79+' Programme Management Activity'!NS79+'IT Initiatives -'!AB79+Innovations!AB79</f>
        <v>17007</v>
      </c>
      <c r="D79" s="12">
        <f>'Service Delivery Facility Based'!KR79+'Service Delivery Community Base'!DO79+'Community Interventions'!MU79+' Untied Fund'!AM79+'Infrastructure Strengthening'!IY79+Procurement!VL79+'Referral Transport'!AM79+'Human Resources '!OI79+' Training and Capacity Building'!UH79+'Review, Research &amp; S &amp; S'!CF79+' IEC BCC'!JI79+' Printing'!IY79+'Quality Assurance'!BV79+'Drug Warehouse and Logistics'!BG79+PPP!BG79+'Programme Management HR'!JN79+' Programme Management Activity'!NT79+'IT Initiatives -'!AC79+Innovations!AC79</f>
        <v>17610894.430490177</v>
      </c>
      <c r="E79" s="12">
        <f>'Service Delivery Facility Based'!KS79+'Service Delivery Community Base'!DP79+'Community Interventions'!MV79+' Untied Fund'!AN79+'Infrastructure Strengthening'!IZ79+Procurement!VM79+'Referral Transport'!AN79+'Human Resources '!OJ79+' Training and Capacity Building'!UI79+'Review, Research &amp; S &amp; S'!CG79+' IEC BCC'!JJ79+' Printing'!IZ79+'Quality Assurance'!BW79+'Drug Warehouse and Logistics'!BH79+PPP!BH79+'Programme Management HR'!JO79+' Programme Management Activity'!NU79+'IT Initiatives -'!AD79+Innovations!AD79</f>
        <v>0</v>
      </c>
      <c r="F79" s="12">
        <f>'Service Delivery Facility Based'!KT79+'Service Delivery Community Base'!DQ79+'Community Interventions'!MW79+' Untied Fund'!AO79+'Infrastructure Strengthening'!JA79+Procurement!VN79+'Referral Transport'!AO79+'Human Resources '!OK79+' Training and Capacity Building'!UJ79+'Review, Research &amp; S &amp; S'!CH79+' IEC BCC'!JK79+' Printing'!JA79+'Quality Assurance'!BX79+'Drug Warehouse and Logistics'!BI79+PPP!BI79+'Programme Management HR'!JP79+' Programme Management Activity'!NV79+'IT Initiatives -'!AE79+Innovations!AE79</f>
        <v>17610894.430490177</v>
      </c>
      <c r="G79" s="13"/>
    </row>
    <row r="80" spans="1:7">
      <c r="A80" s="142">
        <v>9</v>
      </c>
      <c r="B80" s="135" t="s">
        <v>1896</v>
      </c>
      <c r="C80" s="12">
        <f>'Service Delivery Facility Based'!KQ80+'Service Delivery Community Base'!DN80+'Community Interventions'!MT80+' Untied Fund'!AL80+'Infrastructure Strengthening'!IX80+Procurement!VK80+'Referral Transport'!AL80+'Human Resources '!OH80+' Training and Capacity Building'!UG80+'Review, Research &amp; S &amp; S'!CE80+' IEC BCC'!JH80+' Printing'!IX80+'Quality Assurance'!BU80+'Drug Warehouse and Logistics'!BF80+PPP!BF80+'Programme Management HR'!JM80+' Programme Management Activity'!NS80+'IT Initiatives -'!AB80+Innovations!AB80</f>
        <v>25122</v>
      </c>
      <c r="D80" s="12">
        <f>'Service Delivery Facility Based'!KR80+'Service Delivery Community Base'!DO80+'Community Interventions'!MU80+' Untied Fund'!AM80+'Infrastructure Strengthening'!IY80+Procurement!VL80+'Referral Transport'!AM80+'Human Resources '!OI80+' Training and Capacity Building'!UH80+'Review, Research &amp; S &amp; S'!CF80+' IEC BCC'!JI80+' Printing'!IY80+'Quality Assurance'!BV80+'Drug Warehouse and Logistics'!BG80+PPP!BG80+'Programme Management HR'!JN80+' Programme Management Activity'!NT80+'IT Initiatives -'!AC80+Innovations!AC80</f>
        <v>21829318.434735794</v>
      </c>
      <c r="E80" s="12">
        <f>'Service Delivery Facility Based'!KS80+'Service Delivery Community Base'!DP80+'Community Interventions'!MV80+' Untied Fund'!AN80+'Infrastructure Strengthening'!IZ80+Procurement!VM80+'Referral Transport'!AN80+'Human Resources '!OJ80+' Training and Capacity Building'!UI80+'Review, Research &amp; S &amp; S'!CG80+' IEC BCC'!JJ80+' Printing'!IZ80+'Quality Assurance'!BW80+'Drug Warehouse and Logistics'!BH80+PPP!BH80+'Programme Management HR'!JO80+' Programme Management Activity'!NU80+'IT Initiatives -'!AD80+Innovations!AD80</f>
        <v>0</v>
      </c>
      <c r="F80" s="12">
        <f>'Service Delivery Facility Based'!KT80+'Service Delivery Community Base'!DQ80+'Community Interventions'!MW80+' Untied Fund'!AO80+'Infrastructure Strengthening'!JA80+Procurement!VN80+'Referral Transport'!AO80+'Human Resources '!OK80+' Training and Capacity Building'!UJ80+'Review, Research &amp; S &amp; S'!CH80+' IEC BCC'!JK80+' Printing'!JA80+'Quality Assurance'!BX80+'Drug Warehouse and Logistics'!BI80+PPP!BI80+'Programme Management HR'!JP80+' Programme Management Activity'!NV80+'IT Initiatives -'!AE80+Innovations!AE80</f>
        <v>21829318.434735794</v>
      </c>
      <c r="G80" s="13"/>
    </row>
    <row r="81" spans="1:7">
      <c r="A81" s="142">
        <v>10</v>
      </c>
      <c r="B81" s="135" t="s">
        <v>1897</v>
      </c>
      <c r="C81" s="12">
        <f>'Service Delivery Facility Based'!KQ81+'Service Delivery Community Base'!DN81+'Community Interventions'!MT81+' Untied Fund'!AL81+'Infrastructure Strengthening'!IX81+Procurement!VK81+'Referral Transport'!AL81+'Human Resources '!OH81+' Training and Capacity Building'!UG81+'Review, Research &amp; S &amp; S'!CE81+' IEC BCC'!JH81+' Printing'!IX81+'Quality Assurance'!BU81+'Drug Warehouse and Logistics'!BF81+PPP!BF81+'Programme Management HR'!JM81+' Programme Management Activity'!NS81+'IT Initiatives -'!AB81+Innovations!AB81</f>
        <v>9662</v>
      </c>
      <c r="D81" s="12">
        <f>'Service Delivery Facility Based'!KR81+'Service Delivery Community Base'!DO81+'Community Interventions'!MU81+' Untied Fund'!AM81+'Infrastructure Strengthening'!IY81+Procurement!VL81+'Referral Transport'!AM81+'Human Resources '!OI81+' Training and Capacity Building'!UH81+'Review, Research &amp; S &amp; S'!CF81+' IEC BCC'!JI81+' Printing'!IY81+'Quality Assurance'!BV81+'Drug Warehouse and Logistics'!BG81+PPP!BG81+'Programme Management HR'!JN81+' Programme Management Activity'!NT81+'IT Initiatives -'!AC81+Innovations!AC81</f>
        <v>11293490.176293539</v>
      </c>
      <c r="E81" s="12">
        <f>'Service Delivery Facility Based'!KS81+'Service Delivery Community Base'!DP81+'Community Interventions'!MV81+' Untied Fund'!AN81+'Infrastructure Strengthening'!IZ81+Procurement!VM81+'Referral Transport'!AN81+'Human Resources '!OJ81+' Training and Capacity Building'!UI81+'Review, Research &amp; S &amp; S'!CG81+' IEC BCC'!JJ81+' Printing'!IZ81+'Quality Assurance'!BW81+'Drug Warehouse and Logistics'!BH81+PPP!BH81+'Programme Management HR'!JO81+' Programme Management Activity'!NU81+'IT Initiatives -'!AD81+Innovations!AD81</f>
        <v>0</v>
      </c>
      <c r="F81" s="12">
        <f>'Service Delivery Facility Based'!KT81+'Service Delivery Community Base'!DQ81+'Community Interventions'!MW81+' Untied Fund'!AO81+'Infrastructure Strengthening'!JA81+Procurement!VN81+'Referral Transport'!AO81+'Human Resources '!OK81+' Training and Capacity Building'!UJ81+'Review, Research &amp; S &amp; S'!CH81+' IEC BCC'!JK81+' Printing'!JA81+'Quality Assurance'!BX81+'Drug Warehouse and Logistics'!BI81+PPP!BI81+'Programme Management HR'!JP81+' Programme Management Activity'!NV81+'IT Initiatives -'!AE81+Innovations!AE81</f>
        <v>11293490.176293539</v>
      </c>
      <c r="G81" s="13"/>
    </row>
    <row r="82" spans="1:7">
      <c r="A82" s="142">
        <v>11</v>
      </c>
      <c r="B82" s="135" t="s">
        <v>1898</v>
      </c>
      <c r="C82" s="12">
        <f>'Service Delivery Facility Based'!KQ82+'Service Delivery Community Base'!DN82+'Community Interventions'!MT82+' Untied Fund'!AL82+'Infrastructure Strengthening'!IX82+Procurement!VK82+'Referral Transport'!AL82+'Human Resources '!OH82+' Training and Capacity Building'!UG82+'Review, Research &amp; S &amp; S'!CE82+' IEC BCC'!JH82+' Printing'!IX82+'Quality Assurance'!BU82+'Drug Warehouse and Logistics'!BF82+PPP!BF82+'Programme Management HR'!JM82+' Programme Management Activity'!NS82+'IT Initiatives -'!AB82+Innovations!AB82</f>
        <v>13078</v>
      </c>
      <c r="D82" s="12">
        <f>'Service Delivery Facility Based'!KR82+'Service Delivery Community Base'!DO82+'Community Interventions'!MU82+' Untied Fund'!AM82+'Infrastructure Strengthening'!IY82+Procurement!VL82+'Referral Transport'!AM82+'Human Resources '!OI82+' Training and Capacity Building'!UH82+'Review, Research &amp; S &amp; S'!CF82+' IEC BCC'!JI82+' Printing'!IY82+'Quality Assurance'!BV82+'Drug Warehouse and Logistics'!BG82+PPP!BG82+'Programme Management HR'!JN82+' Programme Management Activity'!NT82+'IT Initiatives -'!AC82+Innovations!AC82</f>
        <v>12472007.480134586</v>
      </c>
      <c r="E82" s="12">
        <f>'Service Delivery Facility Based'!KS82+'Service Delivery Community Base'!DP82+'Community Interventions'!MV82+' Untied Fund'!AN82+'Infrastructure Strengthening'!IZ82+Procurement!VM82+'Referral Transport'!AN82+'Human Resources '!OJ82+' Training and Capacity Building'!UI82+'Review, Research &amp; S &amp; S'!CG82+' IEC BCC'!JJ82+' Printing'!IZ82+'Quality Assurance'!BW82+'Drug Warehouse and Logistics'!BH82+PPP!BH82+'Programme Management HR'!JO82+' Programme Management Activity'!NU82+'IT Initiatives -'!AD82+Innovations!AD82</f>
        <v>0</v>
      </c>
      <c r="F82" s="12">
        <f>'Service Delivery Facility Based'!KT82+'Service Delivery Community Base'!DQ82+'Community Interventions'!MW82+' Untied Fund'!AO82+'Infrastructure Strengthening'!JA82+Procurement!VN82+'Referral Transport'!AO82+'Human Resources '!OK82+' Training and Capacity Building'!UJ82+'Review, Research &amp; S &amp; S'!CH82+' IEC BCC'!JK82+' Printing'!JA82+'Quality Assurance'!BX82+'Drug Warehouse and Logistics'!BI82+PPP!BI82+'Programme Management HR'!JP82+' Programme Management Activity'!NV82+'IT Initiatives -'!AE82+Innovations!AE82</f>
        <v>12472007.480134586</v>
      </c>
      <c r="G82" s="13"/>
    </row>
    <row r="83" spans="1:7">
      <c r="A83" s="142">
        <v>12</v>
      </c>
      <c r="B83" s="135" t="s">
        <v>1899</v>
      </c>
      <c r="C83" s="12">
        <f>'Service Delivery Facility Based'!KQ83+'Service Delivery Community Base'!DN83+'Community Interventions'!MT83+' Untied Fund'!AL83+'Infrastructure Strengthening'!IX83+Procurement!VK83+'Referral Transport'!AL83+'Human Resources '!OH83+' Training and Capacity Building'!UG83+'Review, Research &amp; S &amp; S'!CE83+' IEC BCC'!JH83+' Printing'!IX83+'Quality Assurance'!BU83+'Drug Warehouse and Logistics'!BF83+PPP!BF83+'Programme Management HR'!JM83+' Programme Management Activity'!NS83+'IT Initiatives -'!AB83+Innovations!AB83</f>
        <v>26317</v>
      </c>
      <c r="D83" s="12">
        <f>'Service Delivery Facility Based'!KR83+'Service Delivery Community Base'!DO83+'Community Interventions'!MU83+' Untied Fund'!AM83+'Infrastructure Strengthening'!IY83+Procurement!VL83+'Referral Transport'!AM83+'Human Resources '!OI83+' Training and Capacity Building'!UH83+'Review, Research &amp; S &amp; S'!CF83+' IEC BCC'!JI83+' Printing'!IY83+'Quality Assurance'!BV83+'Drug Warehouse and Logistics'!BG83+PPP!BG83+'Programme Management HR'!JN83+' Programme Management Activity'!NT83+'IT Initiatives -'!AC83+Innovations!AC83</f>
        <v>26429044.585916549</v>
      </c>
      <c r="E83" s="12">
        <f>'Service Delivery Facility Based'!KS83+'Service Delivery Community Base'!DP83+'Community Interventions'!MV83+' Untied Fund'!AN83+'Infrastructure Strengthening'!IZ83+Procurement!VM83+'Referral Transport'!AN83+'Human Resources '!OJ83+' Training and Capacity Building'!UI83+'Review, Research &amp; S &amp; S'!CG83+' IEC BCC'!JJ83+' Printing'!IZ83+'Quality Assurance'!BW83+'Drug Warehouse and Logistics'!BH83+PPP!BH83+'Programme Management HR'!JO83+' Programme Management Activity'!NU83+'IT Initiatives -'!AD83+Innovations!AD83</f>
        <v>0</v>
      </c>
      <c r="F83" s="12">
        <f>'Service Delivery Facility Based'!KT83+'Service Delivery Community Base'!DQ83+'Community Interventions'!MW83+' Untied Fund'!AO83+'Infrastructure Strengthening'!JA83+Procurement!VN83+'Referral Transport'!AO83+'Human Resources '!OK83+' Training and Capacity Building'!UJ83+'Review, Research &amp; S &amp; S'!CH83+' IEC BCC'!JK83+' Printing'!JA83+'Quality Assurance'!BX83+'Drug Warehouse and Logistics'!BI83+PPP!BI83+'Programme Management HR'!JP83+' Programme Management Activity'!NV83+'IT Initiatives -'!AE83+Innovations!AE83</f>
        <v>26429044.585916549</v>
      </c>
      <c r="G83" s="13"/>
    </row>
    <row r="84" spans="1:7">
      <c r="A84" s="142">
        <v>13</v>
      </c>
      <c r="B84" s="135" t="s">
        <v>1900</v>
      </c>
      <c r="C84" s="12">
        <f>'Service Delivery Facility Based'!KQ84+'Service Delivery Community Base'!DN84+'Community Interventions'!MT84+' Untied Fund'!AL84+'Infrastructure Strengthening'!IX84+Procurement!VK84+'Referral Transport'!AL84+'Human Resources '!OH84+' Training and Capacity Building'!UG84+'Review, Research &amp; S &amp; S'!CE84+' IEC BCC'!JH84+' Printing'!IX84+'Quality Assurance'!BU84+'Drug Warehouse and Logistics'!BF84+PPP!BF84+'Programme Management HR'!JM84+' Programme Management Activity'!NS84+'IT Initiatives -'!AB84+Innovations!AB84</f>
        <v>19904</v>
      </c>
      <c r="D84" s="12">
        <f>'Service Delivery Facility Based'!KR84+'Service Delivery Community Base'!DO84+'Community Interventions'!MU84+' Untied Fund'!AM84+'Infrastructure Strengthening'!IY84+Procurement!VL84+'Referral Transport'!AM84+'Human Resources '!OI84+' Training and Capacity Building'!UH84+'Review, Research &amp; S &amp; S'!CF84+' IEC BCC'!JI84+' Printing'!IY84+'Quality Assurance'!BV84+'Drug Warehouse and Logistics'!BG84+PPP!BG84+'Programme Management HR'!JN84+' Programme Management Activity'!NT84+'IT Initiatives -'!AC84+Innovations!AC84</f>
        <v>14301845.549999999</v>
      </c>
      <c r="E84" s="12">
        <f>'Service Delivery Facility Based'!KS84+'Service Delivery Community Base'!DP84+'Community Interventions'!MV84+' Untied Fund'!AN84+'Infrastructure Strengthening'!IZ84+Procurement!VM84+'Referral Transport'!AN84+'Human Resources '!OJ84+' Training and Capacity Building'!UI84+'Review, Research &amp; S &amp; S'!CG84+' IEC BCC'!JJ84+' Printing'!IZ84+'Quality Assurance'!BW84+'Drug Warehouse and Logistics'!BH84+PPP!BH84+'Programme Management HR'!JO84+' Programme Management Activity'!NU84+'IT Initiatives -'!AD84+Innovations!AD84</f>
        <v>0</v>
      </c>
      <c r="F84" s="12">
        <f>'Service Delivery Facility Based'!KT84+'Service Delivery Community Base'!DQ84+'Community Interventions'!MW84+' Untied Fund'!AO84+'Infrastructure Strengthening'!JA84+Procurement!VN84+'Referral Transport'!AO84+'Human Resources '!OK84+' Training and Capacity Building'!UJ84+'Review, Research &amp; S &amp; S'!CH84+' IEC BCC'!JK84+' Printing'!JA84+'Quality Assurance'!BX84+'Drug Warehouse and Logistics'!BI84+PPP!BI84+'Programme Management HR'!JP84+' Programme Management Activity'!NV84+'IT Initiatives -'!AE84+Innovations!AE84</f>
        <v>14301845.549999999</v>
      </c>
      <c r="G84" s="13"/>
    </row>
    <row r="85" spans="1:7">
      <c r="A85" s="142">
        <v>14</v>
      </c>
      <c r="B85" s="135" t="s">
        <v>1901</v>
      </c>
      <c r="C85" s="12">
        <f>'Service Delivery Facility Based'!KQ85+'Service Delivery Community Base'!DN85+'Community Interventions'!MT85+' Untied Fund'!AL85+'Infrastructure Strengthening'!IX85+Procurement!VK85+'Referral Transport'!AL85+'Human Resources '!OH85+' Training and Capacity Building'!UG85+'Review, Research &amp; S &amp; S'!CE85+' IEC BCC'!JH85+' Printing'!IX85+'Quality Assurance'!BU85+'Drug Warehouse and Logistics'!BF85+PPP!BF85+'Programme Management HR'!JM85+' Programme Management Activity'!NS85+'IT Initiatives -'!AB85+Innovations!AB85</f>
        <v>10795</v>
      </c>
      <c r="D85" s="12">
        <f>'Service Delivery Facility Based'!KR85+'Service Delivery Community Base'!DO85+'Community Interventions'!MU85+' Untied Fund'!AM85+'Infrastructure Strengthening'!IY85+Procurement!VL85+'Referral Transport'!AM85+'Human Resources '!OI85+' Training and Capacity Building'!UH85+'Review, Research &amp; S &amp; S'!CF85+' IEC BCC'!JI85+' Printing'!IY85+'Quality Assurance'!BV85+'Drug Warehouse and Logistics'!BG85+PPP!BG85+'Programme Management HR'!JN85+' Programme Management Activity'!NT85+'IT Initiatives -'!AC85+Innovations!AC85</f>
        <v>15202300.40767291</v>
      </c>
      <c r="E85" s="12">
        <f>'Service Delivery Facility Based'!KS85+'Service Delivery Community Base'!DP85+'Community Interventions'!MV85+' Untied Fund'!AN85+'Infrastructure Strengthening'!IZ85+Procurement!VM85+'Referral Transport'!AN85+'Human Resources '!OJ85+' Training and Capacity Building'!UI85+'Review, Research &amp; S &amp; S'!CG85+' IEC BCC'!JJ85+' Printing'!IZ85+'Quality Assurance'!BW85+'Drug Warehouse and Logistics'!BH85+PPP!BH85+'Programme Management HR'!JO85+' Programme Management Activity'!NU85+'IT Initiatives -'!AD85+Innovations!AD85</f>
        <v>0</v>
      </c>
      <c r="F85" s="12">
        <f>'Service Delivery Facility Based'!KT85+'Service Delivery Community Base'!DQ85+'Community Interventions'!MW85+' Untied Fund'!AO85+'Infrastructure Strengthening'!JA85+Procurement!VN85+'Referral Transport'!AO85+'Human Resources '!OK85+' Training and Capacity Building'!UJ85+'Review, Research &amp; S &amp; S'!CH85+' IEC BCC'!JK85+' Printing'!JA85+'Quality Assurance'!BX85+'Drug Warehouse and Logistics'!BI85+PPP!BI85+'Programme Management HR'!JP85+' Programme Management Activity'!NV85+'IT Initiatives -'!AE85+Innovations!AE85</f>
        <v>15202300.40767291</v>
      </c>
      <c r="G85" s="13"/>
    </row>
    <row r="86" spans="1:7">
      <c r="A86" s="142">
        <v>15</v>
      </c>
      <c r="B86" s="135" t="s">
        <v>1902</v>
      </c>
      <c r="C86" s="12">
        <f>'Service Delivery Facility Based'!KQ86+'Service Delivery Community Base'!DN86+'Community Interventions'!MT86+' Untied Fund'!AL86+'Infrastructure Strengthening'!IX86+Procurement!VK86+'Referral Transport'!AL86+'Human Resources '!OH86+' Training and Capacity Building'!UG86+'Review, Research &amp; S &amp; S'!CE86+' IEC BCC'!JH86+' Printing'!IX86+'Quality Assurance'!BU86+'Drug Warehouse and Logistics'!BF86+PPP!BF86+'Programme Management HR'!JM86+' Programme Management Activity'!NS86+'IT Initiatives -'!AB86+Innovations!AB86</f>
        <v>22712</v>
      </c>
      <c r="D86" s="12">
        <f>'Service Delivery Facility Based'!KR86+'Service Delivery Community Base'!DO86+'Community Interventions'!MU86+' Untied Fund'!AM86+'Infrastructure Strengthening'!IY86+Procurement!VL86+'Referral Transport'!AM86+'Human Resources '!OI86+' Training and Capacity Building'!UH86+'Review, Research &amp; S &amp; S'!CF86+' IEC BCC'!JI86+' Printing'!IY86+'Quality Assurance'!BV86+'Drug Warehouse and Logistics'!BG86+PPP!BG86+'Programme Management HR'!JN86+' Programme Management Activity'!NT86+'IT Initiatives -'!AC86+Innovations!AC86</f>
        <v>18764080.676552955</v>
      </c>
      <c r="E86" s="12">
        <f>'Service Delivery Facility Based'!KS86+'Service Delivery Community Base'!DP86+'Community Interventions'!MV86+' Untied Fund'!AN86+'Infrastructure Strengthening'!IZ86+Procurement!VM86+'Referral Transport'!AN86+'Human Resources '!OJ86+' Training and Capacity Building'!UI86+'Review, Research &amp; S &amp; S'!CG86+' IEC BCC'!JJ86+' Printing'!IZ86+'Quality Assurance'!BW86+'Drug Warehouse and Logistics'!BH86+PPP!BH86+'Programme Management HR'!JO86+' Programme Management Activity'!NU86+'IT Initiatives -'!AD86+Innovations!AD86</f>
        <v>0</v>
      </c>
      <c r="F86" s="12">
        <f>'Service Delivery Facility Based'!KT86+'Service Delivery Community Base'!DQ86+'Community Interventions'!MW86+' Untied Fund'!AO86+'Infrastructure Strengthening'!JA86+Procurement!VN86+'Referral Transport'!AO86+'Human Resources '!OK86+' Training and Capacity Building'!UJ86+'Review, Research &amp; S &amp; S'!CH86+' IEC BCC'!JK86+' Printing'!JA86+'Quality Assurance'!BX86+'Drug Warehouse and Logistics'!BI86+PPP!BI86+'Programme Management HR'!JP86+' Programme Management Activity'!NV86+'IT Initiatives -'!AE86+Innovations!AE86</f>
        <v>18764080.676552955</v>
      </c>
      <c r="G86" s="13"/>
    </row>
    <row r="87" spans="1:7">
      <c r="A87" s="142">
        <v>16</v>
      </c>
      <c r="B87" s="135" t="s">
        <v>1903</v>
      </c>
      <c r="C87" s="12">
        <f>'Service Delivery Facility Based'!KQ87+'Service Delivery Community Base'!DN87+'Community Interventions'!MT87+' Untied Fund'!AL87+'Infrastructure Strengthening'!IX87+Procurement!VK87+'Referral Transport'!AL87+'Human Resources '!OH87+' Training and Capacity Building'!UG87+'Review, Research &amp; S &amp; S'!CE87+' IEC BCC'!JH87+' Printing'!IX87+'Quality Assurance'!BU87+'Drug Warehouse and Logistics'!BF87+PPP!BF87+'Programme Management HR'!JM87+' Programme Management Activity'!NS87+'IT Initiatives -'!AB87+Innovations!AB87</f>
        <v>18783</v>
      </c>
      <c r="D87" s="12">
        <f>'Service Delivery Facility Based'!KR87+'Service Delivery Community Base'!DO87+'Community Interventions'!MU87+' Untied Fund'!AM87+'Infrastructure Strengthening'!IY87+Procurement!VL87+'Referral Transport'!AM87+'Human Resources '!OI87+' Training and Capacity Building'!UH87+'Review, Research &amp; S &amp; S'!CF87+' IEC BCC'!JI87+' Printing'!IY87+'Quality Assurance'!BV87+'Drug Warehouse and Logistics'!BG87+PPP!BG87+'Programme Management HR'!JN87+' Programme Management Activity'!NT87+'IT Initiatives -'!AC87+Innovations!AC87</f>
        <v>18947999.836503405</v>
      </c>
      <c r="E87" s="12">
        <f>'Service Delivery Facility Based'!KS87+'Service Delivery Community Base'!DP87+'Community Interventions'!MV87+' Untied Fund'!AN87+'Infrastructure Strengthening'!IZ87+Procurement!VM87+'Referral Transport'!AN87+'Human Resources '!OJ87+' Training and Capacity Building'!UI87+'Review, Research &amp; S &amp; S'!CG87+' IEC BCC'!JJ87+' Printing'!IZ87+'Quality Assurance'!BW87+'Drug Warehouse and Logistics'!BH87+PPP!BH87+'Programme Management HR'!JO87+' Programme Management Activity'!NU87+'IT Initiatives -'!AD87+Innovations!AD87</f>
        <v>0</v>
      </c>
      <c r="F87" s="12">
        <f>'Service Delivery Facility Based'!KT87+'Service Delivery Community Base'!DQ87+'Community Interventions'!MW87+' Untied Fund'!AO87+'Infrastructure Strengthening'!JA87+Procurement!VN87+'Referral Transport'!AO87+'Human Resources '!OK87+' Training and Capacity Building'!UJ87+'Review, Research &amp; S &amp; S'!CH87+' IEC BCC'!JK87+' Printing'!JA87+'Quality Assurance'!BX87+'Drug Warehouse and Logistics'!BI87+PPP!BI87+'Programme Management HR'!JP87+' Programme Management Activity'!NV87+'IT Initiatives -'!AE87+Innovations!AE87</f>
        <v>18947999.836503405</v>
      </c>
      <c r="G87" s="13"/>
    </row>
    <row r="88" spans="1:7">
      <c r="A88" s="142">
        <v>17</v>
      </c>
      <c r="B88" s="135" t="s">
        <v>1904</v>
      </c>
      <c r="C88" s="12">
        <f>'Service Delivery Facility Based'!KQ88+'Service Delivery Community Base'!DN88+'Community Interventions'!MT88+' Untied Fund'!AL88+'Infrastructure Strengthening'!IX88+Procurement!VK88+'Referral Transport'!AL88+'Human Resources '!OH88+' Training and Capacity Building'!UG88+'Review, Research &amp; S &amp; S'!CE88+' IEC BCC'!JH88+' Printing'!IX88+'Quality Assurance'!BU88+'Drug Warehouse and Logistics'!BF88+PPP!BF88+'Programme Management HR'!JM88+' Programme Management Activity'!NS88+'IT Initiatives -'!AB88+Innovations!AB88</f>
        <v>13580</v>
      </c>
      <c r="D88" s="12">
        <f>'Service Delivery Facility Based'!KR88+'Service Delivery Community Base'!DO88+'Community Interventions'!MU88+' Untied Fund'!AM88+'Infrastructure Strengthening'!IY88+Procurement!VL88+'Referral Transport'!AM88+'Human Resources '!OI88+' Training and Capacity Building'!UH88+'Review, Research &amp; S &amp; S'!CF88+' IEC BCC'!JI88+' Printing'!IY88+'Quality Assurance'!BV88+'Drug Warehouse and Logistics'!BG88+PPP!BG88+'Programme Management HR'!JN88+' Programme Management Activity'!NT88+'IT Initiatives -'!AC88+Innovations!AC88</f>
        <v>13829943.712053521</v>
      </c>
      <c r="E88" s="12">
        <f>'Service Delivery Facility Based'!KS88+'Service Delivery Community Base'!DP88+'Community Interventions'!MV88+' Untied Fund'!AN88+'Infrastructure Strengthening'!IZ88+Procurement!VM88+'Referral Transport'!AN88+'Human Resources '!OJ88+' Training and Capacity Building'!UI88+'Review, Research &amp; S &amp; S'!CG88+' IEC BCC'!JJ88+' Printing'!IZ88+'Quality Assurance'!BW88+'Drug Warehouse and Logistics'!BH88+PPP!BH88+'Programme Management HR'!JO88+' Programme Management Activity'!NU88+'IT Initiatives -'!AD88+Innovations!AD88</f>
        <v>0</v>
      </c>
      <c r="F88" s="12">
        <f>'Service Delivery Facility Based'!KT88+'Service Delivery Community Base'!DQ88+'Community Interventions'!MW88+' Untied Fund'!AO88+'Infrastructure Strengthening'!JA88+Procurement!VN88+'Referral Transport'!AO88+'Human Resources '!OK88+' Training and Capacity Building'!UJ88+'Review, Research &amp; S &amp; S'!CH88+' IEC BCC'!JK88+' Printing'!JA88+'Quality Assurance'!BX88+'Drug Warehouse and Logistics'!BI88+PPP!BI88+'Programme Management HR'!JP88+' Programme Management Activity'!NV88+'IT Initiatives -'!AE88+Innovations!AE88</f>
        <v>13829943.712053521</v>
      </c>
      <c r="G88" s="13"/>
    </row>
    <row r="89" spans="1:7">
      <c r="A89" s="142">
        <v>18</v>
      </c>
      <c r="B89" s="135" t="s">
        <v>1905</v>
      </c>
      <c r="C89" s="12">
        <f>'Service Delivery Facility Based'!KQ89+'Service Delivery Community Base'!DN89+'Community Interventions'!MT89+' Untied Fund'!AL89+'Infrastructure Strengthening'!IX89+Procurement!VK89+'Referral Transport'!AL89+'Human Resources '!OH89+' Training and Capacity Building'!UG89+'Review, Research &amp; S &amp; S'!CE89+' IEC BCC'!JH89+' Printing'!IX89+'Quality Assurance'!BU89+'Drug Warehouse and Logistics'!BF89+PPP!BF89+'Programme Management HR'!JM89+' Programme Management Activity'!NS89+'IT Initiatives -'!AB89+Innovations!AB89</f>
        <v>26794</v>
      </c>
      <c r="D89" s="12">
        <f>'Service Delivery Facility Based'!KR89+'Service Delivery Community Base'!DO89+'Community Interventions'!MU89+' Untied Fund'!AM89+'Infrastructure Strengthening'!IY89+Procurement!VL89+'Referral Transport'!AM89+'Human Resources '!OI89+' Training and Capacity Building'!UH89+'Review, Research &amp; S &amp; S'!CF89+' IEC BCC'!JI89+' Printing'!IY89+'Quality Assurance'!BV89+'Drug Warehouse and Logistics'!BG89+PPP!BG89+'Programme Management HR'!JN89+' Programme Management Activity'!NT89+'IT Initiatives -'!AC89+Innovations!AC89</f>
        <v>22657153.745182265</v>
      </c>
      <c r="E89" s="12">
        <f>'Service Delivery Facility Based'!KS89+'Service Delivery Community Base'!DP89+'Community Interventions'!MV89+' Untied Fund'!AN89+'Infrastructure Strengthening'!IZ89+Procurement!VM89+'Referral Transport'!AN89+'Human Resources '!OJ89+' Training and Capacity Building'!UI89+'Review, Research &amp; S &amp; S'!CG89+' IEC BCC'!JJ89+' Printing'!IZ89+'Quality Assurance'!BW89+'Drug Warehouse and Logistics'!BH89+PPP!BH89+'Programme Management HR'!JO89+' Programme Management Activity'!NU89+'IT Initiatives -'!AD89+Innovations!AD89</f>
        <v>0</v>
      </c>
      <c r="F89" s="12">
        <f>'Service Delivery Facility Based'!KT89+'Service Delivery Community Base'!DQ89+'Community Interventions'!MW89+' Untied Fund'!AO89+'Infrastructure Strengthening'!JA89+Procurement!VN89+'Referral Transport'!AO89+'Human Resources '!OK89+' Training and Capacity Building'!UJ89+'Review, Research &amp; S &amp; S'!CH89+' IEC BCC'!JK89+' Printing'!JA89+'Quality Assurance'!BX89+'Drug Warehouse and Logistics'!BI89+PPP!BI89+'Programme Management HR'!JP89+' Programme Management Activity'!NV89+'IT Initiatives -'!AE89+Innovations!AE89</f>
        <v>22657153.745182265</v>
      </c>
      <c r="G89" s="13"/>
    </row>
    <row r="90" spans="1:7">
      <c r="A90" s="142">
        <v>19</v>
      </c>
      <c r="B90" s="135" t="s">
        <v>1906</v>
      </c>
      <c r="C90" s="12">
        <f>'Service Delivery Facility Based'!KQ90+'Service Delivery Community Base'!DN90+'Community Interventions'!MT90+' Untied Fund'!AL90+'Infrastructure Strengthening'!IX90+Procurement!VK90+'Referral Transport'!AL90+'Human Resources '!OH90+' Training and Capacity Building'!UG90+'Review, Research &amp; S &amp; S'!CE90+' IEC BCC'!JH90+' Printing'!IX90+'Quality Assurance'!BU90+'Drug Warehouse and Logistics'!BF90+PPP!BF90+'Programme Management HR'!JM90+' Programme Management Activity'!NS90+'IT Initiatives -'!AB90+Innovations!AB90</f>
        <v>12263</v>
      </c>
      <c r="D90" s="12">
        <f>'Service Delivery Facility Based'!KR90+'Service Delivery Community Base'!DO90+'Community Interventions'!MU90+' Untied Fund'!AM90+'Infrastructure Strengthening'!IY90+Procurement!VL90+'Referral Transport'!AM90+'Human Resources '!OI90+' Training and Capacity Building'!UH90+'Review, Research &amp; S &amp; S'!CF90+' IEC BCC'!JI90+' Printing'!IY90+'Quality Assurance'!BV90+'Drug Warehouse and Logistics'!BG90+PPP!BG90+'Programme Management HR'!JN90+' Programme Management Activity'!NT90+'IT Initiatives -'!AC90+Innovations!AC90</f>
        <v>14514484.144230681</v>
      </c>
      <c r="E90" s="12">
        <f>'Service Delivery Facility Based'!KS90+'Service Delivery Community Base'!DP90+'Community Interventions'!MV90+' Untied Fund'!AN90+'Infrastructure Strengthening'!IZ90+Procurement!VM90+'Referral Transport'!AN90+'Human Resources '!OJ90+' Training and Capacity Building'!UI90+'Review, Research &amp; S &amp; S'!CG90+' IEC BCC'!JJ90+' Printing'!IZ90+'Quality Assurance'!BW90+'Drug Warehouse and Logistics'!BH90+PPP!BH90+'Programme Management HR'!JO90+' Programme Management Activity'!NU90+'IT Initiatives -'!AD90+Innovations!AD90</f>
        <v>0</v>
      </c>
      <c r="F90" s="12">
        <f>'Service Delivery Facility Based'!KT90+'Service Delivery Community Base'!DQ90+'Community Interventions'!MW90+' Untied Fund'!AO90+'Infrastructure Strengthening'!JA90+Procurement!VN90+'Referral Transport'!AO90+'Human Resources '!OK90+' Training and Capacity Building'!UJ90+'Review, Research &amp; S &amp; S'!CH90+' IEC BCC'!JK90+' Printing'!JA90+'Quality Assurance'!BX90+'Drug Warehouse and Logistics'!BI90+PPP!BI90+'Programme Management HR'!JP90+' Programme Management Activity'!NV90+'IT Initiatives -'!AE90+Innovations!AE90</f>
        <v>14514484.144230681</v>
      </c>
      <c r="G90" s="13"/>
    </row>
    <row r="91" spans="1:7">
      <c r="A91" s="142">
        <v>20</v>
      </c>
      <c r="B91" s="135" t="s">
        <v>1907</v>
      </c>
      <c r="C91" s="12">
        <f>'Service Delivery Facility Based'!KQ91+'Service Delivery Community Base'!DN91+'Community Interventions'!MT91+' Untied Fund'!AL91+'Infrastructure Strengthening'!IX91+Procurement!VK91+'Referral Transport'!AL91+'Human Resources '!OH91+' Training and Capacity Building'!UG91+'Review, Research &amp; S &amp; S'!CE91+' IEC BCC'!JH91+' Printing'!IX91+'Quality Assurance'!BU91+'Drug Warehouse and Logistics'!BF91+PPP!BF91+'Programme Management HR'!JM91+' Programme Management Activity'!NS91+'IT Initiatives -'!AB91+Innovations!AB91</f>
        <v>12350</v>
      </c>
      <c r="D91" s="12">
        <f>'Service Delivery Facility Based'!KR91+'Service Delivery Community Base'!DO91+'Community Interventions'!MU91+' Untied Fund'!AM91+'Infrastructure Strengthening'!IY91+Procurement!VL91+'Referral Transport'!AM91+'Human Resources '!OI91+' Training and Capacity Building'!UH91+'Review, Research &amp; S &amp; S'!CF91+' IEC BCC'!JI91+' Printing'!IY91+'Quality Assurance'!BV91+'Drug Warehouse and Logistics'!BG91+PPP!BG91+'Programme Management HR'!JN91+' Programme Management Activity'!NT91+'IT Initiatives -'!AC91+Innovations!AC91</f>
        <v>18521315.562669497</v>
      </c>
      <c r="E91" s="12">
        <f>'Service Delivery Facility Based'!KS91+'Service Delivery Community Base'!DP91+'Community Interventions'!MV91+' Untied Fund'!AN91+'Infrastructure Strengthening'!IZ91+Procurement!VM91+'Referral Transport'!AN91+'Human Resources '!OJ91+' Training and Capacity Building'!UI91+'Review, Research &amp; S &amp; S'!CG91+' IEC BCC'!JJ91+' Printing'!IZ91+'Quality Assurance'!BW91+'Drug Warehouse and Logistics'!BH91+PPP!BH91+'Programme Management HR'!JO91+' Programme Management Activity'!NU91+'IT Initiatives -'!AD91+Innovations!AD91</f>
        <v>0</v>
      </c>
      <c r="F91" s="12">
        <f>'Service Delivery Facility Based'!KT91+'Service Delivery Community Base'!DQ91+'Community Interventions'!MW91+' Untied Fund'!AO91+'Infrastructure Strengthening'!JA91+Procurement!VN91+'Referral Transport'!AO91+'Human Resources '!OK91+' Training and Capacity Building'!UJ91+'Review, Research &amp; S &amp; S'!CH91+' IEC BCC'!JK91+' Printing'!JA91+'Quality Assurance'!BX91+'Drug Warehouse and Logistics'!BI91+PPP!BI91+'Programme Management HR'!JP91+' Programme Management Activity'!NV91+'IT Initiatives -'!AE91+Innovations!AE91</f>
        <v>18521315.562669497</v>
      </c>
      <c r="G91" s="13"/>
    </row>
    <row r="92" spans="1:7">
      <c r="A92" s="142">
        <v>21</v>
      </c>
      <c r="B92" s="135" t="s">
        <v>1908</v>
      </c>
      <c r="C92" s="12">
        <f>'Service Delivery Facility Based'!KQ92+'Service Delivery Community Base'!DN92+'Community Interventions'!MT92+' Untied Fund'!AL92+'Infrastructure Strengthening'!IX92+Procurement!VK92+'Referral Transport'!AL92+'Human Resources '!OH92+' Training and Capacity Building'!UG92+'Review, Research &amp; S &amp; S'!CE92+' IEC BCC'!JH92+' Printing'!IX92+'Quality Assurance'!BU92+'Drug Warehouse and Logistics'!BF92+PPP!BF92+'Programme Management HR'!JM92+' Programme Management Activity'!NS92+'IT Initiatives -'!AB92+Innovations!AB92</f>
        <v>37751</v>
      </c>
      <c r="D92" s="12">
        <f>'Service Delivery Facility Based'!KR92+'Service Delivery Community Base'!DO92+'Community Interventions'!MU92+' Untied Fund'!AM92+'Infrastructure Strengthening'!IY92+Procurement!VL92+'Referral Transport'!AM92+'Human Resources '!OI92+' Training and Capacity Building'!UH92+'Review, Research &amp; S &amp; S'!CF92+' IEC BCC'!JI92+' Printing'!IY92+'Quality Assurance'!BV92+'Drug Warehouse and Logistics'!BG92+PPP!BG92+'Programme Management HR'!JN92+' Programme Management Activity'!NT92+'IT Initiatives -'!AC92+Innovations!AC92</f>
        <v>34026020.560000002</v>
      </c>
      <c r="E92" s="12">
        <f>'Service Delivery Facility Based'!KS92+'Service Delivery Community Base'!DP92+'Community Interventions'!MV92+' Untied Fund'!AN92+'Infrastructure Strengthening'!IZ92+Procurement!VM92+'Referral Transport'!AN92+'Human Resources '!OJ92+' Training and Capacity Building'!UI92+'Review, Research &amp; S &amp; S'!CG92+' IEC BCC'!JJ92+' Printing'!IZ92+'Quality Assurance'!BW92+'Drug Warehouse and Logistics'!BH92+PPP!BH92+'Programme Management HR'!JO92+' Programme Management Activity'!NU92+'IT Initiatives -'!AD92+Innovations!AD92</f>
        <v>0</v>
      </c>
      <c r="F92" s="12">
        <f>'Service Delivery Facility Based'!KT92+'Service Delivery Community Base'!DQ92+'Community Interventions'!MW92+' Untied Fund'!AO92+'Infrastructure Strengthening'!JA92+Procurement!VN92+'Referral Transport'!AO92+'Human Resources '!OK92+' Training and Capacity Building'!UJ92+'Review, Research &amp; S &amp; S'!CH92+' IEC BCC'!JK92+' Printing'!JA92+'Quality Assurance'!BX92+'Drug Warehouse and Logistics'!BI92+PPP!BI92+'Programme Management HR'!JP92+' Programme Management Activity'!NV92+'IT Initiatives -'!AE92+Innovations!AE92</f>
        <v>34026020.560000002</v>
      </c>
      <c r="G92" s="13"/>
    </row>
    <row r="93" spans="1:7">
      <c r="A93" s="142">
        <v>22</v>
      </c>
      <c r="B93" s="135" t="s">
        <v>1909</v>
      </c>
      <c r="C93" s="12">
        <f>'Service Delivery Facility Based'!KQ93+'Service Delivery Community Base'!DN93+'Community Interventions'!MT93+' Untied Fund'!AL93+'Infrastructure Strengthening'!IX93+Procurement!VK93+'Referral Transport'!AL93+'Human Resources '!OH93+' Training and Capacity Building'!UG93+'Review, Research &amp; S &amp; S'!CE93+' IEC BCC'!JH93+' Printing'!IX93+'Quality Assurance'!BU93+'Drug Warehouse and Logistics'!BF93+PPP!BF93+'Programme Management HR'!JM93+' Programme Management Activity'!NS93+'IT Initiatives -'!AB93+Innovations!AB93</f>
        <v>18840</v>
      </c>
      <c r="D93" s="12">
        <f>'Service Delivery Facility Based'!KR93+'Service Delivery Community Base'!DO93+'Community Interventions'!MU93+' Untied Fund'!AM93+'Infrastructure Strengthening'!IY93+Procurement!VL93+'Referral Transport'!AM93+'Human Resources '!OI93+' Training and Capacity Building'!UH93+'Review, Research &amp; S &amp; S'!CF93+' IEC BCC'!JI93+' Printing'!IY93+'Quality Assurance'!BV93+'Drug Warehouse and Logistics'!BG93+PPP!BG93+'Programme Management HR'!JN93+' Programme Management Activity'!NT93+'IT Initiatives -'!AC93+Innovations!AC93</f>
        <v>16549760.700000001</v>
      </c>
      <c r="E93" s="12">
        <f>'Service Delivery Facility Based'!KS93+'Service Delivery Community Base'!DP93+'Community Interventions'!MV93+' Untied Fund'!AN93+'Infrastructure Strengthening'!IZ93+Procurement!VM93+'Referral Transport'!AN93+'Human Resources '!OJ93+' Training and Capacity Building'!UI93+'Review, Research &amp; S &amp; S'!CG93+' IEC BCC'!JJ93+' Printing'!IZ93+'Quality Assurance'!BW93+'Drug Warehouse and Logistics'!BH93+PPP!BH93+'Programme Management HR'!JO93+' Programme Management Activity'!NU93+'IT Initiatives -'!AD93+Innovations!AD93</f>
        <v>0</v>
      </c>
      <c r="F93" s="12">
        <f>'Service Delivery Facility Based'!KT93+'Service Delivery Community Base'!DQ93+'Community Interventions'!MW93+' Untied Fund'!AO93+'Infrastructure Strengthening'!JA93+Procurement!VN93+'Referral Transport'!AO93+'Human Resources '!OK93+' Training and Capacity Building'!UJ93+'Review, Research &amp; S &amp; S'!CH93+' IEC BCC'!JK93+' Printing'!JA93+'Quality Assurance'!BX93+'Drug Warehouse and Logistics'!BI93+PPP!BI93+'Programme Management HR'!JP93+' Programme Management Activity'!NV93+'IT Initiatives -'!AE93+Innovations!AE93</f>
        <v>16549760.700000001</v>
      </c>
      <c r="G93" s="13"/>
    </row>
    <row r="94" spans="1:7">
      <c r="A94" s="142">
        <v>23</v>
      </c>
      <c r="B94" s="135" t="s">
        <v>1910</v>
      </c>
      <c r="C94" s="12">
        <f>'Service Delivery Facility Based'!KQ94+'Service Delivery Community Base'!DN94+'Community Interventions'!MT94+' Untied Fund'!AL94+'Infrastructure Strengthening'!IX94+Procurement!VK94+'Referral Transport'!AL94+'Human Resources '!OH94+' Training and Capacity Building'!UG94+'Review, Research &amp; S &amp; S'!CE94+' IEC BCC'!JH94+' Printing'!IX94+'Quality Assurance'!BU94+'Drug Warehouse and Logistics'!BF94+PPP!BF94+'Programme Management HR'!JM94+' Programme Management Activity'!NS94+'IT Initiatives -'!AB94+Innovations!AB94</f>
        <v>14316</v>
      </c>
      <c r="D94" s="12">
        <f>'Service Delivery Facility Based'!KR94+'Service Delivery Community Base'!DO94+'Community Interventions'!MU94+' Untied Fund'!AM94+'Infrastructure Strengthening'!IY94+Procurement!VL94+'Referral Transport'!AM94+'Human Resources '!OI94+' Training and Capacity Building'!UH94+'Review, Research &amp; S &amp; S'!CF94+' IEC BCC'!JI94+' Printing'!IY94+'Quality Assurance'!BV94+'Drug Warehouse and Logistics'!BG94+PPP!BG94+'Programme Management HR'!JN94+' Programme Management Activity'!NT94+'IT Initiatives -'!AC94+Innovations!AC94</f>
        <v>17591689.090028971</v>
      </c>
      <c r="E94" s="12">
        <f>'Service Delivery Facility Based'!KS94+'Service Delivery Community Base'!DP94+'Community Interventions'!MV94+' Untied Fund'!AN94+'Infrastructure Strengthening'!IZ94+Procurement!VM94+'Referral Transport'!AN94+'Human Resources '!OJ94+' Training and Capacity Building'!UI94+'Review, Research &amp; S &amp; S'!CG94+' IEC BCC'!JJ94+' Printing'!IZ94+'Quality Assurance'!BW94+'Drug Warehouse and Logistics'!BH94+PPP!BH94+'Programme Management HR'!JO94+' Programme Management Activity'!NU94+'IT Initiatives -'!AD94+Innovations!AD94</f>
        <v>0</v>
      </c>
      <c r="F94" s="12">
        <f>'Service Delivery Facility Based'!KT94+'Service Delivery Community Base'!DQ94+'Community Interventions'!MW94+' Untied Fund'!AO94+'Infrastructure Strengthening'!JA94+Procurement!VN94+'Referral Transport'!AO94+'Human Resources '!OK94+' Training and Capacity Building'!UJ94+'Review, Research &amp; S &amp; S'!CH94+' IEC BCC'!JK94+' Printing'!JA94+'Quality Assurance'!BX94+'Drug Warehouse and Logistics'!BI94+PPP!BI94+'Programme Management HR'!JP94+' Programme Management Activity'!NV94+'IT Initiatives -'!AE94+Innovations!AE94</f>
        <v>17591689.090028971</v>
      </c>
      <c r="G94" s="13"/>
    </row>
    <row r="95" spans="1:7">
      <c r="A95" s="142">
        <v>24</v>
      </c>
      <c r="B95" s="135" t="s">
        <v>1911</v>
      </c>
      <c r="C95" s="12">
        <f>'Service Delivery Facility Based'!KQ95+'Service Delivery Community Base'!DN95+'Community Interventions'!MT95+' Untied Fund'!AL95+'Infrastructure Strengthening'!IX95+Procurement!VK95+'Referral Transport'!AL95+'Human Resources '!OH95+' Training and Capacity Building'!UG95+'Review, Research &amp; S &amp; S'!CE95+' IEC BCC'!JH95+' Printing'!IX95+'Quality Assurance'!BU95+'Drug Warehouse and Logistics'!BF95+PPP!BF95+'Programme Management HR'!JM95+' Programme Management Activity'!NS95+'IT Initiatives -'!AB95+Innovations!AB95</f>
        <v>10619</v>
      </c>
      <c r="D95" s="12">
        <f>'Service Delivery Facility Based'!KR95+'Service Delivery Community Base'!DO95+'Community Interventions'!MU95+' Untied Fund'!AM95+'Infrastructure Strengthening'!IY95+Procurement!VL95+'Referral Transport'!AM95+'Human Resources '!OI95+' Training and Capacity Building'!UH95+'Review, Research &amp; S &amp; S'!CF95+' IEC BCC'!JI95+' Printing'!IY95+'Quality Assurance'!BV95+'Drug Warehouse and Logistics'!BG95+PPP!BG95+'Programme Management HR'!JN95+' Programme Management Activity'!NT95+'IT Initiatives -'!AC95+Innovations!AC95</f>
        <v>7951790.3999999994</v>
      </c>
      <c r="E95" s="12">
        <f>'Service Delivery Facility Based'!KS95+'Service Delivery Community Base'!DP95+'Community Interventions'!MV95+' Untied Fund'!AN95+'Infrastructure Strengthening'!IZ95+Procurement!VM95+'Referral Transport'!AN95+'Human Resources '!OJ95+' Training and Capacity Building'!UI95+'Review, Research &amp; S &amp; S'!CG95+' IEC BCC'!JJ95+' Printing'!IZ95+'Quality Assurance'!BW95+'Drug Warehouse and Logistics'!BH95+PPP!BH95+'Programme Management HR'!JO95+' Programme Management Activity'!NU95+'IT Initiatives -'!AD95+Innovations!AD95</f>
        <v>0</v>
      </c>
      <c r="F95" s="12">
        <f>'Service Delivery Facility Based'!KT95+'Service Delivery Community Base'!DQ95+'Community Interventions'!MW95+' Untied Fund'!AO95+'Infrastructure Strengthening'!JA95+Procurement!VN95+'Referral Transport'!AO95+'Human Resources '!OK95+' Training and Capacity Building'!UJ95+'Review, Research &amp; S &amp; S'!CH95+' IEC BCC'!JK95+' Printing'!JA95+'Quality Assurance'!BX95+'Drug Warehouse and Logistics'!BI95+PPP!BI95+'Programme Management HR'!JP95+' Programme Management Activity'!NV95+'IT Initiatives -'!AE95+Innovations!AE95</f>
        <v>7951790.3999999994</v>
      </c>
      <c r="G95" s="13"/>
    </row>
    <row r="96" spans="1:7">
      <c r="A96" s="142">
        <v>25</v>
      </c>
      <c r="B96" s="135" t="s">
        <v>1912</v>
      </c>
      <c r="C96" s="12">
        <f>'Service Delivery Facility Based'!KQ96+'Service Delivery Community Base'!DN96+'Community Interventions'!MT96+' Untied Fund'!AL96+'Infrastructure Strengthening'!IX96+Procurement!VK96+'Referral Transport'!AL96+'Human Resources '!OH96+' Training and Capacity Building'!UG96+'Review, Research &amp; S &amp; S'!CE96+' IEC BCC'!JH96+' Printing'!IX96+'Quality Assurance'!BU96+'Drug Warehouse and Logistics'!BF96+PPP!BF96+'Programme Management HR'!JM96+' Programme Management Activity'!NS96+'IT Initiatives -'!AB96+Innovations!AB96</f>
        <v>6095</v>
      </c>
      <c r="D96" s="12">
        <f>'Service Delivery Facility Based'!KR96+'Service Delivery Community Base'!DO96+'Community Interventions'!MU96+' Untied Fund'!AM96+'Infrastructure Strengthening'!IY96+Procurement!VL96+'Referral Transport'!AM96+'Human Resources '!OI96+' Training and Capacity Building'!UH96+'Review, Research &amp; S &amp; S'!CF96+' IEC BCC'!JI96+' Printing'!IY96+'Quality Assurance'!BV96+'Drug Warehouse and Logistics'!BG96+PPP!BG96+'Programme Management HR'!JN96+' Programme Management Activity'!NT96+'IT Initiatives -'!AC96+Innovations!AC96</f>
        <v>11137961.31454755</v>
      </c>
      <c r="E96" s="12">
        <f>'Service Delivery Facility Based'!KS96+'Service Delivery Community Base'!DP96+'Community Interventions'!MV96+' Untied Fund'!AN96+'Infrastructure Strengthening'!IZ96+Procurement!VM96+'Referral Transport'!AN96+'Human Resources '!OJ96+' Training and Capacity Building'!UI96+'Review, Research &amp; S &amp; S'!CG96+' IEC BCC'!JJ96+' Printing'!IZ96+'Quality Assurance'!BW96+'Drug Warehouse and Logistics'!BH96+PPP!BH96+'Programme Management HR'!JO96+' Programme Management Activity'!NU96+'IT Initiatives -'!AD96+Innovations!AD96</f>
        <v>0</v>
      </c>
      <c r="F96" s="12">
        <f>'Service Delivery Facility Based'!KT96+'Service Delivery Community Base'!DQ96+'Community Interventions'!MW96+' Untied Fund'!AO96+'Infrastructure Strengthening'!JA96+Procurement!VN96+'Referral Transport'!AO96+'Human Resources '!OK96+' Training and Capacity Building'!UJ96+'Review, Research &amp; S &amp; S'!CH96+' IEC BCC'!JK96+' Printing'!JA96+'Quality Assurance'!BX96+'Drug Warehouse and Logistics'!BI96+PPP!BI96+'Programme Management HR'!JP96+' Programme Management Activity'!NV96+'IT Initiatives -'!AE96+Innovations!AE96</f>
        <v>11137961.31454755</v>
      </c>
      <c r="G96" s="13"/>
    </row>
    <row r="97" spans="1:7">
      <c r="A97" s="142">
        <v>26</v>
      </c>
      <c r="B97" s="135" t="s">
        <v>1913</v>
      </c>
      <c r="C97" s="12">
        <f>'Service Delivery Facility Based'!KQ97+'Service Delivery Community Base'!DN97+'Community Interventions'!MT97+' Untied Fund'!AL97+'Infrastructure Strengthening'!IX97+Procurement!VK97+'Referral Transport'!AL97+'Human Resources '!OH97+' Training and Capacity Building'!UG97+'Review, Research &amp; S &amp; S'!CE97+' IEC BCC'!JH97+' Printing'!IX97+'Quality Assurance'!BU97+'Drug Warehouse and Logistics'!BF97+PPP!BF97+'Programme Management HR'!JM97+' Programme Management Activity'!NS97+'IT Initiatives -'!AB97+Innovations!AB97</f>
        <v>16232</v>
      </c>
      <c r="D97" s="12">
        <f>'Service Delivery Facility Based'!KR97+'Service Delivery Community Base'!DO97+'Community Interventions'!MU97+' Untied Fund'!AM97+'Infrastructure Strengthening'!IY97+Procurement!VL97+'Referral Transport'!AM97+'Human Resources '!OI97+' Training and Capacity Building'!UH97+'Review, Research &amp; S &amp; S'!CF97+' IEC BCC'!JI97+' Printing'!IY97+'Quality Assurance'!BV97+'Drug Warehouse and Logistics'!BG97+PPP!BG97+'Programme Management HR'!JN97+' Programme Management Activity'!NT97+'IT Initiatives -'!AC97+Innovations!AC97</f>
        <v>18408149</v>
      </c>
      <c r="E97" s="12">
        <f>'Service Delivery Facility Based'!KS97+'Service Delivery Community Base'!DP97+'Community Interventions'!MV97+' Untied Fund'!AN97+'Infrastructure Strengthening'!IZ97+Procurement!VM97+'Referral Transport'!AN97+'Human Resources '!OJ97+' Training and Capacity Building'!UI97+'Review, Research &amp; S &amp; S'!CG97+' IEC BCC'!JJ97+' Printing'!IZ97+'Quality Assurance'!BW97+'Drug Warehouse and Logistics'!BH97+PPP!BH97+'Programme Management HR'!JO97+' Programme Management Activity'!NU97+'IT Initiatives -'!AD97+Innovations!AD97</f>
        <v>0</v>
      </c>
      <c r="F97" s="12">
        <f>'Service Delivery Facility Based'!KT97+'Service Delivery Community Base'!DQ97+'Community Interventions'!MW97+' Untied Fund'!AO97+'Infrastructure Strengthening'!JA97+Procurement!VN97+'Referral Transport'!AO97+'Human Resources '!OK97+' Training and Capacity Building'!UJ97+'Review, Research &amp; S &amp; S'!CH97+' IEC BCC'!JK97+' Printing'!JA97+'Quality Assurance'!BX97+'Drug Warehouse and Logistics'!BI97+PPP!BI97+'Programme Management HR'!JP97+' Programme Management Activity'!NV97+'IT Initiatives -'!AE97+Innovations!AE97</f>
        <v>18408149</v>
      </c>
      <c r="G97" s="13"/>
    </row>
    <row r="98" spans="1:7">
      <c r="A98" s="142">
        <v>27</v>
      </c>
      <c r="B98" s="135" t="s">
        <v>1914</v>
      </c>
      <c r="C98" s="12">
        <f>'Service Delivery Facility Based'!KQ98+'Service Delivery Community Base'!DN98+'Community Interventions'!MT98+' Untied Fund'!AL98+'Infrastructure Strengthening'!IX98+Procurement!VK98+'Referral Transport'!AL98+'Human Resources '!OH98+' Training and Capacity Building'!UG98+'Review, Research &amp; S &amp; S'!CE98+' IEC BCC'!JH98+' Printing'!IX98+'Quality Assurance'!BU98+'Drug Warehouse and Logistics'!BF98+PPP!BF98+'Programme Management HR'!JM98+' Programme Management Activity'!NS98+'IT Initiatives -'!AB98+Innovations!AB98</f>
        <v>15204</v>
      </c>
      <c r="D98" s="12">
        <f>'Service Delivery Facility Based'!KR98+'Service Delivery Community Base'!DO98+'Community Interventions'!MU98+' Untied Fund'!AM98+'Infrastructure Strengthening'!IY98+Procurement!VL98+'Referral Transport'!AM98+'Human Resources '!OI98+' Training and Capacity Building'!UH98+'Review, Research &amp; S &amp; S'!CF98+' IEC BCC'!JI98+' Printing'!IY98+'Quality Assurance'!BV98+'Drug Warehouse and Logistics'!BG98+PPP!BG98+'Programme Management HR'!JN98+' Programme Management Activity'!NT98+'IT Initiatives -'!AC98+Innovations!AC98</f>
        <v>1340700</v>
      </c>
      <c r="E98" s="12">
        <f>'Service Delivery Facility Based'!KS98+'Service Delivery Community Base'!DP98+'Community Interventions'!MV98+' Untied Fund'!AN98+'Infrastructure Strengthening'!IZ98+Procurement!VM98+'Referral Transport'!AN98+'Human Resources '!OJ98+' Training and Capacity Building'!UI98+'Review, Research &amp; S &amp; S'!CG98+' IEC BCC'!JJ98+' Printing'!IZ98+'Quality Assurance'!BW98+'Drug Warehouse and Logistics'!BH98+PPP!BH98+'Programme Management HR'!JO98+' Programme Management Activity'!NU98+'IT Initiatives -'!AD98+Innovations!AD98</f>
        <v>0</v>
      </c>
      <c r="F98" s="12">
        <f>'Service Delivery Facility Based'!KT98+'Service Delivery Community Base'!DQ98+'Community Interventions'!MW98+' Untied Fund'!AO98+'Infrastructure Strengthening'!JA98+Procurement!VN98+'Referral Transport'!AO98+'Human Resources '!OK98+' Training and Capacity Building'!UJ98+'Review, Research &amp; S &amp; S'!CH98+' IEC BCC'!JK98+' Printing'!JA98+'Quality Assurance'!BX98+'Drug Warehouse and Logistics'!BI98+PPP!BI98+'Programme Management HR'!JP98+' Programme Management Activity'!NV98+'IT Initiatives -'!AE98+Innovations!AE98</f>
        <v>1340700</v>
      </c>
      <c r="G98" s="13"/>
    </row>
    <row r="99" spans="1:7">
      <c r="A99" s="142">
        <v>28</v>
      </c>
      <c r="B99" s="135" t="s">
        <v>1915</v>
      </c>
      <c r="C99" s="12">
        <f>'Service Delivery Facility Based'!KQ99+'Service Delivery Community Base'!DN99+'Community Interventions'!MT99+' Untied Fund'!AL99+'Infrastructure Strengthening'!IX99+Procurement!VK99+'Referral Transport'!AL99+'Human Resources '!OH99+' Training and Capacity Building'!UG99+'Review, Research &amp; S &amp; S'!CE99+' IEC BCC'!JH99+' Printing'!IX99+'Quality Assurance'!BU99+'Drug Warehouse and Logistics'!BF99+PPP!BF99+'Programme Management HR'!JM99+' Programme Management Activity'!NS99+'IT Initiatives -'!AB99+Innovations!AB99</f>
        <v>5255</v>
      </c>
      <c r="D99" s="12">
        <f>'Service Delivery Facility Based'!KR99+'Service Delivery Community Base'!DO99+'Community Interventions'!MU99+' Untied Fund'!AM99+'Infrastructure Strengthening'!IY99+Procurement!VL99+'Referral Transport'!AM99+'Human Resources '!OI99+' Training and Capacity Building'!UH99+'Review, Research &amp; S &amp; S'!CF99+' IEC BCC'!JI99+' Printing'!IY99+'Quality Assurance'!BV99+'Drug Warehouse and Logistics'!BG99+PPP!BG99+'Programme Management HR'!JN99+' Programme Management Activity'!NT99+'IT Initiatives -'!AC99+Innovations!AC99</f>
        <v>63996242</v>
      </c>
      <c r="E99" s="12">
        <f>'Service Delivery Facility Based'!KS99+'Service Delivery Community Base'!DP99+'Community Interventions'!MV99+' Untied Fund'!AN99+'Infrastructure Strengthening'!IZ99+Procurement!VM99+'Referral Transport'!AN99+'Human Resources '!OJ99+' Training and Capacity Building'!UI99+'Review, Research &amp; S &amp; S'!CG99+' IEC BCC'!JJ99+' Printing'!IZ99+'Quality Assurance'!BW99+'Drug Warehouse and Logistics'!BH99+PPP!BH99+'Programme Management HR'!JO99+' Programme Management Activity'!NU99+'IT Initiatives -'!AD99+Innovations!AD99</f>
        <v>0</v>
      </c>
      <c r="F99" s="12">
        <f>'Service Delivery Facility Based'!KT99+'Service Delivery Community Base'!DQ99+'Community Interventions'!MW99+' Untied Fund'!AO99+'Infrastructure Strengthening'!JA99+Procurement!VN99+'Referral Transport'!AO99+'Human Resources '!OK99+' Training and Capacity Building'!UJ99+'Review, Research &amp; S &amp; S'!CH99+' IEC BCC'!JK99+' Printing'!JA99+'Quality Assurance'!BX99+'Drug Warehouse and Logistics'!BI99+PPP!BI99+'Programme Management HR'!JP99+' Programme Management Activity'!NV99+'IT Initiatives -'!AE99+Innovations!AE99</f>
        <v>63996242</v>
      </c>
      <c r="G99" s="13"/>
    </row>
    <row r="100" spans="1:7">
      <c r="A100" s="142">
        <v>29</v>
      </c>
      <c r="B100" s="135" t="s">
        <v>1916</v>
      </c>
      <c r="C100" s="12">
        <f>'Service Delivery Facility Based'!KQ100+'Service Delivery Community Base'!DN100+'Community Interventions'!MT100+' Untied Fund'!AL100+'Infrastructure Strengthening'!IX100+Procurement!VK100+'Referral Transport'!AL100+'Human Resources '!OH100+' Training and Capacity Building'!UG100+'Review, Research &amp; S &amp; S'!CE100+' IEC BCC'!JH100+' Printing'!IX100+'Quality Assurance'!BU100+'Drug Warehouse and Logistics'!BF100+PPP!BF100+'Programme Management HR'!JM100+' Programme Management Activity'!NS100+'IT Initiatives -'!AB100+Innovations!AB100</f>
        <v>4551</v>
      </c>
      <c r="D100" s="12">
        <f>'Service Delivery Facility Based'!KR100+'Service Delivery Community Base'!DO100+'Community Interventions'!MU100+' Untied Fund'!AM100+'Infrastructure Strengthening'!IY100+Procurement!VL100+'Referral Transport'!AM100+'Human Resources '!OI100+' Training and Capacity Building'!UH100+'Review, Research &amp; S &amp; S'!CF100+' IEC BCC'!JI100+' Printing'!IY100+'Quality Assurance'!BV100+'Drug Warehouse and Logistics'!BG100+PPP!BG100+'Programme Management HR'!JN100+' Programme Management Activity'!NT100+'IT Initiatives -'!AC100+Innovations!AC100</f>
        <v>15382042</v>
      </c>
      <c r="E100" s="12">
        <f>'Service Delivery Facility Based'!KS100+'Service Delivery Community Base'!DP100+'Community Interventions'!MV100+' Untied Fund'!AN100+'Infrastructure Strengthening'!IZ100+Procurement!VM100+'Referral Transport'!AN100+'Human Resources '!OJ100+' Training and Capacity Building'!UI100+'Review, Research &amp; S &amp; S'!CG100+' IEC BCC'!JJ100+' Printing'!IZ100+'Quality Assurance'!BW100+'Drug Warehouse and Logistics'!BH100+PPP!BH100+'Programme Management HR'!JO100+' Programme Management Activity'!NU100+'IT Initiatives -'!AD100+Innovations!AD100</f>
        <v>0</v>
      </c>
      <c r="F100" s="12">
        <f>'Service Delivery Facility Based'!KT100+'Service Delivery Community Base'!DQ100+'Community Interventions'!MW100+' Untied Fund'!AO100+'Infrastructure Strengthening'!JA100+Procurement!VN100+'Referral Transport'!AO100+'Human Resources '!OK100+' Training and Capacity Building'!UJ100+'Review, Research &amp; S &amp; S'!CH100+' IEC BCC'!JK100+' Printing'!JA100+'Quality Assurance'!BX100+'Drug Warehouse and Logistics'!BI100+PPP!BI100+'Programme Management HR'!JP100+' Programme Management Activity'!NV100+'IT Initiatives -'!AE100+Innovations!AE100</f>
        <v>15382042</v>
      </c>
      <c r="G100" s="13"/>
    </row>
    <row r="101" spans="1:7">
      <c r="A101" s="142">
        <v>31</v>
      </c>
      <c r="B101" s="135" t="s">
        <v>1917</v>
      </c>
      <c r="C101" s="12">
        <f>'Service Delivery Facility Based'!KQ101+'Service Delivery Community Base'!DN101+'Community Interventions'!MT101+' Untied Fund'!AL101+'Infrastructure Strengthening'!IX101+Procurement!VK101+'Referral Transport'!AL101+'Human Resources '!OH101+' Training and Capacity Building'!UG101+'Review, Research &amp; S &amp; S'!CE101+' IEC BCC'!JH101+' Printing'!IX101+'Quality Assurance'!BU101+'Drug Warehouse and Logistics'!BF101+PPP!BF101+'Programme Management HR'!JM101+' Programme Management Activity'!NS101+'IT Initiatives -'!AB101+Innovations!AB101</f>
        <v>4784847</v>
      </c>
      <c r="D101" s="12">
        <f>'Service Delivery Facility Based'!KR101+'Service Delivery Community Base'!DO101+'Community Interventions'!MU101+' Untied Fund'!AM101+'Infrastructure Strengthening'!IY101+Procurement!VL101+'Referral Transport'!AM101+'Human Resources '!OI101+' Training and Capacity Building'!UH101+'Review, Research &amp; S &amp; S'!CF101+' IEC BCC'!JI101+' Printing'!IY101+'Quality Assurance'!BV101+'Drug Warehouse and Logistics'!BG101+PPP!BG101+'Programme Management HR'!JN101+' Programme Management Activity'!NT101+'IT Initiatives -'!AC101+Innovations!AC101</f>
        <v>17480190</v>
      </c>
      <c r="E101" s="12">
        <f>'Service Delivery Facility Based'!KS101+'Service Delivery Community Base'!DP101+'Community Interventions'!MV101+' Untied Fund'!AN101+'Infrastructure Strengthening'!IZ101+Procurement!VM101+'Referral Transport'!AN101+'Human Resources '!OJ101+' Training and Capacity Building'!UI101+'Review, Research &amp; S &amp; S'!CG101+' IEC BCC'!JJ101+' Printing'!IZ101+'Quality Assurance'!BW101+'Drug Warehouse and Logistics'!BH101+PPP!BH101+'Programme Management HR'!JO101+' Programme Management Activity'!NU101+'IT Initiatives -'!AD101+Innovations!AD101</f>
        <v>0</v>
      </c>
      <c r="F101" s="12">
        <f>'Service Delivery Facility Based'!KT101+'Service Delivery Community Base'!DQ101+'Community Interventions'!MW101+' Untied Fund'!AO101+'Infrastructure Strengthening'!JA101+Procurement!VN101+'Referral Transport'!AO101+'Human Resources '!OK101+' Training and Capacity Building'!UJ101+'Review, Research &amp; S &amp; S'!CH101+' IEC BCC'!JK101+' Printing'!JA101+'Quality Assurance'!BX101+'Drug Warehouse and Logistics'!BI101+PPP!BI101+'Programme Management HR'!JP101+' Programme Management Activity'!NV101+'IT Initiatives -'!AE101+Innovations!AE101</f>
        <v>17480190</v>
      </c>
      <c r="G101" s="13"/>
    </row>
    <row r="102" spans="1:7">
      <c r="A102" s="142">
        <v>31</v>
      </c>
      <c r="B102" s="135" t="s">
        <v>1918</v>
      </c>
      <c r="C102" s="12">
        <f>'Service Delivery Facility Based'!KQ102+'Service Delivery Community Base'!DN102+'Community Interventions'!MT102+' Untied Fund'!AL102+'Infrastructure Strengthening'!IX102+Procurement!VK102+'Referral Transport'!AL102+'Human Resources '!OH102+' Training and Capacity Building'!UG102+'Review, Research &amp; S &amp; S'!CE102+' IEC BCC'!JH102+' Printing'!IX102+'Quality Assurance'!BU102+'Drug Warehouse and Logistics'!BF102+PPP!BF102+'Programme Management HR'!JM102+' Programme Management Activity'!NS102+'IT Initiatives -'!AB102+Innovations!AB102</f>
        <v>3</v>
      </c>
      <c r="D102" s="12">
        <f>'Service Delivery Facility Based'!KR102+'Service Delivery Community Base'!DO102+'Community Interventions'!MU102+' Untied Fund'!AM102+'Infrastructure Strengthening'!IY102+Procurement!VL102+'Referral Transport'!AM102+'Human Resources '!OI102+' Training and Capacity Building'!UH102+'Review, Research &amp; S &amp; S'!CF102+' IEC BCC'!JI102+' Printing'!IY102+'Quality Assurance'!BV102+'Drug Warehouse and Logistics'!BG102+PPP!BG102+'Programme Management HR'!JN102+' Programme Management Activity'!NT102+'IT Initiatives -'!AC102+Innovations!AC102</f>
        <v>25000</v>
      </c>
      <c r="E102" s="12">
        <f>'Service Delivery Facility Based'!KS102+'Service Delivery Community Base'!DP102+'Community Interventions'!MV102+' Untied Fund'!AN102+'Infrastructure Strengthening'!IZ102+Procurement!VM102+'Referral Transport'!AN102+'Human Resources '!OJ102+' Training and Capacity Building'!UI102+'Review, Research &amp; S &amp; S'!CG102+' IEC BCC'!JJ102+' Printing'!IZ102+'Quality Assurance'!BW102+'Drug Warehouse and Logistics'!BH102+PPP!BH102+'Programme Management HR'!JO102+' Programme Management Activity'!NU102+'IT Initiatives -'!AD102+Innovations!AD102</f>
        <v>0</v>
      </c>
      <c r="F102" s="12">
        <f>'Service Delivery Facility Based'!KT102+'Service Delivery Community Base'!DQ102+'Community Interventions'!MW102+' Untied Fund'!AO102+'Infrastructure Strengthening'!JA102+Procurement!VN102+'Referral Transport'!AO102+'Human Resources '!OK102+' Training and Capacity Building'!UJ102+'Review, Research &amp; S &amp; S'!CH102+' IEC BCC'!JK102+' Printing'!JA102+'Quality Assurance'!BX102+'Drug Warehouse and Logistics'!BI102+PPP!BI102+'Programme Management HR'!JP102+' Programme Management Activity'!NV102+'IT Initiatives -'!AE102+Innovations!AE102</f>
        <v>25000</v>
      </c>
      <c r="G102" s="13"/>
    </row>
    <row r="103" spans="1:7">
      <c r="A103" s="143">
        <v>32</v>
      </c>
      <c r="B103" s="137" t="s">
        <v>52</v>
      </c>
      <c r="C103" s="137">
        <f>SUM(C72:C102)</f>
        <v>5315166</v>
      </c>
      <c r="D103" s="137">
        <f>SUM(D72:D102)</f>
        <v>592808760.88908648</v>
      </c>
      <c r="E103" s="137">
        <f>SUM(E72:E102)</f>
        <v>0</v>
      </c>
      <c r="F103" s="137">
        <f>SUM(F72:F102)</f>
        <v>592808760.88908648</v>
      </c>
      <c r="G103" s="164"/>
    </row>
    <row r="104" spans="1:7">
      <c r="A104" s="144">
        <v>33</v>
      </c>
      <c r="B104" s="145" t="s">
        <v>1919</v>
      </c>
      <c r="C104" s="138">
        <v>0</v>
      </c>
      <c r="D104" s="138">
        <f>D105-D103</f>
        <v>299776347.11777306</v>
      </c>
      <c r="E104" s="138">
        <f>E105-E103</f>
        <v>0</v>
      </c>
      <c r="F104" s="138">
        <f>F105-F103</f>
        <v>299776347.11777306</v>
      </c>
      <c r="G104" s="151"/>
    </row>
    <row r="105" spans="1:7">
      <c r="A105" s="146">
        <v>34</v>
      </c>
      <c r="B105" s="147" t="s">
        <v>54</v>
      </c>
      <c r="C105" s="157">
        <f>C37</f>
        <v>9700333.0559954774</v>
      </c>
      <c r="D105" s="157">
        <f>D37</f>
        <v>892585108.00685954</v>
      </c>
      <c r="E105" s="157">
        <f>E37</f>
        <v>0</v>
      </c>
      <c r="F105" s="157">
        <f>F37</f>
        <v>892585108.00685954</v>
      </c>
      <c r="G105" s="176"/>
    </row>
  </sheetData>
  <mergeCells count="4">
    <mergeCell ref="A1:G4"/>
    <mergeCell ref="A69:B69"/>
    <mergeCell ref="A70:B70"/>
    <mergeCell ref="A71:B71"/>
  </mergeCells>
  <pageMargins left="0.95" right="0" top="0.28000000000000003" bottom="0" header="0.59" footer="0.16"/>
  <pageSetup paperSize="9" scale="65" orientation="portrait" horizontalDpi="4294967292" verticalDpi="0" r:id="rId1"/>
  <headerFooter>
    <oddFooter>&amp;RExecutive Director</oddFooter>
  </headerFooter>
</worksheet>
</file>

<file path=xl/worksheets/sheet22.xml><?xml version="1.0" encoding="utf-8"?>
<worksheet xmlns="http://schemas.openxmlformats.org/spreadsheetml/2006/main" xmlns:r="http://schemas.openxmlformats.org/officeDocument/2006/relationships">
  <dimension ref="A1"/>
  <sheetViews>
    <sheetView workbookViewId="0">
      <selection activeCell="W73" sqref="W73"/>
    </sheetView>
  </sheetViews>
  <sheetFormatPr defaultRowHeight="15"/>
  <sheetData/>
  <pageMargins left="0.7" right="0.7" top="0.75" bottom="0.75" header="0.3" footer="0.3"/>
  <pageSetup orientation="portrait" horizontalDpi="0" verticalDpi="0" r:id="rId1"/>
</worksheet>
</file>

<file path=xl/worksheets/sheet23.xml><?xml version="1.0" encoding="utf-8"?>
<worksheet xmlns="http://schemas.openxmlformats.org/spreadsheetml/2006/main" xmlns:r="http://schemas.openxmlformats.org/officeDocument/2006/relationships">
  <dimension ref="A1"/>
  <sheetViews>
    <sheetView workbookViewId="0">
      <selection activeCell="W73" sqref="W73"/>
    </sheetView>
  </sheetViews>
  <sheetFormatPr defaultRowHeight="15"/>
  <sheetData/>
  <pageMargins left="0.7" right="0.7" top="0.75" bottom="0.75" header="0.3" footer="0.3"/>
  <pageSetup orientation="portrait" horizontalDpi="0" verticalDpi="0" r:id="rId1"/>
</worksheet>
</file>

<file path=xl/worksheets/sheet24.xml><?xml version="1.0" encoding="utf-8"?>
<worksheet xmlns="http://schemas.openxmlformats.org/spreadsheetml/2006/main" xmlns:r="http://schemas.openxmlformats.org/officeDocument/2006/relationships">
  <dimension ref="A3:C16386"/>
  <sheetViews>
    <sheetView workbookViewId="0">
      <selection activeCell="D5" sqref="D5"/>
    </sheetView>
  </sheetViews>
  <sheetFormatPr defaultRowHeight="15"/>
  <cols>
    <col min="1" max="1" width="22.28515625" customWidth="1"/>
    <col min="2" max="2" width="28.140625" customWidth="1"/>
    <col min="3" max="3" width="20.42578125" customWidth="1"/>
  </cols>
  <sheetData>
    <row r="3" spans="1:3" ht="15.75">
      <c r="A3" s="60"/>
      <c r="B3" s="329" t="s">
        <v>107</v>
      </c>
      <c r="C3" s="426"/>
    </row>
    <row r="4" spans="1:3" ht="15.75">
      <c r="A4" s="61"/>
      <c r="B4" s="426"/>
      <c r="C4" s="332"/>
    </row>
    <row r="5" spans="1:3" ht="31.5">
      <c r="A5" s="65" t="s">
        <v>426</v>
      </c>
      <c r="B5" s="140" t="s">
        <v>1475</v>
      </c>
      <c r="C5" s="139" t="s">
        <v>78</v>
      </c>
    </row>
    <row r="6" spans="1:3">
      <c r="A6" s="198" t="s">
        <v>1790</v>
      </c>
      <c r="B6" s="191" t="s">
        <v>638</v>
      </c>
      <c r="C6" s="193" t="s">
        <v>639</v>
      </c>
    </row>
    <row r="7" spans="1:3">
      <c r="A7" s="426"/>
      <c r="B7" s="426"/>
      <c r="C7" s="426"/>
    </row>
    <row r="8" spans="1:3">
      <c r="A8" s="426"/>
      <c r="B8" s="426"/>
      <c r="C8" s="426"/>
    </row>
    <row r="9" spans="1:3">
      <c r="A9" s="426"/>
      <c r="B9" s="426"/>
      <c r="C9" s="426"/>
    </row>
    <row r="10" spans="1:3" ht="31.5">
      <c r="A10" s="65" t="s">
        <v>426</v>
      </c>
      <c r="B10" s="140" t="s">
        <v>1632</v>
      </c>
      <c r="C10" s="139" t="s">
        <v>72</v>
      </c>
    </row>
    <row r="11" spans="1:3">
      <c r="A11" s="253" t="s">
        <v>1791</v>
      </c>
      <c r="B11" s="191" t="s">
        <v>640</v>
      </c>
      <c r="C11" s="193" t="s">
        <v>641</v>
      </c>
    </row>
    <row r="12" spans="1:3">
      <c r="A12" s="426"/>
      <c r="B12" s="426"/>
      <c r="C12" s="426"/>
    </row>
    <row r="13" spans="1:3">
      <c r="A13" s="426"/>
      <c r="B13" s="426"/>
      <c r="C13" s="426"/>
    </row>
    <row r="14" spans="1:3">
      <c r="A14" s="426"/>
      <c r="B14" s="426"/>
      <c r="C14" s="426"/>
    </row>
    <row r="15" spans="1:3" ht="31.5">
      <c r="A15" s="65" t="s">
        <v>426</v>
      </c>
      <c r="B15" s="140" t="s">
        <v>1632</v>
      </c>
      <c r="C15" s="139" t="s">
        <v>72</v>
      </c>
    </row>
    <row r="16" spans="1:3">
      <c r="A16" s="198" t="s">
        <v>1548</v>
      </c>
      <c r="B16" s="191" t="s">
        <v>642</v>
      </c>
      <c r="C16" s="193" t="s">
        <v>643</v>
      </c>
    </row>
    <row r="17" spans="1:3">
      <c r="A17" s="426"/>
      <c r="B17" s="426"/>
      <c r="C17" s="426"/>
    </row>
    <row r="18" spans="1:3">
      <c r="A18" s="426"/>
      <c r="B18" s="426"/>
      <c r="C18" s="426"/>
    </row>
    <row r="19" spans="1:3">
      <c r="A19" s="426"/>
      <c r="B19" s="426"/>
      <c r="C19" s="426"/>
    </row>
    <row r="20" spans="1:3" ht="31.5">
      <c r="A20" s="65" t="s">
        <v>426</v>
      </c>
      <c r="B20" s="140" t="s">
        <v>1632</v>
      </c>
      <c r="C20" s="139" t="s">
        <v>72</v>
      </c>
    </row>
    <row r="21" spans="1:3">
      <c r="A21" s="198" t="s">
        <v>1548</v>
      </c>
      <c r="B21" s="191" t="s">
        <v>644</v>
      </c>
      <c r="C21" s="193" t="s">
        <v>645</v>
      </c>
    </row>
    <row r="22" spans="1:3">
      <c r="A22" s="426"/>
      <c r="B22" s="426"/>
      <c r="C22" s="426"/>
    </row>
    <row r="23" spans="1:3">
      <c r="A23" s="426"/>
      <c r="B23" s="426"/>
      <c r="C23" s="426"/>
    </row>
    <row r="24" spans="1:3">
      <c r="A24" s="426"/>
      <c r="B24" s="426"/>
      <c r="C24" s="426"/>
    </row>
    <row r="25" spans="1:3" ht="31.5">
      <c r="A25" s="65" t="s">
        <v>426</v>
      </c>
      <c r="B25" s="140" t="s">
        <v>1632</v>
      </c>
      <c r="C25" s="139" t="s">
        <v>72</v>
      </c>
    </row>
    <row r="26" spans="1:3">
      <c r="A26" s="241" t="s">
        <v>1691</v>
      </c>
      <c r="B26" s="191" t="s">
        <v>646</v>
      </c>
      <c r="C26" s="193" t="s">
        <v>647</v>
      </c>
    </row>
    <row r="27" spans="1:3">
      <c r="A27" s="426"/>
      <c r="B27" s="426"/>
      <c r="C27" s="426"/>
    </row>
    <row r="28" spans="1:3">
      <c r="A28" s="426"/>
      <c r="B28" s="426"/>
      <c r="C28" s="426"/>
    </row>
    <row r="29" spans="1:3">
      <c r="A29" s="426"/>
      <c r="B29" s="426"/>
      <c r="C29" s="426"/>
    </row>
    <row r="30" spans="1:3" ht="31.5">
      <c r="A30" s="65" t="s">
        <v>426</v>
      </c>
      <c r="B30" s="140" t="s">
        <v>1632</v>
      </c>
      <c r="C30" s="139" t="s">
        <v>72</v>
      </c>
    </row>
    <row r="31" spans="1:3">
      <c r="A31" s="253" t="s">
        <v>1792</v>
      </c>
      <c r="B31" s="191" t="s">
        <v>648</v>
      </c>
      <c r="C31" s="193" t="s">
        <v>649</v>
      </c>
    </row>
    <row r="32" spans="1:3">
      <c r="A32" s="426"/>
      <c r="B32" s="426"/>
      <c r="C32" s="426"/>
    </row>
    <row r="33" spans="1:3">
      <c r="A33" s="426"/>
      <c r="B33" s="426"/>
      <c r="C33" s="426"/>
    </row>
    <row r="34" spans="1:3">
      <c r="A34" s="426"/>
      <c r="B34" s="426"/>
      <c r="C34" s="426"/>
    </row>
    <row r="35" spans="1:3" ht="31.5">
      <c r="A35" s="65" t="s">
        <v>426</v>
      </c>
      <c r="B35" s="140" t="s">
        <v>1632</v>
      </c>
      <c r="C35" s="139" t="s">
        <v>72</v>
      </c>
    </row>
    <row r="36" spans="1:3">
      <c r="A36" s="198" t="s">
        <v>1793</v>
      </c>
      <c r="B36" s="191" t="s">
        <v>650</v>
      </c>
      <c r="C36" s="193" t="s">
        <v>651</v>
      </c>
    </row>
    <row r="37" spans="1:3">
      <c r="A37" s="426"/>
      <c r="B37" s="426"/>
      <c r="C37" s="426"/>
    </row>
    <row r="38" spans="1:3">
      <c r="A38" s="426"/>
      <c r="B38" s="426"/>
      <c r="C38" s="426"/>
    </row>
    <row r="39" spans="1:3">
      <c r="A39" s="426"/>
      <c r="B39" s="426"/>
      <c r="C39" s="426"/>
    </row>
    <row r="40" spans="1:3" ht="31.5">
      <c r="A40" s="65" t="s">
        <v>426</v>
      </c>
      <c r="B40" s="140" t="s">
        <v>1632</v>
      </c>
      <c r="C40" s="139" t="s">
        <v>72</v>
      </c>
    </row>
    <row r="41" spans="1:3">
      <c r="A41" s="198" t="s">
        <v>1764</v>
      </c>
      <c r="B41" s="191" t="s">
        <v>652</v>
      </c>
      <c r="C41" s="193" t="s">
        <v>653</v>
      </c>
    </row>
    <row r="42" spans="1:3">
      <c r="A42" s="426"/>
      <c r="B42" s="426"/>
      <c r="C42" s="426"/>
    </row>
    <row r="43" spans="1:3">
      <c r="A43" s="426"/>
      <c r="B43" s="426"/>
      <c r="C43" s="426"/>
    </row>
    <row r="44" spans="1:3">
      <c r="A44" s="426"/>
      <c r="B44" s="426"/>
      <c r="C44" s="426"/>
    </row>
    <row r="45" spans="1:3" ht="31.5">
      <c r="A45" s="65" t="s">
        <v>426</v>
      </c>
      <c r="B45" s="140" t="s">
        <v>1632</v>
      </c>
      <c r="C45" s="139" t="s">
        <v>72</v>
      </c>
    </row>
    <row r="46" spans="1:3">
      <c r="A46" s="253" t="s">
        <v>1763</v>
      </c>
      <c r="B46" s="191" t="s">
        <v>654</v>
      </c>
      <c r="C46" s="193" t="s">
        <v>655</v>
      </c>
    </row>
    <row r="47" spans="1:3">
      <c r="A47" s="426"/>
      <c r="B47" s="426"/>
      <c r="C47" s="426"/>
    </row>
    <row r="48" spans="1:3">
      <c r="A48" s="426"/>
      <c r="B48" s="426"/>
      <c r="C48" s="426"/>
    </row>
    <row r="49" spans="1:3">
      <c r="A49" s="426"/>
      <c r="B49" s="426"/>
      <c r="C49" s="426"/>
    </row>
    <row r="50" spans="1:3" ht="31.5">
      <c r="A50" s="65" t="s">
        <v>426</v>
      </c>
      <c r="B50" s="140" t="s">
        <v>1632</v>
      </c>
      <c r="C50" s="139" t="s">
        <v>72</v>
      </c>
    </row>
    <row r="51" spans="1:3">
      <c r="A51" s="198" t="s">
        <v>1765</v>
      </c>
      <c r="B51" s="191" t="s">
        <v>656</v>
      </c>
      <c r="C51" s="193" t="s">
        <v>657</v>
      </c>
    </row>
    <row r="52" spans="1:3">
      <c r="A52" s="426"/>
      <c r="B52" s="426"/>
      <c r="C52" s="426"/>
    </row>
    <row r="53" spans="1:3">
      <c r="A53" s="426"/>
      <c r="B53" s="426"/>
      <c r="C53" s="426"/>
    </row>
    <row r="54" spans="1:3">
      <c r="A54" s="426"/>
      <c r="B54" s="426"/>
      <c r="C54" s="426"/>
    </row>
    <row r="55" spans="1:3" ht="31.5">
      <c r="A55" s="65" t="s">
        <v>426</v>
      </c>
      <c r="B55" s="140" t="s">
        <v>1632</v>
      </c>
      <c r="C55" s="139" t="s">
        <v>72</v>
      </c>
    </row>
    <row r="56" spans="1:3">
      <c r="A56" s="198" t="s">
        <v>1554</v>
      </c>
      <c r="B56" s="191" t="s">
        <v>658</v>
      </c>
      <c r="C56" s="193" t="s">
        <v>659</v>
      </c>
    </row>
    <row r="57" spans="1:3">
      <c r="A57" s="426"/>
      <c r="B57" s="426"/>
      <c r="C57" s="426"/>
    </row>
    <row r="58" spans="1:3">
      <c r="A58" s="426"/>
      <c r="B58" s="426"/>
      <c r="C58" s="426"/>
    </row>
    <row r="59" spans="1:3">
      <c r="A59" s="426"/>
      <c r="B59" s="426"/>
      <c r="C59" s="426"/>
    </row>
    <row r="60" spans="1:3" ht="31.5">
      <c r="A60" s="65" t="s">
        <v>426</v>
      </c>
      <c r="B60" s="140" t="s">
        <v>1632</v>
      </c>
      <c r="C60" s="139" t="s">
        <v>72</v>
      </c>
    </row>
    <row r="61" spans="1:3">
      <c r="A61" s="198" t="s">
        <v>1766</v>
      </c>
      <c r="B61" s="191" t="s">
        <v>660</v>
      </c>
      <c r="C61" s="193" t="s">
        <v>661</v>
      </c>
    </row>
    <row r="62" spans="1:3">
      <c r="A62" s="426"/>
      <c r="B62" s="426"/>
      <c r="C62" s="426"/>
    </row>
    <row r="63" spans="1:3">
      <c r="A63" s="426"/>
      <c r="B63" s="426"/>
      <c r="C63" s="426"/>
    </row>
    <row r="64" spans="1:3">
      <c r="A64" s="426"/>
      <c r="B64" s="426"/>
      <c r="C64" s="426"/>
    </row>
    <row r="65" spans="1:3" ht="31.5">
      <c r="A65" s="65" t="s">
        <v>426</v>
      </c>
      <c r="B65" s="140" t="s">
        <v>1632</v>
      </c>
      <c r="C65" s="139" t="s">
        <v>72</v>
      </c>
    </row>
    <row r="66" spans="1:3">
      <c r="A66" s="253" t="s">
        <v>1767</v>
      </c>
      <c r="B66" s="191" t="s">
        <v>662</v>
      </c>
      <c r="C66" s="193" t="s">
        <v>663</v>
      </c>
    </row>
    <row r="67" spans="1:3">
      <c r="A67" s="426"/>
      <c r="B67" s="426"/>
      <c r="C67" s="426"/>
    </row>
    <row r="68" spans="1:3">
      <c r="A68" s="426"/>
      <c r="B68" s="426"/>
      <c r="C68" s="426"/>
    </row>
    <row r="69" spans="1:3">
      <c r="A69" s="426"/>
      <c r="B69" s="426"/>
      <c r="C69" s="426"/>
    </row>
    <row r="70" spans="1:3" ht="31.5">
      <c r="A70" s="65" t="s">
        <v>426</v>
      </c>
      <c r="B70" s="140" t="s">
        <v>1632</v>
      </c>
      <c r="C70" s="139" t="s">
        <v>72</v>
      </c>
    </row>
    <row r="71" spans="1:3">
      <c r="A71" s="198" t="s">
        <v>1768</v>
      </c>
      <c r="B71" s="191" t="s">
        <v>664</v>
      </c>
      <c r="C71" s="193" t="s">
        <v>665</v>
      </c>
    </row>
    <row r="72" spans="1:3">
      <c r="A72" s="426"/>
      <c r="B72" s="426"/>
      <c r="C72" s="426"/>
    </row>
    <row r="73" spans="1:3">
      <c r="A73" s="426"/>
      <c r="B73" s="426"/>
      <c r="C73" s="426"/>
    </row>
    <row r="74" spans="1:3">
      <c r="A74" s="426"/>
      <c r="B74" s="426"/>
      <c r="C74" s="426"/>
    </row>
    <row r="75" spans="1:3" ht="31.5">
      <c r="A75" s="65" t="s">
        <v>426</v>
      </c>
      <c r="B75" s="140" t="s">
        <v>1632</v>
      </c>
      <c r="C75" s="139" t="s">
        <v>72</v>
      </c>
    </row>
    <row r="76" spans="1:3">
      <c r="A76" s="198" t="s">
        <v>1768</v>
      </c>
      <c r="B76" s="191" t="s">
        <v>666</v>
      </c>
      <c r="C76" s="193" t="s">
        <v>667</v>
      </c>
    </row>
    <row r="77" spans="1:3">
      <c r="A77" s="426"/>
      <c r="B77" s="426"/>
      <c r="C77" s="426"/>
    </row>
    <row r="78" spans="1:3">
      <c r="A78" s="426"/>
      <c r="B78" s="426"/>
      <c r="C78" s="426"/>
    </row>
    <row r="79" spans="1:3">
      <c r="A79" s="426"/>
      <c r="B79" s="426"/>
      <c r="C79" s="426"/>
    </row>
    <row r="80" spans="1:3" ht="31.5">
      <c r="A80" s="65" t="s">
        <v>426</v>
      </c>
      <c r="B80" s="140" t="s">
        <v>1632</v>
      </c>
      <c r="C80" s="139" t="s">
        <v>72</v>
      </c>
    </row>
    <row r="81" spans="1:3">
      <c r="A81" s="198" t="s">
        <v>1768</v>
      </c>
      <c r="B81" s="191" t="s">
        <v>668</v>
      </c>
      <c r="C81" s="193" t="s">
        <v>669</v>
      </c>
    </row>
    <row r="82" spans="1:3">
      <c r="A82" s="426"/>
      <c r="B82" s="426"/>
      <c r="C82" s="426"/>
    </row>
    <row r="83" spans="1:3">
      <c r="A83" s="426"/>
      <c r="B83" s="426"/>
      <c r="C83" s="426"/>
    </row>
    <row r="84" spans="1:3">
      <c r="A84" s="426"/>
      <c r="B84" s="426"/>
      <c r="C84" s="426"/>
    </row>
    <row r="85" spans="1:3" ht="31.5">
      <c r="A85" s="65" t="s">
        <v>426</v>
      </c>
      <c r="B85" s="140" t="s">
        <v>1632</v>
      </c>
      <c r="C85" s="139" t="s">
        <v>72</v>
      </c>
    </row>
    <row r="86" spans="1:3">
      <c r="A86" s="198" t="s">
        <v>1769</v>
      </c>
      <c r="B86" s="191" t="s">
        <v>670</v>
      </c>
      <c r="C86" s="193" t="s">
        <v>671</v>
      </c>
    </row>
    <row r="87" spans="1:3">
      <c r="A87" s="426"/>
      <c r="B87" s="426"/>
      <c r="C87" s="426"/>
    </row>
    <row r="88" spans="1:3">
      <c r="A88" s="426"/>
      <c r="B88" s="426"/>
      <c r="C88" s="426"/>
    </row>
    <row r="89" spans="1:3">
      <c r="A89" s="426"/>
      <c r="B89" s="426"/>
      <c r="C89" s="426"/>
    </row>
    <row r="90" spans="1:3" ht="31.5">
      <c r="A90" s="65" t="s">
        <v>426</v>
      </c>
      <c r="B90" s="140" t="s">
        <v>1632</v>
      </c>
      <c r="C90" s="139" t="s">
        <v>72</v>
      </c>
    </row>
    <row r="91" spans="1:3">
      <c r="A91" s="198" t="s">
        <v>1770</v>
      </c>
      <c r="B91" s="191" t="s">
        <v>672</v>
      </c>
      <c r="C91" s="193" t="s">
        <v>673</v>
      </c>
    </row>
    <row r="92" spans="1:3">
      <c r="A92" s="426"/>
      <c r="B92" s="426"/>
      <c r="C92" s="426"/>
    </row>
    <row r="93" spans="1:3">
      <c r="A93" s="426"/>
      <c r="B93" s="426"/>
      <c r="C93" s="426"/>
    </row>
    <row r="94" spans="1:3">
      <c r="A94" s="426"/>
      <c r="B94" s="426"/>
      <c r="C94" s="426"/>
    </row>
    <row r="95" spans="1:3" ht="31.5">
      <c r="A95" s="65" t="s">
        <v>426</v>
      </c>
      <c r="B95" s="140" t="s">
        <v>1632</v>
      </c>
      <c r="C95" s="139" t="s">
        <v>72</v>
      </c>
    </row>
    <row r="96" spans="1:3">
      <c r="A96" s="198" t="s">
        <v>1768</v>
      </c>
      <c r="B96" s="191" t="s">
        <v>674</v>
      </c>
      <c r="C96" s="193" t="s">
        <v>675</v>
      </c>
    </row>
    <row r="97" spans="1:3">
      <c r="A97" s="426"/>
      <c r="B97" s="426"/>
      <c r="C97" s="426"/>
    </row>
    <row r="98" spans="1:3">
      <c r="A98" s="426"/>
      <c r="B98" s="426"/>
      <c r="C98" s="426"/>
    </row>
    <row r="99" spans="1:3">
      <c r="A99" s="426"/>
      <c r="B99" s="426"/>
      <c r="C99" s="426"/>
    </row>
    <row r="100" spans="1:3" ht="31.5">
      <c r="A100" s="65" t="s">
        <v>426</v>
      </c>
      <c r="B100" s="140" t="s">
        <v>1632</v>
      </c>
      <c r="C100" s="139" t="s">
        <v>72</v>
      </c>
    </row>
    <row r="101" spans="1:3">
      <c r="A101" s="198" t="s">
        <v>1771</v>
      </c>
      <c r="B101" s="191" t="s">
        <v>676</v>
      </c>
      <c r="C101" s="193" t="s">
        <v>677</v>
      </c>
    </row>
    <row r="102" spans="1:3">
      <c r="A102" s="426"/>
      <c r="B102" s="426"/>
      <c r="C102" s="426"/>
    </row>
    <row r="103" spans="1:3">
      <c r="A103" s="426"/>
      <c r="B103" s="426"/>
      <c r="C103" s="426"/>
    </row>
    <row r="104" spans="1:3">
      <c r="A104" s="426"/>
      <c r="B104" s="426"/>
      <c r="C104" s="426"/>
    </row>
    <row r="105" spans="1:3" ht="31.5">
      <c r="A105" s="65" t="s">
        <v>426</v>
      </c>
      <c r="B105" s="140" t="s">
        <v>1632</v>
      </c>
      <c r="C105" s="139" t="s">
        <v>72</v>
      </c>
    </row>
    <row r="106" spans="1:3">
      <c r="A106" s="198" t="s">
        <v>1772</v>
      </c>
      <c r="B106" s="191" t="s">
        <v>678</v>
      </c>
      <c r="C106" s="193" t="s">
        <v>679</v>
      </c>
    </row>
    <row r="107" spans="1:3">
      <c r="A107" s="426"/>
      <c r="B107" s="426"/>
      <c r="C107" s="426"/>
    </row>
    <row r="108" spans="1:3">
      <c r="A108" s="426"/>
      <c r="B108" s="426"/>
      <c r="C108" s="426"/>
    </row>
    <row r="109" spans="1:3">
      <c r="A109" s="426"/>
      <c r="B109" s="426"/>
      <c r="C109" s="426"/>
    </row>
    <row r="110" spans="1:3" ht="31.5">
      <c r="A110" s="65" t="s">
        <v>426</v>
      </c>
      <c r="B110" s="140" t="s">
        <v>1632</v>
      </c>
      <c r="C110" s="139" t="s">
        <v>72</v>
      </c>
    </row>
    <row r="111" spans="1:3">
      <c r="A111" s="198" t="s">
        <v>1768</v>
      </c>
      <c r="B111" s="191" t="s">
        <v>680</v>
      </c>
      <c r="C111" s="193" t="s">
        <v>681</v>
      </c>
    </row>
    <row r="112" spans="1:3">
      <c r="A112" s="426"/>
      <c r="B112" s="426"/>
      <c r="C112" s="426"/>
    </row>
    <row r="113" spans="1:3">
      <c r="A113" s="426"/>
      <c r="B113" s="426"/>
      <c r="C113" s="426"/>
    </row>
    <row r="114" spans="1:3">
      <c r="A114" s="426"/>
      <c r="B114" s="426"/>
      <c r="C114" s="426"/>
    </row>
    <row r="115" spans="1:3" ht="31.5">
      <c r="A115" s="65" t="s">
        <v>426</v>
      </c>
      <c r="B115" s="140" t="s">
        <v>1632</v>
      </c>
      <c r="C115" s="139" t="s">
        <v>72</v>
      </c>
    </row>
    <row r="116" spans="1:3">
      <c r="A116" s="198" t="s">
        <v>1773</v>
      </c>
      <c r="B116" s="191" t="s">
        <v>682</v>
      </c>
      <c r="C116" s="193" t="s">
        <v>683</v>
      </c>
    </row>
    <row r="117" spans="1:3">
      <c r="A117" s="426"/>
      <c r="B117" s="426"/>
      <c r="C117" s="426"/>
    </row>
    <row r="118" spans="1:3">
      <c r="A118" s="426"/>
      <c r="B118" s="426"/>
      <c r="C118" s="426"/>
    </row>
    <row r="119" spans="1:3">
      <c r="A119" s="426"/>
      <c r="B119" s="426"/>
      <c r="C119" s="426"/>
    </row>
    <row r="120" spans="1:3" ht="31.5">
      <c r="A120" s="65" t="s">
        <v>426</v>
      </c>
      <c r="B120" s="140" t="s">
        <v>1632</v>
      </c>
      <c r="C120" s="139" t="s">
        <v>72</v>
      </c>
    </row>
    <row r="121" spans="1:3">
      <c r="A121" s="198" t="s">
        <v>1420</v>
      </c>
      <c r="B121" s="191" t="s">
        <v>684</v>
      </c>
      <c r="C121" s="193" t="s">
        <v>685</v>
      </c>
    </row>
    <row r="122" spans="1:3">
      <c r="A122" s="426"/>
      <c r="B122" s="426"/>
      <c r="C122" s="426"/>
    </row>
    <row r="123" spans="1:3">
      <c r="A123" s="426"/>
      <c r="B123" s="426"/>
      <c r="C123" s="426"/>
    </row>
    <row r="124" spans="1:3">
      <c r="A124" s="426"/>
      <c r="B124" s="426"/>
      <c r="C124" s="426"/>
    </row>
    <row r="125" spans="1:3" ht="31.5">
      <c r="A125" s="65" t="s">
        <v>426</v>
      </c>
      <c r="B125" s="140" t="s">
        <v>1632</v>
      </c>
      <c r="C125" s="139" t="s">
        <v>72</v>
      </c>
    </row>
    <row r="126" spans="1:3">
      <c r="A126" s="198" t="s">
        <v>1420</v>
      </c>
      <c r="B126" s="191" t="s">
        <v>686</v>
      </c>
      <c r="C126" s="193" t="s">
        <v>687</v>
      </c>
    </row>
    <row r="127" spans="1:3">
      <c r="A127" s="426"/>
      <c r="B127" s="426"/>
      <c r="C127" s="426"/>
    </row>
    <row r="128" spans="1:3">
      <c r="A128" s="426"/>
      <c r="B128" s="426"/>
      <c r="C128" s="426"/>
    </row>
    <row r="129" spans="1:3">
      <c r="A129" s="426"/>
      <c r="B129" s="426"/>
      <c r="C129" s="426"/>
    </row>
    <row r="130" spans="1:3" ht="31.5">
      <c r="A130" s="65" t="s">
        <v>426</v>
      </c>
      <c r="B130" s="140" t="s">
        <v>1632</v>
      </c>
      <c r="C130" s="139" t="s">
        <v>72</v>
      </c>
    </row>
    <row r="131" spans="1:3">
      <c r="A131" s="198" t="s">
        <v>1774</v>
      </c>
      <c r="B131" s="191" t="s">
        <v>688</v>
      </c>
      <c r="C131" s="193" t="s">
        <v>689</v>
      </c>
    </row>
    <row r="132" spans="1:3">
      <c r="A132" s="426"/>
      <c r="B132" s="426"/>
      <c r="C132" s="426"/>
    </row>
    <row r="133" spans="1:3">
      <c r="A133" s="426"/>
      <c r="B133" s="426"/>
      <c r="C133" s="426"/>
    </row>
    <row r="134" spans="1:3">
      <c r="A134" s="426"/>
      <c r="B134" s="426"/>
      <c r="C134" s="426"/>
    </row>
    <row r="135" spans="1:3" ht="31.5">
      <c r="A135" s="65" t="s">
        <v>426</v>
      </c>
      <c r="B135" s="140" t="s">
        <v>1632</v>
      </c>
      <c r="C135" s="139" t="s">
        <v>72</v>
      </c>
    </row>
    <row r="136" spans="1:3">
      <c r="A136" s="198" t="s">
        <v>1775</v>
      </c>
      <c r="B136" s="191" t="s">
        <v>690</v>
      </c>
      <c r="C136" s="193" t="s">
        <v>691</v>
      </c>
    </row>
    <row r="137" spans="1:3">
      <c r="A137" s="426"/>
      <c r="B137" s="426"/>
      <c r="C137" s="426"/>
    </row>
    <row r="138" spans="1:3">
      <c r="A138" s="426"/>
      <c r="B138" s="426"/>
      <c r="C138" s="426"/>
    </row>
    <row r="139" spans="1:3">
      <c r="A139" s="426"/>
      <c r="B139" s="426"/>
      <c r="C139" s="426"/>
    </row>
    <row r="140" spans="1:3" ht="31.5">
      <c r="A140" s="65" t="s">
        <v>426</v>
      </c>
      <c r="B140" s="140" t="s">
        <v>1632</v>
      </c>
      <c r="C140" s="139" t="s">
        <v>72</v>
      </c>
    </row>
    <row r="141" spans="1:3">
      <c r="A141" s="198" t="s">
        <v>1715</v>
      </c>
      <c r="B141" s="191" t="s">
        <v>692</v>
      </c>
      <c r="C141" s="193" t="s">
        <v>693</v>
      </c>
    </row>
    <row r="142" spans="1:3">
      <c r="A142" s="426"/>
      <c r="B142" s="426"/>
      <c r="C142" s="426"/>
    </row>
    <row r="143" spans="1:3">
      <c r="A143" s="426"/>
      <c r="B143" s="426"/>
      <c r="C143" s="426"/>
    </row>
    <row r="144" spans="1:3">
      <c r="A144" s="426"/>
      <c r="B144" s="426"/>
      <c r="C144" s="426"/>
    </row>
    <row r="145" spans="1:3" ht="31.5">
      <c r="A145" s="65" t="s">
        <v>426</v>
      </c>
      <c r="B145" s="140" t="s">
        <v>1632</v>
      </c>
      <c r="C145" s="139" t="s">
        <v>72</v>
      </c>
    </row>
    <row r="146" spans="1:3">
      <c r="A146" s="198" t="s">
        <v>1715</v>
      </c>
      <c r="B146" s="191" t="s">
        <v>694</v>
      </c>
      <c r="C146" s="193" t="s">
        <v>695</v>
      </c>
    </row>
    <row r="147" spans="1:3">
      <c r="A147" s="426"/>
      <c r="B147" s="426"/>
      <c r="C147" s="426"/>
    </row>
    <row r="148" spans="1:3">
      <c r="A148" s="426"/>
      <c r="B148" s="426"/>
      <c r="C148" s="426"/>
    </row>
    <row r="149" spans="1:3">
      <c r="A149" s="426"/>
      <c r="B149" s="426"/>
      <c r="C149" s="426"/>
    </row>
    <row r="150" spans="1:3" ht="31.5">
      <c r="A150" s="65" t="s">
        <v>426</v>
      </c>
      <c r="B150" s="140" t="s">
        <v>1632</v>
      </c>
      <c r="C150" s="139" t="s">
        <v>72</v>
      </c>
    </row>
    <row r="151" spans="1:3">
      <c r="A151" s="198" t="s">
        <v>1715</v>
      </c>
      <c r="B151" s="191" t="s">
        <v>697</v>
      </c>
      <c r="C151" s="193" t="s">
        <v>696</v>
      </c>
    </row>
    <row r="152" spans="1:3">
      <c r="A152" s="426"/>
      <c r="B152" s="426"/>
      <c r="C152" s="426"/>
    </row>
    <row r="153" spans="1:3">
      <c r="A153" s="426"/>
      <c r="B153" s="426"/>
      <c r="C153" s="426"/>
    </row>
    <row r="154" spans="1:3">
      <c r="A154" s="426"/>
      <c r="B154" s="426"/>
      <c r="C154" s="426"/>
    </row>
    <row r="155" spans="1:3" ht="31.5">
      <c r="A155" s="65" t="s">
        <v>426</v>
      </c>
      <c r="B155" s="140" t="s">
        <v>1632</v>
      </c>
      <c r="C155" s="139" t="s">
        <v>72</v>
      </c>
    </row>
    <row r="156" spans="1:3">
      <c r="A156" s="198" t="s">
        <v>1776</v>
      </c>
      <c r="B156" s="191" t="s">
        <v>698</v>
      </c>
      <c r="C156" s="193" t="s">
        <v>699</v>
      </c>
    </row>
    <row r="157" spans="1:3">
      <c r="A157" s="426"/>
      <c r="B157" s="426"/>
      <c r="C157" s="426"/>
    </row>
    <row r="158" spans="1:3">
      <c r="A158" s="426"/>
      <c r="B158" s="426"/>
      <c r="C158" s="426"/>
    </row>
    <row r="159" spans="1:3">
      <c r="A159" s="426"/>
      <c r="B159" s="426"/>
      <c r="C159" s="426"/>
    </row>
    <row r="160" spans="1:3" ht="31.5">
      <c r="A160" s="65" t="s">
        <v>426</v>
      </c>
      <c r="B160" s="140" t="s">
        <v>1632</v>
      </c>
      <c r="C160" s="139" t="s">
        <v>72</v>
      </c>
    </row>
    <row r="161" spans="1:3">
      <c r="A161" s="198" t="s">
        <v>1776</v>
      </c>
      <c r="B161" s="191" t="s">
        <v>700</v>
      </c>
      <c r="C161" s="193" t="s">
        <v>701</v>
      </c>
    </row>
    <row r="162" spans="1:3">
      <c r="A162" s="426"/>
      <c r="B162" s="426"/>
      <c r="C162" s="426"/>
    </row>
    <row r="163" spans="1:3">
      <c r="A163" s="426"/>
      <c r="B163" s="426"/>
      <c r="C163" s="426"/>
    </row>
    <row r="164" spans="1:3">
      <c r="A164" s="426"/>
      <c r="B164" s="426"/>
      <c r="C164" s="426"/>
    </row>
    <row r="165" spans="1:3" ht="31.5">
      <c r="A165" s="65" t="s">
        <v>426</v>
      </c>
      <c r="B165" s="140" t="s">
        <v>1632</v>
      </c>
      <c r="C165" s="139" t="s">
        <v>72</v>
      </c>
    </row>
    <row r="166" spans="1:3">
      <c r="A166" s="198" t="s">
        <v>1776</v>
      </c>
      <c r="B166" s="191" t="s">
        <v>702</v>
      </c>
      <c r="C166" s="193" t="s">
        <v>703</v>
      </c>
    </row>
    <row r="167" spans="1:3">
      <c r="A167" s="426"/>
      <c r="B167" s="426"/>
      <c r="C167" s="426"/>
    </row>
    <row r="168" spans="1:3">
      <c r="A168" s="426"/>
      <c r="B168" s="426"/>
      <c r="C168" s="426"/>
    </row>
    <row r="169" spans="1:3">
      <c r="A169" s="426"/>
      <c r="B169" s="426"/>
      <c r="C169" s="426"/>
    </row>
    <row r="170" spans="1:3" ht="31.5">
      <c r="A170" s="65" t="s">
        <v>426</v>
      </c>
      <c r="B170" s="140" t="s">
        <v>1632</v>
      </c>
      <c r="C170" s="139" t="s">
        <v>72</v>
      </c>
    </row>
    <row r="171" spans="1:3">
      <c r="A171" s="198" t="s">
        <v>1776</v>
      </c>
      <c r="B171" s="191" t="s">
        <v>704</v>
      </c>
      <c r="C171" s="193" t="s">
        <v>705</v>
      </c>
    </row>
    <row r="172" spans="1:3">
      <c r="A172" s="426"/>
      <c r="B172" s="426"/>
      <c r="C172" s="426"/>
    </row>
    <row r="173" spans="1:3">
      <c r="A173" s="426"/>
      <c r="B173" s="426"/>
      <c r="C173" s="426"/>
    </row>
    <row r="174" spans="1:3">
      <c r="A174" s="426"/>
      <c r="B174" s="426"/>
      <c r="C174" s="426"/>
    </row>
    <row r="175" spans="1:3" ht="31.5">
      <c r="A175" s="65" t="s">
        <v>426</v>
      </c>
      <c r="B175" s="140" t="s">
        <v>1632</v>
      </c>
      <c r="C175" s="139" t="s">
        <v>72</v>
      </c>
    </row>
    <row r="176" spans="1:3">
      <c r="A176" s="198" t="s">
        <v>1776</v>
      </c>
      <c r="B176" s="191" t="s">
        <v>706</v>
      </c>
      <c r="C176" s="193" t="s">
        <v>707</v>
      </c>
    </row>
    <row r="177" spans="1:3">
      <c r="A177" s="426"/>
      <c r="B177" s="426"/>
      <c r="C177" s="426"/>
    </row>
    <row r="178" spans="1:3">
      <c r="A178" s="426"/>
      <c r="B178" s="426"/>
      <c r="C178" s="426"/>
    </row>
    <row r="179" spans="1:3">
      <c r="A179" s="426"/>
      <c r="B179" s="426"/>
      <c r="C179" s="426"/>
    </row>
    <row r="180" spans="1:3" ht="31.5">
      <c r="A180" s="65" t="s">
        <v>426</v>
      </c>
      <c r="B180" s="140" t="s">
        <v>1632</v>
      </c>
      <c r="C180" s="139" t="s">
        <v>72</v>
      </c>
    </row>
    <row r="181" spans="1:3">
      <c r="A181" s="198" t="s">
        <v>1776</v>
      </c>
      <c r="B181" s="191" t="s">
        <v>708</v>
      </c>
      <c r="C181" s="193" t="s">
        <v>709</v>
      </c>
    </row>
    <row r="182" spans="1:3">
      <c r="A182" s="426"/>
      <c r="B182" s="426"/>
      <c r="C182" s="426"/>
    </row>
    <row r="183" spans="1:3">
      <c r="A183" s="426"/>
      <c r="B183" s="426"/>
      <c r="C183" s="426"/>
    </row>
    <row r="184" spans="1:3">
      <c r="A184" s="426"/>
      <c r="B184" s="426"/>
      <c r="C184" s="426"/>
    </row>
    <row r="185" spans="1:3" ht="31.5">
      <c r="A185" s="65" t="s">
        <v>426</v>
      </c>
      <c r="B185" s="140" t="s">
        <v>1632</v>
      </c>
      <c r="C185" s="139" t="s">
        <v>72</v>
      </c>
    </row>
    <row r="186" spans="1:3">
      <c r="A186" s="198" t="s">
        <v>1776</v>
      </c>
      <c r="B186" s="191" t="s">
        <v>710</v>
      </c>
      <c r="C186" s="193" t="s">
        <v>711</v>
      </c>
    </row>
    <row r="187" spans="1:3">
      <c r="A187" s="426"/>
      <c r="B187" s="426"/>
      <c r="C187" s="426"/>
    </row>
    <row r="188" spans="1:3">
      <c r="A188" s="426"/>
      <c r="B188" s="426"/>
      <c r="C188" s="426"/>
    </row>
    <row r="189" spans="1:3">
      <c r="A189" s="426"/>
      <c r="B189" s="426"/>
      <c r="C189" s="426"/>
    </row>
    <row r="190" spans="1:3" ht="31.5">
      <c r="A190" s="65" t="s">
        <v>426</v>
      </c>
      <c r="B190" s="140" t="s">
        <v>1632</v>
      </c>
      <c r="C190" s="139" t="s">
        <v>72</v>
      </c>
    </row>
    <row r="191" spans="1:3">
      <c r="A191" s="198" t="s">
        <v>1776</v>
      </c>
      <c r="B191" s="191" t="s">
        <v>712</v>
      </c>
      <c r="C191" s="193" t="s">
        <v>713</v>
      </c>
    </row>
    <row r="192" spans="1:3">
      <c r="A192" s="426"/>
      <c r="B192" s="426"/>
      <c r="C192" s="426"/>
    </row>
    <row r="193" spans="1:3">
      <c r="A193" s="426"/>
      <c r="B193" s="426"/>
      <c r="C193" s="426"/>
    </row>
    <row r="194" spans="1:3">
      <c r="A194" s="426"/>
      <c r="B194" s="426"/>
      <c r="C194" s="426"/>
    </row>
    <row r="195" spans="1:3" ht="31.5">
      <c r="A195" s="65" t="s">
        <v>426</v>
      </c>
      <c r="B195" s="140" t="s">
        <v>1632</v>
      </c>
      <c r="C195" s="139" t="s">
        <v>72</v>
      </c>
    </row>
    <row r="196" spans="1:3">
      <c r="A196" s="198" t="s">
        <v>1776</v>
      </c>
      <c r="B196" s="191" t="s">
        <v>714</v>
      </c>
      <c r="C196" s="193" t="s">
        <v>715</v>
      </c>
    </row>
    <row r="197" spans="1:3">
      <c r="A197" s="426"/>
      <c r="B197" s="426"/>
      <c r="C197" s="426"/>
    </row>
    <row r="198" spans="1:3">
      <c r="A198" s="426"/>
      <c r="B198" s="426"/>
      <c r="C198" s="426"/>
    </row>
    <row r="199" spans="1:3">
      <c r="A199" s="426"/>
      <c r="B199" s="426"/>
      <c r="C199" s="426"/>
    </row>
    <row r="200" spans="1:3" ht="31.5">
      <c r="A200" s="65" t="s">
        <v>426</v>
      </c>
      <c r="B200" s="140" t="s">
        <v>1632</v>
      </c>
      <c r="C200" s="139" t="s">
        <v>72</v>
      </c>
    </row>
    <row r="201" spans="1:3">
      <c r="A201" s="198" t="s">
        <v>1776</v>
      </c>
      <c r="B201" s="191" t="s">
        <v>716</v>
      </c>
      <c r="C201" s="193" t="s">
        <v>717</v>
      </c>
    </row>
    <row r="202" spans="1:3">
      <c r="A202" s="426"/>
      <c r="B202" s="426"/>
      <c r="C202" s="426"/>
    </row>
    <row r="203" spans="1:3">
      <c r="A203" s="426"/>
      <c r="B203" s="426"/>
      <c r="C203" s="426"/>
    </row>
    <row r="204" spans="1:3">
      <c r="A204" s="426"/>
      <c r="B204" s="426"/>
      <c r="C204" s="426"/>
    </row>
    <row r="205" spans="1:3" ht="31.5">
      <c r="A205" s="65" t="s">
        <v>426</v>
      </c>
      <c r="B205" s="140" t="s">
        <v>1632</v>
      </c>
      <c r="C205" s="139" t="s">
        <v>72</v>
      </c>
    </row>
    <row r="206" spans="1:3">
      <c r="A206" s="198" t="s">
        <v>1776</v>
      </c>
      <c r="B206" s="191" t="s">
        <v>718</v>
      </c>
      <c r="C206" s="193" t="s">
        <v>719</v>
      </c>
    </row>
    <row r="207" spans="1:3">
      <c r="A207" s="426"/>
      <c r="B207" s="426"/>
      <c r="C207" s="426"/>
    </row>
    <row r="208" spans="1:3">
      <c r="A208" s="426"/>
      <c r="B208" s="426"/>
      <c r="C208" s="426"/>
    </row>
    <row r="209" spans="1:3">
      <c r="A209" s="426"/>
      <c r="B209" s="426"/>
      <c r="C209" s="426"/>
    </row>
    <row r="210" spans="1:3" ht="31.5">
      <c r="A210" s="65" t="s">
        <v>426</v>
      </c>
      <c r="B210" s="140" t="s">
        <v>1632</v>
      </c>
      <c r="C210" s="139" t="s">
        <v>72</v>
      </c>
    </row>
    <row r="211" spans="1:3">
      <c r="A211" s="198" t="s">
        <v>1776</v>
      </c>
      <c r="B211" s="191" t="s">
        <v>720</v>
      </c>
      <c r="C211" s="193" t="s">
        <v>721</v>
      </c>
    </row>
    <row r="212" spans="1:3">
      <c r="A212" s="426"/>
      <c r="B212" s="426"/>
      <c r="C212" s="426"/>
    </row>
    <row r="213" spans="1:3">
      <c r="A213" s="426"/>
      <c r="B213" s="426"/>
      <c r="C213" s="426"/>
    </row>
    <row r="214" spans="1:3">
      <c r="A214" s="426"/>
      <c r="B214" s="426"/>
      <c r="C214" s="426"/>
    </row>
    <row r="215" spans="1:3" ht="31.5">
      <c r="A215" s="65" t="s">
        <v>426</v>
      </c>
      <c r="B215" s="140" t="s">
        <v>1632</v>
      </c>
      <c r="C215" s="139" t="s">
        <v>72</v>
      </c>
    </row>
    <row r="216" spans="1:3">
      <c r="A216" s="198" t="s">
        <v>1777</v>
      </c>
      <c r="B216" s="191" t="s">
        <v>722</v>
      </c>
      <c r="C216" s="193" t="s">
        <v>723</v>
      </c>
    </row>
    <row r="217" spans="1:3">
      <c r="A217" s="426"/>
      <c r="B217" s="426"/>
      <c r="C217" s="426"/>
    </row>
    <row r="218" spans="1:3">
      <c r="A218" s="426"/>
      <c r="B218" s="426"/>
      <c r="C218" s="426"/>
    </row>
    <row r="219" spans="1:3">
      <c r="A219" s="426"/>
      <c r="B219" s="426"/>
      <c r="C219" s="426"/>
    </row>
    <row r="220" spans="1:3" ht="31.5">
      <c r="A220" s="65" t="s">
        <v>426</v>
      </c>
      <c r="B220" s="140" t="s">
        <v>1632</v>
      </c>
      <c r="C220" s="139" t="s">
        <v>72</v>
      </c>
    </row>
    <row r="221" spans="1:3">
      <c r="A221" s="198" t="s">
        <v>1777</v>
      </c>
      <c r="B221" s="191" t="s">
        <v>724</v>
      </c>
      <c r="C221" s="193" t="s">
        <v>725</v>
      </c>
    </row>
    <row r="222" spans="1:3">
      <c r="A222" s="426"/>
      <c r="B222" s="426"/>
      <c r="C222" s="426"/>
    </row>
    <row r="223" spans="1:3">
      <c r="A223" s="426"/>
      <c r="B223" s="426"/>
      <c r="C223" s="426"/>
    </row>
    <row r="224" spans="1:3">
      <c r="A224" s="426"/>
      <c r="B224" s="426"/>
      <c r="C224" s="426"/>
    </row>
    <row r="225" spans="1:3" ht="31.5">
      <c r="A225" s="65" t="s">
        <v>426</v>
      </c>
      <c r="B225" s="140" t="s">
        <v>1632</v>
      </c>
      <c r="C225" s="139" t="s">
        <v>72</v>
      </c>
    </row>
    <row r="226" spans="1:3">
      <c r="A226" s="198" t="s">
        <v>1777</v>
      </c>
      <c r="B226" s="191" t="s">
        <v>726</v>
      </c>
      <c r="C226" s="193" t="s">
        <v>727</v>
      </c>
    </row>
    <row r="227" spans="1:3">
      <c r="A227" s="426"/>
      <c r="B227" s="426"/>
      <c r="C227" s="426"/>
    </row>
    <row r="228" spans="1:3">
      <c r="A228" s="426"/>
      <c r="B228" s="426"/>
      <c r="C228" s="426"/>
    </row>
    <row r="229" spans="1:3">
      <c r="A229" s="426"/>
      <c r="B229" s="426"/>
      <c r="C229" s="426"/>
    </row>
    <row r="230" spans="1:3" ht="31.5">
      <c r="A230" s="65" t="s">
        <v>426</v>
      </c>
      <c r="B230" s="140" t="s">
        <v>1632</v>
      </c>
      <c r="C230" s="139" t="s">
        <v>72</v>
      </c>
    </row>
    <row r="231" spans="1:3">
      <c r="A231" s="198" t="s">
        <v>1777</v>
      </c>
      <c r="B231" s="191" t="s">
        <v>728</v>
      </c>
      <c r="C231" s="193" t="s">
        <v>402</v>
      </c>
    </row>
    <row r="232" spans="1:3">
      <c r="A232" s="426"/>
      <c r="B232" s="426"/>
      <c r="C232" s="426"/>
    </row>
    <row r="233" spans="1:3">
      <c r="A233" s="426"/>
      <c r="B233" s="426"/>
      <c r="C233" s="426"/>
    </row>
    <row r="234" spans="1:3">
      <c r="A234" s="426"/>
      <c r="B234" s="426"/>
      <c r="C234" s="426"/>
    </row>
    <row r="235" spans="1:3" ht="31.5">
      <c r="A235" s="65" t="s">
        <v>426</v>
      </c>
      <c r="B235" s="140" t="s">
        <v>1632</v>
      </c>
      <c r="C235" s="139" t="s">
        <v>72</v>
      </c>
    </row>
    <row r="236" spans="1:3">
      <c r="A236" s="198" t="s">
        <v>1778</v>
      </c>
      <c r="B236" s="191" t="s">
        <v>729</v>
      </c>
      <c r="C236" s="193" t="s">
        <v>699</v>
      </c>
    </row>
    <row r="237" spans="1:3">
      <c r="A237" s="426"/>
      <c r="B237" s="426"/>
      <c r="C237" s="426"/>
    </row>
    <row r="238" spans="1:3">
      <c r="A238" s="426"/>
      <c r="B238" s="426"/>
      <c r="C238" s="426"/>
    </row>
    <row r="239" spans="1:3">
      <c r="A239" s="426"/>
      <c r="B239" s="426"/>
      <c r="C239" s="426"/>
    </row>
    <row r="240" spans="1:3" ht="31.5">
      <c r="A240" s="65" t="s">
        <v>426</v>
      </c>
      <c r="B240" s="140" t="s">
        <v>1632</v>
      </c>
      <c r="C240" s="139" t="s">
        <v>72</v>
      </c>
    </row>
    <row r="241" spans="1:3">
      <c r="A241" s="198" t="s">
        <v>1779</v>
      </c>
      <c r="B241" s="191" t="s">
        <v>730</v>
      </c>
      <c r="C241" s="193" t="s">
        <v>705</v>
      </c>
    </row>
    <row r="242" spans="1:3">
      <c r="A242" s="426"/>
      <c r="B242" s="426"/>
      <c r="C242" s="426"/>
    </row>
    <row r="243" spans="1:3">
      <c r="A243" s="426"/>
      <c r="B243" s="426"/>
      <c r="C243" s="426"/>
    </row>
    <row r="244" spans="1:3">
      <c r="A244" s="426"/>
      <c r="B244" s="426"/>
      <c r="C244" s="426"/>
    </row>
    <row r="245" spans="1:3" ht="31.5">
      <c r="A245" s="65" t="s">
        <v>426</v>
      </c>
      <c r="B245" s="140" t="s">
        <v>1632</v>
      </c>
      <c r="C245" s="139" t="s">
        <v>72</v>
      </c>
    </row>
    <row r="246" spans="1:3">
      <c r="A246" s="253" t="s">
        <v>1780</v>
      </c>
      <c r="B246" s="191" t="s">
        <v>731</v>
      </c>
      <c r="C246" s="193" t="s">
        <v>732</v>
      </c>
    </row>
    <row r="247" spans="1:3">
      <c r="A247" s="426"/>
      <c r="B247" s="426"/>
      <c r="C247" s="426"/>
    </row>
    <row r="248" spans="1:3">
      <c r="A248" s="426"/>
      <c r="B248" s="426"/>
      <c r="C248" s="426"/>
    </row>
    <row r="249" spans="1:3">
      <c r="A249" s="426"/>
      <c r="B249" s="426"/>
      <c r="C249" s="426"/>
    </row>
    <row r="250" spans="1:3" ht="31.5">
      <c r="A250" s="65" t="s">
        <v>426</v>
      </c>
      <c r="B250" s="140" t="s">
        <v>1632</v>
      </c>
      <c r="C250" s="139" t="s">
        <v>72</v>
      </c>
    </row>
    <row r="251" spans="1:3">
      <c r="A251" s="198" t="s">
        <v>1781</v>
      </c>
      <c r="B251" s="191" t="s">
        <v>733</v>
      </c>
      <c r="C251" s="193" t="s">
        <v>641</v>
      </c>
    </row>
    <row r="252" spans="1:3">
      <c r="A252" s="426"/>
      <c r="B252" s="426"/>
      <c r="C252" s="426"/>
    </row>
    <row r="253" spans="1:3">
      <c r="A253" s="426"/>
      <c r="B253" s="426"/>
      <c r="C253" s="426"/>
    </row>
    <row r="254" spans="1:3">
      <c r="A254" s="426"/>
      <c r="B254" s="426"/>
      <c r="C254" s="426"/>
    </row>
    <row r="255" spans="1:3" ht="31.5">
      <c r="A255" s="65" t="s">
        <v>426</v>
      </c>
      <c r="B255" s="140" t="s">
        <v>1632</v>
      </c>
      <c r="C255" s="139" t="s">
        <v>72</v>
      </c>
    </row>
    <row r="256" spans="1:3">
      <c r="A256" s="198" t="s">
        <v>1662</v>
      </c>
      <c r="B256" s="191" t="s">
        <v>734</v>
      </c>
      <c r="C256" s="193" t="s">
        <v>735</v>
      </c>
    </row>
    <row r="257" spans="1:3">
      <c r="A257" s="426"/>
      <c r="B257" s="426"/>
      <c r="C257" s="426"/>
    </row>
    <row r="258" spans="1:3">
      <c r="A258" s="426"/>
      <c r="B258" s="426"/>
      <c r="C258" s="426"/>
    </row>
    <row r="259" spans="1:3">
      <c r="A259" s="426"/>
      <c r="B259" s="426"/>
      <c r="C259" s="426"/>
    </row>
    <row r="260" spans="1:3" ht="31.5">
      <c r="A260" s="120" t="s">
        <v>426</v>
      </c>
      <c r="B260" s="140" t="s">
        <v>1632</v>
      </c>
      <c r="C260" s="139" t="s">
        <v>72</v>
      </c>
    </row>
    <row r="261" spans="1:3">
      <c r="A261" s="198" t="s">
        <v>1662</v>
      </c>
      <c r="B261" s="191" t="s">
        <v>736</v>
      </c>
      <c r="C261" s="264" t="s">
        <v>737</v>
      </c>
    </row>
    <row r="262" spans="1:3">
      <c r="A262" s="426"/>
      <c r="B262" s="426"/>
      <c r="C262" s="426"/>
    </row>
    <row r="263" spans="1:3">
      <c r="A263" s="426"/>
      <c r="B263" s="426"/>
      <c r="C263" s="426"/>
    </row>
    <row r="264" spans="1:3">
      <c r="A264" s="426"/>
      <c r="B264" s="426"/>
      <c r="C264" s="426"/>
    </row>
    <row r="265" spans="1:3" ht="31.5">
      <c r="A265" s="65" t="s">
        <v>426</v>
      </c>
      <c r="B265" s="140" t="s">
        <v>1632</v>
      </c>
      <c r="C265" s="139" t="s">
        <v>72</v>
      </c>
    </row>
    <row r="266" spans="1:3">
      <c r="A266" s="253" t="s">
        <v>1782</v>
      </c>
      <c r="B266" s="191" t="s">
        <v>738</v>
      </c>
      <c r="C266" s="193" t="s">
        <v>739</v>
      </c>
    </row>
    <row r="267" spans="1:3">
      <c r="A267" s="426"/>
      <c r="B267" s="426"/>
      <c r="C267" s="426"/>
    </row>
    <row r="268" spans="1:3">
      <c r="A268" s="426"/>
      <c r="B268" s="426"/>
      <c r="C268" s="426"/>
    </row>
    <row r="269" spans="1:3">
      <c r="A269" s="426"/>
      <c r="B269" s="426"/>
      <c r="C269" s="426"/>
    </row>
    <row r="270" spans="1:3" ht="31.5">
      <c r="A270" s="65" t="s">
        <v>426</v>
      </c>
      <c r="B270" s="140" t="s">
        <v>1632</v>
      </c>
      <c r="C270" s="139" t="s">
        <v>72</v>
      </c>
    </row>
    <row r="271" spans="1:3">
      <c r="A271" s="198" t="s">
        <v>1783</v>
      </c>
      <c r="B271" s="191" t="s">
        <v>740</v>
      </c>
      <c r="C271" s="193" t="s">
        <v>711</v>
      </c>
    </row>
    <row r="272" spans="1:3">
      <c r="A272" s="426"/>
      <c r="B272" s="426"/>
      <c r="C272" s="426"/>
    </row>
    <row r="273" spans="1:3">
      <c r="A273" s="426"/>
      <c r="B273" s="426"/>
      <c r="C273" s="426"/>
    </row>
    <row r="274" spans="1:3">
      <c r="A274" s="426"/>
      <c r="B274" s="426"/>
      <c r="C274" s="426"/>
    </row>
    <row r="275" spans="1:3" ht="31.5">
      <c r="A275" s="65" t="s">
        <v>426</v>
      </c>
      <c r="B275" s="140" t="s">
        <v>1632</v>
      </c>
      <c r="C275" s="139" t="s">
        <v>72</v>
      </c>
    </row>
    <row r="276" spans="1:3">
      <c r="A276" s="198" t="s">
        <v>1621</v>
      </c>
      <c r="B276" s="191" t="s">
        <v>741</v>
      </c>
      <c r="C276" s="193" t="s">
        <v>742</v>
      </c>
    </row>
    <row r="277" spans="1:3">
      <c r="A277" s="426"/>
      <c r="B277" s="426"/>
      <c r="C277" s="426"/>
    </row>
    <row r="278" spans="1:3">
      <c r="A278" s="426"/>
      <c r="B278" s="426"/>
      <c r="C278" s="426"/>
    </row>
    <row r="279" spans="1:3">
      <c r="A279" s="426"/>
      <c r="B279" s="426"/>
      <c r="C279" s="426"/>
    </row>
    <row r="280" spans="1:3" ht="31.5">
      <c r="A280" s="65" t="s">
        <v>426</v>
      </c>
      <c r="B280" s="140" t="s">
        <v>1632</v>
      </c>
      <c r="C280" s="139" t="s">
        <v>72</v>
      </c>
    </row>
    <row r="281" spans="1:3">
      <c r="A281" s="253" t="s">
        <v>1783</v>
      </c>
      <c r="B281" s="191" t="s">
        <v>743</v>
      </c>
      <c r="C281" s="193" t="s">
        <v>744</v>
      </c>
    </row>
    <row r="282" spans="1:3">
      <c r="A282" s="426"/>
      <c r="B282" s="426"/>
      <c r="C282" s="426"/>
    </row>
    <row r="283" spans="1:3">
      <c r="A283" s="426"/>
      <c r="B283" s="426"/>
      <c r="C283" s="426"/>
    </row>
    <row r="284" spans="1:3">
      <c r="A284" s="426"/>
      <c r="B284" s="426"/>
      <c r="C284" s="426"/>
    </row>
    <row r="285" spans="1:3" ht="31.5">
      <c r="A285" s="65" t="s">
        <v>426</v>
      </c>
      <c r="B285" s="140" t="s">
        <v>1632</v>
      </c>
      <c r="C285" s="139" t="s">
        <v>72</v>
      </c>
    </row>
    <row r="286" spans="1:3">
      <c r="A286" s="198" t="s">
        <v>1631</v>
      </c>
      <c r="B286" s="191" t="s">
        <v>745</v>
      </c>
      <c r="C286" s="264" t="s">
        <v>746</v>
      </c>
    </row>
    <row r="287" spans="1:3">
      <c r="A287" s="426"/>
      <c r="B287" s="426"/>
      <c r="C287" s="426"/>
    </row>
    <row r="288" spans="1:3">
      <c r="A288" s="426"/>
      <c r="B288" s="426"/>
      <c r="C288" s="426"/>
    </row>
    <row r="289" spans="1:3">
      <c r="A289" s="426"/>
      <c r="B289" s="426"/>
      <c r="C289" s="426"/>
    </row>
    <row r="290" spans="1:3" ht="31.5">
      <c r="A290" s="65" t="s">
        <v>426</v>
      </c>
      <c r="B290" s="140" t="s">
        <v>1632</v>
      </c>
      <c r="C290" s="139" t="s">
        <v>72</v>
      </c>
    </row>
    <row r="291" spans="1:3">
      <c r="A291" s="198"/>
      <c r="B291" s="191" t="s">
        <v>748</v>
      </c>
      <c r="C291" s="193" t="s">
        <v>747</v>
      </c>
    </row>
    <row r="292" spans="1:3">
      <c r="A292" s="426"/>
      <c r="B292" s="426"/>
      <c r="C292" s="426"/>
    </row>
    <row r="293" spans="1:3">
      <c r="A293" s="426"/>
      <c r="B293" s="426"/>
      <c r="C293" s="426"/>
    </row>
    <row r="294" spans="1:3">
      <c r="A294" s="426"/>
      <c r="B294" s="426"/>
      <c r="C294" s="426"/>
    </row>
    <row r="295" spans="1:3" ht="31.5">
      <c r="A295" s="65" t="s">
        <v>426</v>
      </c>
      <c r="B295" s="140" t="s">
        <v>1632</v>
      </c>
      <c r="C295" s="139" t="s">
        <v>72</v>
      </c>
    </row>
    <row r="296" spans="1:3">
      <c r="A296" s="198" t="s">
        <v>1624</v>
      </c>
      <c r="B296" s="191" t="s">
        <v>750</v>
      </c>
      <c r="C296" s="264" t="s">
        <v>749</v>
      </c>
    </row>
    <row r="297" spans="1:3">
      <c r="A297" s="426"/>
      <c r="B297" s="426"/>
      <c r="C297" s="426"/>
    </row>
    <row r="298" spans="1:3">
      <c r="A298" s="426"/>
      <c r="B298" s="426"/>
      <c r="C298" s="426"/>
    </row>
    <row r="299" spans="1:3">
      <c r="A299" s="426"/>
      <c r="B299" s="426"/>
      <c r="C299" s="426"/>
    </row>
    <row r="300" spans="1:3" ht="31.5">
      <c r="A300" s="65" t="s">
        <v>426</v>
      </c>
      <c r="B300" s="140" t="s">
        <v>1632</v>
      </c>
      <c r="C300" s="139" t="s">
        <v>72</v>
      </c>
    </row>
    <row r="301" spans="1:3">
      <c r="A301" s="198" t="s">
        <v>1784</v>
      </c>
      <c r="B301" s="191" t="s">
        <v>751</v>
      </c>
      <c r="C301" s="193" t="s">
        <v>752</v>
      </c>
    </row>
    <row r="302" spans="1:3">
      <c r="A302" s="426"/>
      <c r="B302" s="426"/>
      <c r="C302" s="426"/>
    </row>
    <row r="303" spans="1:3">
      <c r="A303" s="426"/>
      <c r="B303" s="426"/>
      <c r="C303" s="426"/>
    </row>
    <row r="304" spans="1:3">
      <c r="A304" s="426"/>
      <c r="B304" s="426"/>
      <c r="C304" s="426"/>
    </row>
    <row r="305" spans="1:3" ht="31.5">
      <c r="A305" s="65" t="s">
        <v>426</v>
      </c>
      <c r="B305" s="140" t="s">
        <v>1632</v>
      </c>
      <c r="C305" s="139" t="s">
        <v>72</v>
      </c>
    </row>
    <row r="306" spans="1:3">
      <c r="A306" s="198" t="s">
        <v>1621</v>
      </c>
      <c r="B306" s="191" t="s">
        <v>754</v>
      </c>
      <c r="C306" s="191" t="s">
        <v>753</v>
      </c>
    </row>
    <row r="307" spans="1:3">
      <c r="A307" s="426"/>
      <c r="B307" s="426"/>
      <c r="C307" s="426"/>
    </row>
    <row r="308" spans="1:3">
      <c r="A308" s="426"/>
      <c r="B308" s="426"/>
      <c r="C308" s="426"/>
    </row>
    <row r="309" spans="1:3">
      <c r="A309" s="426"/>
      <c r="B309" s="426"/>
      <c r="C309" s="426"/>
    </row>
    <row r="310" spans="1:3" ht="31.5">
      <c r="A310" s="65" t="s">
        <v>426</v>
      </c>
      <c r="B310" s="140" t="s">
        <v>1632</v>
      </c>
      <c r="C310" s="139" t="s">
        <v>72</v>
      </c>
    </row>
    <row r="311" spans="1:3">
      <c r="A311" s="198" t="s">
        <v>1621</v>
      </c>
      <c r="B311" s="191" t="s">
        <v>756</v>
      </c>
      <c r="C311" s="264" t="s">
        <v>755</v>
      </c>
    </row>
    <row r="312" spans="1:3">
      <c r="A312" s="426"/>
      <c r="B312" s="426"/>
      <c r="C312" s="426"/>
    </row>
    <row r="313" spans="1:3">
      <c r="A313" s="426"/>
      <c r="B313" s="426"/>
      <c r="C313" s="426"/>
    </row>
    <row r="314" spans="1:3">
      <c r="A314" s="426"/>
      <c r="B314" s="426"/>
      <c r="C314" s="426"/>
    </row>
    <row r="315" spans="1:3" ht="31.5">
      <c r="A315" s="65" t="s">
        <v>426</v>
      </c>
      <c r="B315" s="140" t="s">
        <v>1632</v>
      </c>
      <c r="C315" s="139" t="s">
        <v>72</v>
      </c>
    </row>
    <row r="316" spans="1:3">
      <c r="A316" s="198" t="s">
        <v>1785</v>
      </c>
      <c r="B316" s="191" t="s">
        <v>757</v>
      </c>
      <c r="C316" s="193" t="s">
        <v>758</v>
      </c>
    </row>
    <row r="317" spans="1:3">
      <c r="A317" s="426"/>
      <c r="B317" s="426"/>
      <c r="C317" s="426"/>
    </row>
    <row r="318" spans="1:3">
      <c r="A318" s="426"/>
      <c r="B318" s="426"/>
      <c r="C318" s="426"/>
    </row>
    <row r="319" spans="1:3">
      <c r="A319" s="426"/>
      <c r="B319" s="426"/>
      <c r="C319" s="426"/>
    </row>
    <row r="320" spans="1:3" ht="31.5">
      <c r="A320" s="65" t="s">
        <v>426</v>
      </c>
      <c r="B320" s="140" t="s">
        <v>1632</v>
      </c>
      <c r="C320" s="139" t="s">
        <v>72</v>
      </c>
    </row>
    <row r="321" spans="1:3">
      <c r="A321" s="333" t="s">
        <v>1786</v>
      </c>
      <c r="B321" s="191" t="s">
        <v>759</v>
      </c>
      <c r="C321" s="193" t="s">
        <v>760</v>
      </c>
    </row>
    <row r="322" spans="1:3">
      <c r="A322" s="426"/>
      <c r="B322" s="426"/>
      <c r="C322" s="426"/>
    </row>
    <row r="323" spans="1:3">
      <c r="A323" s="426"/>
      <c r="B323" s="426"/>
      <c r="C323" s="426"/>
    </row>
    <row r="324" spans="1:3">
      <c r="A324" s="426"/>
      <c r="B324" s="426"/>
      <c r="C324" s="426"/>
    </row>
    <row r="325" spans="1:3" ht="31.5">
      <c r="A325" s="65" t="s">
        <v>426</v>
      </c>
      <c r="B325" s="140" t="s">
        <v>1632</v>
      </c>
      <c r="C325" s="139" t="s">
        <v>72</v>
      </c>
    </row>
    <row r="326" spans="1:3">
      <c r="A326" s="198" t="s">
        <v>1787</v>
      </c>
      <c r="B326" s="191" t="s">
        <v>761</v>
      </c>
      <c r="C326" s="193" t="s">
        <v>762</v>
      </c>
    </row>
    <row r="327" spans="1:3">
      <c r="A327" s="426"/>
      <c r="B327" s="426"/>
      <c r="C327" s="426"/>
    </row>
    <row r="328" spans="1:3">
      <c r="A328" s="426"/>
      <c r="B328" s="426"/>
      <c r="C328" s="426"/>
    </row>
    <row r="329" spans="1:3">
      <c r="A329" s="426"/>
      <c r="B329" s="426"/>
      <c r="C329" s="426"/>
    </row>
    <row r="330" spans="1:3" ht="31.5">
      <c r="A330" s="65" t="s">
        <v>426</v>
      </c>
      <c r="B330" s="140" t="s">
        <v>1632</v>
      </c>
      <c r="C330" s="139" t="s">
        <v>72</v>
      </c>
    </row>
    <row r="331" spans="1:3">
      <c r="A331" s="198" t="s">
        <v>1788</v>
      </c>
      <c r="B331" s="191" t="s">
        <v>763</v>
      </c>
      <c r="C331" s="264" t="s">
        <v>764</v>
      </c>
    </row>
    <row r="332" spans="1:3">
      <c r="A332" s="426"/>
      <c r="B332" s="426"/>
      <c r="C332" s="426"/>
    </row>
    <row r="333" spans="1:3">
      <c r="A333" s="426"/>
      <c r="B333" s="426"/>
      <c r="C333" s="426"/>
    </row>
    <row r="334" spans="1:3">
      <c r="A334" s="426"/>
      <c r="B334" s="426"/>
      <c r="C334" s="426"/>
    </row>
    <row r="335" spans="1:3" ht="31.5">
      <c r="A335" s="65" t="s">
        <v>426</v>
      </c>
      <c r="B335" s="140" t="s">
        <v>1632</v>
      </c>
      <c r="C335" s="139" t="s">
        <v>72</v>
      </c>
    </row>
    <row r="336" spans="1:3">
      <c r="A336" s="198" t="s">
        <v>1770</v>
      </c>
      <c r="B336" s="191" t="s">
        <v>765</v>
      </c>
      <c r="C336" s="193" t="s">
        <v>766</v>
      </c>
    </row>
    <row r="337" spans="1:3">
      <c r="A337" s="426"/>
      <c r="B337" s="426"/>
      <c r="C337" s="426"/>
    </row>
    <row r="338" spans="1:3">
      <c r="A338" s="426"/>
      <c r="B338" s="426"/>
      <c r="C338" s="426"/>
    </row>
    <row r="339" spans="1:3">
      <c r="A339" s="426"/>
      <c r="B339" s="426"/>
      <c r="C339" s="426"/>
    </row>
    <row r="340" spans="1:3" ht="31.5">
      <c r="A340" s="65" t="s">
        <v>426</v>
      </c>
      <c r="B340" s="140" t="s">
        <v>1632</v>
      </c>
      <c r="C340" s="139" t="s">
        <v>72</v>
      </c>
    </row>
    <row r="341" spans="1:3">
      <c r="A341" s="198" t="s">
        <v>1625</v>
      </c>
      <c r="B341" s="191" t="s">
        <v>767</v>
      </c>
      <c r="C341" s="193" t="s">
        <v>768</v>
      </c>
    </row>
    <row r="342" spans="1:3">
      <c r="A342" s="426"/>
      <c r="B342" s="426"/>
      <c r="C342" s="426"/>
    </row>
    <row r="343" spans="1:3">
      <c r="A343" s="426"/>
      <c r="B343" s="426"/>
      <c r="C343" s="426"/>
    </row>
    <row r="344" spans="1:3">
      <c r="A344" s="426"/>
      <c r="B344" s="426"/>
      <c r="C344" s="426"/>
    </row>
    <row r="345" spans="1:3" ht="31.5">
      <c r="A345" s="65" t="s">
        <v>426</v>
      </c>
      <c r="B345" s="140" t="s">
        <v>1632</v>
      </c>
      <c r="C345" s="139" t="s">
        <v>72</v>
      </c>
    </row>
    <row r="346" spans="1:3">
      <c r="A346" s="198" t="s">
        <v>1625</v>
      </c>
      <c r="B346" s="191" t="s">
        <v>769</v>
      </c>
      <c r="C346" s="193" t="s">
        <v>770</v>
      </c>
    </row>
    <row r="347" spans="1:3">
      <c r="A347" s="426"/>
      <c r="B347" s="426"/>
      <c r="C347" s="426"/>
    </row>
    <row r="348" spans="1:3">
      <c r="A348" s="426"/>
      <c r="B348" s="426"/>
      <c r="C348" s="426"/>
    </row>
    <row r="349" spans="1:3">
      <c r="A349" s="426"/>
      <c r="B349" s="426"/>
      <c r="C349" s="426"/>
    </row>
    <row r="350" spans="1:3" ht="31.5">
      <c r="A350" s="65" t="s">
        <v>426</v>
      </c>
      <c r="B350" s="140" t="s">
        <v>1632</v>
      </c>
      <c r="C350" s="139" t="s">
        <v>72</v>
      </c>
    </row>
    <row r="351" spans="1:3">
      <c r="A351" s="198"/>
      <c r="B351" s="191">
        <v>8.1999999999999993</v>
      </c>
      <c r="C351" s="264" t="s">
        <v>771</v>
      </c>
    </row>
    <row r="352" spans="1:3">
      <c r="A352" s="426"/>
      <c r="B352" s="426"/>
      <c r="C352" s="426"/>
    </row>
    <row r="353" spans="1:3">
      <c r="A353" s="426"/>
      <c r="B353" s="426"/>
      <c r="C353" s="426"/>
    </row>
    <row r="354" spans="1:3">
      <c r="A354" s="426"/>
      <c r="B354" s="426"/>
      <c r="C354" s="426"/>
    </row>
    <row r="355" spans="1:3" ht="31.5">
      <c r="A355" s="65" t="s">
        <v>426</v>
      </c>
      <c r="B355" s="140" t="s">
        <v>1632</v>
      </c>
      <c r="C355" s="139" t="s">
        <v>72</v>
      </c>
    </row>
    <row r="356" spans="1:3">
      <c r="A356" s="198"/>
      <c r="B356" s="191">
        <v>8.3000000000000007</v>
      </c>
      <c r="C356" s="193" t="s">
        <v>772</v>
      </c>
    </row>
    <row r="357" spans="1:3">
      <c r="A357" s="426"/>
      <c r="B357" s="426"/>
      <c r="C357" s="426"/>
    </row>
    <row r="358" spans="1:3">
      <c r="A358" s="426"/>
      <c r="B358" s="426"/>
      <c r="C358" s="426"/>
    </row>
    <row r="359" spans="1:3">
      <c r="A359" s="426"/>
      <c r="B359" s="426"/>
      <c r="C359" s="426"/>
    </row>
    <row r="360" spans="1:3" ht="31.5">
      <c r="A360" s="65" t="s">
        <v>426</v>
      </c>
      <c r="B360" s="140" t="s">
        <v>1632</v>
      </c>
      <c r="C360" s="139" t="s">
        <v>72</v>
      </c>
    </row>
    <row r="361" spans="1:3">
      <c r="A361" s="198" t="s">
        <v>1422</v>
      </c>
      <c r="B361" s="191" t="s">
        <v>773</v>
      </c>
      <c r="C361" s="264" t="s">
        <v>774</v>
      </c>
    </row>
    <row r="362" spans="1:3">
      <c r="A362" s="426"/>
      <c r="B362" s="426"/>
      <c r="C362" s="426"/>
    </row>
    <row r="363" spans="1:3">
      <c r="A363" s="426"/>
      <c r="B363" s="426"/>
      <c r="C363" s="426"/>
    </row>
    <row r="364" spans="1:3">
      <c r="A364" s="426"/>
      <c r="B364" s="426"/>
      <c r="C364" s="426"/>
    </row>
    <row r="365" spans="1:3" ht="31.5">
      <c r="A365" s="65" t="s">
        <v>426</v>
      </c>
      <c r="B365" s="140" t="s">
        <v>1632</v>
      </c>
      <c r="C365" s="139" t="s">
        <v>72</v>
      </c>
    </row>
    <row r="366" spans="1:3">
      <c r="A366" s="198" t="s">
        <v>1422</v>
      </c>
      <c r="B366" s="191" t="s">
        <v>776</v>
      </c>
      <c r="C366" s="264" t="s">
        <v>775</v>
      </c>
    </row>
    <row r="367" spans="1:3">
      <c r="A367" s="426"/>
      <c r="B367" s="426"/>
      <c r="C367" s="426"/>
    </row>
    <row r="368" spans="1:3">
      <c r="A368" s="426"/>
      <c r="B368" s="426"/>
      <c r="C368" s="426"/>
    </row>
    <row r="369" spans="1:3">
      <c r="A369" s="426"/>
      <c r="B369" s="426"/>
      <c r="C369" s="426"/>
    </row>
    <row r="370" spans="1:3" ht="31.5">
      <c r="A370" s="65" t="s">
        <v>426</v>
      </c>
      <c r="B370" s="140" t="s">
        <v>1632</v>
      </c>
      <c r="C370" s="139" t="s">
        <v>72</v>
      </c>
    </row>
    <row r="371" spans="1:3">
      <c r="A371" s="272" t="s">
        <v>1525</v>
      </c>
      <c r="B371" s="191" t="s">
        <v>778</v>
      </c>
      <c r="C371" s="193" t="s">
        <v>777</v>
      </c>
    </row>
    <row r="372" spans="1:3">
      <c r="A372" s="426"/>
      <c r="B372" s="426"/>
      <c r="C372" s="426"/>
    </row>
    <row r="373" spans="1:3">
      <c r="A373" s="426"/>
      <c r="B373" s="426"/>
      <c r="C373" s="426"/>
    </row>
    <row r="374" spans="1:3">
      <c r="A374" s="426"/>
      <c r="B374" s="426"/>
      <c r="C374" s="426"/>
    </row>
    <row r="375" spans="1:3" ht="31.5">
      <c r="A375" s="65" t="s">
        <v>426</v>
      </c>
      <c r="B375" s="140" t="s">
        <v>1632</v>
      </c>
      <c r="C375" s="139" t="s">
        <v>72</v>
      </c>
    </row>
    <row r="376" spans="1:3">
      <c r="A376" s="241" t="s">
        <v>1525</v>
      </c>
      <c r="B376" s="191" t="s">
        <v>779</v>
      </c>
      <c r="C376" s="193" t="s">
        <v>780</v>
      </c>
    </row>
    <row r="377" spans="1:3">
      <c r="A377" s="426"/>
      <c r="B377" s="426"/>
      <c r="C377" s="426"/>
    </row>
    <row r="378" spans="1:3">
      <c r="A378" s="426"/>
      <c r="B378" s="426"/>
      <c r="C378" s="426"/>
    </row>
    <row r="379" spans="1:3">
      <c r="A379" s="426"/>
      <c r="B379" s="426"/>
      <c r="C379" s="426"/>
    </row>
    <row r="380" spans="1:3" ht="31.5">
      <c r="A380" s="65" t="s">
        <v>426</v>
      </c>
      <c r="B380" s="140" t="s">
        <v>1632</v>
      </c>
      <c r="C380" s="139" t="s">
        <v>72</v>
      </c>
    </row>
    <row r="381" spans="1:3">
      <c r="A381" s="241" t="s">
        <v>1525</v>
      </c>
      <c r="B381" s="191" t="s">
        <v>782</v>
      </c>
      <c r="C381" s="264" t="s">
        <v>781</v>
      </c>
    </row>
    <row r="382" spans="1:3">
      <c r="A382" s="426"/>
      <c r="B382" s="426"/>
      <c r="C382" s="426"/>
    </row>
    <row r="383" spans="1:3">
      <c r="A383" s="426"/>
      <c r="B383" s="426"/>
      <c r="C383" s="426"/>
    </row>
    <row r="384" spans="1:3">
      <c r="A384" s="426"/>
      <c r="B384" s="426"/>
      <c r="C384" s="426"/>
    </row>
    <row r="385" spans="1:3" ht="31.5">
      <c r="A385" s="65" t="s">
        <v>426</v>
      </c>
      <c r="B385" s="140" t="s">
        <v>1632</v>
      </c>
      <c r="C385" s="139" t="s">
        <v>72</v>
      </c>
    </row>
    <row r="386" spans="1:3">
      <c r="A386" s="253" t="s">
        <v>1580</v>
      </c>
      <c r="B386" s="191" t="s">
        <v>784</v>
      </c>
      <c r="C386" s="264" t="s">
        <v>783</v>
      </c>
    </row>
    <row r="387" spans="1:3">
      <c r="A387" s="426"/>
      <c r="B387" s="426"/>
      <c r="C387" s="426"/>
    </row>
    <row r="388" spans="1:3">
      <c r="A388" s="426"/>
      <c r="B388" s="426"/>
      <c r="C388" s="426"/>
    </row>
    <row r="389" spans="1:3">
      <c r="A389" s="426"/>
      <c r="B389" s="426"/>
      <c r="C389" s="426"/>
    </row>
    <row r="390" spans="1:3" ht="31.5">
      <c r="A390" s="65" t="s">
        <v>426</v>
      </c>
      <c r="B390" s="140" t="s">
        <v>1632</v>
      </c>
      <c r="C390" s="139" t="s">
        <v>72</v>
      </c>
    </row>
    <row r="391" spans="1:3">
      <c r="A391" s="198" t="s">
        <v>1580</v>
      </c>
      <c r="B391" s="191" t="s">
        <v>786</v>
      </c>
      <c r="C391" s="193" t="s">
        <v>785</v>
      </c>
    </row>
    <row r="392" spans="1:3">
      <c r="A392" s="426"/>
      <c r="B392" s="426"/>
      <c r="C392" s="426"/>
    </row>
    <row r="393" spans="1:3">
      <c r="A393" s="426"/>
      <c r="B393" s="426"/>
      <c r="C393" s="426"/>
    </row>
    <row r="394" spans="1:3">
      <c r="A394" s="426"/>
      <c r="B394" s="426"/>
      <c r="C394" s="426"/>
    </row>
    <row r="395" spans="1:3" ht="31.5">
      <c r="A395" s="65" t="s">
        <v>426</v>
      </c>
      <c r="B395" s="140" t="s">
        <v>1632</v>
      </c>
      <c r="C395" s="139" t="s">
        <v>72</v>
      </c>
    </row>
    <row r="396" spans="1:3">
      <c r="A396" s="198"/>
      <c r="B396" s="191" t="s">
        <v>787</v>
      </c>
      <c r="C396" s="193" t="s">
        <v>1789</v>
      </c>
    </row>
    <row r="397" spans="1:3">
      <c r="A397" s="426"/>
      <c r="B397" s="426"/>
      <c r="C397" s="426"/>
    </row>
    <row r="398" spans="1:3">
      <c r="A398" s="426"/>
      <c r="B398" s="426"/>
      <c r="C398" s="426"/>
    </row>
    <row r="399" spans="1:3">
      <c r="A399" s="426"/>
      <c r="B399" s="426"/>
      <c r="C399" s="426"/>
    </row>
    <row r="405" spans="1:3" ht="15.75">
      <c r="A405" s="1"/>
      <c r="B405" s="1"/>
      <c r="C405" s="1"/>
    </row>
    <row r="406" spans="1:3" ht="15.75">
      <c r="A406" s="1"/>
      <c r="B406" s="1"/>
      <c r="C406" s="1"/>
    </row>
    <row r="407" spans="1:3" ht="15.75">
      <c r="A407" s="1"/>
      <c r="B407" s="1"/>
      <c r="C407" s="1"/>
    </row>
    <row r="408" spans="1:3" ht="15.75">
      <c r="A408" s="1"/>
      <c r="B408" s="1"/>
      <c r="C408" s="1"/>
    </row>
    <row r="409" spans="1:3" ht="15.75">
      <c r="A409" s="1"/>
      <c r="B409" s="1"/>
      <c r="C409" s="1"/>
    </row>
    <row r="410" spans="1:3" ht="15.75">
      <c r="A410" s="1"/>
      <c r="B410" s="1"/>
      <c r="C410" s="1"/>
    </row>
    <row r="411" spans="1:3" ht="15.75">
      <c r="A411" s="1"/>
      <c r="B411" s="1"/>
      <c r="C411" s="1"/>
    </row>
    <row r="412" spans="1:3" ht="15.75">
      <c r="A412" s="1"/>
      <c r="B412" s="1"/>
      <c r="C412" s="1"/>
    </row>
    <row r="413" spans="1:3" ht="15.75">
      <c r="A413" s="1"/>
      <c r="B413" s="1"/>
      <c r="C413" s="1"/>
    </row>
    <row r="414" spans="1:3" ht="15.75">
      <c r="A414" s="1"/>
      <c r="B414" s="1"/>
      <c r="C414" s="1"/>
    </row>
    <row r="415" spans="1:3" ht="15.75">
      <c r="A415" s="1"/>
      <c r="B415" s="1"/>
      <c r="C415" s="1"/>
    </row>
    <row r="416" spans="1:3" ht="15.75">
      <c r="A416" s="1"/>
      <c r="B416" s="1"/>
      <c r="C416" s="1"/>
    </row>
    <row r="417" spans="1:3" ht="15.75">
      <c r="A417" s="1"/>
      <c r="B417" s="1"/>
      <c r="C417" s="1"/>
    </row>
    <row r="418" spans="1:3" ht="15.75">
      <c r="A418" s="1"/>
      <c r="B418" s="1"/>
      <c r="C418" s="1"/>
    </row>
    <row r="419" spans="1:3" ht="15.75">
      <c r="A419" s="1"/>
      <c r="B419" s="1"/>
      <c r="C419" s="1"/>
    </row>
    <row r="420" spans="1:3" ht="15.75">
      <c r="A420" s="1"/>
      <c r="B420" s="1"/>
      <c r="C420" s="1"/>
    </row>
    <row r="421" spans="1:3" ht="15.75">
      <c r="A421" s="1"/>
      <c r="B421" s="1"/>
      <c r="C421" s="1"/>
    </row>
    <row r="422" spans="1:3" ht="15.75">
      <c r="A422" s="1"/>
      <c r="B422" s="1"/>
      <c r="C422" s="1"/>
    </row>
    <row r="423" spans="1:3" ht="15.75">
      <c r="A423" s="1"/>
      <c r="B423" s="1"/>
      <c r="C423" s="1"/>
    </row>
    <row r="424" spans="1:3" ht="15.75">
      <c r="A424" s="1"/>
      <c r="B424" s="1"/>
      <c r="C424" s="1"/>
    </row>
    <row r="425" spans="1:3" ht="15.75">
      <c r="A425" s="1"/>
      <c r="B425" s="1"/>
      <c r="C425" s="1"/>
    </row>
    <row r="426" spans="1:3" ht="15.75">
      <c r="A426" s="1"/>
      <c r="B426" s="1"/>
      <c r="C426" s="1"/>
    </row>
    <row r="427" spans="1:3" ht="15.75">
      <c r="A427" s="1"/>
      <c r="B427" s="1"/>
      <c r="C427" s="1"/>
    </row>
    <row r="428" spans="1:3" ht="15.75">
      <c r="A428" s="1"/>
      <c r="B428" s="1"/>
      <c r="C428" s="1"/>
    </row>
    <row r="429" spans="1:3" ht="15.75">
      <c r="A429" s="1"/>
      <c r="B429" s="1"/>
      <c r="C429" s="1"/>
    </row>
    <row r="430" spans="1:3" ht="15.75">
      <c r="A430" s="1"/>
      <c r="B430" s="1"/>
      <c r="C430" s="1"/>
    </row>
    <row r="431" spans="1:3" ht="15.75">
      <c r="A431" s="1"/>
      <c r="B431" s="1"/>
      <c r="C431" s="1"/>
    </row>
    <row r="432" spans="1:3" ht="15.75">
      <c r="A432" s="1"/>
      <c r="B432" s="1"/>
      <c r="C432" s="1"/>
    </row>
    <row r="433" spans="1:3" ht="15.75">
      <c r="A433" s="1"/>
      <c r="B433" s="1"/>
      <c r="C433" s="1"/>
    </row>
    <row r="434" spans="1:3" ht="15.75">
      <c r="A434" s="1"/>
      <c r="B434" s="1"/>
      <c r="C434" s="1"/>
    </row>
    <row r="435" spans="1:3" ht="15.75">
      <c r="A435" s="1"/>
      <c r="B435" s="1"/>
      <c r="C435" s="1"/>
    </row>
    <row r="436" spans="1:3" ht="15.75">
      <c r="A436" s="1"/>
      <c r="B436" s="1"/>
      <c r="C436" s="1"/>
    </row>
    <row r="437" spans="1:3" ht="15.75">
      <c r="A437" s="1"/>
      <c r="B437" s="1"/>
      <c r="C437" s="1"/>
    </row>
    <row r="438" spans="1:3" ht="15.75">
      <c r="A438" s="1"/>
      <c r="B438" s="1"/>
      <c r="C438" s="1"/>
    </row>
    <row r="439" spans="1:3" ht="15.75">
      <c r="A439" s="1"/>
      <c r="B439" s="1"/>
      <c r="C439" s="1"/>
    </row>
    <row r="440" spans="1:3" ht="15.75">
      <c r="A440" s="1"/>
      <c r="B440" s="1"/>
      <c r="C440" s="1"/>
    </row>
    <row r="441" spans="1:3" ht="15.75">
      <c r="A441" s="1"/>
      <c r="B441" s="1"/>
      <c r="C441" s="1"/>
    </row>
    <row r="442" spans="1:3" ht="15.75">
      <c r="A442" s="1"/>
      <c r="B442" s="1"/>
      <c r="C442" s="1"/>
    </row>
    <row r="443" spans="1:3" ht="15.75">
      <c r="A443" s="1"/>
      <c r="B443" s="1"/>
      <c r="C443" s="1"/>
    </row>
    <row r="444" spans="1:3" ht="15.75">
      <c r="A444" s="1"/>
      <c r="B444" s="1"/>
      <c r="C444" s="1"/>
    </row>
    <row r="445" spans="1:3" ht="15.75">
      <c r="A445" s="1"/>
      <c r="B445" s="1"/>
      <c r="C445" s="1"/>
    </row>
    <row r="446" spans="1:3" ht="15.75">
      <c r="A446" s="1"/>
      <c r="B446" s="1"/>
      <c r="C446" s="1"/>
    </row>
    <row r="447" spans="1:3" ht="15.75">
      <c r="A447" s="1"/>
      <c r="B447" s="1"/>
      <c r="C447" s="1"/>
    </row>
    <row r="448" spans="1:3" ht="15.75">
      <c r="A448" s="1"/>
      <c r="B448" s="1"/>
      <c r="C448" s="1"/>
    </row>
    <row r="449" spans="1:3" ht="15.75">
      <c r="A449" s="1"/>
      <c r="B449" s="1"/>
      <c r="C449" s="1"/>
    </row>
    <row r="450" spans="1:3" ht="15.75">
      <c r="A450" s="1"/>
      <c r="B450" s="1"/>
      <c r="C450" s="1"/>
    </row>
    <row r="451" spans="1:3" ht="15.75">
      <c r="A451" s="1"/>
      <c r="B451" s="1"/>
      <c r="C451" s="1"/>
    </row>
    <row r="452" spans="1:3" ht="15.75">
      <c r="A452" s="1"/>
      <c r="B452" s="1"/>
      <c r="C452" s="1"/>
    </row>
    <row r="453" spans="1:3" ht="15.75">
      <c r="A453" s="1"/>
      <c r="B453" s="1"/>
      <c r="C453" s="1"/>
    </row>
    <row r="454" spans="1:3" ht="15.75">
      <c r="A454" s="1"/>
      <c r="B454" s="1"/>
      <c r="C454" s="1"/>
    </row>
    <row r="455" spans="1:3" ht="15.75">
      <c r="A455" s="1"/>
      <c r="B455" s="1"/>
      <c r="C455" s="1"/>
    </row>
    <row r="456" spans="1:3" ht="15.75">
      <c r="A456" s="1"/>
      <c r="B456" s="1"/>
      <c r="C456" s="1"/>
    </row>
    <row r="457" spans="1:3" ht="15.75">
      <c r="A457" s="1"/>
      <c r="B457" s="1"/>
      <c r="C457" s="1"/>
    </row>
    <row r="458" spans="1:3" ht="15.75">
      <c r="A458" s="1"/>
      <c r="B458" s="1"/>
      <c r="C458" s="1"/>
    </row>
    <row r="459" spans="1:3" ht="15.75">
      <c r="A459" s="1"/>
      <c r="B459" s="1"/>
      <c r="C459" s="1"/>
    </row>
    <row r="460" spans="1:3" ht="15.75">
      <c r="A460" s="1"/>
      <c r="B460" s="1"/>
      <c r="C460" s="1"/>
    </row>
    <row r="461" spans="1:3" ht="15.75">
      <c r="A461" s="1"/>
      <c r="B461" s="1"/>
      <c r="C461" s="1"/>
    </row>
    <row r="462" spans="1:3" ht="15.75">
      <c r="A462" s="1"/>
      <c r="B462" s="1"/>
      <c r="C462" s="1"/>
    </row>
    <row r="463" spans="1:3" ht="15.75">
      <c r="A463" s="1"/>
      <c r="B463" s="1"/>
      <c r="C463" s="1"/>
    </row>
    <row r="464" spans="1:3" ht="15.75">
      <c r="A464" s="1"/>
      <c r="B464" s="1"/>
      <c r="C464" s="1"/>
    </row>
    <row r="465" spans="1:3" ht="15.75">
      <c r="A465" s="1"/>
      <c r="B465" s="1"/>
      <c r="C465" s="1"/>
    </row>
    <row r="466" spans="1:3" ht="15.75">
      <c r="A466" s="1"/>
      <c r="B466" s="1"/>
      <c r="C466" s="1"/>
    </row>
    <row r="467" spans="1:3" ht="15.75">
      <c r="A467" s="1"/>
      <c r="B467" s="1"/>
      <c r="C467" s="1"/>
    </row>
    <row r="468" spans="1:3" ht="15.75">
      <c r="A468" s="1"/>
      <c r="B468" s="1"/>
      <c r="C468" s="1"/>
    </row>
    <row r="469" spans="1:3" ht="15.75">
      <c r="A469" s="1"/>
      <c r="B469" s="1"/>
      <c r="C469" s="1"/>
    </row>
    <row r="470" spans="1:3" ht="15.75">
      <c r="A470" s="1"/>
      <c r="B470" s="1"/>
      <c r="C470" s="1"/>
    </row>
    <row r="471" spans="1:3" ht="15.75">
      <c r="A471" s="1"/>
      <c r="B471" s="1"/>
      <c r="C471" s="1"/>
    </row>
    <row r="472" spans="1:3" ht="15.75">
      <c r="A472" s="1"/>
      <c r="B472" s="1"/>
      <c r="C472" s="1"/>
    </row>
    <row r="473" spans="1:3" ht="15.75">
      <c r="A473" s="1"/>
      <c r="B473" s="1"/>
      <c r="C473" s="1"/>
    </row>
    <row r="474" spans="1:3" ht="15.75">
      <c r="A474" s="1"/>
      <c r="B474" s="1"/>
      <c r="C474" s="1"/>
    </row>
    <row r="475" spans="1:3" ht="15.75">
      <c r="A475" s="1"/>
      <c r="B475" s="1"/>
      <c r="C475" s="1"/>
    </row>
    <row r="476" spans="1:3" ht="15.75">
      <c r="A476" s="1"/>
      <c r="B476" s="1"/>
      <c r="C476" s="1"/>
    </row>
    <row r="477" spans="1:3" ht="15.75">
      <c r="A477" s="1"/>
      <c r="B477" s="1"/>
      <c r="C477" s="1"/>
    </row>
    <row r="478" spans="1:3" ht="15.75">
      <c r="A478" s="1"/>
      <c r="B478" s="1"/>
      <c r="C478" s="1"/>
    </row>
    <row r="479" spans="1:3" ht="15.75">
      <c r="A479" s="1"/>
      <c r="B479" s="1"/>
      <c r="C479" s="1"/>
    </row>
    <row r="480" spans="1:3" ht="15.75">
      <c r="A480" s="1"/>
      <c r="B480" s="1"/>
      <c r="C480" s="1"/>
    </row>
    <row r="481" spans="1:3" ht="15.75">
      <c r="A481" s="1"/>
      <c r="B481" s="1"/>
      <c r="C481" s="1"/>
    </row>
    <row r="482" spans="1:3" ht="15.75">
      <c r="A482" s="1"/>
      <c r="B482" s="1"/>
      <c r="C482" s="1"/>
    </row>
    <row r="483" spans="1:3" ht="15.75">
      <c r="A483" s="1"/>
      <c r="B483" s="1"/>
      <c r="C483" s="1"/>
    </row>
    <row r="484" spans="1:3" ht="15.75">
      <c r="A484" s="1"/>
      <c r="B484" s="1"/>
      <c r="C484" s="1"/>
    </row>
    <row r="485" spans="1:3" ht="15.75">
      <c r="A485" s="1"/>
      <c r="B485" s="1"/>
      <c r="C485" s="1"/>
    </row>
    <row r="486" spans="1:3" ht="15.75">
      <c r="A486" s="1"/>
      <c r="B486" s="1"/>
      <c r="C486" s="1"/>
    </row>
    <row r="487" spans="1:3" ht="15.75">
      <c r="A487" s="1"/>
      <c r="B487" s="1"/>
      <c r="C487" s="1"/>
    </row>
    <row r="488" spans="1:3" ht="15.75">
      <c r="A488" s="1"/>
      <c r="B488" s="1"/>
      <c r="C488" s="1"/>
    </row>
    <row r="489" spans="1:3" ht="15.75">
      <c r="A489" s="1"/>
      <c r="B489" s="1"/>
      <c r="C489" s="1"/>
    </row>
    <row r="490" spans="1:3" ht="15.75">
      <c r="A490" s="1"/>
      <c r="B490" s="1"/>
      <c r="C490" s="1"/>
    </row>
    <row r="491" spans="1:3" ht="15.75">
      <c r="A491" s="1"/>
      <c r="B491" s="1"/>
      <c r="C491" s="1"/>
    </row>
    <row r="492" spans="1:3" ht="15.75">
      <c r="A492" s="1"/>
      <c r="B492" s="1"/>
      <c r="C492" s="1"/>
    </row>
    <row r="493" spans="1:3" ht="15.75">
      <c r="A493" s="1"/>
      <c r="B493" s="1"/>
      <c r="C493" s="1"/>
    </row>
    <row r="494" spans="1:3" ht="15.75">
      <c r="A494" s="1"/>
      <c r="B494" s="1"/>
      <c r="C494" s="1"/>
    </row>
    <row r="495" spans="1:3" ht="15.75">
      <c r="A495" s="1"/>
      <c r="B495" s="1"/>
      <c r="C495" s="1"/>
    </row>
    <row r="496" spans="1:3" ht="15.75">
      <c r="A496" s="1"/>
      <c r="B496" s="1"/>
      <c r="C496" s="1"/>
    </row>
    <row r="497" spans="1:3" ht="15.75">
      <c r="A497" s="1"/>
      <c r="B497" s="1"/>
      <c r="C497" s="1"/>
    </row>
    <row r="498" spans="1:3" ht="15.75">
      <c r="A498" s="1"/>
      <c r="B498" s="1"/>
      <c r="C498" s="1"/>
    </row>
    <row r="499" spans="1:3" ht="15.75">
      <c r="A499" s="1"/>
      <c r="B499" s="1"/>
      <c r="C499" s="1"/>
    </row>
    <row r="500" spans="1:3" ht="15.75">
      <c r="A500" s="1"/>
      <c r="B500" s="1"/>
      <c r="C500" s="1"/>
    </row>
    <row r="501" spans="1:3" ht="15.75">
      <c r="A501" s="1"/>
      <c r="B501" s="1"/>
      <c r="C501" s="1"/>
    </row>
    <row r="502" spans="1:3" ht="15.75">
      <c r="A502" s="1"/>
      <c r="B502" s="1"/>
      <c r="C502" s="1"/>
    </row>
    <row r="503" spans="1:3" ht="15.75">
      <c r="A503" s="1"/>
      <c r="B503" s="1"/>
      <c r="C503" s="1"/>
    </row>
    <row r="504" spans="1:3" ht="15.75">
      <c r="A504" s="1"/>
      <c r="B504" s="1"/>
      <c r="C504" s="1"/>
    </row>
    <row r="505" spans="1:3" ht="15.75">
      <c r="A505" s="1"/>
      <c r="B505" s="1"/>
      <c r="C505" s="1"/>
    </row>
    <row r="506" spans="1:3" ht="15.75">
      <c r="A506" s="1"/>
      <c r="B506" s="1"/>
      <c r="C506" s="1"/>
    </row>
    <row r="507" spans="1:3" ht="15.75">
      <c r="A507" s="1"/>
      <c r="B507" s="1"/>
      <c r="C507" s="1"/>
    </row>
    <row r="508" spans="1:3" ht="15.75">
      <c r="A508" s="1"/>
      <c r="B508" s="1"/>
      <c r="C508" s="1"/>
    </row>
    <row r="509" spans="1:3" ht="15.75">
      <c r="A509" s="1"/>
      <c r="B509" s="1"/>
      <c r="C509" s="1"/>
    </row>
    <row r="510" spans="1:3" ht="15.75">
      <c r="A510" s="1"/>
      <c r="B510" s="1"/>
      <c r="C510" s="1"/>
    </row>
    <row r="511" spans="1:3" ht="15.75">
      <c r="A511" s="1"/>
      <c r="B511" s="1"/>
      <c r="C511" s="1"/>
    </row>
    <row r="512" spans="1:3" ht="15.75">
      <c r="A512" s="1"/>
      <c r="B512" s="1"/>
      <c r="C512" s="1"/>
    </row>
    <row r="513" spans="1:3" ht="15.75">
      <c r="A513" s="1"/>
      <c r="B513" s="1"/>
      <c r="C513" s="1"/>
    </row>
    <row r="514" spans="1:3" ht="15.75">
      <c r="A514" s="1"/>
      <c r="B514" s="1"/>
      <c r="C514" s="1"/>
    </row>
    <row r="515" spans="1:3" ht="15.75">
      <c r="A515" s="1"/>
      <c r="B515" s="1"/>
      <c r="C515" s="1"/>
    </row>
    <row r="516" spans="1:3" ht="15.75">
      <c r="A516" s="1"/>
      <c r="B516" s="1"/>
      <c r="C516" s="1"/>
    </row>
    <row r="517" spans="1:3" ht="15.75">
      <c r="A517" s="1"/>
      <c r="B517" s="1"/>
      <c r="C517" s="1"/>
    </row>
    <row r="518" spans="1:3" ht="15.75">
      <c r="A518" s="1"/>
      <c r="B518" s="1"/>
      <c r="C518" s="1"/>
    </row>
    <row r="519" spans="1:3" ht="15.75">
      <c r="A519" s="1"/>
      <c r="B519" s="1"/>
      <c r="C519" s="1"/>
    </row>
    <row r="520" spans="1:3" ht="15.75">
      <c r="A520" s="1"/>
      <c r="B520" s="1"/>
      <c r="C520" s="1"/>
    </row>
    <row r="521" spans="1:3" ht="15.75">
      <c r="A521" s="1"/>
      <c r="B521" s="1"/>
      <c r="C521" s="1"/>
    </row>
    <row r="522" spans="1:3" ht="15.75">
      <c r="A522" s="1"/>
      <c r="B522" s="1"/>
      <c r="C522" s="1"/>
    </row>
    <row r="523" spans="1:3" ht="15.75">
      <c r="A523" s="1"/>
      <c r="B523" s="1"/>
      <c r="C523" s="1"/>
    </row>
    <row r="524" spans="1:3" ht="15.75">
      <c r="A524" s="1"/>
      <c r="B524" s="1"/>
      <c r="C524" s="1"/>
    </row>
    <row r="525" spans="1:3" ht="15.75">
      <c r="A525" s="1"/>
      <c r="B525" s="1"/>
      <c r="C525" s="1"/>
    </row>
    <row r="526" spans="1:3" ht="15.75">
      <c r="A526" s="1"/>
      <c r="B526" s="1"/>
      <c r="C526" s="1"/>
    </row>
    <row r="527" spans="1:3" ht="15.75">
      <c r="A527" s="1"/>
      <c r="B527" s="1"/>
      <c r="C527" s="1"/>
    </row>
    <row r="528" spans="1:3" ht="15.75">
      <c r="A528" s="1"/>
      <c r="B528" s="1"/>
      <c r="C528" s="1"/>
    </row>
    <row r="529" spans="1:3" ht="15.75">
      <c r="A529" s="1"/>
      <c r="B529" s="1"/>
      <c r="C529" s="1"/>
    </row>
    <row r="530" spans="1:3" ht="15.75">
      <c r="A530" s="1"/>
      <c r="B530" s="1"/>
      <c r="C530" s="1"/>
    </row>
    <row r="531" spans="1:3" ht="15.75">
      <c r="A531" s="1"/>
      <c r="B531" s="1"/>
      <c r="C531" s="1"/>
    </row>
    <row r="532" spans="1:3" ht="15.75">
      <c r="A532" s="1"/>
      <c r="B532" s="1"/>
      <c r="C532" s="1"/>
    </row>
    <row r="533" spans="1:3" ht="15.75">
      <c r="A533" s="1"/>
      <c r="B533" s="1"/>
      <c r="C533" s="1"/>
    </row>
    <row r="534" spans="1:3" ht="15.75">
      <c r="A534" s="1"/>
      <c r="B534" s="1"/>
      <c r="C534" s="1"/>
    </row>
    <row r="535" spans="1:3" ht="15.75">
      <c r="A535" s="1"/>
      <c r="B535" s="1"/>
      <c r="C535" s="1"/>
    </row>
    <row r="536" spans="1:3" ht="15.75">
      <c r="A536" s="1"/>
      <c r="B536" s="1"/>
      <c r="C536" s="1"/>
    </row>
    <row r="537" spans="1:3" ht="15.75">
      <c r="A537" s="1"/>
      <c r="B537" s="1"/>
      <c r="C537" s="1"/>
    </row>
    <row r="538" spans="1:3" ht="15.75">
      <c r="A538" s="1"/>
      <c r="B538" s="1"/>
      <c r="C538" s="1"/>
    </row>
    <row r="539" spans="1:3" ht="15.75">
      <c r="A539" s="1"/>
      <c r="B539" s="1"/>
      <c r="C539" s="1"/>
    </row>
    <row r="540" spans="1:3" ht="15.75">
      <c r="A540" s="1"/>
      <c r="B540" s="1"/>
      <c r="C540" s="1"/>
    </row>
    <row r="541" spans="1:3" ht="15.75">
      <c r="A541" s="1"/>
      <c r="B541" s="1"/>
      <c r="C541" s="1"/>
    </row>
    <row r="542" spans="1:3" ht="15.75">
      <c r="A542" s="1"/>
      <c r="B542" s="1"/>
      <c r="C542" s="1"/>
    </row>
    <row r="543" spans="1:3" ht="15.75">
      <c r="A543" s="1"/>
      <c r="B543" s="1"/>
      <c r="C543" s="1"/>
    </row>
    <row r="544" spans="1:3" ht="15.75">
      <c r="A544" s="1"/>
      <c r="B544" s="1"/>
      <c r="C544" s="1"/>
    </row>
    <row r="545" spans="1:3" ht="15.75">
      <c r="A545" s="1"/>
      <c r="B545" s="1"/>
      <c r="C545" s="1"/>
    </row>
    <row r="546" spans="1:3" ht="15.75">
      <c r="A546" s="1"/>
      <c r="B546" s="1"/>
      <c r="C546" s="1"/>
    </row>
    <row r="547" spans="1:3" ht="15.75">
      <c r="A547" s="1"/>
      <c r="B547" s="1"/>
      <c r="C547" s="1"/>
    </row>
    <row r="548" spans="1:3" ht="15.75">
      <c r="A548" s="1"/>
      <c r="B548" s="1"/>
      <c r="C548" s="1"/>
    </row>
    <row r="549" spans="1:3" ht="15.75">
      <c r="A549" s="1"/>
      <c r="B549" s="1"/>
      <c r="C549" s="1"/>
    </row>
    <row r="550" spans="1:3" ht="15.75">
      <c r="A550" s="1"/>
      <c r="B550" s="1"/>
      <c r="C550" s="1"/>
    </row>
    <row r="551" spans="1:3" ht="15.75">
      <c r="A551" s="1"/>
      <c r="B551" s="1"/>
      <c r="C551" s="1"/>
    </row>
    <row r="552" spans="1:3" ht="15.75">
      <c r="A552" s="1"/>
      <c r="B552" s="1"/>
      <c r="C552" s="1"/>
    </row>
    <row r="553" spans="1:3" ht="15.75">
      <c r="A553" s="1"/>
      <c r="B553" s="1"/>
      <c r="C553" s="1"/>
    </row>
    <row r="554" spans="1:3" ht="15.75">
      <c r="A554" s="1"/>
      <c r="B554" s="1"/>
      <c r="C554" s="1"/>
    </row>
    <row r="555" spans="1:3" ht="15.75">
      <c r="A555" s="1"/>
      <c r="B555" s="1"/>
      <c r="C555" s="1"/>
    </row>
    <row r="556" spans="1:3" ht="15.75">
      <c r="A556" s="1"/>
      <c r="B556" s="1"/>
      <c r="C556" s="1"/>
    </row>
    <row r="557" spans="1:3" ht="15.75">
      <c r="A557" s="1"/>
      <c r="B557" s="1"/>
      <c r="C557" s="1"/>
    </row>
    <row r="558" spans="1:3" ht="15.75">
      <c r="A558" s="1"/>
      <c r="B558" s="1"/>
      <c r="C558" s="1"/>
    </row>
    <row r="559" spans="1:3" ht="15.75">
      <c r="A559" s="1"/>
      <c r="B559" s="1"/>
      <c r="C559" s="1"/>
    </row>
    <row r="560" spans="1:3" ht="15.75">
      <c r="A560" s="1"/>
      <c r="B560" s="1"/>
      <c r="C560" s="1"/>
    </row>
    <row r="561" spans="1:3" ht="15.75">
      <c r="A561" s="1"/>
      <c r="B561" s="1"/>
      <c r="C561" s="1"/>
    </row>
    <row r="562" spans="1:3" ht="15.75">
      <c r="A562" s="1"/>
      <c r="B562" s="1"/>
      <c r="C562" s="1"/>
    </row>
    <row r="563" spans="1:3" ht="15.75">
      <c r="A563" s="1"/>
      <c r="B563" s="1"/>
      <c r="C563" s="1"/>
    </row>
    <row r="564" spans="1:3" ht="15.75">
      <c r="A564" s="1"/>
      <c r="B564" s="1"/>
      <c r="C564" s="1"/>
    </row>
    <row r="565" spans="1:3" ht="15.75">
      <c r="A565" s="1"/>
      <c r="B565" s="1"/>
      <c r="C565" s="1"/>
    </row>
    <row r="566" spans="1:3" ht="15.75">
      <c r="A566" s="1"/>
      <c r="B566" s="1"/>
      <c r="C566" s="1"/>
    </row>
    <row r="567" spans="1:3" ht="15.75">
      <c r="A567" s="1"/>
      <c r="B567" s="1"/>
      <c r="C567" s="1"/>
    </row>
    <row r="568" spans="1:3" ht="15.75">
      <c r="A568" s="1"/>
      <c r="B568" s="1"/>
      <c r="C568" s="1"/>
    </row>
    <row r="569" spans="1:3" ht="15.75">
      <c r="A569" s="1"/>
      <c r="B569" s="1"/>
      <c r="C569" s="1"/>
    </row>
    <row r="570" spans="1:3" ht="15.75">
      <c r="A570" s="1"/>
      <c r="B570" s="1"/>
      <c r="C570" s="1"/>
    </row>
    <row r="571" spans="1:3" ht="15.75">
      <c r="A571" s="1"/>
      <c r="B571" s="1"/>
      <c r="C571" s="1"/>
    </row>
    <row r="572" spans="1:3" ht="15.75">
      <c r="A572" s="1"/>
      <c r="B572" s="1"/>
      <c r="C572" s="1"/>
    </row>
    <row r="573" spans="1:3" ht="15.75">
      <c r="A573" s="1"/>
      <c r="B573" s="1"/>
      <c r="C573" s="1"/>
    </row>
    <row r="574" spans="1:3" ht="15.75">
      <c r="A574" s="1"/>
      <c r="B574" s="1"/>
      <c r="C574" s="1"/>
    </row>
    <row r="575" spans="1:3" ht="15.75">
      <c r="A575" s="1"/>
      <c r="B575" s="1"/>
      <c r="C575" s="1"/>
    </row>
    <row r="576" spans="1:3" ht="15.75">
      <c r="A576" s="1"/>
      <c r="B576" s="1"/>
      <c r="C576" s="1"/>
    </row>
    <row r="577" spans="1:3" ht="15.75">
      <c r="A577" s="1"/>
      <c r="B577" s="1"/>
      <c r="C577" s="1"/>
    </row>
    <row r="578" spans="1:3" ht="15.75">
      <c r="A578" s="1"/>
      <c r="B578" s="1"/>
      <c r="C578" s="1"/>
    </row>
    <row r="579" spans="1:3" ht="15.75">
      <c r="A579" s="1"/>
      <c r="B579" s="1"/>
      <c r="C579" s="1"/>
    </row>
    <row r="580" spans="1:3" ht="15.75">
      <c r="A580" s="1"/>
      <c r="B580" s="1"/>
      <c r="C580" s="1"/>
    </row>
    <row r="581" spans="1:3" ht="15.75">
      <c r="A581" s="1"/>
      <c r="B581" s="1"/>
      <c r="C581" s="1"/>
    </row>
    <row r="582" spans="1:3" ht="15.75">
      <c r="A582" s="1"/>
      <c r="B582" s="1"/>
      <c r="C582" s="1"/>
    </row>
    <row r="583" spans="1:3" ht="15.75">
      <c r="A583" s="1"/>
      <c r="B583" s="1"/>
      <c r="C583" s="1"/>
    </row>
    <row r="584" spans="1:3" ht="15.75">
      <c r="A584" s="1"/>
      <c r="B584" s="1"/>
      <c r="C584" s="1"/>
    </row>
    <row r="585" spans="1:3" ht="15.75">
      <c r="A585" s="1"/>
      <c r="B585" s="1"/>
      <c r="C585" s="1"/>
    </row>
    <row r="586" spans="1:3" ht="15.75">
      <c r="A586" s="1"/>
      <c r="B586" s="1"/>
      <c r="C586" s="1"/>
    </row>
    <row r="587" spans="1:3" ht="15.75">
      <c r="A587" s="1"/>
      <c r="B587" s="1"/>
      <c r="C587" s="1"/>
    </row>
    <row r="588" spans="1:3" ht="15.75">
      <c r="A588" s="1"/>
      <c r="B588" s="1"/>
      <c r="C588" s="1"/>
    </row>
    <row r="589" spans="1:3" ht="15.75">
      <c r="A589" s="1"/>
      <c r="B589" s="1"/>
      <c r="C589" s="1"/>
    </row>
    <row r="590" spans="1:3" ht="15.75">
      <c r="A590" s="1"/>
      <c r="B590" s="1"/>
      <c r="C590" s="1"/>
    </row>
    <row r="591" spans="1:3" ht="15.75">
      <c r="A591" s="1"/>
      <c r="B591" s="1"/>
      <c r="C591" s="1"/>
    </row>
    <row r="592" spans="1:3" ht="15.75">
      <c r="A592" s="1"/>
      <c r="B592" s="1"/>
      <c r="C592" s="1"/>
    </row>
    <row r="593" spans="1:3" ht="15.75">
      <c r="A593" s="1"/>
      <c r="B593" s="1"/>
      <c r="C593" s="1"/>
    </row>
    <row r="594" spans="1:3" ht="15.75">
      <c r="A594" s="1"/>
      <c r="B594" s="1"/>
      <c r="C594" s="1"/>
    </row>
    <row r="595" spans="1:3" ht="15.75">
      <c r="A595" s="1"/>
      <c r="B595" s="1"/>
      <c r="C595" s="1"/>
    </row>
    <row r="596" spans="1:3" ht="15.75">
      <c r="A596" s="1"/>
      <c r="B596" s="1"/>
      <c r="C596" s="1"/>
    </row>
    <row r="597" spans="1:3" ht="15.75">
      <c r="A597" s="1"/>
      <c r="B597" s="1"/>
      <c r="C597" s="1"/>
    </row>
    <row r="598" spans="1:3" ht="15.75">
      <c r="A598" s="1"/>
      <c r="B598" s="1"/>
      <c r="C598" s="1"/>
    </row>
    <row r="599" spans="1:3" ht="15.75">
      <c r="A599" s="1"/>
      <c r="B599" s="1"/>
      <c r="C599" s="1"/>
    </row>
    <row r="600" spans="1:3" ht="15.75">
      <c r="A600" s="1"/>
      <c r="B600" s="1"/>
      <c r="C600" s="1"/>
    </row>
    <row r="601" spans="1:3" ht="15.75">
      <c r="A601" s="1"/>
      <c r="B601" s="1"/>
      <c r="C601" s="1"/>
    </row>
    <row r="602" spans="1:3" ht="15.75">
      <c r="A602" s="1"/>
      <c r="B602" s="1"/>
      <c r="C602" s="1"/>
    </row>
    <row r="603" spans="1:3" ht="15.75">
      <c r="A603" s="1"/>
      <c r="B603" s="1"/>
      <c r="C603" s="1"/>
    </row>
    <row r="604" spans="1:3" ht="15.75">
      <c r="A604" s="1"/>
      <c r="B604" s="1"/>
      <c r="C604" s="1"/>
    </row>
    <row r="605" spans="1:3" ht="15.75">
      <c r="A605" s="1"/>
      <c r="B605" s="1"/>
      <c r="C605" s="1"/>
    </row>
    <row r="606" spans="1:3" ht="15.75">
      <c r="A606" s="1"/>
      <c r="B606" s="1"/>
      <c r="C606" s="1"/>
    </row>
    <row r="607" spans="1:3" ht="15.75">
      <c r="A607" s="1"/>
      <c r="B607" s="1"/>
      <c r="C607" s="1"/>
    </row>
    <row r="608" spans="1:3" ht="15.75">
      <c r="A608" s="1"/>
      <c r="B608" s="1"/>
      <c r="C608" s="1"/>
    </row>
    <row r="609" spans="1:3" ht="15.75">
      <c r="A609" s="1"/>
      <c r="B609" s="1"/>
      <c r="C609" s="1"/>
    </row>
    <row r="610" spans="1:3" ht="15.75">
      <c r="A610" s="1"/>
      <c r="B610" s="1"/>
      <c r="C610" s="1"/>
    </row>
    <row r="611" spans="1:3" ht="15.75">
      <c r="A611" s="1"/>
      <c r="B611" s="1"/>
      <c r="C611" s="1"/>
    </row>
    <row r="612" spans="1:3" ht="15.75">
      <c r="A612" s="1"/>
      <c r="B612" s="1"/>
      <c r="C612" s="1"/>
    </row>
    <row r="613" spans="1:3" ht="15.75">
      <c r="A613" s="1"/>
      <c r="B613" s="1"/>
      <c r="C613" s="1"/>
    </row>
    <row r="614" spans="1:3" ht="15.75">
      <c r="A614" s="1"/>
      <c r="B614" s="1"/>
      <c r="C614" s="1"/>
    </row>
    <row r="615" spans="1:3" ht="15.75">
      <c r="A615" s="1"/>
      <c r="B615" s="1"/>
      <c r="C615" s="1"/>
    </row>
    <row r="616" spans="1:3" ht="15.75">
      <c r="A616" s="1"/>
      <c r="B616" s="1"/>
      <c r="C616" s="1"/>
    </row>
    <row r="617" spans="1:3" ht="15.75">
      <c r="A617" s="1"/>
      <c r="B617" s="1"/>
      <c r="C617" s="1"/>
    </row>
    <row r="618" spans="1:3" ht="15.75">
      <c r="A618" s="1"/>
      <c r="B618" s="1"/>
      <c r="C618" s="1"/>
    </row>
    <row r="619" spans="1:3" ht="15.75">
      <c r="A619" s="1"/>
      <c r="B619" s="1"/>
      <c r="C619" s="1"/>
    </row>
    <row r="620" spans="1:3" ht="15.75">
      <c r="A620" s="1"/>
      <c r="B620" s="1"/>
      <c r="C620" s="1"/>
    </row>
    <row r="621" spans="1:3" ht="15.75">
      <c r="A621" s="1"/>
      <c r="B621" s="1"/>
      <c r="C621" s="1"/>
    </row>
    <row r="622" spans="1:3" ht="15.75">
      <c r="A622" s="1"/>
      <c r="B622" s="1"/>
      <c r="C622" s="1"/>
    </row>
    <row r="623" spans="1:3" ht="15.75">
      <c r="A623" s="1"/>
      <c r="B623" s="1"/>
      <c r="C623" s="1"/>
    </row>
    <row r="624" spans="1:3" ht="15.75">
      <c r="A624" s="1"/>
      <c r="B624" s="1"/>
      <c r="C624" s="1"/>
    </row>
    <row r="625" spans="1:3" ht="15.75">
      <c r="A625" s="1"/>
      <c r="B625" s="1"/>
      <c r="C625" s="1"/>
    </row>
    <row r="626" spans="1:3" ht="15.75">
      <c r="A626" s="1"/>
      <c r="B626" s="1"/>
      <c r="C626" s="1"/>
    </row>
    <row r="627" spans="1:3" ht="15.75">
      <c r="A627" s="1"/>
      <c r="B627" s="1"/>
      <c r="C627" s="1"/>
    </row>
    <row r="628" spans="1:3" ht="15.75">
      <c r="A628" s="1"/>
      <c r="B628" s="1"/>
      <c r="C628" s="1"/>
    </row>
    <row r="629" spans="1:3" ht="15.75">
      <c r="A629" s="1"/>
      <c r="B629" s="1"/>
      <c r="C629" s="1"/>
    </row>
    <row r="630" spans="1:3" ht="15.75">
      <c r="A630" s="1"/>
      <c r="B630" s="1"/>
      <c r="C630" s="1"/>
    </row>
    <row r="631" spans="1:3" ht="15.75">
      <c r="A631" s="1"/>
      <c r="B631" s="1"/>
      <c r="C631" s="1"/>
    </row>
    <row r="632" spans="1:3" ht="15.75">
      <c r="A632" s="1"/>
      <c r="B632" s="1"/>
      <c r="C632" s="1"/>
    </row>
    <row r="633" spans="1:3" ht="15.75">
      <c r="A633" s="1"/>
      <c r="B633" s="1"/>
      <c r="C633" s="1"/>
    </row>
    <row r="634" spans="1:3" ht="15.75">
      <c r="A634" s="1"/>
      <c r="B634" s="1"/>
      <c r="C634" s="1"/>
    </row>
    <row r="635" spans="1:3" ht="15.75">
      <c r="A635" s="1"/>
      <c r="B635" s="1"/>
      <c r="C635" s="1"/>
    </row>
    <row r="636" spans="1:3" ht="15.75">
      <c r="A636" s="1"/>
      <c r="B636" s="1"/>
      <c r="C636" s="1"/>
    </row>
    <row r="637" spans="1:3" ht="15.75">
      <c r="A637" s="1"/>
      <c r="B637" s="1"/>
      <c r="C637" s="1"/>
    </row>
    <row r="638" spans="1:3" ht="15.75">
      <c r="A638" s="1"/>
      <c r="B638" s="1"/>
      <c r="C638" s="1"/>
    </row>
    <row r="639" spans="1:3" ht="15.75">
      <c r="A639" s="1"/>
      <c r="B639" s="1"/>
      <c r="C639" s="1"/>
    </row>
    <row r="640" spans="1:3" ht="15.75">
      <c r="A640" s="1"/>
      <c r="B640" s="1"/>
      <c r="C640" s="1"/>
    </row>
    <row r="641" spans="1:3" ht="15.75">
      <c r="A641" s="1"/>
      <c r="B641" s="1"/>
      <c r="C641" s="1"/>
    </row>
    <row r="642" spans="1:3" ht="15.75">
      <c r="A642" s="1"/>
      <c r="B642" s="1"/>
      <c r="C642" s="1"/>
    </row>
    <row r="643" spans="1:3" ht="15.75">
      <c r="A643" s="1"/>
      <c r="B643" s="1"/>
      <c r="C643" s="1"/>
    </row>
    <row r="644" spans="1:3" ht="15.75">
      <c r="A644" s="1"/>
      <c r="B644" s="1"/>
      <c r="C644" s="1"/>
    </row>
    <row r="645" spans="1:3" ht="15.75">
      <c r="A645" s="1"/>
      <c r="B645" s="1"/>
      <c r="C645" s="1"/>
    </row>
    <row r="646" spans="1:3" ht="15.75">
      <c r="A646" s="1"/>
      <c r="B646" s="1"/>
      <c r="C646" s="1"/>
    </row>
    <row r="647" spans="1:3" ht="15.75">
      <c r="A647" s="1"/>
      <c r="B647" s="1"/>
      <c r="C647" s="1"/>
    </row>
    <row r="648" spans="1:3" ht="15.75">
      <c r="A648" s="1"/>
      <c r="B648" s="1"/>
      <c r="C648" s="1"/>
    </row>
    <row r="649" spans="1:3" ht="15.75">
      <c r="A649" s="1"/>
      <c r="B649" s="1"/>
      <c r="C649" s="1"/>
    </row>
    <row r="650" spans="1:3" ht="15.75">
      <c r="A650" s="1"/>
      <c r="B650" s="1"/>
      <c r="C650" s="1"/>
    </row>
    <row r="651" spans="1:3" ht="15.75">
      <c r="A651" s="1"/>
      <c r="B651" s="1"/>
      <c r="C651" s="1"/>
    </row>
    <row r="652" spans="1:3" ht="15.75">
      <c r="A652" s="1"/>
      <c r="B652" s="1"/>
      <c r="C652" s="1"/>
    </row>
    <row r="653" spans="1:3" ht="15.75">
      <c r="A653" s="1"/>
      <c r="B653" s="1"/>
      <c r="C653" s="1"/>
    </row>
    <row r="654" spans="1:3" ht="15.75">
      <c r="A654" s="1"/>
      <c r="B654" s="1"/>
      <c r="C654" s="1"/>
    </row>
    <row r="655" spans="1:3" ht="15.75">
      <c r="A655" s="1"/>
      <c r="B655" s="1"/>
      <c r="C655" s="1"/>
    </row>
    <row r="656" spans="1:3" ht="15.75">
      <c r="A656" s="1"/>
      <c r="B656" s="1"/>
      <c r="C656" s="1"/>
    </row>
    <row r="657" spans="1:3" ht="15.75">
      <c r="A657" s="1"/>
      <c r="B657" s="1"/>
      <c r="C657" s="1"/>
    </row>
    <row r="658" spans="1:3" ht="15.75">
      <c r="A658" s="1"/>
      <c r="B658" s="1"/>
      <c r="C658" s="1"/>
    </row>
    <row r="659" spans="1:3" ht="15.75">
      <c r="A659" s="1"/>
      <c r="B659" s="1"/>
      <c r="C659" s="1"/>
    </row>
    <row r="660" spans="1:3" ht="15.75">
      <c r="A660" s="1"/>
      <c r="B660" s="1"/>
      <c r="C660" s="1"/>
    </row>
    <row r="661" spans="1:3" ht="15.75">
      <c r="A661" s="1"/>
      <c r="B661" s="1"/>
      <c r="C661" s="1"/>
    </row>
    <row r="662" spans="1:3" ht="15.75">
      <c r="A662" s="1"/>
      <c r="B662" s="1"/>
      <c r="C662" s="1"/>
    </row>
    <row r="663" spans="1:3" ht="15.75">
      <c r="A663" s="1"/>
      <c r="B663" s="1"/>
      <c r="C663" s="1"/>
    </row>
    <row r="664" spans="1:3" ht="15.75">
      <c r="A664" s="1"/>
      <c r="B664" s="1"/>
      <c r="C664" s="1"/>
    </row>
    <row r="665" spans="1:3" ht="15.75">
      <c r="A665" s="1"/>
      <c r="B665" s="1"/>
      <c r="C665" s="1"/>
    </row>
    <row r="666" spans="1:3" ht="15.75">
      <c r="A666" s="1"/>
      <c r="B666" s="1"/>
      <c r="C666" s="1"/>
    </row>
    <row r="667" spans="1:3" ht="15.75">
      <c r="A667" s="1"/>
      <c r="B667" s="1"/>
      <c r="C667" s="1"/>
    </row>
    <row r="668" spans="1:3" ht="15.75">
      <c r="A668" s="1"/>
      <c r="B668" s="1"/>
      <c r="C668" s="1"/>
    </row>
    <row r="669" spans="1:3" ht="15.75">
      <c r="A669" s="1"/>
      <c r="B669" s="1"/>
      <c r="C669" s="1"/>
    </row>
    <row r="670" spans="1:3" ht="15.75">
      <c r="A670" s="1"/>
      <c r="B670" s="1"/>
      <c r="C670" s="1"/>
    </row>
    <row r="671" spans="1:3" ht="15.75">
      <c r="A671" s="1"/>
      <c r="B671" s="1"/>
      <c r="C671" s="1"/>
    </row>
    <row r="672" spans="1:3" ht="15.75">
      <c r="A672" s="1"/>
      <c r="B672" s="1"/>
      <c r="C672" s="1"/>
    </row>
    <row r="673" spans="1:3" ht="15.75">
      <c r="A673" s="1"/>
      <c r="B673" s="1"/>
      <c r="C673" s="1"/>
    </row>
    <row r="674" spans="1:3" ht="15.75">
      <c r="A674" s="1"/>
      <c r="B674" s="1"/>
      <c r="C674" s="1"/>
    </row>
    <row r="675" spans="1:3" ht="15.75">
      <c r="A675" s="1"/>
      <c r="B675" s="1"/>
      <c r="C675" s="1"/>
    </row>
    <row r="676" spans="1:3" ht="15.75">
      <c r="A676" s="1"/>
      <c r="B676" s="1"/>
      <c r="C676" s="1"/>
    </row>
    <row r="677" spans="1:3" ht="15.75">
      <c r="A677" s="1"/>
      <c r="B677" s="1"/>
      <c r="C677" s="1"/>
    </row>
    <row r="678" spans="1:3" ht="15.75">
      <c r="A678" s="1"/>
      <c r="B678" s="1"/>
      <c r="C678" s="1"/>
    </row>
    <row r="679" spans="1:3" ht="15.75">
      <c r="A679" s="1"/>
      <c r="B679" s="1"/>
      <c r="C679" s="1"/>
    </row>
    <row r="680" spans="1:3" ht="15.75">
      <c r="A680" s="1"/>
      <c r="B680" s="1"/>
      <c r="C680" s="1"/>
    </row>
    <row r="681" spans="1:3" ht="15.75">
      <c r="A681" s="1"/>
      <c r="B681" s="1"/>
      <c r="C681" s="1"/>
    </row>
    <row r="682" spans="1:3" ht="15.75">
      <c r="A682" s="1"/>
      <c r="B682" s="1"/>
      <c r="C682" s="1"/>
    </row>
    <row r="683" spans="1:3" ht="15.75">
      <c r="A683" s="1"/>
      <c r="B683" s="1"/>
      <c r="C683" s="1"/>
    </row>
    <row r="684" spans="1:3" ht="15.75">
      <c r="A684" s="1"/>
      <c r="B684" s="1"/>
      <c r="C684" s="1"/>
    </row>
    <row r="685" spans="1:3" ht="15.75">
      <c r="A685" s="1"/>
      <c r="B685" s="1"/>
      <c r="C685" s="1"/>
    </row>
    <row r="686" spans="1:3" ht="15.75">
      <c r="A686" s="1"/>
      <c r="B686" s="1"/>
      <c r="C686" s="1"/>
    </row>
    <row r="687" spans="1:3" ht="15.75">
      <c r="A687" s="1"/>
      <c r="B687" s="1"/>
      <c r="C687" s="1"/>
    </row>
    <row r="688" spans="1:3" ht="15.75">
      <c r="A688" s="1"/>
      <c r="B688" s="1"/>
      <c r="C688" s="1"/>
    </row>
    <row r="689" spans="1:3" ht="15.75">
      <c r="A689" s="1"/>
      <c r="B689" s="1"/>
      <c r="C689" s="1"/>
    </row>
    <row r="690" spans="1:3" ht="15.75">
      <c r="A690" s="1"/>
      <c r="B690" s="1"/>
      <c r="C690" s="1"/>
    </row>
    <row r="691" spans="1:3" ht="15.75">
      <c r="A691" s="1"/>
      <c r="B691" s="1"/>
      <c r="C691" s="1"/>
    </row>
    <row r="692" spans="1:3" ht="15.75">
      <c r="A692" s="1"/>
      <c r="B692" s="1"/>
      <c r="C692" s="1"/>
    </row>
    <row r="693" spans="1:3" ht="15.75">
      <c r="A693" s="1"/>
      <c r="B693" s="1"/>
      <c r="C693" s="1"/>
    </row>
    <row r="694" spans="1:3" ht="15.75">
      <c r="A694" s="1"/>
      <c r="B694" s="1"/>
      <c r="C694" s="1"/>
    </row>
    <row r="695" spans="1:3" ht="15.75">
      <c r="A695" s="1"/>
      <c r="B695" s="1"/>
      <c r="C695" s="1"/>
    </row>
    <row r="696" spans="1:3" ht="15.75">
      <c r="A696" s="1"/>
      <c r="B696" s="1"/>
      <c r="C696" s="1"/>
    </row>
    <row r="697" spans="1:3" ht="15.75">
      <c r="A697" s="1"/>
      <c r="B697" s="1"/>
      <c r="C697" s="1"/>
    </row>
    <row r="698" spans="1:3" ht="15.75">
      <c r="A698" s="1"/>
      <c r="B698" s="1"/>
      <c r="C698" s="1"/>
    </row>
    <row r="699" spans="1:3" ht="15.75">
      <c r="A699" s="1"/>
      <c r="B699" s="1"/>
      <c r="C699" s="1"/>
    </row>
    <row r="700" spans="1:3" ht="15.75">
      <c r="A700" s="1"/>
      <c r="B700" s="1"/>
      <c r="C700" s="1"/>
    </row>
    <row r="701" spans="1:3" ht="15.75">
      <c r="A701" s="1"/>
      <c r="B701" s="1"/>
      <c r="C701" s="1"/>
    </row>
    <row r="702" spans="1:3" ht="15.75">
      <c r="A702" s="1"/>
      <c r="B702" s="1"/>
      <c r="C702" s="1"/>
    </row>
    <row r="703" spans="1:3" ht="15.75">
      <c r="A703" s="1"/>
      <c r="B703" s="1"/>
      <c r="C703" s="1"/>
    </row>
    <row r="704" spans="1:3" ht="15.75">
      <c r="A704" s="1"/>
      <c r="B704" s="1"/>
      <c r="C704" s="1"/>
    </row>
    <row r="705" spans="1:3" ht="15.75">
      <c r="A705" s="1"/>
      <c r="B705" s="1"/>
      <c r="C705" s="1"/>
    </row>
    <row r="706" spans="1:3" ht="15.75">
      <c r="A706" s="1"/>
      <c r="B706" s="1"/>
      <c r="C706" s="1"/>
    </row>
    <row r="707" spans="1:3" ht="15.75">
      <c r="A707" s="1"/>
      <c r="B707" s="1"/>
      <c r="C707" s="1"/>
    </row>
    <row r="708" spans="1:3" ht="15.75">
      <c r="A708" s="1"/>
      <c r="B708" s="1"/>
      <c r="C708" s="1"/>
    </row>
    <row r="709" spans="1:3" ht="15.75">
      <c r="A709" s="1"/>
      <c r="B709" s="1"/>
      <c r="C709" s="1"/>
    </row>
    <row r="710" spans="1:3" ht="15.75">
      <c r="A710" s="1"/>
      <c r="B710" s="1"/>
      <c r="C710" s="1"/>
    </row>
    <row r="711" spans="1:3" ht="15.75">
      <c r="A711" s="1"/>
      <c r="B711" s="1"/>
      <c r="C711" s="1"/>
    </row>
    <row r="712" spans="1:3" ht="15.75">
      <c r="A712" s="1"/>
      <c r="B712" s="1"/>
      <c r="C712" s="1"/>
    </row>
    <row r="713" spans="1:3" ht="15.75">
      <c r="A713" s="1"/>
      <c r="B713" s="1"/>
      <c r="C713" s="1"/>
    </row>
    <row r="714" spans="1:3" ht="15.75">
      <c r="A714" s="1"/>
      <c r="B714" s="1"/>
      <c r="C714" s="1"/>
    </row>
    <row r="715" spans="1:3" ht="15.75">
      <c r="A715" s="1"/>
      <c r="B715" s="1"/>
      <c r="C715" s="1"/>
    </row>
    <row r="716" spans="1:3" ht="15.75">
      <c r="A716" s="1"/>
      <c r="B716" s="1"/>
      <c r="C716" s="1"/>
    </row>
    <row r="717" spans="1:3" ht="15.75">
      <c r="A717" s="1"/>
      <c r="B717" s="1"/>
      <c r="C717" s="1"/>
    </row>
    <row r="718" spans="1:3" ht="15.75">
      <c r="A718" s="1"/>
      <c r="B718" s="1"/>
      <c r="C718" s="1"/>
    </row>
    <row r="719" spans="1:3" ht="15.75">
      <c r="A719" s="1"/>
      <c r="B719" s="1"/>
      <c r="C719" s="1"/>
    </row>
    <row r="720" spans="1:3" ht="15.75">
      <c r="A720" s="1"/>
      <c r="B720" s="1"/>
      <c r="C720" s="1"/>
    </row>
    <row r="721" spans="1:3" ht="15.75">
      <c r="A721" s="1"/>
      <c r="B721" s="1"/>
      <c r="C721" s="1"/>
    </row>
    <row r="722" spans="1:3" ht="15.75">
      <c r="A722" s="1"/>
      <c r="B722" s="1"/>
      <c r="C722" s="1"/>
    </row>
    <row r="723" spans="1:3" ht="15.75">
      <c r="A723" s="1"/>
      <c r="B723" s="1"/>
      <c r="C723" s="1"/>
    </row>
    <row r="724" spans="1:3" ht="15.75">
      <c r="A724" s="1"/>
      <c r="B724" s="1"/>
      <c r="C724" s="1"/>
    </row>
    <row r="725" spans="1:3" ht="15.75">
      <c r="A725" s="1"/>
      <c r="B725" s="1"/>
      <c r="C725" s="1"/>
    </row>
    <row r="726" spans="1:3" ht="15.75">
      <c r="A726" s="1"/>
      <c r="B726" s="1"/>
      <c r="C726" s="1"/>
    </row>
    <row r="727" spans="1:3" ht="15.75">
      <c r="A727" s="1"/>
      <c r="B727" s="1"/>
      <c r="C727" s="1"/>
    </row>
    <row r="728" spans="1:3" ht="15.75">
      <c r="A728" s="1"/>
      <c r="B728" s="1"/>
      <c r="C728" s="1"/>
    </row>
    <row r="729" spans="1:3" ht="15.75">
      <c r="A729" s="1"/>
      <c r="B729" s="1"/>
      <c r="C729" s="1"/>
    </row>
    <row r="730" spans="1:3" ht="15.75">
      <c r="A730" s="1"/>
      <c r="B730" s="1"/>
      <c r="C730" s="1"/>
    </row>
    <row r="731" spans="1:3" ht="15.75">
      <c r="A731" s="1"/>
      <c r="B731" s="1"/>
      <c r="C731" s="1"/>
    </row>
    <row r="732" spans="1:3" ht="15.75">
      <c r="A732" s="1"/>
      <c r="B732" s="1"/>
      <c r="C732" s="1"/>
    </row>
    <row r="733" spans="1:3" ht="15.75">
      <c r="A733" s="1"/>
      <c r="B733" s="1"/>
      <c r="C733" s="1"/>
    </row>
    <row r="734" spans="1:3" ht="15.75">
      <c r="A734" s="1"/>
      <c r="B734" s="1"/>
      <c r="C734" s="1"/>
    </row>
    <row r="735" spans="1:3" ht="15.75">
      <c r="A735" s="1"/>
      <c r="B735" s="1"/>
      <c r="C735" s="1"/>
    </row>
    <row r="736" spans="1:3" ht="15.75">
      <c r="A736" s="1"/>
      <c r="B736" s="1"/>
      <c r="C736" s="1"/>
    </row>
    <row r="737" spans="1:3" ht="15.75">
      <c r="A737" s="1"/>
      <c r="B737" s="1"/>
      <c r="C737" s="1"/>
    </row>
    <row r="738" spans="1:3" ht="15.75">
      <c r="A738" s="1"/>
      <c r="B738" s="1"/>
      <c r="C738" s="1"/>
    </row>
    <row r="739" spans="1:3" ht="15.75">
      <c r="A739" s="1"/>
      <c r="B739" s="1"/>
      <c r="C739" s="1"/>
    </row>
    <row r="740" spans="1:3" ht="15.75">
      <c r="A740" s="1"/>
      <c r="B740" s="1"/>
      <c r="C740" s="1"/>
    </row>
    <row r="741" spans="1:3" ht="15.75">
      <c r="A741" s="1"/>
      <c r="B741" s="1"/>
      <c r="C741" s="1"/>
    </row>
    <row r="742" spans="1:3" ht="15.75">
      <c r="A742" s="1"/>
      <c r="B742" s="1"/>
      <c r="C742" s="1"/>
    </row>
    <row r="743" spans="1:3" ht="15.75">
      <c r="A743" s="1"/>
      <c r="B743" s="1"/>
      <c r="C743" s="1"/>
    </row>
    <row r="744" spans="1:3" ht="15.75">
      <c r="A744" s="1"/>
      <c r="B744" s="1"/>
      <c r="C744" s="1"/>
    </row>
    <row r="745" spans="1:3" ht="15.75">
      <c r="A745" s="1"/>
      <c r="B745" s="1"/>
      <c r="C745" s="1"/>
    </row>
    <row r="746" spans="1:3" ht="15.75">
      <c r="A746" s="1"/>
      <c r="B746" s="1"/>
      <c r="C746" s="1"/>
    </row>
    <row r="747" spans="1:3" ht="15.75">
      <c r="A747" s="1"/>
      <c r="B747" s="1"/>
      <c r="C747" s="1"/>
    </row>
    <row r="748" spans="1:3" ht="15.75">
      <c r="A748" s="1"/>
      <c r="B748" s="1"/>
      <c r="C748" s="1"/>
    </row>
    <row r="749" spans="1:3" ht="15.75">
      <c r="A749" s="1"/>
      <c r="B749" s="1"/>
      <c r="C749" s="1"/>
    </row>
    <row r="750" spans="1:3" ht="15.75">
      <c r="A750" s="1"/>
      <c r="B750" s="1"/>
      <c r="C750" s="1"/>
    </row>
    <row r="751" spans="1:3" ht="15.75">
      <c r="A751" s="1"/>
      <c r="B751" s="1"/>
      <c r="C751" s="1"/>
    </row>
    <row r="752" spans="1:3" ht="15.75">
      <c r="A752" s="1"/>
      <c r="B752" s="1"/>
      <c r="C752" s="1"/>
    </row>
    <row r="753" spans="1:3" ht="15.75">
      <c r="A753" s="1"/>
      <c r="B753" s="1"/>
      <c r="C753" s="1"/>
    </row>
    <row r="754" spans="1:3" ht="15.75">
      <c r="A754" s="1"/>
      <c r="B754" s="1"/>
      <c r="C754" s="1"/>
    </row>
    <row r="755" spans="1:3" ht="15.75">
      <c r="A755" s="1"/>
      <c r="B755" s="1"/>
      <c r="C755" s="1"/>
    </row>
    <row r="756" spans="1:3" ht="15.75">
      <c r="A756" s="1"/>
      <c r="B756" s="1"/>
      <c r="C756" s="1"/>
    </row>
    <row r="757" spans="1:3" ht="15.75">
      <c r="A757" s="1"/>
      <c r="B757" s="1"/>
      <c r="C757" s="1"/>
    </row>
    <row r="758" spans="1:3" ht="15.75">
      <c r="A758" s="1"/>
      <c r="B758" s="1"/>
      <c r="C758" s="1"/>
    </row>
    <row r="759" spans="1:3" ht="15.75">
      <c r="A759" s="1"/>
      <c r="B759" s="1"/>
      <c r="C759" s="1"/>
    </row>
    <row r="760" spans="1:3" ht="15.75">
      <c r="A760" s="1"/>
      <c r="B760" s="1"/>
      <c r="C760" s="1"/>
    </row>
    <row r="761" spans="1:3" ht="15.75">
      <c r="A761" s="1"/>
      <c r="B761" s="1"/>
      <c r="C761" s="1"/>
    </row>
    <row r="762" spans="1:3" ht="15.75">
      <c r="A762" s="1"/>
      <c r="B762" s="1"/>
      <c r="C762" s="1"/>
    </row>
    <row r="763" spans="1:3" ht="15.75">
      <c r="A763" s="1"/>
      <c r="B763" s="1"/>
      <c r="C763" s="1"/>
    </row>
    <row r="764" spans="1:3" ht="15.75">
      <c r="A764" s="1"/>
      <c r="B764" s="1"/>
      <c r="C764" s="1"/>
    </row>
    <row r="765" spans="1:3" ht="15.75">
      <c r="A765" s="1"/>
      <c r="B765" s="1"/>
      <c r="C765" s="1"/>
    </row>
    <row r="766" spans="1:3" ht="15.75">
      <c r="A766" s="1"/>
      <c r="B766" s="1"/>
      <c r="C766" s="1"/>
    </row>
    <row r="767" spans="1:3" ht="15.75">
      <c r="A767" s="1"/>
      <c r="B767" s="1"/>
      <c r="C767" s="1"/>
    </row>
    <row r="768" spans="1:3" ht="15.75">
      <c r="A768" s="1"/>
      <c r="B768" s="1"/>
      <c r="C768" s="1"/>
    </row>
    <row r="769" spans="1:3" ht="15.75">
      <c r="A769" s="1"/>
      <c r="B769" s="1"/>
      <c r="C769" s="1"/>
    </row>
    <row r="770" spans="1:3" ht="15.75">
      <c r="A770" s="1"/>
      <c r="B770" s="1"/>
      <c r="C770" s="1"/>
    </row>
    <row r="771" spans="1:3" ht="15.75">
      <c r="A771" s="1"/>
      <c r="B771" s="1"/>
      <c r="C771" s="1"/>
    </row>
    <row r="772" spans="1:3" ht="15.75">
      <c r="A772" s="1"/>
      <c r="B772" s="1"/>
      <c r="C772" s="1"/>
    </row>
    <row r="773" spans="1:3" ht="15.75">
      <c r="A773" s="1"/>
      <c r="B773" s="1"/>
      <c r="C773" s="1"/>
    </row>
    <row r="774" spans="1:3" ht="15.75">
      <c r="A774" s="1"/>
      <c r="B774" s="1"/>
      <c r="C774" s="1"/>
    </row>
    <row r="775" spans="1:3" ht="15.75">
      <c r="A775" s="1"/>
      <c r="B775" s="1"/>
      <c r="C775" s="1"/>
    </row>
    <row r="776" spans="1:3" ht="15.75">
      <c r="A776" s="1"/>
      <c r="B776" s="1"/>
      <c r="C776" s="1"/>
    </row>
    <row r="777" spans="1:3" ht="15.75">
      <c r="A777" s="1"/>
      <c r="B777" s="1"/>
      <c r="C777" s="1"/>
    </row>
    <row r="778" spans="1:3" ht="15.75">
      <c r="A778" s="1"/>
      <c r="B778" s="1"/>
      <c r="C778" s="1"/>
    </row>
    <row r="779" spans="1:3" ht="15.75">
      <c r="A779" s="1"/>
      <c r="B779" s="1"/>
      <c r="C779" s="1"/>
    </row>
    <row r="780" spans="1:3" ht="15.75">
      <c r="A780" s="1"/>
      <c r="B780" s="1"/>
      <c r="C780" s="1"/>
    </row>
    <row r="781" spans="1:3" ht="15.75">
      <c r="A781" s="1"/>
      <c r="B781" s="1"/>
      <c r="C781" s="1"/>
    </row>
    <row r="782" spans="1:3" ht="15.75">
      <c r="A782" s="1"/>
      <c r="B782" s="1"/>
      <c r="C782" s="1"/>
    </row>
    <row r="783" spans="1:3" ht="15.75">
      <c r="A783" s="1"/>
      <c r="B783" s="1"/>
      <c r="C783" s="1"/>
    </row>
    <row r="784" spans="1:3" ht="15.75">
      <c r="A784" s="1"/>
      <c r="B784" s="1"/>
      <c r="C784" s="1"/>
    </row>
    <row r="785" spans="1:3" ht="15.75">
      <c r="A785" s="1"/>
      <c r="B785" s="1"/>
      <c r="C785" s="1"/>
    </row>
    <row r="786" spans="1:3" ht="15.75">
      <c r="A786" s="1"/>
      <c r="B786" s="1"/>
      <c r="C786" s="1"/>
    </row>
    <row r="787" spans="1:3" ht="15.75">
      <c r="A787" s="1"/>
      <c r="B787" s="1"/>
      <c r="C787" s="1"/>
    </row>
    <row r="788" spans="1:3" ht="15.75">
      <c r="A788" s="1"/>
      <c r="B788" s="1"/>
      <c r="C788" s="1"/>
    </row>
    <row r="789" spans="1:3" ht="15.75">
      <c r="A789" s="1"/>
      <c r="B789" s="1"/>
      <c r="C789" s="1"/>
    </row>
    <row r="790" spans="1:3" ht="15.75">
      <c r="A790" s="1"/>
      <c r="B790" s="1"/>
      <c r="C790" s="1"/>
    </row>
    <row r="791" spans="1:3" ht="15.75">
      <c r="A791" s="1"/>
      <c r="B791" s="1"/>
      <c r="C791" s="1"/>
    </row>
    <row r="792" spans="1:3" ht="15.75">
      <c r="A792" s="1"/>
      <c r="B792" s="1"/>
      <c r="C792" s="1"/>
    </row>
    <row r="793" spans="1:3" ht="15.75">
      <c r="A793" s="1"/>
      <c r="B793" s="1"/>
      <c r="C793" s="1"/>
    </row>
    <row r="794" spans="1:3" ht="15.75">
      <c r="A794" s="1"/>
      <c r="B794" s="1"/>
      <c r="C794" s="1"/>
    </row>
    <row r="795" spans="1:3" ht="15.75">
      <c r="A795" s="1"/>
      <c r="B795" s="1"/>
      <c r="C795" s="1"/>
    </row>
    <row r="796" spans="1:3" ht="15.75">
      <c r="A796" s="1"/>
      <c r="B796" s="1"/>
      <c r="C796" s="1"/>
    </row>
    <row r="797" spans="1:3" ht="15.75">
      <c r="A797" s="1"/>
      <c r="B797" s="1"/>
      <c r="C797" s="1"/>
    </row>
    <row r="798" spans="1:3" ht="15.75">
      <c r="A798" s="1"/>
      <c r="B798" s="1"/>
      <c r="C798" s="1"/>
    </row>
    <row r="799" spans="1:3" ht="15.75">
      <c r="A799" s="1"/>
      <c r="B799" s="1"/>
      <c r="C799" s="1"/>
    </row>
    <row r="800" spans="1:3" ht="15.75">
      <c r="A800" s="1"/>
      <c r="B800" s="1"/>
      <c r="C800" s="1"/>
    </row>
    <row r="801" spans="1:3" ht="15.75">
      <c r="A801" s="1"/>
      <c r="B801" s="1"/>
      <c r="C801" s="1"/>
    </row>
    <row r="802" spans="1:3" ht="15.75">
      <c r="A802" s="1"/>
      <c r="B802" s="1"/>
      <c r="C802" s="1"/>
    </row>
    <row r="803" spans="1:3" ht="15.75">
      <c r="A803" s="1"/>
      <c r="B803" s="1"/>
      <c r="C803" s="1"/>
    </row>
    <row r="804" spans="1:3" ht="15.75">
      <c r="A804" s="1"/>
      <c r="B804" s="1"/>
      <c r="C804" s="1"/>
    </row>
    <row r="805" spans="1:3" ht="15.75">
      <c r="A805" s="1"/>
      <c r="B805" s="1"/>
      <c r="C805" s="1"/>
    </row>
    <row r="806" spans="1:3" ht="15.75">
      <c r="A806" s="1"/>
      <c r="B806" s="1"/>
      <c r="C806" s="1"/>
    </row>
    <row r="807" spans="1:3" ht="15.75">
      <c r="A807" s="1"/>
      <c r="B807" s="1"/>
      <c r="C807" s="1"/>
    </row>
    <row r="808" spans="1:3" ht="15.75">
      <c r="A808" s="1"/>
      <c r="B808" s="1"/>
      <c r="C808" s="1"/>
    </row>
    <row r="809" spans="1:3" ht="15.75">
      <c r="A809" s="1"/>
      <c r="B809" s="1"/>
      <c r="C809" s="1"/>
    </row>
    <row r="810" spans="1:3" ht="15.75">
      <c r="A810" s="1"/>
      <c r="B810" s="1"/>
      <c r="C810" s="1"/>
    </row>
    <row r="811" spans="1:3" ht="15.75">
      <c r="A811" s="1"/>
      <c r="B811" s="1"/>
      <c r="C811" s="1"/>
    </row>
    <row r="812" spans="1:3" ht="15.75">
      <c r="A812" s="1"/>
      <c r="B812" s="1"/>
      <c r="C812" s="1"/>
    </row>
    <row r="813" spans="1:3" ht="15.75">
      <c r="A813" s="1"/>
      <c r="B813" s="1"/>
      <c r="C813" s="1"/>
    </row>
    <row r="814" spans="1:3" ht="15.75">
      <c r="A814" s="1"/>
      <c r="B814" s="1"/>
      <c r="C814" s="1"/>
    </row>
    <row r="815" spans="1:3" ht="15.75">
      <c r="A815" s="1"/>
      <c r="B815" s="1"/>
      <c r="C815" s="1"/>
    </row>
    <row r="816" spans="1:3" ht="15.75">
      <c r="A816" s="1"/>
      <c r="B816" s="1"/>
      <c r="C816" s="1"/>
    </row>
    <row r="817" spans="1:3" ht="15.75">
      <c r="A817" s="1"/>
      <c r="B817" s="1"/>
      <c r="C817" s="1"/>
    </row>
    <row r="818" spans="1:3" ht="15.75">
      <c r="A818" s="1"/>
      <c r="B818" s="1"/>
      <c r="C818" s="1"/>
    </row>
    <row r="819" spans="1:3" ht="15.75">
      <c r="A819" s="1"/>
      <c r="B819" s="1"/>
      <c r="C819" s="1"/>
    </row>
    <row r="820" spans="1:3" ht="15.75">
      <c r="A820" s="1"/>
      <c r="B820" s="1"/>
      <c r="C820" s="1"/>
    </row>
    <row r="821" spans="1:3" ht="15.75">
      <c r="A821" s="1"/>
      <c r="B821" s="1"/>
      <c r="C821" s="1"/>
    </row>
    <row r="822" spans="1:3" ht="15.75">
      <c r="A822" s="1"/>
      <c r="B822" s="1"/>
      <c r="C822" s="1"/>
    </row>
    <row r="823" spans="1:3" ht="15.75">
      <c r="A823" s="1"/>
      <c r="B823" s="1"/>
      <c r="C823" s="1"/>
    </row>
    <row r="824" spans="1:3" ht="15.75">
      <c r="A824" s="1"/>
      <c r="B824" s="1"/>
      <c r="C824" s="1"/>
    </row>
    <row r="825" spans="1:3" ht="15.75">
      <c r="A825" s="1"/>
      <c r="B825" s="1"/>
      <c r="C825" s="1"/>
    </row>
    <row r="826" spans="1:3" ht="15.75">
      <c r="A826" s="1"/>
      <c r="B826" s="1"/>
      <c r="C826" s="1"/>
    </row>
    <row r="827" spans="1:3" ht="15.75">
      <c r="A827" s="1"/>
      <c r="B827" s="1"/>
      <c r="C827" s="1"/>
    </row>
    <row r="828" spans="1:3" ht="15.75">
      <c r="A828" s="1"/>
      <c r="B828" s="1"/>
      <c r="C828" s="1"/>
    </row>
    <row r="829" spans="1:3" ht="15.75">
      <c r="A829" s="1"/>
      <c r="B829" s="1"/>
      <c r="C829" s="1"/>
    </row>
    <row r="830" spans="1:3" ht="15.75">
      <c r="A830" s="1"/>
      <c r="B830" s="1"/>
      <c r="C830" s="1"/>
    </row>
    <row r="831" spans="1:3" ht="15.75">
      <c r="A831" s="1"/>
      <c r="B831" s="1"/>
      <c r="C831" s="1"/>
    </row>
    <row r="832" spans="1:3" ht="15.75">
      <c r="A832" s="1"/>
      <c r="B832" s="1"/>
      <c r="C832" s="1"/>
    </row>
    <row r="833" spans="1:3" ht="15.75">
      <c r="A833" s="1"/>
      <c r="B833" s="1"/>
      <c r="C833" s="1"/>
    </row>
    <row r="834" spans="1:3" ht="15.75">
      <c r="A834" s="1"/>
      <c r="B834" s="1"/>
      <c r="C834" s="1"/>
    </row>
    <row r="835" spans="1:3" ht="15.75">
      <c r="A835" s="1"/>
      <c r="B835" s="1"/>
      <c r="C835" s="1"/>
    </row>
    <row r="836" spans="1:3" ht="15.75">
      <c r="A836" s="1"/>
      <c r="B836" s="1"/>
      <c r="C836" s="1"/>
    </row>
    <row r="837" spans="1:3" ht="15.75">
      <c r="A837" s="1"/>
      <c r="B837" s="1"/>
      <c r="C837" s="1"/>
    </row>
    <row r="838" spans="1:3" ht="15.75">
      <c r="A838" s="1"/>
      <c r="B838" s="1"/>
      <c r="C838" s="1"/>
    </row>
    <row r="839" spans="1:3" ht="15.75">
      <c r="A839" s="1"/>
      <c r="B839" s="1"/>
      <c r="C839" s="1"/>
    </row>
    <row r="840" spans="1:3" ht="15.75">
      <c r="A840" s="1"/>
      <c r="B840" s="1"/>
      <c r="C840" s="1"/>
    </row>
    <row r="841" spans="1:3" ht="15.75">
      <c r="A841" s="1"/>
      <c r="B841" s="1"/>
      <c r="C841" s="1"/>
    </row>
    <row r="842" spans="1:3" ht="15.75">
      <c r="A842" s="1"/>
      <c r="B842" s="1"/>
      <c r="C842" s="1"/>
    </row>
    <row r="843" spans="1:3" ht="15.75">
      <c r="A843" s="1"/>
      <c r="B843" s="1"/>
      <c r="C843" s="1"/>
    </row>
    <row r="844" spans="1:3" ht="15.75">
      <c r="A844" s="1"/>
      <c r="B844" s="1"/>
      <c r="C844" s="1"/>
    </row>
    <row r="845" spans="1:3" ht="15.75">
      <c r="A845" s="1"/>
      <c r="B845" s="1"/>
      <c r="C845" s="1"/>
    </row>
    <row r="846" spans="1:3" ht="15.75">
      <c r="A846" s="1"/>
      <c r="B846" s="1"/>
      <c r="C846" s="1"/>
    </row>
    <row r="847" spans="1:3" ht="15.75">
      <c r="A847" s="1"/>
      <c r="B847" s="1"/>
      <c r="C847" s="1"/>
    </row>
    <row r="848" spans="1:3" ht="15.75">
      <c r="A848" s="1"/>
      <c r="B848" s="1"/>
      <c r="C848" s="1"/>
    </row>
    <row r="849" spans="1:3" ht="15.75">
      <c r="A849" s="1"/>
      <c r="B849" s="1"/>
      <c r="C849" s="1"/>
    </row>
    <row r="850" spans="1:3" ht="15.75">
      <c r="A850" s="1"/>
      <c r="B850" s="1"/>
      <c r="C850" s="1"/>
    </row>
    <row r="851" spans="1:3" ht="15.75">
      <c r="A851" s="1"/>
      <c r="B851" s="1"/>
      <c r="C851" s="1"/>
    </row>
    <row r="852" spans="1:3" ht="15.75">
      <c r="A852" s="1"/>
      <c r="B852" s="1"/>
      <c r="C852" s="1"/>
    </row>
    <row r="853" spans="1:3" ht="15.75">
      <c r="A853" s="1"/>
      <c r="B853" s="1"/>
      <c r="C853" s="1"/>
    </row>
    <row r="854" spans="1:3" ht="15.75">
      <c r="A854" s="1"/>
      <c r="B854" s="1"/>
      <c r="C854" s="1"/>
    </row>
    <row r="855" spans="1:3" ht="15.75">
      <c r="A855" s="1"/>
      <c r="B855" s="1"/>
      <c r="C855" s="1"/>
    </row>
    <row r="856" spans="1:3" ht="15.75">
      <c r="A856" s="1"/>
      <c r="B856" s="1"/>
      <c r="C856" s="1"/>
    </row>
    <row r="857" spans="1:3" ht="15.75">
      <c r="A857" s="1"/>
      <c r="B857" s="1"/>
      <c r="C857" s="1"/>
    </row>
    <row r="858" spans="1:3" ht="15.75">
      <c r="A858" s="1"/>
      <c r="B858" s="1"/>
      <c r="C858" s="1"/>
    </row>
    <row r="859" spans="1:3" ht="15.75">
      <c r="A859" s="1"/>
      <c r="B859" s="1"/>
      <c r="C859" s="1"/>
    </row>
    <row r="860" spans="1:3" ht="15.75">
      <c r="A860" s="1"/>
      <c r="B860" s="1"/>
      <c r="C860" s="1"/>
    </row>
    <row r="861" spans="1:3" ht="15.75">
      <c r="A861" s="1"/>
      <c r="B861" s="1"/>
      <c r="C861" s="1"/>
    </row>
    <row r="862" spans="1:3" ht="15.75">
      <c r="A862" s="1"/>
      <c r="B862" s="1"/>
      <c r="C862" s="1"/>
    </row>
    <row r="863" spans="1:3" ht="15.75">
      <c r="A863" s="1"/>
      <c r="B863" s="1"/>
      <c r="C863" s="1"/>
    </row>
    <row r="864" spans="1:3" ht="15.75">
      <c r="A864" s="1"/>
      <c r="B864" s="1"/>
      <c r="C864" s="1"/>
    </row>
    <row r="865" spans="1:3" ht="15.75">
      <c r="A865" s="1"/>
      <c r="B865" s="1"/>
      <c r="C865" s="1"/>
    </row>
    <row r="866" spans="1:3" ht="15.75">
      <c r="A866" s="1"/>
      <c r="B866" s="1"/>
      <c r="C866" s="1"/>
    </row>
    <row r="867" spans="1:3" ht="15.75">
      <c r="A867" s="1"/>
      <c r="B867" s="1"/>
      <c r="C867" s="1"/>
    </row>
    <row r="868" spans="1:3" ht="15.75">
      <c r="A868" s="1"/>
      <c r="B868" s="1"/>
      <c r="C868" s="1"/>
    </row>
    <row r="869" spans="1:3" ht="15.75">
      <c r="A869" s="1"/>
      <c r="B869" s="1"/>
      <c r="C869" s="1"/>
    </row>
    <row r="870" spans="1:3" ht="15.75">
      <c r="A870" s="1"/>
      <c r="B870" s="1"/>
      <c r="C870" s="1"/>
    </row>
    <row r="871" spans="1:3" ht="15.75">
      <c r="A871" s="1"/>
      <c r="B871" s="1"/>
      <c r="C871" s="1"/>
    </row>
    <row r="872" spans="1:3" ht="15.75">
      <c r="A872" s="1"/>
      <c r="B872" s="1"/>
      <c r="C872" s="1"/>
    </row>
    <row r="873" spans="1:3" ht="15.75">
      <c r="A873" s="1"/>
      <c r="B873" s="1"/>
      <c r="C873" s="1"/>
    </row>
    <row r="874" spans="1:3" ht="15.75">
      <c r="A874" s="1"/>
      <c r="B874" s="1"/>
      <c r="C874" s="1"/>
    </row>
    <row r="875" spans="1:3" ht="15.75">
      <c r="A875" s="1"/>
      <c r="B875" s="1"/>
      <c r="C875" s="1"/>
    </row>
    <row r="876" spans="1:3" ht="15.75">
      <c r="A876" s="1"/>
      <c r="B876" s="1"/>
      <c r="C876" s="1"/>
    </row>
    <row r="877" spans="1:3" ht="15.75">
      <c r="A877" s="1"/>
      <c r="B877" s="1"/>
      <c r="C877" s="1"/>
    </row>
    <row r="878" spans="1:3" ht="15.75">
      <c r="A878" s="1"/>
      <c r="B878" s="1"/>
      <c r="C878" s="1"/>
    </row>
    <row r="879" spans="1:3" ht="15.75">
      <c r="A879" s="1"/>
      <c r="B879" s="1"/>
      <c r="C879" s="1"/>
    </row>
    <row r="880" spans="1:3" ht="15.75">
      <c r="A880" s="1"/>
      <c r="B880" s="1"/>
      <c r="C880" s="1"/>
    </row>
    <row r="881" spans="1:3" ht="15.75">
      <c r="A881" s="1"/>
      <c r="B881" s="1"/>
      <c r="C881" s="1"/>
    </row>
    <row r="882" spans="1:3" ht="15.75">
      <c r="A882" s="1"/>
      <c r="B882" s="1"/>
      <c r="C882" s="1"/>
    </row>
    <row r="883" spans="1:3" ht="15.75">
      <c r="A883" s="1"/>
      <c r="B883" s="1"/>
      <c r="C883" s="1"/>
    </row>
    <row r="884" spans="1:3" ht="15.75">
      <c r="A884" s="1"/>
      <c r="B884" s="1"/>
      <c r="C884" s="1"/>
    </row>
    <row r="885" spans="1:3" ht="15.75">
      <c r="A885" s="1"/>
      <c r="B885" s="1"/>
      <c r="C885" s="1"/>
    </row>
    <row r="886" spans="1:3" ht="15.75">
      <c r="A886" s="1"/>
      <c r="B886" s="1"/>
      <c r="C886" s="1"/>
    </row>
    <row r="887" spans="1:3" ht="15.75">
      <c r="A887" s="1"/>
      <c r="B887" s="1"/>
      <c r="C887" s="1"/>
    </row>
    <row r="888" spans="1:3" ht="15.75">
      <c r="A888" s="1"/>
      <c r="B888" s="1"/>
      <c r="C888" s="1"/>
    </row>
    <row r="889" spans="1:3" ht="15.75">
      <c r="A889" s="1"/>
      <c r="B889" s="1"/>
      <c r="C889" s="1"/>
    </row>
    <row r="890" spans="1:3" ht="15.75">
      <c r="A890" s="1"/>
      <c r="B890" s="1"/>
      <c r="C890" s="1"/>
    </row>
    <row r="891" spans="1:3" ht="15.75">
      <c r="A891" s="1"/>
      <c r="B891" s="1"/>
      <c r="C891" s="1"/>
    </row>
    <row r="892" spans="1:3" ht="15.75">
      <c r="A892" s="1"/>
      <c r="B892" s="1"/>
      <c r="C892" s="1"/>
    </row>
    <row r="893" spans="1:3" ht="15.75">
      <c r="A893" s="1"/>
      <c r="B893" s="1"/>
      <c r="C893" s="1"/>
    </row>
    <row r="894" spans="1:3" ht="15.75">
      <c r="A894" s="1"/>
      <c r="B894" s="1"/>
      <c r="C894" s="1"/>
    </row>
    <row r="895" spans="1:3" ht="15.75">
      <c r="A895" s="1"/>
      <c r="B895" s="1"/>
      <c r="C895" s="1"/>
    </row>
    <row r="896" spans="1:3" ht="15.75">
      <c r="A896" s="1"/>
      <c r="B896" s="1"/>
      <c r="C896" s="1"/>
    </row>
    <row r="897" spans="1:3" ht="15.75">
      <c r="A897" s="1"/>
      <c r="B897" s="1"/>
      <c r="C897" s="1"/>
    </row>
    <row r="898" spans="1:3" ht="15.75">
      <c r="A898" s="1"/>
      <c r="B898" s="1"/>
      <c r="C898" s="1"/>
    </row>
    <row r="899" spans="1:3" ht="15.75">
      <c r="A899" s="1"/>
      <c r="B899" s="1"/>
      <c r="C899" s="1"/>
    </row>
    <row r="900" spans="1:3" ht="15.75">
      <c r="A900" s="1"/>
      <c r="B900" s="1"/>
      <c r="C900" s="1"/>
    </row>
    <row r="901" spans="1:3" ht="15.75">
      <c r="A901" s="1"/>
      <c r="B901" s="1"/>
      <c r="C901" s="1"/>
    </row>
    <row r="902" spans="1:3" ht="15.75">
      <c r="A902" s="1"/>
      <c r="B902" s="1"/>
      <c r="C902" s="1"/>
    </row>
    <row r="903" spans="1:3" ht="15.75">
      <c r="A903" s="1"/>
      <c r="B903" s="1"/>
      <c r="C903" s="1"/>
    </row>
    <row r="904" spans="1:3" ht="15.75">
      <c r="A904" s="1"/>
      <c r="B904" s="1"/>
      <c r="C904" s="1"/>
    </row>
    <row r="905" spans="1:3" ht="15.75">
      <c r="A905" s="1"/>
      <c r="B905" s="1"/>
      <c r="C905" s="1"/>
    </row>
    <row r="906" spans="1:3" ht="15.75">
      <c r="A906" s="1"/>
      <c r="B906" s="1"/>
      <c r="C906" s="1"/>
    </row>
    <row r="907" spans="1:3" ht="15.75">
      <c r="A907" s="1"/>
      <c r="B907" s="1"/>
      <c r="C907" s="1"/>
    </row>
    <row r="908" spans="1:3" ht="15.75">
      <c r="A908" s="1"/>
      <c r="B908" s="1"/>
      <c r="C908" s="1"/>
    </row>
    <row r="909" spans="1:3" ht="15.75">
      <c r="A909" s="1"/>
      <c r="B909" s="1"/>
      <c r="C909" s="1"/>
    </row>
    <row r="910" spans="1:3" ht="15.75">
      <c r="A910" s="1"/>
      <c r="B910" s="1"/>
      <c r="C910" s="1"/>
    </row>
    <row r="911" spans="1:3" ht="15.75">
      <c r="A911" s="1"/>
      <c r="B911" s="1"/>
      <c r="C911" s="1"/>
    </row>
    <row r="912" spans="1:3" ht="15.75">
      <c r="A912" s="1"/>
      <c r="B912" s="1"/>
      <c r="C912" s="1"/>
    </row>
    <row r="913" spans="1:3" ht="15.75">
      <c r="A913" s="1"/>
      <c r="B913" s="1"/>
      <c r="C913" s="1"/>
    </row>
    <row r="914" spans="1:3" ht="15.75">
      <c r="A914" s="1"/>
      <c r="B914" s="1"/>
      <c r="C914" s="1"/>
    </row>
    <row r="915" spans="1:3" ht="15.75">
      <c r="A915" s="1"/>
      <c r="B915" s="1"/>
      <c r="C915" s="1"/>
    </row>
    <row r="916" spans="1:3" ht="15.75">
      <c r="A916" s="1"/>
      <c r="B916" s="1"/>
      <c r="C916" s="1"/>
    </row>
    <row r="917" spans="1:3" ht="15.75">
      <c r="A917" s="1"/>
      <c r="B917" s="1"/>
      <c r="C917" s="1"/>
    </row>
    <row r="918" spans="1:3" ht="15.75">
      <c r="A918" s="1"/>
      <c r="B918" s="1"/>
      <c r="C918" s="1"/>
    </row>
    <row r="919" spans="1:3" ht="15.75">
      <c r="A919" s="1"/>
      <c r="B919" s="1"/>
      <c r="C919" s="1"/>
    </row>
    <row r="920" spans="1:3" ht="15.75">
      <c r="A920" s="1"/>
      <c r="B920" s="1"/>
      <c r="C920" s="1"/>
    </row>
    <row r="921" spans="1:3" ht="15.75">
      <c r="A921" s="1"/>
      <c r="B921" s="1"/>
      <c r="C921" s="1"/>
    </row>
    <row r="922" spans="1:3" ht="15.75">
      <c r="A922" s="1"/>
      <c r="B922" s="1"/>
      <c r="C922" s="1"/>
    </row>
    <row r="923" spans="1:3" ht="15.75">
      <c r="A923" s="1"/>
      <c r="B923" s="1"/>
      <c r="C923" s="1"/>
    </row>
    <row r="924" spans="1:3" ht="15.75">
      <c r="A924" s="1"/>
      <c r="B924" s="1"/>
      <c r="C924" s="1"/>
    </row>
    <row r="925" spans="1:3" ht="15.75">
      <c r="A925" s="1"/>
      <c r="B925" s="1"/>
      <c r="C925" s="1"/>
    </row>
    <row r="926" spans="1:3" ht="15.75">
      <c r="A926" s="1"/>
      <c r="B926" s="1"/>
      <c r="C926" s="1"/>
    </row>
    <row r="927" spans="1:3" ht="15.75">
      <c r="A927" s="1"/>
      <c r="B927" s="1"/>
      <c r="C927" s="1"/>
    </row>
    <row r="928" spans="1:3" ht="15.75">
      <c r="A928" s="1"/>
      <c r="B928" s="1"/>
      <c r="C928" s="1"/>
    </row>
    <row r="929" spans="1:3" ht="15.75">
      <c r="A929" s="1"/>
      <c r="B929" s="1"/>
      <c r="C929" s="1"/>
    </row>
    <row r="930" spans="1:3" ht="15.75">
      <c r="A930" s="1"/>
      <c r="B930" s="1"/>
      <c r="C930" s="1"/>
    </row>
    <row r="931" spans="1:3" ht="15.75">
      <c r="A931" s="1"/>
      <c r="B931" s="1"/>
      <c r="C931" s="1"/>
    </row>
    <row r="932" spans="1:3" ht="15.75">
      <c r="A932" s="1"/>
      <c r="B932" s="1"/>
      <c r="C932" s="1"/>
    </row>
    <row r="933" spans="1:3" ht="15.75">
      <c r="A933" s="1"/>
      <c r="B933" s="1"/>
      <c r="C933" s="1"/>
    </row>
    <row r="934" spans="1:3" ht="15.75">
      <c r="A934" s="1"/>
      <c r="B934" s="1"/>
      <c r="C934" s="1"/>
    </row>
    <row r="935" spans="1:3" ht="15.75">
      <c r="A935" s="1"/>
      <c r="B935" s="1"/>
      <c r="C935" s="1"/>
    </row>
    <row r="936" spans="1:3" ht="15.75">
      <c r="A936" s="1"/>
      <c r="B936" s="1"/>
      <c r="C936" s="1"/>
    </row>
    <row r="937" spans="1:3" ht="15.75">
      <c r="A937" s="1"/>
      <c r="B937" s="1"/>
      <c r="C937" s="1"/>
    </row>
    <row r="938" spans="1:3" ht="15.75">
      <c r="A938" s="1"/>
      <c r="B938" s="1"/>
      <c r="C938" s="1"/>
    </row>
    <row r="939" spans="1:3" ht="15.75">
      <c r="A939" s="1"/>
      <c r="B939" s="1"/>
      <c r="C939" s="1"/>
    </row>
    <row r="940" spans="1:3" ht="15.75">
      <c r="A940" s="1"/>
      <c r="B940" s="1"/>
      <c r="C940" s="1"/>
    </row>
    <row r="941" spans="1:3" ht="15.75">
      <c r="A941" s="1"/>
      <c r="B941" s="1"/>
      <c r="C941" s="1"/>
    </row>
    <row r="942" spans="1:3" ht="15.75">
      <c r="A942" s="1"/>
      <c r="B942" s="1"/>
      <c r="C942" s="1"/>
    </row>
    <row r="943" spans="1:3" ht="15.75">
      <c r="A943" s="1"/>
      <c r="B943" s="1"/>
      <c r="C943" s="1"/>
    </row>
    <row r="944" spans="1:3" ht="15.75">
      <c r="A944" s="1"/>
      <c r="B944" s="1"/>
      <c r="C944" s="1"/>
    </row>
    <row r="945" spans="1:3" ht="15.75">
      <c r="A945" s="1"/>
      <c r="B945" s="1"/>
      <c r="C945" s="1"/>
    </row>
    <row r="946" spans="1:3" ht="15.75">
      <c r="A946" s="1"/>
      <c r="B946" s="1"/>
      <c r="C946" s="1"/>
    </row>
    <row r="947" spans="1:3" ht="15.75">
      <c r="A947" s="1"/>
      <c r="B947" s="1"/>
      <c r="C947" s="1"/>
    </row>
    <row r="948" spans="1:3" ht="15.75">
      <c r="A948" s="1"/>
      <c r="B948" s="1"/>
      <c r="C948" s="1"/>
    </row>
    <row r="949" spans="1:3" ht="15.75">
      <c r="A949" s="1"/>
      <c r="B949" s="1"/>
      <c r="C949" s="1"/>
    </row>
    <row r="950" spans="1:3" ht="15.75">
      <c r="A950" s="1"/>
      <c r="B950" s="1"/>
      <c r="C950" s="1"/>
    </row>
    <row r="951" spans="1:3" ht="15.75">
      <c r="A951" s="1"/>
      <c r="B951" s="1"/>
      <c r="C951" s="1"/>
    </row>
    <row r="952" spans="1:3" ht="15.75">
      <c r="A952" s="1"/>
      <c r="B952" s="1"/>
      <c r="C952" s="1"/>
    </row>
    <row r="953" spans="1:3" ht="15.75">
      <c r="A953" s="1"/>
      <c r="B953" s="1"/>
      <c r="C953" s="1"/>
    </row>
    <row r="954" spans="1:3" ht="15.75">
      <c r="A954" s="1"/>
      <c r="B954" s="1"/>
      <c r="C954" s="1"/>
    </row>
    <row r="955" spans="1:3" ht="15.75">
      <c r="A955" s="1"/>
      <c r="B955" s="1"/>
      <c r="C955" s="1"/>
    </row>
    <row r="956" spans="1:3" ht="15.75">
      <c r="A956" s="1"/>
      <c r="B956" s="1"/>
      <c r="C956" s="1"/>
    </row>
    <row r="957" spans="1:3" ht="15.75">
      <c r="A957" s="1"/>
      <c r="B957" s="1"/>
      <c r="C957" s="1"/>
    </row>
    <row r="958" spans="1:3" ht="15.75">
      <c r="A958" s="1"/>
      <c r="B958" s="1"/>
      <c r="C958" s="1"/>
    </row>
    <row r="959" spans="1:3" ht="15.75">
      <c r="A959" s="1"/>
      <c r="B959" s="1"/>
      <c r="C959" s="1"/>
    </row>
    <row r="960" spans="1:3" ht="15.75">
      <c r="A960" s="1"/>
      <c r="B960" s="1"/>
      <c r="C960" s="1"/>
    </row>
    <row r="961" spans="1:3" ht="15.75">
      <c r="A961" s="1"/>
      <c r="B961" s="1"/>
      <c r="C961" s="1"/>
    </row>
    <row r="962" spans="1:3" ht="15.75">
      <c r="A962" s="1"/>
      <c r="B962" s="1"/>
      <c r="C962" s="1"/>
    </row>
    <row r="963" spans="1:3" ht="15.75">
      <c r="A963" s="1"/>
      <c r="B963" s="1"/>
      <c r="C963" s="1"/>
    </row>
    <row r="964" spans="1:3" ht="15.75">
      <c r="A964" s="1"/>
      <c r="B964" s="1"/>
      <c r="C964" s="1"/>
    </row>
    <row r="965" spans="1:3" ht="15.75">
      <c r="A965" s="1"/>
      <c r="B965" s="1"/>
      <c r="C965" s="1"/>
    </row>
    <row r="966" spans="1:3" ht="15.75">
      <c r="A966" s="1"/>
      <c r="B966" s="1"/>
      <c r="C966" s="1"/>
    </row>
    <row r="967" spans="1:3" ht="15.75">
      <c r="A967" s="1"/>
      <c r="B967" s="1"/>
      <c r="C967" s="1"/>
    </row>
    <row r="968" spans="1:3" ht="15.75">
      <c r="A968" s="1"/>
      <c r="B968" s="1"/>
      <c r="C968" s="1"/>
    </row>
    <row r="969" spans="1:3" ht="15.75">
      <c r="A969" s="1"/>
      <c r="B969" s="1"/>
      <c r="C969" s="1"/>
    </row>
    <row r="970" spans="1:3" ht="15.75">
      <c r="A970" s="1"/>
      <c r="B970" s="1"/>
      <c r="C970" s="1"/>
    </row>
    <row r="971" spans="1:3" ht="15.75">
      <c r="A971" s="1"/>
      <c r="B971" s="1"/>
      <c r="C971" s="1"/>
    </row>
    <row r="972" spans="1:3" ht="15.75">
      <c r="A972" s="1"/>
      <c r="B972" s="1"/>
      <c r="C972" s="1"/>
    </row>
    <row r="973" spans="1:3" ht="15.75">
      <c r="A973" s="1"/>
      <c r="B973" s="1"/>
      <c r="C973" s="1"/>
    </row>
    <row r="974" spans="1:3" ht="15.75">
      <c r="A974" s="1"/>
      <c r="B974" s="1"/>
      <c r="C974" s="1"/>
    </row>
    <row r="975" spans="1:3" ht="15.75">
      <c r="A975" s="1"/>
      <c r="B975" s="1"/>
      <c r="C975" s="1"/>
    </row>
    <row r="976" spans="1:3" ht="15.75">
      <c r="A976" s="1"/>
      <c r="B976" s="1"/>
      <c r="C976" s="1"/>
    </row>
    <row r="977" spans="1:3" ht="15.75">
      <c r="A977" s="1"/>
      <c r="B977" s="1"/>
      <c r="C977" s="1"/>
    </row>
    <row r="978" spans="1:3" ht="15.75">
      <c r="A978" s="1"/>
      <c r="B978" s="1"/>
      <c r="C978" s="1"/>
    </row>
    <row r="979" spans="1:3" ht="15.75">
      <c r="A979" s="1"/>
      <c r="B979" s="1"/>
      <c r="C979" s="1"/>
    </row>
    <row r="980" spans="1:3" ht="15.75">
      <c r="A980" s="1"/>
      <c r="B980" s="1"/>
      <c r="C980" s="1"/>
    </row>
    <row r="981" spans="1:3" ht="15.75">
      <c r="A981" s="1"/>
      <c r="B981" s="1"/>
      <c r="C981" s="1"/>
    </row>
    <row r="982" spans="1:3" ht="15.75">
      <c r="A982" s="1"/>
      <c r="B982" s="1"/>
      <c r="C982" s="1"/>
    </row>
    <row r="983" spans="1:3" ht="15.75">
      <c r="A983" s="1"/>
      <c r="B983" s="1"/>
      <c r="C983" s="1"/>
    </row>
    <row r="984" spans="1:3" ht="15.75">
      <c r="A984" s="1"/>
      <c r="B984" s="1"/>
      <c r="C984" s="1"/>
    </row>
    <row r="985" spans="1:3" ht="15.75">
      <c r="A985" s="1"/>
      <c r="B985" s="1"/>
      <c r="C985" s="1"/>
    </row>
    <row r="986" spans="1:3" ht="15.75">
      <c r="A986" s="1"/>
      <c r="B986" s="1"/>
      <c r="C986" s="1"/>
    </row>
    <row r="987" spans="1:3" ht="15.75">
      <c r="A987" s="1"/>
      <c r="B987" s="1"/>
      <c r="C987" s="1"/>
    </row>
    <row r="988" spans="1:3" ht="15.75">
      <c r="A988" s="1"/>
      <c r="B988" s="1"/>
      <c r="C988" s="1"/>
    </row>
    <row r="989" spans="1:3" ht="15.75">
      <c r="A989" s="1"/>
      <c r="B989" s="1"/>
      <c r="C989" s="1"/>
    </row>
    <row r="990" spans="1:3" ht="15.75">
      <c r="A990" s="1"/>
      <c r="B990" s="1"/>
      <c r="C990" s="1"/>
    </row>
    <row r="991" spans="1:3" ht="15.75">
      <c r="A991" s="1"/>
      <c r="B991" s="1"/>
      <c r="C991" s="1"/>
    </row>
    <row r="992" spans="1:3" ht="15.75">
      <c r="A992" s="1"/>
      <c r="B992" s="1"/>
      <c r="C992" s="1"/>
    </row>
    <row r="993" spans="1:3" ht="15.75">
      <c r="A993" s="1"/>
      <c r="B993" s="1"/>
      <c r="C993" s="1"/>
    </row>
    <row r="994" spans="1:3" ht="15.75">
      <c r="A994" s="1"/>
      <c r="B994" s="1"/>
      <c r="C994" s="1"/>
    </row>
    <row r="995" spans="1:3" ht="15.75">
      <c r="A995" s="1"/>
      <c r="B995" s="1"/>
      <c r="C995" s="1"/>
    </row>
    <row r="996" spans="1:3" ht="15.75">
      <c r="A996" s="1"/>
      <c r="B996" s="1"/>
      <c r="C996" s="1"/>
    </row>
    <row r="997" spans="1:3" ht="15.75">
      <c r="A997" s="1"/>
      <c r="B997" s="1"/>
      <c r="C997" s="1"/>
    </row>
    <row r="998" spans="1:3" ht="15.75">
      <c r="A998" s="1"/>
      <c r="B998" s="1"/>
      <c r="C998" s="1"/>
    </row>
    <row r="999" spans="1:3" ht="15.75">
      <c r="A999" s="1"/>
      <c r="B999" s="1"/>
      <c r="C999" s="1"/>
    </row>
    <row r="1000" spans="1:3" ht="15.75">
      <c r="A1000" s="1"/>
      <c r="B1000" s="1"/>
      <c r="C1000" s="1"/>
    </row>
    <row r="1001" spans="1:3" ht="15.75">
      <c r="A1001" s="1"/>
      <c r="B1001" s="1"/>
      <c r="C1001" s="1"/>
    </row>
    <row r="1002" spans="1:3" ht="15.75">
      <c r="A1002" s="1"/>
      <c r="B1002" s="1"/>
      <c r="C1002" s="1"/>
    </row>
    <row r="1003" spans="1:3" ht="15.75">
      <c r="A1003" s="1"/>
      <c r="B1003" s="1"/>
      <c r="C1003" s="1"/>
    </row>
    <row r="1004" spans="1:3" ht="15.75">
      <c r="A1004" s="1"/>
      <c r="B1004" s="1"/>
      <c r="C1004" s="1"/>
    </row>
    <row r="1005" spans="1:3" ht="15.75">
      <c r="A1005" s="1"/>
      <c r="B1005" s="1"/>
      <c r="C1005" s="1"/>
    </row>
    <row r="1006" spans="1:3" ht="15.75">
      <c r="A1006" s="1"/>
      <c r="B1006" s="1"/>
      <c r="C1006" s="1"/>
    </row>
    <row r="1007" spans="1:3" ht="15.75">
      <c r="A1007" s="1"/>
      <c r="B1007" s="1"/>
      <c r="C1007" s="1"/>
    </row>
    <row r="1008" spans="1:3" ht="15.75">
      <c r="A1008" s="1"/>
      <c r="B1008" s="1"/>
      <c r="C1008" s="1"/>
    </row>
    <row r="1009" spans="1:3" ht="15.75">
      <c r="A1009" s="1"/>
      <c r="B1009" s="1"/>
      <c r="C1009" s="1"/>
    </row>
    <row r="1010" spans="1:3" ht="15.75">
      <c r="A1010" s="1"/>
      <c r="B1010" s="1"/>
      <c r="C1010" s="1"/>
    </row>
    <row r="1011" spans="1:3" ht="15.75">
      <c r="A1011" s="1"/>
      <c r="B1011" s="1"/>
      <c r="C1011" s="1"/>
    </row>
    <row r="1012" spans="1:3" ht="15.75">
      <c r="A1012" s="1"/>
      <c r="B1012" s="1"/>
      <c r="C1012" s="1"/>
    </row>
    <row r="1013" spans="1:3" ht="15.75">
      <c r="A1013" s="1"/>
      <c r="B1013" s="1"/>
      <c r="C1013" s="1"/>
    </row>
    <row r="1014" spans="1:3" ht="15.75">
      <c r="A1014" s="1"/>
      <c r="B1014" s="1"/>
      <c r="C1014" s="1"/>
    </row>
    <row r="1015" spans="1:3" ht="15.75">
      <c r="A1015" s="1"/>
      <c r="B1015" s="1"/>
      <c r="C1015" s="1"/>
    </row>
    <row r="1016" spans="1:3" ht="15.75">
      <c r="A1016" s="1"/>
      <c r="B1016" s="1"/>
      <c r="C1016" s="1"/>
    </row>
    <row r="1017" spans="1:3" ht="15.75">
      <c r="A1017" s="1"/>
      <c r="B1017" s="1"/>
      <c r="C1017" s="1"/>
    </row>
    <row r="1018" spans="1:3" ht="15.75">
      <c r="A1018" s="1"/>
      <c r="B1018" s="1"/>
      <c r="C1018" s="1"/>
    </row>
    <row r="1019" spans="1:3" ht="15.75">
      <c r="A1019" s="1"/>
      <c r="B1019" s="1"/>
      <c r="C1019" s="1"/>
    </row>
    <row r="1020" spans="1:3" ht="15.75">
      <c r="A1020" s="1"/>
      <c r="B1020" s="1"/>
      <c r="C1020" s="1"/>
    </row>
    <row r="1021" spans="1:3" ht="15.75">
      <c r="A1021" s="1"/>
      <c r="B1021" s="1"/>
      <c r="C1021" s="1"/>
    </row>
    <row r="1022" spans="1:3" ht="15.75">
      <c r="A1022" s="1"/>
      <c r="B1022" s="1"/>
      <c r="C1022" s="1"/>
    </row>
    <row r="1023" spans="1:3" ht="15.75">
      <c r="A1023" s="1"/>
      <c r="B1023" s="1"/>
      <c r="C1023" s="1"/>
    </row>
    <row r="1024" spans="1:3" ht="15.75">
      <c r="A1024" s="1"/>
      <c r="B1024" s="1"/>
      <c r="C1024" s="1"/>
    </row>
    <row r="1025" spans="1:3" ht="15.75">
      <c r="A1025" s="1"/>
      <c r="B1025" s="1"/>
      <c r="C1025" s="1"/>
    </row>
    <row r="1026" spans="1:3" ht="15.75">
      <c r="A1026" s="1"/>
      <c r="B1026" s="1"/>
      <c r="C1026" s="1"/>
    </row>
    <row r="1027" spans="1:3" ht="15.75">
      <c r="A1027" s="1"/>
      <c r="B1027" s="1"/>
      <c r="C1027" s="1"/>
    </row>
    <row r="1028" spans="1:3" ht="15.75">
      <c r="A1028" s="1"/>
      <c r="B1028" s="1"/>
      <c r="C1028" s="1"/>
    </row>
    <row r="1029" spans="1:3" ht="15.75">
      <c r="A1029" s="1"/>
      <c r="B1029" s="1"/>
      <c r="C1029" s="1"/>
    </row>
    <row r="1030" spans="1:3" ht="15.75">
      <c r="A1030" s="1"/>
      <c r="B1030" s="1"/>
      <c r="C1030" s="1"/>
    </row>
    <row r="1031" spans="1:3" ht="15.75">
      <c r="A1031" s="1"/>
      <c r="B1031" s="1"/>
      <c r="C1031" s="1"/>
    </row>
    <row r="1032" spans="1:3" ht="15.75">
      <c r="A1032" s="1"/>
      <c r="B1032" s="1"/>
      <c r="C1032" s="1"/>
    </row>
    <row r="1033" spans="1:3" ht="15.75">
      <c r="A1033" s="1"/>
      <c r="B1033" s="1"/>
      <c r="C1033" s="1"/>
    </row>
    <row r="1034" spans="1:3" ht="15.75">
      <c r="A1034" s="1"/>
      <c r="B1034" s="1"/>
      <c r="C1034" s="1"/>
    </row>
    <row r="1035" spans="1:3" ht="15.75">
      <c r="A1035" s="1"/>
      <c r="B1035" s="1"/>
      <c r="C1035" s="1"/>
    </row>
    <row r="1036" spans="1:3" ht="15.75">
      <c r="A1036" s="1"/>
      <c r="B1036" s="1"/>
      <c r="C1036" s="1"/>
    </row>
    <row r="1037" spans="1:3" ht="15.75">
      <c r="A1037" s="1"/>
      <c r="B1037" s="1"/>
      <c r="C1037" s="1"/>
    </row>
    <row r="1038" spans="1:3" ht="15.75">
      <c r="A1038" s="1"/>
      <c r="B1038" s="1"/>
      <c r="C1038" s="1"/>
    </row>
    <row r="1039" spans="1:3" ht="15.75">
      <c r="A1039" s="1"/>
      <c r="B1039" s="1"/>
      <c r="C1039" s="1"/>
    </row>
    <row r="1040" spans="1:3" ht="15.75">
      <c r="A1040" s="1"/>
      <c r="B1040" s="1"/>
      <c r="C1040" s="1"/>
    </row>
    <row r="1041" spans="1:3" ht="15.75">
      <c r="A1041" s="1"/>
      <c r="B1041" s="1"/>
      <c r="C1041" s="1"/>
    </row>
    <row r="1042" spans="1:3" ht="15.75">
      <c r="A1042" s="1"/>
      <c r="B1042" s="1"/>
      <c r="C1042" s="1"/>
    </row>
    <row r="1043" spans="1:3" ht="15.75">
      <c r="A1043" s="1"/>
      <c r="B1043" s="1"/>
      <c r="C1043" s="1"/>
    </row>
    <row r="1044" spans="1:3" ht="15.75">
      <c r="A1044" s="1"/>
      <c r="B1044" s="1"/>
      <c r="C1044" s="1"/>
    </row>
    <row r="1045" spans="1:3" ht="15.75">
      <c r="A1045" s="1"/>
      <c r="B1045" s="1"/>
      <c r="C1045" s="1"/>
    </row>
    <row r="1046" spans="1:3" ht="15.75">
      <c r="A1046" s="1"/>
      <c r="B1046" s="1"/>
      <c r="C1046" s="1"/>
    </row>
    <row r="1047" spans="1:3" ht="15.75">
      <c r="A1047" s="1"/>
      <c r="B1047" s="1"/>
      <c r="C1047" s="1"/>
    </row>
    <row r="1048" spans="1:3" ht="15.75">
      <c r="A1048" s="1"/>
      <c r="B1048" s="1"/>
      <c r="C1048" s="1"/>
    </row>
    <row r="1049" spans="1:3" ht="15.75">
      <c r="A1049" s="1"/>
      <c r="B1049" s="1"/>
      <c r="C1049" s="1"/>
    </row>
    <row r="1050" spans="1:3" ht="15.75">
      <c r="A1050" s="1"/>
      <c r="B1050" s="1"/>
      <c r="C1050" s="1"/>
    </row>
    <row r="1051" spans="1:3" ht="15.75">
      <c r="A1051" s="1"/>
      <c r="B1051" s="1"/>
      <c r="C1051" s="1"/>
    </row>
    <row r="1052" spans="1:3" ht="15.75">
      <c r="A1052" s="1"/>
      <c r="B1052" s="1"/>
      <c r="C1052" s="1"/>
    </row>
    <row r="1053" spans="1:3" ht="15.75">
      <c r="A1053" s="1"/>
      <c r="B1053" s="1"/>
      <c r="C1053" s="1"/>
    </row>
    <row r="1054" spans="1:3" ht="15.75">
      <c r="A1054" s="1"/>
      <c r="B1054" s="1"/>
      <c r="C1054" s="1"/>
    </row>
    <row r="1055" spans="1:3" ht="15.75">
      <c r="A1055" s="1"/>
      <c r="B1055" s="1"/>
      <c r="C1055" s="1"/>
    </row>
    <row r="1056" spans="1:3" ht="15.75">
      <c r="A1056" s="1"/>
      <c r="B1056" s="1"/>
      <c r="C1056" s="1"/>
    </row>
    <row r="1057" spans="1:3" ht="15.75">
      <c r="A1057" s="1"/>
      <c r="B1057" s="1"/>
      <c r="C1057" s="1"/>
    </row>
    <row r="1058" spans="1:3" ht="15.75">
      <c r="A1058" s="1"/>
      <c r="B1058" s="1"/>
      <c r="C1058" s="1"/>
    </row>
    <row r="1059" spans="1:3" ht="15.75">
      <c r="A1059" s="1"/>
      <c r="B1059" s="1"/>
      <c r="C1059" s="1"/>
    </row>
    <row r="1060" spans="1:3" ht="15.75">
      <c r="A1060" s="1"/>
      <c r="B1060" s="1"/>
      <c r="C1060" s="1"/>
    </row>
    <row r="1061" spans="1:3" ht="15.75">
      <c r="A1061" s="1"/>
      <c r="B1061" s="1"/>
      <c r="C1061" s="1"/>
    </row>
    <row r="1062" spans="1:3" ht="15.75">
      <c r="A1062" s="1"/>
      <c r="B1062" s="1"/>
      <c r="C1062" s="1"/>
    </row>
    <row r="1063" spans="1:3" ht="15.75">
      <c r="A1063" s="1"/>
      <c r="B1063" s="1"/>
      <c r="C1063" s="1"/>
    </row>
    <row r="1064" spans="1:3" ht="15.75">
      <c r="A1064" s="1"/>
      <c r="B1064" s="1"/>
      <c r="C1064" s="1"/>
    </row>
    <row r="1065" spans="1:3" ht="15.75">
      <c r="A1065" s="1"/>
      <c r="B1065" s="1"/>
      <c r="C1065" s="1"/>
    </row>
    <row r="1066" spans="1:3" ht="15.75">
      <c r="A1066" s="1"/>
      <c r="B1066" s="1"/>
      <c r="C1066" s="1"/>
    </row>
    <row r="1067" spans="1:3" ht="15.75">
      <c r="A1067" s="1"/>
      <c r="B1067" s="1"/>
      <c r="C1067" s="1"/>
    </row>
    <row r="1068" spans="1:3" ht="15.75">
      <c r="A1068" s="1"/>
      <c r="B1068" s="1"/>
      <c r="C1068" s="1"/>
    </row>
    <row r="1069" spans="1:3" ht="15.75">
      <c r="A1069" s="1"/>
      <c r="B1069" s="1"/>
      <c r="C1069" s="1"/>
    </row>
    <row r="1070" spans="1:3" ht="15.75">
      <c r="A1070" s="1"/>
      <c r="B1070" s="1"/>
      <c r="C1070" s="1"/>
    </row>
    <row r="1071" spans="1:3" ht="15.75">
      <c r="A1071" s="1"/>
      <c r="B1071" s="1"/>
      <c r="C1071" s="1"/>
    </row>
    <row r="1072" spans="1:3" ht="15.75">
      <c r="A1072" s="1"/>
      <c r="B1072" s="1"/>
      <c r="C1072" s="1"/>
    </row>
    <row r="1073" spans="1:3" ht="15.75">
      <c r="A1073" s="1"/>
      <c r="B1073" s="1"/>
      <c r="C1073" s="1"/>
    </row>
    <row r="1074" spans="1:3" ht="15.75">
      <c r="A1074" s="1"/>
      <c r="B1074" s="1"/>
      <c r="C1074" s="1"/>
    </row>
    <row r="1075" spans="1:3" ht="15.75">
      <c r="A1075" s="1"/>
      <c r="B1075" s="1"/>
      <c r="C1075" s="1"/>
    </row>
    <row r="1076" spans="1:3" ht="15.75">
      <c r="A1076" s="1"/>
      <c r="B1076" s="1"/>
      <c r="C1076" s="1"/>
    </row>
    <row r="1077" spans="1:3" ht="15.75">
      <c r="A1077" s="1"/>
      <c r="B1077" s="1"/>
      <c r="C1077" s="1"/>
    </row>
    <row r="1078" spans="1:3" ht="15.75">
      <c r="A1078" s="1"/>
      <c r="B1078" s="1"/>
      <c r="C1078" s="1"/>
    </row>
    <row r="1079" spans="1:3" ht="15.75">
      <c r="A1079" s="1"/>
      <c r="B1079" s="1"/>
      <c r="C1079" s="1"/>
    </row>
    <row r="1080" spans="1:3" ht="15.75">
      <c r="A1080" s="1"/>
      <c r="B1080" s="1"/>
      <c r="C1080" s="1"/>
    </row>
    <row r="1081" spans="1:3" ht="15.75">
      <c r="A1081" s="1"/>
      <c r="B1081" s="1"/>
      <c r="C1081" s="1"/>
    </row>
    <row r="1082" spans="1:3" ht="15.75">
      <c r="A1082" s="1"/>
      <c r="B1082" s="1"/>
      <c r="C1082" s="1"/>
    </row>
    <row r="1083" spans="1:3" ht="15.75">
      <c r="A1083" s="1"/>
      <c r="B1083" s="1"/>
      <c r="C1083" s="1"/>
    </row>
    <row r="1084" spans="1:3" ht="15.75">
      <c r="A1084" s="1"/>
      <c r="B1084" s="1"/>
      <c r="C1084" s="1"/>
    </row>
    <row r="1085" spans="1:3" ht="15.75">
      <c r="A1085" s="1"/>
      <c r="B1085" s="1"/>
      <c r="C1085" s="1"/>
    </row>
    <row r="1086" spans="1:3" ht="15.75">
      <c r="A1086" s="1"/>
      <c r="B1086" s="1"/>
      <c r="C1086" s="1"/>
    </row>
    <row r="1087" spans="1:3" ht="15.75">
      <c r="A1087" s="1"/>
      <c r="B1087" s="1"/>
      <c r="C1087" s="1"/>
    </row>
    <row r="1088" spans="1:3" ht="15.75">
      <c r="A1088" s="1"/>
      <c r="B1088" s="1"/>
      <c r="C1088" s="1"/>
    </row>
    <row r="1089" spans="1:3" ht="15.75">
      <c r="A1089" s="1"/>
      <c r="B1089" s="1"/>
      <c r="C1089" s="1"/>
    </row>
    <row r="1090" spans="1:3" ht="15.75">
      <c r="A1090" s="1"/>
      <c r="B1090" s="1"/>
      <c r="C1090" s="1"/>
    </row>
    <row r="1091" spans="1:3" ht="15.75">
      <c r="A1091" s="1"/>
      <c r="B1091" s="1"/>
      <c r="C1091" s="1"/>
    </row>
    <row r="1092" spans="1:3" ht="15.75">
      <c r="A1092" s="1"/>
      <c r="B1092" s="1"/>
      <c r="C1092" s="1"/>
    </row>
    <row r="1093" spans="1:3" ht="15.75">
      <c r="A1093" s="1"/>
      <c r="B1093" s="1"/>
      <c r="C1093" s="1"/>
    </row>
    <row r="1094" spans="1:3" ht="15.75">
      <c r="A1094" s="1"/>
      <c r="B1094" s="1"/>
      <c r="C1094" s="1"/>
    </row>
    <row r="1095" spans="1:3" ht="15.75">
      <c r="A1095" s="1"/>
      <c r="B1095" s="1"/>
      <c r="C1095" s="1"/>
    </row>
    <row r="1096" spans="1:3" ht="15.75">
      <c r="A1096" s="1"/>
      <c r="B1096" s="1"/>
      <c r="C1096" s="1"/>
    </row>
    <row r="1097" spans="1:3" ht="15.75">
      <c r="A1097" s="1"/>
      <c r="B1097" s="1"/>
      <c r="C1097" s="1"/>
    </row>
    <row r="1098" spans="1:3" ht="15.75">
      <c r="A1098" s="1"/>
      <c r="B1098" s="1"/>
      <c r="C1098" s="1"/>
    </row>
    <row r="1099" spans="1:3" ht="15.75">
      <c r="A1099" s="1"/>
      <c r="B1099" s="1"/>
      <c r="C1099" s="1"/>
    </row>
    <row r="1100" spans="1:3" ht="15.75">
      <c r="A1100" s="1"/>
      <c r="B1100" s="1"/>
      <c r="C1100" s="1"/>
    </row>
    <row r="1101" spans="1:3" ht="15.75">
      <c r="A1101" s="1"/>
      <c r="B1101" s="1"/>
      <c r="C1101" s="1"/>
    </row>
    <row r="1102" spans="1:3" ht="15.75">
      <c r="A1102" s="1"/>
      <c r="B1102" s="1"/>
      <c r="C1102" s="1"/>
    </row>
    <row r="1103" spans="1:3" ht="15.75">
      <c r="A1103" s="1"/>
      <c r="B1103" s="1"/>
      <c r="C1103" s="1"/>
    </row>
    <row r="1104" spans="1:3" ht="15.75">
      <c r="A1104" s="1"/>
      <c r="B1104" s="1"/>
      <c r="C1104" s="1"/>
    </row>
    <row r="1105" spans="1:3" ht="15.75">
      <c r="A1105" s="1"/>
      <c r="B1105" s="1"/>
      <c r="C1105" s="1"/>
    </row>
    <row r="1106" spans="1:3" ht="15.75">
      <c r="A1106" s="1"/>
      <c r="B1106" s="1"/>
      <c r="C1106" s="1"/>
    </row>
    <row r="1107" spans="1:3" ht="15.75">
      <c r="A1107" s="1"/>
      <c r="B1107" s="1"/>
      <c r="C1107" s="1"/>
    </row>
    <row r="1108" spans="1:3" ht="15.75">
      <c r="A1108" s="1"/>
      <c r="B1108" s="1"/>
      <c r="C1108" s="1"/>
    </row>
    <row r="1109" spans="1:3" ht="15.75">
      <c r="A1109" s="1"/>
      <c r="B1109" s="1"/>
      <c r="C1109" s="1"/>
    </row>
    <row r="1110" spans="1:3" ht="15.75">
      <c r="A1110" s="1"/>
      <c r="B1110" s="1"/>
      <c r="C1110" s="1"/>
    </row>
    <row r="1111" spans="1:3" ht="15.75">
      <c r="A1111" s="1"/>
      <c r="B1111" s="1"/>
      <c r="C1111" s="1"/>
    </row>
    <row r="1112" spans="1:3" ht="15.75">
      <c r="A1112" s="1"/>
      <c r="B1112" s="1"/>
      <c r="C1112" s="1"/>
    </row>
    <row r="1113" spans="1:3" ht="15.75">
      <c r="A1113" s="1"/>
      <c r="B1113" s="1"/>
      <c r="C1113" s="1"/>
    </row>
    <row r="1114" spans="1:3" ht="15.75">
      <c r="A1114" s="1"/>
      <c r="B1114" s="1"/>
      <c r="C1114" s="1"/>
    </row>
    <row r="1115" spans="1:3" ht="15.75">
      <c r="A1115" s="1"/>
      <c r="B1115" s="1"/>
      <c r="C1115" s="1"/>
    </row>
    <row r="1116" spans="1:3" ht="15.75">
      <c r="A1116" s="1"/>
      <c r="B1116" s="1"/>
      <c r="C1116" s="1"/>
    </row>
    <row r="1117" spans="1:3" ht="15.75">
      <c r="A1117" s="1"/>
      <c r="B1117" s="1"/>
      <c r="C1117" s="1"/>
    </row>
    <row r="1118" spans="1:3" ht="15.75">
      <c r="A1118" s="1"/>
      <c r="B1118" s="1"/>
      <c r="C1118" s="1"/>
    </row>
    <row r="1119" spans="1:3" ht="15.75">
      <c r="A1119" s="1"/>
      <c r="B1119" s="1"/>
      <c r="C1119" s="1"/>
    </row>
    <row r="1120" spans="1:3" ht="15.75">
      <c r="A1120" s="1"/>
      <c r="B1120" s="1"/>
      <c r="C1120" s="1"/>
    </row>
    <row r="1121" spans="1:3" ht="15.75">
      <c r="A1121" s="1"/>
      <c r="B1121" s="1"/>
      <c r="C1121" s="1"/>
    </row>
    <row r="1122" spans="1:3" ht="15.75">
      <c r="A1122" s="1"/>
      <c r="B1122" s="1"/>
      <c r="C1122" s="1"/>
    </row>
    <row r="1123" spans="1:3" ht="15.75">
      <c r="A1123" s="1"/>
      <c r="B1123" s="1"/>
      <c r="C1123" s="1"/>
    </row>
    <row r="1124" spans="1:3" ht="15.75">
      <c r="A1124" s="1"/>
      <c r="B1124" s="1"/>
      <c r="C1124" s="1"/>
    </row>
    <row r="1125" spans="1:3" ht="15.75">
      <c r="A1125" s="1"/>
      <c r="B1125" s="1"/>
      <c r="C1125" s="1"/>
    </row>
    <row r="1126" spans="1:3" ht="15.75">
      <c r="A1126" s="1"/>
      <c r="B1126" s="1"/>
      <c r="C1126" s="1"/>
    </row>
    <row r="1127" spans="1:3" ht="15.75">
      <c r="A1127" s="1"/>
      <c r="B1127" s="1"/>
      <c r="C1127" s="1"/>
    </row>
    <row r="1128" spans="1:3" ht="15.75">
      <c r="A1128" s="1"/>
      <c r="B1128" s="1"/>
      <c r="C1128" s="1"/>
    </row>
    <row r="1129" spans="1:3" ht="15.75">
      <c r="A1129" s="1"/>
      <c r="B1129" s="1"/>
      <c r="C1129" s="1"/>
    </row>
    <row r="1130" spans="1:3" ht="15.75">
      <c r="A1130" s="1"/>
      <c r="B1130" s="1"/>
      <c r="C1130" s="1"/>
    </row>
    <row r="1131" spans="1:3" ht="15.75">
      <c r="A1131" s="1"/>
      <c r="B1131" s="1"/>
      <c r="C1131" s="1"/>
    </row>
    <row r="1132" spans="1:3" ht="15.75">
      <c r="A1132" s="1"/>
      <c r="B1132" s="1"/>
      <c r="C1132" s="1"/>
    </row>
    <row r="1133" spans="1:3" ht="15.75">
      <c r="A1133" s="1"/>
      <c r="B1133" s="1"/>
      <c r="C1133" s="1"/>
    </row>
    <row r="1134" spans="1:3" ht="15.75">
      <c r="A1134" s="1"/>
      <c r="B1134" s="1"/>
      <c r="C1134" s="1"/>
    </row>
    <row r="1135" spans="1:3" ht="15.75">
      <c r="A1135" s="1"/>
      <c r="B1135" s="1"/>
      <c r="C1135" s="1"/>
    </row>
    <row r="1136" spans="1:3" ht="15.75">
      <c r="A1136" s="1"/>
      <c r="B1136" s="1"/>
      <c r="C1136" s="1"/>
    </row>
    <row r="1137" spans="1:3" ht="15.75">
      <c r="A1137" s="1"/>
      <c r="B1137" s="1"/>
      <c r="C1137" s="1"/>
    </row>
    <row r="1138" spans="1:3" ht="15.75">
      <c r="A1138" s="1"/>
      <c r="B1138" s="1"/>
      <c r="C1138" s="1"/>
    </row>
    <row r="1139" spans="1:3" ht="15.75">
      <c r="A1139" s="1"/>
      <c r="B1139" s="1"/>
      <c r="C1139" s="1"/>
    </row>
    <row r="1140" spans="1:3" ht="15.75">
      <c r="A1140" s="1"/>
      <c r="B1140" s="1"/>
      <c r="C1140" s="1"/>
    </row>
    <row r="1141" spans="1:3" ht="15.75">
      <c r="A1141" s="1"/>
      <c r="B1141" s="1"/>
      <c r="C1141" s="1"/>
    </row>
    <row r="1142" spans="1:3" ht="15.75">
      <c r="A1142" s="1"/>
      <c r="B1142" s="1"/>
      <c r="C1142" s="1"/>
    </row>
    <row r="1143" spans="1:3" ht="15.75">
      <c r="A1143" s="1"/>
      <c r="B1143" s="1"/>
      <c r="C1143" s="1"/>
    </row>
    <row r="1144" spans="1:3" ht="15.75">
      <c r="A1144" s="1"/>
      <c r="B1144" s="1"/>
      <c r="C1144" s="1"/>
    </row>
    <row r="1145" spans="1:3" ht="15.75">
      <c r="A1145" s="1"/>
      <c r="B1145" s="1"/>
      <c r="C1145" s="1"/>
    </row>
    <row r="1146" spans="1:3" ht="15.75">
      <c r="A1146" s="1"/>
      <c r="B1146" s="1"/>
      <c r="C1146" s="1"/>
    </row>
    <row r="1147" spans="1:3" ht="15.75">
      <c r="A1147" s="1"/>
      <c r="B1147" s="1"/>
      <c r="C1147" s="1"/>
    </row>
    <row r="1148" spans="1:3" ht="15.75">
      <c r="A1148" s="1"/>
      <c r="B1148" s="1"/>
      <c r="C1148" s="1"/>
    </row>
    <row r="1149" spans="1:3" ht="15.75">
      <c r="A1149" s="1"/>
      <c r="B1149" s="1"/>
      <c r="C1149" s="1"/>
    </row>
    <row r="1150" spans="1:3" ht="15.75">
      <c r="A1150" s="1"/>
      <c r="B1150" s="1"/>
      <c r="C1150" s="1"/>
    </row>
    <row r="1151" spans="1:3" ht="15.75">
      <c r="A1151" s="1"/>
      <c r="B1151" s="1"/>
      <c r="C1151" s="1"/>
    </row>
    <row r="1152" spans="1:3" ht="15.75">
      <c r="A1152" s="1"/>
      <c r="B1152" s="1"/>
      <c r="C1152" s="1"/>
    </row>
    <row r="1153" spans="1:3" ht="15.75">
      <c r="A1153" s="1"/>
      <c r="B1153" s="1"/>
      <c r="C1153" s="1"/>
    </row>
    <row r="1154" spans="1:3" ht="15.75">
      <c r="A1154" s="1"/>
      <c r="B1154" s="1"/>
      <c r="C1154" s="1"/>
    </row>
    <row r="1155" spans="1:3" ht="15.75">
      <c r="A1155" s="1"/>
      <c r="B1155" s="1"/>
      <c r="C1155" s="1"/>
    </row>
    <row r="1156" spans="1:3" ht="15.75">
      <c r="A1156" s="1"/>
      <c r="B1156" s="1"/>
      <c r="C1156" s="1"/>
    </row>
    <row r="1157" spans="1:3" ht="15.75">
      <c r="A1157" s="1"/>
      <c r="B1157" s="1"/>
      <c r="C1157" s="1"/>
    </row>
    <row r="1158" spans="1:3" ht="15.75">
      <c r="A1158" s="1"/>
      <c r="B1158" s="1"/>
      <c r="C1158" s="1"/>
    </row>
    <row r="1159" spans="1:3" ht="15.75">
      <c r="A1159" s="1"/>
      <c r="B1159" s="1"/>
      <c r="C1159" s="1"/>
    </row>
    <row r="1160" spans="1:3" ht="15.75">
      <c r="A1160" s="1"/>
      <c r="B1160" s="1"/>
      <c r="C1160" s="1"/>
    </row>
    <row r="1161" spans="1:3" ht="15.75">
      <c r="A1161" s="1"/>
      <c r="B1161" s="1"/>
      <c r="C1161" s="1"/>
    </row>
    <row r="1162" spans="1:3" ht="15.75">
      <c r="A1162" s="1"/>
      <c r="B1162" s="1"/>
      <c r="C1162" s="1"/>
    </row>
    <row r="1163" spans="1:3" ht="15.75">
      <c r="A1163" s="1"/>
      <c r="B1163" s="1"/>
      <c r="C1163" s="1"/>
    </row>
    <row r="1164" spans="1:3" ht="15.75">
      <c r="A1164" s="1"/>
      <c r="B1164" s="1"/>
      <c r="C1164" s="1"/>
    </row>
    <row r="1165" spans="1:3" ht="15.75">
      <c r="A1165" s="1"/>
      <c r="B1165" s="1"/>
      <c r="C1165" s="1"/>
    </row>
    <row r="1166" spans="1:3" ht="15.75">
      <c r="A1166" s="1"/>
      <c r="B1166" s="1"/>
      <c r="C1166" s="1"/>
    </row>
    <row r="1167" spans="1:3" ht="15.75">
      <c r="A1167" s="1"/>
      <c r="B1167" s="1"/>
      <c r="C1167" s="1"/>
    </row>
    <row r="1168" spans="1:3" ht="15.75">
      <c r="A1168" s="1"/>
      <c r="B1168" s="1"/>
      <c r="C1168" s="1"/>
    </row>
    <row r="1169" spans="1:3" ht="15.75">
      <c r="A1169" s="1"/>
      <c r="B1169" s="1"/>
      <c r="C1169" s="1"/>
    </row>
    <row r="1170" spans="1:3" ht="15.75">
      <c r="A1170" s="1"/>
      <c r="B1170" s="1"/>
      <c r="C1170" s="1"/>
    </row>
    <row r="1171" spans="1:3" ht="15.75">
      <c r="A1171" s="1"/>
      <c r="B1171" s="1"/>
      <c r="C1171" s="1"/>
    </row>
    <row r="1172" spans="1:3" ht="15.75">
      <c r="A1172" s="1"/>
      <c r="B1172" s="1"/>
      <c r="C1172" s="1"/>
    </row>
    <row r="1173" spans="1:3" ht="15.75">
      <c r="A1173" s="1"/>
      <c r="B1173" s="1"/>
      <c r="C1173" s="1"/>
    </row>
    <row r="1174" spans="1:3" ht="15.75">
      <c r="A1174" s="1"/>
      <c r="B1174" s="1"/>
      <c r="C1174" s="1"/>
    </row>
    <row r="1175" spans="1:3" ht="15.75">
      <c r="A1175" s="1"/>
      <c r="B1175" s="1"/>
      <c r="C1175" s="1"/>
    </row>
    <row r="1176" spans="1:3" ht="15.75">
      <c r="A1176" s="1"/>
      <c r="B1176" s="1"/>
      <c r="C1176" s="1"/>
    </row>
    <row r="1177" spans="1:3" ht="15.75">
      <c r="A1177" s="1"/>
      <c r="B1177" s="1"/>
      <c r="C1177" s="1"/>
    </row>
    <row r="1178" spans="1:3" ht="15.75">
      <c r="A1178" s="1"/>
      <c r="B1178" s="1"/>
      <c r="C1178" s="1"/>
    </row>
    <row r="1179" spans="1:3" ht="15.75">
      <c r="A1179" s="1"/>
      <c r="B1179" s="1"/>
      <c r="C1179" s="1"/>
    </row>
    <row r="1180" spans="1:3" ht="15.75">
      <c r="A1180" s="1"/>
      <c r="B1180" s="1"/>
      <c r="C1180" s="1"/>
    </row>
    <row r="1181" spans="1:3" ht="15.75">
      <c r="A1181" s="1"/>
      <c r="B1181" s="1"/>
      <c r="C1181" s="1"/>
    </row>
    <row r="1182" spans="1:3" ht="15.75">
      <c r="A1182" s="1"/>
      <c r="B1182" s="1"/>
      <c r="C1182" s="1"/>
    </row>
    <row r="1183" spans="1:3" ht="15.75">
      <c r="A1183" s="1"/>
      <c r="B1183" s="1"/>
      <c r="C1183" s="1"/>
    </row>
    <row r="1184" spans="1:3" ht="15.75">
      <c r="A1184" s="1"/>
      <c r="B1184" s="1"/>
      <c r="C1184" s="1"/>
    </row>
    <row r="1185" spans="1:3" ht="15.75">
      <c r="A1185" s="1"/>
      <c r="B1185" s="1"/>
      <c r="C1185" s="1"/>
    </row>
    <row r="1186" spans="1:3" ht="15.75">
      <c r="A1186" s="1"/>
      <c r="B1186" s="1"/>
      <c r="C1186" s="1"/>
    </row>
    <row r="1187" spans="1:3" ht="15.75">
      <c r="A1187" s="1"/>
      <c r="B1187" s="1"/>
      <c r="C1187" s="1"/>
    </row>
    <row r="1188" spans="1:3" ht="15.75">
      <c r="A1188" s="1"/>
      <c r="B1188" s="1"/>
      <c r="C1188" s="1"/>
    </row>
    <row r="1189" spans="1:3" ht="15.75">
      <c r="A1189" s="1"/>
      <c r="B1189" s="1"/>
      <c r="C1189" s="1"/>
    </row>
    <row r="1190" spans="1:3" ht="15.75">
      <c r="A1190" s="1"/>
      <c r="B1190" s="1"/>
      <c r="C1190" s="1"/>
    </row>
    <row r="1191" spans="1:3" ht="15.75">
      <c r="A1191" s="1"/>
      <c r="B1191" s="1"/>
      <c r="C1191" s="1"/>
    </row>
    <row r="1192" spans="1:3" ht="15.75">
      <c r="A1192" s="1"/>
      <c r="B1192" s="1"/>
      <c r="C1192" s="1"/>
    </row>
    <row r="1193" spans="1:3" ht="15.75">
      <c r="A1193" s="1"/>
      <c r="B1193" s="1"/>
      <c r="C1193" s="1"/>
    </row>
    <row r="1194" spans="1:3" ht="15.75">
      <c r="A1194" s="1"/>
      <c r="B1194" s="1"/>
      <c r="C1194" s="1"/>
    </row>
    <row r="1195" spans="1:3" ht="15.75">
      <c r="A1195" s="1"/>
      <c r="B1195" s="1"/>
      <c r="C1195" s="1"/>
    </row>
    <row r="1196" spans="1:3" ht="15.75">
      <c r="A1196" s="1"/>
      <c r="B1196" s="1"/>
      <c r="C1196" s="1"/>
    </row>
    <row r="1197" spans="1:3" ht="15.75">
      <c r="A1197" s="1"/>
      <c r="B1197" s="1"/>
      <c r="C1197" s="1"/>
    </row>
    <row r="1198" spans="1:3" ht="15.75">
      <c r="A1198" s="1"/>
      <c r="B1198" s="1"/>
      <c r="C1198" s="1"/>
    </row>
    <row r="1199" spans="1:3" ht="15.75">
      <c r="A1199" s="1"/>
      <c r="B1199" s="1"/>
      <c r="C1199" s="1"/>
    </row>
    <row r="1200" spans="1:3" ht="15.75">
      <c r="A1200" s="1"/>
      <c r="B1200" s="1"/>
      <c r="C1200" s="1"/>
    </row>
    <row r="1201" spans="1:3" ht="15.75">
      <c r="A1201" s="1"/>
      <c r="B1201" s="1"/>
      <c r="C1201" s="1"/>
    </row>
    <row r="1202" spans="1:3" ht="15.75">
      <c r="A1202" s="1"/>
      <c r="B1202" s="1"/>
      <c r="C1202" s="1"/>
    </row>
    <row r="1203" spans="1:3" ht="15.75">
      <c r="A1203" s="1"/>
      <c r="B1203" s="1"/>
      <c r="C1203" s="1"/>
    </row>
    <row r="1204" spans="1:3" ht="15.75">
      <c r="A1204" s="1"/>
      <c r="B1204" s="1"/>
      <c r="C1204" s="1"/>
    </row>
    <row r="1205" spans="1:3" ht="15.75">
      <c r="A1205" s="1"/>
      <c r="B1205" s="1"/>
      <c r="C1205" s="1"/>
    </row>
    <row r="1206" spans="1:3" ht="15.75">
      <c r="A1206" s="1"/>
      <c r="B1206" s="1"/>
      <c r="C1206" s="1"/>
    </row>
    <row r="1207" spans="1:3" ht="15.75">
      <c r="A1207" s="1"/>
      <c r="B1207" s="1"/>
      <c r="C1207" s="1"/>
    </row>
    <row r="1208" spans="1:3" ht="15.75">
      <c r="A1208" s="1"/>
      <c r="B1208" s="1"/>
      <c r="C1208" s="1"/>
    </row>
    <row r="1209" spans="1:3" ht="15.75">
      <c r="A1209" s="1"/>
      <c r="B1209" s="1"/>
      <c r="C1209" s="1"/>
    </row>
    <row r="1210" spans="1:3" ht="15.75">
      <c r="A1210" s="1"/>
      <c r="B1210" s="1"/>
      <c r="C1210" s="1"/>
    </row>
    <row r="1211" spans="1:3" ht="15.75">
      <c r="A1211" s="1"/>
      <c r="B1211" s="1"/>
      <c r="C1211" s="1"/>
    </row>
    <row r="1212" spans="1:3" ht="15.75">
      <c r="A1212" s="1"/>
      <c r="B1212" s="1"/>
      <c r="C1212" s="1"/>
    </row>
    <row r="1213" spans="1:3" ht="15.75">
      <c r="A1213" s="1"/>
      <c r="B1213" s="1"/>
      <c r="C1213" s="1"/>
    </row>
    <row r="1214" spans="1:3" ht="15.75">
      <c r="A1214" s="1"/>
      <c r="B1214" s="1"/>
      <c r="C1214" s="1"/>
    </row>
    <row r="1215" spans="1:3" ht="15.75">
      <c r="A1215" s="1"/>
      <c r="B1215" s="1"/>
      <c r="C1215" s="1"/>
    </row>
    <row r="1216" spans="1:3" ht="15.75">
      <c r="A1216" s="1"/>
      <c r="B1216" s="1"/>
      <c r="C1216" s="1"/>
    </row>
    <row r="1217" spans="1:3" ht="15.75">
      <c r="A1217" s="1"/>
      <c r="B1217" s="1"/>
      <c r="C1217" s="1"/>
    </row>
    <row r="1218" spans="1:3" ht="15.75">
      <c r="A1218" s="1"/>
      <c r="B1218" s="1"/>
      <c r="C1218" s="1"/>
    </row>
    <row r="1219" spans="1:3" ht="15.75">
      <c r="A1219" s="1"/>
      <c r="B1219" s="1"/>
      <c r="C1219" s="1"/>
    </row>
    <row r="1220" spans="1:3" ht="15.75">
      <c r="A1220" s="1"/>
      <c r="B1220" s="1"/>
      <c r="C1220" s="1"/>
    </row>
    <row r="1221" spans="1:3" ht="15.75">
      <c r="A1221" s="1"/>
      <c r="B1221" s="1"/>
      <c r="C1221" s="1"/>
    </row>
    <row r="1222" spans="1:3" ht="15.75">
      <c r="A1222" s="1"/>
      <c r="B1222" s="1"/>
      <c r="C1222" s="1"/>
    </row>
    <row r="1223" spans="1:3" ht="15.75">
      <c r="A1223" s="1"/>
      <c r="B1223" s="1"/>
      <c r="C1223" s="1"/>
    </row>
    <row r="1224" spans="1:3" ht="15.75">
      <c r="A1224" s="1"/>
      <c r="B1224" s="1"/>
      <c r="C1224" s="1"/>
    </row>
    <row r="1225" spans="1:3" ht="15.75">
      <c r="A1225" s="1"/>
      <c r="B1225" s="1"/>
      <c r="C1225" s="1"/>
    </row>
    <row r="1226" spans="1:3" ht="15.75">
      <c r="A1226" s="1"/>
      <c r="B1226" s="1"/>
      <c r="C1226" s="1"/>
    </row>
    <row r="1227" spans="1:3" ht="15.75">
      <c r="A1227" s="1"/>
      <c r="B1227" s="1"/>
      <c r="C1227" s="1"/>
    </row>
    <row r="1228" spans="1:3" ht="15.75">
      <c r="A1228" s="1"/>
      <c r="B1228" s="1"/>
      <c r="C1228" s="1"/>
    </row>
    <row r="1229" spans="1:3" ht="15.75">
      <c r="A1229" s="1"/>
      <c r="B1229" s="1"/>
      <c r="C1229" s="1"/>
    </row>
    <row r="1230" spans="1:3" ht="15.75">
      <c r="A1230" s="1"/>
      <c r="B1230" s="1"/>
      <c r="C1230" s="1"/>
    </row>
    <row r="1231" spans="1:3" ht="15.75">
      <c r="A1231" s="1"/>
      <c r="B1231" s="1"/>
      <c r="C1231" s="1"/>
    </row>
    <row r="1232" spans="1:3" ht="15.75">
      <c r="A1232" s="1"/>
      <c r="B1232" s="1"/>
      <c r="C1232" s="1"/>
    </row>
    <row r="1233" spans="1:3" ht="15.75">
      <c r="A1233" s="1"/>
      <c r="B1233" s="1"/>
      <c r="C1233" s="1"/>
    </row>
    <row r="1234" spans="1:3" ht="15.75">
      <c r="A1234" s="1"/>
      <c r="B1234" s="1"/>
      <c r="C1234" s="1"/>
    </row>
    <row r="1235" spans="1:3" ht="15.75">
      <c r="A1235" s="1"/>
      <c r="B1235" s="1"/>
      <c r="C1235" s="1"/>
    </row>
    <row r="1236" spans="1:3" ht="15.75">
      <c r="A1236" s="1"/>
      <c r="B1236" s="1"/>
      <c r="C1236" s="1"/>
    </row>
    <row r="1237" spans="1:3" ht="15.75">
      <c r="A1237" s="1"/>
      <c r="B1237" s="1"/>
      <c r="C1237" s="1"/>
    </row>
    <row r="1238" spans="1:3" ht="15.75">
      <c r="A1238" s="1"/>
      <c r="B1238" s="1"/>
      <c r="C1238" s="1"/>
    </row>
    <row r="1239" spans="1:3" ht="15.75">
      <c r="A1239" s="1"/>
      <c r="B1239" s="1"/>
      <c r="C1239" s="1"/>
    </row>
    <row r="1240" spans="1:3" ht="15.75">
      <c r="A1240" s="1"/>
      <c r="B1240" s="1"/>
      <c r="C1240" s="1"/>
    </row>
    <row r="1241" spans="1:3" ht="15.75">
      <c r="A1241" s="1"/>
      <c r="B1241" s="1"/>
      <c r="C1241" s="1"/>
    </row>
    <row r="1242" spans="1:3" ht="15.75">
      <c r="A1242" s="1"/>
      <c r="B1242" s="1"/>
      <c r="C1242" s="1"/>
    </row>
    <row r="1243" spans="1:3" ht="15.75">
      <c r="A1243" s="1"/>
      <c r="B1243" s="1"/>
      <c r="C1243" s="1"/>
    </row>
    <row r="1244" spans="1:3" ht="15.75">
      <c r="A1244" s="1"/>
      <c r="B1244" s="1"/>
      <c r="C1244" s="1"/>
    </row>
    <row r="1245" spans="1:3" ht="15.75">
      <c r="A1245" s="1"/>
      <c r="B1245" s="1"/>
      <c r="C1245" s="1"/>
    </row>
    <row r="1246" spans="1:3" ht="15.75">
      <c r="A1246" s="1"/>
      <c r="B1246" s="1"/>
      <c r="C1246" s="1"/>
    </row>
    <row r="1247" spans="1:3" ht="15.75">
      <c r="A1247" s="1"/>
      <c r="B1247" s="1"/>
      <c r="C1247" s="1"/>
    </row>
    <row r="1248" spans="1:3" ht="15.75">
      <c r="A1248" s="1"/>
      <c r="B1248" s="1"/>
      <c r="C1248" s="1"/>
    </row>
    <row r="1249" spans="1:3" ht="15.75">
      <c r="A1249" s="1"/>
      <c r="B1249" s="1"/>
      <c r="C1249" s="1"/>
    </row>
    <row r="1250" spans="1:3" ht="15.75">
      <c r="A1250" s="1"/>
      <c r="B1250" s="1"/>
      <c r="C1250" s="1"/>
    </row>
    <row r="1251" spans="1:3" ht="15.75">
      <c r="A1251" s="1"/>
      <c r="B1251" s="1"/>
      <c r="C1251" s="1"/>
    </row>
    <row r="1252" spans="1:3" ht="15.75">
      <c r="A1252" s="1"/>
      <c r="B1252" s="1"/>
      <c r="C1252" s="1"/>
    </row>
    <row r="1253" spans="1:3" ht="15.75">
      <c r="A1253" s="1"/>
      <c r="B1253" s="1"/>
      <c r="C1253" s="1"/>
    </row>
    <row r="1254" spans="1:3" ht="15.75">
      <c r="A1254" s="1"/>
      <c r="B1254" s="1"/>
      <c r="C1254" s="1"/>
    </row>
    <row r="1255" spans="1:3" ht="15.75">
      <c r="A1255" s="1"/>
      <c r="B1255" s="1"/>
      <c r="C1255" s="1"/>
    </row>
    <row r="1256" spans="1:3" ht="15.75">
      <c r="A1256" s="1"/>
      <c r="B1256" s="1"/>
      <c r="C1256" s="1"/>
    </row>
    <row r="1257" spans="1:3" ht="15.75">
      <c r="A1257" s="1"/>
      <c r="B1257" s="1"/>
      <c r="C1257" s="1"/>
    </row>
    <row r="1258" spans="1:3" ht="15.75">
      <c r="A1258" s="1"/>
      <c r="B1258" s="1"/>
      <c r="C1258" s="1"/>
    </row>
    <row r="1259" spans="1:3" ht="15.75">
      <c r="A1259" s="1"/>
      <c r="B1259" s="1"/>
      <c r="C1259" s="1"/>
    </row>
    <row r="1260" spans="1:3" ht="15.75">
      <c r="A1260" s="1"/>
      <c r="B1260" s="1"/>
      <c r="C1260" s="1"/>
    </row>
    <row r="1261" spans="1:3" ht="15.75">
      <c r="A1261" s="1"/>
      <c r="B1261" s="1"/>
      <c r="C1261" s="1"/>
    </row>
    <row r="1262" spans="1:3" ht="15.75">
      <c r="A1262" s="1"/>
      <c r="B1262" s="1"/>
      <c r="C1262" s="1"/>
    </row>
    <row r="1263" spans="1:3" ht="15.75">
      <c r="A1263" s="1"/>
      <c r="B1263" s="1"/>
      <c r="C1263" s="1"/>
    </row>
    <row r="1264" spans="1:3" ht="15.75">
      <c r="A1264" s="1"/>
      <c r="B1264" s="1"/>
      <c r="C1264" s="1"/>
    </row>
    <row r="1265" spans="1:3" ht="15.75">
      <c r="A1265" s="1"/>
      <c r="B1265" s="1"/>
      <c r="C1265" s="1"/>
    </row>
    <row r="1266" spans="1:3" ht="15.75">
      <c r="A1266" s="1"/>
      <c r="B1266" s="1"/>
      <c r="C1266" s="1"/>
    </row>
    <row r="1267" spans="1:3" ht="15.75">
      <c r="A1267" s="1"/>
      <c r="B1267" s="1"/>
      <c r="C1267" s="1"/>
    </row>
    <row r="1268" spans="1:3" ht="15.75">
      <c r="A1268" s="1"/>
      <c r="B1268" s="1"/>
      <c r="C1268" s="1"/>
    </row>
    <row r="1269" spans="1:3" ht="15.75">
      <c r="A1269" s="1"/>
      <c r="B1269" s="1"/>
      <c r="C1269" s="1"/>
    </row>
    <row r="1270" spans="1:3" ht="15.75">
      <c r="A1270" s="1"/>
      <c r="B1270" s="1"/>
      <c r="C1270" s="1"/>
    </row>
    <row r="1271" spans="1:3" ht="15.75">
      <c r="A1271" s="1"/>
      <c r="B1271" s="1"/>
      <c r="C1271" s="1"/>
    </row>
    <row r="1272" spans="1:3" ht="15.75">
      <c r="A1272" s="1"/>
      <c r="B1272" s="1"/>
      <c r="C1272" s="1"/>
    </row>
    <row r="1273" spans="1:3" ht="15.75">
      <c r="A1273" s="1"/>
      <c r="B1273" s="1"/>
      <c r="C1273" s="1"/>
    </row>
    <row r="1274" spans="1:3" ht="15.75">
      <c r="A1274" s="1"/>
      <c r="B1274" s="1"/>
      <c r="C1274" s="1"/>
    </row>
    <row r="1275" spans="1:3" ht="15.75">
      <c r="A1275" s="1"/>
      <c r="B1275" s="1"/>
      <c r="C1275" s="1"/>
    </row>
    <row r="1276" spans="1:3" ht="15.75">
      <c r="A1276" s="1"/>
      <c r="B1276" s="1"/>
      <c r="C1276" s="1"/>
    </row>
    <row r="1277" spans="1:3" ht="15.75">
      <c r="A1277" s="1"/>
      <c r="B1277" s="1"/>
      <c r="C1277" s="1"/>
    </row>
    <row r="1278" spans="1:3" ht="15.75">
      <c r="A1278" s="1"/>
      <c r="B1278" s="1"/>
      <c r="C1278" s="1"/>
    </row>
    <row r="1279" spans="1:3" ht="15.75">
      <c r="A1279" s="1"/>
      <c r="B1279" s="1"/>
      <c r="C1279" s="1"/>
    </row>
    <row r="1280" spans="1:3" ht="15.75">
      <c r="A1280" s="1"/>
      <c r="B1280" s="1"/>
      <c r="C1280" s="1"/>
    </row>
    <row r="1281" spans="1:3" ht="15.75">
      <c r="A1281" s="1"/>
      <c r="B1281" s="1"/>
      <c r="C1281" s="1"/>
    </row>
    <row r="1282" spans="1:3" ht="15.75">
      <c r="A1282" s="1"/>
      <c r="B1282" s="1"/>
      <c r="C1282" s="1"/>
    </row>
    <row r="1283" spans="1:3" ht="15.75">
      <c r="A1283" s="1"/>
      <c r="B1283" s="1"/>
      <c r="C1283" s="1"/>
    </row>
    <row r="1284" spans="1:3" ht="15.75">
      <c r="A1284" s="1"/>
      <c r="B1284" s="1"/>
      <c r="C1284" s="1"/>
    </row>
    <row r="1285" spans="1:3" ht="15.75">
      <c r="A1285" s="1"/>
      <c r="B1285" s="1"/>
      <c r="C1285" s="1"/>
    </row>
    <row r="1286" spans="1:3" ht="15.75">
      <c r="A1286" s="1"/>
      <c r="B1286" s="1"/>
      <c r="C1286" s="1"/>
    </row>
    <row r="1287" spans="1:3" ht="15.75">
      <c r="A1287" s="1"/>
      <c r="B1287" s="1"/>
      <c r="C1287" s="1"/>
    </row>
    <row r="1288" spans="1:3" ht="15.75">
      <c r="A1288" s="1"/>
      <c r="B1288" s="1"/>
      <c r="C1288" s="1"/>
    </row>
    <row r="1289" spans="1:3" ht="15.75">
      <c r="A1289" s="1"/>
      <c r="B1289" s="1"/>
      <c r="C1289" s="1"/>
    </row>
    <row r="1290" spans="1:3" ht="15.75">
      <c r="A1290" s="1"/>
      <c r="B1290" s="1"/>
      <c r="C1290" s="1"/>
    </row>
    <row r="1291" spans="1:3" ht="15.75">
      <c r="A1291" s="1"/>
      <c r="B1291" s="1"/>
      <c r="C1291" s="1"/>
    </row>
    <row r="1292" spans="1:3" ht="15.75">
      <c r="A1292" s="1"/>
      <c r="B1292" s="1"/>
      <c r="C1292" s="1"/>
    </row>
    <row r="1293" spans="1:3" ht="15.75">
      <c r="A1293" s="1"/>
      <c r="B1293" s="1"/>
      <c r="C1293" s="1"/>
    </row>
    <row r="1294" spans="1:3" ht="15.75">
      <c r="A1294" s="1"/>
      <c r="B1294" s="1"/>
      <c r="C1294" s="1"/>
    </row>
    <row r="1295" spans="1:3" ht="15.75">
      <c r="A1295" s="1"/>
      <c r="B1295" s="1"/>
      <c r="C1295" s="1"/>
    </row>
    <row r="1296" spans="1:3" ht="15.75">
      <c r="A1296" s="1"/>
      <c r="B1296" s="1"/>
      <c r="C1296" s="1"/>
    </row>
    <row r="1297" spans="1:3" ht="15.75">
      <c r="A1297" s="1"/>
      <c r="B1297" s="1"/>
      <c r="C1297" s="1"/>
    </row>
    <row r="1298" spans="1:3" ht="15.75">
      <c r="A1298" s="1"/>
      <c r="B1298" s="1"/>
      <c r="C1298" s="1"/>
    </row>
    <row r="1299" spans="1:3" ht="15.75">
      <c r="A1299" s="1"/>
      <c r="B1299" s="1"/>
      <c r="C1299" s="1"/>
    </row>
    <row r="1300" spans="1:3" ht="15.75">
      <c r="A1300" s="1"/>
      <c r="B1300" s="1"/>
      <c r="C1300" s="1"/>
    </row>
    <row r="1301" spans="1:3" ht="15.75">
      <c r="A1301" s="1"/>
      <c r="B1301" s="1"/>
      <c r="C1301" s="1"/>
    </row>
    <row r="1302" spans="1:3" ht="15.75">
      <c r="A1302" s="1"/>
      <c r="B1302" s="1"/>
      <c r="C1302" s="1"/>
    </row>
    <row r="1303" spans="1:3" ht="15.75">
      <c r="A1303" s="1"/>
      <c r="B1303" s="1"/>
      <c r="C1303" s="1"/>
    </row>
    <row r="1304" spans="1:3" ht="15.75">
      <c r="A1304" s="1"/>
      <c r="B1304" s="1"/>
      <c r="C1304" s="1"/>
    </row>
    <row r="1305" spans="1:3" ht="15.75">
      <c r="A1305" s="1"/>
      <c r="B1305" s="1"/>
      <c r="C1305" s="1"/>
    </row>
    <row r="1306" spans="1:3" ht="15.75">
      <c r="A1306" s="1"/>
      <c r="B1306" s="1"/>
      <c r="C1306" s="1"/>
    </row>
    <row r="1307" spans="1:3" ht="15.75">
      <c r="A1307" s="1"/>
      <c r="B1307" s="1"/>
      <c r="C1307" s="1"/>
    </row>
    <row r="1308" spans="1:3" ht="15.75">
      <c r="A1308" s="1"/>
      <c r="B1308" s="1"/>
      <c r="C1308" s="1"/>
    </row>
    <row r="1309" spans="1:3" ht="15.75">
      <c r="A1309" s="1"/>
      <c r="B1309" s="1"/>
      <c r="C1309" s="1"/>
    </row>
    <row r="1310" spans="1:3" ht="15.75">
      <c r="A1310" s="1"/>
      <c r="B1310" s="1"/>
      <c r="C1310" s="1"/>
    </row>
    <row r="1311" spans="1:3" ht="15.75">
      <c r="A1311" s="1"/>
      <c r="B1311" s="1"/>
      <c r="C1311" s="1"/>
    </row>
    <row r="1312" spans="1:3" ht="15.75">
      <c r="A1312" s="1"/>
      <c r="B1312" s="1"/>
      <c r="C1312" s="1"/>
    </row>
    <row r="1313" spans="1:3" ht="15.75">
      <c r="A1313" s="1"/>
      <c r="B1313" s="1"/>
      <c r="C1313" s="1"/>
    </row>
    <row r="1314" spans="1:3" ht="15.75">
      <c r="A1314" s="1"/>
      <c r="B1314" s="1"/>
      <c r="C1314" s="1"/>
    </row>
    <row r="1315" spans="1:3" ht="15.75">
      <c r="A1315" s="1"/>
      <c r="B1315" s="1"/>
      <c r="C1315" s="1"/>
    </row>
    <row r="1316" spans="1:3" ht="15.75">
      <c r="A1316" s="1"/>
      <c r="B1316" s="1"/>
      <c r="C1316" s="1"/>
    </row>
    <row r="1317" spans="1:3" ht="15.75">
      <c r="A1317" s="1"/>
      <c r="B1317" s="1"/>
      <c r="C1317" s="1"/>
    </row>
    <row r="1318" spans="1:3" ht="15.75">
      <c r="A1318" s="1"/>
      <c r="B1318" s="1"/>
      <c r="C1318" s="1"/>
    </row>
    <row r="1319" spans="1:3" ht="15.75">
      <c r="A1319" s="1"/>
      <c r="B1319" s="1"/>
      <c r="C1319" s="1"/>
    </row>
    <row r="1320" spans="1:3" ht="15.75">
      <c r="A1320" s="1"/>
      <c r="B1320" s="1"/>
      <c r="C1320" s="1"/>
    </row>
    <row r="1321" spans="1:3" ht="15.75">
      <c r="A1321" s="1"/>
      <c r="B1321" s="1"/>
      <c r="C1321" s="1"/>
    </row>
    <row r="1322" spans="1:3" ht="15.75">
      <c r="A1322" s="1"/>
      <c r="B1322" s="1"/>
      <c r="C1322" s="1"/>
    </row>
    <row r="1323" spans="1:3" ht="15.75">
      <c r="A1323" s="1"/>
      <c r="B1323" s="1"/>
      <c r="C1323" s="1"/>
    </row>
    <row r="1324" spans="1:3" ht="15.75">
      <c r="A1324" s="1"/>
      <c r="B1324" s="1"/>
      <c r="C1324" s="1"/>
    </row>
    <row r="1325" spans="1:3" ht="15.75">
      <c r="A1325" s="1"/>
      <c r="B1325" s="1"/>
      <c r="C1325" s="1"/>
    </row>
    <row r="1326" spans="1:3" ht="15.75">
      <c r="A1326" s="1"/>
      <c r="B1326" s="1"/>
      <c r="C1326" s="1"/>
    </row>
    <row r="1327" spans="1:3" ht="15.75">
      <c r="A1327" s="1"/>
      <c r="B1327" s="1"/>
      <c r="C1327" s="1"/>
    </row>
    <row r="1328" spans="1:3" ht="15.75">
      <c r="A1328" s="1"/>
      <c r="B1328" s="1"/>
      <c r="C1328" s="1"/>
    </row>
    <row r="1329" spans="1:3" ht="15.75">
      <c r="A1329" s="1"/>
      <c r="B1329" s="1"/>
      <c r="C1329" s="1"/>
    </row>
    <row r="1330" spans="1:3" ht="15.75">
      <c r="A1330" s="1"/>
      <c r="B1330" s="1"/>
      <c r="C1330" s="1"/>
    </row>
    <row r="1331" spans="1:3" ht="15.75">
      <c r="A1331" s="1"/>
      <c r="B1331" s="1"/>
      <c r="C1331" s="1"/>
    </row>
    <row r="1332" spans="1:3" ht="15.75">
      <c r="A1332" s="1"/>
      <c r="B1332" s="1"/>
      <c r="C1332" s="1"/>
    </row>
    <row r="1333" spans="1:3" ht="15.75">
      <c r="A1333" s="1"/>
      <c r="B1333" s="1"/>
      <c r="C1333" s="1"/>
    </row>
    <row r="1334" spans="1:3" ht="15.75">
      <c r="A1334" s="1"/>
      <c r="B1334" s="1"/>
      <c r="C1334" s="1"/>
    </row>
    <row r="1335" spans="1:3" ht="15.75">
      <c r="A1335" s="1"/>
      <c r="B1335" s="1"/>
      <c r="C1335" s="1"/>
    </row>
    <row r="1336" spans="1:3" ht="15.75">
      <c r="A1336" s="1"/>
      <c r="B1336" s="1"/>
      <c r="C1336" s="1"/>
    </row>
    <row r="1337" spans="1:3" ht="15.75">
      <c r="A1337" s="1"/>
      <c r="B1337" s="1"/>
      <c r="C1337" s="1"/>
    </row>
    <row r="1338" spans="1:3" ht="15.75">
      <c r="A1338" s="1"/>
      <c r="B1338" s="1"/>
      <c r="C1338" s="1"/>
    </row>
    <row r="1339" spans="1:3" ht="15.75">
      <c r="A1339" s="1"/>
      <c r="B1339" s="1"/>
      <c r="C1339" s="1"/>
    </row>
    <row r="1340" spans="1:3" ht="15.75">
      <c r="A1340" s="1"/>
      <c r="B1340" s="1"/>
      <c r="C1340" s="1"/>
    </row>
    <row r="1341" spans="1:3" ht="15.75">
      <c r="A1341" s="1"/>
      <c r="B1341" s="1"/>
      <c r="C1341" s="1"/>
    </row>
    <row r="1342" spans="1:3" ht="15.75">
      <c r="A1342" s="1"/>
      <c r="B1342" s="1"/>
      <c r="C1342" s="1"/>
    </row>
    <row r="1343" spans="1:3" ht="15.75">
      <c r="A1343" s="1"/>
      <c r="B1343" s="1"/>
      <c r="C1343" s="1"/>
    </row>
    <row r="1344" spans="1:3" ht="15.75">
      <c r="A1344" s="1"/>
      <c r="B1344" s="1"/>
      <c r="C1344" s="1"/>
    </row>
    <row r="1345" spans="1:3" ht="15.75">
      <c r="A1345" s="1"/>
      <c r="B1345" s="1"/>
      <c r="C1345" s="1"/>
    </row>
    <row r="1346" spans="1:3" ht="15.75">
      <c r="A1346" s="1"/>
      <c r="B1346" s="1"/>
      <c r="C1346" s="1"/>
    </row>
    <row r="1347" spans="1:3" ht="15.75">
      <c r="A1347" s="1"/>
      <c r="B1347" s="1"/>
      <c r="C1347" s="1"/>
    </row>
    <row r="1348" spans="1:3" ht="15.75">
      <c r="A1348" s="1"/>
      <c r="B1348" s="1"/>
      <c r="C1348" s="1"/>
    </row>
    <row r="1349" spans="1:3" ht="15.75">
      <c r="A1349" s="1"/>
      <c r="B1349" s="1"/>
      <c r="C1349" s="1"/>
    </row>
    <row r="1350" spans="1:3" ht="15.75">
      <c r="A1350" s="1"/>
      <c r="B1350" s="1"/>
      <c r="C1350" s="1"/>
    </row>
    <row r="1351" spans="1:3" ht="15.75">
      <c r="A1351" s="1"/>
      <c r="B1351" s="1"/>
      <c r="C1351" s="1"/>
    </row>
    <row r="1352" spans="1:3" ht="15.75">
      <c r="A1352" s="1"/>
      <c r="B1352" s="1"/>
      <c r="C1352" s="1"/>
    </row>
    <row r="1353" spans="1:3" ht="15.75">
      <c r="A1353" s="1"/>
      <c r="B1353" s="1"/>
      <c r="C1353" s="1"/>
    </row>
    <row r="1354" spans="1:3" ht="15.75">
      <c r="A1354" s="1"/>
      <c r="B1354" s="1"/>
      <c r="C1354" s="1"/>
    </row>
    <row r="1355" spans="1:3" ht="15.75">
      <c r="A1355" s="1"/>
      <c r="B1355" s="1"/>
      <c r="C1355" s="1"/>
    </row>
    <row r="1356" spans="1:3" ht="15.75">
      <c r="A1356" s="1"/>
      <c r="B1356" s="1"/>
      <c r="C1356" s="1"/>
    </row>
    <row r="1357" spans="1:3" ht="15.75">
      <c r="A1357" s="1"/>
      <c r="B1357" s="1"/>
      <c r="C1357" s="1"/>
    </row>
    <row r="1358" spans="1:3" ht="15.75">
      <c r="A1358" s="1"/>
      <c r="B1358" s="1"/>
      <c r="C1358" s="1"/>
    </row>
    <row r="1359" spans="1:3" ht="15.75">
      <c r="A1359" s="1"/>
      <c r="B1359" s="1"/>
      <c r="C1359" s="1"/>
    </row>
    <row r="1360" spans="1:3" ht="15.75">
      <c r="A1360" s="1"/>
      <c r="B1360" s="1"/>
      <c r="C1360" s="1"/>
    </row>
    <row r="1361" spans="1:3" ht="15.75">
      <c r="A1361" s="1"/>
      <c r="B1361" s="1"/>
      <c r="C1361" s="1"/>
    </row>
    <row r="1362" spans="1:3" ht="15.75">
      <c r="A1362" s="1"/>
      <c r="B1362" s="1"/>
      <c r="C1362" s="1"/>
    </row>
    <row r="1363" spans="1:3" ht="15.75">
      <c r="A1363" s="1"/>
      <c r="B1363" s="1"/>
      <c r="C1363" s="1"/>
    </row>
    <row r="1364" spans="1:3" ht="15.75">
      <c r="A1364" s="1"/>
      <c r="B1364" s="1"/>
      <c r="C1364" s="1"/>
    </row>
    <row r="1365" spans="1:3" ht="15.75">
      <c r="A1365" s="1"/>
      <c r="B1365" s="1"/>
      <c r="C1365" s="1"/>
    </row>
    <row r="1366" spans="1:3" ht="15.75">
      <c r="A1366" s="1"/>
      <c r="B1366" s="1"/>
      <c r="C1366" s="1"/>
    </row>
    <row r="1367" spans="1:3" ht="15.75">
      <c r="A1367" s="1"/>
      <c r="B1367" s="1"/>
      <c r="C1367" s="1"/>
    </row>
    <row r="1368" spans="1:3" ht="15.75">
      <c r="A1368" s="1"/>
      <c r="B1368" s="1"/>
      <c r="C1368" s="1"/>
    </row>
    <row r="1369" spans="1:3" ht="15.75">
      <c r="A1369" s="1"/>
      <c r="B1369" s="1"/>
      <c r="C1369" s="1"/>
    </row>
    <row r="1370" spans="1:3" ht="15.75">
      <c r="A1370" s="1"/>
      <c r="B1370" s="1"/>
      <c r="C1370" s="1"/>
    </row>
    <row r="1371" spans="1:3" ht="15.75">
      <c r="A1371" s="1"/>
      <c r="B1371" s="1"/>
      <c r="C1371" s="1"/>
    </row>
    <row r="1372" spans="1:3" ht="15.75">
      <c r="A1372" s="1"/>
      <c r="B1372" s="1"/>
      <c r="C1372" s="1"/>
    </row>
    <row r="1373" spans="1:3" ht="15.75">
      <c r="A1373" s="1"/>
      <c r="B1373" s="1"/>
      <c r="C1373" s="1"/>
    </row>
    <row r="1374" spans="1:3" ht="15.75">
      <c r="A1374" s="1"/>
      <c r="B1374" s="1"/>
      <c r="C1374" s="1"/>
    </row>
    <row r="1375" spans="1:3" ht="15.75">
      <c r="A1375" s="1"/>
      <c r="B1375" s="1"/>
      <c r="C1375" s="1"/>
    </row>
    <row r="1376" spans="1:3" ht="15.75">
      <c r="A1376" s="1"/>
      <c r="B1376" s="1"/>
      <c r="C1376" s="1"/>
    </row>
    <row r="1377" spans="1:3" ht="15.75">
      <c r="A1377" s="1"/>
      <c r="B1377" s="1"/>
      <c r="C1377" s="1"/>
    </row>
    <row r="1378" spans="1:3" ht="15.75">
      <c r="A1378" s="1"/>
      <c r="B1378" s="1"/>
      <c r="C1378" s="1"/>
    </row>
    <row r="1379" spans="1:3" ht="15.75">
      <c r="A1379" s="1"/>
      <c r="B1379" s="1"/>
      <c r="C1379" s="1"/>
    </row>
    <row r="1380" spans="1:3" ht="15.75">
      <c r="A1380" s="1"/>
      <c r="B1380" s="1"/>
      <c r="C1380" s="1"/>
    </row>
    <row r="1381" spans="1:3" ht="15.75">
      <c r="A1381" s="1"/>
      <c r="B1381" s="1"/>
      <c r="C1381" s="1"/>
    </row>
    <row r="1382" spans="1:3" ht="15.75">
      <c r="A1382" s="1"/>
      <c r="B1382" s="1"/>
      <c r="C1382" s="1"/>
    </row>
    <row r="1383" spans="1:3" ht="15.75">
      <c r="A1383" s="1"/>
      <c r="B1383" s="1"/>
      <c r="C1383" s="1"/>
    </row>
    <row r="1384" spans="1:3" ht="15.75">
      <c r="A1384" s="1"/>
      <c r="B1384" s="1"/>
      <c r="C1384" s="1"/>
    </row>
    <row r="1385" spans="1:3" ht="15.75">
      <c r="A1385" s="1"/>
      <c r="B1385" s="1"/>
      <c r="C1385" s="1"/>
    </row>
    <row r="1386" spans="1:3" ht="15.75">
      <c r="A1386" s="1"/>
      <c r="B1386" s="1"/>
      <c r="C1386" s="1"/>
    </row>
    <row r="1387" spans="1:3" ht="15.75">
      <c r="A1387" s="1"/>
      <c r="B1387" s="1"/>
      <c r="C1387" s="1"/>
    </row>
    <row r="1388" spans="1:3" ht="15.75">
      <c r="A1388" s="1"/>
      <c r="B1388" s="1"/>
      <c r="C1388" s="1"/>
    </row>
    <row r="1389" spans="1:3" ht="15.75">
      <c r="A1389" s="1"/>
      <c r="B1389" s="1"/>
      <c r="C1389" s="1"/>
    </row>
    <row r="1390" spans="1:3" ht="15.75">
      <c r="A1390" s="1"/>
      <c r="B1390" s="1"/>
      <c r="C1390" s="1"/>
    </row>
    <row r="1391" spans="1:3" ht="15.75">
      <c r="A1391" s="1"/>
      <c r="B1391" s="1"/>
      <c r="C1391" s="1"/>
    </row>
    <row r="1392" spans="1:3" ht="15.75">
      <c r="A1392" s="1"/>
      <c r="B1392" s="1"/>
      <c r="C1392" s="1"/>
    </row>
    <row r="1393" spans="1:3" ht="15.75">
      <c r="A1393" s="1"/>
      <c r="B1393" s="1"/>
      <c r="C1393" s="1"/>
    </row>
    <row r="1394" spans="1:3" ht="15.75">
      <c r="A1394" s="1"/>
      <c r="B1394" s="1"/>
      <c r="C1394" s="1"/>
    </row>
    <row r="1395" spans="1:3" ht="15.75">
      <c r="A1395" s="1"/>
      <c r="B1395" s="1"/>
      <c r="C1395" s="1"/>
    </row>
    <row r="1396" spans="1:3" ht="15.75">
      <c r="A1396" s="1"/>
      <c r="B1396" s="1"/>
      <c r="C1396" s="1"/>
    </row>
    <row r="1397" spans="1:3" ht="15.75">
      <c r="A1397" s="1"/>
      <c r="B1397" s="1"/>
      <c r="C1397" s="1"/>
    </row>
    <row r="1398" spans="1:3" ht="15.75">
      <c r="A1398" s="1"/>
      <c r="B1398" s="1"/>
      <c r="C1398" s="1"/>
    </row>
    <row r="1399" spans="1:3" ht="15.75">
      <c r="A1399" s="1"/>
      <c r="B1399" s="1"/>
      <c r="C1399" s="1"/>
    </row>
    <row r="1400" spans="1:3" ht="15.75">
      <c r="A1400" s="1"/>
      <c r="B1400" s="1"/>
      <c r="C1400" s="1"/>
    </row>
    <row r="1401" spans="1:3" ht="15.75">
      <c r="A1401" s="1"/>
      <c r="B1401" s="1"/>
      <c r="C1401" s="1"/>
    </row>
    <row r="1402" spans="1:3" ht="15.75">
      <c r="A1402" s="1"/>
      <c r="B1402" s="1"/>
      <c r="C1402" s="1"/>
    </row>
    <row r="1403" spans="1:3" ht="15.75">
      <c r="A1403" s="1"/>
      <c r="B1403" s="1"/>
      <c r="C1403" s="1"/>
    </row>
    <row r="1404" spans="1:3" ht="15.75">
      <c r="A1404" s="1"/>
      <c r="B1404" s="1"/>
      <c r="C1404" s="1"/>
    </row>
    <row r="1405" spans="1:3" ht="15.75">
      <c r="A1405" s="1"/>
      <c r="B1405" s="1"/>
      <c r="C1405" s="1"/>
    </row>
    <row r="1406" spans="1:3" ht="15.75">
      <c r="A1406" s="1"/>
      <c r="B1406" s="1"/>
      <c r="C1406" s="1"/>
    </row>
    <row r="1407" spans="1:3" ht="15.75">
      <c r="A1407" s="1"/>
      <c r="B1407" s="1"/>
      <c r="C1407" s="1"/>
    </row>
    <row r="1408" spans="1:3" ht="15.75">
      <c r="A1408" s="1"/>
      <c r="B1408" s="1"/>
      <c r="C1408" s="1"/>
    </row>
    <row r="1409" spans="1:3" ht="15.75">
      <c r="A1409" s="1"/>
      <c r="B1409" s="1"/>
      <c r="C1409" s="1"/>
    </row>
    <row r="1410" spans="1:3" ht="15.75">
      <c r="A1410" s="1"/>
      <c r="B1410" s="1"/>
      <c r="C1410" s="1"/>
    </row>
    <row r="1411" spans="1:3" ht="15.75">
      <c r="A1411" s="1"/>
      <c r="B1411" s="1"/>
      <c r="C1411" s="1"/>
    </row>
    <row r="1412" spans="1:3" ht="15.75">
      <c r="A1412" s="1"/>
      <c r="B1412" s="1"/>
      <c r="C1412" s="1"/>
    </row>
    <row r="1413" spans="1:3" ht="15.75">
      <c r="A1413" s="1"/>
      <c r="B1413" s="1"/>
      <c r="C1413" s="1"/>
    </row>
    <row r="1414" spans="1:3" ht="15.75">
      <c r="A1414" s="1"/>
      <c r="B1414" s="1"/>
      <c r="C1414" s="1"/>
    </row>
    <row r="1415" spans="1:3" ht="15.75">
      <c r="A1415" s="1"/>
      <c r="B1415" s="1"/>
      <c r="C1415" s="1"/>
    </row>
    <row r="1416" spans="1:3" ht="15.75">
      <c r="A1416" s="1"/>
      <c r="B1416" s="1"/>
      <c r="C1416" s="1"/>
    </row>
    <row r="1417" spans="1:3" ht="15.75">
      <c r="A1417" s="1"/>
      <c r="B1417" s="1"/>
      <c r="C1417" s="1"/>
    </row>
    <row r="1418" spans="1:3" ht="15.75">
      <c r="A1418" s="1"/>
      <c r="B1418" s="1"/>
      <c r="C1418" s="1"/>
    </row>
    <row r="1419" spans="1:3" ht="15.75">
      <c r="A1419" s="1"/>
      <c r="B1419" s="1"/>
      <c r="C1419" s="1"/>
    </row>
    <row r="1420" spans="1:3" ht="15.75">
      <c r="A1420" s="1"/>
      <c r="B1420" s="1"/>
      <c r="C1420" s="1"/>
    </row>
    <row r="1421" spans="1:3" ht="15.75">
      <c r="A1421" s="1"/>
      <c r="B1421" s="1"/>
      <c r="C1421" s="1"/>
    </row>
    <row r="1422" spans="1:3" ht="15.75">
      <c r="A1422" s="1"/>
      <c r="B1422" s="1"/>
      <c r="C1422" s="1"/>
    </row>
    <row r="1423" spans="1:3" ht="15.75">
      <c r="A1423" s="1"/>
      <c r="B1423" s="1"/>
      <c r="C1423" s="1"/>
    </row>
    <row r="1424" spans="1:3" ht="15.75">
      <c r="A1424" s="1"/>
      <c r="B1424" s="1"/>
      <c r="C1424" s="1"/>
    </row>
    <row r="1425" spans="1:3" ht="15.75">
      <c r="A1425" s="1"/>
      <c r="B1425" s="1"/>
      <c r="C1425" s="1"/>
    </row>
    <row r="1426" spans="1:3" ht="15.75">
      <c r="A1426" s="1"/>
      <c r="B1426" s="1"/>
      <c r="C1426" s="1"/>
    </row>
    <row r="1427" spans="1:3" ht="15.75">
      <c r="A1427" s="1"/>
      <c r="B1427" s="1"/>
      <c r="C1427" s="1"/>
    </row>
    <row r="1428" spans="1:3" ht="15.75">
      <c r="A1428" s="1"/>
      <c r="B1428" s="1"/>
      <c r="C1428" s="1"/>
    </row>
    <row r="1429" spans="1:3" ht="15.75">
      <c r="A1429" s="1"/>
      <c r="B1429" s="1"/>
      <c r="C1429" s="1"/>
    </row>
    <row r="1430" spans="1:3" ht="15.75">
      <c r="A1430" s="1"/>
      <c r="B1430" s="1"/>
      <c r="C1430" s="1"/>
    </row>
    <row r="1431" spans="1:3" ht="15.75">
      <c r="A1431" s="1"/>
      <c r="B1431" s="1"/>
      <c r="C1431" s="1"/>
    </row>
    <row r="1432" spans="1:3" ht="15.75">
      <c r="A1432" s="1"/>
      <c r="B1432" s="1"/>
      <c r="C1432" s="1"/>
    </row>
    <row r="1433" spans="1:3" ht="15.75">
      <c r="A1433" s="1"/>
      <c r="B1433" s="1"/>
      <c r="C1433" s="1"/>
    </row>
    <row r="1434" spans="1:3" ht="15.75">
      <c r="A1434" s="1"/>
      <c r="B1434" s="1"/>
      <c r="C1434" s="1"/>
    </row>
    <row r="1435" spans="1:3" ht="15.75">
      <c r="A1435" s="1"/>
      <c r="B1435" s="1"/>
      <c r="C1435" s="1"/>
    </row>
    <row r="1436" spans="1:3" ht="15.75">
      <c r="A1436" s="1"/>
      <c r="B1436" s="1"/>
      <c r="C1436" s="1"/>
    </row>
    <row r="1437" spans="1:3" ht="15.75">
      <c r="A1437" s="1"/>
      <c r="B1437" s="1"/>
      <c r="C1437" s="1"/>
    </row>
    <row r="1438" spans="1:3" ht="15.75">
      <c r="A1438" s="1"/>
      <c r="B1438" s="1"/>
      <c r="C1438" s="1"/>
    </row>
    <row r="1439" spans="1:3" ht="15.75">
      <c r="A1439" s="1"/>
      <c r="B1439" s="1"/>
      <c r="C1439" s="1"/>
    </row>
    <row r="1440" spans="1:3" ht="15.75">
      <c r="A1440" s="1"/>
      <c r="B1440" s="1"/>
      <c r="C1440" s="1"/>
    </row>
    <row r="1441" spans="1:3" ht="15.75">
      <c r="A1441" s="1"/>
      <c r="B1441" s="1"/>
      <c r="C1441" s="1"/>
    </row>
    <row r="1442" spans="1:3" ht="15.75">
      <c r="A1442" s="1"/>
      <c r="B1442" s="1"/>
      <c r="C1442" s="1"/>
    </row>
    <row r="1443" spans="1:3" ht="15.75">
      <c r="A1443" s="1"/>
      <c r="B1443" s="1"/>
      <c r="C1443" s="1"/>
    </row>
    <row r="1444" spans="1:3" ht="15.75">
      <c r="A1444" s="1"/>
      <c r="B1444" s="1"/>
      <c r="C1444" s="1"/>
    </row>
    <row r="1445" spans="1:3" ht="15.75">
      <c r="A1445" s="1"/>
      <c r="B1445" s="1"/>
      <c r="C1445" s="1"/>
    </row>
    <row r="1446" spans="1:3" ht="15.75">
      <c r="A1446" s="1"/>
      <c r="B1446" s="1"/>
      <c r="C1446" s="1"/>
    </row>
    <row r="1447" spans="1:3" ht="15.75">
      <c r="A1447" s="1"/>
      <c r="B1447" s="1"/>
      <c r="C1447" s="1"/>
    </row>
    <row r="1448" spans="1:3" ht="15.75">
      <c r="A1448" s="1"/>
      <c r="B1448" s="1"/>
      <c r="C1448" s="1"/>
    </row>
    <row r="1449" spans="1:3" ht="15.75">
      <c r="A1449" s="1"/>
      <c r="B1449" s="1"/>
      <c r="C1449" s="1"/>
    </row>
    <row r="1450" spans="1:3" ht="15.75">
      <c r="A1450" s="1"/>
      <c r="B1450" s="1"/>
      <c r="C1450" s="1"/>
    </row>
    <row r="1451" spans="1:3" ht="15.75">
      <c r="A1451" s="1"/>
      <c r="B1451" s="1"/>
      <c r="C1451" s="1"/>
    </row>
    <row r="1452" spans="1:3" ht="15.75">
      <c r="A1452" s="1"/>
      <c r="B1452" s="1"/>
      <c r="C1452" s="1"/>
    </row>
    <row r="1453" spans="1:3" ht="15.75">
      <c r="A1453" s="1"/>
      <c r="B1453" s="1"/>
      <c r="C1453" s="1"/>
    </row>
    <row r="1454" spans="1:3" ht="15.75">
      <c r="A1454" s="1"/>
      <c r="B1454" s="1"/>
      <c r="C1454" s="1"/>
    </row>
    <row r="1455" spans="1:3" ht="15.75">
      <c r="A1455" s="1"/>
      <c r="B1455" s="1"/>
      <c r="C1455" s="1"/>
    </row>
    <row r="1456" spans="1:3" ht="15.75">
      <c r="A1456" s="1"/>
      <c r="B1456" s="1"/>
      <c r="C1456" s="1"/>
    </row>
    <row r="1457" spans="1:3" ht="15.75">
      <c r="A1457" s="1"/>
      <c r="B1457" s="1"/>
      <c r="C1457" s="1"/>
    </row>
    <row r="1458" spans="1:3" ht="15.75">
      <c r="A1458" s="1"/>
      <c r="B1458" s="1"/>
      <c r="C1458" s="1"/>
    </row>
    <row r="1459" spans="1:3" ht="15.75">
      <c r="A1459" s="1"/>
      <c r="B1459" s="1"/>
      <c r="C1459" s="1"/>
    </row>
    <row r="1460" spans="1:3" ht="15.75">
      <c r="A1460" s="1"/>
      <c r="B1460" s="1"/>
      <c r="C1460" s="1"/>
    </row>
    <row r="1461" spans="1:3" ht="15.75">
      <c r="A1461" s="1"/>
      <c r="B1461" s="1"/>
      <c r="C1461" s="1"/>
    </row>
    <row r="1462" spans="1:3" ht="15.75">
      <c r="A1462" s="1"/>
      <c r="B1462" s="1"/>
      <c r="C1462" s="1"/>
    </row>
    <row r="1463" spans="1:3" ht="15.75">
      <c r="A1463" s="1"/>
      <c r="B1463" s="1"/>
      <c r="C1463" s="1"/>
    </row>
    <row r="1464" spans="1:3" ht="15.75">
      <c r="A1464" s="1"/>
      <c r="B1464" s="1"/>
      <c r="C1464" s="1"/>
    </row>
    <row r="1465" spans="1:3" ht="15.75">
      <c r="A1465" s="1"/>
      <c r="B1465" s="1"/>
      <c r="C1465" s="1"/>
    </row>
    <row r="1466" spans="1:3" ht="15.75">
      <c r="A1466" s="1"/>
      <c r="B1466" s="1"/>
      <c r="C1466" s="1"/>
    </row>
    <row r="1467" spans="1:3" ht="15.75">
      <c r="A1467" s="1"/>
      <c r="B1467" s="1"/>
      <c r="C1467" s="1"/>
    </row>
    <row r="1468" spans="1:3" ht="15.75">
      <c r="A1468" s="1"/>
      <c r="B1468" s="1"/>
      <c r="C1468" s="1"/>
    </row>
    <row r="1469" spans="1:3" ht="15.75">
      <c r="A1469" s="1"/>
      <c r="B1469" s="1"/>
      <c r="C1469" s="1"/>
    </row>
    <row r="1470" spans="1:3" ht="15.75">
      <c r="A1470" s="1"/>
      <c r="B1470" s="1"/>
      <c r="C1470" s="1"/>
    </row>
    <row r="1471" spans="1:3" ht="15.75">
      <c r="A1471" s="1"/>
      <c r="B1471" s="1"/>
      <c r="C1471" s="1"/>
    </row>
    <row r="1472" spans="1:3" ht="15.75">
      <c r="A1472" s="1"/>
      <c r="B1472" s="1"/>
      <c r="C1472" s="1"/>
    </row>
    <row r="1473" spans="1:3" ht="15.75">
      <c r="A1473" s="1"/>
      <c r="B1473" s="1"/>
      <c r="C1473" s="1"/>
    </row>
    <row r="1474" spans="1:3" ht="15.75">
      <c r="A1474" s="1"/>
      <c r="B1474" s="1"/>
      <c r="C1474" s="1"/>
    </row>
    <row r="1475" spans="1:3" ht="15.75">
      <c r="A1475" s="1"/>
      <c r="B1475" s="1"/>
      <c r="C1475" s="1"/>
    </row>
    <row r="1476" spans="1:3" ht="15.75">
      <c r="A1476" s="1"/>
      <c r="B1476" s="1"/>
      <c r="C1476" s="1"/>
    </row>
    <row r="1477" spans="1:3" ht="15.75">
      <c r="A1477" s="1"/>
      <c r="B1477" s="1"/>
      <c r="C1477" s="1"/>
    </row>
    <row r="1478" spans="1:3" ht="15.75">
      <c r="A1478" s="1"/>
      <c r="B1478" s="1"/>
      <c r="C1478" s="1"/>
    </row>
    <row r="1479" spans="1:3" ht="15.75">
      <c r="A1479" s="1"/>
      <c r="B1479" s="1"/>
      <c r="C1479" s="1"/>
    </row>
    <row r="1480" spans="1:3" ht="15.75">
      <c r="A1480" s="1"/>
      <c r="B1480" s="1"/>
      <c r="C1480" s="1"/>
    </row>
    <row r="1481" spans="1:3" ht="15.75">
      <c r="A1481" s="1"/>
      <c r="B1481" s="1"/>
      <c r="C1481" s="1"/>
    </row>
    <row r="1482" spans="1:3" ht="15.75">
      <c r="A1482" s="1"/>
      <c r="B1482" s="1"/>
      <c r="C1482" s="1"/>
    </row>
    <row r="1483" spans="1:3" ht="15.75">
      <c r="A1483" s="1"/>
      <c r="B1483" s="1"/>
      <c r="C1483" s="1"/>
    </row>
    <row r="1484" spans="1:3" ht="15.75">
      <c r="A1484" s="1"/>
      <c r="B1484" s="1"/>
      <c r="C1484" s="1"/>
    </row>
    <row r="1485" spans="1:3" ht="15.75">
      <c r="A1485" s="1"/>
      <c r="B1485" s="1"/>
      <c r="C1485" s="1"/>
    </row>
    <row r="1486" spans="1:3" ht="15.75">
      <c r="A1486" s="1"/>
      <c r="B1486" s="1"/>
      <c r="C1486" s="1"/>
    </row>
    <row r="1487" spans="1:3" ht="15.75">
      <c r="A1487" s="1"/>
      <c r="B1487" s="1"/>
      <c r="C1487" s="1"/>
    </row>
    <row r="1488" spans="1:3" ht="15.75">
      <c r="A1488" s="1"/>
      <c r="B1488" s="1"/>
      <c r="C1488" s="1"/>
    </row>
    <row r="1489" spans="1:3" ht="15.75">
      <c r="A1489" s="1"/>
      <c r="B1489" s="1"/>
      <c r="C1489" s="1"/>
    </row>
    <row r="1490" spans="1:3" ht="15.75">
      <c r="A1490" s="1"/>
      <c r="B1490" s="1"/>
      <c r="C1490" s="1"/>
    </row>
    <row r="1491" spans="1:3" ht="15.75">
      <c r="A1491" s="1"/>
      <c r="B1491" s="1"/>
      <c r="C1491" s="1"/>
    </row>
    <row r="1492" spans="1:3" ht="15.75">
      <c r="A1492" s="1"/>
      <c r="B1492" s="1"/>
      <c r="C1492" s="1"/>
    </row>
    <row r="1493" spans="1:3" ht="15.75">
      <c r="A1493" s="1"/>
      <c r="B1493" s="1"/>
      <c r="C1493" s="1"/>
    </row>
    <row r="1494" spans="1:3" ht="15.75">
      <c r="A1494" s="1"/>
      <c r="B1494" s="1"/>
      <c r="C1494" s="1"/>
    </row>
    <row r="1495" spans="1:3" ht="15.75">
      <c r="A1495" s="1"/>
      <c r="B1495" s="1"/>
      <c r="C1495" s="1"/>
    </row>
    <row r="1496" spans="1:3" ht="15.75">
      <c r="A1496" s="1"/>
      <c r="B1496" s="1"/>
      <c r="C1496" s="1"/>
    </row>
    <row r="1497" spans="1:3" ht="15.75">
      <c r="A1497" s="1"/>
      <c r="B1497" s="1"/>
      <c r="C1497" s="1"/>
    </row>
    <row r="1498" spans="1:3" ht="15.75">
      <c r="A1498" s="1"/>
      <c r="B1498" s="1"/>
      <c r="C1498" s="1"/>
    </row>
    <row r="1499" spans="1:3" ht="15.75">
      <c r="A1499" s="1"/>
      <c r="B1499" s="1"/>
      <c r="C1499" s="1"/>
    </row>
    <row r="1500" spans="1:3" ht="15.75">
      <c r="A1500" s="1"/>
      <c r="B1500" s="1"/>
      <c r="C1500" s="1"/>
    </row>
    <row r="1501" spans="1:3" ht="15.75">
      <c r="A1501" s="1"/>
      <c r="B1501" s="1"/>
      <c r="C1501" s="1"/>
    </row>
    <row r="1502" spans="1:3" ht="15.75">
      <c r="A1502" s="1"/>
      <c r="B1502" s="1"/>
      <c r="C1502" s="1"/>
    </row>
    <row r="1503" spans="1:3" ht="15.75">
      <c r="A1503" s="1"/>
      <c r="B1503" s="1"/>
      <c r="C1503" s="1"/>
    </row>
    <row r="1504" spans="1:3" ht="15.75">
      <c r="A1504" s="1"/>
      <c r="B1504" s="1"/>
      <c r="C1504" s="1"/>
    </row>
    <row r="1505" spans="1:3" ht="15.75">
      <c r="A1505" s="1"/>
      <c r="B1505" s="1"/>
      <c r="C1505" s="1"/>
    </row>
    <row r="1506" spans="1:3" ht="15.75">
      <c r="A1506" s="1"/>
      <c r="B1506" s="1"/>
      <c r="C1506" s="1"/>
    </row>
    <row r="1507" spans="1:3" ht="15.75">
      <c r="A1507" s="1"/>
      <c r="B1507" s="1"/>
      <c r="C1507" s="1"/>
    </row>
    <row r="1508" spans="1:3" ht="15.75">
      <c r="A1508" s="1"/>
      <c r="B1508" s="1"/>
      <c r="C1508" s="1"/>
    </row>
    <row r="1509" spans="1:3" ht="15.75">
      <c r="A1509" s="1"/>
      <c r="B1509" s="1"/>
      <c r="C1509" s="1"/>
    </row>
    <row r="1510" spans="1:3" ht="15.75">
      <c r="A1510" s="1"/>
      <c r="B1510" s="1"/>
      <c r="C1510" s="1"/>
    </row>
    <row r="1511" spans="1:3" ht="15.75">
      <c r="A1511" s="1"/>
      <c r="B1511" s="1"/>
      <c r="C1511" s="1"/>
    </row>
    <row r="1512" spans="1:3" ht="15.75">
      <c r="A1512" s="1"/>
      <c r="B1512" s="1"/>
      <c r="C1512" s="1"/>
    </row>
    <row r="1513" spans="1:3" ht="15.75">
      <c r="A1513" s="1"/>
      <c r="B1513" s="1"/>
      <c r="C1513" s="1"/>
    </row>
    <row r="1514" spans="1:3" ht="15.75">
      <c r="A1514" s="1"/>
      <c r="B1514" s="1"/>
      <c r="C1514" s="1"/>
    </row>
    <row r="1515" spans="1:3" ht="15.75">
      <c r="A1515" s="1"/>
      <c r="B1515" s="1"/>
      <c r="C1515" s="1"/>
    </row>
    <row r="1516" spans="1:3" ht="15.75">
      <c r="A1516" s="1"/>
      <c r="B1516" s="1"/>
      <c r="C1516" s="1"/>
    </row>
    <row r="1517" spans="1:3" ht="15.75">
      <c r="A1517" s="1"/>
      <c r="B1517" s="1"/>
      <c r="C1517" s="1"/>
    </row>
    <row r="1518" spans="1:3" ht="15.75">
      <c r="A1518" s="1"/>
      <c r="B1518" s="1"/>
      <c r="C1518" s="1"/>
    </row>
    <row r="1519" spans="1:3" ht="15.75">
      <c r="A1519" s="1"/>
      <c r="B1519" s="1"/>
      <c r="C1519" s="1"/>
    </row>
    <row r="1520" spans="1:3" ht="15.75">
      <c r="A1520" s="1"/>
      <c r="B1520" s="1"/>
      <c r="C1520" s="1"/>
    </row>
    <row r="1521" spans="1:3" ht="15.75">
      <c r="A1521" s="1"/>
      <c r="B1521" s="1"/>
      <c r="C1521" s="1"/>
    </row>
    <row r="1522" spans="1:3" ht="15.75">
      <c r="A1522" s="1"/>
      <c r="B1522" s="1"/>
      <c r="C1522" s="1"/>
    </row>
    <row r="1523" spans="1:3" ht="15.75">
      <c r="A1523" s="1"/>
      <c r="B1523" s="1"/>
      <c r="C1523" s="1"/>
    </row>
    <row r="1524" spans="1:3" ht="15.75">
      <c r="A1524" s="1"/>
      <c r="B1524" s="1"/>
      <c r="C1524" s="1"/>
    </row>
    <row r="1525" spans="1:3" ht="15.75">
      <c r="A1525" s="1"/>
      <c r="B1525" s="1"/>
      <c r="C1525" s="1"/>
    </row>
    <row r="1526" spans="1:3" ht="15.75">
      <c r="A1526" s="1"/>
      <c r="B1526" s="1"/>
      <c r="C1526" s="1"/>
    </row>
    <row r="1527" spans="1:3" ht="15.75">
      <c r="A1527" s="1"/>
      <c r="B1527" s="1"/>
      <c r="C1527" s="1"/>
    </row>
    <row r="1528" spans="1:3" ht="15.75">
      <c r="A1528" s="1"/>
      <c r="B1528" s="1"/>
      <c r="C1528" s="1"/>
    </row>
    <row r="1529" spans="1:3" ht="15.75">
      <c r="A1529" s="1"/>
      <c r="B1529" s="1"/>
      <c r="C1529" s="1"/>
    </row>
    <row r="1530" spans="1:3" ht="15.75">
      <c r="A1530" s="1"/>
      <c r="B1530" s="1"/>
      <c r="C1530" s="1"/>
    </row>
    <row r="1531" spans="1:3" ht="15.75">
      <c r="A1531" s="1"/>
      <c r="B1531" s="1"/>
      <c r="C1531" s="1"/>
    </row>
    <row r="1532" spans="1:3" ht="15.75">
      <c r="A1532" s="1"/>
      <c r="B1532" s="1"/>
      <c r="C1532" s="1"/>
    </row>
    <row r="1533" spans="1:3" ht="15.75">
      <c r="A1533" s="1"/>
      <c r="B1533" s="1"/>
      <c r="C1533" s="1"/>
    </row>
    <row r="1534" spans="1:3" ht="15.75">
      <c r="A1534" s="1"/>
      <c r="B1534" s="1"/>
      <c r="C1534" s="1"/>
    </row>
    <row r="1535" spans="1:3" ht="15.75">
      <c r="A1535" s="1"/>
      <c r="B1535" s="1"/>
      <c r="C1535" s="1"/>
    </row>
    <row r="1536" spans="1:3" ht="15.75">
      <c r="A1536" s="1"/>
      <c r="B1536" s="1"/>
      <c r="C1536" s="1"/>
    </row>
    <row r="1537" spans="1:3" ht="15.75">
      <c r="A1537" s="1"/>
      <c r="B1537" s="1"/>
      <c r="C1537" s="1"/>
    </row>
    <row r="1538" spans="1:3" ht="15.75">
      <c r="A1538" s="1"/>
      <c r="B1538" s="1"/>
      <c r="C1538" s="1"/>
    </row>
    <row r="1539" spans="1:3" ht="15.75">
      <c r="A1539" s="1"/>
      <c r="B1539" s="1"/>
      <c r="C1539" s="1"/>
    </row>
    <row r="1540" spans="1:3" ht="15.75">
      <c r="A1540" s="1"/>
      <c r="B1540" s="1"/>
      <c r="C1540" s="1"/>
    </row>
    <row r="1541" spans="1:3" ht="15.75">
      <c r="A1541" s="1"/>
      <c r="B1541" s="1"/>
      <c r="C1541" s="1"/>
    </row>
    <row r="1542" spans="1:3" ht="15.75">
      <c r="A1542" s="1"/>
      <c r="B1542" s="1"/>
      <c r="C1542" s="1"/>
    </row>
    <row r="1543" spans="1:3" ht="15.75">
      <c r="A1543" s="1"/>
      <c r="B1543" s="1"/>
      <c r="C1543" s="1"/>
    </row>
    <row r="1544" spans="1:3" ht="15.75">
      <c r="A1544" s="1"/>
      <c r="B1544" s="1"/>
      <c r="C1544" s="1"/>
    </row>
    <row r="1545" spans="1:3" ht="15.75">
      <c r="A1545" s="1"/>
      <c r="B1545" s="1"/>
      <c r="C1545" s="1"/>
    </row>
    <row r="1546" spans="1:3" ht="15.75">
      <c r="A1546" s="1"/>
      <c r="B1546" s="1"/>
      <c r="C1546" s="1"/>
    </row>
    <row r="1547" spans="1:3" ht="15.75">
      <c r="A1547" s="1"/>
      <c r="B1547" s="1"/>
      <c r="C1547" s="1"/>
    </row>
    <row r="1548" spans="1:3" ht="15.75">
      <c r="A1548" s="1"/>
      <c r="B1548" s="1"/>
      <c r="C1548" s="1"/>
    </row>
    <row r="1549" spans="1:3" ht="15.75">
      <c r="A1549" s="1"/>
      <c r="B1549" s="1"/>
      <c r="C1549" s="1"/>
    </row>
    <row r="1550" spans="1:3" ht="15.75">
      <c r="A1550" s="1"/>
      <c r="B1550" s="1"/>
      <c r="C1550" s="1"/>
    </row>
    <row r="1551" spans="1:3" ht="15.75">
      <c r="A1551" s="1"/>
      <c r="B1551" s="1"/>
      <c r="C1551" s="1"/>
    </row>
    <row r="1552" spans="1:3" ht="15.75">
      <c r="A1552" s="1"/>
      <c r="B1552" s="1"/>
      <c r="C1552" s="1"/>
    </row>
    <row r="1553" spans="1:3" ht="15.75">
      <c r="A1553" s="1"/>
      <c r="B1553" s="1"/>
      <c r="C1553" s="1"/>
    </row>
    <row r="1554" spans="1:3" ht="15.75">
      <c r="A1554" s="1"/>
      <c r="B1554" s="1"/>
      <c r="C1554" s="1"/>
    </row>
    <row r="1555" spans="1:3" ht="15.75">
      <c r="A1555" s="1"/>
      <c r="B1555" s="1"/>
      <c r="C1555" s="1"/>
    </row>
    <row r="1556" spans="1:3" ht="15.75">
      <c r="A1556" s="1"/>
      <c r="B1556" s="1"/>
      <c r="C1556" s="1"/>
    </row>
    <row r="1557" spans="1:3" ht="15.75">
      <c r="A1557" s="1"/>
      <c r="B1557" s="1"/>
      <c r="C1557" s="1"/>
    </row>
    <row r="1558" spans="1:3" ht="15.75">
      <c r="A1558" s="1"/>
      <c r="B1558" s="1"/>
      <c r="C1558" s="1"/>
    </row>
    <row r="1559" spans="1:3" ht="15.75">
      <c r="A1559" s="1"/>
      <c r="B1559" s="1"/>
      <c r="C1559" s="1"/>
    </row>
    <row r="1560" spans="1:3" ht="15.75">
      <c r="A1560" s="1"/>
      <c r="B1560" s="1"/>
      <c r="C1560" s="1"/>
    </row>
    <row r="1561" spans="1:3" ht="15.75">
      <c r="A1561" s="1"/>
      <c r="B1561" s="1"/>
      <c r="C1561" s="1"/>
    </row>
    <row r="1562" spans="1:3" ht="15.75">
      <c r="A1562" s="1"/>
      <c r="B1562" s="1"/>
      <c r="C1562" s="1"/>
    </row>
    <row r="1563" spans="1:3" ht="15.75">
      <c r="A1563" s="1"/>
      <c r="B1563" s="1"/>
      <c r="C1563" s="1"/>
    </row>
    <row r="1564" spans="1:3" ht="15.75">
      <c r="A1564" s="1"/>
      <c r="B1564" s="1"/>
      <c r="C1564" s="1"/>
    </row>
    <row r="1565" spans="1:3" ht="15.75">
      <c r="A1565" s="1"/>
      <c r="B1565" s="1"/>
      <c r="C1565" s="1"/>
    </row>
    <row r="1566" spans="1:3" ht="15.75">
      <c r="A1566" s="1"/>
      <c r="B1566" s="1"/>
      <c r="C1566" s="1"/>
    </row>
    <row r="1567" spans="1:3" ht="15.75">
      <c r="A1567" s="1"/>
      <c r="B1567" s="1"/>
      <c r="C1567" s="1"/>
    </row>
    <row r="1568" spans="1:3" ht="15.75">
      <c r="A1568" s="1"/>
      <c r="B1568" s="1"/>
      <c r="C1568" s="1"/>
    </row>
    <row r="1569" spans="1:3" ht="15.75">
      <c r="A1569" s="1"/>
      <c r="B1569" s="1"/>
      <c r="C1569" s="1"/>
    </row>
    <row r="1570" spans="1:3" ht="15.75">
      <c r="A1570" s="1"/>
      <c r="B1570" s="1"/>
      <c r="C1570" s="1"/>
    </row>
    <row r="1571" spans="1:3" ht="15.75">
      <c r="A1571" s="1"/>
      <c r="B1571" s="1"/>
      <c r="C1571" s="1"/>
    </row>
    <row r="1572" spans="1:3" ht="15.75">
      <c r="A1572" s="1"/>
      <c r="B1572" s="1"/>
      <c r="C1572" s="1"/>
    </row>
    <row r="1573" spans="1:3" ht="15.75">
      <c r="A1573" s="1"/>
      <c r="B1573" s="1"/>
      <c r="C1573" s="1"/>
    </row>
    <row r="1574" spans="1:3" ht="15.75">
      <c r="A1574" s="1"/>
      <c r="B1574" s="1"/>
      <c r="C1574" s="1"/>
    </row>
    <row r="1575" spans="1:3" ht="15.75">
      <c r="A1575" s="1"/>
      <c r="B1575" s="1"/>
      <c r="C1575" s="1"/>
    </row>
    <row r="1576" spans="1:3" ht="15.75">
      <c r="A1576" s="1"/>
      <c r="B1576" s="1"/>
      <c r="C1576" s="1"/>
    </row>
    <row r="1577" spans="1:3" ht="15.75">
      <c r="A1577" s="1"/>
      <c r="B1577" s="1"/>
      <c r="C1577" s="1"/>
    </row>
    <row r="1578" spans="1:3" ht="15.75">
      <c r="A1578" s="1"/>
      <c r="B1578" s="1"/>
      <c r="C1578" s="1"/>
    </row>
    <row r="1579" spans="1:3" ht="15.75">
      <c r="A1579" s="1"/>
      <c r="B1579" s="1"/>
      <c r="C1579" s="1"/>
    </row>
    <row r="1580" spans="1:3" ht="15.75">
      <c r="A1580" s="1"/>
      <c r="B1580" s="1"/>
      <c r="C1580" s="1"/>
    </row>
    <row r="1581" spans="1:3" ht="15.75">
      <c r="A1581" s="1"/>
      <c r="B1581" s="1"/>
      <c r="C1581" s="1"/>
    </row>
    <row r="1582" spans="1:3" ht="15.75">
      <c r="A1582" s="1"/>
      <c r="B1582" s="1"/>
      <c r="C1582" s="1"/>
    </row>
    <row r="1583" spans="1:3" ht="15.75">
      <c r="A1583" s="1"/>
      <c r="B1583" s="1"/>
      <c r="C1583" s="1"/>
    </row>
    <row r="1584" spans="1:3" ht="15.75">
      <c r="A1584" s="1"/>
      <c r="B1584" s="1"/>
      <c r="C1584" s="1"/>
    </row>
    <row r="1585" spans="1:3" ht="15.75">
      <c r="A1585" s="1"/>
      <c r="B1585" s="1"/>
      <c r="C1585" s="1"/>
    </row>
    <row r="1586" spans="1:3" ht="15.75">
      <c r="A1586" s="1"/>
      <c r="B1586" s="1"/>
      <c r="C1586" s="1"/>
    </row>
    <row r="1587" spans="1:3" ht="15.75">
      <c r="A1587" s="1"/>
      <c r="B1587" s="1"/>
      <c r="C1587" s="1"/>
    </row>
    <row r="1588" spans="1:3" ht="15.75">
      <c r="A1588" s="1"/>
      <c r="B1588" s="1"/>
      <c r="C1588" s="1"/>
    </row>
    <row r="1589" spans="1:3" ht="15.75">
      <c r="A1589" s="1"/>
      <c r="B1589" s="1"/>
      <c r="C1589" s="1"/>
    </row>
    <row r="1590" spans="1:3" ht="15.75">
      <c r="A1590" s="1"/>
      <c r="B1590" s="1"/>
      <c r="C1590" s="1"/>
    </row>
    <row r="1591" spans="1:3" ht="15.75">
      <c r="A1591" s="1"/>
      <c r="B1591" s="1"/>
      <c r="C1591" s="1"/>
    </row>
    <row r="1592" spans="1:3" ht="15.75">
      <c r="A1592" s="1"/>
      <c r="B1592" s="1"/>
      <c r="C1592" s="1"/>
    </row>
    <row r="1593" spans="1:3" ht="15.75">
      <c r="A1593" s="1"/>
      <c r="B1593" s="1"/>
      <c r="C1593" s="1"/>
    </row>
    <row r="1594" spans="1:3" ht="15.75">
      <c r="A1594" s="1"/>
      <c r="B1594" s="1"/>
      <c r="C1594" s="1"/>
    </row>
    <row r="1595" spans="1:3" ht="15.75">
      <c r="A1595" s="1"/>
      <c r="B1595" s="1"/>
      <c r="C1595" s="1"/>
    </row>
    <row r="1596" spans="1:3" ht="15.75">
      <c r="A1596" s="1"/>
      <c r="B1596" s="1"/>
      <c r="C1596" s="1"/>
    </row>
    <row r="1597" spans="1:3" ht="15.75">
      <c r="A1597" s="1"/>
      <c r="B1597" s="1"/>
      <c r="C1597" s="1"/>
    </row>
    <row r="1598" spans="1:3" ht="15.75">
      <c r="A1598" s="1"/>
      <c r="B1598" s="1"/>
      <c r="C1598" s="1"/>
    </row>
    <row r="1599" spans="1:3" ht="15.75">
      <c r="A1599" s="1"/>
      <c r="B1599" s="1"/>
      <c r="C1599" s="1"/>
    </row>
    <row r="1600" spans="1:3" ht="15.75">
      <c r="A1600" s="1"/>
      <c r="B1600" s="1"/>
      <c r="C1600" s="1"/>
    </row>
    <row r="1601" spans="1:3" ht="15.75">
      <c r="A1601" s="1"/>
      <c r="B1601" s="1"/>
      <c r="C1601" s="1"/>
    </row>
    <row r="1602" spans="1:3" ht="15.75">
      <c r="A1602" s="1"/>
      <c r="B1602" s="1"/>
      <c r="C1602" s="1"/>
    </row>
    <row r="1603" spans="1:3" ht="15.75">
      <c r="A1603" s="1"/>
      <c r="B1603" s="1"/>
      <c r="C1603" s="1"/>
    </row>
    <row r="1604" spans="1:3" ht="15.75">
      <c r="A1604" s="1"/>
      <c r="B1604" s="1"/>
      <c r="C1604" s="1"/>
    </row>
    <row r="1605" spans="1:3" ht="15.75">
      <c r="A1605" s="1"/>
      <c r="B1605" s="1"/>
      <c r="C1605" s="1"/>
    </row>
    <row r="1606" spans="1:3" ht="15.75">
      <c r="A1606" s="1"/>
      <c r="B1606" s="1"/>
      <c r="C1606" s="1"/>
    </row>
    <row r="1607" spans="1:3" ht="15.75">
      <c r="A1607" s="1"/>
      <c r="B1607" s="1"/>
      <c r="C1607" s="1"/>
    </row>
    <row r="1608" spans="1:3" ht="15.75">
      <c r="A1608" s="1"/>
      <c r="B1608" s="1"/>
      <c r="C1608" s="1"/>
    </row>
    <row r="1609" spans="1:3" ht="15.75">
      <c r="A1609" s="1"/>
      <c r="B1609" s="1"/>
      <c r="C1609" s="1"/>
    </row>
    <row r="1610" spans="1:3" ht="15.75">
      <c r="A1610" s="1"/>
      <c r="B1610" s="1"/>
      <c r="C1610" s="1"/>
    </row>
    <row r="1611" spans="1:3" ht="15.75">
      <c r="A1611" s="1"/>
      <c r="B1611" s="1"/>
      <c r="C1611" s="1"/>
    </row>
    <row r="1612" spans="1:3" ht="15.75">
      <c r="A1612" s="1"/>
      <c r="B1612" s="1"/>
      <c r="C1612" s="1"/>
    </row>
    <row r="1613" spans="1:3" ht="15.75">
      <c r="A1613" s="1"/>
      <c r="B1613" s="1"/>
      <c r="C1613" s="1"/>
    </row>
    <row r="1614" spans="1:3" ht="15.75">
      <c r="A1614" s="1"/>
      <c r="B1614" s="1"/>
      <c r="C1614" s="1"/>
    </row>
    <row r="1615" spans="1:3" ht="15.75">
      <c r="A1615" s="1"/>
      <c r="B1615" s="1"/>
      <c r="C1615" s="1"/>
    </row>
    <row r="1616" spans="1:3" ht="15.75">
      <c r="A1616" s="1"/>
      <c r="B1616" s="1"/>
      <c r="C1616" s="1"/>
    </row>
    <row r="1617" spans="1:3" ht="15.75">
      <c r="A1617" s="1"/>
      <c r="B1617" s="1"/>
      <c r="C1617" s="1"/>
    </row>
    <row r="1618" spans="1:3" ht="15.75">
      <c r="A1618" s="1"/>
      <c r="B1618" s="1"/>
      <c r="C1618" s="1"/>
    </row>
    <row r="1619" spans="1:3" ht="15.75">
      <c r="A1619" s="1"/>
      <c r="B1619" s="1"/>
      <c r="C1619" s="1"/>
    </row>
    <row r="1620" spans="1:3" ht="15.75">
      <c r="A1620" s="1"/>
      <c r="B1620" s="1"/>
      <c r="C1620" s="1"/>
    </row>
    <row r="1621" spans="1:3" ht="15.75">
      <c r="A1621" s="1"/>
      <c r="B1621" s="1"/>
      <c r="C1621" s="1"/>
    </row>
    <row r="1622" spans="1:3" ht="15.75">
      <c r="A1622" s="1"/>
      <c r="B1622" s="1"/>
      <c r="C1622" s="1"/>
    </row>
    <row r="1623" spans="1:3" ht="15.75">
      <c r="A1623" s="1"/>
      <c r="B1623" s="1"/>
      <c r="C1623" s="1"/>
    </row>
    <row r="1624" spans="1:3" ht="15.75">
      <c r="A1624" s="1"/>
      <c r="B1624" s="1"/>
      <c r="C1624" s="1"/>
    </row>
    <row r="1625" spans="1:3" ht="15.75">
      <c r="A1625" s="1"/>
      <c r="B1625" s="1"/>
      <c r="C1625" s="1"/>
    </row>
    <row r="1626" spans="1:3" ht="15.75">
      <c r="A1626" s="1"/>
      <c r="B1626" s="1"/>
      <c r="C1626" s="1"/>
    </row>
    <row r="1627" spans="1:3" ht="15.75">
      <c r="A1627" s="1"/>
      <c r="B1627" s="1"/>
      <c r="C1627" s="1"/>
    </row>
    <row r="1628" spans="1:3" ht="15.75">
      <c r="A1628" s="1"/>
      <c r="B1628" s="1"/>
      <c r="C1628" s="1"/>
    </row>
    <row r="1629" spans="1:3" ht="15.75">
      <c r="A1629" s="1"/>
      <c r="B1629" s="1"/>
      <c r="C1629" s="1"/>
    </row>
    <row r="1630" spans="1:3" ht="15.75">
      <c r="A1630" s="1"/>
      <c r="B1630" s="1"/>
      <c r="C1630" s="1"/>
    </row>
    <row r="1631" spans="1:3" ht="15.75">
      <c r="A1631" s="1"/>
      <c r="B1631" s="1"/>
      <c r="C1631" s="1"/>
    </row>
    <row r="1632" spans="1:3" ht="15.75">
      <c r="A1632" s="1"/>
      <c r="B1632" s="1"/>
      <c r="C1632" s="1"/>
    </row>
    <row r="1633" spans="1:3" ht="15.75">
      <c r="A1633" s="1"/>
      <c r="B1633" s="1"/>
      <c r="C1633" s="1"/>
    </row>
    <row r="1634" spans="1:3" ht="15.75">
      <c r="A1634" s="1"/>
      <c r="B1634" s="1"/>
      <c r="C1634" s="1"/>
    </row>
    <row r="1635" spans="1:3" ht="15.75">
      <c r="A1635" s="1"/>
      <c r="B1635" s="1"/>
      <c r="C1635" s="1"/>
    </row>
    <row r="1636" spans="1:3" ht="15.75">
      <c r="A1636" s="1"/>
      <c r="B1636" s="1"/>
      <c r="C1636" s="1"/>
    </row>
    <row r="1637" spans="1:3" ht="15.75">
      <c r="A1637" s="1"/>
      <c r="B1637" s="1"/>
      <c r="C1637" s="1"/>
    </row>
    <row r="1638" spans="1:3" ht="15.75">
      <c r="A1638" s="1"/>
      <c r="B1638" s="1"/>
      <c r="C1638" s="1"/>
    </row>
    <row r="1639" spans="1:3" ht="15.75">
      <c r="A1639" s="1"/>
      <c r="B1639" s="1"/>
      <c r="C1639" s="1"/>
    </row>
    <row r="1640" spans="1:3" ht="15.75">
      <c r="A1640" s="1"/>
      <c r="B1640" s="1"/>
      <c r="C1640" s="1"/>
    </row>
    <row r="1641" spans="1:3" ht="15.75">
      <c r="A1641" s="1"/>
      <c r="B1641" s="1"/>
      <c r="C1641" s="1"/>
    </row>
    <row r="1642" spans="1:3" ht="15.75">
      <c r="A1642" s="1"/>
      <c r="B1642" s="1"/>
      <c r="C1642" s="1"/>
    </row>
    <row r="1643" spans="1:3" ht="15.75">
      <c r="A1643" s="1"/>
      <c r="B1643" s="1"/>
      <c r="C1643" s="1"/>
    </row>
    <row r="1644" spans="1:3" ht="15.75">
      <c r="A1644" s="1"/>
      <c r="B1644" s="1"/>
      <c r="C1644" s="1"/>
    </row>
    <row r="1645" spans="1:3" ht="15.75">
      <c r="A1645" s="1"/>
      <c r="B1645" s="1"/>
      <c r="C1645" s="1"/>
    </row>
    <row r="1646" spans="1:3" ht="15.75">
      <c r="A1646" s="1"/>
      <c r="B1646" s="1"/>
      <c r="C1646" s="1"/>
    </row>
    <row r="1647" spans="1:3" ht="15.75">
      <c r="A1647" s="1"/>
      <c r="B1647" s="1"/>
      <c r="C1647" s="1"/>
    </row>
    <row r="1648" spans="1:3" ht="15.75">
      <c r="A1648" s="1"/>
      <c r="B1648" s="1"/>
      <c r="C1648" s="1"/>
    </row>
    <row r="1649" spans="1:3" ht="15.75">
      <c r="A1649" s="1"/>
      <c r="B1649" s="1"/>
      <c r="C1649" s="1"/>
    </row>
    <row r="1650" spans="1:3" ht="15.75">
      <c r="A1650" s="1"/>
      <c r="B1650" s="1"/>
      <c r="C1650" s="1"/>
    </row>
    <row r="1651" spans="1:3" ht="15.75">
      <c r="A1651" s="1"/>
      <c r="B1651" s="1"/>
      <c r="C1651" s="1"/>
    </row>
    <row r="1652" spans="1:3" ht="15.75">
      <c r="A1652" s="1"/>
      <c r="B1652" s="1"/>
      <c r="C1652" s="1"/>
    </row>
    <row r="1653" spans="1:3" ht="15.75">
      <c r="A1653" s="1"/>
      <c r="B1653" s="1"/>
      <c r="C1653" s="1"/>
    </row>
    <row r="1654" spans="1:3" ht="15.75">
      <c r="A1654" s="1"/>
      <c r="B1654" s="1"/>
      <c r="C1654" s="1"/>
    </row>
    <row r="1655" spans="1:3" ht="15.75">
      <c r="A1655" s="1"/>
      <c r="B1655" s="1"/>
      <c r="C1655" s="1"/>
    </row>
    <row r="1656" spans="1:3" ht="15.75">
      <c r="A1656" s="1"/>
      <c r="B1656" s="1"/>
      <c r="C1656" s="1"/>
    </row>
    <row r="1657" spans="1:3" ht="15.75">
      <c r="A1657" s="1"/>
      <c r="B1657" s="1"/>
      <c r="C1657" s="1"/>
    </row>
    <row r="1658" spans="1:3" ht="15.75">
      <c r="A1658" s="1"/>
      <c r="B1658" s="1"/>
      <c r="C1658" s="1"/>
    </row>
    <row r="1659" spans="1:3" ht="15.75">
      <c r="A1659" s="1"/>
      <c r="B1659" s="1"/>
      <c r="C1659" s="1"/>
    </row>
    <row r="1660" spans="1:3" ht="15.75">
      <c r="A1660" s="1"/>
      <c r="B1660" s="1"/>
      <c r="C1660" s="1"/>
    </row>
    <row r="1661" spans="1:3" ht="15.75">
      <c r="A1661" s="1"/>
      <c r="B1661" s="1"/>
      <c r="C1661" s="1"/>
    </row>
    <row r="1662" spans="1:3" ht="15.75">
      <c r="A1662" s="1"/>
      <c r="B1662" s="1"/>
      <c r="C1662" s="1"/>
    </row>
    <row r="1663" spans="1:3" ht="15.75">
      <c r="A1663" s="1"/>
      <c r="B1663" s="1"/>
      <c r="C1663" s="1"/>
    </row>
    <row r="1664" spans="1:3" ht="15.75">
      <c r="A1664" s="1"/>
      <c r="B1664" s="1"/>
      <c r="C1664" s="1"/>
    </row>
    <row r="1665" spans="1:3" ht="15.75">
      <c r="A1665" s="1"/>
      <c r="B1665" s="1"/>
      <c r="C1665" s="1"/>
    </row>
    <row r="1666" spans="1:3" ht="15.75">
      <c r="A1666" s="1"/>
      <c r="B1666" s="1"/>
      <c r="C1666" s="1"/>
    </row>
    <row r="1667" spans="1:3" ht="15.75">
      <c r="A1667" s="1"/>
      <c r="B1667" s="1"/>
      <c r="C1667" s="1"/>
    </row>
    <row r="1668" spans="1:3" ht="15.75">
      <c r="A1668" s="1"/>
      <c r="B1668" s="1"/>
      <c r="C1668" s="1"/>
    </row>
    <row r="1669" spans="1:3" ht="15.75">
      <c r="A1669" s="1"/>
      <c r="B1669" s="1"/>
      <c r="C1669" s="1"/>
    </row>
    <row r="1670" spans="1:3" ht="15.75">
      <c r="A1670" s="1"/>
      <c r="B1670" s="1"/>
      <c r="C1670" s="1"/>
    </row>
    <row r="1671" spans="1:3" ht="15.75">
      <c r="A1671" s="1"/>
      <c r="B1671" s="1"/>
      <c r="C1671" s="1"/>
    </row>
    <row r="1672" spans="1:3" ht="15.75">
      <c r="A1672" s="1"/>
      <c r="B1672" s="1"/>
      <c r="C1672" s="1"/>
    </row>
    <row r="1673" spans="1:3" ht="15.75">
      <c r="A1673" s="1"/>
      <c r="B1673" s="1"/>
      <c r="C1673" s="1"/>
    </row>
    <row r="1674" spans="1:3" ht="15.75">
      <c r="A1674" s="1"/>
      <c r="B1674" s="1"/>
      <c r="C1674" s="1"/>
    </row>
    <row r="1675" spans="1:3" ht="15.75">
      <c r="A1675" s="1"/>
      <c r="B1675" s="1"/>
      <c r="C1675" s="1"/>
    </row>
    <row r="1676" spans="1:3" ht="15.75">
      <c r="A1676" s="1"/>
      <c r="B1676" s="1"/>
      <c r="C1676" s="1"/>
    </row>
    <row r="1677" spans="1:3" ht="15.75">
      <c r="A1677" s="1"/>
      <c r="B1677" s="1"/>
      <c r="C1677" s="1"/>
    </row>
    <row r="1678" spans="1:3" ht="15.75">
      <c r="A1678" s="1"/>
      <c r="B1678" s="1"/>
      <c r="C1678" s="1"/>
    </row>
    <row r="1679" spans="1:3" ht="15.75">
      <c r="A1679" s="1"/>
      <c r="B1679" s="1"/>
      <c r="C1679" s="1"/>
    </row>
    <row r="1680" spans="1:3" ht="15.75">
      <c r="A1680" s="1"/>
      <c r="B1680" s="1"/>
      <c r="C1680" s="1"/>
    </row>
    <row r="1681" spans="1:3" ht="15.75">
      <c r="A1681" s="1"/>
      <c r="B1681" s="1"/>
      <c r="C1681" s="1"/>
    </row>
    <row r="1682" spans="1:3" ht="15.75">
      <c r="A1682" s="1"/>
      <c r="B1682" s="1"/>
      <c r="C1682" s="1"/>
    </row>
    <row r="1683" spans="1:3" ht="15.75">
      <c r="A1683" s="1"/>
      <c r="B1683" s="1"/>
      <c r="C1683" s="1"/>
    </row>
    <row r="1684" spans="1:3" ht="15.75">
      <c r="A1684" s="1"/>
      <c r="B1684" s="1"/>
      <c r="C1684" s="1"/>
    </row>
    <row r="1685" spans="1:3" ht="15.75">
      <c r="A1685" s="1"/>
      <c r="B1685" s="1"/>
      <c r="C1685" s="1"/>
    </row>
    <row r="1686" spans="1:3" ht="15.75">
      <c r="A1686" s="1"/>
      <c r="B1686" s="1"/>
      <c r="C1686" s="1"/>
    </row>
    <row r="1687" spans="1:3" ht="15.75">
      <c r="A1687" s="1"/>
      <c r="B1687" s="1"/>
      <c r="C1687" s="1"/>
    </row>
    <row r="1688" spans="1:3" ht="15.75">
      <c r="A1688" s="1"/>
      <c r="B1688" s="1"/>
      <c r="C1688" s="1"/>
    </row>
    <row r="1689" spans="1:3" ht="15.75">
      <c r="A1689" s="1"/>
      <c r="B1689" s="1"/>
      <c r="C1689" s="1"/>
    </row>
    <row r="1690" spans="1:3" ht="15.75">
      <c r="A1690" s="1"/>
      <c r="B1690" s="1"/>
      <c r="C1690" s="1"/>
    </row>
    <row r="1691" spans="1:3" ht="15.75">
      <c r="A1691" s="1"/>
      <c r="B1691" s="1"/>
      <c r="C1691" s="1"/>
    </row>
    <row r="1692" spans="1:3" ht="15.75">
      <c r="A1692" s="1"/>
      <c r="B1692" s="1"/>
      <c r="C1692" s="1"/>
    </row>
    <row r="1693" spans="1:3" ht="15.75">
      <c r="A1693" s="1"/>
      <c r="B1693" s="1"/>
      <c r="C1693" s="1"/>
    </row>
    <row r="1694" spans="1:3" ht="15.75">
      <c r="A1694" s="1"/>
      <c r="B1694" s="1"/>
      <c r="C1694" s="1"/>
    </row>
    <row r="1695" spans="1:3" ht="15.75">
      <c r="A1695" s="1"/>
      <c r="B1695" s="1"/>
      <c r="C1695" s="1"/>
    </row>
    <row r="1696" spans="1:3" ht="15.75">
      <c r="A1696" s="1"/>
      <c r="B1696" s="1"/>
      <c r="C1696" s="1"/>
    </row>
    <row r="1697" spans="1:3" ht="15.75">
      <c r="A1697" s="1"/>
      <c r="B1697" s="1"/>
      <c r="C1697" s="1"/>
    </row>
    <row r="1698" spans="1:3" ht="15.75">
      <c r="A1698" s="1"/>
      <c r="B1698" s="1"/>
      <c r="C1698" s="1"/>
    </row>
    <row r="1699" spans="1:3" ht="15.75">
      <c r="A1699" s="1"/>
      <c r="B1699" s="1"/>
      <c r="C1699" s="1"/>
    </row>
    <row r="1700" spans="1:3" ht="15.75">
      <c r="A1700" s="1"/>
      <c r="B1700" s="1"/>
      <c r="C1700" s="1"/>
    </row>
    <row r="1701" spans="1:3" ht="15.75">
      <c r="A1701" s="1"/>
      <c r="B1701" s="1"/>
      <c r="C1701" s="1"/>
    </row>
    <row r="1702" spans="1:3" ht="15.75">
      <c r="A1702" s="1"/>
      <c r="B1702" s="1"/>
      <c r="C1702" s="1"/>
    </row>
    <row r="1703" spans="1:3" ht="15.75">
      <c r="A1703" s="1"/>
      <c r="B1703" s="1"/>
      <c r="C1703" s="1"/>
    </row>
    <row r="1704" spans="1:3" ht="15.75">
      <c r="A1704" s="1"/>
      <c r="B1704" s="1"/>
      <c r="C1704" s="1"/>
    </row>
    <row r="1705" spans="1:3" ht="15.75">
      <c r="A1705" s="1"/>
      <c r="B1705" s="1"/>
      <c r="C1705" s="1"/>
    </row>
    <row r="1706" spans="1:3" ht="15.75">
      <c r="A1706" s="1"/>
      <c r="B1706" s="1"/>
      <c r="C1706" s="1"/>
    </row>
    <row r="1707" spans="1:3" ht="15.75">
      <c r="A1707" s="1"/>
      <c r="B1707" s="1"/>
      <c r="C1707" s="1"/>
    </row>
    <row r="1708" spans="1:3" ht="15.75">
      <c r="A1708" s="1"/>
      <c r="B1708" s="1"/>
      <c r="C1708" s="1"/>
    </row>
    <row r="1709" spans="1:3" ht="15.75">
      <c r="A1709" s="1"/>
      <c r="B1709" s="1"/>
      <c r="C1709" s="1"/>
    </row>
    <row r="1710" spans="1:3" ht="15.75">
      <c r="A1710" s="1"/>
      <c r="B1710" s="1"/>
      <c r="C1710" s="1"/>
    </row>
    <row r="1711" spans="1:3" ht="15.75">
      <c r="A1711" s="1"/>
      <c r="B1711" s="1"/>
      <c r="C1711" s="1"/>
    </row>
    <row r="1712" spans="1:3" ht="15.75">
      <c r="A1712" s="1"/>
      <c r="B1712" s="1"/>
      <c r="C1712" s="1"/>
    </row>
    <row r="1713" spans="1:3" ht="15.75">
      <c r="A1713" s="1"/>
      <c r="B1713" s="1"/>
      <c r="C1713" s="1"/>
    </row>
    <row r="1714" spans="1:3" ht="15.75">
      <c r="A1714" s="1"/>
      <c r="B1714" s="1"/>
      <c r="C1714" s="1"/>
    </row>
    <row r="1715" spans="1:3" ht="15.75">
      <c r="A1715" s="1"/>
      <c r="B1715" s="1"/>
      <c r="C1715" s="1"/>
    </row>
    <row r="1716" spans="1:3" ht="15.75">
      <c r="A1716" s="1"/>
      <c r="B1716" s="1"/>
      <c r="C1716" s="1"/>
    </row>
    <row r="1717" spans="1:3" ht="15.75">
      <c r="A1717" s="1"/>
      <c r="B1717" s="1"/>
      <c r="C1717" s="1"/>
    </row>
    <row r="1718" spans="1:3" ht="15.75">
      <c r="A1718" s="1"/>
      <c r="B1718" s="1"/>
      <c r="C1718" s="1"/>
    </row>
    <row r="1719" spans="1:3" ht="15.75">
      <c r="A1719" s="1"/>
      <c r="B1719" s="1"/>
      <c r="C1719" s="1"/>
    </row>
    <row r="1720" spans="1:3" ht="15.75">
      <c r="A1720" s="1"/>
      <c r="B1720" s="1"/>
      <c r="C1720" s="1"/>
    </row>
    <row r="1721" spans="1:3" ht="15.75">
      <c r="A1721" s="1"/>
      <c r="B1721" s="1"/>
      <c r="C1721" s="1"/>
    </row>
    <row r="1722" spans="1:3" ht="15.75">
      <c r="A1722" s="1"/>
      <c r="B1722" s="1"/>
      <c r="C1722" s="1"/>
    </row>
    <row r="1723" spans="1:3" ht="15.75">
      <c r="A1723" s="1"/>
      <c r="B1723" s="1"/>
      <c r="C1723" s="1"/>
    </row>
    <row r="1724" spans="1:3" ht="15.75">
      <c r="A1724" s="1"/>
      <c r="B1724" s="1"/>
      <c r="C1724" s="1"/>
    </row>
    <row r="1725" spans="1:3" ht="15.75">
      <c r="A1725" s="1"/>
      <c r="B1725" s="1"/>
      <c r="C1725" s="1"/>
    </row>
    <row r="1726" spans="1:3" ht="15.75">
      <c r="A1726" s="1"/>
      <c r="B1726" s="1"/>
      <c r="C1726" s="1"/>
    </row>
    <row r="1727" spans="1:3" ht="15.75">
      <c r="A1727" s="1"/>
      <c r="B1727" s="1"/>
      <c r="C1727" s="1"/>
    </row>
    <row r="1728" spans="1:3" ht="15.75">
      <c r="A1728" s="1"/>
      <c r="B1728" s="1"/>
      <c r="C1728" s="1"/>
    </row>
    <row r="1729" spans="1:3" ht="15.75">
      <c r="A1729" s="1"/>
      <c r="B1729" s="1"/>
      <c r="C1729" s="1"/>
    </row>
    <row r="1730" spans="1:3" ht="15.75">
      <c r="A1730" s="1"/>
      <c r="B1730" s="1"/>
      <c r="C1730" s="1"/>
    </row>
    <row r="1731" spans="1:3" ht="15.75">
      <c r="A1731" s="1"/>
      <c r="B1731" s="1"/>
      <c r="C1731" s="1"/>
    </row>
    <row r="1732" spans="1:3" ht="15.75">
      <c r="A1732" s="1"/>
      <c r="B1732" s="1"/>
      <c r="C1732" s="1"/>
    </row>
    <row r="1733" spans="1:3" ht="15.75">
      <c r="A1733" s="1"/>
      <c r="B1733" s="1"/>
      <c r="C1733" s="1"/>
    </row>
    <row r="1734" spans="1:3" ht="15.75">
      <c r="A1734" s="1"/>
      <c r="B1734" s="1"/>
      <c r="C1734" s="1"/>
    </row>
    <row r="1735" spans="1:3" ht="15.75">
      <c r="A1735" s="1"/>
      <c r="B1735" s="1"/>
      <c r="C1735" s="1"/>
    </row>
    <row r="1736" spans="1:3" ht="15.75">
      <c r="A1736" s="1"/>
      <c r="B1736" s="1"/>
      <c r="C1736" s="1"/>
    </row>
    <row r="1737" spans="1:3" ht="15.75">
      <c r="A1737" s="1"/>
      <c r="B1737" s="1"/>
      <c r="C1737" s="1"/>
    </row>
    <row r="1738" spans="1:3" ht="15.75">
      <c r="A1738" s="1"/>
      <c r="B1738" s="1"/>
      <c r="C1738" s="1"/>
    </row>
    <row r="1739" spans="1:3" ht="15.75">
      <c r="A1739" s="1"/>
      <c r="B1739" s="1"/>
      <c r="C1739" s="1"/>
    </row>
    <row r="1740" spans="1:3" ht="15.75">
      <c r="A1740" s="1"/>
      <c r="B1740" s="1"/>
      <c r="C1740" s="1"/>
    </row>
    <row r="1741" spans="1:3" ht="15.75">
      <c r="A1741" s="1"/>
      <c r="B1741" s="1"/>
      <c r="C1741" s="1"/>
    </row>
    <row r="1742" spans="1:3" ht="15.75">
      <c r="A1742" s="1"/>
      <c r="B1742" s="1"/>
      <c r="C1742" s="1"/>
    </row>
    <row r="1743" spans="1:3" ht="15.75">
      <c r="A1743" s="1"/>
      <c r="B1743" s="1"/>
      <c r="C1743" s="1"/>
    </row>
    <row r="1744" spans="1:3" ht="15.75">
      <c r="A1744" s="1"/>
      <c r="B1744" s="1"/>
      <c r="C1744" s="1"/>
    </row>
    <row r="1745" spans="1:3" ht="15.75">
      <c r="A1745" s="1"/>
      <c r="B1745" s="1"/>
      <c r="C1745" s="1"/>
    </row>
    <row r="1746" spans="1:3" ht="15.75">
      <c r="A1746" s="1"/>
      <c r="B1746" s="1"/>
      <c r="C1746" s="1"/>
    </row>
    <row r="1747" spans="1:3" ht="15.75">
      <c r="A1747" s="1"/>
      <c r="B1747" s="1"/>
      <c r="C1747" s="1"/>
    </row>
    <row r="1748" spans="1:3" ht="15.75">
      <c r="A1748" s="1"/>
      <c r="B1748" s="1"/>
      <c r="C1748" s="1"/>
    </row>
    <row r="1749" spans="1:3" ht="15.75">
      <c r="A1749" s="1"/>
      <c r="B1749" s="1"/>
      <c r="C1749" s="1"/>
    </row>
    <row r="1750" spans="1:3" ht="15.75">
      <c r="A1750" s="1"/>
      <c r="B1750" s="1"/>
      <c r="C1750" s="1"/>
    </row>
    <row r="1751" spans="1:3" ht="15.75">
      <c r="A1751" s="1"/>
      <c r="B1751" s="1"/>
      <c r="C1751" s="1"/>
    </row>
    <row r="1752" spans="1:3" ht="15.75">
      <c r="A1752" s="1"/>
      <c r="B1752" s="1"/>
      <c r="C1752" s="1"/>
    </row>
    <row r="1753" spans="1:3" ht="15.75">
      <c r="A1753" s="1"/>
      <c r="B1753" s="1"/>
      <c r="C1753" s="1"/>
    </row>
    <row r="1754" spans="1:3" ht="15.75">
      <c r="A1754" s="1"/>
      <c r="B1754" s="1"/>
      <c r="C1754" s="1"/>
    </row>
    <row r="1755" spans="1:3" ht="15.75">
      <c r="A1755" s="1"/>
      <c r="B1755" s="1"/>
      <c r="C1755" s="1"/>
    </row>
    <row r="1756" spans="1:3" ht="15.75">
      <c r="A1756" s="1"/>
      <c r="B1756" s="1"/>
      <c r="C1756" s="1"/>
    </row>
    <row r="1757" spans="1:3" ht="15.75">
      <c r="A1757" s="1"/>
      <c r="B1757" s="1"/>
      <c r="C1757" s="1"/>
    </row>
    <row r="1758" spans="1:3" ht="15.75">
      <c r="A1758" s="1"/>
      <c r="B1758" s="1"/>
      <c r="C1758" s="1"/>
    </row>
    <row r="1759" spans="1:3" ht="15.75">
      <c r="A1759" s="1"/>
      <c r="B1759" s="1"/>
      <c r="C1759" s="1"/>
    </row>
    <row r="1760" spans="1:3" ht="15.75">
      <c r="A1760" s="1"/>
      <c r="B1760" s="1"/>
      <c r="C1760" s="1"/>
    </row>
    <row r="1761" spans="1:3" ht="15.75">
      <c r="A1761" s="1"/>
      <c r="B1761" s="1"/>
      <c r="C1761" s="1"/>
    </row>
    <row r="1762" spans="1:3" ht="15.75">
      <c r="A1762" s="1"/>
      <c r="B1762" s="1"/>
      <c r="C1762" s="1"/>
    </row>
    <row r="1763" spans="1:3" ht="15.75">
      <c r="A1763" s="1"/>
      <c r="B1763" s="1"/>
      <c r="C1763" s="1"/>
    </row>
    <row r="1764" spans="1:3" ht="15.75">
      <c r="A1764" s="1"/>
      <c r="B1764" s="1"/>
      <c r="C1764" s="1"/>
    </row>
    <row r="1765" spans="1:3" ht="15.75">
      <c r="A1765" s="1"/>
      <c r="B1765" s="1"/>
      <c r="C1765" s="1"/>
    </row>
    <row r="1766" spans="1:3" ht="15.75">
      <c r="A1766" s="1"/>
      <c r="B1766" s="1"/>
      <c r="C1766" s="1"/>
    </row>
    <row r="1767" spans="1:3" ht="15.75">
      <c r="A1767" s="1"/>
      <c r="B1767" s="1"/>
      <c r="C1767" s="1"/>
    </row>
    <row r="1768" spans="1:3" ht="15.75">
      <c r="A1768" s="1"/>
      <c r="B1768" s="1"/>
      <c r="C1768" s="1"/>
    </row>
    <row r="1769" spans="1:3" ht="15.75">
      <c r="A1769" s="1"/>
      <c r="B1769" s="1"/>
      <c r="C1769" s="1"/>
    </row>
    <row r="1770" spans="1:3" ht="15.75">
      <c r="A1770" s="1"/>
      <c r="B1770" s="1"/>
      <c r="C1770" s="1"/>
    </row>
    <row r="1771" spans="1:3" ht="15.75">
      <c r="A1771" s="1"/>
      <c r="B1771" s="1"/>
      <c r="C1771" s="1"/>
    </row>
    <row r="1772" spans="1:3" ht="15.75">
      <c r="A1772" s="1"/>
      <c r="B1772" s="1"/>
      <c r="C1772" s="1"/>
    </row>
    <row r="1773" spans="1:3" ht="15.75">
      <c r="A1773" s="1"/>
      <c r="B1773" s="1"/>
      <c r="C1773" s="1"/>
    </row>
    <row r="1774" spans="1:3" ht="15.75">
      <c r="A1774" s="1"/>
      <c r="B1774" s="1"/>
      <c r="C1774" s="1"/>
    </row>
    <row r="1775" spans="1:3" ht="15.75">
      <c r="A1775" s="1"/>
      <c r="B1775" s="1"/>
      <c r="C1775" s="1"/>
    </row>
    <row r="1776" spans="1:3" ht="15.75">
      <c r="A1776" s="1"/>
      <c r="B1776" s="1"/>
      <c r="C1776" s="1"/>
    </row>
    <row r="1777" spans="1:3" ht="15.75">
      <c r="A1777" s="1"/>
      <c r="B1777" s="1"/>
      <c r="C1777" s="1"/>
    </row>
    <row r="1778" spans="1:3" ht="15.75">
      <c r="A1778" s="1"/>
      <c r="B1778" s="1"/>
      <c r="C1778" s="1"/>
    </row>
    <row r="1779" spans="1:3" ht="15.75">
      <c r="A1779" s="1"/>
      <c r="B1779" s="1"/>
      <c r="C1779" s="1"/>
    </row>
    <row r="1780" spans="1:3" ht="15.75">
      <c r="A1780" s="1"/>
      <c r="B1780" s="1"/>
      <c r="C1780" s="1"/>
    </row>
    <row r="1781" spans="1:3" ht="15.75">
      <c r="A1781" s="1"/>
      <c r="B1781" s="1"/>
      <c r="C1781" s="1"/>
    </row>
    <row r="1782" spans="1:3" ht="15.75">
      <c r="A1782" s="1"/>
      <c r="B1782" s="1"/>
      <c r="C1782" s="1"/>
    </row>
    <row r="1783" spans="1:3" ht="15.75">
      <c r="A1783" s="1"/>
      <c r="B1783" s="1"/>
      <c r="C1783" s="1"/>
    </row>
    <row r="1784" spans="1:3" ht="15.75">
      <c r="A1784" s="1"/>
      <c r="B1784" s="1"/>
      <c r="C1784" s="1"/>
    </row>
    <row r="1785" spans="1:3" ht="15.75">
      <c r="A1785" s="1"/>
      <c r="B1785" s="1"/>
      <c r="C1785" s="1"/>
    </row>
    <row r="1786" spans="1:3" ht="15.75">
      <c r="A1786" s="1"/>
      <c r="B1786" s="1"/>
      <c r="C1786" s="1"/>
    </row>
    <row r="1787" spans="1:3" ht="15.75">
      <c r="A1787" s="1"/>
      <c r="B1787" s="1"/>
      <c r="C1787" s="1"/>
    </row>
    <row r="1788" spans="1:3" ht="15.75">
      <c r="A1788" s="1"/>
      <c r="B1788" s="1"/>
      <c r="C1788" s="1"/>
    </row>
    <row r="1789" spans="1:3" ht="15.75">
      <c r="A1789" s="1"/>
      <c r="B1789" s="1"/>
      <c r="C1789" s="1"/>
    </row>
    <row r="1790" spans="1:3" ht="15.75">
      <c r="A1790" s="1"/>
      <c r="B1790" s="1"/>
      <c r="C1790" s="1"/>
    </row>
    <row r="1791" spans="1:3" ht="15.75">
      <c r="A1791" s="1"/>
      <c r="B1791" s="1"/>
      <c r="C1791" s="1"/>
    </row>
    <row r="1792" spans="1:3" ht="15.75">
      <c r="A1792" s="1"/>
      <c r="B1792" s="1"/>
      <c r="C1792" s="1"/>
    </row>
    <row r="1793" spans="1:3" ht="15.75">
      <c r="A1793" s="1"/>
      <c r="B1793" s="1"/>
      <c r="C1793" s="1"/>
    </row>
    <row r="1794" spans="1:3" ht="15.75">
      <c r="A1794" s="1"/>
      <c r="B1794" s="1"/>
      <c r="C1794" s="1"/>
    </row>
    <row r="1795" spans="1:3" ht="15.75">
      <c r="A1795" s="1"/>
      <c r="B1795" s="1"/>
      <c r="C1795" s="1"/>
    </row>
    <row r="1796" spans="1:3" ht="15.75">
      <c r="A1796" s="1"/>
      <c r="B1796" s="1"/>
      <c r="C1796" s="1"/>
    </row>
    <row r="1797" spans="1:3" ht="15.75">
      <c r="A1797" s="1"/>
      <c r="B1797" s="1"/>
      <c r="C1797" s="1"/>
    </row>
    <row r="1798" spans="1:3" ht="15.75">
      <c r="A1798" s="1"/>
      <c r="B1798" s="1"/>
      <c r="C1798" s="1"/>
    </row>
    <row r="1799" spans="1:3" ht="15.75">
      <c r="A1799" s="1"/>
      <c r="B1799" s="1"/>
      <c r="C1799" s="1"/>
    </row>
    <row r="1800" spans="1:3" ht="15.75">
      <c r="A1800" s="1"/>
      <c r="B1800" s="1"/>
      <c r="C1800" s="1"/>
    </row>
    <row r="1801" spans="1:3" ht="15.75">
      <c r="A1801" s="1"/>
      <c r="B1801" s="1"/>
      <c r="C1801" s="1"/>
    </row>
    <row r="1802" spans="1:3" ht="15.75">
      <c r="A1802" s="1"/>
      <c r="B1802" s="1"/>
      <c r="C1802" s="1"/>
    </row>
    <row r="1803" spans="1:3" ht="15.75">
      <c r="A1803" s="1"/>
      <c r="B1803" s="1"/>
      <c r="C1803" s="1"/>
    </row>
    <row r="1804" spans="1:3" ht="15.75">
      <c r="A1804" s="1"/>
      <c r="B1804" s="1"/>
      <c r="C1804" s="1"/>
    </row>
    <row r="1805" spans="1:3" ht="15.75">
      <c r="A1805" s="1"/>
      <c r="B1805" s="1"/>
      <c r="C1805" s="1"/>
    </row>
    <row r="1806" spans="1:3" ht="15.75">
      <c r="A1806" s="1"/>
      <c r="B1806" s="1"/>
      <c r="C1806" s="1"/>
    </row>
    <row r="1807" spans="1:3" ht="15.75">
      <c r="A1807" s="1"/>
      <c r="B1807" s="1"/>
      <c r="C1807" s="1"/>
    </row>
    <row r="1808" spans="1:3" ht="15.75">
      <c r="A1808" s="1"/>
      <c r="B1808" s="1"/>
      <c r="C1808" s="1"/>
    </row>
    <row r="1809" spans="1:3" ht="15.75">
      <c r="A1809" s="1"/>
      <c r="B1809" s="1"/>
      <c r="C1809" s="1"/>
    </row>
    <row r="1810" spans="1:3" ht="15.75">
      <c r="A1810" s="1"/>
      <c r="B1810" s="1"/>
      <c r="C1810" s="1"/>
    </row>
    <row r="1811" spans="1:3" ht="15.75">
      <c r="A1811" s="1"/>
      <c r="B1811" s="1"/>
      <c r="C1811" s="1"/>
    </row>
    <row r="1812" spans="1:3" ht="15.75">
      <c r="A1812" s="1"/>
      <c r="B1812" s="1"/>
      <c r="C1812" s="1"/>
    </row>
    <row r="1813" spans="1:3" ht="15.75">
      <c r="A1813" s="1"/>
      <c r="B1813" s="1"/>
      <c r="C1813" s="1"/>
    </row>
    <row r="1814" spans="1:3" ht="15.75">
      <c r="A1814" s="1"/>
      <c r="B1814" s="1"/>
      <c r="C1814" s="1"/>
    </row>
    <row r="1815" spans="1:3" ht="15.75">
      <c r="A1815" s="1"/>
      <c r="B1815" s="1"/>
      <c r="C1815" s="1"/>
    </row>
    <row r="1816" spans="1:3" ht="15.75">
      <c r="A1816" s="1"/>
      <c r="B1816" s="1"/>
      <c r="C1816" s="1"/>
    </row>
    <row r="1817" spans="1:3" ht="15.75">
      <c r="A1817" s="1"/>
      <c r="B1817" s="1"/>
      <c r="C1817" s="1"/>
    </row>
    <row r="1818" spans="1:3" ht="15.75">
      <c r="A1818" s="1"/>
      <c r="B1818" s="1"/>
      <c r="C1818" s="1"/>
    </row>
    <row r="1819" spans="1:3" ht="15.75">
      <c r="A1819" s="1"/>
      <c r="B1819" s="1"/>
      <c r="C1819" s="1"/>
    </row>
    <row r="1820" spans="1:3" ht="15.75">
      <c r="A1820" s="1"/>
      <c r="B1820" s="1"/>
      <c r="C1820" s="1"/>
    </row>
    <row r="1821" spans="1:3" ht="15.75">
      <c r="A1821" s="1"/>
      <c r="B1821" s="1"/>
      <c r="C1821" s="1"/>
    </row>
    <row r="1822" spans="1:3" ht="15.75">
      <c r="A1822" s="1"/>
      <c r="B1822" s="1"/>
      <c r="C1822" s="1"/>
    </row>
    <row r="1823" spans="1:3" ht="15.75">
      <c r="A1823" s="1"/>
      <c r="B1823" s="1"/>
      <c r="C1823" s="1"/>
    </row>
    <row r="1824" spans="1:3" ht="15.75">
      <c r="A1824" s="1"/>
      <c r="B1824" s="1"/>
      <c r="C1824" s="1"/>
    </row>
    <row r="1825" spans="1:3" ht="15.75">
      <c r="A1825" s="1"/>
      <c r="B1825" s="1"/>
      <c r="C1825" s="1"/>
    </row>
    <row r="1826" spans="1:3" ht="15.75">
      <c r="A1826" s="1"/>
      <c r="B1826" s="1"/>
      <c r="C1826" s="1"/>
    </row>
    <row r="1827" spans="1:3" ht="15.75">
      <c r="A1827" s="1"/>
      <c r="B1827" s="1"/>
      <c r="C1827" s="1"/>
    </row>
    <row r="1828" spans="1:3" ht="15.75">
      <c r="A1828" s="1"/>
      <c r="B1828" s="1"/>
      <c r="C1828" s="1"/>
    </row>
    <row r="1829" spans="1:3" ht="15.75">
      <c r="A1829" s="1"/>
      <c r="B1829" s="1"/>
      <c r="C1829" s="1"/>
    </row>
    <row r="1830" spans="1:3" ht="15.75">
      <c r="A1830" s="1"/>
      <c r="B1830" s="1"/>
      <c r="C1830" s="1"/>
    </row>
    <row r="1831" spans="1:3" ht="15.75">
      <c r="A1831" s="1"/>
      <c r="B1831" s="1"/>
      <c r="C1831" s="1"/>
    </row>
    <row r="1832" spans="1:3" ht="15.75">
      <c r="A1832" s="1"/>
      <c r="B1832" s="1"/>
      <c r="C1832" s="1"/>
    </row>
    <row r="1833" spans="1:3" ht="15.75">
      <c r="A1833" s="1"/>
      <c r="B1833" s="1"/>
      <c r="C1833" s="1"/>
    </row>
    <row r="1834" spans="1:3" ht="15.75">
      <c r="A1834" s="1"/>
      <c r="B1834" s="1"/>
      <c r="C1834" s="1"/>
    </row>
    <row r="1835" spans="1:3" ht="15.75">
      <c r="A1835" s="1"/>
      <c r="B1835" s="1"/>
      <c r="C1835" s="1"/>
    </row>
    <row r="1836" spans="1:3" ht="15.75">
      <c r="A1836" s="1"/>
      <c r="B1836" s="1"/>
      <c r="C1836" s="1"/>
    </row>
    <row r="1837" spans="1:3" ht="15.75">
      <c r="A1837" s="1"/>
      <c r="B1837" s="1"/>
      <c r="C1837" s="1"/>
    </row>
    <row r="1838" spans="1:3" ht="15.75">
      <c r="A1838" s="1"/>
      <c r="B1838" s="1"/>
      <c r="C1838" s="1"/>
    </row>
    <row r="1839" spans="1:3" ht="15.75">
      <c r="A1839" s="1"/>
      <c r="B1839" s="1"/>
      <c r="C1839" s="1"/>
    </row>
    <row r="1840" spans="1:3" ht="15.75">
      <c r="A1840" s="1"/>
      <c r="B1840" s="1"/>
      <c r="C1840" s="1"/>
    </row>
    <row r="1841" spans="1:3" ht="15.75">
      <c r="A1841" s="1"/>
      <c r="B1841" s="1"/>
      <c r="C1841" s="1"/>
    </row>
    <row r="1842" spans="1:3" ht="15.75">
      <c r="A1842" s="1"/>
      <c r="B1842" s="1"/>
      <c r="C1842" s="1"/>
    </row>
    <row r="1843" spans="1:3" ht="15.75">
      <c r="A1843" s="1"/>
      <c r="B1843" s="1"/>
      <c r="C1843" s="1"/>
    </row>
    <row r="1844" spans="1:3" ht="15.75">
      <c r="A1844" s="1"/>
      <c r="B1844" s="1"/>
      <c r="C1844" s="1"/>
    </row>
    <row r="1845" spans="1:3" ht="15.75">
      <c r="A1845" s="1"/>
      <c r="B1845" s="1"/>
      <c r="C1845" s="1"/>
    </row>
    <row r="1846" spans="1:3" ht="15.75">
      <c r="A1846" s="1"/>
      <c r="B1846" s="1"/>
      <c r="C1846" s="1"/>
    </row>
    <row r="1847" spans="1:3" ht="15.75">
      <c r="A1847" s="1"/>
      <c r="B1847" s="1"/>
      <c r="C1847" s="1"/>
    </row>
    <row r="1848" spans="1:3" ht="15.75">
      <c r="A1848" s="1"/>
      <c r="B1848" s="1"/>
      <c r="C1848" s="1"/>
    </row>
    <row r="1849" spans="1:3" ht="15.75">
      <c r="A1849" s="1"/>
      <c r="B1849" s="1"/>
      <c r="C1849" s="1"/>
    </row>
    <row r="1850" spans="1:3" ht="15.75">
      <c r="A1850" s="1"/>
      <c r="B1850" s="1"/>
      <c r="C1850" s="1"/>
    </row>
    <row r="1851" spans="1:3" ht="15.75">
      <c r="A1851" s="1"/>
      <c r="B1851" s="1"/>
      <c r="C1851" s="1"/>
    </row>
    <row r="1852" spans="1:3" ht="15.75">
      <c r="A1852" s="1"/>
      <c r="B1852" s="1"/>
      <c r="C1852" s="1"/>
    </row>
    <row r="1853" spans="1:3" ht="15.75">
      <c r="A1853" s="1"/>
      <c r="B1853" s="1"/>
      <c r="C1853" s="1"/>
    </row>
    <row r="1854" spans="1:3" ht="15.75">
      <c r="A1854" s="1"/>
      <c r="B1854" s="1"/>
      <c r="C1854" s="1"/>
    </row>
    <row r="1855" spans="1:3" ht="15.75">
      <c r="A1855" s="1"/>
      <c r="B1855" s="1"/>
      <c r="C1855" s="1"/>
    </row>
    <row r="1856" spans="1:3" ht="15.75">
      <c r="A1856" s="1"/>
      <c r="B1856" s="1"/>
      <c r="C1856" s="1"/>
    </row>
    <row r="1857" spans="1:3" ht="15.75">
      <c r="A1857" s="1"/>
      <c r="B1857" s="1"/>
      <c r="C1857" s="1"/>
    </row>
    <row r="1858" spans="1:3" ht="15.75">
      <c r="A1858" s="1"/>
      <c r="B1858" s="1"/>
      <c r="C1858" s="1"/>
    </row>
    <row r="1859" spans="1:3" ht="15.75">
      <c r="A1859" s="1"/>
      <c r="B1859" s="1"/>
      <c r="C1859" s="1"/>
    </row>
    <row r="1860" spans="1:3" ht="15.75">
      <c r="A1860" s="1"/>
      <c r="B1860" s="1"/>
      <c r="C1860" s="1"/>
    </row>
    <row r="1861" spans="1:3" ht="15.75">
      <c r="A1861" s="1"/>
      <c r="B1861" s="1"/>
      <c r="C1861" s="1"/>
    </row>
    <row r="1862" spans="1:3" ht="15.75">
      <c r="A1862" s="1"/>
      <c r="B1862" s="1"/>
      <c r="C1862" s="1"/>
    </row>
    <row r="1863" spans="1:3" ht="15.75">
      <c r="A1863" s="1"/>
      <c r="B1863" s="1"/>
      <c r="C1863" s="1"/>
    </row>
    <row r="1864" spans="1:3" ht="15.75">
      <c r="A1864" s="1"/>
      <c r="B1864" s="1"/>
      <c r="C1864" s="1"/>
    </row>
    <row r="1865" spans="1:3" ht="15.75">
      <c r="A1865" s="1"/>
      <c r="B1865" s="1"/>
      <c r="C1865" s="1"/>
    </row>
    <row r="1866" spans="1:3" ht="15.75">
      <c r="A1866" s="1"/>
      <c r="B1866" s="1"/>
      <c r="C1866" s="1"/>
    </row>
    <row r="1867" spans="1:3" ht="15.75">
      <c r="A1867" s="1"/>
      <c r="B1867" s="1"/>
      <c r="C1867" s="1"/>
    </row>
    <row r="1868" spans="1:3" ht="15.75">
      <c r="A1868" s="1"/>
      <c r="B1868" s="1"/>
      <c r="C1868" s="1"/>
    </row>
    <row r="1869" spans="1:3" ht="15.75">
      <c r="A1869" s="1"/>
      <c r="B1869" s="1"/>
      <c r="C1869" s="1"/>
    </row>
    <row r="1870" spans="1:3" ht="15.75">
      <c r="A1870" s="1"/>
      <c r="B1870" s="1"/>
      <c r="C1870" s="1"/>
    </row>
    <row r="1871" spans="1:3" ht="15.75">
      <c r="A1871" s="1"/>
      <c r="B1871" s="1"/>
      <c r="C1871" s="1"/>
    </row>
    <row r="1872" spans="1:3" ht="15.75">
      <c r="A1872" s="1"/>
      <c r="B1872" s="1"/>
      <c r="C1872" s="1"/>
    </row>
    <row r="1873" spans="1:3" ht="15.75">
      <c r="A1873" s="1"/>
      <c r="B1873" s="1"/>
      <c r="C1873" s="1"/>
    </row>
    <row r="1874" spans="1:3" ht="15.75">
      <c r="A1874" s="1"/>
      <c r="B1874" s="1"/>
      <c r="C1874" s="1"/>
    </row>
    <row r="1875" spans="1:3" ht="15.75">
      <c r="A1875" s="1"/>
      <c r="B1875" s="1"/>
      <c r="C1875" s="1"/>
    </row>
    <row r="1876" spans="1:3" ht="15.75">
      <c r="A1876" s="1"/>
      <c r="B1876" s="1"/>
      <c r="C1876" s="1"/>
    </row>
    <row r="1877" spans="1:3" ht="15.75">
      <c r="A1877" s="1"/>
      <c r="B1877" s="1"/>
      <c r="C1877" s="1"/>
    </row>
    <row r="1878" spans="1:3" ht="15.75">
      <c r="A1878" s="1"/>
      <c r="B1878" s="1"/>
      <c r="C1878" s="1"/>
    </row>
    <row r="1879" spans="1:3" ht="15.75">
      <c r="A1879" s="1"/>
      <c r="B1879" s="1"/>
      <c r="C1879" s="1"/>
    </row>
    <row r="1880" spans="1:3" ht="15.75">
      <c r="A1880" s="1"/>
      <c r="B1880" s="1"/>
      <c r="C1880" s="1"/>
    </row>
    <row r="1881" spans="1:3" ht="15.75">
      <c r="A1881" s="1"/>
      <c r="B1881" s="1"/>
      <c r="C1881" s="1"/>
    </row>
    <row r="1882" spans="1:3" ht="15.75">
      <c r="A1882" s="1"/>
      <c r="B1882" s="1"/>
      <c r="C1882" s="1"/>
    </row>
    <row r="1883" spans="1:3" ht="15.75">
      <c r="A1883" s="1"/>
      <c r="B1883" s="1"/>
      <c r="C1883" s="1"/>
    </row>
    <row r="1884" spans="1:3" ht="15.75">
      <c r="A1884" s="1"/>
      <c r="B1884" s="1"/>
      <c r="C1884" s="1"/>
    </row>
    <row r="1885" spans="1:3" ht="15.75">
      <c r="A1885" s="1"/>
      <c r="B1885" s="1"/>
      <c r="C1885" s="1"/>
    </row>
    <row r="1886" spans="1:3" ht="15.75">
      <c r="A1886" s="1"/>
      <c r="B1886" s="1"/>
      <c r="C1886" s="1"/>
    </row>
    <row r="1887" spans="1:3" ht="15.75">
      <c r="A1887" s="1"/>
      <c r="B1887" s="1"/>
      <c r="C1887" s="1"/>
    </row>
    <row r="1888" spans="1:3" ht="15.75">
      <c r="A1888" s="1"/>
      <c r="B1888" s="1"/>
      <c r="C1888" s="1"/>
    </row>
    <row r="1889" spans="1:3" ht="15.75">
      <c r="A1889" s="1"/>
      <c r="B1889" s="1"/>
      <c r="C1889" s="1"/>
    </row>
    <row r="1890" spans="1:3" ht="15.75">
      <c r="A1890" s="1"/>
      <c r="B1890" s="1"/>
      <c r="C1890" s="1"/>
    </row>
    <row r="1891" spans="1:3" ht="15.75">
      <c r="A1891" s="1"/>
      <c r="B1891" s="1"/>
      <c r="C1891" s="1"/>
    </row>
    <row r="1892" spans="1:3" ht="15.75">
      <c r="A1892" s="1"/>
      <c r="B1892" s="1"/>
      <c r="C1892" s="1"/>
    </row>
    <row r="1893" spans="1:3" ht="15.75">
      <c r="A1893" s="1"/>
      <c r="B1893" s="1"/>
      <c r="C1893" s="1"/>
    </row>
    <row r="1894" spans="1:3" ht="15.75">
      <c r="A1894" s="1"/>
      <c r="B1894" s="1"/>
      <c r="C1894" s="1"/>
    </row>
    <row r="1895" spans="1:3" ht="15.75">
      <c r="A1895" s="1"/>
      <c r="B1895" s="1"/>
      <c r="C1895" s="1"/>
    </row>
    <row r="1896" spans="1:3" ht="15.75">
      <c r="A1896" s="1"/>
      <c r="B1896" s="1"/>
      <c r="C1896" s="1"/>
    </row>
    <row r="1897" spans="1:3" ht="15.75">
      <c r="A1897" s="1"/>
      <c r="B1897" s="1"/>
      <c r="C1897" s="1"/>
    </row>
    <row r="1898" spans="1:3" ht="15.75">
      <c r="A1898" s="1"/>
      <c r="B1898" s="1"/>
      <c r="C1898" s="1"/>
    </row>
    <row r="1899" spans="1:3" ht="15.75">
      <c r="A1899" s="1"/>
      <c r="B1899" s="1"/>
      <c r="C1899" s="1"/>
    </row>
    <row r="1900" spans="1:3" ht="15.75">
      <c r="A1900" s="1"/>
      <c r="B1900" s="1"/>
      <c r="C1900" s="1"/>
    </row>
    <row r="1901" spans="1:3" ht="15.75">
      <c r="A1901" s="1"/>
      <c r="B1901" s="1"/>
      <c r="C1901" s="1"/>
    </row>
    <row r="1902" spans="1:3" ht="15.75">
      <c r="A1902" s="1"/>
      <c r="B1902" s="1"/>
      <c r="C1902" s="1"/>
    </row>
    <row r="1903" spans="1:3" ht="15.75">
      <c r="A1903" s="1"/>
      <c r="B1903" s="1"/>
      <c r="C1903" s="1"/>
    </row>
    <row r="1904" spans="1:3" ht="15.75">
      <c r="A1904" s="1"/>
      <c r="B1904" s="1"/>
      <c r="C1904" s="1"/>
    </row>
    <row r="1905" spans="1:3" ht="15.75">
      <c r="A1905" s="1"/>
      <c r="B1905" s="1"/>
      <c r="C1905" s="1"/>
    </row>
    <row r="1906" spans="1:3" ht="15.75">
      <c r="A1906" s="1"/>
      <c r="B1906" s="1"/>
      <c r="C1906" s="1"/>
    </row>
    <row r="1907" spans="1:3" ht="15.75">
      <c r="A1907" s="1"/>
      <c r="B1907" s="1"/>
      <c r="C1907" s="1"/>
    </row>
    <row r="1908" spans="1:3" ht="15.75">
      <c r="A1908" s="1"/>
      <c r="B1908" s="1"/>
      <c r="C1908" s="1"/>
    </row>
    <row r="1909" spans="1:3" ht="15.75">
      <c r="A1909" s="1"/>
      <c r="B1909" s="1"/>
      <c r="C1909" s="1"/>
    </row>
    <row r="1910" spans="1:3" ht="15.75">
      <c r="A1910" s="1"/>
      <c r="B1910" s="1"/>
      <c r="C1910" s="1"/>
    </row>
    <row r="1911" spans="1:3" ht="15.75">
      <c r="A1911" s="1"/>
      <c r="B1911" s="1"/>
      <c r="C1911" s="1"/>
    </row>
    <row r="1912" spans="1:3" ht="15.75">
      <c r="A1912" s="1"/>
      <c r="B1912" s="1"/>
      <c r="C1912" s="1"/>
    </row>
    <row r="1913" spans="1:3" ht="15.75">
      <c r="A1913" s="1"/>
      <c r="B1913" s="1"/>
      <c r="C1913" s="1"/>
    </row>
    <row r="1914" spans="1:3" ht="15.75">
      <c r="A1914" s="1"/>
      <c r="B1914" s="1"/>
      <c r="C1914" s="1"/>
    </row>
    <row r="1915" spans="1:3" ht="15.75">
      <c r="A1915" s="1"/>
      <c r="B1915" s="1"/>
      <c r="C1915" s="1"/>
    </row>
    <row r="1916" spans="1:3" ht="15.75">
      <c r="A1916" s="1"/>
      <c r="B1916" s="1"/>
      <c r="C1916" s="1"/>
    </row>
    <row r="1917" spans="1:3" ht="15.75">
      <c r="A1917" s="1"/>
      <c r="B1917" s="1"/>
      <c r="C1917" s="1"/>
    </row>
    <row r="1918" spans="1:3" ht="15.75">
      <c r="A1918" s="1"/>
      <c r="B1918" s="1"/>
      <c r="C1918" s="1"/>
    </row>
    <row r="1919" spans="1:3" ht="15.75">
      <c r="A1919" s="1"/>
      <c r="B1919" s="1"/>
      <c r="C1919" s="1"/>
    </row>
    <row r="1920" spans="1:3" ht="15.75">
      <c r="A1920" s="1"/>
      <c r="B1920" s="1"/>
      <c r="C1920" s="1"/>
    </row>
    <row r="1921" spans="1:3" ht="15.75">
      <c r="A1921" s="1"/>
      <c r="B1921" s="1"/>
      <c r="C1921" s="1"/>
    </row>
    <row r="1922" spans="1:3" ht="15.75">
      <c r="A1922" s="1"/>
      <c r="B1922" s="1"/>
      <c r="C1922" s="1"/>
    </row>
    <row r="1923" spans="1:3" ht="15.75">
      <c r="A1923" s="1"/>
      <c r="B1923" s="1"/>
      <c r="C1923" s="1"/>
    </row>
    <row r="1924" spans="1:3" ht="15.75">
      <c r="A1924" s="1"/>
      <c r="B1924" s="1"/>
      <c r="C1924" s="1"/>
    </row>
    <row r="1925" spans="1:3" ht="15.75">
      <c r="A1925" s="1"/>
      <c r="B1925" s="1"/>
      <c r="C1925" s="1"/>
    </row>
    <row r="1926" spans="1:3" ht="15.75">
      <c r="A1926" s="1"/>
      <c r="B1926" s="1"/>
      <c r="C1926" s="1"/>
    </row>
    <row r="1927" spans="1:3" ht="15.75">
      <c r="A1927" s="1"/>
      <c r="B1927" s="1"/>
      <c r="C1927" s="1"/>
    </row>
    <row r="1928" spans="1:3" ht="15.75">
      <c r="A1928" s="1"/>
      <c r="B1928" s="1"/>
      <c r="C1928" s="1"/>
    </row>
    <row r="1929" spans="1:3" ht="15.75">
      <c r="A1929" s="1"/>
      <c r="B1929" s="1"/>
      <c r="C1929" s="1"/>
    </row>
    <row r="1930" spans="1:3" ht="15.75">
      <c r="A1930" s="1"/>
      <c r="B1930" s="1"/>
      <c r="C1930" s="1"/>
    </row>
    <row r="1931" spans="1:3" ht="15.75">
      <c r="A1931" s="1"/>
      <c r="B1931" s="1"/>
      <c r="C1931" s="1"/>
    </row>
    <row r="1932" spans="1:3" ht="15.75">
      <c r="A1932" s="1"/>
      <c r="B1932" s="1"/>
      <c r="C1932" s="1"/>
    </row>
    <row r="1933" spans="1:3" ht="15.75">
      <c r="A1933" s="1"/>
      <c r="B1933" s="1"/>
      <c r="C1933" s="1"/>
    </row>
    <row r="1934" spans="1:3" ht="15.75">
      <c r="A1934" s="1"/>
      <c r="B1934" s="1"/>
      <c r="C1934" s="1"/>
    </row>
    <row r="1935" spans="1:3" ht="15.75">
      <c r="A1935" s="1"/>
      <c r="B1935" s="1"/>
      <c r="C1935" s="1"/>
    </row>
    <row r="1936" spans="1:3" ht="15.75">
      <c r="A1936" s="1"/>
      <c r="B1936" s="1"/>
      <c r="C1936" s="1"/>
    </row>
    <row r="1937" spans="1:3" ht="15.75">
      <c r="A1937" s="1"/>
      <c r="B1937" s="1"/>
      <c r="C1937" s="1"/>
    </row>
    <row r="1938" spans="1:3" ht="15.75">
      <c r="A1938" s="1"/>
      <c r="B1938" s="1"/>
      <c r="C1938" s="1"/>
    </row>
    <row r="1939" spans="1:3" ht="15.75">
      <c r="A1939" s="1"/>
      <c r="B1939" s="1"/>
      <c r="C1939" s="1"/>
    </row>
    <row r="1940" spans="1:3" ht="15.75">
      <c r="A1940" s="1"/>
      <c r="B1940" s="1"/>
      <c r="C1940" s="1"/>
    </row>
    <row r="1941" spans="1:3" ht="15.75">
      <c r="A1941" s="1"/>
      <c r="B1941" s="1"/>
      <c r="C1941" s="1"/>
    </row>
    <row r="1942" spans="1:3" ht="15.75">
      <c r="A1942" s="1"/>
      <c r="B1942" s="1"/>
      <c r="C1942" s="1"/>
    </row>
    <row r="1943" spans="1:3" ht="15.75">
      <c r="A1943" s="1"/>
      <c r="B1943" s="1"/>
      <c r="C1943" s="1"/>
    </row>
    <row r="1944" spans="1:3" ht="15.75">
      <c r="A1944" s="1"/>
      <c r="B1944" s="1"/>
      <c r="C1944" s="1"/>
    </row>
    <row r="1945" spans="1:3" ht="15.75">
      <c r="A1945" s="1"/>
      <c r="B1945" s="1"/>
      <c r="C1945" s="1"/>
    </row>
    <row r="1946" spans="1:3" ht="15.75">
      <c r="A1946" s="1"/>
      <c r="B1946" s="1"/>
      <c r="C1946" s="1"/>
    </row>
    <row r="1947" spans="1:3" ht="15.75">
      <c r="A1947" s="1"/>
      <c r="B1947" s="1"/>
      <c r="C1947" s="1"/>
    </row>
    <row r="1948" spans="1:3" ht="15.75">
      <c r="A1948" s="1"/>
      <c r="B1948" s="1"/>
      <c r="C1948" s="1"/>
    </row>
    <row r="1949" spans="1:3" ht="15.75">
      <c r="A1949" s="1"/>
      <c r="B1949" s="1"/>
      <c r="C1949" s="1"/>
    </row>
    <row r="1950" spans="1:3" ht="15.75">
      <c r="A1950" s="1"/>
      <c r="B1950" s="1"/>
      <c r="C1950" s="1"/>
    </row>
    <row r="1951" spans="1:3" ht="15.75">
      <c r="A1951" s="1"/>
      <c r="B1951" s="1"/>
      <c r="C1951" s="1"/>
    </row>
    <row r="1952" spans="1:3" ht="15.75">
      <c r="A1952" s="1"/>
      <c r="B1952" s="1"/>
      <c r="C1952" s="1"/>
    </row>
    <row r="1953" spans="1:3" ht="15.75">
      <c r="A1953" s="1"/>
      <c r="B1953" s="1"/>
      <c r="C1953" s="1"/>
    </row>
    <row r="1954" spans="1:3" ht="15.75">
      <c r="A1954" s="1"/>
      <c r="B1954" s="1"/>
      <c r="C1954" s="1"/>
    </row>
    <row r="1955" spans="1:3" ht="15.75">
      <c r="A1955" s="1"/>
      <c r="B1955" s="1"/>
      <c r="C1955" s="1"/>
    </row>
    <row r="1956" spans="1:3" ht="15.75">
      <c r="A1956" s="1"/>
      <c r="B1956" s="1"/>
      <c r="C1956" s="1"/>
    </row>
    <row r="1957" spans="1:3" ht="15.75">
      <c r="A1957" s="1"/>
      <c r="B1957" s="1"/>
      <c r="C1957" s="1"/>
    </row>
    <row r="1958" spans="1:3" ht="15.75">
      <c r="A1958" s="1"/>
      <c r="B1958" s="1"/>
      <c r="C1958" s="1"/>
    </row>
    <row r="1959" spans="1:3" ht="15.75">
      <c r="A1959" s="1"/>
      <c r="B1959" s="1"/>
      <c r="C1959" s="1"/>
    </row>
    <row r="1960" spans="1:3" ht="15.75">
      <c r="A1960" s="1"/>
      <c r="B1960" s="1"/>
      <c r="C1960" s="1"/>
    </row>
    <row r="1961" spans="1:3" ht="15.75">
      <c r="A1961" s="1"/>
      <c r="B1961" s="1"/>
      <c r="C1961" s="1"/>
    </row>
    <row r="1962" spans="1:3" ht="15.75">
      <c r="A1962" s="1"/>
      <c r="B1962" s="1"/>
      <c r="C1962" s="1"/>
    </row>
    <row r="1963" spans="1:3" ht="15.75">
      <c r="A1963" s="1"/>
      <c r="B1963" s="1"/>
      <c r="C1963" s="1"/>
    </row>
    <row r="1964" spans="1:3" ht="15.75">
      <c r="A1964" s="1"/>
      <c r="B1964" s="1"/>
      <c r="C1964" s="1"/>
    </row>
    <row r="1965" spans="1:3" ht="15.75">
      <c r="A1965" s="1"/>
      <c r="B1965" s="1"/>
      <c r="C1965" s="1"/>
    </row>
    <row r="1966" spans="1:3" ht="15.75">
      <c r="A1966" s="1"/>
      <c r="B1966" s="1"/>
      <c r="C1966" s="1"/>
    </row>
    <row r="1967" spans="1:3" ht="15.75">
      <c r="A1967" s="1"/>
      <c r="B1967" s="1"/>
      <c r="C1967" s="1"/>
    </row>
    <row r="1968" spans="1:3" ht="15.75">
      <c r="A1968" s="1"/>
      <c r="B1968" s="1"/>
      <c r="C1968" s="1"/>
    </row>
    <row r="1969" spans="1:3" ht="15.75">
      <c r="A1969" s="1"/>
      <c r="B1969" s="1"/>
      <c r="C1969" s="1"/>
    </row>
    <row r="1970" spans="1:3" ht="15.75">
      <c r="A1970" s="1"/>
      <c r="B1970" s="1"/>
      <c r="C1970" s="1"/>
    </row>
    <row r="1971" spans="1:3" ht="15.75">
      <c r="A1971" s="1"/>
      <c r="B1971" s="1"/>
      <c r="C1971" s="1"/>
    </row>
    <row r="1972" spans="1:3" ht="15.75">
      <c r="A1972" s="1"/>
      <c r="B1972" s="1"/>
      <c r="C1972" s="1"/>
    </row>
    <row r="1973" spans="1:3" ht="15.75">
      <c r="A1973" s="1"/>
      <c r="B1973" s="1"/>
      <c r="C1973" s="1"/>
    </row>
    <row r="1974" spans="1:3" ht="15.75">
      <c r="A1974" s="1"/>
      <c r="B1974" s="1"/>
      <c r="C1974" s="1"/>
    </row>
    <row r="1975" spans="1:3" ht="15.75">
      <c r="A1975" s="1"/>
      <c r="B1975" s="1"/>
      <c r="C1975" s="1"/>
    </row>
    <row r="1976" spans="1:3" ht="15.75">
      <c r="A1976" s="1"/>
      <c r="B1976" s="1"/>
      <c r="C1976" s="1"/>
    </row>
    <row r="1977" spans="1:3" ht="15.75">
      <c r="A1977" s="1"/>
      <c r="B1977" s="1"/>
      <c r="C1977" s="1"/>
    </row>
    <row r="1978" spans="1:3" ht="15.75">
      <c r="A1978" s="1"/>
      <c r="B1978" s="1"/>
      <c r="C1978" s="1"/>
    </row>
    <row r="1979" spans="1:3" ht="15.75">
      <c r="A1979" s="1"/>
      <c r="B1979" s="1"/>
      <c r="C1979" s="1"/>
    </row>
    <row r="1980" spans="1:3" ht="15.75">
      <c r="A1980" s="1"/>
      <c r="B1980" s="1"/>
      <c r="C1980" s="1"/>
    </row>
    <row r="1981" spans="1:3" ht="15.75">
      <c r="A1981" s="1"/>
      <c r="B1981" s="1"/>
      <c r="C1981" s="1"/>
    </row>
    <row r="1982" spans="1:3" ht="15.75">
      <c r="A1982" s="1"/>
      <c r="B1982" s="1"/>
      <c r="C1982" s="1"/>
    </row>
    <row r="1983" spans="1:3" ht="15.75">
      <c r="A1983" s="1"/>
      <c r="B1983" s="1"/>
      <c r="C1983" s="1"/>
    </row>
    <row r="1984" spans="1:3" ht="15.75">
      <c r="A1984" s="1"/>
      <c r="B1984" s="1"/>
      <c r="C1984" s="1"/>
    </row>
    <row r="1985" spans="1:3" ht="15.75">
      <c r="A1985" s="1"/>
      <c r="B1985" s="1"/>
      <c r="C1985" s="1"/>
    </row>
    <row r="1986" spans="1:3" ht="15.75">
      <c r="A1986" s="1"/>
      <c r="B1986" s="1"/>
      <c r="C1986" s="1"/>
    </row>
    <row r="1987" spans="1:3" ht="15.75">
      <c r="A1987" s="1"/>
      <c r="B1987" s="1"/>
      <c r="C1987" s="1"/>
    </row>
    <row r="1988" spans="1:3" ht="15.75">
      <c r="A1988" s="1"/>
      <c r="B1988" s="1"/>
      <c r="C1988" s="1"/>
    </row>
    <row r="1989" spans="1:3" ht="15.75">
      <c r="A1989" s="1"/>
      <c r="B1989" s="1"/>
      <c r="C1989" s="1"/>
    </row>
    <row r="1990" spans="1:3" ht="15.75">
      <c r="A1990" s="1"/>
      <c r="B1990" s="1"/>
      <c r="C1990" s="1"/>
    </row>
    <row r="1991" spans="1:3" ht="15.75">
      <c r="A1991" s="1"/>
      <c r="B1991" s="1"/>
      <c r="C1991" s="1"/>
    </row>
    <row r="1992" spans="1:3" ht="15.75">
      <c r="A1992" s="1"/>
      <c r="B1992" s="1"/>
      <c r="C1992" s="1"/>
    </row>
    <row r="1993" spans="1:3" ht="15.75">
      <c r="A1993" s="1"/>
      <c r="B1993" s="1"/>
      <c r="C1993" s="1"/>
    </row>
    <row r="1994" spans="1:3" ht="15.75">
      <c r="A1994" s="1"/>
      <c r="B1994" s="1"/>
      <c r="C1994" s="1"/>
    </row>
    <row r="1995" spans="1:3" ht="15.75">
      <c r="A1995" s="1"/>
      <c r="B1995" s="1"/>
      <c r="C1995" s="1"/>
    </row>
    <row r="1996" spans="1:3" ht="15.75">
      <c r="A1996" s="1"/>
      <c r="B1996" s="1"/>
      <c r="C1996" s="1"/>
    </row>
    <row r="1997" spans="1:3" ht="15.75">
      <c r="A1997" s="1"/>
      <c r="B1997" s="1"/>
      <c r="C1997" s="1"/>
    </row>
    <row r="1998" spans="1:3" ht="15.75">
      <c r="A1998" s="1"/>
      <c r="B1998" s="1"/>
      <c r="C1998" s="1"/>
    </row>
    <row r="1999" spans="1:3" ht="15.75">
      <c r="A1999" s="1"/>
      <c r="B1999" s="1"/>
      <c r="C1999" s="1"/>
    </row>
    <row r="2000" spans="1:3" ht="15.75">
      <c r="A2000" s="1"/>
      <c r="B2000" s="1"/>
      <c r="C2000" s="1"/>
    </row>
    <row r="2001" spans="1:3" ht="15.75">
      <c r="A2001" s="1"/>
      <c r="B2001" s="1"/>
      <c r="C2001" s="1"/>
    </row>
    <row r="2002" spans="1:3" ht="15.75">
      <c r="A2002" s="1"/>
      <c r="B2002" s="1"/>
      <c r="C2002" s="1"/>
    </row>
    <row r="2003" spans="1:3" ht="15.75">
      <c r="A2003" s="1"/>
      <c r="B2003" s="1"/>
      <c r="C2003" s="1"/>
    </row>
    <row r="2004" spans="1:3" ht="15.75">
      <c r="A2004" s="1"/>
      <c r="B2004" s="1"/>
      <c r="C2004" s="1"/>
    </row>
    <row r="2005" spans="1:3" ht="15.75">
      <c r="A2005" s="1"/>
      <c r="B2005" s="1"/>
      <c r="C2005" s="1"/>
    </row>
    <row r="2006" spans="1:3" ht="15.75">
      <c r="A2006" s="1"/>
      <c r="B2006" s="1"/>
      <c r="C2006" s="1"/>
    </row>
    <row r="2007" spans="1:3" ht="15.75">
      <c r="A2007" s="1"/>
      <c r="B2007" s="1"/>
      <c r="C2007" s="1"/>
    </row>
    <row r="2008" spans="1:3" ht="15.75">
      <c r="A2008" s="1"/>
      <c r="B2008" s="1"/>
      <c r="C2008" s="1"/>
    </row>
    <row r="2009" spans="1:3" ht="15.75">
      <c r="A2009" s="1"/>
      <c r="B2009" s="1"/>
      <c r="C2009" s="1"/>
    </row>
    <row r="2010" spans="1:3" ht="15.75">
      <c r="A2010" s="1"/>
      <c r="B2010" s="1"/>
      <c r="C2010" s="1"/>
    </row>
    <row r="2011" spans="1:3" ht="15.75">
      <c r="A2011" s="1"/>
      <c r="B2011" s="1"/>
      <c r="C2011" s="1"/>
    </row>
    <row r="2012" spans="1:3" ht="15.75">
      <c r="A2012" s="1"/>
      <c r="B2012" s="1"/>
      <c r="C2012" s="1"/>
    </row>
    <row r="2013" spans="1:3" ht="15.75">
      <c r="A2013" s="1"/>
      <c r="B2013" s="1"/>
      <c r="C2013" s="1"/>
    </row>
    <row r="2014" spans="1:3" ht="15.75">
      <c r="A2014" s="1"/>
      <c r="B2014" s="1"/>
      <c r="C2014" s="1"/>
    </row>
    <row r="2015" spans="1:3" ht="15.75">
      <c r="A2015" s="1"/>
      <c r="B2015" s="1"/>
      <c r="C2015" s="1"/>
    </row>
    <row r="2016" spans="1:3" ht="15.75">
      <c r="A2016" s="1"/>
      <c r="B2016" s="1"/>
      <c r="C2016" s="1"/>
    </row>
    <row r="2017" spans="1:3" ht="15.75">
      <c r="A2017" s="1"/>
      <c r="B2017" s="1"/>
      <c r="C2017" s="1"/>
    </row>
    <row r="2018" spans="1:3" ht="15.75">
      <c r="A2018" s="1"/>
      <c r="B2018" s="1"/>
      <c r="C2018" s="1"/>
    </row>
    <row r="2019" spans="1:3" ht="15.75">
      <c r="A2019" s="1"/>
      <c r="B2019" s="1"/>
      <c r="C2019" s="1"/>
    </row>
    <row r="2020" spans="1:3" ht="15.75">
      <c r="A2020" s="1"/>
      <c r="B2020" s="1"/>
      <c r="C2020" s="1"/>
    </row>
    <row r="2021" spans="1:3" ht="15.75">
      <c r="A2021" s="1"/>
      <c r="B2021" s="1"/>
      <c r="C2021" s="1"/>
    </row>
    <row r="2022" spans="1:3" ht="15.75">
      <c r="A2022" s="1"/>
      <c r="B2022" s="1"/>
      <c r="C2022" s="1"/>
    </row>
    <row r="2023" spans="1:3" ht="15.75">
      <c r="A2023" s="1"/>
      <c r="B2023" s="1"/>
      <c r="C2023" s="1"/>
    </row>
    <row r="2024" spans="1:3" ht="15.75">
      <c r="A2024" s="1"/>
      <c r="B2024" s="1"/>
      <c r="C2024" s="1"/>
    </row>
    <row r="2025" spans="1:3" ht="15.75">
      <c r="A2025" s="1"/>
      <c r="B2025" s="1"/>
      <c r="C2025" s="1"/>
    </row>
    <row r="2026" spans="1:3" ht="15.75">
      <c r="A2026" s="1"/>
      <c r="B2026" s="1"/>
      <c r="C2026" s="1"/>
    </row>
    <row r="2027" spans="1:3" ht="15.75">
      <c r="A2027" s="1"/>
      <c r="B2027" s="1"/>
      <c r="C2027" s="1"/>
    </row>
    <row r="2028" spans="1:3" ht="15.75">
      <c r="A2028" s="1"/>
      <c r="B2028" s="1"/>
      <c r="C2028" s="1"/>
    </row>
    <row r="2029" spans="1:3" ht="15.75">
      <c r="A2029" s="1"/>
      <c r="B2029" s="1"/>
      <c r="C2029" s="1"/>
    </row>
    <row r="2030" spans="1:3" ht="15.75">
      <c r="A2030" s="1"/>
      <c r="B2030" s="1"/>
      <c r="C2030" s="1"/>
    </row>
    <row r="2031" spans="1:3" ht="15.75">
      <c r="A2031" s="1"/>
      <c r="B2031" s="1"/>
      <c r="C2031" s="1"/>
    </row>
    <row r="2032" spans="1:3" ht="15.75">
      <c r="A2032" s="1"/>
      <c r="B2032" s="1"/>
      <c r="C2032" s="1"/>
    </row>
    <row r="2033" spans="1:3" ht="15.75">
      <c r="A2033" s="1"/>
      <c r="B2033" s="1"/>
      <c r="C2033" s="1"/>
    </row>
    <row r="2034" spans="1:3" ht="15.75">
      <c r="A2034" s="1"/>
      <c r="B2034" s="1"/>
      <c r="C2034" s="1"/>
    </row>
    <row r="2035" spans="1:3" ht="15.75">
      <c r="A2035" s="1"/>
      <c r="B2035" s="1"/>
      <c r="C2035" s="1"/>
    </row>
    <row r="2036" spans="1:3" ht="15.75">
      <c r="A2036" s="1"/>
      <c r="B2036" s="1"/>
      <c r="C2036" s="1"/>
    </row>
    <row r="2037" spans="1:3" ht="15.75">
      <c r="A2037" s="1"/>
      <c r="B2037" s="1"/>
      <c r="C2037" s="1"/>
    </row>
    <row r="2038" spans="1:3" ht="15.75">
      <c r="A2038" s="1"/>
      <c r="B2038" s="1"/>
      <c r="C2038" s="1"/>
    </row>
    <row r="2039" spans="1:3" ht="15.75">
      <c r="A2039" s="1"/>
      <c r="B2039" s="1"/>
      <c r="C2039" s="1"/>
    </row>
    <row r="2040" spans="1:3" ht="15.75">
      <c r="A2040" s="1"/>
      <c r="B2040" s="1"/>
      <c r="C2040" s="1"/>
    </row>
    <row r="2041" spans="1:3" ht="15.75">
      <c r="A2041" s="1"/>
      <c r="B2041" s="1"/>
      <c r="C2041" s="1"/>
    </row>
    <row r="2042" spans="1:3" ht="15.75">
      <c r="A2042" s="1"/>
      <c r="B2042" s="1"/>
      <c r="C2042" s="1"/>
    </row>
    <row r="2043" spans="1:3" ht="15.75">
      <c r="A2043" s="1"/>
      <c r="B2043" s="1"/>
      <c r="C2043" s="1"/>
    </row>
    <row r="2044" spans="1:3" ht="15.75">
      <c r="A2044" s="1"/>
      <c r="B2044" s="1"/>
      <c r="C2044" s="1"/>
    </row>
    <row r="2045" spans="1:3" ht="15.75">
      <c r="A2045" s="1"/>
      <c r="B2045" s="1"/>
      <c r="C2045" s="1"/>
    </row>
    <row r="2046" spans="1:3" ht="15.75">
      <c r="A2046" s="1"/>
      <c r="B2046" s="1"/>
      <c r="C2046" s="1"/>
    </row>
    <row r="2047" spans="1:3" ht="15.75">
      <c r="A2047" s="1"/>
      <c r="B2047" s="1"/>
      <c r="C2047" s="1"/>
    </row>
    <row r="2048" spans="1:3" ht="15.75">
      <c r="A2048" s="1"/>
      <c r="B2048" s="1"/>
      <c r="C2048" s="1"/>
    </row>
    <row r="2049" spans="1:3" ht="15.75">
      <c r="A2049" s="1"/>
      <c r="B2049" s="1"/>
      <c r="C2049" s="1"/>
    </row>
    <row r="2050" spans="1:3" ht="15.75">
      <c r="A2050" s="1"/>
      <c r="B2050" s="1"/>
      <c r="C2050" s="1"/>
    </row>
    <row r="2051" spans="1:3" ht="15.75">
      <c r="A2051" s="1"/>
      <c r="B2051" s="1"/>
      <c r="C2051" s="1"/>
    </row>
    <row r="2052" spans="1:3" ht="15.75">
      <c r="A2052" s="1"/>
      <c r="B2052" s="1"/>
      <c r="C2052" s="1"/>
    </row>
    <row r="2053" spans="1:3" ht="15.75">
      <c r="A2053" s="1"/>
      <c r="B2053" s="1"/>
      <c r="C2053" s="1"/>
    </row>
    <row r="2054" spans="1:3" ht="15.75">
      <c r="A2054" s="1"/>
      <c r="B2054" s="1"/>
      <c r="C2054" s="1"/>
    </row>
    <row r="2055" spans="1:3" ht="15.75">
      <c r="A2055" s="1"/>
      <c r="B2055" s="1"/>
      <c r="C2055" s="1"/>
    </row>
    <row r="2056" spans="1:3" ht="15.75">
      <c r="A2056" s="1"/>
      <c r="B2056" s="1"/>
      <c r="C2056" s="1"/>
    </row>
    <row r="2057" spans="1:3" ht="15.75">
      <c r="A2057" s="1"/>
      <c r="B2057" s="1"/>
      <c r="C2057" s="1"/>
    </row>
    <row r="2058" spans="1:3" ht="15.75">
      <c r="A2058" s="1"/>
      <c r="B2058" s="1"/>
      <c r="C2058" s="1"/>
    </row>
    <row r="2059" spans="1:3" ht="15.75">
      <c r="A2059" s="1"/>
      <c r="B2059" s="1"/>
      <c r="C2059" s="1"/>
    </row>
    <row r="2060" spans="1:3" ht="15.75">
      <c r="A2060" s="1"/>
      <c r="B2060" s="1"/>
      <c r="C2060" s="1"/>
    </row>
    <row r="2061" spans="1:3" ht="15.75">
      <c r="A2061" s="1"/>
      <c r="B2061" s="1"/>
      <c r="C2061" s="1"/>
    </row>
    <row r="2062" spans="1:3" ht="15.75">
      <c r="A2062" s="1"/>
      <c r="B2062" s="1"/>
      <c r="C2062" s="1"/>
    </row>
    <row r="2063" spans="1:3" ht="15.75">
      <c r="A2063" s="1"/>
      <c r="B2063" s="1"/>
      <c r="C2063" s="1"/>
    </row>
    <row r="2064" spans="1:3" ht="15.75">
      <c r="A2064" s="1"/>
      <c r="B2064" s="1"/>
      <c r="C2064" s="1"/>
    </row>
    <row r="2065" spans="1:3" ht="15.75">
      <c r="A2065" s="1"/>
      <c r="B2065" s="1"/>
      <c r="C2065" s="1"/>
    </row>
    <row r="2066" spans="1:3" ht="15.75">
      <c r="A2066" s="1"/>
      <c r="B2066" s="1"/>
      <c r="C2066" s="1"/>
    </row>
    <row r="2067" spans="1:3" ht="15.75">
      <c r="A2067" s="1"/>
      <c r="B2067" s="1"/>
      <c r="C2067" s="1"/>
    </row>
    <row r="2068" spans="1:3" ht="15.75">
      <c r="A2068" s="1"/>
      <c r="B2068" s="1"/>
      <c r="C2068" s="1"/>
    </row>
    <row r="2069" spans="1:3" ht="15.75">
      <c r="A2069" s="1"/>
      <c r="B2069" s="1"/>
      <c r="C2069" s="1"/>
    </row>
    <row r="2070" spans="1:3" ht="15.75">
      <c r="A2070" s="1"/>
      <c r="B2070" s="1"/>
      <c r="C2070" s="1"/>
    </row>
    <row r="2071" spans="1:3" ht="15.75">
      <c r="A2071" s="1"/>
      <c r="B2071" s="1"/>
      <c r="C2071" s="1"/>
    </row>
    <row r="2072" spans="1:3" ht="15.75">
      <c r="A2072" s="1"/>
      <c r="B2072" s="1"/>
      <c r="C2072" s="1"/>
    </row>
    <row r="2073" spans="1:3" ht="15.75">
      <c r="A2073" s="1"/>
      <c r="B2073" s="1"/>
      <c r="C2073" s="1"/>
    </row>
    <row r="2074" spans="1:3" ht="15.75">
      <c r="A2074" s="1"/>
      <c r="B2074" s="1"/>
      <c r="C2074" s="1"/>
    </row>
    <row r="2075" spans="1:3" ht="15.75">
      <c r="A2075" s="1"/>
      <c r="B2075" s="1"/>
      <c r="C2075" s="1"/>
    </row>
    <row r="2076" spans="1:3" ht="15.75">
      <c r="A2076" s="1"/>
      <c r="B2076" s="1"/>
      <c r="C2076" s="1"/>
    </row>
    <row r="2077" spans="1:3" ht="15.75">
      <c r="A2077" s="1"/>
      <c r="B2077" s="1"/>
      <c r="C2077" s="1"/>
    </row>
    <row r="2078" spans="1:3" ht="15.75">
      <c r="A2078" s="1"/>
      <c r="B2078" s="1"/>
      <c r="C2078" s="1"/>
    </row>
    <row r="2079" spans="1:3" ht="15.75">
      <c r="A2079" s="1"/>
      <c r="B2079" s="1"/>
      <c r="C2079" s="1"/>
    </row>
    <row r="2080" spans="1:3" ht="15.75">
      <c r="A2080" s="1"/>
      <c r="B2080" s="1"/>
      <c r="C2080" s="1"/>
    </row>
    <row r="2081" spans="1:3" ht="15.75">
      <c r="A2081" s="1"/>
      <c r="B2081" s="1"/>
      <c r="C2081" s="1"/>
    </row>
    <row r="2082" spans="1:3" ht="15.75">
      <c r="A2082" s="1"/>
      <c r="B2082" s="1"/>
      <c r="C2082" s="1"/>
    </row>
    <row r="2083" spans="1:3" ht="15.75">
      <c r="A2083" s="1"/>
      <c r="B2083" s="1"/>
      <c r="C2083" s="1"/>
    </row>
    <row r="2084" spans="1:3" ht="15.75">
      <c r="A2084" s="1"/>
      <c r="B2084" s="1"/>
      <c r="C2084" s="1"/>
    </row>
    <row r="2085" spans="1:3" ht="15.75">
      <c r="A2085" s="1"/>
      <c r="B2085" s="1"/>
      <c r="C2085" s="1"/>
    </row>
    <row r="2086" spans="1:3" ht="15.75">
      <c r="A2086" s="1"/>
      <c r="B2086" s="1"/>
      <c r="C2086" s="1"/>
    </row>
    <row r="2087" spans="1:3" ht="15.75">
      <c r="A2087" s="1"/>
      <c r="B2087" s="1"/>
      <c r="C2087" s="1"/>
    </row>
    <row r="2088" spans="1:3" ht="15.75">
      <c r="A2088" s="1"/>
      <c r="B2088" s="1"/>
      <c r="C2088" s="1"/>
    </row>
    <row r="2089" spans="1:3" ht="15.75">
      <c r="A2089" s="1"/>
      <c r="B2089" s="1"/>
      <c r="C2089" s="1"/>
    </row>
    <row r="2090" spans="1:3" ht="15.75">
      <c r="A2090" s="1"/>
      <c r="B2090" s="1"/>
      <c r="C2090" s="1"/>
    </row>
    <row r="2091" spans="1:3" ht="15.75">
      <c r="A2091" s="1"/>
      <c r="B2091" s="1"/>
      <c r="C2091" s="1"/>
    </row>
    <row r="2092" spans="1:3" ht="15.75">
      <c r="A2092" s="1"/>
      <c r="B2092" s="1"/>
      <c r="C2092" s="1"/>
    </row>
    <row r="2093" spans="1:3" ht="15.75">
      <c r="A2093" s="1"/>
      <c r="B2093" s="1"/>
      <c r="C2093" s="1"/>
    </row>
    <row r="2094" spans="1:3" ht="15.75">
      <c r="A2094" s="1"/>
      <c r="B2094" s="1"/>
      <c r="C2094" s="1"/>
    </row>
    <row r="2095" spans="1:3" ht="15.75">
      <c r="A2095" s="1"/>
      <c r="B2095" s="1"/>
      <c r="C2095" s="1"/>
    </row>
    <row r="2096" spans="1:3" ht="15.75">
      <c r="A2096" s="1"/>
      <c r="B2096" s="1"/>
      <c r="C2096" s="1"/>
    </row>
    <row r="2097" spans="1:3" ht="15.75">
      <c r="A2097" s="1"/>
      <c r="B2097" s="1"/>
      <c r="C2097" s="1"/>
    </row>
    <row r="2098" spans="1:3" ht="15.75">
      <c r="A2098" s="1"/>
      <c r="B2098" s="1"/>
      <c r="C2098" s="1"/>
    </row>
    <row r="2099" spans="1:3" ht="15.75">
      <c r="A2099" s="1"/>
      <c r="B2099" s="1"/>
      <c r="C2099" s="1"/>
    </row>
    <row r="2100" spans="1:3" ht="15.75">
      <c r="A2100" s="1"/>
      <c r="B2100" s="1"/>
      <c r="C2100" s="1"/>
    </row>
    <row r="2101" spans="1:3" ht="15.75">
      <c r="A2101" s="1"/>
      <c r="B2101" s="1"/>
      <c r="C2101" s="1"/>
    </row>
    <row r="2102" spans="1:3" ht="15.75">
      <c r="A2102" s="1"/>
      <c r="B2102" s="1"/>
      <c r="C2102" s="1"/>
    </row>
    <row r="2103" spans="1:3" ht="15.75">
      <c r="A2103" s="1"/>
      <c r="B2103" s="1"/>
      <c r="C2103" s="1"/>
    </row>
    <row r="2104" spans="1:3" ht="15.75">
      <c r="A2104" s="1"/>
      <c r="B2104" s="1"/>
      <c r="C2104" s="1"/>
    </row>
    <row r="2105" spans="1:3" ht="15.75">
      <c r="A2105" s="1"/>
      <c r="B2105" s="1"/>
      <c r="C2105" s="1"/>
    </row>
    <row r="2106" spans="1:3" ht="15.75">
      <c r="A2106" s="1"/>
      <c r="B2106" s="1"/>
      <c r="C2106" s="1"/>
    </row>
    <row r="2107" spans="1:3" ht="15.75">
      <c r="A2107" s="1"/>
      <c r="B2107" s="1"/>
      <c r="C2107" s="1"/>
    </row>
    <row r="2108" spans="1:3" ht="15.75">
      <c r="A2108" s="1"/>
      <c r="B2108" s="1"/>
      <c r="C2108" s="1"/>
    </row>
    <row r="2109" spans="1:3" ht="15.75">
      <c r="A2109" s="1"/>
      <c r="B2109" s="1"/>
      <c r="C2109" s="1"/>
    </row>
    <row r="2110" spans="1:3" ht="15.75">
      <c r="A2110" s="1"/>
      <c r="B2110" s="1"/>
      <c r="C2110" s="1"/>
    </row>
    <row r="2111" spans="1:3" ht="15.75">
      <c r="A2111" s="1"/>
      <c r="B2111" s="1"/>
      <c r="C2111" s="1"/>
    </row>
    <row r="2112" spans="1:3" ht="15.75">
      <c r="A2112" s="1"/>
      <c r="B2112" s="1"/>
      <c r="C2112" s="1"/>
    </row>
    <row r="2113" spans="1:3" ht="15.75">
      <c r="A2113" s="1"/>
      <c r="B2113" s="1"/>
      <c r="C2113" s="1"/>
    </row>
    <row r="2114" spans="1:3" ht="15.75">
      <c r="A2114" s="1"/>
      <c r="B2114" s="1"/>
      <c r="C2114" s="1"/>
    </row>
    <row r="2115" spans="1:3" ht="15.75">
      <c r="A2115" s="1"/>
      <c r="B2115" s="1"/>
      <c r="C2115" s="1"/>
    </row>
    <row r="2116" spans="1:3" ht="15.75">
      <c r="A2116" s="1"/>
      <c r="B2116" s="1"/>
      <c r="C2116" s="1"/>
    </row>
    <row r="2117" spans="1:3" ht="15.75">
      <c r="A2117" s="1"/>
      <c r="B2117" s="1"/>
      <c r="C2117" s="1"/>
    </row>
    <row r="2118" spans="1:3" ht="15.75">
      <c r="A2118" s="1"/>
      <c r="B2118" s="1"/>
      <c r="C2118" s="1"/>
    </row>
    <row r="2119" spans="1:3" ht="15.75">
      <c r="A2119" s="1"/>
      <c r="B2119" s="1"/>
      <c r="C2119" s="1"/>
    </row>
    <row r="2120" spans="1:3" ht="15.75">
      <c r="A2120" s="1"/>
      <c r="B2120" s="1"/>
      <c r="C2120" s="1"/>
    </row>
    <row r="2121" spans="1:3" ht="15.75">
      <c r="A2121" s="1"/>
      <c r="B2121" s="1"/>
      <c r="C2121" s="1"/>
    </row>
    <row r="2122" spans="1:3" ht="15.75">
      <c r="A2122" s="1"/>
      <c r="B2122" s="1"/>
      <c r="C2122" s="1"/>
    </row>
    <row r="2123" spans="1:3" ht="15.75">
      <c r="A2123" s="1"/>
      <c r="B2123" s="1"/>
      <c r="C2123" s="1"/>
    </row>
    <row r="2124" spans="1:3" ht="15.75">
      <c r="A2124" s="1"/>
      <c r="B2124" s="1"/>
      <c r="C2124" s="1"/>
    </row>
    <row r="2125" spans="1:3" ht="15.75">
      <c r="A2125" s="1"/>
      <c r="B2125" s="1"/>
      <c r="C2125" s="1"/>
    </row>
    <row r="2126" spans="1:3" ht="15.75">
      <c r="A2126" s="1"/>
      <c r="B2126" s="1"/>
      <c r="C2126" s="1"/>
    </row>
    <row r="2127" spans="1:3" ht="15.75">
      <c r="A2127" s="1"/>
      <c r="B2127" s="1"/>
      <c r="C2127" s="1"/>
    </row>
    <row r="2128" spans="1:3" ht="15.75">
      <c r="A2128" s="1"/>
      <c r="B2128" s="1"/>
      <c r="C2128" s="1"/>
    </row>
    <row r="2129" spans="1:3" ht="15.75">
      <c r="A2129" s="1"/>
      <c r="B2129" s="1"/>
      <c r="C2129" s="1"/>
    </row>
    <row r="2130" spans="1:3" ht="15.75">
      <c r="A2130" s="1"/>
      <c r="B2130" s="1"/>
      <c r="C2130" s="1"/>
    </row>
    <row r="2131" spans="1:3" ht="15.75">
      <c r="A2131" s="1"/>
      <c r="B2131" s="1"/>
      <c r="C2131" s="1"/>
    </row>
    <row r="2132" spans="1:3" ht="15.75">
      <c r="A2132" s="1"/>
      <c r="B2132" s="1"/>
      <c r="C2132" s="1"/>
    </row>
    <row r="2133" spans="1:3" ht="15.75">
      <c r="A2133" s="1"/>
      <c r="B2133" s="1"/>
      <c r="C2133" s="1"/>
    </row>
    <row r="2134" spans="1:3" ht="15.75">
      <c r="A2134" s="1"/>
      <c r="B2134" s="1"/>
      <c r="C2134" s="1"/>
    </row>
    <row r="2135" spans="1:3" ht="15.75">
      <c r="A2135" s="1"/>
      <c r="B2135" s="1"/>
      <c r="C2135" s="1"/>
    </row>
    <row r="2136" spans="1:3" ht="15.75">
      <c r="A2136" s="1"/>
      <c r="B2136" s="1"/>
      <c r="C2136" s="1"/>
    </row>
    <row r="2137" spans="1:3" ht="15.75">
      <c r="A2137" s="1"/>
      <c r="B2137" s="1"/>
      <c r="C2137" s="1"/>
    </row>
    <row r="2138" spans="1:3" ht="15.75">
      <c r="A2138" s="1"/>
      <c r="B2138" s="1"/>
      <c r="C2138" s="1"/>
    </row>
    <row r="2139" spans="1:3" ht="15.75">
      <c r="A2139" s="1"/>
      <c r="B2139" s="1"/>
      <c r="C2139" s="1"/>
    </row>
    <row r="2140" spans="1:3" ht="15.75">
      <c r="A2140" s="1"/>
      <c r="B2140" s="1"/>
      <c r="C2140" s="1"/>
    </row>
    <row r="2141" spans="1:3" ht="15.75">
      <c r="A2141" s="1"/>
      <c r="B2141" s="1"/>
      <c r="C2141" s="1"/>
    </row>
    <row r="2142" spans="1:3" ht="15.75">
      <c r="A2142" s="1"/>
      <c r="B2142" s="1"/>
      <c r="C2142" s="1"/>
    </row>
    <row r="2143" spans="1:3" ht="15.75">
      <c r="A2143" s="1"/>
      <c r="B2143" s="1"/>
      <c r="C2143" s="1"/>
    </row>
    <row r="2144" spans="1:3" ht="15.75">
      <c r="A2144" s="1"/>
      <c r="B2144" s="1"/>
      <c r="C2144" s="1"/>
    </row>
    <row r="2145" spans="1:3" ht="15.75">
      <c r="A2145" s="1"/>
      <c r="B2145" s="1"/>
      <c r="C2145" s="1"/>
    </row>
    <row r="2146" spans="1:3" ht="15.75">
      <c r="A2146" s="1"/>
      <c r="B2146" s="1"/>
      <c r="C2146" s="1"/>
    </row>
    <row r="2147" spans="1:3" ht="15.75">
      <c r="A2147" s="1"/>
      <c r="B2147" s="1"/>
      <c r="C2147" s="1"/>
    </row>
    <row r="2148" spans="1:3" ht="15.75">
      <c r="A2148" s="1"/>
      <c r="B2148" s="1"/>
      <c r="C2148" s="1"/>
    </row>
    <row r="2149" spans="1:3" ht="15.75">
      <c r="A2149" s="1"/>
      <c r="B2149" s="1"/>
      <c r="C2149" s="1"/>
    </row>
    <row r="2150" spans="1:3" ht="15.75">
      <c r="A2150" s="1"/>
      <c r="B2150" s="1"/>
      <c r="C2150" s="1"/>
    </row>
    <row r="2151" spans="1:3" ht="15.75">
      <c r="A2151" s="1"/>
      <c r="B2151" s="1"/>
      <c r="C2151" s="1"/>
    </row>
    <row r="2152" spans="1:3" ht="15.75">
      <c r="A2152" s="1"/>
      <c r="B2152" s="1"/>
      <c r="C2152" s="1"/>
    </row>
    <row r="2153" spans="1:3" ht="15.75">
      <c r="A2153" s="1"/>
      <c r="B2153" s="1"/>
      <c r="C2153" s="1"/>
    </row>
    <row r="2154" spans="1:3" ht="15.75">
      <c r="A2154" s="1"/>
      <c r="B2154" s="1"/>
      <c r="C2154" s="1"/>
    </row>
    <row r="2155" spans="1:3" ht="15.75">
      <c r="A2155" s="1"/>
      <c r="B2155" s="1"/>
      <c r="C2155" s="1"/>
    </row>
    <row r="2156" spans="1:3" ht="15.75">
      <c r="A2156" s="1"/>
      <c r="B2156" s="1"/>
      <c r="C2156" s="1"/>
    </row>
    <row r="2157" spans="1:3" ht="15.75">
      <c r="A2157" s="1"/>
      <c r="B2157" s="1"/>
      <c r="C2157" s="1"/>
    </row>
    <row r="2158" spans="1:3" ht="15.75">
      <c r="A2158" s="1"/>
      <c r="B2158" s="1"/>
      <c r="C2158" s="1"/>
    </row>
    <row r="2159" spans="1:3" ht="15.75">
      <c r="A2159" s="1"/>
      <c r="B2159" s="1"/>
      <c r="C2159" s="1"/>
    </row>
    <row r="2160" spans="1:3" ht="15.75">
      <c r="A2160" s="1"/>
      <c r="B2160" s="1"/>
      <c r="C2160" s="1"/>
    </row>
    <row r="2161" spans="1:3" ht="15.75">
      <c r="A2161" s="1"/>
      <c r="B2161" s="1"/>
      <c r="C2161" s="1"/>
    </row>
    <row r="2162" spans="1:3" ht="15.75">
      <c r="A2162" s="1"/>
      <c r="B2162" s="1"/>
      <c r="C2162" s="1"/>
    </row>
    <row r="2163" spans="1:3" ht="15.75">
      <c r="A2163" s="1"/>
      <c r="B2163" s="1"/>
      <c r="C2163" s="1"/>
    </row>
    <row r="2164" spans="1:3" ht="15.75">
      <c r="A2164" s="1"/>
      <c r="B2164" s="1"/>
      <c r="C2164" s="1"/>
    </row>
    <row r="2165" spans="1:3" ht="15.75">
      <c r="A2165" s="1"/>
      <c r="B2165" s="1"/>
      <c r="C2165" s="1"/>
    </row>
    <row r="2166" spans="1:3" ht="15.75">
      <c r="A2166" s="1"/>
      <c r="B2166" s="1"/>
      <c r="C2166" s="1"/>
    </row>
    <row r="2167" spans="1:3" ht="15.75">
      <c r="A2167" s="1"/>
      <c r="B2167" s="1"/>
      <c r="C2167" s="1"/>
    </row>
    <row r="2168" spans="1:3" ht="15.75">
      <c r="A2168" s="1"/>
      <c r="B2168" s="1"/>
      <c r="C2168" s="1"/>
    </row>
    <row r="2169" spans="1:3" ht="15.75">
      <c r="A2169" s="1"/>
      <c r="B2169" s="1"/>
      <c r="C2169" s="1"/>
    </row>
    <row r="2170" spans="1:3" ht="15.75">
      <c r="A2170" s="1"/>
      <c r="B2170" s="1"/>
      <c r="C2170" s="1"/>
    </row>
    <row r="2171" spans="1:3" ht="15.75">
      <c r="A2171" s="1"/>
      <c r="B2171" s="1"/>
      <c r="C2171" s="1"/>
    </row>
    <row r="2172" spans="1:3" ht="15.75">
      <c r="A2172" s="1"/>
      <c r="B2172" s="1"/>
      <c r="C2172" s="1"/>
    </row>
    <row r="2173" spans="1:3" ht="15.75">
      <c r="A2173" s="1"/>
      <c r="B2173" s="1"/>
      <c r="C2173" s="1"/>
    </row>
    <row r="2174" spans="1:3" ht="15.75">
      <c r="A2174" s="1"/>
      <c r="B2174" s="1"/>
      <c r="C2174" s="1"/>
    </row>
    <row r="2175" spans="1:3" ht="15.75">
      <c r="A2175" s="1"/>
      <c r="B2175" s="1"/>
      <c r="C2175" s="1"/>
    </row>
    <row r="2176" spans="1:3" ht="15.75">
      <c r="A2176" s="1"/>
      <c r="B2176" s="1"/>
      <c r="C2176" s="1"/>
    </row>
    <row r="2177" spans="1:3" ht="15.75">
      <c r="A2177" s="1"/>
      <c r="B2177" s="1"/>
      <c r="C2177" s="1"/>
    </row>
    <row r="2178" spans="1:3" ht="15.75">
      <c r="A2178" s="1"/>
      <c r="B2178" s="1"/>
      <c r="C2178" s="1"/>
    </row>
    <row r="2179" spans="1:3" ht="15.75">
      <c r="A2179" s="1"/>
      <c r="B2179" s="1"/>
      <c r="C2179" s="1"/>
    </row>
    <row r="2180" spans="1:3" ht="15.75">
      <c r="A2180" s="1"/>
      <c r="B2180" s="1"/>
      <c r="C2180" s="1"/>
    </row>
    <row r="2181" spans="1:3" ht="15.75">
      <c r="A2181" s="1"/>
      <c r="B2181" s="1"/>
      <c r="C2181" s="1"/>
    </row>
    <row r="2182" spans="1:3" ht="15.75">
      <c r="A2182" s="1"/>
      <c r="B2182" s="1"/>
      <c r="C2182" s="1"/>
    </row>
    <row r="2183" spans="1:3" ht="15.75">
      <c r="A2183" s="1"/>
      <c r="B2183" s="1"/>
      <c r="C2183" s="1"/>
    </row>
    <row r="2184" spans="1:3" ht="15.75">
      <c r="A2184" s="1"/>
      <c r="B2184" s="1"/>
      <c r="C2184" s="1"/>
    </row>
    <row r="2185" spans="1:3" ht="15.75">
      <c r="A2185" s="1"/>
      <c r="B2185" s="1"/>
      <c r="C2185" s="1"/>
    </row>
    <row r="2186" spans="1:3" ht="15.75">
      <c r="A2186" s="1"/>
      <c r="B2186" s="1"/>
      <c r="C2186" s="1"/>
    </row>
    <row r="2187" spans="1:3" ht="15.75">
      <c r="A2187" s="1"/>
      <c r="B2187" s="1"/>
      <c r="C2187" s="1"/>
    </row>
    <row r="2188" spans="1:3" ht="15.75">
      <c r="A2188" s="1"/>
      <c r="B2188" s="1"/>
      <c r="C2188" s="1"/>
    </row>
    <row r="2189" spans="1:3" ht="15.75">
      <c r="A2189" s="1"/>
      <c r="B2189" s="1"/>
      <c r="C2189" s="1"/>
    </row>
    <row r="2190" spans="1:3" ht="15.75">
      <c r="A2190" s="1"/>
      <c r="B2190" s="1"/>
      <c r="C2190" s="1"/>
    </row>
    <row r="2191" spans="1:3" ht="15.75">
      <c r="A2191" s="1"/>
      <c r="B2191" s="1"/>
      <c r="C2191" s="1"/>
    </row>
    <row r="2192" spans="1:3" ht="15.75">
      <c r="A2192" s="1"/>
      <c r="B2192" s="1"/>
      <c r="C2192" s="1"/>
    </row>
    <row r="2193" spans="1:3" ht="15.75">
      <c r="A2193" s="1"/>
      <c r="B2193" s="1"/>
      <c r="C2193" s="1"/>
    </row>
    <row r="2194" spans="1:3" ht="15.75">
      <c r="A2194" s="1"/>
      <c r="B2194" s="1"/>
      <c r="C2194" s="1"/>
    </row>
    <row r="2195" spans="1:3" ht="15.75">
      <c r="A2195" s="1"/>
      <c r="B2195" s="1"/>
      <c r="C2195" s="1"/>
    </row>
    <row r="2196" spans="1:3" ht="15.75">
      <c r="A2196" s="1"/>
      <c r="B2196" s="1"/>
      <c r="C2196" s="1"/>
    </row>
    <row r="2197" spans="1:3" ht="15.75">
      <c r="A2197" s="1"/>
      <c r="B2197" s="1"/>
      <c r="C2197" s="1"/>
    </row>
    <row r="2198" spans="1:3" ht="15.75">
      <c r="A2198" s="1"/>
      <c r="B2198" s="1"/>
      <c r="C2198" s="1"/>
    </row>
    <row r="2199" spans="1:3" ht="15.75">
      <c r="A2199" s="1"/>
      <c r="B2199" s="1"/>
      <c r="C2199" s="1"/>
    </row>
    <row r="2200" spans="1:3" ht="15.75">
      <c r="A2200" s="1"/>
      <c r="B2200" s="1"/>
      <c r="C2200" s="1"/>
    </row>
    <row r="2201" spans="1:3" ht="15.75">
      <c r="A2201" s="1"/>
      <c r="B2201" s="1"/>
      <c r="C2201" s="1"/>
    </row>
    <row r="2202" spans="1:3" ht="15.75">
      <c r="A2202" s="1"/>
      <c r="B2202" s="1"/>
      <c r="C2202" s="1"/>
    </row>
    <row r="2203" spans="1:3" ht="15.75">
      <c r="A2203" s="1"/>
      <c r="B2203" s="1"/>
      <c r="C2203" s="1"/>
    </row>
    <row r="2204" spans="1:3" ht="15.75">
      <c r="A2204" s="1"/>
      <c r="B2204" s="1"/>
      <c r="C2204" s="1"/>
    </row>
    <row r="2205" spans="1:3" ht="15.75">
      <c r="A2205" s="1"/>
      <c r="B2205" s="1"/>
      <c r="C2205" s="1"/>
    </row>
    <row r="2206" spans="1:3" ht="15.75">
      <c r="A2206" s="1"/>
      <c r="B2206" s="1"/>
      <c r="C2206" s="1"/>
    </row>
    <row r="2207" spans="1:3" ht="15.75">
      <c r="A2207" s="1"/>
      <c r="B2207" s="1"/>
      <c r="C2207" s="1"/>
    </row>
    <row r="2208" spans="1:3" ht="15.75">
      <c r="A2208" s="1"/>
      <c r="B2208" s="1"/>
      <c r="C2208" s="1"/>
    </row>
    <row r="2209" spans="1:3" ht="15.75">
      <c r="A2209" s="1"/>
      <c r="B2209" s="1"/>
      <c r="C2209" s="1"/>
    </row>
    <row r="2210" spans="1:3" ht="15.75">
      <c r="A2210" s="1"/>
      <c r="B2210" s="1"/>
      <c r="C2210" s="1"/>
    </row>
    <row r="2211" spans="1:3" ht="15.75">
      <c r="A2211" s="1"/>
      <c r="B2211" s="1"/>
      <c r="C2211" s="1"/>
    </row>
    <row r="2212" spans="1:3" ht="15.75">
      <c r="A2212" s="1"/>
      <c r="B2212" s="1"/>
      <c r="C2212" s="1"/>
    </row>
    <row r="2213" spans="1:3" ht="15.75">
      <c r="A2213" s="1"/>
      <c r="B2213" s="1"/>
      <c r="C2213" s="1"/>
    </row>
    <row r="2214" spans="1:3" ht="15.75">
      <c r="A2214" s="1"/>
      <c r="B2214" s="1"/>
      <c r="C2214" s="1"/>
    </row>
    <row r="2215" spans="1:3" ht="15.75">
      <c r="A2215" s="1"/>
      <c r="B2215" s="1"/>
      <c r="C2215" s="1"/>
    </row>
    <row r="2216" spans="1:3" ht="15.75">
      <c r="A2216" s="1"/>
      <c r="B2216" s="1"/>
      <c r="C2216" s="1"/>
    </row>
    <row r="2217" spans="1:3" ht="15.75">
      <c r="A2217" s="1"/>
      <c r="B2217" s="1"/>
      <c r="C2217" s="1"/>
    </row>
    <row r="2218" spans="1:3" ht="15.75">
      <c r="A2218" s="1"/>
      <c r="B2218" s="1"/>
      <c r="C2218" s="1"/>
    </row>
    <row r="2219" spans="1:3" ht="15.75">
      <c r="A2219" s="1"/>
      <c r="B2219" s="1"/>
      <c r="C2219" s="1"/>
    </row>
    <row r="2220" spans="1:3" ht="15.75">
      <c r="A2220" s="1"/>
      <c r="B2220" s="1"/>
      <c r="C2220" s="1"/>
    </row>
    <row r="2221" spans="1:3" ht="15.75">
      <c r="A2221" s="1"/>
      <c r="B2221" s="1"/>
      <c r="C2221" s="1"/>
    </row>
    <row r="2222" spans="1:3" ht="15.75">
      <c r="A2222" s="1"/>
      <c r="B2222" s="1"/>
      <c r="C2222" s="1"/>
    </row>
    <row r="2223" spans="1:3" ht="15.75">
      <c r="A2223" s="1"/>
      <c r="B2223" s="1"/>
      <c r="C2223" s="1"/>
    </row>
    <row r="2224" spans="1:3" ht="15.75">
      <c r="A2224" s="1"/>
      <c r="B2224" s="1"/>
      <c r="C2224" s="1"/>
    </row>
    <row r="2225" spans="1:3" ht="15.75">
      <c r="A2225" s="1"/>
      <c r="B2225" s="1"/>
      <c r="C2225" s="1"/>
    </row>
    <row r="2226" spans="1:3" ht="15.75">
      <c r="A2226" s="1"/>
      <c r="B2226" s="1"/>
      <c r="C2226" s="1"/>
    </row>
    <row r="2227" spans="1:3" ht="15.75">
      <c r="A2227" s="1"/>
      <c r="B2227" s="1"/>
      <c r="C2227" s="1"/>
    </row>
    <row r="2228" spans="1:3" ht="15.75">
      <c r="A2228" s="1"/>
      <c r="B2228" s="1"/>
      <c r="C2228" s="1"/>
    </row>
    <row r="2229" spans="1:3" ht="15.75">
      <c r="A2229" s="1"/>
      <c r="B2229" s="1"/>
      <c r="C2229" s="1"/>
    </row>
    <row r="2230" spans="1:3" ht="15.75">
      <c r="A2230" s="1"/>
      <c r="B2230" s="1"/>
      <c r="C2230" s="1"/>
    </row>
    <row r="2231" spans="1:3" ht="15.75">
      <c r="A2231" s="1"/>
      <c r="B2231" s="1"/>
      <c r="C2231" s="1"/>
    </row>
    <row r="2232" spans="1:3" ht="15.75">
      <c r="A2232" s="1"/>
      <c r="B2232" s="1"/>
      <c r="C2232" s="1"/>
    </row>
    <row r="2233" spans="1:3" ht="15.75">
      <c r="A2233" s="1"/>
      <c r="B2233" s="1"/>
      <c r="C2233" s="1"/>
    </row>
    <row r="2234" spans="1:3" ht="15.75">
      <c r="A2234" s="1"/>
      <c r="B2234" s="1"/>
      <c r="C2234" s="1"/>
    </row>
    <row r="2235" spans="1:3" ht="15.75">
      <c r="A2235" s="1"/>
      <c r="B2235" s="1"/>
      <c r="C2235" s="1"/>
    </row>
    <row r="2236" spans="1:3" ht="15.75">
      <c r="A2236" s="1"/>
      <c r="B2236" s="1"/>
      <c r="C2236" s="1"/>
    </row>
    <row r="2237" spans="1:3" ht="15.75">
      <c r="A2237" s="1"/>
      <c r="B2237" s="1"/>
      <c r="C2237" s="1"/>
    </row>
    <row r="2238" spans="1:3" ht="15.75">
      <c r="A2238" s="1"/>
      <c r="B2238" s="1"/>
      <c r="C2238" s="1"/>
    </row>
    <row r="2239" spans="1:3" ht="15.75">
      <c r="A2239" s="1"/>
      <c r="B2239" s="1"/>
      <c r="C2239" s="1"/>
    </row>
    <row r="2240" spans="1:3" ht="15.75">
      <c r="A2240" s="1"/>
      <c r="B2240" s="1"/>
      <c r="C2240" s="1"/>
    </row>
    <row r="2241" spans="1:3" ht="15.75">
      <c r="A2241" s="1"/>
      <c r="B2241" s="1"/>
      <c r="C2241" s="1"/>
    </row>
    <row r="2242" spans="1:3" ht="15.75">
      <c r="A2242" s="1"/>
      <c r="B2242" s="1"/>
      <c r="C2242" s="1"/>
    </row>
    <row r="2243" spans="1:3" ht="15.75">
      <c r="A2243" s="1"/>
      <c r="B2243" s="1"/>
      <c r="C2243" s="1"/>
    </row>
    <row r="2244" spans="1:3" ht="15.75">
      <c r="A2244" s="1"/>
      <c r="B2244" s="1"/>
      <c r="C2244" s="1"/>
    </row>
    <row r="2245" spans="1:3" ht="15.75">
      <c r="A2245" s="1"/>
      <c r="B2245" s="1"/>
      <c r="C2245" s="1"/>
    </row>
    <row r="2246" spans="1:3" ht="15.75">
      <c r="A2246" s="1"/>
      <c r="B2246" s="1"/>
      <c r="C2246" s="1"/>
    </row>
    <row r="2247" spans="1:3" ht="15.75">
      <c r="A2247" s="1"/>
      <c r="B2247" s="1"/>
      <c r="C2247" s="1"/>
    </row>
    <row r="2248" spans="1:3" ht="15.75">
      <c r="A2248" s="1"/>
      <c r="B2248" s="1"/>
      <c r="C2248" s="1"/>
    </row>
    <row r="2249" spans="1:3" ht="15.75">
      <c r="A2249" s="1"/>
      <c r="B2249" s="1"/>
      <c r="C2249" s="1"/>
    </row>
    <row r="2250" spans="1:3" ht="15.75">
      <c r="A2250" s="1"/>
      <c r="B2250" s="1"/>
      <c r="C2250" s="1"/>
    </row>
    <row r="2251" spans="1:3" ht="15.75">
      <c r="A2251" s="1"/>
      <c r="B2251" s="1"/>
      <c r="C2251" s="1"/>
    </row>
    <row r="2252" spans="1:3" ht="15.75">
      <c r="A2252" s="1"/>
      <c r="B2252" s="1"/>
      <c r="C2252" s="1"/>
    </row>
    <row r="2253" spans="1:3" ht="15.75">
      <c r="A2253" s="1"/>
      <c r="B2253" s="1"/>
      <c r="C2253" s="1"/>
    </row>
    <row r="2254" spans="1:3" ht="15.75">
      <c r="A2254" s="1"/>
      <c r="B2254" s="1"/>
      <c r="C2254" s="1"/>
    </row>
    <row r="2255" spans="1:3" ht="15.75">
      <c r="A2255" s="1"/>
      <c r="B2255" s="1"/>
      <c r="C2255" s="1"/>
    </row>
    <row r="2256" spans="1:3" ht="15.75">
      <c r="A2256" s="1"/>
      <c r="B2256" s="1"/>
      <c r="C2256" s="1"/>
    </row>
    <row r="2257" spans="1:3" ht="15.75">
      <c r="A2257" s="1"/>
      <c r="B2257" s="1"/>
      <c r="C2257" s="1"/>
    </row>
    <row r="2258" spans="1:3" ht="15.75">
      <c r="A2258" s="1"/>
      <c r="B2258" s="1"/>
      <c r="C2258" s="1"/>
    </row>
    <row r="2259" spans="1:3" ht="15.75">
      <c r="A2259" s="1"/>
      <c r="B2259" s="1"/>
      <c r="C2259" s="1"/>
    </row>
    <row r="2260" spans="1:3" ht="15.75">
      <c r="A2260" s="1"/>
      <c r="B2260" s="1"/>
      <c r="C2260" s="1"/>
    </row>
    <row r="2261" spans="1:3" ht="15.75">
      <c r="A2261" s="1"/>
      <c r="B2261" s="1"/>
      <c r="C2261" s="1"/>
    </row>
    <row r="2262" spans="1:3" ht="15.75">
      <c r="A2262" s="1"/>
      <c r="B2262" s="1"/>
      <c r="C2262" s="1"/>
    </row>
    <row r="2263" spans="1:3" ht="15.75">
      <c r="A2263" s="1"/>
      <c r="B2263" s="1"/>
      <c r="C2263" s="1"/>
    </row>
    <row r="2264" spans="1:3" ht="15.75">
      <c r="A2264" s="1"/>
      <c r="B2264" s="1"/>
      <c r="C2264" s="1"/>
    </row>
    <row r="2265" spans="1:3" ht="15.75">
      <c r="A2265" s="1"/>
      <c r="B2265" s="1"/>
      <c r="C2265" s="1"/>
    </row>
    <row r="2266" spans="1:3" ht="15.75">
      <c r="A2266" s="1"/>
      <c r="B2266" s="1"/>
      <c r="C2266" s="1"/>
    </row>
    <row r="2267" spans="1:3" ht="15.75">
      <c r="A2267" s="1"/>
      <c r="B2267" s="1"/>
      <c r="C2267" s="1"/>
    </row>
    <row r="2268" spans="1:3" ht="15.75">
      <c r="A2268" s="1"/>
      <c r="B2268" s="1"/>
      <c r="C2268" s="1"/>
    </row>
    <row r="2269" spans="1:3" ht="15.75">
      <c r="A2269" s="1"/>
      <c r="B2269" s="1"/>
      <c r="C2269" s="1"/>
    </row>
    <row r="2270" spans="1:3" ht="15.75">
      <c r="A2270" s="1"/>
      <c r="B2270" s="1"/>
      <c r="C2270" s="1"/>
    </row>
    <row r="2271" spans="1:3" ht="15.75">
      <c r="A2271" s="1"/>
      <c r="B2271" s="1"/>
      <c r="C2271" s="1"/>
    </row>
    <row r="2272" spans="1:3" ht="15.75">
      <c r="A2272" s="1"/>
      <c r="B2272" s="1"/>
      <c r="C2272" s="1"/>
    </row>
    <row r="2273" spans="1:3" ht="15.75">
      <c r="A2273" s="1"/>
      <c r="B2273" s="1"/>
      <c r="C2273" s="1"/>
    </row>
    <row r="2274" spans="1:3" ht="15.75">
      <c r="A2274" s="1"/>
      <c r="B2274" s="1"/>
      <c r="C2274" s="1"/>
    </row>
    <row r="2275" spans="1:3" ht="15.75">
      <c r="A2275" s="1"/>
      <c r="B2275" s="1"/>
      <c r="C2275" s="1"/>
    </row>
    <row r="2276" spans="1:3" ht="15.75">
      <c r="A2276" s="1"/>
      <c r="B2276" s="1"/>
      <c r="C2276" s="1"/>
    </row>
    <row r="2277" spans="1:3" ht="15.75">
      <c r="A2277" s="1"/>
      <c r="B2277" s="1"/>
      <c r="C2277" s="1"/>
    </row>
    <row r="2278" spans="1:3" ht="15.75">
      <c r="A2278" s="1"/>
      <c r="B2278" s="1"/>
      <c r="C2278" s="1"/>
    </row>
    <row r="2279" spans="1:3" ht="15.75">
      <c r="A2279" s="1"/>
      <c r="B2279" s="1"/>
      <c r="C2279" s="1"/>
    </row>
    <row r="2280" spans="1:3" ht="15.75">
      <c r="A2280" s="1"/>
      <c r="B2280" s="1"/>
      <c r="C2280" s="1"/>
    </row>
    <row r="2281" spans="1:3" ht="15.75">
      <c r="A2281" s="1"/>
      <c r="B2281" s="1"/>
      <c r="C2281" s="1"/>
    </row>
    <row r="2282" spans="1:3" ht="15.75">
      <c r="A2282" s="1"/>
      <c r="B2282" s="1"/>
      <c r="C2282" s="1"/>
    </row>
    <row r="2283" spans="1:3" ht="15.75">
      <c r="A2283" s="1"/>
      <c r="B2283" s="1"/>
      <c r="C2283" s="1"/>
    </row>
    <row r="2284" spans="1:3" ht="15.75">
      <c r="A2284" s="1"/>
      <c r="B2284" s="1"/>
      <c r="C2284" s="1"/>
    </row>
    <row r="2285" spans="1:3" ht="15.75">
      <c r="A2285" s="1"/>
      <c r="B2285" s="1"/>
      <c r="C2285" s="1"/>
    </row>
    <row r="2286" spans="1:3" ht="15.75">
      <c r="A2286" s="1"/>
      <c r="B2286" s="1"/>
      <c r="C2286" s="1"/>
    </row>
    <row r="2287" spans="1:3" ht="15.75">
      <c r="A2287" s="1"/>
      <c r="B2287" s="1"/>
      <c r="C2287" s="1"/>
    </row>
    <row r="2288" spans="1:3" ht="15.75">
      <c r="A2288" s="1"/>
      <c r="B2288" s="1"/>
      <c r="C2288" s="1"/>
    </row>
    <row r="2289" spans="1:3" ht="15.75">
      <c r="A2289" s="1"/>
      <c r="B2289" s="1"/>
      <c r="C2289" s="1"/>
    </row>
    <row r="2290" spans="1:3" ht="15.75">
      <c r="A2290" s="1"/>
      <c r="B2290" s="1"/>
      <c r="C2290" s="1"/>
    </row>
    <row r="2291" spans="1:3" ht="15.75">
      <c r="A2291" s="1"/>
      <c r="B2291" s="1"/>
      <c r="C2291" s="1"/>
    </row>
    <row r="2292" spans="1:3" ht="15.75">
      <c r="A2292" s="1"/>
      <c r="B2292" s="1"/>
      <c r="C2292" s="1"/>
    </row>
    <row r="2293" spans="1:3" ht="15.75">
      <c r="A2293" s="1"/>
      <c r="B2293" s="1"/>
      <c r="C2293" s="1"/>
    </row>
    <row r="2294" spans="1:3" ht="15.75">
      <c r="A2294" s="1"/>
      <c r="B2294" s="1"/>
      <c r="C2294" s="1"/>
    </row>
    <row r="2295" spans="1:3" ht="15.75">
      <c r="A2295" s="1"/>
      <c r="B2295" s="1"/>
      <c r="C2295" s="1"/>
    </row>
    <row r="2296" spans="1:3" ht="15.75">
      <c r="A2296" s="1"/>
      <c r="B2296" s="1"/>
      <c r="C2296" s="1"/>
    </row>
    <row r="2297" spans="1:3" ht="15.75">
      <c r="A2297" s="1"/>
      <c r="B2297" s="1"/>
      <c r="C2297" s="1"/>
    </row>
    <row r="2298" spans="1:3" ht="15.75">
      <c r="A2298" s="1"/>
      <c r="B2298" s="1"/>
      <c r="C2298" s="1"/>
    </row>
    <row r="2299" spans="1:3" ht="15.75">
      <c r="A2299" s="1"/>
      <c r="B2299" s="1"/>
      <c r="C2299" s="1"/>
    </row>
    <row r="2300" spans="1:3" ht="15.75">
      <c r="A2300" s="1"/>
      <c r="B2300" s="1"/>
      <c r="C2300" s="1"/>
    </row>
    <row r="2301" spans="1:3" ht="15.75">
      <c r="A2301" s="1"/>
      <c r="B2301" s="1"/>
      <c r="C2301" s="1"/>
    </row>
    <row r="2302" spans="1:3" ht="15.75">
      <c r="A2302" s="1"/>
      <c r="B2302" s="1"/>
      <c r="C2302" s="1"/>
    </row>
    <row r="2303" spans="1:3" ht="15.75">
      <c r="A2303" s="1"/>
      <c r="B2303" s="1"/>
      <c r="C2303" s="1"/>
    </row>
    <row r="2304" spans="1:3" ht="15.75">
      <c r="A2304" s="1"/>
      <c r="B2304" s="1"/>
      <c r="C2304" s="1"/>
    </row>
    <row r="2305" spans="1:3" ht="15.75">
      <c r="A2305" s="1"/>
      <c r="B2305" s="1"/>
      <c r="C2305" s="1"/>
    </row>
    <row r="2306" spans="1:3" ht="15.75">
      <c r="A2306" s="1"/>
      <c r="B2306" s="1"/>
      <c r="C2306" s="1"/>
    </row>
    <row r="2307" spans="1:3" ht="15.75">
      <c r="A2307" s="1"/>
      <c r="B2307" s="1"/>
      <c r="C2307" s="1"/>
    </row>
    <row r="2308" spans="1:3" ht="15.75">
      <c r="A2308" s="1"/>
      <c r="B2308" s="1"/>
      <c r="C2308" s="1"/>
    </row>
    <row r="2309" spans="1:3" ht="15.75">
      <c r="A2309" s="1"/>
      <c r="B2309" s="1"/>
      <c r="C2309" s="1"/>
    </row>
    <row r="2310" spans="1:3" ht="15.75">
      <c r="A2310" s="1"/>
      <c r="B2310" s="1"/>
      <c r="C2310" s="1"/>
    </row>
    <row r="2311" spans="1:3" ht="15.75">
      <c r="A2311" s="1"/>
      <c r="B2311" s="1"/>
      <c r="C2311" s="1"/>
    </row>
    <row r="2312" spans="1:3" ht="15.75">
      <c r="A2312" s="1"/>
      <c r="B2312" s="1"/>
      <c r="C2312" s="1"/>
    </row>
    <row r="2313" spans="1:3" ht="15.75">
      <c r="A2313" s="1"/>
      <c r="B2313" s="1"/>
      <c r="C2313" s="1"/>
    </row>
    <row r="2314" spans="1:3" ht="15.75">
      <c r="A2314" s="1"/>
      <c r="B2314" s="1"/>
      <c r="C2314" s="1"/>
    </row>
    <row r="2315" spans="1:3" ht="15.75">
      <c r="A2315" s="1"/>
      <c r="B2315" s="1"/>
      <c r="C2315" s="1"/>
    </row>
    <row r="2316" spans="1:3" ht="15.75">
      <c r="A2316" s="1"/>
      <c r="B2316" s="1"/>
      <c r="C2316" s="1"/>
    </row>
    <row r="2317" spans="1:3" ht="15.75">
      <c r="A2317" s="1"/>
      <c r="B2317" s="1"/>
      <c r="C2317" s="1"/>
    </row>
    <row r="2318" spans="1:3" ht="15.75">
      <c r="A2318" s="1"/>
      <c r="B2318" s="1"/>
      <c r="C2318" s="1"/>
    </row>
    <row r="2319" spans="1:3" ht="15.75">
      <c r="A2319" s="1"/>
      <c r="B2319" s="1"/>
      <c r="C2319" s="1"/>
    </row>
    <row r="2320" spans="1:3" ht="15.75">
      <c r="A2320" s="1"/>
      <c r="B2320" s="1"/>
      <c r="C2320" s="1"/>
    </row>
    <row r="2321" spans="1:3" ht="15.75">
      <c r="A2321" s="1"/>
      <c r="B2321" s="1"/>
      <c r="C2321" s="1"/>
    </row>
    <row r="2322" spans="1:3" ht="15.75">
      <c r="A2322" s="1"/>
      <c r="B2322" s="1"/>
      <c r="C2322" s="1"/>
    </row>
    <row r="2323" spans="1:3" ht="15.75">
      <c r="A2323" s="1"/>
      <c r="B2323" s="1"/>
      <c r="C2323" s="1"/>
    </row>
    <row r="2324" spans="1:3" ht="15.75">
      <c r="A2324" s="1"/>
      <c r="B2324" s="1"/>
      <c r="C2324" s="1"/>
    </row>
    <row r="2325" spans="1:3" ht="15.75">
      <c r="A2325" s="1"/>
      <c r="B2325" s="1"/>
      <c r="C2325" s="1"/>
    </row>
    <row r="2326" spans="1:3" ht="15.75">
      <c r="A2326" s="1"/>
      <c r="B2326" s="1"/>
      <c r="C2326" s="1"/>
    </row>
    <row r="2327" spans="1:3" ht="15.75">
      <c r="A2327" s="1"/>
      <c r="B2327" s="1"/>
      <c r="C2327" s="1"/>
    </row>
    <row r="2328" spans="1:3" ht="15.75">
      <c r="A2328" s="1"/>
      <c r="B2328" s="1"/>
      <c r="C2328" s="1"/>
    </row>
    <row r="2329" spans="1:3" ht="15.75">
      <c r="A2329" s="1"/>
      <c r="B2329" s="1"/>
      <c r="C2329" s="1"/>
    </row>
    <row r="2330" spans="1:3" ht="15.75">
      <c r="A2330" s="1"/>
      <c r="B2330" s="1"/>
      <c r="C2330" s="1"/>
    </row>
    <row r="2331" spans="1:3" ht="15.75">
      <c r="A2331" s="1"/>
      <c r="B2331" s="1"/>
      <c r="C2331" s="1"/>
    </row>
    <row r="2332" spans="1:3" ht="15.75">
      <c r="A2332" s="1"/>
      <c r="B2332" s="1"/>
      <c r="C2332" s="1"/>
    </row>
    <row r="2333" spans="1:3" ht="15.75">
      <c r="A2333" s="1"/>
      <c r="B2333" s="1"/>
      <c r="C2333" s="1"/>
    </row>
    <row r="2334" spans="1:3" ht="15.75">
      <c r="A2334" s="1"/>
      <c r="B2334" s="1"/>
      <c r="C2334" s="1"/>
    </row>
    <row r="2335" spans="1:3" ht="15.75">
      <c r="A2335" s="1"/>
      <c r="B2335" s="1"/>
      <c r="C2335" s="1"/>
    </row>
    <row r="2336" spans="1:3" ht="15.75">
      <c r="A2336" s="1"/>
      <c r="B2336" s="1"/>
      <c r="C2336" s="1"/>
    </row>
    <row r="2337" spans="1:3" ht="15.75">
      <c r="A2337" s="1"/>
      <c r="B2337" s="1"/>
      <c r="C2337" s="1"/>
    </row>
    <row r="2338" spans="1:3" ht="15.75">
      <c r="A2338" s="1"/>
      <c r="B2338" s="1"/>
      <c r="C2338" s="1"/>
    </row>
    <row r="2339" spans="1:3" ht="15.75">
      <c r="A2339" s="1"/>
      <c r="B2339" s="1"/>
      <c r="C2339" s="1"/>
    </row>
    <row r="2340" spans="1:3" ht="15.75">
      <c r="A2340" s="1"/>
      <c r="B2340" s="1"/>
      <c r="C2340" s="1"/>
    </row>
    <row r="2341" spans="1:3" ht="15.75">
      <c r="A2341" s="1"/>
      <c r="B2341" s="1"/>
      <c r="C2341" s="1"/>
    </row>
    <row r="2342" spans="1:3" ht="15.75">
      <c r="A2342" s="1"/>
      <c r="B2342" s="1"/>
      <c r="C2342" s="1"/>
    </row>
    <row r="2343" spans="1:3" ht="15.75">
      <c r="A2343" s="1"/>
      <c r="B2343" s="1"/>
      <c r="C2343" s="1"/>
    </row>
    <row r="2344" spans="1:3" ht="15.75">
      <c r="A2344" s="1"/>
      <c r="B2344" s="1"/>
      <c r="C2344" s="1"/>
    </row>
    <row r="2345" spans="1:3" ht="15.75">
      <c r="A2345" s="1"/>
      <c r="B2345" s="1"/>
      <c r="C2345" s="1"/>
    </row>
    <row r="2346" spans="1:3" ht="15.75">
      <c r="A2346" s="1"/>
      <c r="B2346" s="1"/>
      <c r="C2346" s="1"/>
    </row>
    <row r="2347" spans="1:3" ht="15.75">
      <c r="A2347" s="1"/>
      <c r="B2347" s="1"/>
      <c r="C2347" s="1"/>
    </row>
    <row r="2348" spans="1:3" ht="15.75">
      <c r="A2348" s="1"/>
      <c r="B2348" s="1"/>
      <c r="C2348" s="1"/>
    </row>
    <row r="2349" spans="1:3" ht="15.75">
      <c r="A2349" s="1"/>
      <c r="B2349" s="1"/>
      <c r="C2349" s="1"/>
    </row>
    <row r="2350" spans="1:3" ht="15.75">
      <c r="A2350" s="1"/>
      <c r="B2350" s="1"/>
      <c r="C2350" s="1"/>
    </row>
    <row r="2351" spans="1:3" ht="15.75">
      <c r="A2351" s="1"/>
      <c r="B2351" s="1"/>
      <c r="C2351" s="1"/>
    </row>
    <row r="2352" spans="1:3" ht="15.75">
      <c r="A2352" s="1"/>
      <c r="B2352" s="1"/>
      <c r="C2352" s="1"/>
    </row>
    <row r="2353" spans="1:3" ht="15.75">
      <c r="A2353" s="1"/>
      <c r="B2353" s="1"/>
      <c r="C2353" s="1"/>
    </row>
    <row r="2354" spans="1:3" ht="15.75">
      <c r="A2354" s="1"/>
      <c r="B2354" s="1"/>
      <c r="C2354" s="1"/>
    </row>
    <row r="2355" spans="1:3" ht="15.75">
      <c r="A2355" s="1"/>
      <c r="B2355" s="1"/>
      <c r="C2355" s="1"/>
    </row>
    <row r="2356" spans="1:3" ht="15.75">
      <c r="A2356" s="1"/>
      <c r="B2356" s="1"/>
      <c r="C2356" s="1"/>
    </row>
    <row r="2357" spans="1:3" ht="15.75">
      <c r="A2357" s="1"/>
      <c r="B2357" s="1"/>
      <c r="C2357" s="1"/>
    </row>
    <row r="2358" spans="1:3" ht="15.75">
      <c r="A2358" s="1"/>
      <c r="B2358" s="1"/>
      <c r="C2358" s="1"/>
    </row>
    <row r="2359" spans="1:3" ht="15.75">
      <c r="A2359" s="1"/>
      <c r="B2359" s="1"/>
      <c r="C2359" s="1"/>
    </row>
    <row r="2360" spans="1:3" ht="15.75">
      <c r="A2360" s="1"/>
      <c r="B2360" s="1"/>
      <c r="C2360" s="1"/>
    </row>
    <row r="2361" spans="1:3" ht="15.75">
      <c r="A2361" s="1"/>
      <c r="B2361" s="1"/>
      <c r="C2361" s="1"/>
    </row>
    <row r="2362" spans="1:3" ht="15.75">
      <c r="A2362" s="1"/>
      <c r="B2362" s="1"/>
      <c r="C2362" s="1"/>
    </row>
    <row r="2363" spans="1:3" ht="15.75">
      <c r="A2363" s="1"/>
      <c r="B2363" s="1"/>
      <c r="C2363" s="1"/>
    </row>
    <row r="2364" spans="1:3" ht="15.75">
      <c r="A2364" s="1"/>
      <c r="B2364" s="1"/>
      <c r="C2364" s="1"/>
    </row>
    <row r="2365" spans="1:3" ht="15.75">
      <c r="A2365" s="1"/>
      <c r="B2365" s="1"/>
      <c r="C2365" s="1"/>
    </row>
    <row r="2366" spans="1:3" ht="15.75">
      <c r="A2366" s="1"/>
      <c r="B2366" s="1"/>
      <c r="C2366" s="1"/>
    </row>
    <row r="2367" spans="1:3" ht="15.75">
      <c r="A2367" s="1"/>
      <c r="B2367" s="1"/>
      <c r="C2367" s="1"/>
    </row>
    <row r="2368" spans="1:3" ht="15.75">
      <c r="A2368" s="1"/>
      <c r="B2368" s="1"/>
      <c r="C2368" s="1"/>
    </row>
    <row r="2369" spans="1:3" ht="15.75">
      <c r="A2369" s="1"/>
      <c r="B2369" s="1"/>
      <c r="C2369" s="1"/>
    </row>
    <row r="2370" spans="1:3" ht="15.75">
      <c r="A2370" s="1"/>
      <c r="B2370" s="1"/>
      <c r="C2370" s="1"/>
    </row>
    <row r="2371" spans="1:3" ht="15.75">
      <c r="A2371" s="1"/>
      <c r="B2371" s="1"/>
      <c r="C2371" s="1"/>
    </row>
    <row r="2372" spans="1:3" ht="15.75">
      <c r="A2372" s="1"/>
      <c r="B2372" s="1"/>
      <c r="C2372" s="1"/>
    </row>
    <row r="2373" spans="1:3" ht="15.75">
      <c r="A2373" s="1"/>
      <c r="B2373" s="1"/>
      <c r="C2373" s="1"/>
    </row>
    <row r="2374" spans="1:3" ht="15.75">
      <c r="A2374" s="1"/>
      <c r="B2374" s="1"/>
      <c r="C2374" s="1"/>
    </row>
    <row r="2375" spans="1:3" ht="15.75">
      <c r="A2375" s="1"/>
      <c r="B2375" s="1"/>
      <c r="C2375" s="1"/>
    </row>
    <row r="2376" spans="1:3" ht="15.75">
      <c r="A2376" s="1"/>
      <c r="B2376" s="1"/>
      <c r="C2376" s="1"/>
    </row>
    <row r="2377" spans="1:3" ht="15.75">
      <c r="A2377" s="1"/>
      <c r="B2377" s="1"/>
      <c r="C2377" s="1"/>
    </row>
    <row r="2378" spans="1:3" ht="15.75">
      <c r="A2378" s="1"/>
      <c r="B2378" s="1"/>
      <c r="C2378" s="1"/>
    </row>
    <row r="2379" spans="1:3" ht="15.75">
      <c r="A2379" s="1"/>
      <c r="B2379" s="1"/>
      <c r="C2379" s="1"/>
    </row>
    <row r="2380" spans="1:3" ht="15.75">
      <c r="A2380" s="1"/>
      <c r="B2380" s="1"/>
      <c r="C2380" s="1"/>
    </row>
    <row r="2381" spans="1:3" ht="15.75">
      <c r="A2381" s="1"/>
      <c r="B2381" s="1"/>
      <c r="C2381" s="1"/>
    </row>
    <row r="2382" spans="1:3" ht="15.75">
      <c r="A2382" s="1"/>
      <c r="B2382" s="1"/>
      <c r="C2382" s="1"/>
    </row>
    <row r="2383" spans="1:3" ht="15.75">
      <c r="A2383" s="1"/>
      <c r="B2383" s="1"/>
      <c r="C2383" s="1"/>
    </row>
    <row r="2384" spans="1:3" ht="15.75">
      <c r="A2384" s="1"/>
      <c r="B2384" s="1"/>
      <c r="C2384" s="1"/>
    </row>
    <row r="2385" spans="1:3" ht="15.75">
      <c r="A2385" s="1"/>
      <c r="B2385" s="1"/>
      <c r="C2385" s="1"/>
    </row>
    <row r="2386" spans="1:3" ht="15.75">
      <c r="A2386" s="1"/>
      <c r="B2386" s="1"/>
      <c r="C2386" s="1"/>
    </row>
    <row r="2387" spans="1:3" ht="15.75">
      <c r="A2387" s="1"/>
      <c r="B2387" s="1"/>
      <c r="C2387" s="1"/>
    </row>
    <row r="2388" spans="1:3" ht="15.75">
      <c r="A2388" s="1"/>
      <c r="B2388" s="1"/>
      <c r="C2388" s="1"/>
    </row>
    <row r="2389" spans="1:3" ht="15.75">
      <c r="A2389" s="1"/>
      <c r="B2389" s="1"/>
      <c r="C2389" s="1"/>
    </row>
    <row r="2390" spans="1:3" ht="15.75">
      <c r="A2390" s="1"/>
      <c r="B2390" s="1"/>
      <c r="C2390" s="1"/>
    </row>
    <row r="2391" spans="1:3" ht="15.75">
      <c r="A2391" s="1"/>
      <c r="B2391" s="1"/>
      <c r="C2391" s="1"/>
    </row>
    <row r="2392" spans="1:3" ht="15.75">
      <c r="A2392" s="1"/>
      <c r="B2392" s="1"/>
      <c r="C2392" s="1"/>
    </row>
    <row r="2393" spans="1:3" ht="15.75">
      <c r="A2393" s="1"/>
      <c r="B2393" s="1"/>
      <c r="C2393" s="1"/>
    </row>
    <row r="2394" spans="1:3" ht="15.75">
      <c r="A2394" s="1"/>
      <c r="B2394" s="1"/>
      <c r="C2394" s="1"/>
    </row>
    <row r="2395" spans="1:3" ht="15.75">
      <c r="A2395" s="1"/>
      <c r="B2395" s="1"/>
      <c r="C2395" s="1"/>
    </row>
    <row r="2396" spans="1:3" ht="15.75">
      <c r="A2396" s="1"/>
      <c r="B2396" s="1"/>
      <c r="C2396" s="1"/>
    </row>
    <row r="2397" spans="1:3" ht="15.75">
      <c r="A2397" s="1"/>
      <c r="B2397" s="1"/>
      <c r="C2397" s="1"/>
    </row>
    <row r="2398" spans="1:3" ht="15.75">
      <c r="A2398" s="1"/>
      <c r="B2398" s="1"/>
      <c r="C2398" s="1"/>
    </row>
    <row r="2399" spans="1:3" ht="15.75">
      <c r="A2399" s="1"/>
      <c r="B2399" s="1"/>
      <c r="C2399" s="1"/>
    </row>
    <row r="2400" spans="1:3" ht="15.75">
      <c r="A2400" s="1"/>
      <c r="B2400" s="1"/>
      <c r="C2400" s="1"/>
    </row>
    <row r="2401" spans="1:3" ht="15.75">
      <c r="A2401" s="1"/>
      <c r="B2401" s="1"/>
      <c r="C2401" s="1"/>
    </row>
    <row r="2402" spans="1:3" ht="15.75">
      <c r="A2402" s="1"/>
      <c r="B2402" s="1"/>
      <c r="C2402" s="1"/>
    </row>
    <row r="2403" spans="1:3" ht="15.75">
      <c r="A2403" s="1"/>
      <c r="B2403" s="1"/>
      <c r="C2403" s="1"/>
    </row>
    <row r="2404" spans="1:3" ht="15.75">
      <c r="A2404" s="1"/>
      <c r="B2404" s="1"/>
      <c r="C2404" s="1"/>
    </row>
    <row r="2405" spans="1:3" ht="15.75">
      <c r="A2405" s="1"/>
      <c r="B2405" s="1"/>
      <c r="C2405" s="1"/>
    </row>
    <row r="2406" spans="1:3" ht="15.75">
      <c r="A2406" s="1"/>
      <c r="B2406" s="1"/>
      <c r="C2406" s="1"/>
    </row>
    <row r="2407" spans="1:3" ht="15.75">
      <c r="A2407" s="1"/>
      <c r="B2407" s="1"/>
      <c r="C2407" s="1"/>
    </row>
    <row r="2408" spans="1:3" ht="15.75">
      <c r="A2408" s="1"/>
      <c r="B2408" s="1"/>
      <c r="C2408" s="1"/>
    </row>
    <row r="2409" spans="1:3" ht="15.75">
      <c r="A2409" s="1"/>
      <c r="B2409" s="1"/>
      <c r="C2409" s="1"/>
    </row>
    <row r="2410" spans="1:3" ht="15.75">
      <c r="A2410" s="1"/>
      <c r="B2410" s="1"/>
      <c r="C2410" s="1"/>
    </row>
    <row r="2411" spans="1:3" ht="15.75">
      <c r="A2411" s="1"/>
      <c r="B2411" s="1"/>
      <c r="C2411" s="1"/>
    </row>
    <row r="2412" spans="1:3" ht="15.75">
      <c r="A2412" s="1"/>
      <c r="B2412" s="1"/>
      <c r="C2412" s="1"/>
    </row>
    <row r="2413" spans="1:3" ht="15.75">
      <c r="A2413" s="1"/>
      <c r="B2413" s="1"/>
      <c r="C2413" s="1"/>
    </row>
    <row r="2414" spans="1:3" ht="15.75">
      <c r="A2414" s="1"/>
      <c r="B2414" s="1"/>
      <c r="C2414" s="1"/>
    </row>
    <row r="2415" spans="1:3" ht="15.75">
      <c r="A2415" s="1"/>
      <c r="B2415" s="1"/>
      <c r="C2415" s="1"/>
    </row>
    <row r="2416" spans="1:3" ht="15.75">
      <c r="A2416" s="1"/>
      <c r="B2416" s="1"/>
      <c r="C2416" s="1"/>
    </row>
    <row r="2417" spans="1:3" ht="15.75">
      <c r="A2417" s="1"/>
      <c r="B2417" s="1"/>
      <c r="C2417" s="1"/>
    </row>
    <row r="2418" spans="1:3" ht="15.75">
      <c r="A2418" s="1"/>
      <c r="B2418" s="1"/>
      <c r="C2418" s="1"/>
    </row>
    <row r="2419" spans="1:3" ht="15.75">
      <c r="A2419" s="1"/>
      <c r="B2419" s="1"/>
      <c r="C2419" s="1"/>
    </row>
    <row r="2420" spans="1:3" ht="15.75">
      <c r="A2420" s="1"/>
      <c r="B2420" s="1"/>
      <c r="C2420" s="1"/>
    </row>
    <row r="2421" spans="1:3" ht="15.75">
      <c r="A2421" s="1"/>
      <c r="B2421" s="1"/>
      <c r="C2421" s="1"/>
    </row>
    <row r="2422" spans="1:3" ht="15.75">
      <c r="A2422" s="1"/>
      <c r="B2422" s="1"/>
      <c r="C2422" s="1"/>
    </row>
    <row r="2423" spans="1:3" ht="15.75">
      <c r="A2423" s="1"/>
      <c r="B2423" s="1"/>
      <c r="C2423" s="1"/>
    </row>
    <row r="2424" spans="1:3" ht="15.75">
      <c r="A2424" s="1"/>
      <c r="B2424" s="1"/>
      <c r="C2424" s="1"/>
    </row>
    <row r="2425" spans="1:3" ht="15.75">
      <c r="A2425" s="1"/>
      <c r="B2425" s="1"/>
      <c r="C2425" s="1"/>
    </row>
    <row r="2426" spans="1:3" ht="15.75">
      <c r="A2426" s="1"/>
      <c r="B2426" s="1"/>
      <c r="C2426" s="1"/>
    </row>
    <row r="2427" spans="1:3" ht="15.75">
      <c r="A2427" s="1"/>
      <c r="B2427" s="1"/>
      <c r="C2427" s="1"/>
    </row>
    <row r="2428" spans="1:3" ht="15.75">
      <c r="A2428" s="1"/>
      <c r="B2428" s="1"/>
      <c r="C2428" s="1"/>
    </row>
    <row r="2429" spans="1:3" ht="15.75">
      <c r="A2429" s="1"/>
      <c r="B2429" s="1"/>
      <c r="C2429" s="1"/>
    </row>
    <row r="2430" spans="1:3" ht="15.75">
      <c r="A2430" s="1"/>
      <c r="B2430" s="1"/>
      <c r="C2430" s="1"/>
    </row>
    <row r="2431" spans="1:3" ht="15.75">
      <c r="A2431" s="1"/>
      <c r="B2431" s="1"/>
      <c r="C2431" s="1"/>
    </row>
    <row r="2432" spans="1:3" ht="15.75">
      <c r="A2432" s="1"/>
      <c r="B2432" s="1"/>
      <c r="C2432" s="1"/>
    </row>
    <row r="2433" spans="1:3" ht="15.75">
      <c r="A2433" s="1"/>
      <c r="B2433" s="1"/>
      <c r="C2433" s="1"/>
    </row>
    <row r="2434" spans="1:3" ht="15.75">
      <c r="A2434" s="1"/>
      <c r="B2434" s="1"/>
      <c r="C2434" s="1"/>
    </row>
    <row r="2435" spans="1:3" ht="15.75">
      <c r="A2435" s="1"/>
      <c r="B2435" s="1"/>
      <c r="C2435" s="1"/>
    </row>
    <row r="2436" spans="1:3" ht="15.75">
      <c r="A2436" s="1"/>
      <c r="B2436" s="1"/>
      <c r="C2436" s="1"/>
    </row>
    <row r="2437" spans="1:3" ht="15.75">
      <c r="A2437" s="1"/>
      <c r="B2437" s="1"/>
      <c r="C2437" s="1"/>
    </row>
    <row r="2438" spans="1:3" ht="15.75">
      <c r="A2438" s="1"/>
      <c r="B2438" s="1"/>
      <c r="C2438" s="1"/>
    </row>
    <row r="2439" spans="1:3" ht="15.75">
      <c r="A2439" s="1"/>
      <c r="B2439" s="1"/>
      <c r="C2439" s="1"/>
    </row>
    <row r="2440" spans="1:3" ht="15.75">
      <c r="A2440" s="1"/>
      <c r="B2440" s="1"/>
      <c r="C2440" s="1"/>
    </row>
    <row r="2441" spans="1:3" ht="15.75">
      <c r="A2441" s="1"/>
      <c r="B2441" s="1"/>
      <c r="C2441" s="1"/>
    </row>
    <row r="2442" spans="1:3" ht="15.75">
      <c r="A2442" s="1"/>
      <c r="B2442" s="1"/>
      <c r="C2442" s="1"/>
    </row>
    <row r="2443" spans="1:3" ht="15.75">
      <c r="A2443" s="1"/>
      <c r="B2443" s="1"/>
      <c r="C2443" s="1"/>
    </row>
    <row r="2444" spans="1:3" ht="15.75">
      <c r="A2444" s="1"/>
      <c r="B2444" s="1"/>
      <c r="C2444" s="1"/>
    </row>
    <row r="2445" spans="1:3" ht="15.75">
      <c r="A2445" s="1"/>
      <c r="B2445" s="1"/>
      <c r="C2445" s="1"/>
    </row>
    <row r="2446" spans="1:3" ht="15.75">
      <c r="A2446" s="1"/>
      <c r="B2446" s="1"/>
      <c r="C2446" s="1"/>
    </row>
    <row r="2447" spans="1:3" ht="15.75">
      <c r="A2447" s="1"/>
      <c r="B2447" s="1"/>
      <c r="C2447" s="1"/>
    </row>
    <row r="2448" spans="1:3" ht="15.75">
      <c r="A2448" s="1"/>
      <c r="B2448" s="1"/>
      <c r="C2448" s="1"/>
    </row>
    <row r="2449" spans="1:3" ht="15.75">
      <c r="A2449" s="1"/>
      <c r="B2449" s="1"/>
      <c r="C2449" s="1"/>
    </row>
    <row r="2450" spans="1:3" ht="15.75">
      <c r="A2450" s="1"/>
      <c r="B2450" s="1"/>
      <c r="C2450" s="1"/>
    </row>
    <row r="2451" spans="1:3" ht="15.75">
      <c r="A2451" s="1"/>
      <c r="B2451" s="1"/>
      <c r="C2451" s="1"/>
    </row>
    <row r="2452" spans="1:3" ht="15.75">
      <c r="A2452" s="1"/>
      <c r="B2452" s="1"/>
      <c r="C2452" s="1"/>
    </row>
    <row r="2453" spans="1:3" ht="15.75">
      <c r="A2453" s="1"/>
      <c r="B2453" s="1"/>
      <c r="C2453" s="1"/>
    </row>
    <row r="2454" spans="1:3" ht="15.75">
      <c r="A2454" s="1"/>
      <c r="B2454" s="1"/>
      <c r="C2454" s="1"/>
    </row>
    <row r="2455" spans="1:3" ht="15.75">
      <c r="A2455" s="1"/>
      <c r="B2455" s="1"/>
      <c r="C2455" s="1"/>
    </row>
    <row r="2456" spans="1:3" ht="15.75">
      <c r="A2456" s="1"/>
      <c r="B2456" s="1"/>
      <c r="C2456" s="1"/>
    </row>
    <row r="2457" spans="1:3" ht="15.75">
      <c r="A2457" s="1"/>
      <c r="B2457" s="1"/>
      <c r="C2457" s="1"/>
    </row>
    <row r="2458" spans="1:3" ht="15.75">
      <c r="A2458" s="1"/>
      <c r="B2458" s="1"/>
      <c r="C2458" s="1"/>
    </row>
    <row r="2459" spans="1:3" ht="15.75">
      <c r="A2459" s="1"/>
      <c r="B2459" s="1"/>
      <c r="C2459" s="1"/>
    </row>
    <row r="2460" spans="1:3" ht="15.75">
      <c r="A2460" s="1"/>
      <c r="B2460" s="1"/>
      <c r="C2460" s="1"/>
    </row>
    <row r="2461" spans="1:3" ht="15.75">
      <c r="A2461" s="1"/>
      <c r="B2461" s="1"/>
      <c r="C2461" s="1"/>
    </row>
    <row r="2462" spans="1:3" ht="15.75">
      <c r="A2462" s="1"/>
      <c r="B2462" s="1"/>
      <c r="C2462" s="1"/>
    </row>
    <row r="2463" spans="1:3" ht="15.75">
      <c r="A2463" s="1"/>
      <c r="B2463" s="1"/>
      <c r="C2463" s="1"/>
    </row>
    <row r="2464" spans="1:3" ht="15.75">
      <c r="A2464" s="1"/>
      <c r="B2464" s="1"/>
      <c r="C2464" s="1"/>
    </row>
    <row r="2465" spans="1:3" ht="15.75">
      <c r="A2465" s="1"/>
      <c r="B2465" s="1"/>
      <c r="C2465" s="1"/>
    </row>
    <row r="2466" spans="1:3" ht="15.75">
      <c r="A2466" s="1"/>
      <c r="B2466" s="1"/>
      <c r="C2466" s="1"/>
    </row>
    <row r="2467" spans="1:3" ht="15.75">
      <c r="A2467" s="1"/>
      <c r="B2467" s="1"/>
      <c r="C2467" s="1"/>
    </row>
    <row r="2468" spans="1:3" ht="15.75">
      <c r="A2468" s="1"/>
      <c r="B2468" s="1"/>
      <c r="C2468" s="1"/>
    </row>
    <row r="2469" spans="1:3" ht="15.75">
      <c r="A2469" s="1"/>
      <c r="B2469" s="1"/>
      <c r="C2469" s="1"/>
    </row>
    <row r="2470" spans="1:3" ht="15.75">
      <c r="A2470" s="1"/>
      <c r="B2470" s="1"/>
      <c r="C2470" s="1"/>
    </row>
    <row r="2471" spans="1:3" ht="15.75">
      <c r="A2471" s="1"/>
      <c r="B2471" s="1"/>
      <c r="C2471" s="1"/>
    </row>
    <row r="2472" spans="1:3" ht="15.75">
      <c r="A2472" s="1"/>
      <c r="B2472" s="1"/>
      <c r="C2472" s="1"/>
    </row>
    <row r="2473" spans="1:3" ht="15.75">
      <c r="A2473" s="1"/>
      <c r="B2473" s="1"/>
      <c r="C2473" s="1"/>
    </row>
    <row r="2474" spans="1:3" ht="15.75">
      <c r="A2474" s="1"/>
      <c r="B2474" s="1"/>
      <c r="C2474" s="1"/>
    </row>
    <row r="2475" spans="1:3" ht="15.75">
      <c r="A2475" s="1"/>
      <c r="B2475" s="1"/>
      <c r="C2475" s="1"/>
    </row>
    <row r="2476" spans="1:3" ht="15.75">
      <c r="A2476" s="1"/>
      <c r="B2476" s="1"/>
      <c r="C2476" s="1"/>
    </row>
    <row r="2477" spans="1:3" ht="15.75">
      <c r="A2477" s="1"/>
      <c r="B2477" s="1"/>
      <c r="C2477" s="1"/>
    </row>
    <row r="2478" spans="1:3" ht="15.75">
      <c r="A2478" s="1"/>
      <c r="B2478" s="1"/>
      <c r="C2478" s="1"/>
    </row>
    <row r="2479" spans="1:3" ht="15.75">
      <c r="A2479" s="1"/>
      <c r="B2479" s="1"/>
      <c r="C2479" s="1"/>
    </row>
    <row r="2480" spans="1:3" ht="15.75">
      <c r="A2480" s="1"/>
      <c r="B2480" s="1"/>
      <c r="C2480" s="1"/>
    </row>
    <row r="2481" spans="1:3" ht="15.75">
      <c r="A2481" s="1"/>
      <c r="B2481" s="1"/>
      <c r="C2481" s="1"/>
    </row>
    <row r="2482" spans="1:3" ht="15.75">
      <c r="A2482" s="1"/>
      <c r="B2482" s="1"/>
      <c r="C2482" s="1"/>
    </row>
    <row r="2483" spans="1:3" ht="15.75">
      <c r="A2483" s="1"/>
      <c r="B2483" s="1"/>
      <c r="C2483" s="1"/>
    </row>
    <row r="2484" spans="1:3" ht="15.75">
      <c r="A2484" s="1"/>
      <c r="B2484" s="1"/>
      <c r="C2484" s="1"/>
    </row>
    <row r="2485" spans="1:3" ht="15.75">
      <c r="A2485" s="1"/>
      <c r="B2485" s="1"/>
      <c r="C2485" s="1"/>
    </row>
    <row r="2486" spans="1:3" ht="15.75">
      <c r="A2486" s="1"/>
      <c r="B2486" s="1"/>
      <c r="C2486" s="1"/>
    </row>
    <row r="2487" spans="1:3" ht="15.75">
      <c r="A2487" s="1"/>
      <c r="B2487" s="1"/>
      <c r="C2487" s="1"/>
    </row>
    <row r="2488" spans="1:3" ht="15.75">
      <c r="A2488" s="1"/>
      <c r="B2488" s="1"/>
      <c r="C2488" s="1"/>
    </row>
    <row r="2489" spans="1:3" ht="15.75">
      <c r="A2489" s="1"/>
      <c r="B2489" s="1"/>
      <c r="C2489" s="1"/>
    </row>
    <row r="2490" spans="1:3" ht="15.75">
      <c r="A2490" s="1"/>
      <c r="B2490" s="1"/>
      <c r="C2490" s="1"/>
    </row>
    <row r="2491" spans="1:3" ht="15.75">
      <c r="A2491" s="1"/>
      <c r="B2491" s="1"/>
      <c r="C2491" s="1"/>
    </row>
    <row r="2492" spans="1:3" ht="15.75">
      <c r="A2492" s="1"/>
      <c r="B2492" s="1"/>
      <c r="C2492" s="1"/>
    </row>
    <row r="2493" spans="1:3" ht="15.75">
      <c r="A2493" s="1"/>
      <c r="B2493" s="1"/>
      <c r="C2493" s="1"/>
    </row>
    <row r="2494" spans="1:3" ht="15.75">
      <c r="A2494" s="1"/>
      <c r="B2494" s="1"/>
      <c r="C2494" s="1"/>
    </row>
    <row r="2495" spans="1:3" ht="15.75">
      <c r="A2495" s="1"/>
      <c r="B2495" s="1"/>
      <c r="C2495" s="1"/>
    </row>
    <row r="2496" spans="1:3" ht="15.75">
      <c r="A2496" s="1"/>
      <c r="B2496" s="1"/>
      <c r="C2496" s="1"/>
    </row>
    <row r="2497" spans="1:3" ht="15.75">
      <c r="A2497" s="1"/>
      <c r="B2497" s="1"/>
      <c r="C2497" s="1"/>
    </row>
    <row r="2498" spans="1:3" ht="15.75">
      <c r="A2498" s="1"/>
      <c r="B2498" s="1"/>
      <c r="C2498" s="1"/>
    </row>
    <row r="2499" spans="1:3" ht="15.75">
      <c r="A2499" s="1"/>
      <c r="B2499" s="1"/>
      <c r="C2499" s="1"/>
    </row>
    <row r="2500" spans="1:3" ht="15.75">
      <c r="A2500" s="1"/>
      <c r="B2500" s="1"/>
      <c r="C2500" s="1"/>
    </row>
    <row r="2501" spans="1:3" ht="15.75">
      <c r="A2501" s="1"/>
      <c r="B2501" s="1"/>
      <c r="C2501" s="1"/>
    </row>
    <row r="2502" spans="1:3" ht="15.75">
      <c r="A2502" s="1"/>
      <c r="B2502" s="1"/>
      <c r="C2502" s="1"/>
    </row>
    <row r="2503" spans="1:3" ht="15.75">
      <c r="A2503" s="1"/>
      <c r="B2503" s="1"/>
      <c r="C2503" s="1"/>
    </row>
    <row r="2504" spans="1:3" ht="15.75">
      <c r="A2504" s="1"/>
      <c r="B2504" s="1"/>
      <c r="C2504" s="1"/>
    </row>
    <row r="2505" spans="1:3" ht="15.75">
      <c r="A2505" s="1"/>
      <c r="B2505" s="1"/>
      <c r="C2505" s="1"/>
    </row>
    <row r="2506" spans="1:3" ht="15.75">
      <c r="A2506" s="1"/>
      <c r="B2506" s="1"/>
      <c r="C2506" s="1"/>
    </row>
    <row r="2507" spans="1:3" ht="15.75">
      <c r="A2507" s="1"/>
      <c r="B2507" s="1"/>
      <c r="C2507" s="1"/>
    </row>
    <row r="2508" spans="1:3" ht="15.75">
      <c r="A2508" s="1"/>
      <c r="B2508" s="1"/>
      <c r="C2508" s="1"/>
    </row>
    <row r="2509" spans="1:3" ht="15.75">
      <c r="A2509" s="1"/>
      <c r="B2509" s="1"/>
      <c r="C2509" s="1"/>
    </row>
    <row r="2510" spans="1:3" ht="15.75">
      <c r="A2510" s="1"/>
      <c r="B2510" s="1"/>
      <c r="C2510" s="1"/>
    </row>
    <row r="2511" spans="1:3" ht="15.75">
      <c r="A2511" s="1"/>
      <c r="B2511" s="1"/>
      <c r="C2511" s="1"/>
    </row>
    <row r="2512" spans="1:3" ht="15.75">
      <c r="A2512" s="1"/>
      <c r="B2512" s="1"/>
      <c r="C2512" s="1"/>
    </row>
    <row r="2513" spans="1:3" ht="15.75">
      <c r="A2513" s="1"/>
      <c r="B2513" s="1"/>
      <c r="C2513" s="1"/>
    </row>
    <row r="2514" spans="1:3" ht="15.75">
      <c r="A2514" s="1"/>
      <c r="B2514" s="1"/>
      <c r="C2514" s="1"/>
    </row>
    <row r="2515" spans="1:3" ht="15.75">
      <c r="A2515" s="1"/>
      <c r="B2515" s="1"/>
      <c r="C2515" s="1"/>
    </row>
    <row r="2516" spans="1:3" ht="15.75">
      <c r="A2516" s="1"/>
      <c r="B2516" s="1"/>
      <c r="C2516" s="1"/>
    </row>
    <row r="2517" spans="1:3" ht="15.75">
      <c r="A2517" s="1"/>
      <c r="B2517" s="1"/>
      <c r="C2517" s="1"/>
    </row>
    <row r="2518" spans="1:3" ht="15.75">
      <c r="A2518" s="1"/>
      <c r="B2518" s="1"/>
      <c r="C2518" s="1"/>
    </row>
    <row r="2519" spans="1:3" ht="15.75">
      <c r="A2519" s="1"/>
      <c r="B2519" s="1"/>
      <c r="C2519" s="1"/>
    </row>
    <row r="2520" spans="1:3" ht="15.75">
      <c r="A2520" s="1"/>
      <c r="B2520" s="1"/>
      <c r="C2520" s="1"/>
    </row>
    <row r="2521" spans="1:3" ht="15.75">
      <c r="A2521" s="1"/>
      <c r="B2521" s="1"/>
      <c r="C2521" s="1"/>
    </row>
    <row r="2522" spans="1:3" ht="15.75">
      <c r="A2522" s="1"/>
      <c r="B2522" s="1"/>
      <c r="C2522" s="1"/>
    </row>
    <row r="2523" spans="1:3" ht="15.75">
      <c r="A2523" s="1"/>
      <c r="B2523" s="1"/>
      <c r="C2523" s="1"/>
    </row>
    <row r="2524" spans="1:3" ht="15.75">
      <c r="A2524" s="1"/>
      <c r="B2524" s="1"/>
      <c r="C2524" s="1"/>
    </row>
    <row r="2525" spans="1:3" ht="15.75">
      <c r="A2525" s="1"/>
      <c r="B2525" s="1"/>
      <c r="C2525" s="1"/>
    </row>
    <row r="2526" spans="1:3" ht="15.75">
      <c r="A2526" s="1"/>
      <c r="B2526" s="1"/>
      <c r="C2526" s="1"/>
    </row>
    <row r="2527" spans="1:3" ht="15.75">
      <c r="A2527" s="1"/>
      <c r="B2527" s="1"/>
      <c r="C2527" s="1"/>
    </row>
    <row r="2528" spans="1:3" ht="15.75">
      <c r="A2528" s="1"/>
      <c r="B2528" s="1"/>
      <c r="C2528" s="1"/>
    </row>
    <row r="2529" spans="1:3" ht="15.75">
      <c r="A2529" s="1"/>
      <c r="B2529" s="1"/>
      <c r="C2529" s="1"/>
    </row>
    <row r="2530" spans="1:3" ht="15.75">
      <c r="A2530" s="1"/>
      <c r="B2530" s="1"/>
      <c r="C2530" s="1"/>
    </row>
    <row r="2531" spans="1:3" ht="15.75">
      <c r="A2531" s="1"/>
      <c r="B2531" s="1"/>
      <c r="C2531" s="1"/>
    </row>
    <row r="2532" spans="1:3" ht="15.75">
      <c r="A2532" s="1"/>
      <c r="B2532" s="1"/>
      <c r="C2532" s="1"/>
    </row>
    <row r="2533" spans="1:3" ht="15.75">
      <c r="A2533" s="1"/>
      <c r="B2533" s="1"/>
      <c r="C2533" s="1"/>
    </row>
    <row r="2534" spans="1:3" ht="15.75">
      <c r="A2534" s="1"/>
      <c r="B2534" s="1"/>
      <c r="C2534" s="1"/>
    </row>
    <row r="2535" spans="1:3" ht="15.75">
      <c r="A2535" s="1"/>
      <c r="B2535" s="1"/>
      <c r="C2535" s="1"/>
    </row>
    <row r="2536" spans="1:3" ht="15.75">
      <c r="A2536" s="1"/>
      <c r="B2536" s="1"/>
      <c r="C2536" s="1"/>
    </row>
    <row r="2537" spans="1:3" ht="15.75">
      <c r="A2537" s="1"/>
      <c r="B2537" s="1"/>
      <c r="C2537" s="1"/>
    </row>
    <row r="2538" spans="1:3" ht="15.75">
      <c r="A2538" s="1"/>
      <c r="B2538" s="1"/>
      <c r="C2538" s="1"/>
    </row>
    <row r="2539" spans="1:3" ht="15.75">
      <c r="A2539" s="1"/>
      <c r="B2539" s="1"/>
      <c r="C2539" s="1"/>
    </row>
    <row r="2540" spans="1:3" ht="15.75">
      <c r="A2540" s="1"/>
      <c r="B2540" s="1"/>
      <c r="C2540" s="1"/>
    </row>
    <row r="2541" spans="1:3" ht="15.75">
      <c r="A2541" s="1"/>
      <c r="B2541" s="1"/>
      <c r="C2541" s="1"/>
    </row>
    <row r="2542" spans="1:3" ht="15.75">
      <c r="A2542" s="1"/>
      <c r="B2542" s="1"/>
      <c r="C2542" s="1"/>
    </row>
    <row r="2543" spans="1:3" ht="15.75">
      <c r="A2543" s="1"/>
      <c r="B2543" s="1"/>
      <c r="C2543" s="1"/>
    </row>
    <row r="2544" spans="1:3" ht="15.75">
      <c r="A2544" s="1"/>
      <c r="B2544" s="1"/>
      <c r="C2544" s="1"/>
    </row>
    <row r="2545" spans="1:3" ht="15.75">
      <c r="A2545" s="1"/>
      <c r="B2545" s="1"/>
      <c r="C2545" s="1"/>
    </row>
    <row r="2546" spans="1:3" ht="15.75">
      <c r="A2546" s="1"/>
      <c r="B2546" s="1"/>
      <c r="C2546" s="1"/>
    </row>
    <row r="2547" spans="1:3" ht="15.75">
      <c r="A2547" s="1"/>
      <c r="B2547" s="1"/>
      <c r="C2547" s="1"/>
    </row>
    <row r="2548" spans="1:3" ht="15.75">
      <c r="A2548" s="1"/>
      <c r="B2548" s="1"/>
      <c r="C2548" s="1"/>
    </row>
    <row r="2549" spans="1:3" ht="15.75">
      <c r="A2549" s="1"/>
      <c r="B2549" s="1"/>
      <c r="C2549" s="1"/>
    </row>
    <row r="2550" spans="1:3" ht="15.75">
      <c r="A2550" s="1"/>
      <c r="B2550" s="1"/>
      <c r="C2550" s="1"/>
    </row>
    <row r="2551" spans="1:3" ht="15.75">
      <c r="A2551" s="1"/>
      <c r="B2551" s="1"/>
      <c r="C2551" s="1"/>
    </row>
    <row r="2552" spans="1:3" ht="15.75">
      <c r="A2552" s="1"/>
      <c r="B2552" s="1"/>
      <c r="C2552" s="1"/>
    </row>
    <row r="2553" spans="1:3" ht="15.75">
      <c r="A2553" s="1"/>
      <c r="B2553" s="1"/>
      <c r="C2553" s="1"/>
    </row>
    <row r="2554" spans="1:3" ht="15.75">
      <c r="A2554" s="1"/>
      <c r="B2554" s="1"/>
      <c r="C2554" s="1"/>
    </row>
    <row r="2555" spans="1:3" ht="15.75">
      <c r="A2555" s="1"/>
      <c r="B2555" s="1"/>
      <c r="C2555" s="1"/>
    </row>
    <row r="2556" spans="1:3" ht="15.75">
      <c r="A2556" s="1"/>
      <c r="B2556" s="1"/>
      <c r="C2556" s="1"/>
    </row>
    <row r="2557" spans="1:3" ht="15.75">
      <c r="A2557" s="1"/>
      <c r="B2557" s="1"/>
      <c r="C2557" s="1"/>
    </row>
    <row r="2558" spans="1:3" ht="15.75">
      <c r="A2558" s="1"/>
      <c r="B2558" s="1"/>
      <c r="C2558" s="1"/>
    </row>
    <row r="2559" spans="1:3" ht="15.75">
      <c r="A2559" s="1"/>
      <c r="B2559" s="1"/>
      <c r="C2559" s="1"/>
    </row>
    <row r="2560" spans="1:3" ht="15.75">
      <c r="A2560" s="1"/>
      <c r="B2560" s="1"/>
      <c r="C2560" s="1"/>
    </row>
    <row r="2561" spans="1:3" ht="15.75">
      <c r="A2561" s="1"/>
      <c r="B2561" s="1"/>
      <c r="C2561" s="1"/>
    </row>
    <row r="2562" spans="1:3" ht="15.75">
      <c r="A2562" s="1"/>
      <c r="B2562" s="1"/>
      <c r="C2562" s="1"/>
    </row>
    <row r="2563" spans="1:3" ht="15.75">
      <c r="A2563" s="1"/>
      <c r="B2563" s="1"/>
      <c r="C2563" s="1"/>
    </row>
    <row r="2564" spans="1:3" ht="15.75">
      <c r="A2564" s="1"/>
      <c r="B2564" s="1"/>
      <c r="C2564" s="1"/>
    </row>
    <row r="2565" spans="1:3" ht="15.75">
      <c r="A2565" s="1"/>
      <c r="B2565" s="1"/>
      <c r="C2565" s="1"/>
    </row>
    <row r="2566" spans="1:3" ht="15.75">
      <c r="A2566" s="1"/>
      <c r="B2566" s="1"/>
      <c r="C2566" s="1"/>
    </row>
    <row r="2567" spans="1:3" ht="15.75">
      <c r="A2567" s="1"/>
      <c r="B2567" s="1"/>
      <c r="C2567" s="1"/>
    </row>
    <row r="2568" spans="1:3" ht="15.75">
      <c r="A2568" s="1"/>
      <c r="B2568" s="1"/>
      <c r="C2568" s="1"/>
    </row>
    <row r="2569" spans="1:3" ht="15.75">
      <c r="A2569" s="1"/>
      <c r="B2569" s="1"/>
      <c r="C2569" s="1"/>
    </row>
    <row r="2570" spans="1:3" ht="15.75">
      <c r="A2570" s="1"/>
      <c r="B2570" s="1"/>
      <c r="C2570" s="1"/>
    </row>
    <row r="2571" spans="1:3" ht="15.75">
      <c r="A2571" s="1"/>
      <c r="B2571" s="1"/>
      <c r="C2571" s="1"/>
    </row>
    <row r="2572" spans="1:3" ht="15.75">
      <c r="A2572" s="1"/>
      <c r="B2572" s="1"/>
      <c r="C2572" s="1"/>
    </row>
    <row r="2573" spans="1:3" ht="15.75">
      <c r="A2573" s="1"/>
      <c r="B2573" s="1"/>
      <c r="C2573" s="1"/>
    </row>
    <row r="2574" spans="1:3" ht="15.75">
      <c r="A2574" s="1"/>
      <c r="B2574" s="1"/>
      <c r="C2574" s="1"/>
    </row>
    <row r="2575" spans="1:3" ht="15.75">
      <c r="A2575" s="1"/>
      <c r="B2575" s="1"/>
      <c r="C2575" s="1"/>
    </row>
    <row r="2576" spans="1:3" ht="15.75">
      <c r="A2576" s="1"/>
      <c r="B2576" s="1"/>
      <c r="C2576" s="1"/>
    </row>
    <row r="2577" spans="1:3" ht="15.75">
      <c r="A2577" s="1"/>
      <c r="B2577" s="1"/>
      <c r="C2577" s="1"/>
    </row>
    <row r="2578" spans="1:3" ht="15.75">
      <c r="A2578" s="1"/>
      <c r="B2578" s="1"/>
      <c r="C2578" s="1"/>
    </row>
    <row r="2579" spans="1:3" ht="15.75">
      <c r="A2579" s="1"/>
      <c r="B2579" s="1"/>
      <c r="C2579" s="1"/>
    </row>
    <row r="2580" spans="1:3" ht="15.75">
      <c r="A2580" s="1"/>
      <c r="B2580" s="1"/>
      <c r="C2580" s="1"/>
    </row>
    <row r="2581" spans="1:3" ht="15.75">
      <c r="A2581" s="1"/>
      <c r="B2581" s="1"/>
      <c r="C2581" s="1"/>
    </row>
    <row r="2582" spans="1:3" ht="15.75">
      <c r="A2582" s="1"/>
      <c r="B2582" s="1"/>
      <c r="C2582" s="1"/>
    </row>
    <row r="2583" spans="1:3" ht="15.75">
      <c r="A2583" s="1"/>
      <c r="B2583" s="1"/>
      <c r="C2583" s="1"/>
    </row>
    <row r="2584" spans="1:3" ht="15.75">
      <c r="A2584" s="1"/>
      <c r="B2584" s="1"/>
      <c r="C2584" s="1"/>
    </row>
    <row r="2585" spans="1:3" ht="15.75">
      <c r="A2585" s="1"/>
      <c r="B2585" s="1"/>
      <c r="C2585" s="1"/>
    </row>
    <row r="2586" spans="1:3" ht="15.75">
      <c r="A2586" s="1"/>
      <c r="B2586" s="1"/>
      <c r="C2586" s="1"/>
    </row>
    <row r="2587" spans="1:3" ht="15.75">
      <c r="A2587" s="1"/>
      <c r="B2587" s="1"/>
      <c r="C2587" s="1"/>
    </row>
    <row r="2588" spans="1:3" ht="15.75">
      <c r="A2588" s="1"/>
      <c r="B2588" s="1"/>
      <c r="C2588" s="1"/>
    </row>
    <row r="2589" spans="1:3" ht="15.75">
      <c r="A2589" s="1"/>
      <c r="B2589" s="1"/>
      <c r="C2589" s="1"/>
    </row>
    <row r="2590" spans="1:3" ht="15.75">
      <c r="A2590" s="1"/>
      <c r="B2590" s="1"/>
      <c r="C2590" s="1"/>
    </row>
    <row r="2591" spans="1:3" ht="15.75">
      <c r="A2591" s="1"/>
      <c r="B2591" s="1"/>
      <c r="C2591" s="1"/>
    </row>
    <row r="2592" spans="1:3" ht="15.75">
      <c r="A2592" s="1"/>
      <c r="B2592" s="1"/>
      <c r="C2592" s="1"/>
    </row>
    <row r="2593" spans="1:3" ht="15.75">
      <c r="A2593" s="1"/>
      <c r="B2593" s="1"/>
      <c r="C2593" s="1"/>
    </row>
    <row r="2594" spans="1:3" ht="15.75">
      <c r="A2594" s="1"/>
      <c r="B2594" s="1"/>
      <c r="C2594" s="1"/>
    </row>
    <row r="2595" spans="1:3" ht="15.75">
      <c r="A2595" s="1"/>
      <c r="B2595" s="1"/>
      <c r="C2595" s="1"/>
    </row>
    <row r="2596" spans="1:3" ht="15.75">
      <c r="A2596" s="1"/>
      <c r="B2596" s="1"/>
      <c r="C2596" s="1"/>
    </row>
    <row r="2597" spans="1:3" ht="15.75">
      <c r="A2597" s="1"/>
      <c r="B2597" s="1"/>
      <c r="C2597" s="1"/>
    </row>
    <row r="2598" spans="1:3" ht="15.75">
      <c r="A2598" s="1"/>
      <c r="B2598" s="1"/>
      <c r="C2598" s="1"/>
    </row>
    <row r="2599" spans="1:3" ht="15.75">
      <c r="A2599" s="1"/>
      <c r="B2599" s="1"/>
      <c r="C2599" s="1"/>
    </row>
    <row r="2600" spans="1:3" ht="15.75">
      <c r="A2600" s="1"/>
      <c r="B2600" s="1"/>
      <c r="C2600" s="1"/>
    </row>
    <row r="2601" spans="1:3" ht="15.75">
      <c r="A2601" s="1"/>
      <c r="B2601" s="1"/>
      <c r="C2601" s="1"/>
    </row>
    <row r="2602" spans="1:3" ht="15.75">
      <c r="A2602" s="1"/>
      <c r="B2602" s="1"/>
      <c r="C2602" s="1"/>
    </row>
    <row r="2603" spans="1:3" ht="15.75">
      <c r="A2603" s="1"/>
      <c r="B2603" s="1"/>
      <c r="C2603" s="1"/>
    </row>
    <row r="2604" spans="1:3" ht="15.75">
      <c r="A2604" s="1"/>
      <c r="B2604" s="1"/>
      <c r="C2604" s="1"/>
    </row>
    <row r="2605" spans="1:3" ht="15.75">
      <c r="A2605" s="1"/>
      <c r="B2605" s="1"/>
      <c r="C2605" s="1"/>
    </row>
    <row r="2606" spans="1:3" ht="15.75">
      <c r="A2606" s="1"/>
      <c r="B2606" s="1"/>
      <c r="C2606" s="1"/>
    </row>
    <row r="2607" spans="1:3" ht="15.75">
      <c r="A2607" s="1"/>
      <c r="B2607" s="1"/>
      <c r="C2607" s="1"/>
    </row>
    <row r="2608" spans="1:3" ht="15.75">
      <c r="A2608" s="1"/>
      <c r="B2608" s="1"/>
      <c r="C2608" s="1"/>
    </row>
    <row r="2609" spans="1:3" ht="15.75">
      <c r="A2609" s="1"/>
      <c r="B2609" s="1"/>
      <c r="C2609" s="1"/>
    </row>
    <row r="2610" spans="1:3" ht="15.75">
      <c r="A2610" s="1"/>
      <c r="B2610" s="1"/>
      <c r="C2610" s="1"/>
    </row>
    <row r="2611" spans="1:3" ht="15.75">
      <c r="A2611" s="1"/>
      <c r="B2611" s="1"/>
      <c r="C2611" s="1"/>
    </row>
    <row r="2612" spans="1:3" ht="15.75">
      <c r="A2612" s="1"/>
      <c r="B2612" s="1"/>
      <c r="C2612" s="1"/>
    </row>
    <row r="2613" spans="1:3" ht="15.75">
      <c r="A2613" s="1"/>
      <c r="B2613" s="1"/>
      <c r="C2613" s="1"/>
    </row>
    <row r="2614" spans="1:3" ht="15.75">
      <c r="A2614" s="1"/>
      <c r="B2614" s="1"/>
      <c r="C2614" s="1"/>
    </row>
    <row r="2615" spans="1:3" ht="15.75">
      <c r="A2615" s="1"/>
      <c r="B2615" s="1"/>
      <c r="C2615" s="1"/>
    </row>
    <row r="2616" spans="1:3" ht="15.75">
      <c r="A2616" s="1"/>
      <c r="B2616" s="1"/>
      <c r="C2616" s="1"/>
    </row>
    <row r="2617" spans="1:3" ht="15.75">
      <c r="A2617" s="1"/>
      <c r="B2617" s="1"/>
      <c r="C2617" s="1"/>
    </row>
    <row r="2618" spans="1:3" ht="15.75">
      <c r="A2618" s="1"/>
      <c r="B2618" s="1"/>
      <c r="C2618" s="1"/>
    </row>
    <row r="2619" spans="1:3" ht="15.75">
      <c r="A2619" s="1"/>
      <c r="B2619" s="1"/>
      <c r="C2619" s="1"/>
    </row>
    <row r="2620" spans="1:3" ht="15.75">
      <c r="A2620" s="1"/>
      <c r="B2620" s="1"/>
      <c r="C2620" s="1"/>
    </row>
    <row r="2621" spans="1:3" ht="15.75">
      <c r="A2621" s="1"/>
      <c r="B2621" s="1"/>
      <c r="C2621" s="1"/>
    </row>
    <row r="2622" spans="1:3" ht="15.75">
      <c r="A2622" s="1"/>
      <c r="B2622" s="1"/>
      <c r="C2622" s="1"/>
    </row>
    <row r="2623" spans="1:3" ht="15.75">
      <c r="A2623" s="1"/>
      <c r="B2623" s="1"/>
      <c r="C2623" s="1"/>
    </row>
    <row r="2624" spans="1:3" ht="15.75">
      <c r="A2624" s="1"/>
      <c r="B2624" s="1"/>
      <c r="C2624" s="1"/>
    </row>
    <row r="2625" spans="1:3" ht="15.75">
      <c r="A2625" s="1"/>
      <c r="B2625" s="1"/>
      <c r="C2625" s="1"/>
    </row>
    <row r="2626" spans="1:3" ht="15.75">
      <c r="A2626" s="1"/>
      <c r="B2626" s="1"/>
      <c r="C2626" s="1"/>
    </row>
    <row r="2627" spans="1:3" ht="15.75">
      <c r="A2627" s="1"/>
      <c r="B2627" s="1"/>
      <c r="C2627" s="1"/>
    </row>
    <row r="2628" spans="1:3" ht="15.75">
      <c r="A2628" s="1"/>
      <c r="B2628" s="1"/>
      <c r="C2628" s="1"/>
    </row>
    <row r="2629" spans="1:3" ht="15.75">
      <c r="A2629" s="1"/>
      <c r="B2629" s="1"/>
      <c r="C2629" s="1"/>
    </row>
    <row r="2630" spans="1:3" ht="15.75">
      <c r="A2630" s="1"/>
      <c r="B2630" s="1"/>
      <c r="C2630" s="1"/>
    </row>
    <row r="2631" spans="1:3" ht="15.75">
      <c r="A2631" s="1"/>
      <c r="B2631" s="1"/>
      <c r="C2631" s="1"/>
    </row>
    <row r="2632" spans="1:3" ht="15.75">
      <c r="A2632" s="1"/>
      <c r="B2632" s="1"/>
      <c r="C2632" s="1"/>
    </row>
    <row r="2633" spans="1:3" ht="15.75">
      <c r="A2633" s="1"/>
      <c r="B2633" s="1"/>
      <c r="C2633" s="1"/>
    </row>
    <row r="2634" spans="1:3" ht="15.75">
      <c r="A2634" s="1"/>
      <c r="B2634" s="1"/>
      <c r="C2634" s="1"/>
    </row>
    <row r="2635" spans="1:3" ht="15.75">
      <c r="A2635" s="1"/>
      <c r="B2635" s="1"/>
      <c r="C2635" s="1"/>
    </row>
    <row r="2636" spans="1:3" ht="15.75">
      <c r="A2636" s="1"/>
      <c r="B2636" s="1"/>
      <c r="C2636" s="1"/>
    </row>
    <row r="2637" spans="1:3" ht="15.75">
      <c r="A2637" s="1"/>
      <c r="B2637" s="1"/>
      <c r="C2637" s="1"/>
    </row>
    <row r="2638" spans="1:3" ht="15.75">
      <c r="A2638" s="1"/>
      <c r="B2638" s="1"/>
      <c r="C2638" s="1"/>
    </row>
    <row r="2639" spans="1:3" ht="15.75">
      <c r="A2639" s="1"/>
      <c r="B2639" s="1"/>
      <c r="C2639" s="1"/>
    </row>
    <row r="2640" spans="1:3" ht="15.75">
      <c r="A2640" s="1"/>
      <c r="B2640" s="1"/>
      <c r="C2640" s="1"/>
    </row>
    <row r="2641" spans="1:3" ht="15.75">
      <c r="A2641" s="1"/>
      <c r="B2641" s="1"/>
      <c r="C2641" s="1"/>
    </row>
    <row r="2642" spans="1:3" ht="15.75">
      <c r="A2642" s="1"/>
      <c r="B2642" s="1"/>
      <c r="C2642" s="1"/>
    </row>
    <row r="2643" spans="1:3" ht="15.75">
      <c r="A2643" s="1"/>
      <c r="B2643" s="1"/>
      <c r="C2643" s="1"/>
    </row>
    <row r="2644" spans="1:3" ht="15.75">
      <c r="A2644" s="1"/>
      <c r="B2644" s="1"/>
      <c r="C2644" s="1"/>
    </row>
    <row r="2645" spans="1:3" ht="15.75">
      <c r="A2645" s="1"/>
      <c r="B2645" s="1"/>
      <c r="C2645" s="1"/>
    </row>
    <row r="2646" spans="1:3" ht="15.75">
      <c r="A2646" s="1"/>
      <c r="B2646" s="1"/>
      <c r="C2646" s="1"/>
    </row>
    <row r="2647" spans="1:3" ht="15.75">
      <c r="A2647" s="1"/>
      <c r="B2647" s="1"/>
      <c r="C2647" s="1"/>
    </row>
    <row r="2648" spans="1:3" ht="15.75">
      <c r="A2648" s="1"/>
      <c r="B2648" s="1"/>
      <c r="C2648" s="1"/>
    </row>
    <row r="2649" spans="1:3" ht="15.75">
      <c r="A2649" s="1"/>
      <c r="B2649" s="1"/>
      <c r="C2649" s="1"/>
    </row>
    <row r="2650" spans="1:3" ht="15.75">
      <c r="A2650" s="1"/>
      <c r="B2650" s="1"/>
      <c r="C2650" s="1"/>
    </row>
    <row r="2651" spans="1:3" ht="15.75">
      <c r="A2651" s="1"/>
      <c r="B2651" s="1"/>
      <c r="C2651" s="1"/>
    </row>
    <row r="2652" spans="1:3" ht="15.75">
      <c r="A2652" s="1"/>
      <c r="B2652" s="1"/>
      <c r="C2652" s="1"/>
    </row>
    <row r="2653" spans="1:3" ht="15.75">
      <c r="A2653" s="1"/>
      <c r="B2653" s="1"/>
      <c r="C2653" s="1"/>
    </row>
    <row r="2654" spans="1:3" ht="15.75">
      <c r="A2654" s="1"/>
      <c r="B2654" s="1"/>
      <c r="C2654" s="1"/>
    </row>
    <row r="2655" spans="1:3" ht="15.75">
      <c r="A2655" s="1"/>
      <c r="B2655" s="1"/>
      <c r="C2655" s="1"/>
    </row>
    <row r="2656" spans="1:3" ht="15.75">
      <c r="A2656" s="1"/>
      <c r="B2656" s="1"/>
      <c r="C2656" s="1"/>
    </row>
    <row r="2657" spans="1:3" ht="15.75">
      <c r="A2657" s="1"/>
      <c r="B2657" s="1"/>
      <c r="C2657" s="1"/>
    </row>
    <row r="2658" spans="1:3" ht="15.75">
      <c r="A2658" s="1"/>
      <c r="B2658" s="1"/>
      <c r="C2658" s="1"/>
    </row>
    <row r="2659" spans="1:3" ht="15.75">
      <c r="A2659" s="1"/>
      <c r="B2659" s="1"/>
      <c r="C2659" s="1"/>
    </row>
    <row r="2660" spans="1:3" ht="15.75">
      <c r="A2660" s="1"/>
      <c r="B2660" s="1"/>
      <c r="C2660" s="1"/>
    </row>
    <row r="2661" spans="1:3" ht="15.75">
      <c r="A2661" s="1"/>
      <c r="B2661" s="1"/>
      <c r="C2661" s="1"/>
    </row>
    <row r="2662" spans="1:3" ht="15.75">
      <c r="A2662" s="1"/>
      <c r="B2662" s="1"/>
      <c r="C2662" s="1"/>
    </row>
    <row r="2663" spans="1:3" ht="15.75">
      <c r="A2663" s="1"/>
      <c r="B2663" s="1"/>
      <c r="C2663" s="1"/>
    </row>
    <row r="2664" spans="1:3" ht="15.75">
      <c r="A2664" s="1"/>
      <c r="B2664" s="1"/>
      <c r="C2664" s="1"/>
    </row>
    <row r="2665" spans="1:3" ht="15.75">
      <c r="A2665" s="1"/>
      <c r="B2665" s="1"/>
      <c r="C2665" s="1"/>
    </row>
    <row r="2666" spans="1:3" ht="15.75">
      <c r="A2666" s="1"/>
      <c r="B2666" s="1"/>
      <c r="C2666" s="1"/>
    </row>
    <row r="2667" spans="1:3" ht="15.75">
      <c r="A2667" s="1"/>
      <c r="B2667" s="1"/>
      <c r="C2667" s="1"/>
    </row>
    <row r="2668" spans="1:3" ht="15.75">
      <c r="A2668" s="1"/>
      <c r="B2668" s="1"/>
      <c r="C2668" s="1"/>
    </row>
    <row r="2669" spans="1:3" ht="15.75">
      <c r="A2669" s="1"/>
      <c r="B2669" s="1"/>
      <c r="C2669" s="1"/>
    </row>
    <row r="2670" spans="1:3" ht="15.75">
      <c r="A2670" s="1"/>
      <c r="B2670" s="1"/>
      <c r="C2670" s="1"/>
    </row>
    <row r="2671" spans="1:3" ht="15.75">
      <c r="A2671" s="1"/>
      <c r="B2671" s="1"/>
      <c r="C2671" s="1"/>
    </row>
    <row r="2672" spans="1:3" ht="15.75">
      <c r="A2672" s="1"/>
      <c r="B2672" s="1"/>
      <c r="C2672" s="1"/>
    </row>
    <row r="2673" spans="1:3" ht="15.75">
      <c r="A2673" s="1"/>
      <c r="B2673" s="1"/>
      <c r="C2673" s="1"/>
    </row>
    <row r="2674" spans="1:3" ht="15.75">
      <c r="A2674" s="1"/>
      <c r="B2674" s="1"/>
      <c r="C2674" s="1"/>
    </row>
    <row r="2675" spans="1:3" ht="15.75">
      <c r="A2675" s="1"/>
      <c r="B2675" s="1"/>
      <c r="C2675" s="1"/>
    </row>
    <row r="2676" spans="1:3" ht="15.75">
      <c r="A2676" s="1"/>
      <c r="B2676" s="1"/>
      <c r="C2676" s="1"/>
    </row>
    <row r="2677" spans="1:3" ht="15.75">
      <c r="A2677" s="1"/>
      <c r="B2677" s="1"/>
      <c r="C2677" s="1"/>
    </row>
    <row r="2678" spans="1:3" ht="15.75">
      <c r="A2678" s="1"/>
      <c r="B2678" s="1"/>
      <c r="C2678" s="1"/>
    </row>
    <row r="2679" spans="1:3" ht="15.75">
      <c r="A2679" s="1"/>
      <c r="B2679" s="1"/>
      <c r="C2679" s="1"/>
    </row>
    <row r="2680" spans="1:3" ht="15.75">
      <c r="A2680" s="1"/>
      <c r="B2680" s="1"/>
      <c r="C2680" s="1"/>
    </row>
    <row r="2681" spans="1:3" ht="15.75">
      <c r="A2681" s="1"/>
      <c r="B2681" s="1"/>
      <c r="C2681" s="1"/>
    </row>
    <row r="2682" spans="1:3" ht="15.75">
      <c r="A2682" s="1"/>
      <c r="B2682" s="1"/>
      <c r="C2682" s="1"/>
    </row>
    <row r="2683" spans="1:3" ht="15.75">
      <c r="A2683" s="1"/>
      <c r="B2683" s="1"/>
      <c r="C2683" s="1"/>
    </row>
    <row r="2684" spans="1:3" ht="15.75">
      <c r="A2684" s="1"/>
      <c r="B2684" s="1"/>
      <c r="C2684" s="1"/>
    </row>
    <row r="2685" spans="1:3" ht="15.75">
      <c r="A2685" s="1"/>
      <c r="B2685" s="1"/>
      <c r="C2685" s="1"/>
    </row>
    <row r="2686" spans="1:3" ht="15.75">
      <c r="A2686" s="1"/>
      <c r="B2686" s="1"/>
      <c r="C2686" s="1"/>
    </row>
    <row r="2687" spans="1:3" ht="15.75">
      <c r="A2687" s="1"/>
      <c r="B2687" s="1"/>
      <c r="C2687" s="1"/>
    </row>
    <row r="2688" spans="1:3" ht="15.75">
      <c r="A2688" s="1"/>
      <c r="B2688" s="1"/>
      <c r="C2688" s="1"/>
    </row>
    <row r="2689" spans="1:3" ht="15.75">
      <c r="A2689" s="1"/>
      <c r="B2689" s="1"/>
      <c r="C2689" s="1"/>
    </row>
    <row r="2690" spans="1:3" ht="15.75">
      <c r="A2690" s="1"/>
      <c r="B2690" s="1"/>
      <c r="C2690" s="1"/>
    </row>
    <row r="2691" spans="1:3" ht="15.75">
      <c r="A2691" s="1"/>
      <c r="B2691" s="1"/>
      <c r="C2691" s="1"/>
    </row>
    <row r="2692" spans="1:3" ht="15.75">
      <c r="A2692" s="1"/>
      <c r="B2692" s="1"/>
      <c r="C2692" s="1"/>
    </row>
    <row r="2693" spans="1:3" ht="15.75">
      <c r="A2693" s="1"/>
      <c r="B2693" s="1"/>
      <c r="C2693" s="1"/>
    </row>
    <row r="2694" spans="1:3" ht="15.75">
      <c r="A2694" s="1"/>
      <c r="B2694" s="1"/>
      <c r="C2694" s="1"/>
    </row>
    <row r="2695" spans="1:3" ht="15.75">
      <c r="A2695" s="1"/>
      <c r="B2695" s="1"/>
      <c r="C2695" s="1"/>
    </row>
    <row r="2696" spans="1:3" ht="15.75">
      <c r="A2696" s="1"/>
      <c r="B2696" s="1"/>
      <c r="C2696" s="1"/>
    </row>
    <row r="2697" spans="1:3" ht="15.75">
      <c r="A2697" s="1"/>
      <c r="B2697" s="1"/>
      <c r="C2697" s="1"/>
    </row>
    <row r="2698" spans="1:3" ht="15.75">
      <c r="A2698" s="1"/>
      <c r="B2698" s="1"/>
      <c r="C2698" s="1"/>
    </row>
    <row r="2699" spans="1:3" ht="15.75">
      <c r="A2699" s="1"/>
      <c r="B2699" s="1"/>
      <c r="C2699" s="1"/>
    </row>
    <row r="2700" spans="1:3" ht="15.75">
      <c r="A2700" s="1"/>
      <c r="B2700" s="1"/>
      <c r="C2700" s="1"/>
    </row>
    <row r="2701" spans="1:3" ht="15.75">
      <c r="A2701" s="1"/>
      <c r="B2701" s="1"/>
      <c r="C2701" s="1"/>
    </row>
    <row r="2702" spans="1:3" ht="15.75">
      <c r="A2702" s="1"/>
      <c r="B2702" s="1"/>
      <c r="C2702" s="1"/>
    </row>
    <row r="2703" spans="1:3" ht="15.75">
      <c r="A2703" s="1"/>
      <c r="B2703" s="1"/>
      <c r="C2703" s="1"/>
    </row>
    <row r="2704" spans="1:3" ht="15.75">
      <c r="A2704" s="1"/>
      <c r="B2704" s="1"/>
      <c r="C2704" s="1"/>
    </row>
    <row r="2705" spans="1:3" ht="15.75">
      <c r="A2705" s="1"/>
      <c r="B2705" s="1"/>
      <c r="C2705" s="1"/>
    </row>
    <row r="2706" spans="1:3" ht="15.75">
      <c r="A2706" s="1"/>
      <c r="B2706" s="1"/>
      <c r="C2706" s="1"/>
    </row>
    <row r="2707" spans="1:3" ht="15.75">
      <c r="A2707" s="1"/>
      <c r="B2707" s="1"/>
      <c r="C2707" s="1"/>
    </row>
    <row r="2708" spans="1:3" ht="15.75">
      <c r="A2708" s="1"/>
      <c r="B2708" s="1"/>
      <c r="C2708" s="1"/>
    </row>
    <row r="2709" spans="1:3" ht="15.75">
      <c r="A2709" s="1"/>
      <c r="B2709" s="1"/>
      <c r="C2709" s="1"/>
    </row>
    <row r="2710" spans="1:3" ht="15.75">
      <c r="A2710" s="1"/>
      <c r="B2710" s="1"/>
      <c r="C2710" s="1"/>
    </row>
    <row r="2711" spans="1:3" ht="15.75">
      <c r="A2711" s="1"/>
      <c r="B2711" s="1"/>
      <c r="C2711" s="1"/>
    </row>
    <row r="2712" spans="1:3" ht="15.75">
      <c r="A2712" s="1"/>
      <c r="B2712" s="1"/>
      <c r="C2712" s="1"/>
    </row>
    <row r="2713" spans="1:3" ht="15.75">
      <c r="A2713" s="1"/>
      <c r="B2713" s="1"/>
      <c r="C2713" s="1"/>
    </row>
    <row r="2714" spans="1:3" ht="15.75">
      <c r="A2714" s="1"/>
      <c r="B2714" s="1"/>
      <c r="C2714" s="1"/>
    </row>
    <row r="2715" spans="1:3" ht="15.75">
      <c r="A2715" s="1"/>
      <c r="B2715" s="1"/>
      <c r="C2715" s="1"/>
    </row>
    <row r="2716" spans="1:3" ht="15.75">
      <c r="A2716" s="1"/>
      <c r="B2716" s="1"/>
      <c r="C2716" s="1"/>
    </row>
    <row r="2717" spans="1:3" ht="15.75">
      <c r="A2717" s="1"/>
      <c r="B2717" s="1"/>
      <c r="C2717" s="1"/>
    </row>
    <row r="2718" spans="1:3" ht="15.75">
      <c r="A2718" s="1"/>
      <c r="B2718" s="1"/>
      <c r="C2718" s="1"/>
    </row>
    <row r="2719" spans="1:3" ht="15.75">
      <c r="A2719" s="1"/>
      <c r="B2719" s="1"/>
      <c r="C2719" s="1"/>
    </row>
    <row r="2720" spans="1:3" ht="15.75">
      <c r="A2720" s="1"/>
      <c r="B2720" s="1"/>
      <c r="C2720" s="1"/>
    </row>
    <row r="2721" spans="1:3" ht="15.75">
      <c r="A2721" s="1"/>
      <c r="B2721" s="1"/>
      <c r="C2721" s="1"/>
    </row>
    <row r="2722" spans="1:3" ht="15.75">
      <c r="A2722" s="1"/>
      <c r="B2722" s="1"/>
      <c r="C2722" s="1"/>
    </row>
    <row r="2723" spans="1:3" ht="15.75">
      <c r="A2723" s="1"/>
      <c r="B2723" s="1"/>
      <c r="C2723" s="1"/>
    </row>
    <row r="2724" spans="1:3" ht="15.75">
      <c r="A2724" s="1"/>
      <c r="B2724" s="1"/>
      <c r="C2724" s="1"/>
    </row>
    <row r="2725" spans="1:3" ht="15.75">
      <c r="A2725" s="1"/>
      <c r="B2725" s="1"/>
      <c r="C2725" s="1"/>
    </row>
    <row r="2726" spans="1:3" ht="15.75">
      <c r="A2726" s="1"/>
      <c r="B2726" s="1"/>
      <c r="C2726" s="1"/>
    </row>
    <row r="2727" spans="1:3" ht="15.75">
      <c r="A2727" s="1"/>
      <c r="B2727" s="1"/>
      <c r="C2727" s="1"/>
    </row>
    <row r="2728" spans="1:3" ht="15.75">
      <c r="A2728" s="1"/>
      <c r="B2728" s="1"/>
      <c r="C2728" s="1"/>
    </row>
    <row r="2729" spans="1:3" ht="15.75">
      <c r="A2729" s="1"/>
      <c r="B2729" s="1"/>
      <c r="C2729" s="1"/>
    </row>
    <row r="2730" spans="1:3" ht="15.75">
      <c r="A2730" s="1"/>
      <c r="B2730" s="1"/>
      <c r="C2730" s="1"/>
    </row>
    <row r="2731" spans="1:3" ht="15.75">
      <c r="A2731" s="1"/>
      <c r="B2731" s="1"/>
      <c r="C2731" s="1"/>
    </row>
    <row r="2732" spans="1:3" ht="15.75">
      <c r="A2732" s="1"/>
      <c r="B2732" s="1"/>
      <c r="C2732" s="1"/>
    </row>
    <row r="2733" spans="1:3" ht="15.75">
      <c r="A2733" s="1"/>
      <c r="B2733" s="1"/>
      <c r="C2733" s="1"/>
    </row>
    <row r="2734" spans="1:3" ht="15.75">
      <c r="A2734" s="1"/>
      <c r="B2734" s="1"/>
      <c r="C2734" s="1"/>
    </row>
    <row r="2735" spans="1:3" ht="15.75">
      <c r="A2735" s="1"/>
      <c r="B2735" s="1"/>
      <c r="C2735" s="1"/>
    </row>
    <row r="2736" spans="1:3" ht="15.75">
      <c r="A2736" s="1"/>
      <c r="B2736" s="1"/>
      <c r="C2736" s="1"/>
    </row>
    <row r="2737" spans="1:3" ht="15.75">
      <c r="A2737" s="1"/>
      <c r="B2737" s="1"/>
      <c r="C2737" s="1"/>
    </row>
    <row r="2738" spans="1:3" ht="15.75">
      <c r="A2738" s="1"/>
      <c r="B2738" s="1"/>
      <c r="C2738" s="1"/>
    </row>
    <row r="2739" spans="1:3" ht="15.75">
      <c r="A2739" s="1"/>
      <c r="B2739" s="1"/>
      <c r="C2739" s="1"/>
    </row>
    <row r="2740" spans="1:3" ht="15.75">
      <c r="A2740" s="1"/>
      <c r="B2740" s="1"/>
      <c r="C2740" s="1"/>
    </row>
    <row r="2741" spans="1:3" ht="15.75">
      <c r="A2741" s="1"/>
      <c r="B2741" s="1"/>
      <c r="C2741" s="1"/>
    </row>
    <row r="2742" spans="1:3" ht="15.75">
      <c r="A2742" s="1"/>
      <c r="B2742" s="1"/>
      <c r="C2742" s="1"/>
    </row>
    <row r="2743" spans="1:3" ht="15.75">
      <c r="A2743" s="1"/>
      <c r="B2743" s="1"/>
      <c r="C2743" s="1"/>
    </row>
    <row r="2744" spans="1:3" ht="15.75">
      <c r="A2744" s="1"/>
      <c r="B2744" s="1"/>
      <c r="C2744" s="1"/>
    </row>
    <row r="2745" spans="1:3" ht="15.75">
      <c r="A2745" s="1"/>
      <c r="B2745" s="1"/>
      <c r="C2745" s="1"/>
    </row>
    <row r="2746" spans="1:3" ht="15.75">
      <c r="A2746" s="1"/>
      <c r="B2746" s="1"/>
      <c r="C2746" s="1"/>
    </row>
    <row r="2747" spans="1:3" ht="15.75">
      <c r="A2747" s="1"/>
      <c r="B2747" s="1"/>
      <c r="C2747" s="1"/>
    </row>
    <row r="2748" spans="1:3" ht="15.75">
      <c r="A2748" s="1"/>
      <c r="B2748" s="1"/>
      <c r="C2748" s="1"/>
    </row>
    <row r="2749" spans="1:3" ht="15.75">
      <c r="A2749" s="1"/>
      <c r="B2749" s="1"/>
      <c r="C2749" s="1"/>
    </row>
    <row r="2750" spans="1:3" ht="15.75">
      <c r="A2750" s="1"/>
      <c r="B2750" s="1"/>
      <c r="C2750" s="1"/>
    </row>
    <row r="2751" spans="1:3" ht="15.75">
      <c r="A2751" s="1"/>
      <c r="B2751" s="1"/>
      <c r="C2751" s="1"/>
    </row>
    <row r="2752" spans="1:3" ht="15.75">
      <c r="A2752" s="1"/>
      <c r="B2752" s="1"/>
      <c r="C2752" s="1"/>
    </row>
    <row r="2753" spans="1:3" ht="15.75">
      <c r="A2753" s="1"/>
      <c r="B2753" s="1"/>
      <c r="C2753" s="1"/>
    </row>
    <row r="2754" spans="1:3" ht="15.75">
      <c r="A2754" s="1"/>
      <c r="B2754" s="1"/>
      <c r="C2754" s="1"/>
    </row>
    <row r="2755" spans="1:3" ht="15.75">
      <c r="A2755" s="1"/>
      <c r="B2755" s="1"/>
      <c r="C2755" s="1"/>
    </row>
    <row r="2756" spans="1:3" ht="15.75">
      <c r="A2756" s="1"/>
      <c r="B2756" s="1"/>
      <c r="C2756" s="1"/>
    </row>
    <row r="2757" spans="1:3" ht="15.75">
      <c r="A2757" s="1"/>
      <c r="B2757" s="1"/>
      <c r="C2757" s="1"/>
    </row>
    <row r="2758" spans="1:3" ht="15.75">
      <c r="A2758" s="1"/>
      <c r="B2758" s="1"/>
      <c r="C2758" s="1"/>
    </row>
    <row r="2759" spans="1:3" ht="15.75">
      <c r="A2759" s="1"/>
      <c r="B2759" s="1"/>
      <c r="C2759" s="1"/>
    </row>
    <row r="2760" spans="1:3" ht="15.75">
      <c r="A2760" s="1"/>
      <c r="B2760" s="1"/>
      <c r="C2760" s="1"/>
    </row>
    <row r="2761" spans="1:3" ht="15.75">
      <c r="A2761" s="1"/>
      <c r="B2761" s="1"/>
      <c r="C2761" s="1"/>
    </row>
    <row r="2762" spans="1:3" ht="15.75">
      <c r="A2762" s="1"/>
      <c r="B2762" s="1"/>
      <c r="C2762" s="1"/>
    </row>
    <row r="2763" spans="1:3" ht="15.75">
      <c r="A2763" s="1"/>
      <c r="B2763" s="1"/>
      <c r="C2763" s="1"/>
    </row>
    <row r="2764" spans="1:3" ht="15.75">
      <c r="A2764" s="1"/>
      <c r="B2764" s="1"/>
      <c r="C2764" s="1"/>
    </row>
    <row r="2765" spans="1:3" ht="15.75">
      <c r="A2765" s="1"/>
      <c r="B2765" s="1"/>
      <c r="C2765" s="1"/>
    </row>
    <row r="2766" spans="1:3" ht="15.75">
      <c r="A2766" s="1"/>
      <c r="B2766" s="1"/>
      <c r="C2766" s="1"/>
    </row>
    <row r="2767" spans="1:3" ht="15.75">
      <c r="A2767" s="1"/>
      <c r="B2767" s="1"/>
      <c r="C2767" s="1"/>
    </row>
    <row r="2768" spans="1:3" ht="15.75">
      <c r="A2768" s="1"/>
      <c r="B2768" s="1"/>
      <c r="C2768" s="1"/>
    </row>
    <row r="2769" spans="1:3" ht="15.75">
      <c r="A2769" s="1"/>
      <c r="B2769" s="1"/>
      <c r="C2769" s="1"/>
    </row>
    <row r="2770" spans="1:3" ht="15.75">
      <c r="A2770" s="1"/>
      <c r="B2770" s="1"/>
      <c r="C2770" s="1"/>
    </row>
    <row r="2771" spans="1:3" ht="15.75">
      <c r="A2771" s="1"/>
      <c r="B2771" s="1"/>
      <c r="C2771" s="1"/>
    </row>
    <row r="2772" spans="1:3" ht="15.75">
      <c r="A2772" s="1"/>
      <c r="B2772" s="1"/>
      <c r="C2772" s="1"/>
    </row>
    <row r="2773" spans="1:3" ht="15.75">
      <c r="A2773" s="1"/>
      <c r="B2773" s="1"/>
      <c r="C2773" s="1"/>
    </row>
    <row r="2774" spans="1:3" ht="15.75">
      <c r="A2774" s="1"/>
      <c r="B2774" s="1"/>
      <c r="C2774" s="1"/>
    </row>
    <row r="2775" spans="1:3" ht="15.75">
      <c r="A2775" s="1"/>
      <c r="B2775" s="1"/>
      <c r="C2775" s="1"/>
    </row>
    <row r="2776" spans="1:3" ht="15.75">
      <c r="A2776" s="1"/>
      <c r="B2776" s="1"/>
      <c r="C2776" s="1"/>
    </row>
    <row r="2777" spans="1:3" ht="15.75">
      <c r="A2777" s="1"/>
      <c r="B2777" s="1"/>
      <c r="C2777" s="1"/>
    </row>
    <row r="2778" spans="1:3" ht="15.75">
      <c r="A2778" s="1"/>
      <c r="B2778" s="1"/>
      <c r="C2778" s="1"/>
    </row>
    <row r="2779" spans="1:3" ht="15.75">
      <c r="A2779" s="1"/>
      <c r="B2779" s="1"/>
      <c r="C2779" s="1"/>
    </row>
    <row r="2780" spans="1:3" ht="15.75">
      <c r="A2780" s="1"/>
      <c r="B2780" s="1"/>
      <c r="C2780" s="1"/>
    </row>
    <row r="2781" spans="1:3" ht="15.75">
      <c r="A2781" s="1"/>
      <c r="B2781" s="1"/>
      <c r="C2781" s="1"/>
    </row>
    <row r="2782" spans="1:3" ht="15.75">
      <c r="A2782" s="1"/>
      <c r="B2782" s="1"/>
      <c r="C2782" s="1"/>
    </row>
    <row r="2783" spans="1:3" ht="15.75">
      <c r="A2783" s="1"/>
      <c r="B2783" s="1"/>
      <c r="C2783" s="1"/>
    </row>
    <row r="2784" spans="1:3" ht="15.75">
      <c r="A2784" s="1"/>
      <c r="B2784" s="1"/>
      <c r="C2784" s="1"/>
    </row>
    <row r="2785" spans="1:3" ht="15.75">
      <c r="A2785" s="1"/>
      <c r="B2785" s="1"/>
      <c r="C2785" s="1"/>
    </row>
    <row r="2786" spans="1:3" ht="15.75">
      <c r="A2786" s="1"/>
      <c r="B2786" s="1"/>
      <c r="C2786" s="1"/>
    </row>
    <row r="2787" spans="1:3" ht="15.75">
      <c r="A2787" s="1"/>
      <c r="B2787" s="1"/>
      <c r="C2787" s="1"/>
    </row>
    <row r="2788" spans="1:3" ht="15.75">
      <c r="A2788" s="1"/>
      <c r="B2788" s="1"/>
      <c r="C2788" s="1"/>
    </row>
    <row r="2789" spans="1:3" ht="15.75">
      <c r="A2789" s="1"/>
      <c r="B2789" s="1"/>
      <c r="C2789" s="1"/>
    </row>
    <row r="2790" spans="1:3" ht="15.75">
      <c r="A2790" s="1"/>
      <c r="B2790" s="1"/>
      <c r="C2790" s="1"/>
    </row>
    <row r="2791" spans="1:3" ht="15.75">
      <c r="A2791" s="1"/>
      <c r="B2791" s="1"/>
      <c r="C2791" s="1"/>
    </row>
    <row r="2792" spans="1:3" ht="15.75">
      <c r="A2792" s="1"/>
      <c r="B2792" s="1"/>
      <c r="C2792" s="1"/>
    </row>
    <row r="2793" spans="1:3" ht="15.75">
      <c r="A2793" s="1"/>
      <c r="B2793" s="1"/>
      <c r="C2793" s="1"/>
    </row>
    <row r="2794" spans="1:3" ht="15.75">
      <c r="A2794" s="1"/>
      <c r="B2794" s="1"/>
      <c r="C2794" s="1"/>
    </row>
    <row r="2795" spans="1:3" ht="15.75">
      <c r="A2795" s="1"/>
      <c r="B2795" s="1"/>
      <c r="C2795" s="1"/>
    </row>
    <row r="2796" spans="1:3" ht="15.75">
      <c r="A2796" s="1"/>
      <c r="B2796" s="1"/>
      <c r="C2796" s="1"/>
    </row>
    <row r="2797" spans="1:3" ht="15.75">
      <c r="A2797" s="1"/>
      <c r="B2797" s="1"/>
      <c r="C2797" s="1"/>
    </row>
    <row r="2798" spans="1:3" ht="15.75">
      <c r="A2798" s="1"/>
      <c r="B2798" s="1"/>
      <c r="C2798" s="1"/>
    </row>
    <row r="2799" spans="1:3" ht="15.75">
      <c r="A2799" s="1"/>
      <c r="B2799" s="1"/>
      <c r="C2799" s="1"/>
    </row>
    <row r="2800" spans="1:3" ht="15.75">
      <c r="A2800" s="1"/>
      <c r="B2800" s="1"/>
      <c r="C2800" s="1"/>
    </row>
    <row r="2801" spans="1:3" ht="15.75">
      <c r="A2801" s="1"/>
      <c r="B2801" s="1"/>
      <c r="C2801" s="1"/>
    </row>
    <row r="2802" spans="1:3" ht="15.75">
      <c r="A2802" s="1"/>
      <c r="B2802" s="1"/>
      <c r="C2802" s="1"/>
    </row>
    <row r="2803" spans="1:3" ht="15.75">
      <c r="A2803" s="1"/>
      <c r="B2803" s="1"/>
      <c r="C2803" s="1"/>
    </row>
    <row r="2804" spans="1:3" ht="15.75">
      <c r="A2804" s="1"/>
      <c r="B2804" s="1"/>
      <c r="C2804" s="1"/>
    </row>
    <row r="2805" spans="1:3" ht="15.75">
      <c r="A2805" s="1"/>
      <c r="B2805" s="1"/>
      <c r="C2805" s="1"/>
    </row>
    <row r="2806" spans="1:3" ht="15.75">
      <c r="A2806" s="1"/>
      <c r="B2806" s="1"/>
      <c r="C2806" s="1"/>
    </row>
    <row r="2807" spans="1:3" ht="15.75">
      <c r="A2807" s="1"/>
      <c r="B2807" s="1"/>
      <c r="C2807" s="1"/>
    </row>
    <row r="2808" spans="1:3" ht="15.75">
      <c r="A2808" s="1"/>
      <c r="B2808" s="1"/>
      <c r="C2808" s="1"/>
    </row>
    <row r="2809" spans="1:3" ht="15.75">
      <c r="A2809" s="1"/>
      <c r="B2809" s="1"/>
      <c r="C2809" s="1"/>
    </row>
    <row r="2810" spans="1:3" ht="15.75">
      <c r="A2810" s="1"/>
      <c r="B2810" s="1"/>
      <c r="C2810" s="1"/>
    </row>
    <row r="2811" spans="1:3" ht="15.75">
      <c r="A2811" s="1"/>
      <c r="B2811" s="1"/>
      <c r="C2811" s="1"/>
    </row>
    <row r="2812" spans="1:3" ht="15.75">
      <c r="A2812" s="1"/>
      <c r="B2812" s="1"/>
      <c r="C2812" s="1"/>
    </row>
    <row r="2813" spans="1:3" ht="15.75">
      <c r="A2813" s="1"/>
      <c r="B2813" s="1"/>
      <c r="C2813" s="1"/>
    </row>
    <row r="2814" spans="1:3" ht="15.75">
      <c r="A2814" s="1"/>
      <c r="B2814" s="1"/>
      <c r="C2814" s="1"/>
    </row>
    <row r="2815" spans="1:3" ht="15.75">
      <c r="A2815" s="1"/>
      <c r="B2815" s="1"/>
      <c r="C2815" s="1"/>
    </row>
    <row r="2816" spans="1:3" ht="15.75">
      <c r="A2816" s="1"/>
      <c r="B2816" s="1"/>
      <c r="C2816" s="1"/>
    </row>
    <row r="2817" spans="1:3" ht="15.75">
      <c r="A2817" s="1"/>
      <c r="B2817" s="1"/>
      <c r="C2817" s="1"/>
    </row>
    <row r="2818" spans="1:3" ht="15.75">
      <c r="A2818" s="1"/>
      <c r="B2818" s="1"/>
      <c r="C2818" s="1"/>
    </row>
    <row r="2819" spans="1:3" ht="15.75">
      <c r="A2819" s="1"/>
      <c r="B2819" s="1"/>
      <c r="C2819" s="1"/>
    </row>
    <row r="2820" spans="1:3" ht="15.75">
      <c r="A2820" s="1"/>
      <c r="B2820" s="1"/>
      <c r="C2820" s="1"/>
    </row>
    <row r="2821" spans="1:3" ht="15.75">
      <c r="A2821" s="1"/>
      <c r="B2821" s="1"/>
      <c r="C2821" s="1"/>
    </row>
    <row r="2822" spans="1:3" ht="15.75">
      <c r="A2822" s="1"/>
      <c r="B2822" s="1"/>
      <c r="C2822" s="1"/>
    </row>
    <row r="2823" spans="1:3" ht="15.75">
      <c r="A2823" s="1"/>
      <c r="B2823" s="1"/>
      <c r="C2823" s="1"/>
    </row>
    <row r="2824" spans="1:3" ht="15.75">
      <c r="A2824" s="1"/>
      <c r="B2824" s="1"/>
      <c r="C2824" s="1"/>
    </row>
    <row r="2825" spans="1:3" ht="15.75">
      <c r="A2825" s="1"/>
      <c r="B2825" s="1"/>
      <c r="C2825" s="1"/>
    </row>
    <row r="2826" spans="1:3" ht="15.75">
      <c r="A2826" s="1"/>
      <c r="B2826" s="1"/>
      <c r="C2826" s="1"/>
    </row>
    <row r="2827" spans="1:3" ht="15.75">
      <c r="A2827" s="1"/>
      <c r="B2827" s="1"/>
      <c r="C2827" s="1"/>
    </row>
    <row r="2828" spans="1:3" ht="15.75">
      <c r="A2828" s="1"/>
      <c r="B2828" s="1"/>
      <c r="C2828" s="1"/>
    </row>
    <row r="2829" spans="1:3" ht="15.75">
      <c r="A2829" s="1"/>
      <c r="B2829" s="1"/>
      <c r="C2829" s="1"/>
    </row>
    <row r="2830" spans="1:3" ht="15.75">
      <c r="A2830" s="1"/>
      <c r="B2830" s="1"/>
      <c r="C2830" s="1"/>
    </row>
    <row r="2831" spans="1:3" ht="15.75">
      <c r="A2831" s="1"/>
      <c r="B2831" s="1"/>
      <c r="C2831" s="1"/>
    </row>
    <row r="2832" spans="1:3" ht="15.75">
      <c r="A2832" s="1"/>
      <c r="B2832" s="1"/>
      <c r="C2832" s="1"/>
    </row>
    <row r="2833" spans="1:3" ht="15.75">
      <c r="A2833" s="1"/>
      <c r="B2833" s="1"/>
      <c r="C2833" s="1"/>
    </row>
    <row r="2834" spans="1:3" ht="15.75">
      <c r="A2834" s="1"/>
      <c r="B2834" s="1"/>
      <c r="C2834" s="1"/>
    </row>
    <row r="2835" spans="1:3" ht="15.75">
      <c r="A2835" s="1"/>
      <c r="B2835" s="1"/>
      <c r="C2835" s="1"/>
    </row>
    <row r="2836" spans="1:3" ht="15.75">
      <c r="A2836" s="1"/>
      <c r="B2836" s="1"/>
      <c r="C2836" s="1"/>
    </row>
    <row r="2837" spans="1:3" ht="15.75">
      <c r="A2837" s="1"/>
      <c r="B2837" s="1"/>
      <c r="C2837" s="1"/>
    </row>
    <row r="2838" spans="1:3" ht="15.75">
      <c r="A2838" s="1"/>
      <c r="B2838" s="1"/>
      <c r="C2838" s="1"/>
    </row>
    <row r="2839" spans="1:3" ht="15.75">
      <c r="A2839" s="1"/>
      <c r="B2839" s="1"/>
      <c r="C2839" s="1"/>
    </row>
    <row r="2840" spans="1:3" ht="15.75">
      <c r="A2840" s="1"/>
      <c r="B2840" s="1"/>
      <c r="C2840" s="1"/>
    </row>
    <row r="2841" spans="1:3" ht="15.75">
      <c r="A2841" s="1"/>
      <c r="B2841" s="1"/>
      <c r="C2841" s="1"/>
    </row>
    <row r="2842" spans="1:3" ht="15.75">
      <c r="A2842" s="1"/>
      <c r="B2842" s="1"/>
      <c r="C2842" s="1"/>
    </row>
    <row r="2843" spans="1:3" ht="15.75">
      <c r="A2843" s="1"/>
      <c r="B2843" s="1"/>
      <c r="C2843" s="1"/>
    </row>
    <row r="2844" spans="1:3" ht="15.75">
      <c r="A2844" s="1"/>
      <c r="B2844" s="1"/>
      <c r="C2844" s="1"/>
    </row>
    <row r="2845" spans="1:3" ht="15.75">
      <c r="A2845" s="1"/>
      <c r="B2845" s="1"/>
      <c r="C2845" s="1"/>
    </row>
    <row r="2846" spans="1:3" ht="15.75">
      <c r="A2846" s="1"/>
      <c r="B2846" s="1"/>
      <c r="C2846" s="1"/>
    </row>
    <row r="2847" spans="1:3" ht="15.75">
      <c r="A2847" s="1"/>
      <c r="B2847" s="1"/>
      <c r="C2847" s="1"/>
    </row>
    <row r="2848" spans="1:3" ht="15.75">
      <c r="A2848" s="1"/>
      <c r="B2848" s="1"/>
      <c r="C2848" s="1"/>
    </row>
    <row r="2849" spans="1:3" ht="15.75">
      <c r="A2849" s="1"/>
      <c r="B2849" s="1"/>
      <c r="C2849" s="1"/>
    </row>
    <row r="2850" spans="1:3" ht="15.75">
      <c r="A2850" s="1"/>
      <c r="B2850" s="1"/>
      <c r="C2850" s="1"/>
    </row>
    <row r="2851" spans="1:3" ht="15.75">
      <c r="A2851" s="1"/>
      <c r="B2851" s="1"/>
      <c r="C2851" s="1"/>
    </row>
    <row r="2852" spans="1:3" ht="15.75">
      <c r="A2852" s="1"/>
      <c r="B2852" s="1"/>
      <c r="C2852" s="1"/>
    </row>
    <row r="2853" spans="1:3" ht="15.75">
      <c r="A2853" s="1"/>
      <c r="B2853" s="1"/>
      <c r="C2853" s="1"/>
    </row>
    <row r="2854" spans="1:3" ht="15.75">
      <c r="A2854" s="1"/>
      <c r="B2854" s="1"/>
      <c r="C2854" s="1"/>
    </row>
    <row r="2855" spans="1:3" ht="15.75">
      <c r="A2855" s="1"/>
      <c r="B2855" s="1"/>
      <c r="C2855" s="1"/>
    </row>
    <row r="2856" spans="1:3" ht="15.75">
      <c r="A2856" s="1"/>
      <c r="B2856" s="1"/>
      <c r="C2856" s="1"/>
    </row>
    <row r="2857" spans="1:3" ht="15.75">
      <c r="A2857" s="1"/>
      <c r="B2857" s="1"/>
      <c r="C2857" s="1"/>
    </row>
    <row r="2858" spans="1:3" ht="15.75">
      <c r="A2858" s="1"/>
      <c r="B2858" s="1"/>
      <c r="C2858" s="1"/>
    </row>
    <row r="2859" spans="1:3" ht="15.75">
      <c r="A2859" s="1"/>
      <c r="B2859" s="1"/>
      <c r="C2859" s="1"/>
    </row>
    <row r="2860" spans="1:3" ht="15.75">
      <c r="A2860" s="1"/>
      <c r="B2860" s="1"/>
      <c r="C2860" s="1"/>
    </row>
    <row r="2861" spans="1:3" ht="15.75">
      <c r="A2861" s="1"/>
      <c r="B2861" s="1"/>
      <c r="C2861" s="1"/>
    </row>
    <row r="2862" spans="1:3" ht="15.75">
      <c r="A2862" s="1"/>
      <c r="B2862" s="1"/>
      <c r="C2862" s="1"/>
    </row>
    <row r="2863" spans="1:3" ht="15.75">
      <c r="A2863" s="1"/>
      <c r="B2863" s="1"/>
      <c r="C2863" s="1"/>
    </row>
    <row r="2864" spans="1:3" ht="15.75">
      <c r="A2864" s="1"/>
      <c r="B2864" s="1"/>
      <c r="C2864" s="1"/>
    </row>
    <row r="2865" spans="1:3" ht="15.75">
      <c r="A2865" s="1"/>
      <c r="B2865" s="1"/>
      <c r="C2865" s="1"/>
    </row>
    <row r="2866" spans="1:3" ht="15.75">
      <c r="A2866" s="1"/>
      <c r="B2866" s="1"/>
      <c r="C2866" s="1"/>
    </row>
    <row r="2867" spans="1:3" ht="15.75">
      <c r="A2867" s="1"/>
      <c r="B2867" s="1"/>
      <c r="C2867" s="1"/>
    </row>
    <row r="2868" spans="1:3" ht="15.75">
      <c r="A2868" s="1"/>
      <c r="B2868" s="1"/>
      <c r="C2868" s="1"/>
    </row>
    <row r="2869" spans="1:3" ht="15.75">
      <c r="A2869" s="1"/>
      <c r="B2869" s="1"/>
      <c r="C2869" s="1"/>
    </row>
    <row r="2870" spans="1:3" ht="15.75">
      <c r="A2870" s="1"/>
      <c r="B2870" s="1"/>
      <c r="C2870" s="1"/>
    </row>
    <row r="2871" spans="1:3" ht="15.75">
      <c r="A2871" s="1"/>
      <c r="B2871" s="1"/>
      <c r="C2871" s="1"/>
    </row>
    <row r="2872" spans="1:3" ht="15.75">
      <c r="A2872" s="1"/>
      <c r="B2872" s="1"/>
      <c r="C2872" s="1"/>
    </row>
    <row r="2873" spans="1:3" ht="15.75">
      <c r="A2873" s="1"/>
      <c r="B2873" s="1"/>
      <c r="C2873" s="1"/>
    </row>
    <row r="2874" spans="1:3" ht="15.75">
      <c r="A2874" s="1"/>
      <c r="B2874" s="1"/>
      <c r="C2874" s="1"/>
    </row>
    <row r="2875" spans="1:3" ht="15.75">
      <c r="A2875" s="1"/>
      <c r="B2875" s="1"/>
      <c r="C2875" s="1"/>
    </row>
    <row r="2876" spans="1:3" ht="15.75">
      <c r="A2876" s="1"/>
      <c r="B2876" s="1"/>
      <c r="C2876" s="1"/>
    </row>
    <row r="2877" spans="1:3" ht="15.75">
      <c r="A2877" s="1"/>
      <c r="B2877" s="1"/>
      <c r="C2877" s="1"/>
    </row>
    <row r="2878" spans="1:3" ht="15.75">
      <c r="A2878" s="1"/>
      <c r="B2878" s="1"/>
      <c r="C2878" s="1"/>
    </row>
    <row r="2879" spans="1:3" ht="15.75">
      <c r="A2879" s="1"/>
      <c r="B2879" s="1"/>
      <c r="C2879" s="1"/>
    </row>
    <row r="2880" spans="1:3" ht="15.75">
      <c r="A2880" s="1"/>
      <c r="B2880" s="1"/>
      <c r="C2880" s="1"/>
    </row>
    <row r="2881" spans="1:3" ht="15.75">
      <c r="A2881" s="1"/>
      <c r="B2881" s="1"/>
      <c r="C2881" s="1"/>
    </row>
    <row r="2882" spans="1:3" ht="15.75">
      <c r="A2882" s="1"/>
      <c r="B2882" s="1"/>
      <c r="C2882" s="1"/>
    </row>
    <row r="2883" spans="1:3" ht="15.75">
      <c r="A2883" s="1"/>
      <c r="B2883" s="1"/>
      <c r="C2883" s="1"/>
    </row>
    <row r="2884" spans="1:3" ht="15.75">
      <c r="A2884" s="1"/>
      <c r="B2884" s="1"/>
      <c r="C2884" s="1"/>
    </row>
    <row r="2885" spans="1:3" ht="15.75">
      <c r="A2885" s="1"/>
      <c r="B2885" s="1"/>
      <c r="C2885" s="1"/>
    </row>
    <row r="2886" spans="1:3" ht="15.75">
      <c r="A2886" s="1"/>
      <c r="B2886" s="1"/>
      <c r="C2886" s="1"/>
    </row>
    <row r="2887" spans="1:3" ht="15.75">
      <c r="A2887" s="1"/>
      <c r="B2887" s="1"/>
      <c r="C2887" s="1"/>
    </row>
    <row r="2888" spans="1:3" ht="15.75">
      <c r="A2888" s="1"/>
      <c r="B2888" s="1"/>
      <c r="C2888" s="1"/>
    </row>
    <row r="2889" spans="1:3" ht="15.75">
      <c r="A2889" s="1"/>
      <c r="B2889" s="1"/>
      <c r="C2889" s="1"/>
    </row>
    <row r="2890" spans="1:3" ht="15.75">
      <c r="A2890" s="1"/>
      <c r="B2890" s="1"/>
      <c r="C2890" s="1"/>
    </row>
    <row r="2891" spans="1:3" ht="15.75">
      <c r="A2891" s="1"/>
      <c r="B2891" s="1"/>
      <c r="C2891" s="1"/>
    </row>
    <row r="2892" spans="1:3" ht="15.75">
      <c r="A2892" s="1"/>
      <c r="B2892" s="1"/>
      <c r="C2892" s="1"/>
    </row>
    <row r="2893" spans="1:3" ht="15.75">
      <c r="A2893" s="1"/>
      <c r="B2893" s="1"/>
      <c r="C2893" s="1"/>
    </row>
    <row r="2894" spans="1:3" ht="15.75">
      <c r="A2894" s="1"/>
      <c r="B2894" s="1"/>
      <c r="C2894" s="1"/>
    </row>
    <row r="2895" spans="1:3" ht="15.75">
      <c r="A2895" s="1"/>
      <c r="B2895" s="1"/>
      <c r="C2895" s="1"/>
    </row>
    <row r="2896" spans="1:3" ht="15.75">
      <c r="A2896" s="1"/>
      <c r="B2896" s="1"/>
      <c r="C2896" s="1"/>
    </row>
    <row r="2897" spans="1:3" ht="15.75">
      <c r="A2897" s="1"/>
      <c r="B2897" s="1"/>
      <c r="C2897" s="1"/>
    </row>
    <row r="2898" spans="1:3" ht="15.75">
      <c r="A2898" s="1"/>
      <c r="B2898" s="1"/>
      <c r="C2898" s="1"/>
    </row>
    <row r="2899" spans="1:3" ht="15.75">
      <c r="A2899" s="1"/>
      <c r="B2899" s="1"/>
      <c r="C2899" s="1"/>
    </row>
    <row r="2900" spans="1:3" ht="15.75">
      <c r="A2900" s="1"/>
      <c r="B2900" s="1"/>
      <c r="C2900" s="1"/>
    </row>
    <row r="2901" spans="1:3" ht="15.75">
      <c r="A2901" s="1"/>
      <c r="B2901" s="1"/>
      <c r="C2901" s="1"/>
    </row>
    <row r="2902" spans="1:3" ht="15.75">
      <c r="A2902" s="1"/>
      <c r="B2902" s="1"/>
      <c r="C2902" s="1"/>
    </row>
    <row r="2903" spans="1:3" ht="15.75">
      <c r="A2903" s="1"/>
      <c r="B2903" s="1"/>
      <c r="C2903" s="1"/>
    </row>
    <row r="2904" spans="1:3" ht="15.75">
      <c r="A2904" s="1"/>
      <c r="B2904" s="1"/>
      <c r="C2904" s="1"/>
    </row>
    <row r="2905" spans="1:3" ht="15.75">
      <c r="A2905" s="1"/>
      <c r="B2905" s="1"/>
      <c r="C2905" s="1"/>
    </row>
    <row r="2906" spans="1:3" ht="15.75">
      <c r="A2906" s="1"/>
      <c r="B2906" s="1"/>
      <c r="C2906" s="1"/>
    </row>
    <row r="2907" spans="1:3" ht="15.75">
      <c r="A2907" s="1"/>
      <c r="B2907" s="1"/>
      <c r="C2907" s="1"/>
    </row>
    <row r="2908" spans="1:3" ht="15.75">
      <c r="A2908" s="1"/>
      <c r="B2908" s="1"/>
      <c r="C2908" s="1"/>
    </row>
    <row r="2909" spans="1:3" ht="15.75">
      <c r="A2909" s="1"/>
      <c r="B2909" s="1"/>
      <c r="C2909" s="1"/>
    </row>
    <row r="2910" spans="1:3" ht="15.75">
      <c r="A2910" s="1"/>
      <c r="B2910" s="1"/>
      <c r="C2910" s="1"/>
    </row>
    <row r="2911" spans="1:3" ht="15.75">
      <c r="A2911" s="1"/>
      <c r="B2911" s="1"/>
      <c r="C2911" s="1"/>
    </row>
    <row r="2912" spans="1:3" ht="15.75">
      <c r="A2912" s="1"/>
      <c r="B2912" s="1"/>
      <c r="C2912" s="1"/>
    </row>
    <row r="2913" spans="1:3" ht="15.75">
      <c r="A2913" s="1"/>
      <c r="B2913" s="1"/>
      <c r="C2913" s="1"/>
    </row>
    <row r="2914" spans="1:3" ht="15.75">
      <c r="A2914" s="1"/>
      <c r="B2914" s="1"/>
      <c r="C2914" s="1"/>
    </row>
    <row r="2915" spans="1:3" ht="15.75">
      <c r="A2915" s="1"/>
      <c r="B2915" s="1"/>
      <c r="C2915" s="1"/>
    </row>
    <row r="2916" spans="1:3" ht="15.75">
      <c r="A2916" s="1"/>
      <c r="B2916" s="1"/>
      <c r="C2916" s="1"/>
    </row>
    <row r="2917" spans="1:3" ht="15.75">
      <c r="A2917" s="1"/>
      <c r="B2917" s="1"/>
      <c r="C2917" s="1"/>
    </row>
    <row r="2918" spans="1:3" ht="15.75">
      <c r="A2918" s="1"/>
      <c r="B2918" s="1"/>
      <c r="C2918" s="1"/>
    </row>
    <row r="2919" spans="1:3" ht="15.75">
      <c r="A2919" s="1"/>
      <c r="B2919" s="1"/>
      <c r="C2919" s="1"/>
    </row>
    <row r="2920" spans="1:3" ht="15.75">
      <c r="A2920" s="1"/>
      <c r="B2920" s="1"/>
      <c r="C2920" s="1"/>
    </row>
    <row r="2921" spans="1:3" ht="15.75">
      <c r="A2921" s="1"/>
      <c r="B2921" s="1"/>
      <c r="C2921" s="1"/>
    </row>
    <row r="2922" spans="1:3" ht="15.75">
      <c r="A2922" s="1"/>
      <c r="B2922" s="1"/>
      <c r="C2922" s="1"/>
    </row>
    <row r="2923" spans="1:3" ht="15.75">
      <c r="A2923" s="1"/>
      <c r="B2923" s="1"/>
      <c r="C2923" s="1"/>
    </row>
    <row r="2924" spans="1:3" ht="15.75">
      <c r="A2924" s="1"/>
      <c r="B2924" s="1"/>
      <c r="C2924" s="1"/>
    </row>
    <row r="2925" spans="1:3" ht="15.75">
      <c r="A2925" s="1"/>
      <c r="B2925" s="1"/>
      <c r="C2925" s="1"/>
    </row>
    <row r="2926" spans="1:3" ht="15.75">
      <c r="A2926" s="1"/>
      <c r="B2926" s="1"/>
      <c r="C2926" s="1"/>
    </row>
    <row r="2927" spans="1:3" ht="15.75">
      <c r="A2927" s="1"/>
      <c r="B2927" s="1"/>
      <c r="C2927" s="1"/>
    </row>
    <row r="2928" spans="1:3" ht="15.75">
      <c r="A2928" s="1"/>
      <c r="B2928" s="1"/>
      <c r="C2928" s="1"/>
    </row>
    <row r="2929" spans="1:3" ht="15.75">
      <c r="A2929" s="1"/>
      <c r="B2929" s="1"/>
      <c r="C2929" s="1"/>
    </row>
    <row r="2930" spans="1:3" ht="15.75">
      <c r="A2930" s="1"/>
      <c r="B2930" s="1"/>
      <c r="C2930" s="1"/>
    </row>
    <row r="2931" spans="1:3" ht="15.75">
      <c r="A2931" s="1"/>
      <c r="B2931" s="1"/>
      <c r="C2931" s="1"/>
    </row>
    <row r="2932" spans="1:3" ht="15.75">
      <c r="A2932" s="1"/>
      <c r="B2932" s="1"/>
      <c r="C2932" s="1"/>
    </row>
    <row r="2933" spans="1:3" ht="15.75">
      <c r="A2933" s="1"/>
      <c r="B2933" s="1"/>
      <c r="C2933" s="1"/>
    </row>
    <row r="2934" spans="1:3" ht="15.75">
      <c r="A2934" s="1"/>
      <c r="B2934" s="1"/>
      <c r="C2934" s="1"/>
    </row>
    <row r="2935" spans="1:3" ht="15.75">
      <c r="A2935" s="1"/>
      <c r="B2935" s="1"/>
      <c r="C2935" s="1"/>
    </row>
    <row r="2936" spans="1:3" ht="15.75">
      <c r="A2936" s="1"/>
      <c r="B2936" s="1"/>
      <c r="C2936" s="1"/>
    </row>
    <row r="2937" spans="1:3" ht="15.75">
      <c r="A2937" s="1"/>
      <c r="B2937" s="1"/>
      <c r="C2937" s="1"/>
    </row>
    <row r="2938" spans="1:3" ht="15.75">
      <c r="A2938" s="1"/>
      <c r="B2938" s="1"/>
      <c r="C2938" s="1"/>
    </row>
    <row r="2939" spans="1:3" ht="15.75">
      <c r="A2939" s="1"/>
      <c r="B2939" s="1"/>
      <c r="C2939" s="1"/>
    </row>
    <row r="2940" spans="1:3" ht="15.75">
      <c r="A2940" s="1"/>
      <c r="B2940" s="1"/>
      <c r="C2940" s="1"/>
    </row>
    <row r="2941" spans="1:3" ht="15.75">
      <c r="A2941" s="1"/>
      <c r="B2941" s="1"/>
      <c r="C2941" s="1"/>
    </row>
    <row r="2942" spans="1:3" ht="15.75">
      <c r="A2942" s="1"/>
      <c r="B2942" s="1"/>
      <c r="C2942" s="1"/>
    </row>
    <row r="2943" spans="1:3" ht="15.75">
      <c r="A2943" s="1"/>
      <c r="B2943" s="1"/>
      <c r="C2943" s="1"/>
    </row>
    <row r="2944" spans="1:3" ht="15.75">
      <c r="A2944" s="1"/>
      <c r="B2944" s="1"/>
      <c r="C2944" s="1"/>
    </row>
    <row r="2945" spans="1:3" ht="15.75">
      <c r="A2945" s="1"/>
      <c r="B2945" s="1"/>
      <c r="C2945" s="1"/>
    </row>
    <row r="2946" spans="1:3" ht="15.75">
      <c r="A2946" s="1"/>
      <c r="B2946" s="1"/>
      <c r="C2946" s="1"/>
    </row>
    <row r="2947" spans="1:3" ht="15.75">
      <c r="A2947" s="1"/>
      <c r="B2947" s="1"/>
      <c r="C2947" s="1"/>
    </row>
    <row r="2948" spans="1:3" ht="15.75">
      <c r="A2948" s="1"/>
      <c r="B2948" s="1"/>
      <c r="C2948" s="1"/>
    </row>
    <row r="2949" spans="1:3" ht="15.75">
      <c r="A2949" s="1"/>
      <c r="B2949" s="1"/>
      <c r="C2949" s="1"/>
    </row>
    <row r="2950" spans="1:3" ht="15.75">
      <c r="A2950" s="1"/>
      <c r="B2950" s="1"/>
      <c r="C2950" s="1"/>
    </row>
    <row r="2951" spans="1:3" ht="15.75">
      <c r="A2951" s="1"/>
      <c r="B2951" s="1"/>
      <c r="C2951" s="1"/>
    </row>
    <row r="2952" spans="1:3" ht="15.75">
      <c r="A2952" s="1"/>
      <c r="B2952" s="1"/>
      <c r="C2952" s="1"/>
    </row>
    <row r="2953" spans="1:3" ht="15.75">
      <c r="A2953" s="1"/>
      <c r="B2953" s="1"/>
      <c r="C2953" s="1"/>
    </row>
    <row r="2954" spans="1:3" ht="15.75">
      <c r="A2954" s="1"/>
      <c r="B2954" s="1"/>
      <c r="C2954" s="1"/>
    </row>
    <row r="2955" spans="1:3" ht="15.75">
      <c r="A2955" s="1"/>
      <c r="B2955" s="1"/>
      <c r="C2955" s="1"/>
    </row>
    <row r="2956" spans="1:3" ht="15.75">
      <c r="A2956" s="1"/>
      <c r="B2956" s="1"/>
      <c r="C2956" s="1"/>
    </row>
    <row r="2957" spans="1:3" ht="15.75">
      <c r="A2957" s="1"/>
      <c r="B2957" s="1"/>
      <c r="C2957" s="1"/>
    </row>
    <row r="2958" spans="1:3" ht="15.75">
      <c r="A2958" s="1"/>
      <c r="B2958" s="1"/>
      <c r="C2958" s="1"/>
    </row>
    <row r="2959" spans="1:3" ht="15.75">
      <c r="A2959" s="1"/>
      <c r="B2959" s="1"/>
      <c r="C2959" s="1"/>
    </row>
    <row r="2960" spans="1:3" ht="15.75">
      <c r="A2960" s="1"/>
      <c r="B2960" s="1"/>
      <c r="C2960" s="1"/>
    </row>
    <row r="2961" spans="1:3" ht="15.75">
      <c r="A2961" s="1"/>
      <c r="B2961" s="1"/>
      <c r="C2961" s="1"/>
    </row>
    <row r="2962" spans="1:3" ht="15.75">
      <c r="A2962" s="1"/>
      <c r="B2962" s="1"/>
      <c r="C2962" s="1"/>
    </row>
    <row r="2963" spans="1:3" ht="15.75">
      <c r="A2963" s="1"/>
      <c r="B2963" s="1"/>
      <c r="C2963" s="1"/>
    </row>
    <row r="2964" spans="1:3" ht="15.75">
      <c r="A2964" s="1"/>
      <c r="B2964" s="1"/>
      <c r="C2964" s="1"/>
    </row>
    <row r="2965" spans="1:3" ht="15.75">
      <c r="A2965" s="1"/>
      <c r="B2965" s="1"/>
      <c r="C2965" s="1"/>
    </row>
    <row r="2966" spans="1:3" ht="15.75">
      <c r="A2966" s="1"/>
      <c r="B2966" s="1"/>
      <c r="C2966" s="1"/>
    </row>
    <row r="2967" spans="1:3" ht="15.75">
      <c r="A2967" s="1"/>
      <c r="B2967" s="1"/>
      <c r="C2967" s="1"/>
    </row>
    <row r="2968" spans="1:3" ht="15.75">
      <c r="A2968" s="1"/>
      <c r="B2968" s="1"/>
      <c r="C2968" s="1"/>
    </row>
    <row r="2969" spans="1:3" ht="15.75">
      <c r="A2969" s="1"/>
      <c r="B2969" s="1"/>
      <c r="C2969" s="1"/>
    </row>
    <row r="2970" spans="1:3" ht="15.75">
      <c r="A2970" s="1"/>
      <c r="B2970" s="1"/>
      <c r="C2970" s="1"/>
    </row>
    <row r="2971" spans="1:3" ht="15.75">
      <c r="A2971" s="1"/>
      <c r="B2971" s="1"/>
      <c r="C2971" s="1"/>
    </row>
    <row r="2972" spans="1:3" ht="15.75">
      <c r="A2972" s="1"/>
      <c r="B2972" s="1"/>
      <c r="C2972" s="1"/>
    </row>
    <row r="2973" spans="1:3" ht="15.75">
      <c r="A2973" s="1"/>
      <c r="B2973" s="1"/>
      <c r="C2973" s="1"/>
    </row>
    <row r="2974" spans="1:3" ht="15.75">
      <c r="A2974" s="1"/>
      <c r="B2974" s="1"/>
      <c r="C2974" s="1"/>
    </row>
    <row r="2975" spans="1:3" ht="15.75">
      <c r="A2975" s="1"/>
      <c r="B2975" s="1"/>
      <c r="C2975" s="1"/>
    </row>
    <row r="2976" spans="1:3" ht="15.75">
      <c r="A2976" s="1"/>
      <c r="B2976" s="1"/>
      <c r="C2976" s="1"/>
    </row>
    <row r="2977" spans="1:3" ht="15.75">
      <c r="A2977" s="1"/>
      <c r="B2977" s="1"/>
      <c r="C2977" s="1"/>
    </row>
    <row r="2978" spans="1:3" ht="15.75">
      <c r="A2978" s="1"/>
      <c r="B2978" s="1"/>
      <c r="C2978" s="1"/>
    </row>
    <row r="2979" spans="1:3" ht="15.75">
      <c r="A2979" s="1"/>
      <c r="B2979" s="1"/>
      <c r="C2979" s="1"/>
    </row>
    <row r="2980" spans="1:3" ht="15.75">
      <c r="A2980" s="1"/>
      <c r="B2980" s="1"/>
      <c r="C2980" s="1"/>
    </row>
    <row r="2981" spans="1:3" ht="15.75">
      <c r="A2981" s="1"/>
      <c r="B2981" s="1"/>
      <c r="C2981" s="1"/>
    </row>
    <row r="2982" spans="1:3" ht="15.75">
      <c r="A2982" s="1"/>
      <c r="B2982" s="1"/>
      <c r="C2982" s="1"/>
    </row>
    <row r="2983" spans="1:3" ht="15.75">
      <c r="A2983" s="1"/>
      <c r="B2983" s="1"/>
      <c r="C2983" s="1"/>
    </row>
    <row r="2984" spans="1:3" ht="15.75">
      <c r="A2984" s="1"/>
      <c r="B2984" s="1"/>
      <c r="C2984" s="1"/>
    </row>
    <row r="2985" spans="1:3" ht="15.75">
      <c r="A2985" s="1"/>
      <c r="B2985" s="1"/>
      <c r="C2985" s="1"/>
    </row>
    <row r="2986" spans="1:3" ht="15.75">
      <c r="A2986" s="1"/>
      <c r="B2986" s="1"/>
      <c r="C2986" s="1"/>
    </row>
    <row r="2987" spans="1:3" ht="15.75">
      <c r="A2987" s="1"/>
      <c r="B2987" s="1"/>
      <c r="C2987" s="1"/>
    </row>
    <row r="2988" spans="1:3" ht="15.75">
      <c r="A2988" s="1"/>
      <c r="B2988" s="1"/>
      <c r="C2988" s="1"/>
    </row>
    <row r="2989" spans="1:3" ht="15.75">
      <c r="A2989" s="1"/>
      <c r="B2989" s="1"/>
      <c r="C2989" s="1"/>
    </row>
    <row r="2990" spans="1:3" ht="15.75">
      <c r="A2990" s="1"/>
      <c r="B2990" s="1"/>
      <c r="C2990" s="1"/>
    </row>
    <row r="2991" spans="1:3" ht="15.75">
      <c r="A2991" s="1"/>
      <c r="B2991" s="1"/>
      <c r="C2991" s="1"/>
    </row>
    <row r="2992" spans="1:3" ht="15.75">
      <c r="A2992" s="1"/>
      <c r="B2992" s="1"/>
      <c r="C2992" s="1"/>
    </row>
    <row r="2993" spans="1:3" ht="15.75">
      <c r="A2993" s="1"/>
      <c r="B2993" s="1"/>
      <c r="C2993" s="1"/>
    </row>
    <row r="2994" spans="1:3" ht="15.75">
      <c r="A2994" s="1"/>
      <c r="B2994" s="1"/>
      <c r="C2994" s="1"/>
    </row>
    <row r="2995" spans="1:3" ht="15.75">
      <c r="A2995" s="1"/>
      <c r="B2995" s="1"/>
      <c r="C2995" s="1"/>
    </row>
    <row r="2996" spans="1:3" ht="15.75">
      <c r="A2996" s="1"/>
      <c r="B2996" s="1"/>
      <c r="C2996" s="1"/>
    </row>
    <row r="2997" spans="1:3" ht="15.75">
      <c r="A2997" s="1"/>
      <c r="B2997" s="1"/>
      <c r="C2997" s="1"/>
    </row>
    <row r="2998" spans="1:3" ht="15.75">
      <c r="A2998" s="1"/>
      <c r="B2998" s="1"/>
      <c r="C2998" s="1"/>
    </row>
    <row r="2999" spans="1:3" ht="15.75">
      <c r="A2999" s="1"/>
      <c r="B2999" s="1"/>
      <c r="C2999" s="1"/>
    </row>
    <row r="3000" spans="1:3" ht="15.75">
      <c r="A3000" s="1"/>
      <c r="B3000" s="1"/>
      <c r="C3000" s="1"/>
    </row>
    <row r="3001" spans="1:3" ht="15.75">
      <c r="A3001" s="1"/>
      <c r="B3001" s="1"/>
      <c r="C3001" s="1"/>
    </row>
    <row r="3002" spans="1:3" ht="15.75">
      <c r="A3002" s="1"/>
      <c r="B3002" s="1"/>
      <c r="C3002" s="1"/>
    </row>
    <row r="3003" spans="1:3" ht="15.75">
      <c r="A3003" s="1"/>
      <c r="B3003" s="1"/>
      <c r="C3003" s="1"/>
    </row>
    <row r="3004" spans="1:3" ht="15.75">
      <c r="A3004" s="1"/>
      <c r="B3004" s="1"/>
      <c r="C3004" s="1"/>
    </row>
    <row r="3005" spans="1:3" ht="15.75">
      <c r="A3005" s="1"/>
      <c r="B3005" s="1"/>
      <c r="C3005" s="1"/>
    </row>
    <row r="3006" spans="1:3" ht="15.75">
      <c r="A3006" s="1"/>
      <c r="B3006" s="1"/>
      <c r="C3006" s="1"/>
    </row>
    <row r="3007" spans="1:3" ht="15.75">
      <c r="A3007" s="1"/>
      <c r="B3007" s="1"/>
      <c r="C3007" s="1"/>
    </row>
    <row r="3008" spans="1:3" ht="15.75">
      <c r="A3008" s="1"/>
      <c r="B3008" s="1"/>
      <c r="C3008" s="1"/>
    </row>
    <row r="3009" spans="1:3" ht="15.75">
      <c r="A3009" s="1"/>
      <c r="B3009" s="1"/>
      <c r="C3009" s="1"/>
    </row>
    <row r="3010" spans="1:3" ht="15.75">
      <c r="A3010" s="1"/>
      <c r="B3010" s="1"/>
      <c r="C3010" s="1"/>
    </row>
    <row r="3011" spans="1:3" ht="15.75">
      <c r="A3011" s="1"/>
      <c r="B3011" s="1"/>
      <c r="C3011" s="1"/>
    </row>
    <row r="3012" spans="1:3" ht="15.75">
      <c r="A3012" s="1"/>
      <c r="B3012" s="1"/>
      <c r="C3012" s="1"/>
    </row>
    <row r="3013" spans="1:3" ht="15.75">
      <c r="A3013" s="1"/>
      <c r="B3013" s="1"/>
      <c r="C3013" s="1"/>
    </row>
    <row r="3014" spans="1:3" ht="15.75">
      <c r="A3014" s="1"/>
      <c r="B3014" s="1"/>
      <c r="C3014" s="1"/>
    </row>
    <row r="3015" spans="1:3" ht="15.75">
      <c r="A3015" s="1"/>
      <c r="B3015" s="1"/>
      <c r="C3015" s="1"/>
    </row>
    <row r="3016" spans="1:3" ht="15.75">
      <c r="A3016" s="1"/>
      <c r="B3016" s="1"/>
      <c r="C3016" s="1"/>
    </row>
    <row r="3017" spans="1:3" ht="15.75">
      <c r="A3017" s="1"/>
      <c r="B3017" s="1"/>
      <c r="C3017" s="1"/>
    </row>
    <row r="3018" spans="1:3" ht="15.75">
      <c r="A3018" s="1"/>
      <c r="B3018" s="1"/>
      <c r="C3018" s="1"/>
    </row>
    <row r="3019" spans="1:3" ht="15.75">
      <c r="A3019" s="1"/>
      <c r="B3019" s="1"/>
      <c r="C3019" s="1"/>
    </row>
    <row r="3020" spans="1:3" ht="15.75">
      <c r="A3020" s="1"/>
      <c r="B3020" s="1"/>
      <c r="C3020" s="1"/>
    </row>
    <row r="3021" spans="1:3" ht="15.75">
      <c r="A3021" s="1"/>
      <c r="B3021" s="1"/>
      <c r="C3021" s="1"/>
    </row>
    <row r="3022" spans="1:3" ht="15.75">
      <c r="A3022" s="1"/>
      <c r="B3022" s="1"/>
      <c r="C3022" s="1"/>
    </row>
    <row r="3023" spans="1:3" ht="15.75">
      <c r="A3023" s="1"/>
      <c r="B3023" s="1"/>
      <c r="C3023" s="1"/>
    </row>
    <row r="3024" spans="1:3" ht="15.75">
      <c r="A3024" s="1"/>
      <c r="B3024" s="1"/>
      <c r="C3024" s="1"/>
    </row>
    <row r="3025" spans="1:3" ht="15.75">
      <c r="A3025" s="1"/>
      <c r="B3025" s="1"/>
      <c r="C3025" s="1"/>
    </row>
    <row r="3026" spans="1:3" ht="15.75">
      <c r="A3026" s="1"/>
      <c r="B3026" s="1"/>
      <c r="C3026" s="1"/>
    </row>
    <row r="3027" spans="1:3" ht="15.75">
      <c r="A3027" s="1"/>
      <c r="B3027" s="1"/>
      <c r="C3027" s="1"/>
    </row>
    <row r="3028" spans="1:3" ht="15.75">
      <c r="A3028" s="1"/>
      <c r="B3028" s="1"/>
      <c r="C3028" s="1"/>
    </row>
    <row r="3029" spans="1:3" ht="15.75">
      <c r="A3029" s="1"/>
      <c r="B3029" s="1"/>
      <c r="C3029" s="1"/>
    </row>
    <row r="3030" spans="1:3" ht="15.75">
      <c r="A3030" s="1"/>
      <c r="B3030" s="1"/>
      <c r="C3030" s="1"/>
    </row>
    <row r="3031" spans="1:3" ht="15.75">
      <c r="A3031" s="1"/>
      <c r="B3031" s="1"/>
      <c r="C3031" s="1"/>
    </row>
    <row r="3032" spans="1:3" ht="15.75">
      <c r="A3032" s="1"/>
      <c r="B3032" s="1"/>
      <c r="C3032" s="1"/>
    </row>
    <row r="3033" spans="1:3" ht="15.75">
      <c r="A3033" s="1"/>
      <c r="B3033" s="1"/>
      <c r="C3033" s="1"/>
    </row>
    <row r="3034" spans="1:3" ht="15.75">
      <c r="A3034" s="1"/>
      <c r="B3034" s="1"/>
      <c r="C3034" s="1"/>
    </row>
    <row r="3035" spans="1:3" ht="15.75">
      <c r="A3035" s="1"/>
      <c r="B3035" s="1"/>
      <c r="C3035" s="1"/>
    </row>
    <row r="3036" spans="1:3" ht="15.75">
      <c r="A3036" s="1"/>
      <c r="B3036" s="1"/>
      <c r="C3036" s="1"/>
    </row>
    <row r="3037" spans="1:3" ht="15.75">
      <c r="A3037" s="1"/>
      <c r="B3037" s="1"/>
      <c r="C3037" s="1"/>
    </row>
    <row r="3038" spans="1:3" ht="15.75">
      <c r="A3038" s="1"/>
      <c r="B3038" s="1"/>
      <c r="C3038" s="1"/>
    </row>
    <row r="3039" spans="1:3" ht="15.75">
      <c r="A3039" s="1"/>
      <c r="B3039" s="1"/>
      <c r="C3039" s="1"/>
    </row>
    <row r="3040" spans="1:3" ht="15.75">
      <c r="A3040" s="1"/>
      <c r="B3040" s="1"/>
      <c r="C3040" s="1"/>
    </row>
    <row r="3041" spans="1:3" ht="15.75">
      <c r="A3041" s="1"/>
      <c r="B3041" s="1"/>
      <c r="C3041" s="1"/>
    </row>
    <row r="3042" spans="1:3" ht="15.75">
      <c r="A3042" s="1"/>
      <c r="B3042" s="1"/>
      <c r="C3042" s="1"/>
    </row>
    <row r="3043" spans="1:3" ht="15.75">
      <c r="A3043" s="1"/>
      <c r="B3043" s="1"/>
      <c r="C3043" s="1"/>
    </row>
    <row r="3044" spans="1:3" ht="15.75">
      <c r="A3044" s="1"/>
      <c r="B3044" s="1"/>
      <c r="C3044" s="1"/>
    </row>
    <row r="3045" spans="1:3" ht="15.75">
      <c r="A3045" s="1"/>
      <c r="B3045" s="1"/>
      <c r="C3045" s="1"/>
    </row>
    <row r="3046" spans="1:3" ht="15.75">
      <c r="A3046" s="1"/>
      <c r="B3046" s="1"/>
      <c r="C3046" s="1"/>
    </row>
    <row r="3047" spans="1:3" ht="15.75">
      <c r="A3047" s="1"/>
      <c r="B3047" s="1"/>
      <c r="C3047" s="1"/>
    </row>
    <row r="3048" spans="1:3" ht="15.75">
      <c r="A3048" s="1"/>
      <c r="B3048" s="1"/>
      <c r="C3048" s="1"/>
    </row>
    <row r="3049" spans="1:3" ht="15.75">
      <c r="A3049" s="1"/>
      <c r="B3049" s="1"/>
      <c r="C3049" s="1"/>
    </row>
    <row r="3050" spans="1:3" ht="15.75">
      <c r="A3050" s="1"/>
      <c r="B3050" s="1"/>
      <c r="C3050" s="1"/>
    </row>
    <row r="3051" spans="1:3" ht="15.75">
      <c r="A3051" s="1"/>
      <c r="B3051" s="1"/>
      <c r="C3051" s="1"/>
    </row>
    <row r="3052" spans="1:3" ht="15.75">
      <c r="A3052" s="1"/>
      <c r="B3052" s="1"/>
      <c r="C3052" s="1"/>
    </row>
    <row r="3053" spans="1:3" ht="15.75">
      <c r="A3053" s="1"/>
      <c r="B3053" s="1"/>
      <c r="C3053" s="1"/>
    </row>
    <row r="3054" spans="1:3" ht="15.75">
      <c r="A3054" s="1"/>
      <c r="B3054" s="1"/>
      <c r="C3054" s="1"/>
    </row>
    <row r="3055" spans="1:3" ht="15.75">
      <c r="A3055" s="1"/>
      <c r="B3055" s="1"/>
      <c r="C3055" s="1"/>
    </row>
    <row r="3056" spans="1:3" ht="15.75">
      <c r="A3056" s="1"/>
      <c r="B3056" s="1"/>
      <c r="C3056" s="1"/>
    </row>
    <row r="3057" spans="1:3" ht="15.75">
      <c r="A3057" s="1"/>
      <c r="B3057" s="1"/>
      <c r="C3057" s="1"/>
    </row>
    <row r="3058" spans="1:3" ht="15.75">
      <c r="A3058" s="1"/>
      <c r="B3058" s="1"/>
      <c r="C3058" s="1"/>
    </row>
    <row r="3059" spans="1:3" ht="15.75">
      <c r="A3059" s="1"/>
      <c r="B3059" s="1"/>
      <c r="C3059" s="1"/>
    </row>
    <row r="3060" spans="1:3" ht="15.75">
      <c r="A3060" s="1"/>
      <c r="B3060" s="1"/>
      <c r="C3060" s="1"/>
    </row>
    <row r="3061" spans="1:3" ht="15.75">
      <c r="A3061" s="1"/>
      <c r="B3061" s="1"/>
      <c r="C3061" s="1"/>
    </row>
    <row r="3062" spans="1:3" ht="15.75">
      <c r="A3062" s="1"/>
      <c r="B3062" s="1"/>
      <c r="C3062" s="1"/>
    </row>
    <row r="3063" spans="1:3" ht="15.75">
      <c r="A3063" s="1"/>
      <c r="B3063" s="1"/>
      <c r="C3063" s="1"/>
    </row>
    <row r="3064" spans="1:3" ht="15.75">
      <c r="A3064" s="1"/>
      <c r="B3064" s="1"/>
      <c r="C3064" s="1"/>
    </row>
    <row r="3065" spans="1:3" ht="15.75">
      <c r="A3065" s="1"/>
      <c r="B3065" s="1"/>
      <c r="C3065" s="1"/>
    </row>
    <row r="3066" spans="1:3" ht="15.75">
      <c r="A3066" s="1"/>
      <c r="B3066" s="1"/>
      <c r="C3066" s="1"/>
    </row>
    <row r="3067" spans="1:3" ht="15.75">
      <c r="A3067" s="1"/>
      <c r="B3067" s="1"/>
      <c r="C3067" s="1"/>
    </row>
    <row r="3068" spans="1:3" ht="15.75">
      <c r="A3068" s="1"/>
      <c r="B3068" s="1"/>
      <c r="C3068" s="1"/>
    </row>
    <row r="3069" spans="1:3" ht="15.75">
      <c r="A3069" s="1"/>
      <c r="B3069" s="1"/>
      <c r="C3069" s="1"/>
    </row>
    <row r="3070" spans="1:3" ht="15.75">
      <c r="A3070" s="1"/>
      <c r="B3070" s="1"/>
      <c r="C3070" s="1"/>
    </row>
    <row r="3071" spans="1:3" ht="15.75">
      <c r="A3071" s="1"/>
      <c r="B3071" s="1"/>
      <c r="C3071" s="1"/>
    </row>
    <row r="3072" spans="1:3" ht="15.75">
      <c r="A3072" s="1"/>
      <c r="B3072" s="1"/>
      <c r="C3072" s="1"/>
    </row>
    <row r="3073" spans="1:3" ht="15.75">
      <c r="A3073" s="1"/>
      <c r="B3073" s="1"/>
      <c r="C3073" s="1"/>
    </row>
    <row r="3074" spans="1:3" ht="15.75">
      <c r="A3074" s="1"/>
      <c r="B3074" s="1"/>
      <c r="C3074" s="1"/>
    </row>
    <row r="3075" spans="1:3" ht="15.75">
      <c r="A3075" s="1"/>
      <c r="B3075" s="1"/>
      <c r="C3075" s="1"/>
    </row>
    <row r="3076" spans="1:3" ht="15.75">
      <c r="A3076" s="1"/>
      <c r="B3076" s="1"/>
      <c r="C3076" s="1"/>
    </row>
    <row r="3077" spans="1:3" ht="15.75">
      <c r="A3077" s="1"/>
      <c r="B3077" s="1"/>
      <c r="C3077" s="1"/>
    </row>
    <row r="3078" spans="1:3" ht="15.75">
      <c r="A3078" s="1"/>
      <c r="B3078" s="1"/>
      <c r="C3078" s="1"/>
    </row>
    <row r="3079" spans="1:3" ht="15.75">
      <c r="A3079" s="1"/>
      <c r="B3079" s="1"/>
      <c r="C3079" s="1"/>
    </row>
    <row r="3080" spans="1:3" ht="15.75">
      <c r="A3080" s="1"/>
      <c r="B3080" s="1"/>
      <c r="C3080" s="1"/>
    </row>
    <row r="3081" spans="1:3" ht="15.75">
      <c r="A3081" s="1"/>
      <c r="B3081" s="1"/>
      <c r="C3081" s="1"/>
    </row>
    <row r="3082" spans="1:3" ht="15.75">
      <c r="A3082" s="1"/>
      <c r="B3082" s="1"/>
      <c r="C3082" s="1"/>
    </row>
    <row r="3083" spans="1:3" ht="15.75">
      <c r="A3083" s="1"/>
      <c r="B3083" s="1"/>
      <c r="C3083" s="1"/>
    </row>
    <row r="3084" spans="1:3" ht="15.75">
      <c r="A3084" s="1"/>
      <c r="B3084" s="1"/>
      <c r="C3084" s="1"/>
    </row>
    <row r="3085" spans="1:3" ht="15.75">
      <c r="A3085" s="1"/>
      <c r="B3085" s="1"/>
      <c r="C3085" s="1"/>
    </row>
    <row r="3086" spans="1:3" ht="15.75">
      <c r="A3086" s="1"/>
      <c r="B3086" s="1"/>
      <c r="C3086" s="1"/>
    </row>
    <row r="3087" spans="1:3" ht="15.75">
      <c r="A3087" s="1"/>
      <c r="B3087" s="1"/>
      <c r="C3087" s="1"/>
    </row>
    <row r="3088" spans="1:3" ht="15.75">
      <c r="A3088" s="1"/>
      <c r="B3088" s="1"/>
      <c r="C3088" s="1"/>
    </row>
    <row r="3089" spans="1:3" ht="15.75">
      <c r="A3089" s="1"/>
      <c r="B3089" s="1"/>
      <c r="C3089" s="1"/>
    </row>
    <row r="3090" spans="1:3" ht="15.75">
      <c r="A3090" s="1"/>
      <c r="B3090" s="1"/>
      <c r="C3090" s="1"/>
    </row>
    <row r="3091" spans="1:3" ht="15.75">
      <c r="A3091" s="1"/>
      <c r="B3091" s="1"/>
      <c r="C3091" s="1"/>
    </row>
    <row r="3092" spans="1:3" ht="15.75">
      <c r="A3092" s="1"/>
      <c r="B3092" s="1"/>
      <c r="C3092" s="1"/>
    </row>
    <row r="3093" spans="1:3" ht="15.75">
      <c r="A3093" s="1"/>
      <c r="B3093" s="1"/>
      <c r="C3093" s="1"/>
    </row>
    <row r="3094" spans="1:3" ht="15.75">
      <c r="A3094" s="1"/>
      <c r="B3094" s="1"/>
      <c r="C3094" s="1"/>
    </row>
    <row r="3095" spans="1:3" ht="15.75">
      <c r="A3095" s="1"/>
      <c r="B3095" s="1"/>
      <c r="C3095" s="1"/>
    </row>
    <row r="3096" spans="1:3" ht="15.75">
      <c r="A3096" s="1"/>
      <c r="B3096" s="1"/>
      <c r="C3096" s="1"/>
    </row>
    <row r="3097" spans="1:3" ht="15.75">
      <c r="A3097" s="1"/>
      <c r="B3097" s="1"/>
      <c r="C3097" s="1"/>
    </row>
    <row r="3098" spans="1:3" ht="15.75">
      <c r="A3098" s="1"/>
      <c r="B3098" s="1"/>
      <c r="C3098" s="1"/>
    </row>
    <row r="3099" spans="1:3" ht="15.75">
      <c r="A3099" s="1"/>
      <c r="B3099" s="1"/>
      <c r="C3099" s="1"/>
    </row>
    <row r="3100" spans="1:3" ht="15.75">
      <c r="A3100" s="1"/>
      <c r="B3100" s="1"/>
      <c r="C3100" s="1"/>
    </row>
    <row r="3101" spans="1:3" ht="15.75">
      <c r="A3101" s="1"/>
      <c r="B3101" s="1"/>
      <c r="C3101" s="1"/>
    </row>
    <row r="3102" spans="1:3" ht="15.75">
      <c r="A3102" s="1"/>
      <c r="B3102" s="1"/>
      <c r="C3102" s="1"/>
    </row>
    <row r="3103" spans="1:3" ht="15.75">
      <c r="A3103" s="1"/>
      <c r="B3103" s="1"/>
      <c r="C3103" s="1"/>
    </row>
    <row r="3104" spans="1:3" ht="15.75">
      <c r="A3104" s="1"/>
      <c r="B3104" s="1"/>
      <c r="C3104" s="1"/>
    </row>
    <row r="3105" spans="1:3" ht="15.75">
      <c r="A3105" s="1"/>
      <c r="B3105" s="1"/>
      <c r="C3105" s="1"/>
    </row>
    <row r="3106" spans="1:3" ht="15.75">
      <c r="A3106" s="1"/>
      <c r="B3106" s="1"/>
      <c r="C3106" s="1"/>
    </row>
    <row r="3107" spans="1:3" ht="15.75">
      <c r="A3107" s="1"/>
      <c r="B3107" s="1"/>
      <c r="C3107" s="1"/>
    </row>
    <row r="3108" spans="1:3" ht="15.75">
      <c r="A3108" s="1"/>
      <c r="B3108" s="1"/>
      <c r="C3108" s="1"/>
    </row>
    <row r="3109" spans="1:3" ht="15.75">
      <c r="A3109" s="1"/>
      <c r="B3109" s="1"/>
      <c r="C3109" s="1"/>
    </row>
    <row r="3110" spans="1:3" ht="15.75">
      <c r="A3110" s="1"/>
      <c r="B3110" s="1"/>
      <c r="C3110" s="1"/>
    </row>
    <row r="3111" spans="1:3" ht="15.75">
      <c r="A3111" s="1"/>
      <c r="B3111" s="1"/>
      <c r="C3111" s="1"/>
    </row>
    <row r="3112" spans="1:3" ht="15.75">
      <c r="A3112" s="1"/>
      <c r="B3112" s="1"/>
      <c r="C3112" s="1"/>
    </row>
    <row r="3113" spans="1:3" ht="15.75">
      <c r="A3113" s="1"/>
      <c r="B3113" s="1"/>
      <c r="C3113" s="1"/>
    </row>
    <row r="3114" spans="1:3" ht="15.75">
      <c r="A3114" s="1"/>
      <c r="B3114" s="1"/>
      <c r="C3114" s="1"/>
    </row>
    <row r="3115" spans="1:3" ht="15.75">
      <c r="A3115" s="1"/>
      <c r="B3115" s="1"/>
      <c r="C3115" s="1"/>
    </row>
    <row r="3116" spans="1:3" ht="15.75">
      <c r="A3116" s="1"/>
      <c r="B3116" s="1"/>
      <c r="C3116" s="1"/>
    </row>
    <row r="3117" spans="1:3" ht="15.75">
      <c r="A3117" s="1"/>
      <c r="B3117" s="1"/>
      <c r="C3117" s="1"/>
    </row>
    <row r="3118" spans="1:3" ht="15.75">
      <c r="A3118" s="1"/>
      <c r="B3118" s="1"/>
      <c r="C3118" s="1"/>
    </row>
    <row r="3119" spans="1:3" ht="15.75">
      <c r="A3119" s="1"/>
      <c r="B3119" s="1"/>
      <c r="C3119" s="1"/>
    </row>
    <row r="3120" spans="1:3" ht="15.75">
      <c r="A3120" s="1"/>
      <c r="B3120" s="1"/>
      <c r="C3120" s="1"/>
    </row>
    <row r="3121" spans="1:3" ht="15.75">
      <c r="A3121" s="1"/>
      <c r="B3121" s="1"/>
      <c r="C3121" s="1"/>
    </row>
    <row r="3122" spans="1:3" ht="15.75">
      <c r="A3122" s="1"/>
      <c r="B3122" s="1"/>
      <c r="C3122" s="1"/>
    </row>
    <row r="3123" spans="1:3" ht="15.75">
      <c r="A3123" s="1"/>
      <c r="B3123" s="1"/>
      <c r="C3123" s="1"/>
    </row>
    <row r="3124" spans="1:3" ht="15.75">
      <c r="A3124" s="1"/>
      <c r="B3124" s="1"/>
      <c r="C3124" s="1"/>
    </row>
    <row r="3125" spans="1:3" ht="15.75">
      <c r="A3125" s="1"/>
      <c r="B3125" s="1"/>
      <c r="C3125" s="1"/>
    </row>
    <row r="3126" spans="1:3" ht="15.75">
      <c r="A3126" s="1"/>
      <c r="B3126" s="1"/>
      <c r="C3126" s="1"/>
    </row>
    <row r="3127" spans="1:3" ht="15.75">
      <c r="A3127" s="1"/>
      <c r="B3127" s="1"/>
      <c r="C3127" s="1"/>
    </row>
    <row r="3128" spans="1:3" ht="15.75">
      <c r="A3128" s="1"/>
      <c r="B3128" s="1"/>
      <c r="C3128" s="1"/>
    </row>
    <row r="3129" spans="1:3" ht="15.75">
      <c r="A3129" s="1"/>
      <c r="B3129" s="1"/>
      <c r="C3129" s="1"/>
    </row>
    <row r="3130" spans="1:3" ht="15.75">
      <c r="A3130" s="1"/>
      <c r="B3130" s="1"/>
      <c r="C3130" s="1"/>
    </row>
    <row r="3131" spans="1:3" ht="15.75">
      <c r="A3131" s="1"/>
      <c r="B3131" s="1"/>
      <c r="C3131" s="1"/>
    </row>
    <row r="3132" spans="1:3" ht="15.75">
      <c r="A3132" s="1"/>
      <c r="B3132" s="1"/>
      <c r="C3132" s="1"/>
    </row>
    <row r="3133" spans="1:3" ht="15.75">
      <c r="A3133" s="1"/>
      <c r="B3133" s="1"/>
      <c r="C3133" s="1"/>
    </row>
    <row r="3134" spans="1:3" ht="15.75">
      <c r="A3134" s="1"/>
      <c r="B3134" s="1"/>
      <c r="C3134" s="1"/>
    </row>
    <row r="3135" spans="1:3" ht="15.75">
      <c r="A3135" s="1"/>
      <c r="B3135" s="1"/>
      <c r="C3135" s="1"/>
    </row>
    <row r="3136" spans="1:3" ht="15.75">
      <c r="A3136" s="1"/>
      <c r="B3136" s="1"/>
      <c r="C3136" s="1"/>
    </row>
    <row r="3137" spans="1:3" ht="15.75">
      <c r="A3137" s="1"/>
      <c r="B3137" s="1"/>
      <c r="C3137" s="1"/>
    </row>
    <row r="3138" spans="1:3" ht="15.75">
      <c r="A3138" s="1"/>
      <c r="B3138" s="1"/>
      <c r="C3138" s="1"/>
    </row>
    <row r="3139" spans="1:3" ht="15.75">
      <c r="A3139" s="1"/>
      <c r="B3139" s="1"/>
      <c r="C3139" s="1"/>
    </row>
    <row r="3140" spans="1:3" ht="15.75">
      <c r="A3140" s="1"/>
      <c r="B3140" s="1"/>
      <c r="C3140" s="1"/>
    </row>
    <row r="3141" spans="1:3" ht="15.75">
      <c r="A3141" s="1"/>
      <c r="B3141" s="1"/>
      <c r="C3141" s="1"/>
    </row>
    <row r="3142" spans="1:3" ht="15.75">
      <c r="A3142" s="1"/>
      <c r="B3142" s="1"/>
      <c r="C3142" s="1"/>
    </row>
    <row r="3143" spans="1:3" ht="15.75">
      <c r="A3143" s="1"/>
      <c r="B3143" s="1"/>
      <c r="C3143" s="1"/>
    </row>
    <row r="3144" spans="1:3" ht="15.75">
      <c r="A3144" s="1"/>
      <c r="B3144" s="1"/>
      <c r="C3144" s="1"/>
    </row>
    <row r="3145" spans="1:3" ht="15.75">
      <c r="A3145" s="1"/>
      <c r="B3145" s="1"/>
      <c r="C3145" s="1"/>
    </row>
    <row r="3146" spans="1:3" ht="15.75">
      <c r="A3146" s="1"/>
      <c r="B3146" s="1"/>
      <c r="C3146" s="1"/>
    </row>
    <row r="3147" spans="1:3" ht="15.75">
      <c r="A3147" s="1"/>
      <c r="B3147" s="1"/>
      <c r="C3147" s="1"/>
    </row>
    <row r="3148" spans="1:3" ht="15.75">
      <c r="A3148" s="1"/>
      <c r="B3148" s="1"/>
      <c r="C3148" s="1"/>
    </row>
    <row r="3149" spans="1:3" ht="15.75">
      <c r="A3149" s="1"/>
      <c r="B3149" s="1"/>
      <c r="C3149" s="1"/>
    </row>
    <row r="3150" spans="1:3" ht="15.75">
      <c r="A3150" s="1"/>
      <c r="B3150" s="1"/>
      <c r="C3150" s="1"/>
    </row>
    <row r="3151" spans="1:3" ht="15.75">
      <c r="A3151" s="1"/>
      <c r="B3151" s="1"/>
      <c r="C3151" s="1"/>
    </row>
    <row r="3152" spans="1:3" ht="15.75">
      <c r="A3152" s="1"/>
      <c r="B3152" s="1"/>
      <c r="C3152" s="1"/>
    </row>
    <row r="3153" spans="1:3" ht="15.75">
      <c r="A3153" s="1"/>
      <c r="B3153" s="1"/>
      <c r="C3153" s="1"/>
    </row>
    <row r="3154" spans="1:3" ht="15.75">
      <c r="A3154" s="1"/>
      <c r="B3154" s="1"/>
      <c r="C3154" s="1"/>
    </row>
    <row r="3155" spans="1:3" ht="15.75">
      <c r="A3155" s="1"/>
      <c r="B3155" s="1"/>
      <c r="C3155" s="1"/>
    </row>
    <row r="3156" spans="1:3" ht="15.75">
      <c r="A3156" s="1"/>
      <c r="B3156" s="1"/>
      <c r="C3156" s="1"/>
    </row>
    <row r="3157" spans="1:3" ht="15.75">
      <c r="A3157" s="1"/>
      <c r="B3157" s="1"/>
      <c r="C3157" s="1"/>
    </row>
    <row r="3158" spans="1:3" ht="15.75">
      <c r="A3158" s="1"/>
      <c r="B3158" s="1"/>
      <c r="C3158" s="1"/>
    </row>
    <row r="3159" spans="1:3" ht="15.75">
      <c r="A3159" s="1"/>
      <c r="B3159" s="1"/>
      <c r="C3159" s="1"/>
    </row>
    <row r="3160" spans="1:3" ht="15.75">
      <c r="A3160" s="1"/>
      <c r="B3160" s="1"/>
      <c r="C3160" s="1"/>
    </row>
    <row r="3161" spans="1:3" ht="15.75">
      <c r="A3161" s="1"/>
      <c r="B3161" s="1"/>
      <c r="C3161" s="1"/>
    </row>
    <row r="3162" spans="1:3" ht="15.75">
      <c r="A3162" s="1"/>
      <c r="B3162" s="1"/>
      <c r="C3162" s="1"/>
    </row>
    <row r="3163" spans="1:3" ht="15.75">
      <c r="A3163" s="1"/>
      <c r="B3163" s="1"/>
      <c r="C3163" s="1"/>
    </row>
    <row r="3164" spans="1:3" ht="15.75">
      <c r="A3164" s="1"/>
      <c r="B3164" s="1"/>
      <c r="C3164" s="1"/>
    </row>
    <row r="3165" spans="1:3" ht="15.75">
      <c r="A3165" s="1"/>
      <c r="B3165" s="1"/>
      <c r="C3165" s="1"/>
    </row>
    <row r="3166" spans="1:3" ht="15.75">
      <c r="A3166" s="1"/>
      <c r="B3166" s="1"/>
      <c r="C3166" s="1"/>
    </row>
    <row r="3167" spans="1:3" ht="15.75">
      <c r="A3167" s="1"/>
      <c r="B3167" s="1"/>
      <c r="C3167" s="1"/>
    </row>
    <row r="3168" spans="1:3" ht="15.75">
      <c r="A3168" s="1"/>
      <c r="B3168" s="1"/>
      <c r="C3168" s="1"/>
    </row>
    <row r="3169" spans="1:3" ht="15.75">
      <c r="A3169" s="1"/>
      <c r="B3169" s="1"/>
      <c r="C3169" s="1"/>
    </row>
    <row r="3170" spans="1:3" ht="15.75">
      <c r="A3170" s="1"/>
      <c r="B3170" s="1"/>
      <c r="C3170" s="1"/>
    </row>
    <row r="3171" spans="1:3" ht="15.75">
      <c r="A3171" s="1"/>
      <c r="B3171" s="1"/>
      <c r="C3171" s="1"/>
    </row>
    <row r="3172" spans="1:3" ht="15.75">
      <c r="A3172" s="1"/>
      <c r="B3172" s="1"/>
      <c r="C3172" s="1"/>
    </row>
    <row r="3173" spans="1:3" ht="15.75">
      <c r="A3173" s="1"/>
      <c r="B3173" s="1"/>
      <c r="C3173" s="1"/>
    </row>
    <row r="3174" spans="1:3" ht="15.75">
      <c r="A3174" s="1"/>
      <c r="B3174" s="1"/>
      <c r="C3174" s="1"/>
    </row>
    <row r="3175" spans="1:3" ht="15.75">
      <c r="A3175" s="1"/>
      <c r="B3175" s="1"/>
      <c r="C3175" s="1"/>
    </row>
    <row r="3176" spans="1:3" ht="15.75">
      <c r="A3176" s="1"/>
      <c r="B3176" s="1"/>
      <c r="C3176" s="1"/>
    </row>
    <row r="3177" spans="1:3" ht="15.75">
      <c r="A3177" s="1"/>
      <c r="B3177" s="1"/>
      <c r="C3177" s="1"/>
    </row>
    <row r="3178" spans="1:3" ht="15.75">
      <c r="A3178" s="1"/>
      <c r="B3178" s="1"/>
      <c r="C3178" s="1"/>
    </row>
    <row r="3179" spans="1:3" ht="15.75">
      <c r="A3179" s="1"/>
      <c r="B3179" s="1"/>
      <c r="C3179" s="1"/>
    </row>
    <row r="3180" spans="1:3" ht="15.75">
      <c r="A3180" s="1"/>
      <c r="B3180" s="1"/>
      <c r="C3180" s="1"/>
    </row>
    <row r="3181" spans="1:3" ht="15.75">
      <c r="A3181" s="1"/>
      <c r="B3181" s="1"/>
      <c r="C3181" s="1"/>
    </row>
    <row r="3182" spans="1:3" ht="15.75">
      <c r="A3182" s="1"/>
      <c r="B3182" s="1"/>
      <c r="C3182" s="1"/>
    </row>
    <row r="3183" spans="1:3" ht="15.75">
      <c r="A3183" s="1"/>
      <c r="B3183" s="1"/>
      <c r="C3183" s="1"/>
    </row>
    <row r="3184" spans="1:3" ht="15.75">
      <c r="A3184" s="1"/>
      <c r="B3184" s="1"/>
      <c r="C3184" s="1"/>
    </row>
    <row r="3185" spans="1:3" ht="15.75">
      <c r="A3185" s="1"/>
      <c r="B3185" s="1"/>
      <c r="C3185" s="1"/>
    </row>
    <row r="3186" spans="1:3" ht="15.75">
      <c r="A3186" s="1"/>
      <c r="B3186" s="1"/>
      <c r="C3186" s="1"/>
    </row>
    <row r="3187" spans="1:3" ht="15.75">
      <c r="A3187" s="1"/>
      <c r="B3187" s="1"/>
      <c r="C3187" s="1"/>
    </row>
    <row r="3188" spans="1:3" ht="15.75">
      <c r="A3188" s="1"/>
      <c r="B3188" s="1"/>
      <c r="C3188" s="1"/>
    </row>
    <row r="3189" spans="1:3" ht="15.75">
      <c r="A3189" s="1"/>
      <c r="B3189" s="1"/>
      <c r="C3189" s="1"/>
    </row>
    <row r="3190" spans="1:3" ht="15.75">
      <c r="A3190" s="1"/>
      <c r="B3190" s="1"/>
      <c r="C3190" s="1"/>
    </row>
    <row r="3191" spans="1:3" ht="15.75">
      <c r="A3191" s="1"/>
      <c r="B3191" s="1"/>
      <c r="C3191" s="1"/>
    </row>
    <row r="3192" spans="1:3" ht="15.75">
      <c r="A3192" s="1"/>
      <c r="B3192" s="1"/>
      <c r="C3192" s="1"/>
    </row>
    <row r="3193" spans="1:3" ht="15.75">
      <c r="A3193" s="1"/>
      <c r="B3193" s="1"/>
      <c r="C3193" s="1"/>
    </row>
    <row r="3194" spans="1:3" ht="15.75">
      <c r="A3194" s="1"/>
      <c r="B3194" s="1"/>
      <c r="C3194" s="1"/>
    </row>
    <row r="3195" spans="1:3" ht="15.75">
      <c r="A3195" s="1"/>
      <c r="B3195" s="1"/>
      <c r="C3195" s="1"/>
    </row>
    <row r="3196" spans="1:3" ht="15.75">
      <c r="A3196" s="1"/>
      <c r="B3196" s="1"/>
      <c r="C3196" s="1"/>
    </row>
    <row r="3197" spans="1:3" ht="15.75">
      <c r="A3197" s="1"/>
      <c r="B3197" s="1"/>
      <c r="C3197" s="1"/>
    </row>
    <row r="3198" spans="1:3" ht="15.75">
      <c r="A3198" s="1"/>
      <c r="B3198" s="1"/>
      <c r="C3198" s="1"/>
    </row>
    <row r="3199" spans="1:3" ht="15.75">
      <c r="A3199" s="1"/>
      <c r="B3199" s="1"/>
      <c r="C3199" s="1"/>
    </row>
    <row r="3200" spans="1:3" ht="15.75">
      <c r="A3200" s="1"/>
      <c r="B3200" s="1"/>
      <c r="C3200" s="1"/>
    </row>
    <row r="3201" spans="1:3" ht="15.75">
      <c r="A3201" s="1"/>
      <c r="B3201" s="1"/>
      <c r="C3201" s="1"/>
    </row>
    <row r="3202" spans="1:3" ht="15.75">
      <c r="A3202" s="1"/>
      <c r="B3202" s="1"/>
      <c r="C3202" s="1"/>
    </row>
    <row r="3203" spans="1:3" ht="15.75">
      <c r="A3203" s="1"/>
      <c r="B3203" s="1"/>
      <c r="C3203" s="1"/>
    </row>
    <row r="3204" spans="1:3" ht="15.75">
      <c r="A3204" s="1"/>
      <c r="B3204" s="1"/>
      <c r="C3204" s="1"/>
    </row>
    <row r="3205" spans="1:3" ht="15.75">
      <c r="A3205" s="1"/>
      <c r="B3205" s="1"/>
      <c r="C3205" s="1"/>
    </row>
    <row r="3206" spans="1:3" ht="15.75">
      <c r="A3206" s="1"/>
      <c r="B3206" s="1"/>
      <c r="C3206" s="1"/>
    </row>
    <row r="3207" spans="1:3" ht="15.75">
      <c r="A3207" s="1"/>
      <c r="B3207" s="1"/>
      <c r="C3207" s="1"/>
    </row>
    <row r="3208" spans="1:3" ht="15.75">
      <c r="A3208" s="1"/>
      <c r="B3208" s="1"/>
      <c r="C3208" s="1"/>
    </row>
    <row r="3209" spans="1:3" ht="15.75">
      <c r="A3209" s="1"/>
      <c r="B3209" s="1"/>
      <c r="C3209" s="1"/>
    </row>
    <row r="3210" spans="1:3" ht="15.75">
      <c r="A3210" s="1"/>
      <c r="B3210" s="1"/>
      <c r="C3210" s="1"/>
    </row>
    <row r="3211" spans="1:3" ht="15.75">
      <c r="A3211" s="1"/>
      <c r="B3211" s="1"/>
      <c r="C3211" s="1"/>
    </row>
    <row r="3212" spans="1:3" ht="15.75">
      <c r="A3212" s="1"/>
      <c r="B3212" s="1"/>
      <c r="C3212" s="1"/>
    </row>
    <row r="3213" spans="1:3" ht="15.75">
      <c r="A3213" s="1"/>
      <c r="B3213" s="1"/>
      <c r="C3213" s="1"/>
    </row>
    <row r="3214" spans="1:3" ht="15.75">
      <c r="A3214" s="1"/>
      <c r="B3214" s="1"/>
      <c r="C3214" s="1"/>
    </row>
    <row r="3215" spans="1:3" ht="15.75">
      <c r="A3215" s="1"/>
      <c r="B3215" s="1"/>
      <c r="C3215" s="1"/>
    </row>
    <row r="3216" spans="1:3" ht="15.75">
      <c r="A3216" s="1"/>
      <c r="B3216" s="1"/>
      <c r="C3216" s="1"/>
    </row>
    <row r="3217" spans="1:3" ht="15.75">
      <c r="A3217" s="1"/>
      <c r="B3217" s="1"/>
      <c r="C3217" s="1"/>
    </row>
    <row r="3218" spans="1:3" ht="15.75">
      <c r="A3218" s="1"/>
      <c r="B3218" s="1"/>
      <c r="C3218" s="1"/>
    </row>
    <row r="3219" spans="1:3" ht="15.75">
      <c r="A3219" s="1"/>
      <c r="B3219" s="1"/>
      <c r="C3219" s="1"/>
    </row>
    <row r="3220" spans="1:3" ht="15.75">
      <c r="A3220" s="1"/>
      <c r="B3220" s="1"/>
      <c r="C3220" s="1"/>
    </row>
    <row r="3221" spans="1:3" ht="15.75">
      <c r="A3221" s="1"/>
      <c r="B3221" s="1"/>
      <c r="C3221" s="1"/>
    </row>
    <row r="3222" spans="1:3" ht="15.75">
      <c r="A3222" s="1"/>
      <c r="B3222" s="1"/>
      <c r="C3222" s="1"/>
    </row>
    <row r="3223" spans="1:3" ht="15.75">
      <c r="A3223" s="1"/>
      <c r="B3223" s="1"/>
      <c r="C3223" s="1"/>
    </row>
    <row r="3224" spans="1:3" ht="15.75">
      <c r="A3224" s="1"/>
      <c r="B3224" s="1"/>
      <c r="C3224" s="1"/>
    </row>
    <row r="3225" spans="1:3" ht="15.75">
      <c r="A3225" s="1"/>
      <c r="B3225" s="1"/>
      <c r="C3225" s="1"/>
    </row>
    <row r="3226" spans="1:3" ht="15.75">
      <c r="A3226" s="1"/>
      <c r="B3226" s="1"/>
      <c r="C3226" s="1"/>
    </row>
    <row r="3227" spans="1:3" ht="15.75">
      <c r="A3227" s="1"/>
      <c r="B3227" s="1"/>
      <c r="C3227" s="1"/>
    </row>
    <row r="3228" spans="1:3" ht="15.75">
      <c r="A3228" s="1"/>
      <c r="B3228" s="1"/>
      <c r="C3228" s="1"/>
    </row>
    <row r="3229" spans="1:3" ht="15.75">
      <c r="A3229" s="1"/>
      <c r="B3229" s="1"/>
      <c r="C3229" s="1"/>
    </row>
    <row r="3230" spans="1:3" ht="15.75">
      <c r="A3230" s="1"/>
      <c r="B3230" s="1"/>
      <c r="C3230" s="1"/>
    </row>
    <row r="3231" spans="1:3" ht="15.75">
      <c r="A3231" s="1"/>
      <c r="B3231" s="1"/>
      <c r="C3231" s="1"/>
    </row>
    <row r="3232" spans="1:3" ht="15.75">
      <c r="A3232" s="1"/>
      <c r="B3232" s="1"/>
      <c r="C3232" s="1"/>
    </row>
    <row r="3233" spans="1:3" ht="15.75">
      <c r="A3233" s="1"/>
      <c r="B3233" s="1"/>
      <c r="C3233" s="1"/>
    </row>
    <row r="3234" spans="1:3" ht="15.75">
      <c r="A3234" s="1"/>
      <c r="B3234" s="1"/>
      <c r="C3234" s="1"/>
    </row>
    <row r="3235" spans="1:3" ht="15.75">
      <c r="A3235" s="1"/>
      <c r="B3235" s="1"/>
      <c r="C3235" s="1"/>
    </row>
    <row r="3236" spans="1:3" ht="15.75">
      <c r="A3236" s="1"/>
      <c r="B3236" s="1"/>
      <c r="C3236" s="1"/>
    </row>
    <row r="3237" spans="1:3" ht="15.75">
      <c r="A3237" s="1"/>
      <c r="B3237" s="1"/>
      <c r="C3237" s="1"/>
    </row>
    <row r="3238" spans="1:3" ht="15.75">
      <c r="A3238" s="1"/>
      <c r="B3238" s="1"/>
      <c r="C3238" s="1"/>
    </row>
    <row r="3239" spans="1:3" ht="15.75">
      <c r="A3239" s="1"/>
      <c r="B3239" s="1"/>
      <c r="C3239" s="1"/>
    </row>
    <row r="3240" spans="1:3" ht="15.75">
      <c r="A3240" s="1"/>
      <c r="B3240" s="1"/>
      <c r="C3240" s="1"/>
    </row>
    <row r="3241" spans="1:3" ht="15.75">
      <c r="A3241" s="1"/>
      <c r="B3241" s="1"/>
      <c r="C3241" s="1"/>
    </row>
    <row r="3242" spans="1:3" ht="15.75">
      <c r="A3242" s="1"/>
      <c r="B3242" s="1"/>
      <c r="C3242" s="1"/>
    </row>
    <row r="3243" spans="1:3" ht="15.75">
      <c r="A3243" s="1"/>
      <c r="B3243" s="1"/>
      <c r="C3243" s="1"/>
    </row>
    <row r="3244" spans="1:3" ht="15.75">
      <c r="A3244" s="1"/>
      <c r="B3244" s="1"/>
      <c r="C3244" s="1"/>
    </row>
    <row r="3245" spans="1:3" ht="15.75">
      <c r="A3245" s="1"/>
      <c r="B3245" s="1"/>
      <c r="C3245" s="1"/>
    </row>
    <row r="3246" spans="1:3" ht="15.75">
      <c r="A3246" s="1"/>
      <c r="B3246" s="1"/>
      <c r="C3246" s="1"/>
    </row>
    <row r="3247" spans="1:3" ht="15.75">
      <c r="A3247" s="1"/>
      <c r="B3247" s="1"/>
      <c r="C3247" s="1"/>
    </row>
    <row r="3248" spans="1:3" ht="15.75">
      <c r="A3248" s="1"/>
      <c r="B3248" s="1"/>
      <c r="C3248" s="1"/>
    </row>
    <row r="3249" spans="1:3" ht="15.75">
      <c r="A3249" s="1"/>
      <c r="B3249" s="1"/>
      <c r="C3249" s="1"/>
    </row>
    <row r="3250" spans="1:3" ht="15.75">
      <c r="A3250" s="1"/>
      <c r="B3250" s="1"/>
      <c r="C3250" s="1"/>
    </row>
    <row r="3251" spans="1:3" ht="15.75">
      <c r="A3251" s="1"/>
      <c r="B3251" s="1"/>
      <c r="C3251" s="1"/>
    </row>
    <row r="3252" spans="1:3" ht="15.75">
      <c r="A3252" s="1"/>
      <c r="B3252" s="1"/>
      <c r="C3252" s="1"/>
    </row>
    <row r="3253" spans="1:3" ht="15.75">
      <c r="A3253" s="1"/>
      <c r="B3253" s="1"/>
      <c r="C3253" s="1"/>
    </row>
    <row r="3254" spans="1:3" ht="15.75">
      <c r="A3254" s="1"/>
      <c r="B3254" s="1"/>
      <c r="C3254" s="1"/>
    </row>
    <row r="3255" spans="1:3" ht="15.75">
      <c r="A3255" s="1"/>
      <c r="B3255" s="1"/>
      <c r="C3255" s="1"/>
    </row>
    <row r="3256" spans="1:3" ht="15.75">
      <c r="A3256" s="1"/>
      <c r="B3256" s="1"/>
      <c r="C3256" s="1"/>
    </row>
    <row r="3257" spans="1:3" ht="15.75">
      <c r="A3257" s="1"/>
      <c r="B3257" s="1"/>
      <c r="C3257" s="1"/>
    </row>
    <row r="3258" spans="1:3" ht="15.75">
      <c r="A3258" s="1"/>
      <c r="B3258" s="1"/>
      <c r="C3258" s="1"/>
    </row>
    <row r="3259" spans="1:3" ht="15.75">
      <c r="A3259" s="1"/>
      <c r="B3259" s="1"/>
      <c r="C3259" s="1"/>
    </row>
    <row r="3260" spans="1:3" ht="15.75">
      <c r="A3260" s="1"/>
      <c r="B3260" s="1"/>
      <c r="C3260" s="1"/>
    </row>
    <row r="3261" spans="1:3" ht="15.75">
      <c r="A3261" s="1"/>
      <c r="B3261" s="1"/>
      <c r="C3261" s="1"/>
    </row>
    <row r="3262" spans="1:3" ht="15.75">
      <c r="A3262" s="1"/>
      <c r="B3262" s="1"/>
      <c r="C3262" s="1"/>
    </row>
    <row r="3263" spans="1:3" ht="15.75">
      <c r="A3263" s="1"/>
      <c r="B3263" s="1"/>
      <c r="C3263" s="1"/>
    </row>
    <row r="3264" spans="1:3" ht="15.75">
      <c r="A3264" s="1"/>
      <c r="B3264" s="1"/>
      <c r="C3264" s="1"/>
    </row>
    <row r="3265" spans="1:3" ht="15.75">
      <c r="A3265" s="1"/>
      <c r="B3265" s="1"/>
      <c r="C3265" s="1"/>
    </row>
    <row r="3266" spans="1:3" ht="15.75">
      <c r="A3266" s="1"/>
      <c r="B3266" s="1"/>
      <c r="C3266" s="1"/>
    </row>
    <row r="3267" spans="1:3" ht="15.75">
      <c r="A3267" s="1"/>
      <c r="B3267" s="1"/>
      <c r="C3267" s="1"/>
    </row>
    <row r="3268" spans="1:3" ht="15.75">
      <c r="A3268" s="1"/>
      <c r="B3268" s="1"/>
      <c r="C3268" s="1"/>
    </row>
    <row r="3269" spans="1:3" ht="15.75">
      <c r="A3269" s="1"/>
      <c r="B3269" s="1"/>
      <c r="C3269" s="1"/>
    </row>
    <row r="3270" spans="1:3" ht="15.75">
      <c r="A3270" s="1"/>
      <c r="B3270" s="1"/>
      <c r="C3270" s="1"/>
    </row>
    <row r="3271" spans="1:3" ht="15.75">
      <c r="A3271" s="1"/>
      <c r="B3271" s="1"/>
      <c r="C3271" s="1"/>
    </row>
    <row r="3272" spans="1:3" ht="15.75">
      <c r="A3272" s="1"/>
      <c r="B3272" s="1"/>
      <c r="C3272" s="1"/>
    </row>
    <row r="3273" spans="1:3" ht="15.75">
      <c r="A3273" s="1"/>
      <c r="B3273" s="1"/>
      <c r="C3273" s="1"/>
    </row>
    <row r="3274" spans="1:3" ht="15.75">
      <c r="A3274" s="1"/>
      <c r="B3274" s="1"/>
      <c r="C3274" s="1"/>
    </row>
    <row r="3275" spans="1:3" ht="15.75">
      <c r="A3275" s="1"/>
      <c r="B3275" s="1"/>
      <c r="C3275" s="1"/>
    </row>
    <row r="3276" spans="1:3" ht="15.75">
      <c r="A3276" s="1"/>
      <c r="B3276" s="1"/>
      <c r="C3276" s="1"/>
    </row>
    <row r="3277" spans="1:3" ht="15.75">
      <c r="A3277" s="1"/>
      <c r="B3277" s="1"/>
      <c r="C3277" s="1"/>
    </row>
    <row r="3278" spans="1:3" ht="15.75">
      <c r="A3278" s="1"/>
      <c r="B3278" s="1"/>
      <c r="C3278" s="1"/>
    </row>
    <row r="3279" spans="1:3" ht="15.75">
      <c r="A3279" s="1"/>
      <c r="B3279" s="1"/>
      <c r="C3279" s="1"/>
    </row>
    <row r="3280" spans="1:3" ht="15.75">
      <c r="A3280" s="1"/>
      <c r="B3280" s="1"/>
      <c r="C3280" s="1"/>
    </row>
    <row r="3281" spans="1:3" ht="15.75">
      <c r="A3281" s="1"/>
      <c r="B3281" s="1"/>
      <c r="C3281" s="1"/>
    </row>
    <row r="3282" spans="1:3" ht="15.75">
      <c r="A3282" s="1"/>
      <c r="B3282" s="1"/>
      <c r="C3282" s="1"/>
    </row>
    <row r="3283" spans="1:3" ht="15.75">
      <c r="A3283" s="1"/>
      <c r="B3283" s="1"/>
      <c r="C3283" s="1"/>
    </row>
    <row r="3284" spans="1:3" ht="15.75">
      <c r="A3284" s="1"/>
      <c r="B3284" s="1"/>
      <c r="C3284" s="1"/>
    </row>
    <row r="3285" spans="1:3" ht="15.75">
      <c r="A3285" s="1"/>
      <c r="B3285" s="1"/>
      <c r="C3285" s="1"/>
    </row>
    <row r="3286" spans="1:3" ht="15.75">
      <c r="A3286" s="1"/>
      <c r="B3286" s="1"/>
      <c r="C3286" s="1"/>
    </row>
    <row r="3287" spans="1:3" ht="15.75">
      <c r="A3287" s="1"/>
      <c r="B3287" s="1"/>
      <c r="C3287" s="1"/>
    </row>
    <row r="3288" spans="1:3" ht="15.75">
      <c r="A3288" s="1"/>
      <c r="B3288" s="1"/>
      <c r="C3288" s="1"/>
    </row>
    <row r="3289" spans="1:3" ht="15.75">
      <c r="A3289" s="1"/>
      <c r="B3289" s="1"/>
      <c r="C3289" s="1"/>
    </row>
    <row r="3290" spans="1:3" ht="15.75">
      <c r="A3290" s="1"/>
      <c r="B3290" s="1"/>
      <c r="C3290" s="1"/>
    </row>
    <row r="3291" spans="1:3" ht="15.75">
      <c r="A3291" s="1"/>
      <c r="B3291" s="1"/>
      <c r="C3291" s="1"/>
    </row>
    <row r="3292" spans="1:3" ht="15.75">
      <c r="A3292" s="1"/>
      <c r="B3292" s="1"/>
      <c r="C3292" s="1"/>
    </row>
    <row r="3293" spans="1:3" ht="15.75">
      <c r="A3293" s="1"/>
      <c r="B3293" s="1"/>
      <c r="C3293" s="1"/>
    </row>
    <row r="3294" spans="1:3" ht="15.75">
      <c r="A3294" s="1"/>
      <c r="B3294" s="1"/>
      <c r="C3294" s="1"/>
    </row>
    <row r="3295" spans="1:3" ht="15.75">
      <c r="A3295" s="1"/>
      <c r="B3295" s="1"/>
      <c r="C3295" s="1"/>
    </row>
    <row r="3296" spans="1:3" ht="15.75">
      <c r="A3296" s="1"/>
      <c r="B3296" s="1"/>
      <c r="C3296" s="1"/>
    </row>
    <row r="3297" spans="1:3" ht="15.75">
      <c r="A3297" s="1"/>
      <c r="B3297" s="1"/>
      <c r="C3297" s="1"/>
    </row>
    <row r="3298" spans="1:3" ht="15.75">
      <c r="A3298" s="1"/>
      <c r="B3298" s="1"/>
      <c r="C3298" s="1"/>
    </row>
    <row r="3299" spans="1:3" ht="15.75">
      <c r="A3299" s="1"/>
      <c r="B3299" s="1"/>
      <c r="C3299" s="1"/>
    </row>
    <row r="3300" spans="1:3" ht="15.75">
      <c r="A3300" s="1"/>
      <c r="B3300" s="1"/>
      <c r="C3300" s="1"/>
    </row>
    <row r="3301" spans="1:3" ht="15.75">
      <c r="A3301" s="1"/>
      <c r="B3301" s="1"/>
      <c r="C3301" s="1"/>
    </row>
    <row r="3302" spans="1:3" ht="15.75">
      <c r="A3302" s="1"/>
      <c r="B3302" s="1"/>
      <c r="C3302" s="1"/>
    </row>
    <row r="3303" spans="1:3" ht="15.75">
      <c r="A3303" s="1"/>
      <c r="B3303" s="1"/>
      <c r="C3303" s="1"/>
    </row>
    <row r="3304" spans="1:3" ht="15.75">
      <c r="A3304" s="1"/>
      <c r="B3304" s="1"/>
      <c r="C3304" s="1"/>
    </row>
    <row r="3305" spans="1:3" ht="15.75">
      <c r="A3305" s="1"/>
      <c r="B3305" s="1"/>
      <c r="C3305" s="1"/>
    </row>
    <row r="3306" spans="1:3" ht="15.75">
      <c r="A3306" s="1"/>
      <c r="B3306" s="1"/>
      <c r="C3306" s="1"/>
    </row>
    <row r="3307" spans="1:3" ht="15.75">
      <c r="A3307" s="1"/>
      <c r="B3307" s="1"/>
      <c r="C3307" s="1"/>
    </row>
    <row r="3308" spans="1:3" ht="15.75">
      <c r="A3308" s="1"/>
      <c r="B3308" s="1"/>
      <c r="C3308" s="1"/>
    </row>
    <row r="3309" spans="1:3" ht="15.75">
      <c r="A3309" s="1"/>
      <c r="B3309" s="1"/>
      <c r="C3309" s="1"/>
    </row>
    <row r="3310" spans="1:3" ht="15.75">
      <c r="A3310" s="1"/>
      <c r="B3310" s="1"/>
      <c r="C3310" s="1"/>
    </row>
    <row r="3311" spans="1:3" ht="15.75">
      <c r="A3311" s="1"/>
      <c r="B3311" s="1"/>
      <c r="C3311" s="1"/>
    </row>
    <row r="3312" spans="1:3" ht="15.75">
      <c r="A3312" s="1"/>
      <c r="B3312" s="1"/>
      <c r="C3312" s="1"/>
    </row>
    <row r="3313" spans="1:3" ht="15.75">
      <c r="A3313" s="1"/>
      <c r="B3313" s="1"/>
      <c r="C3313" s="1"/>
    </row>
    <row r="3314" spans="1:3" ht="15.75">
      <c r="A3314" s="1"/>
      <c r="B3314" s="1"/>
      <c r="C3314" s="1"/>
    </row>
    <row r="3315" spans="1:3" ht="15.75">
      <c r="A3315" s="1"/>
      <c r="B3315" s="1"/>
      <c r="C3315" s="1"/>
    </row>
    <row r="3316" spans="1:3" ht="15.75">
      <c r="A3316" s="1"/>
      <c r="B3316" s="1"/>
      <c r="C3316" s="1"/>
    </row>
    <row r="3317" spans="1:3" ht="15.75">
      <c r="A3317" s="1"/>
      <c r="B3317" s="1"/>
      <c r="C3317" s="1"/>
    </row>
    <row r="3318" spans="1:3" ht="15.75">
      <c r="A3318" s="1"/>
      <c r="B3318" s="1"/>
      <c r="C3318" s="1"/>
    </row>
    <row r="3319" spans="1:3" ht="15.75">
      <c r="A3319" s="1"/>
      <c r="B3319" s="1"/>
      <c r="C3319" s="1"/>
    </row>
    <row r="3320" spans="1:3" ht="15.75">
      <c r="A3320" s="1"/>
      <c r="B3320" s="1"/>
      <c r="C3320" s="1"/>
    </row>
    <row r="3321" spans="1:3" ht="15.75">
      <c r="A3321" s="1"/>
      <c r="B3321" s="1"/>
      <c r="C3321" s="1"/>
    </row>
    <row r="3322" spans="1:3" ht="15.75">
      <c r="A3322" s="1"/>
      <c r="B3322" s="1"/>
      <c r="C3322" s="1"/>
    </row>
    <row r="3323" spans="1:3" ht="15.75">
      <c r="A3323" s="1"/>
      <c r="B3323" s="1"/>
      <c r="C3323" s="1"/>
    </row>
    <row r="3324" spans="1:3" ht="15.75">
      <c r="A3324" s="1"/>
      <c r="B3324" s="1"/>
      <c r="C3324" s="1"/>
    </row>
    <row r="3325" spans="1:3" ht="15.75">
      <c r="A3325" s="1"/>
      <c r="B3325" s="1"/>
      <c r="C3325" s="1"/>
    </row>
    <row r="3326" spans="1:3" ht="15.75">
      <c r="A3326" s="1"/>
      <c r="B3326" s="1"/>
      <c r="C3326" s="1"/>
    </row>
    <row r="3327" spans="1:3" ht="15.75">
      <c r="A3327" s="1"/>
      <c r="B3327" s="1"/>
      <c r="C3327" s="1"/>
    </row>
    <row r="3328" spans="1:3" ht="15.75">
      <c r="A3328" s="1"/>
      <c r="B3328" s="1"/>
      <c r="C3328" s="1"/>
    </row>
    <row r="3329" spans="1:3" ht="15.75">
      <c r="A3329" s="1"/>
      <c r="B3329" s="1"/>
      <c r="C3329" s="1"/>
    </row>
    <row r="3330" spans="1:3" ht="15.75">
      <c r="A3330" s="1"/>
      <c r="B3330" s="1"/>
      <c r="C3330" s="1"/>
    </row>
    <row r="3331" spans="1:3" ht="15.75">
      <c r="A3331" s="1"/>
      <c r="B3331" s="1"/>
      <c r="C3331" s="1"/>
    </row>
    <row r="3332" spans="1:3" ht="15.75">
      <c r="A3332" s="1"/>
      <c r="B3332" s="1"/>
      <c r="C3332" s="1"/>
    </row>
    <row r="3333" spans="1:3" ht="15.75">
      <c r="A3333" s="1"/>
      <c r="B3333" s="1"/>
      <c r="C3333" s="1"/>
    </row>
    <row r="3334" spans="1:3" ht="15.75">
      <c r="A3334" s="1"/>
      <c r="B3334" s="1"/>
      <c r="C3334" s="1"/>
    </row>
    <row r="3335" spans="1:3" ht="15.75">
      <c r="A3335" s="1"/>
      <c r="B3335" s="1"/>
      <c r="C3335" s="1"/>
    </row>
    <row r="3336" spans="1:3" ht="15.75">
      <c r="A3336" s="1"/>
      <c r="B3336" s="1"/>
      <c r="C3336" s="1"/>
    </row>
    <row r="3337" spans="1:3" ht="15.75">
      <c r="A3337" s="1"/>
      <c r="B3337" s="1"/>
      <c r="C3337" s="1"/>
    </row>
    <row r="3338" spans="1:3" ht="15.75">
      <c r="A3338" s="1"/>
      <c r="B3338" s="1"/>
      <c r="C3338" s="1"/>
    </row>
    <row r="3339" spans="1:3" ht="15.75">
      <c r="A3339" s="1"/>
      <c r="B3339" s="1"/>
      <c r="C3339" s="1"/>
    </row>
    <row r="3340" spans="1:3" ht="15.75">
      <c r="A3340" s="1"/>
      <c r="B3340" s="1"/>
      <c r="C3340" s="1"/>
    </row>
    <row r="3341" spans="1:3" ht="15.75">
      <c r="A3341" s="1"/>
      <c r="B3341" s="1"/>
      <c r="C3341" s="1"/>
    </row>
    <row r="3342" spans="1:3" ht="15.75">
      <c r="A3342" s="1"/>
      <c r="B3342" s="1"/>
      <c r="C3342" s="1"/>
    </row>
    <row r="3343" spans="1:3" ht="15.75">
      <c r="A3343" s="1"/>
      <c r="B3343" s="1"/>
      <c r="C3343" s="1"/>
    </row>
    <row r="3344" spans="1:3" ht="15.75">
      <c r="A3344" s="1"/>
      <c r="B3344" s="1"/>
      <c r="C3344" s="1"/>
    </row>
    <row r="3345" spans="1:3" ht="15.75">
      <c r="A3345" s="1"/>
      <c r="B3345" s="1"/>
      <c r="C3345" s="1"/>
    </row>
    <row r="3346" spans="1:3" ht="15.75">
      <c r="A3346" s="1"/>
      <c r="B3346" s="1"/>
      <c r="C3346" s="1"/>
    </row>
    <row r="3347" spans="1:3" ht="15.75">
      <c r="A3347" s="1"/>
      <c r="B3347" s="1"/>
      <c r="C3347" s="1"/>
    </row>
    <row r="3348" spans="1:3" ht="15.75">
      <c r="A3348" s="1"/>
      <c r="B3348" s="1"/>
      <c r="C3348" s="1"/>
    </row>
    <row r="3349" spans="1:3" ht="15.75">
      <c r="A3349" s="1"/>
      <c r="B3349" s="1"/>
      <c r="C3349" s="1"/>
    </row>
    <row r="3350" spans="1:3" ht="15.75">
      <c r="A3350" s="1"/>
      <c r="B3350" s="1"/>
      <c r="C3350" s="1"/>
    </row>
    <row r="3351" spans="1:3" ht="15.75">
      <c r="A3351" s="1"/>
      <c r="B3351" s="1"/>
      <c r="C3351" s="1"/>
    </row>
    <row r="3352" spans="1:3" ht="15.75">
      <c r="A3352" s="1"/>
      <c r="B3352" s="1"/>
      <c r="C3352" s="1"/>
    </row>
    <row r="3353" spans="1:3" ht="15.75">
      <c r="A3353" s="1"/>
      <c r="B3353" s="1"/>
      <c r="C3353" s="1"/>
    </row>
    <row r="3354" spans="1:3" ht="15.75">
      <c r="A3354" s="1"/>
      <c r="B3354" s="1"/>
      <c r="C3354" s="1"/>
    </row>
    <row r="3355" spans="1:3" ht="15.75">
      <c r="A3355" s="1"/>
      <c r="B3355" s="1"/>
      <c r="C3355" s="1"/>
    </row>
    <row r="3356" spans="1:3" ht="15.75">
      <c r="A3356" s="1"/>
      <c r="B3356" s="1"/>
      <c r="C3356" s="1"/>
    </row>
    <row r="3357" spans="1:3" ht="15.75">
      <c r="A3357" s="1"/>
      <c r="B3357" s="1"/>
      <c r="C3357" s="1"/>
    </row>
    <row r="3358" spans="1:3" ht="15.75">
      <c r="A3358" s="1"/>
      <c r="B3358" s="1"/>
      <c r="C3358" s="1"/>
    </row>
    <row r="3359" spans="1:3" ht="15.75">
      <c r="A3359" s="1"/>
      <c r="B3359" s="1"/>
      <c r="C3359" s="1"/>
    </row>
    <row r="3360" spans="1:3" ht="15.75">
      <c r="A3360" s="1"/>
      <c r="B3360" s="1"/>
      <c r="C3360" s="1"/>
    </row>
    <row r="3361" spans="1:3" ht="15.75">
      <c r="A3361" s="1"/>
      <c r="B3361" s="1"/>
      <c r="C3361" s="1"/>
    </row>
    <row r="3362" spans="1:3" ht="15.75">
      <c r="A3362" s="1"/>
      <c r="B3362" s="1"/>
      <c r="C3362" s="1"/>
    </row>
    <row r="3363" spans="1:3" ht="15.75">
      <c r="A3363" s="1"/>
      <c r="B3363" s="1"/>
      <c r="C3363" s="1"/>
    </row>
    <row r="3364" spans="1:3" ht="15.75">
      <c r="A3364" s="1"/>
      <c r="B3364" s="1"/>
      <c r="C3364" s="1"/>
    </row>
    <row r="3365" spans="1:3" ht="15.75">
      <c r="A3365" s="1"/>
      <c r="B3365" s="1"/>
      <c r="C3365" s="1"/>
    </row>
    <row r="3366" spans="1:3" ht="15.75">
      <c r="A3366" s="1"/>
      <c r="B3366" s="1"/>
      <c r="C3366" s="1"/>
    </row>
    <row r="3367" spans="1:3" ht="15.75">
      <c r="A3367" s="1"/>
      <c r="B3367" s="1"/>
      <c r="C3367" s="1"/>
    </row>
    <row r="3368" spans="1:3" ht="15.75">
      <c r="A3368" s="1"/>
      <c r="B3368" s="1"/>
      <c r="C3368" s="1"/>
    </row>
    <row r="3369" spans="1:3" ht="15.75">
      <c r="A3369" s="1"/>
      <c r="B3369" s="1"/>
      <c r="C3369" s="1"/>
    </row>
    <row r="3370" spans="1:3" ht="15.75">
      <c r="A3370" s="1"/>
      <c r="B3370" s="1"/>
      <c r="C3370" s="1"/>
    </row>
    <row r="3371" spans="1:3" ht="15.75">
      <c r="A3371" s="1"/>
      <c r="B3371" s="1"/>
      <c r="C3371" s="1"/>
    </row>
    <row r="3372" spans="1:3" ht="15.75">
      <c r="A3372" s="1"/>
      <c r="B3372" s="1"/>
      <c r="C3372" s="1"/>
    </row>
    <row r="3373" spans="1:3" ht="15.75">
      <c r="A3373" s="1"/>
      <c r="B3373" s="1"/>
      <c r="C3373" s="1"/>
    </row>
    <row r="3374" spans="1:3" ht="15.75">
      <c r="A3374" s="1"/>
      <c r="B3374" s="1"/>
      <c r="C3374" s="1"/>
    </row>
    <row r="3375" spans="1:3" ht="15.75">
      <c r="A3375" s="1"/>
      <c r="B3375" s="1"/>
      <c r="C3375" s="1"/>
    </row>
    <row r="3376" spans="1:3" ht="15.75">
      <c r="A3376" s="1"/>
      <c r="B3376" s="1"/>
      <c r="C3376" s="1"/>
    </row>
    <row r="3377" spans="1:3" ht="15.75">
      <c r="A3377" s="1"/>
      <c r="B3377" s="1"/>
      <c r="C3377" s="1"/>
    </row>
    <row r="3378" spans="1:3" ht="15.75">
      <c r="A3378" s="1"/>
      <c r="B3378" s="1"/>
      <c r="C3378" s="1"/>
    </row>
    <row r="3379" spans="1:3" ht="15.75">
      <c r="A3379" s="1"/>
      <c r="B3379" s="1"/>
      <c r="C3379" s="1"/>
    </row>
    <row r="3380" spans="1:3" ht="15.75">
      <c r="A3380" s="1"/>
      <c r="B3380" s="1"/>
      <c r="C3380" s="1"/>
    </row>
    <row r="3381" spans="1:3" ht="15.75">
      <c r="A3381" s="1"/>
      <c r="B3381" s="1"/>
      <c r="C3381" s="1"/>
    </row>
    <row r="3382" spans="1:3" ht="15.75">
      <c r="A3382" s="1"/>
      <c r="B3382" s="1"/>
      <c r="C3382" s="1"/>
    </row>
    <row r="3383" spans="1:3" ht="15.75">
      <c r="A3383" s="1"/>
      <c r="B3383" s="1"/>
      <c r="C3383" s="1"/>
    </row>
    <row r="3384" spans="1:3" ht="15.75">
      <c r="A3384" s="1"/>
      <c r="B3384" s="1"/>
      <c r="C3384" s="1"/>
    </row>
    <row r="3385" spans="1:3" ht="15.75">
      <c r="A3385" s="1"/>
      <c r="B3385" s="1"/>
      <c r="C3385" s="1"/>
    </row>
    <row r="3386" spans="1:3" ht="15.75">
      <c r="A3386" s="1"/>
      <c r="B3386" s="1"/>
      <c r="C3386" s="1"/>
    </row>
    <row r="3387" spans="1:3" ht="15.75">
      <c r="A3387" s="1"/>
      <c r="B3387" s="1"/>
      <c r="C3387" s="1"/>
    </row>
    <row r="3388" spans="1:3" ht="15.75">
      <c r="A3388" s="1"/>
      <c r="B3388" s="1"/>
      <c r="C3388" s="1"/>
    </row>
    <row r="3389" spans="1:3" ht="15.75">
      <c r="A3389" s="1"/>
      <c r="B3389" s="1"/>
      <c r="C3389" s="1"/>
    </row>
    <row r="3390" spans="1:3" ht="15.75">
      <c r="A3390" s="1"/>
      <c r="B3390" s="1"/>
      <c r="C3390" s="1"/>
    </row>
    <row r="3391" spans="1:3" ht="15.75">
      <c r="A3391" s="1"/>
      <c r="B3391" s="1"/>
      <c r="C3391" s="1"/>
    </row>
    <row r="3392" spans="1:3" ht="15.75">
      <c r="A3392" s="1"/>
      <c r="B3392" s="1"/>
      <c r="C3392" s="1"/>
    </row>
    <row r="3393" spans="1:3" ht="15.75">
      <c r="A3393" s="1"/>
      <c r="B3393" s="1"/>
      <c r="C3393" s="1"/>
    </row>
    <row r="3394" spans="1:3" ht="15.75">
      <c r="A3394" s="1"/>
      <c r="B3394" s="1"/>
      <c r="C3394" s="1"/>
    </row>
    <row r="3395" spans="1:3" ht="15.75">
      <c r="A3395" s="1"/>
      <c r="B3395" s="1"/>
      <c r="C3395" s="1"/>
    </row>
    <row r="3396" spans="1:3" ht="15.75">
      <c r="A3396" s="1"/>
      <c r="B3396" s="1"/>
      <c r="C3396" s="1"/>
    </row>
    <row r="3397" spans="1:3" ht="15.75">
      <c r="A3397" s="1"/>
      <c r="B3397" s="1"/>
      <c r="C3397" s="1"/>
    </row>
    <row r="3398" spans="1:3" ht="15.75">
      <c r="A3398" s="1"/>
      <c r="B3398" s="1"/>
      <c r="C3398" s="1"/>
    </row>
    <row r="3399" spans="1:3" ht="15.75">
      <c r="A3399" s="1"/>
      <c r="B3399" s="1"/>
      <c r="C3399" s="1"/>
    </row>
    <row r="3400" spans="1:3" ht="15.75">
      <c r="A3400" s="1"/>
      <c r="B3400" s="1"/>
      <c r="C3400" s="1"/>
    </row>
    <row r="3401" spans="1:3" ht="15.75">
      <c r="A3401" s="1"/>
      <c r="B3401" s="1"/>
      <c r="C3401" s="1"/>
    </row>
    <row r="3402" spans="1:3" ht="15.75">
      <c r="A3402" s="1"/>
      <c r="B3402" s="1"/>
      <c r="C3402" s="1"/>
    </row>
    <row r="3403" spans="1:3" ht="15.75">
      <c r="A3403" s="1"/>
      <c r="B3403" s="1"/>
      <c r="C3403" s="1"/>
    </row>
    <row r="3404" spans="1:3" ht="15.75">
      <c r="A3404" s="1"/>
      <c r="B3404" s="1"/>
      <c r="C3404" s="1"/>
    </row>
    <row r="3405" spans="1:3" ht="15.75">
      <c r="A3405" s="1"/>
      <c r="B3405" s="1"/>
      <c r="C3405" s="1"/>
    </row>
    <row r="3406" spans="1:3" ht="15.75">
      <c r="A3406" s="1"/>
      <c r="B3406" s="1"/>
      <c r="C3406" s="1"/>
    </row>
    <row r="3407" spans="1:3" ht="15.75">
      <c r="A3407" s="1"/>
      <c r="B3407" s="1"/>
      <c r="C3407" s="1"/>
    </row>
    <row r="3408" spans="1:3" ht="15.75">
      <c r="A3408" s="1"/>
      <c r="B3408" s="1"/>
      <c r="C3408" s="1"/>
    </row>
    <row r="3409" spans="1:3" ht="15.75">
      <c r="A3409" s="1"/>
      <c r="B3409" s="1"/>
      <c r="C3409" s="1"/>
    </row>
    <row r="3410" spans="1:3" ht="15.75">
      <c r="A3410" s="1"/>
      <c r="B3410" s="1"/>
      <c r="C3410" s="1"/>
    </row>
    <row r="3411" spans="1:3" ht="15.75">
      <c r="A3411" s="1"/>
      <c r="B3411" s="1"/>
      <c r="C3411" s="1"/>
    </row>
    <row r="3412" spans="1:3" ht="15.75">
      <c r="A3412" s="1"/>
      <c r="B3412" s="1"/>
      <c r="C3412" s="1"/>
    </row>
    <row r="3413" spans="1:3" ht="15.75">
      <c r="A3413" s="1"/>
      <c r="B3413" s="1"/>
      <c r="C3413" s="1"/>
    </row>
    <row r="3414" spans="1:3" ht="15.75">
      <c r="A3414" s="1"/>
      <c r="B3414" s="1"/>
      <c r="C3414" s="1"/>
    </row>
    <row r="3415" spans="1:3" ht="15.75">
      <c r="A3415" s="1"/>
      <c r="B3415" s="1"/>
      <c r="C3415" s="1"/>
    </row>
    <row r="3416" spans="1:3" ht="15.75">
      <c r="A3416" s="1"/>
      <c r="B3416" s="1"/>
      <c r="C3416" s="1"/>
    </row>
    <row r="3417" spans="1:3" ht="15.75">
      <c r="A3417" s="1"/>
      <c r="B3417" s="1"/>
      <c r="C3417" s="1"/>
    </row>
    <row r="3418" spans="1:3" ht="15.75">
      <c r="A3418" s="1"/>
      <c r="B3418" s="1"/>
      <c r="C3418" s="1"/>
    </row>
    <row r="3419" spans="1:3" ht="15.75">
      <c r="A3419" s="1"/>
      <c r="B3419" s="1"/>
      <c r="C3419" s="1"/>
    </row>
    <row r="3420" spans="1:3" ht="15.75">
      <c r="A3420" s="1"/>
      <c r="B3420" s="1"/>
      <c r="C3420" s="1"/>
    </row>
    <row r="3421" spans="1:3" ht="15.75">
      <c r="A3421" s="1"/>
      <c r="B3421" s="1"/>
      <c r="C3421" s="1"/>
    </row>
    <row r="3422" spans="1:3" ht="15.75">
      <c r="A3422" s="1"/>
      <c r="B3422" s="1"/>
      <c r="C3422" s="1"/>
    </row>
    <row r="3423" spans="1:3" ht="15.75">
      <c r="A3423" s="1"/>
      <c r="B3423" s="1"/>
      <c r="C3423" s="1"/>
    </row>
    <row r="3424" spans="1:3" ht="15.75">
      <c r="A3424" s="1"/>
      <c r="B3424" s="1"/>
      <c r="C3424" s="1"/>
    </row>
    <row r="3425" spans="1:3" ht="15.75">
      <c r="A3425" s="1"/>
      <c r="B3425" s="1"/>
      <c r="C3425" s="1"/>
    </row>
    <row r="3426" spans="1:3" ht="15.75">
      <c r="A3426" s="1"/>
      <c r="B3426" s="1"/>
      <c r="C3426" s="1"/>
    </row>
    <row r="3427" spans="1:3" ht="15.75">
      <c r="A3427" s="1"/>
      <c r="B3427" s="1"/>
      <c r="C3427" s="1"/>
    </row>
    <row r="3428" spans="1:3" ht="15.75">
      <c r="A3428" s="1"/>
      <c r="B3428" s="1"/>
      <c r="C3428" s="1"/>
    </row>
    <row r="3429" spans="1:3" ht="15.75">
      <c r="A3429" s="1"/>
      <c r="B3429" s="1"/>
      <c r="C3429" s="1"/>
    </row>
    <row r="3430" spans="1:3" ht="15.75">
      <c r="A3430" s="1"/>
      <c r="B3430" s="1"/>
      <c r="C3430" s="1"/>
    </row>
    <row r="3431" spans="1:3" ht="15.75">
      <c r="A3431" s="1"/>
      <c r="B3431" s="1"/>
      <c r="C3431" s="1"/>
    </row>
    <row r="3432" spans="1:3" ht="15.75">
      <c r="A3432" s="1"/>
      <c r="B3432" s="1"/>
      <c r="C3432" s="1"/>
    </row>
    <row r="3433" spans="1:3" ht="15.75">
      <c r="A3433" s="1"/>
      <c r="B3433" s="1"/>
      <c r="C3433" s="1"/>
    </row>
    <row r="3434" spans="1:3" ht="15.75">
      <c r="A3434" s="1"/>
      <c r="B3434" s="1"/>
      <c r="C3434" s="1"/>
    </row>
    <row r="3435" spans="1:3" ht="15.75">
      <c r="A3435" s="1"/>
      <c r="B3435" s="1"/>
      <c r="C3435" s="1"/>
    </row>
    <row r="3436" spans="1:3" ht="15.75">
      <c r="A3436" s="1"/>
      <c r="B3436" s="1"/>
      <c r="C3436" s="1"/>
    </row>
    <row r="3437" spans="1:3" ht="15.75">
      <c r="A3437" s="1"/>
      <c r="B3437" s="1"/>
      <c r="C3437" s="1"/>
    </row>
    <row r="3438" spans="1:3" ht="15.75">
      <c r="A3438" s="1"/>
      <c r="B3438" s="1"/>
      <c r="C3438" s="1"/>
    </row>
    <row r="3439" spans="1:3" ht="15.75">
      <c r="A3439" s="1"/>
      <c r="B3439" s="1"/>
      <c r="C3439" s="1"/>
    </row>
    <row r="3440" spans="1:3" ht="15.75">
      <c r="A3440" s="1"/>
      <c r="B3440" s="1"/>
      <c r="C3440" s="1"/>
    </row>
    <row r="3441" spans="1:3" ht="15.75">
      <c r="A3441" s="1"/>
      <c r="B3441" s="1"/>
      <c r="C3441" s="1"/>
    </row>
    <row r="3442" spans="1:3" ht="15.75">
      <c r="A3442" s="1"/>
      <c r="B3442" s="1"/>
      <c r="C3442" s="1"/>
    </row>
    <row r="3443" spans="1:3" ht="15.75">
      <c r="A3443" s="1"/>
      <c r="B3443" s="1"/>
      <c r="C3443" s="1"/>
    </row>
    <row r="3444" spans="1:3" ht="15.75">
      <c r="A3444" s="1"/>
      <c r="B3444" s="1"/>
      <c r="C3444" s="1"/>
    </row>
    <row r="3445" spans="1:3" ht="15.75">
      <c r="A3445" s="1"/>
      <c r="B3445" s="1"/>
      <c r="C3445" s="1"/>
    </row>
    <row r="3446" spans="1:3" ht="15.75">
      <c r="A3446" s="1"/>
      <c r="B3446" s="1"/>
      <c r="C3446" s="1"/>
    </row>
    <row r="3447" spans="1:3" ht="15.75">
      <c r="A3447" s="1"/>
      <c r="B3447" s="1"/>
      <c r="C3447" s="1"/>
    </row>
    <row r="3448" spans="1:3" ht="15.75">
      <c r="A3448" s="1"/>
      <c r="B3448" s="1"/>
      <c r="C3448" s="1"/>
    </row>
    <row r="3449" spans="1:3" ht="15.75">
      <c r="A3449" s="1"/>
      <c r="B3449" s="1"/>
      <c r="C3449" s="1"/>
    </row>
    <row r="3450" spans="1:3" ht="15.75">
      <c r="A3450" s="1"/>
      <c r="B3450" s="1"/>
      <c r="C3450" s="1"/>
    </row>
    <row r="3451" spans="1:3" ht="15.75">
      <c r="A3451" s="1"/>
      <c r="B3451" s="1"/>
      <c r="C3451" s="1"/>
    </row>
    <row r="3452" spans="1:3" ht="15.75">
      <c r="A3452" s="1"/>
      <c r="B3452" s="1"/>
      <c r="C3452" s="1"/>
    </row>
    <row r="3453" spans="1:3" ht="15.75">
      <c r="A3453" s="1"/>
      <c r="B3453" s="1"/>
      <c r="C3453" s="1"/>
    </row>
    <row r="3454" spans="1:3" ht="15.75">
      <c r="A3454" s="1"/>
      <c r="B3454" s="1"/>
      <c r="C3454" s="1"/>
    </row>
    <row r="3455" spans="1:3" ht="15.75">
      <c r="A3455" s="1"/>
      <c r="B3455" s="1"/>
      <c r="C3455" s="1"/>
    </row>
    <row r="3456" spans="1:3" ht="15.75">
      <c r="A3456" s="1"/>
      <c r="B3456" s="1"/>
      <c r="C3456" s="1"/>
    </row>
    <row r="3457" spans="1:3" ht="15.75">
      <c r="A3457" s="1"/>
      <c r="B3457" s="1"/>
      <c r="C3457" s="1"/>
    </row>
    <row r="3458" spans="1:3" ht="15.75">
      <c r="A3458" s="1"/>
      <c r="B3458" s="1"/>
      <c r="C3458" s="1"/>
    </row>
    <row r="3459" spans="1:3" ht="15.75">
      <c r="A3459" s="1"/>
      <c r="B3459" s="1"/>
      <c r="C3459" s="1"/>
    </row>
    <row r="3460" spans="1:3" ht="15.75">
      <c r="A3460" s="1"/>
      <c r="B3460" s="1"/>
      <c r="C3460" s="1"/>
    </row>
    <row r="3461" spans="1:3" ht="15.75">
      <c r="A3461" s="1"/>
      <c r="B3461" s="1"/>
      <c r="C3461" s="1"/>
    </row>
    <row r="3462" spans="1:3" ht="15.75">
      <c r="A3462" s="1"/>
      <c r="B3462" s="1"/>
      <c r="C3462" s="1"/>
    </row>
    <row r="3463" spans="1:3" ht="15.75">
      <c r="A3463" s="1"/>
      <c r="B3463" s="1"/>
      <c r="C3463" s="1"/>
    </row>
    <row r="3464" spans="1:3" ht="15.75">
      <c r="A3464" s="1"/>
      <c r="B3464" s="1"/>
      <c r="C3464" s="1"/>
    </row>
    <row r="3465" spans="1:3" ht="15.75">
      <c r="A3465" s="1"/>
      <c r="B3465" s="1"/>
      <c r="C3465" s="1"/>
    </row>
    <row r="3466" spans="1:3" ht="15.75">
      <c r="A3466" s="1"/>
      <c r="B3466" s="1"/>
      <c r="C3466" s="1"/>
    </row>
    <row r="3467" spans="1:3" ht="15.75">
      <c r="A3467" s="1"/>
      <c r="B3467" s="1"/>
      <c r="C3467" s="1"/>
    </row>
    <row r="3468" spans="1:3" ht="15.75">
      <c r="A3468" s="1"/>
      <c r="B3468" s="1"/>
      <c r="C3468" s="1"/>
    </row>
    <row r="3469" spans="1:3" ht="15.75">
      <c r="A3469" s="1"/>
      <c r="B3469" s="1"/>
      <c r="C3469" s="1"/>
    </row>
    <row r="3470" spans="1:3" ht="15.75">
      <c r="A3470" s="1"/>
      <c r="B3470" s="1"/>
      <c r="C3470" s="1"/>
    </row>
    <row r="3471" spans="1:3" ht="15.75">
      <c r="A3471" s="1"/>
      <c r="B3471" s="1"/>
      <c r="C3471" s="1"/>
    </row>
    <row r="3472" spans="1:3" ht="15.75">
      <c r="A3472" s="1"/>
      <c r="B3472" s="1"/>
      <c r="C3472" s="1"/>
    </row>
    <row r="3473" spans="1:3" ht="15.75">
      <c r="A3473" s="1"/>
      <c r="B3473" s="1"/>
      <c r="C3473" s="1"/>
    </row>
    <row r="3474" spans="1:3" ht="15.75">
      <c r="A3474" s="1"/>
      <c r="B3474" s="1"/>
      <c r="C3474" s="1"/>
    </row>
    <row r="3475" spans="1:3" ht="15.75">
      <c r="A3475" s="1"/>
      <c r="B3475" s="1"/>
      <c r="C3475" s="1"/>
    </row>
    <row r="3476" spans="1:3" ht="15.75">
      <c r="A3476" s="1"/>
      <c r="B3476" s="1"/>
      <c r="C3476" s="1"/>
    </row>
    <row r="3477" spans="1:3" ht="15.75">
      <c r="A3477" s="1"/>
      <c r="B3477" s="1"/>
      <c r="C3477" s="1"/>
    </row>
    <row r="3478" spans="1:3" ht="15.75">
      <c r="A3478" s="1"/>
      <c r="B3478" s="1"/>
      <c r="C3478" s="1"/>
    </row>
    <row r="3479" spans="1:3" ht="15.75">
      <c r="A3479" s="1"/>
      <c r="B3479" s="1"/>
      <c r="C3479" s="1"/>
    </row>
    <row r="3480" spans="1:3" ht="15.75">
      <c r="A3480" s="1"/>
      <c r="B3480" s="1"/>
      <c r="C3480" s="1"/>
    </row>
    <row r="3481" spans="1:3" ht="15.75">
      <c r="A3481" s="1"/>
      <c r="B3481" s="1"/>
      <c r="C3481" s="1"/>
    </row>
    <row r="3482" spans="1:3" ht="15.75">
      <c r="A3482" s="1"/>
      <c r="B3482" s="1"/>
      <c r="C3482" s="1"/>
    </row>
    <row r="3483" spans="1:3" ht="15.75">
      <c r="A3483" s="1"/>
      <c r="B3483" s="1"/>
      <c r="C3483" s="1"/>
    </row>
    <row r="3484" spans="1:3" ht="15.75">
      <c r="A3484" s="1"/>
      <c r="B3484" s="1"/>
      <c r="C3484" s="1"/>
    </row>
    <row r="3485" spans="1:3" ht="15.75">
      <c r="A3485" s="1"/>
      <c r="B3485" s="1"/>
      <c r="C3485" s="1"/>
    </row>
    <row r="3486" spans="1:3" ht="15.75">
      <c r="A3486" s="1"/>
      <c r="B3486" s="1"/>
      <c r="C3486" s="1"/>
    </row>
    <row r="3487" spans="1:3" ht="15.75">
      <c r="A3487" s="1"/>
      <c r="B3487" s="1"/>
      <c r="C3487" s="1"/>
    </row>
    <row r="3488" spans="1:3" ht="15.75">
      <c r="A3488" s="1"/>
      <c r="B3488" s="1"/>
      <c r="C3488" s="1"/>
    </row>
    <row r="3489" spans="1:3" ht="15.75">
      <c r="A3489" s="1"/>
      <c r="B3489" s="1"/>
      <c r="C3489" s="1"/>
    </row>
    <row r="3490" spans="1:3" ht="15.75">
      <c r="A3490" s="1"/>
      <c r="B3490" s="1"/>
      <c r="C3490" s="1"/>
    </row>
    <row r="3491" spans="1:3" ht="15.75">
      <c r="A3491" s="1"/>
      <c r="B3491" s="1"/>
      <c r="C3491" s="1"/>
    </row>
    <row r="3492" spans="1:3" ht="15.75">
      <c r="A3492" s="1"/>
      <c r="B3492" s="1"/>
      <c r="C3492" s="1"/>
    </row>
    <row r="3493" spans="1:3" ht="15.75">
      <c r="A3493" s="1"/>
      <c r="B3493" s="1"/>
      <c r="C3493" s="1"/>
    </row>
    <row r="3494" spans="1:3" ht="15.75">
      <c r="A3494" s="1"/>
      <c r="B3494" s="1"/>
      <c r="C3494" s="1"/>
    </row>
    <row r="3495" spans="1:3" ht="15.75">
      <c r="A3495" s="1"/>
      <c r="B3495" s="1"/>
      <c r="C3495" s="1"/>
    </row>
    <row r="3496" spans="1:3" ht="15.75">
      <c r="A3496" s="1"/>
      <c r="B3496" s="1"/>
      <c r="C3496" s="1"/>
    </row>
    <row r="3497" spans="1:3" ht="15.75">
      <c r="A3497" s="1"/>
      <c r="B3497" s="1"/>
      <c r="C3497" s="1"/>
    </row>
    <row r="3498" spans="1:3" ht="15.75">
      <c r="A3498" s="1"/>
      <c r="B3498" s="1"/>
      <c r="C3498" s="1"/>
    </row>
    <row r="3499" spans="1:3" ht="15.75">
      <c r="A3499" s="1"/>
      <c r="B3499" s="1"/>
      <c r="C3499" s="1"/>
    </row>
    <row r="3500" spans="1:3" ht="15.75">
      <c r="A3500" s="1"/>
      <c r="B3500" s="1"/>
      <c r="C3500" s="1"/>
    </row>
    <row r="3501" spans="1:3" ht="15.75">
      <c r="A3501" s="1"/>
      <c r="B3501" s="1"/>
      <c r="C3501" s="1"/>
    </row>
    <row r="3502" spans="1:3" ht="15.75">
      <c r="A3502" s="1"/>
      <c r="B3502" s="1"/>
      <c r="C3502" s="1"/>
    </row>
    <row r="3503" spans="1:3" ht="15.75">
      <c r="A3503" s="1"/>
      <c r="B3503" s="1"/>
      <c r="C3503" s="1"/>
    </row>
    <row r="3504" spans="1:3" ht="15.75">
      <c r="A3504" s="1"/>
      <c r="B3504" s="1"/>
      <c r="C3504" s="1"/>
    </row>
    <row r="3505" spans="1:3" ht="15.75">
      <c r="A3505" s="1"/>
      <c r="B3505" s="1"/>
      <c r="C3505" s="1"/>
    </row>
    <row r="3506" spans="1:3" ht="15.75">
      <c r="A3506" s="1"/>
      <c r="B3506" s="1"/>
      <c r="C3506" s="1"/>
    </row>
    <row r="3507" spans="1:3" ht="15.75">
      <c r="A3507" s="1"/>
      <c r="B3507" s="1"/>
      <c r="C3507" s="1"/>
    </row>
    <row r="3508" spans="1:3" ht="15.75">
      <c r="A3508" s="1"/>
      <c r="B3508" s="1"/>
      <c r="C3508" s="1"/>
    </row>
    <row r="3509" spans="1:3" ht="15.75">
      <c r="A3509" s="1"/>
      <c r="B3509" s="1"/>
      <c r="C3509" s="1"/>
    </row>
    <row r="3510" spans="1:3" ht="15.75">
      <c r="A3510" s="1"/>
      <c r="B3510" s="1"/>
      <c r="C3510" s="1"/>
    </row>
    <row r="3511" spans="1:3" ht="15.75">
      <c r="A3511" s="1"/>
      <c r="B3511" s="1"/>
      <c r="C3511" s="1"/>
    </row>
    <row r="3512" spans="1:3" ht="15.75">
      <c r="A3512" s="1"/>
      <c r="B3512" s="1"/>
      <c r="C3512" s="1"/>
    </row>
    <row r="3513" spans="1:3" ht="15.75">
      <c r="A3513" s="1"/>
      <c r="B3513" s="1"/>
      <c r="C3513" s="1"/>
    </row>
    <row r="3514" spans="1:3" ht="15.75">
      <c r="A3514" s="1"/>
      <c r="B3514" s="1"/>
      <c r="C3514" s="1"/>
    </row>
    <row r="3515" spans="1:3" ht="15.75">
      <c r="A3515" s="1"/>
      <c r="B3515" s="1"/>
      <c r="C3515" s="1"/>
    </row>
    <row r="3516" spans="1:3" ht="15.75">
      <c r="A3516" s="1"/>
      <c r="B3516" s="1"/>
      <c r="C3516" s="1"/>
    </row>
    <row r="3517" spans="1:3" ht="15.75">
      <c r="A3517" s="1"/>
      <c r="B3517" s="1"/>
      <c r="C3517" s="1"/>
    </row>
    <row r="3518" spans="1:3" ht="15.75">
      <c r="A3518" s="1"/>
      <c r="B3518" s="1"/>
      <c r="C3518" s="1"/>
    </row>
    <row r="3519" spans="1:3" ht="15.75">
      <c r="A3519" s="1"/>
      <c r="B3519" s="1"/>
      <c r="C3519" s="1"/>
    </row>
    <row r="3520" spans="1:3" ht="15.75">
      <c r="A3520" s="1"/>
      <c r="B3520" s="1"/>
      <c r="C3520" s="1"/>
    </row>
    <row r="3521" spans="1:3" ht="15.75">
      <c r="A3521" s="1"/>
      <c r="B3521" s="1"/>
      <c r="C3521" s="1"/>
    </row>
    <row r="3522" spans="1:3" ht="15.75">
      <c r="A3522" s="1"/>
      <c r="B3522" s="1"/>
      <c r="C3522" s="1"/>
    </row>
    <row r="3523" spans="1:3" ht="15.75">
      <c r="A3523" s="1"/>
      <c r="B3523" s="1"/>
      <c r="C3523" s="1"/>
    </row>
    <row r="3524" spans="1:3" ht="15.75">
      <c r="A3524" s="1"/>
      <c r="B3524" s="1"/>
      <c r="C3524" s="1"/>
    </row>
    <row r="3525" spans="1:3" ht="15.75">
      <c r="A3525" s="1"/>
      <c r="B3525" s="1"/>
      <c r="C3525" s="1"/>
    </row>
    <row r="3526" spans="1:3" ht="15.75">
      <c r="A3526" s="1"/>
      <c r="B3526" s="1"/>
      <c r="C3526" s="1"/>
    </row>
    <row r="3527" spans="1:3" ht="15.75">
      <c r="A3527" s="1"/>
      <c r="B3527" s="1"/>
      <c r="C3527" s="1"/>
    </row>
    <row r="3528" spans="1:3" ht="15.75">
      <c r="A3528" s="1"/>
      <c r="B3528" s="1"/>
      <c r="C3528" s="1"/>
    </row>
    <row r="3529" spans="1:3" ht="15.75">
      <c r="A3529" s="1"/>
      <c r="B3529" s="1"/>
      <c r="C3529" s="1"/>
    </row>
    <row r="3530" spans="1:3" ht="15.75">
      <c r="A3530" s="1"/>
      <c r="B3530" s="1"/>
      <c r="C3530" s="1"/>
    </row>
    <row r="3531" spans="1:3" ht="15.75">
      <c r="A3531" s="1"/>
      <c r="B3531" s="1"/>
      <c r="C3531" s="1"/>
    </row>
    <row r="3532" spans="1:3" ht="15.75">
      <c r="A3532" s="1"/>
      <c r="B3532" s="1"/>
      <c r="C3532" s="1"/>
    </row>
    <row r="3533" spans="1:3" ht="15.75">
      <c r="A3533" s="1"/>
      <c r="B3533" s="1"/>
      <c r="C3533" s="1"/>
    </row>
    <row r="3534" spans="1:3" ht="15.75">
      <c r="A3534" s="1"/>
      <c r="B3534" s="1"/>
      <c r="C3534" s="1"/>
    </row>
    <row r="3535" spans="1:3" ht="15.75">
      <c r="A3535" s="1"/>
      <c r="B3535" s="1"/>
      <c r="C3535" s="1"/>
    </row>
    <row r="3536" spans="1:3" ht="15.75">
      <c r="A3536" s="1"/>
      <c r="B3536" s="1"/>
      <c r="C3536" s="1"/>
    </row>
    <row r="3537" spans="1:3" ht="15.75">
      <c r="A3537" s="1"/>
      <c r="B3537" s="1"/>
      <c r="C3537" s="1"/>
    </row>
    <row r="3538" spans="1:3" ht="15.75">
      <c r="A3538" s="1"/>
      <c r="B3538" s="1"/>
      <c r="C3538" s="1"/>
    </row>
    <row r="3539" spans="1:3" ht="15.75">
      <c r="A3539" s="1"/>
      <c r="B3539" s="1"/>
      <c r="C3539" s="1"/>
    </row>
    <row r="3540" spans="1:3" ht="15.75">
      <c r="A3540" s="1"/>
      <c r="B3540" s="1"/>
      <c r="C3540" s="1"/>
    </row>
    <row r="3541" spans="1:3" ht="15.75">
      <c r="A3541" s="1"/>
      <c r="B3541" s="1"/>
      <c r="C3541" s="1"/>
    </row>
    <row r="3542" spans="1:3" ht="15.75">
      <c r="A3542" s="1"/>
      <c r="B3542" s="1"/>
      <c r="C3542" s="1"/>
    </row>
    <row r="3543" spans="1:3" ht="15.75">
      <c r="A3543" s="1"/>
      <c r="B3543" s="1"/>
      <c r="C3543" s="1"/>
    </row>
    <row r="3544" spans="1:3" ht="15.75">
      <c r="A3544" s="1"/>
      <c r="B3544" s="1"/>
      <c r="C3544" s="1"/>
    </row>
    <row r="3545" spans="1:3" ht="15.75">
      <c r="A3545" s="1"/>
      <c r="B3545" s="1"/>
      <c r="C3545" s="1"/>
    </row>
    <row r="3546" spans="1:3" ht="15.75">
      <c r="A3546" s="1"/>
      <c r="B3546" s="1"/>
      <c r="C3546" s="1"/>
    </row>
    <row r="3547" spans="1:3" ht="15.75">
      <c r="A3547" s="1"/>
      <c r="B3547" s="1"/>
      <c r="C3547" s="1"/>
    </row>
    <row r="3548" spans="1:3" ht="15.75">
      <c r="A3548" s="1"/>
      <c r="B3548" s="1"/>
      <c r="C3548" s="1"/>
    </row>
    <row r="3549" spans="1:3" ht="15.75">
      <c r="A3549" s="1"/>
      <c r="B3549" s="1"/>
      <c r="C3549" s="1"/>
    </row>
    <row r="3550" spans="1:3" ht="15.75">
      <c r="A3550" s="1"/>
      <c r="B3550" s="1"/>
      <c r="C3550" s="1"/>
    </row>
    <row r="3551" spans="1:3" ht="15.75">
      <c r="A3551" s="1"/>
      <c r="B3551" s="1"/>
      <c r="C3551" s="1"/>
    </row>
    <row r="3552" spans="1:3" ht="15.75">
      <c r="A3552" s="1"/>
      <c r="B3552" s="1"/>
      <c r="C3552" s="1"/>
    </row>
    <row r="3553" spans="1:3" ht="15.75">
      <c r="A3553" s="1"/>
      <c r="B3553" s="1"/>
      <c r="C3553" s="1"/>
    </row>
    <row r="3554" spans="1:3" ht="15.75">
      <c r="A3554" s="1"/>
      <c r="B3554" s="1"/>
      <c r="C3554" s="1"/>
    </row>
    <row r="3555" spans="1:3" ht="15.75">
      <c r="A3555" s="1"/>
      <c r="B3555" s="1"/>
      <c r="C3555" s="1"/>
    </row>
    <row r="3556" spans="1:3" ht="15.75">
      <c r="A3556" s="1"/>
      <c r="B3556" s="1"/>
      <c r="C3556" s="1"/>
    </row>
    <row r="3557" spans="1:3" ht="15.75">
      <c r="A3557" s="1"/>
      <c r="B3557" s="1"/>
      <c r="C3557" s="1"/>
    </row>
    <row r="3558" spans="1:3" ht="15.75">
      <c r="A3558" s="1"/>
      <c r="B3558" s="1"/>
      <c r="C3558" s="1"/>
    </row>
    <row r="3559" spans="1:3" ht="15.75">
      <c r="A3559" s="1"/>
      <c r="B3559" s="1"/>
      <c r="C3559" s="1"/>
    </row>
    <row r="3560" spans="1:3" ht="15.75">
      <c r="A3560" s="1"/>
      <c r="B3560" s="1"/>
      <c r="C3560" s="1"/>
    </row>
    <row r="3561" spans="1:3" ht="15.75">
      <c r="A3561" s="1"/>
      <c r="B3561" s="1"/>
      <c r="C3561" s="1"/>
    </row>
    <row r="3562" spans="1:3" ht="15.75">
      <c r="A3562" s="1"/>
      <c r="B3562" s="1"/>
      <c r="C3562" s="1"/>
    </row>
    <row r="3563" spans="1:3" ht="15.75">
      <c r="A3563" s="1"/>
      <c r="B3563" s="1"/>
      <c r="C3563" s="1"/>
    </row>
    <row r="3564" spans="1:3" ht="15.75">
      <c r="A3564" s="1"/>
      <c r="B3564" s="1"/>
      <c r="C3564" s="1"/>
    </row>
    <row r="3565" spans="1:3" ht="15.75">
      <c r="A3565" s="1"/>
      <c r="B3565" s="1"/>
      <c r="C3565" s="1"/>
    </row>
    <row r="3566" spans="1:3" ht="15.75">
      <c r="A3566" s="1"/>
      <c r="B3566" s="1"/>
      <c r="C3566" s="1"/>
    </row>
    <row r="3567" spans="1:3" ht="15.75">
      <c r="A3567" s="1"/>
      <c r="B3567" s="1"/>
      <c r="C3567" s="1"/>
    </row>
    <row r="3568" spans="1:3" ht="15.75">
      <c r="A3568" s="1"/>
      <c r="B3568" s="1"/>
      <c r="C3568" s="1"/>
    </row>
    <row r="3569" spans="1:3" ht="15.75">
      <c r="A3569" s="1"/>
      <c r="B3569" s="1"/>
      <c r="C3569" s="1"/>
    </row>
    <row r="3570" spans="1:3" ht="15.75">
      <c r="A3570" s="1"/>
      <c r="B3570" s="1"/>
      <c r="C3570" s="1"/>
    </row>
    <row r="3571" spans="1:3" ht="15.75">
      <c r="A3571" s="1"/>
      <c r="B3571" s="1"/>
      <c r="C3571" s="1"/>
    </row>
    <row r="3572" spans="1:3" ht="15.75">
      <c r="A3572" s="1"/>
      <c r="B3572" s="1"/>
      <c r="C3572" s="1"/>
    </row>
    <row r="3573" spans="1:3" ht="15.75">
      <c r="A3573" s="1"/>
      <c r="B3573" s="1"/>
      <c r="C3573" s="1"/>
    </row>
    <row r="3574" spans="1:3" ht="15.75">
      <c r="A3574" s="1"/>
      <c r="B3574" s="1"/>
      <c r="C3574" s="1"/>
    </row>
    <row r="3575" spans="1:3" ht="15.75">
      <c r="A3575" s="1"/>
      <c r="B3575" s="1"/>
      <c r="C3575" s="1"/>
    </row>
    <row r="3576" spans="1:3" ht="15.75">
      <c r="A3576" s="1"/>
      <c r="B3576" s="1"/>
      <c r="C3576" s="1"/>
    </row>
    <row r="3577" spans="1:3" ht="15.75">
      <c r="A3577" s="1"/>
      <c r="B3577" s="1"/>
      <c r="C3577" s="1"/>
    </row>
    <row r="3578" spans="1:3" ht="15.75">
      <c r="A3578" s="1"/>
      <c r="B3578" s="1"/>
      <c r="C3578" s="1"/>
    </row>
    <row r="3579" spans="1:3" ht="15.75">
      <c r="A3579" s="1"/>
      <c r="B3579" s="1"/>
      <c r="C3579" s="1"/>
    </row>
    <row r="3580" spans="1:3" ht="15.75">
      <c r="A3580" s="1"/>
      <c r="B3580" s="1"/>
      <c r="C3580" s="1"/>
    </row>
    <row r="3581" spans="1:3" ht="15.75">
      <c r="A3581" s="1"/>
      <c r="B3581" s="1"/>
      <c r="C3581" s="1"/>
    </row>
    <row r="3582" spans="1:3" ht="15.75">
      <c r="A3582" s="1"/>
      <c r="B3582" s="1"/>
      <c r="C3582" s="1"/>
    </row>
    <row r="3583" spans="1:3" ht="15.75">
      <c r="A3583" s="1"/>
      <c r="B3583" s="1"/>
      <c r="C3583" s="1"/>
    </row>
    <row r="3584" spans="1:3" ht="15.75">
      <c r="A3584" s="1"/>
      <c r="B3584" s="1"/>
      <c r="C3584" s="1"/>
    </row>
    <row r="3585" spans="1:3" ht="15.75">
      <c r="A3585" s="1"/>
      <c r="B3585" s="1"/>
      <c r="C3585" s="1"/>
    </row>
    <row r="3586" spans="1:3" ht="15.75">
      <c r="A3586" s="1"/>
      <c r="B3586" s="1"/>
      <c r="C3586" s="1"/>
    </row>
    <row r="3587" spans="1:3" ht="15.75">
      <c r="A3587" s="1"/>
      <c r="B3587" s="1"/>
      <c r="C3587" s="1"/>
    </row>
    <row r="3588" spans="1:3" ht="15.75">
      <c r="A3588" s="1"/>
      <c r="B3588" s="1"/>
      <c r="C3588" s="1"/>
    </row>
    <row r="3589" spans="1:3" ht="15.75">
      <c r="A3589" s="1"/>
      <c r="B3589" s="1"/>
      <c r="C3589" s="1"/>
    </row>
    <row r="3590" spans="1:3" ht="15.75">
      <c r="A3590" s="1"/>
      <c r="B3590" s="1"/>
      <c r="C3590" s="1"/>
    </row>
    <row r="3591" spans="1:3" ht="15.75">
      <c r="A3591" s="1"/>
      <c r="B3591" s="1"/>
      <c r="C3591" s="1"/>
    </row>
    <row r="3592" spans="1:3" ht="15.75">
      <c r="A3592" s="1"/>
      <c r="B3592" s="1"/>
      <c r="C3592" s="1"/>
    </row>
    <row r="3593" spans="1:3" ht="15.75">
      <c r="A3593" s="1"/>
      <c r="B3593" s="1"/>
      <c r="C3593" s="1"/>
    </row>
    <row r="3594" spans="1:3" ht="15.75">
      <c r="A3594" s="1"/>
      <c r="B3594" s="1"/>
      <c r="C3594" s="1"/>
    </row>
    <row r="3595" spans="1:3" ht="15.75">
      <c r="A3595" s="1"/>
      <c r="B3595" s="1"/>
      <c r="C3595" s="1"/>
    </row>
    <row r="3596" spans="1:3" ht="15.75">
      <c r="A3596" s="1"/>
      <c r="B3596" s="1"/>
      <c r="C3596" s="1"/>
    </row>
    <row r="3597" spans="1:3" ht="15.75">
      <c r="A3597" s="1"/>
      <c r="B3597" s="1"/>
      <c r="C3597" s="1"/>
    </row>
    <row r="3598" spans="1:3" ht="15.75">
      <c r="A3598" s="1"/>
      <c r="B3598" s="1"/>
      <c r="C3598" s="1"/>
    </row>
    <row r="3599" spans="1:3" ht="15.75">
      <c r="A3599" s="1"/>
      <c r="B3599" s="1"/>
      <c r="C3599" s="1"/>
    </row>
    <row r="3600" spans="1:3" ht="15.75">
      <c r="A3600" s="1"/>
      <c r="B3600" s="1"/>
      <c r="C3600" s="1"/>
    </row>
    <row r="3601" spans="1:3" ht="15.75">
      <c r="A3601" s="1"/>
      <c r="B3601" s="1"/>
      <c r="C3601" s="1"/>
    </row>
    <row r="3602" spans="1:3" ht="15.75">
      <c r="A3602" s="1"/>
      <c r="B3602" s="1"/>
      <c r="C3602" s="1"/>
    </row>
    <row r="3603" spans="1:3" ht="15.75">
      <c r="A3603" s="1"/>
      <c r="B3603" s="1"/>
      <c r="C3603" s="1"/>
    </row>
    <row r="3604" spans="1:3" ht="15.75">
      <c r="A3604" s="1"/>
      <c r="B3604" s="1"/>
      <c r="C3604" s="1"/>
    </row>
    <row r="3605" spans="1:3" ht="15.75">
      <c r="A3605" s="1"/>
      <c r="B3605" s="1"/>
      <c r="C3605" s="1"/>
    </row>
    <row r="3606" spans="1:3" ht="15.75">
      <c r="A3606" s="1"/>
      <c r="B3606" s="1"/>
      <c r="C3606" s="1"/>
    </row>
    <row r="3607" spans="1:3" ht="15.75">
      <c r="A3607" s="1"/>
      <c r="B3607" s="1"/>
      <c r="C3607" s="1"/>
    </row>
    <row r="3608" spans="1:3" ht="15.75">
      <c r="A3608" s="1"/>
      <c r="B3608" s="1"/>
      <c r="C3608" s="1"/>
    </row>
    <row r="3609" spans="1:3" ht="15.75">
      <c r="A3609" s="1"/>
      <c r="B3609" s="1"/>
      <c r="C3609" s="1"/>
    </row>
    <row r="3610" spans="1:3" ht="15.75">
      <c r="A3610" s="1"/>
      <c r="B3610" s="1"/>
      <c r="C3610" s="1"/>
    </row>
    <row r="3611" spans="1:3" ht="15.75">
      <c r="A3611" s="1"/>
      <c r="B3611" s="1"/>
      <c r="C3611" s="1"/>
    </row>
    <row r="3612" spans="1:3" ht="15.75">
      <c r="A3612" s="1"/>
      <c r="B3612" s="1"/>
      <c r="C3612" s="1"/>
    </row>
    <row r="3613" spans="1:3" ht="15.75">
      <c r="A3613" s="1"/>
      <c r="B3613" s="1"/>
      <c r="C3613" s="1"/>
    </row>
    <row r="3614" spans="1:3" ht="15.75">
      <c r="A3614" s="1"/>
      <c r="B3614" s="1"/>
      <c r="C3614" s="1"/>
    </row>
    <row r="3615" spans="1:3" ht="15.75">
      <c r="A3615" s="1"/>
      <c r="B3615" s="1"/>
      <c r="C3615" s="1"/>
    </row>
    <row r="3616" spans="1:3" ht="15.75">
      <c r="A3616" s="1"/>
      <c r="B3616" s="1"/>
      <c r="C3616" s="1"/>
    </row>
    <row r="3617" spans="1:3" ht="15.75">
      <c r="A3617" s="1"/>
      <c r="B3617" s="1"/>
      <c r="C3617" s="1"/>
    </row>
    <row r="3618" spans="1:3" ht="15.75">
      <c r="A3618" s="1"/>
      <c r="B3618" s="1"/>
      <c r="C3618" s="1"/>
    </row>
    <row r="3619" spans="1:3" ht="15.75">
      <c r="A3619" s="1"/>
      <c r="B3619" s="1"/>
      <c r="C3619" s="1"/>
    </row>
    <row r="3620" spans="1:3" ht="15.75">
      <c r="A3620" s="1"/>
      <c r="B3620" s="1"/>
      <c r="C3620" s="1"/>
    </row>
    <row r="3621" spans="1:3" ht="15.75">
      <c r="A3621" s="1"/>
      <c r="B3621" s="1"/>
      <c r="C3621" s="1"/>
    </row>
    <row r="3622" spans="1:3" ht="15.75">
      <c r="A3622" s="1"/>
      <c r="B3622" s="1"/>
      <c r="C3622" s="1"/>
    </row>
    <row r="3623" spans="1:3" ht="15.75">
      <c r="A3623" s="1"/>
      <c r="B3623" s="1"/>
      <c r="C3623" s="1"/>
    </row>
    <row r="3624" spans="1:3" ht="15.75">
      <c r="A3624" s="1"/>
      <c r="B3624" s="1"/>
      <c r="C3624" s="1"/>
    </row>
    <row r="3625" spans="1:3" ht="15.75">
      <c r="A3625" s="1"/>
      <c r="B3625" s="1"/>
      <c r="C3625" s="1"/>
    </row>
    <row r="3626" spans="1:3" ht="15.75">
      <c r="A3626" s="1"/>
      <c r="B3626" s="1"/>
      <c r="C3626" s="1"/>
    </row>
    <row r="3627" spans="1:3" ht="15.75">
      <c r="A3627" s="1"/>
      <c r="B3627" s="1"/>
      <c r="C3627" s="1"/>
    </row>
    <row r="3628" spans="1:3" ht="15.75">
      <c r="A3628" s="1"/>
      <c r="B3628" s="1"/>
      <c r="C3628" s="1"/>
    </row>
    <row r="3629" spans="1:3" ht="15.75">
      <c r="A3629" s="1"/>
      <c r="B3629" s="1"/>
      <c r="C3629" s="1"/>
    </row>
    <row r="3630" spans="1:3" ht="15.75">
      <c r="A3630" s="1"/>
      <c r="B3630" s="1"/>
      <c r="C3630" s="1"/>
    </row>
    <row r="3631" spans="1:3" ht="15.75">
      <c r="A3631" s="1"/>
      <c r="B3631" s="1"/>
      <c r="C3631" s="1"/>
    </row>
    <row r="3632" spans="1:3" ht="15.75">
      <c r="A3632" s="1"/>
      <c r="B3632" s="1"/>
      <c r="C3632" s="1"/>
    </row>
    <row r="3633" spans="1:3" ht="15.75">
      <c r="A3633" s="1"/>
      <c r="B3633" s="1"/>
      <c r="C3633" s="1"/>
    </row>
    <row r="3634" spans="1:3" ht="15.75">
      <c r="A3634" s="1"/>
      <c r="B3634" s="1"/>
      <c r="C3634" s="1"/>
    </row>
    <row r="3635" spans="1:3" ht="15.75">
      <c r="A3635" s="1"/>
      <c r="B3635" s="1"/>
      <c r="C3635" s="1"/>
    </row>
    <row r="3636" spans="1:3" ht="15.75">
      <c r="A3636" s="1"/>
      <c r="B3636" s="1"/>
      <c r="C3636" s="1"/>
    </row>
    <row r="3637" spans="1:3" ht="15.75">
      <c r="A3637" s="1"/>
      <c r="B3637" s="1"/>
      <c r="C3637" s="1"/>
    </row>
    <row r="3638" spans="1:3" ht="15.75">
      <c r="A3638" s="1"/>
      <c r="B3638" s="1"/>
      <c r="C3638" s="1"/>
    </row>
    <row r="3639" spans="1:3" ht="15.75">
      <c r="A3639" s="1"/>
      <c r="B3639" s="1"/>
      <c r="C3639" s="1"/>
    </row>
    <row r="3640" spans="1:3" ht="15.75">
      <c r="A3640" s="1"/>
      <c r="B3640" s="1"/>
      <c r="C3640" s="1"/>
    </row>
    <row r="3641" spans="1:3" ht="15.75">
      <c r="A3641" s="1"/>
      <c r="B3641" s="1"/>
      <c r="C3641" s="1"/>
    </row>
    <row r="3642" spans="1:3" ht="15.75">
      <c r="A3642" s="1"/>
      <c r="B3642" s="1"/>
      <c r="C3642" s="1"/>
    </row>
    <row r="3643" spans="1:3" ht="15.75">
      <c r="A3643" s="1"/>
      <c r="B3643" s="1"/>
      <c r="C3643" s="1"/>
    </row>
    <row r="3644" spans="1:3" ht="15.75">
      <c r="A3644" s="1"/>
      <c r="B3644" s="1"/>
      <c r="C3644" s="1"/>
    </row>
    <row r="3645" spans="1:3" ht="15.75">
      <c r="A3645" s="1"/>
      <c r="B3645" s="1"/>
      <c r="C3645" s="1"/>
    </row>
    <row r="3646" spans="1:3" ht="15.75">
      <c r="A3646" s="1"/>
      <c r="B3646" s="1"/>
      <c r="C3646" s="1"/>
    </row>
    <row r="3647" spans="1:3" ht="15.75">
      <c r="A3647" s="1"/>
      <c r="B3647" s="1"/>
      <c r="C3647" s="1"/>
    </row>
    <row r="3648" spans="1:3" ht="15.75">
      <c r="A3648" s="1"/>
      <c r="B3648" s="1"/>
      <c r="C3648" s="1"/>
    </row>
    <row r="3649" spans="1:3" ht="15.75">
      <c r="A3649" s="1"/>
      <c r="B3649" s="1"/>
      <c r="C3649" s="1"/>
    </row>
    <row r="3650" spans="1:3" ht="15.75">
      <c r="A3650" s="1"/>
      <c r="B3650" s="1"/>
      <c r="C3650" s="1"/>
    </row>
    <row r="3651" spans="1:3" ht="15.75">
      <c r="A3651" s="1"/>
      <c r="B3651" s="1"/>
      <c r="C3651" s="1"/>
    </row>
    <row r="3652" spans="1:3" ht="15.75">
      <c r="A3652" s="1"/>
      <c r="B3652" s="1"/>
      <c r="C3652" s="1"/>
    </row>
    <row r="3653" spans="1:3" ht="15.75">
      <c r="A3653" s="1"/>
      <c r="B3653" s="1"/>
      <c r="C3653" s="1"/>
    </row>
    <row r="3654" spans="1:3" ht="15.75">
      <c r="A3654" s="1"/>
      <c r="B3654" s="1"/>
      <c r="C3654" s="1"/>
    </row>
    <row r="3655" spans="1:3" ht="15.75">
      <c r="A3655" s="1"/>
      <c r="B3655" s="1"/>
      <c r="C3655" s="1"/>
    </row>
    <row r="3656" spans="1:3" ht="15.75">
      <c r="A3656" s="1"/>
      <c r="B3656" s="1"/>
      <c r="C3656" s="1"/>
    </row>
    <row r="3657" spans="1:3" ht="15.75">
      <c r="A3657" s="1"/>
      <c r="B3657" s="1"/>
      <c r="C3657" s="1"/>
    </row>
    <row r="3658" spans="1:3" ht="15.75">
      <c r="A3658" s="1"/>
      <c r="B3658" s="1"/>
      <c r="C3658" s="1"/>
    </row>
    <row r="3659" spans="1:3" ht="15.75">
      <c r="A3659" s="1"/>
      <c r="B3659" s="1"/>
      <c r="C3659" s="1"/>
    </row>
    <row r="3660" spans="1:3" ht="15.75">
      <c r="A3660" s="1"/>
      <c r="B3660" s="1"/>
      <c r="C3660" s="1"/>
    </row>
    <row r="3661" spans="1:3" ht="15.75">
      <c r="A3661" s="1"/>
      <c r="B3661" s="1"/>
      <c r="C3661" s="1"/>
    </row>
    <row r="3662" spans="1:3" ht="15.75">
      <c r="A3662" s="1"/>
      <c r="B3662" s="1"/>
      <c r="C3662" s="1"/>
    </row>
    <row r="3663" spans="1:3" ht="15.75">
      <c r="A3663" s="1"/>
      <c r="B3663" s="1"/>
      <c r="C3663" s="1"/>
    </row>
    <row r="3664" spans="1:3" ht="15.75">
      <c r="A3664" s="1"/>
      <c r="B3664" s="1"/>
      <c r="C3664" s="1"/>
    </row>
    <row r="3665" spans="1:3" ht="15.75">
      <c r="A3665" s="1"/>
      <c r="B3665" s="1"/>
      <c r="C3665" s="1"/>
    </row>
    <row r="3666" spans="1:3" ht="15.75">
      <c r="A3666" s="1"/>
      <c r="B3666" s="1"/>
      <c r="C3666" s="1"/>
    </row>
    <row r="3667" spans="1:3" ht="15.75">
      <c r="A3667" s="1"/>
      <c r="B3667" s="1"/>
      <c r="C3667" s="1"/>
    </row>
    <row r="3668" spans="1:3" ht="15.75">
      <c r="A3668" s="1"/>
      <c r="B3668" s="1"/>
      <c r="C3668" s="1"/>
    </row>
    <row r="3669" spans="1:3" ht="15.75">
      <c r="A3669" s="1"/>
      <c r="B3669" s="1"/>
      <c r="C3669" s="1"/>
    </row>
    <row r="3670" spans="1:3" ht="15.75">
      <c r="A3670" s="1"/>
      <c r="B3670" s="1"/>
      <c r="C3670" s="1"/>
    </row>
    <row r="3671" spans="1:3" ht="15.75">
      <c r="A3671" s="1"/>
      <c r="B3671" s="1"/>
      <c r="C3671" s="1"/>
    </row>
    <row r="3672" spans="1:3" ht="15.75">
      <c r="A3672" s="1"/>
      <c r="B3672" s="1"/>
      <c r="C3672" s="1"/>
    </row>
    <row r="3673" spans="1:3" ht="15.75">
      <c r="A3673" s="1"/>
      <c r="B3673" s="1"/>
      <c r="C3673" s="1"/>
    </row>
    <row r="3674" spans="1:3" ht="15.75">
      <c r="A3674" s="1"/>
      <c r="B3674" s="1"/>
      <c r="C3674" s="1"/>
    </row>
    <row r="3675" spans="1:3" ht="15.75">
      <c r="A3675" s="1"/>
      <c r="B3675" s="1"/>
      <c r="C3675" s="1"/>
    </row>
    <row r="3676" spans="1:3" ht="15.75">
      <c r="A3676" s="1"/>
      <c r="B3676" s="1"/>
      <c r="C3676" s="1"/>
    </row>
    <row r="3677" spans="1:3" ht="15.75">
      <c r="A3677" s="1"/>
      <c r="B3677" s="1"/>
      <c r="C3677" s="1"/>
    </row>
    <row r="3678" spans="1:3" ht="15.75">
      <c r="A3678" s="1"/>
      <c r="B3678" s="1"/>
      <c r="C3678" s="1"/>
    </row>
    <row r="3679" spans="1:3" ht="15.75">
      <c r="A3679" s="1"/>
      <c r="B3679" s="1"/>
      <c r="C3679" s="1"/>
    </row>
    <row r="3680" spans="1:3" ht="15.75">
      <c r="A3680" s="1"/>
      <c r="B3680" s="1"/>
      <c r="C3680" s="1"/>
    </row>
    <row r="3681" spans="1:3" ht="15.75">
      <c r="A3681" s="1"/>
      <c r="B3681" s="1"/>
      <c r="C3681" s="1"/>
    </row>
    <row r="3682" spans="1:3" ht="15.75">
      <c r="A3682" s="1"/>
      <c r="B3682" s="1"/>
      <c r="C3682" s="1"/>
    </row>
    <row r="3683" spans="1:3" ht="15.75">
      <c r="A3683" s="1"/>
      <c r="B3683" s="1"/>
      <c r="C3683" s="1"/>
    </row>
    <row r="3684" spans="1:3" ht="15.75">
      <c r="A3684" s="1"/>
      <c r="B3684" s="1"/>
      <c r="C3684" s="1"/>
    </row>
    <row r="3685" spans="1:3" ht="15.75">
      <c r="A3685" s="1"/>
      <c r="B3685" s="1"/>
      <c r="C3685" s="1"/>
    </row>
    <row r="3686" spans="1:3" ht="15.75">
      <c r="A3686" s="1"/>
      <c r="B3686" s="1"/>
      <c r="C3686" s="1"/>
    </row>
    <row r="3687" spans="1:3" ht="15.75">
      <c r="A3687" s="1"/>
      <c r="B3687" s="1"/>
      <c r="C3687" s="1"/>
    </row>
    <row r="3688" spans="1:3" ht="15.75">
      <c r="A3688" s="1"/>
      <c r="B3688" s="1"/>
      <c r="C3688" s="1"/>
    </row>
    <row r="3689" spans="1:3" ht="15.75">
      <c r="A3689" s="1"/>
      <c r="B3689" s="1"/>
      <c r="C3689" s="1"/>
    </row>
    <row r="3690" spans="1:3" ht="15.75">
      <c r="A3690" s="1"/>
      <c r="B3690" s="1"/>
      <c r="C3690" s="1"/>
    </row>
    <row r="3691" spans="1:3" ht="15.75">
      <c r="A3691" s="1"/>
      <c r="B3691" s="1"/>
      <c r="C3691" s="1"/>
    </row>
    <row r="3692" spans="1:3" ht="15.75">
      <c r="A3692" s="1"/>
      <c r="B3692" s="1"/>
      <c r="C3692" s="1"/>
    </row>
    <row r="3693" spans="1:3" ht="15.75">
      <c r="A3693" s="1"/>
      <c r="B3693" s="1"/>
      <c r="C3693" s="1"/>
    </row>
    <row r="3694" spans="1:3" ht="15.75">
      <c r="A3694" s="1"/>
      <c r="B3694" s="1"/>
      <c r="C3694" s="1"/>
    </row>
    <row r="3695" spans="1:3" ht="15.75">
      <c r="A3695" s="1"/>
      <c r="B3695" s="1"/>
      <c r="C3695" s="1"/>
    </row>
    <row r="3696" spans="1:3" ht="15.75">
      <c r="A3696" s="1"/>
      <c r="B3696" s="1"/>
      <c r="C3696" s="1"/>
    </row>
    <row r="3697" spans="1:3" ht="15.75">
      <c r="A3697" s="1"/>
      <c r="B3697" s="1"/>
      <c r="C3697" s="1"/>
    </row>
    <row r="3698" spans="1:3" ht="15.75">
      <c r="A3698" s="1"/>
      <c r="B3698" s="1"/>
      <c r="C3698" s="1"/>
    </row>
    <row r="3699" spans="1:3" ht="15.75">
      <c r="A3699" s="1"/>
      <c r="B3699" s="1"/>
      <c r="C3699" s="1"/>
    </row>
    <row r="3700" spans="1:3" ht="15.75">
      <c r="A3700" s="1"/>
      <c r="B3700" s="1"/>
      <c r="C3700" s="1"/>
    </row>
    <row r="3701" spans="1:3" ht="15.75">
      <c r="A3701" s="1"/>
      <c r="B3701" s="1"/>
      <c r="C3701" s="1"/>
    </row>
    <row r="3702" spans="1:3" ht="15.75">
      <c r="A3702" s="1"/>
      <c r="B3702" s="1"/>
      <c r="C3702" s="1"/>
    </row>
    <row r="3703" spans="1:3" ht="15.75">
      <c r="A3703" s="1"/>
      <c r="B3703" s="1"/>
      <c r="C3703" s="1"/>
    </row>
    <row r="3704" spans="1:3" ht="15.75">
      <c r="A3704" s="1"/>
      <c r="B3704" s="1"/>
      <c r="C3704" s="1"/>
    </row>
    <row r="3705" spans="1:3" ht="15.75">
      <c r="A3705" s="1"/>
      <c r="B3705" s="1"/>
      <c r="C3705" s="1"/>
    </row>
    <row r="3706" spans="1:3" ht="15.75">
      <c r="A3706" s="1"/>
      <c r="B3706" s="1"/>
      <c r="C3706" s="1"/>
    </row>
    <row r="3707" spans="1:3" ht="15.75">
      <c r="A3707" s="1"/>
      <c r="B3707" s="1"/>
      <c r="C3707" s="1"/>
    </row>
    <row r="3708" spans="1:3" ht="15.75">
      <c r="A3708" s="1"/>
      <c r="B3708" s="1"/>
      <c r="C3708" s="1"/>
    </row>
    <row r="3709" spans="1:3" ht="15.75">
      <c r="A3709" s="1"/>
      <c r="B3709" s="1"/>
      <c r="C3709" s="1"/>
    </row>
    <row r="3710" spans="1:3" ht="15.75">
      <c r="A3710" s="1"/>
      <c r="B3710" s="1"/>
      <c r="C3710" s="1"/>
    </row>
    <row r="3711" spans="1:3" ht="15.75">
      <c r="A3711" s="1"/>
      <c r="B3711" s="1"/>
      <c r="C3711" s="1"/>
    </row>
    <row r="3712" spans="1:3" ht="15.75">
      <c r="A3712" s="1"/>
      <c r="B3712" s="1"/>
      <c r="C3712" s="1"/>
    </row>
    <row r="3713" spans="1:3" ht="15.75">
      <c r="A3713" s="1"/>
      <c r="B3713" s="1"/>
      <c r="C3713" s="1"/>
    </row>
    <row r="3714" spans="1:3" ht="15.75">
      <c r="A3714" s="1"/>
      <c r="B3714" s="1"/>
      <c r="C3714" s="1"/>
    </row>
    <row r="3715" spans="1:3" ht="15.75">
      <c r="A3715" s="1"/>
      <c r="B3715" s="1"/>
      <c r="C3715" s="1"/>
    </row>
    <row r="3716" spans="1:3" ht="15.75">
      <c r="A3716" s="1"/>
      <c r="B3716" s="1"/>
      <c r="C3716" s="1"/>
    </row>
    <row r="3717" spans="1:3" ht="15.75">
      <c r="A3717" s="1"/>
      <c r="B3717" s="1"/>
      <c r="C3717" s="1"/>
    </row>
    <row r="3718" spans="1:3" ht="15.75">
      <c r="A3718" s="1"/>
      <c r="B3718" s="1"/>
      <c r="C3718" s="1"/>
    </row>
    <row r="3719" spans="1:3" ht="15.75">
      <c r="A3719" s="1"/>
      <c r="B3719" s="1"/>
      <c r="C3719" s="1"/>
    </row>
    <row r="3720" spans="1:3" ht="15.75">
      <c r="A3720" s="1"/>
      <c r="B3720" s="1"/>
      <c r="C3720" s="1"/>
    </row>
    <row r="3721" spans="1:3" ht="15.75">
      <c r="A3721" s="1"/>
      <c r="B3721" s="1"/>
      <c r="C3721" s="1"/>
    </row>
    <row r="3722" spans="1:3" ht="15.75">
      <c r="A3722" s="1"/>
      <c r="B3722" s="1"/>
      <c r="C3722" s="1"/>
    </row>
    <row r="3723" spans="1:3" ht="15.75">
      <c r="A3723" s="1"/>
      <c r="B3723" s="1"/>
      <c r="C3723" s="1"/>
    </row>
    <row r="3724" spans="1:3" ht="15.75">
      <c r="A3724" s="1"/>
      <c r="B3724" s="1"/>
      <c r="C3724" s="1"/>
    </row>
    <row r="3725" spans="1:3" ht="15.75">
      <c r="A3725" s="1"/>
      <c r="B3725" s="1"/>
      <c r="C3725" s="1"/>
    </row>
    <row r="3726" spans="1:3" ht="15.75">
      <c r="A3726" s="1"/>
      <c r="B3726" s="1"/>
      <c r="C3726" s="1"/>
    </row>
    <row r="3727" spans="1:3" ht="15.75">
      <c r="A3727" s="1"/>
      <c r="B3727" s="1"/>
      <c r="C3727" s="1"/>
    </row>
    <row r="3728" spans="1:3" ht="15.75">
      <c r="A3728" s="1"/>
      <c r="B3728" s="1"/>
      <c r="C3728" s="1"/>
    </row>
    <row r="3729" spans="1:3" ht="15.75">
      <c r="A3729" s="1"/>
      <c r="B3729" s="1"/>
      <c r="C3729" s="1"/>
    </row>
    <row r="3730" spans="1:3" ht="15.75">
      <c r="A3730" s="1"/>
      <c r="B3730" s="1"/>
      <c r="C3730" s="1"/>
    </row>
    <row r="3731" spans="1:3" ht="15.75">
      <c r="A3731" s="1"/>
      <c r="B3731" s="1"/>
      <c r="C3731" s="1"/>
    </row>
    <row r="3732" spans="1:3" ht="15.75">
      <c r="A3732" s="1"/>
      <c r="B3732" s="1"/>
      <c r="C3732" s="1"/>
    </row>
    <row r="3733" spans="1:3" ht="15.75">
      <c r="A3733" s="1"/>
      <c r="B3733" s="1"/>
      <c r="C3733" s="1"/>
    </row>
    <row r="3734" spans="1:3" ht="15.75">
      <c r="A3734" s="1"/>
      <c r="B3734" s="1"/>
      <c r="C3734" s="1"/>
    </row>
    <row r="3735" spans="1:3" ht="15.75">
      <c r="A3735" s="1"/>
      <c r="B3735" s="1"/>
      <c r="C3735" s="1"/>
    </row>
    <row r="3736" spans="1:3" ht="15.75">
      <c r="A3736" s="1"/>
      <c r="B3736" s="1"/>
      <c r="C3736" s="1"/>
    </row>
    <row r="3737" spans="1:3" ht="15.75">
      <c r="A3737" s="1"/>
      <c r="B3737" s="1"/>
      <c r="C3737" s="1"/>
    </row>
    <row r="3738" spans="1:3" ht="15.75">
      <c r="A3738" s="1"/>
      <c r="B3738" s="1"/>
      <c r="C3738" s="1"/>
    </row>
    <row r="3739" spans="1:3" ht="15.75">
      <c r="A3739" s="1"/>
      <c r="B3739" s="1"/>
      <c r="C3739" s="1"/>
    </row>
    <row r="3740" spans="1:3" ht="15.75">
      <c r="A3740" s="1"/>
      <c r="B3740" s="1"/>
      <c r="C3740" s="1"/>
    </row>
    <row r="3741" spans="1:3" ht="15.75">
      <c r="A3741" s="1"/>
      <c r="B3741" s="1"/>
      <c r="C3741" s="1"/>
    </row>
    <row r="3742" spans="1:3" ht="15.75">
      <c r="A3742" s="1"/>
      <c r="B3742" s="1"/>
      <c r="C3742" s="1"/>
    </row>
    <row r="3743" spans="1:3" ht="15.75">
      <c r="A3743" s="1"/>
      <c r="B3743" s="1"/>
      <c r="C3743" s="1"/>
    </row>
    <row r="3744" spans="1:3" ht="15.75">
      <c r="A3744" s="1"/>
      <c r="B3744" s="1"/>
      <c r="C3744" s="1"/>
    </row>
    <row r="3745" spans="1:3" ht="15.75">
      <c r="A3745" s="1"/>
      <c r="B3745" s="1"/>
      <c r="C3745" s="1"/>
    </row>
    <row r="3746" spans="1:3" ht="15.75">
      <c r="A3746" s="1"/>
      <c r="B3746" s="1"/>
      <c r="C3746" s="1"/>
    </row>
    <row r="3747" spans="1:3" ht="15.75">
      <c r="A3747" s="1"/>
      <c r="B3747" s="1"/>
      <c r="C3747" s="1"/>
    </row>
    <row r="3748" spans="1:3" ht="15.75">
      <c r="A3748" s="1"/>
      <c r="B3748" s="1"/>
      <c r="C3748" s="1"/>
    </row>
    <row r="3749" spans="1:3" ht="15.75">
      <c r="A3749" s="1"/>
      <c r="B3749" s="1"/>
      <c r="C3749" s="1"/>
    </row>
    <row r="3750" spans="1:3" ht="15.75">
      <c r="A3750" s="1"/>
      <c r="B3750" s="1"/>
      <c r="C3750" s="1"/>
    </row>
    <row r="3751" spans="1:3" ht="15.75">
      <c r="A3751" s="1"/>
      <c r="B3751" s="1"/>
      <c r="C3751" s="1"/>
    </row>
    <row r="3752" spans="1:3" ht="15.75">
      <c r="A3752" s="1"/>
      <c r="B3752" s="1"/>
      <c r="C3752" s="1"/>
    </row>
    <row r="3753" spans="1:3" ht="15.75">
      <c r="A3753" s="1"/>
      <c r="B3753" s="1"/>
      <c r="C3753" s="1"/>
    </row>
    <row r="3754" spans="1:3" ht="15.75">
      <c r="A3754" s="1"/>
      <c r="B3754" s="1"/>
      <c r="C3754" s="1"/>
    </row>
    <row r="3755" spans="1:3" ht="15.75">
      <c r="A3755" s="1"/>
      <c r="B3755" s="1"/>
      <c r="C3755" s="1"/>
    </row>
    <row r="3756" spans="1:3" ht="15.75">
      <c r="A3756" s="1"/>
      <c r="B3756" s="1"/>
      <c r="C3756" s="1"/>
    </row>
    <row r="3757" spans="1:3" ht="15.75">
      <c r="A3757" s="1"/>
      <c r="B3757" s="1"/>
      <c r="C3757" s="1"/>
    </row>
    <row r="3758" spans="1:3" ht="15.75">
      <c r="A3758" s="1"/>
      <c r="B3758" s="1"/>
      <c r="C3758" s="1"/>
    </row>
    <row r="3759" spans="1:3" ht="15.75">
      <c r="A3759" s="1"/>
      <c r="B3759" s="1"/>
      <c r="C3759" s="1"/>
    </row>
    <row r="3760" spans="1:3" ht="15.75">
      <c r="A3760" s="1"/>
      <c r="B3760" s="1"/>
      <c r="C3760" s="1"/>
    </row>
    <row r="3761" spans="1:3" ht="15.75">
      <c r="A3761" s="1"/>
      <c r="B3761" s="1"/>
      <c r="C3761" s="1"/>
    </row>
    <row r="3762" spans="1:3" ht="15.75">
      <c r="A3762" s="1"/>
      <c r="B3762" s="1"/>
      <c r="C3762" s="1"/>
    </row>
    <row r="3763" spans="1:3" ht="15.75">
      <c r="A3763" s="1"/>
      <c r="B3763" s="1"/>
      <c r="C3763" s="1"/>
    </row>
    <row r="3764" spans="1:3" ht="15.75">
      <c r="A3764" s="1"/>
      <c r="B3764" s="1"/>
      <c r="C3764" s="1"/>
    </row>
    <row r="3765" spans="1:3" ht="15.75">
      <c r="A3765" s="1"/>
      <c r="B3765" s="1"/>
      <c r="C3765" s="1"/>
    </row>
    <row r="3766" spans="1:3" ht="15.75">
      <c r="A3766" s="1"/>
      <c r="B3766" s="1"/>
      <c r="C3766" s="1"/>
    </row>
    <row r="3767" spans="1:3" ht="15.75">
      <c r="A3767" s="1"/>
      <c r="B3767" s="1"/>
      <c r="C3767" s="1"/>
    </row>
    <row r="3768" spans="1:3" ht="15.75">
      <c r="A3768" s="1"/>
      <c r="B3768" s="1"/>
      <c r="C3768" s="1"/>
    </row>
    <row r="3769" spans="1:3" ht="15.75">
      <c r="A3769" s="1"/>
      <c r="B3769" s="1"/>
      <c r="C3769" s="1"/>
    </row>
    <row r="3770" spans="1:3" ht="15.75">
      <c r="A3770" s="1"/>
      <c r="B3770" s="1"/>
      <c r="C3770" s="1"/>
    </row>
    <row r="3771" spans="1:3" ht="15.75">
      <c r="A3771" s="1"/>
      <c r="B3771" s="1"/>
      <c r="C3771" s="1"/>
    </row>
    <row r="3772" spans="1:3" ht="15.75">
      <c r="A3772" s="1"/>
      <c r="B3772" s="1"/>
      <c r="C3772" s="1"/>
    </row>
    <row r="3773" spans="1:3" ht="15.75">
      <c r="A3773" s="1"/>
      <c r="B3773" s="1"/>
      <c r="C3773" s="1"/>
    </row>
    <row r="3774" spans="1:3" ht="15.75">
      <c r="A3774" s="1"/>
      <c r="B3774" s="1"/>
      <c r="C3774" s="1"/>
    </row>
    <row r="3775" spans="1:3" ht="15.75">
      <c r="A3775" s="1"/>
      <c r="B3775" s="1"/>
      <c r="C3775" s="1"/>
    </row>
    <row r="3776" spans="1:3" ht="15.75">
      <c r="A3776" s="1"/>
      <c r="B3776" s="1"/>
      <c r="C3776" s="1"/>
    </row>
    <row r="3777" spans="1:3" ht="15.75">
      <c r="A3777" s="1"/>
      <c r="B3777" s="1"/>
      <c r="C3777" s="1"/>
    </row>
    <row r="3778" spans="1:3" ht="15.75">
      <c r="A3778" s="1"/>
      <c r="B3778" s="1"/>
      <c r="C3778" s="1"/>
    </row>
    <row r="3779" spans="1:3" ht="15.75">
      <c r="A3779" s="1"/>
      <c r="B3779" s="1"/>
      <c r="C3779" s="1"/>
    </row>
    <row r="3780" spans="1:3" ht="15.75">
      <c r="A3780" s="1"/>
      <c r="B3780" s="1"/>
      <c r="C3780" s="1"/>
    </row>
    <row r="3781" spans="1:3" ht="15.75">
      <c r="A3781" s="1"/>
      <c r="B3781" s="1"/>
      <c r="C3781" s="1"/>
    </row>
    <row r="3782" spans="1:3" ht="15.75">
      <c r="A3782" s="1"/>
      <c r="B3782" s="1"/>
      <c r="C3782" s="1"/>
    </row>
    <row r="3783" spans="1:3" ht="15.75">
      <c r="A3783" s="1"/>
      <c r="B3783" s="1"/>
      <c r="C3783" s="1"/>
    </row>
    <row r="3784" spans="1:3" ht="15.75">
      <c r="A3784" s="1"/>
      <c r="B3784" s="1"/>
      <c r="C3784" s="1"/>
    </row>
    <row r="3785" spans="1:3" ht="15.75">
      <c r="A3785" s="1"/>
      <c r="B3785" s="1"/>
      <c r="C3785" s="1"/>
    </row>
    <row r="3786" spans="1:3" ht="15.75">
      <c r="A3786" s="1"/>
      <c r="B3786" s="1"/>
      <c r="C3786" s="1"/>
    </row>
    <row r="3787" spans="1:3" ht="15.75">
      <c r="A3787" s="1"/>
      <c r="B3787" s="1"/>
      <c r="C3787" s="1"/>
    </row>
    <row r="3788" spans="1:3" ht="15.75">
      <c r="A3788" s="1"/>
      <c r="B3788" s="1"/>
      <c r="C3788" s="1"/>
    </row>
    <row r="3789" spans="1:3" ht="15.75">
      <c r="A3789" s="1"/>
      <c r="B3789" s="1"/>
      <c r="C3789" s="1"/>
    </row>
    <row r="3790" spans="1:3" ht="15.75">
      <c r="A3790" s="1"/>
      <c r="B3790" s="1"/>
      <c r="C3790" s="1"/>
    </row>
    <row r="3791" spans="1:3" ht="15.75">
      <c r="A3791" s="1"/>
      <c r="B3791" s="1"/>
      <c r="C3791" s="1"/>
    </row>
    <row r="3792" spans="1:3" ht="15.75">
      <c r="A3792" s="1"/>
      <c r="B3792" s="1"/>
      <c r="C3792" s="1"/>
    </row>
    <row r="3793" spans="1:3" ht="15.75">
      <c r="A3793" s="1"/>
      <c r="B3793" s="1"/>
      <c r="C3793" s="1"/>
    </row>
    <row r="3794" spans="1:3" ht="15.75">
      <c r="A3794" s="1"/>
      <c r="B3794" s="1"/>
      <c r="C3794" s="1"/>
    </row>
    <row r="3795" spans="1:3" ht="15.75">
      <c r="A3795" s="1"/>
      <c r="B3795" s="1"/>
      <c r="C3795" s="1"/>
    </row>
    <row r="3796" spans="1:3" ht="15.75">
      <c r="A3796" s="1"/>
      <c r="B3796" s="1"/>
      <c r="C3796" s="1"/>
    </row>
    <row r="3797" spans="1:3" ht="15.75">
      <c r="A3797" s="1"/>
      <c r="B3797" s="1"/>
      <c r="C3797" s="1"/>
    </row>
    <row r="3798" spans="1:3" ht="15.75">
      <c r="A3798" s="1"/>
      <c r="B3798" s="1"/>
      <c r="C3798" s="1"/>
    </row>
    <row r="3799" spans="1:3" ht="15.75">
      <c r="A3799" s="1"/>
      <c r="B3799" s="1"/>
      <c r="C3799" s="1"/>
    </row>
    <row r="3800" spans="1:3" ht="15.75">
      <c r="A3800" s="1"/>
      <c r="B3800" s="1"/>
      <c r="C3800" s="1"/>
    </row>
    <row r="3801" spans="1:3" ht="15.75">
      <c r="A3801" s="1"/>
      <c r="B3801" s="1"/>
      <c r="C3801" s="1"/>
    </row>
    <row r="3802" spans="1:3" ht="15.75">
      <c r="A3802" s="1"/>
      <c r="B3802" s="1"/>
      <c r="C3802" s="1"/>
    </row>
    <row r="3803" spans="1:3" ht="15.75">
      <c r="A3803" s="1"/>
      <c r="B3803" s="1"/>
      <c r="C3803" s="1"/>
    </row>
    <row r="3804" spans="1:3" ht="15.75">
      <c r="A3804" s="1"/>
      <c r="B3804" s="1"/>
      <c r="C3804" s="1"/>
    </row>
    <row r="3805" spans="1:3" ht="15.75">
      <c r="A3805" s="1"/>
      <c r="B3805" s="1"/>
      <c r="C3805" s="1"/>
    </row>
    <row r="3806" spans="1:3" ht="15.75">
      <c r="A3806" s="1"/>
      <c r="B3806" s="1"/>
      <c r="C3806" s="1"/>
    </row>
    <row r="3807" spans="1:3" ht="15.75">
      <c r="A3807" s="1"/>
      <c r="B3807" s="1"/>
      <c r="C3807" s="1"/>
    </row>
    <row r="3808" spans="1:3" ht="15.75">
      <c r="A3808" s="1"/>
      <c r="B3808" s="1"/>
      <c r="C3808" s="1"/>
    </row>
    <row r="3809" spans="1:3" ht="15.75">
      <c r="A3809" s="1"/>
      <c r="B3809" s="1"/>
      <c r="C3809" s="1"/>
    </row>
    <row r="3810" spans="1:3" ht="15.75">
      <c r="A3810" s="1"/>
      <c r="B3810" s="1"/>
      <c r="C3810" s="1"/>
    </row>
    <row r="3811" spans="1:3" ht="15.75">
      <c r="A3811" s="1"/>
      <c r="B3811" s="1"/>
      <c r="C3811" s="1"/>
    </row>
    <row r="3812" spans="1:3" ht="15.75">
      <c r="A3812" s="1"/>
      <c r="B3812" s="1"/>
      <c r="C3812" s="1"/>
    </row>
    <row r="3813" spans="1:3" ht="15.75">
      <c r="A3813" s="1"/>
      <c r="B3813" s="1"/>
      <c r="C3813" s="1"/>
    </row>
    <row r="3814" spans="1:3" ht="15.75">
      <c r="A3814" s="1"/>
      <c r="B3814" s="1"/>
      <c r="C3814" s="1"/>
    </row>
    <row r="3815" spans="1:3" ht="15.75">
      <c r="A3815" s="1"/>
      <c r="B3815" s="1"/>
      <c r="C3815" s="1"/>
    </row>
    <row r="3816" spans="1:3" ht="15.75">
      <c r="A3816" s="1"/>
      <c r="B3816" s="1"/>
      <c r="C3816" s="1"/>
    </row>
    <row r="3817" spans="1:3" ht="15.75">
      <c r="A3817" s="1"/>
      <c r="B3817" s="1"/>
      <c r="C3817" s="1"/>
    </row>
    <row r="3818" spans="1:3" ht="15.75">
      <c r="A3818" s="1"/>
      <c r="B3818" s="1"/>
      <c r="C3818" s="1"/>
    </row>
    <row r="3819" spans="1:3" ht="15.75">
      <c r="A3819" s="1"/>
      <c r="B3819" s="1"/>
      <c r="C3819" s="1"/>
    </row>
    <row r="3820" spans="1:3" ht="15.75">
      <c r="A3820" s="1"/>
      <c r="B3820" s="1"/>
      <c r="C3820" s="1"/>
    </row>
    <row r="3821" spans="1:3" ht="15.75">
      <c r="A3821" s="1"/>
      <c r="B3821" s="1"/>
      <c r="C3821" s="1"/>
    </row>
    <row r="3822" spans="1:3" ht="15.75">
      <c r="A3822" s="1"/>
      <c r="B3822" s="1"/>
      <c r="C3822" s="1"/>
    </row>
    <row r="3823" spans="1:3" ht="15.75">
      <c r="A3823" s="1"/>
      <c r="B3823" s="1"/>
      <c r="C3823" s="1"/>
    </row>
    <row r="3824" spans="1:3" ht="15.75">
      <c r="A3824" s="1"/>
      <c r="B3824" s="1"/>
      <c r="C3824" s="1"/>
    </row>
    <row r="3825" spans="1:3" ht="15.75">
      <c r="A3825" s="1"/>
      <c r="B3825" s="1"/>
      <c r="C3825" s="1"/>
    </row>
    <row r="3826" spans="1:3" ht="15.75">
      <c r="A3826" s="1"/>
      <c r="B3826" s="1"/>
      <c r="C3826" s="1"/>
    </row>
    <row r="3827" spans="1:3" ht="15.75">
      <c r="A3827" s="1"/>
      <c r="B3827" s="1"/>
      <c r="C3827" s="1"/>
    </row>
    <row r="3828" spans="1:3" ht="15.75">
      <c r="A3828" s="1"/>
      <c r="B3828" s="1"/>
      <c r="C3828" s="1"/>
    </row>
    <row r="3829" spans="1:3" ht="15.75">
      <c r="A3829" s="1"/>
      <c r="B3829" s="1"/>
      <c r="C3829" s="1"/>
    </row>
    <row r="3830" spans="1:3" ht="15.75">
      <c r="A3830" s="1"/>
      <c r="B3830" s="1"/>
      <c r="C3830" s="1"/>
    </row>
    <row r="3831" spans="1:3" ht="15.75">
      <c r="A3831" s="1"/>
      <c r="B3831" s="1"/>
      <c r="C3831" s="1"/>
    </row>
    <row r="3832" spans="1:3" ht="15.75">
      <c r="A3832" s="1"/>
      <c r="B3832" s="1"/>
      <c r="C3832" s="1"/>
    </row>
    <row r="3833" spans="1:3" ht="15.75">
      <c r="A3833" s="1"/>
      <c r="B3833" s="1"/>
      <c r="C3833" s="1"/>
    </row>
    <row r="3834" spans="1:3" ht="15.75">
      <c r="A3834" s="1"/>
      <c r="B3834" s="1"/>
      <c r="C3834" s="1"/>
    </row>
    <row r="3835" spans="1:3" ht="15.75">
      <c r="A3835" s="1"/>
      <c r="B3835" s="1"/>
      <c r="C3835" s="1"/>
    </row>
    <row r="3836" spans="1:3" ht="15.75">
      <c r="A3836" s="1"/>
      <c r="B3836" s="1"/>
      <c r="C3836" s="1"/>
    </row>
    <row r="3837" spans="1:3" ht="15.75">
      <c r="A3837" s="1"/>
      <c r="B3837" s="1"/>
      <c r="C3837" s="1"/>
    </row>
    <row r="3838" spans="1:3" ht="15.75">
      <c r="A3838" s="1"/>
      <c r="B3838" s="1"/>
      <c r="C3838" s="1"/>
    </row>
    <row r="3839" spans="1:3" ht="15.75">
      <c r="A3839" s="1"/>
      <c r="B3839" s="1"/>
      <c r="C3839" s="1"/>
    </row>
    <row r="3840" spans="1:3" ht="15.75">
      <c r="A3840" s="1"/>
      <c r="B3840" s="1"/>
      <c r="C3840" s="1"/>
    </row>
    <row r="3841" spans="1:3" ht="15.75">
      <c r="A3841" s="1"/>
      <c r="B3841" s="1"/>
      <c r="C3841" s="1"/>
    </row>
    <row r="3842" spans="1:3" ht="15.75">
      <c r="A3842" s="1"/>
      <c r="B3842" s="1"/>
      <c r="C3842" s="1"/>
    </row>
    <row r="3843" spans="1:3" ht="15.75">
      <c r="A3843" s="1"/>
      <c r="B3843" s="1"/>
      <c r="C3843" s="1"/>
    </row>
    <row r="3844" spans="1:3" ht="15.75">
      <c r="A3844" s="1"/>
      <c r="B3844" s="1"/>
      <c r="C3844" s="1"/>
    </row>
    <row r="3845" spans="1:3" ht="15.75">
      <c r="A3845" s="1"/>
      <c r="B3845" s="1"/>
      <c r="C3845" s="1"/>
    </row>
    <row r="3846" spans="1:3" ht="15.75">
      <c r="A3846" s="1"/>
      <c r="B3846" s="1"/>
      <c r="C3846" s="1"/>
    </row>
    <row r="3847" spans="1:3" ht="15.75">
      <c r="A3847" s="1"/>
      <c r="B3847" s="1"/>
      <c r="C3847" s="1"/>
    </row>
    <row r="3848" spans="1:3" ht="15.75">
      <c r="A3848" s="1"/>
      <c r="B3848" s="1"/>
      <c r="C3848" s="1"/>
    </row>
    <row r="3849" spans="1:3" ht="15.75">
      <c r="A3849" s="1"/>
      <c r="B3849" s="1"/>
      <c r="C3849" s="1"/>
    </row>
    <row r="3850" spans="1:3" ht="15.75">
      <c r="A3850" s="1"/>
      <c r="B3850" s="1"/>
      <c r="C3850" s="1"/>
    </row>
    <row r="3851" spans="1:3" ht="15.75">
      <c r="A3851" s="1"/>
      <c r="B3851" s="1"/>
      <c r="C3851" s="1"/>
    </row>
    <row r="3852" spans="1:3" ht="15.75">
      <c r="A3852" s="1"/>
      <c r="B3852" s="1"/>
      <c r="C3852" s="1"/>
    </row>
    <row r="3853" spans="1:3" ht="15.75">
      <c r="A3853" s="1"/>
      <c r="B3853" s="1"/>
      <c r="C3853" s="1"/>
    </row>
    <row r="3854" spans="1:3" ht="15.75">
      <c r="A3854" s="1"/>
      <c r="B3854" s="1"/>
      <c r="C3854" s="1"/>
    </row>
    <row r="3855" spans="1:3" ht="15.75">
      <c r="A3855" s="1"/>
      <c r="B3855" s="1"/>
      <c r="C3855" s="1"/>
    </row>
    <row r="3856" spans="1:3" ht="15.75">
      <c r="A3856" s="1"/>
      <c r="B3856" s="1"/>
      <c r="C3856" s="1"/>
    </row>
    <row r="3857" spans="1:3" ht="15.75">
      <c r="A3857" s="1"/>
      <c r="B3857" s="1"/>
      <c r="C3857" s="1"/>
    </row>
    <row r="3858" spans="1:3" ht="15.75">
      <c r="A3858" s="1"/>
      <c r="B3858" s="1"/>
      <c r="C3858" s="1"/>
    </row>
    <row r="3859" spans="1:3" ht="15.75">
      <c r="A3859" s="1"/>
      <c r="B3859" s="1"/>
      <c r="C3859" s="1"/>
    </row>
    <row r="3860" spans="1:3" ht="15.75">
      <c r="A3860" s="1"/>
      <c r="B3860" s="1"/>
      <c r="C3860" s="1"/>
    </row>
    <row r="3861" spans="1:3" ht="15.75">
      <c r="A3861" s="1"/>
      <c r="B3861" s="1"/>
      <c r="C3861" s="1"/>
    </row>
    <row r="3862" spans="1:3" ht="15.75">
      <c r="A3862" s="1"/>
      <c r="B3862" s="1"/>
      <c r="C3862" s="1"/>
    </row>
    <row r="3863" spans="1:3" ht="15.75">
      <c r="A3863" s="1"/>
      <c r="B3863" s="1"/>
      <c r="C3863" s="1"/>
    </row>
    <row r="3864" spans="1:3" ht="15.75">
      <c r="A3864" s="1"/>
      <c r="B3864" s="1"/>
      <c r="C3864" s="1"/>
    </row>
    <row r="3865" spans="1:3" ht="15.75">
      <c r="A3865" s="1"/>
      <c r="B3865" s="1"/>
      <c r="C3865" s="1"/>
    </row>
    <row r="3866" spans="1:3" ht="15.75">
      <c r="A3866" s="1"/>
      <c r="B3866" s="1"/>
      <c r="C3866" s="1"/>
    </row>
    <row r="3867" spans="1:3" ht="15.75">
      <c r="A3867" s="1"/>
      <c r="B3867" s="1"/>
      <c r="C3867" s="1"/>
    </row>
    <row r="3868" spans="1:3" ht="15.75">
      <c r="A3868" s="1"/>
      <c r="B3868" s="1"/>
      <c r="C3868" s="1"/>
    </row>
    <row r="3869" spans="1:3" ht="15.75">
      <c r="A3869" s="1"/>
      <c r="B3869" s="1"/>
      <c r="C3869" s="1"/>
    </row>
    <row r="3870" spans="1:3" ht="15.75">
      <c r="A3870" s="1"/>
      <c r="B3870" s="1"/>
      <c r="C3870" s="1"/>
    </row>
    <row r="3871" spans="1:3" ht="15.75">
      <c r="A3871" s="1"/>
      <c r="B3871" s="1"/>
      <c r="C3871" s="1"/>
    </row>
    <row r="3872" spans="1:3" ht="15.75">
      <c r="A3872" s="1"/>
      <c r="B3872" s="1"/>
      <c r="C3872" s="1"/>
    </row>
    <row r="3873" spans="1:3" ht="15.75">
      <c r="A3873" s="1"/>
      <c r="B3873" s="1"/>
      <c r="C3873" s="1"/>
    </row>
    <row r="3874" spans="1:3" ht="15.75">
      <c r="A3874" s="1"/>
      <c r="B3874" s="1"/>
      <c r="C3874" s="1"/>
    </row>
    <row r="3875" spans="1:3" ht="15.75">
      <c r="A3875" s="1"/>
      <c r="B3875" s="1"/>
      <c r="C3875" s="1"/>
    </row>
    <row r="3876" spans="1:3" ht="15.75">
      <c r="A3876" s="1"/>
      <c r="B3876" s="1"/>
      <c r="C3876" s="1"/>
    </row>
    <row r="3877" spans="1:3" ht="15.75">
      <c r="A3877" s="1"/>
      <c r="B3877" s="1"/>
      <c r="C3877" s="1"/>
    </row>
    <row r="3878" spans="1:3" ht="15.75">
      <c r="A3878" s="1"/>
      <c r="B3878" s="1"/>
      <c r="C3878" s="1"/>
    </row>
    <row r="3879" spans="1:3" ht="15.75">
      <c r="A3879" s="1"/>
      <c r="B3879" s="1"/>
      <c r="C3879" s="1"/>
    </row>
    <row r="3880" spans="1:3" ht="15.75">
      <c r="A3880" s="1"/>
      <c r="B3880" s="1"/>
      <c r="C3880" s="1"/>
    </row>
    <row r="3881" spans="1:3" ht="15.75">
      <c r="A3881" s="1"/>
      <c r="B3881" s="1"/>
      <c r="C3881" s="1"/>
    </row>
    <row r="3882" spans="1:3" ht="15.75">
      <c r="A3882" s="1"/>
      <c r="B3882" s="1"/>
      <c r="C3882" s="1"/>
    </row>
    <row r="3883" spans="1:3" ht="15.75">
      <c r="A3883" s="1"/>
      <c r="B3883" s="1"/>
      <c r="C3883" s="1"/>
    </row>
    <row r="3884" spans="1:3" ht="15.75">
      <c r="A3884" s="1"/>
      <c r="B3884" s="1"/>
      <c r="C3884" s="1"/>
    </row>
    <row r="3885" spans="1:3" ht="15.75">
      <c r="A3885" s="1"/>
      <c r="B3885" s="1"/>
      <c r="C3885" s="1"/>
    </row>
    <row r="3886" spans="1:3" ht="15.75">
      <c r="A3886" s="1"/>
      <c r="B3886" s="1"/>
      <c r="C3886" s="1"/>
    </row>
    <row r="3887" spans="1:3" ht="15.75">
      <c r="A3887" s="1"/>
      <c r="B3887" s="1"/>
      <c r="C3887" s="1"/>
    </row>
    <row r="3888" spans="1:3" ht="15.75">
      <c r="A3888" s="1"/>
      <c r="B3888" s="1"/>
      <c r="C3888" s="1"/>
    </row>
    <row r="3889" spans="1:3" ht="15.75">
      <c r="A3889" s="1"/>
      <c r="B3889" s="1"/>
      <c r="C3889" s="1"/>
    </row>
    <row r="3890" spans="1:3" ht="15.75">
      <c r="A3890" s="1"/>
      <c r="B3890" s="1"/>
      <c r="C3890" s="1"/>
    </row>
    <row r="3891" spans="1:3" ht="15.75">
      <c r="A3891" s="1"/>
      <c r="B3891" s="1"/>
      <c r="C3891" s="1"/>
    </row>
    <row r="3892" spans="1:3" ht="15.75">
      <c r="A3892" s="1"/>
      <c r="B3892" s="1"/>
      <c r="C3892" s="1"/>
    </row>
    <row r="3893" spans="1:3" ht="15.75">
      <c r="A3893" s="1"/>
      <c r="B3893" s="1"/>
      <c r="C3893" s="1"/>
    </row>
    <row r="3894" spans="1:3" ht="15.75">
      <c r="A3894" s="1"/>
      <c r="B3894" s="1"/>
      <c r="C3894" s="1"/>
    </row>
    <row r="3895" spans="1:3" ht="15.75">
      <c r="A3895" s="1"/>
      <c r="B3895" s="1"/>
      <c r="C3895" s="1"/>
    </row>
    <row r="3896" spans="1:3" ht="15.75">
      <c r="A3896" s="1"/>
      <c r="B3896" s="1"/>
      <c r="C3896" s="1"/>
    </row>
    <row r="3897" spans="1:3" ht="15.75">
      <c r="A3897" s="1"/>
      <c r="B3897" s="1"/>
      <c r="C3897" s="1"/>
    </row>
    <row r="3898" spans="1:3" ht="15.75">
      <c r="A3898" s="1"/>
      <c r="B3898" s="1"/>
      <c r="C3898" s="1"/>
    </row>
    <row r="3899" spans="1:3" ht="15.75">
      <c r="A3899" s="1"/>
      <c r="B3899" s="1"/>
      <c r="C3899" s="1"/>
    </row>
    <row r="3900" spans="1:3" ht="15.75">
      <c r="A3900" s="1"/>
      <c r="B3900" s="1"/>
      <c r="C3900" s="1"/>
    </row>
    <row r="3901" spans="1:3" ht="15.75">
      <c r="A3901" s="1"/>
      <c r="B3901" s="1"/>
      <c r="C3901" s="1"/>
    </row>
    <row r="3902" spans="1:3" ht="15.75">
      <c r="A3902" s="1"/>
      <c r="B3902" s="1"/>
      <c r="C3902" s="1"/>
    </row>
    <row r="3903" spans="1:3" ht="15.75">
      <c r="A3903" s="1"/>
      <c r="B3903" s="1"/>
      <c r="C3903" s="1"/>
    </row>
    <row r="3904" spans="1:3" ht="15.75">
      <c r="A3904" s="1"/>
      <c r="B3904" s="1"/>
      <c r="C3904" s="1"/>
    </row>
    <row r="3905" spans="1:3" ht="15.75">
      <c r="A3905" s="1"/>
      <c r="B3905" s="1"/>
      <c r="C3905" s="1"/>
    </row>
    <row r="3906" spans="1:3" ht="15.75">
      <c r="A3906" s="1"/>
      <c r="B3906" s="1"/>
      <c r="C3906" s="1"/>
    </row>
    <row r="3907" spans="1:3" ht="15.75">
      <c r="A3907" s="1"/>
      <c r="B3907" s="1"/>
      <c r="C3907" s="1"/>
    </row>
    <row r="3908" spans="1:3" ht="15.75">
      <c r="A3908" s="1"/>
      <c r="B3908" s="1"/>
      <c r="C3908" s="1"/>
    </row>
    <row r="3909" spans="1:3" ht="15.75">
      <c r="A3909" s="1"/>
      <c r="B3909" s="1"/>
      <c r="C3909" s="1"/>
    </row>
    <row r="3910" spans="1:3" ht="15.75">
      <c r="A3910" s="1"/>
      <c r="B3910" s="1"/>
      <c r="C3910" s="1"/>
    </row>
    <row r="3911" spans="1:3" ht="15.75">
      <c r="A3911" s="1"/>
      <c r="B3911" s="1"/>
      <c r="C3911" s="1"/>
    </row>
    <row r="3912" spans="1:3" ht="15.75">
      <c r="A3912" s="1"/>
      <c r="B3912" s="1"/>
      <c r="C3912" s="1"/>
    </row>
    <row r="3913" spans="1:3" ht="15.75">
      <c r="A3913" s="1"/>
      <c r="B3913" s="1"/>
      <c r="C3913" s="1"/>
    </row>
    <row r="3914" spans="1:3" ht="15.75">
      <c r="A3914" s="1"/>
      <c r="B3914" s="1"/>
      <c r="C3914" s="1"/>
    </row>
    <row r="3915" spans="1:3" ht="15.75">
      <c r="A3915" s="1"/>
      <c r="B3915" s="1"/>
      <c r="C3915" s="1"/>
    </row>
    <row r="3916" spans="1:3" ht="15.75">
      <c r="A3916" s="1"/>
      <c r="B3916" s="1"/>
      <c r="C3916" s="1"/>
    </row>
    <row r="3917" spans="1:3" ht="15.75">
      <c r="A3917" s="1"/>
      <c r="B3917" s="1"/>
      <c r="C3917" s="1"/>
    </row>
    <row r="3918" spans="1:3" ht="15.75">
      <c r="A3918" s="1"/>
      <c r="B3918" s="1"/>
      <c r="C3918" s="1"/>
    </row>
    <row r="3919" spans="1:3" ht="15.75">
      <c r="A3919" s="1"/>
      <c r="B3919" s="1"/>
      <c r="C3919" s="1"/>
    </row>
    <row r="3920" spans="1:3" ht="15.75">
      <c r="A3920" s="1"/>
      <c r="B3920" s="1"/>
      <c r="C3920" s="1"/>
    </row>
    <row r="3921" spans="1:3" ht="15.75">
      <c r="A3921" s="1"/>
      <c r="B3921" s="1"/>
      <c r="C3921" s="1"/>
    </row>
    <row r="3922" spans="1:3" ht="15.75">
      <c r="A3922" s="1"/>
      <c r="B3922" s="1"/>
      <c r="C3922" s="1"/>
    </row>
    <row r="3923" spans="1:3" ht="15.75">
      <c r="A3923" s="1"/>
      <c r="B3923" s="1"/>
      <c r="C3923" s="1"/>
    </row>
    <row r="3924" spans="1:3" ht="15.75">
      <c r="A3924" s="1"/>
      <c r="B3924" s="1"/>
      <c r="C3924" s="1"/>
    </row>
    <row r="3925" spans="1:3" ht="15.75">
      <c r="A3925" s="1"/>
      <c r="B3925" s="1"/>
      <c r="C3925" s="1"/>
    </row>
    <row r="3926" spans="1:3" ht="15.75">
      <c r="A3926" s="1"/>
      <c r="B3926" s="1"/>
      <c r="C3926" s="1"/>
    </row>
    <row r="3927" spans="1:3" ht="15.75">
      <c r="A3927" s="1"/>
      <c r="B3927" s="1"/>
      <c r="C3927" s="1"/>
    </row>
    <row r="3928" spans="1:3" ht="15.75">
      <c r="A3928" s="1"/>
      <c r="B3928" s="1"/>
      <c r="C3928" s="1"/>
    </row>
    <row r="3929" spans="1:3" ht="15.75">
      <c r="A3929" s="1"/>
      <c r="B3929" s="1"/>
      <c r="C3929" s="1"/>
    </row>
    <row r="3930" spans="1:3" ht="15.75">
      <c r="A3930" s="1"/>
      <c r="B3930" s="1"/>
      <c r="C3930" s="1"/>
    </row>
    <row r="3931" spans="1:3" ht="15.75">
      <c r="A3931" s="1"/>
      <c r="B3931" s="1"/>
      <c r="C3931" s="1"/>
    </row>
    <row r="3932" spans="1:3" ht="15.75">
      <c r="A3932" s="1"/>
      <c r="B3932" s="1"/>
      <c r="C3932" s="1"/>
    </row>
    <row r="3933" spans="1:3" ht="15.75">
      <c r="A3933" s="1"/>
      <c r="B3933" s="1"/>
      <c r="C3933" s="1"/>
    </row>
    <row r="3934" spans="1:3" ht="15.75">
      <c r="A3934" s="1"/>
      <c r="B3934" s="1"/>
      <c r="C3934" s="1"/>
    </row>
    <row r="3935" spans="1:3" ht="15.75">
      <c r="A3935" s="1"/>
      <c r="B3935" s="1"/>
      <c r="C3935" s="1"/>
    </row>
    <row r="3936" spans="1:3" ht="15.75">
      <c r="A3936" s="1"/>
      <c r="B3936" s="1"/>
      <c r="C3936" s="1"/>
    </row>
    <row r="3937" spans="1:3" ht="15.75">
      <c r="A3937" s="1"/>
      <c r="B3937" s="1"/>
      <c r="C3937" s="1"/>
    </row>
    <row r="3938" spans="1:3" ht="15.75">
      <c r="A3938" s="1"/>
      <c r="B3938" s="1"/>
      <c r="C3938" s="1"/>
    </row>
    <row r="3939" spans="1:3" ht="15.75">
      <c r="A3939" s="1"/>
      <c r="B3939" s="1"/>
      <c r="C3939" s="1"/>
    </row>
    <row r="3940" spans="1:3" ht="15.75">
      <c r="A3940" s="1"/>
      <c r="B3940" s="1"/>
      <c r="C3940" s="1"/>
    </row>
    <row r="3941" spans="1:3" ht="15.75">
      <c r="A3941" s="1"/>
      <c r="B3941" s="1"/>
      <c r="C3941" s="1"/>
    </row>
    <row r="3942" spans="1:3" ht="15.75">
      <c r="A3942" s="1"/>
      <c r="B3942" s="1"/>
      <c r="C3942" s="1"/>
    </row>
    <row r="3943" spans="1:3" ht="15.75">
      <c r="A3943" s="1"/>
      <c r="B3943" s="1"/>
      <c r="C3943" s="1"/>
    </row>
    <row r="3944" spans="1:3" ht="15.75">
      <c r="A3944" s="1"/>
      <c r="B3944" s="1"/>
      <c r="C3944" s="1"/>
    </row>
    <row r="3945" spans="1:3" ht="15.75">
      <c r="A3945" s="1"/>
      <c r="B3945" s="1"/>
      <c r="C3945" s="1"/>
    </row>
    <row r="3946" spans="1:3" ht="15.75">
      <c r="A3946" s="1"/>
      <c r="B3946" s="1"/>
      <c r="C3946" s="1"/>
    </row>
    <row r="3947" spans="1:3" ht="15.75">
      <c r="A3947" s="1"/>
      <c r="B3947" s="1"/>
      <c r="C3947" s="1"/>
    </row>
    <row r="3948" spans="1:3" ht="15.75">
      <c r="A3948" s="1"/>
      <c r="B3948" s="1"/>
      <c r="C3948" s="1"/>
    </row>
    <row r="3949" spans="1:3" ht="15.75">
      <c r="A3949" s="1"/>
      <c r="B3949" s="1"/>
      <c r="C3949" s="1"/>
    </row>
    <row r="3950" spans="1:3" ht="15.75">
      <c r="A3950" s="1"/>
      <c r="B3950" s="1"/>
      <c r="C3950" s="1"/>
    </row>
    <row r="3951" spans="1:3" ht="15.75">
      <c r="A3951" s="1"/>
      <c r="B3951" s="1"/>
      <c r="C3951" s="1"/>
    </row>
    <row r="3952" spans="1:3" ht="15.75">
      <c r="A3952" s="1"/>
      <c r="B3952" s="1"/>
      <c r="C3952" s="1"/>
    </row>
    <row r="3953" spans="1:3" ht="15.75">
      <c r="A3953" s="1"/>
      <c r="B3953" s="1"/>
      <c r="C3953" s="1"/>
    </row>
    <row r="3954" spans="1:3" ht="15.75">
      <c r="A3954" s="1"/>
      <c r="B3954" s="1"/>
      <c r="C3954" s="1"/>
    </row>
    <row r="3955" spans="1:3" ht="15.75">
      <c r="A3955" s="1"/>
      <c r="B3955" s="1"/>
      <c r="C3955" s="1"/>
    </row>
    <row r="3956" spans="1:3" ht="15.75">
      <c r="A3956" s="1"/>
      <c r="B3956" s="1"/>
      <c r="C3956" s="1"/>
    </row>
    <row r="3957" spans="1:3" ht="15.75">
      <c r="A3957" s="1"/>
      <c r="B3957" s="1"/>
      <c r="C3957" s="1"/>
    </row>
    <row r="3958" spans="1:3" ht="15.75">
      <c r="A3958" s="1"/>
      <c r="B3958" s="1"/>
      <c r="C3958" s="1"/>
    </row>
    <row r="3959" spans="1:3" ht="15.75">
      <c r="A3959" s="1"/>
      <c r="B3959" s="1"/>
      <c r="C3959" s="1"/>
    </row>
    <row r="3960" spans="1:3" ht="15.75">
      <c r="A3960" s="1"/>
      <c r="B3960" s="1"/>
      <c r="C3960" s="1"/>
    </row>
    <row r="3961" spans="1:3" ht="15.75">
      <c r="A3961" s="1"/>
      <c r="B3961" s="1"/>
      <c r="C3961" s="1"/>
    </row>
    <row r="3962" spans="1:3" ht="15.75">
      <c r="A3962" s="1"/>
      <c r="B3962" s="1"/>
      <c r="C3962" s="1"/>
    </row>
    <row r="3963" spans="1:3" ht="15.75">
      <c r="A3963" s="1"/>
      <c r="B3963" s="1"/>
      <c r="C3963" s="1"/>
    </row>
    <row r="3964" spans="1:3" ht="15.75">
      <c r="A3964" s="1"/>
      <c r="B3964" s="1"/>
      <c r="C3964" s="1"/>
    </row>
    <row r="3965" spans="1:3" ht="15.75">
      <c r="A3965" s="1"/>
      <c r="B3965" s="1"/>
      <c r="C3965" s="1"/>
    </row>
    <row r="3966" spans="1:3" ht="15.75">
      <c r="A3966" s="1"/>
      <c r="B3966" s="1"/>
      <c r="C3966" s="1"/>
    </row>
    <row r="3967" spans="1:3" ht="15.75">
      <c r="A3967" s="1"/>
      <c r="B3967" s="1"/>
      <c r="C3967" s="1"/>
    </row>
    <row r="3968" spans="1:3" ht="15.75">
      <c r="A3968" s="1"/>
      <c r="B3968" s="1"/>
      <c r="C3968" s="1"/>
    </row>
    <row r="3969" spans="1:3" ht="15.75">
      <c r="A3969" s="1"/>
      <c r="B3969" s="1"/>
      <c r="C3969" s="1"/>
    </row>
    <row r="3970" spans="1:3" ht="15.75">
      <c r="A3970" s="1"/>
      <c r="B3970" s="1"/>
      <c r="C3970" s="1"/>
    </row>
    <row r="3971" spans="1:3" ht="15.75">
      <c r="A3971" s="1"/>
      <c r="B3971" s="1"/>
      <c r="C3971" s="1"/>
    </row>
    <row r="3972" spans="1:3" ht="15.75">
      <c r="A3972" s="1"/>
      <c r="B3972" s="1"/>
      <c r="C3972" s="1"/>
    </row>
    <row r="3973" spans="1:3" ht="15.75">
      <c r="A3973" s="1"/>
      <c r="B3973" s="1"/>
      <c r="C3973" s="1"/>
    </row>
    <row r="3974" spans="1:3" ht="15.75">
      <c r="A3974" s="1"/>
      <c r="B3974" s="1"/>
      <c r="C3974" s="1"/>
    </row>
    <row r="3975" spans="1:3" ht="15.75">
      <c r="A3975" s="1"/>
      <c r="B3975" s="1"/>
      <c r="C3975" s="1"/>
    </row>
    <row r="3976" spans="1:3" ht="15.75">
      <c r="A3976" s="1"/>
      <c r="B3976" s="1"/>
      <c r="C3976" s="1"/>
    </row>
    <row r="3977" spans="1:3" ht="15.75">
      <c r="A3977" s="1"/>
      <c r="B3977" s="1"/>
      <c r="C3977" s="1"/>
    </row>
    <row r="3978" spans="1:3" ht="15.75">
      <c r="A3978" s="1"/>
      <c r="B3978" s="1"/>
      <c r="C3978" s="1"/>
    </row>
    <row r="3979" spans="1:3" ht="15.75">
      <c r="A3979" s="1"/>
      <c r="B3979" s="1"/>
      <c r="C3979" s="1"/>
    </row>
    <row r="3980" spans="1:3" ht="15.75">
      <c r="A3980" s="1"/>
      <c r="B3980" s="1"/>
      <c r="C3980" s="1"/>
    </row>
    <row r="3981" spans="1:3" ht="15.75">
      <c r="A3981" s="1"/>
      <c r="B3981" s="1"/>
      <c r="C3981" s="1"/>
    </row>
    <row r="3982" spans="1:3" ht="15.75">
      <c r="A3982" s="1"/>
      <c r="B3982" s="1"/>
      <c r="C3982" s="1"/>
    </row>
    <row r="3983" spans="1:3" ht="15.75">
      <c r="A3983" s="1"/>
      <c r="B3983" s="1"/>
      <c r="C3983" s="1"/>
    </row>
    <row r="3984" spans="1:3" ht="15.75">
      <c r="A3984" s="1"/>
      <c r="B3984" s="1"/>
      <c r="C3984" s="1"/>
    </row>
    <row r="3985" spans="1:3" ht="15.75">
      <c r="A3985" s="1"/>
      <c r="B3985" s="1"/>
      <c r="C3985" s="1"/>
    </row>
    <row r="3986" spans="1:3" ht="15.75">
      <c r="A3986" s="1"/>
      <c r="B3986" s="1"/>
      <c r="C3986" s="1"/>
    </row>
    <row r="3987" spans="1:3" ht="15.75">
      <c r="A3987" s="1"/>
      <c r="B3987" s="1"/>
      <c r="C3987" s="1"/>
    </row>
    <row r="3988" spans="1:3" ht="15.75">
      <c r="A3988" s="1"/>
      <c r="B3988" s="1"/>
      <c r="C3988" s="1"/>
    </row>
    <row r="3989" spans="1:3" ht="15.75">
      <c r="A3989" s="1"/>
      <c r="B3989" s="1"/>
      <c r="C3989" s="1"/>
    </row>
    <row r="3990" spans="1:3" ht="15.75">
      <c r="A3990" s="1"/>
      <c r="B3990" s="1"/>
      <c r="C3990" s="1"/>
    </row>
    <row r="3991" spans="1:3" ht="15.75">
      <c r="A3991" s="1"/>
      <c r="B3991" s="1"/>
      <c r="C3991" s="1"/>
    </row>
    <row r="3992" spans="1:3" ht="15.75">
      <c r="A3992" s="1"/>
      <c r="B3992" s="1"/>
      <c r="C3992" s="1"/>
    </row>
    <row r="3993" spans="1:3" ht="15.75">
      <c r="A3993" s="1"/>
      <c r="B3993" s="1"/>
      <c r="C3993" s="1"/>
    </row>
    <row r="3994" spans="1:3" ht="15.75">
      <c r="A3994" s="1"/>
      <c r="B3994" s="1"/>
      <c r="C3994" s="1"/>
    </row>
    <row r="3995" spans="1:3" ht="15.75">
      <c r="A3995" s="1"/>
      <c r="B3995" s="1"/>
      <c r="C3995" s="1"/>
    </row>
    <row r="3996" spans="1:3" ht="15.75">
      <c r="A3996" s="1"/>
      <c r="B3996" s="1"/>
      <c r="C3996" s="1"/>
    </row>
    <row r="3997" spans="1:3" ht="15.75">
      <c r="A3997" s="1"/>
      <c r="B3997" s="1"/>
      <c r="C3997" s="1"/>
    </row>
    <row r="3998" spans="1:3" ht="15.75">
      <c r="A3998" s="1"/>
      <c r="B3998" s="1"/>
      <c r="C3998" s="1"/>
    </row>
    <row r="3999" spans="1:3" ht="15.75">
      <c r="A3999" s="1"/>
      <c r="B3999" s="1"/>
      <c r="C3999" s="1"/>
    </row>
    <row r="4000" spans="1:3" ht="15.75">
      <c r="A4000" s="1"/>
      <c r="B4000" s="1"/>
      <c r="C4000" s="1"/>
    </row>
    <row r="4001" spans="1:3" ht="15.75">
      <c r="A4001" s="1"/>
      <c r="B4001" s="1"/>
      <c r="C4001" s="1"/>
    </row>
    <row r="4002" spans="1:3" ht="15.75">
      <c r="A4002" s="1"/>
      <c r="B4002" s="1"/>
      <c r="C4002" s="1"/>
    </row>
    <row r="4003" spans="1:3" ht="15.75">
      <c r="A4003" s="1"/>
      <c r="B4003" s="1"/>
      <c r="C4003" s="1"/>
    </row>
    <row r="4004" spans="1:3" ht="15.75">
      <c r="A4004" s="1"/>
      <c r="B4004" s="1"/>
      <c r="C4004" s="1"/>
    </row>
    <row r="4005" spans="1:3" ht="15.75">
      <c r="A4005" s="1"/>
      <c r="B4005" s="1"/>
      <c r="C4005" s="1"/>
    </row>
    <row r="4006" spans="1:3" ht="15.75">
      <c r="A4006" s="1"/>
      <c r="B4006" s="1"/>
      <c r="C4006" s="1"/>
    </row>
    <row r="4007" spans="1:3" ht="15.75">
      <c r="A4007" s="1"/>
      <c r="B4007" s="1"/>
      <c r="C4007" s="1"/>
    </row>
    <row r="4008" spans="1:3" ht="15.75">
      <c r="A4008" s="1"/>
      <c r="B4008" s="1"/>
      <c r="C4008" s="1"/>
    </row>
    <row r="4009" spans="1:3" ht="15.75">
      <c r="A4009" s="1"/>
      <c r="B4009" s="1"/>
      <c r="C4009" s="1"/>
    </row>
    <row r="4010" spans="1:3" ht="15.75">
      <c r="A4010" s="1"/>
      <c r="B4010" s="1"/>
      <c r="C4010" s="1"/>
    </row>
    <row r="4011" spans="1:3" ht="15.75">
      <c r="A4011" s="1"/>
      <c r="B4011" s="1"/>
      <c r="C4011" s="1"/>
    </row>
    <row r="4012" spans="1:3" ht="15.75">
      <c r="A4012" s="1"/>
      <c r="B4012" s="1"/>
      <c r="C4012" s="1"/>
    </row>
    <row r="4013" spans="1:3" ht="15.75">
      <c r="A4013" s="1"/>
      <c r="B4013" s="1"/>
      <c r="C4013" s="1"/>
    </row>
    <row r="4014" spans="1:3" ht="15.75">
      <c r="A4014" s="1"/>
      <c r="B4014" s="1"/>
      <c r="C4014" s="1"/>
    </row>
    <row r="4015" spans="1:3" ht="15.75">
      <c r="A4015" s="1"/>
      <c r="B4015" s="1"/>
      <c r="C4015" s="1"/>
    </row>
    <row r="4016" spans="1:3" ht="15.75">
      <c r="A4016" s="1"/>
      <c r="B4016" s="1"/>
      <c r="C4016" s="1"/>
    </row>
    <row r="4017" spans="1:3" ht="15.75">
      <c r="A4017" s="1"/>
      <c r="B4017" s="1"/>
      <c r="C4017" s="1"/>
    </row>
    <row r="4018" spans="1:3" ht="15.75">
      <c r="A4018" s="1"/>
      <c r="B4018" s="1"/>
      <c r="C4018" s="1"/>
    </row>
    <row r="4019" spans="1:3" ht="15.75">
      <c r="A4019" s="1"/>
      <c r="B4019" s="1"/>
      <c r="C4019" s="1"/>
    </row>
    <row r="4020" spans="1:3" ht="15.75">
      <c r="A4020" s="1"/>
      <c r="B4020" s="1"/>
      <c r="C4020" s="1"/>
    </row>
    <row r="4021" spans="1:3" ht="15.75">
      <c r="A4021" s="1"/>
      <c r="B4021" s="1"/>
      <c r="C4021" s="1"/>
    </row>
    <row r="4022" spans="1:3" ht="15.75">
      <c r="A4022" s="1"/>
      <c r="B4022" s="1"/>
      <c r="C4022" s="1"/>
    </row>
    <row r="4023" spans="1:3" ht="15.75">
      <c r="A4023" s="1"/>
      <c r="B4023" s="1"/>
      <c r="C4023" s="1"/>
    </row>
    <row r="4024" spans="1:3" ht="15.75">
      <c r="A4024" s="1"/>
      <c r="B4024" s="1"/>
      <c r="C4024" s="1"/>
    </row>
    <row r="4025" spans="1:3" ht="15.75">
      <c r="A4025" s="1"/>
      <c r="B4025" s="1"/>
      <c r="C4025" s="1"/>
    </row>
    <row r="4026" spans="1:3" ht="15.75">
      <c r="A4026" s="1"/>
      <c r="B4026" s="1"/>
      <c r="C4026" s="1"/>
    </row>
    <row r="4027" spans="1:3" ht="15.75">
      <c r="A4027" s="1"/>
      <c r="B4027" s="1"/>
      <c r="C4027" s="1"/>
    </row>
    <row r="4028" spans="1:3" ht="15.75">
      <c r="A4028" s="1"/>
      <c r="B4028" s="1"/>
      <c r="C4028" s="1"/>
    </row>
    <row r="4029" spans="1:3" ht="15.75">
      <c r="A4029" s="1"/>
      <c r="B4029" s="1"/>
      <c r="C4029" s="1"/>
    </row>
    <row r="4030" spans="1:3" ht="15.75">
      <c r="A4030" s="1"/>
      <c r="B4030" s="1"/>
      <c r="C4030" s="1"/>
    </row>
    <row r="4031" spans="1:3" ht="15.75">
      <c r="A4031" s="1"/>
      <c r="B4031" s="1"/>
      <c r="C4031" s="1"/>
    </row>
    <row r="4032" spans="1:3" ht="15.75">
      <c r="A4032" s="1"/>
      <c r="B4032" s="1"/>
      <c r="C4032" s="1"/>
    </row>
    <row r="4033" spans="1:3" ht="15.75">
      <c r="A4033" s="1"/>
      <c r="B4033" s="1"/>
      <c r="C4033" s="1"/>
    </row>
    <row r="4034" spans="1:3" ht="15.75">
      <c r="A4034" s="1"/>
      <c r="B4034" s="1"/>
      <c r="C4034" s="1"/>
    </row>
    <row r="4035" spans="1:3" ht="15.75">
      <c r="A4035" s="1"/>
      <c r="B4035" s="1"/>
      <c r="C4035" s="1"/>
    </row>
    <row r="4036" spans="1:3" ht="15.75">
      <c r="A4036" s="1"/>
      <c r="B4036" s="1"/>
      <c r="C4036" s="1"/>
    </row>
    <row r="4037" spans="1:3" ht="15.75">
      <c r="A4037" s="1"/>
      <c r="B4037" s="1"/>
      <c r="C4037" s="1"/>
    </row>
    <row r="4038" spans="1:3" ht="15.75">
      <c r="A4038" s="1"/>
      <c r="B4038" s="1"/>
      <c r="C4038" s="1"/>
    </row>
    <row r="4039" spans="1:3" ht="15.75">
      <c r="A4039" s="1"/>
      <c r="B4039" s="1"/>
      <c r="C4039" s="1"/>
    </row>
    <row r="4040" spans="1:3" ht="15.75">
      <c r="A4040" s="1"/>
      <c r="B4040" s="1"/>
      <c r="C4040" s="1"/>
    </row>
    <row r="4041" spans="1:3" ht="15.75">
      <c r="A4041" s="1"/>
      <c r="B4041" s="1"/>
      <c r="C4041" s="1"/>
    </row>
    <row r="4042" spans="1:3" ht="15.75">
      <c r="A4042" s="1"/>
      <c r="B4042" s="1"/>
      <c r="C4042" s="1"/>
    </row>
    <row r="4043" spans="1:3" ht="15.75">
      <c r="A4043" s="1"/>
      <c r="B4043" s="1"/>
      <c r="C4043" s="1"/>
    </row>
    <row r="4044" spans="1:3" ht="15.75">
      <c r="A4044" s="1"/>
      <c r="B4044" s="1"/>
      <c r="C4044" s="1"/>
    </row>
    <row r="4045" spans="1:3" ht="15.75">
      <c r="A4045" s="1"/>
      <c r="B4045" s="1"/>
      <c r="C4045" s="1"/>
    </row>
    <row r="4046" spans="1:3" ht="15.75">
      <c r="A4046" s="1"/>
      <c r="B4046" s="1"/>
      <c r="C4046" s="1"/>
    </row>
    <row r="4047" spans="1:3" ht="15.75">
      <c r="A4047" s="1"/>
      <c r="B4047" s="1"/>
      <c r="C4047" s="1"/>
    </row>
    <row r="4048" spans="1:3" ht="15.75">
      <c r="A4048" s="1"/>
      <c r="B4048" s="1"/>
      <c r="C4048" s="1"/>
    </row>
    <row r="4049" spans="1:3" ht="15.75">
      <c r="A4049" s="1"/>
      <c r="B4049" s="1"/>
      <c r="C4049" s="1"/>
    </row>
    <row r="4050" spans="1:3" ht="15.75">
      <c r="A4050" s="1"/>
      <c r="B4050" s="1"/>
      <c r="C4050" s="1"/>
    </row>
    <row r="4051" spans="1:3" ht="15.75">
      <c r="A4051" s="1"/>
      <c r="B4051" s="1"/>
      <c r="C4051" s="1"/>
    </row>
    <row r="4052" spans="1:3" ht="15.75">
      <c r="A4052" s="1"/>
      <c r="B4052" s="1"/>
      <c r="C4052" s="1"/>
    </row>
    <row r="4053" spans="1:3" ht="15.75">
      <c r="A4053" s="1"/>
      <c r="B4053" s="1"/>
      <c r="C4053" s="1"/>
    </row>
    <row r="4054" spans="1:3" ht="15.75">
      <c r="A4054" s="1"/>
      <c r="B4054" s="1"/>
      <c r="C4054" s="1"/>
    </row>
    <row r="4055" spans="1:3" ht="15.75">
      <c r="A4055" s="1"/>
      <c r="B4055" s="1"/>
      <c r="C4055" s="1"/>
    </row>
    <row r="4056" spans="1:3" ht="15.75">
      <c r="A4056" s="1"/>
      <c r="B4056" s="1"/>
      <c r="C4056" s="1"/>
    </row>
    <row r="4057" spans="1:3" ht="15.75">
      <c r="A4057" s="1"/>
      <c r="B4057" s="1"/>
      <c r="C4057" s="1"/>
    </row>
    <row r="4058" spans="1:3" ht="15.75">
      <c r="A4058" s="1"/>
      <c r="B4058" s="1"/>
      <c r="C4058" s="1"/>
    </row>
    <row r="4059" spans="1:3" ht="15.75">
      <c r="A4059" s="1"/>
      <c r="B4059" s="1"/>
      <c r="C4059" s="1"/>
    </row>
    <row r="4060" spans="1:3" ht="15.75">
      <c r="A4060" s="1"/>
      <c r="B4060" s="1"/>
      <c r="C4060" s="1"/>
    </row>
    <row r="4061" spans="1:3" ht="15.75">
      <c r="A4061" s="1"/>
      <c r="B4061" s="1"/>
      <c r="C4061" s="1"/>
    </row>
    <row r="4062" spans="1:3" ht="15.75">
      <c r="A4062" s="1"/>
      <c r="B4062" s="1"/>
      <c r="C4062" s="1"/>
    </row>
    <row r="4063" spans="1:3" ht="15.75">
      <c r="A4063" s="1"/>
      <c r="B4063" s="1"/>
      <c r="C4063" s="1"/>
    </row>
    <row r="4064" spans="1:3" ht="15.75">
      <c r="A4064" s="1"/>
      <c r="B4064" s="1"/>
      <c r="C4064" s="1"/>
    </row>
    <row r="4065" spans="1:3" ht="15.75">
      <c r="A4065" s="1"/>
      <c r="B4065" s="1"/>
      <c r="C4065" s="1"/>
    </row>
    <row r="4066" spans="1:3" ht="15.75">
      <c r="A4066" s="1"/>
      <c r="B4066" s="1"/>
      <c r="C4066" s="1"/>
    </row>
    <row r="4067" spans="1:3" ht="15.75">
      <c r="A4067" s="1"/>
      <c r="B4067" s="1"/>
      <c r="C4067" s="1"/>
    </row>
    <row r="4068" spans="1:3" ht="15.75">
      <c r="A4068" s="1"/>
      <c r="B4068" s="1"/>
      <c r="C4068" s="1"/>
    </row>
    <row r="4069" spans="1:3" ht="15.75">
      <c r="A4069" s="1"/>
      <c r="B4069" s="1"/>
      <c r="C4069" s="1"/>
    </row>
    <row r="4070" spans="1:3" ht="15.75">
      <c r="A4070" s="1"/>
      <c r="B4070" s="1"/>
      <c r="C4070" s="1"/>
    </row>
    <row r="4071" spans="1:3" ht="15.75">
      <c r="A4071" s="1"/>
      <c r="B4071" s="1"/>
      <c r="C4071" s="1"/>
    </row>
    <row r="4072" spans="1:3" ht="15.75">
      <c r="A4072" s="1"/>
      <c r="B4072" s="1"/>
      <c r="C4072" s="1"/>
    </row>
    <row r="4073" spans="1:3" ht="15.75">
      <c r="A4073" s="1"/>
      <c r="B4073" s="1"/>
      <c r="C4073" s="1"/>
    </row>
    <row r="4074" spans="1:3" ht="15.75">
      <c r="A4074" s="1"/>
      <c r="B4074" s="1"/>
      <c r="C4074" s="1"/>
    </row>
    <row r="4075" spans="1:3" ht="15.75">
      <c r="A4075" s="1"/>
      <c r="B4075" s="1"/>
      <c r="C4075" s="1"/>
    </row>
    <row r="4076" spans="1:3" ht="15.75">
      <c r="A4076" s="1"/>
      <c r="B4076" s="1"/>
      <c r="C4076" s="1"/>
    </row>
    <row r="4077" spans="1:3" ht="15.75">
      <c r="A4077" s="1"/>
      <c r="B4077" s="1"/>
      <c r="C4077" s="1"/>
    </row>
    <row r="4078" spans="1:3" ht="15.75">
      <c r="A4078" s="1"/>
      <c r="B4078" s="1"/>
      <c r="C4078" s="1"/>
    </row>
    <row r="4079" spans="1:3" ht="15.75">
      <c r="A4079" s="1"/>
      <c r="B4079" s="1"/>
      <c r="C4079" s="1"/>
    </row>
    <row r="4080" spans="1:3" ht="15.75">
      <c r="A4080" s="1"/>
      <c r="B4080" s="1"/>
      <c r="C4080" s="1"/>
    </row>
    <row r="4081" spans="1:3" ht="15.75">
      <c r="A4081" s="1"/>
      <c r="B4081" s="1"/>
      <c r="C4081" s="1"/>
    </row>
    <row r="4082" spans="1:3" ht="15.75">
      <c r="A4082" s="1"/>
      <c r="B4082" s="1"/>
      <c r="C4082" s="1"/>
    </row>
    <row r="4083" spans="1:3" ht="15.75">
      <c r="A4083" s="1"/>
      <c r="B4083" s="1"/>
      <c r="C4083" s="1"/>
    </row>
    <row r="4084" spans="1:3" ht="15.75">
      <c r="A4084" s="1"/>
      <c r="B4084" s="1"/>
      <c r="C4084" s="1"/>
    </row>
    <row r="4085" spans="1:3" ht="15.75">
      <c r="A4085" s="1"/>
      <c r="B4085" s="1"/>
      <c r="C4085" s="1"/>
    </row>
    <row r="4086" spans="1:3" ht="15.75">
      <c r="A4086" s="1"/>
      <c r="B4086" s="1"/>
      <c r="C4086" s="1"/>
    </row>
    <row r="4087" spans="1:3" ht="15.75">
      <c r="A4087" s="1"/>
      <c r="B4087" s="1"/>
      <c r="C4087" s="1"/>
    </row>
    <row r="4088" spans="1:3" ht="15.75">
      <c r="A4088" s="1"/>
      <c r="B4088" s="1"/>
      <c r="C4088" s="1"/>
    </row>
    <row r="4089" spans="1:3" ht="15.75">
      <c r="A4089" s="1"/>
      <c r="B4089" s="1"/>
      <c r="C4089" s="1"/>
    </row>
    <row r="4090" spans="1:3" ht="15.75">
      <c r="A4090" s="1"/>
      <c r="B4090" s="1"/>
      <c r="C4090" s="1"/>
    </row>
    <row r="4091" spans="1:3" ht="15.75">
      <c r="A4091" s="1"/>
      <c r="B4091" s="1"/>
      <c r="C4091" s="1"/>
    </row>
    <row r="4092" spans="1:3" ht="15.75">
      <c r="A4092" s="1"/>
      <c r="B4092" s="1"/>
      <c r="C4092" s="1"/>
    </row>
    <row r="4093" spans="1:3" ht="15.75">
      <c r="A4093" s="1"/>
      <c r="B4093" s="1"/>
      <c r="C4093" s="1"/>
    </row>
    <row r="4094" spans="1:3" ht="15.75">
      <c r="A4094" s="1"/>
      <c r="B4094" s="1"/>
      <c r="C4094" s="1"/>
    </row>
    <row r="4095" spans="1:3" ht="15.75">
      <c r="A4095" s="1"/>
      <c r="B4095" s="1"/>
      <c r="C4095" s="1"/>
    </row>
    <row r="4096" spans="1:3" ht="15.75">
      <c r="A4096" s="1"/>
      <c r="B4096" s="1"/>
      <c r="C4096" s="1"/>
    </row>
    <row r="4097" spans="1:3" ht="15.75">
      <c r="A4097" s="1"/>
      <c r="B4097" s="1"/>
      <c r="C4097" s="1"/>
    </row>
    <row r="4098" spans="1:3" ht="15.75">
      <c r="A4098" s="1"/>
      <c r="B4098" s="1"/>
      <c r="C4098" s="1"/>
    </row>
    <row r="4099" spans="1:3" ht="15.75">
      <c r="A4099" s="1"/>
      <c r="B4099" s="1"/>
      <c r="C4099" s="1"/>
    </row>
    <row r="4100" spans="1:3" ht="15.75">
      <c r="A4100" s="1"/>
      <c r="B4100" s="1"/>
      <c r="C4100" s="1"/>
    </row>
    <row r="4101" spans="1:3" ht="15.75">
      <c r="A4101" s="1"/>
      <c r="B4101" s="1"/>
      <c r="C4101" s="1"/>
    </row>
    <row r="4102" spans="1:3" ht="15.75">
      <c r="A4102" s="1"/>
      <c r="B4102" s="1"/>
      <c r="C4102" s="1"/>
    </row>
    <row r="4103" spans="1:3" ht="15.75">
      <c r="A4103" s="1"/>
      <c r="B4103" s="1"/>
      <c r="C4103" s="1"/>
    </row>
    <row r="4104" spans="1:3" ht="15.75">
      <c r="A4104" s="1"/>
      <c r="B4104" s="1"/>
      <c r="C4104" s="1"/>
    </row>
    <row r="4105" spans="1:3" ht="15.75">
      <c r="A4105" s="1"/>
      <c r="B4105" s="1"/>
      <c r="C4105" s="1"/>
    </row>
    <row r="4106" spans="1:3" ht="15.75">
      <c r="A4106" s="1"/>
      <c r="B4106" s="1"/>
      <c r="C4106" s="1"/>
    </row>
    <row r="4107" spans="1:3" ht="15.75">
      <c r="A4107" s="1"/>
      <c r="B4107" s="1"/>
      <c r="C4107" s="1"/>
    </row>
    <row r="4108" spans="1:3" ht="15.75">
      <c r="A4108" s="1"/>
      <c r="B4108" s="1"/>
      <c r="C4108" s="1"/>
    </row>
    <row r="4109" spans="1:3" ht="15.75">
      <c r="A4109" s="1"/>
      <c r="B4109" s="1"/>
      <c r="C4109" s="1"/>
    </row>
    <row r="4110" spans="1:3" ht="15.75">
      <c r="A4110" s="1"/>
      <c r="B4110" s="1"/>
      <c r="C4110" s="1"/>
    </row>
    <row r="4111" spans="1:3" ht="15.75">
      <c r="A4111" s="1"/>
      <c r="B4111" s="1"/>
      <c r="C4111" s="1"/>
    </row>
    <row r="4112" spans="1:3" ht="15.75">
      <c r="A4112" s="1"/>
      <c r="B4112" s="1"/>
      <c r="C4112" s="1"/>
    </row>
    <row r="4113" spans="1:3" ht="15.75">
      <c r="A4113" s="1"/>
      <c r="B4113" s="1"/>
      <c r="C4113" s="1"/>
    </row>
    <row r="4114" spans="1:3" ht="15.75">
      <c r="A4114" s="1"/>
      <c r="B4114" s="1"/>
      <c r="C4114" s="1"/>
    </row>
    <row r="4115" spans="1:3" ht="15.75">
      <c r="A4115" s="1"/>
      <c r="B4115" s="1"/>
      <c r="C4115" s="1"/>
    </row>
    <row r="4116" spans="1:3" ht="15.75">
      <c r="A4116" s="1"/>
      <c r="B4116" s="1"/>
      <c r="C4116" s="1"/>
    </row>
    <row r="4117" spans="1:3" ht="15.75">
      <c r="A4117" s="1"/>
      <c r="B4117" s="1"/>
      <c r="C4117" s="1"/>
    </row>
    <row r="4118" spans="1:3" ht="15.75">
      <c r="A4118" s="1"/>
      <c r="B4118" s="1"/>
      <c r="C4118" s="1"/>
    </row>
    <row r="4119" spans="1:3" ht="15.75">
      <c r="A4119" s="1"/>
      <c r="B4119" s="1"/>
      <c r="C4119" s="1"/>
    </row>
    <row r="4120" spans="1:3" ht="15.75">
      <c r="A4120" s="1"/>
      <c r="B4120" s="1"/>
      <c r="C4120" s="1"/>
    </row>
    <row r="4121" spans="1:3" ht="15.75">
      <c r="A4121" s="1"/>
      <c r="B4121" s="1"/>
      <c r="C4121" s="1"/>
    </row>
    <row r="4122" spans="1:3" ht="15.75">
      <c r="A4122" s="1"/>
      <c r="B4122" s="1"/>
      <c r="C4122" s="1"/>
    </row>
    <row r="4123" spans="1:3" ht="15.75">
      <c r="A4123" s="1"/>
      <c r="B4123" s="1"/>
      <c r="C4123" s="1"/>
    </row>
    <row r="4124" spans="1:3" ht="15.75">
      <c r="A4124" s="1"/>
      <c r="B4124" s="1"/>
      <c r="C4124" s="1"/>
    </row>
    <row r="4125" spans="1:3" ht="15.75">
      <c r="A4125" s="1"/>
      <c r="B4125" s="1"/>
      <c r="C4125" s="1"/>
    </row>
    <row r="4126" spans="1:3" ht="15.75">
      <c r="A4126" s="1"/>
      <c r="B4126" s="1"/>
      <c r="C4126" s="1"/>
    </row>
    <row r="4127" spans="1:3" ht="15.75">
      <c r="A4127" s="1"/>
      <c r="B4127" s="1"/>
      <c r="C4127" s="1"/>
    </row>
    <row r="4128" spans="1:3" ht="15.75">
      <c r="A4128" s="1"/>
      <c r="B4128" s="1"/>
      <c r="C4128" s="1"/>
    </row>
    <row r="4129" spans="1:3" ht="15.75">
      <c r="A4129" s="1"/>
      <c r="B4129" s="1"/>
      <c r="C4129" s="1"/>
    </row>
    <row r="4130" spans="1:3" ht="15.75">
      <c r="A4130" s="1"/>
      <c r="B4130" s="1"/>
      <c r="C4130" s="1"/>
    </row>
    <row r="4131" spans="1:3" ht="15.75">
      <c r="A4131" s="1"/>
      <c r="B4131" s="1"/>
      <c r="C4131" s="1"/>
    </row>
    <row r="4132" spans="1:3" ht="15.75">
      <c r="A4132" s="1"/>
      <c r="B4132" s="1"/>
      <c r="C4132" s="1"/>
    </row>
    <row r="4133" spans="1:3" ht="15.75">
      <c r="A4133" s="1"/>
      <c r="B4133" s="1"/>
      <c r="C4133" s="1"/>
    </row>
    <row r="4134" spans="1:3" ht="15.75">
      <c r="A4134" s="1"/>
      <c r="B4134" s="1"/>
      <c r="C4134" s="1"/>
    </row>
    <row r="4135" spans="1:3" ht="15.75">
      <c r="A4135" s="1"/>
      <c r="B4135" s="1"/>
      <c r="C4135" s="1"/>
    </row>
    <row r="4136" spans="1:3" ht="15.75">
      <c r="A4136" s="1"/>
      <c r="B4136" s="1"/>
      <c r="C4136" s="1"/>
    </row>
    <row r="4137" spans="1:3" ht="15.75">
      <c r="A4137" s="1"/>
      <c r="B4137" s="1"/>
      <c r="C4137" s="1"/>
    </row>
    <row r="4138" spans="1:3" ht="15.75">
      <c r="A4138" s="1"/>
      <c r="B4138" s="1"/>
      <c r="C4138" s="1"/>
    </row>
    <row r="4139" spans="1:3" ht="15.75">
      <c r="A4139" s="1"/>
      <c r="B4139" s="1"/>
      <c r="C4139" s="1"/>
    </row>
    <row r="4140" spans="1:3" ht="15.75">
      <c r="A4140" s="1"/>
      <c r="B4140" s="1"/>
      <c r="C4140" s="1"/>
    </row>
    <row r="4141" spans="1:3" ht="15.75">
      <c r="A4141" s="1"/>
      <c r="B4141" s="1"/>
      <c r="C4141" s="1"/>
    </row>
    <row r="4142" spans="1:3" ht="15.75">
      <c r="A4142" s="1"/>
      <c r="B4142" s="1"/>
      <c r="C4142" s="1"/>
    </row>
    <row r="4143" spans="1:3" ht="15.75">
      <c r="A4143" s="1"/>
      <c r="B4143" s="1"/>
      <c r="C4143" s="1"/>
    </row>
    <row r="4144" spans="1:3" ht="15.75">
      <c r="A4144" s="1"/>
      <c r="B4144" s="1"/>
      <c r="C4144" s="1"/>
    </row>
    <row r="4145" spans="1:3" ht="15.75">
      <c r="A4145" s="1"/>
      <c r="B4145" s="1"/>
      <c r="C4145" s="1"/>
    </row>
    <row r="4146" spans="1:3" ht="15.75">
      <c r="A4146" s="1"/>
      <c r="B4146" s="1"/>
      <c r="C4146" s="1"/>
    </row>
    <row r="4147" spans="1:3" ht="15.75">
      <c r="A4147" s="1"/>
      <c r="B4147" s="1"/>
      <c r="C4147" s="1"/>
    </row>
    <row r="4148" spans="1:3" ht="15.75">
      <c r="A4148" s="1"/>
      <c r="B4148" s="1"/>
      <c r="C4148" s="1"/>
    </row>
    <row r="4149" spans="1:3" ht="15.75">
      <c r="A4149" s="1"/>
      <c r="B4149" s="1"/>
      <c r="C4149" s="1"/>
    </row>
    <row r="4150" spans="1:3" ht="15.75">
      <c r="A4150" s="1"/>
      <c r="B4150" s="1"/>
      <c r="C4150" s="1"/>
    </row>
    <row r="4151" spans="1:3" ht="15.75">
      <c r="A4151" s="1"/>
      <c r="B4151" s="1"/>
      <c r="C4151" s="1"/>
    </row>
    <row r="4152" spans="1:3" ht="15.75">
      <c r="A4152" s="1"/>
      <c r="B4152" s="1"/>
      <c r="C4152" s="1"/>
    </row>
    <row r="4153" spans="1:3" ht="15.75">
      <c r="A4153" s="1"/>
      <c r="B4153" s="1"/>
      <c r="C4153" s="1"/>
    </row>
    <row r="4154" spans="1:3" ht="15.75">
      <c r="A4154" s="1"/>
      <c r="B4154" s="1"/>
      <c r="C4154" s="1"/>
    </row>
    <row r="4155" spans="1:3" ht="15.75">
      <c r="A4155" s="1"/>
      <c r="B4155" s="1"/>
      <c r="C4155" s="1"/>
    </row>
    <row r="4156" spans="1:3" ht="15.75">
      <c r="A4156" s="1"/>
      <c r="B4156" s="1"/>
      <c r="C4156" s="1"/>
    </row>
    <row r="4157" spans="1:3" ht="15.75">
      <c r="A4157" s="1"/>
      <c r="B4157" s="1"/>
      <c r="C4157" s="1"/>
    </row>
    <row r="4158" spans="1:3" ht="15.75">
      <c r="A4158" s="1"/>
      <c r="B4158" s="1"/>
      <c r="C4158" s="1"/>
    </row>
    <row r="4159" spans="1:3" ht="15.75">
      <c r="A4159" s="1"/>
      <c r="B4159" s="1"/>
      <c r="C4159" s="1"/>
    </row>
    <row r="4160" spans="1:3" ht="15.75">
      <c r="A4160" s="1"/>
      <c r="B4160" s="1"/>
      <c r="C4160" s="1"/>
    </row>
    <row r="4161" spans="1:3" ht="15.75">
      <c r="A4161" s="1"/>
      <c r="B4161" s="1"/>
      <c r="C4161" s="1"/>
    </row>
    <row r="4162" spans="1:3" ht="15.75">
      <c r="A4162" s="1"/>
      <c r="B4162" s="1"/>
      <c r="C4162" s="1"/>
    </row>
    <row r="4163" spans="1:3" ht="15.75">
      <c r="A4163" s="1"/>
      <c r="B4163" s="1"/>
      <c r="C4163" s="1"/>
    </row>
    <row r="4164" spans="1:3" ht="15.75">
      <c r="A4164" s="1"/>
      <c r="B4164" s="1"/>
      <c r="C4164" s="1"/>
    </row>
    <row r="4165" spans="1:3" ht="15.75">
      <c r="A4165" s="1"/>
      <c r="B4165" s="1"/>
      <c r="C4165" s="1"/>
    </row>
    <row r="4166" spans="1:3" ht="15.75">
      <c r="A4166" s="1"/>
      <c r="B4166" s="1"/>
      <c r="C4166" s="1"/>
    </row>
    <row r="4167" spans="1:3" ht="15.75">
      <c r="A4167" s="1"/>
      <c r="B4167" s="1"/>
      <c r="C4167" s="1"/>
    </row>
    <row r="4168" spans="1:3" ht="15.75">
      <c r="A4168" s="1"/>
      <c r="B4168" s="1"/>
      <c r="C4168" s="1"/>
    </row>
    <row r="4169" spans="1:3" ht="15.75">
      <c r="A4169" s="1"/>
      <c r="B4169" s="1"/>
      <c r="C4169" s="1"/>
    </row>
    <row r="4170" spans="1:3" ht="15.75">
      <c r="A4170" s="1"/>
      <c r="B4170" s="1"/>
      <c r="C4170" s="1"/>
    </row>
    <row r="4171" spans="1:3" ht="15.75">
      <c r="A4171" s="1"/>
      <c r="B4171" s="1"/>
      <c r="C4171" s="1"/>
    </row>
    <row r="4172" spans="1:3" ht="15.75">
      <c r="A4172" s="1"/>
      <c r="B4172" s="1"/>
      <c r="C4172" s="1"/>
    </row>
    <row r="4173" spans="1:3" ht="15.75">
      <c r="A4173" s="1"/>
      <c r="B4173" s="1"/>
      <c r="C4173" s="1"/>
    </row>
    <row r="4174" spans="1:3" ht="15.75">
      <c r="A4174" s="1"/>
      <c r="B4174" s="1"/>
      <c r="C4174" s="1"/>
    </row>
    <row r="4175" spans="1:3" ht="15.75">
      <c r="A4175" s="1"/>
      <c r="B4175" s="1"/>
      <c r="C4175" s="1"/>
    </row>
    <row r="4176" spans="1:3" ht="15.75">
      <c r="A4176" s="1"/>
      <c r="B4176" s="1"/>
      <c r="C4176" s="1"/>
    </row>
    <row r="4177" spans="1:3" ht="15.75">
      <c r="A4177" s="1"/>
      <c r="B4177" s="1"/>
      <c r="C4177" s="1"/>
    </row>
    <row r="4178" spans="1:3" ht="15.75">
      <c r="A4178" s="1"/>
      <c r="B4178" s="1"/>
      <c r="C4178" s="1"/>
    </row>
    <row r="4179" spans="1:3" ht="15.75">
      <c r="A4179" s="1"/>
      <c r="B4179" s="1"/>
      <c r="C4179" s="1"/>
    </row>
    <row r="4180" spans="1:3" ht="15.75">
      <c r="A4180" s="1"/>
      <c r="B4180" s="1"/>
      <c r="C4180" s="1"/>
    </row>
    <row r="4181" spans="1:3" ht="15.75">
      <c r="A4181" s="1"/>
      <c r="B4181" s="1"/>
      <c r="C4181" s="1"/>
    </row>
    <row r="4182" spans="1:3" ht="15.75">
      <c r="A4182" s="1"/>
      <c r="B4182" s="1"/>
      <c r="C4182" s="1"/>
    </row>
    <row r="4183" spans="1:3" ht="15.75">
      <c r="A4183" s="1"/>
      <c r="B4183" s="1"/>
      <c r="C4183" s="1"/>
    </row>
    <row r="4184" spans="1:3" ht="15.75">
      <c r="A4184" s="1"/>
      <c r="B4184" s="1"/>
      <c r="C4184" s="1"/>
    </row>
    <row r="4185" spans="1:3" ht="15.75">
      <c r="A4185" s="1"/>
      <c r="B4185" s="1"/>
      <c r="C4185" s="1"/>
    </row>
    <row r="4186" spans="1:3" ht="15.75">
      <c r="A4186" s="1"/>
      <c r="B4186" s="1"/>
      <c r="C4186" s="1"/>
    </row>
    <row r="4187" spans="1:3" ht="15.75">
      <c r="A4187" s="1"/>
      <c r="B4187" s="1"/>
      <c r="C4187" s="1"/>
    </row>
    <row r="4188" spans="1:3" ht="15.75">
      <c r="A4188" s="1"/>
      <c r="B4188" s="1"/>
      <c r="C4188" s="1"/>
    </row>
    <row r="4189" spans="1:3" ht="15.75">
      <c r="A4189" s="1"/>
      <c r="B4189" s="1"/>
      <c r="C4189" s="1"/>
    </row>
    <row r="4190" spans="1:3" ht="15.75">
      <c r="A4190" s="1"/>
      <c r="B4190" s="1"/>
      <c r="C4190" s="1"/>
    </row>
    <row r="4191" spans="1:3" ht="15.75">
      <c r="A4191" s="1"/>
      <c r="B4191" s="1"/>
      <c r="C4191" s="1"/>
    </row>
    <row r="4192" spans="1:3" ht="15.75">
      <c r="A4192" s="1"/>
      <c r="B4192" s="1"/>
      <c r="C4192" s="1"/>
    </row>
    <row r="4193" spans="1:3" ht="15.75">
      <c r="A4193" s="1"/>
      <c r="B4193" s="1"/>
      <c r="C4193" s="1"/>
    </row>
    <row r="4194" spans="1:3" ht="15.75">
      <c r="A4194" s="1"/>
      <c r="B4194" s="1"/>
      <c r="C4194" s="1"/>
    </row>
    <row r="4195" spans="1:3" ht="15.75">
      <c r="A4195" s="1"/>
      <c r="B4195" s="1"/>
      <c r="C4195" s="1"/>
    </row>
    <row r="4196" spans="1:3" ht="15.75">
      <c r="A4196" s="1"/>
      <c r="B4196" s="1"/>
      <c r="C4196" s="1"/>
    </row>
    <row r="4197" spans="1:3" ht="15.75">
      <c r="A4197" s="1"/>
      <c r="B4197" s="1"/>
      <c r="C4197" s="1"/>
    </row>
    <row r="4198" spans="1:3" ht="15.75">
      <c r="A4198" s="1"/>
      <c r="B4198" s="1"/>
      <c r="C4198" s="1"/>
    </row>
    <row r="4199" spans="1:3" ht="15.75">
      <c r="A4199" s="1"/>
      <c r="B4199" s="1"/>
      <c r="C4199" s="1"/>
    </row>
    <row r="4200" spans="1:3" ht="15.75">
      <c r="A4200" s="1"/>
      <c r="B4200" s="1"/>
      <c r="C4200" s="1"/>
    </row>
    <row r="4201" spans="1:3" ht="15.75">
      <c r="A4201" s="1"/>
      <c r="B4201" s="1"/>
      <c r="C4201" s="1"/>
    </row>
    <row r="4202" spans="1:3" ht="15.75">
      <c r="A4202" s="1"/>
      <c r="B4202" s="1"/>
      <c r="C4202" s="1"/>
    </row>
    <row r="4203" spans="1:3" ht="15.75">
      <c r="A4203" s="1"/>
      <c r="B4203" s="1"/>
      <c r="C4203" s="1"/>
    </row>
    <row r="4204" spans="1:3" ht="15.75">
      <c r="A4204" s="1"/>
      <c r="B4204" s="1"/>
      <c r="C4204" s="1"/>
    </row>
    <row r="4205" spans="1:3" ht="15.75">
      <c r="A4205" s="1"/>
      <c r="B4205" s="1"/>
      <c r="C4205" s="1"/>
    </row>
    <row r="4206" spans="1:3" ht="15.75">
      <c r="A4206" s="1"/>
      <c r="B4206" s="1"/>
      <c r="C4206" s="1"/>
    </row>
    <row r="4207" spans="1:3" ht="15.75">
      <c r="A4207" s="1"/>
      <c r="B4207" s="1"/>
      <c r="C4207" s="1"/>
    </row>
    <row r="4208" spans="1:3" ht="15.75">
      <c r="A4208" s="1"/>
      <c r="B4208" s="1"/>
      <c r="C4208" s="1"/>
    </row>
    <row r="4209" spans="1:3" ht="15.75">
      <c r="A4209" s="1"/>
      <c r="B4209" s="1"/>
      <c r="C4209" s="1"/>
    </row>
    <row r="4210" spans="1:3" ht="15.75">
      <c r="A4210" s="1"/>
      <c r="B4210" s="1"/>
      <c r="C4210" s="1"/>
    </row>
    <row r="4211" spans="1:3" ht="15.75">
      <c r="A4211" s="1"/>
      <c r="B4211" s="1"/>
      <c r="C4211" s="1"/>
    </row>
    <row r="4212" spans="1:3" ht="15.75">
      <c r="A4212" s="1"/>
      <c r="B4212" s="1"/>
      <c r="C4212" s="1"/>
    </row>
    <row r="4213" spans="1:3" ht="15.75">
      <c r="A4213" s="1"/>
      <c r="B4213" s="1"/>
      <c r="C4213" s="1"/>
    </row>
    <row r="4214" spans="1:3" ht="15.75">
      <c r="A4214" s="1"/>
      <c r="B4214" s="1"/>
      <c r="C4214" s="1"/>
    </row>
    <row r="4215" spans="1:3" ht="15.75">
      <c r="A4215" s="1"/>
      <c r="B4215" s="1"/>
      <c r="C4215" s="1"/>
    </row>
    <row r="4216" spans="1:3" ht="15.75">
      <c r="A4216" s="1"/>
      <c r="B4216" s="1"/>
      <c r="C4216" s="1"/>
    </row>
    <row r="4217" spans="1:3" ht="15.75">
      <c r="A4217" s="1"/>
      <c r="B4217" s="1"/>
      <c r="C4217" s="1"/>
    </row>
    <row r="4218" spans="1:3" ht="15.75">
      <c r="A4218" s="1"/>
      <c r="B4218" s="1"/>
      <c r="C4218" s="1"/>
    </row>
    <row r="4219" spans="1:3" ht="15.75">
      <c r="A4219" s="1"/>
      <c r="B4219" s="1"/>
      <c r="C4219" s="1"/>
    </row>
    <row r="4220" spans="1:3" ht="15.75">
      <c r="A4220" s="1"/>
      <c r="B4220" s="1"/>
      <c r="C4220" s="1"/>
    </row>
    <row r="4221" spans="1:3" ht="15.75">
      <c r="A4221" s="1"/>
      <c r="B4221" s="1"/>
      <c r="C4221" s="1"/>
    </row>
    <row r="4222" spans="1:3" ht="15.75">
      <c r="A4222" s="1"/>
      <c r="B4222" s="1"/>
      <c r="C4222" s="1"/>
    </row>
    <row r="4223" spans="1:3" ht="15.75">
      <c r="A4223" s="1"/>
      <c r="B4223" s="1"/>
      <c r="C4223" s="1"/>
    </row>
    <row r="4224" spans="1:3" ht="15.75">
      <c r="A4224" s="1"/>
      <c r="B4224" s="1"/>
      <c r="C4224" s="1"/>
    </row>
    <row r="4225" spans="1:3" ht="15.75">
      <c r="A4225" s="1"/>
      <c r="B4225" s="1"/>
      <c r="C4225" s="1"/>
    </row>
    <row r="4226" spans="1:3" ht="15.75">
      <c r="A4226" s="1"/>
      <c r="B4226" s="1"/>
      <c r="C4226" s="1"/>
    </row>
    <row r="4227" spans="1:3" ht="15.75">
      <c r="A4227" s="1"/>
      <c r="B4227" s="1"/>
      <c r="C4227" s="1"/>
    </row>
    <row r="4228" spans="1:3" ht="15.75">
      <c r="A4228" s="1"/>
      <c r="B4228" s="1"/>
      <c r="C4228" s="1"/>
    </row>
    <row r="4229" spans="1:3" ht="15.75">
      <c r="A4229" s="1"/>
      <c r="B4229" s="1"/>
      <c r="C4229" s="1"/>
    </row>
    <row r="4230" spans="1:3" ht="15.75">
      <c r="A4230" s="1"/>
      <c r="B4230" s="1"/>
      <c r="C4230" s="1"/>
    </row>
    <row r="4231" spans="1:3" ht="15.75">
      <c r="A4231" s="1"/>
      <c r="B4231" s="1"/>
      <c r="C4231" s="1"/>
    </row>
    <row r="4232" spans="1:3" ht="15.75">
      <c r="A4232" s="1"/>
      <c r="B4232" s="1"/>
      <c r="C4232" s="1"/>
    </row>
    <row r="4233" spans="1:3" ht="15.75">
      <c r="A4233" s="1"/>
      <c r="B4233" s="1"/>
      <c r="C4233" s="1"/>
    </row>
    <row r="4234" spans="1:3" ht="15.75">
      <c r="A4234" s="1"/>
      <c r="B4234" s="1"/>
      <c r="C4234" s="1"/>
    </row>
    <row r="4235" spans="1:3" ht="15.75">
      <c r="A4235" s="1"/>
      <c r="B4235" s="1"/>
      <c r="C4235" s="1"/>
    </row>
    <row r="4236" spans="1:3" ht="15.75">
      <c r="A4236" s="1"/>
      <c r="B4236" s="1"/>
      <c r="C4236" s="1"/>
    </row>
    <row r="4237" spans="1:3" ht="15.75">
      <c r="A4237" s="1"/>
      <c r="B4237" s="1"/>
      <c r="C4237" s="1"/>
    </row>
    <row r="4238" spans="1:3" ht="15.75">
      <c r="A4238" s="1"/>
      <c r="B4238" s="1"/>
      <c r="C4238" s="1"/>
    </row>
    <row r="4239" spans="1:3" ht="15.75">
      <c r="A4239" s="1"/>
      <c r="B4239" s="1"/>
      <c r="C4239" s="1"/>
    </row>
    <row r="4240" spans="1:3" ht="15.75">
      <c r="A4240" s="1"/>
      <c r="B4240" s="1"/>
      <c r="C4240" s="1"/>
    </row>
    <row r="4241" spans="1:3" ht="15.75">
      <c r="A4241" s="1"/>
      <c r="B4241" s="1"/>
      <c r="C4241" s="1"/>
    </row>
    <row r="4242" spans="1:3" ht="15.75">
      <c r="A4242" s="1"/>
      <c r="B4242" s="1"/>
      <c r="C4242" s="1"/>
    </row>
    <row r="4243" spans="1:3" ht="15.75">
      <c r="A4243" s="1"/>
      <c r="B4243" s="1"/>
      <c r="C4243" s="1"/>
    </row>
    <row r="4244" spans="1:3" ht="15.75">
      <c r="A4244" s="1"/>
      <c r="B4244" s="1"/>
      <c r="C4244" s="1"/>
    </row>
    <row r="4245" spans="1:3" ht="15.75">
      <c r="A4245" s="1"/>
      <c r="B4245" s="1"/>
      <c r="C4245" s="1"/>
    </row>
    <row r="4246" spans="1:3" ht="15.75">
      <c r="A4246" s="1"/>
      <c r="B4246" s="1"/>
      <c r="C4246" s="1"/>
    </row>
    <row r="4247" spans="1:3" ht="15.75">
      <c r="A4247" s="1"/>
      <c r="B4247" s="1"/>
      <c r="C4247" s="1"/>
    </row>
    <row r="4248" spans="1:3" ht="15.75">
      <c r="A4248" s="1"/>
      <c r="B4248" s="1"/>
      <c r="C4248" s="1"/>
    </row>
    <row r="4249" spans="1:3" ht="15.75">
      <c r="A4249" s="1"/>
      <c r="B4249" s="1"/>
      <c r="C4249" s="1"/>
    </row>
    <row r="4250" spans="1:3" ht="15.75">
      <c r="A4250" s="1"/>
      <c r="B4250" s="1"/>
      <c r="C4250" s="1"/>
    </row>
    <row r="4251" spans="1:3" ht="15.75">
      <c r="A4251" s="1"/>
      <c r="B4251" s="1"/>
      <c r="C4251" s="1"/>
    </row>
    <row r="4252" spans="1:3" ht="15.75">
      <c r="A4252" s="1"/>
      <c r="B4252" s="1"/>
      <c r="C4252" s="1"/>
    </row>
    <row r="4253" spans="1:3" ht="15.75">
      <c r="A4253" s="1"/>
      <c r="B4253" s="1"/>
      <c r="C4253" s="1"/>
    </row>
    <row r="4254" spans="1:3" ht="15.75">
      <c r="A4254" s="1"/>
      <c r="B4254" s="1"/>
      <c r="C4254" s="1"/>
    </row>
    <row r="4255" spans="1:3" ht="15.75">
      <c r="A4255" s="1"/>
      <c r="B4255" s="1"/>
      <c r="C4255" s="1"/>
    </row>
    <row r="4256" spans="1:3" ht="15.75">
      <c r="A4256" s="1"/>
      <c r="B4256" s="1"/>
      <c r="C4256" s="1"/>
    </row>
    <row r="4257" spans="1:3" ht="15.75">
      <c r="A4257" s="1"/>
      <c r="B4257" s="1"/>
      <c r="C4257" s="1"/>
    </row>
    <row r="4258" spans="1:3" ht="15.75">
      <c r="A4258" s="1"/>
      <c r="B4258" s="1"/>
      <c r="C4258" s="1"/>
    </row>
    <row r="4259" spans="1:3" ht="15.75">
      <c r="A4259" s="1"/>
      <c r="B4259" s="1"/>
      <c r="C4259" s="1"/>
    </row>
    <row r="4260" spans="1:3" ht="15.75">
      <c r="A4260" s="1"/>
      <c r="B4260" s="1"/>
      <c r="C4260" s="1"/>
    </row>
    <row r="4261" spans="1:3" ht="15.75">
      <c r="A4261" s="1"/>
      <c r="B4261" s="1"/>
      <c r="C4261" s="1"/>
    </row>
    <row r="4262" spans="1:3" ht="15.75">
      <c r="A4262" s="1"/>
      <c r="B4262" s="1"/>
      <c r="C4262" s="1"/>
    </row>
    <row r="4263" spans="1:3" ht="15.75">
      <c r="A4263" s="1"/>
      <c r="B4263" s="1"/>
      <c r="C4263" s="1"/>
    </row>
    <row r="4264" spans="1:3" ht="15.75">
      <c r="A4264" s="1"/>
      <c r="B4264" s="1"/>
      <c r="C4264" s="1"/>
    </row>
    <row r="4265" spans="1:3" ht="15.75">
      <c r="A4265" s="1"/>
      <c r="B4265" s="1"/>
      <c r="C4265" s="1"/>
    </row>
    <row r="4266" spans="1:3" ht="15.75">
      <c r="A4266" s="1"/>
      <c r="B4266" s="1"/>
      <c r="C4266" s="1"/>
    </row>
    <row r="4267" spans="1:3" ht="15.75">
      <c r="A4267" s="1"/>
      <c r="B4267" s="1"/>
      <c r="C4267" s="1"/>
    </row>
    <row r="4268" spans="1:3" ht="15.75">
      <c r="A4268" s="1"/>
      <c r="B4268" s="1"/>
      <c r="C4268" s="1"/>
    </row>
    <row r="4269" spans="1:3" ht="15.75">
      <c r="A4269" s="1"/>
      <c r="B4269" s="1"/>
      <c r="C4269" s="1"/>
    </row>
    <row r="4270" spans="1:3" ht="15.75">
      <c r="A4270" s="1"/>
      <c r="B4270" s="1"/>
      <c r="C4270" s="1"/>
    </row>
    <row r="4271" spans="1:3" ht="15.75">
      <c r="A4271" s="1"/>
      <c r="B4271" s="1"/>
      <c r="C4271" s="1"/>
    </row>
    <row r="4272" spans="1:3" ht="15.75">
      <c r="A4272" s="1"/>
      <c r="B4272" s="1"/>
      <c r="C4272" s="1"/>
    </row>
    <row r="4273" spans="1:3" ht="15.75">
      <c r="A4273" s="1"/>
      <c r="B4273" s="1"/>
      <c r="C4273" s="1"/>
    </row>
    <row r="4274" spans="1:3" ht="15.75">
      <c r="A4274" s="1"/>
      <c r="B4274" s="1"/>
      <c r="C4274" s="1"/>
    </row>
    <row r="4275" spans="1:3" ht="15.75">
      <c r="A4275" s="1"/>
      <c r="B4275" s="1"/>
      <c r="C4275" s="1"/>
    </row>
    <row r="4276" spans="1:3" ht="15.75">
      <c r="A4276" s="1"/>
      <c r="B4276" s="1"/>
      <c r="C4276" s="1"/>
    </row>
    <row r="4277" spans="1:3" ht="15.75">
      <c r="A4277" s="1"/>
      <c r="B4277" s="1"/>
      <c r="C4277" s="1"/>
    </row>
    <row r="4278" spans="1:3" ht="15.75">
      <c r="A4278" s="1"/>
      <c r="B4278" s="1"/>
      <c r="C4278" s="1"/>
    </row>
    <row r="4279" spans="1:3" ht="15.75">
      <c r="A4279" s="1"/>
      <c r="B4279" s="1"/>
      <c r="C4279" s="1"/>
    </row>
    <row r="4280" spans="1:3" ht="15.75">
      <c r="A4280" s="1"/>
      <c r="B4280" s="1"/>
      <c r="C4280" s="1"/>
    </row>
    <row r="4281" spans="1:3" ht="15.75">
      <c r="A4281" s="1"/>
      <c r="B4281" s="1"/>
      <c r="C4281" s="1"/>
    </row>
    <row r="4282" spans="1:3" ht="15.75">
      <c r="A4282" s="1"/>
      <c r="B4282" s="1"/>
      <c r="C4282" s="1"/>
    </row>
    <row r="4283" spans="1:3" ht="15.75">
      <c r="A4283" s="1"/>
      <c r="B4283" s="1"/>
      <c r="C4283" s="1"/>
    </row>
    <row r="4284" spans="1:3" ht="15.75">
      <c r="A4284" s="1"/>
      <c r="B4284" s="1"/>
      <c r="C4284" s="1"/>
    </row>
    <row r="4285" spans="1:3" ht="15.75">
      <c r="A4285" s="1"/>
      <c r="B4285" s="1"/>
      <c r="C4285" s="1"/>
    </row>
    <row r="4286" spans="1:3" ht="15.75">
      <c r="A4286" s="1"/>
      <c r="B4286" s="1"/>
      <c r="C4286" s="1"/>
    </row>
    <row r="4287" spans="1:3" ht="15.75">
      <c r="A4287" s="1"/>
      <c r="B4287" s="1"/>
      <c r="C4287" s="1"/>
    </row>
    <row r="4288" spans="1:3" ht="15.75">
      <c r="A4288" s="1"/>
      <c r="B4288" s="1"/>
      <c r="C4288" s="1"/>
    </row>
    <row r="4289" spans="1:3" ht="15.75">
      <c r="A4289" s="1"/>
      <c r="B4289" s="1"/>
      <c r="C4289" s="1"/>
    </row>
    <row r="4290" spans="1:3" ht="15.75">
      <c r="A4290" s="1"/>
      <c r="B4290" s="1"/>
      <c r="C4290" s="1"/>
    </row>
    <row r="4291" spans="1:3" ht="15.75">
      <c r="A4291" s="1"/>
      <c r="B4291" s="1"/>
      <c r="C4291" s="1"/>
    </row>
    <row r="4292" spans="1:3" ht="15.75">
      <c r="A4292" s="1"/>
      <c r="B4292" s="1"/>
      <c r="C4292" s="1"/>
    </row>
    <row r="4293" spans="1:3" ht="15.75">
      <c r="A4293" s="1"/>
      <c r="B4293" s="1"/>
      <c r="C4293" s="1"/>
    </row>
    <row r="4294" spans="1:3" ht="15.75">
      <c r="A4294" s="1"/>
      <c r="B4294" s="1"/>
      <c r="C4294" s="1"/>
    </row>
    <row r="4295" spans="1:3" ht="15.75">
      <c r="A4295" s="1"/>
      <c r="B4295" s="1"/>
      <c r="C4295" s="1"/>
    </row>
    <row r="4296" spans="1:3" ht="15.75">
      <c r="A4296" s="1"/>
      <c r="B4296" s="1"/>
      <c r="C4296" s="1"/>
    </row>
    <row r="4297" spans="1:3" ht="15.75">
      <c r="A4297" s="1"/>
      <c r="B4297" s="1"/>
      <c r="C4297" s="1"/>
    </row>
    <row r="4298" spans="1:3" ht="15.75">
      <c r="A4298" s="1"/>
      <c r="B4298" s="1"/>
      <c r="C4298" s="1"/>
    </row>
    <row r="4299" spans="1:3" ht="15.75">
      <c r="A4299" s="1"/>
      <c r="B4299" s="1"/>
      <c r="C4299" s="1"/>
    </row>
    <row r="4300" spans="1:3" ht="15.75">
      <c r="A4300" s="1"/>
      <c r="B4300" s="1"/>
      <c r="C4300" s="1"/>
    </row>
    <row r="4301" spans="1:3" ht="15.75">
      <c r="A4301" s="1"/>
      <c r="B4301" s="1"/>
      <c r="C4301" s="1"/>
    </row>
    <row r="4302" spans="1:3" ht="15.75">
      <c r="A4302" s="1"/>
      <c r="B4302" s="1"/>
      <c r="C4302" s="1"/>
    </row>
    <row r="4303" spans="1:3" ht="15.75">
      <c r="A4303" s="1"/>
      <c r="B4303" s="1"/>
      <c r="C4303" s="1"/>
    </row>
    <row r="4304" spans="1:3" ht="15.75">
      <c r="A4304" s="1"/>
      <c r="B4304" s="1"/>
      <c r="C4304" s="1"/>
    </row>
    <row r="4305" spans="1:3" ht="15.75">
      <c r="A4305" s="1"/>
      <c r="B4305" s="1"/>
      <c r="C4305" s="1"/>
    </row>
    <row r="4306" spans="1:3" ht="15.75">
      <c r="A4306" s="1"/>
      <c r="B4306" s="1"/>
      <c r="C4306" s="1"/>
    </row>
    <row r="4307" spans="1:3" ht="15.75">
      <c r="A4307" s="1"/>
      <c r="B4307" s="1"/>
      <c r="C4307" s="1"/>
    </row>
    <row r="4308" spans="1:3" ht="15.75">
      <c r="A4308" s="1"/>
      <c r="B4308" s="1"/>
      <c r="C4308" s="1"/>
    </row>
    <row r="4309" spans="1:3" ht="15.75">
      <c r="A4309" s="1"/>
      <c r="B4309" s="1"/>
      <c r="C4309" s="1"/>
    </row>
    <row r="4310" spans="1:3" ht="15.75">
      <c r="A4310" s="1"/>
      <c r="B4310" s="1"/>
      <c r="C4310" s="1"/>
    </row>
    <row r="4311" spans="1:3" ht="15.75">
      <c r="A4311" s="1"/>
      <c r="B4311" s="1"/>
      <c r="C4311" s="1"/>
    </row>
    <row r="4312" spans="1:3" ht="15.75">
      <c r="A4312" s="1"/>
      <c r="B4312" s="1"/>
      <c r="C4312" s="1"/>
    </row>
    <row r="4313" spans="1:3" ht="15.75">
      <c r="A4313" s="1"/>
      <c r="B4313" s="1"/>
      <c r="C4313" s="1"/>
    </row>
    <row r="4314" spans="1:3" ht="15.75">
      <c r="A4314" s="1"/>
      <c r="B4314" s="1"/>
      <c r="C4314" s="1"/>
    </row>
    <row r="4315" spans="1:3" ht="15.75">
      <c r="A4315" s="1"/>
      <c r="B4315" s="1"/>
      <c r="C4315" s="1"/>
    </row>
    <row r="4316" spans="1:3" ht="15.75">
      <c r="A4316" s="1"/>
      <c r="B4316" s="1"/>
      <c r="C4316" s="1"/>
    </row>
    <row r="4317" spans="1:3" ht="15.75">
      <c r="A4317" s="1"/>
      <c r="B4317" s="1"/>
      <c r="C4317" s="1"/>
    </row>
    <row r="4318" spans="1:3" ht="15.75">
      <c r="A4318" s="1"/>
      <c r="B4318" s="1"/>
      <c r="C4318" s="1"/>
    </row>
    <row r="4319" spans="1:3" ht="15.75">
      <c r="A4319" s="1"/>
      <c r="B4319" s="1"/>
      <c r="C4319" s="1"/>
    </row>
    <row r="4320" spans="1:3" ht="15.75">
      <c r="A4320" s="1"/>
      <c r="B4320" s="1"/>
      <c r="C4320" s="1"/>
    </row>
    <row r="4321" spans="1:3" ht="15.75">
      <c r="A4321" s="1"/>
      <c r="B4321" s="1"/>
      <c r="C4321" s="1"/>
    </row>
    <row r="4322" spans="1:3" ht="15.75">
      <c r="A4322" s="1"/>
      <c r="B4322" s="1"/>
      <c r="C4322" s="1"/>
    </row>
    <row r="4323" spans="1:3" ht="15.75">
      <c r="A4323" s="1"/>
      <c r="B4323" s="1"/>
      <c r="C4323" s="1"/>
    </row>
    <row r="4324" spans="1:3" ht="15.75">
      <c r="A4324" s="1"/>
      <c r="B4324" s="1"/>
      <c r="C4324" s="1"/>
    </row>
    <row r="4325" spans="1:3" ht="15.75">
      <c r="A4325" s="1"/>
      <c r="B4325" s="1"/>
      <c r="C4325" s="1"/>
    </row>
    <row r="4326" spans="1:3" ht="15.75">
      <c r="A4326" s="1"/>
      <c r="B4326" s="1"/>
      <c r="C4326" s="1"/>
    </row>
    <row r="4327" spans="1:3" ht="15.75">
      <c r="A4327" s="1"/>
      <c r="B4327" s="1"/>
      <c r="C4327" s="1"/>
    </row>
    <row r="4328" spans="1:3" ht="15.75">
      <c r="A4328" s="1"/>
      <c r="B4328" s="1"/>
      <c r="C4328" s="1"/>
    </row>
    <row r="4329" spans="1:3" ht="15.75">
      <c r="A4329" s="1"/>
      <c r="B4329" s="1"/>
      <c r="C4329" s="1"/>
    </row>
    <row r="4330" spans="1:3" ht="15.75">
      <c r="A4330" s="1"/>
      <c r="B4330" s="1"/>
      <c r="C4330" s="1"/>
    </row>
    <row r="4331" spans="1:3" ht="15.75">
      <c r="A4331" s="1"/>
      <c r="B4331" s="1"/>
      <c r="C4331" s="1"/>
    </row>
    <row r="4332" spans="1:3" ht="15.75">
      <c r="A4332" s="1"/>
      <c r="B4332" s="1"/>
      <c r="C4332" s="1"/>
    </row>
    <row r="4333" spans="1:3" ht="15.75">
      <c r="A4333" s="1"/>
      <c r="B4333" s="1"/>
      <c r="C4333" s="1"/>
    </row>
    <row r="4334" spans="1:3" ht="15.75">
      <c r="A4334" s="1"/>
      <c r="B4334" s="1"/>
      <c r="C4334" s="1"/>
    </row>
    <row r="4335" spans="1:3" ht="15.75">
      <c r="A4335" s="1"/>
      <c r="B4335" s="1"/>
      <c r="C4335" s="1"/>
    </row>
    <row r="4336" spans="1:3" ht="15.75">
      <c r="A4336" s="1"/>
      <c r="B4336" s="1"/>
      <c r="C4336" s="1"/>
    </row>
    <row r="4337" spans="1:3" ht="15.75">
      <c r="A4337" s="1"/>
      <c r="B4337" s="1"/>
      <c r="C4337" s="1"/>
    </row>
    <row r="4338" spans="1:3" ht="15.75">
      <c r="A4338" s="1"/>
      <c r="B4338" s="1"/>
      <c r="C4338" s="1"/>
    </row>
    <row r="4339" spans="1:3" ht="15.75">
      <c r="A4339" s="1"/>
      <c r="B4339" s="1"/>
      <c r="C4339" s="1"/>
    </row>
    <row r="4340" spans="1:3" ht="15.75">
      <c r="A4340" s="1"/>
      <c r="B4340" s="1"/>
      <c r="C4340" s="1"/>
    </row>
    <row r="4341" spans="1:3" ht="15.75">
      <c r="A4341" s="1"/>
      <c r="B4341" s="1"/>
      <c r="C4341" s="1"/>
    </row>
    <row r="4342" spans="1:3" ht="15.75">
      <c r="A4342" s="1"/>
      <c r="B4342" s="1"/>
      <c r="C4342" s="1"/>
    </row>
    <row r="4343" spans="1:3" ht="15.75">
      <c r="A4343" s="1"/>
      <c r="B4343" s="1"/>
      <c r="C4343" s="1"/>
    </row>
    <row r="4344" spans="1:3" ht="15.75">
      <c r="A4344" s="1"/>
      <c r="B4344" s="1"/>
      <c r="C4344" s="1"/>
    </row>
    <row r="4345" spans="1:3" ht="15.75">
      <c r="A4345" s="1"/>
      <c r="B4345" s="1"/>
      <c r="C4345" s="1"/>
    </row>
    <row r="4346" spans="1:3" ht="15.75">
      <c r="A4346" s="1"/>
      <c r="B4346" s="1"/>
      <c r="C4346" s="1"/>
    </row>
    <row r="4347" spans="1:3" ht="15.75">
      <c r="A4347" s="1"/>
      <c r="B4347" s="1"/>
      <c r="C4347" s="1"/>
    </row>
    <row r="4348" spans="1:3" ht="15.75">
      <c r="A4348" s="1"/>
      <c r="B4348" s="1"/>
      <c r="C4348" s="1"/>
    </row>
    <row r="4349" spans="1:3" ht="15.75">
      <c r="A4349" s="1"/>
      <c r="B4349" s="1"/>
      <c r="C4349" s="1"/>
    </row>
    <row r="4350" spans="1:3" ht="15.75">
      <c r="A4350" s="1"/>
      <c r="B4350" s="1"/>
      <c r="C4350" s="1"/>
    </row>
    <row r="4351" spans="1:3" ht="15.75">
      <c r="A4351" s="1"/>
      <c r="B4351" s="1"/>
      <c r="C4351" s="1"/>
    </row>
    <row r="4352" spans="1:3" ht="15.75">
      <c r="A4352" s="1"/>
      <c r="B4352" s="1"/>
      <c r="C4352" s="1"/>
    </row>
    <row r="4353" spans="1:3" ht="15.75">
      <c r="A4353" s="1"/>
      <c r="B4353" s="1"/>
      <c r="C4353" s="1"/>
    </row>
    <row r="4354" spans="1:3" ht="15.75">
      <c r="A4354" s="1"/>
      <c r="B4354" s="1"/>
      <c r="C4354" s="1"/>
    </row>
    <row r="4355" spans="1:3" ht="15.75">
      <c r="A4355" s="1"/>
      <c r="B4355" s="1"/>
      <c r="C4355" s="1"/>
    </row>
    <row r="4356" spans="1:3" ht="15.75">
      <c r="A4356" s="1"/>
      <c r="B4356" s="1"/>
      <c r="C4356" s="1"/>
    </row>
    <row r="4357" spans="1:3" ht="15.75">
      <c r="A4357" s="1"/>
      <c r="B4357" s="1"/>
      <c r="C4357" s="1"/>
    </row>
    <row r="4358" spans="1:3" ht="15.75">
      <c r="A4358" s="1"/>
      <c r="B4358" s="1"/>
      <c r="C4358" s="1"/>
    </row>
    <row r="4359" spans="1:3" ht="15.75">
      <c r="A4359" s="1"/>
      <c r="B4359" s="1"/>
      <c r="C4359" s="1"/>
    </row>
    <row r="4360" spans="1:3" ht="15.75">
      <c r="A4360" s="1"/>
      <c r="B4360" s="1"/>
      <c r="C4360" s="1"/>
    </row>
    <row r="4361" spans="1:3" ht="15.75">
      <c r="A4361" s="1"/>
      <c r="B4361" s="1"/>
      <c r="C4361" s="1"/>
    </row>
    <row r="4362" spans="1:3" ht="15.75">
      <c r="A4362" s="1"/>
      <c r="B4362" s="1"/>
      <c r="C4362" s="1"/>
    </row>
    <row r="4363" spans="1:3" ht="15.75">
      <c r="A4363" s="1"/>
      <c r="B4363" s="1"/>
      <c r="C4363" s="1"/>
    </row>
    <row r="4364" spans="1:3" ht="15.75">
      <c r="A4364" s="1"/>
      <c r="B4364" s="1"/>
      <c r="C4364" s="1"/>
    </row>
    <row r="4365" spans="1:3" ht="15.75">
      <c r="A4365" s="1"/>
      <c r="B4365" s="1"/>
      <c r="C4365" s="1"/>
    </row>
    <row r="4366" spans="1:3" ht="15.75">
      <c r="A4366" s="1"/>
      <c r="B4366" s="1"/>
      <c r="C4366" s="1"/>
    </row>
    <row r="4367" spans="1:3" ht="15.75">
      <c r="A4367" s="1"/>
      <c r="B4367" s="1"/>
      <c r="C4367" s="1"/>
    </row>
    <row r="4368" spans="1:3" ht="15.75">
      <c r="A4368" s="1"/>
      <c r="B4368" s="1"/>
      <c r="C4368" s="1"/>
    </row>
    <row r="4369" spans="1:3" ht="15.75">
      <c r="A4369" s="1"/>
      <c r="B4369" s="1"/>
      <c r="C4369" s="1"/>
    </row>
    <row r="4370" spans="1:3" ht="15.75">
      <c r="A4370" s="1"/>
      <c r="B4370" s="1"/>
      <c r="C4370" s="1"/>
    </row>
    <row r="4371" spans="1:3" ht="15.75">
      <c r="A4371" s="1"/>
      <c r="B4371" s="1"/>
      <c r="C4371" s="1"/>
    </row>
    <row r="4372" spans="1:3" ht="15.75">
      <c r="A4372" s="1"/>
      <c r="B4372" s="1"/>
      <c r="C4372" s="1"/>
    </row>
    <row r="4373" spans="1:3" ht="15.75">
      <c r="A4373" s="1"/>
      <c r="B4373" s="1"/>
      <c r="C4373" s="1"/>
    </row>
    <row r="4374" spans="1:3" ht="15.75">
      <c r="A4374" s="1"/>
      <c r="B4374" s="1"/>
      <c r="C4374" s="1"/>
    </row>
    <row r="4375" spans="1:3" ht="15.75">
      <c r="A4375" s="1"/>
      <c r="B4375" s="1"/>
      <c r="C4375" s="1"/>
    </row>
    <row r="4376" spans="1:3" ht="15.75">
      <c r="A4376" s="1"/>
      <c r="B4376" s="1"/>
      <c r="C4376" s="1"/>
    </row>
    <row r="4377" spans="1:3" ht="15.75">
      <c r="A4377" s="1"/>
      <c r="B4377" s="1"/>
      <c r="C4377" s="1"/>
    </row>
    <row r="4378" spans="1:3" ht="15.75">
      <c r="A4378" s="1"/>
      <c r="B4378" s="1"/>
      <c r="C4378" s="1"/>
    </row>
    <row r="4379" spans="1:3" ht="15.75">
      <c r="A4379" s="1"/>
      <c r="B4379" s="1"/>
      <c r="C4379" s="1"/>
    </row>
    <row r="4380" spans="1:3" ht="15.75">
      <c r="A4380" s="1"/>
      <c r="B4380" s="1"/>
      <c r="C4380" s="1"/>
    </row>
    <row r="4381" spans="1:3" ht="15.75">
      <c r="A4381" s="1"/>
      <c r="B4381" s="1"/>
      <c r="C4381" s="1"/>
    </row>
    <row r="4382" spans="1:3" ht="15.75">
      <c r="A4382" s="1"/>
      <c r="B4382" s="1"/>
      <c r="C4382" s="1"/>
    </row>
    <row r="4383" spans="1:3" ht="15.75">
      <c r="A4383" s="1"/>
      <c r="B4383" s="1"/>
      <c r="C4383" s="1"/>
    </row>
    <row r="4384" spans="1:3" ht="15.75">
      <c r="A4384" s="1"/>
      <c r="B4384" s="1"/>
      <c r="C4384" s="1"/>
    </row>
    <row r="4385" spans="1:3" ht="15.75">
      <c r="A4385" s="1"/>
      <c r="B4385" s="1"/>
      <c r="C4385" s="1"/>
    </row>
    <row r="4386" spans="1:3" ht="15.75">
      <c r="A4386" s="1"/>
      <c r="B4386" s="1"/>
      <c r="C4386" s="1"/>
    </row>
    <row r="4387" spans="1:3" ht="15.75">
      <c r="A4387" s="1"/>
      <c r="B4387" s="1"/>
      <c r="C4387" s="1"/>
    </row>
    <row r="4388" spans="1:3" ht="15.75">
      <c r="A4388" s="1"/>
      <c r="B4388" s="1"/>
      <c r="C4388" s="1"/>
    </row>
    <row r="4389" spans="1:3" ht="15.75">
      <c r="A4389" s="1"/>
      <c r="B4389" s="1"/>
      <c r="C4389" s="1"/>
    </row>
    <row r="4390" spans="1:3" ht="15.75">
      <c r="A4390" s="1"/>
      <c r="B4390" s="1"/>
      <c r="C4390" s="1"/>
    </row>
    <row r="4391" spans="1:3" ht="15.75">
      <c r="A4391" s="1"/>
      <c r="B4391" s="1"/>
      <c r="C4391" s="1"/>
    </row>
    <row r="4392" spans="1:3" ht="15.75">
      <c r="A4392" s="1"/>
      <c r="B4392" s="1"/>
      <c r="C4392" s="1"/>
    </row>
    <row r="4393" spans="1:3" ht="15.75">
      <c r="A4393" s="1"/>
      <c r="B4393" s="1"/>
      <c r="C4393" s="1"/>
    </row>
    <row r="4394" spans="1:3" ht="15.75">
      <c r="A4394" s="1"/>
      <c r="B4394" s="1"/>
      <c r="C4394" s="1"/>
    </row>
    <row r="4395" spans="1:3" ht="15.75">
      <c r="A4395" s="1"/>
      <c r="B4395" s="1"/>
      <c r="C4395" s="1"/>
    </row>
    <row r="4396" spans="1:3" ht="15.75">
      <c r="A4396" s="1"/>
      <c r="B4396" s="1"/>
      <c r="C4396" s="1"/>
    </row>
    <row r="4397" spans="1:3" ht="15.75">
      <c r="A4397" s="1"/>
      <c r="B4397" s="1"/>
      <c r="C4397" s="1"/>
    </row>
    <row r="4398" spans="1:3" ht="15.75">
      <c r="A4398" s="1"/>
      <c r="B4398" s="1"/>
      <c r="C4398" s="1"/>
    </row>
    <row r="4399" spans="1:3" ht="15.75">
      <c r="A4399" s="1"/>
      <c r="B4399" s="1"/>
      <c r="C4399" s="1"/>
    </row>
    <row r="4400" spans="1:3" ht="15.75">
      <c r="A4400" s="1"/>
      <c r="B4400" s="1"/>
      <c r="C4400" s="1"/>
    </row>
    <row r="4401" spans="1:3" ht="15.75">
      <c r="A4401" s="1"/>
      <c r="B4401" s="1"/>
      <c r="C4401" s="1"/>
    </row>
    <row r="4402" spans="1:3" ht="15.75">
      <c r="A4402" s="1"/>
      <c r="B4402" s="1"/>
      <c r="C4402" s="1"/>
    </row>
    <row r="4403" spans="1:3" ht="15.75">
      <c r="A4403" s="1"/>
      <c r="B4403" s="1"/>
      <c r="C4403" s="1"/>
    </row>
    <row r="4404" spans="1:3" ht="15.75">
      <c r="A4404" s="1"/>
      <c r="B4404" s="1"/>
      <c r="C4404" s="1"/>
    </row>
    <row r="4405" spans="1:3" ht="15.75">
      <c r="A4405" s="1"/>
      <c r="B4405" s="1"/>
      <c r="C4405" s="1"/>
    </row>
    <row r="4406" spans="1:3" ht="15.75">
      <c r="A4406" s="1"/>
      <c r="B4406" s="1"/>
      <c r="C4406" s="1"/>
    </row>
    <row r="4407" spans="1:3" ht="15.75">
      <c r="A4407" s="1"/>
      <c r="B4407" s="1"/>
      <c r="C4407" s="1"/>
    </row>
    <row r="4408" spans="1:3" ht="15.75">
      <c r="A4408" s="1"/>
      <c r="B4408" s="1"/>
      <c r="C4408" s="1"/>
    </row>
    <row r="4409" spans="1:3" ht="15.75">
      <c r="A4409" s="1"/>
      <c r="B4409" s="1"/>
      <c r="C4409" s="1"/>
    </row>
    <row r="4410" spans="1:3" ht="15.75">
      <c r="A4410" s="1"/>
      <c r="B4410" s="1"/>
      <c r="C4410" s="1"/>
    </row>
    <row r="4411" spans="1:3" ht="15.75">
      <c r="A4411" s="1"/>
      <c r="B4411" s="1"/>
      <c r="C4411" s="1"/>
    </row>
    <row r="4412" spans="1:3" ht="15.75">
      <c r="A4412" s="1"/>
      <c r="B4412" s="1"/>
      <c r="C4412" s="1"/>
    </row>
    <row r="4413" spans="1:3" ht="15.75">
      <c r="A4413" s="1"/>
      <c r="B4413" s="1"/>
      <c r="C4413" s="1"/>
    </row>
    <row r="4414" spans="1:3" ht="15.75">
      <c r="A4414" s="1"/>
      <c r="B4414" s="1"/>
      <c r="C4414" s="1"/>
    </row>
    <row r="4415" spans="1:3" ht="15.75">
      <c r="A4415" s="1"/>
      <c r="B4415" s="1"/>
      <c r="C4415" s="1"/>
    </row>
    <row r="4416" spans="1:3" ht="15.75">
      <c r="A4416" s="1"/>
      <c r="B4416" s="1"/>
      <c r="C4416" s="1"/>
    </row>
    <row r="4417" spans="1:3" ht="15.75">
      <c r="A4417" s="1"/>
      <c r="B4417" s="1"/>
      <c r="C4417" s="1"/>
    </row>
    <row r="4418" spans="1:3" ht="15.75">
      <c r="A4418" s="1"/>
      <c r="B4418" s="1"/>
      <c r="C4418" s="1"/>
    </row>
    <row r="4419" spans="1:3" ht="15.75">
      <c r="A4419" s="1"/>
      <c r="B4419" s="1"/>
      <c r="C4419" s="1"/>
    </row>
    <row r="4420" spans="1:3" ht="15.75">
      <c r="A4420" s="1"/>
      <c r="B4420" s="1"/>
      <c r="C4420" s="1"/>
    </row>
    <row r="4421" spans="1:3" ht="15.75">
      <c r="A4421" s="1"/>
      <c r="B4421" s="1"/>
      <c r="C4421" s="1"/>
    </row>
    <row r="4422" spans="1:3" ht="15.75">
      <c r="A4422" s="1"/>
      <c r="B4422" s="1"/>
      <c r="C4422" s="1"/>
    </row>
    <row r="4423" spans="1:3" ht="15.75">
      <c r="A4423" s="1"/>
      <c r="B4423" s="1"/>
      <c r="C4423" s="1"/>
    </row>
    <row r="4424" spans="1:3" ht="15.75">
      <c r="A4424" s="1"/>
      <c r="B4424" s="1"/>
      <c r="C4424" s="1"/>
    </row>
    <row r="4425" spans="1:3" ht="15.75">
      <c r="A4425" s="1"/>
      <c r="B4425" s="1"/>
      <c r="C4425" s="1"/>
    </row>
    <row r="4426" spans="1:3" ht="15.75">
      <c r="A4426" s="1"/>
      <c r="B4426" s="1"/>
      <c r="C4426" s="1"/>
    </row>
    <row r="4427" spans="1:3" ht="15.75">
      <c r="A4427" s="1"/>
      <c r="B4427" s="1"/>
      <c r="C4427" s="1"/>
    </row>
    <row r="4428" spans="1:3" ht="15.75">
      <c r="A4428" s="1"/>
      <c r="B4428" s="1"/>
      <c r="C4428" s="1"/>
    </row>
    <row r="4429" spans="1:3" ht="15.75">
      <c r="A4429" s="1"/>
      <c r="B4429" s="1"/>
      <c r="C4429" s="1"/>
    </row>
    <row r="4430" spans="1:3" ht="15.75">
      <c r="A4430" s="1"/>
      <c r="B4430" s="1"/>
      <c r="C4430" s="1"/>
    </row>
    <row r="4431" spans="1:3" ht="15.75">
      <c r="A4431" s="1"/>
      <c r="B4431" s="1"/>
      <c r="C4431" s="1"/>
    </row>
    <row r="4432" spans="1:3" ht="15.75">
      <c r="A4432" s="1"/>
      <c r="B4432" s="1"/>
      <c r="C4432" s="1"/>
    </row>
    <row r="4433" spans="1:3" ht="15.75">
      <c r="A4433" s="1"/>
      <c r="B4433" s="1"/>
      <c r="C4433" s="1"/>
    </row>
    <row r="4434" spans="1:3" ht="15.75">
      <c r="A4434" s="1"/>
      <c r="B4434" s="1"/>
      <c r="C4434" s="1"/>
    </row>
    <row r="4435" spans="1:3" ht="15.75">
      <c r="A4435" s="1"/>
      <c r="B4435" s="1"/>
      <c r="C4435" s="1"/>
    </row>
    <row r="4436" spans="1:3" ht="15.75">
      <c r="A4436" s="1"/>
      <c r="B4436" s="1"/>
      <c r="C4436" s="1"/>
    </row>
    <row r="4437" spans="1:3" ht="15.75">
      <c r="A4437" s="1"/>
      <c r="B4437" s="1"/>
      <c r="C4437" s="1"/>
    </row>
    <row r="4438" spans="1:3" ht="15.75">
      <c r="A4438" s="1"/>
      <c r="B4438" s="1"/>
      <c r="C4438" s="1"/>
    </row>
    <row r="4439" spans="1:3" ht="15.75">
      <c r="A4439" s="1"/>
      <c r="B4439" s="1"/>
      <c r="C4439" s="1"/>
    </row>
    <row r="4440" spans="1:3" ht="15.75">
      <c r="A4440" s="1"/>
      <c r="B4440" s="1"/>
      <c r="C4440" s="1"/>
    </row>
    <row r="4441" spans="1:3" ht="15.75">
      <c r="A4441" s="1"/>
      <c r="B4441" s="1"/>
      <c r="C4441" s="1"/>
    </row>
    <row r="4442" spans="1:3" ht="15.75">
      <c r="A4442" s="1"/>
      <c r="B4442" s="1"/>
      <c r="C4442" s="1"/>
    </row>
    <row r="4443" spans="1:3" ht="15.75">
      <c r="A4443" s="1"/>
      <c r="B4443" s="1"/>
      <c r="C4443" s="1"/>
    </row>
    <row r="4444" spans="1:3" ht="15.75">
      <c r="A4444" s="1"/>
      <c r="B4444" s="1"/>
      <c r="C4444" s="1"/>
    </row>
    <row r="4445" spans="1:3" ht="15.75">
      <c r="A4445" s="1"/>
      <c r="B4445" s="1"/>
      <c r="C4445" s="1"/>
    </row>
    <row r="4446" spans="1:3" ht="15.75">
      <c r="A4446" s="1"/>
      <c r="B4446" s="1"/>
      <c r="C4446" s="1"/>
    </row>
    <row r="4447" spans="1:3" ht="15.75">
      <c r="A4447" s="1"/>
      <c r="B4447" s="1"/>
      <c r="C4447" s="1"/>
    </row>
    <row r="4448" spans="1:3" ht="15.75">
      <c r="A4448" s="1"/>
      <c r="B4448" s="1"/>
      <c r="C4448" s="1"/>
    </row>
    <row r="4449" spans="1:3" ht="15.75">
      <c r="A4449" s="1"/>
      <c r="B4449" s="1"/>
      <c r="C4449" s="1"/>
    </row>
    <row r="4450" spans="1:3" ht="15.75">
      <c r="A4450" s="1"/>
      <c r="B4450" s="1"/>
      <c r="C4450" s="1"/>
    </row>
    <row r="4451" spans="1:3" ht="15.75">
      <c r="A4451" s="1"/>
      <c r="B4451" s="1"/>
      <c r="C4451" s="1"/>
    </row>
    <row r="4452" spans="1:3" ht="15.75">
      <c r="A4452" s="1"/>
      <c r="B4452" s="1"/>
      <c r="C4452" s="1"/>
    </row>
    <row r="4453" spans="1:3" ht="15.75">
      <c r="A4453" s="1"/>
      <c r="B4453" s="1"/>
      <c r="C4453" s="1"/>
    </row>
    <row r="4454" spans="1:3" ht="15.75">
      <c r="A4454" s="1"/>
      <c r="B4454" s="1"/>
      <c r="C4454" s="1"/>
    </row>
    <row r="4455" spans="1:3" ht="15.75">
      <c r="A4455" s="1"/>
      <c r="B4455" s="1"/>
      <c r="C4455" s="1"/>
    </row>
    <row r="4456" spans="1:3" ht="15.75">
      <c r="A4456" s="1"/>
      <c r="B4456" s="1"/>
      <c r="C4456" s="1"/>
    </row>
    <row r="4457" spans="1:3" ht="15.75">
      <c r="A4457" s="1"/>
      <c r="B4457" s="1"/>
      <c r="C4457" s="1"/>
    </row>
    <row r="4458" spans="1:3" ht="15.75">
      <c r="A4458" s="1"/>
      <c r="B4458" s="1"/>
      <c r="C4458" s="1"/>
    </row>
    <row r="4459" spans="1:3" ht="15.75">
      <c r="A4459" s="1"/>
      <c r="B4459" s="1"/>
      <c r="C4459" s="1"/>
    </row>
    <row r="4460" spans="1:3" ht="15.75">
      <c r="A4460" s="1"/>
      <c r="B4460" s="1"/>
      <c r="C4460" s="1"/>
    </row>
    <row r="4461" spans="1:3" ht="15.75">
      <c r="A4461" s="1"/>
      <c r="B4461" s="1"/>
      <c r="C4461" s="1"/>
    </row>
    <row r="4462" spans="1:3" ht="15.75">
      <c r="A4462" s="1"/>
      <c r="B4462" s="1"/>
      <c r="C4462" s="1"/>
    </row>
    <row r="4463" spans="1:3" ht="15.75">
      <c r="A4463" s="1"/>
      <c r="B4463" s="1"/>
      <c r="C4463" s="1"/>
    </row>
    <row r="4464" spans="1:3" ht="15.75">
      <c r="A4464" s="1"/>
      <c r="B4464" s="1"/>
      <c r="C4464" s="1"/>
    </row>
    <row r="4465" spans="1:3" ht="15.75">
      <c r="A4465" s="1"/>
      <c r="B4465" s="1"/>
      <c r="C4465" s="1"/>
    </row>
    <row r="4466" spans="1:3" ht="15.75">
      <c r="A4466" s="1"/>
      <c r="B4466" s="1"/>
      <c r="C4466" s="1"/>
    </row>
    <row r="4467" spans="1:3" ht="15.75">
      <c r="A4467" s="1"/>
      <c r="B4467" s="1"/>
      <c r="C4467" s="1"/>
    </row>
    <row r="4468" spans="1:3" ht="15.75">
      <c r="A4468" s="1"/>
      <c r="B4468" s="1"/>
      <c r="C4468" s="1"/>
    </row>
    <row r="4469" spans="1:3" ht="15.75">
      <c r="A4469" s="1"/>
      <c r="B4469" s="1"/>
      <c r="C4469" s="1"/>
    </row>
    <row r="4470" spans="1:3" ht="15.75">
      <c r="A4470" s="1"/>
      <c r="B4470" s="1"/>
      <c r="C4470" s="1"/>
    </row>
    <row r="4471" spans="1:3" ht="15.75">
      <c r="A4471" s="1"/>
      <c r="B4471" s="1"/>
      <c r="C4471" s="1"/>
    </row>
    <row r="4472" spans="1:3" ht="15.75">
      <c r="A4472" s="1"/>
      <c r="B4472" s="1"/>
      <c r="C4472" s="1"/>
    </row>
    <row r="4473" spans="1:3" ht="15.75">
      <c r="A4473" s="1"/>
      <c r="B4473" s="1"/>
      <c r="C4473" s="1"/>
    </row>
    <row r="4474" spans="1:3" ht="15.75">
      <c r="A4474" s="1"/>
      <c r="B4474" s="1"/>
      <c r="C4474" s="1"/>
    </row>
    <row r="4475" spans="1:3" ht="15.75">
      <c r="A4475" s="1"/>
      <c r="B4475" s="1"/>
      <c r="C4475" s="1"/>
    </row>
    <row r="4476" spans="1:3" ht="15.75">
      <c r="A4476" s="1"/>
      <c r="B4476" s="1"/>
      <c r="C4476" s="1"/>
    </row>
    <row r="4477" spans="1:3" ht="15.75">
      <c r="A4477" s="1"/>
      <c r="B4477" s="1"/>
      <c r="C4477" s="1"/>
    </row>
    <row r="4478" spans="1:3" ht="15.75">
      <c r="A4478" s="1"/>
      <c r="B4478" s="1"/>
      <c r="C4478" s="1"/>
    </row>
    <row r="4479" spans="1:3" ht="15.75">
      <c r="A4479" s="1"/>
      <c r="B4479" s="1"/>
      <c r="C4479" s="1"/>
    </row>
    <row r="4480" spans="1:3" ht="15.75">
      <c r="A4480" s="1"/>
      <c r="B4480" s="1"/>
      <c r="C4480" s="1"/>
    </row>
    <row r="4481" spans="1:3" ht="15.75">
      <c r="A4481" s="1"/>
      <c r="B4481" s="1"/>
      <c r="C4481" s="1"/>
    </row>
    <row r="4482" spans="1:3" ht="15.75">
      <c r="A4482" s="1"/>
      <c r="B4482" s="1"/>
      <c r="C4482" s="1"/>
    </row>
    <row r="4483" spans="1:3" ht="15.75">
      <c r="A4483" s="1"/>
      <c r="B4483" s="1"/>
      <c r="C4483" s="1"/>
    </row>
    <row r="4484" spans="1:3" ht="15.75">
      <c r="A4484" s="1"/>
      <c r="B4484" s="1"/>
      <c r="C4484" s="1"/>
    </row>
    <row r="4485" spans="1:3" ht="15.75">
      <c r="A4485" s="1"/>
      <c r="B4485" s="1"/>
      <c r="C4485" s="1"/>
    </row>
    <row r="4486" spans="1:3" ht="15.75">
      <c r="A4486" s="1"/>
      <c r="B4486" s="1"/>
      <c r="C4486" s="1"/>
    </row>
    <row r="4487" spans="1:3" ht="15.75">
      <c r="A4487" s="1"/>
      <c r="B4487" s="1"/>
      <c r="C4487" s="1"/>
    </row>
    <row r="4488" spans="1:3" ht="15.75">
      <c r="A4488" s="1"/>
      <c r="B4488" s="1"/>
      <c r="C4488" s="1"/>
    </row>
    <row r="4489" spans="1:3" ht="15.75">
      <c r="A4489" s="1"/>
      <c r="B4489" s="1"/>
      <c r="C4489" s="1"/>
    </row>
    <row r="4490" spans="1:3" ht="15.75">
      <c r="A4490" s="1"/>
      <c r="B4490" s="1"/>
      <c r="C4490" s="1"/>
    </row>
    <row r="4491" spans="1:3" ht="15.75">
      <c r="A4491" s="1"/>
      <c r="B4491" s="1"/>
      <c r="C4491" s="1"/>
    </row>
    <row r="4492" spans="1:3" ht="15.75">
      <c r="A4492" s="1"/>
      <c r="B4492" s="1"/>
      <c r="C4492" s="1"/>
    </row>
    <row r="4493" spans="1:3" ht="15.75">
      <c r="A4493" s="1"/>
      <c r="B4493" s="1"/>
      <c r="C4493" s="1"/>
    </row>
    <row r="4494" spans="1:3" ht="15.75">
      <c r="A4494" s="1"/>
      <c r="B4494" s="1"/>
      <c r="C4494" s="1"/>
    </row>
    <row r="4495" spans="1:3" ht="15.75">
      <c r="A4495" s="1"/>
      <c r="B4495" s="1"/>
      <c r="C4495" s="1"/>
    </row>
    <row r="4496" spans="1:3" ht="15.75">
      <c r="A4496" s="1"/>
      <c r="B4496" s="1"/>
      <c r="C4496" s="1"/>
    </row>
    <row r="4497" spans="1:3" ht="15.75">
      <c r="A4497" s="1"/>
      <c r="B4497" s="1"/>
      <c r="C4497" s="1"/>
    </row>
    <row r="4498" spans="1:3" ht="15.75">
      <c r="A4498" s="1"/>
      <c r="B4498" s="1"/>
      <c r="C4498" s="1"/>
    </row>
    <row r="4499" spans="1:3" ht="15.75">
      <c r="A4499" s="1"/>
      <c r="B4499" s="1"/>
      <c r="C4499" s="1"/>
    </row>
    <row r="4500" spans="1:3" ht="15.75">
      <c r="A4500" s="1"/>
      <c r="B4500" s="1"/>
      <c r="C4500" s="1"/>
    </row>
    <row r="4501" spans="1:3" ht="15.75">
      <c r="A4501" s="1"/>
      <c r="B4501" s="1"/>
      <c r="C4501" s="1"/>
    </row>
    <row r="4502" spans="1:3" ht="15.75">
      <c r="A4502" s="1"/>
      <c r="B4502" s="1"/>
      <c r="C4502" s="1"/>
    </row>
    <row r="4503" spans="1:3" ht="15.75">
      <c r="A4503" s="1"/>
      <c r="B4503" s="1"/>
      <c r="C4503" s="1"/>
    </row>
    <row r="4504" spans="1:3" ht="15.75">
      <c r="A4504" s="1"/>
      <c r="B4504" s="1"/>
      <c r="C4504" s="1"/>
    </row>
    <row r="4505" spans="1:3" ht="15.75">
      <c r="A4505" s="1"/>
      <c r="B4505" s="1"/>
      <c r="C4505" s="1"/>
    </row>
    <row r="4506" spans="1:3" ht="15.75">
      <c r="A4506" s="1"/>
      <c r="B4506" s="1"/>
      <c r="C4506" s="1"/>
    </row>
    <row r="4507" spans="1:3" ht="15.75">
      <c r="A4507" s="1"/>
      <c r="B4507" s="1"/>
      <c r="C4507" s="1"/>
    </row>
    <row r="4508" spans="1:3" ht="15.75">
      <c r="A4508" s="1"/>
      <c r="B4508" s="1"/>
      <c r="C4508" s="1"/>
    </row>
    <row r="4509" spans="1:3" ht="15.75">
      <c r="A4509" s="1"/>
      <c r="B4509" s="1"/>
      <c r="C4509" s="1"/>
    </row>
    <row r="4510" spans="1:3" ht="15.75">
      <c r="A4510" s="1"/>
      <c r="B4510" s="1"/>
      <c r="C4510" s="1"/>
    </row>
    <row r="4511" spans="1:3" ht="15.75">
      <c r="A4511" s="1"/>
      <c r="B4511" s="1"/>
      <c r="C4511" s="1"/>
    </row>
    <row r="4512" spans="1:3" ht="15.75">
      <c r="A4512" s="1"/>
      <c r="B4512" s="1"/>
      <c r="C4512" s="1"/>
    </row>
    <row r="4513" spans="1:3" ht="15.75">
      <c r="A4513" s="1"/>
      <c r="B4513" s="1"/>
      <c r="C4513" s="1"/>
    </row>
    <row r="4514" spans="1:3" ht="15.75">
      <c r="A4514" s="1"/>
      <c r="B4514" s="1"/>
      <c r="C4514" s="1"/>
    </row>
    <row r="4515" spans="1:3" ht="15.75">
      <c r="A4515" s="1"/>
      <c r="B4515" s="1"/>
      <c r="C4515" s="1"/>
    </row>
    <row r="4516" spans="1:3" ht="15.75">
      <c r="A4516" s="1"/>
      <c r="B4516" s="1"/>
      <c r="C4516" s="1"/>
    </row>
    <row r="4517" spans="1:3" ht="15.75">
      <c r="A4517" s="1"/>
      <c r="B4517" s="1"/>
      <c r="C4517" s="1"/>
    </row>
    <row r="4518" spans="1:3" ht="15.75">
      <c r="A4518" s="1"/>
      <c r="B4518" s="1"/>
      <c r="C4518" s="1"/>
    </row>
    <row r="4519" spans="1:3" ht="15.75">
      <c r="A4519" s="1"/>
      <c r="B4519" s="1"/>
      <c r="C4519" s="1"/>
    </row>
    <row r="4520" spans="1:3" ht="15.75">
      <c r="A4520" s="1"/>
      <c r="B4520" s="1"/>
      <c r="C4520" s="1"/>
    </row>
    <row r="4521" spans="1:3" ht="15.75">
      <c r="A4521" s="1"/>
      <c r="B4521" s="1"/>
      <c r="C4521" s="1"/>
    </row>
    <row r="4522" spans="1:3" ht="15.75">
      <c r="A4522" s="1"/>
      <c r="B4522" s="1"/>
      <c r="C4522" s="1"/>
    </row>
    <row r="4523" spans="1:3" ht="15.75">
      <c r="A4523" s="1"/>
      <c r="B4523" s="1"/>
      <c r="C4523" s="1"/>
    </row>
    <row r="4524" spans="1:3" ht="15.75">
      <c r="A4524" s="1"/>
      <c r="B4524" s="1"/>
      <c r="C4524" s="1"/>
    </row>
    <row r="4525" spans="1:3" ht="15.75">
      <c r="A4525" s="1"/>
      <c r="B4525" s="1"/>
      <c r="C4525" s="1"/>
    </row>
    <row r="4526" spans="1:3" ht="15.75">
      <c r="A4526" s="1"/>
      <c r="B4526" s="1"/>
      <c r="C4526" s="1"/>
    </row>
    <row r="4527" spans="1:3" ht="15.75">
      <c r="A4527" s="1"/>
      <c r="B4527" s="1"/>
      <c r="C4527" s="1"/>
    </row>
    <row r="4528" spans="1:3" ht="15.75">
      <c r="A4528" s="1"/>
      <c r="B4528" s="1"/>
      <c r="C4528" s="1"/>
    </row>
    <row r="4529" spans="1:3" ht="15.75">
      <c r="A4529" s="1"/>
      <c r="B4529" s="1"/>
      <c r="C4529" s="1"/>
    </row>
    <row r="4530" spans="1:3" ht="15.75">
      <c r="A4530" s="1"/>
      <c r="B4530" s="1"/>
      <c r="C4530" s="1"/>
    </row>
    <row r="4531" spans="1:3" ht="15.75">
      <c r="A4531" s="1"/>
      <c r="B4531" s="1"/>
      <c r="C4531" s="1"/>
    </row>
    <row r="4532" spans="1:3" ht="15.75">
      <c r="A4532" s="1"/>
      <c r="B4532" s="1"/>
      <c r="C4532" s="1"/>
    </row>
    <row r="4533" spans="1:3" ht="15.75">
      <c r="A4533" s="1"/>
      <c r="B4533" s="1"/>
      <c r="C4533" s="1"/>
    </row>
    <row r="4534" spans="1:3" ht="15.75">
      <c r="A4534" s="1"/>
      <c r="B4534" s="1"/>
      <c r="C4534" s="1"/>
    </row>
    <row r="4535" spans="1:3" ht="15.75">
      <c r="A4535" s="1"/>
      <c r="B4535" s="1"/>
      <c r="C4535" s="1"/>
    </row>
    <row r="4536" spans="1:3" ht="15.75">
      <c r="A4536" s="1"/>
      <c r="B4536" s="1"/>
      <c r="C4536" s="1"/>
    </row>
    <row r="4537" spans="1:3" ht="15.75">
      <c r="A4537" s="1"/>
      <c r="B4537" s="1"/>
      <c r="C4537" s="1"/>
    </row>
    <row r="4538" spans="1:3" ht="15.75">
      <c r="A4538" s="1"/>
      <c r="B4538" s="1"/>
      <c r="C4538" s="1"/>
    </row>
    <row r="4539" spans="1:3" ht="15.75">
      <c r="A4539" s="1"/>
      <c r="B4539" s="1"/>
      <c r="C4539" s="1"/>
    </row>
    <row r="4540" spans="1:3" ht="15.75">
      <c r="A4540" s="1"/>
      <c r="B4540" s="1"/>
      <c r="C4540" s="1"/>
    </row>
    <row r="4541" spans="1:3" ht="15.75">
      <c r="A4541" s="1"/>
      <c r="B4541" s="1"/>
      <c r="C4541" s="1"/>
    </row>
    <row r="4542" spans="1:3" ht="15.75">
      <c r="A4542" s="1"/>
      <c r="B4542" s="1"/>
      <c r="C4542" s="1"/>
    </row>
    <row r="4543" spans="1:3" ht="15.75">
      <c r="A4543" s="1"/>
      <c r="B4543" s="1"/>
      <c r="C4543" s="1"/>
    </row>
    <row r="4544" spans="1:3" ht="15.75">
      <c r="A4544" s="1"/>
      <c r="B4544" s="1"/>
      <c r="C4544" s="1"/>
    </row>
    <row r="4545" spans="1:3" ht="15.75">
      <c r="A4545" s="1"/>
      <c r="B4545" s="1"/>
      <c r="C4545" s="1"/>
    </row>
    <row r="4546" spans="1:3" ht="15.75">
      <c r="A4546" s="1"/>
      <c r="B4546" s="1"/>
      <c r="C4546" s="1"/>
    </row>
    <row r="4547" spans="1:3" ht="15.75">
      <c r="A4547" s="1"/>
      <c r="B4547" s="1"/>
      <c r="C4547" s="1"/>
    </row>
    <row r="4548" spans="1:3" ht="15.75">
      <c r="A4548" s="1"/>
      <c r="B4548" s="1"/>
      <c r="C4548" s="1"/>
    </row>
    <row r="4549" spans="1:3" ht="15.75">
      <c r="A4549" s="1"/>
      <c r="B4549" s="1"/>
      <c r="C4549" s="1"/>
    </row>
    <row r="4550" spans="1:3" ht="15.75">
      <c r="A4550" s="1"/>
      <c r="B4550" s="1"/>
      <c r="C4550" s="1"/>
    </row>
    <row r="4551" spans="1:3" ht="15.75">
      <c r="A4551" s="1"/>
      <c r="B4551" s="1"/>
      <c r="C4551" s="1"/>
    </row>
    <row r="4552" spans="1:3" ht="15.75">
      <c r="A4552" s="1"/>
      <c r="B4552" s="1"/>
      <c r="C4552" s="1"/>
    </row>
    <row r="4553" spans="1:3" ht="15.75">
      <c r="A4553" s="1"/>
      <c r="B4553" s="1"/>
      <c r="C4553" s="1"/>
    </row>
    <row r="4554" spans="1:3" ht="15.75">
      <c r="A4554" s="1"/>
      <c r="B4554" s="1"/>
      <c r="C4554" s="1"/>
    </row>
    <row r="4555" spans="1:3" ht="15.75">
      <c r="A4555" s="1"/>
      <c r="B4555" s="1"/>
      <c r="C4555" s="1"/>
    </row>
    <row r="4556" spans="1:3" ht="15.75">
      <c r="A4556" s="1"/>
      <c r="B4556" s="1"/>
      <c r="C4556" s="1"/>
    </row>
    <row r="4557" spans="1:3" ht="15.75">
      <c r="A4557" s="1"/>
      <c r="B4557" s="1"/>
      <c r="C4557" s="1"/>
    </row>
    <row r="4558" spans="1:3" ht="15.75">
      <c r="A4558" s="1"/>
      <c r="B4558" s="1"/>
      <c r="C4558" s="1"/>
    </row>
    <row r="4559" spans="1:3" ht="15.75">
      <c r="A4559" s="1"/>
      <c r="B4559" s="1"/>
      <c r="C4559" s="1"/>
    </row>
    <row r="4560" spans="1:3" ht="15.75">
      <c r="A4560" s="1"/>
      <c r="B4560" s="1"/>
      <c r="C4560" s="1"/>
    </row>
    <row r="4561" spans="1:3" ht="15.75">
      <c r="A4561" s="1"/>
      <c r="B4561" s="1"/>
      <c r="C4561" s="1"/>
    </row>
    <row r="4562" spans="1:3" ht="15.75">
      <c r="A4562" s="1"/>
      <c r="B4562" s="1"/>
      <c r="C4562" s="1"/>
    </row>
    <row r="4563" spans="1:3" ht="15.75">
      <c r="A4563" s="1"/>
      <c r="B4563" s="1"/>
      <c r="C4563" s="1"/>
    </row>
    <row r="4564" spans="1:3" ht="15.75">
      <c r="A4564" s="1"/>
      <c r="B4564" s="1"/>
      <c r="C4564" s="1"/>
    </row>
    <row r="4565" spans="1:3" ht="15.75">
      <c r="A4565" s="1"/>
      <c r="B4565" s="1"/>
      <c r="C4565" s="1"/>
    </row>
    <row r="4566" spans="1:3" ht="15.75">
      <c r="A4566" s="1"/>
      <c r="B4566" s="1"/>
      <c r="C4566" s="1"/>
    </row>
    <row r="4567" spans="1:3" ht="15.75">
      <c r="A4567" s="1"/>
      <c r="B4567" s="1"/>
      <c r="C4567" s="1"/>
    </row>
    <row r="4568" spans="1:3" ht="15.75">
      <c r="A4568" s="1"/>
      <c r="B4568" s="1"/>
      <c r="C4568" s="1"/>
    </row>
    <row r="4569" spans="1:3" ht="15.75">
      <c r="A4569" s="1"/>
      <c r="B4569" s="1"/>
      <c r="C4569" s="1"/>
    </row>
    <row r="4570" spans="1:3" ht="15.75">
      <c r="A4570" s="1"/>
      <c r="B4570" s="1"/>
      <c r="C4570" s="1"/>
    </row>
    <row r="4571" spans="1:3" ht="15.75">
      <c r="A4571" s="1"/>
      <c r="B4571" s="1"/>
      <c r="C4571" s="1"/>
    </row>
    <row r="4572" spans="1:3" ht="15.75">
      <c r="A4572" s="1"/>
      <c r="B4572" s="1"/>
      <c r="C4572" s="1"/>
    </row>
    <row r="4573" spans="1:3" ht="15.75">
      <c r="A4573" s="1"/>
      <c r="B4573" s="1"/>
      <c r="C4573" s="1"/>
    </row>
    <row r="4574" spans="1:3" ht="15.75">
      <c r="A4574" s="1"/>
      <c r="B4574" s="1"/>
      <c r="C4574" s="1"/>
    </row>
    <row r="4575" spans="1:3" ht="15.75">
      <c r="A4575" s="1"/>
      <c r="B4575" s="1"/>
      <c r="C4575" s="1"/>
    </row>
    <row r="4576" spans="1:3" ht="15.75">
      <c r="A4576" s="1"/>
      <c r="B4576" s="1"/>
      <c r="C4576" s="1"/>
    </row>
    <row r="4577" spans="1:3" ht="15.75">
      <c r="A4577" s="1"/>
      <c r="B4577" s="1"/>
      <c r="C4577" s="1"/>
    </row>
    <row r="4578" spans="1:3" ht="15.75">
      <c r="A4578" s="1"/>
      <c r="B4578" s="1"/>
      <c r="C4578" s="1"/>
    </row>
    <row r="4579" spans="1:3" ht="15.75">
      <c r="A4579" s="1"/>
      <c r="B4579" s="1"/>
      <c r="C4579" s="1"/>
    </row>
    <row r="4580" spans="1:3" ht="15.75">
      <c r="A4580" s="1"/>
      <c r="B4580" s="1"/>
      <c r="C4580" s="1"/>
    </row>
    <row r="4581" spans="1:3" ht="15.75">
      <c r="A4581" s="1"/>
      <c r="B4581" s="1"/>
      <c r="C4581" s="1"/>
    </row>
    <row r="4582" spans="1:3" ht="15.75">
      <c r="A4582" s="1"/>
      <c r="B4582" s="1"/>
      <c r="C4582" s="1"/>
    </row>
    <row r="4583" spans="1:3" ht="15.75">
      <c r="A4583" s="1"/>
      <c r="B4583" s="1"/>
      <c r="C4583" s="1"/>
    </row>
    <row r="4584" spans="1:3" ht="15.75">
      <c r="A4584" s="1"/>
      <c r="B4584" s="1"/>
      <c r="C4584" s="1"/>
    </row>
    <row r="4585" spans="1:3" ht="15.75">
      <c r="A4585" s="1"/>
      <c r="B4585" s="1"/>
      <c r="C4585" s="1"/>
    </row>
    <row r="4586" spans="1:3" ht="15.75">
      <c r="A4586" s="1"/>
      <c r="B4586" s="1"/>
      <c r="C4586" s="1"/>
    </row>
    <row r="4587" spans="1:3" ht="15.75">
      <c r="A4587" s="1"/>
      <c r="B4587" s="1"/>
      <c r="C4587" s="1"/>
    </row>
    <row r="4588" spans="1:3" ht="15.75">
      <c r="A4588" s="1"/>
      <c r="B4588" s="1"/>
      <c r="C4588" s="1"/>
    </row>
    <row r="4589" spans="1:3" ht="15.75">
      <c r="A4589" s="1"/>
      <c r="B4589" s="1"/>
      <c r="C4589" s="1"/>
    </row>
    <row r="4590" spans="1:3" ht="15.75">
      <c r="A4590" s="1"/>
      <c r="B4590" s="1"/>
      <c r="C4590" s="1"/>
    </row>
    <row r="4591" spans="1:3" ht="15.75">
      <c r="A4591" s="1"/>
      <c r="B4591" s="1"/>
      <c r="C4591" s="1"/>
    </row>
    <row r="4592" spans="1:3" ht="15.75">
      <c r="A4592" s="1"/>
      <c r="B4592" s="1"/>
      <c r="C4592" s="1"/>
    </row>
    <row r="4593" spans="1:3" ht="15.75">
      <c r="A4593" s="1"/>
      <c r="B4593" s="1"/>
      <c r="C4593" s="1"/>
    </row>
    <row r="4594" spans="1:3" ht="15.75">
      <c r="A4594" s="1"/>
      <c r="B4594" s="1"/>
      <c r="C4594" s="1"/>
    </row>
    <row r="4595" spans="1:3" ht="15.75">
      <c r="A4595" s="1"/>
      <c r="B4595" s="1"/>
      <c r="C4595" s="1"/>
    </row>
    <row r="4596" spans="1:3" ht="15.75">
      <c r="A4596" s="1"/>
      <c r="B4596" s="1"/>
      <c r="C4596" s="1"/>
    </row>
    <row r="4597" spans="1:3" ht="15.75">
      <c r="A4597" s="1"/>
      <c r="B4597" s="1"/>
      <c r="C4597" s="1"/>
    </row>
    <row r="4598" spans="1:3" ht="15.75">
      <c r="A4598" s="1"/>
      <c r="B4598" s="1"/>
      <c r="C4598" s="1"/>
    </row>
    <row r="4599" spans="1:3" ht="15.75">
      <c r="A4599" s="1"/>
      <c r="B4599" s="1"/>
      <c r="C4599" s="1"/>
    </row>
    <row r="4600" spans="1:3" ht="15.75">
      <c r="A4600" s="1"/>
      <c r="B4600" s="1"/>
      <c r="C4600" s="1"/>
    </row>
    <row r="4601" spans="1:3" ht="15.75">
      <c r="A4601" s="1"/>
      <c r="B4601" s="1"/>
      <c r="C4601" s="1"/>
    </row>
    <row r="4602" spans="1:3" ht="15.75">
      <c r="A4602" s="1"/>
      <c r="B4602" s="1"/>
      <c r="C4602" s="1"/>
    </row>
    <row r="4603" spans="1:3" ht="15.75">
      <c r="A4603" s="1"/>
      <c r="B4603" s="1"/>
      <c r="C4603" s="1"/>
    </row>
    <row r="4604" spans="1:3" ht="15.75">
      <c r="A4604" s="1"/>
      <c r="B4604" s="1"/>
      <c r="C4604" s="1"/>
    </row>
    <row r="4605" spans="1:3" ht="15.75">
      <c r="A4605" s="1"/>
      <c r="B4605" s="1"/>
      <c r="C4605" s="1"/>
    </row>
    <row r="4606" spans="1:3" ht="15.75">
      <c r="A4606" s="1"/>
      <c r="B4606" s="1"/>
      <c r="C4606" s="1"/>
    </row>
    <row r="4607" spans="1:3" ht="15.75">
      <c r="A4607" s="1"/>
      <c r="B4607" s="1"/>
      <c r="C4607" s="1"/>
    </row>
    <row r="4608" spans="1:3" ht="15.75">
      <c r="A4608" s="1"/>
      <c r="B4608" s="1"/>
      <c r="C4608" s="1"/>
    </row>
    <row r="4609" spans="1:3" ht="15.75">
      <c r="A4609" s="1"/>
      <c r="B4609" s="1"/>
      <c r="C4609" s="1"/>
    </row>
    <row r="4610" spans="1:3" ht="15.75">
      <c r="A4610" s="1"/>
      <c r="B4610" s="1"/>
      <c r="C4610" s="1"/>
    </row>
    <row r="4611" spans="1:3" ht="15.75">
      <c r="A4611" s="1"/>
      <c r="B4611" s="1"/>
      <c r="C4611" s="1"/>
    </row>
    <row r="4612" spans="1:3" ht="15.75">
      <c r="A4612" s="1"/>
      <c r="B4612" s="1"/>
      <c r="C4612" s="1"/>
    </row>
    <row r="4613" spans="1:3" ht="15.75">
      <c r="A4613" s="1"/>
      <c r="B4613" s="1"/>
      <c r="C4613" s="1"/>
    </row>
    <row r="4614" spans="1:3" ht="15.75">
      <c r="A4614" s="1"/>
      <c r="B4614" s="1"/>
      <c r="C4614" s="1"/>
    </row>
    <row r="4615" spans="1:3" ht="15.75">
      <c r="A4615" s="1"/>
      <c r="B4615" s="1"/>
      <c r="C4615" s="1"/>
    </row>
    <row r="4616" spans="1:3" ht="15.75">
      <c r="A4616" s="1"/>
      <c r="B4616" s="1"/>
      <c r="C4616" s="1"/>
    </row>
    <row r="4617" spans="1:3" ht="15.75">
      <c r="A4617" s="1"/>
      <c r="B4617" s="1"/>
      <c r="C4617" s="1"/>
    </row>
    <row r="4618" spans="1:3" ht="15.75">
      <c r="A4618" s="1"/>
      <c r="B4618" s="1"/>
      <c r="C4618" s="1"/>
    </row>
    <row r="4619" spans="1:3" ht="15.75">
      <c r="A4619" s="1"/>
      <c r="B4619" s="1"/>
      <c r="C4619" s="1"/>
    </row>
    <row r="4620" spans="1:3" ht="15.75">
      <c r="A4620" s="1"/>
      <c r="B4620" s="1"/>
      <c r="C4620" s="1"/>
    </row>
    <row r="4621" spans="1:3" ht="15.75">
      <c r="A4621" s="1"/>
      <c r="B4621" s="1"/>
      <c r="C4621" s="1"/>
    </row>
    <row r="4622" spans="1:3" ht="15.75">
      <c r="A4622" s="1"/>
      <c r="B4622" s="1"/>
      <c r="C4622" s="1"/>
    </row>
    <row r="4623" spans="1:3" ht="15.75">
      <c r="A4623" s="1"/>
      <c r="B4623" s="1"/>
      <c r="C4623" s="1"/>
    </row>
    <row r="4624" spans="1:3" ht="15.75">
      <c r="A4624" s="1"/>
      <c r="B4624" s="1"/>
      <c r="C4624" s="1"/>
    </row>
    <row r="4625" spans="1:3" ht="15.75">
      <c r="A4625" s="1"/>
      <c r="B4625" s="1"/>
      <c r="C4625" s="1"/>
    </row>
    <row r="4626" spans="1:3" ht="15.75">
      <c r="A4626" s="1"/>
      <c r="B4626" s="1"/>
      <c r="C4626" s="1"/>
    </row>
    <row r="4627" spans="1:3" ht="15.75">
      <c r="A4627" s="1"/>
      <c r="B4627" s="1"/>
      <c r="C4627" s="1"/>
    </row>
    <row r="4628" spans="1:3" ht="15.75">
      <c r="A4628" s="1"/>
      <c r="B4628" s="1"/>
      <c r="C4628" s="1"/>
    </row>
    <row r="4629" spans="1:3" ht="15.75">
      <c r="A4629" s="1"/>
      <c r="B4629" s="1"/>
      <c r="C4629" s="1"/>
    </row>
    <row r="4630" spans="1:3" ht="15.75">
      <c r="A4630" s="1"/>
      <c r="B4630" s="1"/>
      <c r="C4630" s="1"/>
    </row>
    <row r="4631" spans="1:3" ht="15.75">
      <c r="A4631" s="1"/>
      <c r="B4631" s="1"/>
      <c r="C4631" s="1"/>
    </row>
    <row r="4632" spans="1:3" ht="15.75">
      <c r="A4632" s="1"/>
      <c r="B4632" s="1"/>
      <c r="C4632" s="1"/>
    </row>
    <row r="4633" spans="1:3" ht="15.75">
      <c r="A4633" s="1"/>
      <c r="B4633" s="1"/>
      <c r="C4633" s="1"/>
    </row>
    <row r="4634" spans="1:3" ht="15.75">
      <c r="A4634" s="1"/>
      <c r="B4634" s="1"/>
      <c r="C4634" s="1"/>
    </row>
    <row r="4635" spans="1:3" ht="15.75">
      <c r="A4635" s="1"/>
      <c r="B4635" s="1"/>
      <c r="C4635" s="1"/>
    </row>
    <row r="4636" spans="1:3" ht="15.75">
      <c r="A4636" s="1"/>
      <c r="B4636" s="1"/>
      <c r="C4636" s="1"/>
    </row>
    <row r="4637" spans="1:3" ht="15.75">
      <c r="A4637" s="1"/>
      <c r="B4637" s="1"/>
      <c r="C4637" s="1"/>
    </row>
    <row r="4638" spans="1:3" ht="15.75">
      <c r="A4638" s="1"/>
      <c r="B4638" s="1"/>
      <c r="C4638" s="1"/>
    </row>
    <row r="4639" spans="1:3" ht="15.75">
      <c r="A4639" s="1"/>
      <c r="B4639" s="1"/>
      <c r="C4639" s="1"/>
    </row>
    <row r="4640" spans="1:3" ht="15.75">
      <c r="A4640" s="1"/>
      <c r="B4640" s="1"/>
      <c r="C4640" s="1"/>
    </row>
    <row r="4641" spans="1:3" ht="15.75">
      <c r="A4641" s="1"/>
      <c r="B4641" s="1"/>
      <c r="C4641" s="1"/>
    </row>
    <row r="4642" spans="1:3" ht="15.75">
      <c r="A4642" s="1"/>
      <c r="B4642" s="1"/>
      <c r="C4642" s="1"/>
    </row>
    <row r="4643" spans="1:3" ht="15.75">
      <c r="A4643" s="1"/>
      <c r="B4643" s="1"/>
      <c r="C4643" s="1"/>
    </row>
    <row r="4644" spans="1:3" ht="15.75">
      <c r="A4644" s="1"/>
      <c r="B4644" s="1"/>
      <c r="C4644" s="1"/>
    </row>
    <row r="4645" spans="1:3" ht="15.75">
      <c r="A4645" s="1"/>
      <c r="B4645" s="1"/>
      <c r="C4645" s="1"/>
    </row>
    <row r="4646" spans="1:3" ht="15.75">
      <c r="A4646" s="1"/>
      <c r="B4646" s="1"/>
      <c r="C4646" s="1"/>
    </row>
    <row r="4647" spans="1:3" ht="15.75">
      <c r="A4647" s="1"/>
      <c r="B4647" s="1"/>
      <c r="C4647" s="1"/>
    </row>
    <row r="4648" spans="1:3" ht="15.75">
      <c r="A4648" s="1"/>
      <c r="B4648" s="1"/>
      <c r="C4648" s="1"/>
    </row>
    <row r="4649" spans="1:3" ht="15.75">
      <c r="A4649" s="1"/>
      <c r="B4649" s="1"/>
      <c r="C4649" s="1"/>
    </row>
    <row r="4650" spans="1:3" ht="15.75">
      <c r="A4650" s="1"/>
      <c r="B4650" s="1"/>
      <c r="C4650" s="1"/>
    </row>
    <row r="4651" spans="1:3" ht="15.75">
      <c r="A4651" s="1"/>
      <c r="B4651" s="1"/>
      <c r="C4651" s="1"/>
    </row>
    <row r="4652" spans="1:3" ht="15.75">
      <c r="A4652" s="1"/>
      <c r="B4652" s="1"/>
      <c r="C4652" s="1"/>
    </row>
    <row r="4653" spans="1:3" ht="15.75">
      <c r="A4653" s="1"/>
      <c r="B4653" s="1"/>
      <c r="C4653" s="1"/>
    </row>
    <row r="4654" spans="1:3" ht="15.75">
      <c r="A4654" s="1"/>
      <c r="B4654" s="1"/>
      <c r="C4654" s="1"/>
    </row>
    <row r="4655" spans="1:3" ht="15.75">
      <c r="A4655" s="1"/>
      <c r="B4655" s="1"/>
      <c r="C4655" s="1"/>
    </row>
    <row r="4656" spans="1:3" ht="15.75">
      <c r="A4656" s="1"/>
      <c r="B4656" s="1"/>
      <c r="C4656" s="1"/>
    </row>
    <row r="4657" spans="1:3" ht="15.75">
      <c r="A4657" s="1"/>
      <c r="B4657" s="1"/>
      <c r="C4657" s="1"/>
    </row>
    <row r="4658" spans="1:3" ht="15.75">
      <c r="A4658" s="1"/>
      <c r="B4658" s="1"/>
      <c r="C4658" s="1"/>
    </row>
    <row r="4659" spans="1:3" ht="15.75">
      <c r="A4659" s="1"/>
      <c r="B4659" s="1"/>
      <c r="C4659" s="1"/>
    </row>
    <row r="4660" spans="1:3" ht="15.75">
      <c r="A4660" s="1"/>
      <c r="B4660" s="1"/>
      <c r="C4660" s="1"/>
    </row>
    <row r="4661" spans="1:3" ht="15.75">
      <c r="A4661" s="1"/>
      <c r="B4661" s="1"/>
      <c r="C4661" s="1"/>
    </row>
    <row r="4662" spans="1:3" ht="15.75">
      <c r="A4662" s="1"/>
      <c r="B4662" s="1"/>
      <c r="C4662" s="1"/>
    </row>
    <row r="4663" spans="1:3" ht="15.75">
      <c r="A4663" s="1"/>
      <c r="B4663" s="1"/>
      <c r="C4663" s="1"/>
    </row>
    <row r="4664" spans="1:3" ht="15.75">
      <c r="A4664" s="1"/>
      <c r="B4664" s="1"/>
      <c r="C4664" s="1"/>
    </row>
    <row r="4665" spans="1:3" ht="15.75">
      <c r="A4665" s="1"/>
      <c r="B4665" s="1"/>
      <c r="C4665" s="1"/>
    </row>
    <row r="4666" spans="1:3" ht="15.75">
      <c r="A4666" s="1"/>
      <c r="B4666" s="1"/>
      <c r="C4666" s="1"/>
    </row>
    <row r="4667" spans="1:3" ht="15.75">
      <c r="A4667" s="1"/>
      <c r="B4667" s="1"/>
      <c r="C4667" s="1"/>
    </row>
    <row r="4668" spans="1:3" ht="15.75">
      <c r="A4668" s="1"/>
      <c r="B4668" s="1"/>
      <c r="C4668" s="1"/>
    </row>
    <row r="4669" spans="1:3" ht="15.75">
      <c r="A4669" s="1"/>
      <c r="B4669" s="1"/>
      <c r="C4669" s="1"/>
    </row>
    <row r="4670" spans="1:3" ht="15.75">
      <c r="A4670" s="1"/>
      <c r="B4670" s="1"/>
      <c r="C4670" s="1"/>
    </row>
    <row r="4671" spans="1:3" ht="15.75">
      <c r="A4671" s="1"/>
      <c r="B4671" s="1"/>
      <c r="C4671" s="1"/>
    </row>
    <row r="4672" spans="1:3" ht="15.75">
      <c r="A4672" s="1"/>
      <c r="B4672" s="1"/>
      <c r="C4672" s="1"/>
    </row>
    <row r="4673" spans="1:3" ht="15.75">
      <c r="A4673" s="1"/>
      <c r="B4673" s="1"/>
      <c r="C4673" s="1"/>
    </row>
    <row r="4674" spans="1:3" ht="15.75">
      <c r="A4674" s="1"/>
      <c r="B4674" s="1"/>
      <c r="C4674" s="1"/>
    </row>
    <row r="4675" spans="1:3" ht="15.75">
      <c r="A4675" s="1"/>
      <c r="B4675" s="1"/>
      <c r="C4675" s="1"/>
    </row>
    <row r="4676" spans="1:3" ht="15.75">
      <c r="A4676" s="1"/>
      <c r="B4676" s="1"/>
      <c r="C4676" s="1"/>
    </row>
    <row r="4677" spans="1:3" ht="15.75">
      <c r="A4677" s="1"/>
      <c r="B4677" s="1"/>
      <c r="C4677" s="1"/>
    </row>
    <row r="4678" spans="1:3" ht="15.75">
      <c r="A4678" s="1"/>
      <c r="B4678" s="1"/>
      <c r="C4678" s="1"/>
    </row>
    <row r="4679" spans="1:3" ht="15.75">
      <c r="A4679" s="1"/>
      <c r="B4679" s="1"/>
      <c r="C4679" s="1"/>
    </row>
    <row r="4680" spans="1:3" ht="15.75">
      <c r="A4680" s="1"/>
      <c r="B4680" s="1"/>
      <c r="C4680" s="1"/>
    </row>
    <row r="4681" spans="1:3" ht="15.75">
      <c r="A4681" s="1"/>
      <c r="B4681" s="1"/>
      <c r="C4681" s="1"/>
    </row>
    <row r="4682" spans="1:3" ht="15.75">
      <c r="A4682" s="1"/>
      <c r="B4682" s="1"/>
      <c r="C4682" s="1"/>
    </row>
    <row r="4683" spans="1:3" ht="15.75">
      <c r="A4683" s="1"/>
      <c r="B4683" s="1"/>
      <c r="C4683" s="1"/>
    </row>
    <row r="4684" spans="1:3" ht="15.75">
      <c r="A4684" s="1"/>
      <c r="B4684" s="1"/>
      <c r="C4684" s="1"/>
    </row>
    <row r="4685" spans="1:3" ht="15.75">
      <c r="A4685" s="1"/>
      <c r="B4685" s="1"/>
      <c r="C4685" s="1"/>
    </row>
    <row r="4686" spans="1:3" ht="15.75">
      <c r="A4686" s="1"/>
      <c r="B4686" s="1"/>
      <c r="C4686" s="1"/>
    </row>
    <row r="4687" spans="1:3" ht="15.75">
      <c r="A4687" s="1"/>
      <c r="B4687" s="1"/>
      <c r="C4687" s="1"/>
    </row>
    <row r="4688" spans="1:3" ht="15.75">
      <c r="A4688" s="1"/>
      <c r="B4688" s="1"/>
      <c r="C4688" s="1"/>
    </row>
    <row r="4689" spans="1:3" ht="15.75">
      <c r="A4689" s="1"/>
      <c r="B4689" s="1"/>
      <c r="C4689" s="1"/>
    </row>
    <row r="4690" spans="1:3" ht="15.75">
      <c r="A4690" s="1"/>
      <c r="B4690" s="1"/>
      <c r="C4690" s="1"/>
    </row>
    <row r="4691" spans="1:3" ht="15.75">
      <c r="A4691" s="1"/>
      <c r="B4691" s="1"/>
      <c r="C4691" s="1"/>
    </row>
    <row r="4692" spans="1:3" ht="15.75">
      <c r="A4692" s="1"/>
      <c r="B4692" s="1"/>
      <c r="C4692" s="1"/>
    </row>
    <row r="4693" spans="1:3" ht="15.75">
      <c r="A4693" s="1"/>
      <c r="B4693" s="1"/>
      <c r="C4693" s="1"/>
    </row>
    <row r="4694" spans="1:3" ht="15.75">
      <c r="A4694" s="1"/>
      <c r="B4694" s="1"/>
      <c r="C4694" s="1"/>
    </row>
    <row r="4695" spans="1:3" ht="15.75">
      <c r="A4695" s="1"/>
      <c r="B4695" s="1"/>
      <c r="C4695" s="1"/>
    </row>
    <row r="4696" spans="1:3" ht="15.75">
      <c r="A4696" s="1"/>
      <c r="B4696" s="1"/>
      <c r="C4696" s="1"/>
    </row>
    <row r="4697" spans="1:3" ht="15.75">
      <c r="A4697" s="1"/>
      <c r="B4697" s="1"/>
      <c r="C4697" s="1"/>
    </row>
    <row r="4698" spans="1:3" ht="15.75">
      <c r="A4698" s="1"/>
      <c r="B4698" s="1"/>
      <c r="C4698" s="1"/>
    </row>
    <row r="4699" spans="1:3" ht="15.75">
      <c r="A4699" s="1"/>
      <c r="B4699" s="1"/>
      <c r="C4699" s="1"/>
    </row>
    <row r="4700" spans="1:3" ht="15.75">
      <c r="A4700" s="1"/>
      <c r="B4700" s="1"/>
      <c r="C4700" s="1"/>
    </row>
    <row r="4701" spans="1:3" ht="15.75">
      <c r="A4701" s="1"/>
      <c r="B4701" s="1"/>
      <c r="C4701" s="1"/>
    </row>
    <row r="4702" spans="1:3" ht="15.75">
      <c r="A4702" s="1"/>
      <c r="B4702" s="1"/>
      <c r="C4702" s="1"/>
    </row>
    <row r="4703" spans="1:3" ht="15.75">
      <c r="A4703" s="1"/>
      <c r="B4703" s="1"/>
      <c r="C4703" s="1"/>
    </row>
    <row r="4704" spans="1:3" ht="15.75">
      <c r="A4704" s="1"/>
      <c r="B4704" s="1"/>
      <c r="C4704" s="1"/>
    </row>
    <row r="4705" spans="1:3" ht="15.75">
      <c r="A4705" s="1"/>
      <c r="B4705" s="1"/>
      <c r="C4705" s="1"/>
    </row>
    <row r="4706" spans="1:3" ht="15.75">
      <c r="A4706" s="1"/>
      <c r="B4706" s="1"/>
      <c r="C4706" s="1"/>
    </row>
    <row r="4707" spans="1:3" ht="15.75">
      <c r="A4707" s="1"/>
      <c r="B4707" s="1"/>
      <c r="C4707" s="1"/>
    </row>
    <row r="4708" spans="1:3" ht="15.75">
      <c r="A4708" s="1"/>
      <c r="B4708" s="1"/>
      <c r="C4708" s="1"/>
    </row>
    <row r="4709" spans="1:3" ht="15.75">
      <c r="A4709" s="1"/>
      <c r="B4709" s="1"/>
      <c r="C4709" s="1"/>
    </row>
    <row r="4710" spans="1:3" ht="15.75">
      <c r="A4710" s="1"/>
      <c r="B4710" s="1"/>
      <c r="C4710" s="1"/>
    </row>
    <row r="4711" spans="1:3" ht="15.75">
      <c r="A4711" s="1"/>
      <c r="B4711" s="1"/>
      <c r="C4711" s="1"/>
    </row>
    <row r="4712" spans="1:3" ht="15.75">
      <c r="A4712" s="1"/>
      <c r="B4712" s="1"/>
      <c r="C4712" s="1"/>
    </row>
    <row r="4713" spans="1:3" ht="15.75">
      <c r="A4713" s="1"/>
      <c r="B4713" s="1"/>
      <c r="C4713" s="1"/>
    </row>
    <row r="4714" spans="1:3" ht="15.75">
      <c r="A4714" s="1"/>
      <c r="B4714" s="1"/>
      <c r="C4714" s="1"/>
    </row>
    <row r="4715" spans="1:3" ht="15.75">
      <c r="A4715" s="1"/>
      <c r="B4715" s="1"/>
      <c r="C4715" s="1"/>
    </row>
    <row r="4716" spans="1:3" ht="15.75">
      <c r="A4716" s="1"/>
      <c r="B4716" s="1"/>
      <c r="C4716" s="1"/>
    </row>
    <row r="4717" spans="1:3" ht="15.75">
      <c r="A4717" s="1"/>
      <c r="B4717" s="1"/>
      <c r="C4717" s="1"/>
    </row>
    <row r="4718" spans="1:3" ht="15.75">
      <c r="A4718" s="1"/>
      <c r="B4718" s="1"/>
      <c r="C4718" s="1"/>
    </row>
    <row r="4719" spans="1:3" ht="15.75">
      <c r="A4719" s="1"/>
      <c r="B4719" s="1"/>
      <c r="C4719" s="1"/>
    </row>
    <row r="4720" spans="1:3" ht="15.75">
      <c r="A4720" s="1"/>
      <c r="B4720" s="1"/>
      <c r="C4720" s="1"/>
    </row>
    <row r="4721" spans="1:3" ht="15.75">
      <c r="A4721" s="1"/>
      <c r="B4721" s="1"/>
      <c r="C4721" s="1"/>
    </row>
    <row r="4722" spans="1:3" ht="15.75">
      <c r="A4722" s="1"/>
      <c r="B4722" s="1"/>
      <c r="C4722" s="1"/>
    </row>
    <row r="4723" spans="1:3" ht="15.75">
      <c r="A4723" s="1"/>
      <c r="B4723" s="1"/>
      <c r="C4723" s="1"/>
    </row>
    <row r="4724" spans="1:3" ht="15.75">
      <c r="A4724" s="1"/>
      <c r="B4724" s="1"/>
      <c r="C4724" s="1"/>
    </row>
    <row r="4725" spans="1:3" ht="15.75">
      <c r="A4725" s="1"/>
      <c r="B4725" s="1"/>
      <c r="C4725" s="1"/>
    </row>
    <row r="4726" spans="1:3" ht="15.75">
      <c r="A4726" s="1"/>
      <c r="B4726" s="1"/>
      <c r="C4726" s="1"/>
    </row>
    <row r="4727" spans="1:3" ht="15.75">
      <c r="A4727" s="1"/>
      <c r="B4727" s="1"/>
      <c r="C4727" s="1"/>
    </row>
    <row r="4728" spans="1:3" ht="15.75">
      <c r="A4728" s="1"/>
      <c r="B4728" s="1"/>
      <c r="C4728" s="1"/>
    </row>
    <row r="4729" spans="1:3" ht="15.75">
      <c r="A4729" s="1"/>
      <c r="B4729" s="1"/>
      <c r="C4729" s="1"/>
    </row>
    <row r="4730" spans="1:3" ht="15.75">
      <c r="A4730" s="1"/>
      <c r="B4730" s="1"/>
      <c r="C4730" s="1"/>
    </row>
    <row r="4731" spans="1:3" ht="15.75">
      <c r="A4731" s="1"/>
      <c r="B4731" s="1"/>
      <c r="C4731" s="1"/>
    </row>
    <row r="4732" spans="1:3" ht="15.75">
      <c r="A4732" s="1"/>
      <c r="B4732" s="1"/>
      <c r="C4732" s="1"/>
    </row>
    <row r="4733" spans="1:3" ht="15.75">
      <c r="A4733" s="1"/>
      <c r="B4733" s="1"/>
      <c r="C4733" s="1"/>
    </row>
    <row r="4734" spans="1:3" ht="15.75">
      <c r="A4734" s="1"/>
      <c r="B4734" s="1"/>
      <c r="C4734" s="1"/>
    </row>
    <row r="4735" spans="1:3" ht="15.75">
      <c r="A4735" s="1"/>
      <c r="B4735" s="1"/>
      <c r="C4735" s="1"/>
    </row>
    <row r="4736" spans="1:3" ht="15.75">
      <c r="A4736" s="1"/>
      <c r="B4736" s="1"/>
      <c r="C4736" s="1"/>
    </row>
    <row r="4737" spans="1:3" ht="15.75">
      <c r="A4737" s="1"/>
      <c r="B4737" s="1"/>
      <c r="C4737" s="1"/>
    </row>
    <row r="4738" spans="1:3" ht="15.75">
      <c r="A4738" s="1"/>
      <c r="B4738" s="1"/>
      <c r="C4738" s="1"/>
    </row>
    <row r="4739" spans="1:3" ht="15.75">
      <c r="A4739" s="1"/>
      <c r="B4739" s="1"/>
      <c r="C4739" s="1"/>
    </row>
    <row r="4740" spans="1:3" ht="15.75">
      <c r="A4740" s="1"/>
      <c r="B4740" s="1"/>
      <c r="C4740" s="1"/>
    </row>
    <row r="4741" spans="1:3" ht="15.75">
      <c r="A4741" s="1"/>
      <c r="B4741" s="1"/>
      <c r="C4741" s="1"/>
    </row>
    <row r="4742" spans="1:3" ht="15.75">
      <c r="A4742" s="1"/>
      <c r="B4742" s="1"/>
      <c r="C4742" s="1"/>
    </row>
    <row r="4743" spans="1:3" ht="15.75">
      <c r="A4743" s="1"/>
      <c r="B4743" s="1"/>
      <c r="C4743" s="1"/>
    </row>
    <row r="4744" spans="1:3" ht="15.75">
      <c r="A4744" s="1"/>
      <c r="B4744" s="1"/>
      <c r="C4744" s="1"/>
    </row>
    <row r="4745" spans="1:3" ht="15.75">
      <c r="A4745" s="1"/>
      <c r="B4745" s="1"/>
      <c r="C4745" s="1"/>
    </row>
    <row r="4746" spans="1:3" ht="15.75">
      <c r="A4746" s="1"/>
      <c r="B4746" s="1"/>
      <c r="C4746" s="1"/>
    </row>
    <row r="4747" spans="1:3" ht="15.75">
      <c r="A4747" s="1"/>
      <c r="B4747" s="1"/>
      <c r="C4747" s="1"/>
    </row>
    <row r="4748" spans="1:3" ht="15.75">
      <c r="A4748" s="1"/>
      <c r="B4748" s="1"/>
      <c r="C4748" s="1"/>
    </row>
    <row r="4749" spans="1:3" ht="15.75">
      <c r="A4749" s="1"/>
      <c r="B4749" s="1"/>
      <c r="C4749" s="1"/>
    </row>
    <row r="4750" spans="1:3" ht="15.75">
      <c r="A4750" s="1"/>
      <c r="B4750" s="1"/>
      <c r="C4750" s="1"/>
    </row>
    <row r="4751" spans="1:3" ht="15.75">
      <c r="A4751" s="1"/>
      <c r="B4751" s="1"/>
      <c r="C4751" s="1"/>
    </row>
    <row r="4752" spans="1:3" ht="15.75">
      <c r="A4752" s="1"/>
      <c r="B4752" s="1"/>
      <c r="C4752" s="1"/>
    </row>
    <row r="4753" spans="1:3" ht="15.75">
      <c r="A4753" s="1"/>
      <c r="B4753" s="1"/>
      <c r="C4753" s="1"/>
    </row>
    <row r="4754" spans="1:3" ht="15.75">
      <c r="A4754" s="1"/>
      <c r="B4754" s="1"/>
      <c r="C4754" s="1"/>
    </row>
    <row r="4755" spans="1:3" ht="15.75">
      <c r="A4755" s="1"/>
      <c r="B4755" s="1"/>
      <c r="C4755" s="1"/>
    </row>
    <row r="4756" spans="1:3" ht="15.75">
      <c r="A4756" s="1"/>
      <c r="B4756" s="1"/>
      <c r="C4756" s="1"/>
    </row>
    <row r="4757" spans="1:3" ht="15.75">
      <c r="A4757" s="1"/>
      <c r="B4757" s="1"/>
      <c r="C4757" s="1"/>
    </row>
    <row r="4758" spans="1:3" ht="15.75">
      <c r="A4758" s="1"/>
      <c r="B4758" s="1"/>
      <c r="C4758" s="1"/>
    </row>
    <row r="4759" spans="1:3" ht="15.75">
      <c r="A4759" s="1"/>
      <c r="B4759" s="1"/>
      <c r="C4759" s="1"/>
    </row>
    <row r="4760" spans="1:3" ht="15.75">
      <c r="A4760" s="1"/>
      <c r="B4760" s="1"/>
      <c r="C4760" s="1"/>
    </row>
    <row r="4761" spans="1:3" ht="15.75">
      <c r="A4761" s="1"/>
      <c r="B4761" s="1"/>
      <c r="C4761" s="1"/>
    </row>
    <row r="4762" spans="1:3" ht="15.75">
      <c r="A4762" s="1"/>
      <c r="B4762" s="1"/>
      <c r="C4762" s="1"/>
    </row>
    <row r="4763" spans="1:3" ht="15.75">
      <c r="A4763" s="1"/>
      <c r="B4763" s="1"/>
      <c r="C4763" s="1"/>
    </row>
    <row r="4764" spans="1:3" ht="15.75">
      <c r="A4764" s="1"/>
      <c r="B4764" s="1"/>
      <c r="C4764" s="1"/>
    </row>
    <row r="4765" spans="1:3" ht="15.75">
      <c r="A4765" s="1"/>
      <c r="B4765" s="1"/>
      <c r="C4765" s="1"/>
    </row>
    <row r="4766" spans="1:3" ht="15.75">
      <c r="A4766" s="1"/>
      <c r="B4766" s="1"/>
      <c r="C4766" s="1"/>
    </row>
    <row r="4767" spans="1:3" ht="15.75">
      <c r="A4767" s="1"/>
      <c r="B4767" s="1"/>
      <c r="C4767" s="1"/>
    </row>
    <row r="4768" spans="1:3" ht="15.75">
      <c r="A4768" s="1"/>
      <c r="B4768" s="1"/>
      <c r="C4768" s="1"/>
    </row>
    <row r="4769" spans="1:3" ht="15.75">
      <c r="A4769" s="1"/>
      <c r="B4769" s="1"/>
      <c r="C4769" s="1"/>
    </row>
    <row r="4770" spans="1:3" ht="15.75">
      <c r="A4770" s="1"/>
      <c r="B4770" s="1"/>
      <c r="C4770" s="1"/>
    </row>
    <row r="4771" spans="1:3" ht="15.75">
      <c r="A4771" s="1"/>
      <c r="B4771" s="1"/>
      <c r="C4771" s="1"/>
    </row>
    <row r="4772" spans="1:3" ht="15.75">
      <c r="A4772" s="1"/>
      <c r="B4772" s="1"/>
      <c r="C4772" s="1"/>
    </row>
    <row r="4773" spans="1:3" ht="15.75">
      <c r="A4773" s="1"/>
      <c r="B4773" s="1"/>
      <c r="C4773" s="1"/>
    </row>
    <row r="4774" spans="1:3" ht="15.75">
      <c r="A4774" s="1"/>
      <c r="B4774" s="1"/>
      <c r="C4774" s="1"/>
    </row>
    <row r="4775" spans="1:3" ht="15.75">
      <c r="A4775" s="1"/>
      <c r="B4775" s="1"/>
      <c r="C4775" s="1"/>
    </row>
    <row r="4776" spans="1:3" ht="15.75">
      <c r="A4776" s="1"/>
      <c r="B4776" s="1"/>
      <c r="C4776" s="1"/>
    </row>
    <row r="4777" spans="1:3" ht="15.75">
      <c r="A4777" s="1"/>
      <c r="B4777" s="1"/>
      <c r="C4777" s="1"/>
    </row>
    <row r="4778" spans="1:3" ht="15.75">
      <c r="A4778" s="1"/>
      <c r="B4778" s="1"/>
      <c r="C4778" s="1"/>
    </row>
    <row r="4779" spans="1:3" ht="15.75">
      <c r="A4779" s="1"/>
      <c r="B4779" s="1"/>
      <c r="C4779" s="1"/>
    </row>
    <row r="4780" spans="1:3" ht="15.75">
      <c r="A4780" s="1"/>
      <c r="B4780" s="1"/>
      <c r="C4780" s="1"/>
    </row>
    <row r="4781" spans="1:3" ht="15.75">
      <c r="A4781" s="1"/>
      <c r="B4781" s="1"/>
      <c r="C4781" s="1"/>
    </row>
    <row r="4782" spans="1:3" ht="15.75">
      <c r="A4782" s="1"/>
      <c r="B4782" s="1"/>
      <c r="C4782" s="1"/>
    </row>
    <row r="4783" spans="1:3" ht="15.75">
      <c r="A4783" s="1"/>
      <c r="B4783" s="1"/>
      <c r="C4783" s="1"/>
    </row>
    <row r="4784" spans="1:3" ht="15.75">
      <c r="A4784" s="1"/>
      <c r="B4784" s="1"/>
      <c r="C4784" s="1"/>
    </row>
    <row r="4785" spans="1:3" ht="15.75">
      <c r="A4785" s="1"/>
      <c r="B4785" s="1"/>
      <c r="C4785" s="1"/>
    </row>
    <row r="4786" spans="1:3" ht="15.75">
      <c r="A4786" s="1"/>
      <c r="B4786" s="1"/>
      <c r="C4786" s="1"/>
    </row>
    <row r="4787" spans="1:3" ht="15.75">
      <c r="A4787" s="1"/>
      <c r="B4787" s="1"/>
      <c r="C4787" s="1"/>
    </row>
    <row r="4788" spans="1:3" ht="15.75">
      <c r="A4788" s="1"/>
      <c r="B4788" s="1"/>
      <c r="C4788" s="1"/>
    </row>
    <row r="4789" spans="1:3" ht="15.75">
      <c r="A4789" s="1"/>
      <c r="B4789" s="1"/>
      <c r="C4789" s="1"/>
    </row>
    <row r="4790" spans="1:3" ht="15.75">
      <c r="A4790" s="1"/>
      <c r="B4790" s="1"/>
      <c r="C4790" s="1"/>
    </row>
    <row r="4791" spans="1:3" ht="15.75">
      <c r="A4791" s="1"/>
      <c r="B4791" s="1"/>
      <c r="C4791" s="1"/>
    </row>
    <row r="4792" spans="1:3" ht="15.75">
      <c r="A4792" s="1"/>
      <c r="B4792" s="1"/>
      <c r="C4792" s="1"/>
    </row>
    <row r="4793" spans="1:3" ht="15.75">
      <c r="A4793" s="1"/>
      <c r="B4793" s="1"/>
      <c r="C4793" s="1"/>
    </row>
    <row r="4794" spans="1:3" ht="15.75">
      <c r="A4794" s="1"/>
      <c r="B4794" s="1"/>
      <c r="C4794" s="1"/>
    </row>
    <row r="4795" spans="1:3" ht="15.75">
      <c r="A4795" s="1"/>
      <c r="B4795" s="1"/>
      <c r="C4795" s="1"/>
    </row>
    <row r="4796" spans="1:3" ht="15.75">
      <c r="A4796" s="1"/>
      <c r="B4796" s="1"/>
      <c r="C4796" s="1"/>
    </row>
    <row r="4797" spans="1:3" ht="15.75">
      <c r="A4797" s="1"/>
      <c r="B4797" s="1"/>
      <c r="C4797" s="1"/>
    </row>
    <row r="4798" spans="1:3" ht="15.75">
      <c r="A4798" s="1"/>
      <c r="B4798" s="1"/>
      <c r="C4798" s="1"/>
    </row>
    <row r="4799" spans="1:3" ht="15.75">
      <c r="A4799" s="1"/>
      <c r="B4799" s="1"/>
      <c r="C4799" s="1"/>
    </row>
    <row r="4800" spans="1:3" ht="15.75">
      <c r="A4800" s="1"/>
      <c r="B4800" s="1"/>
      <c r="C4800" s="1"/>
    </row>
    <row r="4801" spans="1:3" ht="15.75">
      <c r="A4801" s="1"/>
      <c r="B4801" s="1"/>
      <c r="C4801" s="1"/>
    </row>
    <row r="4802" spans="1:3" ht="15.75">
      <c r="A4802" s="1"/>
      <c r="B4802" s="1"/>
      <c r="C4802" s="1"/>
    </row>
    <row r="4803" spans="1:3" ht="15.75">
      <c r="A4803" s="1"/>
      <c r="B4803" s="1"/>
      <c r="C4803" s="1"/>
    </row>
    <row r="4804" spans="1:3" ht="15.75">
      <c r="A4804" s="1"/>
      <c r="B4804" s="1"/>
      <c r="C4804" s="1"/>
    </row>
    <row r="4805" spans="1:3" ht="15.75">
      <c r="A4805" s="1"/>
      <c r="B4805" s="1"/>
      <c r="C4805" s="1"/>
    </row>
    <row r="4806" spans="1:3" ht="15.75">
      <c r="A4806" s="1"/>
      <c r="B4806" s="1"/>
      <c r="C4806" s="1"/>
    </row>
    <row r="4807" spans="1:3" ht="15.75">
      <c r="A4807" s="1"/>
      <c r="B4807" s="1"/>
      <c r="C4807" s="1"/>
    </row>
    <row r="4808" spans="1:3" ht="15.75">
      <c r="A4808" s="1"/>
      <c r="B4808" s="1"/>
      <c r="C4808" s="1"/>
    </row>
    <row r="4809" spans="1:3" ht="15.75">
      <c r="A4809" s="1"/>
      <c r="B4809" s="1"/>
      <c r="C4809" s="1"/>
    </row>
    <row r="4810" spans="1:3" ht="15.75">
      <c r="A4810" s="1"/>
      <c r="B4810" s="1"/>
      <c r="C4810" s="1"/>
    </row>
    <row r="4811" spans="1:3" ht="15.75">
      <c r="A4811" s="1"/>
      <c r="B4811" s="1"/>
      <c r="C4811" s="1"/>
    </row>
    <row r="4812" spans="1:3" ht="15.75">
      <c r="A4812" s="1"/>
      <c r="B4812" s="1"/>
      <c r="C4812" s="1"/>
    </row>
    <row r="4813" spans="1:3" ht="15.75">
      <c r="A4813" s="1"/>
      <c r="B4813" s="1"/>
      <c r="C4813" s="1"/>
    </row>
    <row r="4814" spans="1:3" ht="15.75">
      <c r="A4814" s="1"/>
      <c r="B4814" s="1"/>
      <c r="C4814" s="1"/>
    </row>
    <row r="4815" spans="1:3" ht="15.75">
      <c r="A4815" s="1"/>
      <c r="B4815" s="1"/>
      <c r="C4815" s="1"/>
    </row>
    <row r="4816" spans="1:3" ht="15.75">
      <c r="A4816" s="1"/>
      <c r="B4816" s="1"/>
      <c r="C4816" s="1"/>
    </row>
    <row r="4817" spans="1:3" ht="15.75">
      <c r="A4817" s="1"/>
      <c r="B4817" s="1"/>
      <c r="C4817" s="1"/>
    </row>
    <row r="4818" spans="1:3" ht="15.75">
      <c r="A4818" s="1"/>
      <c r="B4818" s="1"/>
      <c r="C4818" s="1"/>
    </row>
    <row r="4819" spans="1:3" ht="15.75">
      <c r="A4819" s="1"/>
      <c r="B4819" s="1"/>
      <c r="C4819" s="1"/>
    </row>
    <row r="4820" spans="1:3" ht="15.75">
      <c r="A4820" s="1"/>
      <c r="B4820" s="1"/>
      <c r="C4820" s="1"/>
    </row>
    <row r="4821" spans="1:3" ht="15.75">
      <c r="A4821" s="1"/>
      <c r="B4821" s="1"/>
      <c r="C4821" s="1"/>
    </row>
    <row r="4822" spans="1:3" ht="15.75">
      <c r="A4822" s="1"/>
      <c r="B4822" s="1"/>
      <c r="C4822" s="1"/>
    </row>
    <row r="4823" spans="1:3" ht="15.75">
      <c r="A4823" s="1"/>
      <c r="B4823" s="1"/>
      <c r="C4823" s="1"/>
    </row>
    <row r="4824" spans="1:3" ht="15.75">
      <c r="A4824" s="1"/>
      <c r="B4824" s="1"/>
      <c r="C4824" s="1"/>
    </row>
    <row r="4825" spans="1:3" ht="15.75">
      <c r="A4825" s="1"/>
      <c r="B4825" s="1"/>
      <c r="C4825" s="1"/>
    </row>
    <row r="4826" spans="1:3" ht="15.75">
      <c r="A4826" s="1"/>
      <c r="B4826" s="1"/>
      <c r="C4826" s="1"/>
    </row>
    <row r="4827" spans="1:3" ht="15.75">
      <c r="A4827" s="1"/>
      <c r="B4827" s="1"/>
      <c r="C4827" s="1"/>
    </row>
    <row r="4828" spans="1:3" ht="15.75">
      <c r="A4828" s="1"/>
      <c r="B4828" s="1"/>
      <c r="C4828" s="1"/>
    </row>
    <row r="4829" spans="1:3" ht="15.75">
      <c r="A4829" s="1"/>
      <c r="B4829" s="1"/>
      <c r="C4829" s="1"/>
    </row>
    <row r="4830" spans="1:3" ht="15.75">
      <c r="A4830" s="1"/>
      <c r="B4830" s="1"/>
      <c r="C4830" s="1"/>
    </row>
    <row r="4831" spans="1:3" ht="15.75">
      <c r="A4831" s="1"/>
      <c r="B4831" s="1"/>
      <c r="C4831" s="1"/>
    </row>
    <row r="4832" spans="1:3" ht="15.75">
      <c r="A4832" s="1"/>
      <c r="B4832" s="1"/>
      <c r="C4832" s="1"/>
    </row>
    <row r="4833" spans="1:3" ht="15.75">
      <c r="A4833" s="1"/>
      <c r="B4833" s="1"/>
      <c r="C4833" s="1"/>
    </row>
    <row r="4834" spans="1:3" ht="15.75">
      <c r="A4834" s="1"/>
      <c r="B4834" s="1"/>
      <c r="C4834" s="1"/>
    </row>
    <row r="4835" spans="1:3" ht="15.75">
      <c r="A4835" s="1"/>
      <c r="B4835" s="1"/>
      <c r="C4835" s="1"/>
    </row>
    <row r="4836" spans="1:3" ht="15.75">
      <c r="A4836" s="1"/>
      <c r="B4836" s="1"/>
      <c r="C4836" s="1"/>
    </row>
    <row r="4837" spans="1:3" ht="15.75">
      <c r="A4837" s="1"/>
      <c r="B4837" s="1"/>
      <c r="C4837" s="1"/>
    </row>
    <row r="4838" spans="1:3" ht="15.75">
      <c r="A4838" s="1"/>
      <c r="B4838" s="1"/>
      <c r="C4838" s="1"/>
    </row>
    <row r="4839" spans="1:3" ht="15.75">
      <c r="A4839" s="1"/>
      <c r="B4839" s="1"/>
      <c r="C4839" s="1"/>
    </row>
    <row r="4840" spans="1:3" ht="15.75">
      <c r="A4840" s="1"/>
      <c r="B4840" s="1"/>
      <c r="C4840" s="1"/>
    </row>
    <row r="4841" spans="1:3" ht="15.75">
      <c r="A4841" s="1"/>
      <c r="B4841" s="1"/>
      <c r="C4841" s="1"/>
    </row>
    <row r="4842" spans="1:3" ht="15.75">
      <c r="A4842" s="1"/>
      <c r="B4842" s="1"/>
      <c r="C4842" s="1"/>
    </row>
    <row r="4843" spans="1:3" ht="15.75">
      <c r="A4843" s="1"/>
      <c r="B4843" s="1"/>
      <c r="C4843" s="1"/>
    </row>
    <row r="4844" spans="1:3" ht="15.75">
      <c r="A4844" s="1"/>
      <c r="B4844" s="1"/>
      <c r="C4844" s="1"/>
    </row>
    <row r="4845" spans="1:3" ht="15.75">
      <c r="A4845" s="1"/>
      <c r="B4845" s="1"/>
      <c r="C4845" s="1"/>
    </row>
    <row r="4846" spans="1:3" ht="15.75">
      <c r="A4846" s="1"/>
      <c r="B4846" s="1"/>
      <c r="C4846" s="1"/>
    </row>
    <row r="4847" spans="1:3" ht="15.75">
      <c r="A4847" s="1"/>
      <c r="B4847" s="1"/>
      <c r="C4847" s="1"/>
    </row>
    <row r="4848" spans="1:3" ht="15.75">
      <c r="A4848" s="1"/>
      <c r="B4848" s="1"/>
      <c r="C4848" s="1"/>
    </row>
    <row r="4849" spans="1:3" ht="15.75">
      <c r="A4849" s="1"/>
      <c r="B4849" s="1"/>
      <c r="C4849" s="1"/>
    </row>
    <row r="4850" spans="1:3" ht="15.75">
      <c r="A4850" s="1"/>
      <c r="B4850" s="1"/>
      <c r="C4850" s="1"/>
    </row>
    <row r="4851" spans="1:3" ht="15.75">
      <c r="A4851" s="1"/>
      <c r="B4851" s="1"/>
      <c r="C4851" s="1"/>
    </row>
    <row r="4852" spans="1:3" ht="15.75">
      <c r="A4852" s="1"/>
      <c r="B4852" s="1"/>
      <c r="C4852" s="1"/>
    </row>
    <row r="4853" spans="1:3" ht="15.75">
      <c r="A4853" s="1"/>
      <c r="B4853" s="1"/>
      <c r="C4853" s="1"/>
    </row>
    <row r="4854" spans="1:3" ht="15.75">
      <c r="A4854" s="1"/>
      <c r="B4854" s="1"/>
      <c r="C4854" s="1"/>
    </row>
    <row r="4855" spans="1:3" ht="15.75">
      <c r="A4855" s="1"/>
      <c r="B4855" s="1"/>
      <c r="C4855" s="1"/>
    </row>
    <row r="4856" spans="1:3" ht="15.75">
      <c r="A4856" s="1"/>
      <c r="B4856" s="1"/>
      <c r="C4856" s="1"/>
    </row>
    <row r="4857" spans="1:3" ht="15.75">
      <c r="A4857" s="1"/>
      <c r="B4857" s="1"/>
      <c r="C4857" s="1"/>
    </row>
    <row r="4858" spans="1:3" ht="15.75">
      <c r="A4858" s="1"/>
      <c r="B4858" s="1"/>
      <c r="C4858" s="1"/>
    </row>
    <row r="4859" spans="1:3" ht="15.75">
      <c r="A4859" s="1"/>
      <c r="B4859" s="1"/>
      <c r="C4859" s="1"/>
    </row>
    <row r="4860" spans="1:3" ht="15.75">
      <c r="A4860" s="1"/>
      <c r="B4860" s="1"/>
      <c r="C4860" s="1"/>
    </row>
    <row r="4861" spans="1:3" ht="15.75">
      <c r="A4861" s="1"/>
      <c r="B4861" s="1"/>
      <c r="C4861" s="1"/>
    </row>
    <row r="4862" spans="1:3" ht="15.75">
      <c r="A4862" s="1"/>
      <c r="B4862" s="1"/>
      <c r="C4862" s="1"/>
    </row>
    <row r="4863" spans="1:3" ht="15.75">
      <c r="A4863" s="1"/>
      <c r="B4863" s="1"/>
      <c r="C4863" s="1"/>
    </row>
    <row r="4864" spans="1:3" ht="15.75">
      <c r="A4864" s="1"/>
      <c r="B4864" s="1"/>
      <c r="C4864" s="1"/>
    </row>
    <row r="4865" spans="1:3" ht="15.75">
      <c r="A4865" s="1"/>
      <c r="B4865" s="1"/>
      <c r="C4865" s="1"/>
    </row>
    <row r="4866" spans="1:3" ht="15.75">
      <c r="A4866" s="1"/>
      <c r="B4866" s="1"/>
      <c r="C4866" s="1"/>
    </row>
    <row r="4867" spans="1:3" ht="15.75">
      <c r="A4867" s="1"/>
      <c r="B4867" s="1"/>
      <c r="C4867" s="1"/>
    </row>
    <row r="4868" spans="1:3" ht="15.75">
      <c r="A4868" s="1"/>
      <c r="B4868" s="1"/>
      <c r="C4868" s="1"/>
    </row>
    <row r="4869" spans="1:3" ht="15.75">
      <c r="A4869" s="1"/>
      <c r="B4869" s="1"/>
      <c r="C4869" s="1"/>
    </row>
    <row r="4870" spans="1:3" ht="15.75">
      <c r="A4870" s="1"/>
      <c r="B4870" s="1"/>
      <c r="C4870" s="1"/>
    </row>
    <row r="4871" spans="1:3" ht="15.75">
      <c r="A4871" s="1"/>
      <c r="B4871" s="1"/>
      <c r="C4871" s="1"/>
    </row>
    <row r="4872" spans="1:3" ht="15.75">
      <c r="A4872" s="1"/>
      <c r="B4872" s="1"/>
      <c r="C4872" s="1"/>
    </row>
    <row r="4873" spans="1:3" ht="15.75">
      <c r="A4873" s="1"/>
      <c r="B4873" s="1"/>
      <c r="C4873" s="1"/>
    </row>
    <row r="4874" spans="1:3" ht="15.75">
      <c r="A4874" s="1"/>
      <c r="B4874" s="1"/>
      <c r="C4874" s="1"/>
    </row>
    <row r="4875" spans="1:3" ht="15.75">
      <c r="A4875" s="1"/>
      <c r="B4875" s="1"/>
      <c r="C4875" s="1"/>
    </row>
    <row r="4876" spans="1:3" ht="15.75">
      <c r="A4876" s="1"/>
      <c r="B4876" s="1"/>
      <c r="C4876" s="1"/>
    </row>
    <row r="4877" spans="1:3" ht="15.75">
      <c r="A4877" s="1"/>
      <c r="B4877" s="1"/>
      <c r="C4877" s="1"/>
    </row>
    <row r="4878" spans="1:3" ht="15.75">
      <c r="A4878" s="1"/>
      <c r="B4878" s="1"/>
      <c r="C4878" s="1"/>
    </row>
    <row r="4879" spans="1:3" ht="15.75">
      <c r="A4879" s="1"/>
      <c r="B4879" s="1"/>
      <c r="C4879" s="1"/>
    </row>
    <row r="4880" spans="1:3" ht="15.75">
      <c r="A4880" s="1"/>
      <c r="B4880" s="1"/>
      <c r="C4880" s="1"/>
    </row>
    <row r="4881" spans="1:3" ht="15.75">
      <c r="A4881" s="1"/>
      <c r="B4881" s="1"/>
      <c r="C4881" s="1"/>
    </row>
    <row r="4882" spans="1:3" ht="15.75">
      <c r="A4882" s="1"/>
      <c r="B4882" s="1"/>
      <c r="C4882" s="1"/>
    </row>
    <row r="4883" spans="1:3" ht="15.75">
      <c r="A4883" s="1"/>
      <c r="B4883" s="1"/>
      <c r="C4883" s="1"/>
    </row>
    <row r="4884" spans="1:3" ht="15.75">
      <c r="A4884" s="1"/>
      <c r="B4884" s="1"/>
      <c r="C4884" s="1"/>
    </row>
    <row r="4885" spans="1:3" ht="15.75">
      <c r="A4885" s="1"/>
      <c r="B4885" s="1"/>
      <c r="C4885" s="1"/>
    </row>
    <row r="4886" spans="1:3" ht="15.75">
      <c r="A4886" s="1"/>
      <c r="B4886" s="1"/>
      <c r="C4886" s="1"/>
    </row>
    <row r="4887" spans="1:3" ht="15.75">
      <c r="A4887" s="1"/>
      <c r="B4887" s="1"/>
      <c r="C4887" s="1"/>
    </row>
    <row r="4888" spans="1:3" ht="15.75">
      <c r="A4888" s="1"/>
      <c r="B4888" s="1"/>
      <c r="C4888" s="1"/>
    </row>
    <row r="4889" spans="1:3" ht="15.75">
      <c r="A4889" s="1"/>
      <c r="B4889" s="1"/>
      <c r="C4889" s="1"/>
    </row>
    <row r="4890" spans="1:3" ht="15.75">
      <c r="A4890" s="1"/>
      <c r="B4890" s="1"/>
      <c r="C4890" s="1"/>
    </row>
    <row r="4891" spans="1:3" ht="15.75">
      <c r="A4891" s="1"/>
      <c r="B4891" s="1"/>
      <c r="C4891" s="1"/>
    </row>
    <row r="4892" spans="1:3" ht="15.75">
      <c r="A4892" s="1"/>
      <c r="B4892" s="1"/>
      <c r="C4892" s="1"/>
    </row>
    <row r="4893" spans="1:3" ht="15.75">
      <c r="A4893" s="1"/>
      <c r="B4893" s="1"/>
      <c r="C4893" s="1"/>
    </row>
    <row r="4894" spans="1:3" ht="15.75">
      <c r="A4894" s="1"/>
      <c r="B4894" s="1"/>
      <c r="C4894" s="1"/>
    </row>
    <row r="4895" spans="1:3" ht="15.75">
      <c r="A4895" s="1"/>
      <c r="B4895" s="1"/>
      <c r="C4895" s="1"/>
    </row>
    <row r="4896" spans="1:3" ht="15.75">
      <c r="A4896" s="1"/>
      <c r="B4896" s="1"/>
      <c r="C4896" s="1"/>
    </row>
    <row r="4897" spans="1:3" ht="15.75">
      <c r="A4897" s="1"/>
      <c r="B4897" s="1"/>
      <c r="C4897" s="1"/>
    </row>
    <row r="4898" spans="1:3" ht="15.75">
      <c r="A4898" s="1"/>
      <c r="B4898" s="1"/>
      <c r="C4898" s="1"/>
    </row>
    <row r="4899" spans="1:3" ht="15.75">
      <c r="A4899" s="1"/>
      <c r="B4899" s="1"/>
      <c r="C4899" s="1"/>
    </row>
    <row r="4900" spans="1:3" ht="15.75">
      <c r="A4900" s="1"/>
      <c r="B4900" s="1"/>
      <c r="C4900" s="1"/>
    </row>
    <row r="4901" spans="1:3" ht="15.75">
      <c r="A4901" s="1"/>
      <c r="B4901" s="1"/>
      <c r="C4901" s="1"/>
    </row>
    <row r="4902" spans="1:3" ht="15.75">
      <c r="A4902" s="1"/>
      <c r="B4902" s="1"/>
      <c r="C4902" s="1"/>
    </row>
    <row r="4903" spans="1:3" ht="15.75">
      <c r="A4903" s="1"/>
      <c r="B4903" s="1"/>
      <c r="C4903" s="1"/>
    </row>
    <row r="4904" spans="1:3" ht="15.75">
      <c r="A4904" s="1"/>
      <c r="B4904" s="1"/>
      <c r="C4904" s="1"/>
    </row>
    <row r="4905" spans="1:3" ht="15.75">
      <c r="A4905" s="1"/>
      <c r="B4905" s="1"/>
      <c r="C4905" s="1"/>
    </row>
    <row r="4906" spans="1:3" ht="15.75">
      <c r="A4906" s="1"/>
      <c r="B4906" s="1"/>
      <c r="C4906" s="1"/>
    </row>
    <row r="4907" spans="1:3" ht="15.75">
      <c r="A4907" s="1"/>
      <c r="B4907" s="1"/>
      <c r="C4907" s="1"/>
    </row>
    <row r="4908" spans="1:3" ht="15.75">
      <c r="A4908" s="1"/>
      <c r="B4908" s="1"/>
      <c r="C4908" s="1"/>
    </row>
    <row r="4909" spans="1:3" ht="15.75">
      <c r="A4909" s="1"/>
      <c r="B4909" s="1"/>
      <c r="C4909" s="1"/>
    </row>
    <row r="4910" spans="1:3" ht="15.75">
      <c r="A4910" s="1"/>
      <c r="B4910" s="1"/>
      <c r="C4910" s="1"/>
    </row>
    <row r="4911" spans="1:3" ht="15.75">
      <c r="A4911" s="1"/>
      <c r="B4911" s="1"/>
      <c r="C4911" s="1"/>
    </row>
    <row r="4912" spans="1:3" ht="15.75">
      <c r="A4912" s="1"/>
      <c r="B4912" s="1"/>
      <c r="C4912" s="1"/>
    </row>
    <row r="4913" spans="1:3" ht="15.75">
      <c r="A4913" s="1"/>
      <c r="B4913" s="1"/>
      <c r="C4913" s="1"/>
    </row>
    <row r="4914" spans="1:3" ht="15.75">
      <c r="A4914" s="1"/>
      <c r="B4914" s="1"/>
      <c r="C4914" s="1"/>
    </row>
    <row r="4915" spans="1:3" ht="15.75">
      <c r="A4915" s="1"/>
      <c r="B4915" s="1"/>
      <c r="C4915" s="1"/>
    </row>
    <row r="4916" spans="1:3" ht="15.75">
      <c r="A4916" s="1"/>
      <c r="B4916" s="1"/>
      <c r="C4916" s="1"/>
    </row>
    <row r="4917" spans="1:3" ht="15.75">
      <c r="A4917" s="1"/>
      <c r="B4917" s="1"/>
      <c r="C4917" s="1"/>
    </row>
    <row r="4918" spans="1:3" ht="15.75">
      <c r="A4918" s="1"/>
      <c r="B4918" s="1"/>
      <c r="C4918" s="1"/>
    </row>
    <row r="4919" spans="1:3" ht="15.75">
      <c r="A4919" s="1"/>
      <c r="B4919" s="1"/>
      <c r="C4919" s="1"/>
    </row>
    <row r="4920" spans="1:3" ht="15.75">
      <c r="A4920" s="1"/>
      <c r="B4920" s="1"/>
      <c r="C4920" s="1"/>
    </row>
    <row r="4921" spans="1:3" ht="15.75">
      <c r="A4921" s="1"/>
      <c r="B4921" s="1"/>
      <c r="C4921" s="1"/>
    </row>
    <row r="4922" spans="1:3" ht="15.75">
      <c r="A4922" s="1"/>
      <c r="B4922" s="1"/>
      <c r="C4922" s="1"/>
    </row>
    <row r="4923" spans="1:3" ht="15.75">
      <c r="A4923" s="1"/>
      <c r="B4923" s="1"/>
      <c r="C4923" s="1"/>
    </row>
    <row r="4924" spans="1:3" ht="15.75">
      <c r="A4924" s="1"/>
      <c r="B4924" s="1"/>
      <c r="C4924" s="1"/>
    </row>
    <row r="4925" spans="1:3" ht="15.75">
      <c r="A4925" s="1"/>
      <c r="B4925" s="1"/>
      <c r="C4925" s="1"/>
    </row>
    <row r="4926" spans="1:3" ht="15.75">
      <c r="A4926" s="1"/>
      <c r="B4926" s="1"/>
      <c r="C4926" s="1"/>
    </row>
    <row r="4927" spans="1:3" ht="15.75">
      <c r="A4927" s="1"/>
      <c r="B4927" s="1"/>
      <c r="C4927" s="1"/>
    </row>
    <row r="4928" spans="1:3" ht="15.75">
      <c r="A4928" s="1"/>
      <c r="B4928" s="1"/>
      <c r="C4928" s="1"/>
    </row>
    <row r="4929" spans="1:3" ht="15.75">
      <c r="A4929" s="1"/>
      <c r="B4929" s="1"/>
      <c r="C4929" s="1"/>
    </row>
    <row r="4930" spans="1:3" ht="15.75">
      <c r="A4930" s="1"/>
      <c r="B4930" s="1"/>
      <c r="C4930" s="1"/>
    </row>
    <row r="4931" spans="1:3" ht="15.75">
      <c r="A4931" s="1"/>
      <c r="B4931" s="1"/>
      <c r="C4931" s="1"/>
    </row>
    <row r="4932" spans="1:3" ht="15.75">
      <c r="A4932" s="1"/>
      <c r="B4932" s="1"/>
      <c r="C4932" s="1"/>
    </row>
    <row r="4933" spans="1:3" ht="15.75">
      <c r="A4933" s="1"/>
      <c r="B4933" s="1"/>
      <c r="C4933" s="1"/>
    </row>
    <row r="4934" spans="1:3" ht="15.75">
      <c r="A4934" s="1"/>
      <c r="B4934" s="1"/>
      <c r="C4934" s="1"/>
    </row>
    <row r="4935" spans="1:3" ht="15.75">
      <c r="A4935" s="1"/>
      <c r="B4935" s="1"/>
      <c r="C4935" s="1"/>
    </row>
    <row r="4936" spans="1:3" ht="15.75">
      <c r="A4936" s="1"/>
      <c r="B4936" s="1"/>
      <c r="C4936" s="1"/>
    </row>
    <row r="4937" spans="1:3" ht="15.75">
      <c r="A4937" s="1"/>
      <c r="B4937" s="1"/>
      <c r="C4937" s="1"/>
    </row>
    <row r="4938" spans="1:3" ht="15.75">
      <c r="A4938" s="1"/>
      <c r="B4938" s="1"/>
      <c r="C4938" s="1"/>
    </row>
    <row r="4939" spans="1:3" ht="15.75">
      <c r="A4939" s="1"/>
      <c r="B4939" s="1"/>
      <c r="C4939" s="1"/>
    </row>
    <row r="4940" spans="1:3" ht="15.75">
      <c r="A4940" s="1"/>
      <c r="B4940" s="1"/>
      <c r="C4940" s="1"/>
    </row>
    <row r="4941" spans="1:3" ht="15.75">
      <c r="A4941" s="1"/>
      <c r="B4941" s="1"/>
      <c r="C4941" s="1"/>
    </row>
    <row r="4942" spans="1:3" ht="15.75">
      <c r="A4942" s="1"/>
      <c r="B4942" s="1"/>
      <c r="C4942" s="1"/>
    </row>
    <row r="4943" spans="1:3" ht="15.75">
      <c r="A4943" s="1"/>
      <c r="B4943" s="1"/>
      <c r="C4943" s="1"/>
    </row>
    <row r="4944" spans="1:3" ht="15.75">
      <c r="A4944" s="1"/>
      <c r="B4944" s="1"/>
      <c r="C4944" s="1"/>
    </row>
    <row r="4945" spans="1:3" ht="15.75">
      <c r="A4945" s="1"/>
      <c r="B4945" s="1"/>
      <c r="C4945" s="1"/>
    </row>
    <row r="4946" spans="1:3" ht="15.75">
      <c r="A4946" s="1"/>
      <c r="B4946" s="1"/>
      <c r="C4946" s="1"/>
    </row>
    <row r="4947" spans="1:3" ht="15.75">
      <c r="A4947" s="1"/>
      <c r="B4947" s="1"/>
      <c r="C4947" s="1"/>
    </row>
    <row r="4948" spans="1:3" ht="15.75">
      <c r="A4948" s="1"/>
      <c r="B4948" s="1"/>
      <c r="C4948" s="1"/>
    </row>
    <row r="4949" spans="1:3" ht="15.75">
      <c r="A4949" s="1"/>
      <c r="B4949" s="1"/>
      <c r="C4949" s="1"/>
    </row>
    <row r="4950" spans="1:3" ht="15.75">
      <c r="A4950" s="1"/>
      <c r="B4950" s="1"/>
      <c r="C4950" s="1"/>
    </row>
    <row r="4951" spans="1:3" ht="15.75">
      <c r="A4951" s="1"/>
      <c r="B4951" s="1"/>
      <c r="C4951" s="1"/>
    </row>
    <row r="4952" spans="1:3" ht="15.75">
      <c r="A4952" s="1"/>
      <c r="B4952" s="1"/>
      <c r="C4952" s="1"/>
    </row>
    <row r="4953" spans="1:3" ht="15.75">
      <c r="A4953" s="1"/>
      <c r="B4953" s="1"/>
      <c r="C4953" s="1"/>
    </row>
    <row r="4954" spans="1:3" ht="15.75">
      <c r="A4954" s="1"/>
      <c r="B4954" s="1"/>
      <c r="C4954" s="1"/>
    </row>
    <row r="4955" spans="1:3" ht="15.75">
      <c r="A4955" s="1"/>
      <c r="B4955" s="1"/>
      <c r="C4955" s="1"/>
    </row>
    <row r="4956" spans="1:3" ht="15.75">
      <c r="A4956" s="1"/>
      <c r="B4956" s="1"/>
      <c r="C4956" s="1"/>
    </row>
    <row r="4957" spans="1:3" ht="15.75">
      <c r="A4957" s="1"/>
      <c r="B4957" s="1"/>
      <c r="C4957" s="1"/>
    </row>
    <row r="4958" spans="1:3" ht="15.75">
      <c r="A4958" s="1"/>
      <c r="B4958" s="1"/>
      <c r="C4958" s="1"/>
    </row>
    <row r="4959" spans="1:3" ht="15.75">
      <c r="A4959" s="1"/>
      <c r="B4959" s="1"/>
      <c r="C4959" s="1"/>
    </row>
    <row r="4960" spans="1:3" ht="15.75">
      <c r="A4960" s="1"/>
      <c r="B4960" s="1"/>
      <c r="C4960" s="1"/>
    </row>
    <row r="4961" spans="1:3" ht="15.75">
      <c r="A4961" s="1"/>
      <c r="B4961" s="1"/>
      <c r="C4961" s="1"/>
    </row>
    <row r="4962" spans="1:3" ht="15.75">
      <c r="A4962" s="1"/>
      <c r="B4962" s="1"/>
      <c r="C4962" s="1"/>
    </row>
    <row r="4963" spans="1:3" ht="15.75">
      <c r="A4963" s="1"/>
      <c r="B4963" s="1"/>
      <c r="C4963" s="1"/>
    </row>
    <row r="4964" spans="1:3" ht="15.75">
      <c r="A4964" s="1"/>
      <c r="B4964" s="1"/>
      <c r="C4964" s="1"/>
    </row>
    <row r="4965" spans="1:3" ht="15.75">
      <c r="A4965" s="1"/>
      <c r="B4965" s="1"/>
      <c r="C4965" s="1"/>
    </row>
    <row r="4966" spans="1:3" ht="15.75">
      <c r="A4966" s="1"/>
      <c r="B4966" s="1"/>
      <c r="C4966" s="1"/>
    </row>
    <row r="4967" spans="1:3" ht="15.75">
      <c r="A4967" s="1"/>
      <c r="B4967" s="1"/>
      <c r="C4967" s="1"/>
    </row>
    <row r="4968" spans="1:3" ht="15.75">
      <c r="A4968" s="1"/>
      <c r="B4968" s="1"/>
      <c r="C4968" s="1"/>
    </row>
    <row r="4969" spans="1:3" ht="15.75">
      <c r="A4969" s="1"/>
      <c r="B4969" s="1"/>
      <c r="C4969" s="1"/>
    </row>
    <row r="4970" spans="1:3" ht="15.75">
      <c r="A4970" s="1"/>
      <c r="B4970" s="1"/>
      <c r="C4970" s="1"/>
    </row>
    <row r="4971" spans="1:3" ht="15.75">
      <c r="A4971" s="1"/>
      <c r="B4971" s="1"/>
      <c r="C4971" s="1"/>
    </row>
    <row r="4972" spans="1:3" ht="15.75">
      <c r="A4972" s="1"/>
      <c r="B4972" s="1"/>
      <c r="C4972" s="1"/>
    </row>
    <row r="4973" spans="1:3" ht="15.75">
      <c r="A4973" s="1"/>
      <c r="B4973" s="1"/>
      <c r="C4973" s="1"/>
    </row>
    <row r="4974" spans="1:3" ht="15.75">
      <c r="A4974" s="1"/>
      <c r="B4974" s="1"/>
      <c r="C4974" s="1"/>
    </row>
    <row r="4975" spans="1:3" ht="15.75">
      <c r="A4975" s="1"/>
      <c r="B4975" s="1"/>
      <c r="C4975" s="1"/>
    </row>
    <row r="4976" spans="1:3" ht="15.75">
      <c r="A4976" s="1"/>
      <c r="B4976" s="1"/>
      <c r="C4976" s="1"/>
    </row>
    <row r="4977" spans="1:3" ht="15.75">
      <c r="A4977" s="1"/>
      <c r="B4977" s="1"/>
      <c r="C4977" s="1"/>
    </row>
    <row r="4978" spans="1:3" ht="15.75">
      <c r="A4978" s="1"/>
      <c r="B4978" s="1"/>
      <c r="C4978" s="1"/>
    </row>
    <row r="4979" spans="1:3" ht="15.75">
      <c r="A4979" s="1"/>
      <c r="B4979" s="1"/>
      <c r="C4979" s="1"/>
    </row>
    <row r="4980" spans="1:3" ht="15.75">
      <c r="A4980" s="1"/>
      <c r="B4980" s="1"/>
      <c r="C4980" s="1"/>
    </row>
    <row r="4981" spans="1:3" ht="15.75">
      <c r="A4981" s="1"/>
      <c r="B4981" s="1"/>
      <c r="C4981" s="1"/>
    </row>
    <row r="4982" spans="1:3" ht="15.75">
      <c r="A4982" s="1"/>
      <c r="B4982" s="1"/>
      <c r="C4982" s="1"/>
    </row>
    <row r="4983" spans="1:3" ht="15.75">
      <c r="A4983" s="1"/>
      <c r="B4983" s="1"/>
      <c r="C4983" s="1"/>
    </row>
    <row r="4984" spans="1:3" ht="15.75">
      <c r="A4984" s="1"/>
      <c r="B4984" s="1"/>
      <c r="C4984" s="1"/>
    </row>
    <row r="4985" spans="1:3" ht="15.75">
      <c r="A4985" s="1"/>
      <c r="B4985" s="1"/>
      <c r="C4985" s="1"/>
    </row>
    <row r="4986" spans="1:3" ht="15.75">
      <c r="A4986" s="1"/>
      <c r="B4986" s="1"/>
      <c r="C4986" s="1"/>
    </row>
    <row r="4987" spans="1:3" ht="15.75">
      <c r="A4987" s="1"/>
      <c r="B4987" s="1"/>
      <c r="C4987" s="1"/>
    </row>
    <row r="4988" spans="1:3" ht="15.75">
      <c r="A4988" s="1"/>
      <c r="B4988" s="1"/>
      <c r="C4988" s="1"/>
    </row>
    <row r="4989" spans="1:3" ht="15.75">
      <c r="A4989" s="1"/>
      <c r="B4989" s="1"/>
      <c r="C4989" s="1"/>
    </row>
    <row r="4990" spans="1:3" ht="15.75">
      <c r="A4990" s="1"/>
      <c r="B4990" s="1"/>
      <c r="C4990" s="1"/>
    </row>
    <row r="4991" spans="1:3" ht="15.75">
      <c r="A4991" s="1"/>
      <c r="B4991" s="1"/>
      <c r="C4991" s="1"/>
    </row>
    <row r="4992" spans="1:3" ht="15.75">
      <c r="A4992" s="1"/>
      <c r="B4992" s="1"/>
      <c r="C4992" s="1"/>
    </row>
    <row r="4993" spans="1:3" ht="15.75">
      <c r="A4993" s="1"/>
      <c r="B4993" s="1"/>
      <c r="C4993" s="1"/>
    </row>
    <row r="4994" spans="1:3" ht="15.75">
      <c r="A4994" s="1"/>
      <c r="B4994" s="1"/>
      <c r="C4994" s="1"/>
    </row>
    <row r="4995" spans="1:3" ht="15.75">
      <c r="A4995" s="1"/>
      <c r="B4995" s="1"/>
      <c r="C4995" s="1"/>
    </row>
    <row r="4996" spans="1:3" ht="15.75">
      <c r="A4996" s="1"/>
      <c r="B4996" s="1"/>
      <c r="C4996" s="1"/>
    </row>
    <row r="4997" spans="1:3" ht="15.75">
      <c r="A4997" s="1"/>
      <c r="B4997" s="1"/>
      <c r="C4997" s="1"/>
    </row>
    <row r="4998" spans="1:3" ht="15.75">
      <c r="A4998" s="1"/>
      <c r="B4998" s="1"/>
      <c r="C4998" s="1"/>
    </row>
    <row r="4999" spans="1:3" ht="15.75">
      <c r="A4999" s="1"/>
      <c r="B4999" s="1"/>
      <c r="C4999" s="1"/>
    </row>
    <row r="5000" spans="1:3" ht="15.75">
      <c r="A5000" s="1"/>
      <c r="B5000" s="1"/>
      <c r="C5000" s="1"/>
    </row>
    <row r="5001" spans="1:3" ht="15.75">
      <c r="A5001" s="1"/>
      <c r="B5001" s="1"/>
      <c r="C5001" s="1"/>
    </row>
    <row r="5002" spans="1:3" ht="15.75">
      <c r="A5002" s="1"/>
      <c r="B5002" s="1"/>
      <c r="C5002" s="1"/>
    </row>
    <row r="5003" spans="1:3" ht="15.75">
      <c r="A5003" s="1"/>
      <c r="B5003" s="1"/>
      <c r="C5003" s="1"/>
    </row>
    <row r="5004" spans="1:3" ht="15.75">
      <c r="A5004" s="1"/>
      <c r="B5004" s="1"/>
      <c r="C5004" s="1"/>
    </row>
    <row r="5005" spans="1:3" ht="15.75">
      <c r="A5005" s="1"/>
      <c r="B5005" s="1"/>
      <c r="C5005" s="1"/>
    </row>
    <row r="5006" spans="1:3" ht="15.75">
      <c r="A5006" s="1"/>
      <c r="B5006" s="1"/>
      <c r="C5006" s="1"/>
    </row>
    <row r="5007" spans="1:3" ht="15.75">
      <c r="A5007" s="1"/>
      <c r="B5007" s="1"/>
      <c r="C5007" s="1"/>
    </row>
    <row r="5008" spans="1:3" ht="15.75">
      <c r="A5008" s="1"/>
      <c r="B5008" s="1"/>
      <c r="C5008" s="1"/>
    </row>
    <row r="5009" spans="1:3" ht="15.75">
      <c r="A5009" s="1"/>
      <c r="B5009" s="1"/>
      <c r="C5009" s="1"/>
    </row>
    <row r="5010" spans="1:3" ht="15.75">
      <c r="A5010" s="1"/>
      <c r="B5010" s="1"/>
      <c r="C5010" s="1"/>
    </row>
    <row r="5011" spans="1:3" ht="15.75">
      <c r="A5011" s="1"/>
      <c r="B5011" s="1"/>
      <c r="C5011" s="1"/>
    </row>
    <row r="5012" spans="1:3" ht="15.75">
      <c r="A5012" s="1"/>
      <c r="B5012" s="1"/>
      <c r="C5012" s="1"/>
    </row>
    <row r="5013" spans="1:3" ht="15.75">
      <c r="A5013" s="1"/>
      <c r="B5013" s="1"/>
      <c r="C5013" s="1"/>
    </row>
    <row r="5014" spans="1:3" ht="15.75">
      <c r="A5014" s="1"/>
      <c r="B5014" s="1"/>
      <c r="C5014" s="1"/>
    </row>
    <row r="5015" spans="1:3" ht="15.75">
      <c r="A5015" s="1"/>
      <c r="B5015" s="1"/>
      <c r="C5015" s="1"/>
    </row>
    <row r="5016" spans="1:3" ht="15.75">
      <c r="A5016" s="1"/>
      <c r="B5016" s="1"/>
      <c r="C5016" s="1"/>
    </row>
    <row r="5017" spans="1:3" ht="15.75">
      <c r="A5017" s="1"/>
      <c r="B5017" s="1"/>
      <c r="C5017" s="1"/>
    </row>
    <row r="5018" spans="1:3" ht="15.75">
      <c r="A5018" s="1"/>
      <c r="B5018" s="1"/>
      <c r="C5018" s="1"/>
    </row>
    <row r="5019" spans="1:3" ht="15.75">
      <c r="A5019" s="1"/>
      <c r="B5019" s="1"/>
      <c r="C5019" s="1"/>
    </row>
    <row r="5020" spans="1:3" ht="15.75">
      <c r="A5020" s="1"/>
      <c r="B5020" s="1"/>
      <c r="C5020" s="1"/>
    </row>
    <row r="5021" spans="1:3" ht="15.75">
      <c r="A5021" s="1"/>
      <c r="B5021" s="1"/>
      <c r="C5021" s="1"/>
    </row>
    <row r="5022" spans="1:3" ht="15.75">
      <c r="A5022" s="1"/>
      <c r="B5022" s="1"/>
      <c r="C5022" s="1"/>
    </row>
    <row r="5023" spans="1:3" ht="15.75">
      <c r="A5023" s="1"/>
      <c r="B5023" s="1"/>
      <c r="C5023" s="1"/>
    </row>
    <row r="5024" spans="1:3" ht="15.75">
      <c r="A5024" s="1"/>
      <c r="B5024" s="1"/>
      <c r="C5024" s="1"/>
    </row>
    <row r="5025" spans="1:3" ht="15.75">
      <c r="A5025" s="1"/>
      <c r="B5025" s="1"/>
      <c r="C5025" s="1"/>
    </row>
    <row r="5026" spans="1:3" ht="15.75">
      <c r="A5026" s="1"/>
      <c r="B5026" s="1"/>
      <c r="C5026" s="1"/>
    </row>
    <row r="5027" spans="1:3" ht="15.75">
      <c r="A5027" s="1"/>
      <c r="B5027" s="1"/>
      <c r="C5027" s="1"/>
    </row>
    <row r="5028" spans="1:3" ht="15.75">
      <c r="A5028" s="1"/>
      <c r="B5028" s="1"/>
      <c r="C5028" s="1"/>
    </row>
    <row r="5029" spans="1:3" ht="15.75">
      <c r="A5029" s="1"/>
      <c r="B5029" s="1"/>
      <c r="C5029" s="1"/>
    </row>
    <row r="5030" spans="1:3" ht="15.75">
      <c r="A5030" s="1"/>
      <c r="B5030" s="1"/>
      <c r="C5030" s="1"/>
    </row>
    <row r="5031" spans="1:3" ht="15.75">
      <c r="A5031" s="1"/>
      <c r="B5031" s="1"/>
      <c r="C5031" s="1"/>
    </row>
    <row r="5032" spans="1:3" ht="15.75">
      <c r="A5032" s="1"/>
      <c r="B5032" s="1"/>
      <c r="C5032" s="1"/>
    </row>
    <row r="5033" spans="1:3" ht="15.75">
      <c r="A5033" s="1"/>
      <c r="B5033" s="1"/>
      <c r="C5033" s="1"/>
    </row>
    <row r="5034" spans="1:3" ht="15.75">
      <c r="A5034" s="1"/>
      <c r="B5034" s="1"/>
      <c r="C5034" s="1"/>
    </row>
    <row r="5035" spans="1:3" ht="15.75">
      <c r="A5035" s="1"/>
      <c r="B5035" s="1"/>
      <c r="C5035" s="1"/>
    </row>
    <row r="5036" spans="1:3" ht="15.75">
      <c r="A5036" s="1"/>
      <c r="B5036" s="1"/>
      <c r="C5036" s="1"/>
    </row>
    <row r="5037" spans="1:3" ht="15.75">
      <c r="A5037" s="1"/>
      <c r="B5037" s="1"/>
      <c r="C5037" s="1"/>
    </row>
    <row r="5038" spans="1:3" ht="15.75">
      <c r="A5038" s="1"/>
      <c r="B5038" s="1"/>
      <c r="C5038" s="1"/>
    </row>
    <row r="5039" spans="1:3" ht="15.75">
      <c r="A5039" s="1"/>
      <c r="B5039" s="1"/>
      <c r="C5039" s="1"/>
    </row>
    <row r="5040" spans="1:3" ht="15.75">
      <c r="A5040" s="1"/>
      <c r="B5040" s="1"/>
      <c r="C5040" s="1"/>
    </row>
    <row r="5041" spans="1:3" ht="15.75">
      <c r="A5041" s="1"/>
      <c r="B5041" s="1"/>
      <c r="C5041" s="1"/>
    </row>
    <row r="5042" spans="1:3" ht="15.75">
      <c r="A5042" s="1"/>
      <c r="B5042" s="1"/>
      <c r="C5042" s="1"/>
    </row>
    <row r="5043" spans="1:3" ht="15.75">
      <c r="A5043" s="1"/>
      <c r="B5043" s="1"/>
      <c r="C5043" s="1"/>
    </row>
    <row r="5044" spans="1:3" ht="15.75">
      <c r="A5044" s="1"/>
      <c r="B5044" s="1"/>
      <c r="C5044" s="1"/>
    </row>
    <row r="5045" spans="1:3" ht="15.75">
      <c r="A5045" s="1"/>
      <c r="B5045" s="1"/>
      <c r="C5045" s="1"/>
    </row>
    <row r="5046" spans="1:3" ht="15.75">
      <c r="A5046" s="1"/>
      <c r="B5046" s="1"/>
      <c r="C5046" s="1"/>
    </row>
    <row r="5047" spans="1:3" ht="15.75">
      <c r="A5047" s="1"/>
      <c r="B5047" s="1"/>
      <c r="C5047" s="1"/>
    </row>
    <row r="5048" spans="1:3" ht="15.75">
      <c r="A5048" s="1"/>
      <c r="B5048" s="1"/>
      <c r="C5048" s="1"/>
    </row>
    <row r="5049" spans="1:3" ht="15.75">
      <c r="A5049" s="1"/>
      <c r="B5049" s="1"/>
      <c r="C5049" s="1"/>
    </row>
    <row r="5050" spans="1:3" ht="15.75">
      <c r="A5050" s="1"/>
      <c r="B5050" s="1"/>
      <c r="C5050" s="1"/>
    </row>
    <row r="5051" spans="1:3" ht="15.75">
      <c r="A5051" s="1"/>
      <c r="B5051" s="1"/>
      <c r="C5051" s="1"/>
    </row>
    <row r="5052" spans="1:3" ht="15.75">
      <c r="A5052" s="1"/>
      <c r="B5052" s="1"/>
      <c r="C5052" s="1"/>
    </row>
    <row r="5053" spans="1:3" ht="15.75">
      <c r="A5053" s="1"/>
      <c r="B5053" s="1"/>
      <c r="C5053" s="1"/>
    </row>
    <row r="5054" spans="1:3" ht="15.75">
      <c r="A5054" s="1"/>
      <c r="B5054" s="1"/>
      <c r="C5054" s="1"/>
    </row>
    <row r="5055" spans="1:3" ht="15.75">
      <c r="A5055" s="1"/>
      <c r="B5055" s="1"/>
      <c r="C5055" s="1"/>
    </row>
    <row r="5056" spans="1:3" ht="15.75">
      <c r="A5056" s="1"/>
      <c r="B5056" s="1"/>
      <c r="C5056" s="1"/>
    </row>
    <row r="5057" spans="1:3" ht="15.75">
      <c r="A5057" s="1"/>
      <c r="B5057" s="1"/>
      <c r="C5057" s="1"/>
    </row>
    <row r="5058" spans="1:3" ht="15.75">
      <c r="A5058" s="1"/>
      <c r="B5058" s="1"/>
      <c r="C5058" s="1"/>
    </row>
    <row r="5059" spans="1:3" ht="15.75">
      <c r="A5059" s="1"/>
      <c r="B5059" s="1"/>
      <c r="C5059" s="1"/>
    </row>
    <row r="5060" spans="1:3" ht="15.75">
      <c r="A5060" s="1"/>
      <c r="B5060" s="1"/>
      <c r="C5060" s="1"/>
    </row>
    <row r="5061" spans="1:3" ht="15.75">
      <c r="A5061" s="1"/>
      <c r="B5061" s="1"/>
      <c r="C5061" s="1"/>
    </row>
    <row r="5062" spans="1:3" ht="15.75">
      <c r="A5062" s="1"/>
      <c r="B5062" s="1"/>
      <c r="C5062" s="1"/>
    </row>
    <row r="5063" spans="1:3" ht="15.75">
      <c r="A5063" s="1"/>
      <c r="B5063" s="1"/>
      <c r="C5063" s="1"/>
    </row>
    <row r="5064" spans="1:3" ht="15.75">
      <c r="A5064" s="1"/>
      <c r="B5064" s="1"/>
      <c r="C5064" s="1"/>
    </row>
    <row r="5065" spans="1:3" ht="15.75">
      <c r="A5065" s="1"/>
      <c r="B5065" s="1"/>
      <c r="C5065" s="1"/>
    </row>
    <row r="5066" spans="1:3" ht="15.75">
      <c r="A5066" s="1"/>
      <c r="B5066" s="1"/>
      <c r="C5066" s="1"/>
    </row>
    <row r="5067" spans="1:3" ht="15.75">
      <c r="A5067" s="1"/>
      <c r="B5067" s="1"/>
      <c r="C5067" s="1"/>
    </row>
    <row r="5068" spans="1:3" ht="15.75">
      <c r="A5068" s="1"/>
      <c r="B5068" s="1"/>
      <c r="C5068" s="1"/>
    </row>
    <row r="5069" spans="1:3" ht="15.75">
      <c r="A5069" s="1"/>
      <c r="B5069" s="1"/>
      <c r="C5069" s="1"/>
    </row>
    <row r="5070" spans="1:3" ht="15.75">
      <c r="A5070" s="1"/>
      <c r="B5070" s="1"/>
      <c r="C5070" s="1"/>
    </row>
    <row r="5071" spans="1:3" ht="15.75">
      <c r="A5071" s="1"/>
      <c r="B5071" s="1"/>
      <c r="C5071" s="1"/>
    </row>
    <row r="5072" spans="1:3" ht="15.75">
      <c r="A5072" s="1"/>
      <c r="B5072" s="1"/>
      <c r="C5072" s="1"/>
    </row>
    <row r="5073" spans="1:3" ht="15.75">
      <c r="A5073" s="1"/>
      <c r="B5073" s="1"/>
      <c r="C5073" s="1"/>
    </row>
    <row r="5074" spans="1:3" ht="15.75">
      <c r="A5074" s="1"/>
      <c r="B5074" s="1"/>
      <c r="C5074" s="1"/>
    </row>
    <row r="5075" spans="1:3" ht="15.75">
      <c r="A5075" s="1"/>
      <c r="B5075" s="1"/>
      <c r="C5075" s="1"/>
    </row>
    <row r="5076" spans="1:3" ht="15.75">
      <c r="A5076" s="1"/>
      <c r="B5076" s="1"/>
      <c r="C5076" s="1"/>
    </row>
    <row r="5077" spans="1:3" ht="15.75">
      <c r="A5077" s="1"/>
      <c r="B5077" s="1"/>
      <c r="C5077" s="1"/>
    </row>
    <row r="5078" spans="1:3" ht="15.75">
      <c r="A5078" s="1"/>
      <c r="B5078" s="1"/>
      <c r="C5078" s="1"/>
    </row>
    <row r="5079" spans="1:3" ht="15.75">
      <c r="A5079" s="1"/>
      <c r="B5079" s="1"/>
      <c r="C5079" s="1"/>
    </row>
    <row r="5080" spans="1:3" ht="15.75">
      <c r="A5080" s="1"/>
      <c r="B5080" s="1"/>
      <c r="C5080" s="1"/>
    </row>
    <row r="5081" spans="1:3" ht="15.75">
      <c r="A5081" s="1"/>
      <c r="B5081" s="1"/>
      <c r="C5081" s="1"/>
    </row>
    <row r="5082" spans="1:3" ht="15.75">
      <c r="A5082" s="1"/>
      <c r="B5082" s="1"/>
      <c r="C5082" s="1"/>
    </row>
    <row r="5083" spans="1:3" ht="15.75">
      <c r="A5083" s="1"/>
      <c r="B5083" s="1"/>
      <c r="C5083" s="1"/>
    </row>
    <row r="5084" spans="1:3" ht="15.75">
      <c r="A5084" s="1"/>
      <c r="B5084" s="1"/>
      <c r="C5084" s="1"/>
    </row>
    <row r="5085" spans="1:3" ht="15.75">
      <c r="A5085" s="1"/>
      <c r="B5085" s="1"/>
      <c r="C5085" s="1"/>
    </row>
    <row r="5086" spans="1:3" ht="15.75">
      <c r="A5086" s="1"/>
      <c r="B5086" s="1"/>
      <c r="C5086" s="1"/>
    </row>
    <row r="5087" spans="1:3" ht="15.75">
      <c r="A5087" s="1"/>
      <c r="B5087" s="1"/>
      <c r="C5087" s="1"/>
    </row>
    <row r="5088" spans="1:3" ht="15.75">
      <c r="A5088" s="1"/>
      <c r="B5088" s="1"/>
      <c r="C5088" s="1"/>
    </row>
    <row r="5089" spans="1:3" ht="15.75">
      <c r="A5089" s="1"/>
      <c r="B5089" s="1"/>
      <c r="C5089" s="1"/>
    </row>
    <row r="5090" spans="1:3" ht="15.75">
      <c r="A5090" s="1"/>
      <c r="B5090" s="1"/>
      <c r="C5090" s="1"/>
    </row>
    <row r="5091" spans="1:3" ht="15.75">
      <c r="A5091" s="1"/>
      <c r="B5091" s="1"/>
      <c r="C5091" s="1"/>
    </row>
    <row r="5092" spans="1:3" ht="15.75">
      <c r="A5092" s="1"/>
      <c r="B5092" s="1"/>
      <c r="C5092" s="1"/>
    </row>
    <row r="5093" spans="1:3" ht="15.75">
      <c r="A5093" s="1"/>
      <c r="B5093" s="1"/>
      <c r="C5093" s="1"/>
    </row>
    <row r="5094" spans="1:3" ht="15.75">
      <c r="A5094" s="1"/>
      <c r="B5094" s="1"/>
      <c r="C5094" s="1"/>
    </row>
    <row r="5095" spans="1:3" ht="15.75">
      <c r="A5095" s="1"/>
      <c r="B5095" s="1"/>
      <c r="C5095" s="1"/>
    </row>
    <row r="5096" spans="1:3" ht="15.75">
      <c r="A5096" s="1"/>
      <c r="B5096" s="1"/>
      <c r="C5096" s="1"/>
    </row>
    <row r="5097" spans="1:3" ht="15.75">
      <c r="A5097" s="1"/>
      <c r="B5097" s="1"/>
      <c r="C5097" s="1"/>
    </row>
    <row r="5098" spans="1:3" ht="15.75">
      <c r="A5098" s="1"/>
      <c r="B5098" s="1"/>
      <c r="C5098" s="1"/>
    </row>
    <row r="5099" spans="1:3" ht="15.75">
      <c r="A5099" s="1"/>
      <c r="B5099" s="1"/>
      <c r="C5099" s="1"/>
    </row>
    <row r="5100" spans="1:3" ht="15.75">
      <c r="A5100" s="1"/>
      <c r="B5100" s="1"/>
      <c r="C5100" s="1"/>
    </row>
    <row r="5101" spans="1:3" ht="15.75">
      <c r="A5101" s="1"/>
      <c r="B5101" s="1"/>
      <c r="C5101" s="1"/>
    </row>
    <row r="5102" spans="1:3" ht="15.75">
      <c r="A5102" s="1"/>
      <c r="B5102" s="1"/>
      <c r="C5102" s="1"/>
    </row>
    <row r="5103" spans="1:3" ht="15.75">
      <c r="A5103" s="1"/>
      <c r="B5103" s="1"/>
      <c r="C5103" s="1"/>
    </row>
    <row r="5104" spans="1:3" ht="15.75">
      <c r="A5104" s="1"/>
      <c r="B5104" s="1"/>
      <c r="C5104" s="1"/>
    </row>
    <row r="5105" spans="1:3" ht="15.75">
      <c r="A5105" s="1"/>
      <c r="B5105" s="1"/>
      <c r="C5105" s="1"/>
    </row>
    <row r="5106" spans="1:3" ht="15.75">
      <c r="A5106" s="1"/>
      <c r="B5106" s="1"/>
      <c r="C5106" s="1"/>
    </row>
    <row r="5107" spans="1:3" ht="15.75">
      <c r="A5107" s="1"/>
      <c r="B5107" s="1"/>
      <c r="C5107" s="1"/>
    </row>
    <row r="5108" spans="1:3" ht="15.75">
      <c r="A5108" s="1"/>
      <c r="B5108" s="1"/>
      <c r="C5108" s="1"/>
    </row>
    <row r="5109" spans="1:3" ht="15.75">
      <c r="A5109" s="1"/>
      <c r="B5109" s="1"/>
      <c r="C5109" s="1"/>
    </row>
    <row r="5110" spans="1:3" ht="15.75">
      <c r="A5110" s="1"/>
      <c r="B5110" s="1"/>
      <c r="C5110" s="1"/>
    </row>
    <row r="5111" spans="1:3" ht="15.75">
      <c r="A5111" s="1"/>
      <c r="B5111" s="1"/>
      <c r="C5111" s="1"/>
    </row>
    <row r="5112" spans="1:3" ht="15.75">
      <c r="A5112" s="1"/>
      <c r="B5112" s="1"/>
      <c r="C5112" s="1"/>
    </row>
    <row r="5113" spans="1:3" ht="15.75">
      <c r="A5113" s="1"/>
      <c r="B5113" s="1"/>
      <c r="C5113" s="1"/>
    </row>
    <row r="5114" spans="1:3" ht="15.75">
      <c r="A5114" s="1"/>
      <c r="B5114" s="1"/>
      <c r="C5114" s="1"/>
    </row>
    <row r="5115" spans="1:3" ht="15.75">
      <c r="A5115" s="1"/>
      <c r="B5115" s="1"/>
      <c r="C5115" s="1"/>
    </row>
    <row r="5116" spans="1:3" ht="15.75">
      <c r="A5116" s="1"/>
      <c r="B5116" s="1"/>
      <c r="C5116" s="1"/>
    </row>
    <row r="5117" spans="1:3" ht="15.75">
      <c r="A5117" s="1"/>
      <c r="B5117" s="1"/>
      <c r="C5117" s="1"/>
    </row>
    <row r="5118" spans="1:3" ht="15.75">
      <c r="A5118" s="1"/>
      <c r="B5118" s="1"/>
      <c r="C5118" s="1"/>
    </row>
    <row r="5119" spans="1:3" ht="15.75">
      <c r="A5119" s="1"/>
      <c r="B5119" s="1"/>
      <c r="C5119" s="1"/>
    </row>
    <row r="5120" spans="1:3" ht="15.75">
      <c r="A5120" s="1"/>
      <c r="B5120" s="1"/>
      <c r="C5120" s="1"/>
    </row>
    <row r="5121" spans="1:3" ht="15.75">
      <c r="A5121" s="1"/>
      <c r="B5121" s="1"/>
      <c r="C5121" s="1"/>
    </row>
    <row r="5122" spans="1:3" ht="15.75">
      <c r="A5122" s="1"/>
      <c r="B5122" s="1"/>
      <c r="C5122" s="1"/>
    </row>
    <row r="5123" spans="1:3" ht="15.75">
      <c r="A5123" s="1"/>
      <c r="B5123" s="1"/>
      <c r="C5123" s="1"/>
    </row>
    <row r="5124" spans="1:3" ht="15.75">
      <c r="A5124" s="1"/>
      <c r="B5124" s="1"/>
      <c r="C5124" s="1"/>
    </row>
    <row r="5125" spans="1:3" ht="15.75">
      <c r="A5125" s="1"/>
      <c r="B5125" s="1"/>
      <c r="C5125" s="1"/>
    </row>
    <row r="5126" spans="1:3" ht="15.75">
      <c r="A5126" s="1"/>
      <c r="B5126" s="1"/>
      <c r="C5126" s="1"/>
    </row>
    <row r="5127" spans="1:3" ht="15.75">
      <c r="A5127" s="1"/>
      <c r="B5127" s="1"/>
      <c r="C5127" s="1"/>
    </row>
    <row r="5128" spans="1:3" ht="15.75">
      <c r="A5128" s="1"/>
      <c r="B5128" s="1"/>
      <c r="C5128" s="1"/>
    </row>
    <row r="5129" spans="1:3" ht="15.75">
      <c r="A5129" s="1"/>
      <c r="B5129" s="1"/>
      <c r="C5129" s="1"/>
    </row>
    <row r="5130" spans="1:3" ht="15.75">
      <c r="A5130" s="1"/>
      <c r="B5130" s="1"/>
      <c r="C5130" s="1"/>
    </row>
    <row r="5131" spans="1:3" ht="15.75">
      <c r="A5131" s="1"/>
      <c r="B5131" s="1"/>
      <c r="C5131" s="1"/>
    </row>
    <row r="5132" spans="1:3" ht="15.75">
      <c r="A5132" s="1"/>
      <c r="B5132" s="1"/>
      <c r="C5132" s="1"/>
    </row>
    <row r="5133" spans="1:3" ht="15.75">
      <c r="A5133" s="1"/>
      <c r="B5133" s="1"/>
      <c r="C5133" s="1"/>
    </row>
    <row r="5134" spans="1:3" ht="15.75">
      <c r="A5134" s="1"/>
      <c r="B5134" s="1"/>
      <c r="C5134" s="1"/>
    </row>
    <row r="5135" spans="1:3" ht="15.75">
      <c r="A5135" s="1"/>
      <c r="B5135" s="1"/>
      <c r="C5135" s="1"/>
    </row>
    <row r="5136" spans="1:3" ht="15.75">
      <c r="A5136" s="1"/>
      <c r="B5136" s="1"/>
      <c r="C5136" s="1"/>
    </row>
    <row r="5137" spans="1:3" ht="15.75">
      <c r="A5137" s="1"/>
      <c r="B5137" s="1"/>
      <c r="C5137" s="1"/>
    </row>
    <row r="5138" spans="1:3" ht="15.75">
      <c r="A5138" s="1"/>
      <c r="B5138" s="1"/>
      <c r="C5138" s="1"/>
    </row>
    <row r="5139" spans="1:3" ht="15.75">
      <c r="A5139" s="1"/>
      <c r="B5139" s="1"/>
      <c r="C5139" s="1"/>
    </row>
    <row r="5140" spans="1:3" ht="15.75">
      <c r="A5140" s="1"/>
      <c r="B5140" s="1"/>
      <c r="C5140" s="1"/>
    </row>
    <row r="5141" spans="1:3" ht="15.75">
      <c r="A5141" s="1"/>
      <c r="B5141" s="1"/>
      <c r="C5141" s="1"/>
    </row>
    <row r="5142" spans="1:3" ht="15.75">
      <c r="A5142" s="1"/>
      <c r="B5142" s="1"/>
      <c r="C5142" s="1"/>
    </row>
    <row r="5143" spans="1:3" ht="15.75">
      <c r="A5143" s="1"/>
      <c r="B5143" s="1"/>
      <c r="C5143" s="1"/>
    </row>
    <row r="5144" spans="1:3" ht="15.75">
      <c r="A5144" s="1"/>
      <c r="B5144" s="1"/>
      <c r="C5144" s="1"/>
    </row>
    <row r="5145" spans="1:3" ht="15.75">
      <c r="A5145" s="1"/>
      <c r="B5145" s="1"/>
      <c r="C5145" s="1"/>
    </row>
    <row r="5146" spans="1:3" ht="15.75">
      <c r="A5146" s="1"/>
      <c r="B5146" s="1"/>
      <c r="C5146" s="1"/>
    </row>
    <row r="5147" spans="1:3" ht="15.75">
      <c r="A5147" s="1"/>
      <c r="B5147" s="1"/>
      <c r="C5147" s="1"/>
    </row>
    <row r="5148" spans="1:3" ht="15.75">
      <c r="A5148" s="1"/>
      <c r="B5148" s="1"/>
      <c r="C5148" s="1"/>
    </row>
    <row r="5149" spans="1:3" ht="15.75">
      <c r="A5149" s="1"/>
      <c r="B5149" s="1"/>
      <c r="C5149" s="1"/>
    </row>
    <row r="5150" spans="1:3" ht="15.75">
      <c r="A5150" s="1"/>
      <c r="B5150" s="1"/>
      <c r="C5150" s="1"/>
    </row>
    <row r="5151" spans="1:3" ht="15.75">
      <c r="A5151" s="1"/>
      <c r="B5151" s="1"/>
      <c r="C5151" s="1"/>
    </row>
    <row r="5152" spans="1:3" ht="15.75">
      <c r="A5152" s="1"/>
      <c r="B5152" s="1"/>
      <c r="C5152" s="1"/>
    </row>
    <row r="5153" spans="1:3" ht="15.75">
      <c r="A5153" s="1"/>
      <c r="B5153" s="1"/>
      <c r="C5153" s="1"/>
    </row>
    <row r="5154" spans="1:3" ht="15.75">
      <c r="A5154" s="1"/>
      <c r="B5154" s="1"/>
      <c r="C5154" s="1"/>
    </row>
    <row r="5155" spans="1:3" ht="15.75">
      <c r="A5155" s="1"/>
      <c r="B5155" s="1"/>
      <c r="C5155" s="1"/>
    </row>
    <row r="5156" spans="1:3" ht="15.75">
      <c r="A5156" s="1"/>
      <c r="B5156" s="1"/>
      <c r="C5156" s="1"/>
    </row>
    <row r="5157" spans="1:3" ht="15.75">
      <c r="A5157" s="1"/>
      <c r="B5157" s="1"/>
      <c r="C5157" s="1"/>
    </row>
    <row r="5158" spans="1:3" ht="15.75">
      <c r="A5158" s="1"/>
      <c r="B5158" s="1"/>
      <c r="C5158" s="1"/>
    </row>
    <row r="5159" spans="1:3" ht="15.75">
      <c r="A5159" s="1"/>
      <c r="B5159" s="1"/>
      <c r="C5159" s="1"/>
    </row>
    <row r="5160" spans="1:3" ht="15.75">
      <c r="A5160" s="1"/>
      <c r="B5160" s="1"/>
      <c r="C5160" s="1"/>
    </row>
    <row r="5161" spans="1:3" ht="15.75">
      <c r="A5161" s="1"/>
      <c r="B5161" s="1"/>
      <c r="C5161" s="1"/>
    </row>
    <row r="5162" spans="1:3" ht="15.75">
      <c r="A5162" s="1"/>
      <c r="B5162" s="1"/>
      <c r="C5162" s="1"/>
    </row>
    <row r="5163" spans="1:3" ht="15.75">
      <c r="A5163" s="1"/>
      <c r="B5163" s="1"/>
      <c r="C5163" s="1"/>
    </row>
    <row r="5164" spans="1:3" ht="15.75">
      <c r="A5164" s="1"/>
      <c r="B5164" s="1"/>
      <c r="C5164" s="1"/>
    </row>
    <row r="5165" spans="1:3" ht="15.75">
      <c r="A5165" s="1"/>
      <c r="B5165" s="1"/>
      <c r="C5165" s="1"/>
    </row>
    <row r="5166" spans="1:3" ht="15.75">
      <c r="A5166" s="1"/>
      <c r="B5166" s="1"/>
      <c r="C5166" s="1"/>
    </row>
    <row r="5167" spans="1:3" ht="15.75">
      <c r="A5167" s="1"/>
      <c r="B5167" s="1"/>
      <c r="C5167" s="1"/>
    </row>
    <row r="5168" spans="1:3" ht="15.75">
      <c r="A5168" s="1"/>
      <c r="B5168" s="1"/>
      <c r="C5168" s="1"/>
    </row>
    <row r="5169" spans="1:3" ht="15.75">
      <c r="A5169" s="1"/>
      <c r="B5169" s="1"/>
      <c r="C5169" s="1"/>
    </row>
    <row r="5170" spans="1:3" ht="15.75">
      <c r="A5170" s="1"/>
      <c r="B5170" s="1"/>
      <c r="C5170" s="1"/>
    </row>
    <row r="5171" spans="1:3" ht="15.75">
      <c r="A5171" s="1"/>
      <c r="B5171" s="1"/>
      <c r="C5171" s="1"/>
    </row>
    <row r="5172" spans="1:3" ht="15.75">
      <c r="A5172" s="1"/>
      <c r="B5172" s="1"/>
      <c r="C5172" s="1"/>
    </row>
    <row r="5173" spans="1:3" ht="15.75">
      <c r="A5173" s="1"/>
      <c r="B5173" s="1"/>
      <c r="C5173" s="1"/>
    </row>
    <row r="5174" spans="1:3" ht="15.75">
      <c r="A5174" s="1"/>
      <c r="B5174" s="1"/>
      <c r="C5174" s="1"/>
    </row>
    <row r="5175" spans="1:3" ht="15.75">
      <c r="A5175" s="1"/>
      <c r="B5175" s="1"/>
      <c r="C5175" s="1"/>
    </row>
    <row r="5176" spans="1:3" ht="15.75">
      <c r="A5176" s="1"/>
      <c r="B5176" s="1"/>
      <c r="C5176" s="1"/>
    </row>
    <row r="5177" spans="1:3" ht="15.75">
      <c r="A5177" s="1"/>
      <c r="B5177" s="1"/>
      <c r="C5177" s="1"/>
    </row>
    <row r="5178" spans="1:3" ht="15.75">
      <c r="A5178" s="1"/>
      <c r="B5178" s="1"/>
      <c r="C5178" s="1"/>
    </row>
    <row r="5179" spans="1:3" ht="15.75">
      <c r="A5179" s="1"/>
      <c r="B5179" s="1"/>
      <c r="C5179" s="1"/>
    </row>
    <row r="5180" spans="1:3" ht="15.75">
      <c r="A5180" s="1"/>
      <c r="B5180" s="1"/>
      <c r="C5180" s="1"/>
    </row>
    <row r="5181" spans="1:3" ht="15.75">
      <c r="A5181" s="1"/>
      <c r="B5181" s="1"/>
      <c r="C5181" s="1"/>
    </row>
    <row r="5182" spans="1:3" ht="15.75">
      <c r="A5182" s="1"/>
      <c r="B5182" s="1"/>
      <c r="C5182" s="1"/>
    </row>
    <row r="5183" spans="1:3" ht="15.75">
      <c r="A5183" s="1"/>
      <c r="B5183" s="1"/>
      <c r="C5183" s="1"/>
    </row>
    <row r="5184" spans="1:3" ht="15.75">
      <c r="A5184" s="1"/>
      <c r="B5184" s="1"/>
      <c r="C5184" s="1"/>
    </row>
    <row r="5185" spans="1:3" ht="15.75">
      <c r="A5185" s="1"/>
      <c r="B5185" s="1"/>
      <c r="C5185" s="1"/>
    </row>
    <row r="5186" spans="1:3" ht="15.75">
      <c r="A5186" s="1"/>
      <c r="B5186" s="1"/>
      <c r="C5186" s="1"/>
    </row>
    <row r="5187" spans="1:3" ht="15.75">
      <c r="A5187" s="1"/>
      <c r="B5187" s="1"/>
      <c r="C5187" s="1"/>
    </row>
    <row r="5188" spans="1:3" ht="15.75">
      <c r="A5188" s="1"/>
      <c r="B5188" s="1"/>
      <c r="C5188" s="1"/>
    </row>
    <row r="5189" spans="1:3" ht="15.75">
      <c r="A5189" s="1"/>
      <c r="B5189" s="1"/>
      <c r="C5189" s="1"/>
    </row>
    <row r="5190" spans="1:3" ht="15.75">
      <c r="A5190" s="1"/>
      <c r="B5190" s="1"/>
      <c r="C5190" s="1"/>
    </row>
    <row r="5191" spans="1:3" ht="15.75">
      <c r="A5191" s="1"/>
      <c r="B5191" s="1"/>
      <c r="C5191" s="1"/>
    </row>
    <row r="5192" spans="1:3" ht="15.75">
      <c r="A5192" s="1"/>
      <c r="B5192" s="1"/>
      <c r="C5192" s="1"/>
    </row>
    <row r="5193" spans="1:3" ht="15.75">
      <c r="A5193" s="1"/>
      <c r="B5193" s="1"/>
      <c r="C5193" s="1"/>
    </row>
    <row r="5194" spans="1:3" ht="15.75">
      <c r="A5194" s="1"/>
      <c r="B5194" s="1"/>
      <c r="C5194" s="1"/>
    </row>
    <row r="5195" spans="1:3" ht="15.75">
      <c r="A5195" s="1"/>
      <c r="B5195" s="1"/>
      <c r="C5195" s="1"/>
    </row>
    <row r="5196" spans="1:3" ht="15.75">
      <c r="A5196" s="1"/>
      <c r="B5196" s="1"/>
      <c r="C5196" s="1"/>
    </row>
    <row r="5197" spans="1:3" ht="15.75">
      <c r="A5197" s="1"/>
      <c r="B5197" s="1"/>
      <c r="C5197" s="1"/>
    </row>
    <row r="5198" spans="1:3" ht="15.75">
      <c r="A5198" s="1"/>
      <c r="B5198" s="1"/>
      <c r="C5198" s="1"/>
    </row>
    <row r="5199" spans="1:3" ht="15.75">
      <c r="A5199" s="1"/>
      <c r="B5199" s="1"/>
      <c r="C5199" s="1"/>
    </row>
    <row r="5200" spans="1:3" ht="15.75">
      <c r="A5200" s="1"/>
      <c r="B5200" s="1"/>
      <c r="C5200" s="1"/>
    </row>
    <row r="5201" spans="1:3" ht="15.75">
      <c r="A5201" s="1"/>
      <c r="B5201" s="1"/>
      <c r="C5201" s="1"/>
    </row>
    <row r="5202" spans="1:3" ht="15.75">
      <c r="A5202" s="1"/>
      <c r="B5202" s="1"/>
      <c r="C5202" s="1"/>
    </row>
    <row r="5203" spans="1:3" ht="15.75">
      <c r="A5203" s="1"/>
      <c r="B5203" s="1"/>
      <c r="C5203" s="1"/>
    </row>
    <row r="5204" spans="1:3" ht="15.75">
      <c r="A5204" s="1"/>
      <c r="B5204" s="1"/>
      <c r="C5204" s="1"/>
    </row>
    <row r="5205" spans="1:3" ht="15.75">
      <c r="A5205" s="1"/>
      <c r="B5205" s="1"/>
      <c r="C5205" s="1"/>
    </row>
    <row r="5206" spans="1:3" ht="15.75">
      <c r="A5206" s="1"/>
      <c r="B5206" s="1"/>
      <c r="C5206" s="1"/>
    </row>
    <row r="5207" spans="1:3" ht="15.75">
      <c r="A5207" s="1"/>
      <c r="B5207" s="1"/>
      <c r="C5207" s="1"/>
    </row>
    <row r="5208" spans="1:3" ht="15.75">
      <c r="A5208" s="1"/>
      <c r="B5208" s="1"/>
      <c r="C5208" s="1"/>
    </row>
    <row r="5209" spans="1:3" ht="15.75">
      <c r="A5209" s="1"/>
      <c r="B5209" s="1"/>
      <c r="C5209" s="1"/>
    </row>
    <row r="5210" spans="1:3" ht="15.75">
      <c r="A5210" s="1"/>
      <c r="B5210" s="1"/>
      <c r="C5210" s="1"/>
    </row>
    <row r="5211" spans="1:3" ht="15.75">
      <c r="A5211" s="1"/>
      <c r="B5211" s="1"/>
      <c r="C5211" s="1"/>
    </row>
    <row r="5212" spans="1:3" ht="15.75">
      <c r="A5212" s="1"/>
      <c r="B5212" s="1"/>
      <c r="C5212" s="1"/>
    </row>
    <row r="5213" spans="1:3" ht="15.75">
      <c r="A5213" s="1"/>
      <c r="B5213" s="1"/>
      <c r="C5213" s="1"/>
    </row>
    <row r="5214" spans="1:3" ht="15.75">
      <c r="A5214" s="1"/>
      <c r="B5214" s="1"/>
      <c r="C5214" s="1"/>
    </row>
    <row r="5215" spans="1:3" ht="15.75">
      <c r="A5215" s="1"/>
      <c r="B5215" s="1"/>
      <c r="C5215" s="1"/>
    </row>
    <row r="5216" spans="1:3" ht="15.75">
      <c r="A5216" s="1"/>
      <c r="B5216" s="1"/>
      <c r="C5216" s="1"/>
    </row>
    <row r="5217" spans="1:3" ht="15.75">
      <c r="A5217" s="1"/>
      <c r="B5217" s="1"/>
      <c r="C5217" s="1"/>
    </row>
    <row r="5218" spans="1:3" ht="15.75">
      <c r="A5218" s="1"/>
      <c r="B5218" s="1"/>
      <c r="C5218" s="1"/>
    </row>
    <row r="5219" spans="1:3" ht="15.75">
      <c r="A5219" s="1"/>
      <c r="B5219" s="1"/>
      <c r="C5219" s="1"/>
    </row>
    <row r="5220" spans="1:3" ht="15.75">
      <c r="A5220" s="1"/>
      <c r="B5220" s="1"/>
      <c r="C5220" s="1"/>
    </row>
    <row r="5221" spans="1:3" ht="15.75">
      <c r="A5221" s="1"/>
      <c r="B5221" s="1"/>
      <c r="C5221" s="1"/>
    </row>
    <row r="5222" spans="1:3" ht="15.75">
      <c r="A5222" s="1"/>
      <c r="B5222" s="1"/>
      <c r="C5222" s="1"/>
    </row>
    <row r="5223" spans="1:3" ht="15.75">
      <c r="A5223" s="1"/>
      <c r="B5223" s="1"/>
      <c r="C5223" s="1"/>
    </row>
    <row r="5224" spans="1:3" ht="15.75">
      <c r="A5224" s="1"/>
      <c r="B5224" s="1"/>
      <c r="C5224" s="1"/>
    </row>
    <row r="5225" spans="1:3" ht="15.75">
      <c r="A5225" s="1"/>
      <c r="B5225" s="1"/>
      <c r="C5225" s="1"/>
    </row>
    <row r="5226" spans="1:3" ht="15.75">
      <c r="A5226" s="1"/>
      <c r="B5226" s="1"/>
      <c r="C5226" s="1"/>
    </row>
    <row r="5227" spans="1:3" ht="15.75">
      <c r="A5227" s="1"/>
      <c r="B5227" s="1"/>
      <c r="C5227" s="1"/>
    </row>
    <row r="5228" spans="1:3" ht="15.75">
      <c r="A5228" s="1"/>
      <c r="B5228" s="1"/>
      <c r="C5228" s="1"/>
    </row>
    <row r="5229" spans="1:3" ht="15.75">
      <c r="A5229" s="1"/>
      <c r="B5229" s="1"/>
      <c r="C5229" s="1"/>
    </row>
    <row r="5230" spans="1:3" ht="15.75">
      <c r="A5230" s="1"/>
      <c r="B5230" s="1"/>
      <c r="C5230" s="1"/>
    </row>
    <row r="5231" spans="1:3" ht="15.75">
      <c r="A5231" s="1"/>
      <c r="B5231" s="1"/>
      <c r="C5231" s="1"/>
    </row>
    <row r="5232" spans="1:3" ht="15.75">
      <c r="A5232" s="1"/>
      <c r="B5232" s="1"/>
      <c r="C5232" s="1"/>
    </row>
    <row r="5233" spans="1:3" ht="15.75">
      <c r="A5233" s="1"/>
      <c r="B5233" s="1"/>
      <c r="C5233" s="1"/>
    </row>
    <row r="5234" spans="1:3" ht="15.75">
      <c r="A5234" s="1"/>
      <c r="B5234" s="1"/>
      <c r="C5234" s="1"/>
    </row>
    <row r="5235" spans="1:3" ht="15.75">
      <c r="A5235" s="1"/>
      <c r="B5235" s="1"/>
      <c r="C5235" s="1"/>
    </row>
    <row r="5236" spans="1:3" ht="15.75">
      <c r="A5236" s="1"/>
      <c r="B5236" s="1"/>
      <c r="C5236" s="1"/>
    </row>
    <row r="5237" spans="1:3" ht="15.75">
      <c r="A5237" s="1"/>
      <c r="B5237" s="1"/>
      <c r="C5237" s="1"/>
    </row>
    <row r="5238" spans="1:3" ht="15.75">
      <c r="A5238" s="1"/>
      <c r="B5238" s="1"/>
      <c r="C5238" s="1"/>
    </row>
    <row r="5239" spans="1:3" ht="15.75">
      <c r="A5239" s="1"/>
      <c r="B5239" s="1"/>
      <c r="C5239" s="1"/>
    </row>
    <row r="5240" spans="1:3" ht="15.75">
      <c r="A5240" s="1"/>
      <c r="B5240" s="1"/>
      <c r="C5240" s="1"/>
    </row>
    <row r="5241" spans="1:3" ht="15.75">
      <c r="A5241" s="1"/>
      <c r="B5241" s="1"/>
      <c r="C5241" s="1"/>
    </row>
    <row r="5242" spans="1:3" ht="15.75">
      <c r="A5242" s="1"/>
      <c r="B5242" s="1"/>
      <c r="C5242" s="1"/>
    </row>
    <row r="5243" spans="1:3" ht="15.75">
      <c r="A5243" s="1"/>
      <c r="B5243" s="1"/>
      <c r="C5243" s="1"/>
    </row>
    <row r="5244" spans="1:3" ht="15.75">
      <c r="A5244" s="1"/>
      <c r="B5244" s="1"/>
      <c r="C5244" s="1"/>
    </row>
    <row r="5245" spans="1:3" ht="15.75">
      <c r="A5245" s="1"/>
      <c r="B5245" s="1"/>
      <c r="C5245" s="1"/>
    </row>
    <row r="5246" spans="1:3" ht="15.75">
      <c r="A5246" s="1"/>
      <c r="B5246" s="1"/>
      <c r="C5246" s="1"/>
    </row>
    <row r="5247" spans="1:3" ht="15.75">
      <c r="A5247" s="1"/>
      <c r="B5247" s="1"/>
      <c r="C5247" s="1"/>
    </row>
    <row r="5248" spans="1:3" ht="15.75">
      <c r="A5248" s="1"/>
      <c r="B5248" s="1"/>
      <c r="C5248" s="1"/>
    </row>
    <row r="5249" spans="1:3" ht="15.75">
      <c r="A5249" s="1"/>
      <c r="B5249" s="1"/>
      <c r="C5249" s="1"/>
    </row>
    <row r="5250" spans="1:3" ht="15.75">
      <c r="A5250" s="1"/>
      <c r="B5250" s="1"/>
      <c r="C5250" s="1"/>
    </row>
    <row r="5251" spans="1:3" ht="15.75">
      <c r="A5251" s="1"/>
      <c r="B5251" s="1"/>
      <c r="C5251" s="1"/>
    </row>
    <row r="5252" spans="1:3" ht="15.75">
      <c r="A5252" s="1"/>
      <c r="B5252" s="1"/>
      <c r="C5252" s="1"/>
    </row>
    <row r="5253" spans="1:3" ht="15.75">
      <c r="A5253" s="1"/>
      <c r="B5253" s="1"/>
      <c r="C5253" s="1"/>
    </row>
    <row r="5254" spans="1:3" ht="15.75">
      <c r="A5254" s="1"/>
      <c r="B5254" s="1"/>
      <c r="C5254" s="1"/>
    </row>
    <row r="5255" spans="1:3" ht="15.75">
      <c r="A5255" s="1"/>
      <c r="B5255" s="1"/>
      <c r="C5255" s="1"/>
    </row>
    <row r="5256" spans="1:3" ht="15.75">
      <c r="A5256" s="1"/>
      <c r="B5256" s="1"/>
      <c r="C5256" s="1"/>
    </row>
    <row r="5257" spans="1:3" ht="15.75">
      <c r="A5257" s="1"/>
      <c r="B5257" s="1"/>
      <c r="C5257" s="1"/>
    </row>
    <row r="5258" spans="1:3" ht="15.75">
      <c r="A5258" s="1"/>
      <c r="B5258" s="1"/>
      <c r="C5258" s="1"/>
    </row>
    <row r="5259" spans="1:3" ht="15.75">
      <c r="A5259" s="1"/>
      <c r="B5259" s="1"/>
      <c r="C5259" s="1"/>
    </row>
    <row r="5260" spans="1:3" ht="15.75">
      <c r="A5260" s="1"/>
      <c r="B5260" s="1"/>
      <c r="C5260" s="1"/>
    </row>
    <row r="5261" spans="1:3" ht="15.75">
      <c r="A5261" s="1"/>
      <c r="B5261" s="1"/>
      <c r="C5261" s="1"/>
    </row>
    <row r="5262" spans="1:3" ht="15.75">
      <c r="A5262" s="1"/>
      <c r="B5262" s="1"/>
      <c r="C5262" s="1"/>
    </row>
    <row r="5263" spans="1:3" ht="15.75">
      <c r="A5263" s="1"/>
      <c r="B5263" s="1"/>
      <c r="C5263" s="1"/>
    </row>
    <row r="5264" spans="1:3" ht="15.75">
      <c r="A5264" s="1"/>
      <c r="B5264" s="1"/>
      <c r="C5264" s="1"/>
    </row>
    <row r="5265" spans="1:3" ht="15.75">
      <c r="A5265" s="1"/>
      <c r="B5265" s="1"/>
      <c r="C5265" s="1"/>
    </row>
    <row r="5266" spans="1:3" ht="15.75">
      <c r="A5266" s="1"/>
      <c r="B5266" s="1"/>
      <c r="C5266" s="1"/>
    </row>
    <row r="5267" spans="1:3" ht="15.75">
      <c r="A5267" s="1"/>
      <c r="B5267" s="1"/>
      <c r="C5267" s="1"/>
    </row>
    <row r="5268" spans="1:3" ht="15.75">
      <c r="A5268" s="1"/>
      <c r="B5268" s="1"/>
      <c r="C5268" s="1"/>
    </row>
    <row r="5269" spans="1:3" ht="15.75">
      <c r="A5269" s="1"/>
      <c r="B5269" s="1"/>
      <c r="C5269" s="1"/>
    </row>
    <row r="5270" spans="1:3" ht="15.75">
      <c r="A5270" s="1"/>
      <c r="B5270" s="1"/>
      <c r="C5270" s="1"/>
    </row>
    <row r="5271" spans="1:3" ht="15.75">
      <c r="A5271" s="1"/>
      <c r="B5271" s="1"/>
      <c r="C5271" s="1"/>
    </row>
    <row r="5272" spans="1:3" ht="15.75">
      <c r="A5272" s="1"/>
      <c r="B5272" s="1"/>
      <c r="C5272" s="1"/>
    </row>
    <row r="5273" spans="1:3" ht="15.75">
      <c r="A5273" s="1"/>
      <c r="B5273" s="1"/>
      <c r="C5273" s="1"/>
    </row>
    <row r="5274" spans="1:3" ht="15.75">
      <c r="A5274" s="1"/>
      <c r="B5274" s="1"/>
      <c r="C5274" s="1"/>
    </row>
    <row r="5275" spans="1:3" ht="15.75">
      <c r="A5275" s="1"/>
      <c r="B5275" s="1"/>
      <c r="C5275" s="1"/>
    </row>
    <row r="5276" spans="1:3" ht="15.75">
      <c r="A5276" s="1"/>
      <c r="B5276" s="1"/>
      <c r="C5276" s="1"/>
    </row>
    <row r="5277" spans="1:3" ht="15.75">
      <c r="A5277" s="1"/>
      <c r="B5277" s="1"/>
      <c r="C5277" s="1"/>
    </row>
    <row r="5278" spans="1:3" ht="15.75">
      <c r="A5278" s="1"/>
      <c r="B5278" s="1"/>
      <c r="C5278" s="1"/>
    </row>
    <row r="5279" spans="1:3" ht="15.75">
      <c r="A5279" s="1"/>
      <c r="B5279" s="1"/>
      <c r="C5279" s="1"/>
    </row>
    <row r="5280" spans="1:3" ht="15.75">
      <c r="A5280" s="1"/>
      <c r="B5280" s="1"/>
      <c r="C5280" s="1"/>
    </row>
    <row r="5281" spans="1:3" ht="15.75">
      <c r="A5281" s="1"/>
      <c r="B5281" s="1"/>
      <c r="C5281" s="1"/>
    </row>
    <row r="5282" spans="1:3" ht="15.75">
      <c r="A5282" s="1"/>
      <c r="B5282" s="1"/>
      <c r="C5282" s="1"/>
    </row>
    <row r="5283" spans="1:3" ht="15.75">
      <c r="A5283" s="1"/>
      <c r="B5283" s="1"/>
      <c r="C5283" s="1"/>
    </row>
    <row r="5284" spans="1:3" ht="15.75">
      <c r="A5284" s="1"/>
      <c r="B5284" s="1"/>
      <c r="C5284" s="1"/>
    </row>
    <row r="5285" spans="1:3" ht="15.75">
      <c r="A5285" s="1"/>
      <c r="B5285" s="1"/>
      <c r="C5285" s="1"/>
    </row>
    <row r="5286" spans="1:3" ht="15.75">
      <c r="A5286" s="1"/>
      <c r="B5286" s="1"/>
      <c r="C5286" s="1"/>
    </row>
    <row r="5287" spans="1:3" ht="15.75">
      <c r="A5287" s="1"/>
      <c r="B5287" s="1"/>
      <c r="C5287" s="1"/>
    </row>
    <row r="5288" spans="1:3" ht="15.75">
      <c r="A5288" s="1"/>
      <c r="B5288" s="1"/>
      <c r="C5288" s="1"/>
    </row>
    <row r="5289" spans="1:3" ht="15.75">
      <c r="A5289" s="1"/>
      <c r="B5289" s="1"/>
      <c r="C5289" s="1"/>
    </row>
    <row r="5290" spans="1:3" ht="15.75">
      <c r="A5290" s="1"/>
      <c r="B5290" s="1"/>
      <c r="C5290" s="1"/>
    </row>
    <row r="5291" spans="1:3" ht="15.75">
      <c r="A5291" s="1"/>
      <c r="B5291" s="1"/>
      <c r="C5291" s="1"/>
    </row>
    <row r="5292" spans="1:3" ht="15.75">
      <c r="A5292" s="1"/>
      <c r="B5292" s="1"/>
      <c r="C5292" s="1"/>
    </row>
    <row r="5293" spans="1:3" ht="15.75">
      <c r="A5293" s="1"/>
      <c r="B5293" s="1"/>
      <c r="C5293" s="1"/>
    </row>
    <row r="5294" spans="1:3" ht="15.75">
      <c r="A5294" s="1"/>
      <c r="B5294" s="1"/>
      <c r="C5294" s="1"/>
    </row>
    <row r="5295" spans="1:3" ht="15.75">
      <c r="A5295" s="1"/>
      <c r="B5295" s="1"/>
      <c r="C5295" s="1"/>
    </row>
    <row r="5296" spans="1:3" ht="15.75">
      <c r="A5296" s="1"/>
      <c r="B5296" s="1"/>
      <c r="C5296" s="1"/>
    </row>
    <row r="5297" spans="1:3" ht="15.75">
      <c r="A5297" s="1"/>
      <c r="B5297" s="1"/>
      <c r="C5297" s="1"/>
    </row>
    <row r="5298" spans="1:3" ht="15.75">
      <c r="A5298" s="1"/>
      <c r="B5298" s="1"/>
      <c r="C5298" s="1"/>
    </row>
    <row r="5299" spans="1:3" ht="15.75">
      <c r="A5299" s="1"/>
      <c r="B5299" s="1"/>
      <c r="C5299" s="1"/>
    </row>
    <row r="5300" spans="1:3" ht="15.75">
      <c r="A5300" s="1"/>
      <c r="B5300" s="1"/>
      <c r="C5300" s="1"/>
    </row>
    <row r="5301" spans="1:3" ht="15.75">
      <c r="A5301" s="1"/>
      <c r="B5301" s="1"/>
      <c r="C5301" s="1"/>
    </row>
    <row r="5302" spans="1:3" ht="15.75">
      <c r="A5302" s="1"/>
      <c r="B5302" s="1"/>
      <c r="C5302" s="1"/>
    </row>
    <row r="5303" spans="1:3" ht="15.75">
      <c r="A5303" s="1"/>
      <c r="B5303" s="1"/>
      <c r="C5303" s="1"/>
    </row>
    <row r="5304" spans="1:3" ht="15.75">
      <c r="A5304" s="1"/>
      <c r="B5304" s="1"/>
      <c r="C5304" s="1"/>
    </row>
    <row r="5305" spans="1:3" ht="15.75">
      <c r="A5305" s="1"/>
      <c r="B5305" s="1"/>
      <c r="C5305" s="1"/>
    </row>
    <row r="5306" spans="1:3" ht="15.75">
      <c r="A5306" s="1"/>
      <c r="B5306" s="1"/>
      <c r="C5306" s="1"/>
    </row>
    <row r="5307" spans="1:3" ht="15.75">
      <c r="A5307" s="1"/>
      <c r="B5307" s="1"/>
      <c r="C5307" s="1"/>
    </row>
    <row r="5308" spans="1:3" ht="15.75">
      <c r="A5308" s="1"/>
      <c r="B5308" s="1"/>
      <c r="C5308" s="1"/>
    </row>
    <row r="5309" spans="1:3" ht="15.75">
      <c r="A5309" s="1"/>
      <c r="B5309" s="1"/>
      <c r="C5309" s="1"/>
    </row>
    <row r="5310" spans="1:3" ht="15.75">
      <c r="A5310" s="1"/>
      <c r="B5310" s="1"/>
      <c r="C5310" s="1"/>
    </row>
    <row r="5311" spans="1:3" ht="15.75">
      <c r="A5311" s="1"/>
      <c r="B5311" s="1"/>
      <c r="C5311" s="1"/>
    </row>
    <row r="5312" spans="1:3" ht="15.75">
      <c r="A5312" s="1"/>
      <c r="B5312" s="1"/>
      <c r="C5312" s="1"/>
    </row>
    <row r="5313" spans="1:3" ht="15.75">
      <c r="A5313" s="1"/>
      <c r="B5313" s="1"/>
      <c r="C5313" s="1"/>
    </row>
    <row r="5314" spans="1:3" ht="15.75">
      <c r="A5314" s="1"/>
      <c r="B5314" s="1"/>
      <c r="C5314" s="1"/>
    </row>
    <row r="5315" spans="1:3" ht="15.75">
      <c r="A5315" s="1"/>
      <c r="B5315" s="1"/>
      <c r="C5315" s="1"/>
    </row>
    <row r="5316" spans="1:3" ht="15.75">
      <c r="A5316" s="1"/>
      <c r="B5316" s="1"/>
      <c r="C5316" s="1"/>
    </row>
    <row r="5317" spans="1:3" ht="15.75">
      <c r="A5317" s="1"/>
      <c r="B5317" s="1"/>
      <c r="C5317" s="1"/>
    </row>
    <row r="5318" spans="1:3" ht="15.75">
      <c r="A5318" s="1"/>
      <c r="B5318" s="1"/>
      <c r="C5318" s="1"/>
    </row>
    <row r="5319" spans="1:3" ht="15.75">
      <c r="A5319" s="1"/>
      <c r="B5319" s="1"/>
      <c r="C5319" s="1"/>
    </row>
    <row r="5320" spans="1:3" ht="15.75">
      <c r="A5320" s="1"/>
      <c r="B5320" s="1"/>
      <c r="C5320" s="1"/>
    </row>
    <row r="5321" spans="1:3" ht="15.75">
      <c r="A5321" s="1"/>
      <c r="B5321" s="1"/>
      <c r="C5321" s="1"/>
    </row>
    <row r="5322" spans="1:3" ht="15.75">
      <c r="A5322" s="1"/>
      <c r="B5322" s="1"/>
      <c r="C5322" s="1"/>
    </row>
    <row r="5323" spans="1:3" ht="15.75">
      <c r="A5323" s="1"/>
      <c r="B5323" s="1"/>
      <c r="C5323" s="1"/>
    </row>
    <row r="5324" spans="1:3" ht="15.75">
      <c r="A5324" s="1"/>
      <c r="B5324" s="1"/>
      <c r="C5324" s="1"/>
    </row>
    <row r="5325" spans="1:3" ht="15.75">
      <c r="A5325" s="1"/>
      <c r="B5325" s="1"/>
      <c r="C5325" s="1"/>
    </row>
    <row r="5326" spans="1:3" ht="15.75">
      <c r="A5326" s="1"/>
      <c r="B5326" s="1"/>
      <c r="C5326" s="1"/>
    </row>
    <row r="5327" spans="1:3" ht="15.75">
      <c r="A5327" s="1"/>
      <c r="B5327" s="1"/>
      <c r="C5327" s="1"/>
    </row>
    <row r="5328" spans="1:3" ht="15.75">
      <c r="A5328" s="1"/>
      <c r="B5328" s="1"/>
      <c r="C5328" s="1"/>
    </row>
    <row r="5329" spans="1:3" ht="15.75">
      <c r="A5329" s="1"/>
      <c r="B5329" s="1"/>
      <c r="C5329" s="1"/>
    </row>
    <row r="5330" spans="1:3" ht="15.75">
      <c r="A5330" s="1"/>
      <c r="B5330" s="1"/>
      <c r="C5330" s="1"/>
    </row>
    <row r="5331" spans="1:3" ht="15.75">
      <c r="A5331" s="1"/>
      <c r="B5331" s="1"/>
      <c r="C5331" s="1"/>
    </row>
    <row r="5332" spans="1:3" ht="15.75">
      <c r="A5332" s="1"/>
      <c r="B5332" s="1"/>
      <c r="C5332" s="1"/>
    </row>
    <row r="5333" spans="1:3" ht="15.75">
      <c r="A5333" s="1"/>
      <c r="B5333" s="1"/>
      <c r="C5333" s="1"/>
    </row>
    <row r="5334" spans="1:3" ht="15.75">
      <c r="A5334" s="1"/>
      <c r="B5334" s="1"/>
      <c r="C5334" s="1"/>
    </row>
    <row r="5335" spans="1:3" ht="15.75">
      <c r="A5335" s="1"/>
      <c r="B5335" s="1"/>
      <c r="C5335" s="1"/>
    </row>
    <row r="5336" spans="1:3" ht="15.75">
      <c r="A5336" s="1"/>
      <c r="B5336" s="1"/>
      <c r="C5336" s="1"/>
    </row>
    <row r="5337" spans="1:3" ht="15.75">
      <c r="A5337" s="1"/>
      <c r="B5337" s="1"/>
      <c r="C5337" s="1"/>
    </row>
    <row r="5338" spans="1:3" ht="15.75">
      <c r="A5338" s="1"/>
      <c r="B5338" s="1"/>
      <c r="C5338" s="1"/>
    </row>
    <row r="5339" spans="1:3" ht="15.75">
      <c r="A5339" s="1"/>
      <c r="B5339" s="1"/>
      <c r="C5339" s="1"/>
    </row>
    <row r="5340" spans="1:3" ht="15.75">
      <c r="A5340" s="1"/>
      <c r="B5340" s="1"/>
      <c r="C5340" s="1"/>
    </row>
    <row r="5341" spans="1:3" ht="15.75">
      <c r="A5341" s="1"/>
      <c r="B5341" s="1"/>
      <c r="C5341" s="1"/>
    </row>
    <row r="5342" spans="1:3" ht="15.75">
      <c r="A5342" s="1"/>
      <c r="B5342" s="1"/>
      <c r="C5342" s="1"/>
    </row>
    <row r="5343" spans="1:3" ht="15.75">
      <c r="A5343" s="1"/>
      <c r="B5343" s="1"/>
      <c r="C5343" s="1"/>
    </row>
    <row r="5344" spans="1:3" ht="15.75">
      <c r="A5344" s="1"/>
      <c r="B5344" s="1"/>
      <c r="C5344" s="1"/>
    </row>
    <row r="5345" spans="1:3" ht="15.75">
      <c r="A5345" s="1"/>
      <c r="B5345" s="1"/>
      <c r="C5345" s="1"/>
    </row>
    <row r="5346" spans="1:3" ht="15.75">
      <c r="A5346" s="1"/>
      <c r="B5346" s="1"/>
      <c r="C5346" s="1"/>
    </row>
    <row r="5347" spans="1:3" ht="15.75">
      <c r="A5347" s="1"/>
      <c r="B5347" s="1"/>
      <c r="C5347" s="1"/>
    </row>
    <row r="5348" spans="1:3" ht="15.75">
      <c r="A5348" s="1"/>
      <c r="B5348" s="1"/>
      <c r="C5348" s="1"/>
    </row>
    <row r="5349" spans="1:3" ht="15.75">
      <c r="A5349" s="1"/>
      <c r="B5349" s="1"/>
      <c r="C5349" s="1"/>
    </row>
    <row r="5350" spans="1:3" ht="15.75">
      <c r="A5350" s="1"/>
      <c r="B5350" s="1"/>
      <c r="C5350" s="1"/>
    </row>
    <row r="5351" spans="1:3" ht="15.75">
      <c r="A5351" s="1"/>
      <c r="B5351" s="1"/>
      <c r="C5351" s="1"/>
    </row>
    <row r="5352" spans="1:3" ht="15.75">
      <c r="A5352" s="1"/>
      <c r="B5352" s="1"/>
      <c r="C5352" s="1"/>
    </row>
    <row r="5353" spans="1:3" ht="15.75">
      <c r="A5353" s="1"/>
      <c r="B5353" s="1"/>
      <c r="C5353" s="1"/>
    </row>
    <row r="5354" spans="1:3" ht="15.75">
      <c r="A5354" s="1"/>
      <c r="B5354" s="1"/>
      <c r="C5354" s="1"/>
    </row>
    <row r="5355" spans="1:3" ht="15.75">
      <c r="A5355" s="1"/>
      <c r="B5355" s="1"/>
      <c r="C5355" s="1"/>
    </row>
    <row r="5356" spans="1:3" ht="15.75">
      <c r="A5356" s="1"/>
      <c r="B5356" s="1"/>
      <c r="C5356" s="1"/>
    </row>
    <row r="5357" spans="1:3" ht="15.75">
      <c r="A5357" s="1"/>
      <c r="B5357" s="1"/>
      <c r="C5357" s="1"/>
    </row>
    <row r="5358" spans="1:3" ht="15.75">
      <c r="A5358" s="1"/>
      <c r="B5358" s="1"/>
      <c r="C5358" s="1"/>
    </row>
    <row r="5359" spans="1:3" ht="15.75">
      <c r="A5359" s="1"/>
      <c r="B5359" s="1"/>
      <c r="C5359" s="1"/>
    </row>
    <row r="5360" spans="1:3" ht="15.75">
      <c r="A5360" s="1"/>
      <c r="B5360" s="1"/>
      <c r="C5360" s="1"/>
    </row>
    <row r="5361" spans="1:3" ht="15.75">
      <c r="A5361" s="1"/>
      <c r="B5361" s="1"/>
      <c r="C5361" s="1"/>
    </row>
    <row r="5362" spans="1:3" ht="15.75">
      <c r="A5362" s="1"/>
      <c r="B5362" s="1"/>
      <c r="C5362" s="1"/>
    </row>
    <row r="5363" spans="1:3" ht="15.75">
      <c r="A5363" s="1"/>
      <c r="B5363" s="1"/>
      <c r="C5363" s="1"/>
    </row>
    <row r="5364" spans="1:3" ht="15.75">
      <c r="A5364" s="1"/>
      <c r="B5364" s="1"/>
      <c r="C5364" s="1"/>
    </row>
    <row r="5365" spans="1:3" ht="15.75">
      <c r="A5365" s="1"/>
      <c r="B5365" s="1"/>
      <c r="C5365" s="1"/>
    </row>
    <row r="5366" spans="1:3" ht="15.75">
      <c r="A5366" s="1"/>
      <c r="B5366" s="1"/>
      <c r="C5366" s="1"/>
    </row>
    <row r="5367" spans="1:3" ht="15.75">
      <c r="A5367" s="1"/>
      <c r="B5367" s="1"/>
      <c r="C5367" s="1"/>
    </row>
    <row r="5368" spans="1:3" ht="15.75">
      <c r="A5368" s="1"/>
      <c r="B5368" s="1"/>
      <c r="C5368" s="1"/>
    </row>
    <row r="5369" spans="1:3" ht="15.75">
      <c r="A5369" s="1"/>
      <c r="B5369" s="1"/>
      <c r="C5369" s="1"/>
    </row>
    <row r="5370" spans="1:3" ht="15.75">
      <c r="A5370" s="1"/>
      <c r="B5370" s="1"/>
      <c r="C5370" s="1"/>
    </row>
    <row r="5371" spans="1:3" ht="15.75">
      <c r="A5371" s="1"/>
      <c r="B5371" s="1"/>
      <c r="C5371" s="1"/>
    </row>
    <row r="5372" spans="1:3" ht="15.75">
      <c r="A5372" s="1"/>
      <c r="B5372" s="1"/>
      <c r="C5372" s="1"/>
    </row>
    <row r="5373" spans="1:3" ht="15.75">
      <c r="A5373" s="1"/>
      <c r="B5373" s="1"/>
      <c r="C5373" s="1"/>
    </row>
    <row r="5374" spans="1:3" ht="15.75">
      <c r="A5374" s="1"/>
      <c r="B5374" s="1"/>
      <c r="C5374" s="1"/>
    </row>
    <row r="5375" spans="1:3" ht="15.75">
      <c r="A5375" s="1"/>
      <c r="B5375" s="1"/>
      <c r="C5375" s="1"/>
    </row>
    <row r="5376" spans="1:3" ht="15.75">
      <c r="A5376" s="1"/>
      <c r="B5376" s="1"/>
      <c r="C5376" s="1"/>
    </row>
    <row r="5377" spans="1:3" ht="15.75">
      <c r="A5377" s="1"/>
      <c r="B5377" s="1"/>
      <c r="C5377" s="1"/>
    </row>
    <row r="5378" spans="1:3" ht="15.75">
      <c r="A5378" s="1"/>
      <c r="B5378" s="1"/>
      <c r="C5378" s="1"/>
    </row>
    <row r="5379" spans="1:3" ht="15.75">
      <c r="A5379" s="1"/>
      <c r="B5379" s="1"/>
      <c r="C5379" s="1"/>
    </row>
    <row r="5380" spans="1:3" ht="15.75">
      <c r="A5380" s="1"/>
      <c r="B5380" s="1"/>
      <c r="C5380" s="1"/>
    </row>
    <row r="5381" spans="1:3" ht="15.75">
      <c r="A5381" s="1"/>
      <c r="B5381" s="1"/>
      <c r="C5381" s="1"/>
    </row>
    <row r="5382" spans="1:3" ht="15.75">
      <c r="A5382" s="1"/>
      <c r="B5382" s="1"/>
      <c r="C5382" s="1"/>
    </row>
    <row r="5383" spans="1:3" ht="15.75">
      <c r="A5383" s="1"/>
      <c r="B5383" s="1"/>
      <c r="C5383" s="1"/>
    </row>
    <row r="5384" spans="1:3" ht="15.75">
      <c r="A5384" s="1"/>
      <c r="B5384" s="1"/>
      <c r="C5384" s="1"/>
    </row>
    <row r="5385" spans="1:3" ht="15.75">
      <c r="A5385" s="1"/>
      <c r="B5385" s="1"/>
      <c r="C5385" s="1"/>
    </row>
    <row r="5386" spans="1:3" ht="15.75">
      <c r="A5386" s="1"/>
      <c r="B5386" s="1"/>
      <c r="C5386" s="1"/>
    </row>
    <row r="5387" spans="1:3" ht="15.75">
      <c r="A5387" s="1"/>
      <c r="B5387" s="1"/>
      <c r="C5387" s="1"/>
    </row>
    <row r="5388" spans="1:3" ht="15.75">
      <c r="A5388" s="1"/>
      <c r="B5388" s="1"/>
      <c r="C5388" s="1"/>
    </row>
    <row r="5389" spans="1:3" ht="15.75">
      <c r="A5389" s="1"/>
      <c r="B5389" s="1"/>
      <c r="C5389" s="1"/>
    </row>
    <row r="5390" spans="1:3" ht="15.75">
      <c r="A5390" s="1"/>
      <c r="B5390" s="1"/>
      <c r="C5390" s="1"/>
    </row>
    <row r="5391" spans="1:3" ht="15.75">
      <c r="A5391" s="1"/>
      <c r="B5391" s="1"/>
      <c r="C5391" s="1"/>
    </row>
    <row r="5392" spans="1:3" ht="15.75">
      <c r="A5392" s="1"/>
      <c r="B5392" s="1"/>
      <c r="C5392" s="1"/>
    </row>
    <row r="5393" spans="1:3" ht="15.75">
      <c r="A5393" s="1"/>
      <c r="B5393" s="1"/>
      <c r="C5393" s="1"/>
    </row>
    <row r="5394" spans="1:3" ht="15.75">
      <c r="A5394" s="1"/>
      <c r="B5394" s="1"/>
      <c r="C5394" s="1"/>
    </row>
    <row r="5395" spans="1:3" ht="15.75">
      <c r="A5395" s="1"/>
      <c r="B5395" s="1"/>
      <c r="C5395" s="1"/>
    </row>
    <row r="5396" spans="1:3" ht="15.75">
      <c r="A5396" s="1"/>
      <c r="B5396" s="1"/>
      <c r="C5396" s="1"/>
    </row>
    <row r="5397" spans="1:3" ht="15.75">
      <c r="A5397" s="1"/>
      <c r="B5397" s="1"/>
      <c r="C5397" s="1"/>
    </row>
    <row r="5398" spans="1:3" ht="15.75">
      <c r="A5398" s="1"/>
      <c r="B5398" s="1"/>
      <c r="C5398" s="1"/>
    </row>
    <row r="5399" spans="1:3" ht="15.75">
      <c r="A5399" s="1"/>
      <c r="B5399" s="1"/>
      <c r="C5399" s="1"/>
    </row>
    <row r="5400" spans="1:3" ht="15.75">
      <c r="A5400" s="1"/>
      <c r="B5400" s="1"/>
      <c r="C5400" s="1"/>
    </row>
    <row r="5401" spans="1:3" ht="15.75">
      <c r="A5401" s="1"/>
      <c r="B5401" s="1"/>
      <c r="C5401" s="1"/>
    </row>
    <row r="5402" spans="1:3" ht="15.75">
      <c r="A5402" s="1"/>
      <c r="B5402" s="1"/>
      <c r="C5402" s="1"/>
    </row>
    <row r="5403" spans="1:3" ht="15.75">
      <c r="A5403" s="1"/>
      <c r="B5403" s="1"/>
      <c r="C5403" s="1"/>
    </row>
    <row r="5404" spans="1:3" ht="15.75">
      <c r="A5404" s="1"/>
      <c r="B5404" s="1"/>
      <c r="C5404" s="1"/>
    </row>
    <row r="5405" spans="1:3" ht="15.75">
      <c r="A5405" s="1"/>
      <c r="B5405" s="1"/>
      <c r="C5405" s="1"/>
    </row>
    <row r="5406" spans="1:3" ht="15.75">
      <c r="A5406" s="1"/>
      <c r="B5406" s="1"/>
      <c r="C5406" s="1"/>
    </row>
    <row r="5407" spans="1:3" ht="15.75">
      <c r="A5407" s="1"/>
      <c r="B5407" s="1"/>
      <c r="C5407" s="1"/>
    </row>
    <row r="5408" spans="1:3" ht="15.75">
      <c r="A5408" s="1"/>
      <c r="B5408" s="1"/>
      <c r="C5408" s="1"/>
    </row>
    <row r="5409" spans="1:3" ht="15.75">
      <c r="A5409" s="1"/>
      <c r="B5409" s="1"/>
      <c r="C5409" s="1"/>
    </row>
    <row r="5410" spans="1:3" ht="15.75">
      <c r="A5410" s="1"/>
      <c r="B5410" s="1"/>
      <c r="C5410" s="1"/>
    </row>
    <row r="5411" spans="1:3" ht="15.75">
      <c r="A5411" s="1"/>
      <c r="B5411" s="1"/>
      <c r="C5411" s="1"/>
    </row>
    <row r="5412" spans="1:3" ht="15.75">
      <c r="A5412" s="1"/>
      <c r="B5412" s="1"/>
      <c r="C5412" s="1"/>
    </row>
    <row r="5413" spans="1:3" ht="15.75">
      <c r="A5413" s="1"/>
      <c r="B5413" s="1"/>
      <c r="C5413" s="1"/>
    </row>
    <row r="5414" spans="1:3" ht="15.75">
      <c r="A5414" s="1"/>
      <c r="B5414" s="1"/>
      <c r="C5414" s="1"/>
    </row>
    <row r="5415" spans="1:3" ht="15.75">
      <c r="A5415" s="1"/>
      <c r="B5415" s="1"/>
      <c r="C5415" s="1"/>
    </row>
    <row r="5416" spans="1:3" ht="15.75">
      <c r="A5416" s="1"/>
      <c r="B5416" s="1"/>
      <c r="C5416" s="1"/>
    </row>
    <row r="5417" spans="1:3" ht="15.75">
      <c r="A5417" s="1"/>
      <c r="B5417" s="1"/>
      <c r="C5417" s="1"/>
    </row>
    <row r="5418" spans="1:3" ht="15.75">
      <c r="A5418" s="1"/>
      <c r="B5418" s="1"/>
      <c r="C5418" s="1"/>
    </row>
    <row r="5419" spans="1:3" ht="15.75">
      <c r="A5419" s="1"/>
      <c r="B5419" s="1"/>
      <c r="C5419" s="1"/>
    </row>
    <row r="5420" spans="1:3" ht="15.75">
      <c r="A5420" s="1"/>
      <c r="B5420" s="1"/>
      <c r="C5420" s="1"/>
    </row>
    <row r="5421" spans="1:3" ht="15.75">
      <c r="A5421" s="1"/>
      <c r="B5421" s="1"/>
      <c r="C5421" s="1"/>
    </row>
    <row r="5422" spans="1:3" ht="15.75">
      <c r="A5422" s="1"/>
      <c r="B5422" s="1"/>
      <c r="C5422" s="1"/>
    </row>
    <row r="5423" spans="1:3" ht="15.75">
      <c r="A5423" s="1"/>
      <c r="B5423" s="1"/>
      <c r="C5423" s="1"/>
    </row>
    <row r="5424" spans="1:3" ht="15.75">
      <c r="A5424" s="1"/>
      <c r="B5424" s="1"/>
      <c r="C5424" s="1"/>
    </row>
    <row r="5425" spans="1:3" ht="15.75">
      <c r="A5425" s="1"/>
      <c r="B5425" s="1"/>
      <c r="C5425" s="1"/>
    </row>
    <row r="5426" spans="1:3" ht="15.75">
      <c r="A5426" s="1"/>
      <c r="B5426" s="1"/>
      <c r="C5426" s="1"/>
    </row>
    <row r="5427" spans="1:3" ht="15.75">
      <c r="A5427" s="1"/>
      <c r="B5427" s="1"/>
      <c r="C5427" s="1"/>
    </row>
    <row r="5428" spans="1:3" ht="15.75">
      <c r="A5428" s="1"/>
      <c r="B5428" s="1"/>
      <c r="C5428" s="1"/>
    </row>
    <row r="5429" spans="1:3" ht="15.75">
      <c r="A5429" s="1"/>
      <c r="B5429" s="1"/>
      <c r="C5429" s="1"/>
    </row>
    <row r="5430" spans="1:3" ht="15.75">
      <c r="A5430" s="1"/>
      <c r="B5430" s="1"/>
      <c r="C5430" s="1"/>
    </row>
    <row r="5431" spans="1:3" ht="15.75">
      <c r="A5431" s="1"/>
      <c r="B5431" s="1"/>
      <c r="C5431" s="1"/>
    </row>
    <row r="5432" spans="1:3" ht="15.75">
      <c r="A5432" s="1"/>
      <c r="B5432" s="1"/>
      <c r="C5432" s="1"/>
    </row>
    <row r="5433" spans="1:3" ht="15.75">
      <c r="A5433" s="1"/>
      <c r="B5433" s="1"/>
      <c r="C5433" s="1"/>
    </row>
    <row r="5434" spans="1:3" ht="15.75">
      <c r="A5434" s="1"/>
      <c r="B5434" s="1"/>
      <c r="C5434" s="1"/>
    </row>
    <row r="5435" spans="1:3" ht="15.75">
      <c r="A5435" s="1"/>
      <c r="B5435" s="1"/>
      <c r="C5435" s="1"/>
    </row>
    <row r="5436" spans="1:3" ht="15.75">
      <c r="A5436" s="1"/>
      <c r="B5436" s="1"/>
      <c r="C5436" s="1"/>
    </row>
    <row r="5437" spans="1:3" ht="15.75">
      <c r="A5437" s="1"/>
      <c r="B5437" s="1"/>
      <c r="C5437" s="1"/>
    </row>
    <row r="5438" spans="1:3" ht="15.75">
      <c r="A5438" s="1"/>
      <c r="B5438" s="1"/>
      <c r="C5438" s="1"/>
    </row>
    <row r="5439" spans="1:3" ht="15.75">
      <c r="A5439" s="1"/>
      <c r="B5439" s="1"/>
      <c r="C5439" s="1"/>
    </row>
    <row r="5440" spans="1:3" ht="15.75">
      <c r="A5440" s="1"/>
      <c r="B5440" s="1"/>
      <c r="C5440" s="1"/>
    </row>
    <row r="5441" spans="1:3" ht="15.75">
      <c r="A5441" s="1"/>
      <c r="B5441" s="1"/>
      <c r="C5441" s="1"/>
    </row>
    <row r="5442" spans="1:3" ht="15.75">
      <c r="A5442" s="1"/>
      <c r="B5442" s="1"/>
      <c r="C5442" s="1"/>
    </row>
    <row r="5443" spans="1:3" ht="15.75">
      <c r="A5443" s="1"/>
      <c r="B5443" s="1"/>
      <c r="C5443" s="1"/>
    </row>
    <row r="5444" spans="1:3" ht="15.75">
      <c r="A5444" s="1"/>
      <c r="B5444" s="1"/>
      <c r="C5444" s="1"/>
    </row>
    <row r="5445" spans="1:3" ht="15.75">
      <c r="A5445" s="1"/>
      <c r="B5445" s="1"/>
      <c r="C5445" s="1"/>
    </row>
    <row r="5446" spans="1:3" ht="15.75">
      <c r="A5446" s="1"/>
      <c r="B5446" s="1"/>
      <c r="C5446" s="1"/>
    </row>
    <row r="5447" spans="1:3" ht="15.75">
      <c r="A5447" s="1"/>
      <c r="B5447" s="1"/>
      <c r="C5447" s="1"/>
    </row>
    <row r="5448" spans="1:3" ht="15.75">
      <c r="A5448" s="1"/>
      <c r="B5448" s="1"/>
      <c r="C5448" s="1"/>
    </row>
    <row r="5449" spans="1:3" ht="15.75">
      <c r="A5449" s="1"/>
      <c r="B5449" s="1"/>
      <c r="C5449" s="1"/>
    </row>
    <row r="5450" spans="1:3" ht="15.75">
      <c r="A5450" s="1"/>
      <c r="B5450" s="1"/>
      <c r="C5450" s="1"/>
    </row>
    <row r="5451" spans="1:3" ht="15.75">
      <c r="A5451" s="1"/>
      <c r="B5451" s="1"/>
      <c r="C5451" s="1"/>
    </row>
    <row r="5452" spans="1:3" ht="15.75">
      <c r="A5452" s="1"/>
      <c r="B5452" s="1"/>
      <c r="C5452" s="1"/>
    </row>
    <row r="5453" spans="1:3" ht="15.75">
      <c r="A5453" s="1"/>
      <c r="B5453" s="1"/>
      <c r="C5453" s="1"/>
    </row>
    <row r="5454" spans="1:3" ht="15.75">
      <c r="A5454" s="1"/>
      <c r="B5454" s="1"/>
      <c r="C5454" s="1"/>
    </row>
    <row r="5455" spans="1:3" ht="15.75">
      <c r="A5455" s="1"/>
      <c r="B5455" s="1"/>
      <c r="C5455" s="1"/>
    </row>
    <row r="5456" spans="1:3" ht="15.75">
      <c r="A5456" s="1"/>
      <c r="B5456" s="1"/>
      <c r="C5456" s="1"/>
    </row>
    <row r="5457" spans="1:3" ht="15.75">
      <c r="A5457" s="1"/>
      <c r="B5457" s="1"/>
      <c r="C5457" s="1"/>
    </row>
    <row r="5458" spans="1:3" ht="15.75">
      <c r="A5458" s="1"/>
      <c r="B5458" s="1"/>
      <c r="C5458" s="1"/>
    </row>
    <row r="5459" spans="1:3" ht="15.75">
      <c r="A5459" s="1"/>
      <c r="B5459" s="1"/>
      <c r="C5459" s="1"/>
    </row>
    <row r="5460" spans="1:3" ht="15.75">
      <c r="A5460" s="1"/>
      <c r="B5460" s="1"/>
      <c r="C5460" s="1"/>
    </row>
    <row r="5461" spans="1:3" ht="15.75">
      <c r="A5461" s="1"/>
      <c r="B5461" s="1"/>
      <c r="C5461" s="1"/>
    </row>
    <row r="5462" spans="1:3" ht="15.75">
      <c r="A5462" s="1"/>
      <c r="B5462" s="1"/>
      <c r="C5462" s="1"/>
    </row>
    <row r="5463" spans="1:3" ht="15.75">
      <c r="A5463" s="1"/>
      <c r="B5463" s="1"/>
      <c r="C5463" s="1"/>
    </row>
    <row r="5464" spans="1:3" ht="15.75">
      <c r="A5464" s="1"/>
      <c r="B5464" s="1"/>
      <c r="C5464" s="1"/>
    </row>
    <row r="5465" spans="1:3" ht="15.75">
      <c r="A5465" s="1"/>
      <c r="B5465" s="1"/>
      <c r="C5465" s="1"/>
    </row>
    <row r="5466" spans="1:3" ht="15.75">
      <c r="A5466" s="1"/>
      <c r="B5466" s="1"/>
      <c r="C5466" s="1"/>
    </row>
    <row r="5467" spans="1:3" ht="15.75">
      <c r="A5467" s="1"/>
      <c r="B5467" s="1"/>
      <c r="C5467" s="1"/>
    </row>
    <row r="5468" spans="1:3" ht="15.75">
      <c r="A5468" s="1"/>
      <c r="B5468" s="1"/>
      <c r="C5468" s="1"/>
    </row>
    <row r="5469" spans="1:3" ht="15.75">
      <c r="A5469" s="1"/>
      <c r="B5469" s="1"/>
      <c r="C5469" s="1"/>
    </row>
    <row r="5470" spans="1:3" ht="15.75">
      <c r="A5470" s="1"/>
      <c r="B5470" s="1"/>
      <c r="C5470" s="1"/>
    </row>
    <row r="5471" spans="1:3" ht="15.75">
      <c r="A5471" s="1"/>
      <c r="B5471" s="1"/>
      <c r="C5471" s="1"/>
    </row>
    <row r="5472" spans="1:3" ht="15.75">
      <c r="A5472" s="1"/>
      <c r="B5472" s="1"/>
      <c r="C5472" s="1"/>
    </row>
    <row r="5473" spans="1:3" ht="15.75">
      <c r="A5473" s="1"/>
      <c r="B5473" s="1"/>
      <c r="C5473" s="1"/>
    </row>
    <row r="5474" spans="1:3" ht="15.75">
      <c r="A5474" s="1"/>
      <c r="B5474" s="1"/>
      <c r="C5474" s="1"/>
    </row>
    <row r="5475" spans="1:3" ht="15.75">
      <c r="A5475" s="1"/>
      <c r="B5475" s="1"/>
      <c r="C5475" s="1"/>
    </row>
    <row r="5476" spans="1:3" ht="15.75">
      <c r="A5476" s="1"/>
      <c r="B5476" s="1"/>
      <c r="C5476" s="1"/>
    </row>
    <row r="5477" spans="1:3" ht="15.75">
      <c r="A5477" s="1"/>
      <c r="B5477" s="1"/>
      <c r="C5477" s="1"/>
    </row>
    <row r="5478" spans="1:3" ht="15.75">
      <c r="A5478" s="1"/>
      <c r="B5478" s="1"/>
      <c r="C5478" s="1"/>
    </row>
    <row r="5479" spans="1:3" ht="15.75">
      <c r="A5479" s="1"/>
      <c r="B5479" s="1"/>
      <c r="C5479" s="1"/>
    </row>
    <row r="5480" spans="1:3" ht="15.75">
      <c r="A5480" s="1"/>
      <c r="B5480" s="1"/>
      <c r="C5480" s="1"/>
    </row>
    <row r="5481" spans="1:3" ht="15.75">
      <c r="A5481" s="1"/>
      <c r="B5481" s="1"/>
      <c r="C5481" s="1"/>
    </row>
    <row r="5482" spans="1:3" ht="15.75">
      <c r="A5482" s="1"/>
      <c r="B5482" s="1"/>
      <c r="C5482" s="1"/>
    </row>
    <row r="5483" spans="1:3" ht="15.75">
      <c r="A5483" s="1"/>
      <c r="B5483" s="1"/>
      <c r="C5483" s="1"/>
    </row>
    <row r="5484" spans="1:3" ht="15.75">
      <c r="A5484" s="1"/>
      <c r="B5484" s="1"/>
      <c r="C5484" s="1"/>
    </row>
    <row r="5485" spans="1:3" ht="15.75">
      <c r="A5485" s="1"/>
      <c r="B5485" s="1"/>
      <c r="C5485" s="1"/>
    </row>
    <row r="5486" spans="1:3" ht="15.75">
      <c r="A5486" s="1"/>
      <c r="B5486" s="1"/>
      <c r="C5486" s="1"/>
    </row>
    <row r="5487" spans="1:3" ht="15.75">
      <c r="A5487" s="1"/>
      <c r="B5487" s="1"/>
      <c r="C5487" s="1"/>
    </row>
    <row r="5488" spans="1:3" ht="15.75">
      <c r="A5488" s="1"/>
      <c r="B5488" s="1"/>
      <c r="C5488" s="1"/>
    </row>
    <row r="5489" spans="1:3" ht="15.75">
      <c r="A5489" s="1"/>
      <c r="B5489" s="1"/>
      <c r="C5489" s="1"/>
    </row>
    <row r="5490" spans="1:3" ht="15.75">
      <c r="A5490" s="1"/>
      <c r="B5490" s="1"/>
      <c r="C5490" s="1"/>
    </row>
    <row r="5491" spans="1:3" ht="15.75">
      <c r="A5491" s="1"/>
      <c r="B5491" s="1"/>
      <c r="C5491" s="1"/>
    </row>
    <row r="5492" spans="1:3" ht="15.75">
      <c r="A5492" s="1"/>
      <c r="B5492" s="1"/>
      <c r="C5492" s="1"/>
    </row>
    <row r="5493" spans="1:3" ht="15.75">
      <c r="A5493" s="1"/>
      <c r="B5493" s="1"/>
      <c r="C5493" s="1"/>
    </row>
    <row r="5494" spans="1:3" ht="15.75">
      <c r="A5494" s="1"/>
      <c r="B5494" s="1"/>
      <c r="C5494" s="1"/>
    </row>
    <row r="5495" spans="1:3" ht="15.75">
      <c r="A5495" s="1"/>
      <c r="B5495" s="1"/>
      <c r="C5495" s="1"/>
    </row>
    <row r="5496" spans="1:3" ht="15.75">
      <c r="A5496" s="1"/>
      <c r="B5496" s="1"/>
      <c r="C5496" s="1"/>
    </row>
    <row r="5497" spans="1:3" ht="15.75">
      <c r="A5497" s="1"/>
      <c r="B5497" s="1"/>
      <c r="C5497" s="1"/>
    </row>
    <row r="5498" spans="1:3" ht="15.75">
      <c r="A5498" s="1"/>
      <c r="B5498" s="1"/>
      <c r="C5498" s="1"/>
    </row>
    <row r="5499" spans="1:3" ht="15.75">
      <c r="A5499" s="1"/>
      <c r="B5499" s="1"/>
      <c r="C5499" s="1"/>
    </row>
    <row r="5500" spans="1:3" ht="15.75">
      <c r="A5500" s="1"/>
      <c r="B5500" s="1"/>
      <c r="C5500" s="1"/>
    </row>
    <row r="5501" spans="1:3" ht="15.75">
      <c r="A5501" s="1"/>
      <c r="B5501" s="1"/>
      <c r="C5501" s="1"/>
    </row>
    <row r="5502" spans="1:3" ht="15.75">
      <c r="A5502" s="1"/>
      <c r="B5502" s="1"/>
      <c r="C5502" s="1"/>
    </row>
    <row r="5503" spans="1:3" ht="15.75">
      <c r="A5503" s="1"/>
      <c r="B5503" s="1"/>
      <c r="C5503" s="1"/>
    </row>
    <row r="5504" spans="1:3" ht="15.75">
      <c r="A5504" s="1"/>
      <c r="B5504" s="1"/>
      <c r="C5504" s="1"/>
    </row>
    <row r="5505" spans="1:3" ht="15.75">
      <c r="A5505" s="1"/>
      <c r="B5505" s="1"/>
      <c r="C5505" s="1"/>
    </row>
    <row r="5506" spans="1:3" ht="15.75">
      <c r="A5506" s="1"/>
      <c r="B5506" s="1"/>
      <c r="C5506" s="1"/>
    </row>
    <row r="5507" spans="1:3" ht="15.75">
      <c r="A5507" s="1"/>
      <c r="B5507" s="1"/>
      <c r="C5507" s="1"/>
    </row>
    <row r="5508" spans="1:3" ht="15.75">
      <c r="A5508" s="1"/>
      <c r="B5508" s="1"/>
      <c r="C5508" s="1"/>
    </row>
    <row r="5509" spans="1:3" ht="15.75">
      <c r="A5509" s="1"/>
      <c r="B5509" s="1"/>
      <c r="C5509" s="1"/>
    </row>
    <row r="5510" spans="1:3" ht="15.75">
      <c r="A5510" s="1"/>
      <c r="B5510" s="1"/>
      <c r="C5510" s="1"/>
    </row>
    <row r="5511" spans="1:3" ht="15.75">
      <c r="A5511" s="1"/>
      <c r="B5511" s="1"/>
      <c r="C5511" s="1"/>
    </row>
    <row r="5512" spans="1:3" ht="15.75">
      <c r="A5512" s="1"/>
      <c r="B5512" s="1"/>
      <c r="C5512" s="1"/>
    </row>
    <row r="5513" spans="1:3" ht="15.75">
      <c r="A5513" s="1"/>
      <c r="B5513" s="1"/>
      <c r="C5513" s="1"/>
    </row>
    <row r="5514" spans="1:3" ht="15.75">
      <c r="A5514" s="1"/>
      <c r="B5514" s="1"/>
      <c r="C5514" s="1"/>
    </row>
    <row r="5515" spans="1:3" ht="15.75">
      <c r="A5515" s="1"/>
      <c r="B5515" s="1"/>
      <c r="C5515" s="1"/>
    </row>
    <row r="5516" spans="1:3" ht="15.75">
      <c r="A5516" s="1"/>
      <c r="B5516" s="1"/>
      <c r="C5516" s="1"/>
    </row>
    <row r="5517" spans="1:3" ht="15.75">
      <c r="A5517" s="1"/>
      <c r="B5517" s="1"/>
      <c r="C5517" s="1"/>
    </row>
    <row r="5518" spans="1:3" ht="15.75">
      <c r="A5518" s="1"/>
      <c r="B5518" s="1"/>
      <c r="C5518" s="1"/>
    </row>
    <row r="5519" spans="1:3" ht="15.75">
      <c r="A5519" s="1"/>
      <c r="B5519" s="1"/>
      <c r="C5519" s="1"/>
    </row>
    <row r="5520" spans="1:3" ht="15.75">
      <c r="A5520" s="1"/>
      <c r="B5520" s="1"/>
      <c r="C5520" s="1"/>
    </row>
    <row r="5521" spans="1:3" ht="15.75">
      <c r="A5521" s="1"/>
      <c r="B5521" s="1"/>
      <c r="C5521" s="1"/>
    </row>
    <row r="5522" spans="1:3" ht="15.75">
      <c r="A5522" s="1"/>
      <c r="B5522" s="1"/>
      <c r="C5522" s="1"/>
    </row>
    <row r="5523" spans="1:3" ht="15.75">
      <c r="A5523" s="1"/>
      <c r="B5523" s="1"/>
      <c r="C5523" s="1"/>
    </row>
    <row r="5524" spans="1:3" ht="15.75">
      <c r="A5524" s="1"/>
      <c r="B5524" s="1"/>
      <c r="C5524" s="1"/>
    </row>
    <row r="5525" spans="1:3" ht="15.75">
      <c r="A5525" s="1"/>
      <c r="B5525" s="1"/>
      <c r="C5525" s="1"/>
    </row>
    <row r="5526" spans="1:3" ht="15.75">
      <c r="A5526" s="1"/>
      <c r="B5526" s="1"/>
      <c r="C5526" s="1"/>
    </row>
    <row r="5527" spans="1:3" ht="15.75">
      <c r="A5527" s="1"/>
      <c r="B5527" s="1"/>
      <c r="C5527" s="1"/>
    </row>
    <row r="5528" spans="1:3" ht="15.75">
      <c r="A5528" s="1"/>
      <c r="B5528" s="1"/>
      <c r="C5528" s="1"/>
    </row>
    <row r="5529" spans="1:3" ht="15.75">
      <c r="A5529" s="1"/>
      <c r="B5529" s="1"/>
      <c r="C5529" s="1"/>
    </row>
    <row r="5530" spans="1:3" ht="15.75">
      <c r="A5530" s="1"/>
      <c r="B5530" s="1"/>
      <c r="C5530" s="1"/>
    </row>
    <row r="5531" spans="1:3" ht="15.75">
      <c r="A5531" s="1"/>
      <c r="B5531" s="1"/>
      <c r="C5531" s="1"/>
    </row>
    <row r="5532" spans="1:3" ht="15.75">
      <c r="A5532" s="1"/>
      <c r="B5532" s="1"/>
      <c r="C5532" s="1"/>
    </row>
    <row r="5533" spans="1:3" ht="15.75">
      <c r="A5533" s="1"/>
      <c r="B5533" s="1"/>
      <c r="C5533" s="1"/>
    </row>
    <row r="5534" spans="1:3" ht="15.75">
      <c r="A5534" s="1"/>
      <c r="B5534" s="1"/>
      <c r="C5534" s="1"/>
    </row>
    <row r="5535" spans="1:3" ht="15.75">
      <c r="A5535" s="1"/>
      <c r="B5535" s="1"/>
      <c r="C5535" s="1"/>
    </row>
    <row r="5536" spans="1:3" ht="15.75">
      <c r="A5536" s="1"/>
      <c r="B5536" s="1"/>
      <c r="C5536" s="1"/>
    </row>
    <row r="5537" spans="1:3" ht="15.75">
      <c r="A5537" s="1"/>
      <c r="B5537" s="1"/>
      <c r="C5537" s="1"/>
    </row>
    <row r="5538" spans="1:3" ht="15.75">
      <c r="A5538" s="1"/>
      <c r="B5538" s="1"/>
      <c r="C5538" s="1"/>
    </row>
    <row r="5539" spans="1:3" ht="15.75">
      <c r="A5539" s="1"/>
      <c r="B5539" s="1"/>
      <c r="C5539" s="1"/>
    </row>
    <row r="5540" spans="1:3" ht="15.75">
      <c r="A5540" s="1"/>
      <c r="B5540" s="1"/>
      <c r="C5540" s="1"/>
    </row>
    <row r="5541" spans="1:3" ht="15.75">
      <c r="A5541" s="1"/>
      <c r="B5541" s="1"/>
      <c r="C5541" s="1"/>
    </row>
    <row r="5542" spans="1:3" ht="15.75">
      <c r="A5542" s="1"/>
      <c r="B5542" s="1"/>
      <c r="C5542" s="1"/>
    </row>
    <row r="5543" spans="1:3" ht="15.75">
      <c r="A5543" s="1"/>
      <c r="B5543" s="1"/>
      <c r="C5543" s="1"/>
    </row>
    <row r="5544" spans="1:3" ht="15.75">
      <c r="A5544" s="1"/>
      <c r="B5544" s="1"/>
      <c r="C5544" s="1"/>
    </row>
    <row r="5545" spans="1:3" ht="15.75">
      <c r="A5545" s="1"/>
      <c r="B5545" s="1"/>
      <c r="C5545" s="1"/>
    </row>
    <row r="5546" spans="1:3" ht="15.75">
      <c r="A5546" s="1"/>
      <c r="B5546" s="1"/>
      <c r="C5546" s="1"/>
    </row>
    <row r="5547" spans="1:3" ht="15.75">
      <c r="A5547" s="1"/>
      <c r="B5547" s="1"/>
      <c r="C5547" s="1"/>
    </row>
    <row r="5548" spans="1:3" ht="15.75">
      <c r="A5548" s="1"/>
      <c r="B5548" s="1"/>
      <c r="C5548" s="1"/>
    </row>
    <row r="5549" spans="1:3" ht="15.75">
      <c r="A5549" s="1"/>
      <c r="B5549" s="1"/>
      <c r="C5549" s="1"/>
    </row>
    <row r="5550" spans="1:3" ht="15.75">
      <c r="A5550" s="1"/>
      <c r="B5550" s="1"/>
      <c r="C5550" s="1"/>
    </row>
    <row r="5551" spans="1:3" ht="15.75">
      <c r="A5551" s="1"/>
      <c r="B5551" s="1"/>
      <c r="C5551" s="1"/>
    </row>
    <row r="5552" spans="1:3" ht="15.75">
      <c r="A5552" s="1"/>
      <c r="B5552" s="1"/>
      <c r="C5552" s="1"/>
    </row>
    <row r="5553" spans="1:3" ht="15.75">
      <c r="A5553" s="1"/>
      <c r="B5553" s="1"/>
      <c r="C5553" s="1"/>
    </row>
    <row r="5554" spans="1:3" ht="15.75">
      <c r="A5554" s="1"/>
      <c r="B5554" s="1"/>
      <c r="C5554" s="1"/>
    </row>
    <row r="5555" spans="1:3" ht="15.75">
      <c r="A5555" s="1"/>
      <c r="B5555" s="1"/>
      <c r="C5555" s="1"/>
    </row>
    <row r="5556" spans="1:3" ht="15.75">
      <c r="A5556" s="1"/>
      <c r="B5556" s="1"/>
      <c r="C5556" s="1"/>
    </row>
    <row r="5557" spans="1:3" ht="15.75">
      <c r="A5557" s="1"/>
      <c r="B5557" s="1"/>
      <c r="C5557" s="1"/>
    </row>
    <row r="5558" spans="1:3" ht="15.75">
      <c r="A5558" s="1"/>
      <c r="B5558" s="1"/>
      <c r="C5558" s="1"/>
    </row>
    <row r="5559" spans="1:3" ht="15.75">
      <c r="A5559" s="1"/>
      <c r="B5559" s="1"/>
      <c r="C5559" s="1"/>
    </row>
    <row r="5560" spans="1:3" ht="15.75">
      <c r="A5560" s="1"/>
      <c r="B5560" s="1"/>
      <c r="C5560" s="1"/>
    </row>
    <row r="5561" spans="1:3" ht="15.75">
      <c r="A5561" s="1"/>
      <c r="B5561" s="1"/>
      <c r="C5561" s="1"/>
    </row>
    <row r="5562" spans="1:3" ht="15.75">
      <c r="A5562" s="1"/>
      <c r="B5562" s="1"/>
      <c r="C5562" s="1"/>
    </row>
    <row r="5563" spans="1:3" ht="15.75">
      <c r="A5563" s="1"/>
      <c r="B5563" s="1"/>
      <c r="C5563" s="1"/>
    </row>
    <row r="5564" spans="1:3" ht="15.75">
      <c r="A5564" s="1"/>
      <c r="B5564" s="1"/>
      <c r="C5564" s="1"/>
    </row>
    <row r="5565" spans="1:3" ht="15.75">
      <c r="A5565" s="1"/>
      <c r="B5565" s="1"/>
      <c r="C5565" s="1"/>
    </row>
    <row r="5566" spans="1:3" ht="15.75">
      <c r="A5566" s="1"/>
      <c r="B5566" s="1"/>
      <c r="C5566" s="1"/>
    </row>
    <row r="5567" spans="1:3" ht="15.75">
      <c r="A5567" s="1"/>
      <c r="B5567" s="1"/>
      <c r="C5567" s="1"/>
    </row>
    <row r="5568" spans="1:3" ht="15.75">
      <c r="A5568" s="1"/>
      <c r="B5568" s="1"/>
      <c r="C5568" s="1"/>
    </row>
    <row r="5569" spans="1:3" ht="15.75">
      <c r="A5569" s="1"/>
      <c r="B5569" s="1"/>
      <c r="C5569" s="1"/>
    </row>
    <row r="5570" spans="1:3" ht="15.75">
      <c r="A5570" s="1"/>
      <c r="B5570" s="1"/>
      <c r="C5570" s="1"/>
    </row>
    <row r="5571" spans="1:3" ht="15.75">
      <c r="A5571" s="1"/>
      <c r="B5571" s="1"/>
      <c r="C5571" s="1"/>
    </row>
    <row r="5572" spans="1:3" ht="15.75">
      <c r="A5572" s="1"/>
      <c r="B5572" s="1"/>
      <c r="C5572" s="1"/>
    </row>
    <row r="5573" spans="1:3" ht="15.75">
      <c r="A5573" s="1"/>
      <c r="B5573" s="1"/>
      <c r="C5573" s="1"/>
    </row>
    <row r="5574" spans="1:3" ht="15.75">
      <c r="A5574" s="1"/>
      <c r="B5574" s="1"/>
      <c r="C5574" s="1"/>
    </row>
    <row r="5575" spans="1:3" ht="15.75">
      <c r="A5575" s="1"/>
      <c r="B5575" s="1"/>
      <c r="C5575" s="1"/>
    </row>
    <row r="5576" spans="1:3" ht="15.75">
      <c r="A5576" s="1"/>
      <c r="B5576" s="1"/>
      <c r="C5576" s="1"/>
    </row>
    <row r="5577" spans="1:3" ht="15.75">
      <c r="A5577" s="1"/>
      <c r="B5577" s="1"/>
      <c r="C5577" s="1"/>
    </row>
    <row r="5578" spans="1:3" ht="15.75">
      <c r="A5578" s="1"/>
      <c r="B5578" s="1"/>
      <c r="C5578" s="1"/>
    </row>
    <row r="5579" spans="1:3" ht="15.75">
      <c r="A5579" s="1"/>
      <c r="B5579" s="1"/>
      <c r="C5579" s="1"/>
    </row>
    <row r="5580" spans="1:3" ht="15.75">
      <c r="A5580" s="1"/>
      <c r="B5580" s="1"/>
      <c r="C5580" s="1"/>
    </row>
    <row r="5581" spans="1:3" ht="15.75">
      <c r="A5581" s="1"/>
      <c r="B5581" s="1"/>
      <c r="C5581" s="1"/>
    </row>
    <row r="5582" spans="1:3" ht="15.75">
      <c r="A5582" s="1"/>
      <c r="B5582" s="1"/>
      <c r="C5582" s="1"/>
    </row>
    <row r="5583" spans="1:3" ht="15.75">
      <c r="A5583" s="1"/>
      <c r="B5583" s="1"/>
      <c r="C5583" s="1"/>
    </row>
    <row r="5584" spans="1:3" ht="15.75">
      <c r="A5584" s="1"/>
      <c r="B5584" s="1"/>
      <c r="C5584" s="1"/>
    </row>
    <row r="5585" spans="1:3" ht="15.75">
      <c r="A5585" s="1"/>
      <c r="B5585" s="1"/>
      <c r="C5585" s="1"/>
    </row>
    <row r="5586" spans="1:3" ht="15.75">
      <c r="A5586" s="1"/>
      <c r="B5586" s="1"/>
      <c r="C5586" s="1"/>
    </row>
    <row r="5587" spans="1:3" ht="15.75">
      <c r="A5587" s="1"/>
      <c r="B5587" s="1"/>
      <c r="C5587" s="1"/>
    </row>
    <row r="5588" spans="1:3" ht="15.75">
      <c r="A5588" s="1"/>
      <c r="B5588" s="1"/>
      <c r="C5588" s="1"/>
    </row>
    <row r="5589" spans="1:3" ht="15.75">
      <c r="A5589" s="1"/>
      <c r="B5589" s="1"/>
      <c r="C5589" s="1"/>
    </row>
    <row r="5590" spans="1:3" ht="15.75">
      <c r="A5590" s="1"/>
      <c r="B5590" s="1"/>
      <c r="C5590" s="1"/>
    </row>
    <row r="5591" spans="1:3" ht="15.75">
      <c r="A5591" s="1"/>
      <c r="B5591" s="1"/>
      <c r="C5591" s="1"/>
    </row>
    <row r="5592" spans="1:3" ht="15.75">
      <c r="A5592" s="1"/>
      <c r="B5592" s="1"/>
      <c r="C5592" s="1"/>
    </row>
    <row r="5593" spans="1:3" ht="15.75">
      <c r="A5593" s="1"/>
      <c r="B5593" s="1"/>
      <c r="C5593" s="1"/>
    </row>
    <row r="5594" spans="1:3" ht="15.75">
      <c r="A5594" s="1"/>
      <c r="B5594" s="1"/>
      <c r="C5594" s="1"/>
    </row>
    <row r="5595" spans="1:3" ht="15.75">
      <c r="A5595" s="1"/>
      <c r="B5595" s="1"/>
      <c r="C5595" s="1"/>
    </row>
    <row r="5596" spans="1:3" ht="15.75">
      <c r="A5596" s="1"/>
      <c r="B5596" s="1"/>
      <c r="C5596" s="1"/>
    </row>
    <row r="5597" spans="1:3" ht="15.75">
      <c r="A5597" s="1"/>
      <c r="B5597" s="1"/>
      <c r="C5597" s="1"/>
    </row>
    <row r="5598" spans="1:3" ht="15.75">
      <c r="A5598" s="1"/>
      <c r="B5598" s="1"/>
      <c r="C5598" s="1"/>
    </row>
    <row r="5599" spans="1:3" ht="15.75">
      <c r="A5599" s="1"/>
      <c r="B5599" s="1"/>
      <c r="C5599" s="1"/>
    </row>
    <row r="5600" spans="1:3" ht="15.75">
      <c r="A5600" s="1"/>
      <c r="B5600" s="1"/>
      <c r="C5600" s="1"/>
    </row>
    <row r="5601" spans="1:3" ht="15.75">
      <c r="A5601" s="1"/>
      <c r="B5601" s="1"/>
      <c r="C5601" s="1"/>
    </row>
    <row r="5602" spans="1:3" ht="15.75">
      <c r="A5602" s="1"/>
      <c r="B5602" s="1"/>
      <c r="C5602" s="1"/>
    </row>
    <row r="5603" spans="1:3" ht="15.75">
      <c r="A5603" s="1"/>
      <c r="B5603" s="1"/>
      <c r="C5603" s="1"/>
    </row>
    <row r="5604" spans="1:3" ht="15.75">
      <c r="A5604" s="1"/>
      <c r="B5604" s="1"/>
      <c r="C5604" s="1"/>
    </row>
    <row r="5605" spans="1:3" ht="15.75">
      <c r="A5605" s="1"/>
      <c r="B5605" s="1"/>
      <c r="C5605" s="1"/>
    </row>
    <row r="5606" spans="1:3" ht="15.75">
      <c r="A5606" s="1"/>
      <c r="B5606" s="1"/>
      <c r="C5606" s="1"/>
    </row>
    <row r="5607" spans="1:3" ht="15.75">
      <c r="A5607" s="1"/>
      <c r="B5607" s="1"/>
      <c r="C5607" s="1"/>
    </row>
    <row r="5608" spans="1:3" ht="15.75">
      <c r="A5608" s="1"/>
      <c r="B5608" s="1"/>
      <c r="C5608" s="1"/>
    </row>
    <row r="5609" spans="1:3" ht="15.75">
      <c r="A5609" s="1"/>
      <c r="B5609" s="1"/>
      <c r="C5609" s="1"/>
    </row>
    <row r="5610" spans="1:3" ht="15.75">
      <c r="A5610" s="1"/>
      <c r="B5610" s="1"/>
      <c r="C5610" s="1"/>
    </row>
    <row r="5611" spans="1:3" ht="15.75">
      <c r="A5611" s="1"/>
      <c r="B5611" s="1"/>
      <c r="C5611" s="1"/>
    </row>
    <row r="5612" spans="1:3" ht="15.75">
      <c r="A5612" s="1"/>
      <c r="B5612" s="1"/>
      <c r="C5612" s="1"/>
    </row>
    <row r="5613" spans="1:3" ht="15.75">
      <c r="A5613" s="1"/>
      <c r="B5613" s="1"/>
      <c r="C5613" s="1"/>
    </row>
    <row r="5614" spans="1:3" ht="15.75">
      <c r="A5614" s="1"/>
      <c r="B5614" s="1"/>
      <c r="C5614" s="1"/>
    </row>
    <row r="5615" spans="1:3" ht="15.75">
      <c r="A5615" s="1"/>
      <c r="B5615" s="1"/>
      <c r="C5615" s="1"/>
    </row>
    <row r="5616" spans="1:3" ht="15.75">
      <c r="A5616" s="1"/>
      <c r="B5616" s="1"/>
      <c r="C5616" s="1"/>
    </row>
    <row r="5617" spans="1:3" ht="15.75">
      <c r="A5617" s="1"/>
      <c r="B5617" s="1"/>
      <c r="C5617" s="1"/>
    </row>
    <row r="5618" spans="1:3" ht="15.75">
      <c r="A5618" s="1"/>
      <c r="B5618" s="1"/>
      <c r="C5618" s="1"/>
    </row>
    <row r="5619" spans="1:3" ht="15.75">
      <c r="A5619" s="1"/>
      <c r="B5619" s="1"/>
      <c r="C5619" s="1"/>
    </row>
    <row r="5620" spans="1:3" ht="15.75">
      <c r="A5620" s="1"/>
      <c r="B5620" s="1"/>
      <c r="C5620" s="1"/>
    </row>
    <row r="5621" spans="1:3" ht="15.75">
      <c r="A5621" s="1"/>
      <c r="B5621" s="1"/>
      <c r="C5621" s="1"/>
    </row>
    <row r="5622" spans="1:3" ht="15.75">
      <c r="A5622" s="1"/>
      <c r="B5622" s="1"/>
      <c r="C5622" s="1"/>
    </row>
    <row r="5623" spans="1:3" ht="15.75">
      <c r="A5623" s="1"/>
      <c r="B5623" s="1"/>
      <c r="C5623" s="1"/>
    </row>
    <row r="5624" spans="1:3" ht="15.75">
      <c r="A5624" s="1"/>
      <c r="B5624" s="1"/>
      <c r="C5624" s="1"/>
    </row>
    <row r="5625" spans="1:3" ht="15.75">
      <c r="A5625" s="1"/>
      <c r="B5625" s="1"/>
      <c r="C5625" s="1"/>
    </row>
    <row r="5626" spans="1:3" ht="15.75">
      <c r="A5626" s="1"/>
      <c r="B5626" s="1"/>
      <c r="C5626" s="1"/>
    </row>
    <row r="5627" spans="1:3" ht="15.75">
      <c r="A5627" s="1"/>
      <c r="B5627" s="1"/>
      <c r="C5627" s="1"/>
    </row>
    <row r="5628" spans="1:3" ht="15.75">
      <c r="A5628" s="1"/>
      <c r="B5628" s="1"/>
      <c r="C5628" s="1"/>
    </row>
    <row r="5629" spans="1:3" ht="15.75">
      <c r="A5629" s="1"/>
      <c r="B5629" s="1"/>
      <c r="C5629" s="1"/>
    </row>
    <row r="5630" spans="1:3" ht="15.75">
      <c r="A5630" s="1"/>
      <c r="B5630" s="1"/>
      <c r="C5630" s="1"/>
    </row>
    <row r="5631" spans="1:3" ht="15.75">
      <c r="A5631" s="1"/>
      <c r="B5631" s="1"/>
      <c r="C5631" s="1"/>
    </row>
    <row r="5632" spans="1:3" ht="15.75">
      <c r="A5632" s="1"/>
      <c r="B5632" s="1"/>
      <c r="C5632" s="1"/>
    </row>
    <row r="5633" spans="1:3" ht="15.75">
      <c r="A5633" s="1"/>
      <c r="B5633" s="1"/>
      <c r="C5633" s="1"/>
    </row>
    <row r="5634" spans="1:3" ht="15.75">
      <c r="A5634" s="1"/>
      <c r="B5634" s="1"/>
      <c r="C5634" s="1"/>
    </row>
    <row r="5635" spans="1:3" ht="15.75">
      <c r="A5635" s="1"/>
      <c r="B5635" s="1"/>
      <c r="C5635" s="1"/>
    </row>
    <row r="5636" spans="1:3" ht="15.75">
      <c r="A5636" s="1"/>
      <c r="B5636" s="1"/>
      <c r="C5636" s="1"/>
    </row>
    <row r="5637" spans="1:3" ht="15.75">
      <c r="A5637" s="1"/>
      <c r="B5637" s="1"/>
      <c r="C5637" s="1"/>
    </row>
    <row r="5638" spans="1:3" ht="15.75">
      <c r="A5638" s="1"/>
      <c r="B5638" s="1"/>
      <c r="C5638" s="1"/>
    </row>
    <row r="5639" spans="1:3" ht="15.75">
      <c r="A5639" s="1"/>
      <c r="B5639" s="1"/>
      <c r="C5639" s="1"/>
    </row>
    <row r="5640" spans="1:3" ht="15.75">
      <c r="A5640" s="1"/>
      <c r="B5640" s="1"/>
      <c r="C5640" s="1"/>
    </row>
    <row r="5641" spans="1:3" ht="15.75">
      <c r="A5641" s="1"/>
      <c r="B5641" s="1"/>
      <c r="C5641" s="1"/>
    </row>
    <row r="5642" spans="1:3" ht="15.75">
      <c r="A5642" s="1"/>
      <c r="B5642" s="1"/>
      <c r="C5642" s="1"/>
    </row>
    <row r="5643" spans="1:3" ht="15.75">
      <c r="A5643" s="1"/>
      <c r="B5643" s="1"/>
      <c r="C5643" s="1"/>
    </row>
    <row r="5644" spans="1:3" ht="15.75">
      <c r="A5644" s="1"/>
      <c r="B5644" s="1"/>
      <c r="C5644" s="1"/>
    </row>
    <row r="5645" spans="1:3" ht="15.75">
      <c r="A5645" s="1"/>
      <c r="B5645" s="1"/>
      <c r="C5645" s="1"/>
    </row>
    <row r="5646" spans="1:3" ht="15.75">
      <c r="A5646" s="1"/>
      <c r="B5646" s="1"/>
      <c r="C5646" s="1"/>
    </row>
    <row r="5647" spans="1:3" ht="15.75">
      <c r="A5647" s="1"/>
      <c r="B5647" s="1"/>
      <c r="C5647" s="1"/>
    </row>
    <row r="5648" spans="1:3" ht="15.75">
      <c r="A5648" s="1"/>
      <c r="B5648" s="1"/>
      <c r="C5648" s="1"/>
    </row>
    <row r="5649" spans="1:3" ht="15.75">
      <c r="A5649" s="1"/>
      <c r="B5649" s="1"/>
      <c r="C5649" s="1"/>
    </row>
    <row r="5650" spans="1:3" ht="15.75">
      <c r="A5650" s="1"/>
      <c r="B5650" s="1"/>
      <c r="C5650" s="1"/>
    </row>
    <row r="5651" spans="1:3" ht="15.75">
      <c r="A5651" s="1"/>
      <c r="B5651" s="1"/>
      <c r="C5651" s="1"/>
    </row>
    <row r="5652" spans="1:3" ht="15.75">
      <c r="A5652" s="1"/>
      <c r="B5652" s="1"/>
      <c r="C5652" s="1"/>
    </row>
    <row r="5653" spans="1:3" ht="15.75">
      <c r="A5653" s="1"/>
      <c r="B5653" s="1"/>
      <c r="C5653" s="1"/>
    </row>
    <row r="5654" spans="1:3" ht="15.75">
      <c r="A5654" s="1"/>
      <c r="B5654" s="1"/>
      <c r="C5654" s="1"/>
    </row>
    <row r="5655" spans="1:3" ht="15.75">
      <c r="A5655" s="1"/>
      <c r="B5655" s="1"/>
      <c r="C5655" s="1"/>
    </row>
    <row r="5656" spans="1:3" ht="15.75">
      <c r="A5656" s="1"/>
      <c r="B5656" s="1"/>
      <c r="C5656" s="1"/>
    </row>
    <row r="5657" spans="1:3" ht="15.75">
      <c r="A5657" s="1"/>
      <c r="B5657" s="1"/>
      <c r="C5657" s="1"/>
    </row>
    <row r="5658" spans="1:3" ht="15.75">
      <c r="A5658" s="1"/>
      <c r="B5658" s="1"/>
      <c r="C5658" s="1"/>
    </row>
    <row r="5659" spans="1:3" ht="15.75">
      <c r="A5659" s="1"/>
      <c r="B5659" s="1"/>
      <c r="C5659" s="1"/>
    </row>
    <row r="5660" spans="1:3" ht="15.75">
      <c r="A5660" s="1"/>
      <c r="B5660" s="1"/>
      <c r="C5660" s="1"/>
    </row>
    <row r="5661" spans="1:3" ht="15.75">
      <c r="A5661" s="1"/>
      <c r="B5661" s="1"/>
      <c r="C5661" s="1"/>
    </row>
    <row r="5662" spans="1:3" ht="15.75">
      <c r="A5662" s="1"/>
      <c r="B5662" s="1"/>
      <c r="C5662" s="1"/>
    </row>
    <row r="5663" spans="1:3" ht="15.75">
      <c r="A5663" s="1"/>
      <c r="B5663" s="1"/>
      <c r="C5663" s="1"/>
    </row>
    <row r="5664" spans="1:3" ht="15.75">
      <c r="A5664" s="1"/>
      <c r="B5664" s="1"/>
      <c r="C5664" s="1"/>
    </row>
    <row r="5665" spans="1:3" ht="15.75">
      <c r="A5665" s="1"/>
      <c r="B5665" s="1"/>
      <c r="C5665" s="1"/>
    </row>
    <row r="5666" spans="1:3" ht="15.75">
      <c r="A5666" s="1"/>
      <c r="B5666" s="1"/>
      <c r="C5666" s="1"/>
    </row>
    <row r="5667" spans="1:3" ht="15.75">
      <c r="A5667" s="1"/>
      <c r="B5667" s="1"/>
      <c r="C5667" s="1"/>
    </row>
    <row r="5668" spans="1:3" ht="15.75">
      <c r="A5668" s="1"/>
      <c r="B5668" s="1"/>
      <c r="C5668" s="1"/>
    </row>
    <row r="5669" spans="1:3" ht="15.75">
      <c r="A5669" s="1"/>
      <c r="B5669" s="1"/>
      <c r="C5669" s="1"/>
    </row>
    <row r="5670" spans="1:3" ht="15.75">
      <c r="A5670" s="1"/>
      <c r="B5670" s="1"/>
      <c r="C5670" s="1"/>
    </row>
    <row r="5671" spans="1:3" ht="15.75">
      <c r="A5671" s="1"/>
      <c r="B5671" s="1"/>
      <c r="C5671" s="1"/>
    </row>
    <row r="5672" spans="1:3" ht="15.75">
      <c r="A5672" s="1"/>
      <c r="B5672" s="1"/>
      <c r="C5672" s="1"/>
    </row>
    <row r="5673" spans="1:3" ht="15.75">
      <c r="A5673" s="1"/>
      <c r="B5673" s="1"/>
      <c r="C5673" s="1"/>
    </row>
    <row r="5674" spans="1:3" ht="15.75">
      <c r="A5674" s="1"/>
      <c r="B5674" s="1"/>
      <c r="C5674" s="1"/>
    </row>
    <row r="5675" spans="1:3" ht="15.75">
      <c r="A5675" s="1"/>
      <c r="B5675" s="1"/>
      <c r="C5675" s="1"/>
    </row>
    <row r="5676" spans="1:3" ht="15.75">
      <c r="A5676" s="1"/>
      <c r="B5676" s="1"/>
      <c r="C5676" s="1"/>
    </row>
    <row r="5677" spans="1:3" ht="15.75">
      <c r="A5677" s="1"/>
      <c r="B5677" s="1"/>
      <c r="C5677" s="1"/>
    </row>
    <row r="5678" spans="1:3" ht="15.75">
      <c r="A5678" s="1"/>
      <c r="B5678" s="1"/>
      <c r="C5678" s="1"/>
    </row>
    <row r="5679" spans="1:3" ht="15.75">
      <c r="A5679" s="1"/>
      <c r="B5679" s="1"/>
      <c r="C5679" s="1"/>
    </row>
    <row r="5680" spans="1:3" ht="15.75">
      <c r="A5680" s="1"/>
      <c r="B5680" s="1"/>
      <c r="C5680" s="1"/>
    </row>
    <row r="5681" spans="1:3" ht="15.75">
      <c r="A5681" s="1"/>
      <c r="B5681" s="1"/>
      <c r="C5681" s="1"/>
    </row>
    <row r="5682" spans="1:3" ht="15.75">
      <c r="A5682" s="1"/>
      <c r="B5682" s="1"/>
      <c r="C5682" s="1"/>
    </row>
    <row r="5683" spans="1:3" ht="15.75">
      <c r="A5683" s="1"/>
      <c r="B5683" s="1"/>
      <c r="C5683" s="1"/>
    </row>
    <row r="5684" spans="1:3" ht="15.75">
      <c r="A5684" s="1"/>
      <c r="B5684" s="1"/>
      <c r="C5684" s="1"/>
    </row>
    <row r="5685" spans="1:3" ht="15.75">
      <c r="A5685" s="1"/>
      <c r="B5685" s="1"/>
      <c r="C5685" s="1"/>
    </row>
    <row r="5686" spans="1:3" ht="15.75">
      <c r="A5686" s="1"/>
      <c r="B5686" s="1"/>
      <c r="C5686" s="1"/>
    </row>
    <row r="5687" spans="1:3" ht="15.75">
      <c r="A5687" s="1"/>
      <c r="B5687" s="1"/>
      <c r="C5687" s="1"/>
    </row>
    <row r="5688" spans="1:3" ht="15.75">
      <c r="A5688" s="1"/>
      <c r="B5688" s="1"/>
      <c r="C5688" s="1"/>
    </row>
    <row r="5689" spans="1:3" ht="15.75">
      <c r="A5689" s="1"/>
      <c r="B5689" s="1"/>
      <c r="C5689" s="1"/>
    </row>
    <row r="5690" spans="1:3" ht="15.75">
      <c r="A5690" s="1"/>
      <c r="B5690" s="1"/>
      <c r="C5690" s="1"/>
    </row>
    <row r="5691" spans="1:3" ht="15.75">
      <c r="A5691" s="1"/>
      <c r="B5691" s="1"/>
      <c r="C5691" s="1"/>
    </row>
    <row r="5692" spans="1:3" ht="15.75">
      <c r="A5692" s="1"/>
      <c r="B5692" s="1"/>
      <c r="C5692" s="1"/>
    </row>
    <row r="5693" spans="1:3" ht="15.75">
      <c r="A5693" s="1"/>
      <c r="B5693" s="1"/>
      <c r="C5693" s="1"/>
    </row>
    <row r="5694" spans="1:3" ht="15.75">
      <c r="A5694" s="1"/>
      <c r="B5694" s="1"/>
      <c r="C5694" s="1"/>
    </row>
    <row r="5695" spans="1:3" ht="15.75">
      <c r="A5695" s="1"/>
      <c r="B5695" s="1"/>
      <c r="C5695" s="1"/>
    </row>
    <row r="5696" spans="1:3" ht="15.75">
      <c r="A5696" s="1"/>
      <c r="B5696" s="1"/>
      <c r="C5696" s="1"/>
    </row>
    <row r="5697" spans="1:3" ht="15.75">
      <c r="A5697" s="1"/>
      <c r="B5697" s="1"/>
      <c r="C5697" s="1"/>
    </row>
    <row r="5698" spans="1:3" ht="15.75">
      <c r="A5698" s="1"/>
      <c r="B5698" s="1"/>
      <c r="C5698" s="1"/>
    </row>
    <row r="5699" spans="1:3" ht="15.75">
      <c r="A5699" s="1"/>
      <c r="B5699" s="1"/>
      <c r="C5699" s="1"/>
    </row>
    <row r="5700" spans="1:3" ht="15.75">
      <c r="A5700" s="1"/>
      <c r="B5700" s="1"/>
      <c r="C5700" s="1"/>
    </row>
    <row r="5701" spans="1:3" ht="15.75">
      <c r="A5701" s="1"/>
      <c r="B5701" s="1"/>
      <c r="C5701" s="1"/>
    </row>
    <row r="5702" spans="1:3" ht="15.75">
      <c r="A5702" s="1"/>
      <c r="B5702" s="1"/>
      <c r="C5702" s="1"/>
    </row>
    <row r="5703" spans="1:3" ht="15.75">
      <c r="A5703" s="1"/>
      <c r="B5703" s="1"/>
      <c r="C5703" s="1"/>
    </row>
    <row r="5704" spans="1:3" ht="15.75">
      <c r="A5704" s="1"/>
      <c r="B5704" s="1"/>
      <c r="C5704" s="1"/>
    </row>
    <row r="5705" spans="1:3" ht="15.75">
      <c r="A5705" s="1"/>
      <c r="B5705" s="1"/>
      <c r="C5705" s="1"/>
    </row>
    <row r="5706" spans="1:3" ht="15.75">
      <c r="A5706" s="1"/>
      <c r="B5706" s="1"/>
      <c r="C5706" s="1"/>
    </row>
    <row r="5707" spans="1:3" ht="15.75">
      <c r="A5707" s="1"/>
      <c r="B5707" s="1"/>
      <c r="C5707" s="1"/>
    </row>
    <row r="5708" spans="1:3" ht="15.75">
      <c r="A5708" s="1"/>
      <c r="B5708" s="1"/>
      <c r="C5708" s="1"/>
    </row>
    <row r="5709" spans="1:3" ht="15.75">
      <c r="A5709" s="1"/>
      <c r="B5709" s="1"/>
      <c r="C5709" s="1"/>
    </row>
    <row r="5710" spans="1:3" ht="15.75">
      <c r="A5710" s="1"/>
      <c r="B5710" s="1"/>
      <c r="C5710" s="1"/>
    </row>
    <row r="5711" spans="1:3" ht="15.75">
      <c r="A5711" s="1"/>
      <c r="B5711" s="1"/>
      <c r="C5711" s="1"/>
    </row>
    <row r="5712" spans="1:3" ht="15.75">
      <c r="A5712" s="1"/>
      <c r="B5712" s="1"/>
      <c r="C5712" s="1"/>
    </row>
    <row r="5713" spans="1:3" ht="15.75">
      <c r="A5713" s="1"/>
      <c r="B5713" s="1"/>
      <c r="C5713" s="1"/>
    </row>
    <row r="5714" spans="1:3" ht="15.75">
      <c r="A5714" s="1"/>
      <c r="B5714" s="1"/>
      <c r="C5714" s="1"/>
    </row>
    <row r="5715" spans="1:3" ht="15.75">
      <c r="A5715" s="1"/>
      <c r="B5715" s="1"/>
      <c r="C5715" s="1"/>
    </row>
    <row r="5716" spans="1:3" ht="15.75">
      <c r="A5716" s="1"/>
      <c r="B5716" s="1"/>
      <c r="C5716" s="1"/>
    </row>
    <row r="5717" spans="1:3" ht="15.75">
      <c r="A5717" s="1"/>
      <c r="B5717" s="1"/>
      <c r="C5717" s="1"/>
    </row>
    <row r="5718" spans="1:3" ht="15.75">
      <c r="A5718" s="1"/>
      <c r="B5718" s="1"/>
      <c r="C5718" s="1"/>
    </row>
    <row r="5719" spans="1:3" ht="15.75">
      <c r="A5719" s="1"/>
      <c r="B5719" s="1"/>
      <c r="C5719" s="1"/>
    </row>
    <row r="5720" spans="1:3" ht="15.75">
      <c r="A5720" s="1"/>
      <c r="B5720" s="1"/>
      <c r="C5720" s="1"/>
    </row>
    <row r="5721" spans="1:3" ht="15.75">
      <c r="A5721" s="1"/>
      <c r="B5721" s="1"/>
      <c r="C5721" s="1"/>
    </row>
    <row r="5722" spans="1:3" ht="15.75">
      <c r="A5722" s="1"/>
      <c r="B5722" s="1"/>
      <c r="C5722" s="1"/>
    </row>
    <row r="5723" spans="1:3" ht="15.75">
      <c r="A5723" s="1"/>
      <c r="B5723" s="1"/>
      <c r="C5723" s="1"/>
    </row>
    <row r="5724" spans="1:3" ht="15.75">
      <c r="A5724" s="1"/>
      <c r="B5724" s="1"/>
      <c r="C5724" s="1"/>
    </row>
    <row r="5725" spans="1:3" ht="15.75">
      <c r="A5725" s="1"/>
      <c r="B5725" s="1"/>
      <c r="C5725" s="1"/>
    </row>
    <row r="5726" spans="1:3" ht="15.75">
      <c r="A5726" s="1"/>
      <c r="B5726" s="1"/>
      <c r="C5726" s="1"/>
    </row>
    <row r="5727" spans="1:3" ht="15.75">
      <c r="A5727" s="1"/>
      <c r="B5727" s="1"/>
      <c r="C5727" s="1"/>
    </row>
    <row r="5728" spans="1:3" ht="15.75">
      <c r="A5728" s="1"/>
      <c r="B5728" s="1"/>
      <c r="C5728" s="1"/>
    </row>
    <row r="5729" spans="1:3" ht="15.75">
      <c r="A5729" s="1"/>
      <c r="B5729" s="1"/>
      <c r="C5729" s="1"/>
    </row>
    <row r="5730" spans="1:3" ht="15.75">
      <c r="A5730" s="1"/>
      <c r="B5730" s="1"/>
      <c r="C5730" s="1"/>
    </row>
    <row r="5731" spans="1:3" ht="15.75">
      <c r="A5731" s="1"/>
      <c r="B5731" s="1"/>
      <c r="C5731" s="1"/>
    </row>
    <row r="5732" spans="1:3" ht="15.75">
      <c r="A5732" s="1"/>
      <c r="B5732" s="1"/>
      <c r="C5732" s="1"/>
    </row>
    <row r="5733" spans="1:3" ht="15.75">
      <c r="A5733" s="1"/>
      <c r="B5733" s="1"/>
      <c r="C5733" s="1"/>
    </row>
    <row r="5734" spans="1:3" ht="15.75">
      <c r="A5734" s="1"/>
      <c r="B5734" s="1"/>
      <c r="C5734" s="1"/>
    </row>
    <row r="5735" spans="1:3" ht="15.75">
      <c r="A5735" s="1"/>
      <c r="B5735" s="1"/>
      <c r="C5735" s="1"/>
    </row>
    <row r="5736" spans="1:3" ht="15.75">
      <c r="A5736" s="1"/>
      <c r="B5736" s="1"/>
      <c r="C5736" s="1"/>
    </row>
    <row r="5737" spans="1:3" ht="15.75">
      <c r="A5737" s="1"/>
      <c r="B5737" s="1"/>
      <c r="C5737" s="1"/>
    </row>
    <row r="5738" spans="1:3" ht="15.75">
      <c r="A5738" s="1"/>
      <c r="B5738" s="1"/>
      <c r="C5738" s="1"/>
    </row>
    <row r="5739" spans="1:3" ht="15.75">
      <c r="A5739" s="1"/>
      <c r="B5739" s="1"/>
      <c r="C5739" s="1"/>
    </row>
    <row r="5740" spans="1:3" ht="15.75">
      <c r="A5740" s="1"/>
      <c r="B5740" s="1"/>
      <c r="C5740" s="1"/>
    </row>
    <row r="5741" spans="1:3" ht="15.75">
      <c r="A5741" s="1"/>
      <c r="B5741" s="1"/>
      <c r="C5741" s="1"/>
    </row>
    <row r="5742" spans="1:3" ht="15.75">
      <c r="A5742" s="1"/>
      <c r="B5742" s="1"/>
      <c r="C5742" s="1"/>
    </row>
    <row r="5743" spans="1:3" ht="15.75">
      <c r="A5743" s="1"/>
      <c r="B5743" s="1"/>
      <c r="C5743" s="1"/>
    </row>
    <row r="5744" spans="1:3" ht="15.75">
      <c r="A5744" s="1"/>
      <c r="B5744" s="1"/>
      <c r="C5744" s="1"/>
    </row>
    <row r="5745" spans="1:3" ht="15.75">
      <c r="A5745" s="1"/>
      <c r="B5745" s="1"/>
      <c r="C5745" s="1"/>
    </row>
    <row r="5746" spans="1:3" ht="15.75">
      <c r="A5746" s="1"/>
      <c r="B5746" s="1"/>
      <c r="C5746" s="1"/>
    </row>
    <row r="5747" spans="1:3" ht="15.75">
      <c r="A5747" s="1"/>
      <c r="B5747" s="1"/>
      <c r="C5747" s="1"/>
    </row>
    <row r="5748" spans="1:3" ht="15.75">
      <c r="A5748" s="1"/>
      <c r="B5748" s="1"/>
      <c r="C5748" s="1"/>
    </row>
    <row r="5749" spans="1:3" ht="15.75">
      <c r="A5749" s="1"/>
      <c r="B5749" s="1"/>
      <c r="C5749" s="1"/>
    </row>
    <row r="5750" spans="1:3" ht="15.75">
      <c r="A5750" s="1"/>
      <c r="B5750" s="1"/>
      <c r="C5750" s="1"/>
    </row>
    <row r="5751" spans="1:3" ht="15.75">
      <c r="A5751" s="1"/>
      <c r="B5751" s="1"/>
      <c r="C5751" s="1"/>
    </row>
    <row r="5752" spans="1:3" ht="15.75">
      <c r="A5752" s="1"/>
      <c r="B5752" s="1"/>
      <c r="C5752" s="1"/>
    </row>
    <row r="5753" spans="1:3" ht="15.75">
      <c r="A5753" s="1"/>
      <c r="B5753" s="1"/>
      <c r="C5753" s="1"/>
    </row>
    <row r="5754" spans="1:3" ht="15.75">
      <c r="A5754" s="1"/>
      <c r="B5754" s="1"/>
      <c r="C5754" s="1"/>
    </row>
    <row r="5755" spans="1:3" ht="15.75">
      <c r="A5755" s="1"/>
      <c r="B5755" s="1"/>
      <c r="C5755" s="1"/>
    </row>
    <row r="5756" spans="1:3" ht="15.75">
      <c r="A5756" s="1"/>
      <c r="B5756" s="1"/>
      <c r="C5756" s="1"/>
    </row>
    <row r="5757" spans="1:3" ht="15.75">
      <c r="A5757" s="1"/>
      <c r="B5757" s="1"/>
      <c r="C5757" s="1"/>
    </row>
    <row r="5758" spans="1:3" ht="15.75">
      <c r="A5758" s="1"/>
      <c r="B5758" s="1"/>
      <c r="C5758" s="1"/>
    </row>
    <row r="5759" spans="1:3" ht="15.75">
      <c r="A5759" s="1"/>
      <c r="B5759" s="1"/>
      <c r="C5759" s="1"/>
    </row>
    <row r="5760" spans="1:3" ht="15.75">
      <c r="A5760" s="1"/>
      <c r="B5760" s="1"/>
      <c r="C5760" s="1"/>
    </row>
    <row r="5761" spans="1:3" ht="15.75">
      <c r="A5761" s="1"/>
      <c r="B5761" s="1"/>
      <c r="C5761" s="1"/>
    </row>
    <row r="5762" spans="1:3" ht="15.75">
      <c r="A5762" s="1"/>
      <c r="B5762" s="1"/>
      <c r="C5762" s="1"/>
    </row>
    <row r="5763" spans="1:3" ht="15.75">
      <c r="A5763" s="1"/>
      <c r="B5763" s="1"/>
      <c r="C5763" s="1"/>
    </row>
    <row r="5764" spans="1:3" ht="15.75">
      <c r="A5764" s="1"/>
      <c r="B5764" s="1"/>
      <c r="C5764" s="1"/>
    </row>
    <row r="5765" spans="1:3" ht="15.75">
      <c r="A5765" s="1"/>
      <c r="B5765" s="1"/>
      <c r="C5765" s="1"/>
    </row>
    <row r="5766" spans="1:3" ht="15.75">
      <c r="A5766" s="1"/>
      <c r="B5766" s="1"/>
      <c r="C5766" s="1"/>
    </row>
    <row r="5767" spans="1:3" ht="15.75">
      <c r="A5767" s="1"/>
      <c r="B5767" s="1"/>
      <c r="C5767" s="1"/>
    </row>
    <row r="5768" spans="1:3" ht="15.75">
      <c r="A5768" s="1"/>
      <c r="B5768" s="1"/>
      <c r="C5768" s="1"/>
    </row>
    <row r="5769" spans="1:3" ht="15.75">
      <c r="A5769" s="1"/>
      <c r="B5769" s="1"/>
      <c r="C5769" s="1"/>
    </row>
    <row r="5770" spans="1:3" ht="15.75">
      <c r="A5770" s="1"/>
      <c r="B5770" s="1"/>
      <c r="C5770" s="1"/>
    </row>
    <row r="5771" spans="1:3" ht="15.75">
      <c r="A5771" s="1"/>
      <c r="B5771" s="1"/>
      <c r="C5771" s="1"/>
    </row>
    <row r="5772" spans="1:3" ht="15.75">
      <c r="A5772" s="1"/>
      <c r="B5772" s="1"/>
      <c r="C5772" s="1"/>
    </row>
    <row r="5773" spans="1:3" ht="15.75">
      <c r="A5773" s="1"/>
      <c r="B5773" s="1"/>
      <c r="C5773" s="1"/>
    </row>
    <row r="5774" spans="1:3" ht="15.75">
      <c r="A5774" s="1"/>
      <c r="B5774" s="1"/>
      <c r="C5774" s="1"/>
    </row>
    <row r="5775" spans="1:3" ht="15.75">
      <c r="A5775" s="1"/>
      <c r="B5775" s="1"/>
      <c r="C5775" s="1"/>
    </row>
    <row r="5776" spans="1:3" ht="15.75">
      <c r="A5776" s="1"/>
      <c r="B5776" s="1"/>
      <c r="C5776" s="1"/>
    </row>
    <row r="5777" spans="1:3" ht="15.75">
      <c r="A5777" s="1"/>
      <c r="B5777" s="1"/>
      <c r="C5777" s="1"/>
    </row>
    <row r="5778" spans="1:3" ht="15.75">
      <c r="A5778" s="1"/>
      <c r="B5778" s="1"/>
      <c r="C5778" s="1"/>
    </row>
    <row r="5779" spans="1:3" ht="15.75">
      <c r="A5779" s="1"/>
      <c r="B5779" s="1"/>
      <c r="C5779" s="1"/>
    </row>
    <row r="5780" spans="1:3" ht="15.75">
      <c r="A5780" s="1"/>
      <c r="B5780" s="1"/>
      <c r="C5780" s="1"/>
    </row>
    <row r="5781" spans="1:3" ht="15.75">
      <c r="A5781" s="1"/>
      <c r="B5781" s="1"/>
      <c r="C5781" s="1"/>
    </row>
    <row r="5782" spans="1:3" ht="15.75">
      <c r="A5782" s="1"/>
      <c r="B5782" s="1"/>
      <c r="C5782" s="1"/>
    </row>
    <row r="5783" spans="1:3" ht="15.75">
      <c r="A5783" s="1"/>
      <c r="B5783" s="1"/>
      <c r="C5783" s="1"/>
    </row>
    <row r="5784" spans="1:3" ht="15.75">
      <c r="A5784" s="1"/>
      <c r="B5784" s="1"/>
      <c r="C5784" s="1"/>
    </row>
    <row r="5785" spans="1:3" ht="15.75">
      <c r="A5785" s="1"/>
      <c r="B5785" s="1"/>
      <c r="C5785" s="1"/>
    </row>
    <row r="5786" spans="1:3" ht="15.75">
      <c r="A5786" s="1"/>
      <c r="B5786" s="1"/>
      <c r="C5786" s="1"/>
    </row>
    <row r="5787" spans="1:3" ht="15.75">
      <c r="A5787" s="1"/>
      <c r="B5787" s="1"/>
      <c r="C5787" s="1"/>
    </row>
    <row r="5788" spans="1:3" ht="15.75">
      <c r="A5788" s="1"/>
      <c r="B5788" s="1"/>
      <c r="C5788" s="1"/>
    </row>
    <row r="5789" spans="1:3" ht="15.75">
      <c r="A5789" s="1"/>
      <c r="B5789" s="1"/>
      <c r="C5789" s="1"/>
    </row>
    <row r="5790" spans="1:3" ht="15.75">
      <c r="A5790" s="1"/>
      <c r="B5790" s="1"/>
      <c r="C5790" s="1"/>
    </row>
    <row r="5791" spans="1:3" ht="15.75">
      <c r="A5791" s="1"/>
      <c r="B5791" s="1"/>
      <c r="C5791" s="1"/>
    </row>
    <row r="5792" spans="1:3" ht="15.75">
      <c r="A5792" s="1"/>
      <c r="B5792" s="1"/>
      <c r="C5792" s="1"/>
    </row>
    <row r="5793" spans="1:3" ht="15.75">
      <c r="A5793" s="1"/>
      <c r="B5793" s="1"/>
      <c r="C5793" s="1"/>
    </row>
    <row r="5794" spans="1:3" ht="15.75">
      <c r="A5794" s="1"/>
      <c r="B5794" s="1"/>
      <c r="C5794" s="1"/>
    </row>
    <row r="5795" spans="1:3" ht="15.75">
      <c r="A5795" s="1"/>
      <c r="B5795" s="1"/>
      <c r="C5795" s="1"/>
    </row>
    <row r="5796" spans="1:3" ht="15.75">
      <c r="A5796" s="1"/>
      <c r="B5796" s="1"/>
      <c r="C5796" s="1"/>
    </row>
    <row r="5797" spans="1:3" ht="15.75">
      <c r="A5797" s="1"/>
      <c r="B5797" s="1"/>
      <c r="C5797" s="1"/>
    </row>
    <row r="5798" spans="1:3" ht="15.75">
      <c r="A5798" s="1"/>
      <c r="B5798" s="1"/>
      <c r="C5798" s="1"/>
    </row>
    <row r="5799" spans="1:3" ht="15.75">
      <c r="A5799" s="1"/>
      <c r="B5799" s="1"/>
      <c r="C5799" s="1"/>
    </row>
    <row r="5800" spans="1:3" ht="15.75">
      <c r="A5800" s="1"/>
      <c r="B5800" s="1"/>
      <c r="C5800" s="1"/>
    </row>
    <row r="5801" spans="1:3" ht="15.75">
      <c r="A5801" s="1"/>
      <c r="B5801" s="1"/>
      <c r="C5801" s="1"/>
    </row>
    <row r="5802" spans="1:3" ht="15.75">
      <c r="A5802" s="1"/>
      <c r="B5802" s="1"/>
      <c r="C5802" s="1"/>
    </row>
    <row r="5803" spans="1:3" ht="15.75">
      <c r="A5803" s="1"/>
      <c r="B5803" s="1"/>
      <c r="C5803" s="1"/>
    </row>
    <row r="5804" spans="1:3" ht="15.75">
      <c r="A5804" s="1"/>
      <c r="B5804" s="1"/>
      <c r="C5804" s="1"/>
    </row>
    <row r="5805" spans="1:3" ht="15.75">
      <c r="A5805" s="1"/>
      <c r="B5805" s="1"/>
      <c r="C5805" s="1"/>
    </row>
    <row r="5806" spans="1:3" ht="15.75">
      <c r="A5806" s="1"/>
      <c r="B5806" s="1"/>
      <c r="C5806" s="1"/>
    </row>
    <row r="5807" spans="1:3" ht="15.75">
      <c r="A5807" s="1"/>
      <c r="B5807" s="1"/>
      <c r="C5807" s="1"/>
    </row>
    <row r="5808" spans="1:3" ht="15.75">
      <c r="A5808" s="1"/>
      <c r="B5808" s="1"/>
      <c r="C5808" s="1"/>
    </row>
    <row r="5809" spans="1:3" ht="15.75">
      <c r="A5809" s="1"/>
      <c r="B5809" s="1"/>
      <c r="C5809" s="1"/>
    </row>
    <row r="5810" spans="1:3" ht="15.75">
      <c r="A5810" s="1"/>
      <c r="B5810" s="1"/>
      <c r="C5810" s="1"/>
    </row>
    <row r="5811" spans="1:3" ht="15.75">
      <c r="A5811" s="1"/>
      <c r="B5811" s="1"/>
      <c r="C5811" s="1"/>
    </row>
    <row r="5812" spans="1:3" ht="15.75">
      <c r="A5812" s="1"/>
      <c r="B5812" s="1"/>
      <c r="C5812" s="1"/>
    </row>
    <row r="5813" spans="1:3" ht="15.75">
      <c r="A5813" s="1"/>
      <c r="B5813" s="1"/>
      <c r="C5813" s="1"/>
    </row>
    <row r="5814" spans="1:3" ht="15.75">
      <c r="A5814" s="1"/>
      <c r="B5814" s="1"/>
      <c r="C5814" s="1"/>
    </row>
    <row r="5815" spans="1:3" ht="15.75">
      <c r="A5815" s="1"/>
      <c r="B5815" s="1"/>
      <c r="C5815" s="1"/>
    </row>
    <row r="5816" spans="1:3" ht="15.75">
      <c r="A5816" s="1"/>
      <c r="B5816" s="1"/>
      <c r="C5816" s="1"/>
    </row>
    <row r="5817" spans="1:3" ht="15.75">
      <c r="A5817" s="1"/>
      <c r="B5817" s="1"/>
      <c r="C5817" s="1"/>
    </row>
    <row r="5818" spans="1:3" ht="15.75">
      <c r="A5818" s="1"/>
      <c r="B5818" s="1"/>
      <c r="C5818" s="1"/>
    </row>
    <row r="5819" spans="1:3" ht="15.75">
      <c r="A5819" s="1"/>
      <c r="B5819" s="1"/>
      <c r="C5819" s="1"/>
    </row>
    <row r="5820" spans="1:3" ht="15.75">
      <c r="A5820" s="1"/>
      <c r="B5820" s="1"/>
      <c r="C5820" s="1"/>
    </row>
    <row r="5821" spans="1:3" ht="15.75">
      <c r="A5821" s="1"/>
      <c r="B5821" s="1"/>
      <c r="C5821" s="1"/>
    </row>
    <row r="5822" spans="1:3" ht="15.75">
      <c r="A5822" s="1"/>
      <c r="B5822" s="1"/>
      <c r="C5822" s="1"/>
    </row>
    <row r="5823" spans="1:3" ht="15.75">
      <c r="A5823" s="1"/>
      <c r="B5823" s="1"/>
      <c r="C5823" s="1"/>
    </row>
    <row r="5824" spans="1:3" ht="15.75">
      <c r="A5824" s="1"/>
      <c r="B5824" s="1"/>
      <c r="C5824" s="1"/>
    </row>
    <row r="5825" spans="1:3" ht="15.75">
      <c r="A5825" s="1"/>
      <c r="B5825" s="1"/>
      <c r="C5825" s="1"/>
    </row>
    <row r="5826" spans="1:3" ht="15.75">
      <c r="A5826" s="1"/>
      <c r="B5826" s="1"/>
      <c r="C5826" s="1"/>
    </row>
    <row r="5827" spans="1:3" ht="15.75">
      <c r="A5827" s="1"/>
      <c r="B5827" s="1"/>
      <c r="C5827" s="1"/>
    </row>
    <row r="5828" spans="1:3" ht="15.75">
      <c r="A5828" s="1"/>
      <c r="B5828" s="1"/>
      <c r="C5828" s="1"/>
    </row>
    <row r="5829" spans="1:3" ht="15.75">
      <c r="A5829" s="1"/>
      <c r="B5829" s="1"/>
      <c r="C5829" s="1"/>
    </row>
    <row r="5830" spans="1:3" ht="15.75">
      <c r="A5830" s="1"/>
      <c r="B5830" s="1"/>
      <c r="C5830" s="1"/>
    </row>
    <row r="5831" spans="1:3" ht="15.75">
      <c r="A5831" s="1"/>
      <c r="B5831" s="1"/>
      <c r="C5831" s="1"/>
    </row>
    <row r="5832" spans="1:3" ht="15.75">
      <c r="A5832" s="1"/>
      <c r="B5832" s="1"/>
      <c r="C5832" s="1"/>
    </row>
    <row r="5833" spans="1:3" ht="15.75">
      <c r="A5833" s="1"/>
      <c r="B5833" s="1"/>
      <c r="C5833" s="1"/>
    </row>
    <row r="5834" spans="1:3" ht="15.75">
      <c r="A5834" s="1"/>
      <c r="B5834" s="1"/>
      <c r="C5834" s="1"/>
    </row>
    <row r="5835" spans="1:3" ht="15.75">
      <c r="A5835" s="1"/>
      <c r="B5835" s="1"/>
      <c r="C5835" s="1"/>
    </row>
    <row r="5836" spans="1:3" ht="15.75">
      <c r="A5836" s="1"/>
      <c r="B5836" s="1"/>
      <c r="C5836" s="1"/>
    </row>
    <row r="5837" spans="1:3" ht="15.75">
      <c r="A5837" s="1"/>
      <c r="B5837" s="1"/>
      <c r="C5837" s="1"/>
    </row>
    <row r="5838" spans="1:3" ht="15.75">
      <c r="A5838" s="1"/>
      <c r="B5838" s="1"/>
      <c r="C5838" s="1"/>
    </row>
    <row r="5839" spans="1:3" ht="15.75">
      <c r="A5839" s="1"/>
      <c r="B5839" s="1"/>
      <c r="C5839" s="1"/>
    </row>
    <row r="5840" spans="1:3" ht="15.75">
      <c r="A5840" s="1"/>
      <c r="B5840" s="1"/>
      <c r="C5840" s="1"/>
    </row>
    <row r="5841" spans="1:3" ht="15.75">
      <c r="A5841" s="1"/>
      <c r="B5841" s="1"/>
      <c r="C5841" s="1"/>
    </row>
    <row r="5842" spans="1:3" ht="15.75">
      <c r="A5842" s="1"/>
      <c r="B5842" s="1"/>
      <c r="C5842" s="1"/>
    </row>
    <row r="5843" spans="1:3" ht="15.75">
      <c r="A5843" s="1"/>
      <c r="B5843" s="1"/>
      <c r="C5843" s="1"/>
    </row>
    <row r="5844" spans="1:3" ht="15.75">
      <c r="A5844" s="1"/>
      <c r="B5844" s="1"/>
      <c r="C5844" s="1"/>
    </row>
    <row r="5845" spans="1:3" ht="15.75">
      <c r="A5845" s="1"/>
      <c r="B5845" s="1"/>
      <c r="C5845" s="1"/>
    </row>
    <row r="5846" spans="1:3" ht="15.75">
      <c r="A5846" s="1"/>
      <c r="B5846" s="1"/>
      <c r="C5846" s="1"/>
    </row>
    <row r="5847" spans="1:3" ht="15.75">
      <c r="A5847" s="1"/>
      <c r="B5847" s="1"/>
      <c r="C5847" s="1"/>
    </row>
    <row r="5848" spans="1:3" ht="15.75">
      <c r="A5848" s="1"/>
      <c r="B5848" s="1"/>
      <c r="C5848" s="1"/>
    </row>
    <row r="5849" spans="1:3" ht="15.75">
      <c r="A5849" s="1"/>
      <c r="B5849" s="1"/>
      <c r="C5849" s="1"/>
    </row>
    <row r="5850" spans="1:3" ht="15.75">
      <c r="A5850" s="1"/>
      <c r="B5850" s="1"/>
      <c r="C5850" s="1"/>
    </row>
    <row r="5851" spans="1:3" ht="15.75">
      <c r="A5851" s="1"/>
      <c r="B5851" s="1"/>
      <c r="C5851" s="1"/>
    </row>
    <row r="5852" spans="1:3" ht="15.75">
      <c r="A5852" s="1"/>
      <c r="B5852" s="1"/>
      <c r="C5852" s="1"/>
    </row>
    <row r="5853" spans="1:3" ht="15.75">
      <c r="A5853" s="1"/>
      <c r="B5853" s="1"/>
      <c r="C5853" s="1"/>
    </row>
    <row r="5854" spans="1:3" ht="15.75">
      <c r="A5854" s="1"/>
      <c r="B5854" s="1"/>
      <c r="C5854" s="1"/>
    </row>
    <row r="5855" spans="1:3" ht="15.75">
      <c r="A5855" s="1"/>
      <c r="B5855" s="1"/>
      <c r="C5855" s="1"/>
    </row>
    <row r="5856" spans="1:3" ht="15.75">
      <c r="A5856" s="1"/>
      <c r="B5856" s="1"/>
      <c r="C5856" s="1"/>
    </row>
    <row r="5857" spans="1:3" ht="15.75">
      <c r="A5857" s="1"/>
      <c r="B5857" s="1"/>
      <c r="C5857" s="1"/>
    </row>
    <row r="5858" spans="1:3" ht="15.75">
      <c r="A5858" s="1"/>
      <c r="B5858" s="1"/>
      <c r="C5858" s="1"/>
    </row>
    <row r="5859" spans="1:3" ht="15.75">
      <c r="A5859" s="1"/>
      <c r="B5859" s="1"/>
      <c r="C5859" s="1"/>
    </row>
    <row r="5860" spans="1:3" ht="15.75">
      <c r="A5860" s="1"/>
      <c r="B5860" s="1"/>
      <c r="C5860" s="1"/>
    </row>
    <row r="5861" spans="1:3" ht="15.75">
      <c r="A5861" s="1"/>
      <c r="B5861" s="1"/>
      <c r="C5861" s="1"/>
    </row>
    <row r="5862" spans="1:3" ht="15.75">
      <c r="A5862" s="1"/>
      <c r="B5862" s="1"/>
      <c r="C5862" s="1"/>
    </row>
    <row r="5863" spans="1:3" ht="15.75">
      <c r="A5863" s="1"/>
      <c r="B5863" s="1"/>
      <c r="C5863" s="1"/>
    </row>
    <row r="5864" spans="1:3" ht="15.75">
      <c r="A5864" s="1"/>
      <c r="B5864" s="1"/>
      <c r="C5864" s="1"/>
    </row>
    <row r="5865" spans="1:3" ht="15.75">
      <c r="A5865" s="1"/>
      <c r="B5865" s="1"/>
      <c r="C5865" s="1"/>
    </row>
    <row r="5866" spans="1:3" ht="15.75">
      <c r="A5866" s="1"/>
      <c r="B5866" s="1"/>
      <c r="C5866" s="1"/>
    </row>
    <row r="5867" spans="1:3" ht="15.75">
      <c r="A5867" s="1"/>
      <c r="B5867" s="1"/>
      <c r="C5867" s="1"/>
    </row>
    <row r="5868" spans="1:3" ht="15.75">
      <c r="A5868" s="1"/>
      <c r="B5868" s="1"/>
      <c r="C5868" s="1"/>
    </row>
    <row r="5869" spans="1:3" ht="15.75">
      <c r="A5869" s="1"/>
      <c r="B5869" s="1"/>
      <c r="C5869" s="1"/>
    </row>
    <row r="5870" spans="1:3" ht="15.75">
      <c r="A5870" s="1"/>
      <c r="B5870" s="1"/>
      <c r="C5870" s="1"/>
    </row>
    <row r="5871" spans="1:3" ht="15.75">
      <c r="A5871" s="1"/>
      <c r="B5871" s="1"/>
      <c r="C5871" s="1"/>
    </row>
    <row r="5872" spans="1:3" ht="15.75">
      <c r="A5872" s="1"/>
      <c r="B5872" s="1"/>
      <c r="C5872" s="1"/>
    </row>
    <row r="5873" spans="1:3" ht="15.75">
      <c r="A5873" s="1"/>
      <c r="B5873" s="1"/>
      <c r="C5873" s="1"/>
    </row>
    <row r="5874" spans="1:3" ht="15.75">
      <c r="A5874" s="1"/>
      <c r="B5874" s="1"/>
      <c r="C5874" s="1"/>
    </row>
    <row r="5875" spans="1:3" ht="15.75">
      <c r="A5875" s="1"/>
      <c r="B5875" s="1"/>
      <c r="C5875" s="1"/>
    </row>
    <row r="5876" spans="1:3" ht="15.75">
      <c r="A5876" s="1"/>
      <c r="B5876" s="1"/>
      <c r="C5876" s="1"/>
    </row>
    <row r="5877" spans="1:3" ht="15.75">
      <c r="A5877" s="1"/>
      <c r="B5877" s="1"/>
      <c r="C5877" s="1"/>
    </row>
    <row r="5878" spans="1:3" ht="15.75">
      <c r="A5878" s="1"/>
      <c r="B5878" s="1"/>
      <c r="C5878" s="1"/>
    </row>
    <row r="5879" spans="1:3" ht="15.75">
      <c r="A5879" s="1"/>
      <c r="B5879" s="1"/>
      <c r="C5879" s="1"/>
    </row>
    <row r="5880" spans="1:3" ht="15.75">
      <c r="A5880" s="1"/>
      <c r="B5880" s="1"/>
      <c r="C5880" s="1"/>
    </row>
    <row r="5881" spans="1:3" ht="15.75">
      <c r="A5881" s="1"/>
      <c r="B5881" s="1"/>
      <c r="C5881" s="1"/>
    </row>
    <row r="5882" spans="1:3" ht="15.75">
      <c r="A5882" s="1"/>
      <c r="B5882" s="1"/>
      <c r="C5882" s="1"/>
    </row>
    <row r="5883" spans="1:3" ht="15.75">
      <c r="A5883" s="1"/>
      <c r="B5883" s="1"/>
      <c r="C5883" s="1"/>
    </row>
    <row r="5884" spans="1:3" ht="15.75">
      <c r="A5884" s="1"/>
      <c r="B5884" s="1"/>
      <c r="C5884" s="1"/>
    </row>
    <row r="5885" spans="1:3" ht="15.75">
      <c r="A5885" s="1"/>
      <c r="B5885" s="1"/>
      <c r="C5885" s="1"/>
    </row>
    <row r="5886" spans="1:3" ht="15.75">
      <c r="A5886" s="1"/>
      <c r="B5886" s="1"/>
      <c r="C5886" s="1"/>
    </row>
    <row r="5887" spans="1:3" ht="15.75">
      <c r="A5887" s="1"/>
      <c r="B5887" s="1"/>
      <c r="C5887" s="1"/>
    </row>
    <row r="5888" spans="1:3" ht="15.75">
      <c r="A5888" s="1"/>
      <c r="B5888" s="1"/>
      <c r="C5888" s="1"/>
    </row>
    <row r="5889" spans="1:3" ht="15.75">
      <c r="A5889" s="1"/>
      <c r="B5889" s="1"/>
      <c r="C5889" s="1"/>
    </row>
    <row r="5890" spans="1:3" ht="15.75">
      <c r="A5890" s="1"/>
      <c r="B5890" s="1"/>
      <c r="C5890" s="1"/>
    </row>
    <row r="5891" spans="1:3" ht="15.75">
      <c r="A5891" s="1"/>
      <c r="B5891" s="1"/>
      <c r="C5891" s="1"/>
    </row>
    <row r="5892" spans="1:3" ht="15.75">
      <c r="A5892" s="1"/>
      <c r="B5892" s="1"/>
      <c r="C5892" s="1"/>
    </row>
    <row r="5893" spans="1:3" ht="15.75">
      <c r="A5893" s="1"/>
      <c r="B5893" s="1"/>
      <c r="C5893" s="1"/>
    </row>
    <row r="5894" spans="1:3" ht="15.75">
      <c r="A5894" s="1"/>
      <c r="B5894" s="1"/>
      <c r="C5894" s="1"/>
    </row>
    <row r="5895" spans="1:3" ht="15.75">
      <c r="A5895" s="1"/>
      <c r="B5895" s="1"/>
      <c r="C5895" s="1"/>
    </row>
    <row r="5896" spans="1:3" ht="15.75">
      <c r="A5896" s="1"/>
      <c r="B5896" s="1"/>
      <c r="C5896" s="1"/>
    </row>
    <row r="5897" spans="1:3" ht="15.75">
      <c r="A5897" s="1"/>
      <c r="B5897" s="1"/>
      <c r="C5897" s="1"/>
    </row>
    <row r="5898" spans="1:3" ht="15.75">
      <c r="A5898" s="1"/>
      <c r="B5898" s="1"/>
      <c r="C5898" s="1"/>
    </row>
    <row r="5899" spans="1:3" ht="15.75">
      <c r="A5899" s="1"/>
      <c r="B5899" s="1"/>
      <c r="C5899" s="1"/>
    </row>
    <row r="5900" spans="1:3" ht="15.75">
      <c r="A5900" s="1"/>
      <c r="B5900" s="1"/>
      <c r="C5900" s="1"/>
    </row>
    <row r="5901" spans="1:3" ht="15.75">
      <c r="A5901" s="1"/>
      <c r="B5901" s="1"/>
      <c r="C5901" s="1"/>
    </row>
    <row r="5902" spans="1:3" ht="15.75">
      <c r="A5902" s="1"/>
      <c r="B5902" s="1"/>
      <c r="C5902" s="1"/>
    </row>
    <row r="5903" spans="1:3" ht="15.75">
      <c r="A5903" s="1"/>
      <c r="B5903" s="1"/>
      <c r="C5903" s="1"/>
    </row>
    <row r="5904" spans="1:3" ht="15.75">
      <c r="A5904" s="1"/>
      <c r="B5904" s="1"/>
      <c r="C5904" s="1"/>
    </row>
    <row r="5905" spans="1:3" ht="15.75">
      <c r="A5905" s="1"/>
      <c r="B5905" s="1"/>
      <c r="C5905" s="1"/>
    </row>
    <row r="5906" spans="1:3" ht="15.75">
      <c r="A5906" s="1"/>
      <c r="B5906" s="1"/>
      <c r="C5906" s="1"/>
    </row>
    <row r="5907" spans="1:3" ht="15.75">
      <c r="A5907" s="1"/>
      <c r="B5907" s="1"/>
      <c r="C5907" s="1"/>
    </row>
    <row r="5908" spans="1:3" ht="15.75">
      <c r="A5908" s="1"/>
      <c r="B5908" s="1"/>
      <c r="C5908" s="1"/>
    </row>
    <row r="5909" spans="1:3" ht="15.75">
      <c r="A5909" s="1"/>
      <c r="B5909" s="1"/>
      <c r="C5909" s="1"/>
    </row>
    <row r="5910" spans="1:3" ht="15.75">
      <c r="A5910" s="1"/>
      <c r="B5910" s="1"/>
      <c r="C5910" s="1"/>
    </row>
    <row r="5911" spans="1:3" ht="15.75">
      <c r="A5911" s="1"/>
      <c r="B5911" s="1"/>
      <c r="C5911" s="1"/>
    </row>
    <row r="5912" spans="1:3" ht="15.75">
      <c r="A5912" s="1"/>
      <c r="B5912" s="1"/>
      <c r="C5912" s="1"/>
    </row>
    <row r="5913" spans="1:3" ht="15.75">
      <c r="A5913" s="1"/>
      <c r="B5913" s="1"/>
      <c r="C5913" s="1"/>
    </row>
    <row r="5914" spans="1:3" ht="15.75">
      <c r="A5914" s="1"/>
      <c r="B5914" s="1"/>
      <c r="C5914" s="1"/>
    </row>
    <row r="5915" spans="1:3" ht="15.75">
      <c r="A5915" s="1"/>
      <c r="B5915" s="1"/>
      <c r="C5915" s="1"/>
    </row>
    <row r="5916" spans="1:3" ht="15.75">
      <c r="A5916" s="1"/>
      <c r="B5916" s="1"/>
      <c r="C5916" s="1"/>
    </row>
    <row r="5917" spans="1:3" ht="15.75">
      <c r="A5917" s="1"/>
      <c r="B5917" s="1"/>
      <c r="C5917" s="1"/>
    </row>
    <row r="5918" spans="1:3" ht="15.75">
      <c r="A5918" s="1"/>
      <c r="B5918" s="1"/>
      <c r="C5918" s="1"/>
    </row>
    <row r="5919" spans="1:3" ht="15.75">
      <c r="A5919" s="1"/>
      <c r="B5919" s="1"/>
      <c r="C5919" s="1"/>
    </row>
    <row r="5920" spans="1:3" ht="15.75">
      <c r="A5920" s="1"/>
      <c r="B5920" s="1"/>
      <c r="C5920" s="1"/>
    </row>
    <row r="5921" spans="1:3" ht="15.75">
      <c r="A5921" s="1"/>
      <c r="B5921" s="1"/>
      <c r="C5921" s="1"/>
    </row>
    <row r="5922" spans="1:3" ht="15.75">
      <c r="A5922" s="1"/>
      <c r="B5922" s="1"/>
      <c r="C5922" s="1"/>
    </row>
    <row r="5923" spans="1:3" ht="15.75">
      <c r="A5923" s="1"/>
      <c r="B5923" s="1"/>
      <c r="C5923" s="1"/>
    </row>
    <row r="5924" spans="1:3" ht="15.75">
      <c r="A5924" s="1"/>
      <c r="B5924" s="1"/>
      <c r="C5924" s="1"/>
    </row>
    <row r="5925" spans="1:3" ht="15.75">
      <c r="A5925" s="1"/>
      <c r="B5925" s="1"/>
      <c r="C5925" s="1"/>
    </row>
    <row r="5926" spans="1:3" ht="15.75">
      <c r="A5926" s="1"/>
      <c r="B5926" s="1"/>
      <c r="C5926" s="1"/>
    </row>
    <row r="5927" spans="1:3" ht="15.75">
      <c r="A5927" s="1"/>
      <c r="B5927" s="1"/>
      <c r="C5927" s="1"/>
    </row>
    <row r="5928" spans="1:3" ht="15.75">
      <c r="A5928" s="1"/>
      <c r="B5928" s="1"/>
      <c r="C5928" s="1"/>
    </row>
    <row r="5929" spans="1:3" ht="15.75">
      <c r="A5929" s="1"/>
      <c r="B5929" s="1"/>
      <c r="C5929" s="1"/>
    </row>
    <row r="5930" spans="1:3" ht="15.75">
      <c r="A5930" s="1"/>
      <c r="B5930" s="1"/>
      <c r="C5930" s="1"/>
    </row>
    <row r="5931" spans="1:3" ht="15.75">
      <c r="A5931" s="1"/>
      <c r="B5931" s="1"/>
      <c r="C5931" s="1"/>
    </row>
    <row r="5932" spans="1:3" ht="15.75">
      <c r="A5932" s="1"/>
      <c r="B5932" s="1"/>
      <c r="C5932" s="1"/>
    </row>
    <row r="5933" spans="1:3" ht="15.75">
      <c r="A5933" s="1"/>
      <c r="B5933" s="1"/>
      <c r="C5933" s="1"/>
    </row>
    <row r="5934" spans="1:3" ht="15.75">
      <c r="A5934" s="1"/>
      <c r="B5934" s="1"/>
      <c r="C5934" s="1"/>
    </row>
    <row r="5935" spans="1:3" ht="15.75">
      <c r="A5935" s="1"/>
      <c r="B5935" s="1"/>
      <c r="C5935" s="1"/>
    </row>
    <row r="5936" spans="1:3" ht="15.75">
      <c r="A5936" s="1"/>
      <c r="B5936" s="1"/>
      <c r="C5936" s="1"/>
    </row>
    <row r="5937" spans="1:3" ht="15.75">
      <c r="A5937" s="1"/>
      <c r="B5937" s="1"/>
      <c r="C5937" s="1"/>
    </row>
    <row r="5938" spans="1:3" ht="15.75">
      <c r="A5938" s="1"/>
      <c r="B5938" s="1"/>
      <c r="C5938" s="1"/>
    </row>
    <row r="5939" spans="1:3" ht="15.75">
      <c r="A5939" s="1"/>
      <c r="B5939" s="1"/>
      <c r="C5939" s="1"/>
    </row>
    <row r="5940" spans="1:3" ht="15.75">
      <c r="A5940" s="1"/>
      <c r="B5940" s="1"/>
      <c r="C5940" s="1"/>
    </row>
    <row r="5941" spans="1:3" ht="15.75">
      <c r="A5941" s="1"/>
      <c r="B5941" s="1"/>
      <c r="C5941" s="1"/>
    </row>
    <row r="5942" spans="1:3" ht="15.75">
      <c r="A5942" s="1"/>
      <c r="B5942" s="1"/>
      <c r="C5942" s="1"/>
    </row>
    <row r="5943" spans="1:3" ht="15.75">
      <c r="A5943" s="1"/>
      <c r="B5943" s="1"/>
      <c r="C5943" s="1"/>
    </row>
    <row r="5944" spans="1:3" ht="15.75">
      <c r="A5944" s="1"/>
      <c r="B5944" s="1"/>
      <c r="C5944" s="1"/>
    </row>
    <row r="5945" spans="1:3" ht="15.75">
      <c r="A5945" s="1"/>
      <c r="B5945" s="1"/>
      <c r="C5945" s="1"/>
    </row>
    <row r="5946" spans="1:3" ht="15.75">
      <c r="A5946" s="1"/>
      <c r="B5946" s="1"/>
      <c r="C5946" s="1"/>
    </row>
    <row r="5947" spans="1:3" ht="15.75">
      <c r="A5947" s="1"/>
      <c r="B5947" s="1"/>
      <c r="C5947" s="1"/>
    </row>
    <row r="5948" spans="1:3" ht="15.75">
      <c r="A5948" s="1"/>
      <c r="B5948" s="1"/>
      <c r="C5948" s="1"/>
    </row>
    <row r="5949" spans="1:3" ht="15.75">
      <c r="A5949" s="1"/>
      <c r="B5949" s="1"/>
      <c r="C5949" s="1"/>
    </row>
    <row r="5950" spans="1:3" ht="15.75">
      <c r="A5950" s="1"/>
      <c r="B5950" s="1"/>
      <c r="C5950" s="1"/>
    </row>
    <row r="5951" spans="1:3" ht="15.75">
      <c r="A5951" s="1"/>
      <c r="B5951" s="1"/>
      <c r="C5951" s="1"/>
    </row>
    <row r="5952" spans="1:3" ht="15.75">
      <c r="A5952" s="1"/>
      <c r="B5952" s="1"/>
      <c r="C5952" s="1"/>
    </row>
    <row r="5953" spans="1:3" ht="15.75">
      <c r="A5953" s="1"/>
      <c r="B5953" s="1"/>
      <c r="C5953" s="1"/>
    </row>
    <row r="5954" spans="1:3" ht="15.75">
      <c r="A5954" s="1"/>
      <c r="B5954" s="1"/>
      <c r="C5954" s="1"/>
    </row>
    <row r="5955" spans="1:3" ht="15.75">
      <c r="A5955" s="1"/>
      <c r="B5955" s="1"/>
      <c r="C5955" s="1"/>
    </row>
    <row r="5956" spans="1:3" ht="15.75">
      <c r="A5956" s="1"/>
      <c r="B5956" s="1"/>
      <c r="C5956" s="1"/>
    </row>
    <row r="5957" spans="1:3" ht="15.75">
      <c r="A5957" s="1"/>
      <c r="B5957" s="1"/>
      <c r="C5957" s="1"/>
    </row>
    <row r="5958" spans="1:3" ht="15.75">
      <c r="A5958" s="1"/>
      <c r="B5958" s="1"/>
      <c r="C5958" s="1"/>
    </row>
    <row r="5959" spans="1:3" ht="15.75">
      <c r="A5959" s="1"/>
      <c r="B5959" s="1"/>
      <c r="C5959" s="1"/>
    </row>
    <row r="5960" spans="1:3" ht="15.75">
      <c r="A5960" s="1"/>
      <c r="B5960" s="1"/>
      <c r="C5960" s="1"/>
    </row>
    <row r="5961" spans="1:3" ht="15.75">
      <c r="A5961" s="1"/>
      <c r="B5961" s="1"/>
      <c r="C5961" s="1"/>
    </row>
    <row r="5962" spans="1:3" ht="15.75">
      <c r="A5962" s="1"/>
      <c r="B5962" s="1"/>
      <c r="C5962" s="1"/>
    </row>
    <row r="5963" spans="1:3" ht="15.75">
      <c r="A5963" s="1"/>
      <c r="B5963" s="1"/>
      <c r="C5963" s="1"/>
    </row>
    <row r="5964" spans="1:3" ht="15.75">
      <c r="A5964" s="1"/>
      <c r="B5964" s="1"/>
      <c r="C5964" s="1"/>
    </row>
    <row r="5965" spans="1:3" ht="15.75">
      <c r="A5965" s="1"/>
      <c r="B5965" s="1"/>
      <c r="C5965" s="1"/>
    </row>
    <row r="5966" spans="1:3" ht="15.75">
      <c r="A5966" s="1"/>
      <c r="B5966" s="1"/>
      <c r="C5966" s="1"/>
    </row>
    <row r="5967" spans="1:3" ht="15.75">
      <c r="A5967" s="1"/>
      <c r="B5967" s="1"/>
      <c r="C5967" s="1"/>
    </row>
    <row r="5968" spans="1:3" ht="15.75">
      <c r="A5968" s="1"/>
      <c r="B5968" s="1"/>
      <c r="C5968" s="1"/>
    </row>
    <row r="5969" spans="1:3" ht="15.75">
      <c r="A5969" s="1"/>
      <c r="B5969" s="1"/>
      <c r="C5969" s="1"/>
    </row>
    <row r="5970" spans="1:3" ht="15.75">
      <c r="A5970" s="1"/>
      <c r="B5970" s="1"/>
      <c r="C5970" s="1"/>
    </row>
    <row r="5971" spans="1:3" ht="15.75">
      <c r="A5971" s="1"/>
      <c r="B5971" s="1"/>
      <c r="C5971" s="1"/>
    </row>
    <row r="5972" spans="1:3" ht="15.75">
      <c r="A5972" s="1"/>
      <c r="B5972" s="1"/>
      <c r="C5972" s="1"/>
    </row>
    <row r="5973" spans="1:3" ht="15.75">
      <c r="A5973" s="1"/>
      <c r="B5973" s="1"/>
      <c r="C5973" s="1"/>
    </row>
    <row r="5974" spans="1:3" ht="15.75">
      <c r="A5974" s="1"/>
      <c r="B5974" s="1"/>
      <c r="C5974" s="1"/>
    </row>
    <row r="5975" spans="1:3" ht="15.75">
      <c r="A5975" s="1"/>
      <c r="B5975" s="1"/>
      <c r="C5975" s="1"/>
    </row>
    <row r="5976" spans="1:3" ht="15.75">
      <c r="A5976" s="1"/>
      <c r="B5976" s="1"/>
      <c r="C5976" s="1"/>
    </row>
    <row r="5977" spans="1:3" ht="15.75">
      <c r="A5977" s="1"/>
      <c r="B5977" s="1"/>
      <c r="C5977" s="1"/>
    </row>
    <row r="5978" spans="1:3" ht="15.75">
      <c r="A5978" s="1"/>
      <c r="B5978" s="1"/>
      <c r="C5978" s="1"/>
    </row>
    <row r="5979" spans="1:3" ht="15.75">
      <c r="A5979" s="1"/>
      <c r="B5979" s="1"/>
      <c r="C5979" s="1"/>
    </row>
    <row r="5980" spans="1:3" ht="15.75">
      <c r="A5980" s="1"/>
      <c r="B5980" s="1"/>
      <c r="C5980" s="1"/>
    </row>
    <row r="5981" spans="1:3" ht="15.75">
      <c r="A5981" s="1"/>
      <c r="B5981" s="1"/>
      <c r="C5981" s="1"/>
    </row>
    <row r="5982" spans="1:3" ht="15.75">
      <c r="A5982" s="1"/>
      <c r="B5982" s="1"/>
      <c r="C5982" s="1"/>
    </row>
    <row r="5983" spans="1:3" ht="15.75">
      <c r="A5983" s="1"/>
      <c r="B5983" s="1"/>
      <c r="C5983" s="1"/>
    </row>
    <row r="5984" spans="1:3" ht="15.75">
      <c r="A5984" s="1"/>
      <c r="B5984" s="1"/>
      <c r="C5984" s="1"/>
    </row>
    <row r="5985" spans="1:3" ht="15.75">
      <c r="A5985" s="1"/>
      <c r="B5985" s="1"/>
      <c r="C5985" s="1"/>
    </row>
    <row r="5986" spans="1:3" ht="15.75">
      <c r="A5986" s="1"/>
      <c r="B5986" s="1"/>
      <c r="C5986" s="1"/>
    </row>
    <row r="5987" spans="1:3" ht="15.75">
      <c r="A5987" s="1"/>
      <c r="B5987" s="1"/>
      <c r="C5987" s="1"/>
    </row>
    <row r="5988" spans="1:3" ht="15.75">
      <c r="A5988" s="1"/>
      <c r="B5988" s="1"/>
      <c r="C5988" s="1"/>
    </row>
    <row r="5989" spans="1:3" ht="15.75">
      <c r="A5989" s="1"/>
      <c r="B5989" s="1"/>
      <c r="C5989" s="1"/>
    </row>
    <row r="5990" spans="1:3" ht="15.75">
      <c r="A5990" s="1"/>
      <c r="B5990" s="1"/>
      <c r="C5990" s="1"/>
    </row>
    <row r="5991" spans="1:3" ht="15.75">
      <c r="A5991" s="1"/>
      <c r="B5991" s="1"/>
      <c r="C5991" s="1"/>
    </row>
    <row r="5992" spans="1:3" ht="15.75">
      <c r="A5992" s="1"/>
      <c r="B5992" s="1"/>
      <c r="C5992" s="1"/>
    </row>
    <row r="5993" spans="1:3" ht="15.75">
      <c r="A5993" s="1"/>
      <c r="B5993" s="1"/>
      <c r="C5993" s="1"/>
    </row>
    <row r="5994" spans="1:3" ht="15.75">
      <c r="A5994" s="1"/>
      <c r="B5994" s="1"/>
      <c r="C5994" s="1"/>
    </row>
    <row r="5995" spans="1:3" ht="15.75">
      <c r="A5995" s="1"/>
      <c r="B5995" s="1"/>
      <c r="C5995" s="1"/>
    </row>
    <row r="5996" spans="1:3" ht="15.75">
      <c r="A5996" s="1"/>
      <c r="B5996" s="1"/>
      <c r="C5996" s="1"/>
    </row>
    <row r="5997" spans="1:3" ht="15.75">
      <c r="A5997" s="1"/>
      <c r="B5997" s="1"/>
      <c r="C5997" s="1"/>
    </row>
    <row r="5998" spans="1:3" ht="15.75">
      <c r="A5998" s="1"/>
      <c r="B5998" s="1"/>
      <c r="C5998" s="1"/>
    </row>
    <row r="5999" spans="1:3" ht="15.75">
      <c r="A5999" s="1"/>
      <c r="B5999" s="1"/>
      <c r="C5999" s="1"/>
    </row>
    <row r="6000" spans="1:3" ht="15.75">
      <c r="A6000" s="1"/>
      <c r="B6000" s="1"/>
      <c r="C6000" s="1"/>
    </row>
    <row r="6001" spans="1:3" ht="15.75">
      <c r="A6001" s="1"/>
      <c r="B6001" s="1"/>
      <c r="C6001" s="1"/>
    </row>
    <row r="6002" spans="1:3" ht="15.75">
      <c r="A6002" s="1"/>
      <c r="B6002" s="1"/>
      <c r="C6002" s="1"/>
    </row>
    <row r="6003" spans="1:3" ht="15.75">
      <c r="A6003" s="1"/>
      <c r="B6003" s="1"/>
      <c r="C6003" s="1"/>
    </row>
    <row r="6004" spans="1:3" ht="15.75">
      <c r="A6004" s="1"/>
      <c r="B6004" s="1"/>
      <c r="C6004" s="1"/>
    </row>
    <row r="6005" spans="1:3" ht="15.75">
      <c r="A6005" s="1"/>
      <c r="B6005" s="1"/>
      <c r="C6005" s="1"/>
    </row>
    <row r="6006" spans="1:3" ht="15.75">
      <c r="A6006" s="1"/>
      <c r="B6006" s="1"/>
      <c r="C6006" s="1"/>
    </row>
    <row r="6007" spans="1:3" ht="15.75">
      <c r="A6007" s="1"/>
      <c r="B6007" s="1"/>
      <c r="C6007" s="1"/>
    </row>
    <row r="6008" spans="1:3" ht="15.75">
      <c r="A6008" s="1"/>
      <c r="B6008" s="1"/>
      <c r="C6008" s="1"/>
    </row>
    <row r="6009" spans="1:3" ht="15.75">
      <c r="A6009" s="1"/>
      <c r="B6009" s="1"/>
      <c r="C6009" s="1"/>
    </row>
    <row r="6010" spans="1:3" ht="15.75">
      <c r="A6010" s="1"/>
      <c r="B6010" s="1"/>
      <c r="C6010" s="1"/>
    </row>
    <row r="6011" spans="1:3" ht="15.75">
      <c r="A6011" s="1"/>
      <c r="B6011" s="1"/>
      <c r="C6011" s="1"/>
    </row>
    <row r="6012" spans="1:3" ht="15.75">
      <c r="A6012" s="1"/>
      <c r="B6012" s="1"/>
      <c r="C6012" s="1"/>
    </row>
    <row r="6013" spans="1:3" ht="15.75">
      <c r="A6013" s="1"/>
      <c r="B6013" s="1"/>
      <c r="C6013" s="1"/>
    </row>
    <row r="6014" spans="1:3" ht="15.75">
      <c r="A6014" s="1"/>
      <c r="B6014" s="1"/>
      <c r="C6014" s="1"/>
    </row>
    <row r="6015" spans="1:3" ht="15.75">
      <c r="A6015" s="1"/>
      <c r="B6015" s="1"/>
      <c r="C6015" s="1"/>
    </row>
    <row r="6016" spans="1:3" ht="15.75">
      <c r="A6016" s="1"/>
      <c r="B6016" s="1"/>
      <c r="C6016" s="1"/>
    </row>
    <row r="6017" spans="1:3" ht="15.75">
      <c r="A6017" s="1"/>
      <c r="B6017" s="1"/>
      <c r="C6017" s="1"/>
    </row>
    <row r="6018" spans="1:3" ht="15.75">
      <c r="A6018" s="1"/>
      <c r="B6018" s="1"/>
      <c r="C6018" s="1"/>
    </row>
    <row r="6019" spans="1:3" ht="15.75">
      <c r="A6019" s="1"/>
      <c r="B6019" s="1"/>
      <c r="C6019" s="1"/>
    </row>
    <row r="6020" spans="1:3" ht="15.75">
      <c r="A6020" s="1"/>
      <c r="B6020" s="1"/>
      <c r="C6020" s="1"/>
    </row>
    <row r="6021" spans="1:3" ht="15.75">
      <c r="A6021" s="1"/>
      <c r="B6021" s="1"/>
      <c r="C6021" s="1"/>
    </row>
    <row r="6022" spans="1:3" ht="15.75">
      <c r="A6022" s="1"/>
      <c r="B6022" s="1"/>
      <c r="C6022" s="1"/>
    </row>
    <row r="6023" spans="1:3" ht="15.75">
      <c r="A6023" s="1"/>
      <c r="B6023" s="1"/>
      <c r="C6023" s="1"/>
    </row>
    <row r="6024" spans="1:3" ht="15.75">
      <c r="A6024" s="1"/>
      <c r="B6024" s="1"/>
      <c r="C6024" s="1"/>
    </row>
    <row r="6025" spans="1:3" ht="15.75">
      <c r="A6025" s="1"/>
      <c r="B6025" s="1"/>
      <c r="C6025" s="1"/>
    </row>
    <row r="6026" spans="1:3" ht="15.75">
      <c r="A6026" s="1"/>
      <c r="B6026" s="1"/>
      <c r="C6026" s="1"/>
    </row>
    <row r="6027" spans="1:3" ht="15.75">
      <c r="A6027" s="1"/>
      <c r="B6027" s="1"/>
      <c r="C6027" s="1"/>
    </row>
    <row r="6028" spans="1:3" ht="15.75">
      <c r="A6028" s="1"/>
      <c r="B6028" s="1"/>
      <c r="C6028" s="1"/>
    </row>
    <row r="6029" spans="1:3" ht="15.75">
      <c r="A6029" s="1"/>
      <c r="B6029" s="1"/>
      <c r="C6029" s="1"/>
    </row>
    <row r="6030" spans="1:3" ht="15.75">
      <c r="A6030" s="1"/>
      <c r="B6030" s="1"/>
      <c r="C6030" s="1"/>
    </row>
    <row r="6031" spans="1:3" ht="15.75">
      <c r="A6031" s="1"/>
      <c r="B6031" s="1"/>
      <c r="C6031" s="1"/>
    </row>
    <row r="6032" spans="1:3" ht="15.75">
      <c r="A6032" s="1"/>
      <c r="B6032" s="1"/>
      <c r="C6032" s="1"/>
    </row>
    <row r="6033" spans="1:3" ht="15.75">
      <c r="A6033" s="1"/>
      <c r="B6033" s="1"/>
      <c r="C6033" s="1"/>
    </row>
    <row r="6034" spans="1:3" ht="15.75">
      <c r="A6034" s="1"/>
      <c r="B6034" s="1"/>
      <c r="C6034" s="1"/>
    </row>
    <row r="6035" spans="1:3" ht="15.75">
      <c r="A6035" s="1"/>
      <c r="B6035" s="1"/>
      <c r="C6035" s="1"/>
    </row>
    <row r="6036" spans="1:3" ht="15.75">
      <c r="A6036" s="1"/>
      <c r="B6036" s="1"/>
      <c r="C6036" s="1"/>
    </row>
    <row r="6037" spans="1:3" ht="15.75">
      <c r="A6037" s="1"/>
      <c r="B6037" s="1"/>
      <c r="C6037" s="1"/>
    </row>
    <row r="6038" spans="1:3" ht="15.75">
      <c r="A6038" s="1"/>
      <c r="B6038" s="1"/>
      <c r="C6038" s="1"/>
    </row>
    <row r="6039" spans="1:3" ht="15.75">
      <c r="A6039" s="1"/>
      <c r="B6039" s="1"/>
      <c r="C6039" s="1"/>
    </row>
    <row r="6040" spans="1:3" ht="15.75">
      <c r="A6040" s="1"/>
      <c r="B6040" s="1"/>
      <c r="C6040" s="1"/>
    </row>
    <row r="6041" spans="1:3" ht="15.75">
      <c r="A6041" s="1"/>
      <c r="B6041" s="1"/>
      <c r="C6041" s="1"/>
    </row>
    <row r="6042" spans="1:3" ht="15.75">
      <c r="A6042" s="1"/>
      <c r="B6042" s="1"/>
      <c r="C6042" s="1"/>
    </row>
    <row r="6043" spans="1:3" ht="15.75">
      <c r="A6043" s="1"/>
      <c r="B6043" s="1"/>
      <c r="C6043" s="1"/>
    </row>
    <row r="6044" spans="1:3" ht="15.75">
      <c r="A6044" s="1"/>
      <c r="B6044" s="1"/>
      <c r="C6044" s="1"/>
    </row>
    <row r="6045" spans="1:3" ht="15.75">
      <c r="A6045" s="1"/>
      <c r="B6045" s="1"/>
      <c r="C6045" s="1"/>
    </row>
    <row r="6046" spans="1:3" ht="15.75">
      <c r="A6046" s="1"/>
      <c r="B6046" s="1"/>
      <c r="C6046" s="1"/>
    </row>
    <row r="6047" spans="1:3" ht="15.75">
      <c r="A6047" s="1"/>
      <c r="B6047" s="1"/>
      <c r="C6047" s="1"/>
    </row>
    <row r="6048" spans="1:3" ht="15.75">
      <c r="A6048" s="1"/>
      <c r="B6048" s="1"/>
      <c r="C6048" s="1"/>
    </row>
    <row r="6049" spans="1:3" ht="15.75">
      <c r="A6049" s="1"/>
      <c r="B6049" s="1"/>
      <c r="C6049" s="1"/>
    </row>
    <row r="6050" spans="1:3" ht="15.75">
      <c r="A6050" s="1"/>
      <c r="B6050" s="1"/>
      <c r="C6050" s="1"/>
    </row>
    <row r="6051" spans="1:3" ht="15.75">
      <c r="A6051" s="1"/>
      <c r="B6051" s="1"/>
      <c r="C6051" s="1"/>
    </row>
    <row r="6052" spans="1:3" ht="15.75">
      <c r="A6052" s="1"/>
      <c r="B6052" s="1"/>
      <c r="C6052" s="1"/>
    </row>
    <row r="6053" spans="1:3" ht="15.75">
      <c r="A6053" s="1"/>
      <c r="B6053" s="1"/>
      <c r="C6053" s="1"/>
    </row>
    <row r="6054" spans="1:3" ht="15.75">
      <c r="A6054" s="1"/>
      <c r="B6054" s="1"/>
      <c r="C6054" s="1"/>
    </row>
    <row r="6055" spans="1:3" ht="15.75">
      <c r="A6055" s="1"/>
      <c r="B6055" s="1"/>
      <c r="C6055" s="1"/>
    </row>
    <row r="6056" spans="1:3" ht="15.75">
      <c r="A6056" s="1"/>
      <c r="B6056" s="1"/>
      <c r="C6056" s="1"/>
    </row>
    <row r="6057" spans="1:3" ht="15.75">
      <c r="A6057" s="1"/>
      <c r="B6057" s="1"/>
      <c r="C6057" s="1"/>
    </row>
    <row r="6058" spans="1:3" ht="15.75">
      <c r="A6058" s="1"/>
      <c r="B6058" s="1"/>
      <c r="C6058" s="1"/>
    </row>
    <row r="6059" spans="1:3" ht="15.75">
      <c r="A6059" s="1"/>
      <c r="B6059" s="1"/>
      <c r="C6059" s="1"/>
    </row>
    <row r="6060" spans="1:3" ht="15.75">
      <c r="A6060" s="1"/>
      <c r="B6060" s="1"/>
      <c r="C6060" s="1"/>
    </row>
    <row r="6061" spans="1:3" ht="15.75">
      <c r="A6061" s="1"/>
      <c r="B6061" s="1"/>
      <c r="C6061" s="1"/>
    </row>
    <row r="6062" spans="1:3" ht="15.75">
      <c r="A6062" s="1"/>
      <c r="B6062" s="1"/>
      <c r="C6062" s="1"/>
    </row>
    <row r="6063" spans="1:3" ht="15.75">
      <c r="A6063" s="1"/>
      <c r="B6063" s="1"/>
      <c r="C6063" s="1"/>
    </row>
    <row r="6064" spans="1:3" ht="15.75">
      <c r="A6064" s="1"/>
      <c r="B6064" s="1"/>
      <c r="C6064" s="1"/>
    </row>
    <row r="6065" spans="1:3" ht="15.75">
      <c r="A6065" s="1"/>
      <c r="B6065" s="1"/>
      <c r="C6065" s="1"/>
    </row>
    <row r="6066" spans="1:3" ht="15.75">
      <c r="A6066" s="1"/>
      <c r="B6066" s="1"/>
      <c r="C6066" s="1"/>
    </row>
    <row r="6067" spans="1:3" ht="15.75">
      <c r="A6067" s="1"/>
      <c r="B6067" s="1"/>
      <c r="C6067" s="1"/>
    </row>
    <row r="6068" spans="1:3" ht="15.75">
      <c r="A6068" s="1"/>
      <c r="B6068" s="1"/>
      <c r="C6068" s="1"/>
    </row>
    <row r="6069" spans="1:3" ht="15.75">
      <c r="A6069" s="1"/>
      <c r="B6069" s="1"/>
      <c r="C6069" s="1"/>
    </row>
    <row r="6070" spans="1:3" ht="15.75">
      <c r="A6070" s="1"/>
      <c r="B6070" s="1"/>
      <c r="C6070" s="1"/>
    </row>
    <row r="6071" spans="1:3" ht="15.75">
      <c r="A6071" s="1"/>
      <c r="B6071" s="1"/>
      <c r="C6071" s="1"/>
    </row>
    <row r="6072" spans="1:3" ht="15.75">
      <c r="A6072" s="1"/>
      <c r="B6072" s="1"/>
      <c r="C6072" s="1"/>
    </row>
    <row r="6073" spans="1:3" ht="15.75">
      <c r="A6073" s="1"/>
      <c r="B6073" s="1"/>
      <c r="C6073" s="1"/>
    </row>
    <row r="6074" spans="1:3" ht="15.75">
      <c r="A6074" s="1"/>
      <c r="B6074" s="1"/>
      <c r="C6074" s="1"/>
    </row>
    <row r="6075" spans="1:3" ht="15.75">
      <c r="A6075" s="1"/>
      <c r="B6075" s="1"/>
      <c r="C6075" s="1"/>
    </row>
    <row r="6076" spans="1:3" ht="15.75">
      <c r="A6076" s="1"/>
      <c r="B6076" s="1"/>
      <c r="C6076" s="1"/>
    </row>
    <row r="6077" spans="1:3" ht="15.75">
      <c r="A6077" s="1"/>
      <c r="B6077" s="1"/>
      <c r="C6077" s="1"/>
    </row>
    <row r="6078" spans="1:3" ht="15.75">
      <c r="A6078" s="1"/>
      <c r="B6078" s="1"/>
      <c r="C6078" s="1"/>
    </row>
    <row r="6079" spans="1:3" ht="15.75">
      <c r="A6079" s="1"/>
      <c r="B6079" s="1"/>
      <c r="C6079" s="1"/>
    </row>
    <row r="6080" spans="1:3" ht="15.75">
      <c r="A6080" s="1"/>
      <c r="B6080" s="1"/>
      <c r="C6080" s="1"/>
    </row>
    <row r="6081" spans="1:3" ht="15.75">
      <c r="A6081" s="1"/>
      <c r="B6081" s="1"/>
      <c r="C6081" s="1"/>
    </row>
    <row r="6082" spans="1:3" ht="15.75">
      <c r="A6082" s="1"/>
      <c r="B6082" s="1"/>
      <c r="C6082" s="1"/>
    </row>
    <row r="6083" spans="1:3" ht="15.75">
      <c r="A6083" s="1"/>
      <c r="B6083" s="1"/>
      <c r="C6083" s="1"/>
    </row>
    <row r="6084" spans="1:3" ht="15.75">
      <c r="A6084" s="1"/>
      <c r="B6084" s="1"/>
      <c r="C6084" s="1"/>
    </row>
    <row r="6085" spans="1:3" ht="15.75">
      <c r="A6085" s="1"/>
      <c r="B6085" s="1"/>
      <c r="C6085" s="1"/>
    </row>
    <row r="6086" spans="1:3" ht="15.75">
      <c r="A6086" s="1"/>
      <c r="B6086" s="1"/>
      <c r="C6086" s="1"/>
    </row>
    <row r="6087" spans="1:3" ht="15.75">
      <c r="A6087" s="1"/>
      <c r="B6087" s="1"/>
      <c r="C6087" s="1"/>
    </row>
    <row r="6088" spans="1:3" ht="15.75">
      <c r="A6088" s="1"/>
      <c r="B6088" s="1"/>
      <c r="C6088" s="1"/>
    </row>
    <row r="6089" spans="1:3" ht="15.75">
      <c r="A6089" s="1"/>
      <c r="B6089" s="1"/>
      <c r="C6089" s="1"/>
    </row>
    <row r="6090" spans="1:3" ht="15.75">
      <c r="A6090" s="1"/>
      <c r="B6090" s="1"/>
      <c r="C6090" s="1"/>
    </row>
    <row r="6091" spans="1:3" ht="15.75">
      <c r="A6091" s="1"/>
      <c r="B6091" s="1"/>
      <c r="C6091" s="1"/>
    </row>
    <row r="6092" spans="1:3" ht="15.75">
      <c r="A6092" s="1"/>
      <c r="B6092" s="1"/>
      <c r="C6092" s="1"/>
    </row>
    <row r="6093" spans="1:3" ht="15.75">
      <c r="A6093" s="1"/>
      <c r="B6093" s="1"/>
      <c r="C6093" s="1"/>
    </row>
    <row r="6094" spans="1:3" ht="15.75">
      <c r="A6094" s="1"/>
      <c r="B6094" s="1"/>
      <c r="C6094" s="1"/>
    </row>
    <row r="6095" spans="1:3" ht="15.75">
      <c r="A6095" s="1"/>
      <c r="B6095" s="1"/>
      <c r="C6095" s="1"/>
    </row>
    <row r="6096" spans="1:3" ht="15.75">
      <c r="A6096" s="1"/>
      <c r="B6096" s="1"/>
      <c r="C6096" s="1"/>
    </row>
    <row r="6097" spans="1:3" ht="15.75">
      <c r="A6097" s="1"/>
      <c r="B6097" s="1"/>
      <c r="C6097" s="1"/>
    </row>
    <row r="6098" spans="1:3" ht="15.75">
      <c r="A6098" s="1"/>
      <c r="B6098" s="1"/>
      <c r="C6098" s="1"/>
    </row>
    <row r="6099" spans="1:3" ht="15.75">
      <c r="A6099" s="1"/>
      <c r="B6099" s="1"/>
      <c r="C6099" s="1"/>
    </row>
    <row r="6100" spans="1:3" ht="15.75">
      <c r="A6100" s="1"/>
      <c r="B6100" s="1"/>
      <c r="C6100" s="1"/>
    </row>
    <row r="6101" spans="1:3" ht="15.75">
      <c r="A6101" s="1"/>
      <c r="B6101" s="1"/>
      <c r="C6101" s="1"/>
    </row>
    <row r="6102" spans="1:3" ht="15.75">
      <c r="A6102" s="1"/>
      <c r="B6102" s="1"/>
      <c r="C6102" s="1"/>
    </row>
    <row r="6103" spans="1:3" ht="15.75">
      <c r="A6103" s="1"/>
      <c r="B6103" s="1"/>
      <c r="C6103" s="1"/>
    </row>
    <row r="6104" spans="1:3" ht="15.75">
      <c r="A6104" s="1"/>
      <c r="B6104" s="1"/>
      <c r="C6104" s="1"/>
    </row>
    <row r="6105" spans="1:3" ht="15.75">
      <c r="A6105" s="1"/>
      <c r="B6105" s="1"/>
      <c r="C6105" s="1"/>
    </row>
    <row r="6106" spans="1:3" ht="15.75">
      <c r="A6106" s="1"/>
      <c r="B6106" s="1"/>
      <c r="C6106" s="1"/>
    </row>
    <row r="6107" spans="1:3" ht="15.75">
      <c r="A6107" s="1"/>
      <c r="B6107" s="1"/>
      <c r="C6107" s="1"/>
    </row>
    <row r="6108" spans="1:3" ht="15.75">
      <c r="A6108" s="1"/>
      <c r="B6108" s="1"/>
      <c r="C6108" s="1"/>
    </row>
    <row r="6109" spans="1:3" ht="15.75">
      <c r="A6109" s="1"/>
      <c r="B6109" s="1"/>
      <c r="C6109" s="1"/>
    </row>
    <row r="6110" spans="1:3" ht="15.75">
      <c r="A6110" s="1"/>
      <c r="B6110" s="1"/>
      <c r="C6110" s="1"/>
    </row>
    <row r="6111" spans="1:3" ht="15.75">
      <c r="A6111" s="1"/>
      <c r="B6111" s="1"/>
      <c r="C6111" s="1"/>
    </row>
    <row r="6112" spans="1:3" ht="15.75">
      <c r="A6112" s="1"/>
      <c r="B6112" s="1"/>
      <c r="C6112" s="1"/>
    </row>
    <row r="6113" spans="1:3" ht="15.75">
      <c r="A6113" s="1"/>
      <c r="B6113" s="1"/>
      <c r="C6113" s="1"/>
    </row>
    <row r="6114" spans="1:3" ht="15.75">
      <c r="A6114" s="1"/>
      <c r="B6114" s="1"/>
      <c r="C6114" s="1"/>
    </row>
    <row r="6115" spans="1:3" ht="15.75">
      <c r="A6115" s="1"/>
      <c r="B6115" s="1"/>
      <c r="C6115" s="1"/>
    </row>
    <row r="6116" spans="1:3" ht="15.75">
      <c r="A6116" s="1"/>
      <c r="B6116" s="1"/>
      <c r="C6116" s="1"/>
    </row>
    <row r="6117" spans="1:3" ht="15.75">
      <c r="A6117" s="1"/>
      <c r="B6117" s="1"/>
      <c r="C6117" s="1"/>
    </row>
    <row r="6118" spans="1:3" ht="15.75">
      <c r="A6118" s="1"/>
      <c r="B6118" s="1"/>
      <c r="C6118" s="1"/>
    </row>
    <row r="6119" spans="1:3" ht="15.75">
      <c r="A6119" s="1"/>
      <c r="B6119" s="1"/>
      <c r="C6119" s="1"/>
    </row>
    <row r="6120" spans="1:3" ht="15.75">
      <c r="A6120" s="1"/>
      <c r="B6120" s="1"/>
      <c r="C6120" s="1"/>
    </row>
    <row r="6121" spans="1:3" ht="15.75">
      <c r="A6121" s="1"/>
      <c r="B6121" s="1"/>
      <c r="C6121" s="1"/>
    </row>
    <row r="6122" spans="1:3" ht="15.75">
      <c r="A6122" s="1"/>
      <c r="B6122" s="1"/>
      <c r="C6122" s="1"/>
    </row>
    <row r="6123" spans="1:3" ht="15.75">
      <c r="A6123" s="1"/>
      <c r="B6123" s="1"/>
      <c r="C6123" s="1"/>
    </row>
    <row r="6124" spans="1:3" ht="15.75">
      <c r="A6124" s="1"/>
      <c r="B6124" s="1"/>
      <c r="C6124" s="1"/>
    </row>
    <row r="6125" spans="1:3" ht="15.75">
      <c r="A6125" s="1"/>
      <c r="B6125" s="1"/>
      <c r="C6125" s="1"/>
    </row>
    <row r="6126" spans="1:3" ht="15.75">
      <c r="A6126" s="1"/>
      <c r="B6126" s="1"/>
      <c r="C6126" s="1"/>
    </row>
    <row r="6127" spans="1:3" ht="15.75">
      <c r="A6127" s="1"/>
      <c r="B6127" s="1"/>
      <c r="C6127" s="1"/>
    </row>
    <row r="6128" spans="1:3" ht="15.75">
      <c r="A6128" s="1"/>
      <c r="B6128" s="1"/>
      <c r="C6128" s="1"/>
    </row>
    <row r="6129" spans="1:3" ht="15.75">
      <c r="A6129" s="1"/>
      <c r="B6129" s="1"/>
      <c r="C6129" s="1"/>
    </row>
    <row r="6130" spans="1:3" ht="15.75">
      <c r="A6130" s="1"/>
      <c r="B6130" s="1"/>
      <c r="C6130" s="1"/>
    </row>
    <row r="6131" spans="1:3" ht="15.75">
      <c r="A6131" s="1"/>
      <c r="B6131" s="1"/>
      <c r="C6131" s="1"/>
    </row>
    <row r="6132" spans="1:3" ht="15.75">
      <c r="A6132" s="1"/>
      <c r="B6132" s="1"/>
      <c r="C6132" s="1"/>
    </row>
    <row r="6133" spans="1:3" ht="15.75">
      <c r="A6133" s="1"/>
      <c r="B6133" s="1"/>
      <c r="C6133" s="1"/>
    </row>
    <row r="6134" spans="1:3" ht="15.75">
      <c r="A6134" s="1"/>
      <c r="B6134" s="1"/>
      <c r="C6134" s="1"/>
    </row>
    <row r="6135" spans="1:3" ht="15.75">
      <c r="A6135" s="1"/>
      <c r="B6135" s="1"/>
      <c r="C6135" s="1"/>
    </row>
    <row r="6136" spans="1:3" ht="15.75">
      <c r="A6136" s="1"/>
      <c r="B6136" s="1"/>
      <c r="C6136" s="1"/>
    </row>
    <row r="6137" spans="1:3" ht="15.75">
      <c r="A6137" s="1"/>
      <c r="B6137" s="1"/>
      <c r="C6137" s="1"/>
    </row>
    <row r="6138" spans="1:3" ht="15.75">
      <c r="A6138" s="1"/>
      <c r="B6138" s="1"/>
      <c r="C6138" s="1"/>
    </row>
    <row r="6139" spans="1:3" ht="15.75">
      <c r="A6139" s="1"/>
      <c r="B6139" s="1"/>
      <c r="C6139" s="1"/>
    </row>
    <row r="6140" spans="1:3" ht="15.75">
      <c r="A6140" s="1"/>
      <c r="B6140" s="1"/>
      <c r="C6140" s="1"/>
    </row>
    <row r="6141" spans="1:3" ht="15.75">
      <c r="A6141" s="1"/>
      <c r="B6141" s="1"/>
      <c r="C6141" s="1"/>
    </row>
    <row r="6142" spans="1:3" ht="15.75">
      <c r="A6142" s="1"/>
      <c r="B6142" s="1"/>
      <c r="C6142" s="1"/>
    </row>
    <row r="6143" spans="1:3" ht="15.75">
      <c r="A6143" s="1"/>
      <c r="B6143" s="1"/>
      <c r="C6143" s="1"/>
    </row>
    <row r="6144" spans="1:3" ht="15.75">
      <c r="A6144" s="1"/>
      <c r="B6144" s="1"/>
      <c r="C6144" s="1"/>
    </row>
    <row r="6145" spans="1:3" ht="15.75">
      <c r="A6145" s="1"/>
      <c r="B6145" s="1"/>
      <c r="C6145" s="1"/>
    </row>
    <row r="6146" spans="1:3" ht="15.75">
      <c r="A6146" s="1"/>
      <c r="B6146" s="1"/>
      <c r="C6146" s="1"/>
    </row>
    <row r="6147" spans="1:3" ht="15.75">
      <c r="A6147" s="1"/>
      <c r="B6147" s="1"/>
      <c r="C6147" s="1"/>
    </row>
    <row r="6148" spans="1:3" ht="15.75">
      <c r="A6148" s="1"/>
      <c r="B6148" s="1"/>
      <c r="C6148" s="1"/>
    </row>
    <row r="6149" spans="1:3" ht="15.75">
      <c r="A6149" s="1"/>
      <c r="B6149" s="1"/>
      <c r="C6149" s="1"/>
    </row>
    <row r="6150" spans="1:3" ht="15.75">
      <c r="A6150" s="1"/>
      <c r="B6150" s="1"/>
      <c r="C6150" s="1"/>
    </row>
    <row r="6151" spans="1:3" ht="15.75">
      <c r="A6151" s="1"/>
      <c r="B6151" s="1"/>
      <c r="C6151" s="1"/>
    </row>
    <row r="6152" spans="1:3" ht="15.75">
      <c r="A6152" s="1"/>
      <c r="B6152" s="1"/>
      <c r="C6152" s="1"/>
    </row>
    <row r="6153" spans="1:3" ht="15.75">
      <c r="A6153" s="1"/>
      <c r="B6153" s="1"/>
      <c r="C6153" s="1"/>
    </row>
    <row r="6154" spans="1:3" ht="15.75">
      <c r="A6154" s="1"/>
      <c r="B6154" s="1"/>
      <c r="C6154" s="1"/>
    </row>
    <row r="6155" spans="1:3" ht="15.75">
      <c r="A6155" s="1"/>
      <c r="B6155" s="1"/>
      <c r="C6155" s="1"/>
    </row>
    <row r="6156" spans="1:3" ht="15.75">
      <c r="A6156" s="1"/>
      <c r="B6156" s="1"/>
      <c r="C6156" s="1"/>
    </row>
    <row r="6157" spans="1:3" ht="15.75">
      <c r="A6157" s="1"/>
      <c r="B6157" s="1"/>
      <c r="C6157" s="1"/>
    </row>
    <row r="6158" spans="1:3" ht="15.75">
      <c r="A6158" s="1"/>
      <c r="B6158" s="1"/>
      <c r="C6158" s="1"/>
    </row>
    <row r="6159" spans="1:3" ht="15.75">
      <c r="A6159" s="1"/>
      <c r="B6159" s="1"/>
      <c r="C6159" s="1"/>
    </row>
    <row r="6160" spans="1:3" ht="15.75">
      <c r="A6160" s="1"/>
      <c r="B6160" s="1"/>
      <c r="C6160" s="1"/>
    </row>
    <row r="6161" spans="1:3" ht="15.75">
      <c r="A6161" s="1"/>
      <c r="B6161" s="1"/>
      <c r="C6161" s="1"/>
    </row>
    <row r="6162" spans="1:3" ht="15.75">
      <c r="A6162" s="1"/>
      <c r="B6162" s="1"/>
      <c r="C6162" s="1"/>
    </row>
    <row r="6163" spans="1:3" ht="15.75">
      <c r="A6163" s="1"/>
      <c r="B6163" s="1"/>
      <c r="C6163" s="1"/>
    </row>
    <row r="6164" spans="1:3" ht="15.75">
      <c r="A6164" s="1"/>
      <c r="B6164" s="1"/>
      <c r="C6164" s="1"/>
    </row>
    <row r="6165" spans="1:3" ht="15.75">
      <c r="A6165" s="1"/>
      <c r="B6165" s="1"/>
      <c r="C6165" s="1"/>
    </row>
    <row r="6166" spans="1:3" ht="15.75">
      <c r="A6166" s="1"/>
      <c r="B6166" s="1"/>
      <c r="C6166" s="1"/>
    </row>
    <row r="6167" spans="1:3" ht="15.75">
      <c r="A6167" s="1"/>
      <c r="B6167" s="1"/>
      <c r="C6167" s="1"/>
    </row>
    <row r="6168" spans="1:3" ht="15.75">
      <c r="A6168" s="1"/>
      <c r="B6168" s="1"/>
      <c r="C6168" s="1"/>
    </row>
    <row r="6169" spans="1:3" ht="15.75">
      <c r="A6169" s="1"/>
      <c r="B6169" s="1"/>
      <c r="C6169" s="1"/>
    </row>
    <row r="6170" spans="1:3" ht="15.75">
      <c r="A6170" s="1"/>
      <c r="B6170" s="1"/>
      <c r="C6170" s="1"/>
    </row>
    <row r="6171" spans="1:3" ht="15.75">
      <c r="A6171" s="1"/>
      <c r="B6171" s="1"/>
      <c r="C6171" s="1"/>
    </row>
    <row r="6172" spans="1:3" ht="15.75">
      <c r="A6172" s="1"/>
      <c r="B6172" s="1"/>
      <c r="C6172" s="1"/>
    </row>
    <row r="6173" spans="1:3" ht="15.75">
      <c r="A6173" s="1"/>
      <c r="B6173" s="1"/>
      <c r="C6173" s="1"/>
    </row>
    <row r="6174" spans="1:3" ht="15.75">
      <c r="A6174" s="1"/>
      <c r="B6174" s="1"/>
      <c r="C6174" s="1"/>
    </row>
    <row r="6175" spans="1:3" ht="15.75">
      <c r="A6175" s="1"/>
      <c r="B6175" s="1"/>
      <c r="C6175" s="1"/>
    </row>
    <row r="6176" spans="1:3" ht="15.75">
      <c r="A6176" s="1"/>
      <c r="B6176" s="1"/>
      <c r="C6176" s="1"/>
    </row>
    <row r="6177" spans="1:3" ht="15.75">
      <c r="A6177" s="1"/>
      <c r="B6177" s="1"/>
      <c r="C6177" s="1"/>
    </row>
    <row r="6178" spans="1:3" ht="15.75">
      <c r="A6178" s="1"/>
      <c r="B6178" s="1"/>
      <c r="C6178" s="1"/>
    </row>
    <row r="6179" spans="1:3" ht="15.75">
      <c r="A6179" s="1"/>
      <c r="B6179" s="1"/>
      <c r="C6179" s="1"/>
    </row>
    <row r="6180" spans="1:3" ht="15.75">
      <c r="A6180" s="1"/>
      <c r="B6180" s="1"/>
      <c r="C6180" s="1"/>
    </row>
    <row r="6181" spans="1:3" ht="15.75">
      <c r="A6181" s="1"/>
      <c r="B6181" s="1"/>
      <c r="C6181" s="1"/>
    </row>
    <row r="6182" spans="1:3" ht="15.75">
      <c r="A6182" s="1"/>
      <c r="B6182" s="1"/>
      <c r="C6182" s="1"/>
    </row>
    <row r="6183" spans="1:3" ht="15.75">
      <c r="A6183" s="1"/>
      <c r="B6183" s="1"/>
      <c r="C6183" s="1"/>
    </row>
    <row r="6184" spans="1:3" ht="15.75">
      <c r="A6184" s="1"/>
      <c r="B6184" s="1"/>
      <c r="C6184" s="1"/>
    </row>
    <row r="6185" spans="1:3" ht="15.75">
      <c r="A6185" s="1"/>
      <c r="B6185" s="1"/>
      <c r="C6185" s="1"/>
    </row>
    <row r="6186" spans="1:3" ht="15.75">
      <c r="A6186" s="1"/>
      <c r="B6186" s="1"/>
      <c r="C6186" s="1"/>
    </row>
    <row r="6187" spans="1:3" ht="15.75">
      <c r="A6187" s="1"/>
      <c r="B6187" s="1"/>
      <c r="C6187" s="1"/>
    </row>
    <row r="6188" spans="1:3" ht="15.75">
      <c r="A6188" s="1"/>
      <c r="B6188" s="1"/>
      <c r="C6188" s="1"/>
    </row>
    <row r="6189" spans="1:3" ht="15.75">
      <c r="A6189" s="1"/>
      <c r="B6189" s="1"/>
      <c r="C6189" s="1"/>
    </row>
    <row r="6190" spans="1:3" ht="15.75">
      <c r="A6190" s="1"/>
      <c r="B6190" s="1"/>
      <c r="C6190" s="1"/>
    </row>
    <row r="6191" spans="1:3" ht="15.75">
      <c r="A6191" s="1"/>
      <c r="B6191" s="1"/>
      <c r="C6191" s="1"/>
    </row>
    <row r="6192" spans="1:3" ht="15.75">
      <c r="A6192" s="1"/>
      <c r="B6192" s="1"/>
      <c r="C6192" s="1"/>
    </row>
    <row r="6193" spans="1:3" ht="15.75">
      <c r="A6193" s="1"/>
      <c r="B6193" s="1"/>
      <c r="C6193" s="1"/>
    </row>
    <row r="6194" spans="1:3" ht="15.75">
      <c r="A6194" s="1"/>
      <c r="B6194" s="1"/>
      <c r="C6194" s="1"/>
    </row>
    <row r="6195" spans="1:3" ht="15.75">
      <c r="A6195" s="1"/>
      <c r="B6195" s="1"/>
      <c r="C6195" s="1"/>
    </row>
    <row r="6196" spans="1:3" ht="15.75">
      <c r="A6196" s="1"/>
      <c r="B6196" s="1"/>
      <c r="C6196" s="1"/>
    </row>
    <row r="6197" spans="1:3" ht="15.75">
      <c r="A6197" s="1"/>
      <c r="B6197" s="1"/>
      <c r="C6197" s="1"/>
    </row>
    <row r="6198" spans="1:3" ht="15.75">
      <c r="A6198" s="1"/>
      <c r="B6198" s="1"/>
      <c r="C6198" s="1"/>
    </row>
    <row r="6199" spans="1:3" ht="15.75">
      <c r="A6199" s="1"/>
      <c r="B6199" s="1"/>
      <c r="C6199" s="1"/>
    </row>
    <row r="6200" spans="1:3" ht="15.75">
      <c r="A6200" s="1"/>
      <c r="B6200" s="1"/>
      <c r="C6200" s="1"/>
    </row>
    <row r="6201" spans="1:3" ht="15.75">
      <c r="A6201" s="1"/>
      <c r="B6201" s="1"/>
      <c r="C6201" s="1"/>
    </row>
    <row r="6202" spans="1:3" ht="15.75">
      <c r="A6202" s="1"/>
      <c r="B6202" s="1"/>
      <c r="C6202" s="1"/>
    </row>
    <row r="6203" spans="1:3" ht="15.75">
      <c r="A6203" s="1"/>
      <c r="B6203" s="1"/>
      <c r="C6203" s="1"/>
    </row>
    <row r="6204" spans="1:3" ht="15.75">
      <c r="A6204" s="1"/>
      <c r="B6204" s="1"/>
      <c r="C6204" s="1"/>
    </row>
    <row r="6205" spans="1:3" ht="15.75">
      <c r="A6205" s="1"/>
      <c r="B6205" s="1"/>
      <c r="C6205" s="1"/>
    </row>
    <row r="6206" spans="1:3" ht="15.75">
      <c r="A6206" s="1"/>
      <c r="B6206" s="1"/>
      <c r="C6206" s="1"/>
    </row>
    <row r="6207" spans="1:3" ht="15.75">
      <c r="A6207" s="1"/>
      <c r="B6207" s="1"/>
      <c r="C6207" s="1"/>
    </row>
    <row r="6208" spans="1:3" ht="15.75">
      <c r="A6208" s="1"/>
      <c r="B6208" s="1"/>
      <c r="C6208" s="1"/>
    </row>
    <row r="6209" spans="1:3" ht="15.75">
      <c r="A6209" s="1"/>
      <c r="B6209" s="1"/>
      <c r="C6209" s="1"/>
    </row>
    <row r="6210" spans="1:3" ht="15.75">
      <c r="A6210" s="1"/>
      <c r="B6210" s="1"/>
      <c r="C6210" s="1"/>
    </row>
    <row r="6211" spans="1:3" ht="15.75">
      <c r="A6211" s="1"/>
      <c r="B6211" s="1"/>
      <c r="C6211" s="1"/>
    </row>
    <row r="6212" spans="1:3" ht="15.75">
      <c r="A6212" s="1"/>
      <c r="B6212" s="1"/>
      <c r="C6212" s="1"/>
    </row>
    <row r="6213" spans="1:3" ht="15.75">
      <c r="A6213" s="1"/>
      <c r="B6213" s="1"/>
      <c r="C6213" s="1"/>
    </row>
    <row r="6214" spans="1:3" ht="15.75">
      <c r="A6214" s="1"/>
      <c r="B6214" s="1"/>
      <c r="C6214" s="1"/>
    </row>
    <row r="6215" spans="1:3" ht="15.75">
      <c r="A6215" s="1"/>
      <c r="B6215" s="1"/>
      <c r="C6215" s="1"/>
    </row>
    <row r="6216" spans="1:3" ht="15.75">
      <c r="A6216" s="1"/>
      <c r="B6216" s="1"/>
      <c r="C6216" s="1"/>
    </row>
    <row r="6217" spans="1:3" ht="15.75">
      <c r="A6217" s="1"/>
      <c r="B6217" s="1"/>
      <c r="C6217" s="1"/>
    </row>
    <row r="6218" spans="1:3" ht="15.75">
      <c r="A6218" s="1"/>
      <c r="B6218" s="1"/>
      <c r="C6218" s="1"/>
    </row>
    <row r="6219" spans="1:3" ht="15.75">
      <c r="A6219" s="1"/>
      <c r="B6219" s="1"/>
      <c r="C6219" s="1"/>
    </row>
    <row r="6220" spans="1:3" ht="15.75">
      <c r="A6220" s="1"/>
      <c r="B6220" s="1"/>
      <c r="C6220" s="1"/>
    </row>
    <row r="6221" spans="1:3" ht="15.75">
      <c r="A6221" s="1"/>
      <c r="B6221" s="1"/>
      <c r="C6221" s="1"/>
    </row>
    <row r="6222" spans="1:3" ht="15.75">
      <c r="A6222" s="1"/>
      <c r="B6222" s="1"/>
      <c r="C6222" s="1"/>
    </row>
    <row r="6223" spans="1:3" ht="15.75">
      <c r="A6223" s="1"/>
      <c r="B6223" s="1"/>
      <c r="C6223" s="1"/>
    </row>
    <row r="6224" spans="1:3" ht="15.75">
      <c r="A6224" s="1"/>
      <c r="B6224" s="1"/>
      <c r="C6224" s="1"/>
    </row>
    <row r="6225" spans="1:3" ht="15.75">
      <c r="A6225" s="1"/>
      <c r="B6225" s="1"/>
      <c r="C6225" s="1"/>
    </row>
    <row r="6226" spans="1:3" ht="15.75">
      <c r="A6226" s="1"/>
      <c r="B6226" s="1"/>
      <c r="C6226" s="1"/>
    </row>
    <row r="6227" spans="1:3" ht="15.75">
      <c r="A6227" s="1"/>
      <c r="B6227" s="1"/>
      <c r="C6227" s="1"/>
    </row>
    <row r="6228" spans="1:3" ht="15.75">
      <c r="A6228" s="1"/>
      <c r="B6228" s="1"/>
      <c r="C6228" s="1"/>
    </row>
    <row r="6229" spans="1:3" ht="15.75">
      <c r="A6229" s="1"/>
      <c r="B6229" s="1"/>
      <c r="C6229" s="1"/>
    </row>
    <row r="6230" spans="1:3" ht="15.75">
      <c r="A6230" s="1"/>
      <c r="B6230" s="1"/>
      <c r="C6230" s="1"/>
    </row>
    <row r="6231" spans="1:3" ht="15.75">
      <c r="A6231" s="1"/>
      <c r="B6231" s="1"/>
      <c r="C6231" s="1"/>
    </row>
    <row r="6232" spans="1:3" ht="15.75">
      <c r="A6232" s="1"/>
      <c r="B6232" s="1"/>
      <c r="C6232" s="1"/>
    </row>
    <row r="6233" spans="1:3" ht="15.75">
      <c r="A6233" s="1"/>
      <c r="B6233" s="1"/>
      <c r="C6233" s="1"/>
    </row>
    <row r="6234" spans="1:3" ht="15.75">
      <c r="A6234" s="1"/>
      <c r="B6234" s="1"/>
      <c r="C6234" s="1"/>
    </row>
    <row r="6235" spans="1:3" ht="15.75">
      <c r="A6235" s="1"/>
      <c r="B6235" s="1"/>
      <c r="C6235" s="1"/>
    </row>
    <row r="6236" spans="1:3" ht="15.75">
      <c r="A6236" s="1"/>
      <c r="B6236" s="1"/>
      <c r="C6236" s="1"/>
    </row>
    <row r="6237" spans="1:3" ht="15.75">
      <c r="A6237" s="1"/>
      <c r="B6237" s="1"/>
      <c r="C6237" s="1"/>
    </row>
    <row r="6238" spans="1:3" ht="15.75">
      <c r="A6238" s="1"/>
      <c r="B6238" s="1"/>
      <c r="C6238" s="1"/>
    </row>
    <row r="6239" spans="1:3" ht="15.75">
      <c r="A6239" s="1"/>
      <c r="B6239" s="1"/>
      <c r="C6239" s="1"/>
    </row>
    <row r="6240" spans="1:3" ht="15.75">
      <c r="A6240" s="1"/>
      <c r="B6240" s="1"/>
      <c r="C6240" s="1"/>
    </row>
    <row r="6241" spans="1:3" ht="15.75">
      <c r="A6241" s="1"/>
      <c r="B6241" s="1"/>
      <c r="C6241" s="1"/>
    </row>
    <row r="6242" spans="1:3" ht="15.75">
      <c r="A6242" s="1"/>
      <c r="B6242" s="1"/>
      <c r="C6242" s="1"/>
    </row>
    <row r="6243" spans="1:3" ht="15.75">
      <c r="A6243" s="1"/>
      <c r="B6243" s="1"/>
      <c r="C6243" s="1"/>
    </row>
    <row r="6244" spans="1:3" ht="15.75">
      <c r="A6244" s="1"/>
      <c r="B6244" s="1"/>
      <c r="C6244" s="1"/>
    </row>
    <row r="6245" spans="1:3" ht="15.75">
      <c r="A6245" s="1"/>
      <c r="B6245" s="1"/>
      <c r="C6245" s="1"/>
    </row>
    <row r="6246" spans="1:3" ht="15.75">
      <c r="A6246" s="1"/>
      <c r="B6246" s="1"/>
      <c r="C6246" s="1"/>
    </row>
    <row r="6247" spans="1:3" ht="15.75">
      <c r="A6247" s="1"/>
      <c r="B6247" s="1"/>
      <c r="C6247" s="1"/>
    </row>
    <row r="6248" spans="1:3" ht="15.75">
      <c r="A6248" s="1"/>
      <c r="B6248" s="1"/>
      <c r="C6248" s="1"/>
    </row>
    <row r="6249" spans="1:3" ht="15.75">
      <c r="A6249" s="1"/>
      <c r="B6249" s="1"/>
      <c r="C6249" s="1"/>
    </row>
    <row r="6250" spans="1:3" ht="15.75">
      <c r="A6250" s="1"/>
      <c r="B6250" s="1"/>
      <c r="C6250" s="1"/>
    </row>
    <row r="6251" spans="1:3" ht="15.75">
      <c r="A6251" s="1"/>
      <c r="B6251" s="1"/>
      <c r="C6251" s="1"/>
    </row>
    <row r="6252" spans="1:3" ht="15.75">
      <c r="A6252" s="1"/>
      <c r="B6252" s="1"/>
      <c r="C6252" s="1"/>
    </row>
    <row r="6253" spans="1:3" ht="15.75">
      <c r="A6253" s="1"/>
      <c r="B6253" s="1"/>
      <c r="C6253" s="1"/>
    </row>
    <row r="6254" spans="1:3" ht="15.75">
      <c r="A6254" s="1"/>
      <c r="B6254" s="1"/>
      <c r="C6254" s="1"/>
    </row>
    <row r="6255" spans="1:3" ht="15.75">
      <c r="A6255" s="1"/>
      <c r="B6255" s="1"/>
      <c r="C6255" s="1"/>
    </row>
    <row r="6256" spans="1:3" ht="15.75">
      <c r="A6256" s="1"/>
      <c r="B6256" s="1"/>
      <c r="C6256" s="1"/>
    </row>
    <row r="6257" spans="1:3" ht="15.75">
      <c r="A6257" s="1"/>
      <c r="B6257" s="1"/>
      <c r="C6257" s="1"/>
    </row>
    <row r="6258" spans="1:3" ht="15.75">
      <c r="A6258" s="1"/>
      <c r="B6258" s="1"/>
      <c r="C6258" s="1"/>
    </row>
    <row r="6259" spans="1:3" ht="15.75">
      <c r="A6259" s="1"/>
      <c r="B6259" s="1"/>
      <c r="C6259" s="1"/>
    </row>
    <row r="6260" spans="1:3" ht="15.75">
      <c r="A6260" s="1"/>
      <c r="B6260" s="1"/>
      <c r="C6260" s="1"/>
    </row>
    <row r="6261" spans="1:3" ht="15.75">
      <c r="A6261" s="1"/>
      <c r="B6261" s="1"/>
      <c r="C6261" s="1"/>
    </row>
    <row r="6262" spans="1:3" ht="15.75">
      <c r="A6262" s="1"/>
      <c r="B6262" s="1"/>
      <c r="C6262" s="1"/>
    </row>
    <row r="6263" spans="1:3" ht="15.75">
      <c r="A6263" s="1"/>
      <c r="B6263" s="1"/>
      <c r="C6263" s="1"/>
    </row>
    <row r="6264" spans="1:3" ht="15.75">
      <c r="A6264" s="1"/>
      <c r="B6264" s="1"/>
      <c r="C6264" s="1"/>
    </row>
    <row r="6265" spans="1:3" ht="15.75">
      <c r="A6265" s="1"/>
      <c r="B6265" s="1"/>
      <c r="C6265" s="1"/>
    </row>
    <row r="6266" spans="1:3" ht="15.75">
      <c r="A6266" s="1"/>
      <c r="B6266" s="1"/>
      <c r="C6266" s="1"/>
    </row>
    <row r="6267" spans="1:3" ht="15.75">
      <c r="A6267" s="1"/>
      <c r="B6267" s="1"/>
      <c r="C6267" s="1"/>
    </row>
    <row r="6268" spans="1:3" ht="15.75">
      <c r="A6268" s="1"/>
      <c r="B6268" s="1"/>
      <c r="C6268" s="1"/>
    </row>
    <row r="6269" spans="1:3" ht="15.75">
      <c r="A6269" s="1"/>
      <c r="B6269" s="1"/>
      <c r="C6269" s="1"/>
    </row>
    <row r="6270" spans="1:3" ht="15.75">
      <c r="A6270" s="1"/>
      <c r="B6270" s="1"/>
      <c r="C6270" s="1"/>
    </row>
    <row r="6271" spans="1:3" ht="15.75">
      <c r="A6271" s="1"/>
      <c r="B6271" s="1"/>
      <c r="C6271" s="1"/>
    </row>
    <row r="6272" spans="1:3" ht="15.75">
      <c r="A6272" s="1"/>
      <c r="B6272" s="1"/>
      <c r="C6272" s="1"/>
    </row>
    <row r="6273" spans="1:3" ht="15.75">
      <c r="A6273" s="1"/>
      <c r="B6273" s="1"/>
      <c r="C6273" s="1"/>
    </row>
    <row r="6274" spans="1:3" ht="15.75">
      <c r="A6274" s="1"/>
      <c r="B6274" s="1"/>
      <c r="C6274" s="1"/>
    </row>
    <row r="6275" spans="1:3" ht="15.75">
      <c r="A6275" s="1"/>
      <c r="B6275" s="1"/>
      <c r="C6275" s="1"/>
    </row>
    <row r="6276" spans="1:3" ht="15.75">
      <c r="A6276" s="1"/>
      <c r="B6276" s="1"/>
      <c r="C6276" s="1"/>
    </row>
    <row r="6277" spans="1:3" ht="15.75">
      <c r="A6277" s="1"/>
      <c r="B6277" s="1"/>
      <c r="C6277" s="1"/>
    </row>
    <row r="6278" spans="1:3" ht="15.75">
      <c r="A6278" s="1"/>
      <c r="B6278" s="1"/>
      <c r="C6278" s="1"/>
    </row>
    <row r="6279" spans="1:3" ht="15.75">
      <c r="A6279" s="1"/>
      <c r="B6279" s="1"/>
      <c r="C6279" s="1"/>
    </row>
    <row r="6280" spans="1:3" ht="15.75">
      <c r="A6280" s="1"/>
      <c r="B6280" s="1"/>
      <c r="C6280" s="1"/>
    </row>
    <row r="6281" spans="1:3" ht="15.75">
      <c r="A6281" s="1"/>
      <c r="B6281" s="1"/>
      <c r="C6281" s="1"/>
    </row>
    <row r="6282" spans="1:3" ht="15.75">
      <c r="A6282" s="1"/>
      <c r="B6282" s="1"/>
      <c r="C6282" s="1"/>
    </row>
    <row r="6283" spans="1:3" ht="15.75">
      <c r="A6283" s="1"/>
      <c r="B6283" s="1"/>
      <c r="C6283" s="1"/>
    </row>
    <row r="6284" spans="1:3" ht="15.75">
      <c r="A6284" s="1"/>
      <c r="B6284" s="1"/>
      <c r="C6284" s="1"/>
    </row>
    <row r="6285" spans="1:3" ht="15.75">
      <c r="A6285" s="1"/>
      <c r="B6285" s="1"/>
      <c r="C6285" s="1"/>
    </row>
    <row r="6286" spans="1:3" ht="15.75">
      <c r="A6286" s="1"/>
      <c r="B6286" s="1"/>
      <c r="C6286" s="1"/>
    </row>
    <row r="6287" spans="1:3" ht="15.75">
      <c r="A6287" s="1"/>
      <c r="B6287" s="1"/>
      <c r="C6287" s="1"/>
    </row>
    <row r="6288" spans="1:3" ht="15.75">
      <c r="A6288" s="1"/>
      <c r="B6288" s="1"/>
      <c r="C6288" s="1"/>
    </row>
    <row r="6289" spans="1:3" ht="15.75">
      <c r="A6289" s="1"/>
      <c r="B6289" s="1"/>
      <c r="C6289" s="1"/>
    </row>
    <row r="6290" spans="1:3" ht="15.75">
      <c r="A6290" s="1"/>
      <c r="B6290" s="1"/>
      <c r="C6290" s="1"/>
    </row>
    <row r="6291" spans="1:3" ht="15.75">
      <c r="A6291" s="1"/>
      <c r="B6291" s="1"/>
      <c r="C6291" s="1"/>
    </row>
    <row r="6292" spans="1:3" ht="15.75">
      <c r="A6292" s="1"/>
      <c r="B6292" s="1"/>
      <c r="C6292" s="1"/>
    </row>
    <row r="6293" spans="1:3" ht="15.75">
      <c r="A6293" s="1"/>
      <c r="B6293" s="1"/>
      <c r="C6293" s="1"/>
    </row>
    <row r="6294" spans="1:3" ht="15.75">
      <c r="A6294" s="1"/>
      <c r="B6294" s="1"/>
      <c r="C6294" s="1"/>
    </row>
    <row r="6295" spans="1:3" ht="15.75">
      <c r="A6295" s="1"/>
      <c r="B6295" s="1"/>
      <c r="C6295" s="1"/>
    </row>
    <row r="6296" spans="1:3" ht="15.75">
      <c r="A6296" s="1"/>
      <c r="B6296" s="1"/>
      <c r="C6296" s="1"/>
    </row>
    <row r="6297" spans="1:3" ht="15.75">
      <c r="A6297" s="1"/>
      <c r="B6297" s="1"/>
      <c r="C6297" s="1"/>
    </row>
    <row r="6298" spans="1:3" ht="15.75">
      <c r="A6298" s="1"/>
      <c r="B6298" s="1"/>
      <c r="C6298" s="1"/>
    </row>
    <row r="6299" spans="1:3" ht="15.75">
      <c r="A6299" s="1"/>
      <c r="B6299" s="1"/>
      <c r="C6299" s="1"/>
    </row>
    <row r="6300" spans="1:3" ht="15.75">
      <c r="A6300" s="1"/>
      <c r="B6300" s="1"/>
      <c r="C6300" s="1"/>
    </row>
    <row r="6301" spans="1:3" ht="15.75">
      <c r="A6301" s="1"/>
      <c r="B6301" s="1"/>
      <c r="C6301" s="1"/>
    </row>
    <row r="6302" spans="1:3" ht="15.75">
      <c r="A6302" s="1"/>
      <c r="B6302" s="1"/>
      <c r="C6302" s="1"/>
    </row>
    <row r="6303" spans="1:3" ht="15.75">
      <c r="A6303" s="1"/>
      <c r="B6303" s="1"/>
      <c r="C6303" s="1"/>
    </row>
    <row r="6304" spans="1:3" ht="15.75">
      <c r="A6304" s="1"/>
      <c r="B6304" s="1"/>
      <c r="C6304" s="1"/>
    </row>
    <row r="6305" spans="1:3" ht="15.75">
      <c r="A6305" s="1"/>
      <c r="B6305" s="1"/>
      <c r="C6305" s="1"/>
    </row>
    <row r="6306" spans="1:3" ht="15.75">
      <c r="A6306" s="1"/>
      <c r="B6306" s="1"/>
      <c r="C6306" s="1"/>
    </row>
    <row r="6307" spans="1:3" ht="15.75">
      <c r="A6307" s="1"/>
      <c r="B6307" s="1"/>
      <c r="C6307" s="1"/>
    </row>
    <row r="6308" spans="1:3" ht="15.75">
      <c r="A6308" s="1"/>
      <c r="B6308" s="1"/>
      <c r="C6308" s="1"/>
    </row>
    <row r="6309" spans="1:3" ht="15.75">
      <c r="A6309" s="1"/>
      <c r="B6309" s="1"/>
      <c r="C6309" s="1"/>
    </row>
    <row r="6310" spans="1:3" ht="15.75">
      <c r="A6310" s="1"/>
      <c r="B6310" s="1"/>
      <c r="C6310" s="1"/>
    </row>
    <row r="6311" spans="1:3" ht="15.75">
      <c r="A6311" s="1"/>
      <c r="B6311" s="1"/>
      <c r="C6311" s="1"/>
    </row>
    <row r="6312" spans="1:3" ht="15.75">
      <c r="A6312" s="1"/>
      <c r="B6312" s="1"/>
      <c r="C6312" s="1"/>
    </row>
    <row r="6313" spans="1:3" ht="15.75">
      <c r="A6313" s="1"/>
      <c r="B6313" s="1"/>
      <c r="C6313" s="1"/>
    </row>
    <row r="6314" spans="1:3" ht="15.75">
      <c r="A6314" s="1"/>
      <c r="B6314" s="1"/>
      <c r="C6314" s="1"/>
    </row>
    <row r="6315" spans="1:3" ht="15.75">
      <c r="A6315" s="1"/>
      <c r="B6315" s="1"/>
      <c r="C6315" s="1"/>
    </row>
    <row r="6316" spans="1:3" ht="15.75">
      <c r="A6316" s="1"/>
      <c r="B6316" s="1"/>
      <c r="C6316" s="1"/>
    </row>
    <row r="6317" spans="1:3" ht="15.75">
      <c r="A6317" s="1"/>
      <c r="B6317" s="1"/>
      <c r="C6317" s="1"/>
    </row>
    <row r="6318" spans="1:3" ht="15.75">
      <c r="A6318" s="1"/>
      <c r="B6318" s="1"/>
      <c r="C6318" s="1"/>
    </row>
    <row r="6319" spans="1:3" ht="15.75">
      <c r="A6319" s="1"/>
      <c r="B6319" s="1"/>
      <c r="C6319" s="1"/>
    </row>
    <row r="6320" spans="1:3" ht="15.75">
      <c r="A6320" s="1"/>
      <c r="B6320" s="1"/>
      <c r="C6320" s="1"/>
    </row>
    <row r="6321" spans="1:3" ht="15.75">
      <c r="A6321" s="1"/>
      <c r="B6321" s="1"/>
      <c r="C6321" s="1"/>
    </row>
    <row r="6322" spans="1:3" ht="15.75">
      <c r="A6322" s="1"/>
      <c r="B6322" s="1"/>
      <c r="C6322" s="1"/>
    </row>
    <row r="6323" spans="1:3" ht="15.75">
      <c r="A6323" s="1"/>
      <c r="B6323" s="1"/>
      <c r="C6323" s="1"/>
    </row>
    <row r="6324" spans="1:3" ht="15.75">
      <c r="A6324" s="1"/>
      <c r="B6324" s="1"/>
      <c r="C6324" s="1"/>
    </row>
    <row r="6325" spans="1:3" ht="15.75">
      <c r="A6325" s="1"/>
      <c r="B6325" s="1"/>
      <c r="C6325" s="1"/>
    </row>
    <row r="6326" spans="1:3" ht="15.75">
      <c r="A6326" s="1"/>
      <c r="B6326" s="1"/>
      <c r="C6326" s="1"/>
    </row>
    <row r="6327" spans="1:3" ht="15.75">
      <c r="A6327" s="1"/>
      <c r="B6327" s="1"/>
      <c r="C6327" s="1"/>
    </row>
    <row r="6328" spans="1:3" ht="15.75">
      <c r="A6328" s="1"/>
      <c r="B6328" s="1"/>
      <c r="C6328" s="1"/>
    </row>
    <row r="6329" spans="1:3" ht="15.75">
      <c r="A6329" s="1"/>
      <c r="B6329" s="1"/>
      <c r="C6329" s="1"/>
    </row>
    <row r="6330" spans="1:3" ht="15.75">
      <c r="A6330" s="1"/>
      <c r="B6330" s="1"/>
      <c r="C6330" s="1"/>
    </row>
    <row r="6331" spans="1:3" ht="15.75">
      <c r="A6331" s="1"/>
      <c r="B6331" s="1"/>
      <c r="C6331" s="1"/>
    </row>
    <row r="6332" spans="1:3" ht="15.75">
      <c r="A6332" s="1"/>
      <c r="B6332" s="1"/>
      <c r="C6332" s="1"/>
    </row>
    <row r="6333" spans="1:3" ht="15.75">
      <c r="A6333" s="1"/>
      <c r="B6333" s="1"/>
      <c r="C6333" s="1"/>
    </row>
    <row r="6334" spans="1:3" ht="15.75">
      <c r="A6334" s="1"/>
      <c r="B6334" s="1"/>
      <c r="C6334" s="1"/>
    </row>
    <row r="6335" spans="1:3" ht="15.75">
      <c r="A6335" s="1"/>
      <c r="B6335" s="1"/>
      <c r="C6335" s="1"/>
    </row>
    <row r="6336" spans="1:3" ht="15.75">
      <c r="A6336" s="1"/>
      <c r="B6336" s="1"/>
      <c r="C6336" s="1"/>
    </row>
    <row r="6337" spans="1:3" ht="15.75">
      <c r="A6337" s="1"/>
      <c r="B6337" s="1"/>
      <c r="C6337" s="1"/>
    </row>
    <row r="6338" spans="1:3" ht="15.75">
      <c r="A6338" s="1"/>
      <c r="B6338" s="1"/>
      <c r="C6338" s="1"/>
    </row>
    <row r="6339" spans="1:3" ht="15.75">
      <c r="A6339" s="1"/>
      <c r="B6339" s="1"/>
      <c r="C6339" s="1"/>
    </row>
    <row r="6340" spans="1:3" ht="15.75">
      <c r="A6340" s="1"/>
      <c r="B6340" s="1"/>
      <c r="C6340" s="1"/>
    </row>
    <row r="6341" spans="1:3" ht="15.75">
      <c r="A6341" s="1"/>
      <c r="B6341" s="1"/>
      <c r="C6341" s="1"/>
    </row>
    <row r="6342" spans="1:3" ht="15.75">
      <c r="A6342" s="1"/>
      <c r="B6342" s="1"/>
      <c r="C6342" s="1"/>
    </row>
    <row r="6343" spans="1:3" ht="15.75">
      <c r="A6343" s="1"/>
      <c r="B6343" s="1"/>
      <c r="C6343" s="1"/>
    </row>
    <row r="6344" spans="1:3" ht="15.75">
      <c r="A6344" s="1"/>
      <c r="B6344" s="1"/>
      <c r="C6344" s="1"/>
    </row>
    <row r="6345" spans="1:3" ht="15.75">
      <c r="A6345" s="1"/>
      <c r="B6345" s="1"/>
      <c r="C6345" s="1"/>
    </row>
    <row r="6346" spans="1:3" ht="15.75">
      <c r="A6346" s="1"/>
      <c r="B6346" s="1"/>
      <c r="C6346" s="1"/>
    </row>
    <row r="6347" spans="1:3" ht="15.75">
      <c r="A6347" s="1"/>
      <c r="B6347" s="1"/>
      <c r="C6347" s="1"/>
    </row>
    <row r="6348" spans="1:3" ht="15.75">
      <c r="A6348" s="1"/>
      <c r="B6348" s="1"/>
      <c r="C6348" s="1"/>
    </row>
    <row r="6349" spans="1:3" ht="15.75">
      <c r="A6349" s="1"/>
      <c r="B6349" s="1"/>
      <c r="C6349" s="1"/>
    </row>
    <row r="6350" spans="1:3" ht="15.75">
      <c r="A6350" s="1"/>
      <c r="B6350" s="1"/>
      <c r="C6350" s="1"/>
    </row>
    <row r="6351" spans="1:3" ht="15.75">
      <c r="A6351" s="1"/>
      <c r="B6351" s="1"/>
      <c r="C6351" s="1"/>
    </row>
    <row r="6352" spans="1:3" ht="15.75">
      <c r="A6352" s="1"/>
      <c r="B6352" s="1"/>
      <c r="C6352" s="1"/>
    </row>
    <row r="6353" spans="1:3" ht="15.75">
      <c r="A6353" s="1"/>
      <c r="B6353" s="1"/>
      <c r="C6353" s="1"/>
    </row>
    <row r="6354" spans="1:3" ht="15.75">
      <c r="A6354" s="1"/>
      <c r="B6354" s="1"/>
      <c r="C6354" s="1"/>
    </row>
    <row r="6355" spans="1:3" ht="15.75">
      <c r="A6355" s="1"/>
      <c r="B6355" s="1"/>
      <c r="C6355" s="1"/>
    </row>
    <row r="6356" spans="1:3" ht="15.75">
      <c r="A6356" s="1"/>
      <c r="B6356" s="1"/>
      <c r="C6356" s="1"/>
    </row>
    <row r="6357" spans="1:3" ht="15.75">
      <c r="A6357" s="1"/>
      <c r="B6357" s="1"/>
      <c r="C6357" s="1"/>
    </row>
    <row r="6358" spans="1:3" ht="15.75">
      <c r="A6358" s="1"/>
      <c r="B6358" s="1"/>
      <c r="C6358" s="1"/>
    </row>
    <row r="6359" spans="1:3" ht="15.75">
      <c r="A6359" s="1"/>
      <c r="B6359" s="1"/>
      <c r="C6359" s="1"/>
    </row>
    <row r="6360" spans="1:3" ht="15.75">
      <c r="A6360" s="1"/>
      <c r="B6360" s="1"/>
      <c r="C6360" s="1"/>
    </row>
    <row r="6361" spans="1:3" ht="15.75">
      <c r="A6361" s="1"/>
      <c r="B6361" s="1"/>
      <c r="C6361" s="1"/>
    </row>
    <row r="6362" spans="1:3" ht="15.75">
      <c r="A6362" s="1"/>
      <c r="B6362" s="1"/>
      <c r="C6362" s="1"/>
    </row>
    <row r="6363" spans="1:3" ht="15.75">
      <c r="A6363" s="1"/>
      <c r="B6363" s="1"/>
      <c r="C6363" s="1"/>
    </row>
    <row r="6364" spans="1:3" ht="15.75">
      <c r="A6364" s="1"/>
      <c r="B6364" s="1"/>
      <c r="C6364" s="1"/>
    </row>
    <row r="6365" spans="1:3" ht="15.75">
      <c r="A6365" s="1"/>
      <c r="B6365" s="1"/>
      <c r="C6365" s="1"/>
    </row>
    <row r="6366" spans="1:3" ht="15.75">
      <c r="A6366" s="1"/>
      <c r="B6366" s="1"/>
      <c r="C6366" s="1"/>
    </row>
    <row r="6367" spans="1:3" ht="15.75">
      <c r="A6367" s="1"/>
      <c r="B6367" s="1"/>
      <c r="C6367" s="1"/>
    </row>
    <row r="6368" spans="1:3" ht="15.75">
      <c r="A6368" s="1"/>
      <c r="B6368" s="1"/>
      <c r="C6368" s="1"/>
    </row>
    <row r="6369" spans="1:3" ht="15.75">
      <c r="A6369" s="1"/>
      <c r="B6369" s="1"/>
      <c r="C6369" s="1"/>
    </row>
    <row r="6370" spans="1:3" ht="15.75">
      <c r="A6370" s="1"/>
      <c r="B6370" s="1"/>
      <c r="C6370" s="1"/>
    </row>
    <row r="6371" spans="1:3" ht="15.75">
      <c r="A6371" s="1"/>
      <c r="B6371" s="1"/>
      <c r="C6371" s="1"/>
    </row>
    <row r="6372" spans="1:3" ht="15.75">
      <c r="A6372" s="1"/>
      <c r="B6372" s="1"/>
      <c r="C6372" s="1"/>
    </row>
    <row r="6373" spans="1:3" ht="15.75">
      <c r="A6373" s="1"/>
      <c r="B6373" s="1"/>
      <c r="C6373" s="1"/>
    </row>
    <row r="6374" spans="1:3" ht="15.75">
      <c r="A6374" s="1"/>
      <c r="B6374" s="1"/>
      <c r="C6374" s="1"/>
    </row>
    <row r="6375" spans="1:3" ht="15.75">
      <c r="A6375" s="1"/>
      <c r="B6375" s="1"/>
      <c r="C6375" s="1"/>
    </row>
    <row r="6376" spans="1:3" ht="15.75">
      <c r="A6376" s="1"/>
      <c r="B6376" s="1"/>
      <c r="C6376" s="1"/>
    </row>
    <row r="6377" spans="1:3" ht="15.75">
      <c r="A6377" s="1"/>
      <c r="B6377" s="1"/>
      <c r="C6377" s="1"/>
    </row>
    <row r="6378" spans="1:3" ht="15.75">
      <c r="A6378" s="1"/>
      <c r="B6378" s="1"/>
      <c r="C6378" s="1"/>
    </row>
    <row r="6379" spans="1:3" ht="15.75">
      <c r="A6379" s="1"/>
      <c r="B6379" s="1"/>
      <c r="C6379" s="1"/>
    </row>
    <row r="6380" spans="1:3" ht="15.75">
      <c r="A6380" s="1"/>
      <c r="B6380" s="1"/>
      <c r="C6380" s="1"/>
    </row>
    <row r="6381" spans="1:3" ht="15.75">
      <c r="A6381" s="1"/>
      <c r="B6381" s="1"/>
      <c r="C6381" s="1"/>
    </row>
    <row r="6382" spans="1:3" ht="15.75">
      <c r="A6382" s="1"/>
      <c r="B6382" s="1"/>
      <c r="C6382" s="1"/>
    </row>
    <row r="6383" spans="1:3" ht="15.75">
      <c r="A6383" s="1"/>
      <c r="B6383" s="1"/>
      <c r="C6383" s="1"/>
    </row>
    <row r="6384" spans="1:3" ht="15.75">
      <c r="A6384" s="1"/>
      <c r="B6384" s="1"/>
      <c r="C6384" s="1"/>
    </row>
    <row r="6385" spans="1:3" ht="15.75">
      <c r="A6385" s="1"/>
      <c r="B6385" s="1"/>
      <c r="C6385" s="1"/>
    </row>
    <row r="6386" spans="1:3" ht="15.75">
      <c r="A6386" s="1"/>
      <c r="B6386" s="1"/>
      <c r="C6386" s="1"/>
    </row>
    <row r="6387" spans="1:3" ht="15.75">
      <c r="A6387" s="1"/>
      <c r="B6387" s="1"/>
      <c r="C6387" s="1"/>
    </row>
    <row r="6388" spans="1:3" ht="15.75">
      <c r="A6388" s="1"/>
      <c r="B6388" s="1"/>
      <c r="C6388" s="1"/>
    </row>
    <row r="6389" spans="1:3" ht="15.75">
      <c r="A6389" s="1"/>
      <c r="B6389" s="1"/>
      <c r="C6389" s="1"/>
    </row>
    <row r="6390" spans="1:3" ht="15.75">
      <c r="A6390" s="1"/>
      <c r="B6390" s="1"/>
      <c r="C6390" s="1"/>
    </row>
    <row r="6391" spans="1:3" ht="15.75">
      <c r="A6391" s="1"/>
      <c r="B6391" s="1"/>
      <c r="C6391" s="1"/>
    </row>
    <row r="6392" spans="1:3" ht="15.75">
      <c r="A6392" s="1"/>
      <c r="B6392" s="1"/>
      <c r="C6392" s="1"/>
    </row>
    <row r="6393" spans="1:3" ht="15.75">
      <c r="A6393" s="1"/>
      <c r="B6393" s="1"/>
      <c r="C6393" s="1"/>
    </row>
    <row r="6394" spans="1:3" ht="15.75">
      <c r="A6394" s="1"/>
      <c r="B6394" s="1"/>
      <c r="C6394" s="1"/>
    </row>
    <row r="6395" spans="1:3" ht="15.75">
      <c r="A6395" s="1"/>
      <c r="B6395" s="1"/>
      <c r="C6395" s="1"/>
    </row>
    <row r="6396" spans="1:3" ht="15.75">
      <c r="A6396" s="1"/>
      <c r="B6396" s="1"/>
      <c r="C6396" s="1"/>
    </row>
    <row r="6397" spans="1:3" ht="15.75">
      <c r="A6397" s="1"/>
      <c r="B6397" s="1"/>
      <c r="C6397" s="1"/>
    </row>
    <row r="6398" spans="1:3" ht="15.75">
      <c r="A6398" s="1"/>
      <c r="B6398" s="1"/>
      <c r="C6398" s="1"/>
    </row>
    <row r="6399" spans="1:3" ht="15.75">
      <c r="A6399" s="1"/>
      <c r="B6399" s="1"/>
      <c r="C6399" s="1"/>
    </row>
    <row r="6400" spans="1:3" ht="15.75">
      <c r="A6400" s="1"/>
      <c r="B6400" s="1"/>
      <c r="C6400" s="1"/>
    </row>
    <row r="6401" spans="1:3" ht="15.75">
      <c r="A6401" s="1"/>
      <c r="B6401" s="1"/>
      <c r="C6401" s="1"/>
    </row>
    <row r="6402" spans="1:3" ht="15.75">
      <c r="A6402" s="1"/>
      <c r="B6402" s="1"/>
      <c r="C6402" s="1"/>
    </row>
    <row r="6403" spans="1:3" ht="15.75">
      <c r="A6403" s="1"/>
      <c r="B6403" s="1"/>
      <c r="C6403" s="1"/>
    </row>
    <row r="6404" spans="1:3" ht="15.75">
      <c r="A6404" s="1"/>
      <c r="B6404" s="1"/>
      <c r="C6404" s="1"/>
    </row>
    <row r="6405" spans="1:3" ht="15.75">
      <c r="A6405" s="1"/>
      <c r="B6405" s="1"/>
      <c r="C6405" s="1"/>
    </row>
    <row r="6406" spans="1:3" ht="15.75">
      <c r="A6406" s="1"/>
      <c r="B6406" s="1"/>
      <c r="C6406" s="1"/>
    </row>
    <row r="6407" spans="1:3" ht="15.75">
      <c r="A6407" s="1"/>
      <c r="B6407" s="1"/>
      <c r="C6407" s="1"/>
    </row>
    <row r="6408" spans="1:3" ht="15.75">
      <c r="A6408" s="1"/>
      <c r="B6408" s="1"/>
      <c r="C6408" s="1"/>
    </row>
    <row r="6409" spans="1:3" ht="15.75">
      <c r="A6409" s="1"/>
      <c r="B6409" s="1"/>
      <c r="C6409" s="1"/>
    </row>
    <row r="6410" spans="1:3" ht="15.75">
      <c r="A6410" s="1"/>
      <c r="B6410" s="1"/>
      <c r="C6410" s="1"/>
    </row>
    <row r="6411" spans="1:3" ht="15.75">
      <c r="A6411" s="1"/>
      <c r="B6411" s="1"/>
      <c r="C6411" s="1"/>
    </row>
    <row r="6412" spans="1:3" ht="15.75">
      <c r="A6412" s="1"/>
      <c r="B6412" s="1"/>
      <c r="C6412" s="1"/>
    </row>
    <row r="6413" spans="1:3" ht="15.75">
      <c r="A6413" s="1"/>
      <c r="B6413" s="1"/>
      <c r="C6413" s="1"/>
    </row>
    <row r="6414" spans="1:3" ht="15.75">
      <c r="A6414" s="1"/>
      <c r="B6414" s="1"/>
      <c r="C6414" s="1"/>
    </row>
    <row r="6415" spans="1:3" ht="15.75">
      <c r="A6415" s="1"/>
      <c r="B6415" s="1"/>
      <c r="C6415" s="1"/>
    </row>
    <row r="6416" spans="1:3" ht="15.75">
      <c r="A6416" s="1"/>
      <c r="B6416" s="1"/>
      <c r="C6416" s="1"/>
    </row>
    <row r="6417" spans="1:3" ht="15.75">
      <c r="A6417" s="1"/>
      <c r="B6417" s="1"/>
      <c r="C6417" s="1"/>
    </row>
    <row r="6418" spans="1:3" ht="15.75">
      <c r="A6418" s="1"/>
      <c r="B6418" s="1"/>
      <c r="C6418" s="1"/>
    </row>
    <row r="6419" spans="1:3" ht="15.75">
      <c r="A6419" s="1"/>
      <c r="B6419" s="1"/>
      <c r="C6419" s="1"/>
    </row>
    <row r="6420" spans="1:3" ht="15.75">
      <c r="A6420" s="1"/>
      <c r="B6420" s="1"/>
      <c r="C6420" s="1"/>
    </row>
    <row r="6421" spans="1:3" ht="15.75">
      <c r="A6421" s="1"/>
      <c r="B6421" s="1"/>
      <c r="C6421" s="1"/>
    </row>
    <row r="6422" spans="1:3" ht="15.75">
      <c r="A6422" s="1"/>
      <c r="B6422" s="1"/>
      <c r="C6422" s="1"/>
    </row>
    <row r="6423" spans="1:3" ht="15.75">
      <c r="A6423" s="1"/>
      <c r="B6423" s="1"/>
      <c r="C6423" s="1"/>
    </row>
    <row r="6424" spans="1:3" ht="15.75">
      <c r="A6424" s="1"/>
      <c r="B6424" s="1"/>
      <c r="C6424" s="1"/>
    </row>
    <row r="6425" spans="1:3" ht="15.75">
      <c r="A6425" s="1"/>
      <c r="B6425" s="1"/>
      <c r="C6425" s="1"/>
    </row>
    <row r="6426" spans="1:3" ht="15.75">
      <c r="A6426" s="1"/>
      <c r="B6426" s="1"/>
      <c r="C6426" s="1"/>
    </row>
    <row r="6427" spans="1:3" ht="15.75">
      <c r="A6427" s="1"/>
      <c r="B6427" s="1"/>
      <c r="C6427" s="1"/>
    </row>
    <row r="6428" spans="1:3" ht="15.75">
      <c r="A6428" s="1"/>
      <c r="B6428" s="1"/>
      <c r="C6428" s="1"/>
    </row>
    <row r="6429" spans="1:3" ht="15.75">
      <c r="A6429" s="1"/>
      <c r="B6429" s="1"/>
      <c r="C6429" s="1"/>
    </row>
    <row r="6430" spans="1:3" ht="15.75">
      <c r="A6430" s="1"/>
      <c r="B6430" s="1"/>
      <c r="C6430" s="1"/>
    </row>
    <row r="6431" spans="1:3" ht="15.75">
      <c r="A6431" s="1"/>
      <c r="B6431" s="1"/>
      <c r="C6431" s="1"/>
    </row>
    <row r="6432" spans="1:3" ht="15.75">
      <c r="A6432" s="1"/>
      <c r="B6432" s="1"/>
      <c r="C6432" s="1"/>
    </row>
    <row r="6433" spans="1:3" ht="15.75">
      <c r="A6433" s="1"/>
      <c r="B6433" s="1"/>
      <c r="C6433" s="1"/>
    </row>
    <row r="6434" spans="1:3" ht="15.75">
      <c r="A6434" s="1"/>
      <c r="B6434" s="1"/>
      <c r="C6434" s="1"/>
    </row>
    <row r="6435" spans="1:3" ht="15.75">
      <c r="A6435" s="1"/>
      <c r="B6435" s="1"/>
      <c r="C6435" s="1"/>
    </row>
    <row r="6436" spans="1:3" ht="15.75">
      <c r="A6436" s="1"/>
      <c r="B6436" s="1"/>
      <c r="C6436" s="1"/>
    </row>
    <row r="6437" spans="1:3" ht="15.75">
      <c r="A6437" s="1"/>
      <c r="B6437" s="1"/>
      <c r="C6437" s="1"/>
    </row>
    <row r="6438" spans="1:3" ht="15.75">
      <c r="A6438" s="1"/>
      <c r="B6438" s="1"/>
      <c r="C6438" s="1"/>
    </row>
    <row r="6439" spans="1:3" ht="15.75">
      <c r="A6439" s="1"/>
      <c r="B6439" s="1"/>
      <c r="C6439" s="1"/>
    </row>
    <row r="6440" spans="1:3" ht="15.75">
      <c r="A6440" s="1"/>
      <c r="B6440" s="1"/>
      <c r="C6440" s="1"/>
    </row>
    <row r="6441" spans="1:3" ht="15.75">
      <c r="A6441" s="1"/>
      <c r="B6441" s="1"/>
      <c r="C6441" s="1"/>
    </row>
    <row r="6442" spans="1:3" ht="15.75">
      <c r="A6442" s="1"/>
      <c r="B6442" s="1"/>
      <c r="C6442" s="1"/>
    </row>
    <row r="6443" spans="1:3" ht="15.75">
      <c r="A6443" s="1"/>
      <c r="B6443" s="1"/>
      <c r="C6443" s="1"/>
    </row>
    <row r="6444" spans="1:3" ht="15.75">
      <c r="A6444" s="1"/>
      <c r="B6444" s="1"/>
      <c r="C6444" s="1"/>
    </row>
    <row r="6445" spans="1:3" ht="15.75">
      <c r="A6445" s="1"/>
      <c r="B6445" s="1"/>
      <c r="C6445" s="1"/>
    </row>
    <row r="6446" spans="1:3" ht="15.75">
      <c r="A6446" s="1"/>
      <c r="B6446" s="1"/>
      <c r="C6446" s="1"/>
    </row>
    <row r="6447" spans="1:3" ht="15.75">
      <c r="A6447" s="1"/>
      <c r="B6447" s="1"/>
      <c r="C6447" s="1"/>
    </row>
    <row r="6448" spans="1:3" ht="15.75">
      <c r="A6448" s="1"/>
      <c r="B6448" s="1"/>
      <c r="C6448" s="1"/>
    </row>
    <row r="6449" spans="1:3" ht="15.75">
      <c r="A6449" s="1"/>
      <c r="B6449" s="1"/>
      <c r="C6449" s="1"/>
    </row>
    <row r="6450" spans="1:3" ht="15.75">
      <c r="A6450" s="1"/>
      <c r="B6450" s="1"/>
      <c r="C6450" s="1"/>
    </row>
    <row r="6451" spans="1:3" ht="15.75">
      <c r="A6451" s="1"/>
      <c r="B6451" s="1"/>
      <c r="C6451" s="1"/>
    </row>
    <row r="6452" spans="1:3" ht="15.75">
      <c r="A6452" s="1"/>
      <c r="B6452" s="1"/>
      <c r="C6452" s="1"/>
    </row>
    <row r="6453" spans="1:3" ht="15.75">
      <c r="A6453" s="1"/>
      <c r="B6453" s="1"/>
      <c r="C6453" s="1"/>
    </row>
    <row r="6454" spans="1:3" ht="15.75">
      <c r="A6454" s="1"/>
      <c r="B6454" s="1"/>
      <c r="C6454" s="1"/>
    </row>
    <row r="6455" spans="1:3" ht="15.75">
      <c r="A6455" s="1"/>
      <c r="B6455" s="1"/>
      <c r="C6455" s="1"/>
    </row>
    <row r="6456" spans="1:3" ht="15.75">
      <c r="A6456" s="1"/>
      <c r="B6456" s="1"/>
      <c r="C6456" s="1"/>
    </row>
    <row r="6457" spans="1:3" ht="15.75">
      <c r="A6457" s="1"/>
      <c r="B6457" s="1"/>
      <c r="C6457" s="1"/>
    </row>
    <row r="6458" spans="1:3" ht="15.75">
      <c r="A6458" s="1"/>
      <c r="B6458" s="1"/>
      <c r="C6458" s="1"/>
    </row>
    <row r="6459" spans="1:3" ht="15.75">
      <c r="A6459" s="1"/>
      <c r="B6459" s="1"/>
      <c r="C6459" s="1"/>
    </row>
    <row r="6460" spans="1:3" ht="15.75">
      <c r="A6460" s="1"/>
      <c r="B6460" s="1"/>
      <c r="C6460" s="1"/>
    </row>
    <row r="6461" spans="1:3" ht="15.75">
      <c r="A6461" s="1"/>
      <c r="B6461" s="1"/>
      <c r="C6461" s="1"/>
    </row>
    <row r="6462" spans="1:3" ht="15.75">
      <c r="A6462" s="1"/>
      <c r="B6462" s="1"/>
      <c r="C6462" s="1"/>
    </row>
    <row r="6463" spans="1:3" ht="15.75">
      <c r="A6463" s="1"/>
      <c r="B6463" s="1"/>
      <c r="C6463" s="1"/>
    </row>
    <row r="6464" spans="1:3" ht="15.75">
      <c r="A6464" s="1"/>
      <c r="B6464" s="1"/>
      <c r="C6464" s="1"/>
    </row>
    <row r="6465" spans="1:3" ht="15.75">
      <c r="A6465" s="1"/>
      <c r="B6465" s="1"/>
      <c r="C6465" s="1"/>
    </row>
    <row r="6466" spans="1:3" ht="15.75">
      <c r="A6466" s="1"/>
      <c r="B6466" s="1"/>
      <c r="C6466" s="1"/>
    </row>
    <row r="6467" spans="1:3" ht="15.75">
      <c r="A6467" s="1"/>
      <c r="B6467" s="1"/>
      <c r="C6467" s="1"/>
    </row>
    <row r="6468" spans="1:3" ht="15.75">
      <c r="A6468" s="1"/>
      <c r="B6468" s="1"/>
      <c r="C6468" s="1"/>
    </row>
    <row r="6469" spans="1:3" ht="15.75">
      <c r="A6469" s="1"/>
      <c r="B6469" s="1"/>
      <c r="C6469" s="1"/>
    </row>
    <row r="6470" spans="1:3" ht="15.75">
      <c r="A6470" s="1"/>
      <c r="B6470" s="1"/>
      <c r="C6470" s="1"/>
    </row>
    <row r="6471" spans="1:3" ht="15.75">
      <c r="A6471" s="1"/>
      <c r="B6471" s="1"/>
      <c r="C6471" s="1"/>
    </row>
    <row r="6472" spans="1:3" ht="15.75">
      <c r="A6472" s="1"/>
      <c r="B6472" s="1"/>
      <c r="C6472" s="1"/>
    </row>
    <row r="6473" spans="1:3" ht="15.75">
      <c r="A6473" s="1"/>
      <c r="B6473" s="1"/>
      <c r="C6473" s="1"/>
    </row>
    <row r="6474" spans="1:3" ht="15.75">
      <c r="A6474" s="1"/>
      <c r="B6474" s="1"/>
      <c r="C6474" s="1"/>
    </row>
    <row r="6475" spans="1:3" ht="15.75">
      <c r="A6475" s="1"/>
      <c r="B6475" s="1"/>
      <c r="C6475" s="1"/>
    </row>
    <row r="6476" spans="1:3" ht="15.75">
      <c r="A6476" s="1"/>
      <c r="B6476" s="1"/>
      <c r="C6476" s="1"/>
    </row>
    <row r="6477" spans="1:3" ht="15.75">
      <c r="A6477" s="1"/>
      <c r="B6477" s="1"/>
      <c r="C6477" s="1"/>
    </row>
    <row r="6478" spans="1:3" ht="15.75">
      <c r="A6478" s="1"/>
      <c r="B6478" s="1"/>
      <c r="C6478" s="1"/>
    </row>
    <row r="6479" spans="1:3" ht="15.75">
      <c r="A6479" s="1"/>
      <c r="B6479" s="1"/>
      <c r="C6479" s="1"/>
    </row>
    <row r="6480" spans="1:3" ht="15.75">
      <c r="A6480" s="1"/>
      <c r="B6480" s="1"/>
      <c r="C6480" s="1"/>
    </row>
    <row r="6481" spans="1:3" ht="15.75">
      <c r="A6481" s="1"/>
      <c r="B6481" s="1"/>
      <c r="C6481" s="1"/>
    </row>
    <row r="6482" spans="1:3" ht="15.75">
      <c r="A6482" s="1"/>
      <c r="B6482" s="1"/>
      <c r="C6482" s="1"/>
    </row>
    <row r="6483" spans="1:3" ht="15.75">
      <c r="A6483" s="1"/>
      <c r="B6483" s="1"/>
      <c r="C6483" s="1"/>
    </row>
    <row r="6484" spans="1:3" ht="15.75">
      <c r="A6484" s="1"/>
      <c r="B6484" s="1"/>
      <c r="C6484" s="1"/>
    </row>
    <row r="6485" spans="1:3" ht="15.75">
      <c r="A6485" s="1"/>
      <c r="B6485" s="1"/>
      <c r="C6485" s="1"/>
    </row>
    <row r="6486" spans="1:3" ht="15.75">
      <c r="A6486" s="1"/>
      <c r="B6486" s="1"/>
      <c r="C6486" s="1"/>
    </row>
    <row r="6487" spans="1:3" ht="15.75">
      <c r="A6487" s="1"/>
      <c r="B6487" s="1"/>
      <c r="C6487" s="1"/>
    </row>
    <row r="6488" spans="1:3" ht="15.75">
      <c r="A6488" s="1"/>
      <c r="B6488" s="1"/>
      <c r="C6488" s="1"/>
    </row>
    <row r="6489" spans="1:3" ht="15.75">
      <c r="A6489" s="1"/>
      <c r="B6489" s="1"/>
      <c r="C6489" s="1"/>
    </row>
    <row r="6490" spans="1:3" ht="15.75">
      <c r="A6490" s="1"/>
      <c r="B6490" s="1"/>
      <c r="C6490" s="1"/>
    </row>
    <row r="6491" spans="1:3" ht="15.75">
      <c r="A6491" s="1"/>
      <c r="B6491" s="1"/>
      <c r="C6491" s="1"/>
    </row>
    <row r="6492" spans="1:3" ht="15.75">
      <c r="A6492" s="1"/>
      <c r="B6492" s="1"/>
      <c r="C6492" s="1"/>
    </row>
    <row r="6493" spans="1:3" ht="15.75">
      <c r="A6493" s="1"/>
      <c r="B6493" s="1"/>
      <c r="C6493" s="1"/>
    </row>
    <row r="6494" spans="1:3" ht="15.75">
      <c r="A6494" s="1"/>
      <c r="B6494" s="1"/>
      <c r="C6494" s="1"/>
    </row>
    <row r="6495" spans="1:3" ht="15.75">
      <c r="A6495" s="1"/>
      <c r="B6495" s="1"/>
      <c r="C6495" s="1"/>
    </row>
    <row r="6496" spans="1:3" ht="15.75">
      <c r="A6496" s="1"/>
      <c r="B6496" s="1"/>
      <c r="C6496" s="1"/>
    </row>
    <row r="6497" spans="1:3" ht="15.75">
      <c r="A6497" s="1"/>
      <c r="B6497" s="1"/>
      <c r="C6497" s="1"/>
    </row>
    <row r="6498" spans="1:3" ht="15.75">
      <c r="A6498" s="1"/>
      <c r="B6498" s="1"/>
      <c r="C6498" s="1"/>
    </row>
    <row r="6499" spans="1:3" ht="15.75">
      <c r="A6499" s="1"/>
      <c r="B6499" s="1"/>
      <c r="C6499" s="1"/>
    </row>
    <row r="6500" spans="1:3" ht="15.75">
      <c r="A6500" s="1"/>
      <c r="B6500" s="1"/>
      <c r="C6500" s="1"/>
    </row>
    <row r="6501" spans="1:3" ht="15.75">
      <c r="A6501" s="1"/>
      <c r="B6501" s="1"/>
      <c r="C6501" s="1"/>
    </row>
    <row r="6502" spans="1:3" ht="15.75">
      <c r="A6502" s="1"/>
      <c r="B6502" s="1"/>
      <c r="C6502" s="1"/>
    </row>
    <row r="6503" spans="1:3" ht="15.75">
      <c r="A6503" s="1"/>
      <c r="B6503" s="1"/>
      <c r="C6503" s="1"/>
    </row>
    <row r="6504" spans="1:3" ht="15.75">
      <c r="A6504" s="1"/>
      <c r="B6504" s="1"/>
      <c r="C6504" s="1"/>
    </row>
    <row r="6505" spans="1:3" ht="15.75">
      <c r="A6505" s="1"/>
      <c r="B6505" s="1"/>
      <c r="C6505" s="1"/>
    </row>
    <row r="6506" spans="1:3" ht="15.75">
      <c r="A6506" s="1"/>
      <c r="B6506" s="1"/>
      <c r="C6506" s="1"/>
    </row>
    <row r="6507" spans="1:3" ht="15.75">
      <c r="A6507" s="1"/>
      <c r="B6507" s="1"/>
      <c r="C6507" s="1"/>
    </row>
    <row r="6508" spans="1:3" ht="15.75">
      <c r="A6508" s="1"/>
      <c r="B6508" s="1"/>
      <c r="C6508" s="1"/>
    </row>
    <row r="6509" spans="1:3" ht="15.75">
      <c r="A6509" s="1"/>
      <c r="B6509" s="1"/>
      <c r="C6509" s="1"/>
    </row>
    <row r="6510" spans="1:3" ht="15.75">
      <c r="A6510" s="1"/>
      <c r="B6510" s="1"/>
      <c r="C6510" s="1"/>
    </row>
    <row r="6511" spans="1:3" ht="15.75">
      <c r="A6511" s="1"/>
      <c r="B6511" s="1"/>
      <c r="C6511" s="1"/>
    </row>
    <row r="6512" spans="1:3" ht="15.75">
      <c r="A6512" s="1"/>
      <c r="B6512" s="1"/>
      <c r="C6512" s="1"/>
    </row>
    <row r="6513" spans="1:3" ht="15.75">
      <c r="A6513" s="1"/>
      <c r="B6513" s="1"/>
      <c r="C6513" s="1"/>
    </row>
    <row r="6514" spans="1:3" ht="15.75">
      <c r="A6514" s="1"/>
      <c r="B6514" s="1"/>
      <c r="C6514" s="1"/>
    </row>
    <row r="6515" spans="1:3" ht="15.75">
      <c r="A6515" s="1"/>
      <c r="B6515" s="1"/>
      <c r="C6515" s="1"/>
    </row>
    <row r="6516" spans="1:3" ht="15.75">
      <c r="A6516" s="1"/>
      <c r="B6516" s="1"/>
      <c r="C6516" s="1"/>
    </row>
    <row r="6517" spans="1:3" ht="15.75">
      <c r="A6517" s="1"/>
      <c r="B6517" s="1"/>
      <c r="C6517" s="1"/>
    </row>
    <row r="6518" spans="1:3" ht="15.75">
      <c r="A6518" s="1"/>
      <c r="B6518" s="1"/>
      <c r="C6518" s="1"/>
    </row>
    <row r="6519" spans="1:3" ht="15.75">
      <c r="A6519" s="1"/>
      <c r="B6519" s="1"/>
      <c r="C6519" s="1"/>
    </row>
    <row r="6520" spans="1:3" ht="15.75">
      <c r="A6520" s="1"/>
      <c r="B6520" s="1"/>
      <c r="C6520" s="1"/>
    </row>
    <row r="6521" spans="1:3" ht="15.75">
      <c r="A6521" s="1"/>
      <c r="B6521" s="1"/>
      <c r="C6521" s="1"/>
    </row>
    <row r="6522" spans="1:3" ht="15.75">
      <c r="A6522" s="1"/>
      <c r="B6522" s="1"/>
      <c r="C6522" s="1"/>
    </row>
    <row r="6523" spans="1:3" ht="15.75">
      <c r="A6523" s="1"/>
      <c r="B6523" s="1"/>
      <c r="C6523" s="1"/>
    </row>
    <row r="6524" spans="1:3" ht="15.75">
      <c r="A6524" s="1"/>
      <c r="B6524" s="1"/>
      <c r="C6524" s="1"/>
    </row>
    <row r="6525" spans="1:3" ht="15.75">
      <c r="A6525" s="1"/>
      <c r="B6525" s="1"/>
      <c r="C6525" s="1"/>
    </row>
    <row r="6526" spans="1:3" ht="15.75">
      <c r="A6526" s="1"/>
      <c r="B6526" s="1"/>
      <c r="C6526" s="1"/>
    </row>
    <row r="6527" spans="1:3" ht="15.75">
      <c r="A6527" s="1"/>
      <c r="B6527" s="1"/>
      <c r="C6527" s="1"/>
    </row>
    <row r="6528" spans="1:3" ht="15.75">
      <c r="A6528" s="1"/>
      <c r="B6528" s="1"/>
      <c r="C6528" s="1"/>
    </row>
    <row r="6529" spans="1:3" ht="15.75">
      <c r="A6529" s="1"/>
      <c r="B6529" s="1"/>
      <c r="C6529" s="1"/>
    </row>
    <row r="6530" spans="1:3" ht="15.75">
      <c r="A6530" s="1"/>
      <c r="B6530" s="1"/>
      <c r="C6530" s="1"/>
    </row>
    <row r="6531" spans="1:3" ht="15.75">
      <c r="A6531" s="1"/>
      <c r="B6531" s="1"/>
      <c r="C6531" s="1"/>
    </row>
    <row r="6532" spans="1:3" ht="15.75">
      <c r="A6532" s="1"/>
      <c r="B6532" s="1"/>
      <c r="C6532" s="1"/>
    </row>
    <row r="6533" spans="1:3" ht="15.75">
      <c r="A6533" s="1"/>
      <c r="B6533" s="1"/>
      <c r="C6533" s="1"/>
    </row>
    <row r="6534" spans="1:3" ht="15.75">
      <c r="A6534" s="1"/>
      <c r="B6534" s="1"/>
      <c r="C6534" s="1"/>
    </row>
    <row r="6535" spans="1:3" ht="15.75">
      <c r="A6535" s="1"/>
      <c r="B6535" s="1"/>
      <c r="C6535" s="1"/>
    </row>
    <row r="6536" spans="1:3" ht="15.75">
      <c r="A6536" s="1"/>
      <c r="B6536" s="1"/>
      <c r="C6536" s="1"/>
    </row>
    <row r="6537" spans="1:3" ht="15.75">
      <c r="A6537" s="1"/>
      <c r="B6537" s="1"/>
      <c r="C6537" s="1"/>
    </row>
    <row r="6538" spans="1:3" ht="15.75">
      <c r="A6538" s="1"/>
      <c r="B6538" s="1"/>
      <c r="C6538" s="1"/>
    </row>
    <row r="6539" spans="1:3" ht="15.75">
      <c r="A6539" s="1"/>
      <c r="B6539" s="1"/>
      <c r="C6539" s="1"/>
    </row>
    <row r="6540" spans="1:3" ht="15.75">
      <c r="A6540" s="1"/>
      <c r="B6540" s="1"/>
      <c r="C6540" s="1"/>
    </row>
    <row r="6541" spans="1:3" ht="15.75">
      <c r="A6541" s="1"/>
      <c r="B6541" s="1"/>
      <c r="C6541" s="1"/>
    </row>
    <row r="6542" spans="1:3" ht="15.75">
      <c r="A6542" s="1"/>
      <c r="B6542" s="1"/>
      <c r="C6542" s="1"/>
    </row>
    <row r="6543" spans="1:3" ht="15.75">
      <c r="A6543" s="1"/>
      <c r="B6543" s="1"/>
      <c r="C6543" s="1"/>
    </row>
    <row r="6544" spans="1:3" ht="15.75">
      <c r="A6544" s="1"/>
      <c r="B6544" s="1"/>
      <c r="C6544" s="1"/>
    </row>
    <row r="6545" spans="1:3" ht="15.75">
      <c r="A6545" s="1"/>
      <c r="B6545" s="1"/>
      <c r="C6545" s="1"/>
    </row>
    <row r="6546" spans="1:3" ht="15.75">
      <c r="A6546" s="1"/>
      <c r="B6546" s="1"/>
      <c r="C6546" s="1"/>
    </row>
    <row r="6547" spans="1:3" ht="15.75">
      <c r="A6547" s="1"/>
      <c r="B6547" s="1"/>
      <c r="C6547" s="1"/>
    </row>
    <row r="6548" spans="1:3" ht="15.75">
      <c r="A6548" s="1"/>
      <c r="B6548" s="1"/>
      <c r="C6548" s="1"/>
    </row>
    <row r="6549" spans="1:3" ht="15.75">
      <c r="A6549" s="1"/>
      <c r="B6549" s="1"/>
      <c r="C6549" s="1"/>
    </row>
    <row r="6550" spans="1:3" ht="15.75">
      <c r="A6550" s="1"/>
      <c r="B6550" s="1"/>
      <c r="C6550" s="1"/>
    </row>
    <row r="6551" spans="1:3" ht="15.75">
      <c r="A6551" s="1"/>
      <c r="B6551" s="1"/>
      <c r="C6551" s="1"/>
    </row>
    <row r="6552" spans="1:3" ht="15.75">
      <c r="A6552" s="1"/>
      <c r="B6552" s="1"/>
      <c r="C6552" s="1"/>
    </row>
    <row r="6553" spans="1:3" ht="15.75">
      <c r="A6553" s="1"/>
      <c r="B6553" s="1"/>
      <c r="C6553" s="1"/>
    </row>
    <row r="6554" spans="1:3" ht="15.75">
      <c r="A6554" s="1"/>
      <c r="B6554" s="1"/>
      <c r="C6554" s="1"/>
    </row>
    <row r="6555" spans="1:3" ht="15.75">
      <c r="A6555" s="1"/>
      <c r="B6555" s="1"/>
      <c r="C6555" s="1"/>
    </row>
    <row r="6556" spans="1:3" ht="15.75">
      <c r="A6556" s="1"/>
      <c r="B6556" s="1"/>
      <c r="C6556" s="1"/>
    </row>
    <row r="6557" spans="1:3" ht="15.75">
      <c r="A6557" s="1"/>
      <c r="B6557" s="1"/>
      <c r="C6557" s="1"/>
    </row>
    <row r="6558" spans="1:3" ht="15.75">
      <c r="A6558" s="1"/>
      <c r="B6558" s="1"/>
      <c r="C6558" s="1"/>
    </row>
    <row r="6559" spans="1:3" ht="15.75">
      <c r="A6559" s="1"/>
      <c r="B6559" s="1"/>
      <c r="C6559" s="1"/>
    </row>
    <row r="6560" spans="1:3" ht="15.75">
      <c r="A6560" s="1"/>
      <c r="B6560" s="1"/>
      <c r="C6560" s="1"/>
    </row>
    <row r="6561" spans="1:3" ht="15.75">
      <c r="A6561" s="1"/>
      <c r="B6561" s="1"/>
      <c r="C6561" s="1"/>
    </row>
    <row r="6562" spans="1:3" ht="15.75">
      <c r="A6562" s="1"/>
      <c r="B6562" s="1"/>
      <c r="C6562" s="1"/>
    </row>
    <row r="6563" spans="1:3" ht="15.75">
      <c r="A6563" s="1"/>
      <c r="B6563" s="1"/>
      <c r="C6563" s="1"/>
    </row>
    <row r="6564" spans="1:3" ht="15.75">
      <c r="A6564" s="1"/>
      <c r="B6564" s="1"/>
      <c r="C6564" s="1"/>
    </row>
    <row r="6565" spans="1:3" ht="15.75">
      <c r="A6565" s="1"/>
      <c r="B6565" s="1"/>
      <c r="C6565" s="1"/>
    </row>
    <row r="6566" spans="1:3" ht="15.75">
      <c r="A6566" s="1"/>
      <c r="B6566" s="1"/>
      <c r="C6566" s="1"/>
    </row>
    <row r="6567" spans="1:3" ht="15.75">
      <c r="A6567" s="1"/>
      <c r="B6567" s="1"/>
      <c r="C6567" s="1"/>
    </row>
    <row r="6568" spans="1:3" ht="15.75">
      <c r="A6568" s="1"/>
      <c r="B6568" s="1"/>
      <c r="C6568" s="1"/>
    </row>
    <row r="6569" spans="1:3" ht="15.75">
      <c r="A6569" s="1"/>
      <c r="B6569" s="1"/>
      <c r="C6569" s="1"/>
    </row>
    <row r="6570" spans="1:3" ht="15.75">
      <c r="A6570" s="1"/>
      <c r="B6570" s="1"/>
      <c r="C6570" s="1"/>
    </row>
    <row r="6571" spans="1:3" ht="15.75">
      <c r="A6571" s="1"/>
      <c r="B6571" s="1"/>
      <c r="C6571" s="1"/>
    </row>
    <row r="6572" spans="1:3" ht="15.75">
      <c r="A6572" s="1"/>
      <c r="B6572" s="1"/>
      <c r="C6572" s="1"/>
    </row>
    <row r="6573" spans="1:3" ht="15.75">
      <c r="A6573" s="1"/>
      <c r="B6573" s="1"/>
      <c r="C6573" s="1"/>
    </row>
    <row r="6574" spans="1:3" ht="15.75">
      <c r="A6574" s="1"/>
      <c r="B6574" s="1"/>
      <c r="C6574" s="1"/>
    </row>
    <row r="6575" spans="1:3" ht="15.75">
      <c r="A6575" s="1"/>
      <c r="B6575" s="1"/>
      <c r="C6575" s="1"/>
    </row>
    <row r="6576" spans="1:3" ht="15.75">
      <c r="A6576" s="1"/>
      <c r="B6576" s="1"/>
      <c r="C6576" s="1"/>
    </row>
    <row r="6577" spans="1:3" ht="15.75">
      <c r="A6577" s="1"/>
      <c r="B6577" s="1"/>
      <c r="C6577" s="1"/>
    </row>
    <row r="6578" spans="1:3" ht="15.75">
      <c r="A6578" s="1"/>
      <c r="B6578" s="1"/>
      <c r="C6578" s="1"/>
    </row>
    <row r="6579" spans="1:3" ht="15.75">
      <c r="A6579" s="1"/>
      <c r="B6579" s="1"/>
      <c r="C6579" s="1"/>
    </row>
    <row r="6580" spans="1:3" ht="15.75">
      <c r="A6580" s="1"/>
      <c r="B6580" s="1"/>
      <c r="C6580" s="1"/>
    </row>
    <row r="6581" spans="1:3" ht="15.75">
      <c r="A6581" s="1"/>
      <c r="B6581" s="1"/>
      <c r="C6581" s="1"/>
    </row>
    <row r="6582" spans="1:3" ht="15.75">
      <c r="A6582" s="1"/>
      <c r="B6582" s="1"/>
      <c r="C6582" s="1"/>
    </row>
    <row r="6583" spans="1:3" ht="15.75">
      <c r="A6583" s="1"/>
      <c r="B6583" s="1"/>
      <c r="C6583" s="1"/>
    </row>
    <row r="6584" spans="1:3" ht="15.75">
      <c r="A6584" s="1"/>
      <c r="B6584" s="1"/>
      <c r="C6584" s="1"/>
    </row>
    <row r="6585" spans="1:3" ht="15.75">
      <c r="A6585" s="1"/>
      <c r="B6585" s="1"/>
      <c r="C6585" s="1"/>
    </row>
    <row r="6586" spans="1:3" ht="15.75">
      <c r="A6586" s="1"/>
      <c r="B6586" s="1"/>
      <c r="C6586" s="1"/>
    </row>
    <row r="6587" spans="1:3" ht="15.75">
      <c r="A6587" s="1"/>
      <c r="B6587" s="1"/>
      <c r="C6587" s="1"/>
    </row>
    <row r="6588" spans="1:3" ht="15.75">
      <c r="A6588" s="1"/>
      <c r="B6588" s="1"/>
      <c r="C6588" s="1"/>
    </row>
    <row r="6589" spans="1:3" ht="15.75">
      <c r="A6589" s="1"/>
      <c r="B6589" s="1"/>
      <c r="C6589" s="1"/>
    </row>
    <row r="6590" spans="1:3" ht="15.75">
      <c r="A6590" s="1"/>
      <c r="B6590" s="1"/>
      <c r="C6590" s="1"/>
    </row>
    <row r="6591" spans="1:3" ht="15.75">
      <c r="A6591" s="1"/>
      <c r="B6591" s="1"/>
      <c r="C6591" s="1"/>
    </row>
    <row r="6592" spans="1:3" ht="15.75">
      <c r="A6592" s="1"/>
      <c r="B6592" s="1"/>
      <c r="C6592" s="1"/>
    </row>
    <row r="6593" spans="1:3" ht="15.75">
      <c r="A6593" s="1"/>
      <c r="B6593" s="1"/>
      <c r="C6593" s="1"/>
    </row>
    <row r="6594" spans="1:3" ht="15.75">
      <c r="A6594" s="1"/>
      <c r="B6594" s="1"/>
      <c r="C6594" s="1"/>
    </row>
    <row r="6595" spans="1:3" ht="15.75">
      <c r="A6595" s="1"/>
      <c r="B6595" s="1"/>
      <c r="C6595" s="1"/>
    </row>
    <row r="6596" spans="1:3" ht="15.75">
      <c r="A6596" s="1"/>
      <c r="B6596" s="1"/>
      <c r="C6596" s="1"/>
    </row>
    <row r="6597" spans="1:3" ht="15.75">
      <c r="A6597" s="1"/>
      <c r="B6597" s="1"/>
      <c r="C6597" s="1"/>
    </row>
    <row r="6598" spans="1:3" ht="15.75">
      <c r="A6598" s="1"/>
      <c r="B6598" s="1"/>
      <c r="C6598" s="1"/>
    </row>
    <row r="6599" spans="1:3" ht="15.75">
      <c r="A6599" s="1"/>
      <c r="B6599" s="1"/>
      <c r="C6599" s="1"/>
    </row>
    <row r="6600" spans="1:3" ht="15.75">
      <c r="A6600" s="1"/>
      <c r="B6600" s="1"/>
      <c r="C6600" s="1"/>
    </row>
    <row r="6601" spans="1:3" ht="15.75">
      <c r="A6601" s="1"/>
      <c r="B6601" s="1"/>
      <c r="C6601" s="1"/>
    </row>
    <row r="6602" spans="1:3" ht="15.75">
      <c r="A6602" s="1"/>
      <c r="B6602" s="1"/>
      <c r="C6602" s="1"/>
    </row>
    <row r="6603" spans="1:3" ht="15.75">
      <c r="A6603" s="1"/>
      <c r="B6603" s="1"/>
      <c r="C6603" s="1"/>
    </row>
    <row r="6604" spans="1:3" ht="15.75">
      <c r="A6604" s="1"/>
      <c r="B6604" s="1"/>
      <c r="C6604" s="1"/>
    </row>
    <row r="6605" spans="1:3" ht="15.75">
      <c r="A6605" s="1"/>
      <c r="B6605" s="1"/>
      <c r="C6605" s="1"/>
    </row>
    <row r="6606" spans="1:3" ht="15.75">
      <c r="A6606" s="1"/>
      <c r="B6606" s="1"/>
      <c r="C6606" s="1"/>
    </row>
    <row r="6607" spans="1:3" ht="15.75">
      <c r="A6607" s="1"/>
      <c r="B6607" s="1"/>
      <c r="C6607" s="1"/>
    </row>
    <row r="6608" spans="1:3" ht="15.75">
      <c r="A6608" s="1"/>
      <c r="B6608" s="1"/>
      <c r="C6608" s="1"/>
    </row>
    <row r="6609" spans="1:3" ht="15.75">
      <c r="A6609" s="1"/>
      <c r="B6609" s="1"/>
      <c r="C6609" s="1"/>
    </row>
    <row r="6610" spans="1:3" ht="15.75">
      <c r="A6610" s="1"/>
      <c r="B6610" s="1"/>
      <c r="C6610" s="1"/>
    </row>
    <row r="6611" spans="1:3" ht="15.75">
      <c r="A6611" s="1"/>
      <c r="B6611" s="1"/>
      <c r="C6611" s="1"/>
    </row>
    <row r="6612" spans="1:3" ht="15.75">
      <c r="A6612" s="1"/>
      <c r="B6612" s="1"/>
      <c r="C6612" s="1"/>
    </row>
    <row r="6613" spans="1:3" ht="15.75">
      <c r="A6613" s="1"/>
      <c r="B6613" s="1"/>
      <c r="C6613" s="1"/>
    </row>
    <row r="6614" spans="1:3" ht="15.75">
      <c r="A6614" s="1"/>
      <c r="B6614" s="1"/>
      <c r="C6614" s="1"/>
    </row>
    <row r="6615" spans="1:3" ht="15.75">
      <c r="A6615" s="1"/>
      <c r="B6615" s="1"/>
      <c r="C6615" s="1"/>
    </row>
    <row r="6616" spans="1:3" ht="15.75">
      <c r="A6616" s="1"/>
      <c r="B6616" s="1"/>
      <c r="C6616" s="1"/>
    </row>
    <row r="6617" spans="1:3" ht="15.75">
      <c r="A6617" s="1"/>
      <c r="B6617" s="1"/>
      <c r="C6617" s="1"/>
    </row>
    <row r="6618" spans="1:3" ht="15.75">
      <c r="A6618" s="1"/>
      <c r="B6618" s="1"/>
      <c r="C6618" s="1"/>
    </row>
    <row r="6619" spans="1:3" ht="15.75">
      <c r="A6619" s="1"/>
      <c r="B6619" s="1"/>
      <c r="C6619" s="1"/>
    </row>
    <row r="6620" spans="1:3" ht="15.75">
      <c r="A6620" s="1"/>
      <c r="B6620" s="1"/>
      <c r="C6620" s="1"/>
    </row>
    <row r="6621" spans="1:3" ht="15.75">
      <c r="A6621" s="1"/>
      <c r="B6621" s="1"/>
      <c r="C6621" s="1"/>
    </row>
    <row r="6622" spans="1:3" ht="15.75">
      <c r="A6622" s="1"/>
      <c r="B6622" s="1"/>
      <c r="C6622" s="1"/>
    </row>
    <row r="6623" spans="1:3" ht="15.75">
      <c r="A6623" s="1"/>
      <c r="B6623" s="1"/>
      <c r="C6623" s="1"/>
    </row>
    <row r="6624" spans="1:3" ht="15.75">
      <c r="A6624" s="1"/>
      <c r="B6624" s="1"/>
      <c r="C6624" s="1"/>
    </row>
    <row r="6625" spans="1:3" ht="15.75">
      <c r="A6625" s="1"/>
      <c r="B6625" s="1"/>
      <c r="C6625" s="1"/>
    </row>
    <row r="6626" spans="1:3" ht="15.75">
      <c r="A6626" s="1"/>
      <c r="B6626" s="1"/>
      <c r="C6626" s="1"/>
    </row>
    <row r="6627" spans="1:3" ht="15.75">
      <c r="A6627" s="1"/>
      <c r="B6627" s="1"/>
      <c r="C6627" s="1"/>
    </row>
    <row r="6628" spans="1:3" ht="15.75">
      <c r="A6628" s="1"/>
      <c r="B6628" s="1"/>
      <c r="C6628" s="1"/>
    </row>
    <row r="6629" spans="1:3" ht="15.75">
      <c r="A6629" s="1"/>
      <c r="B6629" s="1"/>
      <c r="C6629" s="1"/>
    </row>
    <row r="6630" spans="1:3" ht="15.75">
      <c r="A6630" s="1"/>
      <c r="B6630" s="1"/>
      <c r="C6630" s="1"/>
    </row>
    <row r="6631" spans="1:3" ht="15.75">
      <c r="A6631" s="1"/>
      <c r="B6631" s="1"/>
      <c r="C6631" s="1"/>
    </row>
    <row r="6632" spans="1:3" ht="15.75">
      <c r="A6632" s="1"/>
      <c r="B6632" s="1"/>
      <c r="C6632" s="1"/>
    </row>
    <row r="6633" spans="1:3" ht="15.75">
      <c r="A6633" s="1"/>
      <c r="B6633" s="1"/>
      <c r="C6633" s="1"/>
    </row>
    <row r="6634" spans="1:3" ht="15.75">
      <c r="A6634" s="1"/>
      <c r="B6634" s="1"/>
      <c r="C6634" s="1"/>
    </row>
    <row r="6635" spans="1:3" ht="15.75">
      <c r="A6635" s="1"/>
      <c r="B6635" s="1"/>
      <c r="C6635" s="1"/>
    </row>
    <row r="6636" spans="1:3" ht="15.75">
      <c r="A6636" s="1"/>
      <c r="B6636" s="1"/>
      <c r="C6636" s="1"/>
    </row>
    <row r="6637" spans="1:3" ht="15.75">
      <c r="A6637" s="1"/>
      <c r="B6637" s="1"/>
      <c r="C6637" s="1"/>
    </row>
    <row r="6638" spans="1:3" ht="15.75">
      <c r="A6638" s="1"/>
      <c r="B6638" s="1"/>
      <c r="C6638" s="1"/>
    </row>
    <row r="6639" spans="1:3" ht="15.75">
      <c r="A6639" s="1"/>
      <c r="B6639" s="1"/>
      <c r="C6639" s="1"/>
    </row>
    <row r="6640" spans="1:3" ht="15.75">
      <c r="A6640" s="1"/>
      <c r="B6640" s="1"/>
      <c r="C6640" s="1"/>
    </row>
    <row r="6641" spans="1:3" ht="15.75">
      <c r="A6641" s="1"/>
      <c r="B6641" s="1"/>
      <c r="C6641" s="1"/>
    </row>
    <row r="6642" spans="1:3" ht="15.75">
      <c r="A6642" s="1"/>
      <c r="B6642" s="1"/>
      <c r="C6642" s="1"/>
    </row>
    <row r="6643" spans="1:3" ht="15.75">
      <c r="A6643" s="1"/>
      <c r="B6643" s="1"/>
      <c r="C6643" s="1"/>
    </row>
    <row r="6644" spans="1:3" ht="15.75">
      <c r="A6644" s="1"/>
      <c r="B6644" s="1"/>
      <c r="C6644" s="1"/>
    </row>
    <row r="6645" spans="1:3" ht="15.75">
      <c r="A6645" s="1"/>
      <c r="B6645" s="1"/>
      <c r="C6645" s="1"/>
    </row>
    <row r="6646" spans="1:3" ht="15.75">
      <c r="A6646" s="1"/>
      <c r="B6646" s="1"/>
      <c r="C6646" s="1"/>
    </row>
    <row r="6647" spans="1:3" ht="15.75">
      <c r="A6647" s="1"/>
      <c r="B6647" s="1"/>
      <c r="C6647" s="1"/>
    </row>
    <row r="6648" spans="1:3" ht="15.75">
      <c r="A6648" s="1"/>
      <c r="B6648" s="1"/>
      <c r="C6648" s="1"/>
    </row>
    <row r="6649" spans="1:3" ht="15.75">
      <c r="A6649" s="1"/>
      <c r="B6649" s="1"/>
      <c r="C6649" s="1"/>
    </row>
    <row r="6650" spans="1:3" ht="15.75">
      <c r="A6650" s="1"/>
      <c r="B6650" s="1"/>
      <c r="C6650" s="1"/>
    </row>
    <row r="6651" spans="1:3" ht="15.75">
      <c r="A6651" s="1"/>
      <c r="B6651" s="1"/>
      <c r="C6651" s="1"/>
    </row>
    <row r="6652" spans="1:3" ht="15.75">
      <c r="A6652" s="1"/>
      <c r="B6652" s="1"/>
      <c r="C6652" s="1"/>
    </row>
    <row r="6653" spans="1:3" ht="15.75">
      <c r="A6653" s="1"/>
      <c r="B6653" s="1"/>
      <c r="C6653" s="1"/>
    </row>
    <row r="6654" spans="1:3" ht="15.75">
      <c r="A6654" s="1"/>
      <c r="B6654" s="1"/>
      <c r="C6654" s="1"/>
    </row>
    <row r="6655" spans="1:3" ht="15.75">
      <c r="A6655" s="1"/>
      <c r="B6655" s="1"/>
      <c r="C6655" s="1"/>
    </row>
    <row r="6656" spans="1:3" ht="15.75">
      <c r="A6656" s="1"/>
      <c r="B6656" s="1"/>
      <c r="C6656" s="1"/>
    </row>
    <row r="6657" spans="1:3" ht="15.75">
      <c r="A6657" s="1"/>
      <c r="B6657" s="1"/>
      <c r="C6657" s="1"/>
    </row>
    <row r="6658" spans="1:3" ht="15.75">
      <c r="A6658" s="1"/>
      <c r="B6658" s="1"/>
      <c r="C6658" s="1"/>
    </row>
    <row r="6659" spans="1:3" ht="15.75">
      <c r="A6659" s="1"/>
      <c r="B6659" s="1"/>
      <c r="C6659" s="1"/>
    </row>
    <row r="6660" spans="1:3" ht="15.75">
      <c r="A6660" s="1"/>
      <c r="B6660" s="1"/>
      <c r="C6660" s="1"/>
    </row>
    <row r="6661" spans="1:3" ht="15.75">
      <c r="A6661" s="1"/>
      <c r="B6661" s="1"/>
      <c r="C6661" s="1"/>
    </row>
    <row r="6662" spans="1:3" ht="15.75">
      <c r="A6662" s="1"/>
      <c r="B6662" s="1"/>
      <c r="C6662" s="1"/>
    </row>
    <row r="6663" spans="1:3" ht="15.75">
      <c r="A6663" s="1"/>
      <c r="B6663" s="1"/>
      <c r="C6663" s="1"/>
    </row>
    <row r="6664" spans="1:3" ht="15.75">
      <c r="A6664" s="1"/>
      <c r="B6664" s="1"/>
      <c r="C6664" s="1"/>
    </row>
    <row r="6665" spans="1:3" ht="15.75">
      <c r="A6665" s="1"/>
      <c r="B6665" s="1"/>
      <c r="C6665" s="1"/>
    </row>
    <row r="6666" spans="1:3" ht="15.75">
      <c r="A6666" s="1"/>
      <c r="B6666" s="1"/>
      <c r="C6666" s="1"/>
    </row>
    <row r="6667" spans="1:3" ht="15.75">
      <c r="A6667" s="1"/>
      <c r="B6667" s="1"/>
      <c r="C6667" s="1"/>
    </row>
    <row r="6668" spans="1:3" ht="15.75">
      <c r="A6668" s="1"/>
      <c r="B6668" s="1"/>
      <c r="C6668" s="1"/>
    </row>
    <row r="6669" spans="1:3" ht="15.75">
      <c r="A6669" s="1"/>
      <c r="B6669" s="1"/>
      <c r="C6669" s="1"/>
    </row>
    <row r="6670" spans="1:3" ht="15.75">
      <c r="A6670" s="1"/>
      <c r="B6670" s="1"/>
      <c r="C6670" s="1"/>
    </row>
    <row r="6671" spans="1:3" ht="15.75">
      <c r="A6671" s="1"/>
      <c r="B6671" s="1"/>
      <c r="C6671" s="1"/>
    </row>
    <row r="6672" spans="1:3" ht="15.75">
      <c r="A6672" s="1"/>
      <c r="B6672" s="1"/>
      <c r="C6672" s="1"/>
    </row>
    <row r="6673" spans="1:3" ht="15.75">
      <c r="A6673" s="1"/>
      <c r="B6673" s="1"/>
      <c r="C6673" s="1"/>
    </row>
    <row r="6674" spans="1:3" ht="15.75">
      <c r="A6674" s="1"/>
      <c r="B6674" s="1"/>
      <c r="C6674" s="1"/>
    </row>
    <row r="6675" spans="1:3" ht="15.75">
      <c r="A6675" s="1"/>
      <c r="B6675" s="1"/>
      <c r="C6675" s="1"/>
    </row>
    <row r="6676" spans="1:3" ht="15.75">
      <c r="A6676" s="1"/>
      <c r="B6676" s="1"/>
      <c r="C6676" s="1"/>
    </row>
    <row r="6677" spans="1:3" ht="15.75">
      <c r="A6677" s="1"/>
      <c r="B6677" s="1"/>
      <c r="C6677" s="1"/>
    </row>
    <row r="6678" spans="1:3" ht="15.75">
      <c r="A6678" s="1"/>
      <c r="B6678" s="1"/>
      <c r="C6678" s="1"/>
    </row>
    <row r="6679" spans="1:3" ht="15.75">
      <c r="A6679" s="1"/>
      <c r="B6679" s="1"/>
      <c r="C6679" s="1"/>
    </row>
    <row r="6680" spans="1:3" ht="15.75">
      <c r="A6680" s="1"/>
      <c r="B6680" s="1"/>
      <c r="C6680" s="1"/>
    </row>
    <row r="6681" spans="1:3" ht="15.75">
      <c r="A6681" s="1"/>
      <c r="B6681" s="1"/>
      <c r="C6681" s="1"/>
    </row>
    <row r="6682" spans="1:3" ht="15.75">
      <c r="A6682" s="1"/>
      <c r="B6682" s="1"/>
      <c r="C6682" s="1"/>
    </row>
    <row r="6683" spans="1:3" ht="15.75">
      <c r="A6683" s="1"/>
      <c r="B6683" s="1"/>
      <c r="C6683" s="1"/>
    </row>
    <row r="6684" spans="1:3" ht="15.75">
      <c r="A6684" s="1"/>
      <c r="B6684" s="1"/>
      <c r="C6684" s="1"/>
    </row>
    <row r="6685" spans="1:3" ht="15.75">
      <c r="A6685" s="1"/>
      <c r="B6685" s="1"/>
      <c r="C6685" s="1"/>
    </row>
    <row r="6686" spans="1:3" ht="15.75">
      <c r="A6686" s="1"/>
      <c r="B6686" s="1"/>
      <c r="C6686" s="1"/>
    </row>
    <row r="6687" spans="1:3" ht="15.75">
      <c r="A6687" s="1"/>
      <c r="B6687" s="1"/>
      <c r="C6687" s="1"/>
    </row>
    <row r="6688" spans="1:3" ht="15.75">
      <c r="A6688" s="1"/>
      <c r="B6688" s="1"/>
      <c r="C6688" s="1"/>
    </row>
    <row r="6689" spans="1:3" ht="15.75">
      <c r="A6689" s="1"/>
      <c r="B6689" s="1"/>
      <c r="C6689" s="1"/>
    </row>
    <row r="6690" spans="1:3" ht="15.75">
      <c r="A6690" s="1"/>
      <c r="B6690" s="1"/>
      <c r="C6690" s="1"/>
    </row>
    <row r="6691" spans="1:3" ht="15.75">
      <c r="A6691" s="1"/>
      <c r="B6691" s="1"/>
      <c r="C6691" s="1"/>
    </row>
    <row r="6692" spans="1:3" ht="15.75">
      <c r="A6692" s="1"/>
      <c r="B6692" s="1"/>
      <c r="C6692" s="1"/>
    </row>
    <row r="6693" spans="1:3" ht="15.75">
      <c r="A6693" s="1"/>
      <c r="B6693" s="1"/>
      <c r="C6693" s="1"/>
    </row>
    <row r="6694" spans="1:3" ht="15.75">
      <c r="A6694" s="1"/>
      <c r="B6694" s="1"/>
      <c r="C6694" s="1"/>
    </row>
    <row r="6695" spans="1:3" ht="15.75">
      <c r="A6695" s="1"/>
      <c r="B6695" s="1"/>
      <c r="C6695" s="1"/>
    </row>
    <row r="6696" spans="1:3" ht="15.75">
      <c r="A6696" s="1"/>
      <c r="B6696" s="1"/>
      <c r="C6696" s="1"/>
    </row>
    <row r="6697" spans="1:3" ht="15.75">
      <c r="A6697" s="1"/>
      <c r="B6697" s="1"/>
      <c r="C6697" s="1"/>
    </row>
    <row r="6698" spans="1:3" ht="15.75">
      <c r="A6698" s="1"/>
      <c r="B6698" s="1"/>
      <c r="C6698" s="1"/>
    </row>
    <row r="6699" spans="1:3" ht="15.75">
      <c r="A6699" s="1"/>
      <c r="B6699" s="1"/>
      <c r="C6699" s="1"/>
    </row>
    <row r="6700" spans="1:3" ht="15.75">
      <c r="A6700" s="1"/>
      <c r="B6700" s="1"/>
      <c r="C6700" s="1"/>
    </row>
    <row r="6701" spans="1:3" ht="15.75">
      <c r="A6701" s="1"/>
      <c r="B6701" s="1"/>
      <c r="C6701" s="1"/>
    </row>
    <row r="6702" spans="1:3" ht="15.75">
      <c r="A6702" s="1"/>
      <c r="B6702" s="1"/>
      <c r="C6702" s="1"/>
    </row>
    <row r="6703" spans="1:3" ht="15.75">
      <c r="A6703" s="1"/>
      <c r="B6703" s="1"/>
      <c r="C6703" s="1"/>
    </row>
    <row r="6704" spans="1:3" ht="15.75">
      <c r="A6704" s="1"/>
      <c r="B6704" s="1"/>
      <c r="C6704" s="1"/>
    </row>
    <row r="6705" spans="1:3" ht="15.75">
      <c r="A6705" s="1"/>
      <c r="B6705" s="1"/>
      <c r="C6705" s="1"/>
    </row>
    <row r="6706" spans="1:3" ht="15.75">
      <c r="A6706" s="1"/>
      <c r="B6706" s="1"/>
      <c r="C6706" s="1"/>
    </row>
    <row r="6707" spans="1:3" ht="15.75">
      <c r="A6707" s="1"/>
      <c r="B6707" s="1"/>
      <c r="C6707" s="1"/>
    </row>
    <row r="6708" spans="1:3" ht="15.75">
      <c r="A6708" s="1"/>
      <c r="B6708" s="1"/>
      <c r="C6708" s="1"/>
    </row>
    <row r="6709" spans="1:3" ht="15.75">
      <c r="A6709" s="1"/>
      <c r="B6709" s="1"/>
      <c r="C6709" s="1"/>
    </row>
    <row r="6710" spans="1:3" ht="15.75">
      <c r="A6710" s="1"/>
      <c r="B6710" s="1"/>
      <c r="C6710" s="1"/>
    </row>
    <row r="6711" spans="1:3" ht="15.75">
      <c r="A6711" s="1"/>
      <c r="B6711" s="1"/>
      <c r="C6711" s="1"/>
    </row>
    <row r="6712" spans="1:3" ht="15.75">
      <c r="A6712" s="1"/>
      <c r="B6712" s="1"/>
      <c r="C6712" s="1"/>
    </row>
    <row r="6713" spans="1:3" ht="15.75">
      <c r="A6713" s="1"/>
      <c r="B6713" s="1"/>
      <c r="C6713" s="1"/>
    </row>
    <row r="6714" spans="1:3" ht="15.75">
      <c r="A6714" s="1"/>
      <c r="B6714" s="1"/>
      <c r="C6714" s="1"/>
    </row>
    <row r="6715" spans="1:3" ht="15.75">
      <c r="A6715" s="1"/>
      <c r="B6715" s="1"/>
      <c r="C6715" s="1"/>
    </row>
    <row r="6716" spans="1:3" ht="15.75">
      <c r="A6716" s="1"/>
      <c r="B6716" s="1"/>
      <c r="C6716" s="1"/>
    </row>
    <row r="6717" spans="1:3" ht="15.75">
      <c r="A6717" s="1"/>
      <c r="B6717" s="1"/>
      <c r="C6717" s="1"/>
    </row>
    <row r="6718" spans="1:3" ht="15.75">
      <c r="A6718" s="1"/>
      <c r="B6718" s="1"/>
      <c r="C6718" s="1"/>
    </row>
    <row r="6719" spans="1:3" ht="15.75">
      <c r="A6719" s="1"/>
      <c r="B6719" s="1"/>
      <c r="C6719" s="1"/>
    </row>
    <row r="6720" spans="1:3" ht="15.75">
      <c r="A6720" s="1"/>
      <c r="B6720" s="1"/>
      <c r="C6720" s="1"/>
    </row>
    <row r="6721" spans="1:3" ht="15.75">
      <c r="A6721" s="1"/>
      <c r="B6721" s="1"/>
      <c r="C6721" s="1"/>
    </row>
    <row r="6722" spans="1:3" ht="15.75">
      <c r="A6722" s="1"/>
      <c r="B6722" s="1"/>
      <c r="C6722" s="1"/>
    </row>
    <row r="6723" spans="1:3" ht="15.75">
      <c r="A6723" s="1"/>
      <c r="B6723" s="1"/>
      <c r="C6723" s="1"/>
    </row>
    <row r="6724" spans="1:3" ht="15.75">
      <c r="A6724" s="1"/>
      <c r="B6724" s="1"/>
      <c r="C6724" s="1"/>
    </row>
    <row r="6725" spans="1:3" ht="15.75">
      <c r="A6725" s="1"/>
      <c r="B6725" s="1"/>
      <c r="C6725" s="1"/>
    </row>
    <row r="6726" spans="1:3" ht="15.75">
      <c r="A6726" s="1"/>
      <c r="B6726" s="1"/>
      <c r="C6726" s="1"/>
    </row>
    <row r="6727" spans="1:3" ht="15.75">
      <c r="A6727" s="1"/>
      <c r="B6727" s="1"/>
      <c r="C6727" s="1"/>
    </row>
    <row r="6728" spans="1:3" ht="15.75">
      <c r="A6728" s="1"/>
      <c r="B6728" s="1"/>
      <c r="C6728" s="1"/>
    </row>
    <row r="6729" spans="1:3" ht="15.75">
      <c r="A6729" s="1"/>
      <c r="B6729" s="1"/>
      <c r="C6729" s="1"/>
    </row>
    <row r="6730" spans="1:3" ht="15.75">
      <c r="A6730" s="1"/>
      <c r="B6730" s="1"/>
      <c r="C6730" s="1"/>
    </row>
    <row r="6731" spans="1:3" ht="15.75">
      <c r="A6731" s="1"/>
      <c r="B6731" s="1"/>
      <c r="C6731" s="1"/>
    </row>
    <row r="6732" spans="1:3" ht="15.75">
      <c r="A6732" s="1"/>
      <c r="B6732" s="1"/>
      <c r="C6732" s="1"/>
    </row>
    <row r="6733" spans="1:3" ht="15.75">
      <c r="A6733" s="1"/>
      <c r="B6733" s="1"/>
      <c r="C6733" s="1"/>
    </row>
    <row r="6734" spans="1:3" ht="15.75">
      <c r="A6734" s="1"/>
      <c r="B6734" s="1"/>
      <c r="C6734" s="1"/>
    </row>
    <row r="6735" spans="1:3" ht="15.75">
      <c r="A6735" s="1"/>
      <c r="B6735" s="1"/>
      <c r="C6735" s="1"/>
    </row>
    <row r="6736" spans="1:3" ht="15.75">
      <c r="A6736" s="1"/>
      <c r="B6736" s="1"/>
      <c r="C6736" s="1"/>
    </row>
    <row r="6737" spans="1:3" ht="15.75">
      <c r="A6737" s="1"/>
      <c r="B6737" s="1"/>
      <c r="C6737" s="1"/>
    </row>
    <row r="6738" spans="1:3" ht="15.75">
      <c r="A6738" s="1"/>
      <c r="B6738" s="1"/>
      <c r="C6738" s="1"/>
    </row>
    <row r="6739" spans="1:3" ht="15.75">
      <c r="A6739" s="1"/>
      <c r="B6739" s="1"/>
      <c r="C6739" s="1"/>
    </row>
    <row r="6740" spans="1:3" ht="15.75">
      <c r="A6740" s="1"/>
      <c r="B6740" s="1"/>
      <c r="C6740" s="1"/>
    </row>
    <row r="6741" spans="1:3" ht="15.75">
      <c r="A6741" s="1"/>
      <c r="B6741" s="1"/>
      <c r="C6741" s="1"/>
    </row>
    <row r="6742" spans="1:3" ht="15.75">
      <c r="A6742" s="1"/>
      <c r="B6742" s="1"/>
      <c r="C6742" s="1"/>
    </row>
    <row r="6743" spans="1:3" ht="15.75">
      <c r="A6743" s="1"/>
      <c r="B6743" s="1"/>
      <c r="C6743" s="1"/>
    </row>
    <row r="6744" spans="1:3" ht="15.75">
      <c r="A6744" s="1"/>
      <c r="B6744" s="1"/>
      <c r="C6744" s="1"/>
    </row>
    <row r="6745" spans="1:3" ht="15.75">
      <c r="A6745" s="1"/>
      <c r="B6745" s="1"/>
      <c r="C6745" s="1"/>
    </row>
    <row r="6746" spans="1:3" ht="15.75">
      <c r="A6746" s="1"/>
      <c r="B6746" s="1"/>
      <c r="C6746" s="1"/>
    </row>
    <row r="6747" spans="1:3" ht="15.75">
      <c r="A6747" s="1"/>
      <c r="B6747" s="1"/>
      <c r="C6747" s="1"/>
    </row>
    <row r="6748" spans="1:3" ht="15.75">
      <c r="A6748" s="1"/>
      <c r="B6748" s="1"/>
      <c r="C6748" s="1"/>
    </row>
    <row r="6749" spans="1:3" ht="15.75">
      <c r="A6749" s="1"/>
      <c r="B6749" s="1"/>
      <c r="C6749" s="1"/>
    </row>
    <row r="6750" spans="1:3" ht="15.75">
      <c r="A6750" s="1"/>
      <c r="B6750" s="1"/>
      <c r="C6750" s="1"/>
    </row>
    <row r="6751" spans="1:3" ht="15.75">
      <c r="A6751" s="1"/>
      <c r="B6751" s="1"/>
      <c r="C6751" s="1"/>
    </row>
    <row r="6752" spans="1:3" ht="15.75">
      <c r="A6752" s="1"/>
      <c r="B6752" s="1"/>
      <c r="C6752" s="1"/>
    </row>
    <row r="6753" spans="1:3" ht="15.75">
      <c r="A6753" s="1"/>
      <c r="B6753" s="1"/>
      <c r="C6753" s="1"/>
    </row>
    <row r="6754" spans="1:3" ht="15.75">
      <c r="A6754" s="1"/>
      <c r="B6754" s="1"/>
      <c r="C6754" s="1"/>
    </row>
    <row r="6755" spans="1:3" ht="15.75">
      <c r="A6755" s="1"/>
      <c r="B6755" s="1"/>
      <c r="C6755" s="1"/>
    </row>
    <row r="6756" spans="1:3" ht="15.75">
      <c r="A6756" s="1"/>
      <c r="B6756" s="1"/>
      <c r="C6756" s="1"/>
    </row>
    <row r="6757" spans="1:3" ht="15.75">
      <c r="A6757" s="1"/>
      <c r="B6757" s="1"/>
      <c r="C6757" s="1"/>
    </row>
    <row r="6758" spans="1:3" ht="15.75">
      <c r="A6758" s="1"/>
      <c r="B6758" s="1"/>
      <c r="C6758" s="1"/>
    </row>
    <row r="6759" spans="1:3" ht="15.75">
      <c r="A6759" s="1"/>
      <c r="B6759" s="1"/>
      <c r="C6759" s="1"/>
    </row>
    <row r="6760" spans="1:3" ht="15.75">
      <c r="A6760" s="1"/>
      <c r="B6760" s="1"/>
      <c r="C6760" s="1"/>
    </row>
    <row r="6761" spans="1:3" ht="15.75">
      <c r="A6761" s="1"/>
      <c r="B6761" s="1"/>
      <c r="C6761" s="1"/>
    </row>
    <row r="6762" spans="1:3" ht="15.75">
      <c r="A6762" s="1"/>
      <c r="B6762" s="1"/>
      <c r="C6762" s="1"/>
    </row>
    <row r="6763" spans="1:3" ht="15.75">
      <c r="A6763" s="1"/>
      <c r="B6763" s="1"/>
      <c r="C6763" s="1"/>
    </row>
    <row r="6764" spans="1:3" ht="15.75">
      <c r="A6764" s="1"/>
      <c r="B6764" s="1"/>
      <c r="C6764" s="1"/>
    </row>
    <row r="6765" spans="1:3" ht="15.75">
      <c r="A6765" s="1"/>
      <c r="B6765" s="1"/>
      <c r="C6765" s="1"/>
    </row>
    <row r="6766" spans="1:3" ht="15.75">
      <c r="A6766" s="1"/>
      <c r="B6766" s="1"/>
      <c r="C6766" s="1"/>
    </row>
    <row r="6767" spans="1:3" ht="15.75">
      <c r="A6767" s="1"/>
      <c r="B6767" s="1"/>
      <c r="C6767" s="1"/>
    </row>
    <row r="6768" spans="1:3" ht="15.75">
      <c r="A6768" s="1"/>
      <c r="B6768" s="1"/>
      <c r="C6768" s="1"/>
    </row>
    <row r="6769" spans="1:3" ht="15.75">
      <c r="A6769" s="1"/>
      <c r="B6769" s="1"/>
      <c r="C6769" s="1"/>
    </row>
    <row r="6770" spans="1:3" ht="15.75">
      <c r="A6770" s="1"/>
      <c r="B6770" s="1"/>
      <c r="C6770" s="1"/>
    </row>
    <row r="6771" spans="1:3" ht="15.75">
      <c r="A6771" s="1"/>
      <c r="B6771" s="1"/>
      <c r="C6771" s="1"/>
    </row>
    <row r="6772" spans="1:3" ht="15.75">
      <c r="A6772" s="1"/>
      <c r="B6772" s="1"/>
      <c r="C6772" s="1"/>
    </row>
    <row r="6773" spans="1:3" ht="15.75">
      <c r="A6773" s="1"/>
      <c r="B6773" s="1"/>
      <c r="C6773" s="1"/>
    </row>
    <row r="6774" spans="1:3" ht="15.75">
      <c r="A6774" s="1"/>
      <c r="B6774" s="1"/>
      <c r="C6774" s="1"/>
    </row>
    <row r="6775" spans="1:3" ht="15.75">
      <c r="A6775" s="1"/>
      <c r="B6775" s="1"/>
      <c r="C6775" s="1"/>
    </row>
    <row r="6776" spans="1:3" ht="15.75">
      <c r="A6776" s="1"/>
      <c r="B6776" s="1"/>
      <c r="C6776" s="1"/>
    </row>
    <row r="6777" spans="1:3" ht="15.75">
      <c r="A6777" s="1"/>
      <c r="B6777" s="1"/>
      <c r="C6777" s="1"/>
    </row>
    <row r="6778" spans="1:3" ht="15.75">
      <c r="A6778" s="1"/>
      <c r="B6778" s="1"/>
      <c r="C6778" s="1"/>
    </row>
    <row r="6779" spans="1:3" ht="15.75">
      <c r="A6779" s="1"/>
      <c r="B6779" s="1"/>
      <c r="C6779" s="1"/>
    </row>
    <row r="6780" spans="1:3" ht="15.75">
      <c r="A6780" s="1"/>
      <c r="B6780" s="1"/>
      <c r="C6780" s="1"/>
    </row>
    <row r="6781" spans="1:3" ht="15.75">
      <c r="A6781" s="1"/>
      <c r="B6781" s="1"/>
      <c r="C6781" s="1"/>
    </row>
    <row r="6782" spans="1:3" ht="15.75">
      <c r="A6782" s="1"/>
      <c r="B6782" s="1"/>
      <c r="C6782" s="1"/>
    </row>
    <row r="6783" spans="1:3" ht="15.75">
      <c r="A6783" s="1"/>
      <c r="B6783" s="1"/>
      <c r="C6783" s="1"/>
    </row>
    <row r="6784" spans="1:3" ht="15.75">
      <c r="A6784" s="1"/>
      <c r="B6784" s="1"/>
      <c r="C6784" s="1"/>
    </row>
    <row r="6785" spans="1:3" ht="15.75">
      <c r="A6785" s="1"/>
      <c r="B6785" s="1"/>
      <c r="C6785" s="1"/>
    </row>
    <row r="6786" spans="1:3" ht="15.75">
      <c r="A6786" s="1"/>
      <c r="B6786" s="1"/>
      <c r="C6786" s="1"/>
    </row>
    <row r="6787" spans="1:3" ht="15.75">
      <c r="A6787" s="1"/>
      <c r="B6787" s="1"/>
      <c r="C6787" s="1"/>
    </row>
    <row r="6788" spans="1:3" ht="15.75">
      <c r="A6788" s="1"/>
      <c r="B6788" s="1"/>
      <c r="C6788" s="1"/>
    </row>
    <row r="6789" spans="1:3" ht="15.75">
      <c r="A6789" s="1"/>
      <c r="B6789" s="1"/>
      <c r="C6789" s="1"/>
    </row>
    <row r="6790" spans="1:3" ht="15.75">
      <c r="A6790" s="1"/>
      <c r="B6790" s="1"/>
      <c r="C6790" s="1"/>
    </row>
    <row r="6791" spans="1:3" ht="15.75">
      <c r="A6791" s="1"/>
      <c r="B6791" s="1"/>
      <c r="C6791" s="1"/>
    </row>
    <row r="6792" spans="1:3" ht="15.75">
      <c r="A6792" s="1"/>
      <c r="B6792" s="1"/>
      <c r="C6792" s="1"/>
    </row>
    <row r="6793" spans="1:3" ht="15.75">
      <c r="A6793" s="1"/>
      <c r="B6793" s="1"/>
      <c r="C6793" s="1"/>
    </row>
    <row r="6794" spans="1:3" ht="15.75">
      <c r="A6794" s="1"/>
      <c r="B6794" s="1"/>
      <c r="C6794" s="1"/>
    </row>
    <row r="6795" spans="1:3" ht="15.75">
      <c r="A6795" s="1"/>
      <c r="B6795" s="1"/>
      <c r="C6795" s="1"/>
    </row>
    <row r="6796" spans="1:3" ht="15.75">
      <c r="A6796" s="1"/>
      <c r="B6796" s="1"/>
      <c r="C6796" s="1"/>
    </row>
    <row r="6797" spans="1:3" ht="15.75">
      <c r="A6797" s="1"/>
      <c r="B6797" s="1"/>
      <c r="C6797" s="1"/>
    </row>
    <row r="6798" spans="1:3" ht="15.75">
      <c r="A6798" s="1"/>
      <c r="B6798" s="1"/>
      <c r="C6798" s="1"/>
    </row>
    <row r="6799" spans="1:3" ht="15.75">
      <c r="A6799" s="1"/>
      <c r="B6799" s="1"/>
      <c r="C6799" s="1"/>
    </row>
    <row r="6800" spans="1:3" ht="15.75">
      <c r="A6800" s="1"/>
      <c r="B6800" s="1"/>
      <c r="C6800" s="1"/>
    </row>
    <row r="6801" spans="1:3" ht="15.75">
      <c r="A6801" s="1"/>
      <c r="B6801" s="1"/>
      <c r="C6801" s="1"/>
    </row>
    <row r="6802" spans="1:3" ht="15.75">
      <c r="A6802" s="1"/>
      <c r="B6802" s="1"/>
      <c r="C6802" s="1"/>
    </row>
    <row r="6803" spans="1:3" ht="15.75">
      <c r="A6803" s="1"/>
      <c r="B6803" s="1"/>
      <c r="C6803" s="1"/>
    </row>
    <row r="6804" spans="1:3" ht="15.75">
      <c r="A6804" s="1"/>
      <c r="B6804" s="1"/>
      <c r="C6804" s="1"/>
    </row>
    <row r="6805" spans="1:3" ht="15.75">
      <c r="A6805" s="1"/>
      <c r="B6805" s="1"/>
      <c r="C6805" s="1"/>
    </row>
    <row r="6806" spans="1:3" ht="15.75">
      <c r="A6806" s="1"/>
      <c r="B6806" s="1"/>
      <c r="C6806" s="1"/>
    </row>
    <row r="6807" spans="1:3" ht="15.75">
      <c r="A6807" s="1"/>
      <c r="B6807" s="1"/>
      <c r="C6807" s="1"/>
    </row>
    <row r="6808" spans="1:3" ht="15.75">
      <c r="A6808" s="1"/>
      <c r="B6808" s="1"/>
      <c r="C6808" s="1"/>
    </row>
    <row r="6809" spans="1:3" ht="15.75">
      <c r="A6809" s="1"/>
      <c r="B6809" s="1"/>
      <c r="C6809" s="1"/>
    </row>
    <row r="6810" spans="1:3" ht="15.75">
      <c r="A6810" s="1"/>
      <c r="B6810" s="1"/>
      <c r="C6810" s="1"/>
    </row>
    <row r="6811" spans="1:3" ht="15.75">
      <c r="A6811" s="1"/>
      <c r="B6811" s="1"/>
      <c r="C6811" s="1"/>
    </row>
    <row r="6812" spans="1:3" ht="15.75">
      <c r="A6812" s="1"/>
      <c r="B6812" s="1"/>
      <c r="C6812" s="1"/>
    </row>
    <row r="6813" spans="1:3" ht="15.75">
      <c r="A6813" s="1"/>
      <c r="B6813" s="1"/>
      <c r="C6813" s="1"/>
    </row>
    <row r="6814" spans="1:3" ht="15.75">
      <c r="A6814" s="1"/>
      <c r="B6814" s="1"/>
      <c r="C6814" s="1"/>
    </row>
    <row r="6815" spans="1:3" ht="15.75">
      <c r="A6815" s="1"/>
      <c r="B6815" s="1"/>
      <c r="C6815" s="1"/>
    </row>
    <row r="6816" spans="1:3" ht="15.75">
      <c r="A6816" s="1"/>
      <c r="B6816" s="1"/>
      <c r="C6816" s="1"/>
    </row>
    <row r="6817" spans="1:3" ht="15.75">
      <c r="A6817" s="1"/>
      <c r="B6817" s="1"/>
      <c r="C6817" s="1"/>
    </row>
    <row r="6818" spans="1:3" ht="15.75">
      <c r="A6818" s="1"/>
      <c r="B6818" s="1"/>
      <c r="C6818" s="1"/>
    </row>
    <row r="6819" spans="1:3" ht="15.75">
      <c r="A6819" s="1"/>
      <c r="B6819" s="1"/>
      <c r="C6819" s="1"/>
    </row>
    <row r="6820" spans="1:3" ht="15.75">
      <c r="A6820" s="1"/>
      <c r="B6820" s="1"/>
      <c r="C6820" s="1"/>
    </row>
    <row r="6821" spans="1:3" ht="15.75">
      <c r="A6821" s="1"/>
      <c r="B6821" s="1"/>
      <c r="C6821" s="1"/>
    </row>
    <row r="6822" spans="1:3" ht="15.75">
      <c r="A6822" s="1"/>
      <c r="B6822" s="1"/>
      <c r="C6822" s="1"/>
    </row>
    <row r="6823" spans="1:3" ht="15.75">
      <c r="A6823" s="1"/>
      <c r="B6823" s="1"/>
      <c r="C6823" s="1"/>
    </row>
    <row r="6824" spans="1:3" ht="15.75">
      <c r="A6824" s="1"/>
      <c r="B6824" s="1"/>
      <c r="C6824" s="1"/>
    </row>
    <row r="6825" spans="1:3" ht="15.75">
      <c r="A6825" s="1"/>
      <c r="B6825" s="1"/>
      <c r="C6825" s="1"/>
    </row>
    <row r="6826" spans="1:3" ht="15.75">
      <c r="A6826" s="1"/>
      <c r="B6826" s="1"/>
      <c r="C6826" s="1"/>
    </row>
    <row r="6827" spans="1:3" ht="15.75">
      <c r="A6827" s="1"/>
      <c r="B6827" s="1"/>
      <c r="C6827" s="1"/>
    </row>
    <row r="6828" spans="1:3" ht="15.75">
      <c r="A6828" s="1"/>
      <c r="B6828" s="1"/>
      <c r="C6828" s="1"/>
    </row>
    <row r="6829" spans="1:3" ht="15.75">
      <c r="A6829" s="1"/>
      <c r="B6829" s="1"/>
      <c r="C6829" s="1"/>
    </row>
    <row r="6830" spans="1:3" ht="15.75">
      <c r="A6830" s="1"/>
      <c r="B6830" s="1"/>
      <c r="C6830" s="1"/>
    </row>
    <row r="6831" spans="1:3" ht="15.75">
      <c r="A6831" s="1"/>
      <c r="B6831" s="1"/>
      <c r="C6831" s="1"/>
    </row>
    <row r="6832" spans="1:3" ht="15.75">
      <c r="A6832" s="1"/>
      <c r="B6832" s="1"/>
      <c r="C6832" s="1"/>
    </row>
    <row r="6833" spans="1:3" ht="15.75">
      <c r="A6833" s="1"/>
      <c r="B6833" s="1"/>
      <c r="C6833" s="1"/>
    </row>
    <row r="6834" spans="1:3" ht="15.75">
      <c r="A6834" s="1"/>
      <c r="B6834" s="1"/>
      <c r="C6834" s="1"/>
    </row>
    <row r="6835" spans="1:3" ht="15.75">
      <c r="A6835" s="1"/>
      <c r="B6835" s="1"/>
      <c r="C6835" s="1"/>
    </row>
    <row r="6836" spans="1:3" ht="15.75">
      <c r="A6836" s="1"/>
      <c r="B6836" s="1"/>
      <c r="C6836" s="1"/>
    </row>
    <row r="6837" spans="1:3" ht="15.75">
      <c r="A6837" s="1"/>
      <c r="B6837" s="1"/>
      <c r="C6837" s="1"/>
    </row>
    <row r="6838" spans="1:3" ht="15.75">
      <c r="A6838" s="1"/>
      <c r="B6838" s="1"/>
      <c r="C6838" s="1"/>
    </row>
    <row r="6839" spans="1:3" ht="15.75">
      <c r="A6839" s="1"/>
      <c r="B6839" s="1"/>
      <c r="C6839" s="1"/>
    </row>
    <row r="6840" spans="1:3" ht="15.75">
      <c r="A6840" s="1"/>
      <c r="B6840" s="1"/>
      <c r="C6840" s="1"/>
    </row>
    <row r="6841" spans="1:3" ht="15.75">
      <c r="A6841" s="1"/>
      <c r="B6841" s="1"/>
      <c r="C6841" s="1"/>
    </row>
    <row r="6842" spans="1:3" ht="15.75">
      <c r="A6842" s="1"/>
      <c r="B6842" s="1"/>
      <c r="C6842" s="1"/>
    </row>
    <row r="6843" spans="1:3" ht="15.75">
      <c r="A6843" s="1"/>
      <c r="B6843" s="1"/>
      <c r="C6843" s="1"/>
    </row>
    <row r="6844" spans="1:3" ht="15.75">
      <c r="A6844" s="1"/>
      <c r="B6844" s="1"/>
      <c r="C6844" s="1"/>
    </row>
    <row r="6845" spans="1:3" ht="15.75">
      <c r="A6845" s="1"/>
      <c r="B6845" s="1"/>
      <c r="C6845" s="1"/>
    </row>
    <row r="6846" spans="1:3" ht="15.75">
      <c r="A6846" s="1"/>
      <c r="B6846" s="1"/>
      <c r="C6846" s="1"/>
    </row>
    <row r="6847" spans="1:3" ht="15.75">
      <c r="A6847" s="1"/>
      <c r="B6847" s="1"/>
      <c r="C6847" s="1"/>
    </row>
    <row r="6848" spans="1:3" ht="15.75">
      <c r="A6848" s="1"/>
      <c r="B6848" s="1"/>
      <c r="C6848" s="1"/>
    </row>
    <row r="6849" spans="1:3" ht="15.75">
      <c r="A6849" s="1"/>
      <c r="B6849" s="1"/>
      <c r="C6849" s="1"/>
    </row>
    <row r="6850" spans="1:3" ht="15.75">
      <c r="A6850" s="1"/>
      <c r="B6850" s="1"/>
      <c r="C6850" s="1"/>
    </row>
    <row r="6851" spans="1:3" ht="15.75">
      <c r="A6851" s="1"/>
      <c r="B6851" s="1"/>
      <c r="C6851" s="1"/>
    </row>
    <row r="6852" spans="1:3" ht="15.75">
      <c r="A6852" s="1"/>
      <c r="B6852" s="1"/>
      <c r="C6852" s="1"/>
    </row>
    <row r="6853" spans="1:3" ht="15.75">
      <c r="A6853" s="1"/>
      <c r="B6853" s="1"/>
      <c r="C6853" s="1"/>
    </row>
    <row r="6854" spans="1:3" ht="15.75">
      <c r="A6854" s="1"/>
      <c r="B6854" s="1"/>
      <c r="C6854" s="1"/>
    </row>
    <row r="6855" spans="1:3" ht="15.75">
      <c r="A6855" s="1"/>
      <c r="B6855" s="1"/>
      <c r="C6855" s="1"/>
    </row>
    <row r="6856" spans="1:3" ht="15.75">
      <c r="A6856" s="1"/>
      <c r="B6856" s="1"/>
      <c r="C6856" s="1"/>
    </row>
    <row r="6857" spans="1:3" ht="15.75">
      <c r="A6857" s="1"/>
      <c r="B6857" s="1"/>
      <c r="C6857" s="1"/>
    </row>
    <row r="6858" spans="1:3" ht="15.75">
      <c r="A6858" s="1"/>
      <c r="B6858" s="1"/>
      <c r="C6858" s="1"/>
    </row>
    <row r="6859" spans="1:3" ht="15.75">
      <c r="A6859" s="1"/>
      <c r="B6859" s="1"/>
      <c r="C6859" s="1"/>
    </row>
    <row r="6860" spans="1:3" ht="15.75">
      <c r="A6860" s="1"/>
      <c r="B6860" s="1"/>
      <c r="C6860" s="1"/>
    </row>
    <row r="6861" spans="1:3" ht="15.75">
      <c r="A6861" s="1"/>
      <c r="B6861" s="1"/>
      <c r="C6861" s="1"/>
    </row>
    <row r="6862" spans="1:3" ht="15.75">
      <c r="A6862" s="1"/>
      <c r="B6862" s="1"/>
      <c r="C6862" s="1"/>
    </row>
    <row r="6863" spans="1:3" ht="15.75">
      <c r="A6863" s="1"/>
      <c r="B6863" s="1"/>
      <c r="C6863" s="1"/>
    </row>
    <row r="6864" spans="1:3" ht="15.75">
      <c r="A6864" s="1"/>
      <c r="B6864" s="1"/>
      <c r="C6864" s="1"/>
    </row>
    <row r="6865" spans="1:3" ht="15.75">
      <c r="A6865" s="1"/>
      <c r="B6865" s="1"/>
      <c r="C6865" s="1"/>
    </row>
    <row r="6866" spans="1:3" ht="15.75">
      <c r="A6866" s="1"/>
      <c r="B6866" s="1"/>
      <c r="C6866" s="1"/>
    </row>
    <row r="6867" spans="1:3" ht="15.75">
      <c r="A6867" s="1"/>
      <c r="B6867" s="1"/>
      <c r="C6867" s="1"/>
    </row>
    <row r="6868" spans="1:3" ht="15.75">
      <c r="A6868" s="1"/>
      <c r="B6868" s="1"/>
      <c r="C6868" s="1"/>
    </row>
    <row r="6869" spans="1:3" ht="15.75">
      <c r="A6869" s="1"/>
      <c r="B6869" s="1"/>
      <c r="C6869" s="1"/>
    </row>
    <row r="6870" spans="1:3" ht="15.75">
      <c r="A6870" s="1"/>
      <c r="B6870" s="1"/>
      <c r="C6870" s="1"/>
    </row>
    <row r="6871" spans="1:3" ht="15.75">
      <c r="A6871" s="1"/>
      <c r="B6871" s="1"/>
      <c r="C6871" s="1"/>
    </row>
    <row r="6872" spans="1:3" ht="15.75">
      <c r="A6872" s="1"/>
      <c r="B6872" s="1"/>
      <c r="C6872" s="1"/>
    </row>
    <row r="6873" spans="1:3" ht="15.75">
      <c r="A6873" s="1"/>
      <c r="B6873" s="1"/>
      <c r="C6873" s="1"/>
    </row>
    <row r="6874" spans="1:3" ht="15.75">
      <c r="A6874" s="1"/>
      <c r="B6874" s="1"/>
      <c r="C6874" s="1"/>
    </row>
    <row r="6875" spans="1:3" ht="15.75">
      <c r="A6875" s="1"/>
      <c r="B6875" s="1"/>
      <c r="C6875" s="1"/>
    </row>
    <row r="6876" spans="1:3" ht="15.75">
      <c r="A6876" s="1"/>
      <c r="B6876" s="1"/>
      <c r="C6876" s="1"/>
    </row>
    <row r="6877" spans="1:3" ht="15.75">
      <c r="A6877" s="1"/>
      <c r="B6877" s="1"/>
      <c r="C6877" s="1"/>
    </row>
    <row r="6878" spans="1:3" ht="15.75">
      <c r="A6878" s="1"/>
      <c r="B6878" s="1"/>
      <c r="C6878" s="1"/>
    </row>
    <row r="6879" spans="1:3" ht="15.75">
      <c r="A6879" s="1"/>
      <c r="B6879" s="1"/>
      <c r="C6879" s="1"/>
    </row>
    <row r="6880" spans="1:3" ht="15.75">
      <c r="A6880" s="1"/>
      <c r="B6880" s="1"/>
      <c r="C6880" s="1"/>
    </row>
    <row r="6881" spans="1:3" ht="15.75">
      <c r="A6881" s="1"/>
      <c r="B6881" s="1"/>
      <c r="C6881" s="1"/>
    </row>
    <row r="6882" spans="1:3" ht="15.75">
      <c r="A6882" s="1"/>
      <c r="B6882" s="1"/>
      <c r="C6882" s="1"/>
    </row>
    <row r="6883" spans="1:3" ht="15.75">
      <c r="A6883" s="1"/>
      <c r="B6883" s="1"/>
      <c r="C6883" s="1"/>
    </row>
    <row r="6884" spans="1:3" ht="15.75">
      <c r="A6884" s="1"/>
      <c r="B6884" s="1"/>
      <c r="C6884" s="1"/>
    </row>
    <row r="6885" spans="1:3" ht="15.75">
      <c r="A6885" s="1"/>
      <c r="B6885" s="1"/>
      <c r="C6885" s="1"/>
    </row>
    <row r="6886" spans="1:3" ht="15.75">
      <c r="A6886" s="1"/>
      <c r="B6886" s="1"/>
      <c r="C6886" s="1"/>
    </row>
    <row r="6887" spans="1:3" ht="15.75">
      <c r="A6887" s="1"/>
      <c r="B6887" s="1"/>
      <c r="C6887" s="1"/>
    </row>
    <row r="6888" spans="1:3" ht="15.75">
      <c r="A6888" s="1"/>
      <c r="B6888" s="1"/>
      <c r="C6888" s="1"/>
    </row>
    <row r="6889" spans="1:3" ht="15.75">
      <c r="A6889" s="1"/>
      <c r="B6889" s="1"/>
      <c r="C6889" s="1"/>
    </row>
    <row r="6890" spans="1:3" ht="15.75">
      <c r="A6890" s="1"/>
      <c r="B6890" s="1"/>
      <c r="C6890" s="1"/>
    </row>
    <row r="6891" spans="1:3" ht="15.75">
      <c r="A6891" s="1"/>
      <c r="B6891" s="1"/>
      <c r="C6891" s="1"/>
    </row>
    <row r="6892" spans="1:3" ht="15.75">
      <c r="A6892" s="1"/>
      <c r="B6892" s="1"/>
      <c r="C6892" s="1"/>
    </row>
    <row r="6893" spans="1:3" ht="15.75">
      <c r="A6893" s="1"/>
      <c r="B6893" s="1"/>
      <c r="C6893" s="1"/>
    </row>
    <row r="6894" spans="1:3" ht="15.75">
      <c r="A6894" s="1"/>
      <c r="B6894" s="1"/>
      <c r="C6894" s="1"/>
    </row>
    <row r="6895" spans="1:3" ht="15.75">
      <c r="A6895" s="1"/>
      <c r="B6895" s="1"/>
      <c r="C6895" s="1"/>
    </row>
    <row r="6896" spans="1:3" ht="15.75">
      <c r="A6896" s="1"/>
      <c r="B6896" s="1"/>
      <c r="C6896" s="1"/>
    </row>
    <row r="6897" spans="1:3" ht="15.75">
      <c r="A6897" s="1"/>
      <c r="B6897" s="1"/>
      <c r="C6897" s="1"/>
    </row>
    <row r="6898" spans="1:3" ht="15.75">
      <c r="A6898" s="1"/>
      <c r="B6898" s="1"/>
      <c r="C6898" s="1"/>
    </row>
    <row r="6899" spans="1:3" ht="15.75">
      <c r="A6899" s="1"/>
      <c r="B6899" s="1"/>
      <c r="C6899" s="1"/>
    </row>
    <row r="6900" spans="1:3" ht="15.75">
      <c r="A6900" s="1"/>
      <c r="B6900" s="1"/>
      <c r="C6900" s="1"/>
    </row>
    <row r="6901" spans="1:3" ht="15.75">
      <c r="A6901" s="1"/>
      <c r="B6901" s="1"/>
      <c r="C6901" s="1"/>
    </row>
    <row r="6902" spans="1:3" ht="15.75">
      <c r="A6902" s="1"/>
      <c r="B6902" s="1"/>
      <c r="C6902" s="1"/>
    </row>
    <row r="6903" spans="1:3" ht="15.75">
      <c r="A6903" s="1"/>
      <c r="B6903" s="1"/>
      <c r="C6903" s="1"/>
    </row>
    <row r="6904" spans="1:3" ht="15.75">
      <c r="A6904" s="1"/>
      <c r="B6904" s="1"/>
      <c r="C6904" s="1"/>
    </row>
    <row r="6905" spans="1:3" ht="15.75">
      <c r="A6905" s="1"/>
      <c r="B6905" s="1"/>
      <c r="C6905" s="1"/>
    </row>
    <row r="6906" spans="1:3" ht="15.75">
      <c r="A6906" s="1"/>
      <c r="B6906" s="1"/>
      <c r="C6906" s="1"/>
    </row>
    <row r="6907" spans="1:3" ht="15.75">
      <c r="A6907" s="1"/>
      <c r="B6907" s="1"/>
      <c r="C6907" s="1"/>
    </row>
    <row r="6908" spans="1:3" ht="15.75">
      <c r="A6908" s="1"/>
      <c r="B6908" s="1"/>
      <c r="C6908" s="1"/>
    </row>
    <row r="6909" spans="1:3" ht="15.75">
      <c r="A6909" s="1"/>
      <c r="B6909" s="1"/>
      <c r="C6909" s="1"/>
    </row>
    <row r="6910" spans="1:3" ht="15.75">
      <c r="A6910" s="1"/>
      <c r="B6910" s="1"/>
      <c r="C6910" s="1"/>
    </row>
    <row r="6911" spans="1:3" ht="15.75">
      <c r="A6911" s="1"/>
      <c r="B6911" s="1"/>
      <c r="C6911" s="1"/>
    </row>
    <row r="6912" spans="1:3" ht="15.75">
      <c r="A6912" s="1"/>
      <c r="B6912" s="1"/>
      <c r="C6912" s="1"/>
    </row>
    <row r="6913" spans="1:3" ht="15.75">
      <c r="A6913" s="1"/>
      <c r="B6913" s="1"/>
      <c r="C6913" s="1"/>
    </row>
    <row r="6914" spans="1:3" ht="15.75">
      <c r="A6914" s="1"/>
      <c r="B6914" s="1"/>
      <c r="C6914" s="1"/>
    </row>
    <row r="6915" spans="1:3" ht="15.75">
      <c r="A6915" s="1"/>
      <c r="B6915" s="1"/>
      <c r="C6915" s="1"/>
    </row>
    <row r="6916" spans="1:3" ht="15.75">
      <c r="A6916" s="1"/>
      <c r="B6916" s="1"/>
      <c r="C6916" s="1"/>
    </row>
    <row r="6917" spans="1:3" ht="15.75">
      <c r="A6917" s="1"/>
      <c r="B6917" s="1"/>
      <c r="C6917" s="1"/>
    </row>
    <row r="6918" spans="1:3" ht="15.75">
      <c r="A6918" s="1"/>
      <c r="B6918" s="1"/>
      <c r="C6918" s="1"/>
    </row>
    <row r="6919" spans="1:3" ht="15.75">
      <c r="A6919" s="1"/>
      <c r="B6919" s="1"/>
      <c r="C6919" s="1"/>
    </row>
    <row r="6920" spans="1:3" ht="15.75">
      <c r="A6920" s="1"/>
      <c r="B6920" s="1"/>
      <c r="C6920" s="1"/>
    </row>
    <row r="6921" spans="1:3" ht="15.75">
      <c r="A6921" s="1"/>
      <c r="B6921" s="1"/>
      <c r="C6921" s="1"/>
    </row>
    <row r="6922" spans="1:3" ht="15.75">
      <c r="A6922" s="1"/>
      <c r="B6922" s="1"/>
      <c r="C6922" s="1"/>
    </row>
    <row r="6923" spans="1:3" ht="15.75">
      <c r="A6923" s="1"/>
      <c r="B6923" s="1"/>
      <c r="C6923" s="1"/>
    </row>
    <row r="6924" spans="1:3" ht="15.75">
      <c r="A6924" s="1"/>
      <c r="B6924" s="1"/>
      <c r="C6924" s="1"/>
    </row>
    <row r="6925" spans="1:3" ht="15.75">
      <c r="A6925" s="1"/>
      <c r="B6925" s="1"/>
      <c r="C6925" s="1"/>
    </row>
    <row r="6926" spans="1:3" ht="15.75">
      <c r="A6926" s="1"/>
      <c r="B6926" s="1"/>
      <c r="C6926" s="1"/>
    </row>
    <row r="6927" spans="1:3" ht="15.75">
      <c r="A6927" s="1"/>
      <c r="B6927" s="1"/>
      <c r="C6927" s="1"/>
    </row>
    <row r="6928" spans="1:3" ht="15.75">
      <c r="A6928" s="1"/>
      <c r="B6928" s="1"/>
      <c r="C6928" s="1"/>
    </row>
    <row r="6929" spans="1:3" ht="15.75">
      <c r="A6929" s="1"/>
      <c r="B6929" s="1"/>
      <c r="C6929" s="1"/>
    </row>
    <row r="6930" spans="1:3" ht="15.75">
      <c r="A6930" s="1"/>
      <c r="B6930" s="1"/>
      <c r="C6930" s="1"/>
    </row>
    <row r="6931" spans="1:3" ht="15.75">
      <c r="A6931" s="1"/>
      <c r="B6931" s="1"/>
      <c r="C6931" s="1"/>
    </row>
    <row r="6932" spans="1:3" ht="15.75">
      <c r="A6932" s="1"/>
      <c r="B6932" s="1"/>
      <c r="C6932" s="1"/>
    </row>
    <row r="6933" spans="1:3" ht="15.75">
      <c r="A6933" s="1"/>
      <c r="B6933" s="1"/>
      <c r="C6933" s="1"/>
    </row>
    <row r="6934" spans="1:3" ht="15.75">
      <c r="A6934" s="1"/>
      <c r="B6934" s="1"/>
      <c r="C6934" s="1"/>
    </row>
    <row r="6935" spans="1:3" ht="15.75">
      <c r="A6935" s="1"/>
      <c r="B6935" s="1"/>
      <c r="C6935" s="1"/>
    </row>
    <row r="6936" spans="1:3" ht="15.75">
      <c r="A6936" s="1"/>
      <c r="B6936" s="1"/>
      <c r="C6936" s="1"/>
    </row>
    <row r="6937" spans="1:3" ht="15.75">
      <c r="A6937" s="1"/>
      <c r="B6937" s="1"/>
      <c r="C6937" s="1"/>
    </row>
    <row r="6938" spans="1:3" ht="15.75">
      <c r="A6938" s="1"/>
      <c r="B6938" s="1"/>
      <c r="C6938" s="1"/>
    </row>
    <row r="6939" spans="1:3" ht="15.75">
      <c r="A6939" s="1"/>
      <c r="B6939" s="1"/>
      <c r="C6939" s="1"/>
    </row>
    <row r="6940" spans="1:3" ht="15.75">
      <c r="A6940" s="1"/>
      <c r="B6940" s="1"/>
      <c r="C6940" s="1"/>
    </row>
    <row r="6941" spans="1:3" ht="15.75">
      <c r="A6941" s="1"/>
      <c r="B6941" s="1"/>
      <c r="C6941" s="1"/>
    </row>
    <row r="6942" spans="1:3" ht="15.75">
      <c r="A6942" s="1"/>
      <c r="B6942" s="1"/>
      <c r="C6942" s="1"/>
    </row>
    <row r="6943" spans="1:3" ht="15.75">
      <c r="A6943" s="1"/>
      <c r="B6943" s="1"/>
      <c r="C6943" s="1"/>
    </row>
    <row r="6944" spans="1:3" ht="15.75">
      <c r="A6944" s="1"/>
      <c r="B6944" s="1"/>
      <c r="C6944" s="1"/>
    </row>
    <row r="6945" spans="1:3" ht="15.75">
      <c r="A6945" s="1"/>
      <c r="B6945" s="1"/>
      <c r="C6945" s="1"/>
    </row>
    <row r="6946" spans="1:3" ht="15.75">
      <c r="A6946" s="1"/>
      <c r="B6946" s="1"/>
      <c r="C6946" s="1"/>
    </row>
    <row r="6947" spans="1:3" ht="15.75">
      <c r="A6947" s="1"/>
      <c r="B6947" s="1"/>
      <c r="C6947" s="1"/>
    </row>
    <row r="6948" spans="1:3" ht="15.75">
      <c r="A6948" s="1"/>
      <c r="B6948" s="1"/>
      <c r="C6948" s="1"/>
    </row>
    <row r="6949" spans="1:3" ht="15.75">
      <c r="A6949" s="1"/>
      <c r="B6949" s="1"/>
      <c r="C6949" s="1"/>
    </row>
    <row r="6950" spans="1:3" ht="15.75">
      <c r="A6950" s="1"/>
      <c r="B6950" s="1"/>
      <c r="C6950" s="1"/>
    </row>
    <row r="6951" spans="1:3" ht="15.75">
      <c r="A6951" s="1"/>
      <c r="B6951" s="1"/>
      <c r="C6951" s="1"/>
    </row>
    <row r="6952" spans="1:3" ht="15.75">
      <c r="A6952" s="1"/>
      <c r="B6952" s="1"/>
      <c r="C6952" s="1"/>
    </row>
    <row r="6953" spans="1:3" ht="15.75">
      <c r="A6953" s="1"/>
      <c r="B6953" s="1"/>
      <c r="C6953" s="1"/>
    </row>
    <row r="6954" spans="1:3" ht="15.75">
      <c r="A6954" s="1"/>
      <c r="B6954" s="1"/>
      <c r="C6954" s="1"/>
    </row>
    <row r="6955" spans="1:3" ht="15.75">
      <c r="A6955" s="1"/>
      <c r="B6955" s="1"/>
      <c r="C6955" s="1"/>
    </row>
    <row r="6956" spans="1:3" ht="15.75">
      <c r="A6956" s="1"/>
      <c r="B6956" s="1"/>
      <c r="C6956" s="1"/>
    </row>
    <row r="6957" spans="1:3" ht="15.75">
      <c r="A6957" s="1"/>
      <c r="B6957" s="1"/>
      <c r="C6957" s="1"/>
    </row>
    <row r="6958" spans="1:3" ht="15.75">
      <c r="A6958" s="1"/>
      <c r="B6958" s="1"/>
      <c r="C6958" s="1"/>
    </row>
    <row r="6959" spans="1:3" ht="15.75">
      <c r="A6959" s="1"/>
      <c r="B6959" s="1"/>
      <c r="C6959" s="1"/>
    </row>
    <row r="6960" spans="1:3" ht="15.75">
      <c r="A6960" s="1"/>
      <c r="B6960" s="1"/>
      <c r="C6960" s="1"/>
    </row>
    <row r="6961" spans="1:3" ht="15.75">
      <c r="A6961" s="1"/>
      <c r="B6961" s="1"/>
      <c r="C6961" s="1"/>
    </row>
    <row r="6962" spans="1:3" ht="15.75">
      <c r="A6962" s="1"/>
      <c r="B6962" s="1"/>
      <c r="C6962" s="1"/>
    </row>
    <row r="6963" spans="1:3" ht="15.75">
      <c r="A6963" s="1"/>
      <c r="B6963" s="1"/>
      <c r="C6963" s="1"/>
    </row>
    <row r="6964" spans="1:3" ht="15.75">
      <c r="A6964" s="1"/>
      <c r="B6964" s="1"/>
      <c r="C6964" s="1"/>
    </row>
    <row r="6965" spans="1:3" ht="15.75">
      <c r="A6965" s="1"/>
      <c r="B6965" s="1"/>
      <c r="C6965" s="1"/>
    </row>
    <row r="6966" spans="1:3" ht="15.75">
      <c r="A6966" s="1"/>
      <c r="B6966" s="1"/>
      <c r="C6966" s="1"/>
    </row>
    <row r="6967" spans="1:3" ht="15.75">
      <c r="A6967" s="1"/>
      <c r="B6967" s="1"/>
      <c r="C6967" s="1"/>
    </row>
    <row r="6968" spans="1:3" ht="15.75">
      <c r="A6968" s="1"/>
      <c r="B6968" s="1"/>
      <c r="C6968" s="1"/>
    </row>
    <row r="6969" spans="1:3" ht="15.75">
      <c r="A6969" s="1"/>
      <c r="B6969" s="1"/>
      <c r="C6969" s="1"/>
    </row>
    <row r="6970" spans="1:3" ht="15.75">
      <c r="A6970" s="1"/>
      <c r="B6970" s="1"/>
      <c r="C6970" s="1"/>
    </row>
    <row r="6971" spans="1:3" ht="15.75">
      <c r="A6971" s="1"/>
      <c r="B6971" s="1"/>
      <c r="C6971" s="1"/>
    </row>
    <row r="6972" spans="1:3" ht="15.75">
      <c r="A6972" s="1"/>
      <c r="B6972" s="1"/>
      <c r="C6972" s="1"/>
    </row>
    <row r="6973" spans="1:3" ht="15.75">
      <c r="A6973" s="1"/>
      <c r="B6973" s="1"/>
      <c r="C6973" s="1"/>
    </row>
    <row r="6974" spans="1:3" ht="15.75">
      <c r="A6974" s="1"/>
      <c r="B6974" s="1"/>
      <c r="C6974" s="1"/>
    </row>
    <row r="6975" spans="1:3" ht="15.75">
      <c r="A6975" s="1"/>
      <c r="B6975" s="1"/>
      <c r="C6975" s="1"/>
    </row>
    <row r="6976" spans="1:3" ht="15.75">
      <c r="A6976" s="1"/>
      <c r="B6976" s="1"/>
      <c r="C6976" s="1"/>
    </row>
    <row r="6977" spans="1:3" ht="15.75">
      <c r="A6977" s="1"/>
      <c r="B6977" s="1"/>
      <c r="C6977" s="1"/>
    </row>
    <row r="6978" spans="1:3" ht="15.75">
      <c r="A6978" s="1"/>
      <c r="B6978" s="1"/>
      <c r="C6978" s="1"/>
    </row>
    <row r="6979" spans="1:3" ht="15.75">
      <c r="A6979" s="1"/>
      <c r="B6979" s="1"/>
      <c r="C6979" s="1"/>
    </row>
    <row r="6980" spans="1:3" ht="15.75">
      <c r="A6980" s="1"/>
      <c r="B6980" s="1"/>
      <c r="C6980" s="1"/>
    </row>
    <row r="6981" spans="1:3" ht="15.75">
      <c r="A6981" s="1"/>
      <c r="B6981" s="1"/>
      <c r="C6981" s="1"/>
    </row>
    <row r="6982" spans="1:3" ht="15.75">
      <c r="A6982" s="1"/>
      <c r="B6982" s="1"/>
      <c r="C6982" s="1"/>
    </row>
    <row r="6983" spans="1:3" ht="15.75">
      <c r="A6983" s="1"/>
      <c r="B6983" s="1"/>
      <c r="C6983" s="1"/>
    </row>
    <row r="6984" spans="1:3" ht="15.75">
      <c r="A6984" s="1"/>
      <c r="B6984" s="1"/>
      <c r="C6984" s="1"/>
    </row>
    <row r="6985" spans="1:3" ht="15.75">
      <c r="A6985" s="1"/>
      <c r="B6985" s="1"/>
      <c r="C6985" s="1"/>
    </row>
    <row r="6986" spans="1:3" ht="15.75">
      <c r="A6986" s="1"/>
      <c r="B6986" s="1"/>
      <c r="C6986" s="1"/>
    </row>
    <row r="6987" spans="1:3" ht="15.75">
      <c r="A6987" s="1"/>
      <c r="B6987" s="1"/>
      <c r="C6987" s="1"/>
    </row>
    <row r="6988" spans="1:3" ht="15.75">
      <c r="A6988" s="1"/>
      <c r="B6988" s="1"/>
      <c r="C6988" s="1"/>
    </row>
    <row r="6989" spans="1:3" ht="15.75">
      <c r="A6989" s="1"/>
      <c r="B6989" s="1"/>
      <c r="C6989" s="1"/>
    </row>
    <row r="6990" spans="1:3" ht="15.75">
      <c r="A6990" s="1"/>
      <c r="B6990" s="1"/>
      <c r="C6990" s="1"/>
    </row>
    <row r="6991" spans="1:3" ht="15.75">
      <c r="A6991" s="1"/>
      <c r="B6991" s="1"/>
      <c r="C6991" s="1"/>
    </row>
    <row r="6992" spans="1:3" ht="15.75">
      <c r="A6992" s="1"/>
      <c r="B6992" s="1"/>
      <c r="C6992" s="1"/>
    </row>
    <row r="6993" spans="1:3" ht="15.75">
      <c r="A6993" s="1"/>
      <c r="B6993" s="1"/>
      <c r="C6993" s="1"/>
    </row>
    <row r="6994" spans="1:3" ht="15.75">
      <c r="A6994" s="1"/>
      <c r="B6994" s="1"/>
      <c r="C6994" s="1"/>
    </row>
    <row r="6995" spans="1:3" ht="15.75">
      <c r="A6995" s="1"/>
      <c r="B6995" s="1"/>
      <c r="C6995" s="1"/>
    </row>
    <row r="6996" spans="1:3" ht="15.75">
      <c r="A6996" s="1"/>
      <c r="B6996" s="1"/>
      <c r="C6996" s="1"/>
    </row>
    <row r="6997" spans="1:3" ht="15.75">
      <c r="A6997" s="1"/>
      <c r="B6997" s="1"/>
      <c r="C6997" s="1"/>
    </row>
    <row r="6998" spans="1:3" ht="15.75">
      <c r="A6998" s="1"/>
      <c r="B6998" s="1"/>
      <c r="C6998" s="1"/>
    </row>
    <row r="6999" spans="1:3" ht="15.75">
      <c r="A6999" s="1"/>
      <c r="B6999" s="1"/>
      <c r="C6999" s="1"/>
    </row>
    <row r="7000" spans="1:3" ht="15.75">
      <c r="A7000" s="1"/>
      <c r="B7000" s="1"/>
      <c r="C7000" s="1"/>
    </row>
    <row r="7001" spans="1:3" ht="15.75">
      <c r="A7001" s="1"/>
      <c r="B7001" s="1"/>
      <c r="C7001" s="1"/>
    </row>
    <row r="7002" spans="1:3" ht="15.75">
      <c r="A7002" s="1"/>
      <c r="B7002" s="1"/>
      <c r="C7002" s="1"/>
    </row>
    <row r="7003" spans="1:3" ht="15.75">
      <c r="A7003" s="1"/>
      <c r="B7003" s="1"/>
      <c r="C7003" s="1"/>
    </row>
    <row r="7004" spans="1:3" ht="15.75">
      <c r="A7004" s="1"/>
      <c r="B7004" s="1"/>
      <c r="C7004" s="1"/>
    </row>
    <row r="7005" spans="1:3" ht="15.75">
      <c r="A7005" s="1"/>
      <c r="B7005" s="1"/>
      <c r="C7005" s="1"/>
    </row>
    <row r="7006" spans="1:3" ht="15.75">
      <c r="A7006" s="1"/>
      <c r="B7006" s="1"/>
      <c r="C7006" s="1"/>
    </row>
    <row r="7007" spans="1:3" ht="15.75">
      <c r="A7007" s="1"/>
      <c r="B7007" s="1"/>
      <c r="C7007" s="1"/>
    </row>
    <row r="7008" spans="1:3" ht="15.75">
      <c r="A7008" s="1"/>
      <c r="B7008" s="1"/>
      <c r="C7008" s="1"/>
    </row>
    <row r="7009" spans="1:3" ht="15.75">
      <c r="A7009" s="1"/>
      <c r="B7009" s="1"/>
      <c r="C7009" s="1"/>
    </row>
    <row r="7010" spans="1:3" ht="15.75">
      <c r="A7010" s="1"/>
      <c r="B7010" s="1"/>
      <c r="C7010" s="1"/>
    </row>
    <row r="7011" spans="1:3" ht="15.75">
      <c r="A7011" s="1"/>
      <c r="B7011" s="1"/>
      <c r="C7011" s="1"/>
    </row>
    <row r="7012" spans="1:3" ht="15.75">
      <c r="A7012" s="1"/>
      <c r="B7012" s="1"/>
      <c r="C7012" s="1"/>
    </row>
    <row r="7013" spans="1:3" ht="15.75">
      <c r="A7013" s="1"/>
      <c r="B7013" s="1"/>
      <c r="C7013" s="1"/>
    </row>
    <row r="7014" spans="1:3" ht="15.75">
      <c r="A7014" s="1"/>
      <c r="B7014" s="1"/>
      <c r="C7014" s="1"/>
    </row>
    <row r="7015" spans="1:3" ht="15.75">
      <c r="A7015" s="1"/>
      <c r="B7015" s="1"/>
      <c r="C7015" s="1"/>
    </row>
    <row r="7016" spans="1:3" ht="15.75">
      <c r="A7016" s="1"/>
      <c r="B7016" s="1"/>
      <c r="C7016" s="1"/>
    </row>
    <row r="7017" spans="1:3" ht="15.75">
      <c r="A7017" s="1"/>
      <c r="B7017" s="1"/>
      <c r="C7017" s="1"/>
    </row>
    <row r="7018" spans="1:3" ht="15.75">
      <c r="A7018" s="1"/>
      <c r="B7018" s="1"/>
      <c r="C7018" s="1"/>
    </row>
    <row r="7019" spans="1:3" ht="15.75">
      <c r="A7019" s="1"/>
      <c r="B7019" s="1"/>
      <c r="C7019" s="1"/>
    </row>
    <row r="7020" spans="1:3" ht="15.75">
      <c r="A7020" s="1"/>
      <c r="B7020" s="1"/>
      <c r="C7020" s="1"/>
    </row>
    <row r="7021" spans="1:3" ht="15.75">
      <c r="A7021" s="1"/>
      <c r="B7021" s="1"/>
      <c r="C7021" s="1"/>
    </row>
    <row r="7022" spans="1:3" ht="15.75">
      <c r="A7022" s="1"/>
      <c r="B7022" s="1"/>
      <c r="C7022" s="1"/>
    </row>
    <row r="7023" spans="1:3" ht="15.75">
      <c r="A7023" s="1"/>
      <c r="B7023" s="1"/>
      <c r="C7023" s="1"/>
    </row>
    <row r="7024" spans="1:3" ht="15.75">
      <c r="A7024" s="1"/>
      <c r="B7024" s="1"/>
      <c r="C7024" s="1"/>
    </row>
    <row r="7025" spans="1:3" ht="15.75">
      <c r="A7025" s="1"/>
      <c r="B7025" s="1"/>
      <c r="C7025" s="1"/>
    </row>
    <row r="7026" spans="1:3" ht="15.75">
      <c r="A7026" s="1"/>
      <c r="B7026" s="1"/>
      <c r="C7026" s="1"/>
    </row>
    <row r="7027" spans="1:3" ht="15.75">
      <c r="A7027" s="1"/>
      <c r="B7027" s="1"/>
      <c r="C7027" s="1"/>
    </row>
    <row r="7028" spans="1:3" ht="15.75">
      <c r="A7028" s="1"/>
      <c r="B7028" s="1"/>
      <c r="C7028" s="1"/>
    </row>
    <row r="7029" spans="1:3" ht="15.75">
      <c r="A7029" s="1"/>
      <c r="B7029" s="1"/>
      <c r="C7029" s="1"/>
    </row>
    <row r="7030" spans="1:3" ht="15.75">
      <c r="A7030" s="1"/>
      <c r="B7030" s="1"/>
      <c r="C7030" s="1"/>
    </row>
    <row r="7031" spans="1:3" ht="15.75">
      <c r="A7031" s="1"/>
      <c r="B7031" s="1"/>
      <c r="C7031" s="1"/>
    </row>
    <row r="7032" spans="1:3" ht="15.75">
      <c r="A7032" s="1"/>
      <c r="B7032" s="1"/>
      <c r="C7032" s="1"/>
    </row>
    <row r="7033" spans="1:3" ht="15.75">
      <c r="A7033" s="1"/>
      <c r="B7033" s="1"/>
      <c r="C7033" s="1"/>
    </row>
    <row r="7034" spans="1:3" ht="15.75">
      <c r="A7034" s="1"/>
      <c r="B7034" s="1"/>
      <c r="C7034" s="1"/>
    </row>
    <row r="7035" spans="1:3" ht="15.75">
      <c r="A7035" s="1"/>
      <c r="B7035" s="1"/>
      <c r="C7035" s="1"/>
    </row>
    <row r="7036" spans="1:3" ht="15.75">
      <c r="A7036" s="1"/>
      <c r="B7036" s="1"/>
      <c r="C7036" s="1"/>
    </row>
    <row r="7037" spans="1:3" ht="15.75">
      <c r="A7037" s="1"/>
      <c r="B7037" s="1"/>
      <c r="C7037" s="1"/>
    </row>
    <row r="7038" spans="1:3" ht="15.75">
      <c r="A7038" s="1"/>
      <c r="B7038" s="1"/>
      <c r="C7038" s="1"/>
    </row>
    <row r="7039" spans="1:3" ht="15.75">
      <c r="A7039" s="1"/>
      <c r="B7039" s="1"/>
      <c r="C7039" s="1"/>
    </row>
    <row r="7040" spans="1:3" ht="15.75">
      <c r="A7040" s="1"/>
      <c r="B7040" s="1"/>
      <c r="C7040" s="1"/>
    </row>
    <row r="7041" spans="1:3" ht="15.75">
      <c r="A7041" s="1"/>
      <c r="B7041" s="1"/>
      <c r="C7041" s="1"/>
    </row>
    <row r="7042" spans="1:3" ht="15.75">
      <c r="A7042" s="1"/>
      <c r="B7042" s="1"/>
      <c r="C7042" s="1"/>
    </row>
    <row r="7043" spans="1:3" ht="15.75">
      <c r="A7043" s="1"/>
      <c r="B7043" s="1"/>
      <c r="C7043" s="1"/>
    </row>
    <row r="7044" spans="1:3" ht="15.75">
      <c r="A7044" s="1"/>
      <c r="B7044" s="1"/>
      <c r="C7044" s="1"/>
    </row>
    <row r="7045" spans="1:3" ht="15.75">
      <c r="A7045" s="1"/>
      <c r="B7045" s="1"/>
      <c r="C7045" s="1"/>
    </row>
    <row r="7046" spans="1:3" ht="15.75">
      <c r="A7046" s="1"/>
      <c r="B7046" s="1"/>
      <c r="C7046" s="1"/>
    </row>
    <row r="7047" spans="1:3" ht="15.75">
      <c r="A7047" s="1"/>
      <c r="B7047" s="1"/>
      <c r="C7047" s="1"/>
    </row>
    <row r="7048" spans="1:3" ht="15.75">
      <c r="A7048" s="1"/>
      <c r="B7048" s="1"/>
      <c r="C7048" s="1"/>
    </row>
    <row r="7049" spans="1:3" ht="15.75">
      <c r="A7049" s="1"/>
      <c r="B7049" s="1"/>
      <c r="C7049" s="1"/>
    </row>
    <row r="7050" spans="1:3" ht="15.75">
      <c r="A7050" s="1"/>
      <c r="B7050" s="1"/>
      <c r="C7050" s="1"/>
    </row>
    <row r="7051" spans="1:3" ht="15.75">
      <c r="A7051" s="1"/>
      <c r="B7051" s="1"/>
      <c r="C7051" s="1"/>
    </row>
    <row r="7052" spans="1:3" ht="15.75">
      <c r="A7052" s="1"/>
      <c r="B7052" s="1"/>
      <c r="C7052" s="1"/>
    </row>
    <row r="7053" spans="1:3" ht="15.75">
      <c r="A7053" s="1"/>
      <c r="B7053" s="1"/>
      <c r="C7053" s="1"/>
    </row>
    <row r="7054" spans="1:3" ht="15.75">
      <c r="A7054" s="1"/>
      <c r="B7054" s="1"/>
      <c r="C7054" s="1"/>
    </row>
    <row r="7055" spans="1:3" ht="15.75">
      <c r="A7055" s="1"/>
      <c r="B7055" s="1"/>
      <c r="C7055" s="1"/>
    </row>
    <row r="7056" spans="1:3" ht="15.75">
      <c r="A7056" s="1"/>
      <c r="B7056" s="1"/>
      <c r="C7056" s="1"/>
    </row>
    <row r="7057" spans="1:3" ht="15.75">
      <c r="A7057" s="1"/>
      <c r="B7057" s="1"/>
      <c r="C7057" s="1"/>
    </row>
    <row r="7058" spans="1:3" ht="15.75">
      <c r="A7058" s="1"/>
      <c r="B7058" s="1"/>
      <c r="C7058" s="1"/>
    </row>
    <row r="7059" spans="1:3" ht="15.75">
      <c r="A7059" s="1"/>
      <c r="B7059" s="1"/>
      <c r="C7059" s="1"/>
    </row>
    <row r="7060" spans="1:3" ht="15.75">
      <c r="A7060" s="1"/>
      <c r="B7060" s="1"/>
      <c r="C7060" s="1"/>
    </row>
    <row r="7061" spans="1:3" ht="15.75">
      <c r="A7061" s="1"/>
      <c r="B7061" s="1"/>
      <c r="C7061" s="1"/>
    </row>
    <row r="7062" spans="1:3" ht="15.75">
      <c r="A7062" s="1"/>
      <c r="B7062" s="1"/>
      <c r="C7062" s="1"/>
    </row>
    <row r="7063" spans="1:3" ht="15.75">
      <c r="A7063" s="1"/>
      <c r="B7063" s="1"/>
      <c r="C7063" s="1"/>
    </row>
    <row r="7064" spans="1:3" ht="15.75">
      <c r="A7064" s="1"/>
      <c r="B7064" s="1"/>
      <c r="C7064" s="1"/>
    </row>
    <row r="7065" spans="1:3" ht="15.75">
      <c r="A7065" s="1"/>
      <c r="B7065" s="1"/>
      <c r="C7065" s="1"/>
    </row>
    <row r="7066" spans="1:3" ht="15.75">
      <c r="A7066" s="1"/>
      <c r="B7066" s="1"/>
      <c r="C7066" s="1"/>
    </row>
    <row r="7067" spans="1:3" ht="15.75">
      <c r="A7067" s="1"/>
      <c r="B7067" s="1"/>
      <c r="C7067" s="1"/>
    </row>
    <row r="7068" spans="1:3" ht="15.75">
      <c r="A7068" s="1"/>
      <c r="B7068" s="1"/>
      <c r="C7068" s="1"/>
    </row>
    <row r="7069" spans="1:3" ht="15.75">
      <c r="A7069" s="1"/>
      <c r="B7069" s="1"/>
      <c r="C7069" s="1"/>
    </row>
    <row r="7070" spans="1:3" ht="15.75">
      <c r="A7070" s="1"/>
      <c r="B7070" s="1"/>
      <c r="C7070" s="1"/>
    </row>
    <row r="7071" spans="1:3" ht="15.75">
      <c r="A7071" s="1"/>
      <c r="B7071" s="1"/>
      <c r="C7071" s="1"/>
    </row>
    <row r="7072" spans="1:3" ht="15.75">
      <c r="A7072" s="1"/>
      <c r="B7072" s="1"/>
      <c r="C7072" s="1"/>
    </row>
    <row r="7073" spans="1:3" ht="15.75">
      <c r="A7073" s="1"/>
      <c r="B7073" s="1"/>
      <c r="C7073" s="1"/>
    </row>
    <row r="7074" spans="1:3" ht="15.75">
      <c r="A7074" s="1"/>
      <c r="B7074" s="1"/>
      <c r="C7074" s="1"/>
    </row>
    <row r="7075" spans="1:3" ht="15.75">
      <c r="A7075" s="1"/>
      <c r="B7075" s="1"/>
      <c r="C7075" s="1"/>
    </row>
    <row r="7076" spans="1:3" ht="15.75">
      <c r="A7076" s="1"/>
      <c r="B7076" s="1"/>
      <c r="C7076" s="1"/>
    </row>
    <row r="7077" spans="1:3" ht="15.75">
      <c r="A7077" s="1"/>
      <c r="B7077" s="1"/>
      <c r="C7077" s="1"/>
    </row>
    <row r="7078" spans="1:3" ht="15.75">
      <c r="A7078" s="1"/>
      <c r="B7078" s="1"/>
      <c r="C7078" s="1"/>
    </row>
    <row r="7079" spans="1:3" ht="15.75">
      <c r="A7079" s="1"/>
      <c r="B7079" s="1"/>
      <c r="C7079" s="1"/>
    </row>
    <row r="7080" spans="1:3" ht="15.75">
      <c r="A7080" s="1"/>
      <c r="B7080" s="1"/>
      <c r="C7080" s="1"/>
    </row>
    <row r="7081" spans="1:3" ht="15.75">
      <c r="A7081" s="1"/>
      <c r="B7081" s="1"/>
      <c r="C7081" s="1"/>
    </row>
    <row r="7082" spans="1:3" ht="15.75">
      <c r="A7082" s="1"/>
      <c r="B7082" s="1"/>
      <c r="C7082" s="1"/>
    </row>
    <row r="7083" spans="1:3" ht="15.75">
      <c r="A7083" s="1"/>
      <c r="B7083" s="1"/>
      <c r="C7083" s="1"/>
    </row>
    <row r="7084" spans="1:3" ht="15.75">
      <c r="A7084" s="1"/>
      <c r="B7084" s="1"/>
      <c r="C7084" s="1"/>
    </row>
    <row r="7085" spans="1:3" ht="15.75">
      <c r="A7085" s="1"/>
      <c r="B7085" s="1"/>
      <c r="C7085" s="1"/>
    </row>
    <row r="7086" spans="1:3" ht="15.75">
      <c r="A7086" s="1"/>
      <c r="B7086" s="1"/>
      <c r="C7086" s="1"/>
    </row>
    <row r="7087" spans="1:3" ht="15.75">
      <c r="A7087" s="1"/>
      <c r="B7087" s="1"/>
      <c r="C7087" s="1"/>
    </row>
    <row r="7088" spans="1:3" ht="15.75">
      <c r="A7088" s="1"/>
      <c r="B7088" s="1"/>
      <c r="C7088" s="1"/>
    </row>
    <row r="7089" spans="1:3" ht="15.75">
      <c r="A7089" s="1"/>
      <c r="B7089" s="1"/>
      <c r="C7089" s="1"/>
    </row>
    <row r="7090" spans="1:3" ht="15.75">
      <c r="A7090" s="1"/>
      <c r="B7090" s="1"/>
      <c r="C7090" s="1"/>
    </row>
    <row r="7091" spans="1:3" ht="15.75">
      <c r="A7091" s="1"/>
      <c r="B7091" s="1"/>
      <c r="C7091" s="1"/>
    </row>
    <row r="7092" spans="1:3" ht="15.75">
      <c r="A7092" s="1"/>
      <c r="B7092" s="1"/>
      <c r="C7092" s="1"/>
    </row>
    <row r="7093" spans="1:3" ht="15.75">
      <c r="A7093" s="1"/>
      <c r="B7093" s="1"/>
      <c r="C7093" s="1"/>
    </row>
    <row r="7094" spans="1:3" ht="15.75">
      <c r="A7094" s="1"/>
      <c r="B7094" s="1"/>
      <c r="C7094" s="1"/>
    </row>
    <row r="7095" spans="1:3" ht="15.75">
      <c r="A7095" s="1"/>
      <c r="B7095" s="1"/>
      <c r="C7095" s="1"/>
    </row>
    <row r="7096" spans="1:3" ht="15.75">
      <c r="A7096" s="1"/>
      <c r="B7096" s="1"/>
      <c r="C7096" s="1"/>
    </row>
    <row r="7097" spans="1:3" ht="15.75">
      <c r="A7097" s="1"/>
      <c r="B7097" s="1"/>
      <c r="C7097" s="1"/>
    </row>
    <row r="7098" spans="1:3" ht="15.75">
      <c r="A7098" s="1"/>
      <c r="B7098" s="1"/>
      <c r="C7098" s="1"/>
    </row>
    <row r="7099" spans="1:3" ht="15.75">
      <c r="A7099" s="1"/>
      <c r="B7099" s="1"/>
      <c r="C7099" s="1"/>
    </row>
    <row r="7100" spans="1:3" ht="15.75">
      <c r="A7100" s="1"/>
      <c r="B7100" s="1"/>
      <c r="C7100" s="1"/>
    </row>
    <row r="7101" spans="1:3" ht="15.75">
      <c r="A7101" s="1"/>
      <c r="B7101" s="1"/>
      <c r="C7101" s="1"/>
    </row>
    <row r="7102" spans="1:3" ht="15.75">
      <c r="A7102" s="1"/>
      <c r="B7102" s="1"/>
      <c r="C7102" s="1"/>
    </row>
    <row r="7103" spans="1:3" ht="15.75">
      <c r="A7103" s="1"/>
      <c r="B7103" s="1"/>
      <c r="C7103" s="1"/>
    </row>
    <row r="7104" spans="1:3" ht="15.75">
      <c r="A7104" s="1"/>
      <c r="B7104" s="1"/>
      <c r="C7104" s="1"/>
    </row>
    <row r="7105" spans="1:3" ht="15.75">
      <c r="A7105" s="1"/>
      <c r="B7105" s="1"/>
      <c r="C7105" s="1"/>
    </row>
    <row r="7106" spans="1:3" ht="15.75">
      <c r="A7106" s="1"/>
      <c r="B7106" s="1"/>
      <c r="C7106" s="1"/>
    </row>
    <row r="7107" spans="1:3" ht="15.75">
      <c r="A7107" s="1"/>
      <c r="B7107" s="1"/>
      <c r="C7107" s="1"/>
    </row>
    <row r="7108" spans="1:3" ht="15.75">
      <c r="A7108" s="1"/>
      <c r="B7108" s="1"/>
      <c r="C7108" s="1"/>
    </row>
    <row r="7109" spans="1:3" ht="15.75">
      <c r="A7109" s="1"/>
      <c r="B7109" s="1"/>
      <c r="C7109" s="1"/>
    </row>
    <row r="7110" spans="1:3" ht="15.75">
      <c r="A7110" s="1"/>
      <c r="B7110" s="1"/>
      <c r="C7110" s="1"/>
    </row>
    <row r="7111" spans="1:3" ht="15.75">
      <c r="A7111" s="1"/>
      <c r="B7111" s="1"/>
      <c r="C7111" s="1"/>
    </row>
    <row r="7112" spans="1:3" ht="15.75">
      <c r="A7112" s="1"/>
      <c r="B7112" s="1"/>
      <c r="C7112" s="1"/>
    </row>
    <row r="7113" spans="1:3" ht="15.75">
      <c r="A7113" s="1"/>
      <c r="B7113" s="1"/>
      <c r="C7113" s="1"/>
    </row>
    <row r="7114" spans="1:3" ht="15.75">
      <c r="A7114" s="1"/>
      <c r="B7114" s="1"/>
      <c r="C7114" s="1"/>
    </row>
    <row r="7115" spans="1:3" ht="15.75">
      <c r="A7115" s="1"/>
      <c r="B7115" s="1"/>
      <c r="C7115" s="1"/>
    </row>
    <row r="7116" spans="1:3" ht="15.75">
      <c r="A7116" s="1"/>
      <c r="B7116" s="1"/>
      <c r="C7116" s="1"/>
    </row>
    <row r="7117" spans="1:3" ht="15.75">
      <c r="A7117" s="1"/>
      <c r="B7117" s="1"/>
      <c r="C7117" s="1"/>
    </row>
    <row r="7118" spans="1:3" ht="15.75">
      <c r="A7118" s="1"/>
      <c r="B7118" s="1"/>
      <c r="C7118" s="1"/>
    </row>
    <row r="7119" spans="1:3" ht="15.75">
      <c r="A7119" s="1"/>
      <c r="B7119" s="1"/>
      <c r="C7119" s="1"/>
    </row>
    <row r="7120" spans="1:3" ht="15.75">
      <c r="A7120" s="1"/>
      <c r="B7120" s="1"/>
      <c r="C7120" s="1"/>
    </row>
    <row r="7121" spans="1:3" ht="15.75">
      <c r="A7121" s="1"/>
      <c r="B7121" s="1"/>
      <c r="C7121" s="1"/>
    </row>
    <row r="7122" spans="1:3" ht="15.75">
      <c r="A7122" s="1"/>
      <c r="B7122" s="1"/>
      <c r="C7122" s="1"/>
    </row>
    <row r="7123" spans="1:3" ht="15.75">
      <c r="A7123" s="1"/>
      <c r="B7123" s="1"/>
      <c r="C7123" s="1"/>
    </row>
    <row r="7124" spans="1:3" ht="15.75">
      <c r="A7124" s="1"/>
      <c r="B7124" s="1"/>
      <c r="C7124" s="1"/>
    </row>
    <row r="7125" spans="1:3" ht="15.75">
      <c r="A7125" s="1"/>
      <c r="B7125" s="1"/>
      <c r="C7125" s="1"/>
    </row>
    <row r="7126" spans="1:3" ht="15.75">
      <c r="A7126" s="1"/>
      <c r="B7126" s="1"/>
      <c r="C7126" s="1"/>
    </row>
    <row r="7127" spans="1:3" ht="15.75">
      <c r="A7127" s="1"/>
      <c r="B7127" s="1"/>
      <c r="C7127" s="1"/>
    </row>
    <row r="7128" spans="1:3" ht="15.75">
      <c r="A7128" s="1"/>
      <c r="B7128" s="1"/>
      <c r="C7128" s="1"/>
    </row>
    <row r="7129" spans="1:3" ht="15.75">
      <c r="A7129" s="1"/>
      <c r="B7129" s="1"/>
      <c r="C7129" s="1"/>
    </row>
    <row r="7130" spans="1:3" ht="15.75">
      <c r="A7130" s="1"/>
      <c r="B7130" s="1"/>
      <c r="C7130" s="1"/>
    </row>
    <row r="7131" spans="1:3" ht="15.75">
      <c r="A7131" s="1"/>
      <c r="B7131" s="1"/>
      <c r="C7131" s="1"/>
    </row>
    <row r="7132" spans="1:3" ht="15.75">
      <c r="A7132" s="1"/>
      <c r="B7132" s="1"/>
      <c r="C7132" s="1"/>
    </row>
    <row r="7133" spans="1:3" ht="15.75">
      <c r="A7133" s="1"/>
      <c r="B7133" s="1"/>
      <c r="C7133" s="1"/>
    </row>
    <row r="7134" spans="1:3" ht="15.75">
      <c r="A7134" s="1"/>
      <c r="B7134" s="1"/>
      <c r="C7134" s="1"/>
    </row>
    <row r="7135" spans="1:3" ht="15.75">
      <c r="A7135" s="1"/>
      <c r="B7135" s="1"/>
      <c r="C7135" s="1"/>
    </row>
    <row r="7136" spans="1:3" ht="15.75">
      <c r="A7136" s="1"/>
      <c r="B7136" s="1"/>
      <c r="C7136" s="1"/>
    </row>
    <row r="7137" spans="1:3" ht="15.75">
      <c r="A7137" s="1"/>
      <c r="B7137" s="1"/>
      <c r="C7137" s="1"/>
    </row>
    <row r="7138" spans="1:3" ht="15.75">
      <c r="A7138" s="1"/>
      <c r="B7138" s="1"/>
      <c r="C7138" s="1"/>
    </row>
    <row r="7139" spans="1:3" ht="15.75">
      <c r="A7139" s="1"/>
      <c r="B7139" s="1"/>
      <c r="C7139" s="1"/>
    </row>
    <row r="7140" spans="1:3" ht="15.75">
      <c r="A7140" s="1"/>
      <c r="B7140" s="1"/>
      <c r="C7140" s="1"/>
    </row>
    <row r="7141" spans="1:3" ht="15.75">
      <c r="A7141" s="1"/>
      <c r="B7141" s="1"/>
      <c r="C7141" s="1"/>
    </row>
    <row r="7142" spans="1:3" ht="15.75">
      <c r="A7142" s="1"/>
      <c r="B7142" s="1"/>
      <c r="C7142" s="1"/>
    </row>
    <row r="7143" spans="1:3" ht="15.75">
      <c r="A7143" s="1"/>
      <c r="B7143" s="1"/>
      <c r="C7143" s="1"/>
    </row>
    <row r="7144" spans="1:3" ht="15.75">
      <c r="A7144" s="1"/>
      <c r="B7144" s="1"/>
      <c r="C7144" s="1"/>
    </row>
    <row r="7145" spans="1:3" ht="15.75">
      <c r="A7145" s="1"/>
      <c r="B7145" s="1"/>
      <c r="C7145" s="1"/>
    </row>
    <row r="7146" spans="1:3" ht="15.75">
      <c r="A7146" s="1"/>
      <c r="B7146" s="1"/>
      <c r="C7146" s="1"/>
    </row>
    <row r="7147" spans="1:3" ht="15.75">
      <c r="A7147" s="1"/>
      <c r="B7147" s="1"/>
      <c r="C7147" s="1"/>
    </row>
    <row r="7148" spans="1:3" ht="15.75">
      <c r="A7148" s="1"/>
      <c r="B7148" s="1"/>
      <c r="C7148" s="1"/>
    </row>
    <row r="7149" spans="1:3" ht="15.75">
      <c r="A7149" s="1"/>
      <c r="B7149" s="1"/>
      <c r="C7149" s="1"/>
    </row>
    <row r="7150" spans="1:3" ht="15.75">
      <c r="A7150" s="1"/>
      <c r="B7150" s="1"/>
      <c r="C7150" s="1"/>
    </row>
    <row r="7151" spans="1:3" ht="15.75">
      <c r="A7151" s="1"/>
      <c r="B7151" s="1"/>
      <c r="C7151" s="1"/>
    </row>
    <row r="7152" spans="1:3" ht="15.75">
      <c r="A7152" s="1"/>
      <c r="B7152" s="1"/>
      <c r="C7152" s="1"/>
    </row>
    <row r="7153" spans="1:3" ht="15.75">
      <c r="A7153" s="1"/>
      <c r="B7153" s="1"/>
      <c r="C7153" s="1"/>
    </row>
    <row r="7154" spans="1:3" ht="15.75">
      <c r="A7154" s="1"/>
      <c r="B7154" s="1"/>
      <c r="C7154" s="1"/>
    </row>
    <row r="7155" spans="1:3" ht="15.75">
      <c r="A7155" s="1"/>
      <c r="B7155" s="1"/>
      <c r="C7155" s="1"/>
    </row>
    <row r="7156" spans="1:3" ht="15.75">
      <c r="A7156" s="1"/>
      <c r="B7156" s="1"/>
      <c r="C7156" s="1"/>
    </row>
    <row r="7157" spans="1:3" ht="15.75">
      <c r="A7157" s="1"/>
      <c r="B7157" s="1"/>
      <c r="C7157" s="1"/>
    </row>
    <row r="7158" spans="1:3" ht="15.75">
      <c r="A7158" s="1"/>
      <c r="B7158" s="1"/>
      <c r="C7158" s="1"/>
    </row>
    <row r="7159" spans="1:3" ht="15.75">
      <c r="A7159" s="1"/>
      <c r="B7159" s="1"/>
      <c r="C7159" s="1"/>
    </row>
    <row r="7160" spans="1:3" ht="15.75">
      <c r="A7160" s="1"/>
      <c r="B7160" s="1"/>
      <c r="C7160" s="1"/>
    </row>
    <row r="7161" spans="1:3" ht="15.75">
      <c r="A7161" s="1"/>
      <c r="B7161" s="1"/>
      <c r="C7161" s="1"/>
    </row>
    <row r="7162" spans="1:3" ht="15.75">
      <c r="A7162" s="1"/>
      <c r="B7162" s="1"/>
      <c r="C7162" s="1"/>
    </row>
    <row r="7163" spans="1:3" ht="15.75">
      <c r="A7163" s="1"/>
      <c r="B7163" s="1"/>
      <c r="C7163" s="1"/>
    </row>
    <row r="7164" spans="1:3" ht="15.75">
      <c r="A7164" s="1"/>
      <c r="B7164" s="1"/>
      <c r="C7164" s="1"/>
    </row>
    <row r="7165" spans="1:3" ht="15.75">
      <c r="A7165" s="1"/>
      <c r="B7165" s="1"/>
      <c r="C7165" s="1"/>
    </row>
    <row r="7166" spans="1:3" ht="15.75">
      <c r="A7166" s="1"/>
      <c r="B7166" s="1"/>
      <c r="C7166" s="1"/>
    </row>
    <row r="7167" spans="1:3" ht="15.75">
      <c r="A7167" s="1"/>
      <c r="B7167" s="1"/>
      <c r="C7167" s="1"/>
    </row>
    <row r="7168" spans="1:3" ht="15.75">
      <c r="A7168" s="1"/>
      <c r="B7168" s="1"/>
      <c r="C7168" s="1"/>
    </row>
    <row r="7169" spans="1:3" ht="15.75">
      <c r="A7169" s="1"/>
      <c r="B7169" s="1"/>
      <c r="C7169" s="1"/>
    </row>
    <row r="7170" spans="1:3" ht="15.75">
      <c r="A7170" s="1"/>
      <c r="B7170" s="1"/>
      <c r="C7170" s="1"/>
    </row>
    <row r="7171" spans="1:3" ht="15.75">
      <c r="A7171" s="1"/>
      <c r="B7171" s="1"/>
      <c r="C7171" s="1"/>
    </row>
    <row r="7172" spans="1:3" ht="15.75">
      <c r="A7172" s="1"/>
      <c r="B7172" s="1"/>
      <c r="C7172" s="1"/>
    </row>
    <row r="7173" spans="1:3" ht="15.75">
      <c r="A7173" s="1"/>
      <c r="B7173" s="1"/>
      <c r="C7173" s="1"/>
    </row>
    <row r="7174" spans="1:3" ht="15.75">
      <c r="A7174" s="1"/>
      <c r="B7174" s="1"/>
      <c r="C7174" s="1"/>
    </row>
    <row r="7175" spans="1:3" ht="15.75">
      <c r="A7175" s="1"/>
      <c r="B7175" s="1"/>
      <c r="C7175" s="1"/>
    </row>
    <row r="7176" spans="1:3" ht="15.75">
      <c r="A7176" s="1"/>
      <c r="B7176" s="1"/>
      <c r="C7176" s="1"/>
    </row>
    <row r="7177" spans="1:3" ht="15.75">
      <c r="A7177" s="1"/>
      <c r="B7177" s="1"/>
      <c r="C7177" s="1"/>
    </row>
    <row r="7178" spans="1:3" ht="15.75">
      <c r="A7178" s="1"/>
      <c r="B7178" s="1"/>
      <c r="C7178" s="1"/>
    </row>
    <row r="7179" spans="1:3" ht="15.75">
      <c r="A7179" s="1"/>
      <c r="B7179" s="1"/>
      <c r="C7179" s="1"/>
    </row>
    <row r="7180" spans="1:3" ht="15.75">
      <c r="A7180" s="1"/>
      <c r="B7180" s="1"/>
      <c r="C7180" s="1"/>
    </row>
    <row r="7181" spans="1:3" ht="15.75">
      <c r="A7181" s="1"/>
      <c r="B7181" s="1"/>
      <c r="C7181" s="1"/>
    </row>
    <row r="7182" spans="1:3" ht="15.75">
      <c r="A7182" s="1"/>
      <c r="B7182" s="1"/>
      <c r="C7182" s="1"/>
    </row>
    <row r="7183" spans="1:3" ht="15.75">
      <c r="A7183" s="1"/>
      <c r="B7183" s="1"/>
      <c r="C7183" s="1"/>
    </row>
    <row r="7184" spans="1:3" ht="15.75">
      <c r="A7184" s="1"/>
      <c r="B7184" s="1"/>
      <c r="C7184" s="1"/>
    </row>
    <row r="7185" spans="1:3" ht="15.75">
      <c r="A7185" s="1"/>
      <c r="B7185" s="1"/>
      <c r="C7185" s="1"/>
    </row>
    <row r="7186" spans="1:3" ht="15.75">
      <c r="A7186" s="1"/>
      <c r="B7186" s="1"/>
      <c r="C7186" s="1"/>
    </row>
    <row r="7187" spans="1:3" ht="15.75">
      <c r="A7187" s="1"/>
      <c r="B7187" s="1"/>
      <c r="C7187" s="1"/>
    </row>
    <row r="7188" spans="1:3" ht="15.75">
      <c r="A7188" s="1"/>
      <c r="B7188" s="1"/>
      <c r="C7188" s="1"/>
    </row>
    <row r="7189" spans="1:3" ht="15.75">
      <c r="A7189" s="1"/>
      <c r="B7189" s="1"/>
      <c r="C7189" s="1"/>
    </row>
    <row r="7190" spans="1:3" ht="15.75">
      <c r="A7190" s="1"/>
      <c r="B7190" s="1"/>
      <c r="C7190" s="1"/>
    </row>
    <row r="7191" spans="1:3" ht="15.75">
      <c r="A7191" s="1"/>
      <c r="B7191" s="1"/>
      <c r="C7191" s="1"/>
    </row>
    <row r="7192" spans="1:3" ht="15.75">
      <c r="A7192" s="1"/>
      <c r="B7192" s="1"/>
      <c r="C7192" s="1"/>
    </row>
    <row r="7193" spans="1:3" ht="15.75">
      <c r="A7193" s="1"/>
      <c r="B7193" s="1"/>
      <c r="C7193" s="1"/>
    </row>
    <row r="7194" spans="1:3" ht="15.75">
      <c r="A7194" s="1"/>
      <c r="B7194" s="1"/>
      <c r="C7194" s="1"/>
    </row>
    <row r="7195" spans="1:3" ht="15.75">
      <c r="A7195" s="1"/>
      <c r="B7195" s="1"/>
      <c r="C7195" s="1"/>
    </row>
    <row r="7196" spans="1:3" ht="15.75">
      <c r="A7196" s="1"/>
      <c r="B7196" s="1"/>
      <c r="C7196" s="1"/>
    </row>
    <row r="7197" spans="1:3" ht="15.75">
      <c r="A7197" s="1"/>
      <c r="B7197" s="1"/>
      <c r="C7197" s="1"/>
    </row>
    <row r="7198" spans="1:3" ht="15.75">
      <c r="A7198" s="1"/>
      <c r="B7198" s="1"/>
      <c r="C7198" s="1"/>
    </row>
    <row r="7199" spans="1:3" ht="15.75">
      <c r="A7199" s="1"/>
      <c r="B7199" s="1"/>
      <c r="C7199" s="1"/>
    </row>
    <row r="7200" spans="1:3" ht="15.75">
      <c r="A7200" s="1"/>
      <c r="B7200" s="1"/>
      <c r="C7200" s="1"/>
    </row>
    <row r="7201" spans="1:3" ht="15.75">
      <c r="A7201" s="1"/>
      <c r="B7201" s="1"/>
      <c r="C7201" s="1"/>
    </row>
    <row r="7202" spans="1:3" ht="15.75">
      <c r="A7202" s="1"/>
      <c r="B7202" s="1"/>
      <c r="C7202" s="1"/>
    </row>
    <row r="7203" spans="1:3" ht="15.75">
      <c r="A7203" s="1"/>
      <c r="B7203" s="1"/>
      <c r="C7203" s="1"/>
    </row>
    <row r="7204" spans="1:3" ht="15.75">
      <c r="A7204" s="1"/>
      <c r="B7204" s="1"/>
      <c r="C7204" s="1"/>
    </row>
    <row r="7205" spans="1:3" ht="15.75">
      <c r="A7205" s="1"/>
      <c r="B7205" s="1"/>
      <c r="C7205" s="1"/>
    </row>
    <row r="7206" spans="1:3" ht="15.75">
      <c r="A7206" s="1"/>
      <c r="B7206" s="1"/>
      <c r="C7206" s="1"/>
    </row>
    <row r="7207" spans="1:3" ht="15.75">
      <c r="A7207" s="1"/>
      <c r="B7207" s="1"/>
      <c r="C7207" s="1"/>
    </row>
    <row r="7208" spans="1:3" ht="15.75">
      <c r="A7208" s="1"/>
      <c r="B7208" s="1"/>
      <c r="C7208" s="1"/>
    </row>
    <row r="7209" spans="1:3" ht="15.75">
      <c r="A7209" s="1"/>
      <c r="B7209" s="1"/>
      <c r="C7209" s="1"/>
    </row>
    <row r="7210" spans="1:3" ht="15.75">
      <c r="A7210" s="1"/>
      <c r="B7210" s="1"/>
      <c r="C7210" s="1"/>
    </row>
    <row r="7211" spans="1:3" ht="15.75">
      <c r="A7211" s="1"/>
      <c r="B7211" s="1"/>
      <c r="C7211" s="1"/>
    </row>
    <row r="7212" spans="1:3" ht="15.75">
      <c r="A7212" s="1"/>
      <c r="B7212" s="1"/>
      <c r="C7212" s="1"/>
    </row>
    <row r="7213" spans="1:3" ht="15.75">
      <c r="A7213" s="1"/>
      <c r="B7213" s="1"/>
      <c r="C7213" s="1"/>
    </row>
    <row r="7214" spans="1:3" ht="15.75">
      <c r="A7214" s="1"/>
      <c r="B7214" s="1"/>
      <c r="C7214" s="1"/>
    </row>
    <row r="7215" spans="1:3" ht="15.75">
      <c r="A7215" s="1"/>
      <c r="B7215" s="1"/>
      <c r="C7215" s="1"/>
    </row>
    <row r="7216" spans="1:3" ht="15.75">
      <c r="A7216" s="1"/>
      <c r="B7216" s="1"/>
      <c r="C7216" s="1"/>
    </row>
    <row r="7217" spans="1:3" ht="15.75">
      <c r="A7217" s="1"/>
      <c r="B7217" s="1"/>
      <c r="C7217" s="1"/>
    </row>
    <row r="7218" spans="1:3" ht="15.75">
      <c r="A7218" s="1"/>
      <c r="B7218" s="1"/>
      <c r="C7218" s="1"/>
    </row>
    <row r="7219" spans="1:3" ht="15.75">
      <c r="A7219" s="1"/>
      <c r="B7219" s="1"/>
      <c r="C7219" s="1"/>
    </row>
    <row r="7220" spans="1:3" ht="15.75">
      <c r="A7220" s="1"/>
      <c r="B7220" s="1"/>
      <c r="C7220" s="1"/>
    </row>
    <row r="7221" spans="1:3" ht="15.75">
      <c r="A7221" s="1"/>
      <c r="B7221" s="1"/>
      <c r="C7221" s="1"/>
    </row>
    <row r="7222" spans="1:3" ht="15.75">
      <c r="A7222" s="1"/>
      <c r="B7222" s="1"/>
      <c r="C7222" s="1"/>
    </row>
    <row r="7223" spans="1:3" ht="15.75">
      <c r="A7223" s="1"/>
      <c r="B7223" s="1"/>
      <c r="C7223" s="1"/>
    </row>
    <row r="7224" spans="1:3" ht="15.75">
      <c r="A7224" s="1"/>
      <c r="B7224" s="1"/>
      <c r="C7224" s="1"/>
    </row>
    <row r="7225" spans="1:3" ht="15.75">
      <c r="A7225" s="1"/>
      <c r="B7225" s="1"/>
      <c r="C7225" s="1"/>
    </row>
    <row r="7226" spans="1:3" ht="15.75">
      <c r="A7226" s="1"/>
      <c r="B7226" s="1"/>
      <c r="C7226" s="1"/>
    </row>
    <row r="7227" spans="1:3" ht="15.75">
      <c r="A7227" s="1"/>
      <c r="B7227" s="1"/>
      <c r="C7227" s="1"/>
    </row>
    <row r="7228" spans="1:3" ht="15.75">
      <c r="A7228" s="1"/>
      <c r="B7228" s="1"/>
      <c r="C7228" s="1"/>
    </row>
    <row r="7229" spans="1:3" ht="15.75">
      <c r="A7229" s="1"/>
      <c r="B7229" s="1"/>
      <c r="C7229" s="1"/>
    </row>
    <row r="7230" spans="1:3" ht="15.75">
      <c r="A7230" s="1"/>
      <c r="B7230" s="1"/>
      <c r="C7230" s="1"/>
    </row>
    <row r="7231" spans="1:3" ht="15.75">
      <c r="A7231" s="1"/>
      <c r="B7231" s="1"/>
      <c r="C7231" s="1"/>
    </row>
    <row r="7232" spans="1:3" ht="15.75">
      <c r="A7232" s="1"/>
      <c r="B7232" s="1"/>
      <c r="C7232" s="1"/>
    </row>
    <row r="7233" spans="1:3" ht="15.75">
      <c r="A7233" s="1"/>
      <c r="B7233" s="1"/>
      <c r="C7233" s="1"/>
    </row>
    <row r="7234" spans="1:3" ht="15.75">
      <c r="A7234" s="1"/>
      <c r="B7234" s="1"/>
      <c r="C7234" s="1"/>
    </row>
    <row r="7235" spans="1:3" ht="15.75">
      <c r="A7235" s="1"/>
      <c r="B7235" s="1"/>
      <c r="C7235" s="1"/>
    </row>
    <row r="7236" spans="1:3" ht="15.75">
      <c r="A7236" s="1"/>
      <c r="B7236" s="1"/>
      <c r="C7236" s="1"/>
    </row>
    <row r="7237" spans="1:3" ht="15.75">
      <c r="A7237" s="1"/>
      <c r="B7237" s="1"/>
      <c r="C7237" s="1"/>
    </row>
    <row r="7238" spans="1:3" ht="15.75">
      <c r="A7238" s="1"/>
      <c r="B7238" s="1"/>
      <c r="C7238" s="1"/>
    </row>
    <row r="7239" spans="1:3" ht="15.75">
      <c r="A7239" s="1"/>
      <c r="B7239" s="1"/>
      <c r="C7239" s="1"/>
    </row>
    <row r="7240" spans="1:3" ht="15.75">
      <c r="A7240" s="1"/>
      <c r="B7240" s="1"/>
      <c r="C7240" s="1"/>
    </row>
    <row r="7241" spans="1:3" ht="15.75">
      <c r="A7241" s="1"/>
      <c r="B7241" s="1"/>
      <c r="C7241" s="1"/>
    </row>
    <row r="7242" spans="1:3" ht="15.75">
      <c r="A7242" s="1"/>
      <c r="B7242" s="1"/>
      <c r="C7242" s="1"/>
    </row>
    <row r="7243" spans="1:3" ht="15.75">
      <c r="A7243" s="1"/>
      <c r="B7243" s="1"/>
      <c r="C7243" s="1"/>
    </row>
    <row r="7244" spans="1:3" ht="15.75">
      <c r="A7244" s="1"/>
      <c r="B7244" s="1"/>
      <c r="C7244" s="1"/>
    </row>
    <row r="7245" spans="1:3" ht="15.75">
      <c r="A7245" s="1"/>
      <c r="B7245" s="1"/>
      <c r="C7245" s="1"/>
    </row>
    <row r="7246" spans="1:3" ht="15.75">
      <c r="A7246" s="1"/>
      <c r="B7246" s="1"/>
      <c r="C7246" s="1"/>
    </row>
    <row r="7247" spans="1:3" ht="15.75">
      <c r="A7247" s="1"/>
      <c r="B7247" s="1"/>
      <c r="C7247" s="1"/>
    </row>
    <row r="7248" spans="1:3" ht="15.75">
      <c r="A7248" s="1"/>
      <c r="B7248" s="1"/>
      <c r="C7248" s="1"/>
    </row>
    <row r="7249" spans="1:3" ht="15.75">
      <c r="A7249" s="1"/>
      <c r="B7249" s="1"/>
      <c r="C7249" s="1"/>
    </row>
    <row r="7250" spans="1:3" ht="15.75">
      <c r="A7250" s="1"/>
      <c r="B7250" s="1"/>
      <c r="C7250" s="1"/>
    </row>
    <row r="7251" spans="1:3" ht="15.75">
      <c r="A7251" s="1"/>
      <c r="B7251" s="1"/>
      <c r="C7251" s="1"/>
    </row>
    <row r="7252" spans="1:3" ht="15.75">
      <c r="A7252" s="1"/>
      <c r="B7252" s="1"/>
      <c r="C7252" s="1"/>
    </row>
    <row r="7253" spans="1:3" ht="15.75">
      <c r="A7253" s="1"/>
      <c r="B7253" s="1"/>
      <c r="C7253" s="1"/>
    </row>
    <row r="7254" spans="1:3" ht="15.75">
      <c r="A7254" s="1"/>
      <c r="B7254" s="1"/>
      <c r="C7254" s="1"/>
    </row>
    <row r="7255" spans="1:3" ht="15.75">
      <c r="A7255" s="1"/>
      <c r="B7255" s="1"/>
      <c r="C7255" s="1"/>
    </row>
    <row r="7256" spans="1:3" ht="15.75">
      <c r="A7256" s="1"/>
      <c r="B7256" s="1"/>
      <c r="C7256" s="1"/>
    </row>
    <row r="7257" spans="1:3" ht="15.75">
      <c r="A7257" s="1"/>
      <c r="B7257" s="1"/>
      <c r="C7257" s="1"/>
    </row>
    <row r="7258" spans="1:3" ht="15.75">
      <c r="A7258" s="1"/>
      <c r="B7258" s="1"/>
      <c r="C7258" s="1"/>
    </row>
    <row r="7259" spans="1:3" ht="15.75">
      <c r="A7259" s="1"/>
      <c r="B7259" s="1"/>
      <c r="C7259" s="1"/>
    </row>
    <row r="7260" spans="1:3" ht="15.75">
      <c r="A7260" s="1"/>
      <c r="B7260" s="1"/>
      <c r="C7260" s="1"/>
    </row>
    <row r="7261" spans="1:3" ht="15.75">
      <c r="A7261" s="1"/>
      <c r="B7261" s="1"/>
      <c r="C7261" s="1"/>
    </row>
    <row r="7262" spans="1:3" ht="15.75">
      <c r="A7262" s="1"/>
      <c r="B7262" s="1"/>
      <c r="C7262" s="1"/>
    </row>
    <row r="7263" spans="1:3" ht="15.75">
      <c r="A7263" s="1"/>
      <c r="B7263" s="1"/>
      <c r="C7263" s="1"/>
    </row>
    <row r="7264" spans="1:3" ht="15.75">
      <c r="A7264" s="1"/>
      <c r="B7264" s="1"/>
      <c r="C7264" s="1"/>
    </row>
    <row r="7265" spans="1:3" ht="15.75">
      <c r="A7265" s="1"/>
      <c r="B7265" s="1"/>
      <c r="C7265" s="1"/>
    </row>
    <row r="7266" spans="1:3" ht="15.75">
      <c r="A7266" s="1"/>
      <c r="B7266" s="1"/>
      <c r="C7266" s="1"/>
    </row>
    <row r="7267" spans="1:3" ht="15.75">
      <c r="A7267" s="1"/>
      <c r="B7267" s="1"/>
      <c r="C7267" s="1"/>
    </row>
    <row r="7268" spans="1:3" ht="15.75">
      <c r="A7268" s="1"/>
      <c r="B7268" s="1"/>
      <c r="C7268" s="1"/>
    </row>
    <row r="7269" spans="1:3" ht="15.75">
      <c r="A7269" s="1"/>
      <c r="B7269" s="1"/>
      <c r="C7269" s="1"/>
    </row>
    <row r="7270" spans="1:3" ht="15.75">
      <c r="A7270" s="1"/>
      <c r="B7270" s="1"/>
      <c r="C7270" s="1"/>
    </row>
    <row r="7271" spans="1:3" ht="15.75">
      <c r="A7271" s="1"/>
      <c r="B7271" s="1"/>
      <c r="C7271" s="1"/>
    </row>
    <row r="7272" spans="1:3" ht="15.75">
      <c r="A7272" s="1"/>
      <c r="B7272" s="1"/>
      <c r="C7272" s="1"/>
    </row>
    <row r="7273" spans="1:3" ht="15.75">
      <c r="A7273" s="1"/>
      <c r="B7273" s="1"/>
      <c r="C7273" s="1"/>
    </row>
    <row r="7274" spans="1:3" ht="15.75">
      <c r="A7274" s="1"/>
      <c r="B7274" s="1"/>
      <c r="C7274" s="1"/>
    </row>
    <row r="7275" spans="1:3" ht="15.75">
      <c r="A7275" s="1"/>
      <c r="B7275" s="1"/>
      <c r="C7275" s="1"/>
    </row>
    <row r="7276" spans="1:3" ht="15.75">
      <c r="A7276" s="1"/>
      <c r="B7276" s="1"/>
      <c r="C7276" s="1"/>
    </row>
    <row r="7277" spans="1:3" ht="15.75">
      <c r="A7277" s="1"/>
      <c r="B7277" s="1"/>
      <c r="C7277" s="1"/>
    </row>
    <row r="7278" spans="1:3" ht="15.75">
      <c r="A7278" s="1"/>
      <c r="B7278" s="1"/>
      <c r="C7278" s="1"/>
    </row>
    <row r="7279" spans="1:3" ht="15.75">
      <c r="A7279" s="1"/>
      <c r="B7279" s="1"/>
      <c r="C7279" s="1"/>
    </row>
    <row r="7280" spans="1:3" ht="15.75">
      <c r="A7280" s="1"/>
      <c r="B7280" s="1"/>
      <c r="C7280" s="1"/>
    </row>
    <row r="7281" spans="1:3" ht="15.75">
      <c r="A7281" s="1"/>
      <c r="B7281" s="1"/>
      <c r="C7281" s="1"/>
    </row>
    <row r="7282" spans="1:3" ht="15.75">
      <c r="A7282" s="1"/>
      <c r="B7282" s="1"/>
      <c r="C7282" s="1"/>
    </row>
    <row r="7283" spans="1:3" ht="15.75">
      <c r="A7283" s="1"/>
      <c r="B7283" s="1"/>
      <c r="C7283" s="1"/>
    </row>
    <row r="7284" spans="1:3" ht="15.75">
      <c r="A7284" s="1"/>
      <c r="B7284" s="1"/>
      <c r="C7284" s="1"/>
    </row>
    <row r="7285" spans="1:3" ht="15.75">
      <c r="A7285" s="1"/>
      <c r="B7285" s="1"/>
      <c r="C7285" s="1"/>
    </row>
    <row r="7286" spans="1:3" ht="15.75">
      <c r="A7286" s="1"/>
      <c r="B7286" s="1"/>
      <c r="C7286" s="1"/>
    </row>
    <row r="7287" spans="1:3" ht="15.75">
      <c r="A7287" s="1"/>
      <c r="B7287" s="1"/>
      <c r="C7287" s="1"/>
    </row>
    <row r="7288" spans="1:3" ht="15.75">
      <c r="A7288" s="1"/>
      <c r="B7288" s="1"/>
      <c r="C7288" s="1"/>
    </row>
    <row r="7289" spans="1:3" ht="15.75">
      <c r="A7289" s="1"/>
      <c r="B7289" s="1"/>
      <c r="C7289" s="1"/>
    </row>
    <row r="7290" spans="1:3" ht="15.75">
      <c r="A7290" s="1"/>
      <c r="B7290" s="1"/>
      <c r="C7290" s="1"/>
    </row>
    <row r="7291" spans="1:3" ht="15.75">
      <c r="A7291" s="1"/>
      <c r="B7291" s="1"/>
      <c r="C7291" s="1"/>
    </row>
    <row r="7292" spans="1:3" ht="15.75">
      <c r="A7292" s="1"/>
      <c r="B7292" s="1"/>
      <c r="C7292" s="1"/>
    </row>
    <row r="7293" spans="1:3" ht="15.75">
      <c r="A7293" s="1"/>
      <c r="B7293" s="1"/>
      <c r="C7293" s="1"/>
    </row>
    <row r="7294" spans="1:3" ht="15.75">
      <c r="A7294" s="1"/>
      <c r="B7294" s="1"/>
      <c r="C7294" s="1"/>
    </row>
    <row r="7295" spans="1:3" ht="15.75">
      <c r="A7295" s="1"/>
      <c r="B7295" s="1"/>
      <c r="C7295" s="1"/>
    </row>
    <row r="7296" spans="1:3" ht="15.75">
      <c r="A7296" s="1"/>
      <c r="B7296" s="1"/>
      <c r="C7296" s="1"/>
    </row>
    <row r="7297" spans="1:3" ht="15.75">
      <c r="A7297" s="1"/>
      <c r="B7297" s="1"/>
      <c r="C7297" s="1"/>
    </row>
    <row r="7298" spans="1:3" ht="15.75">
      <c r="A7298" s="1"/>
      <c r="B7298" s="1"/>
      <c r="C7298" s="1"/>
    </row>
    <row r="7299" spans="1:3" ht="15.75">
      <c r="A7299" s="1"/>
      <c r="B7299" s="1"/>
      <c r="C7299" s="1"/>
    </row>
    <row r="7300" spans="1:3" ht="15.75">
      <c r="A7300" s="1"/>
      <c r="B7300" s="1"/>
      <c r="C7300" s="1"/>
    </row>
    <row r="7301" spans="1:3" ht="15.75">
      <c r="A7301" s="1"/>
      <c r="B7301" s="1"/>
      <c r="C7301" s="1"/>
    </row>
    <row r="7302" spans="1:3" ht="15.75">
      <c r="A7302" s="1"/>
      <c r="B7302" s="1"/>
      <c r="C7302" s="1"/>
    </row>
    <row r="7303" spans="1:3" ht="15.75">
      <c r="A7303" s="1"/>
      <c r="B7303" s="1"/>
      <c r="C7303" s="1"/>
    </row>
    <row r="7304" spans="1:3" ht="15.75">
      <c r="A7304" s="1"/>
      <c r="B7304" s="1"/>
      <c r="C7304" s="1"/>
    </row>
    <row r="7305" spans="1:3" ht="15.75">
      <c r="A7305" s="1"/>
      <c r="B7305" s="1"/>
      <c r="C7305" s="1"/>
    </row>
    <row r="7306" spans="1:3" ht="15.75">
      <c r="A7306" s="1"/>
      <c r="B7306" s="1"/>
      <c r="C7306" s="1"/>
    </row>
    <row r="7307" spans="1:3" ht="15.75">
      <c r="A7307" s="1"/>
      <c r="B7307" s="1"/>
      <c r="C7307" s="1"/>
    </row>
    <row r="7308" spans="1:3" ht="15.75">
      <c r="A7308" s="1"/>
      <c r="B7308" s="1"/>
      <c r="C7308" s="1"/>
    </row>
    <row r="7309" spans="1:3" ht="15.75">
      <c r="A7309" s="1"/>
      <c r="B7309" s="1"/>
      <c r="C7309" s="1"/>
    </row>
    <row r="7310" spans="1:3" ht="15.75">
      <c r="A7310" s="1"/>
      <c r="B7310" s="1"/>
      <c r="C7310" s="1"/>
    </row>
    <row r="7311" spans="1:3" ht="15.75">
      <c r="A7311" s="1"/>
      <c r="B7311" s="1"/>
      <c r="C7311" s="1"/>
    </row>
    <row r="7312" spans="1:3" ht="15.75">
      <c r="A7312" s="1"/>
      <c r="B7312" s="1"/>
      <c r="C7312" s="1"/>
    </row>
    <row r="7313" spans="1:3" ht="15.75">
      <c r="A7313" s="1"/>
      <c r="B7313" s="1"/>
      <c r="C7313" s="1"/>
    </row>
    <row r="7314" spans="1:3" ht="15.75">
      <c r="A7314" s="1"/>
      <c r="B7314" s="1"/>
      <c r="C7314" s="1"/>
    </row>
    <row r="7315" spans="1:3" ht="15.75">
      <c r="A7315" s="1"/>
      <c r="B7315" s="1"/>
      <c r="C7315" s="1"/>
    </row>
    <row r="7316" spans="1:3" ht="15.75">
      <c r="A7316" s="1"/>
      <c r="B7316" s="1"/>
      <c r="C7316" s="1"/>
    </row>
    <row r="7317" spans="1:3" ht="15.75">
      <c r="A7317" s="1"/>
      <c r="B7317" s="1"/>
      <c r="C7317" s="1"/>
    </row>
    <row r="7318" spans="1:3" ht="15.75">
      <c r="A7318" s="1"/>
      <c r="B7318" s="1"/>
      <c r="C7318" s="1"/>
    </row>
    <row r="7319" spans="1:3" ht="15.75">
      <c r="A7319" s="1"/>
      <c r="B7319" s="1"/>
      <c r="C7319" s="1"/>
    </row>
    <row r="7320" spans="1:3" ht="15.75">
      <c r="A7320" s="1"/>
      <c r="B7320" s="1"/>
      <c r="C7320" s="1"/>
    </row>
    <row r="7321" spans="1:3" ht="15.75">
      <c r="A7321" s="1"/>
      <c r="B7321" s="1"/>
      <c r="C7321" s="1"/>
    </row>
    <row r="7322" spans="1:3" ht="15.75">
      <c r="A7322" s="1"/>
      <c r="B7322" s="1"/>
      <c r="C7322" s="1"/>
    </row>
    <row r="7323" spans="1:3" ht="15.75">
      <c r="A7323" s="1"/>
      <c r="B7323" s="1"/>
      <c r="C7323" s="1"/>
    </row>
    <row r="7324" spans="1:3" ht="15.75">
      <c r="A7324" s="1"/>
      <c r="B7324" s="1"/>
      <c r="C7324" s="1"/>
    </row>
    <row r="7325" spans="1:3" ht="15.75">
      <c r="A7325" s="1"/>
      <c r="B7325" s="1"/>
      <c r="C7325" s="1"/>
    </row>
    <row r="7326" spans="1:3" ht="15.75">
      <c r="A7326" s="1"/>
      <c r="B7326" s="1"/>
      <c r="C7326" s="1"/>
    </row>
    <row r="7327" spans="1:3" ht="15.75">
      <c r="A7327" s="1"/>
      <c r="B7327" s="1"/>
      <c r="C7327" s="1"/>
    </row>
    <row r="7328" spans="1:3" ht="15.75">
      <c r="A7328" s="1"/>
      <c r="B7328" s="1"/>
      <c r="C7328" s="1"/>
    </row>
    <row r="7329" spans="1:3" ht="15.75">
      <c r="A7329" s="1"/>
      <c r="B7329" s="1"/>
      <c r="C7329" s="1"/>
    </row>
    <row r="7330" spans="1:3" ht="15.75">
      <c r="A7330" s="1"/>
      <c r="B7330" s="1"/>
      <c r="C7330" s="1"/>
    </row>
    <row r="7331" spans="1:3" ht="15.75">
      <c r="A7331" s="1"/>
      <c r="B7331" s="1"/>
      <c r="C7331" s="1"/>
    </row>
    <row r="7332" spans="1:3" ht="15.75">
      <c r="A7332" s="1"/>
      <c r="B7332" s="1"/>
      <c r="C7332" s="1"/>
    </row>
    <row r="7333" spans="1:3" ht="15.75">
      <c r="A7333" s="1"/>
      <c r="B7333" s="1"/>
      <c r="C7333" s="1"/>
    </row>
    <row r="7334" spans="1:3" ht="15.75">
      <c r="A7334" s="1"/>
      <c r="B7334" s="1"/>
      <c r="C7334" s="1"/>
    </row>
    <row r="7335" spans="1:3" ht="15.75">
      <c r="A7335" s="1"/>
      <c r="B7335" s="1"/>
      <c r="C7335" s="1"/>
    </row>
    <row r="7336" spans="1:3" ht="15.75">
      <c r="A7336" s="1"/>
      <c r="B7336" s="1"/>
      <c r="C7336" s="1"/>
    </row>
    <row r="7337" spans="1:3" ht="15.75">
      <c r="A7337" s="1"/>
      <c r="B7337" s="1"/>
      <c r="C7337" s="1"/>
    </row>
    <row r="7338" spans="1:3" ht="15.75">
      <c r="A7338" s="1"/>
      <c r="B7338" s="1"/>
      <c r="C7338" s="1"/>
    </row>
    <row r="7339" spans="1:3" ht="15.75">
      <c r="A7339" s="1"/>
      <c r="B7339" s="1"/>
      <c r="C7339" s="1"/>
    </row>
    <row r="7340" spans="1:3" ht="15.75">
      <c r="A7340" s="1"/>
      <c r="B7340" s="1"/>
      <c r="C7340" s="1"/>
    </row>
    <row r="7341" spans="1:3" ht="15.75">
      <c r="A7341" s="1"/>
      <c r="B7341" s="1"/>
      <c r="C7341" s="1"/>
    </row>
    <row r="7342" spans="1:3" ht="15.75">
      <c r="A7342" s="1"/>
      <c r="B7342" s="1"/>
      <c r="C7342" s="1"/>
    </row>
    <row r="7343" spans="1:3" ht="15.75">
      <c r="A7343" s="1"/>
      <c r="B7343" s="1"/>
      <c r="C7343" s="1"/>
    </row>
    <row r="7344" spans="1:3" ht="15.75">
      <c r="A7344" s="1"/>
      <c r="B7344" s="1"/>
      <c r="C7344" s="1"/>
    </row>
    <row r="7345" spans="1:3" ht="15.75">
      <c r="A7345" s="1"/>
      <c r="B7345" s="1"/>
      <c r="C7345" s="1"/>
    </row>
    <row r="7346" spans="1:3" ht="15.75">
      <c r="A7346" s="1"/>
      <c r="B7346" s="1"/>
      <c r="C7346" s="1"/>
    </row>
    <row r="7347" spans="1:3" ht="15.75">
      <c r="A7347" s="1"/>
      <c r="B7347" s="1"/>
      <c r="C7347" s="1"/>
    </row>
    <row r="7348" spans="1:3" ht="15.75">
      <c r="A7348" s="1"/>
      <c r="B7348" s="1"/>
      <c r="C7348" s="1"/>
    </row>
    <row r="7349" spans="1:3" ht="15.75">
      <c r="A7349" s="1"/>
      <c r="B7349" s="1"/>
      <c r="C7349" s="1"/>
    </row>
    <row r="7350" spans="1:3" ht="15.75">
      <c r="A7350" s="1"/>
      <c r="B7350" s="1"/>
      <c r="C7350" s="1"/>
    </row>
    <row r="7351" spans="1:3" ht="15.75">
      <c r="A7351" s="1"/>
      <c r="B7351" s="1"/>
      <c r="C7351" s="1"/>
    </row>
    <row r="7352" spans="1:3" ht="15.75">
      <c r="A7352" s="1"/>
      <c r="B7352" s="1"/>
      <c r="C7352" s="1"/>
    </row>
    <row r="7353" spans="1:3" ht="15.75">
      <c r="A7353" s="1"/>
      <c r="B7353" s="1"/>
      <c r="C7353" s="1"/>
    </row>
    <row r="7354" spans="1:3" ht="15.75">
      <c r="A7354" s="1"/>
      <c r="B7354" s="1"/>
      <c r="C7354" s="1"/>
    </row>
    <row r="7355" spans="1:3" ht="15.75">
      <c r="A7355" s="1"/>
      <c r="B7355" s="1"/>
      <c r="C7355" s="1"/>
    </row>
    <row r="7356" spans="1:3" ht="15.75">
      <c r="A7356" s="1"/>
      <c r="B7356" s="1"/>
      <c r="C7356" s="1"/>
    </row>
    <row r="7357" spans="1:3" ht="15.75">
      <c r="A7357" s="1"/>
      <c r="B7357" s="1"/>
      <c r="C7357" s="1"/>
    </row>
    <row r="7358" spans="1:3" ht="15.75">
      <c r="A7358" s="1"/>
      <c r="B7358" s="1"/>
      <c r="C7358" s="1"/>
    </row>
    <row r="7359" spans="1:3" ht="15.75">
      <c r="A7359" s="1"/>
      <c r="B7359" s="1"/>
      <c r="C7359" s="1"/>
    </row>
    <row r="7360" spans="1:3" ht="15.75">
      <c r="A7360" s="1"/>
      <c r="B7360" s="1"/>
      <c r="C7360" s="1"/>
    </row>
    <row r="7361" spans="1:3" ht="15.75">
      <c r="A7361" s="1"/>
      <c r="B7361" s="1"/>
      <c r="C7361" s="1"/>
    </row>
    <row r="7362" spans="1:3" ht="15.75">
      <c r="A7362" s="1"/>
      <c r="B7362" s="1"/>
      <c r="C7362" s="1"/>
    </row>
    <row r="7363" spans="1:3" ht="15.75">
      <c r="A7363" s="1"/>
      <c r="B7363" s="1"/>
      <c r="C7363" s="1"/>
    </row>
    <row r="7364" spans="1:3" ht="15.75">
      <c r="A7364" s="1"/>
      <c r="B7364" s="1"/>
      <c r="C7364" s="1"/>
    </row>
    <row r="7365" spans="1:3" ht="15.75">
      <c r="A7365" s="1"/>
      <c r="B7365" s="1"/>
      <c r="C7365" s="1"/>
    </row>
    <row r="7366" spans="1:3" ht="15.75">
      <c r="A7366" s="1"/>
      <c r="B7366" s="1"/>
      <c r="C7366" s="1"/>
    </row>
    <row r="7367" spans="1:3" ht="15.75">
      <c r="A7367" s="1"/>
      <c r="B7367" s="1"/>
      <c r="C7367" s="1"/>
    </row>
    <row r="7368" spans="1:3" ht="15.75">
      <c r="A7368" s="1"/>
      <c r="B7368" s="1"/>
      <c r="C7368" s="1"/>
    </row>
    <row r="7369" spans="1:3" ht="15.75">
      <c r="A7369" s="1"/>
      <c r="B7369" s="1"/>
      <c r="C7369" s="1"/>
    </row>
    <row r="7370" spans="1:3" ht="15.75">
      <c r="A7370" s="1"/>
      <c r="B7370" s="1"/>
      <c r="C7370" s="1"/>
    </row>
    <row r="7371" spans="1:3" ht="15.75">
      <c r="A7371" s="1"/>
      <c r="B7371" s="1"/>
      <c r="C7371" s="1"/>
    </row>
    <row r="7372" spans="1:3" ht="15.75">
      <c r="A7372" s="1"/>
      <c r="B7372" s="1"/>
      <c r="C7372" s="1"/>
    </row>
    <row r="7373" spans="1:3" ht="15.75">
      <c r="A7373" s="1"/>
      <c r="B7373" s="1"/>
      <c r="C7373" s="1"/>
    </row>
    <row r="7374" spans="1:3" ht="15.75">
      <c r="A7374" s="1"/>
      <c r="B7374" s="1"/>
      <c r="C7374" s="1"/>
    </row>
    <row r="7375" spans="1:3" ht="15.75">
      <c r="A7375" s="1"/>
      <c r="B7375" s="1"/>
      <c r="C7375" s="1"/>
    </row>
    <row r="7376" spans="1:3" ht="15.75">
      <c r="A7376" s="1"/>
      <c r="B7376" s="1"/>
      <c r="C7376" s="1"/>
    </row>
    <row r="7377" spans="1:3" ht="15.75">
      <c r="A7377" s="1"/>
      <c r="B7377" s="1"/>
      <c r="C7377" s="1"/>
    </row>
    <row r="7378" spans="1:3" ht="15.75">
      <c r="A7378" s="1"/>
      <c r="B7378" s="1"/>
      <c r="C7378" s="1"/>
    </row>
    <row r="7379" spans="1:3" ht="15.75">
      <c r="A7379" s="1"/>
      <c r="B7379" s="1"/>
      <c r="C7379" s="1"/>
    </row>
    <row r="7380" spans="1:3" ht="15.75">
      <c r="A7380" s="1"/>
      <c r="B7380" s="1"/>
      <c r="C7380" s="1"/>
    </row>
    <row r="7381" spans="1:3" ht="15.75">
      <c r="A7381" s="1"/>
      <c r="B7381" s="1"/>
      <c r="C7381" s="1"/>
    </row>
    <row r="7382" spans="1:3" ht="15.75">
      <c r="A7382" s="1"/>
      <c r="B7382" s="1"/>
      <c r="C7382" s="1"/>
    </row>
    <row r="7383" spans="1:3" ht="15.75">
      <c r="A7383" s="1"/>
      <c r="B7383" s="1"/>
      <c r="C7383" s="1"/>
    </row>
    <row r="7384" spans="1:3" ht="15.75">
      <c r="A7384" s="1"/>
      <c r="B7384" s="1"/>
      <c r="C7384" s="1"/>
    </row>
    <row r="7385" spans="1:3" ht="15.75">
      <c r="A7385" s="1"/>
      <c r="B7385" s="1"/>
      <c r="C7385" s="1"/>
    </row>
    <row r="7386" spans="1:3" ht="15.75">
      <c r="A7386" s="1"/>
      <c r="B7386" s="1"/>
      <c r="C7386" s="1"/>
    </row>
    <row r="7387" spans="1:3" ht="15.75">
      <c r="A7387" s="1"/>
      <c r="B7387" s="1"/>
      <c r="C7387" s="1"/>
    </row>
    <row r="7388" spans="1:3" ht="15.75">
      <c r="A7388" s="1"/>
      <c r="B7388" s="1"/>
      <c r="C7388" s="1"/>
    </row>
    <row r="7389" spans="1:3" ht="15.75">
      <c r="A7389" s="1"/>
      <c r="B7389" s="1"/>
      <c r="C7389" s="1"/>
    </row>
    <row r="7390" spans="1:3" ht="15.75">
      <c r="A7390" s="1"/>
      <c r="B7390" s="1"/>
      <c r="C7390" s="1"/>
    </row>
    <row r="7391" spans="1:3" ht="15.75">
      <c r="A7391" s="1"/>
      <c r="B7391" s="1"/>
      <c r="C7391" s="1"/>
    </row>
    <row r="7392" spans="1:3" ht="15.75">
      <c r="A7392" s="1"/>
      <c r="B7392" s="1"/>
      <c r="C7392" s="1"/>
    </row>
    <row r="7393" spans="1:3" ht="15.75">
      <c r="A7393" s="1"/>
      <c r="B7393" s="1"/>
      <c r="C7393" s="1"/>
    </row>
    <row r="7394" spans="1:3" ht="15.75">
      <c r="A7394" s="1"/>
      <c r="B7394" s="1"/>
      <c r="C7394" s="1"/>
    </row>
    <row r="7395" spans="1:3" ht="15.75">
      <c r="A7395" s="1"/>
      <c r="B7395" s="1"/>
      <c r="C7395" s="1"/>
    </row>
    <row r="7396" spans="1:3" ht="15.75">
      <c r="A7396" s="1"/>
      <c r="B7396" s="1"/>
      <c r="C7396" s="1"/>
    </row>
    <row r="7397" spans="1:3" ht="15.75">
      <c r="A7397" s="1"/>
      <c r="B7397" s="1"/>
      <c r="C7397" s="1"/>
    </row>
    <row r="7398" spans="1:3" ht="15.75">
      <c r="A7398" s="1"/>
      <c r="B7398" s="1"/>
      <c r="C7398" s="1"/>
    </row>
    <row r="7399" spans="1:3" ht="15.75">
      <c r="A7399" s="1"/>
      <c r="B7399" s="1"/>
      <c r="C7399" s="1"/>
    </row>
    <row r="7400" spans="1:3" ht="15.75">
      <c r="A7400" s="1"/>
      <c r="B7400" s="1"/>
      <c r="C7400" s="1"/>
    </row>
    <row r="7401" spans="1:3" ht="15.75">
      <c r="A7401" s="1"/>
      <c r="B7401" s="1"/>
      <c r="C7401" s="1"/>
    </row>
    <row r="7402" spans="1:3" ht="15.75">
      <c r="A7402" s="1"/>
      <c r="B7402" s="1"/>
      <c r="C7402" s="1"/>
    </row>
    <row r="7403" spans="1:3" ht="15.75">
      <c r="A7403" s="1"/>
      <c r="B7403" s="1"/>
      <c r="C7403" s="1"/>
    </row>
    <row r="7404" spans="1:3" ht="15.75">
      <c r="A7404" s="1"/>
      <c r="B7404" s="1"/>
      <c r="C7404" s="1"/>
    </row>
    <row r="7405" spans="1:3" ht="15.75">
      <c r="A7405" s="1"/>
      <c r="B7405" s="1"/>
      <c r="C7405" s="1"/>
    </row>
    <row r="7406" spans="1:3" ht="15.75">
      <c r="A7406" s="1"/>
      <c r="B7406" s="1"/>
      <c r="C7406" s="1"/>
    </row>
    <row r="7407" spans="1:3" ht="15.75">
      <c r="A7407" s="1"/>
      <c r="B7407" s="1"/>
      <c r="C7407" s="1"/>
    </row>
    <row r="7408" spans="1:3" ht="15.75">
      <c r="A7408" s="1"/>
      <c r="B7408" s="1"/>
      <c r="C7408" s="1"/>
    </row>
    <row r="7409" spans="1:3" ht="15.75">
      <c r="A7409" s="1"/>
      <c r="B7409" s="1"/>
      <c r="C7409" s="1"/>
    </row>
    <row r="7410" spans="1:3" ht="15.75">
      <c r="A7410" s="1"/>
      <c r="B7410" s="1"/>
      <c r="C7410" s="1"/>
    </row>
    <row r="7411" spans="1:3" ht="15.75">
      <c r="A7411" s="1"/>
      <c r="B7411" s="1"/>
      <c r="C7411" s="1"/>
    </row>
    <row r="7412" spans="1:3" ht="15.75">
      <c r="A7412" s="1"/>
      <c r="B7412" s="1"/>
      <c r="C7412" s="1"/>
    </row>
    <row r="7413" spans="1:3" ht="15.75">
      <c r="A7413" s="1"/>
      <c r="B7413" s="1"/>
      <c r="C7413" s="1"/>
    </row>
    <row r="7414" spans="1:3" ht="15.75">
      <c r="A7414" s="1"/>
      <c r="B7414" s="1"/>
      <c r="C7414" s="1"/>
    </row>
    <row r="7415" spans="1:3" ht="15.75">
      <c r="A7415" s="1"/>
      <c r="B7415" s="1"/>
      <c r="C7415" s="1"/>
    </row>
    <row r="7416" spans="1:3" ht="15.75">
      <c r="A7416" s="1"/>
      <c r="B7416" s="1"/>
      <c r="C7416" s="1"/>
    </row>
    <row r="7417" spans="1:3" ht="15.75">
      <c r="A7417" s="1"/>
      <c r="B7417" s="1"/>
      <c r="C7417" s="1"/>
    </row>
    <row r="7418" spans="1:3" ht="15.75">
      <c r="A7418" s="1"/>
      <c r="B7418" s="1"/>
      <c r="C7418" s="1"/>
    </row>
    <row r="7419" spans="1:3" ht="15.75">
      <c r="A7419" s="1"/>
      <c r="B7419" s="1"/>
      <c r="C7419" s="1"/>
    </row>
    <row r="7420" spans="1:3" ht="15.75">
      <c r="A7420" s="1"/>
      <c r="B7420" s="1"/>
      <c r="C7420" s="1"/>
    </row>
    <row r="7421" spans="1:3" ht="15.75">
      <c r="A7421" s="1"/>
      <c r="B7421" s="1"/>
      <c r="C7421" s="1"/>
    </row>
    <row r="7422" spans="1:3" ht="15.75">
      <c r="A7422" s="1"/>
      <c r="B7422" s="1"/>
      <c r="C7422" s="1"/>
    </row>
    <row r="7423" spans="1:3" ht="15.75">
      <c r="A7423" s="1"/>
      <c r="B7423" s="1"/>
      <c r="C7423" s="1"/>
    </row>
    <row r="7424" spans="1:3" ht="15.75">
      <c r="A7424" s="1"/>
      <c r="B7424" s="1"/>
      <c r="C7424" s="1"/>
    </row>
    <row r="7425" spans="1:3" ht="15.75">
      <c r="A7425" s="1"/>
      <c r="B7425" s="1"/>
      <c r="C7425" s="1"/>
    </row>
    <row r="7426" spans="1:3" ht="15.75">
      <c r="A7426" s="1"/>
      <c r="B7426" s="1"/>
      <c r="C7426" s="1"/>
    </row>
    <row r="7427" spans="1:3" ht="15.75">
      <c r="A7427" s="1"/>
      <c r="B7427" s="1"/>
      <c r="C7427" s="1"/>
    </row>
    <row r="7428" spans="1:3" ht="15.75">
      <c r="A7428" s="1"/>
      <c r="B7428" s="1"/>
      <c r="C7428" s="1"/>
    </row>
    <row r="7429" spans="1:3" ht="15.75">
      <c r="A7429" s="1"/>
      <c r="B7429" s="1"/>
      <c r="C7429" s="1"/>
    </row>
    <row r="7430" spans="1:3" ht="15.75">
      <c r="A7430" s="1"/>
      <c r="B7430" s="1"/>
      <c r="C7430" s="1"/>
    </row>
    <row r="7431" spans="1:3" ht="15.75">
      <c r="A7431" s="1"/>
      <c r="B7431" s="1"/>
      <c r="C7431" s="1"/>
    </row>
    <row r="7432" spans="1:3" ht="15.75">
      <c r="A7432" s="1"/>
      <c r="B7432" s="1"/>
      <c r="C7432" s="1"/>
    </row>
    <row r="7433" spans="1:3" ht="15.75">
      <c r="A7433" s="1"/>
      <c r="B7433" s="1"/>
      <c r="C7433" s="1"/>
    </row>
    <row r="7434" spans="1:3" ht="15.75">
      <c r="A7434" s="1"/>
      <c r="B7434" s="1"/>
      <c r="C7434" s="1"/>
    </row>
    <row r="7435" spans="1:3" ht="15.75">
      <c r="A7435" s="1"/>
      <c r="B7435" s="1"/>
      <c r="C7435" s="1"/>
    </row>
    <row r="7436" spans="1:3" ht="15.75">
      <c r="A7436" s="1"/>
      <c r="B7436" s="1"/>
      <c r="C7436" s="1"/>
    </row>
    <row r="7437" spans="1:3" ht="15.75">
      <c r="A7437" s="1"/>
      <c r="B7437" s="1"/>
      <c r="C7437" s="1"/>
    </row>
    <row r="7438" spans="1:3" ht="15.75">
      <c r="A7438" s="1"/>
      <c r="B7438" s="1"/>
      <c r="C7438" s="1"/>
    </row>
    <row r="7439" spans="1:3" ht="15.75">
      <c r="A7439" s="1"/>
      <c r="B7439" s="1"/>
      <c r="C7439" s="1"/>
    </row>
    <row r="7440" spans="1:3" ht="15.75">
      <c r="A7440" s="1"/>
      <c r="B7440" s="1"/>
      <c r="C7440" s="1"/>
    </row>
    <row r="7441" spans="1:3" ht="15.75">
      <c r="A7441" s="1"/>
      <c r="B7441" s="1"/>
      <c r="C7441" s="1"/>
    </row>
    <row r="7442" spans="1:3" ht="15.75">
      <c r="A7442" s="1"/>
      <c r="B7442" s="1"/>
      <c r="C7442" s="1"/>
    </row>
    <row r="7443" spans="1:3" ht="15.75">
      <c r="A7443" s="1"/>
      <c r="B7443" s="1"/>
      <c r="C7443" s="1"/>
    </row>
    <row r="7444" spans="1:3" ht="15.75">
      <c r="A7444" s="1"/>
      <c r="B7444" s="1"/>
      <c r="C7444" s="1"/>
    </row>
    <row r="7445" spans="1:3" ht="15.75">
      <c r="A7445" s="1"/>
      <c r="B7445" s="1"/>
      <c r="C7445" s="1"/>
    </row>
    <row r="7446" spans="1:3" ht="15.75">
      <c r="A7446" s="1"/>
      <c r="B7446" s="1"/>
      <c r="C7446" s="1"/>
    </row>
    <row r="7447" spans="1:3" ht="15.75">
      <c r="A7447" s="1"/>
      <c r="B7447" s="1"/>
      <c r="C7447" s="1"/>
    </row>
    <row r="7448" spans="1:3" ht="15.75">
      <c r="A7448" s="1"/>
      <c r="B7448" s="1"/>
      <c r="C7448" s="1"/>
    </row>
    <row r="7449" spans="1:3" ht="15.75">
      <c r="A7449" s="1"/>
      <c r="B7449" s="1"/>
      <c r="C7449" s="1"/>
    </row>
    <row r="7450" spans="1:3" ht="15.75">
      <c r="A7450" s="1"/>
      <c r="B7450" s="1"/>
      <c r="C7450" s="1"/>
    </row>
    <row r="7451" spans="1:3" ht="15.75">
      <c r="A7451" s="1"/>
      <c r="B7451" s="1"/>
      <c r="C7451" s="1"/>
    </row>
    <row r="7452" spans="1:3" ht="15.75">
      <c r="A7452" s="1"/>
      <c r="B7452" s="1"/>
      <c r="C7452" s="1"/>
    </row>
    <row r="7453" spans="1:3" ht="15.75">
      <c r="A7453" s="1"/>
      <c r="B7453" s="1"/>
      <c r="C7453" s="1"/>
    </row>
    <row r="7454" spans="1:3" ht="15.75">
      <c r="A7454" s="1"/>
      <c r="B7454" s="1"/>
      <c r="C7454" s="1"/>
    </row>
    <row r="7455" spans="1:3" ht="15.75">
      <c r="A7455" s="1"/>
      <c r="B7455" s="1"/>
      <c r="C7455" s="1"/>
    </row>
    <row r="7456" spans="1:3" ht="15.75">
      <c r="A7456" s="1"/>
      <c r="B7456" s="1"/>
      <c r="C7456" s="1"/>
    </row>
    <row r="7457" spans="1:3" ht="15.75">
      <c r="A7457" s="1"/>
      <c r="B7457" s="1"/>
      <c r="C7457" s="1"/>
    </row>
    <row r="7458" spans="1:3" ht="15.75">
      <c r="A7458" s="1"/>
      <c r="B7458" s="1"/>
      <c r="C7458" s="1"/>
    </row>
    <row r="7459" spans="1:3" ht="15.75">
      <c r="A7459" s="1"/>
      <c r="B7459" s="1"/>
      <c r="C7459" s="1"/>
    </row>
    <row r="7460" spans="1:3" ht="15.75">
      <c r="A7460" s="1"/>
      <c r="B7460" s="1"/>
      <c r="C7460" s="1"/>
    </row>
    <row r="7461" spans="1:3" ht="15.75">
      <c r="A7461" s="1"/>
      <c r="B7461" s="1"/>
      <c r="C7461" s="1"/>
    </row>
    <row r="7462" spans="1:3" ht="15.75">
      <c r="A7462" s="1"/>
      <c r="B7462" s="1"/>
      <c r="C7462" s="1"/>
    </row>
    <row r="7463" spans="1:3" ht="15.75">
      <c r="A7463" s="1"/>
      <c r="B7463" s="1"/>
      <c r="C7463" s="1"/>
    </row>
    <row r="7464" spans="1:3" ht="15.75">
      <c r="A7464" s="1"/>
      <c r="B7464" s="1"/>
      <c r="C7464" s="1"/>
    </row>
    <row r="7465" spans="1:3" ht="15.75">
      <c r="A7465" s="1"/>
      <c r="B7465" s="1"/>
      <c r="C7465" s="1"/>
    </row>
    <row r="7466" spans="1:3" ht="15.75">
      <c r="A7466" s="1"/>
      <c r="B7466" s="1"/>
      <c r="C7466" s="1"/>
    </row>
    <row r="7467" spans="1:3" ht="15.75">
      <c r="A7467" s="1"/>
      <c r="B7467" s="1"/>
      <c r="C7467" s="1"/>
    </row>
    <row r="7468" spans="1:3" ht="15.75">
      <c r="A7468" s="1"/>
      <c r="B7468" s="1"/>
      <c r="C7468" s="1"/>
    </row>
    <row r="7469" spans="1:3" ht="15.75">
      <c r="A7469" s="1"/>
      <c r="B7469" s="1"/>
      <c r="C7469" s="1"/>
    </row>
    <row r="7470" spans="1:3" ht="15.75">
      <c r="A7470" s="1"/>
      <c r="B7470" s="1"/>
      <c r="C7470" s="1"/>
    </row>
    <row r="7471" spans="1:3" ht="15.75">
      <c r="A7471" s="1"/>
      <c r="B7471" s="1"/>
      <c r="C7471" s="1"/>
    </row>
    <row r="7472" spans="1:3" ht="15.75">
      <c r="A7472" s="1"/>
      <c r="B7472" s="1"/>
      <c r="C7472" s="1"/>
    </row>
    <row r="7473" spans="1:3" ht="15.75">
      <c r="A7473" s="1"/>
      <c r="B7473" s="1"/>
      <c r="C7473" s="1"/>
    </row>
    <row r="7474" spans="1:3" ht="15.75">
      <c r="A7474" s="1"/>
      <c r="B7474" s="1"/>
      <c r="C7474" s="1"/>
    </row>
    <row r="7475" spans="1:3" ht="15.75">
      <c r="A7475" s="1"/>
      <c r="B7475" s="1"/>
      <c r="C7475" s="1"/>
    </row>
    <row r="7476" spans="1:3" ht="15.75">
      <c r="A7476" s="1"/>
      <c r="B7476" s="1"/>
      <c r="C7476" s="1"/>
    </row>
    <row r="7477" spans="1:3" ht="15.75">
      <c r="A7477" s="1"/>
      <c r="B7477" s="1"/>
      <c r="C7477" s="1"/>
    </row>
    <row r="7478" spans="1:3" ht="15.75">
      <c r="A7478" s="1"/>
      <c r="B7478" s="1"/>
      <c r="C7478" s="1"/>
    </row>
    <row r="7479" spans="1:3" ht="15.75">
      <c r="A7479" s="1"/>
      <c r="B7479" s="1"/>
      <c r="C7479" s="1"/>
    </row>
    <row r="7480" spans="1:3" ht="15.75">
      <c r="A7480" s="1"/>
      <c r="B7480" s="1"/>
      <c r="C7480" s="1"/>
    </row>
    <row r="7481" spans="1:3" ht="15.75">
      <c r="A7481" s="1"/>
      <c r="B7481" s="1"/>
      <c r="C7481" s="1"/>
    </row>
    <row r="7482" spans="1:3" ht="15.75">
      <c r="A7482" s="1"/>
      <c r="B7482" s="1"/>
      <c r="C7482" s="1"/>
    </row>
    <row r="7483" spans="1:3" ht="15.75">
      <c r="A7483" s="1"/>
      <c r="B7483" s="1"/>
      <c r="C7483" s="1"/>
    </row>
    <row r="7484" spans="1:3" ht="15.75">
      <c r="A7484" s="1"/>
      <c r="B7484" s="1"/>
      <c r="C7484" s="1"/>
    </row>
    <row r="7485" spans="1:3" ht="15.75">
      <c r="A7485" s="1"/>
      <c r="B7485" s="1"/>
      <c r="C7485" s="1"/>
    </row>
    <row r="7486" spans="1:3" ht="15.75">
      <c r="A7486" s="1"/>
      <c r="B7486" s="1"/>
      <c r="C7486" s="1"/>
    </row>
    <row r="7487" spans="1:3" ht="15.75">
      <c r="A7487" s="1"/>
      <c r="B7487" s="1"/>
      <c r="C7487" s="1"/>
    </row>
    <row r="7488" spans="1:3" ht="15.75">
      <c r="A7488" s="1"/>
      <c r="B7488" s="1"/>
      <c r="C7488" s="1"/>
    </row>
    <row r="7489" spans="1:3" ht="15.75">
      <c r="A7489" s="1"/>
      <c r="B7489" s="1"/>
      <c r="C7489" s="1"/>
    </row>
    <row r="7490" spans="1:3" ht="15.75">
      <c r="A7490" s="1"/>
      <c r="B7490" s="1"/>
      <c r="C7490" s="1"/>
    </row>
    <row r="7491" spans="1:3" ht="15.75">
      <c r="A7491" s="1"/>
      <c r="B7491" s="1"/>
      <c r="C7491" s="1"/>
    </row>
    <row r="7492" spans="1:3" ht="15.75">
      <c r="A7492" s="1"/>
      <c r="B7492" s="1"/>
      <c r="C7492" s="1"/>
    </row>
    <row r="7493" spans="1:3" ht="15.75">
      <c r="A7493" s="1"/>
      <c r="B7493" s="1"/>
      <c r="C7493" s="1"/>
    </row>
    <row r="7494" spans="1:3" ht="15.75">
      <c r="A7494" s="1"/>
      <c r="B7494" s="1"/>
      <c r="C7494" s="1"/>
    </row>
    <row r="7495" spans="1:3" ht="15.75">
      <c r="A7495" s="1"/>
      <c r="B7495" s="1"/>
      <c r="C7495" s="1"/>
    </row>
    <row r="7496" spans="1:3" ht="15.75">
      <c r="A7496" s="1"/>
      <c r="B7496" s="1"/>
      <c r="C7496" s="1"/>
    </row>
    <row r="7497" spans="1:3" ht="15.75">
      <c r="A7497" s="1"/>
      <c r="B7497" s="1"/>
      <c r="C7497" s="1"/>
    </row>
    <row r="7498" spans="1:3" ht="15.75">
      <c r="A7498" s="1"/>
      <c r="B7498" s="1"/>
      <c r="C7498" s="1"/>
    </row>
    <row r="7499" spans="1:3" ht="15.75">
      <c r="A7499" s="1"/>
      <c r="B7499" s="1"/>
      <c r="C7499" s="1"/>
    </row>
    <row r="7500" spans="1:3" ht="15.75">
      <c r="A7500" s="1"/>
      <c r="B7500" s="1"/>
      <c r="C7500" s="1"/>
    </row>
    <row r="7501" spans="1:3" ht="15.75">
      <c r="A7501" s="1"/>
      <c r="B7501" s="1"/>
      <c r="C7501" s="1"/>
    </row>
    <row r="7502" spans="1:3" ht="15.75">
      <c r="A7502" s="1"/>
      <c r="B7502" s="1"/>
      <c r="C7502" s="1"/>
    </row>
    <row r="7503" spans="1:3" ht="15.75">
      <c r="A7503" s="1"/>
      <c r="B7503" s="1"/>
      <c r="C7503" s="1"/>
    </row>
    <row r="7504" spans="1:3" ht="15.75">
      <c r="A7504" s="1"/>
      <c r="B7504" s="1"/>
      <c r="C7504" s="1"/>
    </row>
    <row r="7505" spans="1:3" ht="15.75">
      <c r="A7505" s="1"/>
      <c r="B7505" s="1"/>
      <c r="C7505" s="1"/>
    </row>
    <row r="7506" spans="1:3" ht="15.75">
      <c r="A7506" s="1"/>
      <c r="B7506" s="1"/>
      <c r="C7506" s="1"/>
    </row>
    <row r="7507" spans="1:3" ht="15.75">
      <c r="A7507" s="1"/>
      <c r="B7507" s="1"/>
      <c r="C7507" s="1"/>
    </row>
    <row r="7508" spans="1:3" ht="15.75">
      <c r="A7508" s="1"/>
      <c r="B7508" s="1"/>
      <c r="C7508" s="1"/>
    </row>
    <row r="7509" spans="1:3" ht="15.75">
      <c r="A7509" s="1"/>
      <c r="B7509" s="1"/>
      <c r="C7509" s="1"/>
    </row>
    <row r="7510" spans="1:3" ht="15.75">
      <c r="A7510" s="1"/>
      <c r="B7510" s="1"/>
      <c r="C7510" s="1"/>
    </row>
    <row r="7511" spans="1:3" ht="15.75">
      <c r="A7511" s="1"/>
      <c r="B7511" s="1"/>
      <c r="C7511" s="1"/>
    </row>
    <row r="7512" spans="1:3" ht="15.75">
      <c r="A7512" s="1"/>
      <c r="B7512" s="1"/>
      <c r="C7512" s="1"/>
    </row>
    <row r="7513" spans="1:3" ht="15.75">
      <c r="A7513" s="1"/>
      <c r="B7513" s="1"/>
      <c r="C7513" s="1"/>
    </row>
    <row r="7514" spans="1:3" ht="15.75">
      <c r="A7514" s="1"/>
      <c r="B7514" s="1"/>
      <c r="C7514" s="1"/>
    </row>
    <row r="7515" spans="1:3" ht="15.75">
      <c r="A7515" s="1"/>
      <c r="B7515" s="1"/>
      <c r="C7515" s="1"/>
    </row>
    <row r="7516" spans="1:3" ht="15.75">
      <c r="A7516" s="1"/>
      <c r="B7516" s="1"/>
      <c r="C7516" s="1"/>
    </row>
    <row r="7517" spans="1:3" ht="15.75">
      <c r="A7517" s="1"/>
      <c r="B7517" s="1"/>
      <c r="C7517" s="1"/>
    </row>
    <row r="7518" spans="1:3" ht="15.75">
      <c r="A7518" s="1"/>
      <c r="B7518" s="1"/>
      <c r="C7518" s="1"/>
    </row>
    <row r="7519" spans="1:3" ht="15.75">
      <c r="A7519" s="1"/>
      <c r="B7519" s="1"/>
      <c r="C7519" s="1"/>
    </row>
    <row r="7520" spans="1:3" ht="15.75">
      <c r="A7520" s="1"/>
      <c r="B7520" s="1"/>
      <c r="C7520" s="1"/>
    </row>
    <row r="7521" spans="1:3" ht="15.75">
      <c r="A7521" s="1"/>
      <c r="B7521" s="1"/>
      <c r="C7521" s="1"/>
    </row>
    <row r="7522" spans="1:3" ht="15.75">
      <c r="A7522" s="1"/>
      <c r="B7522" s="1"/>
      <c r="C7522" s="1"/>
    </row>
    <row r="7523" spans="1:3" ht="15.75">
      <c r="A7523" s="1"/>
      <c r="B7523" s="1"/>
      <c r="C7523" s="1"/>
    </row>
    <row r="7524" spans="1:3" ht="15.75">
      <c r="A7524" s="1"/>
      <c r="B7524" s="1"/>
      <c r="C7524" s="1"/>
    </row>
    <row r="7525" spans="1:3" ht="15.75">
      <c r="A7525" s="1"/>
      <c r="B7525" s="1"/>
      <c r="C7525" s="1"/>
    </row>
    <row r="7526" spans="1:3" ht="15.75">
      <c r="A7526" s="1"/>
      <c r="B7526" s="1"/>
      <c r="C7526" s="1"/>
    </row>
    <row r="7527" spans="1:3" ht="15.75">
      <c r="A7527" s="1"/>
      <c r="B7527" s="1"/>
      <c r="C7527" s="1"/>
    </row>
    <row r="7528" spans="1:3" ht="15.75">
      <c r="A7528" s="1"/>
      <c r="B7528" s="1"/>
      <c r="C7528" s="1"/>
    </row>
    <row r="7529" spans="1:3" ht="15.75">
      <c r="A7529" s="1"/>
      <c r="B7529" s="1"/>
      <c r="C7529" s="1"/>
    </row>
    <row r="7530" spans="1:3" ht="15.75">
      <c r="A7530" s="1"/>
      <c r="B7530" s="1"/>
      <c r="C7530" s="1"/>
    </row>
    <row r="7531" spans="1:3" ht="15.75">
      <c r="A7531" s="1"/>
      <c r="B7531" s="1"/>
      <c r="C7531" s="1"/>
    </row>
    <row r="7532" spans="1:3" ht="15.75">
      <c r="A7532" s="1"/>
      <c r="B7532" s="1"/>
      <c r="C7532" s="1"/>
    </row>
    <row r="7533" spans="1:3" ht="15.75">
      <c r="A7533" s="1"/>
      <c r="B7533" s="1"/>
      <c r="C7533" s="1"/>
    </row>
    <row r="7534" spans="1:3" ht="15.75">
      <c r="A7534" s="1"/>
      <c r="B7534" s="1"/>
      <c r="C7534" s="1"/>
    </row>
    <row r="7535" spans="1:3" ht="15.75">
      <c r="A7535" s="1"/>
      <c r="B7535" s="1"/>
      <c r="C7535" s="1"/>
    </row>
    <row r="7536" spans="1:3" ht="15.75">
      <c r="A7536" s="1"/>
      <c r="B7536" s="1"/>
      <c r="C7536" s="1"/>
    </row>
    <row r="7537" spans="1:3" ht="15.75">
      <c r="A7537" s="1"/>
      <c r="B7537" s="1"/>
      <c r="C7537" s="1"/>
    </row>
    <row r="7538" spans="1:3" ht="15.75">
      <c r="A7538" s="1"/>
      <c r="B7538" s="1"/>
      <c r="C7538" s="1"/>
    </row>
    <row r="7539" spans="1:3" ht="15.75">
      <c r="A7539" s="1"/>
      <c r="B7539" s="1"/>
      <c r="C7539" s="1"/>
    </row>
    <row r="7540" spans="1:3" ht="15.75">
      <c r="A7540" s="1"/>
      <c r="B7540" s="1"/>
      <c r="C7540" s="1"/>
    </row>
    <row r="7541" spans="1:3" ht="15.75">
      <c r="A7541" s="1"/>
      <c r="B7541" s="1"/>
      <c r="C7541" s="1"/>
    </row>
    <row r="7542" spans="1:3" ht="15.75">
      <c r="A7542" s="1"/>
      <c r="B7542" s="1"/>
      <c r="C7542" s="1"/>
    </row>
    <row r="7543" spans="1:3" ht="15.75">
      <c r="A7543" s="1"/>
      <c r="B7543" s="1"/>
      <c r="C7543" s="1"/>
    </row>
    <row r="7544" spans="1:3" ht="15.75">
      <c r="A7544" s="1"/>
      <c r="B7544" s="1"/>
      <c r="C7544" s="1"/>
    </row>
    <row r="7545" spans="1:3" ht="15.75">
      <c r="A7545" s="1"/>
      <c r="B7545" s="1"/>
      <c r="C7545" s="1"/>
    </row>
    <row r="7546" spans="1:3" ht="15.75">
      <c r="A7546" s="1"/>
      <c r="B7546" s="1"/>
      <c r="C7546" s="1"/>
    </row>
    <row r="7547" spans="1:3" ht="15.75">
      <c r="A7547" s="1"/>
      <c r="B7547" s="1"/>
      <c r="C7547" s="1"/>
    </row>
    <row r="7548" spans="1:3" ht="15.75">
      <c r="A7548" s="1"/>
      <c r="B7548" s="1"/>
      <c r="C7548" s="1"/>
    </row>
    <row r="7549" spans="1:3" ht="15.75">
      <c r="A7549" s="1"/>
      <c r="B7549" s="1"/>
      <c r="C7549" s="1"/>
    </row>
    <row r="7550" spans="1:3" ht="15.75">
      <c r="A7550" s="1"/>
      <c r="B7550" s="1"/>
      <c r="C7550" s="1"/>
    </row>
    <row r="7551" spans="1:3" ht="15.75">
      <c r="A7551" s="1"/>
      <c r="B7551" s="1"/>
      <c r="C7551" s="1"/>
    </row>
    <row r="7552" spans="1:3" ht="15.75">
      <c r="A7552" s="1"/>
      <c r="B7552" s="1"/>
      <c r="C7552" s="1"/>
    </row>
    <row r="7553" spans="1:3" ht="15.75">
      <c r="A7553" s="1"/>
      <c r="B7553" s="1"/>
      <c r="C7553" s="1"/>
    </row>
    <row r="7554" spans="1:3" ht="15.75">
      <c r="A7554" s="1"/>
      <c r="B7554" s="1"/>
      <c r="C7554" s="1"/>
    </row>
    <row r="7555" spans="1:3" ht="15.75">
      <c r="A7555" s="1"/>
      <c r="B7555" s="1"/>
      <c r="C7555" s="1"/>
    </row>
    <row r="7556" spans="1:3" ht="15.75">
      <c r="A7556" s="1"/>
      <c r="B7556" s="1"/>
      <c r="C7556" s="1"/>
    </row>
    <row r="7557" spans="1:3" ht="15.75">
      <c r="A7557" s="1"/>
      <c r="B7557" s="1"/>
      <c r="C7557" s="1"/>
    </row>
    <row r="7558" spans="1:3" ht="15.75">
      <c r="A7558" s="1"/>
      <c r="B7558" s="1"/>
      <c r="C7558" s="1"/>
    </row>
    <row r="7559" spans="1:3" ht="15.75">
      <c r="A7559" s="1"/>
      <c r="B7559" s="1"/>
      <c r="C7559" s="1"/>
    </row>
    <row r="7560" spans="1:3" ht="15.75">
      <c r="A7560" s="1"/>
      <c r="B7560" s="1"/>
      <c r="C7560" s="1"/>
    </row>
    <row r="7561" spans="1:3" ht="15.75">
      <c r="A7561" s="1"/>
      <c r="B7561" s="1"/>
      <c r="C7561" s="1"/>
    </row>
    <row r="7562" spans="1:3" ht="15.75">
      <c r="A7562" s="1"/>
      <c r="B7562" s="1"/>
      <c r="C7562" s="1"/>
    </row>
    <row r="7563" spans="1:3" ht="15.75">
      <c r="A7563" s="1"/>
      <c r="B7563" s="1"/>
      <c r="C7563" s="1"/>
    </row>
    <row r="7564" spans="1:3" ht="15.75">
      <c r="A7564" s="1"/>
      <c r="B7564" s="1"/>
      <c r="C7564" s="1"/>
    </row>
    <row r="7565" spans="1:3" ht="15.75">
      <c r="A7565" s="1"/>
      <c r="B7565" s="1"/>
      <c r="C7565" s="1"/>
    </row>
    <row r="7566" spans="1:3" ht="15.75">
      <c r="A7566" s="1"/>
      <c r="B7566" s="1"/>
      <c r="C7566" s="1"/>
    </row>
    <row r="7567" spans="1:3" ht="15.75">
      <c r="A7567" s="1"/>
      <c r="B7567" s="1"/>
      <c r="C7567" s="1"/>
    </row>
    <row r="7568" spans="1:3" ht="15.75">
      <c r="A7568" s="1"/>
      <c r="B7568" s="1"/>
      <c r="C7568" s="1"/>
    </row>
    <row r="7569" spans="1:3" ht="15.75">
      <c r="A7569" s="1"/>
      <c r="B7569" s="1"/>
      <c r="C7569" s="1"/>
    </row>
    <row r="7570" spans="1:3" ht="15.75">
      <c r="A7570" s="1"/>
      <c r="B7570" s="1"/>
      <c r="C7570" s="1"/>
    </row>
    <row r="7571" spans="1:3" ht="15.75">
      <c r="A7571" s="1"/>
      <c r="B7571" s="1"/>
      <c r="C7571" s="1"/>
    </row>
    <row r="7572" spans="1:3" ht="15.75">
      <c r="A7572" s="1"/>
      <c r="B7572" s="1"/>
      <c r="C7572" s="1"/>
    </row>
    <row r="7573" spans="1:3" ht="15.75">
      <c r="A7573" s="1"/>
      <c r="B7573" s="1"/>
      <c r="C7573" s="1"/>
    </row>
    <row r="7574" spans="1:3" ht="15.75">
      <c r="A7574" s="1"/>
      <c r="B7574" s="1"/>
      <c r="C7574" s="1"/>
    </row>
    <row r="7575" spans="1:3" ht="15.75">
      <c r="A7575" s="1"/>
      <c r="B7575" s="1"/>
      <c r="C7575" s="1"/>
    </row>
    <row r="7576" spans="1:3" ht="15.75">
      <c r="A7576" s="1"/>
      <c r="B7576" s="1"/>
      <c r="C7576" s="1"/>
    </row>
    <row r="7577" spans="1:3" ht="15.75">
      <c r="A7577" s="1"/>
      <c r="B7577" s="1"/>
      <c r="C7577" s="1"/>
    </row>
    <row r="7578" spans="1:3" ht="15.75">
      <c r="A7578" s="1"/>
      <c r="B7578" s="1"/>
      <c r="C7578" s="1"/>
    </row>
    <row r="7579" spans="1:3" ht="15.75">
      <c r="A7579" s="1"/>
      <c r="B7579" s="1"/>
      <c r="C7579" s="1"/>
    </row>
    <row r="7580" spans="1:3" ht="15.75">
      <c r="A7580" s="1"/>
      <c r="B7580" s="1"/>
      <c r="C7580" s="1"/>
    </row>
    <row r="7581" spans="1:3" ht="15.75">
      <c r="A7581" s="1"/>
      <c r="B7581" s="1"/>
      <c r="C7581" s="1"/>
    </row>
    <row r="7582" spans="1:3" ht="15.75">
      <c r="A7582" s="1"/>
      <c r="B7582" s="1"/>
      <c r="C7582" s="1"/>
    </row>
    <row r="7583" spans="1:3" ht="15.75">
      <c r="A7583" s="1"/>
      <c r="B7583" s="1"/>
      <c r="C7583" s="1"/>
    </row>
    <row r="7584" spans="1:3" ht="15.75">
      <c r="A7584" s="1"/>
      <c r="B7584" s="1"/>
      <c r="C7584" s="1"/>
    </row>
    <row r="7585" spans="1:3" ht="15.75">
      <c r="A7585" s="1"/>
      <c r="B7585" s="1"/>
      <c r="C7585" s="1"/>
    </row>
    <row r="7586" spans="1:3" ht="15.75">
      <c r="A7586" s="1"/>
      <c r="B7586" s="1"/>
      <c r="C7586" s="1"/>
    </row>
    <row r="7587" spans="1:3" ht="15.75">
      <c r="A7587" s="1"/>
      <c r="B7587" s="1"/>
      <c r="C7587" s="1"/>
    </row>
    <row r="7588" spans="1:3" ht="15.75">
      <c r="A7588" s="1"/>
      <c r="B7588" s="1"/>
      <c r="C7588" s="1"/>
    </row>
    <row r="7589" spans="1:3" ht="15.75">
      <c r="A7589" s="1"/>
      <c r="B7589" s="1"/>
      <c r="C7589" s="1"/>
    </row>
    <row r="7590" spans="1:3" ht="15.75">
      <c r="A7590" s="1"/>
      <c r="B7590" s="1"/>
      <c r="C7590" s="1"/>
    </row>
    <row r="7591" spans="1:3" ht="15.75">
      <c r="A7591" s="1"/>
      <c r="B7591" s="1"/>
      <c r="C7591" s="1"/>
    </row>
    <row r="7592" spans="1:3" ht="15.75">
      <c r="A7592" s="1"/>
      <c r="B7592" s="1"/>
      <c r="C7592" s="1"/>
    </row>
    <row r="7593" spans="1:3" ht="15.75">
      <c r="A7593" s="1"/>
      <c r="B7593" s="1"/>
      <c r="C7593" s="1"/>
    </row>
    <row r="7594" spans="1:3" ht="15.75">
      <c r="A7594" s="1"/>
      <c r="B7594" s="1"/>
      <c r="C7594" s="1"/>
    </row>
    <row r="7595" spans="1:3" ht="15.75">
      <c r="A7595" s="1"/>
      <c r="B7595" s="1"/>
      <c r="C7595" s="1"/>
    </row>
    <row r="7596" spans="1:3" ht="15.75">
      <c r="A7596" s="1"/>
      <c r="B7596" s="1"/>
      <c r="C7596" s="1"/>
    </row>
    <row r="7597" spans="1:3" ht="15.75">
      <c r="A7597" s="1"/>
      <c r="B7597" s="1"/>
      <c r="C7597" s="1"/>
    </row>
    <row r="7598" spans="1:3" ht="15.75">
      <c r="A7598" s="1"/>
      <c r="B7598" s="1"/>
      <c r="C7598" s="1"/>
    </row>
    <row r="7599" spans="1:3" ht="15.75">
      <c r="A7599" s="1"/>
      <c r="B7599" s="1"/>
      <c r="C7599" s="1"/>
    </row>
    <row r="7600" spans="1:3" ht="15.75">
      <c r="A7600" s="1"/>
      <c r="B7600" s="1"/>
      <c r="C7600" s="1"/>
    </row>
    <row r="7601" spans="1:3" ht="15.75">
      <c r="A7601" s="1"/>
      <c r="B7601" s="1"/>
      <c r="C7601" s="1"/>
    </row>
    <row r="7602" spans="1:3" ht="15.75">
      <c r="A7602" s="1"/>
      <c r="B7602" s="1"/>
      <c r="C7602" s="1"/>
    </row>
    <row r="7603" spans="1:3" ht="15.75">
      <c r="A7603" s="1"/>
      <c r="B7603" s="1"/>
      <c r="C7603" s="1"/>
    </row>
    <row r="7604" spans="1:3" ht="15.75">
      <c r="A7604" s="1"/>
      <c r="B7604" s="1"/>
      <c r="C7604" s="1"/>
    </row>
    <row r="7605" spans="1:3" ht="15.75">
      <c r="A7605" s="1"/>
      <c r="B7605" s="1"/>
      <c r="C7605" s="1"/>
    </row>
    <row r="7606" spans="1:3" ht="15.75">
      <c r="A7606" s="1"/>
      <c r="B7606" s="1"/>
      <c r="C7606" s="1"/>
    </row>
    <row r="7607" spans="1:3" ht="15.75">
      <c r="A7607" s="1"/>
      <c r="B7607" s="1"/>
      <c r="C7607" s="1"/>
    </row>
    <row r="7608" spans="1:3" ht="15.75">
      <c r="A7608" s="1"/>
      <c r="B7608" s="1"/>
      <c r="C7608" s="1"/>
    </row>
    <row r="7609" spans="1:3" ht="15.75">
      <c r="A7609" s="1"/>
      <c r="B7609" s="1"/>
      <c r="C7609" s="1"/>
    </row>
    <row r="7610" spans="1:3" ht="15.75">
      <c r="A7610" s="1"/>
      <c r="B7610" s="1"/>
      <c r="C7610" s="1"/>
    </row>
    <row r="7611" spans="1:3" ht="15.75">
      <c r="A7611" s="1"/>
      <c r="B7611" s="1"/>
      <c r="C7611" s="1"/>
    </row>
    <row r="7612" spans="1:3" ht="15.75">
      <c r="A7612" s="1"/>
      <c r="B7612" s="1"/>
      <c r="C7612" s="1"/>
    </row>
    <row r="7613" spans="1:3" ht="15.75">
      <c r="A7613" s="1"/>
      <c r="B7613" s="1"/>
      <c r="C7613" s="1"/>
    </row>
    <row r="7614" spans="1:3" ht="15.75">
      <c r="A7614" s="1"/>
      <c r="B7614" s="1"/>
      <c r="C7614" s="1"/>
    </row>
    <row r="7615" spans="1:3" ht="15.75">
      <c r="A7615" s="1"/>
      <c r="B7615" s="1"/>
      <c r="C7615" s="1"/>
    </row>
    <row r="7616" spans="1:3" ht="15.75">
      <c r="A7616" s="1"/>
      <c r="B7616" s="1"/>
      <c r="C7616" s="1"/>
    </row>
    <row r="7617" spans="1:3" ht="15.75">
      <c r="A7617" s="1"/>
      <c r="B7617" s="1"/>
      <c r="C7617" s="1"/>
    </row>
    <row r="7618" spans="1:3" ht="15.75">
      <c r="A7618" s="1"/>
      <c r="B7618" s="1"/>
      <c r="C7618" s="1"/>
    </row>
    <row r="7619" spans="1:3" ht="15.75">
      <c r="A7619" s="1"/>
      <c r="B7619" s="1"/>
      <c r="C7619" s="1"/>
    </row>
    <row r="7620" spans="1:3" ht="15.75">
      <c r="A7620" s="1"/>
      <c r="B7620" s="1"/>
      <c r="C7620" s="1"/>
    </row>
    <row r="7621" spans="1:3" ht="15.75">
      <c r="A7621" s="1"/>
      <c r="B7621" s="1"/>
      <c r="C7621" s="1"/>
    </row>
    <row r="7622" spans="1:3" ht="15.75">
      <c r="A7622" s="1"/>
      <c r="B7622" s="1"/>
      <c r="C7622" s="1"/>
    </row>
    <row r="7623" spans="1:3" ht="15.75">
      <c r="A7623" s="1"/>
      <c r="B7623" s="1"/>
      <c r="C7623" s="1"/>
    </row>
    <row r="7624" spans="1:3" ht="15.75">
      <c r="A7624" s="1"/>
      <c r="B7624" s="1"/>
      <c r="C7624" s="1"/>
    </row>
    <row r="7625" spans="1:3" ht="15.75">
      <c r="A7625" s="1"/>
      <c r="B7625" s="1"/>
      <c r="C7625" s="1"/>
    </row>
    <row r="7626" spans="1:3" ht="15.75">
      <c r="A7626" s="1"/>
      <c r="B7626" s="1"/>
      <c r="C7626" s="1"/>
    </row>
    <row r="7627" spans="1:3" ht="15.75">
      <c r="A7627" s="1"/>
      <c r="B7627" s="1"/>
      <c r="C7627" s="1"/>
    </row>
    <row r="7628" spans="1:3" ht="15.75">
      <c r="A7628" s="1"/>
      <c r="B7628" s="1"/>
      <c r="C7628" s="1"/>
    </row>
    <row r="7629" spans="1:3" ht="15.75">
      <c r="A7629" s="1"/>
      <c r="B7629" s="1"/>
      <c r="C7629" s="1"/>
    </row>
    <row r="7630" spans="1:3" ht="15.75">
      <c r="A7630" s="1"/>
      <c r="B7630" s="1"/>
      <c r="C7630" s="1"/>
    </row>
    <row r="7631" spans="1:3" ht="15.75">
      <c r="A7631" s="1"/>
      <c r="B7631" s="1"/>
      <c r="C7631" s="1"/>
    </row>
    <row r="7632" spans="1:3" ht="15.75">
      <c r="A7632" s="1"/>
      <c r="B7632" s="1"/>
      <c r="C7632" s="1"/>
    </row>
    <row r="7633" spans="1:3" ht="15.75">
      <c r="A7633" s="1"/>
      <c r="B7633" s="1"/>
      <c r="C7633" s="1"/>
    </row>
    <row r="7634" spans="1:3" ht="15.75">
      <c r="A7634" s="1"/>
      <c r="B7634" s="1"/>
      <c r="C7634" s="1"/>
    </row>
    <row r="7635" spans="1:3" ht="15.75">
      <c r="A7635" s="1"/>
      <c r="B7635" s="1"/>
      <c r="C7635" s="1"/>
    </row>
    <row r="7636" spans="1:3" ht="15.75">
      <c r="A7636" s="1"/>
      <c r="B7636" s="1"/>
      <c r="C7636" s="1"/>
    </row>
    <row r="7637" spans="1:3" ht="15.75">
      <c r="A7637" s="1"/>
      <c r="B7637" s="1"/>
      <c r="C7637" s="1"/>
    </row>
    <row r="7638" spans="1:3" ht="15.75">
      <c r="A7638" s="1"/>
      <c r="B7638" s="1"/>
      <c r="C7638" s="1"/>
    </row>
    <row r="7639" spans="1:3" ht="15.75">
      <c r="A7639" s="1"/>
      <c r="B7639" s="1"/>
      <c r="C7639" s="1"/>
    </row>
    <row r="7640" spans="1:3" ht="15.75">
      <c r="A7640" s="1"/>
      <c r="B7640" s="1"/>
      <c r="C7640" s="1"/>
    </row>
    <row r="7641" spans="1:3" ht="15.75">
      <c r="A7641" s="1"/>
      <c r="B7641" s="1"/>
      <c r="C7641" s="1"/>
    </row>
    <row r="7642" spans="1:3" ht="15.75">
      <c r="A7642" s="1"/>
      <c r="B7642" s="1"/>
      <c r="C7642" s="1"/>
    </row>
    <row r="7643" spans="1:3" ht="15.75">
      <c r="A7643" s="1"/>
      <c r="B7643" s="1"/>
      <c r="C7643" s="1"/>
    </row>
    <row r="7644" spans="1:3" ht="15.75">
      <c r="A7644" s="1"/>
      <c r="B7644" s="1"/>
      <c r="C7644" s="1"/>
    </row>
    <row r="7645" spans="1:3" ht="15.75">
      <c r="A7645" s="1"/>
      <c r="B7645" s="1"/>
      <c r="C7645" s="1"/>
    </row>
    <row r="7646" spans="1:3" ht="15.75">
      <c r="A7646" s="1"/>
      <c r="B7646" s="1"/>
      <c r="C7646" s="1"/>
    </row>
    <row r="7647" spans="1:3" ht="15.75">
      <c r="A7647" s="1"/>
      <c r="B7647" s="1"/>
      <c r="C7647" s="1"/>
    </row>
    <row r="7648" spans="1:3" ht="15.75">
      <c r="A7648" s="1"/>
      <c r="B7648" s="1"/>
      <c r="C7648" s="1"/>
    </row>
    <row r="7649" spans="1:3" ht="15.75">
      <c r="A7649" s="1"/>
      <c r="B7649" s="1"/>
      <c r="C7649" s="1"/>
    </row>
    <row r="7650" spans="1:3" ht="15.75">
      <c r="A7650" s="1"/>
      <c r="B7650" s="1"/>
      <c r="C7650" s="1"/>
    </row>
    <row r="7651" spans="1:3" ht="15.75">
      <c r="A7651" s="1"/>
      <c r="B7651" s="1"/>
      <c r="C7651" s="1"/>
    </row>
    <row r="7652" spans="1:3" ht="15.75">
      <c r="A7652" s="1"/>
      <c r="B7652" s="1"/>
      <c r="C7652" s="1"/>
    </row>
    <row r="7653" spans="1:3" ht="15.75">
      <c r="A7653" s="1"/>
      <c r="B7653" s="1"/>
      <c r="C7653" s="1"/>
    </row>
    <row r="7654" spans="1:3" ht="15.75">
      <c r="A7654" s="1"/>
      <c r="B7654" s="1"/>
      <c r="C7654" s="1"/>
    </row>
    <row r="7655" spans="1:3" ht="15.75">
      <c r="A7655" s="1"/>
      <c r="B7655" s="1"/>
      <c r="C7655" s="1"/>
    </row>
    <row r="7656" spans="1:3" ht="15.75">
      <c r="A7656" s="1"/>
      <c r="B7656" s="1"/>
      <c r="C7656" s="1"/>
    </row>
    <row r="7657" spans="1:3" ht="15.75">
      <c r="A7657" s="1"/>
      <c r="B7657" s="1"/>
      <c r="C7657" s="1"/>
    </row>
    <row r="7658" spans="1:3" ht="15.75">
      <c r="A7658" s="1"/>
      <c r="B7658" s="1"/>
      <c r="C7658" s="1"/>
    </row>
    <row r="7659" spans="1:3" ht="15.75">
      <c r="A7659" s="1"/>
      <c r="B7659" s="1"/>
      <c r="C7659" s="1"/>
    </row>
    <row r="7660" spans="1:3" ht="15.75">
      <c r="A7660" s="1"/>
      <c r="B7660" s="1"/>
      <c r="C7660" s="1"/>
    </row>
    <row r="7661" spans="1:3" ht="15.75">
      <c r="A7661" s="1"/>
      <c r="B7661" s="1"/>
      <c r="C7661" s="1"/>
    </row>
    <row r="7662" spans="1:3" ht="15.75">
      <c r="A7662" s="1"/>
      <c r="B7662" s="1"/>
      <c r="C7662" s="1"/>
    </row>
    <row r="7663" spans="1:3" ht="15.75">
      <c r="A7663" s="1"/>
      <c r="B7663" s="1"/>
      <c r="C7663" s="1"/>
    </row>
    <row r="7664" spans="1:3" ht="15.75">
      <c r="A7664" s="1"/>
      <c r="B7664" s="1"/>
      <c r="C7664" s="1"/>
    </row>
    <row r="7665" spans="1:3" ht="15.75">
      <c r="A7665" s="1"/>
      <c r="B7665" s="1"/>
      <c r="C7665" s="1"/>
    </row>
    <row r="7666" spans="1:3" ht="15.75">
      <c r="A7666" s="1"/>
      <c r="B7666" s="1"/>
      <c r="C7666" s="1"/>
    </row>
    <row r="7667" spans="1:3" ht="15.75">
      <c r="A7667" s="1"/>
      <c r="B7667" s="1"/>
      <c r="C7667" s="1"/>
    </row>
    <row r="7668" spans="1:3" ht="15.75">
      <c r="A7668" s="1"/>
      <c r="B7668" s="1"/>
      <c r="C7668" s="1"/>
    </row>
    <row r="7669" spans="1:3" ht="15.75">
      <c r="A7669" s="1"/>
      <c r="B7669" s="1"/>
      <c r="C7669" s="1"/>
    </row>
    <row r="7670" spans="1:3" ht="15.75">
      <c r="A7670" s="1"/>
      <c r="B7670" s="1"/>
      <c r="C7670" s="1"/>
    </row>
    <row r="7671" spans="1:3" ht="15.75">
      <c r="A7671" s="1"/>
      <c r="B7671" s="1"/>
      <c r="C7671" s="1"/>
    </row>
    <row r="7672" spans="1:3" ht="15.75">
      <c r="A7672" s="1"/>
      <c r="B7672" s="1"/>
      <c r="C7672" s="1"/>
    </row>
    <row r="7673" spans="1:3" ht="15.75">
      <c r="A7673" s="1"/>
      <c r="B7673" s="1"/>
      <c r="C7673" s="1"/>
    </row>
    <row r="7674" spans="1:3" ht="15.75">
      <c r="A7674" s="1"/>
      <c r="B7674" s="1"/>
      <c r="C7674" s="1"/>
    </row>
    <row r="7675" spans="1:3" ht="15.75">
      <c r="A7675" s="1"/>
      <c r="B7675" s="1"/>
      <c r="C7675" s="1"/>
    </row>
    <row r="7676" spans="1:3" ht="15.75">
      <c r="A7676" s="1"/>
      <c r="B7676" s="1"/>
      <c r="C7676" s="1"/>
    </row>
    <row r="7677" spans="1:3" ht="15.75">
      <c r="A7677" s="1"/>
      <c r="B7677" s="1"/>
      <c r="C7677" s="1"/>
    </row>
    <row r="7678" spans="1:3" ht="15.75">
      <c r="A7678" s="1"/>
      <c r="B7678" s="1"/>
      <c r="C7678" s="1"/>
    </row>
    <row r="7679" spans="1:3" ht="15.75">
      <c r="A7679" s="1"/>
      <c r="B7679" s="1"/>
      <c r="C7679" s="1"/>
    </row>
    <row r="7680" spans="1:3" ht="15.75">
      <c r="A7680" s="1"/>
      <c r="B7680" s="1"/>
      <c r="C7680" s="1"/>
    </row>
    <row r="7681" spans="1:3" ht="15.75">
      <c r="A7681" s="1"/>
      <c r="B7681" s="1"/>
      <c r="C7681" s="1"/>
    </row>
    <row r="7682" spans="1:3" ht="15.75">
      <c r="A7682" s="1"/>
      <c r="B7682" s="1"/>
      <c r="C7682" s="1"/>
    </row>
    <row r="7683" spans="1:3" ht="15.75">
      <c r="A7683" s="1"/>
      <c r="B7683" s="1"/>
      <c r="C7683" s="1"/>
    </row>
    <row r="7684" spans="1:3" ht="15.75">
      <c r="A7684" s="1"/>
      <c r="B7684" s="1"/>
      <c r="C7684" s="1"/>
    </row>
    <row r="7685" spans="1:3" ht="15.75">
      <c r="A7685" s="1"/>
      <c r="B7685" s="1"/>
      <c r="C7685" s="1"/>
    </row>
    <row r="7686" spans="1:3" ht="15.75">
      <c r="A7686" s="1"/>
      <c r="B7686" s="1"/>
      <c r="C7686" s="1"/>
    </row>
    <row r="7687" spans="1:3" ht="15.75">
      <c r="A7687" s="1"/>
      <c r="B7687" s="1"/>
      <c r="C7687" s="1"/>
    </row>
    <row r="7688" spans="1:3" ht="15.75">
      <c r="A7688" s="1"/>
      <c r="B7688" s="1"/>
      <c r="C7688" s="1"/>
    </row>
    <row r="7689" spans="1:3" ht="15.75">
      <c r="A7689" s="1"/>
      <c r="B7689" s="1"/>
      <c r="C7689" s="1"/>
    </row>
    <row r="7690" spans="1:3" ht="15.75">
      <c r="A7690" s="1"/>
      <c r="B7690" s="1"/>
      <c r="C7690" s="1"/>
    </row>
    <row r="7691" spans="1:3" ht="15.75">
      <c r="A7691" s="1"/>
      <c r="B7691" s="1"/>
      <c r="C7691" s="1"/>
    </row>
    <row r="7692" spans="1:3" ht="15.75">
      <c r="A7692" s="1"/>
      <c r="B7692" s="1"/>
      <c r="C7692" s="1"/>
    </row>
    <row r="7693" spans="1:3" ht="15.75">
      <c r="A7693" s="1"/>
      <c r="B7693" s="1"/>
      <c r="C7693" s="1"/>
    </row>
    <row r="7694" spans="1:3" ht="15.75">
      <c r="A7694" s="1"/>
      <c r="B7694" s="1"/>
      <c r="C7694" s="1"/>
    </row>
    <row r="7695" spans="1:3" ht="15.75">
      <c r="A7695" s="1"/>
      <c r="B7695" s="1"/>
      <c r="C7695" s="1"/>
    </row>
    <row r="7696" spans="1:3" ht="15.75">
      <c r="A7696" s="1"/>
      <c r="B7696" s="1"/>
      <c r="C7696" s="1"/>
    </row>
    <row r="7697" spans="1:3" ht="15.75">
      <c r="A7697" s="1"/>
      <c r="B7697" s="1"/>
      <c r="C7697" s="1"/>
    </row>
    <row r="7698" spans="1:3" ht="15.75">
      <c r="A7698" s="1"/>
      <c r="B7698" s="1"/>
      <c r="C7698" s="1"/>
    </row>
    <row r="7699" spans="1:3" ht="15.75">
      <c r="A7699" s="1"/>
      <c r="B7699" s="1"/>
      <c r="C7699" s="1"/>
    </row>
    <row r="7700" spans="1:3" ht="15.75">
      <c r="A7700" s="1"/>
      <c r="B7700" s="1"/>
      <c r="C7700" s="1"/>
    </row>
    <row r="7701" spans="1:3" ht="15.75">
      <c r="A7701" s="1"/>
      <c r="B7701" s="1"/>
      <c r="C7701" s="1"/>
    </row>
    <row r="7702" spans="1:3" ht="15.75">
      <c r="A7702" s="1"/>
      <c r="B7702" s="1"/>
      <c r="C7702" s="1"/>
    </row>
    <row r="7703" spans="1:3" ht="15.75">
      <c r="A7703" s="1"/>
      <c r="B7703" s="1"/>
      <c r="C7703" s="1"/>
    </row>
    <row r="7704" spans="1:3" ht="15.75">
      <c r="A7704" s="1"/>
      <c r="B7704" s="1"/>
      <c r="C7704" s="1"/>
    </row>
    <row r="7705" spans="1:3" ht="15.75">
      <c r="A7705" s="1"/>
      <c r="B7705" s="1"/>
      <c r="C7705" s="1"/>
    </row>
    <row r="7706" spans="1:3" ht="15.75">
      <c r="A7706" s="1"/>
      <c r="B7706" s="1"/>
      <c r="C7706" s="1"/>
    </row>
    <row r="7707" spans="1:3" ht="15.75">
      <c r="A7707" s="1"/>
      <c r="B7707" s="1"/>
      <c r="C7707" s="1"/>
    </row>
    <row r="7708" spans="1:3" ht="15.75">
      <c r="A7708" s="1"/>
      <c r="B7708" s="1"/>
      <c r="C7708" s="1"/>
    </row>
    <row r="7709" spans="1:3" ht="15.75">
      <c r="A7709" s="1"/>
      <c r="B7709" s="1"/>
      <c r="C7709" s="1"/>
    </row>
    <row r="7710" spans="1:3" ht="15.75">
      <c r="A7710" s="1"/>
      <c r="B7710" s="1"/>
      <c r="C7710" s="1"/>
    </row>
    <row r="7711" spans="1:3" ht="15.75">
      <c r="A7711" s="1"/>
      <c r="B7711" s="1"/>
      <c r="C7711" s="1"/>
    </row>
    <row r="7712" spans="1:3" ht="15.75">
      <c r="A7712" s="1"/>
      <c r="B7712" s="1"/>
      <c r="C7712" s="1"/>
    </row>
    <row r="7713" spans="1:3" ht="15.75">
      <c r="A7713" s="1"/>
      <c r="B7713" s="1"/>
      <c r="C7713" s="1"/>
    </row>
    <row r="7714" spans="1:3" ht="15.75">
      <c r="A7714" s="1"/>
      <c r="B7714" s="1"/>
      <c r="C7714" s="1"/>
    </row>
    <row r="7715" spans="1:3" ht="15.75">
      <c r="A7715" s="1"/>
      <c r="B7715" s="1"/>
      <c r="C7715" s="1"/>
    </row>
    <row r="7716" spans="1:3" ht="15.75">
      <c r="A7716" s="1"/>
      <c r="B7716" s="1"/>
      <c r="C7716" s="1"/>
    </row>
    <row r="7717" spans="1:3" ht="15.75">
      <c r="A7717" s="1"/>
      <c r="B7717" s="1"/>
      <c r="C7717" s="1"/>
    </row>
    <row r="7718" spans="1:3" ht="15.75">
      <c r="A7718" s="1"/>
      <c r="B7718" s="1"/>
      <c r="C7718" s="1"/>
    </row>
    <row r="7719" spans="1:3" ht="15.75">
      <c r="A7719" s="1"/>
      <c r="B7719" s="1"/>
      <c r="C7719" s="1"/>
    </row>
    <row r="7720" spans="1:3" ht="15.75">
      <c r="A7720" s="1"/>
      <c r="B7720" s="1"/>
      <c r="C7720" s="1"/>
    </row>
    <row r="7721" spans="1:3" ht="15.75">
      <c r="A7721" s="1"/>
      <c r="B7721" s="1"/>
      <c r="C7721" s="1"/>
    </row>
    <row r="7722" spans="1:3" ht="15.75">
      <c r="A7722" s="1"/>
      <c r="B7722" s="1"/>
      <c r="C7722" s="1"/>
    </row>
    <row r="7723" spans="1:3" ht="15.75">
      <c r="A7723" s="1"/>
      <c r="B7723" s="1"/>
      <c r="C7723" s="1"/>
    </row>
    <row r="7724" spans="1:3" ht="15.75">
      <c r="A7724" s="1"/>
      <c r="B7724" s="1"/>
      <c r="C7724" s="1"/>
    </row>
    <row r="7725" spans="1:3" ht="15.75">
      <c r="A7725" s="1"/>
      <c r="B7725" s="1"/>
      <c r="C7725" s="1"/>
    </row>
    <row r="7726" spans="1:3" ht="15.75">
      <c r="A7726" s="1"/>
      <c r="B7726" s="1"/>
      <c r="C7726" s="1"/>
    </row>
    <row r="7727" spans="1:3" ht="15.75">
      <c r="A7727" s="1"/>
      <c r="B7727" s="1"/>
      <c r="C7727" s="1"/>
    </row>
    <row r="7728" spans="1:3" ht="15.75">
      <c r="A7728" s="1"/>
      <c r="B7728" s="1"/>
      <c r="C7728" s="1"/>
    </row>
    <row r="7729" spans="1:3" ht="15.75">
      <c r="A7729" s="1"/>
      <c r="B7729" s="1"/>
      <c r="C7729" s="1"/>
    </row>
    <row r="7730" spans="1:3" ht="15.75">
      <c r="A7730" s="1"/>
      <c r="B7730" s="1"/>
      <c r="C7730" s="1"/>
    </row>
    <row r="7731" spans="1:3" ht="15.75">
      <c r="A7731" s="1"/>
      <c r="B7731" s="1"/>
      <c r="C7731" s="1"/>
    </row>
    <row r="7732" spans="1:3" ht="15.75">
      <c r="A7732" s="1"/>
      <c r="B7732" s="1"/>
      <c r="C7732" s="1"/>
    </row>
    <row r="7733" spans="1:3" ht="15.75">
      <c r="A7733" s="1"/>
      <c r="B7733" s="1"/>
      <c r="C7733" s="1"/>
    </row>
    <row r="7734" spans="1:3" ht="15.75">
      <c r="A7734" s="1"/>
      <c r="B7734" s="1"/>
      <c r="C7734" s="1"/>
    </row>
    <row r="7735" spans="1:3" ht="15.75">
      <c r="A7735" s="1"/>
      <c r="B7735" s="1"/>
      <c r="C7735" s="1"/>
    </row>
    <row r="7736" spans="1:3" ht="15.75">
      <c r="A7736" s="1"/>
      <c r="B7736" s="1"/>
      <c r="C7736" s="1"/>
    </row>
    <row r="7737" spans="1:3" ht="15.75">
      <c r="A7737" s="1"/>
      <c r="B7737" s="1"/>
      <c r="C7737" s="1"/>
    </row>
    <row r="7738" spans="1:3" ht="15.75">
      <c r="A7738" s="1"/>
      <c r="B7738" s="1"/>
      <c r="C7738" s="1"/>
    </row>
    <row r="7739" spans="1:3" ht="15.75">
      <c r="A7739" s="1"/>
      <c r="B7739" s="1"/>
      <c r="C7739" s="1"/>
    </row>
    <row r="7740" spans="1:3" ht="15.75">
      <c r="A7740" s="1"/>
      <c r="B7740" s="1"/>
      <c r="C7740" s="1"/>
    </row>
    <row r="7741" spans="1:3" ht="15.75">
      <c r="A7741" s="1"/>
      <c r="B7741" s="1"/>
      <c r="C7741" s="1"/>
    </row>
    <row r="7742" spans="1:3" ht="15.75">
      <c r="A7742" s="1"/>
      <c r="B7742" s="1"/>
      <c r="C7742" s="1"/>
    </row>
    <row r="7743" spans="1:3" ht="15.75">
      <c r="A7743" s="1"/>
      <c r="B7743" s="1"/>
      <c r="C7743" s="1"/>
    </row>
    <row r="7744" spans="1:3" ht="15.75">
      <c r="A7744" s="1"/>
      <c r="B7744" s="1"/>
      <c r="C7744" s="1"/>
    </row>
    <row r="7745" spans="1:3" ht="15.75">
      <c r="A7745" s="1"/>
      <c r="B7745" s="1"/>
      <c r="C7745" s="1"/>
    </row>
    <row r="7746" spans="1:3" ht="15.75">
      <c r="A7746" s="1"/>
      <c r="B7746" s="1"/>
      <c r="C7746" s="1"/>
    </row>
    <row r="7747" spans="1:3" ht="15.75">
      <c r="A7747" s="1"/>
      <c r="B7747" s="1"/>
      <c r="C7747" s="1"/>
    </row>
    <row r="7748" spans="1:3" ht="15.75">
      <c r="A7748" s="1"/>
      <c r="B7748" s="1"/>
      <c r="C7748" s="1"/>
    </row>
    <row r="7749" spans="1:3" ht="15.75">
      <c r="A7749" s="1"/>
      <c r="B7749" s="1"/>
      <c r="C7749" s="1"/>
    </row>
    <row r="7750" spans="1:3" ht="15.75">
      <c r="A7750" s="1"/>
      <c r="B7750" s="1"/>
      <c r="C7750" s="1"/>
    </row>
    <row r="7751" spans="1:3" ht="15.75">
      <c r="A7751" s="1"/>
      <c r="B7751" s="1"/>
      <c r="C7751" s="1"/>
    </row>
    <row r="7752" spans="1:3" ht="15.75">
      <c r="A7752" s="1"/>
      <c r="B7752" s="1"/>
      <c r="C7752" s="1"/>
    </row>
    <row r="7753" spans="1:3" ht="15.75">
      <c r="A7753" s="1"/>
      <c r="B7753" s="1"/>
      <c r="C7753" s="1"/>
    </row>
    <row r="7754" spans="1:3" ht="15.75">
      <c r="A7754" s="1"/>
      <c r="B7754" s="1"/>
      <c r="C7754" s="1"/>
    </row>
    <row r="7755" spans="1:3" ht="15.75">
      <c r="A7755" s="1"/>
      <c r="B7755" s="1"/>
      <c r="C7755" s="1"/>
    </row>
    <row r="7756" spans="1:3" ht="15.75">
      <c r="A7756" s="1"/>
      <c r="B7756" s="1"/>
      <c r="C7756" s="1"/>
    </row>
    <row r="7757" spans="1:3" ht="15.75">
      <c r="A7757" s="1"/>
      <c r="B7757" s="1"/>
      <c r="C7757" s="1"/>
    </row>
    <row r="7758" spans="1:3" ht="15.75">
      <c r="A7758" s="1"/>
      <c r="B7758" s="1"/>
      <c r="C7758" s="1"/>
    </row>
    <row r="7759" spans="1:3" ht="15.75">
      <c r="A7759" s="1"/>
      <c r="B7759" s="1"/>
      <c r="C7759" s="1"/>
    </row>
    <row r="7760" spans="1:3" ht="15.75">
      <c r="A7760" s="1"/>
      <c r="B7760" s="1"/>
      <c r="C7760" s="1"/>
    </row>
    <row r="7761" spans="1:3" ht="15.75">
      <c r="A7761" s="1"/>
      <c r="B7761" s="1"/>
      <c r="C7761" s="1"/>
    </row>
    <row r="7762" spans="1:3" ht="15.75">
      <c r="A7762" s="1"/>
      <c r="B7762" s="1"/>
      <c r="C7762" s="1"/>
    </row>
    <row r="7763" spans="1:3" ht="15.75">
      <c r="A7763" s="1"/>
      <c r="B7763" s="1"/>
      <c r="C7763" s="1"/>
    </row>
    <row r="7764" spans="1:3" ht="15.75">
      <c r="A7764" s="1"/>
      <c r="B7764" s="1"/>
      <c r="C7764" s="1"/>
    </row>
    <row r="7765" spans="1:3" ht="15.75">
      <c r="A7765" s="1"/>
      <c r="B7765" s="1"/>
      <c r="C7765" s="1"/>
    </row>
    <row r="7766" spans="1:3" ht="15.75">
      <c r="A7766" s="1"/>
      <c r="B7766" s="1"/>
      <c r="C7766" s="1"/>
    </row>
    <row r="7767" spans="1:3" ht="15.75">
      <c r="A7767" s="1"/>
      <c r="B7767" s="1"/>
      <c r="C7767" s="1"/>
    </row>
    <row r="7768" spans="1:3" ht="15.75">
      <c r="A7768" s="1"/>
      <c r="B7768" s="1"/>
      <c r="C7768" s="1"/>
    </row>
    <row r="7769" spans="1:3" ht="15.75">
      <c r="A7769" s="1"/>
      <c r="B7769" s="1"/>
      <c r="C7769" s="1"/>
    </row>
    <row r="7770" spans="1:3" ht="15.75">
      <c r="A7770" s="1"/>
      <c r="B7770" s="1"/>
      <c r="C7770" s="1"/>
    </row>
    <row r="7771" spans="1:3" ht="15.75">
      <c r="A7771" s="1"/>
      <c r="B7771" s="1"/>
      <c r="C7771" s="1"/>
    </row>
    <row r="7772" spans="1:3" ht="15.75">
      <c r="A7772" s="1"/>
      <c r="B7772" s="1"/>
      <c r="C7772" s="1"/>
    </row>
    <row r="7773" spans="1:3" ht="15.75">
      <c r="A7773" s="1"/>
      <c r="B7773" s="1"/>
      <c r="C7773" s="1"/>
    </row>
    <row r="7774" spans="1:3" ht="15.75">
      <c r="A7774" s="1"/>
      <c r="B7774" s="1"/>
      <c r="C7774" s="1"/>
    </row>
    <row r="7775" spans="1:3" ht="15.75">
      <c r="A7775" s="1"/>
      <c r="B7775" s="1"/>
      <c r="C7775" s="1"/>
    </row>
    <row r="7776" spans="1:3" ht="15.75">
      <c r="A7776" s="1"/>
      <c r="B7776" s="1"/>
      <c r="C7776" s="1"/>
    </row>
    <row r="7777" spans="1:3" ht="15.75">
      <c r="A7777" s="1"/>
      <c r="B7777" s="1"/>
      <c r="C7777" s="1"/>
    </row>
    <row r="7778" spans="1:3" ht="15.75">
      <c r="A7778" s="1"/>
      <c r="B7778" s="1"/>
      <c r="C7778" s="1"/>
    </row>
    <row r="7779" spans="1:3" ht="15.75">
      <c r="A7779" s="1"/>
      <c r="B7779" s="1"/>
      <c r="C7779" s="1"/>
    </row>
    <row r="7780" spans="1:3" ht="15.75">
      <c r="A7780" s="1"/>
      <c r="B7780" s="1"/>
      <c r="C7780" s="1"/>
    </row>
    <row r="7781" spans="1:3" ht="15.75">
      <c r="A7781" s="1"/>
      <c r="B7781" s="1"/>
      <c r="C7781" s="1"/>
    </row>
    <row r="7782" spans="1:3" ht="15.75">
      <c r="A7782" s="1"/>
      <c r="B7782" s="1"/>
      <c r="C7782" s="1"/>
    </row>
    <row r="7783" spans="1:3" ht="15.75">
      <c r="A7783" s="1"/>
      <c r="B7783" s="1"/>
      <c r="C7783" s="1"/>
    </row>
    <row r="7784" spans="1:3" ht="15.75">
      <c r="A7784" s="1"/>
      <c r="B7784" s="1"/>
      <c r="C7784" s="1"/>
    </row>
    <row r="7785" spans="1:3" ht="15.75">
      <c r="A7785" s="1"/>
      <c r="B7785" s="1"/>
      <c r="C7785" s="1"/>
    </row>
    <row r="7786" spans="1:3" ht="15.75">
      <c r="A7786" s="1"/>
      <c r="B7786" s="1"/>
      <c r="C7786" s="1"/>
    </row>
    <row r="7787" spans="1:3" ht="15.75">
      <c r="A7787" s="1"/>
      <c r="B7787" s="1"/>
      <c r="C7787" s="1"/>
    </row>
    <row r="7788" spans="1:3" ht="15.75">
      <c r="A7788" s="1"/>
      <c r="B7788" s="1"/>
      <c r="C7788" s="1"/>
    </row>
    <row r="7789" spans="1:3" ht="15.75">
      <c r="A7789" s="1"/>
      <c r="B7789" s="1"/>
      <c r="C7789" s="1"/>
    </row>
    <row r="7790" spans="1:3" ht="15.75">
      <c r="A7790" s="1"/>
      <c r="B7790" s="1"/>
      <c r="C7790" s="1"/>
    </row>
    <row r="7791" spans="1:3" ht="15.75">
      <c r="A7791" s="1"/>
      <c r="B7791" s="1"/>
      <c r="C7791" s="1"/>
    </row>
    <row r="7792" spans="1:3" ht="15.75">
      <c r="A7792" s="1"/>
      <c r="B7792" s="1"/>
      <c r="C7792" s="1"/>
    </row>
    <row r="7793" spans="1:3" ht="15.75">
      <c r="A7793" s="1"/>
      <c r="B7793" s="1"/>
      <c r="C7793" s="1"/>
    </row>
    <row r="7794" spans="1:3" ht="15.75">
      <c r="A7794" s="1"/>
      <c r="B7794" s="1"/>
      <c r="C7794" s="1"/>
    </row>
    <row r="7795" spans="1:3" ht="15.75">
      <c r="A7795" s="1"/>
      <c r="B7795" s="1"/>
      <c r="C7795" s="1"/>
    </row>
    <row r="7796" spans="1:3" ht="15.75">
      <c r="A7796" s="1"/>
      <c r="B7796" s="1"/>
      <c r="C7796" s="1"/>
    </row>
    <row r="7797" spans="1:3" ht="15.75">
      <c r="A7797" s="1"/>
      <c r="B7797" s="1"/>
      <c r="C7797" s="1"/>
    </row>
    <row r="7798" spans="1:3" ht="15.75">
      <c r="A7798" s="1"/>
      <c r="B7798" s="1"/>
      <c r="C7798" s="1"/>
    </row>
    <row r="7799" spans="1:3" ht="15.75">
      <c r="A7799" s="1"/>
      <c r="B7799" s="1"/>
      <c r="C7799" s="1"/>
    </row>
    <row r="7800" spans="1:3" ht="15.75">
      <c r="A7800" s="1"/>
      <c r="B7800" s="1"/>
      <c r="C7800" s="1"/>
    </row>
    <row r="7801" spans="1:3" ht="15.75">
      <c r="A7801" s="1"/>
      <c r="B7801" s="1"/>
      <c r="C7801" s="1"/>
    </row>
    <row r="7802" spans="1:3" ht="15.75">
      <c r="A7802" s="1"/>
      <c r="B7802" s="1"/>
      <c r="C7802" s="1"/>
    </row>
    <row r="7803" spans="1:3" ht="15.75">
      <c r="A7803" s="1"/>
      <c r="B7803" s="1"/>
      <c r="C7803" s="1"/>
    </row>
    <row r="7804" spans="1:3" ht="15.75">
      <c r="A7804" s="1"/>
      <c r="B7804" s="1"/>
      <c r="C7804" s="1"/>
    </row>
    <row r="7805" spans="1:3" ht="15.75">
      <c r="A7805" s="1"/>
      <c r="B7805" s="1"/>
      <c r="C7805" s="1"/>
    </row>
    <row r="7806" spans="1:3" ht="15.75">
      <c r="A7806" s="1"/>
      <c r="B7806" s="1"/>
      <c r="C7806" s="1"/>
    </row>
    <row r="7807" spans="1:3" ht="15.75">
      <c r="A7807" s="1"/>
      <c r="B7807" s="1"/>
      <c r="C7807" s="1"/>
    </row>
    <row r="7808" spans="1:3" ht="15.75">
      <c r="A7808" s="1"/>
      <c r="B7808" s="1"/>
      <c r="C7808" s="1"/>
    </row>
    <row r="7809" spans="1:3" ht="15.75">
      <c r="A7809" s="1"/>
      <c r="B7809" s="1"/>
      <c r="C7809" s="1"/>
    </row>
    <row r="7810" spans="1:3" ht="15.75">
      <c r="A7810" s="1"/>
      <c r="B7810" s="1"/>
      <c r="C7810" s="1"/>
    </row>
    <row r="7811" spans="1:3" ht="15.75">
      <c r="A7811" s="1"/>
      <c r="B7811" s="1"/>
      <c r="C7811" s="1"/>
    </row>
    <row r="7812" spans="1:3" ht="15.75">
      <c r="A7812" s="1"/>
      <c r="B7812" s="1"/>
      <c r="C7812" s="1"/>
    </row>
    <row r="7813" spans="1:3" ht="15.75">
      <c r="A7813" s="1"/>
      <c r="B7813" s="1"/>
      <c r="C7813" s="1"/>
    </row>
    <row r="7814" spans="1:3" ht="15.75">
      <c r="A7814" s="1"/>
      <c r="B7814" s="1"/>
      <c r="C7814" s="1"/>
    </row>
    <row r="7815" spans="1:3" ht="15.75">
      <c r="A7815" s="1"/>
      <c r="B7815" s="1"/>
      <c r="C7815" s="1"/>
    </row>
    <row r="7816" spans="1:3" ht="15.75">
      <c r="A7816" s="1"/>
      <c r="B7816" s="1"/>
      <c r="C7816" s="1"/>
    </row>
    <row r="7817" spans="1:3" ht="15.75">
      <c r="A7817" s="1"/>
      <c r="B7817" s="1"/>
      <c r="C7817" s="1"/>
    </row>
    <row r="7818" spans="1:3" ht="15.75">
      <c r="A7818" s="1"/>
      <c r="B7818" s="1"/>
      <c r="C7818" s="1"/>
    </row>
    <row r="7819" spans="1:3" ht="15.75">
      <c r="A7819" s="1"/>
      <c r="B7819" s="1"/>
      <c r="C7819" s="1"/>
    </row>
    <row r="7820" spans="1:3" ht="15.75">
      <c r="A7820" s="1"/>
      <c r="B7820" s="1"/>
      <c r="C7820" s="1"/>
    </row>
    <row r="7821" spans="1:3" ht="15.75">
      <c r="A7821" s="1"/>
      <c r="B7821" s="1"/>
      <c r="C7821" s="1"/>
    </row>
    <row r="7822" spans="1:3" ht="15.75">
      <c r="A7822" s="1"/>
      <c r="B7822" s="1"/>
      <c r="C7822" s="1"/>
    </row>
    <row r="7823" spans="1:3" ht="15.75">
      <c r="A7823" s="1"/>
      <c r="B7823" s="1"/>
      <c r="C7823" s="1"/>
    </row>
    <row r="7824" spans="1:3" ht="15.75">
      <c r="A7824" s="1"/>
      <c r="B7824" s="1"/>
      <c r="C7824" s="1"/>
    </row>
    <row r="7825" spans="1:3" ht="15.75">
      <c r="A7825" s="1"/>
      <c r="B7825" s="1"/>
      <c r="C7825" s="1"/>
    </row>
    <row r="7826" spans="1:3" ht="15.75">
      <c r="A7826" s="1"/>
      <c r="B7826" s="1"/>
      <c r="C7826" s="1"/>
    </row>
    <row r="7827" spans="1:3" ht="15.75">
      <c r="A7827" s="1"/>
      <c r="B7827" s="1"/>
      <c r="C7827" s="1"/>
    </row>
    <row r="7828" spans="1:3" ht="15.75">
      <c r="A7828" s="1"/>
      <c r="B7828" s="1"/>
      <c r="C7828" s="1"/>
    </row>
    <row r="7829" spans="1:3" ht="15.75">
      <c r="A7829" s="1"/>
      <c r="B7829" s="1"/>
      <c r="C7829" s="1"/>
    </row>
    <row r="7830" spans="1:3" ht="15.75">
      <c r="A7830" s="1"/>
      <c r="B7830" s="1"/>
      <c r="C7830" s="1"/>
    </row>
    <row r="7831" spans="1:3" ht="15.75">
      <c r="A7831" s="1"/>
      <c r="B7831" s="1"/>
      <c r="C7831" s="1"/>
    </row>
    <row r="7832" spans="1:3" ht="15.75">
      <c r="A7832" s="1"/>
      <c r="B7832" s="1"/>
      <c r="C7832" s="1"/>
    </row>
    <row r="7833" spans="1:3" ht="15.75">
      <c r="A7833" s="1"/>
      <c r="B7833" s="1"/>
      <c r="C7833" s="1"/>
    </row>
    <row r="7834" spans="1:3" ht="15.75">
      <c r="A7834" s="1"/>
      <c r="B7834" s="1"/>
      <c r="C7834" s="1"/>
    </row>
    <row r="7835" spans="1:3" ht="15.75">
      <c r="A7835" s="1"/>
      <c r="B7835" s="1"/>
      <c r="C7835" s="1"/>
    </row>
    <row r="7836" spans="1:3" ht="15.75">
      <c r="A7836" s="1"/>
      <c r="B7836" s="1"/>
      <c r="C7836" s="1"/>
    </row>
    <row r="7837" spans="1:3" ht="15.75">
      <c r="A7837" s="1"/>
      <c r="B7837" s="1"/>
      <c r="C7837" s="1"/>
    </row>
    <row r="7838" spans="1:3" ht="15.75">
      <c r="A7838" s="1"/>
      <c r="B7838" s="1"/>
      <c r="C7838" s="1"/>
    </row>
    <row r="7839" spans="1:3" ht="15.75">
      <c r="A7839" s="1"/>
      <c r="B7839" s="1"/>
      <c r="C7839" s="1"/>
    </row>
    <row r="7840" spans="1:3" ht="15.75">
      <c r="A7840" s="1"/>
      <c r="B7840" s="1"/>
      <c r="C7840" s="1"/>
    </row>
    <row r="7841" spans="1:3" ht="15.75">
      <c r="A7841" s="1"/>
      <c r="B7841" s="1"/>
      <c r="C7841" s="1"/>
    </row>
    <row r="7842" spans="1:3" ht="15.75">
      <c r="A7842" s="1"/>
      <c r="B7842" s="1"/>
      <c r="C7842" s="1"/>
    </row>
    <row r="7843" spans="1:3" ht="15.75">
      <c r="A7843" s="1"/>
      <c r="B7843" s="1"/>
      <c r="C7843" s="1"/>
    </row>
    <row r="7844" spans="1:3" ht="15.75">
      <c r="A7844" s="1"/>
      <c r="B7844" s="1"/>
      <c r="C7844" s="1"/>
    </row>
    <row r="7845" spans="1:3" ht="15.75">
      <c r="A7845" s="1"/>
      <c r="B7845" s="1"/>
      <c r="C7845" s="1"/>
    </row>
    <row r="7846" spans="1:3" ht="15.75">
      <c r="A7846" s="1"/>
      <c r="B7846" s="1"/>
      <c r="C7846" s="1"/>
    </row>
    <row r="7847" spans="1:3" ht="15.75">
      <c r="A7847" s="1"/>
      <c r="B7847" s="1"/>
      <c r="C7847" s="1"/>
    </row>
    <row r="7848" spans="1:3" ht="15.75">
      <c r="A7848" s="1"/>
      <c r="B7848" s="1"/>
      <c r="C7848" s="1"/>
    </row>
    <row r="7849" spans="1:3" ht="15.75">
      <c r="A7849" s="1"/>
      <c r="B7849" s="1"/>
      <c r="C7849" s="1"/>
    </row>
    <row r="7850" spans="1:3" ht="15.75">
      <c r="A7850" s="1"/>
      <c r="B7850" s="1"/>
      <c r="C7850" s="1"/>
    </row>
    <row r="7851" spans="1:3" ht="15.75">
      <c r="A7851" s="1"/>
      <c r="B7851" s="1"/>
      <c r="C7851" s="1"/>
    </row>
    <row r="7852" spans="1:3" ht="15.75">
      <c r="A7852" s="1"/>
      <c r="B7852" s="1"/>
      <c r="C7852" s="1"/>
    </row>
    <row r="7853" spans="1:3" ht="15.75">
      <c r="A7853" s="1"/>
      <c r="B7853" s="1"/>
      <c r="C7853" s="1"/>
    </row>
    <row r="7854" spans="1:3" ht="15.75">
      <c r="A7854" s="1"/>
      <c r="B7854" s="1"/>
      <c r="C7854" s="1"/>
    </row>
    <row r="7855" spans="1:3" ht="15.75">
      <c r="A7855" s="1"/>
      <c r="B7855" s="1"/>
      <c r="C7855" s="1"/>
    </row>
    <row r="7856" spans="1:3" ht="15.75">
      <c r="A7856" s="1"/>
      <c r="B7856" s="1"/>
      <c r="C7856" s="1"/>
    </row>
    <row r="7857" spans="1:3" ht="15.75">
      <c r="A7857" s="1"/>
      <c r="B7857" s="1"/>
      <c r="C7857" s="1"/>
    </row>
    <row r="7858" spans="1:3" ht="15.75">
      <c r="A7858" s="1"/>
      <c r="B7858" s="1"/>
      <c r="C7858" s="1"/>
    </row>
    <row r="7859" spans="1:3" ht="15.75">
      <c r="A7859" s="1"/>
      <c r="B7859" s="1"/>
      <c r="C7859" s="1"/>
    </row>
    <row r="7860" spans="1:3" ht="15.75">
      <c r="A7860" s="1"/>
      <c r="B7860" s="1"/>
      <c r="C7860" s="1"/>
    </row>
    <row r="7861" spans="1:3" ht="15.75">
      <c r="A7861" s="1"/>
      <c r="B7861" s="1"/>
      <c r="C7861" s="1"/>
    </row>
    <row r="7862" spans="1:3" ht="15.75">
      <c r="A7862" s="1"/>
      <c r="B7862" s="1"/>
      <c r="C7862" s="1"/>
    </row>
    <row r="7863" spans="1:3" ht="15.75">
      <c r="A7863" s="1"/>
      <c r="B7863" s="1"/>
      <c r="C7863" s="1"/>
    </row>
    <row r="7864" spans="1:3" ht="15.75">
      <c r="A7864" s="1"/>
      <c r="B7864" s="1"/>
      <c r="C7864" s="1"/>
    </row>
    <row r="7865" spans="1:3" ht="15.75">
      <c r="A7865" s="1"/>
      <c r="B7865" s="1"/>
      <c r="C7865" s="1"/>
    </row>
    <row r="7866" spans="1:3" ht="15.75">
      <c r="A7866" s="1"/>
      <c r="B7866" s="1"/>
      <c r="C7866" s="1"/>
    </row>
    <row r="7867" spans="1:3" ht="15.75">
      <c r="A7867" s="1"/>
      <c r="B7867" s="1"/>
      <c r="C7867" s="1"/>
    </row>
    <row r="7868" spans="1:3" ht="15.75">
      <c r="A7868" s="1"/>
      <c r="B7868" s="1"/>
      <c r="C7868" s="1"/>
    </row>
    <row r="7869" spans="1:3" ht="15.75">
      <c r="A7869" s="1"/>
      <c r="B7869" s="1"/>
      <c r="C7869" s="1"/>
    </row>
    <row r="7870" spans="1:3" ht="15.75">
      <c r="A7870" s="1"/>
      <c r="B7870" s="1"/>
      <c r="C7870" s="1"/>
    </row>
    <row r="7871" spans="1:3" ht="15.75">
      <c r="A7871" s="1"/>
      <c r="B7871" s="1"/>
      <c r="C7871" s="1"/>
    </row>
    <row r="7872" spans="1:3" ht="15.75">
      <c r="A7872" s="1"/>
      <c r="B7872" s="1"/>
      <c r="C7872" s="1"/>
    </row>
    <row r="7873" spans="1:3" ht="15.75">
      <c r="A7873" s="1"/>
      <c r="B7873" s="1"/>
      <c r="C7873" s="1"/>
    </row>
    <row r="7874" spans="1:3" ht="15.75">
      <c r="A7874" s="1"/>
      <c r="B7874" s="1"/>
      <c r="C7874" s="1"/>
    </row>
    <row r="7875" spans="1:3" ht="15.75">
      <c r="A7875" s="1"/>
      <c r="B7875" s="1"/>
      <c r="C7875" s="1"/>
    </row>
    <row r="7876" spans="1:3" ht="15.75">
      <c r="A7876" s="1"/>
      <c r="B7876" s="1"/>
      <c r="C7876" s="1"/>
    </row>
    <row r="7877" spans="1:3" ht="15.75">
      <c r="A7877" s="1"/>
      <c r="B7877" s="1"/>
      <c r="C7877" s="1"/>
    </row>
    <row r="7878" spans="1:3" ht="15.75">
      <c r="A7878" s="1"/>
      <c r="B7878" s="1"/>
      <c r="C7878" s="1"/>
    </row>
    <row r="7879" spans="1:3" ht="15.75">
      <c r="A7879" s="1"/>
      <c r="B7879" s="1"/>
      <c r="C7879" s="1"/>
    </row>
    <row r="7880" spans="1:3" ht="15.75">
      <c r="A7880" s="1"/>
      <c r="B7880" s="1"/>
      <c r="C7880" s="1"/>
    </row>
    <row r="7881" spans="1:3" ht="15.75">
      <c r="A7881" s="1"/>
      <c r="B7881" s="1"/>
      <c r="C7881" s="1"/>
    </row>
    <row r="7882" spans="1:3" ht="15.75">
      <c r="A7882" s="1"/>
      <c r="B7882" s="1"/>
      <c r="C7882" s="1"/>
    </row>
    <row r="7883" spans="1:3" ht="15.75">
      <c r="A7883" s="1"/>
      <c r="B7883" s="1"/>
      <c r="C7883" s="1"/>
    </row>
    <row r="7884" spans="1:3" ht="15.75">
      <c r="A7884" s="1"/>
      <c r="B7884" s="1"/>
      <c r="C7884" s="1"/>
    </row>
    <row r="7885" spans="1:3" ht="15.75">
      <c r="A7885" s="1"/>
      <c r="B7885" s="1"/>
      <c r="C7885" s="1"/>
    </row>
    <row r="7886" spans="1:3" ht="15.75">
      <c r="A7886" s="1"/>
      <c r="B7886" s="1"/>
      <c r="C7886" s="1"/>
    </row>
    <row r="7887" spans="1:3" ht="15.75">
      <c r="A7887" s="1"/>
      <c r="B7887" s="1"/>
      <c r="C7887" s="1"/>
    </row>
    <row r="7888" spans="1:3" ht="15.75">
      <c r="A7888" s="1"/>
      <c r="B7888" s="1"/>
      <c r="C7888" s="1"/>
    </row>
    <row r="7889" spans="1:3" ht="15.75">
      <c r="A7889" s="1"/>
      <c r="B7889" s="1"/>
      <c r="C7889" s="1"/>
    </row>
    <row r="7890" spans="1:3" ht="15.75">
      <c r="A7890" s="1"/>
      <c r="B7890" s="1"/>
      <c r="C7890" s="1"/>
    </row>
    <row r="7891" spans="1:3" ht="15.75">
      <c r="A7891" s="1"/>
      <c r="B7891" s="1"/>
      <c r="C7891" s="1"/>
    </row>
    <row r="7892" spans="1:3" ht="15.75">
      <c r="A7892" s="1"/>
      <c r="B7892" s="1"/>
      <c r="C7892" s="1"/>
    </row>
    <row r="7893" spans="1:3" ht="15.75">
      <c r="A7893" s="1"/>
      <c r="B7893" s="1"/>
      <c r="C7893" s="1"/>
    </row>
    <row r="7894" spans="1:3" ht="15.75">
      <c r="A7894" s="1"/>
      <c r="B7894" s="1"/>
      <c r="C7894" s="1"/>
    </row>
    <row r="7895" spans="1:3" ht="15.75">
      <c r="A7895" s="1"/>
      <c r="B7895" s="1"/>
      <c r="C7895" s="1"/>
    </row>
    <row r="7896" spans="1:3" ht="15.75">
      <c r="A7896" s="1"/>
      <c r="B7896" s="1"/>
      <c r="C7896" s="1"/>
    </row>
    <row r="7897" spans="1:3" ht="15.75">
      <c r="A7897" s="1"/>
      <c r="B7897" s="1"/>
      <c r="C7897" s="1"/>
    </row>
    <row r="7898" spans="1:3" ht="15.75">
      <c r="A7898" s="1"/>
      <c r="B7898" s="1"/>
      <c r="C7898" s="1"/>
    </row>
    <row r="7899" spans="1:3" ht="15.75">
      <c r="A7899" s="1"/>
      <c r="B7899" s="1"/>
      <c r="C7899" s="1"/>
    </row>
    <row r="7900" spans="1:3" ht="15.75">
      <c r="A7900" s="1"/>
      <c r="B7900" s="1"/>
      <c r="C7900" s="1"/>
    </row>
    <row r="7901" spans="1:3" ht="15.75">
      <c r="A7901" s="1"/>
      <c r="B7901" s="1"/>
      <c r="C7901" s="1"/>
    </row>
    <row r="7902" spans="1:3" ht="15.75">
      <c r="A7902" s="1"/>
      <c r="B7902" s="1"/>
      <c r="C7902" s="1"/>
    </row>
    <row r="7903" spans="1:3" ht="15.75">
      <c r="A7903" s="1"/>
      <c r="B7903" s="1"/>
      <c r="C7903" s="1"/>
    </row>
    <row r="7904" spans="1:3" ht="15.75">
      <c r="A7904" s="1"/>
      <c r="B7904" s="1"/>
      <c r="C7904" s="1"/>
    </row>
    <row r="7905" spans="1:3" ht="15.75">
      <c r="A7905" s="1"/>
      <c r="B7905" s="1"/>
      <c r="C7905" s="1"/>
    </row>
    <row r="7906" spans="1:3" ht="15.75">
      <c r="A7906" s="1"/>
      <c r="B7906" s="1"/>
      <c r="C7906" s="1"/>
    </row>
    <row r="7907" spans="1:3" ht="15.75">
      <c r="A7907" s="1"/>
      <c r="B7907" s="1"/>
      <c r="C7907" s="1"/>
    </row>
    <row r="7908" spans="1:3" ht="15.75">
      <c r="A7908" s="1"/>
      <c r="B7908" s="1"/>
      <c r="C7908" s="1"/>
    </row>
    <row r="7909" spans="1:3" ht="15.75">
      <c r="A7909" s="1"/>
      <c r="B7909" s="1"/>
      <c r="C7909" s="1"/>
    </row>
    <row r="7910" spans="1:3" ht="15.75">
      <c r="A7910" s="1"/>
      <c r="B7910" s="1"/>
      <c r="C7910" s="1"/>
    </row>
    <row r="7911" spans="1:3" ht="15.75">
      <c r="A7911" s="1"/>
      <c r="B7911" s="1"/>
      <c r="C7911" s="1"/>
    </row>
    <row r="7912" spans="1:3" ht="15.75">
      <c r="A7912" s="1"/>
      <c r="B7912" s="1"/>
      <c r="C7912" s="1"/>
    </row>
    <row r="7913" spans="1:3" ht="15.75">
      <c r="A7913" s="1"/>
      <c r="B7913" s="1"/>
      <c r="C7913" s="1"/>
    </row>
    <row r="7914" spans="1:3" ht="15.75">
      <c r="A7914" s="1"/>
      <c r="B7914" s="1"/>
      <c r="C7914" s="1"/>
    </row>
    <row r="7915" spans="1:3" ht="15.75">
      <c r="A7915" s="1"/>
      <c r="B7915" s="1"/>
      <c r="C7915" s="1"/>
    </row>
    <row r="7916" spans="1:3" ht="15.75">
      <c r="A7916" s="1"/>
      <c r="B7916" s="1"/>
      <c r="C7916" s="1"/>
    </row>
    <row r="7917" spans="1:3" ht="15.75">
      <c r="A7917" s="1"/>
      <c r="B7917" s="1"/>
      <c r="C7917" s="1"/>
    </row>
    <row r="7918" spans="1:3" ht="15.75">
      <c r="A7918" s="1"/>
      <c r="B7918" s="1"/>
      <c r="C7918" s="1"/>
    </row>
    <row r="7919" spans="1:3" ht="15.75">
      <c r="A7919" s="1"/>
      <c r="B7919" s="1"/>
      <c r="C7919" s="1"/>
    </row>
    <row r="7920" spans="1:3" ht="15.75">
      <c r="A7920" s="1"/>
      <c r="B7920" s="1"/>
      <c r="C7920" s="1"/>
    </row>
    <row r="7921" spans="1:3" ht="15.75">
      <c r="A7921" s="1"/>
      <c r="B7921" s="1"/>
      <c r="C7921" s="1"/>
    </row>
    <row r="7922" spans="1:3" ht="15.75">
      <c r="A7922" s="1"/>
      <c r="B7922" s="1"/>
      <c r="C7922" s="1"/>
    </row>
    <row r="7923" spans="1:3" ht="15.75">
      <c r="A7923" s="1"/>
      <c r="B7923" s="1"/>
      <c r="C7923" s="1"/>
    </row>
    <row r="7924" spans="1:3" ht="15.75">
      <c r="A7924" s="1"/>
      <c r="B7924" s="1"/>
      <c r="C7924" s="1"/>
    </row>
    <row r="7925" spans="1:3" ht="15.75">
      <c r="A7925" s="1"/>
      <c r="B7925" s="1"/>
      <c r="C7925" s="1"/>
    </row>
    <row r="7926" spans="1:3" ht="15.75">
      <c r="A7926" s="1"/>
      <c r="B7926" s="1"/>
      <c r="C7926" s="1"/>
    </row>
    <row r="7927" spans="1:3" ht="15.75">
      <c r="A7927" s="1"/>
      <c r="B7927" s="1"/>
      <c r="C7927" s="1"/>
    </row>
    <row r="7928" spans="1:3" ht="15.75">
      <c r="A7928" s="1"/>
      <c r="B7928" s="1"/>
      <c r="C7928" s="1"/>
    </row>
    <row r="7929" spans="1:3" ht="15.75">
      <c r="A7929" s="1"/>
      <c r="B7929" s="1"/>
      <c r="C7929" s="1"/>
    </row>
    <row r="7930" spans="1:3" ht="15.75">
      <c r="A7930" s="1"/>
      <c r="B7930" s="1"/>
      <c r="C7930" s="1"/>
    </row>
    <row r="7931" spans="1:3" ht="15.75">
      <c r="A7931" s="1"/>
      <c r="B7931" s="1"/>
      <c r="C7931" s="1"/>
    </row>
    <row r="7932" spans="1:3" ht="15.75">
      <c r="A7932" s="1"/>
      <c r="B7932" s="1"/>
      <c r="C7932" s="1"/>
    </row>
    <row r="7933" spans="1:3" ht="15.75">
      <c r="A7933" s="1"/>
      <c r="B7933" s="1"/>
      <c r="C7933" s="1"/>
    </row>
    <row r="7934" spans="1:3" ht="15.75">
      <c r="A7934" s="1"/>
      <c r="B7934" s="1"/>
      <c r="C7934" s="1"/>
    </row>
    <row r="7935" spans="1:3" ht="15.75">
      <c r="A7935" s="1"/>
      <c r="B7935" s="1"/>
      <c r="C7935" s="1"/>
    </row>
    <row r="7936" spans="1:3" ht="15.75">
      <c r="A7936" s="1"/>
      <c r="B7936" s="1"/>
      <c r="C7936" s="1"/>
    </row>
    <row r="7937" spans="1:3" ht="15.75">
      <c r="A7937" s="1"/>
      <c r="B7937" s="1"/>
      <c r="C7937" s="1"/>
    </row>
    <row r="7938" spans="1:3" ht="15.75">
      <c r="A7938" s="1"/>
      <c r="B7938" s="1"/>
      <c r="C7938" s="1"/>
    </row>
    <row r="7939" spans="1:3" ht="15.75">
      <c r="A7939" s="1"/>
      <c r="B7939" s="1"/>
      <c r="C7939" s="1"/>
    </row>
    <row r="7940" spans="1:3" ht="15.75">
      <c r="A7940" s="1"/>
      <c r="B7940" s="1"/>
      <c r="C7940" s="1"/>
    </row>
    <row r="7941" spans="1:3" ht="15.75">
      <c r="A7941" s="1"/>
      <c r="B7941" s="1"/>
      <c r="C7941" s="1"/>
    </row>
    <row r="7942" spans="1:3" ht="15.75">
      <c r="A7942" s="1"/>
      <c r="B7942" s="1"/>
      <c r="C7942" s="1"/>
    </row>
    <row r="7943" spans="1:3" ht="15.75">
      <c r="A7943" s="1"/>
      <c r="B7943" s="1"/>
      <c r="C7943" s="1"/>
    </row>
    <row r="7944" spans="1:3" ht="15.75">
      <c r="A7944" s="1"/>
      <c r="B7944" s="1"/>
      <c r="C7944" s="1"/>
    </row>
    <row r="7945" spans="1:3" ht="15.75">
      <c r="A7945" s="1"/>
      <c r="B7945" s="1"/>
      <c r="C7945" s="1"/>
    </row>
    <row r="7946" spans="1:3" ht="15.75">
      <c r="A7946" s="1"/>
      <c r="B7946" s="1"/>
      <c r="C7946" s="1"/>
    </row>
    <row r="7947" spans="1:3" ht="15.75">
      <c r="A7947" s="1"/>
      <c r="B7947" s="1"/>
      <c r="C7947" s="1"/>
    </row>
    <row r="7948" spans="1:3" ht="15.75">
      <c r="A7948" s="1"/>
      <c r="B7948" s="1"/>
      <c r="C7948" s="1"/>
    </row>
    <row r="7949" spans="1:3" ht="15.75">
      <c r="A7949" s="1"/>
      <c r="B7949" s="1"/>
      <c r="C7949" s="1"/>
    </row>
    <row r="7950" spans="1:3" ht="15.75">
      <c r="A7950" s="1"/>
      <c r="B7950" s="1"/>
      <c r="C7950" s="1"/>
    </row>
    <row r="7951" spans="1:3" ht="15.75">
      <c r="A7951" s="1"/>
      <c r="B7951" s="1"/>
      <c r="C7951" s="1"/>
    </row>
    <row r="7952" spans="1:3" ht="15.75">
      <c r="A7952" s="1"/>
      <c r="B7952" s="1"/>
      <c r="C7952" s="1"/>
    </row>
    <row r="7953" spans="1:3" ht="15.75">
      <c r="A7953" s="1"/>
      <c r="B7953" s="1"/>
      <c r="C7953" s="1"/>
    </row>
    <row r="7954" spans="1:3" ht="15.75">
      <c r="A7954" s="1"/>
      <c r="B7954" s="1"/>
      <c r="C7954" s="1"/>
    </row>
    <row r="7955" spans="1:3" ht="15.75">
      <c r="A7955" s="1"/>
      <c r="B7955" s="1"/>
      <c r="C7955" s="1"/>
    </row>
    <row r="7956" spans="1:3" ht="15.75">
      <c r="A7956" s="1"/>
      <c r="B7956" s="1"/>
      <c r="C7956" s="1"/>
    </row>
    <row r="7957" spans="1:3" ht="15.75">
      <c r="A7957" s="1"/>
      <c r="B7957" s="1"/>
      <c r="C7957" s="1"/>
    </row>
    <row r="7958" spans="1:3" ht="15.75">
      <c r="A7958" s="1"/>
      <c r="B7958" s="1"/>
      <c r="C7958" s="1"/>
    </row>
    <row r="7959" spans="1:3" ht="15.75">
      <c r="A7959" s="1"/>
      <c r="B7959" s="1"/>
      <c r="C7959" s="1"/>
    </row>
    <row r="7960" spans="1:3" ht="15.75">
      <c r="A7960" s="1"/>
      <c r="B7960" s="1"/>
      <c r="C7960" s="1"/>
    </row>
    <row r="7961" spans="1:3" ht="15.75">
      <c r="A7961" s="1"/>
      <c r="B7961" s="1"/>
      <c r="C7961" s="1"/>
    </row>
    <row r="7962" spans="1:3" ht="15.75">
      <c r="A7962" s="1"/>
      <c r="B7962" s="1"/>
      <c r="C7962" s="1"/>
    </row>
    <row r="7963" spans="1:3" ht="15.75">
      <c r="A7963" s="1"/>
      <c r="B7963" s="1"/>
      <c r="C7963" s="1"/>
    </row>
    <row r="7964" spans="1:3" ht="15.75">
      <c r="A7964" s="1"/>
      <c r="B7964" s="1"/>
      <c r="C7964" s="1"/>
    </row>
    <row r="7965" spans="1:3" ht="15.75">
      <c r="A7965" s="1"/>
      <c r="B7965" s="1"/>
      <c r="C7965" s="1"/>
    </row>
    <row r="7966" spans="1:3" ht="15.75">
      <c r="A7966" s="1"/>
      <c r="B7966" s="1"/>
      <c r="C7966" s="1"/>
    </row>
    <row r="7967" spans="1:3" ht="15.75">
      <c r="A7967" s="1"/>
      <c r="B7967" s="1"/>
      <c r="C7967" s="1"/>
    </row>
    <row r="7968" spans="1:3" ht="15.75">
      <c r="A7968" s="1"/>
      <c r="B7968" s="1"/>
      <c r="C7968" s="1"/>
    </row>
    <row r="7969" spans="1:3" ht="15.75">
      <c r="A7969" s="1"/>
      <c r="B7969" s="1"/>
      <c r="C7969" s="1"/>
    </row>
    <row r="7970" spans="1:3" ht="15.75">
      <c r="A7970" s="1"/>
      <c r="B7970" s="1"/>
      <c r="C7970" s="1"/>
    </row>
    <row r="7971" spans="1:3" ht="15.75">
      <c r="A7971" s="1"/>
      <c r="B7971" s="1"/>
      <c r="C7971" s="1"/>
    </row>
    <row r="7972" spans="1:3" ht="15.75">
      <c r="A7972" s="1"/>
      <c r="B7972" s="1"/>
      <c r="C7972" s="1"/>
    </row>
    <row r="7973" spans="1:3" ht="15.75">
      <c r="A7973" s="1"/>
      <c r="B7973" s="1"/>
      <c r="C7973" s="1"/>
    </row>
    <row r="7974" spans="1:3" ht="15.75">
      <c r="A7974" s="1"/>
      <c r="B7974" s="1"/>
      <c r="C7974" s="1"/>
    </row>
    <row r="7975" spans="1:3" ht="15.75">
      <c r="A7975" s="1"/>
      <c r="B7975" s="1"/>
      <c r="C7975" s="1"/>
    </row>
    <row r="7976" spans="1:3" ht="15.75">
      <c r="A7976" s="1"/>
      <c r="B7976" s="1"/>
      <c r="C7976" s="1"/>
    </row>
    <row r="7977" spans="1:3" ht="15.75">
      <c r="A7977" s="1"/>
      <c r="B7977" s="1"/>
      <c r="C7977" s="1"/>
    </row>
    <row r="7978" spans="1:3" ht="15.75">
      <c r="A7978" s="1"/>
      <c r="B7978" s="1"/>
      <c r="C7978" s="1"/>
    </row>
    <row r="7979" spans="1:3" ht="15.75">
      <c r="A7979" s="1"/>
      <c r="B7979" s="1"/>
      <c r="C7979" s="1"/>
    </row>
    <row r="7980" spans="1:3" ht="15.75">
      <c r="A7980" s="1"/>
      <c r="B7980" s="1"/>
      <c r="C7980" s="1"/>
    </row>
    <row r="7981" spans="1:3" ht="15.75">
      <c r="A7981" s="1"/>
      <c r="B7981" s="1"/>
      <c r="C7981" s="1"/>
    </row>
    <row r="7982" spans="1:3" ht="15.75">
      <c r="A7982" s="1"/>
      <c r="B7982" s="1"/>
      <c r="C7982" s="1"/>
    </row>
    <row r="7983" spans="1:3" ht="15.75">
      <c r="A7983" s="1"/>
      <c r="B7983" s="1"/>
      <c r="C7983" s="1"/>
    </row>
    <row r="7984" spans="1:3" ht="15.75">
      <c r="A7984" s="1"/>
      <c r="B7984" s="1"/>
      <c r="C7984" s="1"/>
    </row>
    <row r="7985" spans="1:3" ht="15.75">
      <c r="A7985" s="1"/>
      <c r="B7985" s="1"/>
      <c r="C7985" s="1"/>
    </row>
    <row r="7986" spans="1:3" ht="15.75">
      <c r="A7986" s="1"/>
      <c r="B7986" s="1"/>
      <c r="C7986" s="1"/>
    </row>
    <row r="7987" spans="1:3" ht="15.75">
      <c r="A7987" s="1"/>
      <c r="B7987" s="1"/>
      <c r="C7987" s="1"/>
    </row>
    <row r="7988" spans="1:3" ht="15.75">
      <c r="A7988" s="1"/>
      <c r="B7988" s="1"/>
      <c r="C7988" s="1"/>
    </row>
    <row r="7989" spans="1:3" ht="15.75">
      <c r="A7989" s="1"/>
      <c r="B7989" s="1"/>
      <c r="C7989" s="1"/>
    </row>
    <row r="7990" spans="1:3" ht="15.75">
      <c r="A7990" s="1"/>
      <c r="B7990" s="1"/>
      <c r="C7990" s="1"/>
    </row>
    <row r="7991" spans="1:3" ht="15.75">
      <c r="A7991" s="1"/>
      <c r="B7991" s="1"/>
      <c r="C7991" s="1"/>
    </row>
    <row r="7992" spans="1:3" ht="15.75">
      <c r="A7992" s="1"/>
      <c r="B7992" s="1"/>
      <c r="C7992" s="1"/>
    </row>
    <row r="7993" spans="1:3" ht="15.75">
      <c r="A7993" s="1"/>
      <c r="B7993" s="1"/>
      <c r="C7993" s="1"/>
    </row>
    <row r="7994" spans="1:3" ht="15.75">
      <c r="A7994" s="1"/>
      <c r="B7994" s="1"/>
      <c r="C7994" s="1"/>
    </row>
    <row r="7995" spans="1:3" ht="15.75">
      <c r="A7995" s="1"/>
      <c r="B7995" s="1"/>
      <c r="C7995" s="1"/>
    </row>
    <row r="7996" spans="1:3" ht="15.75">
      <c r="A7996" s="1"/>
      <c r="B7996" s="1"/>
      <c r="C7996" s="1"/>
    </row>
    <row r="7997" spans="1:3" ht="15.75">
      <c r="A7997" s="1"/>
      <c r="B7997" s="1"/>
      <c r="C7997" s="1"/>
    </row>
    <row r="7998" spans="1:3" ht="15.75">
      <c r="A7998" s="1"/>
      <c r="B7998" s="1"/>
      <c r="C7998" s="1"/>
    </row>
    <row r="7999" spans="1:3" ht="15.75">
      <c r="A7999" s="1"/>
      <c r="B7999" s="1"/>
      <c r="C7999" s="1"/>
    </row>
    <row r="8000" spans="1:3" ht="15.75">
      <c r="A8000" s="1"/>
      <c r="B8000" s="1"/>
      <c r="C8000" s="1"/>
    </row>
    <row r="8001" spans="1:3" ht="15.75">
      <c r="A8001" s="1"/>
      <c r="B8001" s="1"/>
      <c r="C8001" s="1"/>
    </row>
    <row r="8002" spans="1:3" ht="15.75">
      <c r="A8002" s="1"/>
      <c r="B8002" s="1"/>
      <c r="C8002" s="1"/>
    </row>
    <row r="8003" spans="1:3" ht="15.75">
      <c r="A8003" s="1"/>
      <c r="B8003" s="1"/>
      <c r="C8003" s="1"/>
    </row>
    <row r="8004" spans="1:3" ht="15.75">
      <c r="A8004" s="1"/>
      <c r="B8004" s="1"/>
      <c r="C8004" s="1"/>
    </row>
    <row r="8005" spans="1:3" ht="15.75">
      <c r="A8005" s="1"/>
      <c r="B8005" s="1"/>
      <c r="C8005" s="1"/>
    </row>
    <row r="8006" spans="1:3" ht="15.75">
      <c r="A8006" s="1"/>
      <c r="B8006" s="1"/>
      <c r="C8006" s="1"/>
    </row>
    <row r="8007" spans="1:3" ht="15.75">
      <c r="A8007" s="1"/>
      <c r="B8007" s="1"/>
      <c r="C8007" s="1"/>
    </row>
    <row r="8008" spans="1:3" ht="15.75">
      <c r="A8008" s="1"/>
      <c r="B8008" s="1"/>
      <c r="C8008" s="1"/>
    </row>
    <row r="8009" spans="1:3" ht="15.75">
      <c r="A8009" s="1"/>
      <c r="B8009" s="1"/>
      <c r="C8009" s="1"/>
    </row>
    <row r="8010" spans="1:3" ht="15.75">
      <c r="A8010" s="1"/>
      <c r="B8010" s="1"/>
      <c r="C8010" s="1"/>
    </row>
    <row r="8011" spans="1:3" ht="15.75">
      <c r="A8011" s="1"/>
      <c r="B8011" s="1"/>
      <c r="C8011" s="1"/>
    </row>
    <row r="8012" spans="1:3" ht="15.75">
      <c r="A8012" s="1"/>
      <c r="B8012" s="1"/>
      <c r="C8012" s="1"/>
    </row>
    <row r="8013" spans="1:3" ht="15.75">
      <c r="A8013" s="1"/>
      <c r="B8013" s="1"/>
      <c r="C8013" s="1"/>
    </row>
    <row r="8014" spans="1:3" ht="15.75">
      <c r="A8014" s="1"/>
      <c r="B8014" s="1"/>
      <c r="C8014" s="1"/>
    </row>
    <row r="8015" spans="1:3" ht="15.75">
      <c r="A8015" s="1"/>
      <c r="B8015" s="1"/>
      <c r="C8015" s="1"/>
    </row>
    <row r="8016" spans="1:3" ht="15.75">
      <c r="A8016" s="1"/>
      <c r="B8016" s="1"/>
      <c r="C8016" s="1"/>
    </row>
    <row r="8017" spans="1:3" ht="15.75">
      <c r="A8017" s="1"/>
      <c r="B8017" s="1"/>
      <c r="C8017" s="1"/>
    </row>
    <row r="8018" spans="1:3" ht="15.75">
      <c r="A8018" s="1"/>
      <c r="B8018" s="1"/>
      <c r="C8018" s="1"/>
    </row>
    <row r="8019" spans="1:3" ht="15.75">
      <c r="A8019" s="1"/>
      <c r="B8019" s="1"/>
      <c r="C8019" s="1"/>
    </row>
    <row r="8020" spans="1:3" ht="15.75">
      <c r="A8020" s="1"/>
      <c r="B8020" s="1"/>
      <c r="C8020" s="1"/>
    </row>
    <row r="8021" spans="1:3" ht="15.75">
      <c r="A8021" s="1"/>
      <c r="B8021" s="1"/>
      <c r="C8021" s="1"/>
    </row>
    <row r="8022" spans="1:3" ht="15.75">
      <c r="A8022" s="1"/>
      <c r="B8022" s="1"/>
      <c r="C8022" s="1"/>
    </row>
    <row r="8023" spans="1:3" ht="15.75">
      <c r="A8023" s="1"/>
      <c r="B8023" s="1"/>
      <c r="C8023" s="1"/>
    </row>
    <row r="8024" spans="1:3" ht="15.75">
      <c r="A8024" s="1"/>
      <c r="B8024" s="1"/>
      <c r="C8024" s="1"/>
    </row>
    <row r="8025" spans="1:3" ht="15.75">
      <c r="A8025" s="1"/>
      <c r="B8025" s="1"/>
      <c r="C8025" s="1"/>
    </row>
    <row r="8026" spans="1:3" ht="15.75">
      <c r="A8026" s="1"/>
      <c r="B8026" s="1"/>
      <c r="C8026" s="1"/>
    </row>
    <row r="8027" spans="1:3" ht="15.75">
      <c r="A8027" s="1"/>
      <c r="B8027" s="1"/>
      <c r="C8027" s="1"/>
    </row>
    <row r="8028" spans="1:3" ht="15.75">
      <c r="A8028" s="1"/>
      <c r="B8028" s="1"/>
      <c r="C8028" s="1"/>
    </row>
    <row r="8029" spans="1:3" ht="15.75">
      <c r="A8029" s="1"/>
      <c r="B8029" s="1"/>
      <c r="C8029" s="1"/>
    </row>
    <row r="8030" spans="1:3" ht="15.75">
      <c r="A8030" s="1"/>
      <c r="B8030" s="1"/>
      <c r="C8030" s="1"/>
    </row>
    <row r="8031" spans="1:3" ht="15.75">
      <c r="A8031" s="1"/>
      <c r="B8031" s="1"/>
      <c r="C8031" s="1"/>
    </row>
    <row r="8032" spans="1:3" ht="15.75">
      <c r="A8032" s="1"/>
      <c r="B8032" s="1"/>
      <c r="C8032" s="1"/>
    </row>
    <row r="8033" spans="1:3" ht="15.75">
      <c r="A8033" s="1"/>
      <c r="B8033" s="1"/>
      <c r="C8033" s="1"/>
    </row>
    <row r="8034" spans="1:3" ht="15.75">
      <c r="A8034" s="1"/>
      <c r="B8034" s="1"/>
      <c r="C8034" s="1"/>
    </row>
    <row r="8035" spans="1:3" ht="15.75">
      <c r="A8035" s="1"/>
      <c r="B8035" s="1"/>
      <c r="C8035" s="1"/>
    </row>
    <row r="8036" spans="1:3" ht="15.75">
      <c r="A8036" s="1"/>
      <c r="B8036" s="1"/>
      <c r="C8036" s="1"/>
    </row>
    <row r="8037" spans="1:3" ht="15.75">
      <c r="A8037" s="1"/>
      <c r="B8037" s="1"/>
      <c r="C8037" s="1"/>
    </row>
    <row r="8038" spans="1:3" ht="15.75">
      <c r="A8038" s="1"/>
      <c r="B8038" s="1"/>
      <c r="C8038" s="1"/>
    </row>
    <row r="8039" spans="1:3" ht="15.75">
      <c r="A8039" s="1"/>
      <c r="B8039" s="1"/>
      <c r="C8039" s="1"/>
    </row>
    <row r="8040" spans="1:3" ht="15.75">
      <c r="A8040" s="1"/>
      <c r="B8040" s="1"/>
      <c r="C8040" s="1"/>
    </row>
    <row r="8041" spans="1:3" ht="15.75">
      <c r="A8041" s="1"/>
      <c r="B8041" s="1"/>
      <c r="C8041" s="1"/>
    </row>
    <row r="8042" spans="1:3" ht="15.75">
      <c r="A8042" s="1"/>
      <c r="B8042" s="1"/>
      <c r="C8042" s="1"/>
    </row>
    <row r="8043" spans="1:3" ht="15.75">
      <c r="A8043" s="1"/>
      <c r="B8043" s="1"/>
      <c r="C8043" s="1"/>
    </row>
    <row r="8044" spans="1:3" ht="15.75">
      <c r="A8044" s="1"/>
      <c r="B8044" s="1"/>
      <c r="C8044" s="1"/>
    </row>
    <row r="8045" spans="1:3" ht="15.75">
      <c r="A8045" s="1"/>
      <c r="B8045" s="1"/>
      <c r="C8045" s="1"/>
    </row>
    <row r="8046" spans="1:3" ht="15.75">
      <c r="A8046" s="1"/>
      <c r="B8046" s="1"/>
      <c r="C8046" s="1"/>
    </row>
    <row r="8047" spans="1:3" ht="15.75">
      <c r="A8047" s="1"/>
      <c r="B8047" s="1"/>
      <c r="C8047" s="1"/>
    </row>
    <row r="8048" spans="1:3" ht="15.75">
      <c r="A8048" s="1"/>
      <c r="B8048" s="1"/>
      <c r="C8048" s="1"/>
    </row>
    <row r="8049" spans="1:3" ht="15.75">
      <c r="A8049" s="1"/>
      <c r="B8049" s="1"/>
      <c r="C8049" s="1"/>
    </row>
    <row r="8050" spans="1:3" ht="15.75">
      <c r="A8050" s="1"/>
      <c r="B8050" s="1"/>
      <c r="C8050" s="1"/>
    </row>
    <row r="8051" spans="1:3" ht="15.75">
      <c r="A8051" s="1"/>
      <c r="B8051" s="1"/>
      <c r="C8051" s="1"/>
    </row>
    <row r="8052" spans="1:3" ht="15.75">
      <c r="A8052" s="1"/>
      <c r="B8052" s="1"/>
      <c r="C8052" s="1"/>
    </row>
    <row r="8053" spans="1:3" ht="15.75">
      <c r="A8053" s="1"/>
      <c r="B8053" s="1"/>
      <c r="C8053" s="1"/>
    </row>
    <row r="8054" spans="1:3" ht="15.75">
      <c r="A8054" s="1"/>
      <c r="B8054" s="1"/>
      <c r="C8054" s="1"/>
    </row>
    <row r="8055" spans="1:3" ht="15.75">
      <c r="A8055" s="1"/>
      <c r="B8055" s="1"/>
      <c r="C8055" s="1"/>
    </row>
    <row r="8056" spans="1:3" ht="15.75">
      <c r="A8056" s="1"/>
      <c r="B8056" s="1"/>
      <c r="C8056" s="1"/>
    </row>
    <row r="8057" spans="1:3" ht="15.75">
      <c r="A8057" s="1"/>
      <c r="B8057" s="1"/>
      <c r="C8057" s="1"/>
    </row>
    <row r="8058" spans="1:3" ht="15.75">
      <c r="A8058" s="1"/>
      <c r="B8058" s="1"/>
      <c r="C8058" s="1"/>
    </row>
    <row r="8059" spans="1:3" ht="15.75">
      <c r="A8059" s="1"/>
      <c r="B8059" s="1"/>
      <c r="C8059" s="1"/>
    </row>
    <row r="8060" spans="1:3" ht="15.75">
      <c r="A8060" s="1"/>
      <c r="B8060" s="1"/>
      <c r="C8060" s="1"/>
    </row>
    <row r="8061" spans="1:3" ht="15.75">
      <c r="A8061" s="1"/>
      <c r="B8061" s="1"/>
      <c r="C8061" s="1"/>
    </row>
    <row r="8062" spans="1:3" ht="15.75">
      <c r="A8062" s="1"/>
      <c r="B8062" s="1"/>
      <c r="C8062" s="1"/>
    </row>
    <row r="8063" spans="1:3" ht="15.75">
      <c r="A8063" s="1"/>
      <c r="B8063" s="1"/>
      <c r="C8063" s="1"/>
    </row>
    <row r="8064" spans="1:3" ht="15.75">
      <c r="A8064" s="1"/>
      <c r="B8064" s="1"/>
      <c r="C8064" s="1"/>
    </row>
    <row r="8065" spans="1:3" ht="15.75">
      <c r="A8065" s="1"/>
      <c r="B8065" s="1"/>
      <c r="C8065" s="1"/>
    </row>
    <row r="8066" spans="1:3" ht="15.75">
      <c r="A8066" s="1"/>
      <c r="B8066" s="1"/>
      <c r="C8066" s="1"/>
    </row>
    <row r="8067" spans="1:3" ht="15.75">
      <c r="A8067" s="1"/>
      <c r="B8067" s="1"/>
      <c r="C8067" s="1"/>
    </row>
    <row r="8068" spans="1:3" ht="15.75">
      <c r="A8068" s="1"/>
      <c r="B8068" s="1"/>
      <c r="C8068" s="1"/>
    </row>
    <row r="8069" spans="1:3" ht="15.75">
      <c r="A8069" s="1"/>
      <c r="B8069" s="1"/>
      <c r="C8069" s="1"/>
    </row>
    <row r="8070" spans="1:3" ht="15.75">
      <c r="A8070" s="1"/>
      <c r="B8070" s="1"/>
      <c r="C8070" s="1"/>
    </row>
    <row r="8071" spans="1:3" ht="15.75">
      <c r="A8071" s="1"/>
      <c r="B8071" s="1"/>
      <c r="C8071" s="1"/>
    </row>
    <row r="8072" spans="1:3" ht="15.75">
      <c r="A8072" s="1"/>
      <c r="B8072" s="1"/>
      <c r="C8072" s="1"/>
    </row>
    <row r="8073" spans="1:3" ht="15.75">
      <c r="A8073" s="1"/>
      <c r="B8073" s="1"/>
      <c r="C8073" s="1"/>
    </row>
    <row r="8074" spans="1:3" ht="15.75">
      <c r="A8074" s="1"/>
      <c r="B8074" s="1"/>
      <c r="C8074" s="1"/>
    </row>
    <row r="8075" spans="1:3" ht="15.75">
      <c r="A8075" s="1"/>
      <c r="B8075" s="1"/>
      <c r="C8075" s="1"/>
    </row>
    <row r="8076" spans="1:3" ht="15.75">
      <c r="A8076" s="1"/>
      <c r="B8076" s="1"/>
      <c r="C8076" s="1"/>
    </row>
    <row r="8077" spans="1:3" ht="15.75">
      <c r="A8077" s="1"/>
      <c r="B8077" s="1"/>
      <c r="C8077" s="1"/>
    </row>
    <row r="8078" spans="1:3" ht="15.75">
      <c r="A8078" s="1"/>
      <c r="B8078" s="1"/>
      <c r="C8078" s="1"/>
    </row>
    <row r="8079" spans="1:3" ht="15.75">
      <c r="A8079" s="1"/>
      <c r="B8079" s="1"/>
      <c r="C8079" s="1"/>
    </row>
    <row r="8080" spans="1:3" ht="15.75">
      <c r="A8080" s="1"/>
      <c r="B8080" s="1"/>
      <c r="C8080" s="1"/>
    </row>
    <row r="8081" spans="1:3" ht="15.75">
      <c r="A8081" s="1"/>
      <c r="B8081" s="1"/>
      <c r="C8081" s="1"/>
    </row>
    <row r="8082" spans="1:3" ht="15.75">
      <c r="A8082" s="1"/>
      <c r="B8082" s="1"/>
      <c r="C8082" s="1"/>
    </row>
    <row r="8083" spans="1:3" ht="15.75">
      <c r="A8083" s="1"/>
      <c r="B8083" s="1"/>
      <c r="C8083" s="1"/>
    </row>
    <row r="8084" spans="1:3" ht="15.75">
      <c r="A8084" s="1"/>
      <c r="B8084" s="1"/>
      <c r="C8084" s="1"/>
    </row>
    <row r="8085" spans="1:3" ht="15.75">
      <c r="A8085" s="1"/>
      <c r="B8085" s="1"/>
      <c r="C8085" s="1"/>
    </row>
    <row r="8086" spans="1:3" ht="15.75">
      <c r="A8086" s="1"/>
      <c r="B8086" s="1"/>
      <c r="C8086" s="1"/>
    </row>
    <row r="8087" spans="1:3" ht="15.75">
      <c r="A8087" s="1"/>
      <c r="B8087" s="1"/>
      <c r="C8087" s="1"/>
    </row>
    <row r="8088" spans="1:3" ht="15.75">
      <c r="A8088" s="1"/>
      <c r="B8088" s="1"/>
      <c r="C8088" s="1"/>
    </row>
    <row r="8089" spans="1:3" ht="15.75">
      <c r="A8089" s="1"/>
      <c r="B8089" s="1"/>
      <c r="C8089" s="1"/>
    </row>
    <row r="8090" spans="1:3" ht="15.75">
      <c r="A8090" s="1"/>
      <c r="B8090" s="1"/>
      <c r="C8090" s="1"/>
    </row>
    <row r="8091" spans="1:3" ht="15.75">
      <c r="A8091" s="1"/>
      <c r="B8091" s="1"/>
      <c r="C8091" s="1"/>
    </row>
    <row r="8092" spans="1:3" ht="15.75">
      <c r="A8092" s="1"/>
      <c r="B8092" s="1"/>
      <c r="C8092" s="1"/>
    </row>
    <row r="8093" spans="1:3" ht="15.75">
      <c r="A8093" s="1"/>
      <c r="B8093" s="1"/>
      <c r="C8093" s="1"/>
    </row>
    <row r="8094" spans="1:3" ht="15.75">
      <c r="A8094" s="1"/>
      <c r="B8094" s="1"/>
      <c r="C8094" s="1"/>
    </row>
    <row r="8095" spans="1:3" ht="15.75">
      <c r="A8095" s="1"/>
      <c r="B8095" s="1"/>
      <c r="C8095" s="1"/>
    </row>
    <row r="8096" spans="1:3" ht="15.75">
      <c r="A8096" s="1"/>
      <c r="B8096" s="1"/>
      <c r="C8096" s="1"/>
    </row>
    <row r="8097" spans="1:3" ht="15.75">
      <c r="A8097" s="1"/>
      <c r="B8097" s="1"/>
      <c r="C8097" s="1"/>
    </row>
    <row r="8098" spans="1:3" ht="15.75">
      <c r="A8098" s="1"/>
      <c r="B8098" s="1"/>
      <c r="C8098" s="1"/>
    </row>
    <row r="8099" spans="1:3" ht="15.75">
      <c r="A8099" s="1"/>
      <c r="B8099" s="1"/>
      <c r="C8099" s="1"/>
    </row>
    <row r="8100" spans="1:3" ht="15.75">
      <c r="A8100" s="1"/>
      <c r="B8100" s="1"/>
      <c r="C8100" s="1"/>
    </row>
    <row r="8101" spans="1:3" ht="15.75">
      <c r="A8101" s="1"/>
      <c r="B8101" s="1"/>
      <c r="C8101" s="1"/>
    </row>
    <row r="8102" spans="1:3" ht="15.75">
      <c r="A8102" s="1"/>
      <c r="B8102" s="1"/>
      <c r="C8102" s="1"/>
    </row>
    <row r="8103" spans="1:3" ht="15.75">
      <c r="A8103" s="1"/>
      <c r="B8103" s="1"/>
      <c r="C8103" s="1"/>
    </row>
    <row r="8104" spans="1:3" ht="15.75">
      <c r="A8104" s="1"/>
      <c r="B8104" s="1"/>
      <c r="C8104" s="1"/>
    </row>
    <row r="8105" spans="1:3" ht="15.75">
      <c r="A8105" s="1"/>
      <c r="B8105" s="1"/>
      <c r="C8105" s="1"/>
    </row>
    <row r="8106" spans="1:3" ht="15.75">
      <c r="A8106" s="1"/>
      <c r="B8106" s="1"/>
      <c r="C8106" s="1"/>
    </row>
    <row r="8107" spans="1:3" ht="15.75">
      <c r="A8107" s="1"/>
      <c r="B8107" s="1"/>
      <c r="C8107" s="1"/>
    </row>
    <row r="8108" spans="1:3" ht="15.75">
      <c r="A8108" s="1"/>
      <c r="B8108" s="1"/>
      <c r="C8108" s="1"/>
    </row>
    <row r="8109" spans="1:3" ht="15.75">
      <c r="A8109" s="1"/>
      <c r="B8109" s="1"/>
      <c r="C8109" s="1"/>
    </row>
    <row r="8110" spans="1:3" ht="15.75">
      <c r="A8110" s="1"/>
      <c r="B8110" s="1"/>
      <c r="C8110" s="1"/>
    </row>
    <row r="8111" spans="1:3" ht="15.75">
      <c r="A8111" s="1"/>
      <c r="B8111" s="1"/>
      <c r="C8111" s="1"/>
    </row>
    <row r="8112" spans="1:3" ht="15.75">
      <c r="A8112" s="1"/>
      <c r="B8112" s="1"/>
      <c r="C8112" s="1"/>
    </row>
    <row r="8113" spans="1:3" ht="15.75">
      <c r="A8113" s="1"/>
      <c r="B8113" s="1"/>
      <c r="C8113" s="1"/>
    </row>
    <row r="8114" spans="1:3" ht="15.75">
      <c r="A8114" s="1"/>
      <c r="B8114" s="1"/>
      <c r="C8114" s="1"/>
    </row>
    <row r="8115" spans="1:3" ht="15.75">
      <c r="A8115" s="1"/>
      <c r="B8115" s="1"/>
      <c r="C8115" s="1"/>
    </row>
    <row r="8116" spans="1:3" ht="15.75">
      <c r="A8116" s="1"/>
      <c r="B8116" s="1"/>
      <c r="C8116" s="1"/>
    </row>
    <row r="8117" spans="1:3" ht="15.75">
      <c r="A8117" s="1"/>
      <c r="B8117" s="1"/>
      <c r="C8117" s="1"/>
    </row>
    <row r="8118" spans="1:3" ht="15.75">
      <c r="A8118" s="1"/>
      <c r="B8118" s="1"/>
      <c r="C8118" s="1"/>
    </row>
    <row r="8119" spans="1:3" ht="15.75">
      <c r="A8119" s="1"/>
      <c r="B8119" s="1"/>
      <c r="C8119" s="1"/>
    </row>
    <row r="8120" spans="1:3" ht="15.75">
      <c r="A8120" s="1"/>
      <c r="B8120" s="1"/>
      <c r="C8120" s="1"/>
    </row>
    <row r="8121" spans="1:3" ht="15.75">
      <c r="A8121" s="1"/>
      <c r="B8121" s="1"/>
      <c r="C8121" s="1"/>
    </row>
    <row r="8122" spans="1:3" ht="15.75">
      <c r="A8122" s="1"/>
      <c r="B8122" s="1"/>
      <c r="C8122" s="1"/>
    </row>
    <row r="8123" spans="1:3" ht="15.75">
      <c r="A8123" s="1"/>
      <c r="B8123" s="1"/>
      <c r="C8123" s="1"/>
    </row>
    <row r="8124" spans="1:3" ht="15.75">
      <c r="A8124" s="1"/>
      <c r="B8124" s="1"/>
      <c r="C8124" s="1"/>
    </row>
    <row r="8125" spans="1:3" ht="15.75">
      <c r="A8125" s="1"/>
      <c r="B8125" s="1"/>
      <c r="C8125" s="1"/>
    </row>
    <row r="8126" spans="1:3" ht="15.75">
      <c r="A8126" s="1"/>
      <c r="B8126" s="1"/>
      <c r="C8126" s="1"/>
    </row>
    <row r="8127" spans="1:3" ht="15.75">
      <c r="A8127" s="1"/>
      <c r="B8127" s="1"/>
      <c r="C8127" s="1"/>
    </row>
    <row r="8128" spans="1:3" ht="15.75">
      <c r="A8128" s="1"/>
      <c r="B8128" s="1"/>
      <c r="C8128" s="1"/>
    </row>
    <row r="8129" spans="1:3" ht="15.75">
      <c r="A8129" s="1"/>
      <c r="B8129" s="1"/>
      <c r="C8129" s="1"/>
    </row>
    <row r="8130" spans="1:3" ht="15.75">
      <c r="A8130" s="1"/>
      <c r="B8130" s="1"/>
      <c r="C8130" s="1"/>
    </row>
    <row r="8131" spans="1:3" ht="15.75">
      <c r="A8131" s="1"/>
      <c r="B8131" s="1"/>
      <c r="C8131" s="1"/>
    </row>
    <row r="8132" spans="1:3" ht="15.75">
      <c r="A8132" s="1"/>
      <c r="B8132" s="1"/>
      <c r="C8132" s="1"/>
    </row>
    <row r="8133" spans="1:3" ht="15.75">
      <c r="A8133" s="1"/>
      <c r="B8133" s="1"/>
      <c r="C8133" s="1"/>
    </row>
    <row r="8134" spans="1:3" ht="15.75">
      <c r="A8134" s="1"/>
      <c r="B8134" s="1"/>
      <c r="C8134" s="1"/>
    </row>
    <row r="8135" spans="1:3" ht="15.75">
      <c r="A8135" s="1"/>
      <c r="B8135" s="1"/>
      <c r="C8135" s="1"/>
    </row>
    <row r="8136" spans="1:3" ht="15.75">
      <c r="A8136" s="1"/>
      <c r="B8136" s="1"/>
      <c r="C8136" s="1"/>
    </row>
    <row r="8137" spans="1:3" ht="15.75">
      <c r="A8137" s="1"/>
      <c r="B8137" s="1"/>
      <c r="C8137" s="1"/>
    </row>
    <row r="8138" spans="1:3" ht="15.75">
      <c r="A8138" s="1"/>
      <c r="B8138" s="1"/>
      <c r="C8138" s="1"/>
    </row>
    <row r="8139" spans="1:3" ht="15.75">
      <c r="A8139" s="1"/>
      <c r="B8139" s="1"/>
      <c r="C8139" s="1"/>
    </row>
    <row r="8140" spans="1:3" ht="15.75">
      <c r="A8140" s="1"/>
      <c r="B8140" s="1"/>
      <c r="C8140" s="1"/>
    </row>
    <row r="8141" spans="1:3" ht="15.75">
      <c r="A8141" s="1"/>
      <c r="B8141" s="1"/>
      <c r="C8141" s="1"/>
    </row>
    <row r="8142" spans="1:3" ht="15.75">
      <c r="A8142" s="1"/>
      <c r="B8142" s="1"/>
      <c r="C8142" s="1"/>
    </row>
    <row r="8143" spans="1:3" ht="15.75">
      <c r="A8143" s="1"/>
      <c r="B8143" s="1"/>
      <c r="C8143" s="1"/>
    </row>
    <row r="8144" spans="1:3" ht="15.75">
      <c r="A8144" s="1"/>
      <c r="B8144" s="1"/>
      <c r="C8144" s="1"/>
    </row>
    <row r="8145" spans="1:3" ht="15.75">
      <c r="A8145" s="1"/>
      <c r="B8145" s="1"/>
      <c r="C8145" s="1"/>
    </row>
    <row r="8146" spans="1:3" ht="15.75">
      <c r="A8146" s="1"/>
      <c r="B8146" s="1"/>
      <c r="C8146" s="1"/>
    </row>
    <row r="8147" spans="1:3" ht="15.75">
      <c r="A8147" s="1"/>
      <c r="B8147" s="1"/>
      <c r="C8147" s="1"/>
    </row>
    <row r="8148" spans="1:3" ht="15.75">
      <c r="A8148" s="1"/>
      <c r="B8148" s="1"/>
      <c r="C8148" s="1"/>
    </row>
    <row r="8149" spans="1:3" ht="15.75">
      <c r="A8149" s="1"/>
      <c r="B8149" s="1"/>
      <c r="C8149" s="1"/>
    </row>
    <row r="8150" spans="1:3" ht="15.75">
      <c r="A8150" s="1"/>
      <c r="B8150" s="1"/>
      <c r="C8150" s="1"/>
    </row>
    <row r="8151" spans="1:3" ht="15.75">
      <c r="A8151" s="1"/>
      <c r="B8151" s="1"/>
      <c r="C8151" s="1"/>
    </row>
    <row r="8152" spans="1:3" ht="15.75">
      <c r="A8152" s="1"/>
      <c r="B8152" s="1"/>
      <c r="C8152" s="1"/>
    </row>
    <row r="8153" spans="1:3" ht="15.75">
      <c r="A8153" s="1"/>
      <c r="B8153" s="1"/>
      <c r="C8153" s="1"/>
    </row>
    <row r="8154" spans="1:3" ht="15.75">
      <c r="A8154" s="1"/>
      <c r="B8154" s="1"/>
      <c r="C8154" s="1"/>
    </row>
    <row r="8155" spans="1:3" ht="15.75">
      <c r="A8155" s="1"/>
      <c r="B8155" s="1"/>
      <c r="C8155" s="1"/>
    </row>
    <row r="8156" spans="1:3" ht="15.75">
      <c r="A8156" s="1"/>
      <c r="B8156" s="1"/>
      <c r="C8156" s="1"/>
    </row>
    <row r="8157" spans="1:3" ht="15.75">
      <c r="A8157" s="1"/>
      <c r="B8157" s="1"/>
      <c r="C8157" s="1"/>
    </row>
    <row r="8158" spans="1:3" ht="15.75">
      <c r="A8158" s="1"/>
      <c r="B8158" s="1"/>
      <c r="C8158" s="1"/>
    </row>
    <row r="8159" spans="1:3" ht="15.75">
      <c r="A8159" s="1"/>
      <c r="B8159" s="1"/>
      <c r="C8159" s="1"/>
    </row>
    <row r="8160" spans="1:3" ht="15.75">
      <c r="A8160" s="1"/>
      <c r="B8160" s="1"/>
      <c r="C8160" s="1"/>
    </row>
    <row r="8161" spans="1:3" ht="15.75">
      <c r="A8161" s="1"/>
      <c r="B8161" s="1"/>
      <c r="C8161" s="1"/>
    </row>
    <row r="8162" spans="1:3" ht="15.75">
      <c r="A8162" s="1"/>
      <c r="B8162" s="1"/>
      <c r="C8162" s="1"/>
    </row>
    <row r="8163" spans="1:3" ht="15.75">
      <c r="A8163" s="1"/>
      <c r="B8163" s="1"/>
      <c r="C8163" s="1"/>
    </row>
    <row r="8164" spans="1:3" ht="15.75">
      <c r="A8164" s="1"/>
      <c r="B8164" s="1"/>
      <c r="C8164" s="1"/>
    </row>
    <row r="8165" spans="1:3" ht="15.75">
      <c r="A8165" s="1"/>
      <c r="B8165" s="1"/>
      <c r="C8165" s="1"/>
    </row>
    <row r="8166" spans="1:3" ht="15.75">
      <c r="A8166" s="1"/>
      <c r="B8166" s="1"/>
      <c r="C8166" s="1"/>
    </row>
    <row r="8167" spans="1:3" ht="15.75">
      <c r="A8167" s="1"/>
      <c r="B8167" s="1"/>
      <c r="C8167" s="1"/>
    </row>
    <row r="8168" spans="1:3" ht="15.75">
      <c r="A8168" s="1"/>
      <c r="B8168" s="1"/>
      <c r="C8168" s="1"/>
    </row>
    <row r="8169" spans="1:3" ht="15.75">
      <c r="A8169" s="1"/>
      <c r="B8169" s="1"/>
      <c r="C8169" s="1"/>
    </row>
    <row r="8170" spans="1:3" ht="15.75">
      <c r="A8170" s="1"/>
      <c r="B8170" s="1"/>
      <c r="C8170" s="1"/>
    </row>
    <row r="8171" spans="1:3" ht="15.75">
      <c r="A8171" s="1"/>
      <c r="B8171" s="1"/>
      <c r="C8171" s="1"/>
    </row>
    <row r="8172" spans="1:3" ht="15.75">
      <c r="A8172" s="1"/>
      <c r="B8172" s="1"/>
      <c r="C8172" s="1"/>
    </row>
    <row r="8173" spans="1:3" ht="15.75">
      <c r="A8173" s="1"/>
      <c r="B8173" s="1"/>
      <c r="C8173" s="1"/>
    </row>
    <row r="8174" spans="1:3" ht="15.75">
      <c r="A8174" s="1"/>
      <c r="B8174" s="1"/>
      <c r="C8174" s="1"/>
    </row>
    <row r="8175" spans="1:3" ht="15.75">
      <c r="A8175" s="1"/>
      <c r="B8175" s="1"/>
      <c r="C8175" s="1"/>
    </row>
    <row r="8176" spans="1:3" ht="15.75">
      <c r="A8176" s="1"/>
      <c r="B8176" s="1"/>
      <c r="C8176" s="1"/>
    </row>
    <row r="8177" spans="1:3" ht="15.75">
      <c r="A8177" s="1"/>
      <c r="B8177" s="1"/>
      <c r="C8177" s="1"/>
    </row>
    <row r="8178" spans="1:3" ht="15.75">
      <c r="A8178" s="1"/>
      <c r="B8178" s="1"/>
      <c r="C8178" s="1"/>
    </row>
    <row r="8179" spans="1:3" ht="15.75">
      <c r="A8179" s="1"/>
      <c r="B8179" s="1"/>
      <c r="C8179" s="1"/>
    </row>
    <row r="8180" spans="1:3" ht="15.75">
      <c r="A8180" s="1"/>
      <c r="B8180" s="1"/>
      <c r="C8180" s="1"/>
    </row>
    <row r="8181" spans="1:3" ht="15.75">
      <c r="A8181" s="1"/>
      <c r="B8181" s="1"/>
      <c r="C8181" s="1"/>
    </row>
    <row r="8182" spans="1:3" ht="15.75">
      <c r="A8182" s="1"/>
      <c r="B8182" s="1"/>
      <c r="C8182" s="1"/>
    </row>
    <row r="8183" spans="1:3" ht="15.75">
      <c r="A8183" s="1"/>
      <c r="B8183" s="1"/>
      <c r="C8183" s="1"/>
    </row>
    <row r="8184" spans="1:3" ht="15.75">
      <c r="A8184" s="1"/>
      <c r="B8184" s="1"/>
      <c r="C8184" s="1"/>
    </row>
    <row r="8185" spans="1:3" ht="15.75">
      <c r="A8185" s="1"/>
      <c r="B8185" s="1"/>
      <c r="C8185" s="1"/>
    </row>
    <row r="8186" spans="1:3" ht="15.75">
      <c r="A8186" s="1"/>
      <c r="B8186" s="1"/>
      <c r="C8186" s="1"/>
    </row>
    <row r="8187" spans="1:3" ht="15.75">
      <c r="A8187" s="1"/>
      <c r="B8187" s="1"/>
      <c r="C8187" s="1"/>
    </row>
    <row r="8188" spans="1:3" ht="15.75">
      <c r="A8188" s="1"/>
      <c r="B8188" s="1"/>
      <c r="C8188" s="1"/>
    </row>
    <row r="8189" spans="1:3" ht="15.75">
      <c r="A8189" s="1"/>
      <c r="B8189" s="1"/>
      <c r="C8189" s="1"/>
    </row>
    <row r="8190" spans="1:3" ht="15.75">
      <c r="A8190" s="1"/>
      <c r="B8190" s="1"/>
      <c r="C8190" s="1"/>
    </row>
    <row r="8191" spans="1:3" ht="15.75">
      <c r="A8191" s="1"/>
      <c r="B8191" s="1"/>
      <c r="C8191" s="1"/>
    </row>
    <row r="8192" spans="1:3" ht="15.75">
      <c r="A8192" s="1"/>
      <c r="B8192" s="1"/>
      <c r="C8192" s="1"/>
    </row>
    <row r="8193" spans="1:3" ht="15.75">
      <c r="A8193" s="1"/>
      <c r="B8193" s="1"/>
      <c r="C8193" s="1"/>
    </row>
    <row r="8194" spans="1:3" ht="15.75">
      <c r="A8194" s="1"/>
      <c r="B8194" s="1"/>
      <c r="C8194" s="1"/>
    </row>
    <row r="8195" spans="1:3" ht="15.75">
      <c r="A8195" s="1"/>
      <c r="B8195" s="1"/>
      <c r="C8195" s="1"/>
    </row>
    <row r="8196" spans="1:3" ht="15.75">
      <c r="A8196" s="1"/>
      <c r="B8196" s="1"/>
      <c r="C8196" s="1"/>
    </row>
    <row r="8197" spans="1:3" ht="15.75">
      <c r="A8197" s="1"/>
      <c r="B8197" s="1"/>
      <c r="C8197" s="1"/>
    </row>
    <row r="8198" spans="1:3" ht="15.75">
      <c r="A8198" s="1"/>
      <c r="B8198" s="1"/>
      <c r="C8198" s="1"/>
    </row>
    <row r="8199" spans="1:3" ht="15.75">
      <c r="A8199" s="1"/>
      <c r="B8199" s="1"/>
      <c r="C8199" s="1"/>
    </row>
    <row r="8200" spans="1:3" ht="15.75">
      <c r="A8200" s="1"/>
      <c r="B8200" s="1"/>
      <c r="C8200" s="1"/>
    </row>
    <row r="8201" spans="1:3" ht="15.75">
      <c r="A8201" s="1"/>
      <c r="B8201" s="1"/>
      <c r="C8201" s="1"/>
    </row>
    <row r="8202" spans="1:3" ht="15.75">
      <c r="A8202" s="1"/>
      <c r="B8202" s="1"/>
      <c r="C8202" s="1"/>
    </row>
    <row r="8203" spans="1:3" ht="15.75">
      <c r="A8203" s="1"/>
      <c r="B8203" s="1"/>
      <c r="C8203" s="1"/>
    </row>
    <row r="8204" spans="1:3" ht="15.75">
      <c r="A8204" s="1"/>
      <c r="B8204" s="1"/>
      <c r="C8204" s="1"/>
    </row>
    <row r="8205" spans="1:3" ht="15.75">
      <c r="A8205" s="1"/>
      <c r="B8205" s="1"/>
      <c r="C8205" s="1"/>
    </row>
    <row r="8206" spans="1:3" ht="15.75">
      <c r="A8206" s="1"/>
      <c r="B8206" s="1"/>
      <c r="C8206" s="1"/>
    </row>
    <row r="8207" spans="1:3" ht="15.75">
      <c r="A8207" s="1"/>
      <c r="B8207" s="1"/>
      <c r="C8207" s="1"/>
    </row>
    <row r="8208" spans="1:3" ht="15.75">
      <c r="A8208" s="1"/>
      <c r="B8208" s="1"/>
      <c r="C8208" s="1"/>
    </row>
    <row r="8209" spans="1:3" ht="15.75">
      <c r="A8209" s="1"/>
      <c r="B8209" s="1"/>
      <c r="C8209" s="1"/>
    </row>
    <row r="8210" spans="1:3" ht="15.75">
      <c r="A8210" s="1"/>
      <c r="B8210" s="1"/>
      <c r="C8210" s="1"/>
    </row>
    <row r="8211" spans="1:3" ht="15.75">
      <c r="A8211" s="1"/>
      <c r="B8211" s="1"/>
      <c r="C8211" s="1"/>
    </row>
    <row r="8212" spans="1:3" ht="15.75">
      <c r="A8212" s="1"/>
      <c r="B8212" s="1"/>
      <c r="C8212" s="1"/>
    </row>
    <row r="8213" spans="1:3" ht="15.75">
      <c r="A8213" s="1"/>
      <c r="B8213" s="1"/>
      <c r="C8213" s="1"/>
    </row>
    <row r="8214" spans="1:3" ht="15.75">
      <c r="A8214" s="1"/>
      <c r="B8214" s="1"/>
      <c r="C8214" s="1"/>
    </row>
    <row r="8215" spans="1:3" ht="15.75">
      <c r="A8215" s="1"/>
      <c r="B8215" s="1"/>
      <c r="C8215" s="1"/>
    </row>
    <row r="8216" spans="1:3" ht="15.75">
      <c r="A8216" s="1"/>
      <c r="B8216" s="1"/>
      <c r="C8216" s="1"/>
    </row>
    <row r="8217" spans="1:3" ht="15.75">
      <c r="A8217" s="1"/>
      <c r="B8217" s="1"/>
      <c r="C8217" s="1"/>
    </row>
    <row r="8218" spans="1:3" ht="15.75">
      <c r="A8218" s="1"/>
      <c r="B8218" s="1"/>
      <c r="C8218" s="1"/>
    </row>
    <row r="8219" spans="1:3" ht="15.75">
      <c r="A8219" s="1"/>
      <c r="B8219" s="1"/>
      <c r="C8219" s="1"/>
    </row>
    <row r="8220" spans="1:3" ht="15.75">
      <c r="A8220" s="1"/>
      <c r="B8220" s="1"/>
      <c r="C8220" s="1"/>
    </row>
    <row r="8221" spans="1:3" ht="15.75">
      <c r="A8221" s="1"/>
      <c r="B8221" s="1"/>
      <c r="C8221" s="1"/>
    </row>
    <row r="8222" spans="1:3" ht="15.75">
      <c r="A8222" s="1"/>
      <c r="B8222" s="1"/>
      <c r="C8222" s="1"/>
    </row>
    <row r="8223" spans="1:3" ht="15.75">
      <c r="A8223" s="1"/>
      <c r="B8223" s="1"/>
      <c r="C8223" s="1"/>
    </row>
    <row r="8224" spans="1:3" ht="15.75">
      <c r="A8224" s="1"/>
      <c r="B8224" s="1"/>
      <c r="C8224" s="1"/>
    </row>
    <row r="8225" spans="1:3" ht="15.75">
      <c r="A8225" s="1"/>
      <c r="B8225" s="1"/>
      <c r="C8225" s="1"/>
    </row>
    <row r="8226" spans="1:3" ht="15.75">
      <c r="A8226" s="1"/>
      <c r="B8226" s="1"/>
      <c r="C8226" s="1"/>
    </row>
    <row r="8227" spans="1:3" ht="15.75">
      <c r="A8227" s="1"/>
      <c r="B8227" s="1"/>
      <c r="C8227" s="1"/>
    </row>
    <row r="8228" spans="1:3" ht="15.75">
      <c r="A8228" s="1"/>
      <c r="B8228" s="1"/>
      <c r="C8228" s="1"/>
    </row>
    <row r="8229" spans="1:3" ht="15.75">
      <c r="A8229" s="1"/>
      <c r="B8229" s="1"/>
      <c r="C8229" s="1"/>
    </row>
    <row r="8230" spans="1:3" ht="15.75">
      <c r="A8230" s="1"/>
      <c r="B8230" s="1"/>
      <c r="C8230" s="1"/>
    </row>
    <row r="8231" spans="1:3" ht="15.75">
      <c r="A8231" s="1"/>
      <c r="B8231" s="1"/>
      <c r="C8231" s="1"/>
    </row>
    <row r="8232" spans="1:3" ht="15.75">
      <c r="A8232" s="1"/>
      <c r="B8232" s="1"/>
      <c r="C8232" s="1"/>
    </row>
    <row r="8233" spans="1:3" ht="15.75">
      <c r="A8233" s="1"/>
      <c r="B8233" s="1"/>
      <c r="C8233" s="1"/>
    </row>
    <row r="8234" spans="1:3" ht="15.75">
      <c r="A8234" s="1"/>
      <c r="B8234" s="1"/>
      <c r="C8234" s="1"/>
    </row>
    <row r="8235" spans="1:3" ht="15.75">
      <c r="A8235" s="1"/>
      <c r="B8235" s="1"/>
      <c r="C8235" s="1"/>
    </row>
    <row r="8236" spans="1:3" ht="15.75">
      <c r="A8236" s="1"/>
      <c r="B8236" s="1"/>
      <c r="C8236" s="1"/>
    </row>
    <row r="8237" spans="1:3" ht="15.75">
      <c r="A8237" s="1"/>
      <c r="B8237" s="1"/>
      <c r="C8237" s="1"/>
    </row>
    <row r="8238" spans="1:3" ht="15.75">
      <c r="A8238" s="1"/>
      <c r="B8238" s="1"/>
      <c r="C8238" s="1"/>
    </row>
    <row r="8239" spans="1:3" ht="15.75">
      <c r="A8239" s="1"/>
      <c r="B8239" s="1"/>
      <c r="C8239" s="1"/>
    </row>
    <row r="8240" spans="1:3" ht="15.75">
      <c r="A8240" s="1"/>
      <c r="B8240" s="1"/>
      <c r="C8240" s="1"/>
    </row>
    <row r="8241" spans="1:3" ht="15.75">
      <c r="A8241" s="1"/>
      <c r="B8241" s="1"/>
      <c r="C8241" s="1"/>
    </row>
    <row r="8242" spans="1:3" ht="15.75">
      <c r="A8242" s="1"/>
      <c r="B8242" s="1"/>
      <c r="C8242" s="1"/>
    </row>
    <row r="8243" spans="1:3" ht="15.75">
      <c r="A8243" s="1"/>
      <c r="B8243" s="1"/>
      <c r="C8243" s="1"/>
    </row>
    <row r="8244" spans="1:3" ht="15.75">
      <c r="A8244" s="1"/>
      <c r="B8244" s="1"/>
      <c r="C8244" s="1"/>
    </row>
    <row r="8245" spans="1:3" ht="15.75">
      <c r="A8245" s="1"/>
      <c r="B8245" s="1"/>
      <c r="C8245" s="1"/>
    </row>
    <row r="8246" spans="1:3" ht="15.75">
      <c r="A8246" s="1"/>
      <c r="B8246" s="1"/>
      <c r="C8246" s="1"/>
    </row>
    <row r="8247" spans="1:3" ht="15.75">
      <c r="A8247" s="1"/>
      <c r="B8247" s="1"/>
      <c r="C8247" s="1"/>
    </row>
    <row r="8248" spans="1:3" ht="15.75">
      <c r="A8248" s="1"/>
      <c r="B8248" s="1"/>
      <c r="C8248" s="1"/>
    </row>
    <row r="8249" spans="1:3" ht="15.75">
      <c r="A8249" s="1"/>
      <c r="B8249" s="1"/>
      <c r="C8249" s="1"/>
    </row>
    <row r="8250" spans="1:3" ht="15.75">
      <c r="A8250" s="1"/>
      <c r="B8250" s="1"/>
      <c r="C8250" s="1"/>
    </row>
    <row r="8251" spans="1:3" ht="15.75">
      <c r="A8251" s="1"/>
      <c r="B8251" s="1"/>
      <c r="C8251" s="1"/>
    </row>
    <row r="8252" spans="1:3" ht="15.75">
      <c r="A8252" s="1"/>
      <c r="B8252" s="1"/>
      <c r="C8252" s="1"/>
    </row>
    <row r="8253" spans="1:3" ht="15.75">
      <c r="A8253" s="1"/>
      <c r="B8253" s="1"/>
      <c r="C8253" s="1"/>
    </row>
    <row r="8254" spans="1:3" ht="15.75">
      <c r="A8254" s="1"/>
      <c r="B8254" s="1"/>
      <c r="C8254" s="1"/>
    </row>
    <row r="8255" spans="1:3" ht="15.75">
      <c r="A8255" s="1"/>
      <c r="B8255" s="1"/>
      <c r="C8255" s="1"/>
    </row>
    <row r="8256" spans="1:3" ht="15.75">
      <c r="A8256" s="1"/>
      <c r="B8256" s="1"/>
      <c r="C8256" s="1"/>
    </row>
    <row r="8257" spans="1:3" ht="15.75">
      <c r="A8257" s="1"/>
      <c r="B8257" s="1"/>
      <c r="C8257" s="1"/>
    </row>
    <row r="8258" spans="1:3" ht="15.75">
      <c r="A8258" s="1"/>
      <c r="B8258" s="1"/>
      <c r="C8258" s="1"/>
    </row>
    <row r="8259" spans="1:3" ht="15.75">
      <c r="A8259" s="1"/>
      <c r="B8259" s="1"/>
      <c r="C8259" s="1"/>
    </row>
    <row r="8260" spans="1:3" ht="15.75">
      <c r="A8260" s="1"/>
      <c r="B8260" s="1"/>
      <c r="C8260" s="1"/>
    </row>
    <row r="8261" spans="1:3" ht="15.75">
      <c r="A8261" s="1"/>
      <c r="B8261" s="1"/>
      <c r="C8261" s="1"/>
    </row>
    <row r="8262" spans="1:3" ht="15.75">
      <c r="A8262" s="1"/>
      <c r="B8262" s="1"/>
      <c r="C8262" s="1"/>
    </row>
    <row r="8263" spans="1:3" ht="15.75">
      <c r="A8263" s="1"/>
      <c r="B8263" s="1"/>
      <c r="C8263" s="1"/>
    </row>
    <row r="8264" spans="1:3" ht="15.75">
      <c r="A8264" s="1"/>
      <c r="B8264" s="1"/>
      <c r="C8264" s="1"/>
    </row>
    <row r="8265" spans="1:3" ht="15.75">
      <c r="A8265" s="1"/>
      <c r="B8265" s="1"/>
      <c r="C8265" s="1"/>
    </row>
    <row r="8266" spans="1:3" ht="15.75">
      <c r="A8266" s="1"/>
      <c r="B8266" s="1"/>
      <c r="C8266" s="1"/>
    </row>
    <row r="8267" spans="1:3" ht="15.75">
      <c r="A8267" s="1"/>
      <c r="B8267" s="1"/>
      <c r="C8267" s="1"/>
    </row>
    <row r="8268" spans="1:3" ht="15.75">
      <c r="A8268" s="1"/>
      <c r="B8268" s="1"/>
      <c r="C8268" s="1"/>
    </row>
    <row r="8269" spans="1:3" ht="15.75">
      <c r="A8269" s="1"/>
      <c r="B8269" s="1"/>
      <c r="C8269" s="1"/>
    </row>
    <row r="8270" spans="1:3" ht="15.75">
      <c r="A8270" s="1"/>
      <c r="B8270" s="1"/>
      <c r="C8270" s="1"/>
    </row>
    <row r="8271" spans="1:3" ht="15.75">
      <c r="A8271" s="1"/>
      <c r="B8271" s="1"/>
      <c r="C8271" s="1"/>
    </row>
    <row r="8272" spans="1:3" ht="15.75">
      <c r="A8272" s="1"/>
      <c r="B8272" s="1"/>
      <c r="C8272" s="1"/>
    </row>
    <row r="8273" spans="1:3" ht="15.75">
      <c r="A8273" s="1"/>
      <c r="B8273" s="1"/>
      <c r="C8273" s="1"/>
    </row>
    <row r="8274" spans="1:3" ht="15.75">
      <c r="A8274" s="1"/>
      <c r="B8274" s="1"/>
      <c r="C8274" s="1"/>
    </row>
    <row r="8275" spans="1:3" ht="15.75">
      <c r="A8275" s="1"/>
      <c r="B8275" s="1"/>
      <c r="C8275" s="1"/>
    </row>
    <row r="8276" spans="1:3" ht="15.75">
      <c r="A8276" s="1"/>
      <c r="B8276" s="1"/>
      <c r="C8276" s="1"/>
    </row>
    <row r="8277" spans="1:3" ht="15.75">
      <c r="A8277" s="1"/>
      <c r="B8277" s="1"/>
      <c r="C8277" s="1"/>
    </row>
    <row r="8278" spans="1:3" ht="15.75">
      <c r="A8278" s="1"/>
      <c r="B8278" s="1"/>
      <c r="C8278" s="1"/>
    </row>
    <row r="8279" spans="1:3" ht="15.75">
      <c r="A8279" s="1"/>
      <c r="B8279" s="1"/>
      <c r="C8279" s="1"/>
    </row>
    <row r="8280" spans="1:3" ht="15.75">
      <c r="A8280" s="1"/>
      <c r="B8280" s="1"/>
      <c r="C8280" s="1"/>
    </row>
    <row r="8281" spans="1:3" ht="15.75">
      <c r="A8281" s="1"/>
      <c r="B8281" s="1"/>
      <c r="C8281" s="1"/>
    </row>
    <row r="8282" spans="1:3" ht="15.75">
      <c r="A8282" s="1"/>
      <c r="B8282" s="1"/>
      <c r="C8282" s="1"/>
    </row>
    <row r="8283" spans="1:3" ht="15.75">
      <c r="A8283" s="1"/>
      <c r="B8283" s="1"/>
      <c r="C8283" s="1"/>
    </row>
    <row r="8284" spans="1:3" ht="15.75">
      <c r="A8284" s="1"/>
      <c r="B8284" s="1"/>
      <c r="C8284" s="1"/>
    </row>
    <row r="8285" spans="1:3" ht="15.75">
      <c r="A8285" s="1"/>
      <c r="B8285" s="1"/>
      <c r="C8285" s="1"/>
    </row>
    <row r="8286" spans="1:3" ht="15.75">
      <c r="A8286" s="1"/>
      <c r="B8286" s="1"/>
      <c r="C8286" s="1"/>
    </row>
    <row r="8287" spans="1:3" ht="15.75">
      <c r="A8287" s="1"/>
      <c r="B8287" s="1"/>
      <c r="C8287" s="1"/>
    </row>
    <row r="8288" spans="1:3" ht="15.75">
      <c r="A8288" s="1"/>
      <c r="B8288" s="1"/>
      <c r="C8288" s="1"/>
    </row>
    <row r="8289" spans="1:3" ht="15.75">
      <c r="A8289" s="1"/>
      <c r="B8289" s="1"/>
      <c r="C8289" s="1"/>
    </row>
    <row r="8290" spans="1:3" ht="15.75">
      <c r="A8290" s="1"/>
      <c r="B8290" s="1"/>
      <c r="C8290" s="1"/>
    </row>
    <row r="8291" spans="1:3" ht="15.75">
      <c r="A8291" s="1"/>
      <c r="B8291" s="1"/>
      <c r="C8291" s="1"/>
    </row>
    <row r="8292" spans="1:3" ht="15.75">
      <c r="A8292" s="1"/>
      <c r="B8292" s="1"/>
      <c r="C8292" s="1"/>
    </row>
    <row r="8293" spans="1:3" ht="15.75">
      <c r="A8293" s="1"/>
      <c r="B8293" s="1"/>
      <c r="C8293" s="1"/>
    </row>
    <row r="8294" spans="1:3" ht="15.75">
      <c r="A8294" s="1"/>
      <c r="B8294" s="1"/>
      <c r="C8294" s="1"/>
    </row>
    <row r="8295" spans="1:3" ht="15.75">
      <c r="A8295" s="1"/>
      <c r="B8295" s="1"/>
      <c r="C8295" s="1"/>
    </row>
    <row r="8296" spans="1:3" ht="15.75">
      <c r="A8296" s="1"/>
      <c r="B8296" s="1"/>
      <c r="C8296" s="1"/>
    </row>
    <row r="8297" spans="1:3" ht="15.75">
      <c r="A8297" s="1"/>
      <c r="B8297" s="1"/>
      <c r="C8297" s="1"/>
    </row>
    <row r="8298" spans="1:3" ht="15.75">
      <c r="A8298" s="1"/>
      <c r="B8298" s="1"/>
      <c r="C8298" s="1"/>
    </row>
    <row r="8299" spans="1:3" ht="15.75">
      <c r="A8299" s="1"/>
      <c r="B8299" s="1"/>
      <c r="C8299" s="1"/>
    </row>
    <row r="8300" spans="1:3" ht="15.75">
      <c r="A8300" s="1"/>
      <c r="B8300" s="1"/>
      <c r="C8300" s="1"/>
    </row>
    <row r="8301" spans="1:3" ht="15.75">
      <c r="A8301" s="1"/>
      <c r="B8301" s="1"/>
      <c r="C8301" s="1"/>
    </row>
    <row r="8302" spans="1:3" ht="15.75">
      <c r="A8302" s="1"/>
      <c r="B8302" s="1"/>
      <c r="C8302" s="1"/>
    </row>
    <row r="8303" spans="1:3" ht="15.75">
      <c r="A8303" s="1"/>
      <c r="B8303" s="1"/>
      <c r="C8303" s="1"/>
    </row>
    <row r="8304" spans="1:3" ht="15.75">
      <c r="A8304" s="1"/>
      <c r="B8304" s="1"/>
      <c r="C8304" s="1"/>
    </row>
    <row r="8305" spans="1:3" ht="15.75">
      <c r="A8305" s="1"/>
      <c r="B8305" s="1"/>
      <c r="C8305" s="1"/>
    </row>
    <row r="8306" spans="1:3" ht="15.75">
      <c r="A8306" s="1"/>
      <c r="B8306" s="1"/>
      <c r="C8306" s="1"/>
    </row>
    <row r="8307" spans="1:3" ht="15.75">
      <c r="A8307" s="1"/>
      <c r="B8307" s="1"/>
      <c r="C8307" s="1"/>
    </row>
    <row r="8308" spans="1:3" ht="15.75">
      <c r="A8308" s="1"/>
      <c r="B8308" s="1"/>
      <c r="C8308" s="1"/>
    </row>
    <row r="8309" spans="1:3" ht="15.75">
      <c r="A8309" s="1"/>
      <c r="B8309" s="1"/>
      <c r="C8309" s="1"/>
    </row>
    <row r="8310" spans="1:3" ht="15.75">
      <c r="A8310" s="1"/>
      <c r="B8310" s="1"/>
      <c r="C8310" s="1"/>
    </row>
    <row r="8311" spans="1:3" ht="15.75">
      <c r="A8311" s="1"/>
      <c r="B8311" s="1"/>
      <c r="C8311" s="1"/>
    </row>
    <row r="8312" spans="1:3" ht="15.75">
      <c r="A8312" s="1"/>
      <c r="B8312" s="1"/>
      <c r="C8312" s="1"/>
    </row>
    <row r="8313" spans="1:3" ht="15.75">
      <c r="A8313" s="1"/>
      <c r="B8313" s="1"/>
      <c r="C8313" s="1"/>
    </row>
    <row r="8314" spans="1:3" ht="15.75">
      <c r="A8314" s="1"/>
      <c r="B8314" s="1"/>
      <c r="C8314" s="1"/>
    </row>
    <row r="8315" spans="1:3" ht="15.75">
      <c r="A8315" s="1"/>
      <c r="B8315" s="1"/>
      <c r="C8315" s="1"/>
    </row>
    <row r="8316" spans="1:3" ht="15.75">
      <c r="A8316" s="1"/>
      <c r="B8316" s="1"/>
      <c r="C8316" s="1"/>
    </row>
    <row r="8317" spans="1:3" ht="15.75">
      <c r="A8317" s="1"/>
      <c r="B8317" s="1"/>
      <c r="C8317" s="1"/>
    </row>
    <row r="8318" spans="1:3" ht="15.75">
      <c r="A8318" s="1"/>
      <c r="B8318" s="1"/>
      <c r="C8318" s="1"/>
    </row>
    <row r="8319" spans="1:3" ht="15.75">
      <c r="A8319" s="1"/>
      <c r="B8319" s="1"/>
      <c r="C8319" s="1"/>
    </row>
    <row r="8320" spans="1:3" ht="15.75">
      <c r="A8320" s="1"/>
      <c r="B8320" s="1"/>
      <c r="C8320" s="1"/>
    </row>
    <row r="8321" spans="1:3" ht="15.75">
      <c r="A8321" s="1"/>
      <c r="B8321" s="1"/>
      <c r="C8321" s="1"/>
    </row>
    <row r="8322" spans="1:3" ht="15.75">
      <c r="A8322" s="1"/>
      <c r="B8322" s="1"/>
      <c r="C8322" s="1"/>
    </row>
    <row r="8323" spans="1:3" ht="15.75">
      <c r="A8323" s="1"/>
      <c r="B8323" s="1"/>
      <c r="C8323" s="1"/>
    </row>
    <row r="8324" spans="1:3" ht="15.75">
      <c r="A8324" s="1"/>
      <c r="B8324" s="1"/>
      <c r="C8324" s="1"/>
    </row>
    <row r="8325" spans="1:3" ht="15.75">
      <c r="A8325" s="1"/>
      <c r="B8325" s="1"/>
      <c r="C8325" s="1"/>
    </row>
    <row r="8326" spans="1:3" ht="15.75">
      <c r="A8326" s="1"/>
      <c r="B8326" s="1"/>
      <c r="C8326" s="1"/>
    </row>
    <row r="8327" spans="1:3" ht="15.75">
      <c r="A8327" s="1"/>
      <c r="B8327" s="1"/>
      <c r="C8327" s="1"/>
    </row>
    <row r="8328" spans="1:3" ht="15.75">
      <c r="A8328" s="1"/>
      <c r="B8328" s="1"/>
      <c r="C8328" s="1"/>
    </row>
    <row r="8329" spans="1:3" ht="15.75">
      <c r="A8329" s="1"/>
      <c r="B8329" s="1"/>
      <c r="C8329" s="1"/>
    </row>
    <row r="8330" spans="1:3" ht="15.75">
      <c r="A8330" s="1"/>
      <c r="B8330" s="1"/>
      <c r="C8330" s="1"/>
    </row>
    <row r="8331" spans="1:3" ht="15.75">
      <c r="A8331" s="1"/>
      <c r="B8331" s="1"/>
      <c r="C8331" s="1"/>
    </row>
    <row r="8332" spans="1:3" ht="15.75">
      <c r="A8332" s="1"/>
      <c r="B8332" s="1"/>
      <c r="C8332" s="1"/>
    </row>
    <row r="8333" spans="1:3" ht="15.75">
      <c r="A8333" s="1"/>
      <c r="B8333" s="1"/>
      <c r="C8333" s="1"/>
    </row>
    <row r="8334" spans="1:3" ht="15.75">
      <c r="A8334" s="1"/>
      <c r="B8334" s="1"/>
      <c r="C8334" s="1"/>
    </row>
    <row r="8335" spans="1:3" ht="15.75">
      <c r="A8335" s="1"/>
      <c r="B8335" s="1"/>
      <c r="C8335" s="1"/>
    </row>
    <row r="8336" spans="1:3" ht="15.75">
      <c r="A8336" s="1"/>
      <c r="B8336" s="1"/>
      <c r="C8336" s="1"/>
    </row>
    <row r="8337" spans="1:3" ht="15.75">
      <c r="A8337" s="1"/>
      <c r="B8337" s="1"/>
      <c r="C8337" s="1"/>
    </row>
    <row r="8338" spans="1:3" ht="15.75">
      <c r="A8338" s="1"/>
      <c r="B8338" s="1"/>
      <c r="C8338" s="1"/>
    </row>
    <row r="8339" spans="1:3" ht="15.75">
      <c r="A8339" s="1"/>
      <c r="B8339" s="1"/>
      <c r="C8339" s="1"/>
    </row>
    <row r="8340" spans="1:3" ht="15.75">
      <c r="A8340" s="1"/>
      <c r="B8340" s="1"/>
      <c r="C8340" s="1"/>
    </row>
    <row r="8341" spans="1:3" ht="15.75">
      <c r="A8341" s="1"/>
      <c r="B8341" s="1"/>
      <c r="C8341" s="1"/>
    </row>
    <row r="8342" spans="1:3" ht="15.75">
      <c r="A8342" s="1"/>
      <c r="B8342" s="1"/>
      <c r="C8342" s="1"/>
    </row>
    <row r="8343" spans="1:3" ht="15.75">
      <c r="A8343" s="1"/>
      <c r="B8343" s="1"/>
      <c r="C8343" s="1"/>
    </row>
    <row r="8344" spans="1:3" ht="15.75">
      <c r="A8344" s="1"/>
      <c r="B8344" s="1"/>
      <c r="C8344" s="1"/>
    </row>
    <row r="8345" spans="1:3" ht="15.75">
      <c r="A8345" s="1"/>
      <c r="B8345" s="1"/>
      <c r="C8345" s="1"/>
    </row>
    <row r="8346" spans="1:3" ht="15.75">
      <c r="A8346" s="1"/>
      <c r="B8346" s="1"/>
      <c r="C8346" s="1"/>
    </row>
    <row r="8347" spans="1:3" ht="15.75">
      <c r="A8347" s="1"/>
      <c r="B8347" s="1"/>
      <c r="C8347" s="1"/>
    </row>
    <row r="8348" spans="1:3" ht="15.75">
      <c r="A8348" s="1"/>
      <c r="B8348" s="1"/>
      <c r="C8348" s="1"/>
    </row>
    <row r="8349" spans="1:3" ht="15.75">
      <c r="A8349" s="1"/>
      <c r="B8349" s="1"/>
      <c r="C8349" s="1"/>
    </row>
    <row r="8350" spans="1:3" ht="15.75">
      <c r="A8350" s="1"/>
      <c r="B8350" s="1"/>
      <c r="C8350" s="1"/>
    </row>
    <row r="8351" spans="1:3" ht="15.75">
      <c r="A8351" s="1"/>
      <c r="B8351" s="1"/>
      <c r="C8351" s="1"/>
    </row>
    <row r="8352" spans="1:3" ht="15.75">
      <c r="A8352" s="1"/>
      <c r="B8352" s="1"/>
      <c r="C8352" s="1"/>
    </row>
    <row r="8353" spans="1:3" ht="15.75">
      <c r="A8353" s="1"/>
      <c r="B8353" s="1"/>
      <c r="C8353" s="1"/>
    </row>
    <row r="8354" spans="1:3" ht="15.75">
      <c r="A8354" s="1"/>
      <c r="B8354" s="1"/>
      <c r="C8354" s="1"/>
    </row>
    <row r="8355" spans="1:3" ht="15.75">
      <c r="A8355" s="1"/>
      <c r="B8355" s="1"/>
      <c r="C8355" s="1"/>
    </row>
    <row r="8356" spans="1:3" ht="15.75">
      <c r="A8356" s="1"/>
      <c r="B8356" s="1"/>
      <c r="C8356" s="1"/>
    </row>
    <row r="8357" spans="1:3" ht="15.75">
      <c r="A8357" s="1"/>
      <c r="B8357" s="1"/>
      <c r="C8357" s="1"/>
    </row>
    <row r="8358" spans="1:3" ht="15.75">
      <c r="A8358" s="1"/>
      <c r="B8358" s="1"/>
      <c r="C8358" s="1"/>
    </row>
    <row r="8359" spans="1:3" ht="15.75">
      <c r="A8359" s="1"/>
      <c r="B8359" s="1"/>
      <c r="C8359" s="1"/>
    </row>
    <row r="8360" spans="1:3" ht="15.75">
      <c r="A8360" s="1"/>
      <c r="B8360" s="1"/>
      <c r="C8360" s="1"/>
    </row>
    <row r="8361" spans="1:3" ht="15.75">
      <c r="A8361" s="1"/>
      <c r="B8361" s="1"/>
      <c r="C8361" s="1"/>
    </row>
    <row r="8362" spans="1:3" ht="15.75">
      <c r="A8362" s="1"/>
      <c r="B8362" s="1"/>
      <c r="C8362" s="1"/>
    </row>
    <row r="8363" spans="1:3" ht="15.75">
      <c r="A8363" s="1"/>
      <c r="B8363" s="1"/>
      <c r="C8363" s="1"/>
    </row>
    <row r="8364" spans="1:3" ht="15.75">
      <c r="A8364" s="1"/>
      <c r="B8364" s="1"/>
      <c r="C8364" s="1"/>
    </row>
    <row r="8365" spans="1:3" ht="15.75">
      <c r="A8365" s="1"/>
      <c r="B8365" s="1"/>
      <c r="C8365" s="1"/>
    </row>
    <row r="8366" spans="1:3" ht="15.75">
      <c r="A8366" s="1"/>
      <c r="B8366" s="1"/>
      <c r="C8366" s="1"/>
    </row>
    <row r="8367" spans="1:3" ht="15.75">
      <c r="A8367" s="1"/>
      <c r="B8367" s="1"/>
      <c r="C8367" s="1"/>
    </row>
    <row r="8368" spans="1:3" ht="15.75">
      <c r="A8368" s="1"/>
      <c r="B8368" s="1"/>
      <c r="C8368" s="1"/>
    </row>
    <row r="8369" spans="1:3" ht="15.75">
      <c r="A8369" s="1"/>
      <c r="B8369" s="1"/>
      <c r="C8369" s="1"/>
    </row>
    <row r="8370" spans="1:3" ht="15.75">
      <c r="A8370" s="1"/>
      <c r="B8370" s="1"/>
      <c r="C8370" s="1"/>
    </row>
    <row r="8371" spans="1:3" ht="15.75">
      <c r="A8371" s="1"/>
      <c r="B8371" s="1"/>
      <c r="C8371" s="1"/>
    </row>
    <row r="8372" spans="1:3" ht="15.75">
      <c r="A8372" s="1"/>
      <c r="B8372" s="1"/>
      <c r="C8372" s="1"/>
    </row>
    <row r="8373" spans="1:3" ht="15.75">
      <c r="A8373" s="1"/>
      <c r="B8373" s="1"/>
      <c r="C8373" s="1"/>
    </row>
    <row r="8374" spans="1:3" ht="15.75">
      <c r="A8374" s="1"/>
      <c r="B8374" s="1"/>
      <c r="C8374" s="1"/>
    </row>
    <row r="8375" spans="1:3" ht="15.75">
      <c r="A8375" s="1"/>
      <c r="B8375" s="1"/>
      <c r="C8375" s="1"/>
    </row>
    <row r="8376" spans="1:3" ht="15.75">
      <c r="A8376" s="1"/>
      <c r="B8376" s="1"/>
      <c r="C8376" s="1"/>
    </row>
    <row r="8377" spans="1:3" ht="15.75">
      <c r="A8377" s="1"/>
      <c r="B8377" s="1"/>
      <c r="C8377" s="1"/>
    </row>
    <row r="8378" spans="1:3" ht="15.75">
      <c r="A8378" s="1"/>
      <c r="B8378" s="1"/>
      <c r="C8378" s="1"/>
    </row>
    <row r="8379" spans="1:3" ht="15.75">
      <c r="A8379" s="1"/>
      <c r="B8379" s="1"/>
      <c r="C8379" s="1"/>
    </row>
    <row r="8380" spans="1:3" ht="15.75">
      <c r="A8380" s="1"/>
      <c r="B8380" s="1"/>
      <c r="C8380" s="1"/>
    </row>
    <row r="8381" spans="1:3" ht="15.75">
      <c r="A8381" s="1"/>
      <c r="B8381" s="1"/>
      <c r="C8381" s="1"/>
    </row>
    <row r="8382" spans="1:3" ht="15.75">
      <c r="A8382" s="1"/>
      <c r="B8382" s="1"/>
      <c r="C8382" s="1"/>
    </row>
    <row r="8383" spans="1:3" ht="15.75">
      <c r="A8383" s="1"/>
      <c r="B8383" s="1"/>
      <c r="C8383" s="1"/>
    </row>
    <row r="8384" spans="1:3" ht="15.75">
      <c r="A8384" s="1"/>
      <c r="B8384" s="1"/>
      <c r="C8384" s="1"/>
    </row>
    <row r="8385" spans="1:3" ht="15.75">
      <c r="A8385" s="1"/>
      <c r="B8385" s="1"/>
      <c r="C8385" s="1"/>
    </row>
    <row r="8386" spans="1:3" ht="15.75">
      <c r="A8386" s="1"/>
      <c r="B8386" s="1"/>
      <c r="C8386" s="1"/>
    </row>
    <row r="8387" spans="1:3" ht="15.75">
      <c r="A8387" s="1"/>
      <c r="B8387" s="1"/>
      <c r="C8387" s="1"/>
    </row>
    <row r="8388" spans="1:3" ht="15.75">
      <c r="A8388" s="1"/>
      <c r="B8388" s="1"/>
      <c r="C8388" s="1"/>
    </row>
    <row r="8389" spans="1:3" ht="15.75">
      <c r="A8389" s="1"/>
      <c r="B8389" s="1"/>
      <c r="C8389" s="1"/>
    </row>
    <row r="8390" spans="1:3" ht="15.75">
      <c r="A8390" s="1"/>
      <c r="B8390" s="1"/>
      <c r="C8390" s="1"/>
    </row>
    <row r="8391" spans="1:3" ht="15.75">
      <c r="A8391" s="1"/>
      <c r="B8391" s="1"/>
      <c r="C8391" s="1"/>
    </row>
    <row r="8392" spans="1:3" ht="15.75">
      <c r="A8392" s="1"/>
      <c r="B8392" s="1"/>
      <c r="C8392" s="1"/>
    </row>
    <row r="8393" spans="1:3" ht="15.75">
      <c r="A8393" s="1"/>
      <c r="B8393" s="1"/>
      <c r="C8393" s="1"/>
    </row>
    <row r="8394" spans="1:3" ht="15.75">
      <c r="A8394" s="1"/>
      <c r="B8394" s="1"/>
      <c r="C8394" s="1"/>
    </row>
    <row r="8395" spans="1:3" ht="15.75">
      <c r="A8395" s="1"/>
      <c r="B8395" s="1"/>
      <c r="C8395" s="1"/>
    </row>
    <row r="8396" spans="1:3" ht="15.75">
      <c r="A8396" s="1"/>
      <c r="B8396" s="1"/>
      <c r="C8396" s="1"/>
    </row>
    <row r="8397" spans="1:3" ht="15.75">
      <c r="A8397" s="1"/>
      <c r="B8397" s="1"/>
      <c r="C8397" s="1"/>
    </row>
    <row r="8398" spans="1:3" ht="15.75">
      <c r="A8398" s="1"/>
      <c r="B8398" s="1"/>
      <c r="C8398" s="1"/>
    </row>
    <row r="8399" spans="1:3" ht="15.75">
      <c r="A8399" s="1"/>
      <c r="B8399" s="1"/>
      <c r="C8399" s="1"/>
    </row>
    <row r="8400" spans="1:3" ht="15.75">
      <c r="A8400" s="1"/>
      <c r="B8400" s="1"/>
      <c r="C8400" s="1"/>
    </row>
    <row r="8401" spans="1:3" ht="15.75">
      <c r="A8401" s="1"/>
      <c r="B8401" s="1"/>
      <c r="C8401" s="1"/>
    </row>
    <row r="8402" spans="1:3" ht="15.75">
      <c r="A8402" s="1"/>
      <c r="B8402" s="1"/>
      <c r="C8402" s="1"/>
    </row>
    <row r="8403" spans="1:3" ht="15.75">
      <c r="A8403" s="1"/>
      <c r="B8403" s="1"/>
      <c r="C8403" s="1"/>
    </row>
    <row r="8404" spans="1:3" ht="15.75">
      <c r="A8404" s="1"/>
      <c r="B8404" s="1"/>
      <c r="C8404" s="1"/>
    </row>
    <row r="8405" spans="1:3" ht="15.75">
      <c r="A8405" s="1"/>
      <c r="B8405" s="1"/>
      <c r="C8405" s="1"/>
    </row>
    <row r="8406" spans="1:3" ht="15.75">
      <c r="A8406" s="1"/>
      <c r="B8406" s="1"/>
      <c r="C8406" s="1"/>
    </row>
    <row r="8407" spans="1:3" ht="15.75">
      <c r="A8407" s="1"/>
      <c r="B8407" s="1"/>
      <c r="C8407" s="1"/>
    </row>
    <row r="8408" spans="1:3" ht="15.75">
      <c r="A8408" s="1"/>
      <c r="B8408" s="1"/>
      <c r="C8408" s="1"/>
    </row>
    <row r="8409" spans="1:3" ht="15.75">
      <c r="A8409" s="1"/>
      <c r="B8409" s="1"/>
      <c r="C8409" s="1"/>
    </row>
    <row r="8410" spans="1:3" ht="15.75">
      <c r="A8410" s="1"/>
      <c r="B8410" s="1"/>
      <c r="C8410" s="1"/>
    </row>
    <row r="8411" spans="1:3" ht="15.75">
      <c r="A8411" s="1"/>
      <c r="B8411" s="1"/>
      <c r="C8411" s="1"/>
    </row>
    <row r="8412" spans="1:3" ht="15.75">
      <c r="A8412" s="1"/>
      <c r="B8412" s="1"/>
      <c r="C8412" s="1"/>
    </row>
    <row r="8413" spans="1:3" ht="15.75">
      <c r="A8413" s="1"/>
      <c r="B8413" s="1"/>
      <c r="C8413" s="1"/>
    </row>
    <row r="8414" spans="1:3" ht="15.75">
      <c r="A8414" s="1"/>
      <c r="B8414" s="1"/>
      <c r="C8414" s="1"/>
    </row>
    <row r="8415" spans="1:3" ht="15.75">
      <c r="A8415" s="1"/>
      <c r="B8415" s="1"/>
      <c r="C8415" s="1"/>
    </row>
    <row r="8416" spans="1:3" ht="15.75">
      <c r="A8416" s="1"/>
      <c r="B8416" s="1"/>
      <c r="C8416" s="1"/>
    </row>
    <row r="8417" spans="1:3" ht="15.75">
      <c r="A8417" s="1"/>
      <c r="B8417" s="1"/>
      <c r="C8417" s="1"/>
    </row>
    <row r="8418" spans="1:3" ht="15.75">
      <c r="A8418" s="1"/>
      <c r="B8418" s="1"/>
      <c r="C8418" s="1"/>
    </row>
    <row r="8419" spans="1:3" ht="15.75">
      <c r="A8419" s="1"/>
      <c r="B8419" s="1"/>
      <c r="C8419" s="1"/>
    </row>
    <row r="8420" spans="1:3" ht="15.75">
      <c r="A8420" s="1"/>
      <c r="B8420" s="1"/>
      <c r="C8420" s="1"/>
    </row>
    <row r="8421" spans="1:3" ht="15.75">
      <c r="A8421" s="1"/>
      <c r="B8421" s="1"/>
      <c r="C8421" s="1"/>
    </row>
    <row r="8422" spans="1:3" ht="15.75">
      <c r="A8422" s="1"/>
      <c r="B8422" s="1"/>
      <c r="C8422" s="1"/>
    </row>
    <row r="8423" spans="1:3" ht="15.75">
      <c r="A8423" s="1"/>
      <c r="B8423" s="1"/>
      <c r="C8423" s="1"/>
    </row>
    <row r="8424" spans="1:3" ht="15.75">
      <c r="A8424" s="1"/>
      <c r="B8424" s="1"/>
      <c r="C8424" s="1"/>
    </row>
    <row r="8425" spans="1:3" ht="15.75">
      <c r="A8425" s="1"/>
      <c r="B8425" s="1"/>
      <c r="C8425" s="1"/>
    </row>
    <row r="8426" spans="1:3" ht="15.75">
      <c r="A8426" s="1"/>
      <c r="B8426" s="1"/>
      <c r="C8426" s="1"/>
    </row>
    <row r="8427" spans="1:3" ht="15.75">
      <c r="A8427" s="1"/>
      <c r="B8427" s="1"/>
      <c r="C8427" s="1"/>
    </row>
    <row r="8428" spans="1:3" ht="15.75">
      <c r="A8428" s="1"/>
      <c r="B8428" s="1"/>
      <c r="C8428" s="1"/>
    </row>
    <row r="8429" spans="1:3" ht="15.75">
      <c r="A8429" s="1"/>
      <c r="B8429" s="1"/>
      <c r="C8429" s="1"/>
    </row>
    <row r="8430" spans="1:3" ht="15.75">
      <c r="A8430" s="1"/>
      <c r="B8430" s="1"/>
      <c r="C8430" s="1"/>
    </row>
    <row r="8431" spans="1:3" ht="15.75">
      <c r="A8431" s="1"/>
      <c r="B8431" s="1"/>
      <c r="C8431" s="1"/>
    </row>
    <row r="8432" spans="1:3" ht="15.75">
      <c r="A8432" s="1"/>
      <c r="B8432" s="1"/>
      <c r="C8432" s="1"/>
    </row>
    <row r="8433" spans="1:3" ht="15.75">
      <c r="A8433" s="1"/>
      <c r="B8433" s="1"/>
      <c r="C8433" s="1"/>
    </row>
    <row r="8434" spans="1:3" ht="15.75">
      <c r="A8434" s="1"/>
      <c r="B8434" s="1"/>
      <c r="C8434" s="1"/>
    </row>
    <row r="8435" spans="1:3" ht="15.75">
      <c r="A8435" s="1"/>
      <c r="B8435" s="1"/>
      <c r="C8435" s="1"/>
    </row>
    <row r="8436" spans="1:3" ht="15.75">
      <c r="A8436" s="1"/>
      <c r="B8436" s="1"/>
      <c r="C8436" s="1"/>
    </row>
    <row r="8437" spans="1:3" ht="15.75">
      <c r="A8437" s="1"/>
      <c r="B8437" s="1"/>
      <c r="C8437" s="1"/>
    </row>
    <row r="8438" spans="1:3" ht="15.75">
      <c r="A8438" s="1"/>
      <c r="B8438" s="1"/>
      <c r="C8438" s="1"/>
    </row>
    <row r="8439" spans="1:3" ht="15.75">
      <c r="A8439" s="1"/>
      <c r="B8439" s="1"/>
      <c r="C8439" s="1"/>
    </row>
    <row r="8440" spans="1:3" ht="15.75">
      <c r="A8440" s="1"/>
      <c r="B8440" s="1"/>
      <c r="C8440" s="1"/>
    </row>
    <row r="8441" spans="1:3" ht="15.75">
      <c r="A8441" s="1"/>
      <c r="B8441" s="1"/>
      <c r="C8441" s="1"/>
    </row>
    <row r="8442" spans="1:3" ht="15.75">
      <c r="A8442" s="1"/>
      <c r="B8442" s="1"/>
      <c r="C8442" s="1"/>
    </row>
    <row r="8443" spans="1:3" ht="15.75">
      <c r="A8443" s="1"/>
      <c r="B8443" s="1"/>
      <c r="C8443" s="1"/>
    </row>
    <row r="8444" spans="1:3" ht="15.75">
      <c r="A8444" s="1"/>
      <c r="B8444" s="1"/>
      <c r="C8444" s="1"/>
    </row>
    <row r="8445" spans="1:3" ht="15.75">
      <c r="A8445" s="1"/>
      <c r="B8445" s="1"/>
      <c r="C8445" s="1"/>
    </row>
    <row r="8446" spans="1:3" ht="15.75">
      <c r="A8446" s="1"/>
      <c r="B8446" s="1"/>
      <c r="C8446" s="1"/>
    </row>
    <row r="8447" spans="1:3" ht="15.75">
      <c r="A8447" s="1"/>
      <c r="B8447" s="1"/>
      <c r="C8447" s="1"/>
    </row>
    <row r="8448" spans="1:3" ht="15.75">
      <c r="A8448" s="1"/>
      <c r="B8448" s="1"/>
      <c r="C8448" s="1"/>
    </row>
    <row r="8449" spans="1:3" ht="15.75">
      <c r="A8449" s="1"/>
      <c r="B8449" s="1"/>
      <c r="C8449" s="1"/>
    </row>
    <row r="8450" spans="1:3" ht="15.75">
      <c r="A8450" s="1"/>
      <c r="B8450" s="1"/>
      <c r="C8450" s="1"/>
    </row>
    <row r="8451" spans="1:3" ht="15.75">
      <c r="A8451" s="1"/>
      <c r="B8451" s="1"/>
      <c r="C8451" s="1"/>
    </row>
    <row r="8452" spans="1:3" ht="15.75">
      <c r="A8452" s="1"/>
      <c r="B8452" s="1"/>
      <c r="C8452" s="1"/>
    </row>
    <row r="8453" spans="1:3" ht="15.75">
      <c r="A8453" s="1"/>
      <c r="B8453" s="1"/>
      <c r="C8453" s="1"/>
    </row>
    <row r="8454" spans="1:3" ht="15.75">
      <c r="A8454" s="1"/>
      <c r="B8454" s="1"/>
      <c r="C8454" s="1"/>
    </row>
    <row r="8455" spans="1:3" ht="15.75">
      <c r="A8455" s="1"/>
      <c r="B8455" s="1"/>
      <c r="C8455" s="1"/>
    </row>
    <row r="8456" spans="1:3" ht="15.75">
      <c r="A8456" s="1"/>
      <c r="B8456" s="1"/>
      <c r="C8456" s="1"/>
    </row>
    <row r="8457" spans="1:3" ht="15.75">
      <c r="A8457" s="1"/>
      <c r="B8457" s="1"/>
      <c r="C8457" s="1"/>
    </row>
    <row r="8458" spans="1:3" ht="15.75">
      <c r="A8458" s="1"/>
      <c r="B8458" s="1"/>
      <c r="C8458" s="1"/>
    </row>
    <row r="8459" spans="1:3" ht="15.75">
      <c r="A8459" s="1"/>
      <c r="B8459" s="1"/>
      <c r="C8459" s="1"/>
    </row>
    <row r="8460" spans="1:3" ht="15.75">
      <c r="A8460" s="1"/>
      <c r="B8460" s="1"/>
      <c r="C8460" s="1"/>
    </row>
    <row r="8461" spans="1:3" ht="15.75">
      <c r="A8461" s="1"/>
      <c r="B8461" s="1"/>
      <c r="C8461" s="1"/>
    </row>
    <row r="8462" spans="1:3" ht="15.75">
      <c r="A8462" s="1"/>
      <c r="B8462" s="1"/>
      <c r="C8462" s="1"/>
    </row>
    <row r="8463" spans="1:3" ht="15.75">
      <c r="A8463" s="1"/>
      <c r="B8463" s="1"/>
      <c r="C8463" s="1"/>
    </row>
    <row r="8464" spans="1:3" ht="15.75">
      <c r="A8464" s="1"/>
      <c r="B8464" s="1"/>
      <c r="C8464" s="1"/>
    </row>
    <row r="8465" spans="1:3" ht="15.75">
      <c r="A8465" s="1"/>
      <c r="B8465" s="1"/>
      <c r="C8465" s="1"/>
    </row>
    <row r="8466" spans="1:3" ht="15.75">
      <c r="A8466" s="1"/>
      <c r="B8466" s="1"/>
      <c r="C8466" s="1"/>
    </row>
    <row r="8467" spans="1:3" ht="15.75">
      <c r="A8467" s="1"/>
      <c r="B8467" s="1"/>
      <c r="C8467" s="1"/>
    </row>
    <row r="8468" spans="1:3" ht="15.75">
      <c r="A8468" s="1"/>
      <c r="B8468" s="1"/>
      <c r="C8468" s="1"/>
    </row>
    <row r="8469" spans="1:3" ht="15.75">
      <c r="A8469" s="1"/>
      <c r="B8469" s="1"/>
      <c r="C8469" s="1"/>
    </row>
    <row r="8470" spans="1:3" ht="15.75">
      <c r="A8470" s="1"/>
      <c r="B8470" s="1"/>
      <c r="C8470" s="1"/>
    </row>
    <row r="8471" spans="1:3" ht="15.75">
      <c r="A8471" s="1"/>
      <c r="B8471" s="1"/>
      <c r="C8471" s="1"/>
    </row>
    <row r="8472" spans="1:3" ht="15.75">
      <c r="A8472" s="1"/>
      <c r="B8472" s="1"/>
      <c r="C8472" s="1"/>
    </row>
    <row r="8473" spans="1:3" ht="15.75">
      <c r="A8473" s="1"/>
      <c r="B8473" s="1"/>
      <c r="C8473" s="1"/>
    </row>
    <row r="8474" spans="1:3" ht="15.75">
      <c r="A8474" s="1"/>
      <c r="B8474" s="1"/>
      <c r="C8474" s="1"/>
    </row>
    <row r="8475" spans="1:3" ht="15.75">
      <c r="A8475" s="1"/>
      <c r="B8475" s="1"/>
      <c r="C8475" s="1"/>
    </row>
    <row r="8476" spans="1:3" ht="15.75">
      <c r="A8476" s="1"/>
      <c r="B8476" s="1"/>
      <c r="C8476" s="1"/>
    </row>
    <row r="8477" spans="1:3" ht="15.75">
      <c r="A8477" s="1"/>
      <c r="B8477" s="1"/>
      <c r="C8477" s="1"/>
    </row>
    <row r="8478" spans="1:3" ht="15.75">
      <c r="A8478" s="1"/>
      <c r="B8478" s="1"/>
      <c r="C8478" s="1"/>
    </row>
    <row r="8479" spans="1:3" ht="15.75">
      <c r="A8479" s="1"/>
      <c r="B8479" s="1"/>
      <c r="C8479" s="1"/>
    </row>
    <row r="8480" spans="1:3" ht="15.75">
      <c r="A8480" s="1"/>
      <c r="B8480" s="1"/>
      <c r="C8480" s="1"/>
    </row>
    <row r="8481" spans="1:3" ht="15.75">
      <c r="A8481" s="1"/>
      <c r="B8481" s="1"/>
      <c r="C8481" s="1"/>
    </row>
    <row r="8482" spans="1:3" ht="15.75">
      <c r="A8482" s="1"/>
      <c r="B8482" s="1"/>
      <c r="C8482" s="1"/>
    </row>
    <row r="8483" spans="1:3" ht="15.75">
      <c r="A8483" s="1"/>
      <c r="B8483" s="1"/>
      <c r="C8483" s="1"/>
    </row>
    <row r="8484" spans="1:3" ht="15.75">
      <c r="A8484" s="1"/>
      <c r="B8484" s="1"/>
      <c r="C8484" s="1"/>
    </row>
    <row r="8485" spans="1:3" ht="15.75">
      <c r="A8485" s="1"/>
      <c r="B8485" s="1"/>
      <c r="C8485" s="1"/>
    </row>
    <row r="8486" spans="1:3" ht="15.75">
      <c r="A8486" s="1"/>
      <c r="B8486" s="1"/>
      <c r="C8486" s="1"/>
    </row>
    <row r="8487" spans="1:3" ht="15.75">
      <c r="A8487" s="1"/>
      <c r="B8487" s="1"/>
      <c r="C8487" s="1"/>
    </row>
    <row r="8488" spans="1:3" ht="15.75">
      <c r="A8488" s="1"/>
      <c r="B8488" s="1"/>
      <c r="C8488" s="1"/>
    </row>
    <row r="8489" spans="1:3" ht="15.75">
      <c r="A8489" s="1"/>
      <c r="B8489" s="1"/>
      <c r="C8489" s="1"/>
    </row>
    <row r="8490" spans="1:3" ht="15.75">
      <c r="A8490" s="1"/>
      <c r="B8490" s="1"/>
      <c r="C8490" s="1"/>
    </row>
    <row r="8491" spans="1:3" ht="15.75">
      <c r="A8491" s="1"/>
      <c r="B8491" s="1"/>
      <c r="C8491" s="1"/>
    </row>
    <row r="8492" spans="1:3" ht="15.75">
      <c r="A8492" s="1"/>
      <c r="B8492" s="1"/>
      <c r="C8492" s="1"/>
    </row>
    <row r="8493" spans="1:3" ht="15.75">
      <c r="A8493" s="1"/>
      <c r="B8493" s="1"/>
      <c r="C8493" s="1"/>
    </row>
    <row r="8494" spans="1:3" ht="15.75">
      <c r="A8494" s="1"/>
      <c r="B8494" s="1"/>
      <c r="C8494" s="1"/>
    </row>
    <row r="8495" spans="1:3" ht="15.75">
      <c r="A8495" s="1"/>
      <c r="B8495" s="1"/>
      <c r="C8495" s="1"/>
    </row>
    <row r="8496" spans="1:3" ht="15.75">
      <c r="A8496" s="1"/>
      <c r="B8496" s="1"/>
      <c r="C8496" s="1"/>
    </row>
    <row r="8497" spans="1:3" ht="15.75">
      <c r="A8497" s="1"/>
      <c r="B8497" s="1"/>
      <c r="C8497" s="1"/>
    </row>
    <row r="8498" spans="1:3" ht="15.75">
      <c r="A8498" s="1"/>
      <c r="B8498" s="1"/>
      <c r="C8498" s="1"/>
    </row>
    <row r="8499" spans="1:3" ht="15.75">
      <c r="A8499" s="1"/>
      <c r="B8499" s="1"/>
      <c r="C8499" s="1"/>
    </row>
    <row r="8500" spans="1:3" ht="15.75">
      <c r="A8500" s="1"/>
      <c r="B8500" s="1"/>
      <c r="C8500" s="1"/>
    </row>
    <row r="8501" spans="1:3" ht="15.75">
      <c r="A8501" s="1"/>
      <c r="B8501" s="1"/>
      <c r="C8501" s="1"/>
    </row>
    <row r="8502" spans="1:3" ht="15.75">
      <c r="A8502" s="1"/>
      <c r="B8502" s="1"/>
      <c r="C8502" s="1"/>
    </row>
    <row r="8503" spans="1:3" ht="15.75">
      <c r="A8503" s="1"/>
      <c r="B8503" s="1"/>
      <c r="C8503" s="1"/>
    </row>
    <row r="8504" spans="1:3" ht="15.75">
      <c r="A8504" s="1"/>
      <c r="B8504" s="1"/>
      <c r="C8504" s="1"/>
    </row>
    <row r="8505" spans="1:3" ht="15.75">
      <c r="A8505" s="1"/>
      <c r="B8505" s="1"/>
      <c r="C8505" s="1"/>
    </row>
    <row r="8506" spans="1:3" ht="15.75">
      <c r="A8506" s="1"/>
      <c r="B8506" s="1"/>
      <c r="C8506" s="1"/>
    </row>
    <row r="8507" spans="1:3" ht="15.75">
      <c r="A8507" s="1"/>
      <c r="B8507" s="1"/>
      <c r="C8507" s="1"/>
    </row>
    <row r="8508" spans="1:3" ht="15.75">
      <c r="A8508" s="1"/>
      <c r="B8508" s="1"/>
      <c r="C8508" s="1"/>
    </row>
    <row r="8509" spans="1:3" ht="15.75">
      <c r="A8509" s="1"/>
      <c r="B8509" s="1"/>
      <c r="C8509" s="1"/>
    </row>
    <row r="8510" spans="1:3" ht="15.75">
      <c r="A8510" s="1"/>
      <c r="B8510" s="1"/>
      <c r="C8510" s="1"/>
    </row>
    <row r="8511" spans="1:3" ht="15.75">
      <c r="A8511" s="1"/>
      <c r="B8511" s="1"/>
      <c r="C8511" s="1"/>
    </row>
    <row r="8512" spans="1:3" ht="15.75">
      <c r="A8512" s="1"/>
      <c r="B8512" s="1"/>
      <c r="C8512" s="1"/>
    </row>
    <row r="8513" spans="1:3" ht="15.75">
      <c r="A8513" s="1"/>
      <c r="B8513" s="1"/>
      <c r="C8513" s="1"/>
    </row>
    <row r="8514" spans="1:3" ht="15.75">
      <c r="A8514" s="1"/>
      <c r="B8514" s="1"/>
      <c r="C8514" s="1"/>
    </row>
    <row r="8515" spans="1:3" ht="15.75">
      <c r="A8515" s="1"/>
      <c r="B8515" s="1"/>
      <c r="C8515" s="1"/>
    </row>
    <row r="8516" spans="1:3" ht="15.75">
      <c r="A8516" s="1"/>
      <c r="B8516" s="1"/>
      <c r="C8516" s="1"/>
    </row>
    <row r="8517" spans="1:3" ht="15.75">
      <c r="A8517" s="1"/>
      <c r="B8517" s="1"/>
      <c r="C8517" s="1"/>
    </row>
    <row r="8518" spans="1:3" ht="15.75">
      <c r="A8518" s="1"/>
      <c r="B8518" s="1"/>
      <c r="C8518" s="1"/>
    </row>
    <row r="8519" spans="1:3" ht="15.75">
      <c r="A8519" s="1"/>
      <c r="B8519" s="1"/>
      <c r="C8519" s="1"/>
    </row>
    <row r="8520" spans="1:3" ht="15.75">
      <c r="A8520" s="1"/>
      <c r="B8520" s="1"/>
      <c r="C8520" s="1"/>
    </row>
    <row r="8521" spans="1:3" ht="15.75">
      <c r="A8521" s="1"/>
      <c r="B8521" s="1"/>
      <c r="C8521" s="1"/>
    </row>
    <row r="8522" spans="1:3" ht="15.75">
      <c r="A8522" s="1"/>
      <c r="B8522" s="1"/>
      <c r="C8522" s="1"/>
    </row>
    <row r="8523" spans="1:3" ht="15.75">
      <c r="A8523" s="1"/>
      <c r="B8523" s="1"/>
      <c r="C8523" s="1"/>
    </row>
    <row r="8524" spans="1:3" ht="15.75">
      <c r="A8524" s="1"/>
      <c r="B8524" s="1"/>
      <c r="C8524" s="1"/>
    </row>
    <row r="8525" spans="1:3" ht="15.75">
      <c r="A8525" s="1"/>
      <c r="B8525" s="1"/>
      <c r="C8525" s="1"/>
    </row>
    <row r="8526" spans="1:3" ht="15.75">
      <c r="A8526" s="1"/>
      <c r="B8526" s="1"/>
      <c r="C8526" s="1"/>
    </row>
    <row r="8527" spans="1:3" ht="15.75">
      <c r="A8527" s="1"/>
      <c r="B8527" s="1"/>
      <c r="C8527" s="1"/>
    </row>
    <row r="8528" spans="1:3" ht="15.75">
      <c r="A8528" s="1"/>
      <c r="B8528" s="1"/>
      <c r="C8528" s="1"/>
    </row>
    <row r="8529" spans="1:3" ht="15.75">
      <c r="A8529" s="1"/>
      <c r="B8529" s="1"/>
      <c r="C8529" s="1"/>
    </row>
    <row r="8530" spans="1:3" ht="15.75">
      <c r="A8530" s="1"/>
      <c r="B8530" s="1"/>
      <c r="C8530" s="1"/>
    </row>
    <row r="8531" spans="1:3" ht="15.75">
      <c r="A8531" s="1"/>
      <c r="B8531" s="1"/>
      <c r="C8531" s="1"/>
    </row>
    <row r="8532" spans="1:3" ht="15.75">
      <c r="A8532" s="1"/>
      <c r="B8532" s="1"/>
      <c r="C8532" s="1"/>
    </row>
    <row r="8533" spans="1:3" ht="15.75">
      <c r="A8533" s="1"/>
      <c r="B8533" s="1"/>
      <c r="C8533" s="1"/>
    </row>
    <row r="8534" spans="1:3" ht="15.75">
      <c r="A8534" s="1"/>
      <c r="B8534" s="1"/>
      <c r="C8534" s="1"/>
    </row>
    <row r="8535" spans="1:3" ht="15.75">
      <c r="A8535" s="1"/>
      <c r="B8535" s="1"/>
      <c r="C8535" s="1"/>
    </row>
    <row r="8536" spans="1:3" ht="15.75">
      <c r="A8536" s="1"/>
      <c r="B8536" s="1"/>
      <c r="C8536" s="1"/>
    </row>
    <row r="8537" spans="1:3" ht="15.75">
      <c r="A8537" s="1"/>
      <c r="B8537" s="1"/>
      <c r="C8537" s="1"/>
    </row>
    <row r="8538" spans="1:3" ht="15.75">
      <c r="A8538" s="1"/>
      <c r="B8538" s="1"/>
      <c r="C8538" s="1"/>
    </row>
    <row r="8539" spans="1:3" ht="15.75">
      <c r="A8539" s="1"/>
      <c r="B8539" s="1"/>
      <c r="C8539" s="1"/>
    </row>
    <row r="8540" spans="1:3" ht="15.75">
      <c r="A8540" s="1"/>
      <c r="B8540" s="1"/>
      <c r="C8540" s="1"/>
    </row>
    <row r="8541" spans="1:3" ht="15.75">
      <c r="A8541" s="1"/>
      <c r="B8541" s="1"/>
      <c r="C8541" s="1"/>
    </row>
    <row r="8542" spans="1:3" ht="15.75">
      <c r="A8542" s="1"/>
      <c r="B8542" s="1"/>
      <c r="C8542" s="1"/>
    </row>
    <row r="8543" spans="1:3" ht="15.75">
      <c r="A8543" s="1"/>
      <c r="B8543" s="1"/>
      <c r="C8543" s="1"/>
    </row>
    <row r="8544" spans="1:3" ht="15.75">
      <c r="A8544" s="1"/>
      <c r="B8544" s="1"/>
      <c r="C8544" s="1"/>
    </row>
    <row r="8545" spans="1:3" ht="15.75">
      <c r="A8545" s="1"/>
      <c r="B8545" s="1"/>
      <c r="C8545" s="1"/>
    </row>
    <row r="8546" spans="1:3" ht="15.75">
      <c r="A8546" s="1"/>
      <c r="B8546" s="1"/>
      <c r="C8546" s="1"/>
    </row>
    <row r="8547" spans="1:3" ht="15.75">
      <c r="A8547" s="1"/>
      <c r="B8547" s="1"/>
      <c r="C8547" s="1"/>
    </row>
    <row r="8548" spans="1:3" ht="15.75">
      <c r="A8548" s="1"/>
      <c r="B8548" s="1"/>
      <c r="C8548" s="1"/>
    </row>
    <row r="8549" spans="1:3" ht="15.75">
      <c r="A8549" s="1"/>
      <c r="B8549" s="1"/>
      <c r="C8549" s="1"/>
    </row>
    <row r="8550" spans="1:3" ht="15.75">
      <c r="A8550" s="1"/>
      <c r="B8550" s="1"/>
      <c r="C8550" s="1"/>
    </row>
    <row r="8551" spans="1:3" ht="15.75">
      <c r="A8551" s="1"/>
      <c r="B8551" s="1"/>
      <c r="C8551" s="1"/>
    </row>
    <row r="8552" spans="1:3" ht="15.75">
      <c r="A8552" s="1"/>
      <c r="B8552" s="1"/>
      <c r="C8552" s="1"/>
    </row>
    <row r="8553" spans="1:3" ht="15.75">
      <c r="A8553" s="1"/>
      <c r="B8553" s="1"/>
      <c r="C8553" s="1"/>
    </row>
    <row r="8554" spans="1:3" ht="15.75">
      <c r="A8554" s="1"/>
      <c r="B8554" s="1"/>
      <c r="C8554" s="1"/>
    </row>
    <row r="8555" spans="1:3" ht="15.75">
      <c r="A8555" s="1"/>
      <c r="B8555" s="1"/>
      <c r="C8555" s="1"/>
    </row>
    <row r="8556" spans="1:3" ht="15.75">
      <c r="A8556" s="1"/>
      <c r="B8556" s="1"/>
      <c r="C8556" s="1"/>
    </row>
    <row r="8557" spans="1:3" ht="15.75">
      <c r="A8557" s="1"/>
      <c r="B8557" s="1"/>
      <c r="C8557" s="1"/>
    </row>
    <row r="8558" spans="1:3" ht="15.75">
      <c r="A8558" s="1"/>
      <c r="B8558" s="1"/>
      <c r="C8558" s="1"/>
    </row>
    <row r="8559" spans="1:3" ht="15.75">
      <c r="A8559" s="1"/>
      <c r="B8559" s="1"/>
      <c r="C8559" s="1"/>
    </row>
    <row r="8560" spans="1:3" ht="15.75">
      <c r="A8560" s="1"/>
      <c r="B8560" s="1"/>
      <c r="C8560" s="1"/>
    </row>
    <row r="8561" spans="1:3" ht="15.75">
      <c r="A8561" s="1"/>
      <c r="B8561" s="1"/>
      <c r="C8561" s="1"/>
    </row>
    <row r="8562" spans="1:3" ht="15.75">
      <c r="A8562" s="1"/>
      <c r="B8562" s="1"/>
      <c r="C8562" s="1"/>
    </row>
    <row r="8563" spans="1:3" ht="15.75">
      <c r="A8563" s="1"/>
      <c r="B8563" s="1"/>
      <c r="C8563" s="1"/>
    </row>
    <row r="8564" spans="1:3" ht="15.75">
      <c r="A8564" s="1"/>
      <c r="B8564" s="1"/>
      <c r="C8564" s="1"/>
    </row>
    <row r="8565" spans="1:3" ht="15.75">
      <c r="A8565" s="1"/>
      <c r="B8565" s="1"/>
      <c r="C8565" s="1"/>
    </row>
    <row r="8566" spans="1:3" ht="15.75">
      <c r="A8566" s="1"/>
      <c r="B8566" s="1"/>
      <c r="C8566" s="1"/>
    </row>
    <row r="8567" spans="1:3" ht="15.75">
      <c r="A8567" s="1"/>
      <c r="B8567" s="1"/>
      <c r="C8567" s="1"/>
    </row>
    <row r="8568" spans="1:3" ht="15.75">
      <c r="A8568" s="1"/>
      <c r="B8568" s="1"/>
      <c r="C8568" s="1"/>
    </row>
    <row r="8569" spans="1:3" ht="15.75">
      <c r="A8569" s="1"/>
      <c r="B8569" s="1"/>
      <c r="C8569" s="1"/>
    </row>
    <row r="8570" spans="1:3" ht="15.75">
      <c r="A8570" s="1"/>
      <c r="B8570" s="1"/>
      <c r="C8570" s="1"/>
    </row>
    <row r="8571" spans="1:3" ht="15.75">
      <c r="A8571" s="1"/>
      <c r="B8571" s="1"/>
      <c r="C8571" s="1"/>
    </row>
    <row r="8572" spans="1:3" ht="15.75">
      <c r="A8572" s="1"/>
      <c r="B8572" s="1"/>
      <c r="C8572" s="1"/>
    </row>
    <row r="8573" spans="1:3" ht="15.75">
      <c r="A8573" s="1"/>
      <c r="B8573" s="1"/>
      <c r="C8573" s="1"/>
    </row>
    <row r="8574" spans="1:3" ht="15.75">
      <c r="A8574" s="1"/>
      <c r="B8574" s="1"/>
      <c r="C8574" s="1"/>
    </row>
    <row r="8575" spans="1:3" ht="15.75">
      <c r="A8575" s="1"/>
      <c r="B8575" s="1"/>
      <c r="C8575" s="1"/>
    </row>
    <row r="8576" spans="1:3" ht="15.75">
      <c r="A8576" s="1"/>
      <c r="B8576" s="1"/>
      <c r="C8576" s="1"/>
    </row>
    <row r="8577" spans="1:3" ht="15.75">
      <c r="A8577" s="1"/>
      <c r="B8577" s="1"/>
      <c r="C8577" s="1"/>
    </row>
    <row r="8578" spans="1:3" ht="15.75">
      <c r="A8578" s="1"/>
      <c r="B8578" s="1"/>
      <c r="C8578" s="1"/>
    </row>
    <row r="8579" spans="1:3" ht="15.75">
      <c r="A8579" s="1"/>
      <c r="B8579" s="1"/>
      <c r="C8579" s="1"/>
    </row>
    <row r="8580" spans="1:3" ht="15.75">
      <c r="A8580" s="1"/>
      <c r="B8580" s="1"/>
      <c r="C8580" s="1"/>
    </row>
    <row r="8581" spans="1:3" ht="15.75">
      <c r="A8581" s="1"/>
      <c r="B8581" s="1"/>
      <c r="C8581" s="1"/>
    </row>
    <row r="8582" spans="1:3" ht="15.75">
      <c r="A8582" s="1"/>
      <c r="B8582" s="1"/>
      <c r="C8582" s="1"/>
    </row>
    <row r="8583" spans="1:3" ht="15.75">
      <c r="A8583" s="1"/>
      <c r="B8583" s="1"/>
      <c r="C8583" s="1"/>
    </row>
    <row r="8584" spans="1:3" ht="15.75">
      <c r="A8584" s="1"/>
      <c r="B8584" s="1"/>
      <c r="C8584" s="1"/>
    </row>
    <row r="8585" spans="1:3" ht="15.75">
      <c r="A8585" s="1"/>
      <c r="B8585" s="1"/>
      <c r="C8585" s="1"/>
    </row>
    <row r="8586" spans="1:3" ht="15.75">
      <c r="A8586" s="1"/>
      <c r="B8586" s="1"/>
      <c r="C8586" s="1"/>
    </row>
    <row r="8587" spans="1:3" ht="15.75">
      <c r="A8587" s="1"/>
      <c r="B8587" s="1"/>
      <c r="C8587" s="1"/>
    </row>
    <row r="8588" spans="1:3" ht="15.75">
      <c r="A8588" s="1"/>
      <c r="B8588" s="1"/>
      <c r="C8588" s="1"/>
    </row>
    <row r="8589" spans="1:3" ht="15.75">
      <c r="A8589" s="1"/>
      <c r="B8589" s="1"/>
      <c r="C8589" s="1"/>
    </row>
    <row r="8590" spans="1:3" ht="15.75">
      <c r="A8590" s="1"/>
      <c r="B8590" s="1"/>
      <c r="C8590" s="1"/>
    </row>
    <row r="8591" spans="1:3" ht="15.75">
      <c r="A8591" s="1"/>
      <c r="B8591" s="1"/>
      <c r="C8591" s="1"/>
    </row>
    <row r="8592" spans="1:3" ht="15.75">
      <c r="A8592" s="1"/>
      <c r="B8592" s="1"/>
      <c r="C8592" s="1"/>
    </row>
    <row r="8593" spans="1:3" ht="15.75">
      <c r="A8593" s="1"/>
      <c r="B8593" s="1"/>
      <c r="C8593" s="1"/>
    </row>
    <row r="8594" spans="1:3" ht="15.75">
      <c r="A8594" s="1"/>
      <c r="B8594" s="1"/>
      <c r="C8594" s="1"/>
    </row>
    <row r="8595" spans="1:3" ht="15.75">
      <c r="A8595" s="1"/>
      <c r="B8595" s="1"/>
      <c r="C8595" s="1"/>
    </row>
    <row r="8596" spans="1:3" ht="15.75">
      <c r="A8596" s="1"/>
      <c r="B8596" s="1"/>
      <c r="C8596" s="1"/>
    </row>
    <row r="8597" spans="1:3" ht="15.75">
      <c r="A8597" s="1"/>
      <c r="B8597" s="1"/>
      <c r="C8597" s="1"/>
    </row>
    <row r="8598" spans="1:3" ht="15.75">
      <c r="A8598" s="1"/>
      <c r="B8598" s="1"/>
      <c r="C8598" s="1"/>
    </row>
    <row r="8599" spans="1:3" ht="15.75">
      <c r="A8599" s="1"/>
      <c r="B8599" s="1"/>
      <c r="C8599" s="1"/>
    </row>
    <row r="8600" spans="1:3" ht="15.75">
      <c r="A8600" s="1"/>
      <c r="B8600" s="1"/>
      <c r="C8600" s="1"/>
    </row>
    <row r="8601" spans="1:3" ht="15.75">
      <c r="A8601" s="1"/>
      <c r="B8601" s="1"/>
      <c r="C8601" s="1"/>
    </row>
    <row r="8602" spans="1:3" ht="15.75">
      <c r="A8602" s="1"/>
      <c r="B8602" s="1"/>
      <c r="C8602" s="1"/>
    </row>
    <row r="8603" spans="1:3" ht="15.75">
      <c r="A8603" s="1"/>
      <c r="B8603" s="1"/>
      <c r="C8603" s="1"/>
    </row>
    <row r="8604" spans="1:3" ht="15.75">
      <c r="A8604" s="1"/>
      <c r="B8604" s="1"/>
      <c r="C8604" s="1"/>
    </row>
    <row r="8605" spans="1:3" ht="15.75">
      <c r="A8605" s="1"/>
      <c r="B8605" s="1"/>
      <c r="C8605" s="1"/>
    </row>
    <row r="8606" spans="1:3" ht="15.75">
      <c r="A8606" s="1"/>
      <c r="B8606" s="1"/>
      <c r="C8606" s="1"/>
    </row>
    <row r="8607" spans="1:3" ht="15.75">
      <c r="A8607" s="1"/>
      <c r="B8607" s="1"/>
      <c r="C8607" s="1"/>
    </row>
    <row r="8608" spans="1:3" ht="15.75">
      <c r="A8608" s="1"/>
      <c r="B8608" s="1"/>
      <c r="C8608" s="1"/>
    </row>
    <row r="8609" spans="1:3" ht="15.75">
      <c r="A8609" s="1"/>
      <c r="B8609" s="1"/>
      <c r="C8609" s="1"/>
    </row>
    <row r="8610" spans="1:3" ht="15.75">
      <c r="A8610" s="1"/>
      <c r="B8610" s="1"/>
      <c r="C8610" s="1"/>
    </row>
    <row r="8611" spans="1:3" ht="15.75">
      <c r="A8611" s="1"/>
      <c r="B8611" s="1"/>
      <c r="C8611" s="1"/>
    </row>
    <row r="8612" spans="1:3" ht="15.75">
      <c r="A8612" s="1"/>
      <c r="B8612" s="1"/>
      <c r="C8612" s="1"/>
    </row>
    <row r="8613" spans="1:3" ht="15.75">
      <c r="A8613" s="1"/>
      <c r="B8613" s="1"/>
      <c r="C8613" s="1"/>
    </row>
    <row r="8614" spans="1:3" ht="15.75">
      <c r="A8614" s="1"/>
      <c r="B8614" s="1"/>
      <c r="C8614" s="1"/>
    </row>
    <row r="8615" spans="1:3" ht="15.75">
      <c r="A8615" s="1"/>
      <c r="B8615" s="1"/>
      <c r="C8615" s="1"/>
    </row>
    <row r="8616" spans="1:3" ht="15.75">
      <c r="A8616" s="1"/>
      <c r="B8616" s="1"/>
      <c r="C8616" s="1"/>
    </row>
    <row r="8617" spans="1:3" ht="15.75">
      <c r="A8617" s="1"/>
      <c r="B8617" s="1"/>
      <c r="C8617" s="1"/>
    </row>
    <row r="8618" spans="1:3" ht="15.75">
      <c r="A8618" s="1"/>
      <c r="B8618" s="1"/>
      <c r="C8618" s="1"/>
    </row>
    <row r="8619" spans="1:3" ht="15.75">
      <c r="A8619" s="1"/>
      <c r="B8619" s="1"/>
      <c r="C8619" s="1"/>
    </row>
    <row r="8620" spans="1:3" ht="15.75">
      <c r="A8620" s="1"/>
      <c r="B8620" s="1"/>
      <c r="C8620" s="1"/>
    </row>
    <row r="8621" spans="1:3" ht="15.75">
      <c r="A8621" s="1"/>
      <c r="B8621" s="1"/>
      <c r="C8621" s="1"/>
    </row>
    <row r="8622" spans="1:3" ht="15.75">
      <c r="A8622" s="1"/>
      <c r="B8622" s="1"/>
      <c r="C8622" s="1"/>
    </row>
    <row r="8623" spans="1:3" ht="15.75">
      <c r="A8623" s="1"/>
      <c r="B8623" s="1"/>
      <c r="C8623" s="1"/>
    </row>
    <row r="8624" spans="1:3" ht="15.75">
      <c r="A8624" s="1"/>
      <c r="B8624" s="1"/>
      <c r="C8624" s="1"/>
    </row>
    <row r="8625" spans="1:3" ht="15.75">
      <c r="A8625" s="1"/>
      <c r="B8625" s="1"/>
      <c r="C8625" s="1"/>
    </row>
    <row r="8626" spans="1:3" ht="15.75">
      <c r="A8626" s="1"/>
      <c r="B8626" s="1"/>
      <c r="C8626" s="1"/>
    </row>
    <row r="8627" spans="1:3" ht="15.75">
      <c r="A8627" s="1"/>
      <c r="B8627" s="1"/>
      <c r="C8627" s="1"/>
    </row>
    <row r="8628" spans="1:3" ht="15.75">
      <c r="A8628" s="1"/>
      <c r="B8628" s="1"/>
      <c r="C8628" s="1"/>
    </row>
    <row r="8629" spans="1:3" ht="15.75">
      <c r="A8629" s="1"/>
      <c r="B8629" s="1"/>
      <c r="C8629" s="1"/>
    </row>
    <row r="8630" spans="1:3" ht="15.75">
      <c r="A8630" s="1"/>
      <c r="B8630" s="1"/>
      <c r="C8630" s="1"/>
    </row>
    <row r="8631" spans="1:3" ht="15.75">
      <c r="A8631" s="1"/>
      <c r="B8631" s="1"/>
      <c r="C8631" s="1"/>
    </row>
    <row r="8632" spans="1:3" ht="15.75">
      <c r="A8632" s="1"/>
      <c r="B8632" s="1"/>
      <c r="C8632" s="1"/>
    </row>
    <row r="8633" spans="1:3" ht="15.75">
      <c r="A8633" s="1"/>
      <c r="B8633" s="1"/>
      <c r="C8633" s="1"/>
    </row>
    <row r="8634" spans="1:3" ht="15.75">
      <c r="A8634" s="1"/>
      <c r="B8634" s="1"/>
      <c r="C8634" s="1"/>
    </row>
    <row r="8635" spans="1:3" ht="15.75">
      <c r="A8635" s="1"/>
      <c r="B8635" s="1"/>
      <c r="C8635" s="1"/>
    </row>
    <row r="8636" spans="1:3" ht="15.75">
      <c r="A8636" s="1"/>
      <c r="B8636" s="1"/>
      <c r="C8636" s="1"/>
    </row>
    <row r="8637" spans="1:3" ht="15.75">
      <c r="A8637" s="1"/>
      <c r="B8637" s="1"/>
      <c r="C8637" s="1"/>
    </row>
    <row r="8638" spans="1:3" ht="15.75">
      <c r="A8638" s="1"/>
      <c r="B8638" s="1"/>
      <c r="C8638" s="1"/>
    </row>
    <row r="8639" spans="1:3" ht="15.75">
      <c r="A8639" s="1"/>
      <c r="B8639" s="1"/>
      <c r="C8639" s="1"/>
    </row>
    <row r="8640" spans="1:3" ht="15.75">
      <c r="A8640" s="1"/>
      <c r="B8640" s="1"/>
      <c r="C8640" s="1"/>
    </row>
    <row r="8641" spans="1:3" ht="15.75">
      <c r="A8641" s="1"/>
      <c r="B8641" s="1"/>
      <c r="C8641" s="1"/>
    </row>
    <row r="8642" spans="1:3" ht="15.75">
      <c r="A8642" s="1"/>
      <c r="B8642" s="1"/>
      <c r="C8642" s="1"/>
    </row>
    <row r="8643" spans="1:3" ht="15.75">
      <c r="A8643" s="1"/>
      <c r="B8643" s="1"/>
      <c r="C8643" s="1"/>
    </row>
    <row r="8644" spans="1:3" ht="15.75">
      <c r="A8644" s="1"/>
      <c r="B8644" s="1"/>
      <c r="C8644" s="1"/>
    </row>
    <row r="8645" spans="1:3" ht="15.75">
      <c r="A8645" s="1"/>
      <c r="B8645" s="1"/>
      <c r="C8645" s="1"/>
    </row>
    <row r="8646" spans="1:3" ht="15.75">
      <c r="A8646" s="1"/>
      <c r="B8646" s="1"/>
      <c r="C8646" s="1"/>
    </row>
    <row r="8647" spans="1:3" ht="15.75">
      <c r="A8647" s="1"/>
      <c r="B8647" s="1"/>
      <c r="C8647" s="1"/>
    </row>
    <row r="8648" spans="1:3" ht="15.75">
      <c r="A8648" s="1"/>
      <c r="B8648" s="1"/>
      <c r="C8648" s="1"/>
    </row>
    <row r="8649" spans="1:3" ht="15.75">
      <c r="A8649" s="1"/>
      <c r="B8649" s="1"/>
      <c r="C8649" s="1"/>
    </row>
    <row r="8650" spans="1:3" ht="15.75">
      <c r="A8650" s="1"/>
      <c r="B8650" s="1"/>
      <c r="C8650" s="1"/>
    </row>
    <row r="8651" spans="1:3" ht="15.75">
      <c r="A8651" s="1"/>
      <c r="B8651" s="1"/>
      <c r="C8651" s="1"/>
    </row>
    <row r="8652" spans="1:3" ht="15.75">
      <c r="A8652" s="1"/>
      <c r="B8652" s="1"/>
      <c r="C8652" s="1"/>
    </row>
    <row r="8653" spans="1:3" ht="15.75">
      <c r="A8653" s="1"/>
      <c r="B8653" s="1"/>
      <c r="C8653" s="1"/>
    </row>
    <row r="8654" spans="1:3" ht="15.75">
      <c r="A8654" s="1"/>
      <c r="B8654" s="1"/>
      <c r="C8654" s="1"/>
    </row>
    <row r="8655" spans="1:3" ht="15.75">
      <c r="A8655" s="1"/>
      <c r="B8655" s="1"/>
      <c r="C8655" s="1"/>
    </row>
    <row r="8656" spans="1:3" ht="15.75">
      <c r="A8656" s="1"/>
      <c r="B8656" s="1"/>
      <c r="C8656" s="1"/>
    </row>
    <row r="8657" spans="1:3" ht="15.75">
      <c r="A8657" s="1"/>
      <c r="B8657" s="1"/>
      <c r="C8657" s="1"/>
    </row>
    <row r="8658" spans="1:3" ht="15.75">
      <c r="A8658" s="1"/>
      <c r="B8658" s="1"/>
      <c r="C8658" s="1"/>
    </row>
    <row r="8659" spans="1:3" ht="15.75">
      <c r="A8659" s="1"/>
      <c r="B8659" s="1"/>
      <c r="C8659" s="1"/>
    </row>
    <row r="8660" spans="1:3" ht="15.75">
      <c r="A8660" s="1"/>
      <c r="B8660" s="1"/>
      <c r="C8660" s="1"/>
    </row>
    <row r="8661" spans="1:3" ht="15.75">
      <c r="A8661" s="1"/>
      <c r="B8661" s="1"/>
      <c r="C8661" s="1"/>
    </row>
    <row r="8662" spans="1:3" ht="15.75">
      <c r="A8662" s="1"/>
      <c r="B8662" s="1"/>
      <c r="C8662" s="1"/>
    </row>
    <row r="8663" spans="1:3" ht="15.75">
      <c r="A8663" s="1"/>
      <c r="B8663" s="1"/>
      <c r="C8663" s="1"/>
    </row>
    <row r="8664" spans="1:3" ht="15.75">
      <c r="A8664" s="1"/>
      <c r="B8664" s="1"/>
      <c r="C8664" s="1"/>
    </row>
    <row r="8665" spans="1:3" ht="15.75">
      <c r="A8665" s="1"/>
      <c r="B8665" s="1"/>
      <c r="C8665" s="1"/>
    </row>
    <row r="8666" spans="1:3" ht="15.75">
      <c r="A8666" s="1"/>
      <c r="B8666" s="1"/>
      <c r="C8666" s="1"/>
    </row>
    <row r="8667" spans="1:3" ht="15.75">
      <c r="A8667" s="1"/>
      <c r="B8667" s="1"/>
      <c r="C8667" s="1"/>
    </row>
    <row r="8668" spans="1:3" ht="15.75">
      <c r="A8668" s="1"/>
      <c r="B8668" s="1"/>
      <c r="C8668" s="1"/>
    </row>
    <row r="8669" spans="1:3" ht="15.75">
      <c r="A8669" s="1"/>
      <c r="B8669" s="1"/>
      <c r="C8669" s="1"/>
    </row>
    <row r="8670" spans="1:3" ht="15.75">
      <c r="A8670" s="1"/>
      <c r="B8670" s="1"/>
      <c r="C8670" s="1"/>
    </row>
    <row r="8671" spans="1:3" ht="15.75">
      <c r="A8671" s="1"/>
      <c r="B8671" s="1"/>
      <c r="C8671" s="1"/>
    </row>
    <row r="8672" spans="1:3" ht="15.75">
      <c r="A8672" s="1"/>
      <c r="B8672" s="1"/>
      <c r="C8672" s="1"/>
    </row>
    <row r="8673" spans="1:3" ht="15.75">
      <c r="A8673" s="1"/>
      <c r="B8673" s="1"/>
      <c r="C8673" s="1"/>
    </row>
    <row r="8674" spans="1:3" ht="15.75">
      <c r="A8674" s="1"/>
      <c r="B8674" s="1"/>
      <c r="C8674" s="1"/>
    </row>
    <row r="8675" spans="1:3" ht="15.75">
      <c r="A8675" s="1"/>
      <c r="B8675" s="1"/>
      <c r="C8675" s="1"/>
    </row>
    <row r="8676" spans="1:3" ht="15.75">
      <c r="A8676" s="1"/>
      <c r="B8676" s="1"/>
      <c r="C8676" s="1"/>
    </row>
    <row r="8677" spans="1:3" ht="15.75">
      <c r="A8677" s="1"/>
      <c r="B8677" s="1"/>
      <c r="C8677" s="1"/>
    </row>
    <row r="8678" spans="1:3" ht="15.75">
      <c r="A8678" s="1"/>
      <c r="B8678" s="1"/>
      <c r="C8678" s="1"/>
    </row>
    <row r="8679" spans="1:3" ht="15.75">
      <c r="A8679" s="1"/>
      <c r="B8679" s="1"/>
      <c r="C8679" s="1"/>
    </row>
    <row r="8680" spans="1:3" ht="15.75">
      <c r="A8680" s="1"/>
      <c r="B8680" s="1"/>
      <c r="C8680" s="1"/>
    </row>
    <row r="8681" spans="1:3" ht="15.75">
      <c r="A8681" s="1"/>
      <c r="B8681" s="1"/>
      <c r="C8681" s="1"/>
    </row>
    <row r="8682" spans="1:3" ht="15.75">
      <c r="A8682" s="1"/>
      <c r="B8682" s="1"/>
      <c r="C8682" s="1"/>
    </row>
    <row r="8683" spans="1:3" ht="15.75">
      <c r="A8683" s="1"/>
      <c r="B8683" s="1"/>
      <c r="C8683" s="1"/>
    </row>
    <row r="8684" spans="1:3" ht="15.75">
      <c r="A8684" s="1"/>
      <c r="B8684" s="1"/>
      <c r="C8684" s="1"/>
    </row>
    <row r="8685" spans="1:3" ht="15.75">
      <c r="A8685" s="1"/>
      <c r="B8685" s="1"/>
      <c r="C8685" s="1"/>
    </row>
    <row r="8686" spans="1:3" ht="15.75">
      <c r="A8686" s="1"/>
      <c r="B8686" s="1"/>
      <c r="C8686" s="1"/>
    </row>
    <row r="8687" spans="1:3" ht="15.75">
      <c r="A8687" s="1"/>
      <c r="B8687" s="1"/>
      <c r="C8687" s="1"/>
    </row>
    <row r="8688" spans="1:3" ht="15.75">
      <c r="A8688" s="1"/>
      <c r="B8688" s="1"/>
      <c r="C8688" s="1"/>
    </row>
    <row r="8689" spans="1:3" ht="15.75">
      <c r="A8689" s="1"/>
      <c r="B8689" s="1"/>
      <c r="C8689" s="1"/>
    </row>
    <row r="8690" spans="1:3" ht="15.75">
      <c r="A8690" s="1"/>
      <c r="B8690" s="1"/>
      <c r="C8690" s="1"/>
    </row>
    <row r="8691" spans="1:3" ht="15.75">
      <c r="A8691" s="1"/>
      <c r="B8691" s="1"/>
      <c r="C8691" s="1"/>
    </row>
    <row r="8692" spans="1:3" ht="15.75">
      <c r="A8692" s="1"/>
      <c r="B8692" s="1"/>
      <c r="C8692" s="1"/>
    </row>
    <row r="8693" spans="1:3" ht="15.75">
      <c r="A8693" s="1"/>
      <c r="B8693" s="1"/>
      <c r="C8693" s="1"/>
    </row>
    <row r="8694" spans="1:3" ht="15.75">
      <c r="A8694" s="1"/>
      <c r="B8694" s="1"/>
      <c r="C8694" s="1"/>
    </row>
    <row r="8695" spans="1:3" ht="15.75">
      <c r="A8695" s="1"/>
      <c r="B8695" s="1"/>
      <c r="C8695" s="1"/>
    </row>
    <row r="8696" spans="1:3" ht="15.75">
      <c r="A8696" s="1"/>
      <c r="B8696" s="1"/>
      <c r="C8696" s="1"/>
    </row>
    <row r="8697" spans="1:3" ht="15.75">
      <c r="A8697" s="1"/>
      <c r="B8697" s="1"/>
      <c r="C8697" s="1"/>
    </row>
    <row r="8698" spans="1:3" ht="15.75">
      <c r="A8698" s="1"/>
      <c r="B8698" s="1"/>
      <c r="C8698" s="1"/>
    </row>
    <row r="8699" spans="1:3" ht="15.75">
      <c r="A8699" s="1"/>
      <c r="B8699" s="1"/>
      <c r="C8699" s="1"/>
    </row>
    <row r="8700" spans="1:3" ht="15.75">
      <c r="A8700" s="1"/>
      <c r="B8700" s="1"/>
      <c r="C8700" s="1"/>
    </row>
    <row r="8701" spans="1:3" ht="15.75">
      <c r="A8701" s="1"/>
      <c r="B8701" s="1"/>
      <c r="C8701" s="1"/>
    </row>
    <row r="8702" spans="1:3" ht="15.75">
      <c r="A8702" s="1"/>
      <c r="B8702" s="1"/>
      <c r="C8702" s="1"/>
    </row>
    <row r="8703" spans="1:3" ht="15.75">
      <c r="A8703" s="1"/>
      <c r="B8703" s="1"/>
      <c r="C8703" s="1"/>
    </row>
    <row r="8704" spans="1:3" ht="15.75">
      <c r="A8704" s="1"/>
      <c r="B8704" s="1"/>
      <c r="C8704" s="1"/>
    </row>
    <row r="8705" spans="1:3" ht="15.75">
      <c r="A8705" s="1"/>
      <c r="B8705" s="1"/>
      <c r="C8705" s="1"/>
    </row>
    <row r="8706" spans="1:3" ht="15.75">
      <c r="A8706" s="1"/>
      <c r="B8706" s="1"/>
      <c r="C8706" s="1"/>
    </row>
    <row r="8707" spans="1:3" ht="15.75">
      <c r="A8707" s="1"/>
      <c r="B8707" s="1"/>
      <c r="C8707" s="1"/>
    </row>
    <row r="8708" spans="1:3" ht="15.75">
      <c r="A8708" s="1"/>
      <c r="B8708" s="1"/>
      <c r="C8708" s="1"/>
    </row>
    <row r="8709" spans="1:3" ht="15.75">
      <c r="A8709" s="1"/>
      <c r="B8709" s="1"/>
      <c r="C8709" s="1"/>
    </row>
    <row r="8710" spans="1:3" ht="15.75">
      <c r="A8710" s="1"/>
      <c r="B8710" s="1"/>
      <c r="C8710" s="1"/>
    </row>
    <row r="8711" spans="1:3" ht="15.75">
      <c r="A8711" s="1"/>
      <c r="B8711" s="1"/>
      <c r="C8711" s="1"/>
    </row>
    <row r="8712" spans="1:3" ht="15.75">
      <c r="A8712" s="1"/>
      <c r="B8712" s="1"/>
      <c r="C8712" s="1"/>
    </row>
    <row r="8713" spans="1:3" ht="15.75">
      <c r="A8713" s="1"/>
      <c r="B8713" s="1"/>
      <c r="C8713" s="1"/>
    </row>
    <row r="8714" spans="1:3" ht="15.75">
      <c r="A8714" s="1"/>
      <c r="B8714" s="1"/>
      <c r="C8714" s="1"/>
    </row>
    <row r="8715" spans="1:3" ht="15.75">
      <c r="A8715" s="1"/>
      <c r="B8715" s="1"/>
      <c r="C8715" s="1"/>
    </row>
    <row r="8716" spans="1:3" ht="15.75">
      <c r="A8716" s="1"/>
      <c r="B8716" s="1"/>
      <c r="C8716" s="1"/>
    </row>
    <row r="8717" spans="1:3" ht="15.75">
      <c r="A8717" s="1"/>
      <c r="B8717" s="1"/>
      <c r="C8717" s="1"/>
    </row>
    <row r="8718" spans="1:3" ht="15.75">
      <c r="A8718" s="1"/>
      <c r="B8718" s="1"/>
      <c r="C8718" s="1"/>
    </row>
    <row r="8719" spans="1:3" ht="15.75">
      <c r="A8719" s="1"/>
      <c r="B8719" s="1"/>
      <c r="C8719" s="1"/>
    </row>
    <row r="8720" spans="1:3" ht="15.75">
      <c r="A8720" s="1"/>
      <c r="B8720" s="1"/>
      <c r="C8720" s="1"/>
    </row>
    <row r="8721" spans="1:3" ht="15.75">
      <c r="A8721" s="1"/>
      <c r="B8721" s="1"/>
      <c r="C8721" s="1"/>
    </row>
    <row r="8722" spans="1:3" ht="15.75">
      <c r="A8722" s="1"/>
      <c r="B8722" s="1"/>
      <c r="C8722" s="1"/>
    </row>
    <row r="8723" spans="1:3" ht="15.75">
      <c r="A8723" s="1"/>
      <c r="B8723" s="1"/>
      <c r="C8723" s="1"/>
    </row>
    <row r="8724" spans="1:3" ht="15.75">
      <c r="A8724" s="1"/>
      <c r="B8724" s="1"/>
      <c r="C8724" s="1"/>
    </row>
    <row r="8725" spans="1:3" ht="15.75">
      <c r="A8725" s="1"/>
      <c r="B8725" s="1"/>
      <c r="C8725" s="1"/>
    </row>
    <row r="8726" spans="1:3" ht="15.75">
      <c r="A8726" s="1"/>
      <c r="B8726" s="1"/>
      <c r="C8726" s="1"/>
    </row>
    <row r="8727" spans="1:3" ht="15.75">
      <c r="A8727" s="1"/>
      <c r="B8727" s="1"/>
      <c r="C8727" s="1"/>
    </row>
    <row r="8728" spans="1:3" ht="15.75">
      <c r="A8728" s="1"/>
      <c r="B8728" s="1"/>
      <c r="C8728" s="1"/>
    </row>
    <row r="8729" spans="1:3" ht="15.75">
      <c r="A8729" s="1"/>
      <c r="B8729" s="1"/>
      <c r="C8729" s="1"/>
    </row>
    <row r="8730" spans="1:3" ht="15.75">
      <c r="A8730" s="1"/>
      <c r="B8730" s="1"/>
      <c r="C8730" s="1"/>
    </row>
    <row r="8731" spans="1:3" ht="15.75">
      <c r="A8731" s="1"/>
      <c r="B8731" s="1"/>
      <c r="C8731" s="1"/>
    </row>
    <row r="8732" spans="1:3" ht="15.75">
      <c r="A8732" s="1"/>
      <c r="B8732" s="1"/>
      <c r="C8732" s="1"/>
    </row>
    <row r="8733" spans="1:3" ht="15.75">
      <c r="A8733" s="1"/>
      <c r="B8733" s="1"/>
      <c r="C8733" s="1"/>
    </row>
    <row r="8734" spans="1:3" ht="15.75">
      <c r="A8734" s="1"/>
      <c r="B8734" s="1"/>
      <c r="C8734" s="1"/>
    </row>
    <row r="8735" spans="1:3" ht="15.75">
      <c r="A8735" s="1"/>
      <c r="B8735" s="1"/>
      <c r="C8735" s="1"/>
    </row>
    <row r="8736" spans="1:3" ht="15.75">
      <c r="A8736" s="1"/>
      <c r="B8736" s="1"/>
      <c r="C8736" s="1"/>
    </row>
    <row r="8737" spans="1:3" ht="15.75">
      <c r="A8737" s="1"/>
      <c r="B8737" s="1"/>
      <c r="C8737" s="1"/>
    </row>
    <row r="8738" spans="1:3" ht="15.75">
      <c r="A8738" s="1"/>
      <c r="B8738" s="1"/>
      <c r="C8738" s="1"/>
    </row>
    <row r="8739" spans="1:3" ht="15.75">
      <c r="A8739" s="1"/>
      <c r="B8739" s="1"/>
      <c r="C8739" s="1"/>
    </row>
    <row r="8740" spans="1:3" ht="15.75">
      <c r="A8740" s="1"/>
      <c r="B8740" s="1"/>
      <c r="C8740" s="1"/>
    </row>
    <row r="8741" spans="1:3" ht="15.75">
      <c r="A8741" s="1"/>
      <c r="B8741" s="1"/>
      <c r="C8741" s="1"/>
    </row>
    <row r="8742" spans="1:3" ht="15.75">
      <c r="A8742" s="1"/>
      <c r="B8742" s="1"/>
      <c r="C8742" s="1"/>
    </row>
    <row r="8743" spans="1:3" ht="15.75">
      <c r="A8743" s="1"/>
      <c r="B8743" s="1"/>
      <c r="C8743" s="1"/>
    </row>
    <row r="8744" spans="1:3" ht="15.75">
      <c r="A8744" s="1"/>
      <c r="B8744" s="1"/>
      <c r="C8744" s="1"/>
    </row>
    <row r="8745" spans="1:3" ht="15.75">
      <c r="A8745" s="1"/>
      <c r="B8745" s="1"/>
      <c r="C8745" s="1"/>
    </row>
    <row r="8746" spans="1:3" ht="15.75">
      <c r="A8746" s="1"/>
      <c r="B8746" s="1"/>
      <c r="C8746" s="1"/>
    </row>
    <row r="8747" spans="1:3" ht="15.75">
      <c r="A8747" s="1"/>
      <c r="B8747" s="1"/>
      <c r="C8747" s="1"/>
    </row>
    <row r="8748" spans="1:3" ht="15.75">
      <c r="A8748" s="1"/>
      <c r="B8748" s="1"/>
      <c r="C8748" s="1"/>
    </row>
    <row r="8749" spans="1:3" ht="15.75">
      <c r="A8749" s="1"/>
      <c r="B8749" s="1"/>
      <c r="C8749" s="1"/>
    </row>
    <row r="8750" spans="1:3" ht="15.75">
      <c r="A8750" s="1"/>
      <c r="B8750" s="1"/>
      <c r="C8750" s="1"/>
    </row>
    <row r="8751" spans="1:3" ht="15.75">
      <c r="A8751" s="1"/>
      <c r="B8751" s="1"/>
      <c r="C8751" s="1"/>
    </row>
    <row r="8752" spans="1:3" ht="15.75">
      <c r="A8752" s="1"/>
      <c r="B8752" s="1"/>
      <c r="C8752" s="1"/>
    </row>
    <row r="8753" spans="1:3" ht="15.75">
      <c r="A8753" s="1"/>
      <c r="B8753" s="1"/>
      <c r="C8753" s="1"/>
    </row>
    <row r="8754" spans="1:3" ht="15.75">
      <c r="A8754" s="1"/>
      <c r="B8754" s="1"/>
      <c r="C8754" s="1"/>
    </row>
    <row r="8755" spans="1:3" ht="15.75">
      <c r="A8755" s="1"/>
      <c r="B8755" s="1"/>
      <c r="C8755" s="1"/>
    </row>
    <row r="8756" spans="1:3" ht="15.75">
      <c r="A8756" s="1"/>
      <c r="B8756" s="1"/>
      <c r="C8756" s="1"/>
    </row>
    <row r="8757" spans="1:3" ht="15.75">
      <c r="A8757" s="1"/>
      <c r="B8757" s="1"/>
      <c r="C8757" s="1"/>
    </row>
    <row r="8758" spans="1:3" ht="15.75">
      <c r="A8758" s="1"/>
      <c r="B8758" s="1"/>
      <c r="C8758" s="1"/>
    </row>
    <row r="8759" spans="1:3" ht="15.75">
      <c r="A8759" s="1"/>
      <c r="B8759" s="1"/>
      <c r="C8759" s="1"/>
    </row>
    <row r="8760" spans="1:3" ht="15.75">
      <c r="A8760" s="1"/>
      <c r="B8760" s="1"/>
      <c r="C8760" s="1"/>
    </row>
    <row r="8761" spans="1:3" ht="15.75">
      <c r="A8761" s="1"/>
      <c r="B8761" s="1"/>
      <c r="C8761" s="1"/>
    </row>
    <row r="8762" spans="1:3" ht="15.75">
      <c r="A8762" s="1"/>
      <c r="B8762" s="1"/>
      <c r="C8762" s="1"/>
    </row>
    <row r="8763" spans="1:3" ht="15.75">
      <c r="A8763" s="1"/>
      <c r="B8763" s="1"/>
      <c r="C8763" s="1"/>
    </row>
    <row r="8764" spans="1:3" ht="15.75">
      <c r="A8764" s="1"/>
      <c r="B8764" s="1"/>
      <c r="C8764" s="1"/>
    </row>
    <row r="8765" spans="1:3" ht="15.75">
      <c r="A8765" s="1"/>
      <c r="B8765" s="1"/>
      <c r="C8765" s="1"/>
    </row>
    <row r="8766" spans="1:3" ht="15.75">
      <c r="A8766" s="1"/>
      <c r="B8766" s="1"/>
      <c r="C8766" s="1"/>
    </row>
    <row r="8767" spans="1:3" ht="15.75">
      <c r="A8767" s="1"/>
      <c r="B8767" s="1"/>
      <c r="C8767" s="1"/>
    </row>
    <row r="8768" spans="1:3" ht="15.75">
      <c r="A8768" s="1"/>
      <c r="B8768" s="1"/>
      <c r="C8768" s="1"/>
    </row>
    <row r="8769" spans="1:3" ht="15.75">
      <c r="A8769" s="1"/>
      <c r="B8769" s="1"/>
      <c r="C8769" s="1"/>
    </row>
    <row r="8770" spans="1:3" ht="15.75">
      <c r="A8770" s="1"/>
      <c r="B8770" s="1"/>
      <c r="C8770" s="1"/>
    </row>
    <row r="8771" spans="1:3" ht="15.75">
      <c r="A8771" s="1"/>
      <c r="B8771" s="1"/>
      <c r="C8771" s="1"/>
    </row>
    <row r="8772" spans="1:3" ht="15.75">
      <c r="A8772" s="1"/>
      <c r="B8772" s="1"/>
      <c r="C8772" s="1"/>
    </row>
    <row r="8773" spans="1:3" ht="15.75">
      <c r="A8773" s="1"/>
      <c r="B8773" s="1"/>
      <c r="C8773" s="1"/>
    </row>
    <row r="8774" spans="1:3" ht="15.75">
      <c r="A8774" s="1"/>
      <c r="B8774" s="1"/>
      <c r="C8774" s="1"/>
    </row>
    <row r="8775" spans="1:3" ht="15.75">
      <c r="A8775" s="1"/>
      <c r="B8775" s="1"/>
      <c r="C8775" s="1"/>
    </row>
    <row r="8776" spans="1:3" ht="15.75">
      <c r="A8776" s="1"/>
      <c r="B8776" s="1"/>
      <c r="C8776" s="1"/>
    </row>
    <row r="8777" spans="1:3" ht="15.75">
      <c r="A8777" s="1"/>
      <c r="B8777" s="1"/>
      <c r="C8777" s="1"/>
    </row>
    <row r="8778" spans="1:3" ht="15.75">
      <c r="A8778" s="1"/>
      <c r="B8778" s="1"/>
      <c r="C8778" s="1"/>
    </row>
    <row r="8779" spans="1:3" ht="15.75">
      <c r="A8779" s="1"/>
      <c r="B8779" s="1"/>
      <c r="C8779" s="1"/>
    </row>
    <row r="8780" spans="1:3" ht="15.75">
      <c r="A8780" s="1"/>
      <c r="B8780" s="1"/>
      <c r="C8780" s="1"/>
    </row>
    <row r="8781" spans="1:3" ht="15.75">
      <c r="A8781" s="1"/>
      <c r="B8781" s="1"/>
      <c r="C8781" s="1"/>
    </row>
    <row r="8782" spans="1:3" ht="15.75">
      <c r="A8782" s="1"/>
      <c r="B8782" s="1"/>
      <c r="C8782" s="1"/>
    </row>
    <row r="8783" spans="1:3" ht="15.75">
      <c r="A8783" s="1"/>
      <c r="B8783" s="1"/>
      <c r="C8783" s="1"/>
    </row>
    <row r="8784" spans="1:3" ht="15.75">
      <c r="A8784" s="1"/>
      <c r="B8784" s="1"/>
      <c r="C8784" s="1"/>
    </row>
    <row r="8785" spans="1:3" ht="15.75">
      <c r="A8785" s="1"/>
      <c r="B8785" s="1"/>
      <c r="C8785" s="1"/>
    </row>
    <row r="8786" spans="1:3" ht="15.75">
      <c r="A8786" s="1"/>
      <c r="B8786" s="1"/>
      <c r="C8786" s="1"/>
    </row>
    <row r="8787" spans="1:3" ht="15.75">
      <c r="A8787" s="1"/>
      <c r="B8787" s="1"/>
      <c r="C8787" s="1"/>
    </row>
    <row r="8788" spans="1:3" ht="15.75">
      <c r="A8788" s="1"/>
      <c r="B8788" s="1"/>
      <c r="C8788" s="1"/>
    </row>
    <row r="8789" spans="1:3" ht="15.75">
      <c r="A8789" s="1"/>
      <c r="B8789" s="1"/>
      <c r="C8789" s="1"/>
    </row>
    <row r="8790" spans="1:3" ht="15.75">
      <c r="A8790" s="1"/>
      <c r="B8790" s="1"/>
      <c r="C8790" s="1"/>
    </row>
    <row r="8791" spans="1:3" ht="15.75">
      <c r="A8791" s="1"/>
      <c r="B8791" s="1"/>
      <c r="C8791" s="1"/>
    </row>
    <row r="8792" spans="1:3" ht="15.75">
      <c r="A8792" s="1"/>
      <c r="B8792" s="1"/>
      <c r="C8792" s="1"/>
    </row>
    <row r="8793" spans="1:3" ht="15.75">
      <c r="A8793" s="1"/>
      <c r="B8793" s="1"/>
      <c r="C8793" s="1"/>
    </row>
    <row r="8794" spans="1:3" ht="15.75">
      <c r="A8794" s="1"/>
      <c r="B8794" s="1"/>
      <c r="C8794" s="1"/>
    </row>
    <row r="8795" spans="1:3" ht="15.75">
      <c r="A8795" s="1"/>
      <c r="B8795" s="1"/>
      <c r="C8795" s="1"/>
    </row>
    <row r="8796" spans="1:3" ht="15.75">
      <c r="A8796" s="1"/>
      <c r="B8796" s="1"/>
      <c r="C8796" s="1"/>
    </row>
    <row r="8797" spans="1:3" ht="15.75">
      <c r="A8797" s="1"/>
      <c r="B8797" s="1"/>
      <c r="C8797" s="1"/>
    </row>
    <row r="8798" spans="1:3" ht="15.75">
      <c r="A8798" s="1"/>
      <c r="B8798" s="1"/>
      <c r="C8798" s="1"/>
    </row>
    <row r="8799" spans="1:3" ht="15.75">
      <c r="A8799" s="1"/>
      <c r="B8799" s="1"/>
      <c r="C8799" s="1"/>
    </row>
    <row r="8800" spans="1:3" ht="15.75">
      <c r="A8800" s="1"/>
      <c r="B8800" s="1"/>
      <c r="C8800" s="1"/>
    </row>
    <row r="8801" spans="1:3" ht="15.75">
      <c r="A8801" s="1"/>
      <c r="B8801" s="1"/>
      <c r="C8801" s="1"/>
    </row>
    <row r="8802" spans="1:3" ht="15.75">
      <c r="A8802" s="1"/>
      <c r="B8802" s="1"/>
      <c r="C8802" s="1"/>
    </row>
    <row r="8803" spans="1:3" ht="15.75">
      <c r="A8803" s="1"/>
      <c r="B8803" s="1"/>
      <c r="C8803" s="1"/>
    </row>
    <row r="8804" spans="1:3" ht="15.75">
      <c r="A8804" s="1"/>
      <c r="B8804" s="1"/>
      <c r="C8804" s="1"/>
    </row>
    <row r="8805" spans="1:3" ht="15.75">
      <c r="A8805" s="1"/>
      <c r="B8805" s="1"/>
      <c r="C8805" s="1"/>
    </row>
    <row r="8806" spans="1:3" ht="15.75">
      <c r="A8806" s="1"/>
      <c r="B8806" s="1"/>
      <c r="C8806" s="1"/>
    </row>
    <row r="8807" spans="1:3" ht="15.75">
      <c r="A8807" s="1"/>
      <c r="B8807" s="1"/>
      <c r="C8807" s="1"/>
    </row>
    <row r="8808" spans="1:3" ht="15.75">
      <c r="A8808" s="1"/>
      <c r="B8808" s="1"/>
      <c r="C8808" s="1"/>
    </row>
    <row r="8809" spans="1:3" ht="15.75">
      <c r="A8809" s="1"/>
      <c r="B8809" s="1"/>
      <c r="C8809" s="1"/>
    </row>
    <row r="8810" spans="1:3" ht="15.75">
      <c r="A8810" s="1"/>
      <c r="B8810" s="1"/>
      <c r="C8810" s="1"/>
    </row>
    <row r="8811" spans="1:3" ht="15.75">
      <c r="A8811" s="1"/>
      <c r="B8811" s="1"/>
      <c r="C8811" s="1"/>
    </row>
    <row r="8812" spans="1:3" ht="15.75">
      <c r="A8812" s="1"/>
      <c r="B8812" s="1"/>
      <c r="C8812" s="1"/>
    </row>
    <row r="8813" spans="1:3" ht="15.75">
      <c r="A8813" s="1"/>
      <c r="B8813" s="1"/>
      <c r="C8813" s="1"/>
    </row>
    <row r="8814" spans="1:3" ht="15.75">
      <c r="A8814" s="1"/>
      <c r="B8814" s="1"/>
      <c r="C8814" s="1"/>
    </row>
    <row r="8815" spans="1:3" ht="15.75">
      <c r="A8815" s="1"/>
      <c r="B8815" s="1"/>
      <c r="C8815" s="1"/>
    </row>
    <row r="8816" spans="1:3" ht="15.75">
      <c r="A8816" s="1"/>
      <c r="B8816" s="1"/>
      <c r="C8816" s="1"/>
    </row>
    <row r="8817" spans="1:3" ht="15.75">
      <c r="A8817" s="1"/>
      <c r="B8817" s="1"/>
      <c r="C8817" s="1"/>
    </row>
    <row r="8818" spans="1:3" ht="15.75">
      <c r="A8818" s="1"/>
      <c r="B8818" s="1"/>
      <c r="C8818" s="1"/>
    </row>
    <row r="8819" spans="1:3" ht="15.75">
      <c r="A8819" s="1"/>
      <c r="B8819" s="1"/>
      <c r="C8819" s="1"/>
    </row>
    <row r="8820" spans="1:3" ht="15.75">
      <c r="A8820" s="1"/>
      <c r="B8820" s="1"/>
      <c r="C8820" s="1"/>
    </row>
    <row r="8821" spans="1:3" ht="15.75">
      <c r="A8821" s="1"/>
      <c r="B8821" s="1"/>
      <c r="C8821" s="1"/>
    </row>
    <row r="8822" spans="1:3" ht="15.75">
      <c r="A8822" s="1"/>
      <c r="B8822" s="1"/>
      <c r="C8822" s="1"/>
    </row>
    <row r="8823" spans="1:3" ht="15.75">
      <c r="A8823" s="1"/>
      <c r="B8823" s="1"/>
      <c r="C8823" s="1"/>
    </row>
    <row r="8824" spans="1:3" ht="15.75">
      <c r="A8824" s="1"/>
      <c r="B8824" s="1"/>
      <c r="C8824" s="1"/>
    </row>
    <row r="8825" spans="1:3" ht="15.75">
      <c r="A8825" s="1"/>
      <c r="B8825" s="1"/>
      <c r="C8825" s="1"/>
    </row>
    <row r="8826" spans="1:3" ht="15.75">
      <c r="A8826" s="1"/>
      <c r="B8826" s="1"/>
      <c r="C8826" s="1"/>
    </row>
    <row r="8827" spans="1:3" ht="15.75">
      <c r="A8827" s="1"/>
      <c r="B8827" s="1"/>
      <c r="C8827" s="1"/>
    </row>
    <row r="8828" spans="1:3" ht="15.75">
      <c r="A8828" s="1"/>
      <c r="B8828" s="1"/>
      <c r="C8828" s="1"/>
    </row>
    <row r="8829" spans="1:3" ht="15.75">
      <c r="A8829" s="1"/>
      <c r="B8829" s="1"/>
      <c r="C8829" s="1"/>
    </row>
    <row r="8830" spans="1:3" ht="15.75">
      <c r="A8830" s="1"/>
      <c r="B8830" s="1"/>
      <c r="C8830" s="1"/>
    </row>
    <row r="8831" spans="1:3" ht="15.75">
      <c r="A8831" s="1"/>
      <c r="B8831" s="1"/>
      <c r="C8831" s="1"/>
    </row>
    <row r="8832" spans="1:3" ht="15.75">
      <c r="A8832" s="1"/>
      <c r="B8832" s="1"/>
      <c r="C8832" s="1"/>
    </row>
    <row r="8833" spans="1:3" ht="15.75">
      <c r="A8833" s="1"/>
      <c r="B8833" s="1"/>
      <c r="C8833" s="1"/>
    </row>
    <row r="8834" spans="1:3" ht="15.75">
      <c r="A8834" s="1"/>
      <c r="B8834" s="1"/>
      <c r="C8834" s="1"/>
    </row>
    <row r="8835" spans="1:3" ht="15.75">
      <c r="A8835" s="1"/>
      <c r="B8835" s="1"/>
      <c r="C8835" s="1"/>
    </row>
    <row r="8836" spans="1:3" ht="15.75">
      <c r="A8836" s="1"/>
      <c r="B8836" s="1"/>
      <c r="C8836" s="1"/>
    </row>
    <row r="8837" spans="1:3" ht="15.75">
      <c r="A8837" s="1"/>
      <c r="B8837" s="1"/>
      <c r="C8837" s="1"/>
    </row>
    <row r="8838" spans="1:3" ht="15.75">
      <c r="A8838" s="1"/>
      <c r="B8838" s="1"/>
      <c r="C8838" s="1"/>
    </row>
    <row r="8839" spans="1:3" ht="15.75">
      <c r="A8839" s="1"/>
      <c r="B8839" s="1"/>
      <c r="C8839" s="1"/>
    </row>
    <row r="8840" spans="1:3" ht="15.75">
      <c r="A8840" s="1"/>
      <c r="B8840" s="1"/>
      <c r="C8840" s="1"/>
    </row>
    <row r="8841" spans="1:3" ht="15.75">
      <c r="A8841" s="1"/>
      <c r="B8841" s="1"/>
      <c r="C8841" s="1"/>
    </row>
    <row r="8842" spans="1:3" ht="15.75">
      <c r="A8842" s="1"/>
      <c r="B8842" s="1"/>
      <c r="C8842" s="1"/>
    </row>
    <row r="8843" spans="1:3" ht="15.75">
      <c r="A8843" s="1"/>
      <c r="B8843" s="1"/>
      <c r="C8843" s="1"/>
    </row>
    <row r="8844" spans="1:3" ht="15.75">
      <c r="A8844" s="1"/>
      <c r="B8844" s="1"/>
      <c r="C8844" s="1"/>
    </row>
    <row r="8845" spans="1:3" ht="15.75">
      <c r="A8845" s="1"/>
      <c r="B8845" s="1"/>
      <c r="C8845" s="1"/>
    </row>
    <row r="8846" spans="1:3" ht="15.75">
      <c r="A8846" s="1"/>
      <c r="B8846" s="1"/>
      <c r="C8846" s="1"/>
    </row>
    <row r="8847" spans="1:3" ht="15.75">
      <c r="A8847" s="1"/>
      <c r="B8847" s="1"/>
      <c r="C8847" s="1"/>
    </row>
    <row r="8848" spans="1:3" ht="15.75">
      <c r="A8848" s="1"/>
      <c r="B8848" s="1"/>
      <c r="C8848" s="1"/>
    </row>
    <row r="8849" spans="1:3" ht="15.75">
      <c r="A8849" s="1"/>
      <c r="B8849" s="1"/>
      <c r="C8849" s="1"/>
    </row>
    <row r="8850" spans="1:3" ht="15.75">
      <c r="A8850" s="1"/>
      <c r="B8850" s="1"/>
      <c r="C8850" s="1"/>
    </row>
    <row r="8851" spans="1:3" ht="15.75">
      <c r="A8851" s="1"/>
      <c r="B8851" s="1"/>
      <c r="C8851" s="1"/>
    </row>
    <row r="8852" spans="1:3" ht="15.75">
      <c r="A8852" s="1"/>
      <c r="B8852" s="1"/>
      <c r="C8852" s="1"/>
    </row>
    <row r="8853" spans="1:3" ht="15.75">
      <c r="A8853" s="1"/>
      <c r="B8853" s="1"/>
      <c r="C8853" s="1"/>
    </row>
    <row r="8854" spans="1:3" ht="15.75">
      <c r="A8854" s="1"/>
      <c r="B8854" s="1"/>
      <c r="C8854" s="1"/>
    </row>
    <row r="8855" spans="1:3" ht="15.75">
      <c r="A8855" s="1"/>
      <c r="B8855" s="1"/>
      <c r="C8855" s="1"/>
    </row>
    <row r="8856" spans="1:3" ht="15.75">
      <c r="A8856" s="1"/>
      <c r="B8856" s="1"/>
      <c r="C8856" s="1"/>
    </row>
    <row r="8857" spans="1:3" ht="15.75">
      <c r="A8857" s="1"/>
      <c r="B8857" s="1"/>
      <c r="C8857" s="1"/>
    </row>
    <row r="8858" spans="1:3" ht="15.75">
      <c r="A8858" s="1"/>
      <c r="B8858" s="1"/>
      <c r="C8858" s="1"/>
    </row>
    <row r="8859" spans="1:3" ht="15.75">
      <c r="A8859" s="1"/>
      <c r="B8859" s="1"/>
      <c r="C8859" s="1"/>
    </row>
    <row r="8860" spans="1:3" ht="15.75">
      <c r="A8860" s="1"/>
      <c r="B8860" s="1"/>
      <c r="C8860" s="1"/>
    </row>
    <row r="8861" spans="1:3" ht="15.75">
      <c r="A8861" s="1"/>
      <c r="B8861" s="1"/>
      <c r="C8861" s="1"/>
    </row>
    <row r="8862" spans="1:3" ht="15.75">
      <c r="A8862" s="1"/>
      <c r="B8862" s="1"/>
      <c r="C8862" s="1"/>
    </row>
    <row r="8863" spans="1:3" ht="15.75">
      <c r="A8863" s="1"/>
      <c r="B8863" s="1"/>
      <c r="C8863" s="1"/>
    </row>
    <row r="8864" spans="1:3" ht="15.75">
      <c r="A8864" s="1"/>
      <c r="B8864" s="1"/>
      <c r="C8864" s="1"/>
    </row>
    <row r="8865" spans="1:3" ht="15.75">
      <c r="A8865" s="1"/>
      <c r="B8865" s="1"/>
      <c r="C8865" s="1"/>
    </row>
    <row r="8866" spans="1:3" ht="15.75">
      <c r="A8866" s="1"/>
      <c r="B8866" s="1"/>
      <c r="C8866" s="1"/>
    </row>
    <row r="8867" spans="1:3" ht="15.75">
      <c r="A8867" s="1"/>
      <c r="B8867" s="1"/>
      <c r="C8867" s="1"/>
    </row>
    <row r="8868" spans="1:3" ht="15.75">
      <c r="A8868" s="1"/>
      <c r="B8868" s="1"/>
      <c r="C8868" s="1"/>
    </row>
    <row r="8869" spans="1:3" ht="15.75">
      <c r="A8869" s="1"/>
      <c r="B8869" s="1"/>
      <c r="C8869" s="1"/>
    </row>
    <row r="8870" spans="1:3" ht="15.75">
      <c r="A8870" s="1"/>
      <c r="B8870" s="1"/>
      <c r="C8870" s="1"/>
    </row>
    <row r="8871" spans="1:3" ht="15.75">
      <c r="A8871" s="1"/>
      <c r="B8871" s="1"/>
      <c r="C8871" s="1"/>
    </row>
    <row r="8872" spans="1:3" ht="15.75">
      <c r="A8872" s="1"/>
      <c r="B8872" s="1"/>
      <c r="C8872" s="1"/>
    </row>
    <row r="8873" spans="1:3" ht="15.75">
      <c r="A8873" s="1"/>
      <c r="B8873" s="1"/>
      <c r="C8873" s="1"/>
    </row>
    <row r="8874" spans="1:3" ht="15.75">
      <c r="A8874" s="1"/>
      <c r="B8874" s="1"/>
      <c r="C8874" s="1"/>
    </row>
    <row r="8875" spans="1:3" ht="15.75">
      <c r="A8875" s="1"/>
      <c r="B8875" s="1"/>
      <c r="C8875" s="1"/>
    </row>
    <row r="8876" spans="1:3" ht="15.75">
      <c r="A8876" s="1"/>
      <c r="B8876" s="1"/>
      <c r="C8876" s="1"/>
    </row>
    <row r="8877" spans="1:3" ht="15.75">
      <c r="A8877" s="1"/>
      <c r="B8877" s="1"/>
      <c r="C8877" s="1"/>
    </row>
    <row r="8878" spans="1:3" ht="15.75">
      <c r="A8878" s="1"/>
      <c r="B8878" s="1"/>
      <c r="C8878" s="1"/>
    </row>
    <row r="8879" spans="1:3" ht="15.75">
      <c r="A8879" s="1"/>
      <c r="B8879" s="1"/>
      <c r="C8879" s="1"/>
    </row>
    <row r="8880" spans="1:3" ht="15.75">
      <c r="A8880" s="1"/>
      <c r="B8880" s="1"/>
      <c r="C8880" s="1"/>
    </row>
    <row r="8881" spans="1:3" ht="15.75">
      <c r="A8881" s="1"/>
      <c r="B8881" s="1"/>
      <c r="C8881" s="1"/>
    </row>
    <row r="8882" spans="1:3" ht="15.75">
      <c r="A8882" s="1"/>
      <c r="B8882" s="1"/>
      <c r="C8882" s="1"/>
    </row>
    <row r="8883" spans="1:3" ht="15.75">
      <c r="A8883" s="1"/>
      <c r="B8883" s="1"/>
      <c r="C8883" s="1"/>
    </row>
    <row r="8884" spans="1:3" ht="15.75">
      <c r="A8884" s="1"/>
      <c r="B8884" s="1"/>
      <c r="C8884" s="1"/>
    </row>
    <row r="8885" spans="1:3" ht="15.75">
      <c r="A8885" s="1"/>
      <c r="B8885" s="1"/>
      <c r="C8885" s="1"/>
    </row>
    <row r="8886" spans="1:3" ht="15.75">
      <c r="A8886" s="1"/>
      <c r="B8886" s="1"/>
      <c r="C8886" s="1"/>
    </row>
    <row r="8887" spans="1:3" ht="15.75">
      <c r="A8887" s="1"/>
      <c r="B8887" s="1"/>
      <c r="C8887" s="1"/>
    </row>
    <row r="8888" spans="1:3" ht="15.75">
      <c r="A8888" s="1"/>
      <c r="B8888" s="1"/>
      <c r="C8888" s="1"/>
    </row>
    <row r="8889" spans="1:3" ht="15.75">
      <c r="A8889" s="1"/>
      <c r="B8889" s="1"/>
      <c r="C8889" s="1"/>
    </row>
    <row r="8890" spans="1:3" ht="15.75">
      <c r="A8890" s="1"/>
      <c r="B8890" s="1"/>
      <c r="C8890" s="1"/>
    </row>
    <row r="8891" spans="1:3" ht="15.75">
      <c r="A8891" s="1"/>
      <c r="B8891" s="1"/>
      <c r="C8891" s="1"/>
    </row>
    <row r="8892" spans="1:3" ht="15.75">
      <c r="A8892" s="1"/>
      <c r="B8892" s="1"/>
      <c r="C8892" s="1"/>
    </row>
    <row r="8893" spans="1:3" ht="15.75">
      <c r="A8893" s="1"/>
      <c r="B8893" s="1"/>
      <c r="C8893" s="1"/>
    </row>
    <row r="8894" spans="1:3" ht="15.75">
      <c r="A8894" s="1"/>
      <c r="B8894" s="1"/>
      <c r="C8894" s="1"/>
    </row>
    <row r="8895" spans="1:3" ht="15.75">
      <c r="A8895" s="1"/>
      <c r="B8895" s="1"/>
      <c r="C8895" s="1"/>
    </row>
    <row r="8896" spans="1:3" ht="15.75">
      <c r="A8896" s="1"/>
      <c r="B8896" s="1"/>
      <c r="C8896" s="1"/>
    </row>
    <row r="8897" spans="1:3" ht="15.75">
      <c r="A8897" s="1"/>
      <c r="B8897" s="1"/>
      <c r="C8897" s="1"/>
    </row>
    <row r="8898" spans="1:3" ht="15.75">
      <c r="A8898" s="1"/>
      <c r="B8898" s="1"/>
      <c r="C8898" s="1"/>
    </row>
    <row r="8899" spans="1:3" ht="15.75">
      <c r="A8899" s="1"/>
      <c r="B8899" s="1"/>
      <c r="C8899" s="1"/>
    </row>
    <row r="8900" spans="1:3" ht="15.75">
      <c r="A8900" s="1"/>
      <c r="B8900" s="1"/>
      <c r="C8900" s="1"/>
    </row>
    <row r="8901" spans="1:3" ht="15.75">
      <c r="A8901" s="1"/>
      <c r="B8901" s="1"/>
      <c r="C8901" s="1"/>
    </row>
    <row r="8902" spans="1:3" ht="15.75">
      <c r="A8902" s="1"/>
      <c r="B8902" s="1"/>
      <c r="C8902" s="1"/>
    </row>
    <row r="8903" spans="1:3" ht="15.75">
      <c r="A8903" s="1"/>
      <c r="B8903" s="1"/>
      <c r="C8903" s="1"/>
    </row>
    <row r="8904" spans="1:3" ht="15.75">
      <c r="A8904" s="1"/>
      <c r="B8904" s="1"/>
      <c r="C8904" s="1"/>
    </row>
    <row r="8905" spans="1:3" ht="15.75">
      <c r="A8905" s="1"/>
      <c r="B8905" s="1"/>
      <c r="C8905" s="1"/>
    </row>
    <row r="8906" spans="1:3" ht="15.75">
      <c r="A8906" s="1"/>
      <c r="B8906" s="1"/>
      <c r="C8906" s="1"/>
    </row>
    <row r="8907" spans="1:3" ht="15.75">
      <c r="A8907" s="1"/>
      <c r="B8907" s="1"/>
      <c r="C8907" s="1"/>
    </row>
    <row r="8908" spans="1:3" ht="15.75">
      <c r="A8908" s="1"/>
      <c r="B8908" s="1"/>
      <c r="C8908" s="1"/>
    </row>
    <row r="8909" spans="1:3" ht="15.75">
      <c r="A8909" s="1"/>
      <c r="B8909" s="1"/>
      <c r="C8909" s="1"/>
    </row>
    <row r="8910" spans="1:3" ht="15.75">
      <c r="A8910" s="1"/>
      <c r="B8910" s="1"/>
      <c r="C8910" s="1"/>
    </row>
    <row r="8911" spans="1:3" ht="15.75">
      <c r="A8911" s="1"/>
      <c r="B8911" s="1"/>
      <c r="C8911" s="1"/>
    </row>
    <row r="8912" spans="1:3" ht="15.75">
      <c r="A8912" s="1"/>
      <c r="B8912" s="1"/>
      <c r="C8912" s="1"/>
    </row>
    <row r="8913" spans="1:3" ht="15.75">
      <c r="A8913" s="1"/>
      <c r="B8913" s="1"/>
      <c r="C8913" s="1"/>
    </row>
    <row r="8914" spans="1:3" ht="15.75">
      <c r="A8914" s="1"/>
      <c r="B8914" s="1"/>
      <c r="C8914" s="1"/>
    </row>
    <row r="8915" spans="1:3" ht="15.75">
      <c r="A8915" s="1"/>
      <c r="B8915" s="1"/>
      <c r="C8915" s="1"/>
    </row>
    <row r="8916" spans="1:3" ht="15.75">
      <c r="A8916" s="1"/>
      <c r="B8916" s="1"/>
      <c r="C8916" s="1"/>
    </row>
    <row r="8917" spans="1:3" ht="15.75">
      <c r="A8917" s="1"/>
      <c r="B8917" s="1"/>
      <c r="C8917" s="1"/>
    </row>
    <row r="8918" spans="1:3" ht="15.75">
      <c r="A8918" s="1"/>
      <c r="B8918" s="1"/>
      <c r="C8918" s="1"/>
    </row>
    <row r="8919" spans="1:3" ht="15.75">
      <c r="A8919" s="1"/>
      <c r="B8919" s="1"/>
      <c r="C8919" s="1"/>
    </row>
    <row r="8920" spans="1:3" ht="15.75">
      <c r="A8920" s="1"/>
      <c r="B8920" s="1"/>
      <c r="C8920" s="1"/>
    </row>
    <row r="8921" spans="1:3" ht="15.75">
      <c r="A8921" s="1"/>
      <c r="B8921" s="1"/>
      <c r="C8921" s="1"/>
    </row>
    <row r="8922" spans="1:3" ht="15.75">
      <c r="A8922" s="1"/>
      <c r="B8922" s="1"/>
      <c r="C8922" s="1"/>
    </row>
    <row r="8923" spans="1:3" ht="15.75">
      <c r="A8923" s="1"/>
      <c r="B8923" s="1"/>
      <c r="C8923" s="1"/>
    </row>
    <row r="8924" spans="1:3" ht="15.75">
      <c r="A8924" s="1"/>
      <c r="B8924" s="1"/>
      <c r="C8924" s="1"/>
    </row>
    <row r="8925" spans="1:3" ht="15.75">
      <c r="A8925" s="1"/>
      <c r="B8925" s="1"/>
      <c r="C8925" s="1"/>
    </row>
    <row r="8926" spans="1:3" ht="15.75">
      <c r="A8926" s="1"/>
      <c r="B8926" s="1"/>
      <c r="C8926" s="1"/>
    </row>
    <row r="8927" spans="1:3" ht="15.75">
      <c r="A8927" s="1"/>
      <c r="B8927" s="1"/>
      <c r="C8927" s="1"/>
    </row>
    <row r="8928" spans="1:3" ht="15.75">
      <c r="A8928" s="1"/>
      <c r="B8928" s="1"/>
      <c r="C8928" s="1"/>
    </row>
    <row r="8929" spans="1:3" ht="15.75">
      <c r="A8929" s="1"/>
      <c r="B8929" s="1"/>
      <c r="C8929" s="1"/>
    </row>
    <row r="8930" spans="1:3" ht="15.75">
      <c r="A8930" s="1"/>
      <c r="B8930" s="1"/>
      <c r="C8930" s="1"/>
    </row>
    <row r="8931" spans="1:3" ht="15.75">
      <c r="A8931" s="1"/>
      <c r="B8931" s="1"/>
      <c r="C8931" s="1"/>
    </row>
    <row r="8932" spans="1:3" ht="15.75">
      <c r="A8932" s="1"/>
      <c r="B8932" s="1"/>
      <c r="C8932" s="1"/>
    </row>
    <row r="8933" spans="1:3" ht="15.75">
      <c r="A8933" s="1"/>
      <c r="B8933" s="1"/>
      <c r="C8933" s="1"/>
    </row>
    <row r="8934" spans="1:3" ht="15.75">
      <c r="A8934" s="1"/>
      <c r="B8934" s="1"/>
      <c r="C8934" s="1"/>
    </row>
    <row r="8935" spans="1:3" ht="15.75">
      <c r="A8935" s="1"/>
      <c r="B8935" s="1"/>
      <c r="C8935" s="1"/>
    </row>
    <row r="8936" spans="1:3" ht="15.75">
      <c r="A8936" s="1"/>
      <c r="B8936" s="1"/>
      <c r="C8936" s="1"/>
    </row>
    <row r="8937" spans="1:3" ht="15.75">
      <c r="A8937" s="1"/>
      <c r="B8937" s="1"/>
      <c r="C8937" s="1"/>
    </row>
    <row r="8938" spans="1:3" ht="15.75">
      <c r="A8938" s="1"/>
      <c r="B8938" s="1"/>
      <c r="C8938" s="1"/>
    </row>
    <row r="8939" spans="1:3" ht="15.75">
      <c r="A8939" s="1"/>
      <c r="B8939" s="1"/>
      <c r="C8939" s="1"/>
    </row>
    <row r="8940" spans="1:3" ht="15.75">
      <c r="A8940" s="1"/>
      <c r="B8940" s="1"/>
      <c r="C8940" s="1"/>
    </row>
    <row r="8941" spans="1:3" ht="15.75">
      <c r="A8941" s="1"/>
      <c r="B8941" s="1"/>
      <c r="C8941" s="1"/>
    </row>
    <row r="8942" spans="1:3" ht="15.75">
      <c r="A8942" s="1"/>
      <c r="B8942" s="1"/>
      <c r="C8942" s="1"/>
    </row>
    <row r="8943" spans="1:3" ht="15.75">
      <c r="A8943" s="1"/>
      <c r="B8943" s="1"/>
      <c r="C8943" s="1"/>
    </row>
    <row r="8944" spans="1:3" ht="15.75">
      <c r="A8944" s="1"/>
      <c r="B8944" s="1"/>
      <c r="C8944" s="1"/>
    </row>
    <row r="8945" spans="1:3" ht="15.75">
      <c r="A8945" s="1"/>
      <c r="B8945" s="1"/>
      <c r="C8945" s="1"/>
    </row>
    <row r="8946" spans="1:3" ht="15.75">
      <c r="A8946" s="1"/>
      <c r="B8946" s="1"/>
      <c r="C8946" s="1"/>
    </row>
    <row r="8947" spans="1:3" ht="15.75">
      <c r="A8947" s="1"/>
      <c r="B8947" s="1"/>
      <c r="C8947" s="1"/>
    </row>
    <row r="8948" spans="1:3" ht="15.75">
      <c r="A8948" s="1"/>
      <c r="B8948" s="1"/>
      <c r="C8948" s="1"/>
    </row>
    <row r="8949" spans="1:3" ht="15.75">
      <c r="A8949" s="1"/>
      <c r="B8949" s="1"/>
      <c r="C8949" s="1"/>
    </row>
    <row r="8950" spans="1:3" ht="15.75">
      <c r="A8950" s="1"/>
      <c r="B8950" s="1"/>
      <c r="C8950" s="1"/>
    </row>
    <row r="8951" spans="1:3" ht="15.75">
      <c r="A8951" s="1"/>
      <c r="B8951" s="1"/>
      <c r="C8951" s="1"/>
    </row>
    <row r="8952" spans="1:3" ht="15.75">
      <c r="A8952" s="1"/>
      <c r="B8952" s="1"/>
      <c r="C8952" s="1"/>
    </row>
    <row r="8953" spans="1:3" ht="15.75">
      <c r="A8953" s="1"/>
      <c r="B8953" s="1"/>
      <c r="C8953" s="1"/>
    </row>
    <row r="8954" spans="1:3" ht="15.75">
      <c r="A8954" s="1"/>
      <c r="B8954" s="1"/>
      <c r="C8954" s="1"/>
    </row>
    <row r="8955" spans="1:3" ht="15.75">
      <c r="A8955" s="1"/>
      <c r="B8955" s="1"/>
      <c r="C8955" s="1"/>
    </row>
    <row r="8956" spans="1:3" ht="15.75">
      <c r="A8956" s="1"/>
      <c r="B8956" s="1"/>
      <c r="C8956" s="1"/>
    </row>
    <row r="8957" spans="1:3" ht="15.75">
      <c r="A8957" s="1"/>
      <c r="B8957" s="1"/>
      <c r="C8957" s="1"/>
    </row>
    <row r="8958" spans="1:3" ht="15.75">
      <c r="A8958" s="1"/>
      <c r="B8958" s="1"/>
      <c r="C8958" s="1"/>
    </row>
    <row r="8959" spans="1:3" ht="15.75">
      <c r="A8959" s="1"/>
      <c r="B8959" s="1"/>
      <c r="C8959" s="1"/>
    </row>
    <row r="8960" spans="1:3" ht="15.75">
      <c r="A8960" s="1"/>
      <c r="B8960" s="1"/>
      <c r="C8960" s="1"/>
    </row>
    <row r="8961" spans="1:3" ht="15.75">
      <c r="A8961" s="1"/>
      <c r="B8961" s="1"/>
      <c r="C8961" s="1"/>
    </row>
    <row r="8962" spans="1:3" ht="15.75">
      <c r="A8962" s="1"/>
      <c r="B8962" s="1"/>
      <c r="C8962" s="1"/>
    </row>
    <row r="8963" spans="1:3" ht="15.75">
      <c r="A8963" s="1"/>
      <c r="B8963" s="1"/>
      <c r="C8963" s="1"/>
    </row>
    <row r="8964" spans="1:3" ht="15.75">
      <c r="A8964" s="1"/>
      <c r="B8964" s="1"/>
      <c r="C8964" s="1"/>
    </row>
    <row r="8965" spans="1:3" ht="15.75">
      <c r="A8965" s="1"/>
      <c r="B8965" s="1"/>
      <c r="C8965" s="1"/>
    </row>
    <row r="8966" spans="1:3" ht="15.75">
      <c r="A8966" s="1"/>
      <c r="B8966" s="1"/>
      <c r="C8966" s="1"/>
    </row>
    <row r="8967" spans="1:3" ht="15.75">
      <c r="A8967" s="1"/>
      <c r="B8967" s="1"/>
      <c r="C8967" s="1"/>
    </row>
    <row r="8968" spans="1:3" ht="15.75">
      <c r="A8968" s="1"/>
      <c r="B8968" s="1"/>
      <c r="C8968" s="1"/>
    </row>
    <row r="8969" spans="1:3" ht="15.75">
      <c r="A8969" s="1"/>
      <c r="B8969" s="1"/>
      <c r="C8969" s="1"/>
    </row>
    <row r="8970" spans="1:3" ht="15.75">
      <c r="A8970" s="1"/>
      <c r="B8970" s="1"/>
      <c r="C8970" s="1"/>
    </row>
    <row r="8971" spans="1:3" ht="15.75">
      <c r="A8971" s="1"/>
      <c r="B8971" s="1"/>
      <c r="C8971" s="1"/>
    </row>
    <row r="8972" spans="1:3" ht="15.75">
      <c r="A8972" s="1"/>
      <c r="B8972" s="1"/>
      <c r="C8972" s="1"/>
    </row>
    <row r="8973" spans="1:3" ht="15.75">
      <c r="A8973" s="1"/>
      <c r="B8973" s="1"/>
      <c r="C8973" s="1"/>
    </row>
    <row r="8974" spans="1:3" ht="15.75">
      <c r="A8974" s="1"/>
      <c r="B8974" s="1"/>
      <c r="C8974" s="1"/>
    </row>
    <row r="8975" spans="1:3" ht="15.75">
      <c r="A8975" s="1"/>
      <c r="B8975" s="1"/>
      <c r="C8975" s="1"/>
    </row>
    <row r="8976" spans="1:3" ht="15.75">
      <c r="A8976" s="1"/>
      <c r="B8976" s="1"/>
      <c r="C8976" s="1"/>
    </row>
    <row r="8977" spans="1:3" ht="15.75">
      <c r="A8977" s="1"/>
      <c r="B8977" s="1"/>
      <c r="C8977" s="1"/>
    </row>
    <row r="8978" spans="1:3" ht="15.75">
      <c r="A8978" s="1"/>
      <c r="B8978" s="1"/>
      <c r="C8978" s="1"/>
    </row>
    <row r="8979" spans="1:3" ht="15.75">
      <c r="A8979" s="1"/>
      <c r="B8979" s="1"/>
      <c r="C8979" s="1"/>
    </row>
    <row r="8980" spans="1:3" ht="15.75">
      <c r="A8980" s="1"/>
      <c r="B8980" s="1"/>
      <c r="C8980" s="1"/>
    </row>
    <row r="8981" spans="1:3" ht="15.75">
      <c r="A8981" s="1"/>
      <c r="B8981" s="1"/>
      <c r="C8981" s="1"/>
    </row>
    <row r="8982" spans="1:3" ht="15.75">
      <c r="A8982" s="1"/>
      <c r="B8982" s="1"/>
      <c r="C8982" s="1"/>
    </row>
    <row r="8983" spans="1:3" ht="15.75">
      <c r="A8983" s="1"/>
      <c r="B8983" s="1"/>
      <c r="C8983" s="1"/>
    </row>
    <row r="8984" spans="1:3" ht="15.75">
      <c r="A8984" s="1"/>
      <c r="B8984" s="1"/>
      <c r="C8984" s="1"/>
    </row>
    <row r="8985" spans="1:3" ht="15.75">
      <c r="A8985" s="1"/>
      <c r="B8985" s="1"/>
      <c r="C8985" s="1"/>
    </row>
    <row r="8986" spans="1:3" ht="15.75">
      <c r="A8986" s="1"/>
      <c r="B8986" s="1"/>
      <c r="C8986" s="1"/>
    </row>
    <row r="8987" spans="1:3" ht="15.75">
      <c r="A8987" s="1"/>
      <c r="B8987" s="1"/>
      <c r="C8987" s="1"/>
    </row>
    <row r="8988" spans="1:3" ht="15.75">
      <c r="A8988" s="1"/>
      <c r="B8988" s="1"/>
      <c r="C8988" s="1"/>
    </row>
    <row r="8989" spans="1:3" ht="15.75">
      <c r="A8989" s="1"/>
      <c r="B8989" s="1"/>
      <c r="C8989" s="1"/>
    </row>
    <row r="8990" spans="1:3" ht="15.75">
      <c r="A8990" s="1"/>
      <c r="B8990" s="1"/>
      <c r="C8990" s="1"/>
    </row>
    <row r="8991" spans="1:3" ht="15.75">
      <c r="A8991" s="1"/>
      <c r="B8991" s="1"/>
      <c r="C8991" s="1"/>
    </row>
    <row r="8992" spans="1:3" ht="15.75">
      <c r="A8992" s="1"/>
      <c r="B8992" s="1"/>
      <c r="C8992" s="1"/>
    </row>
    <row r="8993" spans="1:3" ht="15.75">
      <c r="A8993" s="1"/>
      <c r="B8993" s="1"/>
      <c r="C8993" s="1"/>
    </row>
    <row r="8994" spans="1:3" ht="15.75">
      <c r="A8994" s="1"/>
      <c r="B8994" s="1"/>
      <c r="C8994" s="1"/>
    </row>
    <row r="8995" spans="1:3" ht="15.75">
      <c r="A8995" s="1"/>
      <c r="B8995" s="1"/>
      <c r="C8995" s="1"/>
    </row>
    <row r="8996" spans="1:3" ht="15.75">
      <c r="A8996" s="1"/>
      <c r="B8996" s="1"/>
      <c r="C8996" s="1"/>
    </row>
    <row r="8997" spans="1:3" ht="15.75">
      <c r="A8997" s="1"/>
      <c r="B8997" s="1"/>
      <c r="C8997" s="1"/>
    </row>
    <row r="8998" spans="1:3" ht="15.75">
      <c r="A8998" s="1"/>
      <c r="B8998" s="1"/>
      <c r="C8998" s="1"/>
    </row>
    <row r="8999" spans="1:3" ht="15.75">
      <c r="A8999" s="1"/>
      <c r="B8999" s="1"/>
      <c r="C8999" s="1"/>
    </row>
    <row r="9000" spans="1:3" ht="15.75">
      <c r="A9000" s="1"/>
      <c r="B9000" s="1"/>
      <c r="C9000" s="1"/>
    </row>
    <row r="9001" spans="1:3" ht="15.75">
      <c r="A9001" s="1"/>
      <c r="B9001" s="1"/>
      <c r="C9001" s="1"/>
    </row>
    <row r="9002" spans="1:3" ht="15.75">
      <c r="A9002" s="1"/>
      <c r="B9002" s="1"/>
      <c r="C9002" s="1"/>
    </row>
    <row r="9003" spans="1:3" ht="15.75">
      <c r="A9003" s="1"/>
      <c r="B9003" s="1"/>
      <c r="C9003" s="1"/>
    </row>
    <row r="9004" spans="1:3" ht="15.75">
      <c r="A9004" s="1"/>
      <c r="B9004" s="1"/>
      <c r="C9004" s="1"/>
    </row>
    <row r="9005" spans="1:3" ht="15.75">
      <c r="A9005" s="1"/>
      <c r="B9005" s="1"/>
      <c r="C9005" s="1"/>
    </row>
    <row r="9006" spans="1:3" ht="15.75">
      <c r="A9006" s="1"/>
      <c r="B9006" s="1"/>
      <c r="C9006" s="1"/>
    </row>
    <row r="9007" spans="1:3" ht="15.75">
      <c r="A9007" s="1"/>
      <c r="B9007" s="1"/>
      <c r="C9007" s="1"/>
    </row>
    <row r="9008" spans="1:3" ht="15.75">
      <c r="A9008" s="1"/>
      <c r="B9008" s="1"/>
      <c r="C9008" s="1"/>
    </row>
    <row r="9009" spans="1:3" ht="15.75">
      <c r="A9009" s="1"/>
      <c r="B9009" s="1"/>
      <c r="C9009" s="1"/>
    </row>
    <row r="9010" spans="1:3" ht="15.75">
      <c r="A9010" s="1"/>
      <c r="B9010" s="1"/>
      <c r="C9010" s="1"/>
    </row>
    <row r="9011" spans="1:3" ht="15.75">
      <c r="A9011" s="1"/>
      <c r="B9011" s="1"/>
      <c r="C9011" s="1"/>
    </row>
    <row r="9012" spans="1:3" ht="15.75">
      <c r="A9012" s="1"/>
      <c r="B9012" s="1"/>
      <c r="C9012" s="1"/>
    </row>
    <row r="9013" spans="1:3" ht="15.75">
      <c r="A9013" s="1"/>
      <c r="B9013" s="1"/>
      <c r="C9013" s="1"/>
    </row>
    <row r="9014" spans="1:3" ht="15.75">
      <c r="A9014" s="1"/>
      <c r="B9014" s="1"/>
      <c r="C9014" s="1"/>
    </row>
    <row r="9015" spans="1:3" ht="15.75">
      <c r="A9015" s="1"/>
      <c r="B9015" s="1"/>
      <c r="C9015" s="1"/>
    </row>
    <row r="9016" spans="1:3" ht="15.75">
      <c r="A9016" s="1"/>
      <c r="B9016" s="1"/>
      <c r="C9016" s="1"/>
    </row>
    <row r="9017" spans="1:3" ht="15.75">
      <c r="A9017" s="1"/>
      <c r="B9017" s="1"/>
      <c r="C9017" s="1"/>
    </row>
    <row r="9018" spans="1:3" ht="15.75">
      <c r="A9018" s="1"/>
      <c r="B9018" s="1"/>
      <c r="C9018" s="1"/>
    </row>
    <row r="9019" spans="1:3" ht="15.75">
      <c r="A9019" s="1"/>
      <c r="B9019" s="1"/>
      <c r="C9019" s="1"/>
    </row>
    <row r="9020" spans="1:3" ht="15.75">
      <c r="A9020" s="1"/>
      <c r="B9020" s="1"/>
      <c r="C9020" s="1"/>
    </row>
    <row r="9021" spans="1:3" ht="15.75">
      <c r="A9021" s="1"/>
      <c r="B9021" s="1"/>
      <c r="C9021" s="1"/>
    </row>
    <row r="9022" spans="1:3" ht="15.75">
      <c r="A9022" s="1"/>
      <c r="B9022" s="1"/>
      <c r="C9022" s="1"/>
    </row>
    <row r="9023" spans="1:3" ht="15.75">
      <c r="A9023" s="1"/>
      <c r="B9023" s="1"/>
      <c r="C9023" s="1"/>
    </row>
    <row r="9024" spans="1:3" ht="15.75">
      <c r="A9024" s="1"/>
      <c r="B9024" s="1"/>
      <c r="C9024" s="1"/>
    </row>
    <row r="9025" spans="1:3" ht="15.75">
      <c r="A9025" s="1"/>
      <c r="B9025" s="1"/>
      <c r="C9025" s="1"/>
    </row>
    <row r="9026" spans="1:3" ht="15.75">
      <c r="A9026" s="1"/>
      <c r="B9026" s="1"/>
      <c r="C9026" s="1"/>
    </row>
    <row r="9027" spans="1:3" ht="15.75">
      <c r="A9027" s="1"/>
      <c r="B9027" s="1"/>
      <c r="C9027" s="1"/>
    </row>
    <row r="9028" spans="1:3" ht="15.75">
      <c r="A9028" s="1"/>
      <c r="B9028" s="1"/>
      <c r="C9028" s="1"/>
    </row>
    <row r="9029" spans="1:3" ht="15.75">
      <c r="A9029" s="1"/>
      <c r="B9029" s="1"/>
      <c r="C9029" s="1"/>
    </row>
    <row r="9030" spans="1:3" ht="15.75">
      <c r="A9030" s="1"/>
      <c r="B9030" s="1"/>
      <c r="C9030" s="1"/>
    </row>
    <row r="9031" spans="1:3" ht="15.75">
      <c r="A9031" s="1"/>
      <c r="B9031" s="1"/>
      <c r="C9031" s="1"/>
    </row>
    <row r="9032" spans="1:3" ht="15.75">
      <c r="A9032" s="1"/>
      <c r="B9032" s="1"/>
      <c r="C9032" s="1"/>
    </row>
    <row r="9033" spans="1:3" ht="15.75">
      <c r="A9033" s="1"/>
      <c r="B9033" s="1"/>
      <c r="C9033" s="1"/>
    </row>
    <row r="9034" spans="1:3" ht="15.75">
      <c r="A9034" s="1"/>
      <c r="B9034" s="1"/>
      <c r="C9034" s="1"/>
    </row>
    <row r="9035" spans="1:3" ht="15.75">
      <c r="A9035" s="1"/>
      <c r="B9035" s="1"/>
      <c r="C9035" s="1"/>
    </row>
    <row r="9036" spans="1:3" ht="15.75">
      <c r="A9036" s="1"/>
      <c r="B9036" s="1"/>
      <c r="C9036" s="1"/>
    </row>
    <row r="9037" spans="1:3" ht="15.75">
      <c r="A9037" s="1"/>
      <c r="B9037" s="1"/>
      <c r="C9037" s="1"/>
    </row>
    <row r="9038" spans="1:3" ht="15.75">
      <c r="A9038" s="1"/>
      <c r="B9038" s="1"/>
      <c r="C9038" s="1"/>
    </row>
    <row r="9039" spans="1:3" ht="15.75">
      <c r="A9039" s="1"/>
      <c r="B9039" s="1"/>
      <c r="C9039" s="1"/>
    </row>
    <row r="9040" spans="1:3" ht="15.75">
      <c r="A9040" s="1"/>
      <c r="B9040" s="1"/>
      <c r="C9040" s="1"/>
    </row>
    <row r="9041" spans="1:3" ht="15.75">
      <c r="A9041" s="1"/>
      <c r="B9041" s="1"/>
      <c r="C9041" s="1"/>
    </row>
    <row r="9042" spans="1:3" ht="15.75">
      <c r="A9042" s="1"/>
      <c r="B9042" s="1"/>
      <c r="C9042" s="1"/>
    </row>
    <row r="9043" spans="1:3" ht="15.75">
      <c r="A9043" s="1"/>
      <c r="B9043" s="1"/>
      <c r="C9043" s="1"/>
    </row>
    <row r="9044" spans="1:3" ht="15.75">
      <c r="A9044" s="1"/>
      <c r="B9044" s="1"/>
      <c r="C9044" s="1"/>
    </row>
    <row r="9045" spans="1:3" ht="15.75">
      <c r="A9045" s="1"/>
      <c r="B9045" s="1"/>
      <c r="C9045" s="1"/>
    </row>
    <row r="9046" spans="1:3" ht="15.75">
      <c r="A9046" s="1"/>
      <c r="B9046" s="1"/>
      <c r="C9046" s="1"/>
    </row>
    <row r="9047" spans="1:3" ht="15.75">
      <c r="A9047" s="1"/>
      <c r="B9047" s="1"/>
      <c r="C9047" s="1"/>
    </row>
    <row r="9048" spans="1:3" ht="15.75">
      <c r="A9048" s="1"/>
      <c r="B9048" s="1"/>
      <c r="C9048" s="1"/>
    </row>
    <row r="9049" spans="1:3" ht="15.75">
      <c r="A9049" s="1"/>
      <c r="B9049" s="1"/>
      <c r="C9049" s="1"/>
    </row>
    <row r="9050" spans="1:3" ht="15.75">
      <c r="A9050" s="1"/>
      <c r="B9050" s="1"/>
      <c r="C9050" s="1"/>
    </row>
    <row r="9051" spans="1:3" ht="15.75">
      <c r="A9051" s="1"/>
      <c r="B9051" s="1"/>
      <c r="C9051" s="1"/>
    </row>
    <row r="9052" spans="1:3" ht="15.75">
      <c r="A9052" s="1"/>
      <c r="B9052" s="1"/>
      <c r="C9052" s="1"/>
    </row>
    <row r="9053" spans="1:3" ht="15.75">
      <c r="A9053" s="1"/>
      <c r="B9053" s="1"/>
      <c r="C9053" s="1"/>
    </row>
    <row r="9054" spans="1:3" ht="15.75">
      <c r="A9054" s="1"/>
      <c r="B9054" s="1"/>
      <c r="C9054" s="1"/>
    </row>
    <row r="9055" spans="1:3" ht="15.75">
      <c r="A9055" s="1"/>
      <c r="B9055" s="1"/>
      <c r="C9055" s="1"/>
    </row>
    <row r="9056" spans="1:3" ht="15.75">
      <c r="A9056" s="1"/>
      <c r="B9056" s="1"/>
      <c r="C9056" s="1"/>
    </row>
    <row r="9057" spans="1:3" ht="15.75">
      <c r="A9057" s="1"/>
      <c r="B9057" s="1"/>
      <c r="C9057" s="1"/>
    </row>
    <row r="9058" spans="1:3" ht="15.75">
      <c r="A9058" s="1"/>
      <c r="B9058" s="1"/>
      <c r="C9058" s="1"/>
    </row>
    <row r="9059" spans="1:3" ht="15.75">
      <c r="A9059" s="1"/>
      <c r="B9059" s="1"/>
      <c r="C9059" s="1"/>
    </row>
    <row r="9060" spans="1:3" ht="15.75">
      <c r="A9060" s="1"/>
      <c r="B9060" s="1"/>
      <c r="C9060" s="1"/>
    </row>
    <row r="9061" spans="1:3" ht="15.75">
      <c r="A9061" s="1"/>
      <c r="B9061" s="1"/>
      <c r="C9061" s="1"/>
    </row>
    <row r="9062" spans="1:3" ht="15.75">
      <c r="A9062" s="1"/>
      <c r="B9062" s="1"/>
      <c r="C9062" s="1"/>
    </row>
    <row r="9063" spans="1:3" ht="15.75">
      <c r="A9063" s="1"/>
      <c r="B9063" s="1"/>
      <c r="C9063" s="1"/>
    </row>
    <row r="9064" spans="1:3" ht="15.75">
      <c r="A9064" s="1"/>
      <c r="B9064" s="1"/>
      <c r="C9064" s="1"/>
    </row>
    <row r="9065" spans="1:3" ht="15.75">
      <c r="A9065" s="1"/>
      <c r="B9065" s="1"/>
      <c r="C9065" s="1"/>
    </row>
    <row r="9066" spans="1:3" ht="15.75">
      <c r="A9066" s="1"/>
      <c r="B9066" s="1"/>
      <c r="C9066" s="1"/>
    </row>
    <row r="9067" spans="1:3" ht="15.75">
      <c r="A9067" s="1"/>
      <c r="B9067" s="1"/>
      <c r="C9067" s="1"/>
    </row>
    <row r="9068" spans="1:3" ht="15.75">
      <c r="A9068" s="1"/>
      <c r="B9068" s="1"/>
      <c r="C9068" s="1"/>
    </row>
    <row r="9069" spans="1:3" ht="15.75">
      <c r="A9069" s="1"/>
      <c r="B9069" s="1"/>
      <c r="C9069" s="1"/>
    </row>
    <row r="9070" spans="1:3" ht="15.75">
      <c r="A9070" s="1"/>
      <c r="B9070" s="1"/>
      <c r="C9070" s="1"/>
    </row>
    <row r="9071" spans="1:3" ht="15.75">
      <c r="A9071" s="1"/>
      <c r="B9071" s="1"/>
      <c r="C9071" s="1"/>
    </row>
    <row r="9072" spans="1:3" ht="15.75">
      <c r="A9072" s="1"/>
      <c r="B9072" s="1"/>
      <c r="C9072" s="1"/>
    </row>
    <row r="9073" spans="1:3" ht="15.75">
      <c r="A9073" s="1"/>
      <c r="B9073" s="1"/>
      <c r="C9073" s="1"/>
    </row>
    <row r="9074" spans="1:3" ht="15.75">
      <c r="A9074" s="1"/>
      <c r="B9074" s="1"/>
      <c r="C9074" s="1"/>
    </row>
    <row r="9075" spans="1:3" ht="15.75">
      <c r="A9075" s="1"/>
      <c r="B9075" s="1"/>
      <c r="C9075" s="1"/>
    </row>
    <row r="9076" spans="1:3" ht="15.75">
      <c r="A9076" s="1"/>
      <c r="B9076" s="1"/>
      <c r="C9076" s="1"/>
    </row>
    <row r="9077" spans="1:3" ht="15.75">
      <c r="A9077" s="1"/>
      <c r="B9077" s="1"/>
      <c r="C9077" s="1"/>
    </row>
    <row r="9078" spans="1:3" ht="15.75">
      <c r="A9078" s="1"/>
      <c r="B9078" s="1"/>
      <c r="C9078" s="1"/>
    </row>
    <row r="9079" spans="1:3" ht="15.75">
      <c r="A9079" s="1"/>
      <c r="B9079" s="1"/>
      <c r="C9079" s="1"/>
    </row>
    <row r="9080" spans="1:3" ht="15.75">
      <c r="A9080" s="1"/>
      <c r="B9080" s="1"/>
      <c r="C9080" s="1"/>
    </row>
    <row r="9081" spans="1:3" ht="15.75">
      <c r="A9081" s="1"/>
      <c r="B9081" s="1"/>
      <c r="C9081" s="1"/>
    </row>
    <row r="9082" spans="1:3" ht="15.75">
      <c r="A9082" s="1"/>
      <c r="B9082" s="1"/>
      <c r="C9082" s="1"/>
    </row>
    <row r="9083" spans="1:3" ht="15.75">
      <c r="A9083" s="1"/>
      <c r="B9083" s="1"/>
      <c r="C9083" s="1"/>
    </row>
    <row r="9084" spans="1:3" ht="15.75">
      <c r="A9084" s="1"/>
      <c r="B9084" s="1"/>
      <c r="C9084" s="1"/>
    </row>
    <row r="9085" spans="1:3" ht="15.75">
      <c r="A9085" s="1"/>
      <c r="B9085" s="1"/>
      <c r="C9085" s="1"/>
    </row>
    <row r="9086" spans="1:3" ht="15.75">
      <c r="A9086" s="1"/>
      <c r="B9086" s="1"/>
      <c r="C9086" s="1"/>
    </row>
    <row r="9087" spans="1:3" ht="15.75">
      <c r="A9087" s="1"/>
      <c r="B9087" s="1"/>
      <c r="C9087" s="1"/>
    </row>
    <row r="9088" spans="1:3" ht="15.75">
      <c r="A9088" s="1"/>
      <c r="B9088" s="1"/>
      <c r="C9088" s="1"/>
    </row>
    <row r="9089" spans="1:3" ht="15.75">
      <c r="A9089" s="1"/>
      <c r="B9089" s="1"/>
      <c r="C9089" s="1"/>
    </row>
    <row r="9090" spans="1:3" ht="15.75">
      <c r="A9090" s="1"/>
      <c r="B9090" s="1"/>
      <c r="C9090" s="1"/>
    </row>
    <row r="9091" spans="1:3" ht="15.75">
      <c r="A9091" s="1"/>
      <c r="B9091" s="1"/>
      <c r="C9091" s="1"/>
    </row>
    <row r="9092" spans="1:3" ht="15.75">
      <c r="A9092" s="1"/>
      <c r="B9092" s="1"/>
      <c r="C9092" s="1"/>
    </row>
    <row r="9093" spans="1:3" ht="15.75">
      <c r="A9093" s="1"/>
      <c r="B9093" s="1"/>
      <c r="C9093" s="1"/>
    </row>
    <row r="9094" spans="1:3" ht="15.75">
      <c r="A9094" s="1"/>
      <c r="B9094" s="1"/>
      <c r="C9094" s="1"/>
    </row>
    <row r="9095" spans="1:3" ht="15.75">
      <c r="A9095" s="1"/>
      <c r="B9095" s="1"/>
      <c r="C9095" s="1"/>
    </row>
    <row r="9096" spans="1:3" ht="15.75">
      <c r="A9096" s="1"/>
      <c r="B9096" s="1"/>
      <c r="C9096" s="1"/>
    </row>
    <row r="9097" spans="1:3" ht="15.75">
      <c r="A9097" s="1"/>
      <c r="B9097" s="1"/>
      <c r="C9097" s="1"/>
    </row>
    <row r="9098" spans="1:3" ht="15.75">
      <c r="A9098" s="1"/>
      <c r="B9098" s="1"/>
      <c r="C9098" s="1"/>
    </row>
    <row r="9099" spans="1:3" ht="15.75">
      <c r="A9099" s="1"/>
      <c r="B9099" s="1"/>
      <c r="C9099" s="1"/>
    </row>
    <row r="9100" spans="1:3" ht="15.75">
      <c r="A9100" s="1"/>
      <c r="B9100" s="1"/>
      <c r="C9100" s="1"/>
    </row>
    <row r="9101" spans="1:3" ht="15.75">
      <c r="A9101" s="1"/>
      <c r="B9101" s="1"/>
      <c r="C9101" s="1"/>
    </row>
    <row r="9102" spans="1:3" ht="15.75">
      <c r="A9102" s="1"/>
      <c r="B9102" s="1"/>
      <c r="C9102" s="1"/>
    </row>
    <row r="9103" spans="1:3" ht="15.75">
      <c r="A9103" s="1"/>
      <c r="B9103" s="1"/>
      <c r="C9103" s="1"/>
    </row>
    <row r="9104" spans="1:3" ht="15.75">
      <c r="A9104" s="1"/>
      <c r="B9104" s="1"/>
      <c r="C9104" s="1"/>
    </row>
    <row r="9105" spans="1:3" ht="15.75">
      <c r="A9105" s="1"/>
      <c r="B9105" s="1"/>
      <c r="C9105" s="1"/>
    </row>
    <row r="9106" spans="1:3" ht="15.75">
      <c r="A9106" s="1"/>
      <c r="B9106" s="1"/>
      <c r="C9106" s="1"/>
    </row>
    <row r="9107" spans="1:3" ht="15.75">
      <c r="A9107" s="1"/>
      <c r="B9107" s="1"/>
      <c r="C9107" s="1"/>
    </row>
    <row r="9108" spans="1:3" ht="15.75">
      <c r="A9108" s="1"/>
      <c r="B9108" s="1"/>
      <c r="C9108" s="1"/>
    </row>
    <row r="9109" spans="1:3" ht="15.75">
      <c r="A9109" s="1"/>
      <c r="B9109" s="1"/>
      <c r="C9109" s="1"/>
    </row>
    <row r="9110" spans="1:3" ht="15.75">
      <c r="A9110" s="1"/>
      <c r="B9110" s="1"/>
      <c r="C9110" s="1"/>
    </row>
    <row r="9111" spans="1:3" ht="15.75">
      <c r="A9111" s="1"/>
      <c r="B9111" s="1"/>
      <c r="C9111" s="1"/>
    </row>
    <row r="9112" spans="1:3" ht="15.75">
      <c r="A9112" s="1"/>
      <c r="B9112" s="1"/>
      <c r="C9112" s="1"/>
    </row>
    <row r="9113" spans="1:3" ht="15.75">
      <c r="A9113" s="1"/>
      <c r="B9113" s="1"/>
      <c r="C9113" s="1"/>
    </row>
    <row r="9114" spans="1:3" ht="15.75">
      <c r="A9114" s="1"/>
      <c r="B9114" s="1"/>
      <c r="C9114" s="1"/>
    </row>
    <row r="9115" spans="1:3" ht="15.75">
      <c r="A9115" s="1"/>
      <c r="B9115" s="1"/>
      <c r="C9115" s="1"/>
    </row>
    <row r="9116" spans="1:3" ht="15.75">
      <c r="A9116" s="1"/>
      <c r="B9116" s="1"/>
      <c r="C9116" s="1"/>
    </row>
    <row r="9117" spans="1:3" ht="15.75">
      <c r="A9117" s="1"/>
      <c r="B9117" s="1"/>
      <c r="C9117" s="1"/>
    </row>
    <row r="9118" spans="1:3" ht="15.75">
      <c r="A9118" s="1"/>
      <c r="B9118" s="1"/>
      <c r="C9118" s="1"/>
    </row>
    <row r="9119" spans="1:3" ht="15.75">
      <c r="A9119" s="1"/>
      <c r="B9119" s="1"/>
      <c r="C9119" s="1"/>
    </row>
    <row r="9120" spans="1:3" ht="15.75">
      <c r="A9120" s="1"/>
      <c r="B9120" s="1"/>
      <c r="C9120" s="1"/>
    </row>
    <row r="9121" spans="1:3" ht="15.75">
      <c r="A9121" s="1"/>
      <c r="B9121" s="1"/>
      <c r="C9121" s="1"/>
    </row>
    <row r="9122" spans="1:3" ht="15.75">
      <c r="A9122" s="1"/>
      <c r="B9122" s="1"/>
      <c r="C9122" s="1"/>
    </row>
    <row r="9123" spans="1:3" ht="15.75">
      <c r="A9123" s="1"/>
      <c r="B9123" s="1"/>
      <c r="C9123" s="1"/>
    </row>
    <row r="9124" spans="1:3" ht="15.75">
      <c r="A9124" s="1"/>
      <c r="B9124" s="1"/>
      <c r="C9124" s="1"/>
    </row>
    <row r="9125" spans="1:3" ht="15.75">
      <c r="A9125" s="1"/>
      <c r="B9125" s="1"/>
      <c r="C9125" s="1"/>
    </row>
    <row r="9126" spans="1:3" ht="15.75">
      <c r="A9126" s="1"/>
      <c r="B9126" s="1"/>
      <c r="C9126" s="1"/>
    </row>
    <row r="9127" spans="1:3" ht="15.75">
      <c r="A9127" s="1"/>
      <c r="B9127" s="1"/>
      <c r="C9127" s="1"/>
    </row>
    <row r="9128" spans="1:3" ht="15.75">
      <c r="A9128" s="1"/>
      <c r="B9128" s="1"/>
      <c r="C9128" s="1"/>
    </row>
    <row r="9129" spans="1:3" ht="15.75">
      <c r="A9129" s="1"/>
      <c r="B9129" s="1"/>
      <c r="C9129" s="1"/>
    </row>
    <row r="9130" spans="1:3" ht="15.75">
      <c r="A9130" s="1"/>
      <c r="B9130" s="1"/>
      <c r="C9130" s="1"/>
    </row>
    <row r="9131" spans="1:3" ht="15.75">
      <c r="A9131" s="1"/>
      <c r="B9131" s="1"/>
      <c r="C9131" s="1"/>
    </row>
    <row r="9132" spans="1:3" ht="15.75">
      <c r="A9132" s="1"/>
      <c r="B9132" s="1"/>
      <c r="C9132" s="1"/>
    </row>
    <row r="9133" spans="1:3" ht="15.75">
      <c r="A9133" s="1"/>
      <c r="B9133" s="1"/>
      <c r="C9133" s="1"/>
    </row>
    <row r="9134" spans="1:3" ht="15.75">
      <c r="A9134" s="1"/>
      <c r="B9134" s="1"/>
      <c r="C9134" s="1"/>
    </row>
    <row r="9135" spans="1:3" ht="15.75">
      <c r="A9135" s="1"/>
      <c r="B9135" s="1"/>
      <c r="C9135" s="1"/>
    </row>
    <row r="9136" spans="1:3" ht="15.75">
      <c r="A9136" s="1"/>
      <c r="B9136" s="1"/>
      <c r="C9136" s="1"/>
    </row>
    <row r="9137" spans="1:3" ht="15.75">
      <c r="A9137" s="1"/>
      <c r="B9137" s="1"/>
      <c r="C9137" s="1"/>
    </row>
    <row r="9138" spans="1:3" ht="15.75">
      <c r="A9138" s="1"/>
      <c r="B9138" s="1"/>
      <c r="C9138" s="1"/>
    </row>
    <row r="9139" spans="1:3" ht="15.75">
      <c r="A9139" s="1"/>
      <c r="B9139" s="1"/>
      <c r="C9139" s="1"/>
    </row>
    <row r="9140" spans="1:3" ht="15.75">
      <c r="A9140" s="1"/>
      <c r="B9140" s="1"/>
      <c r="C9140" s="1"/>
    </row>
    <row r="9141" spans="1:3" ht="15.75">
      <c r="A9141" s="1"/>
      <c r="B9141" s="1"/>
      <c r="C9141" s="1"/>
    </row>
    <row r="9142" spans="1:3" ht="15.75">
      <c r="A9142" s="1"/>
      <c r="B9142" s="1"/>
      <c r="C9142" s="1"/>
    </row>
    <row r="9143" spans="1:3" ht="15.75">
      <c r="A9143" s="1"/>
      <c r="B9143" s="1"/>
      <c r="C9143" s="1"/>
    </row>
    <row r="9144" spans="1:3" ht="15.75">
      <c r="A9144" s="1"/>
      <c r="B9144" s="1"/>
      <c r="C9144" s="1"/>
    </row>
    <row r="9145" spans="1:3" ht="15.75">
      <c r="A9145" s="1"/>
      <c r="B9145" s="1"/>
      <c r="C9145" s="1"/>
    </row>
    <row r="9146" spans="1:3" ht="15.75">
      <c r="A9146" s="1"/>
      <c r="B9146" s="1"/>
      <c r="C9146" s="1"/>
    </row>
    <row r="9147" spans="1:3" ht="15.75">
      <c r="A9147" s="1"/>
      <c r="B9147" s="1"/>
      <c r="C9147" s="1"/>
    </row>
    <row r="9148" spans="1:3" ht="15.75">
      <c r="A9148" s="1"/>
      <c r="B9148" s="1"/>
      <c r="C9148" s="1"/>
    </row>
    <row r="9149" spans="1:3" ht="15.75">
      <c r="A9149" s="1"/>
      <c r="B9149" s="1"/>
      <c r="C9149" s="1"/>
    </row>
    <row r="9150" spans="1:3" ht="15.75">
      <c r="A9150" s="1"/>
      <c r="B9150" s="1"/>
      <c r="C9150" s="1"/>
    </row>
    <row r="9151" spans="1:3" ht="15.75">
      <c r="A9151" s="1"/>
      <c r="B9151" s="1"/>
      <c r="C9151" s="1"/>
    </row>
    <row r="9152" spans="1:3" ht="15.75">
      <c r="A9152" s="1"/>
      <c r="B9152" s="1"/>
      <c r="C9152" s="1"/>
    </row>
    <row r="9153" spans="1:3" ht="15.75">
      <c r="A9153" s="1"/>
      <c r="B9153" s="1"/>
      <c r="C9153" s="1"/>
    </row>
    <row r="9154" spans="1:3" ht="15.75">
      <c r="A9154" s="1"/>
      <c r="B9154" s="1"/>
      <c r="C9154" s="1"/>
    </row>
    <row r="9155" spans="1:3" ht="15.75">
      <c r="A9155" s="1"/>
      <c r="B9155" s="1"/>
      <c r="C9155" s="1"/>
    </row>
    <row r="9156" spans="1:3" ht="15.75">
      <c r="A9156" s="1"/>
      <c r="B9156" s="1"/>
      <c r="C9156" s="1"/>
    </row>
    <row r="9157" spans="1:3" ht="15.75">
      <c r="A9157" s="1"/>
      <c r="B9157" s="1"/>
      <c r="C9157" s="1"/>
    </row>
    <row r="9158" spans="1:3" ht="15.75">
      <c r="A9158" s="1"/>
      <c r="B9158" s="1"/>
      <c r="C9158" s="1"/>
    </row>
    <row r="9159" spans="1:3" ht="15.75">
      <c r="A9159" s="1"/>
      <c r="B9159" s="1"/>
      <c r="C9159" s="1"/>
    </row>
    <row r="9160" spans="1:3" ht="15.75">
      <c r="A9160" s="1"/>
      <c r="B9160" s="1"/>
      <c r="C9160" s="1"/>
    </row>
    <row r="9161" spans="1:3" ht="15.75">
      <c r="A9161" s="1"/>
      <c r="B9161" s="1"/>
      <c r="C9161" s="1"/>
    </row>
    <row r="9162" spans="1:3" ht="15.75">
      <c r="A9162" s="1"/>
      <c r="B9162" s="1"/>
      <c r="C9162" s="1"/>
    </row>
    <row r="9163" spans="1:3" ht="15.75">
      <c r="A9163" s="1"/>
      <c r="B9163" s="1"/>
      <c r="C9163" s="1"/>
    </row>
    <row r="9164" spans="1:3" ht="15.75">
      <c r="A9164" s="1"/>
      <c r="B9164" s="1"/>
      <c r="C9164" s="1"/>
    </row>
    <row r="9165" spans="1:3" ht="15.75">
      <c r="A9165" s="1"/>
      <c r="B9165" s="1"/>
      <c r="C9165" s="1"/>
    </row>
    <row r="9166" spans="1:3" ht="15.75">
      <c r="A9166" s="1"/>
      <c r="B9166" s="1"/>
      <c r="C9166" s="1"/>
    </row>
    <row r="9167" spans="1:3" ht="15.75">
      <c r="A9167" s="1"/>
      <c r="B9167" s="1"/>
      <c r="C9167" s="1"/>
    </row>
    <row r="9168" spans="1:3" ht="15.75">
      <c r="A9168" s="1"/>
      <c r="B9168" s="1"/>
      <c r="C9168" s="1"/>
    </row>
    <row r="9169" spans="1:3" ht="15.75">
      <c r="A9169" s="1"/>
      <c r="B9169" s="1"/>
      <c r="C9169" s="1"/>
    </row>
    <row r="9170" spans="1:3" ht="15.75">
      <c r="A9170" s="1"/>
      <c r="B9170" s="1"/>
      <c r="C9170" s="1"/>
    </row>
    <row r="9171" spans="1:3" ht="15.75">
      <c r="A9171" s="1"/>
      <c r="B9171" s="1"/>
      <c r="C9171" s="1"/>
    </row>
    <row r="9172" spans="1:3" ht="15.75">
      <c r="A9172" s="1"/>
      <c r="B9172" s="1"/>
      <c r="C9172" s="1"/>
    </row>
    <row r="9173" spans="1:3" ht="15.75">
      <c r="A9173" s="1"/>
      <c r="B9173" s="1"/>
      <c r="C9173" s="1"/>
    </row>
    <row r="9174" spans="1:3" ht="15.75">
      <c r="A9174" s="1"/>
      <c r="B9174" s="1"/>
      <c r="C9174" s="1"/>
    </row>
    <row r="9175" spans="1:3" ht="15.75">
      <c r="A9175" s="1"/>
      <c r="B9175" s="1"/>
      <c r="C9175" s="1"/>
    </row>
    <row r="9176" spans="1:3" ht="15.75">
      <c r="A9176" s="1"/>
      <c r="B9176" s="1"/>
      <c r="C9176" s="1"/>
    </row>
    <row r="9177" spans="1:3" ht="15.75">
      <c r="A9177" s="1"/>
      <c r="B9177" s="1"/>
      <c r="C9177" s="1"/>
    </row>
    <row r="9178" spans="1:3" ht="15.75">
      <c r="A9178" s="1"/>
      <c r="B9178" s="1"/>
      <c r="C9178" s="1"/>
    </row>
    <row r="9179" spans="1:3" ht="15.75">
      <c r="A9179" s="1"/>
      <c r="B9179" s="1"/>
      <c r="C9179" s="1"/>
    </row>
    <row r="9180" spans="1:3" ht="15.75">
      <c r="A9180" s="1"/>
      <c r="B9180" s="1"/>
      <c r="C9180" s="1"/>
    </row>
    <row r="9181" spans="1:3" ht="15.75">
      <c r="A9181" s="1"/>
      <c r="B9181" s="1"/>
      <c r="C9181" s="1"/>
    </row>
    <row r="9182" spans="1:3" ht="15.75">
      <c r="A9182" s="1"/>
      <c r="B9182" s="1"/>
      <c r="C9182" s="1"/>
    </row>
    <row r="9183" spans="1:3" ht="15.75">
      <c r="A9183" s="1"/>
      <c r="B9183" s="1"/>
      <c r="C9183" s="1"/>
    </row>
    <row r="9184" spans="1:3" ht="15.75">
      <c r="A9184" s="1"/>
      <c r="B9184" s="1"/>
      <c r="C9184" s="1"/>
    </row>
    <row r="9185" spans="1:3" ht="15.75">
      <c r="A9185" s="1"/>
      <c r="B9185" s="1"/>
      <c r="C9185" s="1"/>
    </row>
    <row r="9186" spans="1:3" ht="15.75">
      <c r="A9186" s="1"/>
      <c r="B9186" s="1"/>
      <c r="C9186" s="1"/>
    </row>
    <row r="9187" spans="1:3" ht="15.75">
      <c r="A9187" s="1"/>
      <c r="B9187" s="1"/>
      <c r="C9187" s="1"/>
    </row>
    <row r="9188" spans="1:3" ht="15.75">
      <c r="A9188" s="1"/>
      <c r="B9188" s="1"/>
      <c r="C9188" s="1"/>
    </row>
    <row r="9189" spans="1:3" ht="15.75">
      <c r="A9189" s="1"/>
      <c r="B9189" s="1"/>
      <c r="C9189" s="1"/>
    </row>
    <row r="9190" spans="1:3" ht="15.75">
      <c r="A9190" s="1"/>
      <c r="B9190" s="1"/>
      <c r="C9190" s="1"/>
    </row>
    <row r="9191" spans="1:3" ht="15.75">
      <c r="A9191" s="1"/>
      <c r="B9191" s="1"/>
      <c r="C9191" s="1"/>
    </row>
    <row r="9192" spans="1:3" ht="15.75">
      <c r="A9192" s="1"/>
      <c r="B9192" s="1"/>
      <c r="C9192" s="1"/>
    </row>
    <row r="9193" spans="1:3" ht="15.75">
      <c r="A9193" s="1"/>
      <c r="B9193" s="1"/>
      <c r="C9193" s="1"/>
    </row>
    <row r="9194" spans="1:3" ht="15.75">
      <c r="A9194" s="1"/>
      <c r="B9194" s="1"/>
      <c r="C9194" s="1"/>
    </row>
    <row r="9195" spans="1:3" ht="15.75">
      <c r="A9195" s="1"/>
      <c r="B9195" s="1"/>
      <c r="C9195" s="1"/>
    </row>
    <row r="9196" spans="1:3" ht="15.75">
      <c r="A9196" s="1"/>
      <c r="B9196" s="1"/>
      <c r="C9196" s="1"/>
    </row>
    <row r="9197" spans="1:3" ht="15.75">
      <c r="A9197" s="1"/>
      <c r="B9197" s="1"/>
      <c r="C9197" s="1"/>
    </row>
    <row r="9198" spans="1:3" ht="15.75">
      <c r="A9198" s="1"/>
      <c r="B9198" s="1"/>
      <c r="C9198" s="1"/>
    </row>
    <row r="9199" spans="1:3" ht="15.75">
      <c r="A9199" s="1"/>
      <c r="B9199" s="1"/>
      <c r="C9199" s="1"/>
    </row>
    <row r="9200" spans="1:3" ht="15.75">
      <c r="A9200" s="1"/>
      <c r="B9200" s="1"/>
      <c r="C9200" s="1"/>
    </row>
    <row r="9201" spans="1:3" ht="15.75">
      <c r="A9201" s="1"/>
      <c r="B9201" s="1"/>
      <c r="C9201" s="1"/>
    </row>
    <row r="9202" spans="1:3" ht="15.75">
      <c r="A9202" s="1"/>
      <c r="B9202" s="1"/>
      <c r="C9202" s="1"/>
    </row>
    <row r="9203" spans="1:3" ht="15.75">
      <c r="A9203" s="1"/>
      <c r="B9203" s="1"/>
      <c r="C9203" s="1"/>
    </row>
    <row r="9204" spans="1:3" ht="15.75">
      <c r="A9204" s="1"/>
      <c r="B9204" s="1"/>
      <c r="C9204" s="1"/>
    </row>
    <row r="9205" spans="1:3" ht="15.75">
      <c r="A9205" s="1"/>
      <c r="B9205" s="1"/>
      <c r="C9205" s="1"/>
    </row>
    <row r="9206" spans="1:3" ht="15.75">
      <c r="A9206" s="1"/>
      <c r="B9206" s="1"/>
      <c r="C9206" s="1"/>
    </row>
    <row r="9207" spans="1:3" ht="15.75">
      <c r="A9207" s="1"/>
      <c r="B9207" s="1"/>
      <c r="C9207" s="1"/>
    </row>
    <row r="9208" spans="1:3" ht="15.75">
      <c r="A9208" s="1"/>
      <c r="B9208" s="1"/>
      <c r="C9208" s="1"/>
    </row>
    <row r="9209" spans="1:3" ht="15.75">
      <c r="A9209" s="1"/>
      <c r="B9209" s="1"/>
      <c r="C9209" s="1"/>
    </row>
    <row r="9210" spans="1:3" ht="15.75">
      <c r="A9210" s="1"/>
      <c r="B9210" s="1"/>
      <c r="C9210" s="1"/>
    </row>
    <row r="9211" spans="1:3" ht="15.75">
      <c r="A9211" s="1"/>
      <c r="B9211" s="1"/>
      <c r="C9211" s="1"/>
    </row>
    <row r="9212" spans="1:3" ht="15.75">
      <c r="A9212" s="1"/>
      <c r="B9212" s="1"/>
      <c r="C9212" s="1"/>
    </row>
    <row r="9213" spans="1:3" ht="15.75">
      <c r="A9213" s="1"/>
      <c r="B9213" s="1"/>
      <c r="C9213" s="1"/>
    </row>
    <row r="9214" spans="1:3" ht="15.75">
      <c r="A9214" s="1"/>
      <c r="B9214" s="1"/>
      <c r="C9214" s="1"/>
    </row>
    <row r="9215" spans="1:3" ht="15.75">
      <c r="A9215" s="1"/>
      <c r="B9215" s="1"/>
      <c r="C9215" s="1"/>
    </row>
    <row r="9216" spans="1:3" ht="15.75">
      <c r="A9216" s="1"/>
      <c r="B9216" s="1"/>
      <c r="C9216" s="1"/>
    </row>
    <row r="9217" spans="1:3" ht="15.75">
      <c r="A9217" s="1"/>
      <c r="B9217" s="1"/>
      <c r="C9217" s="1"/>
    </row>
    <row r="9218" spans="1:3" ht="15.75">
      <c r="A9218" s="1"/>
      <c r="B9218" s="1"/>
      <c r="C9218" s="1"/>
    </row>
    <row r="9219" spans="1:3" ht="15.75">
      <c r="A9219" s="1"/>
      <c r="B9219" s="1"/>
      <c r="C9219" s="1"/>
    </row>
    <row r="9220" spans="1:3" ht="15.75">
      <c r="A9220" s="1"/>
      <c r="B9220" s="1"/>
      <c r="C9220" s="1"/>
    </row>
    <row r="9221" spans="1:3" ht="15.75">
      <c r="A9221" s="1"/>
      <c r="B9221" s="1"/>
      <c r="C9221" s="1"/>
    </row>
    <row r="9222" spans="1:3" ht="15.75">
      <c r="A9222" s="1"/>
      <c r="B9222" s="1"/>
      <c r="C9222" s="1"/>
    </row>
    <row r="9223" spans="1:3" ht="15.75">
      <c r="A9223" s="1"/>
      <c r="B9223" s="1"/>
      <c r="C9223" s="1"/>
    </row>
    <row r="9224" spans="1:3" ht="15.75">
      <c r="A9224" s="1"/>
      <c r="B9224" s="1"/>
      <c r="C9224" s="1"/>
    </row>
    <row r="9225" spans="1:3" ht="15.75">
      <c r="A9225" s="1"/>
      <c r="B9225" s="1"/>
      <c r="C9225" s="1"/>
    </row>
    <row r="9226" spans="1:3" ht="15.75">
      <c r="A9226" s="1"/>
      <c r="B9226" s="1"/>
      <c r="C9226" s="1"/>
    </row>
    <row r="9227" spans="1:3" ht="15.75">
      <c r="A9227" s="1"/>
      <c r="B9227" s="1"/>
      <c r="C9227" s="1"/>
    </row>
    <row r="9228" spans="1:3" ht="15.75">
      <c r="A9228" s="1"/>
      <c r="B9228" s="1"/>
      <c r="C9228" s="1"/>
    </row>
    <row r="9229" spans="1:3" ht="15.75">
      <c r="A9229" s="1"/>
      <c r="B9229" s="1"/>
      <c r="C9229" s="1"/>
    </row>
    <row r="9230" spans="1:3" ht="15.75">
      <c r="A9230" s="1"/>
      <c r="B9230" s="1"/>
      <c r="C9230" s="1"/>
    </row>
    <row r="9231" spans="1:3" ht="15.75">
      <c r="A9231" s="1"/>
      <c r="B9231" s="1"/>
      <c r="C9231" s="1"/>
    </row>
    <row r="9232" spans="1:3" ht="15.75">
      <c r="A9232" s="1"/>
      <c r="B9232" s="1"/>
      <c r="C9232" s="1"/>
    </row>
    <row r="9233" spans="1:3" ht="15.75">
      <c r="A9233" s="1"/>
      <c r="B9233" s="1"/>
      <c r="C9233" s="1"/>
    </row>
    <row r="9234" spans="1:3" ht="15.75">
      <c r="A9234" s="1"/>
      <c r="B9234" s="1"/>
      <c r="C9234" s="1"/>
    </row>
    <row r="9235" spans="1:3" ht="15.75">
      <c r="A9235" s="1"/>
      <c r="B9235" s="1"/>
      <c r="C9235" s="1"/>
    </row>
    <row r="9236" spans="1:3" ht="15.75">
      <c r="A9236" s="1"/>
      <c r="B9236" s="1"/>
      <c r="C9236" s="1"/>
    </row>
    <row r="9237" spans="1:3" ht="15.75">
      <c r="A9237" s="1"/>
      <c r="B9237" s="1"/>
      <c r="C9237" s="1"/>
    </row>
    <row r="9238" spans="1:3" ht="15.75">
      <c r="A9238" s="1"/>
      <c r="B9238" s="1"/>
      <c r="C9238" s="1"/>
    </row>
    <row r="9239" spans="1:3" ht="15.75">
      <c r="A9239" s="1"/>
      <c r="B9239" s="1"/>
      <c r="C9239" s="1"/>
    </row>
    <row r="9240" spans="1:3" ht="15.75">
      <c r="A9240" s="1"/>
      <c r="B9240" s="1"/>
      <c r="C9240" s="1"/>
    </row>
    <row r="9241" spans="1:3" ht="15.75">
      <c r="A9241" s="1"/>
      <c r="B9241" s="1"/>
      <c r="C9241" s="1"/>
    </row>
    <row r="9242" spans="1:3" ht="15.75">
      <c r="A9242" s="1"/>
      <c r="B9242" s="1"/>
      <c r="C9242" s="1"/>
    </row>
    <row r="9243" spans="1:3" ht="15.75">
      <c r="A9243" s="1"/>
      <c r="B9243" s="1"/>
      <c r="C9243" s="1"/>
    </row>
    <row r="9244" spans="1:3" ht="15.75">
      <c r="A9244" s="1"/>
      <c r="B9244" s="1"/>
      <c r="C9244" s="1"/>
    </row>
    <row r="9245" spans="1:3" ht="15.75">
      <c r="A9245" s="1"/>
      <c r="B9245" s="1"/>
      <c r="C9245" s="1"/>
    </row>
    <row r="9246" spans="1:3" ht="15.75">
      <c r="A9246" s="1"/>
      <c r="B9246" s="1"/>
      <c r="C9246" s="1"/>
    </row>
    <row r="9247" spans="1:3" ht="15.75">
      <c r="A9247" s="1"/>
      <c r="B9247" s="1"/>
      <c r="C9247" s="1"/>
    </row>
    <row r="9248" spans="1:3" ht="15.75">
      <c r="A9248" s="1"/>
      <c r="B9248" s="1"/>
      <c r="C9248" s="1"/>
    </row>
    <row r="9249" spans="1:3" ht="15.75">
      <c r="A9249" s="1"/>
      <c r="B9249" s="1"/>
      <c r="C9249" s="1"/>
    </row>
    <row r="9250" spans="1:3" ht="15.75">
      <c r="A9250" s="1"/>
      <c r="B9250" s="1"/>
      <c r="C9250" s="1"/>
    </row>
    <row r="9251" spans="1:3" ht="15.75">
      <c r="A9251" s="1"/>
      <c r="B9251" s="1"/>
      <c r="C9251" s="1"/>
    </row>
    <row r="9252" spans="1:3" ht="15.75">
      <c r="A9252" s="1"/>
      <c r="B9252" s="1"/>
      <c r="C9252" s="1"/>
    </row>
    <row r="9253" spans="1:3" ht="15.75">
      <c r="A9253" s="1"/>
      <c r="B9253" s="1"/>
      <c r="C9253" s="1"/>
    </row>
    <row r="9254" spans="1:3" ht="15.75">
      <c r="A9254" s="1"/>
      <c r="B9254" s="1"/>
      <c r="C9254" s="1"/>
    </row>
    <row r="9255" spans="1:3" ht="15.75">
      <c r="A9255" s="1"/>
      <c r="B9255" s="1"/>
      <c r="C9255" s="1"/>
    </row>
    <row r="9256" spans="1:3" ht="15.75">
      <c r="A9256" s="1"/>
      <c r="B9256" s="1"/>
      <c r="C9256" s="1"/>
    </row>
    <row r="9257" spans="1:3" ht="15.75">
      <c r="A9257" s="1"/>
      <c r="B9257" s="1"/>
      <c r="C9257" s="1"/>
    </row>
    <row r="9258" spans="1:3" ht="15.75">
      <c r="A9258" s="1"/>
      <c r="B9258" s="1"/>
      <c r="C9258" s="1"/>
    </row>
    <row r="9259" spans="1:3" ht="15.75">
      <c r="A9259" s="1"/>
      <c r="B9259" s="1"/>
      <c r="C9259" s="1"/>
    </row>
    <row r="9260" spans="1:3" ht="15.75">
      <c r="A9260" s="1"/>
      <c r="B9260" s="1"/>
      <c r="C9260" s="1"/>
    </row>
    <row r="9261" spans="1:3" ht="15.75">
      <c r="A9261" s="1"/>
      <c r="B9261" s="1"/>
      <c r="C9261" s="1"/>
    </row>
    <row r="9262" spans="1:3" ht="15.75">
      <c r="A9262" s="1"/>
      <c r="B9262" s="1"/>
      <c r="C9262" s="1"/>
    </row>
    <row r="9263" spans="1:3" ht="15.75">
      <c r="A9263" s="1"/>
      <c r="B9263" s="1"/>
      <c r="C9263" s="1"/>
    </row>
    <row r="9264" spans="1:3" ht="15.75">
      <c r="A9264" s="1"/>
      <c r="B9264" s="1"/>
      <c r="C9264" s="1"/>
    </row>
    <row r="9265" spans="1:3" ht="15.75">
      <c r="A9265" s="1"/>
      <c r="B9265" s="1"/>
      <c r="C9265" s="1"/>
    </row>
    <row r="9266" spans="1:3" ht="15.75">
      <c r="A9266" s="1"/>
      <c r="B9266" s="1"/>
      <c r="C9266" s="1"/>
    </row>
    <row r="9267" spans="1:3" ht="15.75">
      <c r="A9267" s="1"/>
      <c r="B9267" s="1"/>
      <c r="C9267" s="1"/>
    </row>
    <row r="9268" spans="1:3" ht="15.75">
      <c r="A9268" s="1"/>
      <c r="B9268" s="1"/>
      <c r="C9268" s="1"/>
    </row>
    <row r="9269" spans="1:3" ht="15.75">
      <c r="A9269" s="1"/>
      <c r="B9269" s="1"/>
      <c r="C9269" s="1"/>
    </row>
    <row r="9270" spans="1:3" ht="15.75">
      <c r="A9270" s="1"/>
      <c r="B9270" s="1"/>
      <c r="C9270" s="1"/>
    </row>
    <row r="9271" spans="1:3" ht="15.75">
      <c r="A9271" s="1"/>
      <c r="B9271" s="1"/>
      <c r="C9271" s="1"/>
    </row>
    <row r="9272" spans="1:3" ht="15.75">
      <c r="A9272" s="1"/>
      <c r="B9272" s="1"/>
      <c r="C9272" s="1"/>
    </row>
    <row r="9273" spans="1:3" ht="15.75">
      <c r="A9273" s="1"/>
      <c r="B9273" s="1"/>
      <c r="C9273" s="1"/>
    </row>
    <row r="9274" spans="1:3" ht="15.75">
      <c r="A9274" s="1"/>
      <c r="B9274" s="1"/>
      <c r="C9274" s="1"/>
    </row>
    <row r="9275" spans="1:3" ht="15.75">
      <c r="A9275" s="1"/>
      <c r="B9275" s="1"/>
      <c r="C9275" s="1"/>
    </row>
    <row r="9276" spans="1:3" ht="15.75">
      <c r="A9276" s="1"/>
      <c r="B9276" s="1"/>
      <c r="C9276" s="1"/>
    </row>
    <row r="9277" spans="1:3" ht="15.75">
      <c r="A9277" s="1"/>
      <c r="B9277" s="1"/>
      <c r="C9277" s="1"/>
    </row>
    <row r="9278" spans="1:3" ht="15.75">
      <c r="A9278" s="1"/>
      <c r="B9278" s="1"/>
      <c r="C9278" s="1"/>
    </row>
    <row r="9279" spans="1:3" ht="15.75">
      <c r="A9279" s="1"/>
      <c r="B9279" s="1"/>
      <c r="C9279" s="1"/>
    </row>
    <row r="9280" spans="1:3" ht="15.75">
      <c r="A9280" s="1"/>
      <c r="B9280" s="1"/>
      <c r="C9280" s="1"/>
    </row>
    <row r="9281" spans="1:3" ht="15.75">
      <c r="A9281" s="1"/>
      <c r="B9281" s="1"/>
      <c r="C9281" s="1"/>
    </row>
    <row r="9282" spans="1:3" ht="15.75">
      <c r="A9282" s="1"/>
      <c r="B9282" s="1"/>
      <c r="C9282" s="1"/>
    </row>
    <row r="9283" spans="1:3" ht="15.75">
      <c r="A9283" s="1"/>
      <c r="B9283" s="1"/>
      <c r="C9283" s="1"/>
    </row>
    <row r="9284" spans="1:3" ht="15.75">
      <c r="A9284" s="1"/>
      <c r="B9284" s="1"/>
      <c r="C9284" s="1"/>
    </row>
    <row r="9285" spans="1:3" ht="15.75">
      <c r="A9285" s="1"/>
      <c r="B9285" s="1"/>
      <c r="C9285" s="1"/>
    </row>
    <row r="9286" spans="1:3" ht="15.75">
      <c r="A9286" s="1"/>
      <c r="B9286" s="1"/>
      <c r="C9286" s="1"/>
    </row>
    <row r="9287" spans="1:3" ht="15.75">
      <c r="A9287" s="1"/>
      <c r="B9287" s="1"/>
      <c r="C9287" s="1"/>
    </row>
    <row r="9288" spans="1:3" ht="15.75">
      <c r="A9288" s="1"/>
      <c r="B9288" s="1"/>
      <c r="C9288" s="1"/>
    </row>
    <row r="9289" spans="1:3" ht="15.75">
      <c r="A9289" s="1"/>
      <c r="B9289" s="1"/>
      <c r="C9289" s="1"/>
    </row>
    <row r="9290" spans="1:3" ht="15.75">
      <c r="A9290" s="1"/>
      <c r="B9290" s="1"/>
      <c r="C9290" s="1"/>
    </row>
    <row r="9291" spans="1:3" ht="15.75">
      <c r="A9291" s="1"/>
      <c r="B9291" s="1"/>
      <c r="C9291" s="1"/>
    </row>
    <row r="9292" spans="1:3" ht="15.75">
      <c r="A9292" s="1"/>
      <c r="B9292" s="1"/>
      <c r="C9292" s="1"/>
    </row>
    <row r="9293" spans="1:3" ht="15.75">
      <c r="A9293" s="1"/>
      <c r="B9293" s="1"/>
      <c r="C9293" s="1"/>
    </row>
    <row r="9294" spans="1:3" ht="15.75">
      <c r="A9294" s="1"/>
      <c r="B9294" s="1"/>
      <c r="C9294" s="1"/>
    </row>
    <row r="9295" spans="1:3" ht="15.75">
      <c r="A9295" s="1"/>
      <c r="B9295" s="1"/>
      <c r="C9295" s="1"/>
    </row>
    <row r="9296" spans="1:3" ht="15.75">
      <c r="A9296" s="1"/>
      <c r="B9296" s="1"/>
      <c r="C9296" s="1"/>
    </row>
    <row r="9297" spans="1:3" ht="15.75">
      <c r="A9297" s="1"/>
      <c r="B9297" s="1"/>
      <c r="C9297" s="1"/>
    </row>
    <row r="9298" spans="1:3" ht="15.75">
      <c r="A9298" s="1"/>
      <c r="B9298" s="1"/>
      <c r="C9298" s="1"/>
    </row>
    <row r="9299" spans="1:3" ht="15.75">
      <c r="A9299" s="1"/>
      <c r="B9299" s="1"/>
      <c r="C9299" s="1"/>
    </row>
    <row r="9300" spans="1:3" ht="15.75">
      <c r="A9300" s="1"/>
      <c r="B9300" s="1"/>
      <c r="C9300" s="1"/>
    </row>
    <row r="9301" spans="1:3" ht="15.75">
      <c r="A9301" s="1"/>
      <c r="B9301" s="1"/>
      <c r="C9301" s="1"/>
    </row>
    <row r="9302" spans="1:3" ht="15.75">
      <c r="A9302" s="1"/>
      <c r="B9302" s="1"/>
      <c r="C9302" s="1"/>
    </row>
    <row r="9303" spans="1:3" ht="15.75">
      <c r="A9303" s="1"/>
      <c r="B9303" s="1"/>
      <c r="C9303" s="1"/>
    </row>
    <row r="9304" spans="1:3" ht="15.75">
      <c r="A9304" s="1"/>
      <c r="B9304" s="1"/>
      <c r="C9304" s="1"/>
    </row>
    <row r="9305" spans="1:3" ht="15.75">
      <c r="A9305" s="1"/>
      <c r="B9305" s="1"/>
      <c r="C9305" s="1"/>
    </row>
    <row r="9306" spans="1:3" ht="15.75">
      <c r="A9306" s="1"/>
      <c r="B9306" s="1"/>
      <c r="C9306" s="1"/>
    </row>
    <row r="9307" spans="1:3" ht="15.75">
      <c r="A9307" s="1"/>
      <c r="B9307" s="1"/>
      <c r="C9307" s="1"/>
    </row>
    <row r="9308" spans="1:3" ht="15.75">
      <c r="A9308" s="1"/>
      <c r="B9308" s="1"/>
      <c r="C9308" s="1"/>
    </row>
    <row r="9309" spans="1:3" ht="15.75">
      <c r="A9309" s="1"/>
      <c r="B9309" s="1"/>
      <c r="C9309" s="1"/>
    </row>
    <row r="9310" spans="1:3" ht="15.75">
      <c r="A9310" s="1"/>
      <c r="B9310" s="1"/>
      <c r="C9310" s="1"/>
    </row>
    <row r="9311" spans="1:3" ht="15.75">
      <c r="A9311" s="1"/>
      <c r="B9311" s="1"/>
      <c r="C9311" s="1"/>
    </row>
    <row r="9312" spans="1:3" ht="15.75">
      <c r="A9312" s="1"/>
      <c r="B9312" s="1"/>
      <c r="C9312" s="1"/>
    </row>
    <row r="9313" spans="1:3" ht="15.75">
      <c r="A9313" s="1"/>
      <c r="B9313" s="1"/>
      <c r="C9313" s="1"/>
    </row>
    <row r="9314" spans="1:3" ht="15.75">
      <c r="A9314" s="1"/>
      <c r="B9314" s="1"/>
      <c r="C9314" s="1"/>
    </row>
    <row r="9315" spans="1:3" ht="15.75">
      <c r="A9315" s="1"/>
      <c r="B9315" s="1"/>
      <c r="C9315" s="1"/>
    </row>
    <row r="9316" spans="1:3" ht="15.75">
      <c r="A9316" s="1"/>
      <c r="B9316" s="1"/>
      <c r="C9316" s="1"/>
    </row>
    <row r="9317" spans="1:3" ht="15.75">
      <c r="A9317" s="1"/>
      <c r="B9317" s="1"/>
      <c r="C9317" s="1"/>
    </row>
    <row r="9318" spans="1:3" ht="15.75">
      <c r="A9318" s="1"/>
      <c r="B9318" s="1"/>
      <c r="C9318" s="1"/>
    </row>
    <row r="9319" spans="1:3" ht="15.75">
      <c r="A9319" s="1"/>
      <c r="B9319" s="1"/>
      <c r="C9319" s="1"/>
    </row>
    <row r="9320" spans="1:3" ht="15.75">
      <c r="A9320" s="1"/>
      <c r="B9320" s="1"/>
      <c r="C9320" s="1"/>
    </row>
    <row r="9321" spans="1:3" ht="15.75">
      <c r="A9321" s="1"/>
      <c r="B9321" s="1"/>
      <c r="C9321" s="1"/>
    </row>
    <row r="9322" spans="1:3" ht="15.75">
      <c r="A9322" s="1"/>
      <c r="B9322" s="1"/>
      <c r="C9322" s="1"/>
    </row>
    <row r="9323" spans="1:3" ht="15.75">
      <c r="A9323" s="1"/>
      <c r="B9323" s="1"/>
      <c r="C9323" s="1"/>
    </row>
    <row r="9324" spans="1:3" ht="15.75">
      <c r="A9324" s="1"/>
      <c r="B9324" s="1"/>
      <c r="C9324" s="1"/>
    </row>
    <row r="9325" spans="1:3" ht="15.75">
      <c r="A9325" s="1"/>
      <c r="B9325" s="1"/>
      <c r="C9325" s="1"/>
    </row>
    <row r="9326" spans="1:3" ht="15.75">
      <c r="A9326" s="1"/>
      <c r="B9326" s="1"/>
      <c r="C9326" s="1"/>
    </row>
    <row r="9327" spans="1:3" ht="15.75">
      <c r="A9327" s="1"/>
      <c r="B9327" s="1"/>
      <c r="C9327" s="1"/>
    </row>
    <row r="9328" spans="1:3" ht="15.75">
      <c r="A9328" s="1"/>
      <c r="B9328" s="1"/>
      <c r="C9328" s="1"/>
    </row>
    <row r="9329" spans="1:3" ht="15.75">
      <c r="A9329" s="1"/>
      <c r="B9329" s="1"/>
      <c r="C9329" s="1"/>
    </row>
    <row r="9330" spans="1:3" ht="15.75">
      <c r="A9330" s="1"/>
      <c r="B9330" s="1"/>
      <c r="C9330" s="1"/>
    </row>
    <row r="9331" spans="1:3" ht="15.75">
      <c r="A9331" s="1"/>
      <c r="B9331" s="1"/>
      <c r="C9331" s="1"/>
    </row>
    <row r="9332" spans="1:3" ht="15.75">
      <c r="A9332" s="1"/>
      <c r="B9332" s="1"/>
      <c r="C9332" s="1"/>
    </row>
    <row r="9333" spans="1:3" ht="15.75">
      <c r="A9333" s="1"/>
      <c r="B9333" s="1"/>
      <c r="C9333" s="1"/>
    </row>
    <row r="9334" spans="1:3" ht="15.75">
      <c r="A9334" s="1"/>
      <c r="B9334" s="1"/>
      <c r="C9334" s="1"/>
    </row>
    <row r="9335" spans="1:3" ht="15.75">
      <c r="A9335" s="1"/>
      <c r="B9335" s="1"/>
      <c r="C9335" s="1"/>
    </row>
    <row r="9336" spans="1:3" ht="15.75">
      <c r="A9336" s="1"/>
      <c r="B9336" s="1"/>
      <c r="C9336" s="1"/>
    </row>
    <row r="9337" spans="1:3" ht="15.75">
      <c r="A9337" s="1"/>
      <c r="B9337" s="1"/>
      <c r="C9337" s="1"/>
    </row>
    <row r="9338" spans="1:3" ht="15.75">
      <c r="A9338" s="1"/>
      <c r="B9338" s="1"/>
      <c r="C9338" s="1"/>
    </row>
    <row r="9339" spans="1:3" ht="15.75">
      <c r="A9339" s="1"/>
      <c r="B9339" s="1"/>
      <c r="C9339" s="1"/>
    </row>
    <row r="9340" spans="1:3" ht="15.75">
      <c r="A9340" s="1"/>
      <c r="B9340" s="1"/>
      <c r="C9340" s="1"/>
    </row>
    <row r="9341" spans="1:3" ht="15.75">
      <c r="A9341" s="1"/>
      <c r="B9341" s="1"/>
      <c r="C9341" s="1"/>
    </row>
    <row r="9342" spans="1:3" ht="15.75">
      <c r="A9342" s="1"/>
      <c r="B9342" s="1"/>
      <c r="C9342" s="1"/>
    </row>
    <row r="9343" spans="1:3" ht="15.75">
      <c r="A9343" s="1"/>
      <c r="B9343" s="1"/>
      <c r="C9343" s="1"/>
    </row>
    <row r="9344" spans="1:3" ht="15.75">
      <c r="A9344" s="1"/>
      <c r="B9344" s="1"/>
      <c r="C9344" s="1"/>
    </row>
    <row r="9345" spans="1:3" ht="15.75">
      <c r="A9345" s="1"/>
      <c r="B9345" s="1"/>
      <c r="C9345" s="1"/>
    </row>
    <row r="9346" spans="1:3" ht="15.75">
      <c r="A9346" s="1"/>
      <c r="B9346" s="1"/>
      <c r="C9346" s="1"/>
    </row>
    <row r="9347" spans="1:3" ht="15.75">
      <c r="A9347" s="1"/>
      <c r="B9347" s="1"/>
      <c r="C9347" s="1"/>
    </row>
    <row r="9348" spans="1:3" ht="15.75">
      <c r="A9348" s="1"/>
      <c r="B9348" s="1"/>
      <c r="C9348" s="1"/>
    </row>
    <row r="9349" spans="1:3" ht="15.75">
      <c r="A9349" s="1"/>
      <c r="B9349" s="1"/>
      <c r="C9349" s="1"/>
    </row>
    <row r="9350" spans="1:3" ht="15.75">
      <c r="A9350" s="1"/>
      <c r="B9350" s="1"/>
      <c r="C9350" s="1"/>
    </row>
    <row r="9351" spans="1:3" ht="15.75">
      <c r="A9351" s="1"/>
      <c r="B9351" s="1"/>
      <c r="C9351" s="1"/>
    </row>
    <row r="9352" spans="1:3" ht="15.75">
      <c r="A9352" s="1"/>
      <c r="B9352" s="1"/>
      <c r="C9352" s="1"/>
    </row>
    <row r="9353" spans="1:3" ht="15.75">
      <c r="A9353" s="1"/>
      <c r="B9353" s="1"/>
      <c r="C9353" s="1"/>
    </row>
    <row r="9354" spans="1:3" ht="15.75">
      <c r="A9354" s="1"/>
      <c r="B9354" s="1"/>
      <c r="C9354" s="1"/>
    </row>
    <row r="9355" spans="1:3" ht="15.75">
      <c r="A9355" s="1"/>
      <c r="B9355" s="1"/>
      <c r="C9355" s="1"/>
    </row>
    <row r="9356" spans="1:3" ht="15.75">
      <c r="A9356" s="1"/>
      <c r="B9356" s="1"/>
      <c r="C9356" s="1"/>
    </row>
    <row r="9357" spans="1:3" ht="15.75">
      <c r="A9357" s="1"/>
      <c r="B9357" s="1"/>
      <c r="C9357" s="1"/>
    </row>
    <row r="9358" spans="1:3" ht="15.75">
      <c r="A9358" s="1"/>
      <c r="B9358" s="1"/>
      <c r="C9358" s="1"/>
    </row>
    <row r="9359" spans="1:3" ht="15.75">
      <c r="A9359" s="1"/>
      <c r="B9359" s="1"/>
      <c r="C9359" s="1"/>
    </row>
    <row r="9360" spans="1:3" ht="15.75">
      <c r="A9360" s="1"/>
      <c r="B9360" s="1"/>
      <c r="C9360" s="1"/>
    </row>
    <row r="9361" spans="1:3" ht="15.75">
      <c r="A9361" s="1"/>
      <c r="B9361" s="1"/>
      <c r="C9361" s="1"/>
    </row>
    <row r="9362" spans="1:3" ht="15.75">
      <c r="A9362" s="1"/>
      <c r="B9362" s="1"/>
      <c r="C9362" s="1"/>
    </row>
    <row r="9363" spans="1:3" ht="15.75">
      <c r="A9363" s="1"/>
      <c r="B9363" s="1"/>
      <c r="C9363" s="1"/>
    </row>
    <row r="9364" spans="1:3" ht="15.75">
      <c r="A9364" s="1"/>
      <c r="B9364" s="1"/>
      <c r="C9364" s="1"/>
    </row>
    <row r="9365" spans="1:3" ht="15.75">
      <c r="A9365" s="1"/>
      <c r="B9365" s="1"/>
      <c r="C9365" s="1"/>
    </row>
    <row r="9366" spans="1:3" ht="15.75">
      <c r="A9366" s="1"/>
      <c r="B9366" s="1"/>
      <c r="C9366" s="1"/>
    </row>
    <row r="9367" spans="1:3" ht="15.75">
      <c r="A9367" s="1"/>
      <c r="B9367" s="1"/>
      <c r="C9367" s="1"/>
    </row>
    <row r="9368" spans="1:3" ht="15.75">
      <c r="A9368" s="1"/>
      <c r="B9368" s="1"/>
      <c r="C9368" s="1"/>
    </row>
    <row r="9369" spans="1:3" ht="15.75">
      <c r="A9369" s="1"/>
      <c r="B9369" s="1"/>
      <c r="C9369" s="1"/>
    </row>
    <row r="9370" spans="1:3" ht="15.75">
      <c r="A9370" s="1"/>
      <c r="B9370" s="1"/>
      <c r="C9370" s="1"/>
    </row>
    <row r="9371" spans="1:3" ht="15.75">
      <c r="A9371" s="1"/>
      <c r="B9371" s="1"/>
      <c r="C9371" s="1"/>
    </row>
    <row r="9372" spans="1:3" ht="15.75">
      <c r="A9372" s="1"/>
      <c r="B9372" s="1"/>
      <c r="C9372" s="1"/>
    </row>
    <row r="9373" spans="1:3" ht="15.75">
      <c r="A9373" s="1"/>
      <c r="B9373" s="1"/>
      <c r="C9373" s="1"/>
    </row>
    <row r="9374" spans="1:3" ht="15.75">
      <c r="A9374" s="1"/>
      <c r="B9374" s="1"/>
      <c r="C9374" s="1"/>
    </row>
    <row r="9375" spans="1:3" ht="15.75">
      <c r="A9375" s="1"/>
      <c r="B9375" s="1"/>
      <c r="C9375" s="1"/>
    </row>
    <row r="9376" spans="1:3" ht="15.75">
      <c r="A9376" s="1"/>
      <c r="B9376" s="1"/>
      <c r="C9376" s="1"/>
    </row>
    <row r="9377" spans="1:3" ht="15.75">
      <c r="A9377" s="1"/>
      <c r="B9377" s="1"/>
      <c r="C9377" s="1"/>
    </row>
    <row r="9378" spans="1:3" ht="15.75">
      <c r="A9378" s="1"/>
      <c r="B9378" s="1"/>
      <c r="C9378" s="1"/>
    </row>
    <row r="9379" spans="1:3" ht="15.75">
      <c r="A9379" s="1"/>
      <c r="B9379" s="1"/>
      <c r="C9379" s="1"/>
    </row>
    <row r="9380" spans="1:3" ht="15.75">
      <c r="A9380" s="1"/>
      <c r="B9380" s="1"/>
      <c r="C9380" s="1"/>
    </row>
    <row r="9381" spans="1:3" ht="15.75">
      <c r="A9381" s="1"/>
      <c r="B9381" s="1"/>
      <c r="C9381" s="1"/>
    </row>
    <row r="9382" spans="1:3" ht="15.75">
      <c r="A9382" s="1"/>
      <c r="B9382" s="1"/>
      <c r="C9382" s="1"/>
    </row>
    <row r="9383" spans="1:3" ht="15.75">
      <c r="A9383" s="1"/>
      <c r="B9383" s="1"/>
      <c r="C9383" s="1"/>
    </row>
    <row r="9384" spans="1:3" ht="15.75">
      <c r="A9384" s="1"/>
      <c r="B9384" s="1"/>
      <c r="C9384" s="1"/>
    </row>
    <row r="9385" spans="1:3" ht="15.75">
      <c r="A9385" s="1"/>
      <c r="B9385" s="1"/>
      <c r="C9385" s="1"/>
    </row>
    <row r="9386" spans="1:3" ht="15.75">
      <c r="A9386" s="1"/>
      <c r="B9386" s="1"/>
      <c r="C9386" s="1"/>
    </row>
    <row r="9387" spans="1:3" ht="15.75">
      <c r="A9387" s="1"/>
      <c r="B9387" s="1"/>
      <c r="C9387" s="1"/>
    </row>
    <row r="9388" spans="1:3" ht="15.75">
      <c r="A9388" s="1"/>
      <c r="B9388" s="1"/>
      <c r="C9388" s="1"/>
    </row>
    <row r="9389" spans="1:3" ht="15.75">
      <c r="A9389" s="1"/>
      <c r="B9389" s="1"/>
      <c r="C9389" s="1"/>
    </row>
    <row r="9390" spans="1:3" ht="15.75">
      <c r="A9390" s="1"/>
      <c r="B9390" s="1"/>
      <c r="C9390" s="1"/>
    </row>
    <row r="9391" spans="1:3" ht="15.75">
      <c r="A9391" s="1"/>
      <c r="B9391" s="1"/>
      <c r="C9391" s="1"/>
    </row>
    <row r="9392" spans="1:3" ht="15.75">
      <c r="A9392" s="1"/>
      <c r="B9392" s="1"/>
      <c r="C9392" s="1"/>
    </row>
    <row r="9393" spans="1:3" ht="15.75">
      <c r="A9393" s="1"/>
      <c r="B9393" s="1"/>
      <c r="C9393" s="1"/>
    </row>
    <row r="9394" spans="1:3" ht="15.75">
      <c r="A9394" s="1"/>
      <c r="B9394" s="1"/>
      <c r="C9394" s="1"/>
    </row>
    <row r="9395" spans="1:3" ht="15.75">
      <c r="A9395" s="1"/>
      <c r="B9395" s="1"/>
      <c r="C9395" s="1"/>
    </row>
    <row r="9396" spans="1:3" ht="15.75">
      <c r="A9396" s="1"/>
      <c r="B9396" s="1"/>
      <c r="C9396" s="1"/>
    </row>
    <row r="9397" spans="1:3" ht="15.75">
      <c r="A9397" s="1"/>
      <c r="B9397" s="1"/>
      <c r="C9397" s="1"/>
    </row>
    <row r="9398" spans="1:3" ht="15.75">
      <c r="A9398" s="1"/>
      <c r="B9398" s="1"/>
      <c r="C9398" s="1"/>
    </row>
    <row r="9399" spans="1:3" ht="15.75">
      <c r="A9399" s="1"/>
      <c r="B9399" s="1"/>
      <c r="C9399" s="1"/>
    </row>
    <row r="9400" spans="1:3" ht="15.75">
      <c r="A9400" s="1"/>
      <c r="B9400" s="1"/>
      <c r="C9400" s="1"/>
    </row>
    <row r="9401" spans="1:3" ht="15.75">
      <c r="A9401" s="1"/>
      <c r="B9401" s="1"/>
      <c r="C9401" s="1"/>
    </row>
    <row r="9402" spans="1:3" ht="15.75">
      <c r="A9402" s="1"/>
      <c r="B9402" s="1"/>
      <c r="C9402" s="1"/>
    </row>
    <row r="9403" spans="1:3" ht="15.75">
      <c r="A9403" s="1"/>
      <c r="B9403" s="1"/>
      <c r="C9403" s="1"/>
    </row>
    <row r="9404" spans="1:3" ht="15.75">
      <c r="A9404" s="1"/>
      <c r="B9404" s="1"/>
      <c r="C9404" s="1"/>
    </row>
    <row r="9405" spans="1:3" ht="15.75">
      <c r="A9405" s="1"/>
      <c r="B9405" s="1"/>
      <c r="C9405" s="1"/>
    </row>
    <row r="9406" spans="1:3" ht="15.75">
      <c r="A9406" s="1"/>
      <c r="B9406" s="1"/>
      <c r="C9406" s="1"/>
    </row>
    <row r="9407" spans="1:3" ht="15.75">
      <c r="A9407" s="1"/>
      <c r="B9407" s="1"/>
      <c r="C9407" s="1"/>
    </row>
    <row r="9408" spans="1:3" ht="15.75">
      <c r="A9408" s="1"/>
      <c r="B9408" s="1"/>
      <c r="C9408" s="1"/>
    </row>
    <row r="9409" spans="1:3" ht="15.75">
      <c r="A9409" s="1"/>
      <c r="B9409" s="1"/>
      <c r="C9409" s="1"/>
    </row>
    <row r="9410" spans="1:3" ht="15.75">
      <c r="A9410" s="1"/>
      <c r="B9410" s="1"/>
      <c r="C9410" s="1"/>
    </row>
    <row r="9411" spans="1:3" ht="15.75">
      <c r="A9411" s="1"/>
      <c r="B9411" s="1"/>
      <c r="C9411" s="1"/>
    </row>
    <row r="9412" spans="1:3" ht="15.75">
      <c r="A9412" s="1"/>
      <c r="B9412" s="1"/>
      <c r="C9412" s="1"/>
    </row>
    <row r="9413" spans="1:3" ht="15.75">
      <c r="A9413" s="1"/>
      <c r="B9413" s="1"/>
      <c r="C9413" s="1"/>
    </row>
    <row r="9414" spans="1:3" ht="15.75">
      <c r="A9414" s="1"/>
      <c r="B9414" s="1"/>
      <c r="C9414" s="1"/>
    </row>
    <row r="9415" spans="1:3" ht="15.75">
      <c r="A9415" s="1"/>
      <c r="B9415" s="1"/>
      <c r="C9415" s="1"/>
    </row>
    <row r="9416" spans="1:3" ht="15.75">
      <c r="A9416" s="1"/>
      <c r="B9416" s="1"/>
      <c r="C9416" s="1"/>
    </row>
    <row r="9417" spans="1:3" ht="15.75">
      <c r="A9417" s="1"/>
      <c r="B9417" s="1"/>
      <c r="C9417" s="1"/>
    </row>
    <row r="9418" spans="1:3" ht="15.75">
      <c r="A9418" s="1"/>
      <c r="B9418" s="1"/>
      <c r="C9418" s="1"/>
    </row>
    <row r="9419" spans="1:3" ht="15.75">
      <c r="A9419" s="1"/>
      <c r="B9419" s="1"/>
      <c r="C9419" s="1"/>
    </row>
    <row r="9420" spans="1:3" ht="15.75">
      <c r="A9420" s="1"/>
      <c r="B9420" s="1"/>
      <c r="C9420" s="1"/>
    </row>
    <row r="9421" spans="1:3" ht="15.75">
      <c r="A9421" s="1"/>
      <c r="B9421" s="1"/>
      <c r="C9421" s="1"/>
    </row>
    <row r="9422" spans="1:3" ht="15.75">
      <c r="A9422" s="1"/>
      <c r="B9422" s="1"/>
      <c r="C9422" s="1"/>
    </row>
    <row r="9423" spans="1:3" ht="15.75">
      <c r="A9423" s="1"/>
      <c r="B9423" s="1"/>
      <c r="C9423" s="1"/>
    </row>
    <row r="9424" spans="1:3" ht="15.75">
      <c r="A9424" s="1"/>
      <c r="B9424" s="1"/>
      <c r="C9424" s="1"/>
    </row>
    <row r="9425" spans="1:3" ht="15.75">
      <c r="A9425" s="1"/>
      <c r="B9425" s="1"/>
      <c r="C9425" s="1"/>
    </row>
    <row r="9426" spans="1:3" ht="15.75">
      <c r="A9426" s="1"/>
      <c r="B9426" s="1"/>
      <c r="C9426" s="1"/>
    </row>
    <row r="9427" spans="1:3" ht="15.75">
      <c r="A9427" s="1"/>
      <c r="B9427" s="1"/>
      <c r="C9427" s="1"/>
    </row>
    <row r="9428" spans="1:3" ht="15.75">
      <c r="A9428" s="1"/>
      <c r="B9428" s="1"/>
      <c r="C9428" s="1"/>
    </row>
    <row r="9429" spans="1:3" ht="15.75">
      <c r="A9429" s="1"/>
      <c r="B9429" s="1"/>
      <c r="C9429" s="1"/>
    </row>
    <row r="9430" spans="1:3" ht="15.75">
      <c r="A9430" s="1"/>
      <c r="B9430" s="1"/>
      <c r="C9430" s="1"/>
    </row>
    <row r="9431" spans="1:3" ht="15.75">
      <c r="A9431" s="1"/>
      <c r="B9431" s="1"/>
      <c r="C9431" s="1"/>
    </row>
    <row r="9432" spans="1:3" ht="15.75">
      <c r="A9432" s="1"/>
      <c r="B9432" s="1"/>
      <c r="C9432" s="1"/>
    </row>
    <row r="9433" spans="1:3" ht="15.75">
      <c r="A9433" s="1"/>
      <c r="B9433" s="1"/>
      <c r="C9433" s="1"/>
    </row>
    <row r="9434" spans="1:3" ht="15.75">
      <c r="A9434" s="1"/>
      <c r="B9434" s="1"/>
      <c r="C9434" s="1"/>
    </row>
    <row r="9435" spans="1:3" ht="15.75">
      <c r="A9435" s="1"/>
      <c r="B9435" s="1"/>
      <c r="C9435" s="1"/>
    </row>
    <row r="9436" spans="1:3" ht="15.75">
      <c r="A9436" s="1"/>
      <c r="B9436" s="1"/>
      <c r="C9436" s="1"/>
    </row>
    <row r="9437" spans="1:3" ht="15.75">
      <c r="A9437" s="1"/>
      <c r="B9437" s="1"/>
      <c r="C9437" s="1"/>
    </row>
    <row r="9438" spans="1:3" ht="15.75">
      <c r="A9438" s="1"/>
      <c r="B9438" s="1"/>
      <c r="C9438" s="1"/>
    </row>
    <row r="9439" spans="1:3" ht="15.75">
      <c r="A9439" s="1"/>
      <c r="B9439" s="1"/>
      <c r="C9439" s="1"/>
    </row>
    <row r="9440" spans="1:3" ht="15.75">
      <c r="A9440" s="1"/>
      <c r="B9440" s="1"/>
      <c r="C9440" s="1"/>
    </row>
    <row r="9441" spans="1:3" ht="15.75">
      <c r="A9441" s="1"/>
      <c r="B9441" s="1"/>
      <c r="C9441" s="1"/>
    </row>
    <row r="9442" spans="1:3" ht="15.75">
      <c r="A9442" s="1"/>
      <c r="B9442" s="1"/>
      <c r="C9442" s="1"/>
    </row>
    <row r="9443" spans="1:3" ht="15.75">
      <c r="A9443" s="1"/>
      <c r="B9443" s="1"/>
      <c r="C9443" s="1"/>
    </row>
    <row r="9444" spans="1:3" ht="15.75">
      <c r="A9444" s="1"/>
      <c r="B9444" s="1"/>
      <c r="C9444" s="1"/>
    </row>
    <row r="9445" spans="1:3" ht="15.75">
      <c r="A9445" s="1"/>
      <c r="B9445" s="1"/>
      <c r="C9445" s="1"/>
    </row>
    <row r="9446" spans="1:3" ht="15.75">
      <c r="A9446" s="1"/>
      <c r="B9446" s="1"/>
      <c r="C9446" s="1"/>
    </row>
    <row r="9447" spans="1:3" ht="15.75">
      <c r="A9447" s="1"/>
      <c r="B9447" s="1"/>
      <c r="C9447" s="1"/>
    </row>
    <row r="9448" spans="1:3" ht="15.75">
      <c r="A9448" s="1"/>
      <c r="B9448" s="1"/>
      <c r="C9448" s="1"/>
    </row>
    <row r="9449" spans="1:3" ht="15.75">
      <c r="A9449" s="1"/>
      <c r="B9449" s="1"/>
      <c r="C9449" s="1"/>
    </row>
    <row r="9450" spans="1:3" ht="15.75">
      <c r="A9450" s="1"/>
      <c r="B9450" s="1"/>
      <c r="C9450" s="1"/>
    </row>
    <row r="9451" spans="1:3" ht="15.75">
      <c r="A9451" s="1"/>
      <c r="B9451" s="1"/>
      <c r="C9451" s="1"/>
    </row>
    <row r="9452" spans="1:3" ht="15.75">
      <c r="A9452" s="1"/>
      <c r="B9452" s="1"/>
      <c r="C9452" s="1"/>
    </row>
    <row r="9453" spans="1:3" ht="15.75">
      <c r="A9453" s="1"/>
      <c r="B9453" s="1"/>
      <c r="C9453" s="1"/>
    </row>
    <row r="9454" spans="1:3" ht="15.75">
      <c r="A9454" s="1"/>
      <c r="B9454" s="1"/>
      <c r="C9454" s="1"/>
    </row>
    <row r="9455" spans="1:3" ht="15.75">
      <c r="A9455" s="1"/>
      <c r="B9455" s="1"/>
      <c r="C9455" s="1"/>
    </row>
    <row r="9456" spans="1:3" ht="15.75">
      <c r="A9456" s="1"/>
      <c r="B9456" s="1"/>
      <c r="C9456" s="1"/>
    </row>
    <row r="9457" spans="1:3" ht="15.75">
      <c r="A9457" s="1"/>
      <c r="B9457" s="1"/>
      <c r="C9457" s="1"/>
    </row>
    <row r="9458" spans="1:3" ht="15.75">
      <c r="A9458" s="1"/>
      <c r="B9458" s="1"/>
      <c r="C9458" s="1"/>
    </row>
    <row r="9459" spans="1:3" ht="15.75">
      <c r="A9459" s="1"/>
      <c r="B9459" s="1"/>
      <c r="C9459" s="1"/>
    </row>
    <row r="9460" spans="1:3" ht="15.75">
      <c r="A9460" s="1"/>
      <c r="B9460" s="1"/>
      <c r="C9460" s="1"/>
    </row>
    <row r="9461" spans="1:3" ht="15.75">
      <c r="A9461" s="1"/>
      <c r="B9461" s="1"/>
      <c r="C9461" s="1"/>
    </row>
    <row r="9462" spans="1:3" ht="15.75">
      <c r="A9462" s="1"/>
      <c r="B9462" s="1"/>
      <c r="C9462" s="1"/>
    </row>
    <row r="9463" spans="1:3" ht="15.75">
      <c r="A9463" s="1"/>
      <c r="B9463" s="1"/>
      <c r="C9463" s="1"/>
    </row>
    <row r="9464" spans="1:3" ht="15.75">
      <c r="A9464" s="1"/>
      <c r="B9464" s="1"/>
      <c r="C9464" s="1"/>
    </row>
    <row r="9465" spans="1:3" ht="15.75">
      <c r="A9465" s="1"/>
      <c r="B9465" s="1"/>
      <c r="C9465" s="1"/>
    </row>
    <row r="9466" spans="1:3" ht="15.75">
      <c r="A9466" s="1"/>
      <c r="B9466" s="1"/>
      <c r="C9466" s="1"/>
    </row>
    <row r="9467" spans="1:3" ht="15.75">
      <c r="A9467" s="1"/>
      <c r="B9467" s="1"/>
      <c r="C9467" s="1"/>
    </row>
    <row r="9468" spans="1:3" ht="15.75">
      <c r="A9468" s="1"/>
      <c r="B9468" s="1"/>
      <c r="C9468" s="1"/>
    </row>
    <row r="9469" spans="1:3" ht="15.75">
      <c r="A9469" s="1"/>
      <c r="B9469" s="1"/>
      <c r="C9469" s="1"/>
    </row>
    <row r="9470" spans="1:3" ht="15.75">
      <c r="A9470" s="1"/>
      <c r="B9470" s="1"/>
      <c r="C9470" s="1"/>
    </row>
    <row r="9471" spans="1:3" ht="15.75">
      <c r="A9471" s="1"/>
      <c r="B9471" s="1"/>
      <c r="C9471" s="1"/>
    </row>
    <row r="9472" spans="1:3" ht="15.75">
      <c r="A9472" s="1"/>
      <c r="B9472" s="1"/>
      <c r="C9472" s="1"/>
    </row>
    <row r="9473" spans="1:3" ht="15.75">
      <c r="A9473" s="1"/>
      <c r="B9473" s="1"/>
      <c r="C9473" s="1"/>
    </row>
    <row r="9474" spans="1:3" ht="15.75">
      <c r="A9474" s="1"/>
      <c r="B9474" s="1"/>
      <c r="C9474" s="1"/>
    </row>
    <row r="9475" spans="1:3" ht="15.75">
      <c r="A9475" s="1"/>
      <c r="B9475" s="1"/>
      <c r="C9475" s="1"/>
    </row>
    <row r="9476" spans="1:3" ht="15.75">
      <c r="A9476" s="1"/>
      <c r="B9476" s="1"/>
      <c r="C9476" s="1"/>
    </row>
    <row r="9477" spans="1:3" ht="15.75">
      <c r="A9477" s="1"/>
      <c r="B9477" s="1"/>
      <c r="C9477" s="1"/>
    </row>
    <row r="9478" spans="1:3" ht="15.75">
      <c r="A9478" s="1"/>
      <c r="B9478" s="1"/>
      <c r="C9478" s="1"/>
    </row>
    <row r="9479" spans="1:3" ht="15.75">
      <c r="A9479" s="1"/>
      <c r="B9479" s="1"/>
      <c r="C9479" s="1"/>
    </row>
    <row r="9480" spans="1:3" ht="15.75">
      <c r="A9480" s="1"/>
      <c r="B9480" s="1"/>
      <c r="C9480" s="1"/>
    </row>
    <row r="9481" spans="1:3" ht="15.75">
      <c r="A9481" s="1"/>
      <c r="B9481" s="1"/>
      <c r="C9481" s="1"/>
    </row>
    <row r="9482" spans="1:3" ht="15.75">
      <c r="A9482" s="1"/>
      <c r="B9482" s="1"/>
      <c r="C9482" s="1"/>
    </row>
    <row r="9483" spans="1:3" ht="15.75">
      <c r="A9483" s="1"/>
      <c r="B9483" s="1"/>
      <c r="C9483" s="1"/>
    </row>
    <row r="9484" spans="1:3" ht="15.75">
      <c r="A9484" s="1"/>
      <c r="B9484" s="1"/>
      <c r="C9484" s="1"/>
    </row>
    <row r="9485" spans="1:3" ht="15.75">
      <c r="A9485" s="1"/>
      <c r="B9485" s="1"/>
      <c r="C9485" s="1"/>
    </row>
    <row r="9486" spans="1:3" ht="15.75">
      <c r="A9486" s="1"/>
      <c r="B9486" s="1"/>
      <c r="C9486" s="1"/>
    </row>
    <row r="9487" spans="1:3" ht="15.75">
      <c r="A9487" s="1"/>
      <c r="B9487" s="1"/>
      <c r="C9487" s="1"/>
    </row>
    <row r="9488" spans="1:3" ht="15.75">
      <c r="A9488" s="1"/>
      <c r="B9488" s="1"/>
      <c r="C9488" s="1"/>
    </row>
    <row r="9489" spans="1:3" ht="15.75">
      <c r="A9489" s="1"/>
      <c r="B9489" s="1"/>
      <c r="C9489" s="1"/>
    </row>
    <row r="9490" spans="1:3" ht="15.75">
      <c r="A9490" s="1"/>
      <c r="B9490" s="1"/>
      <c r="C9490" s="1"/>
    </row>
    <row r="9491" spans="1:3" ht="15.75">
      <c r="A9491" s="1"/>
      <c r="B9491" s="1"/>
      <c r="C9491" s="1"/>
    </row>
    <row r="9492" spans="1:3" ht="15.75">
      <c r="A9492" s="1"/>
      <c r="B9492" s="1"/>
      <c r="C9492" s="1"/>
    </row>
    <row r="9493" spans="1:3" ht="15.75">
      <c r="A9493" s="1"/>
      <c r="B9493" s="1"/>
      <c r="C9493" s="1"/>
    </row>
    <row r="9494" spans="1:3" ht="15.75">
      <c r="A9494" s="1"/>
      <c r="B9494" s="1"/>
      <c r="C9494" s="1"/>
    </row>
    <row r="9495" spans="1:3" ht="15.75">
      <c r="A9495" s="1"/>
      <c r="B9495" s="1"/>
      <c r="C9495" s="1"/>
    </row>
    <row r="9496" spans="1:3" ht="15.75">
      <c r="A9496" s="1"/>
      <c r="B9496" s="1"/>
      <c r="C9496" s="1"/>
    </row>
    <row r="9497" spans="1:3" ht="15.75">
      <c r="A9497" s="1"/>
      <c r="B9497" s="1"/>
      <c r="C9497" s="1"/>
    </row>
    <row r="9498" spans="1:3" ht="15.75">
      <c r="A9498" s="1"/>
      <c r="B9498" s="1"/>
      <c r="C9498" s="1"/>
    </row>
    <row r="9499" spans="1:3" ht="15.75">
      <c r="A9499" s="1"/>
      <c r="B9499" s="1"/>
      <c r="C9499" s="1"/>
    </row>
    <row r="9500" spans="1:3" ht="15.75">
      <c r="A9500" s="1"/>
      <c r="B9500" s="1"/>
      <c r="C9500" s="1"/>
    </row>
    <row r="9501" spans="1:3" ht="15.75">
      <c r="A9501" s="1"/>
      <c r="B9501" s="1"/>
      <c r="C9501" s="1"/>
    </row>
    <row r="9502" spans="1:3" ht="15.75">
      <c r="A9502" s="1"/>
      <c r="B9502" s="1"/>
      <c r="C9502" s="1"/>
    </row>
    <row r="9503" spans="1:3" ht="15.75">
      <c r="A9503" s="1"/>
      <c r="B9503" s="1"/>
      <c r="C9503" s="1"/>
    </row>
    <row r="9504" spans="1:3" ht="15.75">
      <c r="A9504" s="1"/>
      <c r="B9504" s="1"/>
      <c r="C9504" s="1"/>
    </row>
    <row r="9505" spans="1:3" ht="15.75">
      <c r="A9505" s="1"/>
      <c r="B9505" s="1"/>
      <c r="C9505" s="1"/>
    </row>
    <row r="9506" spans="1:3" ht="15.75">
      <c r="A9506" s="1"/>
      <c r="B9506" s="1"/>
      <c r="C9506" s="1"/>
    </row>
    <row r="9507" spans="1:3" ht="15.75">
      <c r="A9507" s="1"/>
      <c r="B9507" s="1"/>
      <c r="C9507" s="1"/>
    </row>
    <row r="9508" spans="1:3" ht="15.75">
      <c r="A9508" s="1"/>
      <c r="B9508" s="1"/>
      <c r="C9508" s="1"/>
    </row>
    <row r="9509" spans="1:3" ht="15.75">
      <c r="A9509" s="1"/>
      <c r="B9509" s="1"/>
      <c r="C9509" s="1"/>
    </row>
    <row r="9510" spans="1:3" ht="15.75">
      <c r="A9510" s="1"/>
      <c r="B9510" s="1"/>
      <c r="C9510" s="1"/>
    </row>
    <row r="9511" spans="1:3" ht="15.75">
      <c r="A9511" s="1"/>
      <c r="B9511" s="1"/>
      <c r="C9511" s="1"/>
    </row>
    <row r="9512" spans="1:3" ht="15.75">
      <c r="A9512" s="1"/>
      <c r="B9512" s="1"/>
      <c r="C9512" s="1"/>
    </row>
    <row r="9513" spans="1:3" ht="15.75">
      <c r="A9513" s="1"/>
      <c r="B9513" s="1"/>
      <c r="C9513" s="1"/>
    </row>
    <row r="9514" spans="1:3" ht="15.75">
      <c r="A9514" s="1"/>
      <c r="B9514" s="1"/>
      <c r="C9514" s="1"/>
    </row>
    <row r="9515" spans="1:3" ht="15.75">
      <c r="A9515" s="1"/>
      <c r="B9515" s="1"/>
      <c r="C9515" s="1"/>
    </row>
    <row r="9516" spans="1:3" ht="15.75">
      <c r="A9516" s="1"/>
      <c r="B9516" s="1"/>
      <c r="C9516" s="1"/>
    </row>
    <row r="9517" spans="1:3" ht="15.75">
      <c r="A9517" s="1"/>
      <c r="B9517" s="1"/>
      <c r="C9517" s="1"/>
    </row>
    <row r="9518" spans="1:3" ht="15.75">
      <c r="A9518" s="1"/>
      <c r="B9518" s="1"/>
      <c r="C9518" s="1"/>
    </row>
    <row r="9519" spans="1:3" ht="15.75">
      <c r="A9519" s="1"/>
      <c r="B9519" s="1"/>
      <c r="C9519" s="1"/>
    </row>
    <row r="9520" spans="1:3" ht="15.75">
      <c r="A9520" s="1"/>
      <c r="B9520" s="1"/>
      <c r="C9520" s="1"/>
    </row>
    <row r="9521" spans="1:3" ht="15.75">
      <c r="A9521" s="1"/>
      <c r="B9521" s="1"/>
      <c r="C9521" s="1"/>
    </row>
    <row r="9522" spans="1:3" ht="15.75">
      <c r="A9522" s="1"/>
      <c r="B9522" s="1"/>
      <c r="C9522" s="1"/>
    </row>
    <row r="9523" spans="1:3" ht="15.75">
      <c r="A9523" s="1"/>
      <c r="B9523" s="1"/>
      <c r="C9523" s="1"/>
    </row>
    <row r="9524" spans="1:3" ht="15.75">
      <c r="A9524" s="1"/>
      <c r="B9524" s="1"/>
      <c r="C9524" s="1"/>
    </row>
    <row r="9525" spans="1:3" ht="15.75">
      <c r="A9525" s="1"/>
      <c r="B9525" s="1"/>
      <c r="C9525" s="1"/>
    </row>
    <row r="9526" spans="1:3" ht="15.75">
      <c r="A9526" s="1"/>
      <c r="B9526" s="1"/>
      <c r="C9526" s="1"/>
    </row>
    <row r="9527" spans="1:3" ht="15.75">
      <c r="A9527" s="1"/>
      <c r="B9527" s="1"/>
      <c r="C9527" s="1"/>
    </row>
    <row r="9528" spans="1:3" ht="15.75">
      <c r="A9528" s="1"/>
      <c r="B9528" s="1"/>
      <c r="C9528" s="1"/>
    </row>
    <row r="9529" spans="1:3" ht="15.75">
      <c r="A9529" s="1"/>
      <c r="B9529" s="1"/>
      <c r="C9529" s="1"/>
    </row>
    <row r="9530" spans="1:3" ht="15.75">
      <c r="A9530" s="1"/>
      <c r="B9530" s="1"/>
      <c r="C9530" s="1"/>
    </row>
    <row r="9531" spans="1:3" ht="15.75">
      <c r="A9531" s="1"/>
      <c r="B9531" s="1"/>
      <c r="C9531" s="1"/>
    </row>
    <row r="9532" spans="1:3" ht="15.75">
      <c r="A9532" s="1"/>
      <c r="B9532" s="1"/>
      <c r="C9532" s="1"/>
    </row>
    <row r="9533" spans="1:3" ht="15.75">
      <c r="A9533" s="1"/>
      <c r="B9533" s="1"/>
      <c r="C9533" s="1"/>
    </row>
    <row r="9534" spans="1:3" ht="15.75">
      <c r="A9534" s="1"/>
      <c r="B9534" s="1"/>
      <c r="C9534" s="1"/>
    </row>
    <row r="9535" spans="1:3" ht="15.75">
      <c r="A9535" s="1"/>
      <c r="B9535" s="1"/>
      <c r="C9535" s="1"/>
    </row>
    <row r="9536" spans="1:3" ht="15.75">
      <c r="A9536" s="1"/>
      <c r="B9536" s="1"/>
      <c r="C9536" s="1"/>
    </row>
    <row r="9537" spans="1:3" ht="15.75">
      <c r="A9537" s="1"/>
      <c r="B9537" s="1"/>
      <c r="C9537" s="1"/>
    </row>
    <row r="9538" spans="1:3" ht="15.75">
      <c r="A9538" s="1"/>
      <c r="B9538" s="1"/>
      <c r="C9538" s="1"/>
    </row>
    <row r="9539" spans="1:3" ht="15.75">
      <c r="A9539" s="1"/>
      <c r="B9539" s="1"/>
      <c r="C9539" s="1"/>
    </row>
    <row r="9540" spans="1:3" ht="15.75">
      <c r="A9540" s="1"/>
      <c r="B9540" s="1"/>
      <c r="C9540" s="1"/>
    </row>
    <row r="9541" spans="1:3" ht="15.75">
      <c r="A9541" s="1"/>
      <c r="B9541" s="1"/>
      <c r="C9541" s="1"/>
    </row>
    <row r="9542" spans="1:3" ht="15.75">
      <c r="A9542" s="1"/>
      <c r="B9542" s="1"/>
      <c r="C9542" s="1"/>
    </row>
    <row r="9543" spans="1:3" ht="15.75">
      <c r="A9543" s="1"/>
      <c r="B9543" s="1"/>
      <c r="C9543" s="1"/>
    </row>
    <row r="9544" spans="1:3" ht="15.75">
      <c r="A9544" s="1"/>
      <c r="B9544" s="1"/>
      <c r="C9544" s="1"/>
    </row>
    <row r="9545" spans="1:3" ht="15.75">
      <c r="A9545" s="1"/>
      <c r="B9545" s="1"/>
      <c r="C9545" s="1"/>
    </row>
    <row r="9546" spans="1:3" ht="15.75">
      <c r="A9546" s="1"/>
      <c r="B9546" s="1"/>
      <c r="C9546" s="1"/>
    </row>
    <row r="9547" spans="1:3" ht="15.75">
      <c r="A9547" s="1"/>
      <c r="B9547" s="1"/>
      <c r="C9547" s="1"/>
    </row>
    <row r="9548" spans="1:3" ht="15.75">
      <c r="A9548" s="1"/>
      <c r="B9548" s="1"/>
      <c r="C9548" s="1"/>
    </row>
    <row r="9549" spans="1:3" ht="15.75">
      <c r="A9549" s="1"/>
      <c r="B9549" s="1"/>
      <c r="C9549" s="1"/>
    </row>
    <row r="9550" spans="1:3" ht="15.75">
      <c r="A9550" s="1"/>
      <c r="B9550" s="1"/>
      <c r="C9550" s="1"/>
    </row>
    <row r="9551" spans="1:3" ht="15.75">
      <c r="A9551" s="1"/>
      <c r="B9551" s="1"/>
      <c r="C9551" s="1"/>
    </row>
    <row r="9552" spans="1:3" ht="15.75">
      <c r="A9552" s="1"/>
      <c r="B9552" s="1"/>
      <c r="C9552" s="1"/>
    </row>
    <row r="9553" spans="1:3" ht="15.75">
      <c r="A9553" s="1"/>
      <c r="B9553" s="1"/>
      <c r="C9553" s="1"/>
    </row>
    <row r="9554" spans="1:3" ht="15.75">
      <c r="A9554" s="1"/>
      <c r="B9554" s="1"/>
      <c r="C9554" s="1"/>
    </row>
    <row r="9555" spans="1:3" ht="15.75">
      <c r="A9555" s="1"/>
      <c r="B9555" s="1"/>
      <c r="C9555" s="1"/>
    </row>
    <row r="9556" spans="1:3" ht="15.75">
      <c r="A9556" s="1"/>
      <c r="B9556" s="1"/>
      <c r="C9556" s="1"/>
    </row>
    <row r="9557" spans="1:3" ht="15.75">
      <c r="A9557" s="1"/>
      <c r="B9557" s="1"/>
      <c r="C9557" s="1"/>
    </row>
    <row r="9558" spans="1:3" ht="15.75">
      <c r="A9558" s="1"/>
      <c r="B9558" s="1"/>
      <c r="C9558" s="1"/>
    </row>
    <row r="9559" spans="1:3" ht="15.75">
      <c r="A9559" s="1"/>
      <c r="B9559" s="1"/>
      <c r="C9559" s="1"/>
    </row>
    <row r="9560" spans="1:3" ht="15.75">
      <c r="A9560" s="1"/>
      <c r="B9560" s="1"/>
      <c r="C9560" s="1"/>
    </row>
    <row r="9561" spans="1:3" ht="15.75">
      <c r="A9561" s="1"/>
      <c r="B9561" s="1"/>
      <c r="C9561" s="1"/>
    </row>
    <row r="9562" spans="1:3" ht="15.75">
      <c r="A9562" s="1"/>
      <c r="B9562" s="1"/>
      <c r="C9562" s="1"/>
    </row>
    <row r="9563" spans="1:3" ht="15.75">
      <c r="A9563" s="1"/>
      <c r="B9563" s="1"/>
      <c r="C9563" s="1"/>
    </row>
    <row r="9564" spans="1:3" ht="15.75">
      <c r="A9564" s="1"/>
      <c r="B9564" s="1"/>
      <c r="C9564" s="1"/>
    </row>
    <row r="9565" spans="1:3" ht="15.75">
      <c r="A9565" s="1"/>
      <c r="B9565" s="1"/>
      <c r="C9565" s="1"/>
    </row>
    <row r="9566" spans="1:3" ht="15.75">
      <c r="A9566" s="1"/>
      <c r="B9566" s="1"/>
      <c r="C9566" s="1"/>
    </row>
    <row r="9567" spans="1:3" ht="15.75">
      <c r="A9567" s="1"/>
      <c r="B9567" s="1"/>
      <c r="C9567" s="1"/>
    </row>
    <row r="9568" spans="1:3" ht="15.75">
      <c r="A9568" s="1"/>
      <c r="B9568" s="1"/>
      <c r="C9568" s="1"/>
    </row>
    <row r="9569" spans="1:3" ht="15.75">
      <c r="A9569" s="1"/>
      <c r="B9569" s="1"/>
      <c r="C9569" s="1"/>
    </row>
    <row r="9570" spans="1:3" ht="15.75">
      <c r="A9570" s="1"/>
      <c r="B9570" s="1"/>
      <c r="C9570" s="1"/>
    </row>
    <row r="9571" spans="1:3" ht="15.75">
      <c r="A9571" s="1"/>
      <c r="B9571" s="1"/>
      <c r="C9571" s="1"/>
    </row>
    <row r="9572" spans="1:3" ht="15.75">
      <c r="A9572" s="1"/>
      <c r="B9572" s="1"/>
      <c r="C9572" s="1"/>
    </row>
    <row r="9573" spans="1:3" ht="15.75">
      <c r="A9573" s="1"/>
      <c r="B9573" s="1"/>
      <c r="C9573" s="1"/>
    </row>
    <row r="9574" spans="1:3" ht="15.75">
      <c r="A9574" s="1"/>
      <c r="B9574" s="1"/>
      <c r="C9574" s="1"/>
    </row>
    <row r="9575" spans="1:3" ht="15.75">
      <c r="A9575" s="1"/>
      <c r="B9575" s="1"/>
      <c r="C9575" s="1"/>
    </row>
    <row r="9576" spans="1:3" ht="15.75">
      <c r="A9576" s="1"/>
      <c r="B9576" s="1"/>
      <c r="C9576" s="1"/>
    </row>
    <row r="9577" spans="1:3" ht="15.75">
      <c r="A9577" s="1"/>
      <c r="B9577" s="1"/>
      <c r="C9577" s="1"/>
    </row>
    <row r="9578" spans="1:3" ht="15.75">
      <c r="A9578" s="1"/>
      <c r="B9578" s="1"/>
      <c r="C9578" s="1"/>
    </row>
    <row r="9579" spans="1:3" ht="15.75">
      <c r="A9579" s="1"/>
      <c r="B9579" s="1"/>
      <c r="C9579" s="1"/>
    </row>
    <row r="9580" spans="1:3" ht="15.75">
      <c r="A9580" s="1"/>
      <c r="B9580" s="1"/>
      <c r="C9580" s="1"/>
    </row>
    <row r="9581" spans="1:3" ht="15.75">
      <c r="A9581" s="1"/>
      <c r="B9581" s="1"/>
      <c r="C9581" s="1"/>
    </row>
    <row r="9582" spans="1:3" ht="15.75">
      <c r="A9582" s="1"/>
      <c r="B9582" s="1"/>
      <c r="C9582" s="1"/>
    </row>
    <row r="9583" spans="1:3" ht="15.75">
      <c r="A9583" s="1"/>
      <c r="B9583" s="1"/>
      <c r="C9583" s="1"/>
    </row>
    <row r="9584" spans="1:3" ht="15.75">
      <c r="A9584" s="1"/>
      <c r="B9584" s="1"/>
      <c r="C9584" s="1"/>
    </row>
    <row r="9585" spans="1:3" ht="15.75">
      <c r="A9585" s="1"/>
      <c r="B9585" s="1"/>
      <c r="C9585" s="1"/>
    </row>
    <row r="9586" spans="1:3" ht="15.75">
      <c r="A9586" s="1"/>
      <c r="B9586" s="1"/>
      <c r="C9586" s="1"/>
    </row>
    <row r="9587" spans="1:3" ht="15.75">
      <c r="A9587" s="1"/>
      <c r="B9587" s="1"/>
      <c r="C9587" s="1"/>
    </row>
    <row r="9588" spans="1:3" ht="15.75">
      <c r="A9588" s="1"/>
      <c r="B9588" s="1"/>
      <c r="C9588" s="1"/>
    </row>
    <row r="9589" spans="1:3" ht="15.75">
      <c r="A9589" s="1"/>
      <c r="B9589" s="1"/>
      <c r="C9589" s="1"/>
    </row>
    <row r="9590" spans="1:3" ht="15.75">
      <c r="A9590" s="1"/>
      <c r="B9590" s="1"/>
      <c r="C9590" s="1"/>
    </row>
    <row r="9591" spans="1:3" ht="15.75">
      <c r="A9591" s="1"/>
      <c r="B9591" s="1"/>
      <c r="C9591" s="1"/>
    </row>
    <row r="9592" spans="1:3" ht="15.75">
      <c r="A9592" s="1"/>
      <c r="B9592" s="1"/>
      <c r="C9592" s="1"/>
    </row>
    <row r="9593" spans="1:3" ht="15.75">
      <c r="A9593" s="1"/>
      <c r="B9593" s="1"/>
      <c r="C9593" s="1"/>
    </row>
    <row r="9594" spans="1:3" ht="15.75">
      <c r="A9594" s="1"/>
      <c r="B9594" s="1"/>
      <c r="C9594" s="1"/>
    </row>
    <row r="9595" spans="1:3" ht="15.75">
      <c r="A9595" s="1"/>
      <c r="B9595" s="1"/>
      <c r="C9595" s="1"/>
    </row>
    <row r="9596" spans="1:3" ht="15.75">
      <c r="A9596" s="1"/>
      <c r="B9596" s="1"/>
      <c r="C9596" s="1"/>
    </row>
    <row r="9597" spans="1:3" ht="15.75">
      <c r="A9597" s="1"/>
      <c r="B9597" s="1"/>
      <c r="C9597" s="1"/>
    </row>
    <row r="9598" spans="1:3" ht="15.75">
      <c r="A9598" s="1"/>
      <c r="B9598" s="1"/>
      <c r="C9598" s="1"/>
    </row>
    <row r="9599" spans="1:3" ht="15.75">
      <c r="A9599" s="1"/>
      <c r="B9599" s="1"/>
      <c r="C9599" s="1"/>
    </row>
    <row r="9600" spans="1:3" ht="15.75">
      <c r="A9600" s="1"/>
      <c r="B9600" s="1"/>
      <c r="C9600" s="1"/>
    </row>
    <row r="9601" spans="1:3" ht="15.75">
      <c r="A9601" s="1"/>
      <c r="B9601" s="1"/>
      <c r="C9601" s="1"/>
    </row>
    <row r="9602" spans="1:3" ht="15.75">
      <c r="A9602" s="1"/>
      <c r="B9602" s="1"/>
      <c r="C9602" s="1"/>
    </row>
    <row r="9603" spans="1:3" ht="15.75">
      <c r="A9603" s="1"/>
      <c r="B9603" s="1"/>
      <c r="C9603" s="1"/>
    </row>
    <row r="9604" spans="1:3" ht="15.75">
      <c r="A9604" s="1"/>
      <c r="B9604" s="1"/>
      <c r="C9604" s="1"/>
    </row>
    <row r="9605" spans="1:3" ht="15.75">
      <c r="A9605" s="1"/>
      <c r="B9605" s="1"/>
      <c r="C9605" s="1"/>
    </row>
    <row r="9606" spans="1:3" ht="15.75">
      <c r="A9606" s="1"/>
      <c r="B9606" s="1"/>
      <c r="C9606" s="1"/>
    </row>
    <row r="9607" spans="1:3" ht="15.75">
      <c r="A9607" s="1"/>
      <c r="B9607" s="1"/>
      <c r="C9607" s="1"/>
    </row>
    <row r="9608" spans="1:3" ht="15.75">
      <c r="A9608" s="1"/>
      <c r="B9608" s="1"/>
      <c r="C9608" s="1"/>
    </row>
    <row r="9609" spans="1:3" ht="15.75">
      <c r="A9609" s="1"/>
      <c r="B9609" s="1"/>
      <c r="C9609" s="1"/>
    </row>
    <row r="9610" spans="1:3" ht="15.75">
      <c r="A9610" s="1"/>
      <c r="B9610" s="1"/>
      <c r="C9610" s="1"/>
    </row>
    <row r="9611" spans="1:3" ht="15.75">
      <c r="A9611" s="1"/>
      <c r="B9611" s="1"/>
      <c r="C9611" s="1"/>
    </row>
    <row r="9612" spans="1:3" ht="15.75">
      <c r="A9612" s="1"/>
      <c r="B9612" s="1"/>
      <c r="C9612" s="1"/>
    </row>
    <row r="9613" spans="1:3" ht="15.75">
      <c r="A9613" s="1"/>
      <c r="B9613" s="1"/>
      <c r="C9613" s="1"/>
    </row>
    <row r="9614" spans="1:3" ht="15.75">
      <c r="A9614" s="1"/>
      <c r="B9614" s="1"/>
      <c r="C9614" s="1"/>
    </row>
    <row r="9615" spans="1:3" ht="15.75">
      <c r="A9615" s="1"/>
      <c r="B9615" s="1"/>
      <c r="C9615" s="1"/>
    </row>
    <row r="9616" spans="1:3" ht="15.75">
      <c r="A9616" s="1"/>
      <c r="B9616" s="1"/>
      <c r="C9616" s="1"/>
    </row>
    <row r="9617" spans="1:3" ht="15.75">
      <c r="A9617" s="1"/>
      <c r="B9617" s="1"/>
      <c r="C9617" s="1"/>
    </row>
    <row r="9618" spans="1:3" ht="15.75">
      <c r="A9618" s="1"/>
      <c r="B9618" s="1"/>
      <c r="C9618" s="1"/>
    </row>
    <row r="9619" spans="1:3" ht="15.75">
      <c r="A9619" s="1"/>
      <c r="B9619" s="1"/>
      <c r="C9619" s="1"/>
    </row>
    <row r="9620" spans="1:3" ht="15.75">
      <c r="A9620" s="1"/>
      <c r="B9620" s="1"/>
      <c r="C9620" s="1"/>
    </row>
    <row r="9621" spans="1:3" ht="15.75">
      <c r="A9621" s="1"/>
      <c r="B9621" s="1"/>
      <c r="C9621" s="1"/>
    </row>
    <row r="9622" spans="1:3" ht="15.75">
      <c r="A9622" s="1"/>
      <c r="B9622" s="1"/>
      <c r="C9622" s="1"/>
    </row>
    <row r="9623" spans="1:3" ht="15.75">
      <c r="A9623" s="1"/>
      <c r="B9623" s="1"/>
      <c r="C9623" s="1"/>
    </row>
    <row r="9624" spans="1:3" ht="15.75">
      <c r="A9624" s="1"/>
      <c r="B9624" s="1"/>
      <c r="C9624" s="1"/>
    </row>
    <row r="9625" spans="1:3" ht="15.75">
      <c r="A9625" s="1"/>
      <c r="B9625" s="1"/>
      <c r="C9625" s="1"/>
    </row>
    <row r="9626" spans="1:3" ht="15.75">
      <c r="A9626" s="1"/>
      <c r="B9626" s="1"/>
      <c r="C9626" s="1"/>
    </row>
    <row r="9627" spans="1:3" ht="15.75">
      <c r="A9627" s="1"/>
      <c r="B9627" s="1"/>
      <c r="C9627" s="1"/>
    </row>
    <row r="9628" spans="1:3" ht="15.75">
      <c r="A9628" s="1"/>
      <c r="B9628" s="1"/>
      <c r="C9628" s="1"/>
    </row>
    <row r="9629" spans="1:3" ht="15.75">
      <c r="A9629" s="1"/>
      <c r="B9629" s="1"/>
      <c r="C9629" s="1"/>
    </row>
    <row r="9630" spans="1:3" ht="15.75">
      <c r="A9630" s="1"/>
      <c r="B9630" s="1"/>
      <c r="C9630" s="1"/>
    </row>
    <row r="9631" spans="1:3" ht="15.75">
      <c r="A9631" s="1"/>
      <c r="B9631" s="1"/>
      <c r="C9631" s="1"/>
    </row>
    <row r="9632" spans="1:3" ht="15.75">
      <c r="A9632" s="1"/>
      <c r="B9632" s="1"/>
      <c r="C9632" s="1"/>
    </row>
    <row r="9633" spans="1:3" ht="15.75">
      <c r="A9633" s="1"/>
      <c r="B9633" s="1"/>
      <c r="C9633" s="1"/>
    </row>
    <row r="9634" spans="1:3" ht="15.75">
      <c r="A9634" s="1"/>
      <c r="B9634" s="1"/>
      <c r="C9634" s="1"/>
    </row>
    <row r="9635" spans="1:3" ht="15.75">
      <c r="A9635" s="1"/>
      <c r="B9635" s="1"/>
      <c r="C9635" s="1"/>
    </row>
    <row r="9636" spans="1:3" ht="15.75">
      <c r="A9636" s="1"/>
      <c r="B9636" s="1"/>
      <c r="C9636" s="1"/>
    </row>
    <row r="9637" spans="1:3" ht="15.75">
      <c r="A9637" s="1"/>
      <c r="B9637" s="1"/>
      <c r="C9637" s="1"/>
    </row>
    <row r="9638" spans="1:3" ht="15.75">
      <c r="A9638" s="1"/>
      <c r="B9638" s="1"/>
      <c r="C9638" s="1"/>
    </row>
    <row r="9639" spans="1:3" ht="15.75">
      <c r="A9639" s="1"/>
      <c r="B9639" s="1"/>
      <c r="C9639" s="1"/>
    </row>
    <row r="9640" spans="1:3" ht="15.75">
      <c r="A9640" s="1"/>
      <c r="B9640" s="1"/>
      <c r="C9640" s="1"/>
    </row>
    <row r="9641" spans="1:3" ht="15.75">
      <c r="A9641" s="1"/>
      <c r="B9641" s="1"/>
      <c r="C9641" s="1"/>
    </row>
    <row r="9642" spans="1:3" ht="15.75">
      <c r="A9642" s="1"/>
      <c r="B9642" s="1"/>
      <c r="C9642" s="1"/>
    </row>
    <row r="9643" spans="1:3" ht="15.75">
      <c r="A9643" s="1"/>
      <c r="B9643" s="1"/>
      <c r="C9643" s="1"/>
    </row>
    <row r="9644" spans="1:3" ht="15.75">
      <c r="A9644" s="1"/>
      <c r="B9644" s="1"/>
      <c r="C9644" s="1"/>
    </row>
    <row r="9645" spans="1:3" ht="15.75">
      <c r="A9645" s="1"/>
      <c r="B9645" s="1"/>
      <c r="C9645" s="1"/>
    </row>
    <row r="9646" spans="1:3" ht="15.75">
      <c r="A9646" s="1"/>
      <c r="B9646" s="1"/>
      <c r="C9646" s="1"/>
    </row>
    <row r="9647" spans="1:3" ht="15.75">
      <c r="A9647" s="1"/>
      <c r="B9647" s="1"/>
      <c r="C9647" s="1"/>
    </row>
    <row r="9648" spans="1:3" ht="15.75">
      <c r="A9648" s="1"/>
      <c r="B9648" s="1"/>
      <c r="C9648" s="1"/>
    </row>
    <row r="9649" spans="1:3" ht="15.75">
      <c r="A9649" s="1"/>
      <c r="B9649" s="1"/>
      <c r="C9649" s="1"/>
    </row>
    <row r="9650" spans="1:3" ht="15.75">
      <c r="A9650" s="1"/>
      <c r="B9650" s="1"/>
      <c r="C9650" s="1"/>
    </row>
    <row r="9651" spans="1:3" ht="15.75">
      <c r="A9651" s="1"/>
      <c r="B9651" s="1"/>
      <c r="C9651" s="1"/>
    </row>
    <row r="9652" spans="1:3" ht="15.75">
      <c r="A9652" s="1"/>
      <c r="B9652" s="1"/>
      <c r="C9652" s="1"/>
    </row>
    <row r="9653" spans="1:3" ht="15.75">
      <c r="A9653" s="1"/>
      <c r="B9653" s="1"/>
      <c r="C9653" s="1"/>
    </row>
    <row r="9654" spans="1:3" ht="15.75">
      <c r="A9654" s="1"/>
      <c r="B9654" s="1"/>
      <c r="C9654" s="1"/>
    </row>
    <row r="9655" spans="1:3" ht="15.75">
      <c r="A9655" s="1"/>
      <c r="B9655" s="1"/>
      <c r="C9655" s="1"/>
    </row>
    <row r="9656" spans="1:3" ht="15.75">
      <c r="A9656" s="1"/>
      <c r="B9656" s="1"/>
      <c r="C9656" s="1"/>
    </row>
    <row r="9657" spans="1:3" ht="15.75">
      <c r="A9657" s="1"/>
      <c r="B9657" s="1"/>
      <c r="C9657" s="1"/>
    </row>
    <row r="9658" spans="1:3" ht="15.75">
      <c r="A9658" s="1"/>
      <c r="B9658" s="1"/>
      <c r="C9658" s="1"/>
    </row>
    <row r="9659" spans="1:3" ht="15.75">
      <c r="A9659" s="1"/>
      <c r="B9659" s="1"/>
      <c r="C9659" s="1"/>
    </row>
    <row r="9660" spans="1:3" ht="15.75">
      <c r="A9660" s="1"/>
      <c r="B9660" s="1"/>
      <c r="C9660" s="1"/>
    </row>
    <row r="9661" spans="1:3" ht="15.75">
      <c r="A9661" s="1"/>
      <c r="B9661" s="1"/>
      <c r="C9661" s="1"/>
    </row>
    <row r="9662" spans="1:3" ht="15.75">
      <c r="A9662" s="1"/>
      <c r="B9662" s="1"/>
      <c r="C9662" s="1"/>
    </row>
    <row r="9663" spans="1:3" ht="15.75">
      <c r="A9663" s="1"/>
      <c r="B9663" s="1"/>
      <c r="C9663" s="1"/>
    </row>
    <row r="9664" spans="1:3" ht="15.75">
      <c r="A9664" s="1"/>
      <c r="B9664" s="1"/>
      <c r="C9664" s="1"/>
    </row>
    <row r="9665" spans="1:3" ht="15.75">
      <c r="A9665" s="1"/>
      <c r="B9665" s="1"/>
      <c r="C9665" s="1"/>
    </row>
    <row r="9666" spans="1:3" ht="15.75">
      <c r="A9666" s="1"/>
      <c r="B9666" s="1"/>
      <c r="C9666" s="1"/>
    </row>
    <row r="9667" spans="1:3" ht="15.75">
      <c r="A9667" s="1"/>
      <c r="B9667" s="1"/>
      <c r="C9667" s="1"/>
    </row>
    <row r="9668" spans="1:3" ht="15.75">
      <c r="A9668" s="1"/>
      <c r="B9668" s="1"/>
      <c r="C9668" s="1"/>
    </row>
    <row r="9669" spans="1:3" ht="15.75">
      <c r="A9669" s="1"/>
      <c r="B9669" s="1"/>
      <c r="C9669" s="1"/>
    </row>
    <row r="9670" spans="1:3" ht="15.75">
      <c r="A9670" s="1"/>
      <c r="B9670" s="1"/>
      <c r="C9670" s="1"/>
    </row>
    <row r="9671" spans="1:3" ht="15.75">
      <c r="A9671" s="1"/>
      <c r="B9671" s="1"/>
      <c r="C9671" s="1"/>
    </row>
    <row r="9672" spans="1:3" ht="15.75">
      <c r="A9672" s="1"/>
      <c r="B9672" s="1"/>
      <c r="C9672" s="1"/>
    </row>
    <row r="9673" spans="1:3" ht="15.75">
      <c r="A9673" s="1"/>
      <c r="B9673" s="1"/>
      <c r="C9673" s="1"/>
    </row>
    <row r="9674" spans="1:3" ht="15.75">
      <c r="A9674" s="1"/>
      <c r="B9674" s="1"/>
      <c r="C9674" s="1"/>
    </row>
    <row r="9675" spans="1:3" ht="15.75">
      <c r="A9675" s="1"/>
      <c r="B9675" s="1"/>
      <c r="C9675" s="1"/>
    </row>
    <row r="9676" spans="1:3" ht="15.75">
      <c r="A9676" s="1"/>
      <c r="B9676" s="1"/>
      <c r="C9676" s="1"/>
    </row>
    <row r="9677" spans="1:3" ht="15.75">
      <c r="A9677" s="1"/>
      <c r="B9677" s="1"/>
      <c r="C9677" s="1"/>
    </row>
    <row r="9678" spans="1:3" ht="15.75">
      <c r="A9678" s="1"/>
      <c r="B9678" s="1"/>
      <c r="C9678" s="1"/>
    </row>
    <row r="9679" spans="1:3" ht="15.75">
      <c r="A9679" s="1"/>
      <c r="B9679" s="1"/>
      <c r="C9679" s="1"/>
    </row>
    <row r="9680" spans="1:3" ht="15.75">
      <c r="A9680" s="1"/>
      <c r="B9680" s="1"/>
      <c r="C9680" s="1"/>
    </row>
    <row r="9681" spans="1:3" ht="15.75">
      <c r="A9681" s="1"/>
      <c r="B9681" s="1"/>
      <c r="C9681" s="1"/>
    </row>
    <row r="9682" spans="1:3" ht="15.75">
      <c r="A9682" s="1"/>
      <c r="B9682" s="1"/>
      <c r="C9682" s="1"/>
    </row>
    <row r="9683" spans="1:3" ht="15.75">
      <c r="A9683" s="1"/>
      <c r="B9683" s="1"/>
      <c r="C9683" s="1"/>
    </row>
    <row r="9684" spans="1:3" ht="15.75">
      <c r="A9684" s="1"/>
      <c r="B9684" s="1"/>
      <c r="C9684" s="1"/>
    </row>
    <row r="9685" spans="1:3" ht="15.75">
      <c r="A9685" s="1"/>
      <c r="B9685" s="1"/>
      <c r="C9685" s="1"/>
    </row>
    <row r="9686" spans="1:3" ht="15.75">
      <c r="A9686" s="1"/>
      <c r="B9686" s="1"/>
      <c r="C9686" s="1"/>
    </row>
    <row r="9687" spans="1:3" ht="15.75">
      <c r="A9687" s="1"/>
      <c r="B9687" s="1"/>
      <c r="C9687" s="1"/>
    </row>
    <row r="9688" spans="1:3" ht="15.75">
      <c r="A9688" s="1"/>
      <c r="B9688" s="1"/>
      <c r="C9688" s="1"/>
    </row>
    <row r="9689" spans="1:3" ht="15.75">
      <c r="A9689" s="1"/>
      <c r="B9689" s="1"/>
      <c r="C9689" s="1"/>
    </row>
    <row r="9690" spans="1:3" ht="15.75">
      <c r="A9690" s="1"/>
      <c r="B9690" s="1"/>
      <c r="C9690" s="1"/>
    </row>
    <row r="9691" spans="1:3" ht="15.75">
      <c r="A9691" s="1"/>
      <c r="B9691" s="1"/>
      <c r="C9691" s="1"/>
    </row>
    <row r="9692" spans="1:3" ht="15.75">
      <c r="A9692" s="1"/>
      <c r="B9692" s="1"/>
      <c r="C9692" s="1"/>
    </row>
    <row r="9693" spans="1:3" ht="15.75">
      <c r="A9693" s="1"/>
      <c r="B9693" s="1"/>
      <c r="C9693" s="1"/>
    </row>
    <row r="9694" spans="1:3" ht="15.75">
      <c r="A9694" s="1"/>
      <c r="B9694" s="1"/>
      <c r="C9694" s="1"/>
    </row>
    <row r="9695" spans="1:3" ht="15.75">
      <c r="A9695" s="1"/>
      <c r="B9695" s="1"/>
      <c r="C9695" s="1"/>
    </row>
    <row r="9696" spans="1:3" ht="15.75">
      <c r="A9696" s="1"/>
      <c r="B9696" s="1"/>
      <c r="C9696" s="1"/>
    </row>
    <row r="9697" spans="1:3" ht="15.75">
      <c r="A9697" s="1"/>
      <c r="B9697" s="1"/>
      <c r="C9697" s="1"/>
    </row>
    <row r="9698" spans="1:3" ht="15.75">
      <c r="A9698" s="1"/>
      <c r="B9698" s="1"/>
      <c r="C9698" s="1"/>
    </row>
    <row r="9699" spans="1:3" ht="15.75">
      <c r="A9699" s="1"/>
      <c r="B9699" s="1"/>
      <c r="C9699" s="1"/>
    </row>
    <row r="9700" spans="1:3" ht="15.75">
      <c r="A9700" s="1"/>
      <c r="B9700" s="1"/>
      <c r="C9700" s="1"/>
    </row>
    <row r="9701" spans="1:3" ht="15.75">
      <c r="A9701" s="1"/>
      <c r="B9701" s="1"/>
      <c r="C9701" s="1"/>
    </row>
    <row r="9702" spans="1:3" ht="15.75">
      <c r="A9702" s="1"/>
      <c r="B9702" s="1"/>
      <c r="C9702" s="1"/>
    </row>
    <row r="9703" spans="1:3" ht="15.75">
      <c r="A9703" s="1"/>
      <c r="B9703" s="1"/>
      <c r="C9703" s="1"/>
    </row>
    <row r="9704" spans="1:3" ht="15.75">
      <c r="A9704" s="1"/>
      <c r="B9704" s="1"/>
      <c r="C9704" s="1"/>
    </row>
    <row r="9705" spans="1:3" ht="15.75">
      <c r="A9705" s="1"/>
      <c r="B9705" s="1"/>
      <c r="C9705" s="1"/>
    </row>
    <row r="9706" spans="1:3" ht="15.75">
      <c r="A9706" s="1"/>
      <c r="B9706" s="1"/>
      <c r="C9706" s="1"/>
    </row>
    <row r="9707" spans="1:3" ht="15.75">
      <c r="A9707" s="1"/>
      <c r="B9707" s="1"/>
      <c r="C9707" s="1"/>
    </row>
    <row r="9708" spans="1:3" ht="15.75">
      <c r="A9708" s="1"/>
      <c r="B9708" s="1"/>
      <c r="C9708" s="1"/>
    </row>
    <row r="9709" spans="1:3" ht="15.75">
      <c r="A9709" s="1"/>
      <c r="B9709" s="1"/>
      <c r="C9709" s="1"/>
    </row>
    <row r="9710" spans="1:3" ht="15.75">
      <c r="A9710" s="1"/>
      <c r="B9710" s="1"/>
      <c r="C9710" s="1"/>
    </row>
    <row r="9711" spans="1:3" ht="15.75">
      <c r="A9711" s="1"/>
      <c r="B9711" s="1"/>
      <c r="C9711" s="1"/>
    </row>
    <row r="9712" spans="1:3" ht="15.75">
      <c r="A9712" s="1"/>
      <c r="B9712" s="1"/>
      <c r="C9712" s="1"/>
    </row>
    <row r="9713" spans="1:3" ht="15.75">
      <c r="A9713" s="1"/>
      <c r="B9713" s="1"/>
      <c r="C9713" s="1"/>
    </row>
    <row r="9714" spans="1:3" ht="15.75">
      <c r="A9714" s="1"/>
      <c r="B9714" s="1"/>
      <c r="C9714" s="1"/>
    </row>
    <row r="9715" spans="1:3" ht="15.75">
      <c r="A9715" s="1"/>
      <c r="B9715" s="1"/>
      <c r="C9715" s="1"/>
    </row>
    <row r="9716" spans="1:3" ht="15.75">
      <c r="A9716" s="1"/>
      <c r="B9716" s="1"/>
      <c r="C9716" s="1"/>
    </row>
    <row r="9717" spans="1:3" ht="15.75">
      <c r="A9717" s="1"/>
      <c r="B9717" s="1"/>
      <c r="C9717" s="1"/>
    </row>
    <row r="9718" spans="1:3" ht="15.75">
      <c r="A9718" s="1"/>
      <c r="B9718" s="1"/>
      <c r="C9718" s="1"/>
    </row>
    <row r="9719" spans="1:3" ht="15.75">
      <c r="A9719" s="1"/>
      <c r="B9719" s="1"/>
      <c r="C9719" s="1"/>
    </row>
    <row r="9720" spans="1:3" ht="15.75">
      <c r="A9720" s="1"/>
      <c r="B9720" s="1"/>
      <c r="C9720" s="1"/>
    </row>
    <row r="9721" spans="1:3" ht="15.75">
      <c r="A9721" s="1"/>
      <c r="B9721" s="1"/>
      <c r="C9721" s="1"/>
    </row>
    <row r="9722" spans="1:3" ht="15.75">
      <c r="A9722" s="1"/>
      <c r="B9722" s="1"/>
      <c r="C9722" s="1"/>
    </row>
    <row r="9723" spans="1:3" ht="15.75">
      <c r="A9723" s="1"/>
      <c r="B9723" s="1"/>
      <c r="C9723" s="1"/>
    </row>
    <row r="9724" spans="1:3" ht="15.75">
      <c r="A9724" s="1"/>
      <c r="B9724" s="1"/>
      <c r="C9724" s="1"/>
    </row>
    <row r="9725" spans="1:3" ht="15.75">
      <c r="A9725" s="1"/>
      <c r="B9725" s="1"/>
      <c r="C9725" s="1"/>
    </row>
    <row r="9726" spans="1:3" ht="15.75">
      <c r="A9726" s="1"/>
      <c r="B9726" s="1"/>
      <c r="C9726" s="1"/>
    </row>
    <row r="9727" spans="1:3" ht="15.75">
      <c r="A9727" s="1"/>
      <c r="B9727" s="1"/>
      <c r="C9727" s="1"/>
    </row>
    <row r="9728" spans="1:3" ht="15.75">
      <c r="A9728" s="1"/>
      <c r="B9728" s="1"/>
      <c r="C9728" s="1"/>
    </row>
    <row r="9729" spans="1:3" ht="15.75">
      <c r="A9729" s="1"/>
      <c r="B9729" s="1"/>
      <c r="C9729" s="1"/>
    </row>
    <row r="9730" spans="1:3" ht="15.75">
      <c r="A9730" s="1"/>
      <c r="B9730" s="1"/>
      <c r="C9730" s="1"/>
    </row>
    <row r="9731" spans="1:3" ht="15.75">
      <c r="A9731" s="1"/>
      <c r="B9731" s="1"/>
      <c r="C9731" s="1"/>
    </row>
    <row r="9732" spans="1:3" ht="15.75">
      <c r="A9732" s="1"/>
      <c r="B9732" s="1"/>
      <c r="C9732" s="1"/>
    </row>
    <row r="9733" spans="1:3" ht="15.75">
      <c r="A9733" s="1"/>
      <c r="B9733" s="1"/>
      <c r="C9733" s="1"/>
    </row>
    <row r="9734" spans="1:3" ht="15.75">
      <c r="A9734" s="1"/>
      <c r="B9734" s="1"/>
      <c r="C9734" s="1"/>
    </row>
    <row r="9735" spans="1:3" ht="15.75">
      <c r="A9735" s="1"/>
      <c r="B9735" s="1"/>
      <c r="C9735" s="1"/>
    </row>
    <row r="9736" spans="1:3" ht="15.75">
      <c r="A9736" s="1"/>
      <c r="B9736" s="1"/>
      <c r="C9736" s="1"/>
    </row>
    <row r="9737" spans="1:3" ht="15.75">
      <c r="A9737" s="1"/>
      <c r="B9737" s="1"/>
      <c r="C9737" s="1"/>
    </row>
    <row r="9738" spans="1:3" ht="15.75">
      <c r="A9738" s="1"/>
      <c r="B9738" s="1"/>
      <c r="C9738" s="1"/>
    </row>
    <row r="9739" spans="1:3" ht="15.75">
      <c r="A9739" s="1"/>
      <c r="B9739" s="1"/>
      <c r="C9739" s="1"/>
    </row>
    <row r="9740" spans="1:3" ht="15.75">
      <c r="A9740" s="1"/>
      <c r="B9740" s="1"/>
      <c r="C9740" s="1"/>
    </row>
    <row r="9741" spans="1:3" ht="15.75">
      <c r="A9741" s="1"/>
      <c r="B9741" s="1"/>
      <c r="C9741" s="1"/>
    </row>
    <row r="9742" spans="1:3" ht="15.75">
      <c r="A9742" s="1"/>
      <c r="B9742" s="1"/>
      <c r="C9742" s="1"/>
    </row>
    <row r="9743" spans="1:3" ht="15.75">
      <c r="A9743" s="1"/>
      <c r="B9743" s="1"/>
      <c r="C9743" s="1"/>
    </row>
    <row r="9744" spans="1:3" ht="15.75">
      <c r="A9744" s="1"/>
      <c r="B9744" s="1"/>
      <c r="C9744" s="1"/>
    </row>
    <row r="9745" spans="1:3" ht="15.75">
      <c r="A9745" s="1"/>
      <c r="B9745" s="1"/>
      <c r="C9745" s="1"/>
    </row>
    <row r="9746" spans="1:3" ht="15.75">
      <c r="A9746" s="1"/>
      <c r="B9746" s="1"/>
      <c r="C9746" s="1"/>
    </row>
    <row r="9747" spans="1:3" ht="15.75">
      <c r="A9747" s="1"/>
      <c r="B9747" s="1"/>
      <c r="C9747" s="1"/>
    </row>
    <row r="9748" spans="1:3" ht="15.75">
      <c r="A9748" s="1"/>
      <c r="B9748" s="1"/>
      <c r="C9748" s="1"/>
    </row>
    <row r="9749" spans="1:3" ht="15.75">
      <c r="A9749" s="1"/>
      <c r="B9749" s="1"/>
      <c r="C9749" s="1"/>
    </row>
    <row r="9750" spans="1:3" ht="15.75">
      <c r="A9750" s="1"/>
      <c r="B9750" s="1"/>
      <c r="C9750" s="1"/>
    </row>
    <row r="9751" spans="1:3" ht="15.75">
      <c r="A9751" s="1"/>
      <c r="B9751" s="1"/>
      <c r="C9751" s="1"/>
    </row>
    <row r="9752" spans="1:3" ht="15.75">
      <c r="A9752" s="1"/>
      <c r="B9752" s="1"/>
      <c r="C9752" s="1"/>
    </row>
    <row r="9753" spans="1:3" ht="15.75">
      <c r="A9753" s="1"/>
      <c r="B9753" s="1"/>
      <c r="C9753" s="1"/>
    </row>
    <row r="9754" spans="1:3" ht="15.75">
      <c r="A9754" s="1"/>
      <c r="B9754" s="1"/>
      <c r="C9754" s="1"/>
    </row>
    <row r="9755" spans="1:3" ht="15.75">
      <c r="A9755" s="1"/>
      <c r="B9755" s="1"/>
      <c r="C9755" s="1"/>
    </row>
    <row r="9756" spans="1:3" ht="15.75">
      <c r="A9756" s="1"/>
      <c r="B9756" s="1"/>
      <c r="C9756" s="1"/>
    </row>
    <row r="9757" spans="1:3" ht="15.75">
      <c r="A9757" s="1"/>
      <c r="B9757" s="1"/>
      <c r="C9757" s="1"/>
    </row>
    <row r="9758" spans="1:3" ht="15.75">
      <c r="A9758" s="1"/>
      <c r="B9758" s="1"/>
      <c r="C9758" s="1"/>
    </row>
    <row r="9759" spans="1:3" ht="15.75">
      <c r="A9759" s="1"/>
      <c r="B9759" s="1"/>
      <c r="C9759" s="1"/>
    </row>
    <row r="9760" spans="1:3" ht="15.75">
      <c r="A9760" s="1"/>
      <c r="B9760" s="1"/>
      <c r="C9760" s="1"/>
    </row>
    <row r="9761" spans="1:3" ht="15.75">
      <c r="A9761" s="1"/>
      <c r="B9761" s="1"/>
      <c r="C9761" s="1"/>
    </row>
    <row r="9762" spans="1:3" ht="15.75">
      <c r="A9762" s="1"/>
      <c r="B9762" s="1"/>
      <c r="C9762" s="1"/>
    </row>
    <row r="9763" spans="1:3" ht="15.75">
      <c r="A9763" s="1"/>
      <c r="B9763" s="1"/>
      <c r="C9763" s="1"/>
    </row>
    <row r="9764" spans="1:3" ht="15.75">
      <c r="A9764" s="1"/>
      <c r="B9764" s="1"/>
      <c r="C9764" s="1"/>
    </row>
    <row r="9765" spans="1:3" ht="15.75">
      <c r="A9765" s="1"/>
      <c r="B9765" s="1"/>
      <c r="C9765" s="1"/>
    </row>
    <row r="9766" spans="1:3" ht="15.75">
      <c r="A9766" s="1"/>
      <c r="B9766" s="1"/>
      <c r="C9766" s="1"/>
    </row>
    <row r="9767" spans="1:3" ht="15.75">
      <c r="A9767" s="1"/>
      <c r="B9767" s="1"/>
      <c r="C9767" s="1"/>
    </row>
    <row r="9768" spans="1:3" ht="15.75">
      <c r="A9768" s="1"/>
      <c r="B9768" s="1"/>
      <c r="C9768" s="1"/>
    </row>
    <row r="9769" spans="1:3" ht="15.75">
      <c r="A9769" s="1"/>
      <c r="B9769" s="1"/>
      <c r="C9769" s="1"/>
    </row>
    <row r="9770" spans="1:3" ht="15.75">
      <c r="A9770" s="1"/>
      <c r="B9770" s="1"/>
      <c r="C9770" s="1"/>
    </row>
    <row r="9771" spans="1:3" ht="15.75">
      <c r="A9771" s="1"/>
      <c r="B9771" s="1"/>
      <c r="C9771" s="1"/>
    </row>
    <row r="9772" spans="1:3" ht="15.75">
      <c r="A9772" s="1"/>
      <c r="B9772" s="1"/>
      <c r="C9772" s="1"/>
    </row>
    <row r="9773" spans="1:3" ht="15.75">
      <c r="A9773" s="1"/>
      <c r="B9773" s="1"/>
      <c r="C9773" s="1"/>
    </row>
    <row r="9774" spans="1:3" ht="15.75">
      <c r="A9774" s="1"/>
      <c r="B9774" s="1"/>
      <c r="C9774" s="1"/>
    </row>
    <row r="9775" spans="1:3" ht="15.75">
      <c r="A9775" s="1"/>
      <c r="B9775" s="1"/>
      <c r="C9775" s="1"/>
    </row>
    <row r="9776" spans="1:3" ht="15.75">
      <c r="A9776" s="1"/>
      <c r="B9776" s="1"/>
      <c r="C9776" s="1"/>
    </row>
    <row r="9777" spans="1:3" ht="15.75">
      <c r="A9777" s="1"/>
      <c r="B9777" s="1"/>
      <c r="C9777" s="1"/>
    </row>
    <row r="9778" spans="1:3" ht="15.75">
      <c r="A9778" s="1"/>
      <c r="B9778" s="1"/>
      <c r="C9778" s="1"/>
    </row>
    <row r="9779" spans="1:3" ht="15.75">
      <c r="A9779" s="1"/>
      <c r="B9779" s="1"/>
      <c r="C9779" s="1"/>
    </row>
    <row r="9780" spans="1:3" ht="15.75">
      <c r="A9780" s="1"/>
      <c r="B9780" s="1"/>
      <c r="C9780" s="1"/>
    </row>
    <row r="9781" spans="1:3" ht="15.75">
      <c r="A9781" s="1"/>
      <c r="B9781" s="1"/>
      <c r="C9781" s="1"/>
    </row>
    <row r="9782" spans="1:3" ht="15.75">
      <c r="A9782" s="1"/>
      <c r="B9782" s="1"/>
      <c r="C9782" s="1"/>
    </row>
    <row r="9783" spans="1:3" ht="15.75">
      <c r="A9783" s="1"/>
      <c r="B9783" s="1"/>
      <c r="C9783" s="1"/>
    </row>
    <row r="9784" spans="1:3" ht="15.75">
      <c r="A9784" s="1"/>
      <c r="B9784" s="1"/>
      <c r="C9784" s="1"/>
    </row>
    <row r="9785" spans="1:3" ht="15.75">
      <c r="A9785" s="1"/>
      <c r="B9785" s="1"/>
      <c r="C9785" s="1"/>
    </row>
    <row r="9786" spans="1:3" ht="15.75">
      <c r="A9786" s="1"/>
      <c r="B9786" s="1"/>
      <c r="C9786" s="1"/>
    </row>
    <row r="9787" spans="1:3" ht="15.75">
      <c r="A9787" s="1"/>
      <c r="B9787" s="1"/>
      <c r="C9787" s="1"/>
    </row>
    <row r="9788" spans="1:3" ht="15.75">
      <c r="A9788" s="1"/>
      <c r="B9788" s="1"/>
      <c r="C9788" s="1"/>
    </row>
    <row r="9789" spans="1:3" ht="15.75">
      <c r="A9789" s="1"/>
      <c r="B9789" s="1"/>
      <c r="C9789" s="1"/>
    </row>
    <row r="9790" spans="1:3" ht="15.75">
      <c r="A9790" s="1"/>
      <c r="B9790" s="1"/>
      <c r="C9790" s="1"/>
    </row>
    <row r="9791" spans="1:3" ht="15.75">
      <c r="A9791" s="1"/>
      <c r="B9791" s="1"/>
      <c r="C9791" s="1"/>
    </row>
    <row r="9792" spans="1:3" ht="15.75">
      <c r="A9792" s="1"/>
      <c r="B9792" s="1"/>
      <c r="C9792" s="1"/>
    </row>
    <row r="9793" spans="1:3" ht="15.75">
      <c r="A9793" s="1"/>
      <c r="B9793" s="1"/>
      <c r="C9793" s="1"/>
    </row>
    <row r="9794" spans="1:3" ht="15.75">
      <c r="A9794" s="1"/>
      <c r="B9794" s="1"/>
      <c r="C9794" s="1"/>
    </row>
    <row r="9795" spans="1:3" ht="15.75">
      <c r="A9795" s="1"/>
      <c r="B9795" s="1"/>
      <c r="C9795" s="1"/>
    </row>
    <row r="9796" spans="1:3" ht="15.75">
      <c r="A9796" s="1"/>
      <c r="B9796" s="1"/>
      <c r="C9796" s="1"/>
    </row>
    <row r="9797" spans="1:3" ht="15.75">
      <c r="A9797" s="1"/>
      <c r="B9797" s="1"/>
      <c r="C9797" s="1"/>
    </row>
    <row r="9798" spans="1:3" ht="15.75">
      <c r="A9798" s="1"/>
      <c r="B9798" s="1"/>
      <c r="C9798" s="1"/>
    </row>
    <row r="9799" spans="1:3" ht="15.75">
      <c r="A9799" s="1"/>
      <c r="B9799" s="1"/>
      <c r="C9799" s="1"/>
    </row>
    <row r="9800" spans="1:3" ht="15.75">
      <c r="A9800" s="1"/>
      <c r="B9800" s="1"/>
      <c r="C9800" s="1"/>
    </row>
    <row r="9801" spans="1:3" ht="15.75">
      <c r="A9801" s="1"/>
      <c r="B9801" s="1"/>
      <c r="C9801" s="1"/>
    </row>
    <row r="9802" spans="1:3" ht="15.75">
      <c r="A9802" s="1"/>
      <c r="B9802" s="1"/>
      <c r="C9802" s="1"/>
    </row>
    <row r="9803" spans="1:3" ht="15.75">
      <c r="A9803" s="1"/>
      <c r="B9803" s="1"/>
      <c r="C9803" s="1"/>
    </row>
    <row r="9804" spans="1:3" ht="15.75">
      <c r="A9804" s="1"/>
      <c r="B9804" s="1"/>
      <c r="C9804" s="1"/>
    </row>
    <row r="9805" spans="1:3" ht="15.75">
      <c r="A9805" s="1"/>
      <c r="B9805" s="1"/>
      <c r="C9805" s="1"/>
    </row>
    <row r="9806" spans="1:3" ht="15.75">
      <c r="A9806" s="1"/>
      <c r="B9806" s="1"/>
      <c r="C9806" s="1"/>
    </row>
    <row r="9807" spans="1:3" ht="15.75">
      <c r="A9807" s="1"/>
      <c r="B9807" s="1"/>
      <c r="C9807" s="1"/>
    </row>
    <row r="9808" spans="1:3" ht="15.75">
      <c r="A9808" s="1"/>
      <c r="B9808" s="1"/>
      <c r="C9808" s="1"/>
    </row>
    <row r="9809" spans="1:3" ht="15.75">
      <c r="A9809" s="1"/>
      <c r="B9809" s="1"/>
      <c r="C9809" s="1"/>
    </row>
    <row r="9810" spans="1:3" ht="15.75">
      <c r="A9810" s="1"/>
      <c r="B9810" s="1"/>
      <c r="C9810" s="1"/>
    </row>
    <row r="9811" spans="1:3" ht="15.75">
      <c r="A9811" s="1"/>
      <c r="B9811" s="1"/>
      <c r="C9811" s="1"/>
    </row>
    <row r="9812" spans="1:3" ht="15.75">
      <c r="A9812" s="1"/>
      <c r="B9812" s="1"/>
      <c r="C9812" s="1"/>
    </row>
    <row r="9813" spans="1:3" ht="15.75">
      <c r="A9813" s="1"/>
      <c r="B9813" s="1"/>
      <c r="C9813" s="1"/>
    </row>
    <row r="9814" spans="1:3" ht="15.75">
      <c r="A9814" s="1"/>
      <c r="B9814" s="1"/>
      <c r="C9814" s="1"/>
    </row>
    <row r="9815" spans="1:3" ht="15.75">
      <c r="A9815" s="1"/>
      <c r="B9815" s="1"/>
      <c r="C9815" s="1"/>
    </row>
    <row r="9816" spans="1:3" ht="15.75">
      <c r="A9816" s="1"/>
      <c r="B9816" s="1"/>
      <c r="C9816" s="1"/>
    </row>
    <row r="9817" spans="1:3" ht="15.75">
      <c r="A9817" s="1"/>
      <c r="B9817" s="1"/>
      <c r="C9817" s="1"/>
    </row>
    <row r="9818" spans="1:3" ht="15.75">
      <c r="A9818" s="1"/>
      <c r="B9818" s="1"/>
      <c r="C9818" s="1"/>
    </row>
    <row r="9819" spans="1:3" ht="15.75">
      <c r="A9819" s="1"/>
      <c r="B9819" s="1"/>
      <c r="C9819" s="1"/>
    </row>
    <row r="9820" spans="1:3" ht="15.75">
      <c r="A9820" s="1"/>
      <c r="B9820" s="1"/>
      <c r="C9820" s="1"/>
    </row>
    <row r="9821" spans="1:3" ht="15.75">
      <c r="A9821" s="1"/>
      <c r="B9821" s="1"/>
      <c r="C9821" s="1"/>
    </row>
    <row r="9822" spans="1:3" ht="15.75">
      <c r="A9822" s="1"/>
      <c r="B9822" s="1"/>
      <c r="C9822" s="1"/>
    </row>
    <row r="9823" spans="1:3" ht="15.75">
      <c r="A9823" s="1"/>
      <c r="B9823" s="1"/>
      <c r="C9823" s="1"/>
    </row>
    <row r="9824" spans="1:3" ht="15.75">
      <c r="A9824" s="1"/>
      <c r="B9824" s="1"/>
      <c r="C9824" s="1"/>
    </row>
    <row r="9825" spans="1:3" ht="15.75">
      <c r="A9825" s="1"/>
      <c r="B9825" s="1"/>
      <c r="C9825" s="1"/>
    </row>
    <row r="9826" spans="1:3" ht="15.75">
      <c r="A9826" s="1"/>
      <c r="B9826" s="1"/>
      <c r="C9826" s="1"/>
    </row>
    <row r="9827" spans="1:3" ht="15.75">
      <c r="A9827" s="1"/>
      <c r="B9827" s="1"/>
      <c r="C9827" s="1"/>
    </row>
    <row r="9828" spans="1:3" ht="15.75">
      <c r="A9828" s="1"/>
      <c r="B9828" s="1"/>
      <c r="C9828" s="1"/>
    </row>
    <row r="9829" spans="1:3" ht="15.75">
      <c r="A9829" s="1"/>
      <c r="B9829" s="1"/>
      <c r="C9829" s="1"/>
    </row>
    <row r="9830" spans="1:3" ht="15.75">
      <c r="A9830" s="1"/>
      <c r="B9830" s="1"/>
      <c r="C9830" s="1"/>
    </row>
    <row r="9831" spans="1:3" ht="15.75">
      <c r="A9831" s="1"/>
      <c r="B9831" s="1"/>
      <c r="C9831" s="1"/>
    </row>
    <row r="9832" spans="1:3" ht="15.75">
      <c r="A9832" s="1"/>
      <c r="B9832" s="1"/>
      <c r="C9832" s="1"/>
    </row>
    <row r="9833" spans="1:3" ht="15.75">
      <c r="A9833" s="1"/>
      <c r="B9833" s="1"/>
      <c r="C9833" s="1"/>
    </row>
    <row r="9834" spans="1:3" ht="15.75">
      <c r="A9834" s="1"/>
      <c r="B9834" s="1"/>
      <c r="C9834" s="1"/>
    </row>
    <row r="9835" spans="1:3" ht="15.75">
      <c r="A9835" s="1"/>
      <c r="B9835" s="1"/>
      <c r="C9835" s="1"/>
    </row>
    <row r="9836" spans="1:3" ht="15.75">
      <c r="A9836" s="1"/>
      <c r="B9836" s="1"/>
      <c r="C9836" s="1"/>
    </row>
    <row r="9837" spans="1:3" ht="15.75">
      <c r="A9837" s="1"/>
      <c r="B9837" s="1"/>
      <c r="C9837" s="1"/>
    </row>
    <row r="9838" spans="1:3" ht="15.75">
      <c r="A9838" s="1"/>
      <c r="B9838" s="1"/>
      <c r="C9838" s="1"/>
    </row>
    <row r="9839" spans="1:3" ht="15.75">
      <c r="A9839" s="1"/>
      <c r="B9839" s="1"/>
      <c r="C9839" s="1"/>
    </row>
    <row r="9840" spans="1:3" ht="15.75">
      <c r="A9840" s="1"/>
      <c r="B9840" s="1"/>
      <c r="C9840" s="1"/>
    </row>
    <row r="9841" spans="1:3" ht="15.75">
      <c r="A9841" s="1"/>
      <c r="B9841" s="1"/>
      <c r="C9841" s="1"/>
    </row>
    <row r="9842" spans="1:3" ht="15.75">
      <c r="A9842" s="1"/>
      <c r="B9842" s="1"/>
      <c r="C9842" s="1"/>
    </row>
    <row r="9843" spans="1:3" ht="15.75">
      <c r="A9843" s="1"/>
      <c r="B9843" s="1"/>
      <c r="C9843" s="1"/>
    </row>
    <row r="9844" spans="1:3" ht="15.75">
      <c r="A9844" s="1"/>
      <c r="B9844" s="1"/>
      <c r="C9844" s="1"/>
    </row>
    <row r="9845" spans="1:3" ht="15.75">
      <c r="A9845" s="1"/>
      <c r="B9845" s="1"/>
      <c r="C9845" s="1"/>
    </row>
    <row r="9846" spans="1:3" ht="15.75">
      <c r="A9846" s="1"/>
      <c r="B9846" s="1"/>
      <c r="C9846" s="1"/>
    </row>
    <row r="9847" spans="1:3" ht="15.75">
      <c r="A9847" s="1"/>
      <c r="B9847" s="1"/>
      <c r="C9847" s="1"/>
    </row>
    <row r="9848" spans="1:3" ht="15.75">
      <c r="A9848" s="1"/>
      <c r="B9848" s="1"/>
      <c r="C9848" s="1"/>
    </row>
    <row r="9849" spans="1:3" ht="15.75">
      <c r="A9849" s="1"/>
      <c r="B9849" s="1"/>
      <c r="C9849" s="1"/>
    </row>
    <row r="9850" spans="1:3" ht="15.75">
      <c r="A9850" s="1"/>
      <c r="B9850" s="1"/>
      <c r="C9850" s="1"/>
    </row>
    <row r="9851" spans="1:3" ht="15.75">
      <c r="A9851" s="1"/>
      <c r="B9851" s="1"/>
      <c r="C9851" s="1"/>
    </row>
    <row r="9852" spans="1:3" ht="15.75">
      <c r="A9852" s="1"/>
      <c r="B9852" s="1"/>
      <c r="C9852" s="1"/>
    </row>
    <row r="9853" spans="1:3" ht="15.75">
      <c r="A9853" s="1"/>
      <c r="B9853" s="1"/>
      <c r="C9853" s="1"/>
    </row>
    <row r="9854" spans="1:3" ht="15.75">
      <c r="A9854" s="1"/>
      <c r="B9854" s="1"/>
      <c r="C9854" s="1"/>
    </row>
    <row r="9855" spans="1:3" ht="15.75">
      <c r="A9855" s="1"/>
      <c r="B9855" s="1"/>
      <c r="C9855" s="1"/>
    </row>
    <row r="9856" spans="1:3" ht="15.75">
      <c r="A9856" s="1"/>
      <c r="B9856" s="1"/>
      <c r="C9856" s="1"/>
    </row>
    <row r="9857" spans="1:3" ht="15.75">
      <c r="A9857" s="1"/>
      <c r="B9857" s="1"/>
      <c r="C9857" s="1"/>
    </row>
    <row r="9858" spans="1:3" ht="15.75">
      <c r="A9858" s="1"/>
      <c r="B9858" s="1"/>
      <c r="C9858" s="1"/>
    </row>
    <row r="9859" spans="1:3" ht="15.75">
      <c r="A9859" s="1"/>
      <c r="B9859" s="1"/>
      <c r="C9859" s="1"/>
    </row>
    <row r="9860" spans="1:3" ht="15.75">
      <c r="A9860" s="1"/>
      <c r="B9860" s="1"/>
      <c r="C9860" s="1"/>
    </row>
    <row r="9861" spans="1:3" ht="15.75">
      <c r="A9861" s="1"/>
      <c r="B9861" s="1"/>
      <c r="C9861" s="1"/>
    </row>
    <row r="9862" spans="1:3" ht="15.75">
      <c r="A9862" s="1"/>
      <c r="B9862" s="1"/>
      <c r="C9862" s="1"/>
    </row>
    <row r="9863" spans="1:3" ht="15.75">
      <c r="A9863" s="1"/>
      <c r="B9863" s="1"/>
      <c r="C9863" s="1"/>
    </row>
    <row r="9864" spans="1:3" ht="15.75">
      <c r="A9864" s="1"/>
      <c r="B9864" s="1"/>
      <c r="C9864" s="1"/>
    </row>
    <row r="9865" spans="1:3" ht="15.75">
      <c r="A9865" s="1"/>
      <c r="B9865" s="1"/>
      <c r="C9865" s="1"/>
    </row>
    <row r="9866" spans="1:3" ht="15.75">
      <c r="A9866" s="1"/>
      <c r="B9866" s="1"/>
      <c r="C9866" s="1"/>
    </row>
    <row r="9867" spans="1:3" ht="15.75">
      <c r="A9867" s="1"/>
      <c r="B9867" s="1"/>
      <c r="C9867" s="1"/>
    </row>
    <row r="9868" spans="1:3" ht="15.75">
      <c r="A9868" s="1"/>
      <c r="B9868" s="1"/>
      <c r="C9868" s="1"/>
    </row>
    <row r="9869" spans="1:3" ht="15.75">
      <c r="A9869" s="1"/>
      <c r="B9869" s="1"/>
      <c r="C9869" s="1"/>
    </row>
    <row r="9870" spans="1:3" ht="15.75">
      <c r="A9870" s="1"/>
      <c r="B9870" s="1"/>
      <c r="C9870" s="1"/>
    </row>
    <row r="9871" spans="1:3" ht="15.75">
      <c r="A9871" s="1"/>
      <c r="B9871" s="1"/>
      <c r="C9871" s="1"/>
    </row>
    <row r="9872" spans="1:3" ht="15.75">
      <c r="A9872" s="1"/>
      <c r="B9872" s="1"/>
      <c r="C9872" s="1"/>
    </row>
    <row r="9873" spans="1:3" ht="15.75">
      <c r="A9873" s="1"/>
      <c r="B9873" s="1"/>
      <c r="C9873" s="1"/>
    </row>
    <row r="9874" spans="1:3" ht="15.75">
      <c r="A9874" s="1"/>
      <c r="B9874" s="1"/>
      <c r="C9874" s="1"/>
    </row>
    <row r="9875" spans="1:3" ht="15.75">
      <c r="A9875" s="1"/>
      <c r="B9875" s="1"/>
      <c r="C9875" s="1"/>
    </row>
    <row r="9876" spans="1:3" ht="15.75">
      <c r="A9876" s="1"/>
      <c r="B9876" s="1"/>
      <c r="C9876" s="1"/>
    </row>
    <row r="9877" spans="1:3" ht="15.75">
      <c r="A9877" s="1"/>
      <c r="B9877" s="1"/>
      <c r="C9877" s="1"/>
    </row>
    <row r="9878" spans="1:3" ht="15.75">
      <c r="A9878" s="1"/>
      <c r="B9878" s="1"/>
      <c r="C9878" s="1"/>
    </row>
    <row r="9879" spans="1:3" ht="15.75">
      <c r="A9879" s="1"/>
      <c r="B9879" s="1"/>
      <c r="C9879" s="1"/>
    </row>
    <row r="9880" spans="1:3" ht="15.75">
      <c r="A9880" s="1"/>
      <c r="B9880" s="1"/>
      <c r="C9880" s="1"/>
    </row>
    <row r="9881" spans="1:3" ht="15.75">
      <c r="A9881" s="1"/>
      <c r="B9881" s="1"/>
      <c r="C9881" s="1"/>
    </row>
    <row r="9882" spans="1:3" ht="15.75">
      <c r="A9882" s="1"/>
      <c r="B9882" s="1"/>
      <c r="C9882" s="1"/>
    </row>
    <row r="9883" spans="1:3" ht="15.75">
      <c r="A9883" s="1"/>
      <c r="B9883" s="1"/>
      <c r="C9883" s="1"/>
    </row>
    <row r="9884" spans="1:3" ht="15.75">
      <c r="A9884" s="1"/>
      <c r="B9884" s="1"/>
      <c r="C9884" s="1"/>
    </row>
    <row r="9885" spans="1:3" ht="15.75">
      <c r="A9885" s="1"/>
      <c r="B9885" s="1"/>
      <c r="C9885" s="1"/>
    </row>
    <row r="9886" spans="1:3" ht="15.75">
      <c r="A9886" s="1"/>
      <c r="B9886" s="1"/>
      <c r="C9886" s="1"/>
    </row>
    <row r="9887" spans="1:3" ht="15.75">
      <c r="A9887" s="1"/>
      <c r="B9887" s="1"/>
      <c r="C9887" s="1"/>
    </row>
    <row r="9888" spans="1:3" ht="15.75">
      <c r="A9888" s="1"/>
      <c r="B9888" s="1"/>
      <c r="C9888" s="1"/>
    </row>
    <row r="9889" spans="1:3" ht="15.75">
      <c r="A9889" s="1"/>
      <c r="B9889" s="1"/>
      <c r="C9889" s="1"/>
    </row>
    <row r="9890" spans="1:3" ht="15.75">
      <c r="A9890" s="1"/>
      <c r="B9890" s="1"/>
      <c r="C9890" s="1"/>
    </row>
    <row r="9891" spans="1:3" ht="15.75">
      <c r="A9891" s="1"/>
      <c r="B9891" s="1"/>
      <c r="C9891" s="1"/>
    </row>
    <row r="9892" spans="1:3" ht="15.75">
      <c r="A9892" s="1"/>
      <c r="B9892" s="1"/>
      <c r="C9892" s="1"/>
    </row>
    <row r="9893" spans="1:3" ht="15.75">
      <c r="A9893" s="1"/>
      <c r="B9893" s="1"/>
      <c r="C9893" s="1"/>
    </row>
    <row r="9894" spans="1:3" ht="15.75">
      <c r="A9894" s="1"/>
      <c r="B9894" s="1"/>
      <c r="C9894" s="1"/>
    </row>
    <row r="9895" spans="1:3" ht="15.75">
      <c r="A9895" s="1"/>
      <c r="B9895" s="1"/>
      <c r="C9895" s="1"/>
    </row>
    <row r="9896" spans="1:3" ht="15.75">
      <c r="A9896" s="1"/>
      <c r="B9896" s="1"/>
      <c r="C9896" s="1"/>
    </row>
    <row r="9897" spans="1:3" ht="15.75">
      <c r="A9897" s="1"/>
      <c r="B9897" s="1"/>
      <c r="C9897" s="1"/>
    </row>
    <row r="9898" spans="1:3" ht="15.75">
      <c r="A9898" s="1"/>
      <c r="B9898" s="1"/>
      <c r="C9898" s="1"/>
    </row>
    <row r="9899" spans="1:3" ht="15.75">
      <c r="A9899" s="1"/>
      <c r="B9899" s="1"/>
      <c r="C9899" s="1"/>
    </row>
    <row r="9900" spans="1:3" ht="15.75">
      <c r="A9900" s="1"/>
      <c r="B9900" s="1"/>
      <c r="C9900" s="1"/>
    </row>
    <row r="9901" spans="1:3" ht="15.75">
      <c r="A9901" s="1"/>
      <c r="B9901" s="1"/>
      <c r="C9901" s="1"/>
    </row>
    <row r="9902" spans="1:3" ht="15.75">
      <c r="A9902" s="1"/>
      <c r="B9902" s="1"/>
      <c r="C9902" s="1"/>
    </row>
    <row r="9903" spans="1:3" ht="15.75">
      <c r="A9903" s="1"/>
      <c r="B9903" s="1"/>
      <c r="C9903" s="1"/>
    </row>
    <row r="9904" spans="1:3" ht="15.75">
      <c r="A9904" s="1"/>
      <c r="B9904" s="1"/>
      <c r="C9904" s="1"/>
    </row>
    <row r="9905" spans="1:3" ht="15.75">
      <c r="A9905" s="1"/>
      <c r="B9905" s="1"/>
      <c r="C9905" s="1"/>
    </row>
    <row r="9906" spans="1:3" ht="15.75">
      <c r="A9906" s="1"/>
      <c r="B9906" s="1"/>
      <c r="C9906" s="1"/>
    </row>
    <row r="9907" spans="1:3" ht="15.75">
      <c r="A9907" s="1"/>
      <c r="B9907" s="1"/>
      <c r="C9907" s="1"/>
    </row>
    <row r="9908" spans="1:3" ht="15.75">
      <c r="A9908" s="1"/>
      <c r="B9908" s="1"/>
      <c r="C9908" s="1"/>
    </row>
    <row r="9909" spans="1:3" ht="15.75">
      <c r="A9909" s="1"/>
      <c r="B9909" s="1"/>
      <c r="C9909" s="1"/>
    </row>
    <row r="9910" spans="1:3" ht="15.75">
      <c r="A9910" s="1"/>
      <c r="B9910" s="1"/>
      <c r="C9910" s="1"/>
    </row>
    <row r="9911" spans="1:3" ht="15.75">
      <c r="A9911" s="1"/>
      <c r="B9911" s="1"/>
      <c r="C9911" s="1"/>
    </row>
    <row r="9912" spans="1:3" ht="15.75">
      <c r="A9912" s="1"/>
      <c r="B9912" s="1"/>
      <c r="C9912" s="1"/>
    </row>
    <row r="9913" spans="1:3" ht="15.75">
      <c r="A9913" s="1"/>
      <c r="B9913" s="1"/>
      <c r="C9913" s="1"/>
    </row>
    <row r="9914" spans="1:3" ht="15.75">
      <c r="A9914" s="1"/>
      <c r="B9914" s="1"/>
      <c r="C9914" s="1"/>
    </row>
    <row r="9915" spans="1:3" ht="15.75">
      <c r="A9915" s="1"/>
      <c r="B9915" s="1"/>
      <c r="C9915" s="1"/>
    </row>
    <row r="9916" spans="1:3" ht="15.75">
      <c r="A9916" s="1"/>
      <c r="B9916" s="1"/>
      <c r="C9916" s="1"/>
    </row>
    <row r="9917" spans="1:3" ht="15.75">
      <c r="A9917" s="1"/>
      <c r="B9917" s="1"/>
      <c r="C9917" s="1"/>
    </row>
    <row r="9918" spans="1:3" ht="15.75">
      <c r="A9918" s="1"/>
      <c r="B9918" s="1"/>
      <c r="C9918" s="1"/>
    </row>
    <row r="9919" spans="1:3" ht="15.75">
      <c r="A9919" s="1"/>
      <c r="B9919" s="1"/>
      <c r="C9919" s="1"/>
    </row>
    <row r="9920" spans="1:3" ht="15.75">
      <c r="A9920" s="1"/>
      <c r="B9920" s="1"/>
      <c r="C9920" s="1"/>
    </row>
    <row r="9921" spans="1:3" ht="15.75">
      <c r="A9921" s="1"/>
      <c r="B9921" s="1"/>
      <c r="C9921" s="1"/>
    </row>
    <row r="9922" spans="1:3" ht="15.75">
      <c r="A9922" s="1"/>
      <c r="B9922" s="1"/>
      <c r="C9922" s="1"/>
    </row>
    <row r="9923" spans="1:3" ht="15.75">
      <c r="A9923" s="1"/>
      <c r="B9923" s="1"/>
      <c r="C9923" s="1"/>
    </row>
    <row r="9924" spans="1:3" ht="15.75">
      <c r="A9924" s="1"/>
      <c r="B9924" s="1"/>
      <c r="C9924" s="1"/>
    </row>
    <row r="9925" spans="1:3" ht="15.75">
      <c r="A9925" s="1"/>
      <c r="B9925" s="1"/>
      <c r="C9925" s="1"/>
    </row>
    <row r="9926" spans="1:3" ht="15.75">
      <c r="A9926" s="1"/>
      <c r="B9926" s="1"/>
      <c r="C9926" s="1"/>
    </row>
    <row r="9927" spans="1:3" ht="15.75">
      <c r="A9927" s="1"/>
      <c r="B9927" s="1"/>
      <c r="C9927" s="1"/>
    </row>
    <row r="9928" spans="1:3" ht="15.75">
      <c r="A9928" s="1"/>
      <c r="B9928" s="1"/>
      <c r="C9928" s="1"/>
    </row>
    <row r="9929" spans="1:3" ht="15.75">
      <c r="A9929" s="1"/>
      <c r="B9929" s="1"/>
      <c r="C9929" s="1"/>
    </row>
    <row r="9930" spans="1:3" ht="15.75">
      <c r="A9930" s="1"/>
      <c r="B9930" s="1"/>
      <c r="C9930" s="1"/>
    </row>
    <row r="9931" spans="1:3" ht="15.75">
      <c r="A9931" s="1"/>
      <c r="B9931" s="1"/>
      <c r="C9931" s="1"/>
    </row>
    <row r="9932" spans="1:3" ht="15.75">
      <c r="A9932" s="1"/>
      <c r="B9932" s="1"/>
      <c r="C9932" s="1"/>
    </row>
    <row r="9933" spans="1:3" ht="15.75">
      <c r="A9933" s="1"/>
      <c r="B9933" s="1"/>
      <c r="C9933" s="1"/>
    </row>
    <row r="9934" spans="1:3" ht="15.75">
      <c r="A9934" s="1"/>
      <c r="B9934" s="1"/>
      <c r="C9934" s="1"/>
    </row>
    <row r="9935" spans="1:3" ht="15.75">
      <c r="A9935" s="1"/>
      <c r="B9935" s="1"/>
      <c r="C9935" s="1"/>
    </row>
    <row r="9936" spans="1:3" ht="15.75">
      <c r="A9936" s="1"/>
      <c r="B9936" s="1"/>
      <c r="C9936" s="1"/>
    </row>
    <row r="9937" spans="1:3" ht="15.75">
      <c r="A9937" s="1"/>
      <c r="B9937" s="1"/>
      <c r="C9937" s="1"/>
    </row>
    <row r="9938" spans="1:3" ht="15.75">
      <c r="A9938" s="1"/>
      <c r="B9938" s="1"/>
      <c r="C9938" s="1"/>
    </row>
    <row r="9939" spans="1:3" ht="15.75">
      <c r="A9939" s="1"/>
      <c r="B9939" s="1"/>
      <c r="C9939" s="1"/>
    </row>
    <row r="9940" spans="1:3" ht="15.75">
      <c r="A9940" s="1"/>
      <c r="B9940" s="1"/>
      <c r="C9940" s="1"/>
    </row>
    <row r="9941" spans="1:3" ht="15.75">
      <c r="A9941" s="1"/>
      <c r="B9941" s="1"/>
      <c r="C9941" s="1"/>
    </row>
    <row r="9942" spans="1:3" ht="15.75">
      <c r="A9942" s="1"/>
      <c r="B9942" s="1"/>
      <c r="C9942" s="1"/>
    </row>
    <row r="9943" spans="1:3" ht="15.75">
      <c r="A9943" s="1"/>
      <c r="B9943" s="1"/>
      <c r="C9943" s="1"/>
    </row>
    <row r="9944" spans="1:3" ht="15.75">
      <c r="A9944" s="1"/>
      <c r="B9944" s="1"/>
      <c r="C9944" s="1"/>
    </row>
    <row r="9945" spans="1:3" ht="15.75">
      <c r="A9945" s="1"/>
      <c r="B9945" s="1"/>
      <c r="C9945" s="1"/>
    </row>
    <row r="9946" spans="1:3" ht="15.75">
      <c r="A9946" s="1"/>
      <c r="B9946" s="1"/>
      <c r="C9946" s="1"/>
    </row>
    <row r="9947" spans="1:3" ht="15.75">
      <c r="A9947" s="1"/>
      <c r="B9947" s="1"/>
      <c r="C9947" s="1"/>
    </row>
    <row r="9948" spans="1:3" ht="15.75">
      <c r="A9948" s="1"/>
      <c r="B9948" s="1"/>
      <c r="C9948" s="1"/>
    </row>
    <row r="9949" spans="1:3" ht="15.75">
      <c r="A9949" s="1"/>
      <c r="B9949" s="1"/>
      <c r="C9949" s="1"/>
    </row>
    <row r="9950" spans="1:3" ht="15.75">
      <c r="A9950" s="1"/>
      <c r="B9950" s="1"/>
      <c r="C9950" s="1"/>
    </row>
    <row r="9951" spans="1:3" ht="15.75">
      <c r="A9951" s="1"/>
      <c r="B9951" s="1"/>
      <c r="C9951" s="1"/>
    </row>
    <row r="9952" spans="1:3" ht="15.75">
      <c r="A9952" s="1"/>
      <c r="B9952" s="1"/>
      <c r="C9952" s="1"/>
    </row>
    <row r="9953" spans="1:3" ht="15.75">
      <c r="A9953" s="1"/>
      <c r="B9953" s="1"/>
      <c r="C9953" s="1"/>
    </row>
    <row r="9954" spans="1:3" ht="15.75">
      <c r="A9954" s="1"/>
      <c r="B9954" s="1"/>
      <c r="C9954" s="1"/>
    </row>
    <row r="9955" spans="1:3" ht="15.75">
      <c r="A9955" s="1"/>
      <c r="B9955" s="1"/>
      <c r="C9955" s="1"/>
    </row>
    <row r="9956" spans="1:3" ht="15.75">
      <c r="A9956" s="1"/>
      <c r="B9956" s="1"/>
      <c r="C9956" s="1"/>
    </row>
    <row r="9957" spans="1:3" ht="15.75">
      <c r="A9957" s="1"/>
      <c r="B9957" s="1"/>
      <c r="C9957" s="1"/>
    </row>
    <row r="9958" spans="1:3" ht="15.75">
      <c r="A9958" s="1"/>
      <c r="B9958" s="1"/>
      <c r="C9958" s="1"/>
    </row>
    <row r="9959" spans="1:3" ht="15.75">
      <c r="A9959" s="1"/>
      <c r="B9959" s="1"/>
      <c r="C9959" s="1"/>
    </row>
    <row r="9960" spans="1:3" ht="15.75">
      <c r="A9960" s="1"/>
      <c r="B9960" s="1"/>
      <c r="C9960" s="1"/>
    </row>
    <row r="9961" spans="1:3" ht="15.75">
      <c r="A9961" s="1"/>
      <c r="B9961" s="1"/>
      <c r="C9961" s="1"/>
    </row>
    <row r="9962" spans="1:3" ht="15.75">
      <c r="A9962" s="1"/>
      <c r="B9962" s="1"/>
      <c r="C9962" s="1"/>
    </row>
    <row r="9963" spans="1:3" ht="15.75">
      <c r="A9963" s="1"/>
      <c r="B9963" s="1"/>
      <c r="C9963" s="1"/>
    </row>
    <row r="9964" spans="1:3" ht="15.75">
      <c r="A9964" s="1"/>
      <c r="B9964" s="1"/>
      <c r="C9964" s="1"/>
    </row>
    <row r="9965" spans="1:3" ht="15.75">
      <c r="A9965" s="1"/>
      <c r="B9965" s="1"/>
      <c r="C9965" s="1"/>
    </row>
    <row r="9966" spans="1:3" ht="15.75">
      <c r="A9966" s="1"/>
      <c r="B9966" s="1"/>
      <c r="C9966" s="1"/>
    </row>
    <row r="9967" spans="1:3" ht="15.75">
      <c r="A9967" s="1"/>
      <c r="B9967" s="1"/>
      <c r="C9967" s="1"/>
    </row>
    <row r="9968" spans="1:3" ht="15.75">
      <c r="A9968" s="1"/>
      <c r="B9968" s="1"/>
      <c r="C9968" s="1"/>
    </row>
    <row r="9969" spans="1:3" ht="15.75">
      <c r="A9969" s="1"/>
      <c r="B9969" s="1"/>
      <c r="C9969" s="1"/>
    </row>
    <row r="9970" spans="1:3" ht="15.75">
      <c r="A9970" s="1"/>
      <c r="B9970" s="1"/>
      <c r="C9970" s="1"/>
    </row>
    <row r="9971" spans="1:3" ht="15.75">
      <c r="A9971" s="1"/>
      <c r="B9971" s="1"/>
      <c r="C9971" s="1"/>
    </row>
    <row r="9972" spans="1:3" ht="15.75">
      <c r="A9972" s="1"/>
      <c r="B9972" s="1"/>
      <c r="C9972" s="1"/>
    </row>
    <row r="9973" spans="1:3" ht="15.75">
      <c r="A9973" s="1"/>
      <c r="B9973" s="1"/>
      <c r="C9973" s="1"/>
    </row>
    <row r="9974" spans="1:3" ht="15.75">
      <c r="A9974" s="1"/>
      <c r="B9974" s="1"/>
      <c r="C9974" s="1"/>
    </row>
    <row r="9975" spans="1:3" ht="15.75">
      <c r="A9975" s="1"/>
      <c r="B9975" s="1"/>
      <c r="C9975" s="1"/>
    </row>
    <row r="9976" spans="1:3" ht="15.75">
      <c r="A9976" s="1"/>
      <c r="B9976" s="1"/>
      <c r="C9976" s="1"/>
    </row>
    <row r="9977" spans="1:3" ht="15.75">
      <c r="A9977" s="1"/>
      <c r="B9977" s="1"/>
      <c r="C9977" s="1"/>
    </row>
    <row r="9978" spans="1:3" ht="15.75">
      <c r="A9978" s="1"/>
      <c r="B9978" s="1"/>
      <c r="C9978" s="1"/>
    </row>
    <row r="9979" spans="1:3" ht="15.75">
      <c r="A9979" s="1"/>
      <c r="B9979" s="1"/>
      <c r="C9979" s="1"/>
    </row>
    <row r="9980" spans="1:3" ht="15.75">
      <c r="A9980" s="1"/>
      <c r="B9980" s="1"/>
      <c r="C9980" s="1"/>
    </row>
    <row r="9981" spans="1:3" ht="15.75">
      <c r="A9981" s="1"/>
      <c r="B9981" s="1"/>
      <c r="C9981" s="1"/>
    </row>
    <row r="9982" spans="1:3" ht="15.75">
      <c r="A9982" s="1"/>
      <c r="B9982" s="1"/>
      <c r="C9982" s="1"/>
    </row>
    <row r="9983" spans="1:3" ht="15.75">
      <c r="A9983" s="1"/>
      <c r="B9983" s="1"/>
      <c r="C9983" s="1"/>
    </row>
    <row r="9984" spans="1:3" ht="15.75">
      <c r="A9984" s="1"/>
      <c r="B9984" s="1"/>
      <c r="C9984" s="1"/>
    </row>
    <row r="9985" spans="1:3" ht="15.75">
      <c r="A9985" s="1"/>
      <c r="B9985" s="1"/>
      <c r="C9985" s="1"/>
    </row>
    <row r="9986" spans="1:3" ht="15.75">
      <c r="A9986" s="1"/>
      <c r="B9986" s="1"/>
      <c r="C9986" s="1"/>
    </row>
    <row r="9987" spans="1:3" ht="15.75">
      <c r="A9987" s="1"/>
      <c r="B9987" s="1"/>
      <c r="C9987" s="1"/>
    </row>
    <row r="9988" spans="1:3" ht="15.75">
      <c r="A9988" s="1"/>
      <c r="B9988" s="1"/>
      <c r="C9988" s="1"/>
    </row>
    <row r="9989" spans="1:3" ht="15.75">
      <c r="A9989" s="1"/>
      <c r="B9989" s="1"/>
      <c r="C9989" s="1"/>
    </row>
    <row r="9990" spans="1:3" ht="15.75">
      <c r="A9990" s="1"/>
      <c r="B9990" s="1"/>
      <c r="C9990" s="1"/>
    </row>
    <row r="9991" spans="1:3" ht="15.75">
      <c r="A9991" s="1"/>
      <c r="B9991" s="1"/>
      <c r="C9991" s="1"/>
    </row>
    <row r="9992" spans="1:3" ht="15.75">
      <c r="A9992" s="1"/>
      <c r="B9992" s="1"/>
      <c r="C9992" s="1"/>
    </row>
    <row r="9993" spans="1:3" ht="15.75">
      <c r="A9993" s="1"/>
      <c r="B9993" s="1"/>
      <c r="C9993" s="1"/>
    </row>
    <row r="9994" spans="1:3" ht="15.75">
      <c r="A9994" s="1"/>
      <c r="B9994" s="1"/>
      <c r="C9994" s="1"/>
    </row>
    <row r="9995" spans="1:3" ht="15.75">
      <c r="A9995" s="1"/>
      <c r="B9995" s="1"/>
      <c r="C9995" s="1"/>
    </row>
    <row r="9996" spans="1:3" ht="15.75">
      <c r="A9996" s="1"/>
      <c r="B9996" s="1"/>
      <c r="C9996" s="1"/>
    </row>
    <row r="9997" spans="1:3" ht="15.75">
      <c r="A9997" s="1"/>
      <c r="B9997" s="1"/>
      <c r="C9997" s="1"/>
    </row>
    <row r="9998" spans="1:3" ht="15.75">
      <c r="A9998" s="1"/>
      <c r="B9998" s="1"/>
      <c r="C9998" s="1"/>
    </row>
    <row r="9999" spans="1:3" ht="15.75">
      <c r="A9999" s="1"/>
      <c r="B9999" s="1"/>
      <c r="C9999" s="1"/>
    </row>
    <row r="10000" spans="1:3" ht="15.75">
      <c r="A10000" s="1"/>
      <c r="B10000" s="1"/>
      <c r="C10000" s="1"/>
    </row>
    <row r="10001" spans="1:3" ht="15.75">
      <c r="A10001" s="1"/>
      <c r="B10001" s="1"/>
      <c r="C10001" s="1"/>
    </row>
    <row r="10002" spans="1:3" ht="15.75">
      <c r="A10002" s="1"/>
      <c r="B10002" s="1"/>
      <c r="C10002" s="1"/>
    </row>
    <row r="10003" spans="1:3" ht="15.75">
      <c r="A10003" s="1"/>
      <c r="B10003" s="1"/>
      <c r="C10003" s="1"/>
    </row>
    <row r="10004" spans="1:3" ht="15.75">
      <c r="A10004" s="1"/>
      <c r="B10004" s="1"/>
      <c r="C10004" s="1"/>
    </row>
    <row r="10005" spans="1:3" ht="15.75">
      <c r="A10005" s="1"/>
      <c r="B10005" s="1"/>
      <c r="C10005" s="1"/>
    </row>
    <row r="10006" spans="1:3" ht="15.75">
      <c r="A10006" s="1"/>
      <c r="B10006" s="1"/>
      <c r="C10006" s="1"/>
    </row>
    <row r="10007" spans="1:3" ht="15.75">
      <c r="A10007" s="1"/>
      <c r="B10007" s="1"/>
      <c r="C10007" s="1"/>
    </row>
    <row r="10008" spans="1:3" ht="15.75">
      <c r="A10008" s="1"/>
      <c r="B10008" s="1"/>
      <c r="C10008" s="1"/>
    </row>
    <row r="10009" spans="1:3" ht="15.75">
      <c r="A10009" s="1"/>
      <c r="B10009" s="1"/>
      <c r="C10009" s="1"/>
    </row>
    <row r="10010" spans="1:3" ht="15.75">
      <c r="A10010" s="1"/>
      <c r="B10010" s="1"/>
      <c r="C10010" s="1"/>
    </row>
    <row r="10011" spans="1:3" ht="15.75">
      <c r="A10011" s="1"/>
      <c r="B10011" s="1"/>
      <c r="C10011" s="1"/>
    </row>
    <row r="10012" spans="1:3" ht="15.75">
      <c r="A10012" s="1"/>
      <c r="B10012" s="1"/>
      <c r="C10012" s="1"/>
    </row>
    <row r="10013" spans="1:3" ht="15.75">
      <c r="A10013" s="1"/>
      <c r="B10013" s="1"/>
      <c r="C10013" s="1"/>
    </row>
    <row r="10014" spans="1:3" ht="15.75">
      <c r="A10014" s="1"/>
      <c r="B10014" s="1"/>
      <c r="C10014" s="1"/>
    </row>
    <row r="10015" spans="1:3" ht="15.75">
      <c r="A10015" s="1"/>
      <c r="B10015" s="1"/>
      <c r="C10015" s="1"/>
    </row>
    <row r="10016" spans="1:3" ht="15.75">
      <c r="A10016" s="1"/>
      <c r="B10016" s="1"/>
      <c r="C10016" s="1"/>
    </row>
    <row r="10017" spans="1:3" ht="15.75">
      <c r="A10017" s="1"/>
      <c r="B10017" s="1"/>
      <c r="C10017" s="1"/>
    </row>
    <row r="10018" spans="1:3" ht="15.75">
      <c r="A10018" s="1"/>
      <c r="B10018" s="1"/>
      <c r="C10018" s="1"/>
    </row>
    <row r="10019" spans="1:3" ht="15.75">
      <c r="A10019" s="1"/>
      <c r="B10019" s="1"/>
      <c r="C10019" s="1"/>
    </row>
    <row r="10020" spans="1:3" ht="15.75">
      <c r="A10020" s="1"/>
      <c r="B10020" s="1"/>
      <c r="C10020" s="1"/>
    </row>
    <row r="10021" spans="1:3" ht="15.75">
      <c r="A10021" s="1"/>
      <c r="B10021" s="1"/>
      <c r="C10021" s="1"/>
    </row>
    <row r="10022" spans="1:3" ht="15.75">
      <c r="A10022" s="1"/>
      <c r="B10022" s="1"/>
      <c r="C10022" s="1"/>
    </row>
    <row r="10023" spans="1:3" ht="15.75">
      <c r="A10023" s="1"/>
      <c r="B10023" s="1"/>
      <c r="C10023" s="1"/>
    </row>
    <row r="10024" spans="1:3" ht="15.75">
      <c r="A10024" s="1"/>
      <c r="B10024" s="1"/>
      <c r="C10024" s="1"/>
    </row>
    <row r="10025" spans="1:3" ht="15.75">
      <c r="A10025" s="1"/>
      <c r="B10025" s="1"/>
      <c r="C10025" s="1"/>
    </row>
    <row r="10026" spans="1:3" ht="15.75">
      <c r="A10026" s="1"/>
      <c r="B10026" s="1"/>
      <c r="C10026" s="1"/>
    </row>
    <row r="10027" spans="1:3" ht="15.75">
      <c r="A10027" s="1"/>
      <c r="B10027" s="1"/>
      <c r="C10027" s="1"/>
    </row>
    <row r="10028" spans="1:3" ht="15.75">
      <c r="A10028" s="1"/>
      <c r="B10028" s="1"/>
      <c r="C10028" s="1"/>
    </row>
    <row r="10029" spans="1:3" ht="15.75">
      <c r="A10029" s="1"/>
      <c r="B10029" s="1"/>
      <c r="C10029" s="1"/>
    </row>
    <row r="10030" spans="1:3" ht="15.75">
      <c r="A10030" s="1"/>
      <c r="B10030" s="1"/>
      <c r="C10030" s="1"/>
    </row>
    <row r="10031" spans="1:3" ht="15.75">
      <c r="A10031" s="1"/>
      <c r="B10031" s="1"/>
      <c r="C10031" s="1"/>
    </row>
    <row r="10032" spans="1:3" ht="15.75">
      <c r="A10032" s="1"/>
      <c r="B10032" s="1"/>
      <c r="C10032" s="1"/>
    </row>
    <row r="10033" spans="1:3" ht="15.75">
      <c r="A10033" s="1"/>
      <c r="B10033" s="1"/>
      <c r="C10033" s="1"/>
    </row>
    <row r="10034" spans="1:3" ht="15.75">
      <c r="A10034" s="1"/>
      <c r="B10034" s="1"/>
      <c r="C10034" s="1"/>
    </row>
    <row r="10035" spans="1:3" ht="15.75">
      <c r="A10035" s="1"/>
      <c r="B10035" s="1"/>
      <c r="C10035" s="1"/>
    </row>
    <row r="10036" spans="1:3" ht="15.75">
      <c r="A10036" s="1"/>
      <c r="B10036" s="1"/>
      <c r="C10036" s="1"/>
    </row>
    <row r="10037" spans="1:3" ht="15.75">
      <c r="A10037" s="1"/>
      <c r="B10037" s="1"/>
      <c r="C10037" s="1"/>
    </row>
    <row r="10038" spans="1:3" ht="15.75">
      <c r="A10038" s="1"/>
      <c r="B10038" s="1"/>
      <c r="C10038" s="1"/>
    </row>
    <row r="10039" spans="1:3" ht="15.75">
      <c r="A10039" s="1"/>
      <c r="B10039" s="1"/>
      <c r="C10039" s="1"/>
    </row>
    <row r="10040" spans="1:3" ht="15.75">
      <c r="A10040" s="1"/>
      <c r="B10040" s="1"/>
      <c r="C10040" s="1"/>
    </row>
    <row r="10041" spans="1:3" ht="15.75">
      <c r="A10041" s="1"/>
      <c r="B10041" s="1"/>
      <c r="C10041" s="1"/>
    </row>
    <row r="10042" spans="1:3" ht="15.75">
      <c r="A10042" s="1"/>
      <c r="B10042" s="1"/>
      <c r="C10042" s="1"/>
    </row>
    <row r="10043" spans="1:3" ht="15.75">
      <c r="A10043" s="1"/>
      <c r="B10043" s="1"/>
      <c r="C10043" s="1"/>
    </row>
    <row r="10044" spans="1:3" ht="15.75">
      <c r="A10044" s="1"/>
      <c r="B10044" s="1"/>
      <c r="C10044" s="1"/>
    </row>
    <row r="10045" spans="1:3" ht="15.75">
      <c r="A10045" s="1"/>
      <c r="B10045" s="1"/>
      <c r="C10045" s="1"/>
    </row>
    <row r="10046" spans="1:3" ht="15.75">
      <c r="A10046" s="1"/>
      <c r="B10046" s="1"/>
      <c r="C10046" s="1"/>
    </row>
    <row r="10047" spans="1:3" ht="15.75">
      <c r="A10047" s="1"/>
      <c r="B10047" s="1"/>
      <c r="C10047" s="1"/>
    </row>
    <row r="10048" spans="1:3" ht="15.75">
      <c r="A10048" s="1"/>
      <c r="B10048" s="1"/>
      <c r="C10048" s="1"/>
    </row>
    <row r="10049" spans="1:3" ht="15.75">
      <c r="A10049" s="1"/>
      <c r="B10049" s="1"/>
      <c r="C10049" s="1"/>
    </row>
    <row r="10050" spans="1:3" ht="15.75">
      <c r="A10050" s="1"/>
      <c r="B10050" s="1"/>
      <c r="C10050" s="1"/>
    </row>
    <row r="10051" spans="1:3" ht="15.75">
      <c r="A10051" s="1"/>
      <c r="B10051" s="1"/>
      <c r="C10051" s="1"/>
    </row>
    <row r="10052" spans="1:3" ht="15.75">
      <c r="A10052" s="1"/>
      <c r="B10052" s="1"/>
      <c r="C10052" s="1"/>
    </row>
    <row r="10053" spans="1:3" ht="15.75">
      <c r="A10053" s="1"/>
      <c r="B10053" s="1"/>
      <c r="C10053" s="1"/>
    </row>
    <row r="10054" spans="1:3" ht="15.75">
      <c r="A10054" s="1"/>
      <c r="B10054" s="1"/>
      <c r="C10054" s="1"/>
    </row>
    <row r="10055" spans="1:3" ht="15.75">
      <c r="A10055" s="1"/>
      <c r="B10055" s="1"/>
      <c r="C10055" s="1"/>
    </row>
    <row r="10056" spans="1:3" ht="15.75">
      <c r="A10056" s="1"/>
      <c r="B10056" s="1"/>
      <c r="C10056" s="1"/>
    </row>
    <row r="10057" spans="1:3" ht="15.75">
      <c r="A10057" s="1"/>
      <c r="B10057" s="1"/>
      <c r="C10057" s="1"/>
    </row>
    <row r="10058" spans="1:3" ht="15.75">
      <c r="A10058" s="1"/>
      <c r="B10058" s="1"/>
      <c r="C10058" s="1"/>
    </row>
    <row r="10059" spans="1:3" ht="15.75">
      <c r="A10059" s="1"/>
      <c r="B10059" s="1"/>
      <c r="C10059" s="1"/>
    </row>
    <row r="10060" spans="1:3" ht="15.75">
      <c r="A10060" s="1"/>
      <c r="B10060" s="1"/>
      <c r="C10060" s="1"/>
    </row>
    <row r="10061" spans="1:3" ht="15.75">
      <c r="A10061" s="1"/>
      <c r="B10061" s="1"/>
      <c r="C10061" s="1"/>
    </row>
    <row r="10062" spans="1:3" ht="15.75">
      <c r="A10062" s="1"/>
      <c r="B10062" s="1"/>
      <c r="C10062" s="1"/>
    </row>
    <row r="10063" spans="1:3" ht="15.75">
      <c r="A10063" s="1"/>
      <c r="B10063" s="1"/>
      <c r="C10063" s="1"/>
    </row>
    <row r="10064" spans="1:3" ht="15.75">
      <c r="A10064" s="1"/>
      <c r="B10064" s="1"/>
      <c r="C10064" s="1"/>
    </row>
    <row r="10065" spans="1:3" ht="15.75">
      <c r="A10065" s="1"/>
      <c r="B10065" s="1"/>
      <c r="C10065" s="1"/>
    </row>
    <row r="10066" spans="1:3" ht="15.75">
      <c r="A10066" s="1"/>
      <c r="B10066" s="1"/>
      <c r="C10066" s="1"/>
    </row>
    <row r="10067" spans="1:3" ht="15.75">
      <c r="A10067" s="1"/>
      <c r="B10067" s="1"/>
      <c r="C10067" s="1"/>
    </row>
    <row r="10068" spans="1:3" ht="15.75">
      <c r="A10068" s="1"/>
      <c r="B10068" s="1"/>
      <c r="C10068" s="1"/>
    </row>
    <row r="10069" spans="1:3" ht="15.75">
      <c r="A10069" s="1"/>
      <c r="B10069" s="1"/>
      <c r="C10069" s="1"/>
    </row>
    <row r="10070" spans="1:3" ht="15.75">
      <c r="A10070" s="1"/>
      <c r="B10070" s="1"/>
      <c r="C10070" s="1"/>
    </row>
    <row r="10071" spans="1:3" ht="15.75">
      <c r="A10071" s="1"/>
      <c r="B10071" s="1"/>
      <c r="C10071" s="1"/>
    </row>
    <row r="10072" spans="1:3" ht="15.75">
      <c r="A10072" s="1"/>
      <c r="B10072" s="1"/>
      <c r="C10072" s="1"/>
    </row>
    <row r="10073" spans="1:3" ht="15.75">
      <c r="A10073" s="1"/>
      <c r="B10073" s="1"/>
      <c r="C10073" s="1"/>
    </row>
    <row r="10074" spans="1:3" ht="15.75">
      <c r="A10074" s="1"/>
      <c r="B10074" s="1"/>
      <c r="C10074" s="1"/>
    </row>
    <row r="10075" spans="1:3" ht="15.75">
      <c r="A10075" s="1"/>
      <c r="B10075" s="1"/>
      <c r="C10075" s="1"/>
    </row>
    <row r="10076" spans="1:3" ht="15.75">
      <c r="A10076" s="1"/>
      <c r="B10076" s="1"/>
      <c r="C10076" s="1"/>
    </row>
    <row r="10077" spans="1:3" ht="15.75">
      <c r="A10077" s="1"/>
      <c r="B10077" s="1"/>
      <c r="C10077" s="1"/>
    </row>
    <row r="10078" spans="1:3" ht="15.75">
      <c r="A10078" s="1"/>
      <c r="B10078" s="1"/>
      <c r="C10078" s="1"/>
    </row>
    <row r="10079" spans="1:3" ht="15.75">
      <c r="A10079" s="1"/>
      <c r="B10079" s="1"/>
      <c r="C10079" s="1"/>
    </row>
    <row r="10080" spans="1:3" ht="15.75">
      <c r="A10080" s="1"/>
      <c r="B10080" s="1"/>
      <c r="C10080" s="1"/>
    </row>
    <row r="10081" spans="1:3" ht="15.75">
      <c r="A10081" s="1"/>
      <c r="B10081" s="1"/>
      <c r="C10081" s="1"/>
    </row>
    <row r="10082" spans="1:3" ht="15.75">
      <c r="A10082" s="1"/>
      <c r="B10082" s="1"/>
      <c r="C10082" s="1"/>
    </row>
    <row r="10083" spans="1:3" ht="15.75">
      <c r="A10083" s="1"/>
      <c r="B10083" s="1"/>
      <c r="C10083" s="1"/>
    </row>
    <row r="10084" spans="1:3" ht="15.75">
      <c r="A10084" s="1"/>
      <c r="B10084" s="1"/>
      <c r="C10084" s="1"/>
    </row>
    <row r="10085" spans="1:3" ht="15.75">
      <c r="A10085" s="1"/>
      <c r="B10085" s="1"/>
      <c r="C10085" s="1"/>
    </row>
    <row r="10086" spans="1:3" ht="15.75">
      <c r="A10086" s="1"/>
      <c r="B10086" s="1"/>
      <c r="C10086" s="1"/>
    </row>
    <row r="10087" spans="1:3" ht="15.75">
      <c r="A10087" s="1"/>
      <c r="B10087" s="1"/>
      <c r="C10087" s="1"/>
    </row>
    <row r="10088" spans="1:3" ht="15.75">
      <c r="A10088" s="1"/>
      <c r="B10088" s="1"/>
      <c r="C10088" s="1"/>
    </row>
    <row r="10089" spans="1:3" ht="15.75">
      <c r="A10089" s="1"/>
      <c r="B10089" s="1"/>
      <c r="C10089" s="1"/>
    </row>
    <row r="10090" spans="1:3" ht="15.75">
      <c r="A10090" s="1"/>
      <c r="B10090" s="1"/>
      <c r="C10090" s="1"/>
    </row>
    <row r="10091" spans="1:3" ht="15.75">
      <c r="A10091" s="1"/>
      <c r="B10091" s="1"/>
      <c r="C10091" s="1"/>
    </row>
    <row r="10092" spans="1:3" ht="15.75">
      <c r="A10092" s="1"/>
      <c r="B10092" s="1"/>
      <c r="C10092" s="1"/>
    </row>
    <row r="10093" spans="1:3" ht="15.75">
      <c r="A10093" s="1"/>
      <c r="B10093" s="1"/>
      <c r="C10093" s="1"/>
    </row>
    <row r="10094" spans="1:3" ht="15.75">
      <c r="A10094" s="1"/>
      <c r="B10094" s="1"/>
      <c r="C10094" s="1"/>
    </row>
    <row r="10095" spans="1:3" ht="15.75">
      <c r="A10095" s="1"/>
      <c r="B10095" s="1"/>
      <c r="C10095" s="1"/>
    </row>
    <row r="10096" spans="1:3" ht="15.75">
      <c r="A10096" s="1"/>
      <c r="B10096" s="1"/>
      <c r="C10096" s="1"/>
    </row>
    <row r="10097" spans="1:3" ht="15.75">
      <c r="A10097" s="1"/>
      <c r="B10097" s="1"/>
      <c r="C10097" s="1"/>
    </row>
    <row r="10098" spans="1:3" ht="15.75">
      <c r="A10098" s="1"/>
      <c r="B10098" s="1"/>
      <c r="C10098" s="1"/>
    </row>
    <row r="10099" spans="1:3" ht="15.75">
      <c r="A10099" s="1"/>
      <c r="B10099" s="1"/>
      <c r="C10099" s="1"/>
    </row>
    <row r="10100" spans="1:3" ht="15.75">
      <c r="A10100" s="1"/>
      <c r="B10100" s="1"/>
      <c r="C10100" s="1"/>
    </row>
    <row r="10101" spans="1:3" ht="15.75">
      <c r="A10101" s="1"/>
      <c r="B10101" s="1"/>
      <c r="C10101" s="1"/>
    </row>
    <row r="10102" spans="1:3" ht="15.75">
      <c r="A10102" s="1"/>
      <c r="B10102" s="1"/>
      <c r="C10102" s="1"/>
    </row>
    <row r="10103" spans="1:3" ht="15.75">
      <c r="A10103" s="1"/>
      <c r="B10103" s="1"/>
      <c r="C10103" s="1"/>
    </row>
    <row r="10104" spans="1:3" ht="15.75">
      <c r="A10104" s="1"/>
      <c r="B10104" s="1"/>
      <c r="C10104" s="1"/>
    </row>
    <row r="10105" spans="1:3" ht="15.75">
      <c r="A10105" s="1"/>
      <c r="B10105" s="1"/>
      <c r="C10105" s="1"/>
    </row>
    <row r="10106" spans="1:3" ht="15.75">
      <c r="A10106" s="1"/>
      <c r="B10106" s="1"/>
      <c r="C10106" s="1"/>
    </row>
    <row r="10107" spans="1:3" ht="15.75">
      <c r="A10107" s="1"/>
      <c r="B10107" s="1"/>
      <c r="C10107" s="1"/>
    </row>
    <row r="10108" spans="1:3" ht="15.75">
      <c r="A10108" s="1"/>
      <c r="B10108" s="1"/>
      <c r="C10108" s="1"/>
    </row>
    <row r="10109" spans="1:3" ht="15.75">
      <c r="A10109" s="1"/>
      <c r="B10109" s="1"/>
      <c r="C10109" s="1"/>
    </row>
    <row r="10110" spans="1:3" ht="15.75">
      <c r="A10110" s="1"/>
      <c r="B10110" s="1"/>
      <c r="C10110" s="1"/>
    </row>
    <row r="10111" spans="1:3" ht="15.75">
      <c r="A10111" s="1"/>
      <c r="B10111" s="1"/>
      <c r="C10111" s="1"/>
    </row>
    <row r="10112" spans="1:3" ht="15.75">
      <c r="A10112" s="1"/>
      <c r="B10112" s="1"/>
      <c r="C10112" s="1"/>
    </row>
    <row r="10113" spans="1:3" ht="15.75">
      <c r="A10113" s="1"/>
      <c r="B10113" s="1"/>
      <c r="C10113" s="1"/>
    </row>
    <row r="10114" spans="1:3" ht="15.75">
      <c r="A10114" s="1"/>
      <c r="B10114" s="1"/>
      <c r="C10114" s="1"/>
    </row>
    <row r="10115" spans="1:3" ht="15.75">
      <c r="A10115" s="1"/>
      <c r="B10115" s="1"/>
      <c r="C10115" s="1"/>
    </row>
    <row r="10116" spans="1:3" ht="15.75">
      <c r="A10116" s="1"/>
      <c r="B10116" s="1"/>
      <c r="C10116" s="1"/>
    </row>
    <row r="10117" spans="1:3" ht="15.75">
      <c r="A10117" s="1"/>
      <c r="B10117" s="1"/>
      <c r="C10117" s="1"/>
    </row>
    <row r="10118" spans="1:3" ht="15.75">
      <c r="A10118" s="1"/>
      <c r="B10118" s="1"/>
      <c r="C10118" s="1"/>
    </row>
    <row r="10119" spans="1:3" ht="15.75">
      <c r="A10119" s="1"/>
      <c r="B10119" s="1"/>
      <c r="C10119" s="1"/>
    </row>
    <row r="10120" spans="1:3" ht="15.75">
      <c r="A10120" s="1"/>
      <c r="B10120" s="1"/>
      <c r="C10120" s="1"/>
    </row>
    <row r="10121" spans="1:3" ht="15.75">
      <c r="A10121" s="1"/>
      <c r="B10121" s="1"/>
      <c r="C10121" s="1"/>
    </row>
    <row r="10122" spans="1:3" ht="15.75">
      <c r="A10122" s="1"/>
      <c r="B10122" s="1"/>
      <c r="C10122" s="1"/>
    </row>
    <row r="10123" spans="1:3" ht="15.75">
      <c r="A10123" s="1"/>
      <c r="B10123" s="1"/>
      <c r="C10123" s="1"/>
    </row>
    <row r="10124" spans="1:3" ht="15.75">
      <c r="A10124" s="1"/>
      <c r="B10124" s="1"/>
      <c r="C10124" s="1"/>
    </row>
    <row r="10125" spans="1:3" ht="15.75">
      <c r="A10125" s="1"/>
      <c r="B10125" s="1"/>
      <c r="C10125" s="1"/>
    </row>
    <row r="10126" spans="1:3" ht="15.75">
      <c r="A10126" s="1"/>
      <c r="B10126" s="1"/>
      <c r="C10126" s="1"/>
    </row>
    <row r="10127" spans="1:3" ht="15.75">
      <c r="A10127" s="1"/>
      <c r="B10127" s="1"/>
      <c r="C10127" s="1"/>
    </row>
    <row r="10128" spans="1:3" ht="15.75">
      <c r="A10128" s="1"/>
      <c r="B10128" s="1"/>
      <c r="C10128" s="1"/>
    </row>
    <row r="10129" spans="1:3" ht="15.75">
      <c r="A10129" s="1"/>
      <c r="B10129" s="1"/>
      <c r="C10129" s="1"/>
    </row>
    <row r="10130" spans="1:3" ht="15.75">
      <c r="A10130" s="1"/>
      <c r="B10130" s="1"/>
      <c r="C10130" s="1"/>
    </row>
    <row r="10131" spans="1:3" ht="15.75">
      <c r="A10131" s="1"/>
      <c r="B10131" s="1"/>
      <c r="C10131" s="1"/>
    </row>
    <row r="10132" spans="1:3" ht="15.75">
      <c r="A10132" s="1"/>
      <c r="B10132" s="1"/>
      <c r="C10132" s="1"/>
    </row>
    <row r="10133" spans="1:3" ht="15.75">
      <c r="A10133" s="1"/>
      <c r="B10133" s="1"/>
      <c r="C10133" s="1"/>
    </row>
    <row r="10134" spans="1:3" ht="15.75">
      <c r="A10134" s="1"/>
      <c r="B10134" s="1"/>
      <c r="C10134" s="1"/>
    </row>
    <row r="10135" spans="1:3" ht="15.75">
      <c r="A10135" s="1"/>
      <c r="B10135" s="1"/>
      <c r="C10135" s="1"/>
    </row>
    <row r="10136" spans="1:3" ht="15.75">
      <c r="A10136" s="1"/>
      <c r="B10136" s="1"/>
      <c r="C10136" s="1"/>
    </row>
    <row r="10137" spans="1:3" ht="15.75">
      <c r="A10137" s="1"/>
      <c r="B10137" s="1"/>
      <c r="C10137" s="1"/>
    </row>
    <row r="10138" spans="1:3" ht="15.75">
      <c r="A10138" s="1"/>
      <c r="B10138" s="1"/>
      <c r="C10138" s="1"/>
    </row>
    <row r="10139" spans="1:3" ht="15.75">
      <c r="A10139" s="1"/>
      <c r="B10139" s="1"/>
      <c r="C10139" s="1"/>
    </row>
    <row r="10140" spans="1:3" ht="15.75">
      <c r="A10140" s="1"/>
      <c r="B10140" s="1"/>
      <c r="C10140" s="1"/>
    </row>
    <row r="10141" spans="1:3" ht="15.75">
      <c r="A10141" s="1"/>
      <c r="B10141" s="1"/>
      <c r="C10141" s="1"/>
    </row>
    <row r="10142" spans="1:3" ht="15.75">
      <c r="A10142" s="1"/>
      <c r="B10142" s="1"/>
      <c r="C10142" s="1"/>
    </row>
    <row r="10143" spans="1:3" ht="15.75">
      <c r="A10143" s="1"/>
      <c r="B10143" s="1"/>
      <c r="C10143" s="1"/>
    </row>
    <row r="10144" spans="1:3" ht="15.75">
      <c r="A10144" s="1"/>
      <c r="B10144" s="1"/>
      <c r="C10144" s="1"/>
    </row>
    <row r="10145" spans="1:3" ht="15.75">
      <c r="A10145" s="1"/>
      <c r="B10145" s="1"/>
      <c r="C10145" s="1"/>
    </row>
    <row r="10146" spans="1:3" ht="15.75">
      <c r="A10146" s="1"/>
      <c r="B10146" s="1"/>
      <c r="C10146" s="1"/>
    </row>
    <row r="10147" spans="1:3" ht="15.75">
      <c r="A10147" s="1"/>
      <c r="B10147" s="1"/>
      <c r="C10147" s="1"/>
    </row>
    <row r="10148" spans="1:3" ht="15.75">
      <c r="A10148" s="1"/>
      <c r="B10148" s="1"/>
      <c r="C10148" s="1"/>
    </row>
    <row r="10149" spans="1:3" ht="15.75">
      <c r="A10149" s="1"/>
      <c r="B10149" s="1"/>
      <c r="C10149" s="1"/>
    </row>
    <row r="10150" spans="1:3" ht="15.75">
      <c r="A10150" s="1"/>
      <c r="B10150" s="1"/>
      <c r="C10150" s="1"/>
    </row>
    <row r="10151" spans="1:3" ht="15.75">
      <c r="A10151" s="1"/>
      <c r="B10151" s="1"/>
      <c r="C10151" s="1"/>
    </row>
    <row r="10152" spans="1:3" ht="15.75">
      <c r="A10152" s="1"/>
      <c r="B10152" s="1"/>
      <c r="C10152" s="1"/>
    </row>
    <row r="10153" spans="1:3" ht="15.75">
      <c r="A10153" s="1"/>
      <c r="B10153" s="1"/>
      <c r="C10153" s="1"/>
    </row>
    <row r="10154" spans="1:3" ht="15.75">
      <c r="A10154" s="1"/>
      <c r="B10154" s="1"/>
      <c r="C10154" s="1"/>
    </row>
    <row r="10155" spans="1:3" ht="15.75">
      <c r="A10155" s="1"/>
      <c r="B10155" s="1"/>
      <c r="C10155" s="1"/>
    </row>
    <row r="10156" spans="1:3" ht="15.75">
      <c r="A10156" s="1"/>
      <c r="B10156" s="1"/>
      <c r="C10156" s="1"/>
    </row>
    <row r="10157" spans="1:3" ht="15.75">
      <c r="A10157" s="1"/>
      <c r="B10157" s="1"/>
      <c r="C10157" s="1"/>
    </row>
    <row r="10158" spans="1:3" ht="15.75">
      <c r="A10158" s="1"/>
      <c r="B10158" s="1"/>
      <c r="C10158" s="1"/>
    </row>
    <row r="10159" spans="1:3" ht="15.75">
      <c r="A10159" s="1"/>
      <c r="B10159" s="1"/>
      <c r="C10159" s="1"/>
    </row>
    <row r="10160" spans="1:3" ht="15.75">
      <c r="A10160" s="1"/>
      <c r="B10160" s="1"/>
      <c r="C10160" s="1"/>
    </row>
    <row r="10161" spans="1:3" ht="15.75">
      <c r="A10161" s="1"/>
      <c r="B10161" s="1"/>
      <c r="C10161" s="1"/>
    </row>
    <row r="10162" spans="1:3" ht="15.75">
      <c r="A10162" s="1"/>
      <c r="B10162" s="1"/>
      <c r="C10162" s="1"/>
    </row>
    <row r="10163" spans="1:3" ht="15.75">
      <c r="A10163" s="1"/>
      <c r="B10163" s="1"/>
      <c r="C10163" s="1"/>
    </row>
    <row r="10164" spans="1:3" ht="15.75">
      <c r="A10164" s="1"/>
      <c r="B10164" s="1"/>
      <c r="C10164" s="1"/>
    </row>
    <row r="10165" spans="1:3" ht="15.75">
      <c r="A10165" s="1"/>
      <c r="B10165" s="1"/>
      <c r="C10165" s="1"/>
    </row>
    <row r="10166" spans="1:3" ht="15.75">
      <c r="A10166" s="1"/>
      <c r="B10166" s="1"/>
      <c r="C10166" s="1"/>
    </row>
    <row r="10167" spans="1:3" ht="15.75">
      <c r="A10167" s="1"/>
      <c r="B10167" s="1"/>
      <c r="C10167" s="1"/>
    </row>
    <row r="10168" spans="1:3" ht="15.75">
      <c r="A10168" s="1"/>
      <c r="B10168" s="1"/>
      <c r="C10168" s="1"/>
    </row>
    <row r="10169" spans="1:3" ht="15.75">
      <c r="A10169" s="1"/>
      <c r="B10169" s="1"/>
      <c r="C10169" s="1"/>
    </row>
    <row r="10170" spans="1:3" ht="15.75">
      <c r="A10170" s="1"/>
      <c r="B10170" s="1"/>
      <c r="C10170" s="1"/>
    </row>
    <row r="10171" spans="1:3" ht="15.75">
      <c r="A10171" s="1"/>
      <c r="B10171" s="1"/>
      <c r="C10171" s="1"/>
    </row>
    <row r="10172" spans="1:3" ht="15.75">
      <c r="A10172" s="1"/>
      <c r="B10172" s="1"/>
      <c r="C10172" s="1"/>
    </row>
    <row r="10173" spans="1:3" ht="15.75">
      <c r="A10173" s="1"/>
      <c r="B10173" s="1"/>
      <c r="C10173" s="1"/>
    </row>
    <row r="10174" spans="1:3" ht="15.75">
      <c r="A10174" s="1"/>
      <c r="B10174" s="1"/>
      <c r="C10174" s="1"/>
    </row>
    <row r="10175" spans="1:3" ht="15.75">
      <c r="A10175" s="1"/>
      <c r="B10175" s="1"/>
      <c r="C10175" s="1"/>
    </row>
    <row r="10176" spans="1:3" ht="15.75">
      <c r="A10176" s="1"/>
      <c r="B10176" s="1"/>
      <c r="C10176" s="1"/>
    </row>
    <row r="10177" spans="1:3" ht="15.75">
      <c r="A10177" s="1"/>
      <c r="B10177" s="1"/>
      <c r="C10177" s="1"/>
    </row>
    <row r="10178" spans="1:3" ht="15.75">
      <c r="A10178" s="1"/>
      <c r="B10178" s="1"/>
      <c r="C10178" s="1"/>
    </row>
    <row r="10179" spans="1:3" ht="15.75">
      <c r="A10179" s="1"/>
      <c r="B10179" s="1"/>
      <c r="C10179" s="1"/>
    </row>
    <row r="10180" spans="1:3" ht="15.75">
      <c r="A10180" s="1"/>
      <c r="B10180" s="1"/>
      <c r="C10180" s="1"/>
    </row>
    <row r="10181" spans="1:3" ht="15.75">
      <c r="A10181" s="1"/>
      <c r="B10181" s="1"/>
      <c r="C10181" s="1"/>
    </row>
    <row r="10182" spans="1:3" ht="15.75">
      <c r="A10182" s="1"/>
      <c r="B10182" s="1"/>
      <c r="C10182" s="1"/>
    </row>
    <row r="10183" spans="1:3" ht="15.75">
      <c r="A10183" s="1"/>
      <c r="B10183" s="1"/>
      <c r="C10183" s="1"/>
    </row>
    <row r="10184" spans="1:3" ht="15.75">
      <c r="A10184" s="1"/>
      <c r="B10184" s="1"/>
      <c r="C10184" s="1"/>
    </row>
    <row r="10185" spans="1:3" ht="15.75">
      <c r="A10185" s="1"/>
      <c r="B10185" s="1"/>
      <c r="C10185" s="1"/>
    </row>
    <row r="10186" spans="1:3" ht="15.75">
      <c r="A10186" s="1"/>
      <c r="B10186" s="1"/>
      <c r="C10186" s="1"/>
    </row>
    <row r="10187" spans="1:3" ht="15.75">
      <c r="A10187" s="1"/>
      <c r="B10187" s="1"/>
      <c r="C10187" s="1"/>
    </row>
    <row r="10188" spans="1:3" ht="15.75">
      <c r="A10188" s="1"/>
      <c r="B10188" s="1"/>
      <c r="C10188" s="1"/>
    </row>
    <row r="10189" spans="1:3" ht="15.75">
      <c r="A10189" s="1"/>
      <c r="B10189" s="1"/>
      <c r="C10189" s="1"/>
    </row>
    <row r="10190" spans="1:3" ht="15.75">
      <c r="A10190" s="1"/>
      <c r="B10190" s="1"/>
      <c r="C10190" s="1"/>
    </row>
    <row r="10191" spans="1:3" ht="15.75">
      <c r="A10191" s="1"/>
      <c r="B10191" s="1"/>
      <c r="C10191" s="1"/>
    </row>
    <row r="10192" spans="1:3" ht="15.75">
      <c r="A10192" s="1"/>
      <c r="B10192" s="1"/>
      <c r="C10192" s="1"/>
    </row>
    <row r="10193" spans="1:3" ht="15.75">
      <c r="A10193" s="1"/>
      <c r="B10193" s="1"/>
      <c r="C10193" s="1"/>
    </row>
    <row r="10194" spans="1:3" ht="15.75">
      <c r="A10194" s="1"/>
      <c r="B10194" s="1"/>
      <c r="C10194" s="1"/>
    </row>
    <row r="10195" spans="1:3" ht="15.75">
      <c r="A10195" s="1"/>
      <c r="B10195" s="1"/>
      <c r="C10195" s="1"/>
    </row>
    <row r="10196" spans="1:3" ht="15.75">
      <c r="A10196" s="1"/>
      <c r="B10196" s="1"/>
      <c r="C10196" s="1"/>
    </row>
    <row r="10197" spans="1:3" ht="15.75">
      <c r="A10197" s="1"/>
      <c r="B10197" s="1"/>
      <c r="C10197" s="1"/>
    </row>
    <row r="10198" spans="1:3" ht="15.75">
      <c r="A10198" s="1"/>
      <c r="B10198" s="1"/>
      <c r="C10198" s="1"/>
    </row>
    <row r="10199" spans="1:3" ht="15.75">
      <c r="A10199" s="1"/>
      <c r="B10199" s="1"/>
      <c r="C10199" s="1"/>
    </row>
    <row r="10200" spans="1:3" ht="15.75">
      <c r="A10200" s="1"/>
      <c r="B10200" s="1"/>
      <c r="C10200" s="1"/>
    </row>
    <row r="10201" spans="1:3" ht="15.75">
      <c r="A10201" s="1"/>
      <c r="B10201" s="1"/>
      <c r="C10201" s="1"/>
    </row>
    <row r="10202" spans="1:3" ht="15.75">
      <c r="A10202" s="1"/>
      <c r="B10202" s="1"/>
      <c r="C10202" s="1"/>
    </row>
    <row r="10203" spans="1:3" ht="15.75">
      <c r="A10203" s="1"/>
      <c r="B10203" s="1"/>
      <c r="C10203" s="1"/>
    </row>
    <row r="10204" spans="1:3" ht="15.75">
      <c r="A10204" s="1"/>
      <c r="B10204" s="1"/>
      <c r="C10204" s="1"/>
    </row>
    <row r="10205" spans="1:3" ht="15.75">
      <c r="A10205" s="1"/>
      <c r="B10205" s="1"/>
      <c r="C10205" s="1"/>
    </row>
    <row r="10206" spans="1:3" ht="15.75">
      <c r="A10206" s="1"/>
      <c r="B10206" s="1"/>
      <c r="C10206" s="1"/>
    </row>
    <row r="10207" spans="1:3" ht="15.75">
      <c r="A10207" s="1"/>
      <c r="B10207" s="1"/>
      <c r="C10207" s="1"/>
    </row>
    <row r="10208" spans="1:3" ht="15.75">
      <c r="A10208" s="1"/>
      <c r="B10208" s="1"/>
      <c r="C10208" s="1"/>
    </row>
    <row r="10209" spans="1:3" ht="15.75">
      <c r="A10209" s="1"/>
      <c r="B10209" s="1"/>
      <c r="C10209" s="1"/>
    </row>
    <row r="10210" spans="1:3" ht="15.75">
      <c r="A10210" s="1"/>
      <c r="B10210" s="1"/>
      <c r="C10210" s="1"/>
    </row>
    <row r="10211" spans="1:3" ht="15.75">
      <c r="A10211" s="1"/>
      <c r="B10211" s="1"/>
      <c r="C10211" s="1"/>
    </row>
    <row r="10212" spans="1:3" ht="15.75">
      <c r="A10212" s="1"/>
      <c r="B10212" s="1"/>
      <c r="C10212" s="1"/>
    </row>
    <row r="10213" spans="1:3" ht="15.75">
      <c r="A10213" s="1"/>
      <c r="B10213" s="1"/>
      <c r="C10213" s="1"/>
    </row>
    <row r="10214" spans="1:3" ht="15.75">
      <c r="A10214" s="1"/>
      <c r="B10214" s="1"/>
      <c r="C10214" s="1"/>
    </row>
    <row r="10215" spans="1:3" ht="15.75">
      <c r="A10215" s="1"/>
      <c r="B10215" s="1"/>
      <c r="C10215" s="1"/>
    </row>
    <row r="10216" spans="1:3" ht="15.75">
      <c r="A10216" s="1"/>
      <c r="B10216" s="1"/>
      <c r="C10216" s="1"/>
    </row>
    <row r="10217" spans="1:3" ht="15.75">
      <c r="A10217" s="1"/>
      <c r="B10217" s="1"/>
      <c r="C10217" s="1"/>
    </row>
    <row r="10218" spans="1:3" ht="15.75">
      <c r="A10218" s="1"/>
      <c r="B10218" s="1"/>
      <c r="C10218" s="1"/>
    </row>
    <row r="10219" spans="1:3" ht="15.75">
      <c r="A10219" s="1"/>
      <c r="B10219" s="1"/>
      <c r="C10219" s="1"/>
    </row>
    <row r="10220" spans="1:3" ht="15.75">
      <c r="A10220" s="1"/>
      <c r="B10220" s="1"/>
      <c r="C10220" s="1"/>
    </row>
    <row r="10221" spans="1:3" ht="15.75">
      <c r="A10221" s="1"/>
      <c r="B10221" s="1"/>
      <c r="C10221" s="1"/>
    </row>
    <row r="10222" spans="1:3" ht="15.75">
      <c r="A10222" s="1"/>
      <c r="B10222" s="1"/>
      <c r="C10222" s="1"/>
    </row>
    <row r="10223" spans="1:3" ht="15.75">
      <c r="A10223" s="1"/>
      <c r="B10223" s="1"/>
      <c r="C10223" s="1"/>
    </row>
    <row r="10224" spans="1:3" ht="15.75">
      <c r="A10224" s="1"/>
      <c r="B10224" s="1"/>
      <c r="C10224" s="1"/>
    </row>
    <row r="10225" spans="1:3" ht="15.75">
      <c r="A10225" s="1"/>
      <c r="B10225" s="1"/>
      <c r="C10225" s="1"/>
    </row>
    <row r="10226" spans="1:3" ht="15.75">
      <c r="A10226" s="1"/>
      <c r="B10226" s="1"/>
      <c r="C10226" s="1"/>
    </row>
    <row r="10227" spans="1:3" ht="15.75">
      <c r="A10227" s="1"/>
      <c r="B10227" s="1"/>
      <c r="C10227" s="1"/>
    </row>
    <row r="10228" spans="1:3" ht="15.75">
      <c r="A10228" s="1"/>
      <c r="B10228" s="1"/>
      <c r="C10228" s="1"/>
    </row>
    <row r="10229" spans="1:3" ht="15.75">
      <c r="A10229" s="1"/>
      <c r="B10229" s="1"/>
      <c r="C10229" s="1"/>
    </row>
    <row r="10230" spans="1:3" ht="15.75">
      <c r="A10230" s="1"/>
      <c r="B10230" s="1"/>
      <c r="C10230" s="1"/>
    </row>
    <row r="10231" spans="1:3" ht="15.75">
      <c r="A10231" s="1"/>
      <c r="B10231" s="1"/>
      <c r="C10231" s="1"/>
    </row>
    <row r="10232" spans="1:3" ht="15.75">
      <c r="A10232" s="1"/>
      <c r="B10232" s="1"/>
      <c r="C10232" s="1"/>
    </row>
    <row r="10233" spans="1:3" ht="15.75">
      <c r="A10233" s="1"/>
      <c r="B10233" s="1"/>
      <c r="C10233" s="1"/>
    </row>
    <row r="10234" spans="1:3" ht="15.75">
      <c r="A10234" s="1"/>
      <c r="B10234" s="1"/>
      <c r="C10234" s="1"/>
    </row>
    <row r="10235" spans="1:3" ht="15.75">
      <c r="A10235" s="1"/>
      <c r="B10235" s="1"/>
      <c r="C10235" s="1"/>
    </row>
    <row r="10236" spans="1:3" ht="15.75">
      <c r="A10236" s="1"/>
      <c r="B10236" s="1"/>
      <c r="C10236" s="1"/>
    </row>
    <row r="10237" spans="1:3" ht="15.75">
      <c r="A10237" s="1"/>
      <c r="B10237" s="1"/>
      <c r="C10237" s="1"/>
    </row>
    <row r="10238" spans="1:3" ht="15.75">
      <c r="A10238" s="1"/>
      <c r="B10238" s="1"/>
      <c r="C10238" s="1"/>
    </row>
    <row r="10239" spans="1:3" ht="15.75">
      <c r="A10239" s="1"/>
      <c r="B10239" s="1"/>
      <c r="C10239" s="1"/>
    </row>
    <row r="10240" spans="1:3" ht="15.75">
      <c r="A10240" s="1"/>
      <c r="B10240" s="1"/>
      <c r="C10240" s="1"/>
    </row>
    <row r="10241" spans="1:3" ht="15.75">
      <c r="A10241" s="1"/>
      <c r="B10241" s="1"/>
      <c r="C10241" s="1"/>
    </row>
    <row r="10242" spans="1:3" ht="15.75">
      <c r="A10242" s="1"/>
      <c r="B10242" s="1"/>
      <c r="C10242" s="1"/>
    </row>
    <row r="10243" spans="1:3" ht="15.75">
      <c r="A10243" s="1"/>
      <c r="B10243" s="1"/>
      <c r="C10243" s="1"/>
    </row>
    <row r="10244" spans="1:3" ht="15.75">
      <c r="A10244" s="1"/>
      <c r="B10244" s="1"/>
      <c r="C10244" s="1"/>
    </row>
    <row r="10245" spans="1:3" ht="15.75">
      <c r="A10245" s="1"/>
      <c r="B10245" s="1"/>
      <c r="C10245" s="1"/>
    </row>
    <row r="10246" spans="1:3" ht="15.75">
      <c r="A10246" s="1"/>
      <c r="B10246" s="1"/>
      <c r="C10246" s="1"/>
    </row>
    <row r="10247" spans="1:3" ht="15.75">
      <c r="A10247" s="1"/>
      <c r="B10247" s="1"/>
      <c r="C10247" s="1"/>
    </row>
    <row r="10248" spans="1:3" ht="15.75">
      <c r="A10248" s="1"/>
      <c r="B10248" s="1"/>
      <c r="C10248" s="1"/>
    </row>
    <row r="10249" spans="1:3" ht="15.75">
      <c r="A10249" s="1"/>
      <c r="B10249" s="1"/>
      <c r="C10249" s="1"/>
    </row>
    <row r="10250" spans="1:3" ht="15.75">
      <c r="A10250" s="1"/>
      <c r="B10250" s="1"/>
      <c r="C10250" s="1"/>
    </row>
    <row r="10251" spans="1:3" ht="15.75">
      <c r="A10251" s="1"/>
      <c r="B10251" s="1"/>
      <c r="C10251" s="1"/>
    </row>
    <row r="10252" spans="1:3" ht="15.75">
      <c r="A10252" s="1"/>
      <c r="B10252" s="1"/>
      <c r="C10252" s="1"/>
    </row>
    <row r="10253" spans="1:3" ht="15.75">
      <c r="A10253" s="1"/>
      <c r="B10253" s="1"/>
      <c r="C10253" s="1"/>
    </row>
    <row r="10254" spans="1:3" ht="15.75">
      <c r="A10254" s="1"/>
      <c r="B10254" s="1"/>
      <c r="C10254" s="1"/>
    </row>
    <row r="10255" spans="1:3" ht="15.75">
      <c r="A10255" s="1"/>
      <c r="B10255" s="1"/>
      <c r="C10255" s="1"/>
    </row>
    <row r="10256" spans="1:3" ht="15.75">
      <c r="A10256" s="1"/>
      <c r="B10256" s="1"/>
      <c r="C10256" s="1"/>
    </row>
    <row r="10257" spans="1:3" ht="15.75">
      <c r="A10257" s="1"/>
      <c r="B10257" s="1"/>
      <c r="C10257" s="1"/>
    </row>
    <row r="10258" spans="1:3" ht="15.75">
      <c r="A10258" s="1"/>
      <c r="B10258" s="1"/>
      <c r="C10258" s="1"/>
    </row>
    <row r="10259" spans="1:3" ht="15.75">
      <c r="A10259" s="1"/>
      <c r="B10259" s="1"/>
      <c r="C10259" s="1"/>
    </row>
    <row r="10260" spans="1:3" ht="15.75">
      <c r="A10260" s="1"/>
      <c r="B10260" s="1"/>
      <c r="C10260" s="1"/>
    </row>
    <row r="10261" spans="1:3" ht="15.75">
      <c r="A10261" s="1"/>
      <c r="B10261" s="1"/>
      <c r="C10261" s="1"/>
    </row>
    <row r="10262" spans="1:3" ht="15.75">
      <c r="A10262" s="1"/>
      <c r="B10262" s="1"/>
      <c r="C10262" s="1"/>
    </row>
    <row r="10263" spans="1:3" ht="15.75">
      <c r="A10263" s="1"/>
      <c r="B10263" s="1"/>
      <c r="C10263" s="1"/>
    </row>
    <row r="10264" spans="1:3" ht="15.75">
      <c r="A10264" s="1"/>
      <c r="B10264" s="1"/>
      <c r="C10264" s="1"/>
    </row>
    <row r="10265" spans="1:3" ht="15.75">
      <c r="A10265" s="1"/>
      <c r="B10265" s="1"/>
      <c r="C10265" s="1"/>
    </row>
    <row r="10266" spans="1:3" ht="15.75">
      <c r="A10266" s="1"/>
      <c r="B10266" s="1"/>
      <c r="C10266" s="1"/>
    </row>
    <row r="10267" spans="1:3" ht="15.75">
      <c r="A10267" s="1"/>
      <c r="B10267" s="1"/>
      <c r="C10267" s="1"/>
    </row>
    <row r="10268" spans="1:3" ht="15.75">
      <c r="A10268" s="1"/>
      <c r="B10268" s="1"/>
      <c r="C10268" s="1"/>
    </row>
    <row r="10269" spans="1:3" ht="15.75">
      <c r="A10269" s="1"/>
      <c r="B10269" s="1"/>
      <c r="C10269" s="1"/>
    </row>
    <row r="10270" spans="1:3" ht="15.75">
      <c r="A10270" s="1"/>
      <c r="B10270" s="1"/>
      <c r="C10270" s="1"/>
    </row>
    <row r="10271" spans="1:3" ht="15.75">
      <c r="A10271" s="1"/>
      <c r="B10271" s="1"/>
      <c r="C10271" s="1"/>
    </row>
    <row r="10272" spans="1:3" ht="15.75">
      <c r="A10272" s="1"/>
      <c r="B10272" s="1"/>
      <c r="C10272" s="1"/>
    </row>
    <row r="10273" spans="1:3" ht="15.75">
      <c r="A10273" s="1"/>
      <c r="B10273" s="1"/>
      <c r="C10273" s="1"/>
    </row>
    <row r="10274" spans="1:3" ht="15.75">
      <c r="A10274" s="1"/>
      <c r="B10274" s="1"/>
      <c r="C10274" s="1"/>
    </row>
    <row r="10275" spans="1:3" ht="15.75">
      <c r="A10275" s="1"/>
      <c r="B10275" s="1"/>
      <c r="C10275" s="1"/>
    </row>
    <row r="10276" spans="1:3" ht="15.75">
      <c r="A10276" s="1"/>
      <c r="B10276" s="1"/>
      <c r="C10276" s="1"/>
    </row>
    <row r="10277" spans="1:3" ht="15.75">
      <c r="A10277" s="1"/>
      <c r="B10277" s="1"/>
      <c r="C10277" s="1"/>
    </row>
    <row r="10278" spans="1:3" ht="15.75">
      <c r="A10278" s="1"/>
      <c r="B10278" s="1"/>
      <c r="C10278" s="1"/>
    </row>
    <row r="10279" spans="1:3" ht="15.75">
      <c r="A10279" s="1"/>
      <c r="B10279" s="1"/>
      <c r="C10279" s="1"/>
    </row>
    <row r="10280" spans="1:3" ht="15.75">
      <c r="A10280" s="1"/>
      <c r="B10280" s="1"/>
      <c r="C10280" s="1"/>
    </row>
    <row r="10281" spans="1:3" ht="15.75">
      <c r="A10281" s="1"/>
      <c r="B10281" s="1"/>
      <c r="C10281" s="1"/>
    </row>
    <row r="10282" spans="1:3" ht="15.75">
      <c r="A10282" s="1"/>
      <c r="B10282" s="1"/>
      <c r="C10282" s="1"/>
    </row>
    <row r="10283" spans="1:3" ht="15.75">
      <c r="A10283" s="1"/>
      <c r="B10283" s="1"/>
      <c r="C10283" s="1"/>
    </row>
    <row r="10284" spans="1:3" ht="15.75">
      <c r="A10284" s="1"/>
      <c r="B10284" s="1"/>
      <c r="C10284" s="1"/>
    </row>
    <row r="10285" spans="1:3" ht="15.75">
      <c r="A10285" s="1"/>
      <c r="B10285" s="1"/>
      <c r="C10285" s="1"/>
    </row>
    <row r="10286" spans="1:3" ht="15.75">
      <c r="A10286" s="1"/>
      <c r="B10286" s="1"/>
      <c r="C10286" s="1"/>
    </row>
    <row r="10287" spans="1:3" ht="15.75">
      <c r="A10287" s="1"/>
      <c r="B10287" s="1"/>
      <c r="C10287" s="1"/>
    </row>
    <row r="10288" spans="1:3" ht="15.75">
      <c r="A10288" s="1"/>
      <c r="B10288" s="1"/>
      <c r="C10288" s="1"/>
    </row>
    <row r="10289" spans="1:3" ht="15.75">
      <c r="A10289" s="1"/>
      <c r="B10289" s="1"/>
      <c r="C10289" s="1"/>
    </row>
    <row r="10290" spans="1:3" ht="15.75">
      <c r="A10290" s="1"/>
      <c r="B10290" s="1"/>
      <c r="C10290" s="1"/>
    </row>
    <row r="10291" spans="1:3" ht="15.75">
      <c r="A10291" s="1"/>
      <c r="B10291" s="1"/>
      <c r="C10291" s="1"/>
    </row>
    <row r="10292" spans="1:3" ht="15.75">
      <c r="A10292" s="1"/>
      <c r="B10292" s="1"/>
      <c r="C10292" s="1"/>
    </row>
    <row r="10293" spans="1:3" ht="15.75">
      <c r="A10293" s="1"/>
      <c r="B10293" s="1"/>
      <c r="C10293" s="1"/>
    </row>
    <row r="10294" spans="1:3" ht="15.75">
      <c r="A10294" s="1"/>
      <c r="B10294" s="1"/>
      <c r="C10294" s="1"/>
    </row>
    <row r="10295" spans="1:3" ht="15.75">
      <c r="A10295" s="1"/>
      <c r="B10295" s="1"/>
      <c r="C10295" s="1"/>
    </row>
    <row r="10296" spans="1:3" ht="15.75">
      <c r="A10296" s="1"/>
      <c r="B10296" s="1"/>
      <c r="C10296" s="1"/>
    </row>
    <row r="10297" spans="1:3" ht="15.75">
      <c r="A10297" s="1"/>
      <c r="B10297" s="1"/>
      <c r="C10297" s="1"/>
    </row>
    <row r="10298" spans="1:3" ht="15.75">
      <c r="A10298" s="1"/>
      <c r="B10298" s="1"/>
      <c r="C10298" s="1"/>
    </row>
    <row r="10299" spans="1:3" ht="15.75">
      <c r="A10299" s="1"/>
      <c r="B10299" s="1"/>
      <c r="C10299" s="1"/>
    </row>
    <row r="10300" spans="1:3" ht="15.75">
      <c r="A10300" s="1"/>
      <c r="B10300" s="1"/>
      <c r="C10300" s="1"/>
    </row>
    <row r="10301" spans="1:3" ht="15.75">
      <c r="A10301" s="1"/>
      <c r="B10301" s="1"/>
      <c r="C10301" s="1"/>
    </row>
    <row r="10302" spans="1:3" ht="15.75">
      <c r="A10302" s="1"/>
      <c r="B10302" s="1"/>
      <c r="C10302" s="1"/>
    </row>
    <row r="10303" spans="1:3" ht="15.75">
      <c r="A10303" s="1"/>
      <c r="B10303" s="1"/>
      <c r="C10303" s="1"/>
    </row>
    <row r="10304" spans="1:3" ht="15.75">
      <c r="A10304" s="1"/>
      <c r="B10304" s="1"/>
      <c r="C10304" s="1"/>
    </row>
    <row r="10305" spans="1:3" ht="15.75">
      <c r="A10305" s="1"/>
      <c r="B10305" s="1"/>
      <c r="C10305" s="1"/>
    </row>
    <row r="10306" spans="1:3" ht="15.75">
      <c r="A10306" s="1"/>
      <c r="B10306" s="1"/>
      <c r="C10306" s="1"/>
    </row>
    <row r="10307" spans="1:3" ht="15.75">
      <c r="A10307" s="1"/>
      <c r="B10307" s="1"/>
      <c r="C10307" s="1"/>
    </row>
    <row r="10308" spans="1:3" ht="15.75">
      <c r="A10308" s="1"/>
      <c r="B10308" s="1"/>
      <c r="C10308" s="1"/>
    </row>
    <row r="10309" spans="1:3" ht="15.75">
      <c r="A10309" s="1"/>
      <c r="B10309" s="1"/>
      <c r="C10309" s="1"/>
    </row>
    <row r="10310" spans="1:3" ht="15.75">
      <c r="A10310" s="1"/>
      <c r="B10310" s="1"/>
      <c r="C10310" s="1"/>
    </row>
    <row r="10311" spans="1:3" ht="15.75">
      <c r="A10311" s="1"/>
      <c r="B10311" s="1"/>
      <c r="C10311" s="1"/>
    </row>
    <row r="10312" spans="1:3" ht="15.75">
      <c r="A10312" s="1"/>
      <c r="B10312" s="1"/>
      <c r="C10312" s="1"/>
    </row>
    <row r="10313" spans="1:3" ht="15.75">
      <c r="A10313" s="1"/>
      <c r="B10313" s="1"/>
      <c r="C10313" s="1"/>
    </row>
    <row r="10314" spans="1:3" ht="15.75">
      <c r="A10314" s="1"/>
      <c r="B10314" s="1"/>
      <c r="C10314" s="1"/>
    </row>
    <row r="10315" spans="1:3" ht="15.75">
      <c r="A10315" s="1"/>
      <c r="B10315" s="1"/>
      <c r="C10315" s="1"/>
    </row>
    <row r="10316" spans="1:3" ht="15.75">
      <c r="A10316" s="1"/>
      <c r="B10316" s="1"/>
      <c r="C10316" s="1"/>
    </row>
    <row r="10317" spans="1:3" ht="15.75">
      <c r="A10317" s="1"/>
      <c r="B10317" s="1"/>
      <c r="C10317" s="1"/>
    </row>
    <row r="10318" spans="1:3" ht="15.75">
      <c r="A10318" s="1"/>
      <c r="B10318" s="1"/>
      <c r="C10318" s="1"/>
    </row>
    <row r="10319" spans="1:3" ht="15.75">
      <c r="A10319" s="1"/>
      <c r="B10319" s="1"/>
      <c r="C10319" s="1"/>
    </row>
    <row r="10320" spans="1:3" ht="15.75">
      <c r="A10320" s="1"/>
      <c r="B10320" s="1"/>
      <c r="C10320" s="1"/>
    </row>
    <row r="10321" spans="1:3" ht="15.75">
      <c r="A10321" s="1"/>
      <c r="B10321" s="1"/>
      <c r="C10321" s="1"/>
    </row>
    <row r="10322" spans="1:3" ht="15.75">
      <c r="A10322" s="1"/>
      <c r="B10322" s="1"/>
      <c r="C10322" s="1"/>
    </row>
    <row r="10323" spans="1:3" ht="15.75">
      <c r="A10323" s="1"/>
      <c r="B10323" s="1"/>
      <c r="C10323" s="1"/>
    </row>
    <row r="10324" spans="1:3" ht="15.75">
      <c r="A10324" s="1"/>
      <c r="B10324" s="1"/>
      <c r="C10324" s="1"/>
    </row>
    <row r="10325" spans="1:3" ht="15.75">
      <c r="A10325" s="1"/>
      <c r="B10325" s="1"/>
      <c r="C10325" s="1"/>
    </row>
    <row r="10326" spans="1:3" ht="15.75">
      <c r="A10326" s="1"/>
      <c r="B10326" s="1"/>
      <c r="C10326" s="1"/>
    </row>
    <row r="10327" spans="1:3" ht="15.75">
      <c r="A10327" s="1"/>
      <c r="B10327" s="1"/>
      <c r="C10327" s="1"/>
    </row>
    <row r="10328" spans="1:3" ht="15.75">
      <c r="A10328" s="1"/>
      <c r="B10328" s="1"/>
      <c r="C10328" s="1"/>
    </row>
    <row r="10329" spans="1:3" ht="15.75">
      <c r="A10329" s="1"/>
      <c r="B10329" s="1"/>
      <c r="C10329" s="1"/>
    </row>
    <row r="10330" spans="1:3" ht="15.75">
      <c r="A10330" s="1"/>
      <c r="B10330" s="1"/>
      <c r="C10330" s="1"/>
    </row>
    <row r="10331" spans="1:3" ht="15.75">
      <c r="A10331" s="1"/>
      <c r="B10331" s="1"/>
      <c r="C10331" s="1"/>
    </row>
    <row r="10332" spans="1:3" ht="15.75">
      <c r="A10332" s="1"/>
      <c r="B10332" s="1"/>
      <c r="C10332" s="1"/>
    </row>
    <row r="10333" spans="1:3" ht="15.75">
      <c r="A10333" s="1"/>
      <c r="B10333" s="1"/>
      <c r="C10333" s="1"/>
    </row>
    <row r="10334" spans="1:3" ht="15.75">
      <c r="A10334" s="1"/>
      <c r="B10334" s="1"/>
      <c r="C10334" s="1"/>
    </row>
    <row r="10335" spans="1:3" ht="15.75">
      <c r="A10335" s="1"/>
      <c r="B10335" s="1"/>
      <c r="C10335" s="1"/>
    </row>
    <row r="10336" spans="1:3" ht="15.75">
      <c r="A10336" s="1"/>
      <c r="B10336" s="1"/>
      <c r="C10336" s="1"/>
    </row>
    <row r="10337" spans="1:3" ht="15.75">
      <c r="A10337" s="1"/>
      <c r="B10337" s="1"/>
      <c r="C10337" s="1"/>
    </row>
    <row r="10338" spans="1:3" ht="15.75">
      <c r="A10338" s="1"/>
      <c r="B10338" s="1"/>
      <c r="C10338" s="1"/>
    </row>
    <row r="10339" spans="1:3" ht="15.75">
      <c r="A10339" s="1"/>
      <c r="B10339" s="1"/>
      <c r="C10339" s="1"/>
    </row>
    <row r="10340" spans="1:3" ht="15.75">
      <c r="A10340" s="1"/>
      <c r="B10340" s="1"/>
      <c r="C10340" s="1"/>
    </row>
    <row r="10341" spans="1:3" ht="15.75">
      <c r="A10341" s="1"/>
      <c r="B10341" s="1"/>
      <c r="C10341" s="1"/>
    </row>
    <row r="10342" spans="1:3" ht="15.75">
      <c r="A10342" s="1"/>
      <c r="B10342" s="1"/>
      <c r="C10342" s="1"/>
    </row>
    <row r="10343" spans="1:3" ht="15.75">
      <c r="A10343" s="1"/>
      <c r="B10343" s="1"/>
      <c r="C10343" s="1"/>
    </row>
    <row r="10344" spans="1:3" ht="15.75">
      <c r="A10344" s="1"/>
      <c r="B10344" s="1"/>
      <c r="C10344" s="1"/>
    </row>
    <row r="10345" spans="1:3" ht="15.75">
      <c r="A10345" s="1"/>
      <c r="B10345" s="1"/>
      <c r="C10345" s="1"/>
    </row>
    <row r="10346" spans="1:3" ht="15.75">
      <c r="A10346" s="1"/>
      <c r="B10346" s="1"/>
      <c r="C10346" s="1"/>
    </row>
    <row r="10347" spans="1:3" ht="15.75">
      <c r="A10347" s="1"/>
      <c r="B10347" s="1"/>
      <c r="C10347" s="1"/>
    </row>
    <row r="10348" spans="1:3" ht="15.75">
      <c r="A10348" s="1"/>
      <c r="B10348" s="1"/>
      <c r="C10348" s="1"/>
    </row>
    <row r="10349" spans="1:3" ht="15.75">
      <c r="A10349" s="1"/>
      <c r="B10349" s="1"/>
      <c r="C10349" s="1"/>
    </row>
    <row r="10350" spans="1:3" ht="15.75">
      <c r="A10350" s="1"/>
      <c r="B10350" s="1"/>
      <c r="C10350" s="1"/>
    </row>
    <row r="10351" spans="1:3" ht="15.75">
      <c r="A10351" s="1"/>
      <c r="B10351" s="1"/>
      <c r="C10351" s="1"/>
    </row>
    <row r="10352" spans="1:3" ht="15.75">
      <c r="A10352" s="1"/>
      <c r="B10352" s="1"/>
      <c r="C10352" s="1"/>
    </row>
    <row r="10353" spans="1:3" ht="15.75">
      <c r="A10353" s="1"/>
      <c r="B10353" s="1"/>
      <c r="C10353" s="1"/>
    </row>
    <row r="10354" spans="1:3" ht="15.75">
      <c r="A10354" s="1"/>
      <c r="B10354" s="1"/>
      <c r="C10354" s="1"/>
    </row>
    <row r="10355" spans="1:3" ht="15.75">
      <c r="A10355" s="1"/>
      <c r="B10355" s="1"/>
      <c r="C10355" s="1"/>
    </row>
    <row r="10356" spans="1:3" ht="15.75">
      <c r="A10356" s="1"/>
      <c r="B10356" s="1"/>
      <c r="C10356" s="1"/>
    </row>
    <row r="10357" spans="1:3" ht="15.75">
      <c r="A10357" s="1"/>
      <c r="B10357" s="1"/>
      <c r="C10357" s="1"/>
    </row>
    <row r="10358" spans="1:3" ht="15.75">
      <c r="A10358" s="1"/>
      <c r="B10358" s="1"/>
      <c r="C10358" s="1"/>
    </row>
    <row r="10359" spans="1:3" ht="15.75">
      <c r="A10359" s="1"/>
      <c r="B10359" s="1"/>
      <c r="C10359" s="1"/>
    </row>
    <row r="10360" spans="1:3" ht="15.75">
      <c r="A10360" s="1"/>
      <c r="B10360" s="1"/>
      <c r="C10360" s="1"/>
    </row>
    <row r="10361" spans="1:3" ht="15.75">
      <c r="A10361" s="1"/>
      <c r="B10361" s="1"/>
      <c r="C10361" s="1"/>
    </row>
    <row r="10362" spans="1:3" ht="15.75">
      <c r="A10362" s="1"/>
      <c r="B10362" s="1"/>
      <c r="C10362" s="1"/>
    </row>
    <row r="10363" spans="1:3" ht="15.75">
      <c r="A10363" s="1"/>
      <c r="B10363" s="1"/>
      <c r="C10363" s="1"/>
    </row>
    <row r="10364" spans="1:3" ht="15.75">
      <c r="A10364" s="1"/>
      <c r="B10364" s="1"/>
      <c r="C10364" s="1"/>
    </row>
    <row r="10365" spans="1:3" ht="15.75">
      <c r="A10365" s="1"/>
      <c r="B10365" s="1"/>
      <c r="C10365" s="1"/>
    </row>
    <row r="10366" spans="1:3" ht="15.75">
      <c r="A10366" s="1"/>
      <c r="B10366" s="1"/>
      <c r="C10366" s="1"/>
    </row>
    <row r="10367" spans="1:3" ht="15.75">
      <c r="A10367" s="1"/>
      <c r="B10367" s="1"/>
      <c r="C10367" s="1"/>
    </row>
    <row r="10368" spans="1:3" ht="15.75">
      <c r="A10368" s="1"/>
      <c r="B10368" s="1"/>
      <c r="C10368" s="1"/>
    </row>
    <row r="10369" spans="1:3" ht="15.75">
      <c r="A10369" s="1"/>
      <c r="B10369" s="1"/>
      <c r="C10369" s="1"/>
    </row>
    <row r="10370" spans="1:3" ht="15.75">
      <c r="A10370" s="1"/>
      <c r="B10370" s="1"/>
      <c r="C10370" s="1"/>
    </row>
    <row r="10371" spans="1:3" ht="15.75">
      <c r="A10371" s="1"/>
      <c r="B10371" s="1"/>
      <c r="C10371" s="1"/>
    </row>
    <row r="10372" spans="1:3" ht="15.75">
      <c r="A10372" s="1"/>
      <c r="B10372" s="1"/>
      <c r="C10372" s="1"/>
    </row>
    <row r="10373" spans="1:3" ht="15.75">
      <c r="A10373" s="1"/>
      <c r="B10373" s="1"/>
      <c r="C10373" s="1"/>
    </row>
    <row r="10374" spans="1:3" ht="15.75">
      <c r="A10374" s="1"/>
      <c r="B10374" s="1"/>
      <c r="C10374" s="1"/>
    </row>
    <row r="10375" spans="1:3" ht="15.75">
      <c r="A10375" s="1"/>
      <c r="B10375" s="1"/>
      <c r="C10375" s="1"/>
    </row>
    <row r="10376" spans="1:3" ht="15.75">
      <c r="A10376" s="1"/>
      <c r="B10376" s="1"/>
      <c r="C10376" s="1"/>
    </row>
    <row r="10377" spans="1:3" ht="15.75">
      <c r="A10377" s="1"/>
      <c r="B10377" s="1"/>
      <c r="C10377" s="1"/>
    </row>
    <row r="10378" spans="1:3" ht="15.75">
      <c r="A10378" s="1"/>
      <c r="B10378" s="1"/>
      <c r="C10378" s="1"/>
    </row>
    <row r="10379" spans="1:3" ht="15.75">
      <c r="A10379" s="1"/>
      <c r="B10379" s="1"/>
      <c r="C10379" s="1"/>
    </row>
    <row r="10380" spans="1:3" ht="15.75">
      <c r="A10380" s="1"/>
      <c r="B10380" s="1"/>
      <c r="C10380" s="1"/>
    </row>
    <row r="10381" spans="1:3" ht="15.75">
      <c r="A10381" s="1"/>
      <c r="B10381" s="1"/>
      <c r="C10381" s="1"/>
    </row>
    <row r="10382" spans="1:3" ht="15.75">
      <c r="A10382" s="1"/>
      <c r="B10382" s="1"/>
      <c r="C10382" s="1"/>
    </row>
    <row r="10383" spans="1:3" ht="15.75">
      <c r="A10383" s="1"/>
      <c r="B10383" s="1"/>
      <c r="C10383" s="1"/>
    </row>
    <row r="10384" spans="1:3" ht="15.75">
      <c r="A10384" s="1"/>
      <c r="B10384" s="1"/>
      <c r="C10384" s="1"/>
    </row>
    <row r="10385" spans="1:3" ht="15.75">
      <c r="A10385" s="1"/>
      <c r="B10385" s="1"/>
      <c r="C10385" s="1"/>
    </row>
    <row r="10386" spans="1:3" ht="15.75">
      <c r="A10386" s="1"/>
      <c r="B10386" s="1"/>
      <c r="C10386" s="1"/>
    </row>
    <row r="10387" spans="1:3" ht="15.75">
      <c r="A10387" s="1"/>
      <c r="B10387" s="1"/>
      <c r="C10387" s="1"/>
    </row>
    <row r="10388" spans="1:3" ht="15.75">
      <c r="A10388" s="1"/>
      <c r="B10388" s="1"/>
      <c r="C10388" s="1"/>
    </row>
    <row r="10389" spans="1:3" ht="15.75">
      <c r="A10389" s="1"/>
      <c r="B10389" s="1"/>
      <c r="C10389" s="1"/>
    </row>
    <row r="10390" spans="1:3" ht="15.75">
      <c r="A10390" s="1"/>
      <c r="B10390" s="1"/>
      <c r="C10390" s="1"/>
    </row>
    <row r="10391" spans="1:3" ht="15.75">
      <c r="A10391" s="1"/>
      <c r="B10391" s="1"/>
      <c r="C10391" s="1"/>
    </row>
    <row r="10392" spans="1:3" ht="15.75">
      <c r="A10392" s="1"/>
      <c r="B10392" s="1"/>
      <c r="C10392" s="1"/>
    </row>
    <row r="10393" spans="1:3" ht="15.75">
      <c r="A10393" s="1"/>
      <c r="B10393" s="1"/>
      <c r="C10393" s="1"/>
    </row>
    <row r="10394" spans="1:3" ht="15.75">
      <c r="A10394" s="1"/>
      <c r="B10394" s="1"/>
      <c r="C10394" s="1"/>
    </row>
    <row r="10395" spans="1:3" ht="15.75">
      <c r="A10395" s="1"/>
      <c r="B10395" s="1"/>
      <c r="C10395" s="1"/>
    </row>
    <row r="10396" spans="1:3" ht="15.75">
      <c r="A10396" s="1"/>
      <c r="B10396" s="1"/>
      <c r="C10396" s="1"/>
    </row>
    <row r="10397" spans="1:3" ht="15.75">
      <c r="A10397" s="1"/>
      <c r="B10397" s="1"/>
      <c r="C10397" s="1"/>
    </row>
    <row r="10398" spans="1:3" ht="15.75">
      <c r="A10398" s="1"/>
      <c r="B10398" s="1"/>
      <c r="C10398" s="1"/>
    </row>
    <row r="10399" spans="1:3" ht="15.75">
      <c r="A10399" s="1"/>
      <c r="B10399" s="1"/>
      <c r="C10399" s="1"/>
    </row>
    <row r="10400" spans="1:3" ht="15.75">
      <c r="A10400" s="1"/>
      <c r="B10400" s="1"/>
      <c r="C10400" s="1"/>
    </row>
    <row r="10401" spans="1:3" ht="15.75">
      <c r="A10401" s="1"/>
      <c r="B10401" s="1"/>
      <c r="C10401" s="1"/>
    </row>
    <row r="10402" spans="1:3" ht="15.75">
      <c r="A10402" s="1"/>
      <c r="B10402" s="1"/>
      <c r="C10402" s="1"/>
    </row>
    <row r="10403" spans="1:3" ht="15.75">
      <c r="A10403" s="1"/>
      <c r="B10403" s="1"/>
      <c r="C10403" s="1"/>
    </row>
    <row r="10404" spans="1:3" ht="15.75">
      <c r="A10404" s="1"/>
      <c r="B10404" s="1"/>
      <c r="C10404" s="1"/>
    </row>
    <row r="10405" spans="1:3" ht="15.75">
      <c r="A10405" s="1"/>
      <c r="B10405" s="1"/>
      <c r="C10405" s="1"/>
    </row>
    <row r="10406" spans="1:3" ht="15.75">
      <c r="A10406" s="1"/>
      <c r="B10406" s="1"/>
      <c r="C10406" s="1"/>
    </row>
    <row r="10407" spans="1:3" ht="15.75">
      <c r="A10407" s="1"/>
      <c r="B10407" s="1"/>
      <c r="C10407" s="1"/>
    </row>
    <row r="10408" spans="1:3" ht="15.75">
      <c r="A10408" s="1"/>
      <c r="B10408" s="1"/>
      <c r="C10408" s="1"/>
    </row>
    <row r="10409" spans="1:3" ht="15.75">
      <c r="A10409" s="1"/>
      <c r="B10409" s="1"/>
      <c r="C10409" s="1"/>
    </row>
    <row r="10410" spans="1:3" ht="15.75">
      <c r="A10410" s="1"/>
      <c r="B10410" s="1"/>
      <c r="C10410" s="1"/>
    </row>
    <row r="10411" spans="1:3" ht="15.75">
      <c r="A10411" s="1"/>
      <c r="B10411" s="1"/>
      <c r="C10411" s="1"/>
    </row>
    <row r="10412" spans="1:3" ht="15.75">
      <c r="A10412" s="1"/>
      <c r="B10412" s="1"/>
      <c r="C10412" s="1"/>
    </row>
    <row r="10413" spans="1:3" ht="15.75">
      <c r="A10413" s="1"/>
      <c r="B10413" s="1"/>
      <c r="C10413" s="1"/>
    </row>
    <row r="10414" spans="1:3" ht="15.75">
      <c r="A10414" s="1"/>
      <c r="B10414" s="1"/>
      <c r="C10414" s="1"/>
    </row>
    <row r="10415" spans="1:3" ht="15.75">
      <c r="A10415" s="1"/>
      <c r="B10415" s="1"/>
      <c r="C10415" s="1"/>
    </row>
    <row r="10416" spans="1:3" ht="15.75">
      <c r="A10416" s="1"/>
      <c r="B10416" s="1"/>
      <c r="C10416" s="1"/>
    </row>
    <row r="10417" spans="1:3" ht="15.75">
      <c r="A10417" s="1"/>
      <c r="B10417" s="1"/>
      <c r="C10417" s="1"/>
    </row>
    <row r="10418" spans="1:3" ht="15.75">
      <c r="A10418" s="1"/>
      <c r="B10418" s="1"/>
      <c r="C10418" s="1"/>
    </row>
    <row r="10419" spans="1:3" ht="15.75">
      <c r="A10419" s="1"/>
      <c r="B10419" s="1"/>
      <c r="C10419" s="1"/>
    </row>
    <row r="10420" spans="1:3" ht="15.75">
      <c r="A10420" s="1"/>
      <c r="B10420" s="1"/>
      <c r="C10420" s="1"/>
    </row>
    <row r="10421" spans="1:3" ht="15.75">
      <c r="A10421" s="1"/>
      <c r="B10421" s="1"/>
      <c r="C10421" s="1"/>
    </row>
    <row r="10422" spans="1:3" ht="15.75">
      <c r="A10422" s="1"/>
      <c r="B10422" s="1"/>
      <c r="C10422" s="1"/>
    </row>
    <row r="10423" spans="1:3" ht="15.75">
      <c r="A10423" s="1"/>
      <c r="B10423" s="1"/>
      <c r="C10423" s="1"/>
    </row>
    <row r="10424" spans="1:3" ht="15.75">
      <c r="A10424" s="1"/>
      <c r="B10424" s="1"/>
      <c r="C10424" s="1"/>
    </row>
    <row r="10425" spans="1:3" ht="15.75">
      <c r="A10425" s="1"/>
      <c r="B10425" s="1"/>
      <c r="C10425" s="1"/>
    </row>
    <row r="10426" spans="1:3" ht="15.75">
      <c r="A10426" s="1"/>
      <c r="B10426" s="1"/>
      <c r="C10426" s="1"/>
    </row>
    <row r="10427" spans="1:3" ht="15.75">
      <c r="A10427" s="1"/>
      <c r="B10427" s="1"/>
      <c r="C10427" s="1"/>
    </row>
    <row r="10428" spans="1:3" ht="15.75">
      <c r="A10428" s="1"/>
      <c r="B10428" s="1"/>
      <c r="C10428" s="1"/>
    </row>
    <row r="10429" spans="1:3" ht="15.75">
      <c r="A10429" s="1"/>
      <c r="B10429" s="1"/>
      <c r="C10429" s="1"/>
    </row>
    <row r="10430" spans="1:3" ht="15.75">
      <c r="A10430" s="1"/>
      <c r="B10430" s="1"/>
      <c r="C10430" s="1"/>
    </row>
    <row r="10431" spans="1:3" ht="15.75">
      <c r="A10431" s="1"/>
      <c r="B10431" s="1"/>
      <c r="C10431" s="1"/>
    </row>
    <row r="10432" spans="1:3" ht="15.75">
      <c r="A10432" s="1"/>
      <c r="B10432" s="1"/>
      <c r="C10432" s="1"/>
    </row>
    <row r="10433" spans="1:3" ht="15.75">
      <c r="A10433" s="1"/>
      <c r="B10433" s="1"/>
      <c r="C10433" s="1"/>
    </row>
    <row r="10434" spans="1:3" ht="15.75">
      <c r="A10434" s="1"/>
      <c r="B10434" s="1"/>
      <c r="C10434" s="1"/>
    </row>
    <row r="10435" spans="1:3" ht="15.75">
      <c r="A10435" s="1"/>
      <c r="B10435" s="1"/>
      <c r="C10435" s="1"/>
    </row>
    <row r="10436" spans="1:3" ht="15.75">
      <c r="A10436" s="1"/>
      <c r="B10436" s="1"/>
      <c r="C10436" s="1"/>
    </row>
    <row r="10437" spans="1:3" ht="15.75">
      <c r="A10437" s="1"/>
      <c r="B10437" s="1"/>
      <c r="C10437" s="1"/>
    </row>
    <row r="10438" spans="1:3" ht="15.75">
      <c r="A10438" s="1"/>
      <c r="B10438" s="1"/>
      <c r="C10438" s="1"/>
    </row>
    <row r="10439" spans="1:3" ht="15.75">
      <c r="A10439" s="1"/>
      <c r="B10439" s="1"/>
      <c r="C10439" s="1"/>
    </row>
    <row r="10440" spans="1:3" ht="15.75">
      <c r="A10440" s="1"/>
      <c r="B10440" s="1"/>
      <c r="C10440" s="1"/>
    </row>
    <row r="10441" spans="1:3" ht="15.75">
      <c r="A10441" s="1"/>
      <c r="B10441" s="1"/>
      <c r="C10441" s="1"/>
    </row>
    <row r="10442" spans="1:3" ht="15.75">
      <c r="A10442" s="1"/>
      <c r="B10442" s="1"/>
      <c r="C10442" s="1"/>
    </row>
    <row r="10443" spans="1:3" ht="15.75">
      <c r="A10443" s="1"/>
      <c r="B10443" s="1"/>
      <c r="C10443" s="1"/>
    </row>
    <row r="10444" spans="1:3" ht="15.75">
      <c r="A10444" s="1"/>
      <c r="B10444" s="1"/>
      <c r="C10444" s="1"/>
    </row>
    <row r="10445" spans="1:3" ht="15.75">
      <c r="A10445" s="1"/>
      <c r="B10445" s="1"/>
      <c r="C10445" s="1"/>
    </row>
    <row r="10446" spans="1:3" ht="15.75">
      <c r="A10446" s="1"/>
      <c r="B10446" s="1"/>
      <c r="C10446" s="1"/>
    </row>
    <row r="10447" spans="1:3" ht="15.75">
      <c r="A10447" s="1"/>
      <c r="B10447" s="1"/>
      <c r="C10447" s="1"/>
    </row>
    <row r="10448" spans="1:3" ht="15.75">
      <c r="A10448" s="1"/>
      <c r="B10448" s="1"/>
      <c r="C10448" s="1"/>
    </row>
    <row r="10449" spans="1:3" ht="15.75">
      <c r="A10449" s="1"/>
      <c r="B10449" s="1"/>
      <c r="C10449" s="1"/>
    </row>
    <row r="10450" spans="1:3" ht="15.75">
      <c r="A10450" s="1"/>
      <c r="B10450" s="1"/>
      <c r="C10450" s="1"/>
    </row>
    <row r="10451" spans="1:3" ht="15.75">
      <c r="A10451" s="1"/>
      <c r="B10451" s="1"/>
      <c r="C10451" s="1"/>
    </row>
    <row r="10452" spans="1:3" ht="15.75">
      <c r="A10452" s="1"/>
      <c r="B10452" s="1"/>
      <c r="C10452" s="1"/>
    </row>
    <row r="10453" spans="1:3" ht="15.75">
      <c r="A10453" s="1"/>
      <c r="B10453" s="1"/>
      <c r="C10453" s="1"/>
    </row>
    <row r="10454" spans="1:3" ht="15.75">
      <c r="A10454" s="1"/>
      <c r="B10454" s="1"/>
      <c r="C10454" s="1"/>
    </row>
    <row r="10455" spans="1:3" ht="15.75">
      <c r="A10455" s="1"/>
      <c r="B10455" s="1"/>
      <c r="C10455" s="1"/>
    </row>
    <row r="10456" spans="1:3" ht="15.75">
      <c r="A10456" s="1"/>
      <c r="B10456" s="1"/>
      <c r="C10456" s="1"/>
    </row>
    <row r="10457" spans="1:3" ht="15.75">
      <c r="A10457" s="1"/>
      <c r="B10457" s="1"/>
      <c r="C10457" s="1"/>
    </row>
    <row r="10458" spans="1:3" ht="15.75">
      <c r="A10458" s="1"/>
      <c r="B10458" s="1"/>
      <c r="C10458" s="1"/>
    </row>
    <row r="10459" spans="1:3" ht="15.75">
      <c r="A10459" s="1"/>
      <c r="B10459" s="1"/>
      <c r="C10459" s="1"/>
    </row>
    <row r="10460" spans="1:3" ht="15.75">
      <c r="A10460" s="1"/>
      <c r="B10460" s="1"/>
      <c r="C10460" s="1"/>
    </row>
    <row r="10461" spans="1:3" ht="15.75">
      <c r="A10461" s="1"/>
      <c r="B10461" s="1"/>
      <c r="C10461" s="1"/>
    </row>
    <row r="10462" spans="1:3" ht="15.75">
      <c r="A10462" s="1"/>
      <c r="B10462" s="1"/>
      <c r="C10462" s="1"/>
    </row>
    <row r="10463" spans="1:3" ht="15.75">
      <c r="A10463" s="1"/>
      <c r="B10463" s="1"/>
      <c r="C10463" s="1"/>
    </row>
    <row r="10464" spans="1:3" ht="15.75">
      <c r="A10464" s="1"/>
      <c r="B10464" s="1"/>
      <c r="C10464" s="1"/>
    </row>
    <row r="10465" spans="1:3" ht="15.75">
      <c r="A10465" s="1"/>
      <c r="B10465" s="1"/>
      <c r="C10465" s="1"/>
    </row>
    <row r="10466" spans="1:3" ht="15.75">
      <c r="A10466" s="1"/>
      <c r="B10466" s="1"/>
      <c r="C10466" s="1"/>
    </row>
    <row r="10467" spans="1:3" ht="15.75">
      <c r="A10467" s="1"/>
      <c r="B10467" s="1"/>
      <c r="C10467" s="1"/>
    </row>
    <row r="10468" spans="1:3" ht="15.75">
      <c r="A10468" s="1"/>
      <c r="B10468" s="1"/>
      <c r="C10468" s="1"/>
    </row>
    <row r="10469" spans="1:3" ht="15.75">
      <c r="A10469" s="1"/>
      <c r="B10469" s="1"/>
      <c r="C10469" s="1"/>
    </row>
    <row r="10470" spans="1:3" ht="15.75">
      <c r="A10470" s="1"/>
      <c r="B10470" s="1"/>
      <c r="C10470" s="1"/>
    </row>
    <row r="10471" spans="1:3" ht="15.75">
      <c r="A10471" s="1"/>
      <c r="B10471" s="1"/>
      <c r="C10471" s="1"/>
    </row>
    <row r="10472" spans="1:3" ht="15.75">
      <c r="A10472" s="1"/>
      <c r="B10472" s="1"/>
      <c r="C10472" s="1"/>
    </row>
    <row r="10473" spans="1:3" ht="15.75">
      <c r="A10473" s="1"/>
      <c r="B10473" s="1"/>
      <c r="C10473" s="1"/>
    </row>
    <row r="10474" spans="1:3" ht="15.75">
      <c r="A10474" s="1"/>
      <c r="B10474" s="1"/>
      <c r="C10474" s="1"/>
    </row>
    <row r="10475" spans="1:3" ht="15.75">
      <c r="A10475" s="1"/>
      <c r="B10475" s="1"/>
      <c r="C10475" s="1"/>
    </row>
    <row r="10476" spans="1:3" ht="15.75">
      <c r="A10476" s="1"/>
      <c r="B10476" s="1"/>
      <c r="C10476" s="1"/>
    </row>
    <row r="10477" spans="1:3" ht="15.75">
      <c r="A10477" s="1"/>
      <c r="B10477" s="1"/>
      <c r="C10477" s="1"/>
    </row>
    <row r="10478" spans="1:3" ht="15.75">
      <c r="A10478" s="1"/>
      <c r="B10478" s="1"/>
      <c r="C10478" s="1"/>
    </row>
    <row r="10479" spans="1:3" ht="15.75">
      <c r="A10479" s="1"/>
      <c r="B10479" s="1"/>
      <c r="C10479" s="1"/>
    </row>
    <row r="10480" spans="1:3" ht="15.75">
      <c r="A10480" s="1"/>
      <c r="B10480" s="1"/>
      <c r="C10480" s="1"/>
    </row>
    <row r="10481" spans="1:3" ht="15.75">
      <c r="A10481" s="1"/>
      <c r="B10481" s="1"/>
      <c r="C10481" s="1"/>
    </row>
    <row r="10482" spans="1:3" ht="15.75">
      <c r="A10482" s="1"/>
      <c r="B10482" s="1"/>
      <c r="C10482" s="1"/>
    </row>
    <row r="10483" spans="1:3" ht="15.75">
      <c r="A10483" s="1"/>
      <c r="B10483" s="1"/>
      <c r="C10483" s="1"/>
    </row>
    <row r="10484" spans="1:3" ht="15.75">
      <c r="A10484" s="1"/>
      <c r="B10484" s="1"/>
      <c r="C10484" s="1"/>
    </row>
    <row r="10485" spans="1:3" ht="15.75">
      <c r="A10485" s="1"/>
      <c r="B10485" s="1"/>
      <c r="C10485" s="1"/>
    </row>
    <row r="10486" spans="1:3" ht="15.75">
      <c r="A10486" s="1"/>
      <c r="B10486" s="1"/>
      <c r="C10486" s="1"/>
    </row>
    <row r="10487" spans="1:3" ht="15.75">
      <c r="A10487" s="1"/>
      <c r="B10487" s="1"/>
      <c r="C10487" s="1"/>
    </row>
    <row r="10488" spans="1:3" ht="15.75">
      <c r="A10488" s="1"/>
      <c r="B10488" s="1"/>
      <c r="C10488" s="1"/>
    </row>
    <row r="10489" spans="1:3" ht="15.75">
      <c r="A10489" s="1"/>
      <c r="B10489" s="1"/>
      <c r="C10489" s="1"/>
    </row>
    <row r="10490" spans="1:3" ht="15.75">
      <c r="A10490" s="1"/>
      <c r="B10490" s="1"/>
      <c r="C10490" s="1"/>
    </row>
    <row r="10491" spans="1:3" ht="15.75">
      <c r="A10491" s="1"/>
      <c r="B10491" s="1"/>
      <c r="C10491" s="1"/>
    </row>
    <row r="10492" spans="1:3" ht="15.75">
      <c r="A10492" s="1"/>
      <c r="B10492" s="1"/>
      <c r="C10492" s="1"/>
    </row>
    <row r="10493" spans="1:3" ht="15.75">
      <c r="A10493" s="1"/>
      <c r="B10493" s="1"/>
      <c r="C10493" s="1"/>
    </row>
    <row r="10494" spans="1:3" ht="15.75">
      <c r="A10494" s="1"/>
      <c r="B10494" s="1"/>
      <c r="C10494" s="1"/>
    </row>
    <row r="10495" spans="1:3" ht="15.75">
      <c r="A10495" s="1"/>
      <c r="B10495" s="1"/>
      <c r="C10495" s="1"/>
    </row>
    <row r="10496" spans="1:3" ht="15.75">
      <c r="A10496" s="1"/>
      <c r="B10496" s="1"/>
      <c r="C10496" s="1"/>
    </row>
    <row r="10497" spans="1:3" ht="15.75">
      <c r="A10497" s="1"/>
      <c r="B10497" s="1"/>
      <c r="C10497" s="1"/>
    </row>
    <row r="10498" spans="1:3" ht="15.75">
      <c r="A10498" s="1"/>
      <c r="B10498" s="1"/>
      <c r="C10498" s="1"/>
    </row>
    <row r="10499" spans="1:3" ht="15.75">
      <c r="A10499" s="1"/>
      <c r="B10499" s="1"/>
      <c r="C10499" s="1"/>
    </row>
    <row r="10500" spans="1:3" ht="15.75">
      <c r="A10500" s="1"/>
      <c r="B10500" s="1"/>
      <c r="C10500" s="1"/>
    </row>
    <row r="10501" spans="1:3" ht="15.75">
      <c r="A10501" s="1"/>
      <c r="B10501" s="1"/>
      <c r="C10501" s="1"/>
    </row>
    <row r="10502" spans="1:3" ht="15.75">
      <c r="A10502" s="1"/>
      <c r="B10502" s="1"/>
      <c r="C10502" s="1"/>
    </row>
    <row r="10503" spans="1:3" ht="15.75">
      <c r="A10503" s="1"/>
      <c r="B10503" s="1"/>
      <c r="C10503" s="1"/>
    </row>
    <row r="10504" spans="1:3" ht="15.75">
      <c r="A10504" s="1"/>
      <c r="B10504" s="1"/>
      <c r="C10504" s="1"/>
    </row>
    <row r="10505" spans="1:3" ht="15.75">
      <c r="A10505" s="1"/>
      <c r="B10505" s="1"/>
      <c r="C10505" s="1"/>
    </row>
    <row r="10506" spans="1:3" ht="15.75">
      <c r="A10506" s="1"/>
      <c r="B10506" s="1"/>
      <c r="C10506" s="1"/>
    </row>
    <row r="10507" spans="1:3" ht="15.75">
      <c r="A10507" s="1"/>
      <c r="B10507" s="1"/>
      <c r="C10507" s="1"/>
    </row>
    <row r="10508" spans="1:3" ht="15.75">
      <c r="A10508" s="1"/>
      <c r="B10508" s="1"/>
      <c r="C10508" s="1"/>
    </row>
    <row r="10509" spans="1:3" ht="15.75">
      <c r="A10509" s="1"/>
      <c r="B10509" s="1"/>
      <c r="C10509" s="1"/>
    </row>
    <row r="10510" spans="1:3" ht="15.75">
      <c r="A10510" s="1"/>
      <c r="B10510" s="1"/>
      <c r="C10510" s="1"/>
    </row>
    <row r="10511" spans="1:3" ht="15.75">
      <c r="A10511" s="1"/>
      <c r="B10511" s="1"/>
      <c r="C10511" s="1"/>
    </row>
    <row r="10512" spans="1:3" ht="15.75">
      <c r="A10512" s="1"/>
      <c r="B10512" s="1"/>
      <c r="C10512" s="1"/>
    </row>
    <row r="10513" spans="1:3" ht="15.75">
      <c r="A10513" s="1"/>
      <c r="B10513" s="1"/>
      <c r="C10513" s="1"/>
    </row>
    <row r="10514" spans="1:3" ht="15.75">
      <c r="A10514" s="1"/>
      <c r="B10514" s="1"/>
      <c r="C10514" s="1"/>
    </row>
    <row r="10515" spans="1:3" ht="15.75">
      <c r="A10515" s="1"/>
      <c r="B10515" s="1"/>
      <c r="C10515" s="1"/>
    </row>
    <row r="10516" spans="1:3" ht="15.75">
      <c r="A10516" s="1"/>
      <c r="B10516" s="1"/>
      <c r="C10516" s="1"/>
    </row>
    <row r="10517" spans="1:3" ht="15.75">
      <c r="A10517" s="1"/>
      <c r="B10517" s="1"/>
      <c r="C10517" s="1"/>
    </row>
    <row r="10518" spans="1:3" ht="15.75">
      <c r="A10518" s="1"/>
      <c r="B10518" s="1"/>
      <c r="C10518" s="1"/>
    </row>
    <row r="10519" spans="1:3" ht="15.75">
      <c r="A10519" s="1"/>
      <c r="B10519" s="1"/>
      <c r="C10519" s="1"/>
    </row>
    <row r="10520" spans="1:3" ht="15.75">
      <c r="A10520" s="1"/>
      <c r="B10520" s="1"/>
      <c r="C10520" s="1"/>
    </row>
    <row r="10521" spans="1:3" ht="15.75">
      <c r="A10521" s="1"/>
      <c r="B10521" s="1"/>
      <c r="C10521" s="1"/>
    </row>
    <row r="10522" spans="1:3" ht="15.75">
      <c r="A10522" s="1"/>
      <c r="B10522" s="1"/>
      <c r="C10522" s="1"/>
    </row>
    <row r="10523" spans="1:3" ht="15.75">
      <c r="A10523" s="1"/>
      <c r="B10523" s="1"/>
      <c r="C10523" s="1"/>
    </row>
    <row r="10524" spans="1:3" ht="15.75">
      <c r="A10524" s="1"/>
      <c r="B10524" s="1"/>
      <c r="C10524" s="1"/>
    </row>
    <row r="10525" spans="1:3" ht="15.75">
      <c r="A10525" s="1"/>
      <c r="B10525" s="1"/>
      <c r="C10525" s="1"/>
    </row>
    <row r="10526" spans="1:3" ht="15.75">
      <c r="A10526" s="1"/>
      <c r="B10526" s="1"/>
      <c r="C10526" s="1"/>
    </row>
    <row r="10527" spans="1:3" ht="15.75">
      <c r="A10527" s="1"/>
      <c r="B10527" s="1"/>
      <c r="C10527" s="1"/>
    </row>
    <row r="10528" spans="1:3" ht="15.75">
      <c r="A10528" s="1"/>
      <c r="B10528" s="1"/>
      <c r="C10528" s="1"/>
    </row>
    <row r="10529" spans="1:3" ht="15.75">
      <c r="A10529" s="1"/>
      <c r="B10529" s="1"/>
      <c r="C10529" s="1"/>
    </row>
    <row r="10530" spans="1:3" ht="15.75">
      <c r="A10530" s="1"/>
      <c r="B10530" s="1"/>
      <c r="C10530" s="1"/>
    </row>
    <row r="10531" spans="1:3" ht="15.75">
      <c r="A10531" s="1"/>
      <c r="B10531" s="1"/>
      <c r="C10531" s="1"/>
    </row>
    <row r="10532" spans="1:3" ht="15.75">
      <c r="A10532" s="1"/>
      <c r="B10532" s="1"/>
      <c r="C10532" s="1"/>
    </row>
    <row r="10533" spans="1:3" ht="15.75">
      <c r="A10533" s="1"/>
      <c r="B10533" s="1"/>
      <c r="C10533" s="1"/>
    </row>
    <row r="10534" spans="1:3" ht="15.75">
      <c r="A10534" s="1"/>
      <c r="B10534" s="1"/>
      <c r="C10534" s="1"/>
    </row>
    <row r="10535" spans="1:3" ht="15.75">
      <c r="A10535" s="1"/>
      <c r="B10535" s="1"/>
      <c r="C10535" s="1"/>
    </row>
    <row r="10536" spans="1:3" ht="15.75">
      <c r="A10536" s="1"/>
      <c r="B10536" s="1"/>
      <c r="C10536" s="1"/>
    </row>
    <row r="10537" spans="1:3" ht="15.75">
      <c r="A10537" s="1"/>
      <c r="B10537" s="1"/>
      <c r="C10537" s="1"/>
    </row>
    <row r="10538" spans="1:3" ht="15.75">
      <c r="A10538" s="1"/>
      <c r="B10538" s="1"/>
      <c r="C10538" s="1"/>
    </row>
    <row r="10539" spans="1:3" ht="15.75">
      <c r="A10539" s="1"/>
      <c r="B10539" s="1"/>
      <c r="C10539" s="1"/>
    </row>
    <row r="10540" spans="1:3" ht="15.75">
      <c r="A10540" s="1"/>
      <c r="B10540" s="1"/>
      <c r="C10540" s="1"/>
    </row>
    <row r="10541" spans="1:3" ht="15.75">
      <c r="A10541" s="1"/>
      <c r="B10541" s="1"/>
      <c r="C10541" s="1"/>
    </row>
    <row r="10542" spans="1:3" ht="15.75">
      <c r="A10542" s="1"/>
      <c r="B10542" s="1"/>
      <c r="C10542" s="1"/>
    </row>
    <row r="10543" spans="1:3" ht="15.75">
      <c r="A10543" s="1"/>
      <c r="B10543" s="1"/>
      <c r="C10543" s="1"/>
    </row>
    <row r="10544" spans="1:3" ht="15.75">
      <c r="A10544" s="1"/>
      <c r="B10544" s="1"/>
      <c r="C10544" s="1"/>
    </row>
    <row r="10545" spans="1:3" ht="15.75">
      <c r="A10545" s="1"/>
      <c r="B10545" s="1"/>
      <c r="C10545" s="1"/>
    </row>
    <row r="10546" spans="1:3" ht="15.75">
      <c r="A10546" s="1"/>
      <c r="B10546" s="1"/>
      <c r="C10546" s="1"/>
    </row>
    <row r="10547" spans="1:3" ht="15.75">
      <c r="A10547" s="1"/>
      <c r="B10547" s="1"/>
      <c r="C10547" s="1"/>
    </row>
    <row r="10548" spans="1:3" ht="15.75">
      <c r="A10548" s="1"/>
      <c r="B10548" s="1"/>
      <c r="C10548" s="1"/>
    </row>
    <row r="10549" spans="1:3" ht="15.75">
      <c r="A10549" s="1"/>
      <c r="B10549" s="1"/>
      <c r="C10549" s="1"/>
    </row>
    <row r="10550" spans="1:3" ht="15.75">
      <c r="A10550" s="1"/>
      <c r="B10550" s="1"/>
      <c r="C10550" s="1"/>
    </row>
    <row r="10551" spans="1:3" ht="15.75">
      <c r="A10551" s="1"/>
      <c r="B10551" s="1"/>
      <c r="C10551" s="1"/>
    </row>
    <row r="10552" spans="1:3" ht="15.75">
      <c r="A10552" s="1"/>
      <c r="B10552" s="1"/>
      <c r="C10552" s="1"/>
    </row>
    <row r="10553" spans="1:3" ht="15.75">
      <c r="A10553" s="1"/>
      <c r="B10553" s="1"/>
      <c r="C10553" s="1"/>
    </row>
    <row r="10554" spans="1:3" ht="15.75">
      <c r="A10554" s="1"/>
      <c r="B10554" s="1"/>
      <c r="C10554" s="1"/>
    </row>
    <row r="10555" spans="1:3" ht="15.75">
      <c r="A10555" s="1"/>
      <c r="B10555" s="1"/>
      <c r="C10555" s="1"/>
    </row>
    <row r="10556" spans="1:3" ht="15.75">
      <c r="A10556" s="1"/>
      <c r="B10556" s="1"/>
      <c r="C10556" s="1"/>
    </row>
    <row r="10557" spans="1:3" ht="15.75">
      <c r="A10557" s="1"/>
      <c r="B10557" s="1"/>
      <c r="C10557" s="1"/>
    </row>
    <row r="10558" spans="1:3" ht="15.75">
      <c r="A10558" s="1"/>
      <c r="B10558" s="1"/>
      <c r="C10558" s="1"/>
    </row>
    <row r="10559" spans="1:3" ht="15.75">
      <c r="A10559" s="1"/>
      <c r="B10559" s="1"/>
      <c r="C10559" s="1"/>
    </row>
    <row r="10560" spans="1:3" ht="15.75">
      <c r="A10560" s="1"/>
      <c r="B10560" s="1"/>
      <c r="C10560" s="1"/>
    </row>
    <row r="10561" spans="1:3" ht="15.75">
      <c r="A10561" s="1"/>
      <c r="B10561" s="1"/>
      <c r="C10561" s="1"/>
    </row>
    <row r="10562" spans="1:3" ht="15.75">
      <c r="A10562" s="1"/>
      <c r="B10562" s="1"/>
      <c r="C10562" s="1"/>
    </row>
    <row r="10563" spans="1:3" ht="15.75">
      <c r="A10563" s="1"/>
      <c r="B10563" s="1"/>
      <c r="C10563" s="1"/>
    </row>
    <row r="10564" spans="1:3" ht="15.75">
      <c r="A10564" s="1"/>
      <c r="B10564" s="1"/>
      <c r="C10564" s="1"/>
    </row>
    <row r="10565" spans="1:3" ht="15.75">
      <c r="A10565" s="1"/>
      <c r="B10565" s="1"/>
      <c r="C10565" s="1"/>
    </row>
    <row r="10566" spans="1:3" ht="15.75">
      <c r="A10566" s="1"/>
      <c r="B10566" s="1"/>
      <c r="C10566" s="1"/>
    </row>
    <row r="10567" spans="1:3" ht="15.75">
      <c r="A10567" s="1"/>
      <c r="B10567" s="1"/>
      <c r="C10567" s="1"/>
    </row>
    <row r="10568" spans="1:3" ht="15.75">
      <c r="A10568" s="1"/>
      <c r="B10568" s="1"/>
      <c r="C10568" s="1"/>
    </row>
    <row r="10569" spans="1:3" ht="15.75">
      <c r="A10569" s="1"/>
      <c r="B10569" s="1"/>
      <c r="C10569" s="1"/>
    </row>
    <row r="10570" spans="1:3" ht="15.75">
      <c r="A10570" s="1"/>
      <c r="B10570" s="1"/>
      <c r="C10570" s="1"/>
    </row>
    <row r="10571" spans="1:3" ht="15.75">
      <c r="A10571" s="1"/>
      <c r="B10571" s="1"/>
      <c r="C10571" s="1"/>
    </row>
    <row r="10572" spans="1:3" ht="15.75">
      <c r="A10572" s="1"/>
      <c r="B10572" s="1"/>
      <c r="C10572" s="1"/>
    </row>
    <row r="10573" spans="1:3" ht="15.75">
      <c r="A10573" s="1"/>
      <c r="B10573" s="1"/>
      <c r="C10573" s="1"/>
    </row>
    <row r="10574" spans="1:3" ht="15.75">
      <c r="A10574" s="1"/>
      <c r="B10574" s="1"/>
      <c r="C10574" s="1"/>
    </row>
    <row r="10575" spans="1:3" ht="15.75">
      <c r="A10575" s="1"/>
      <c r="B10575" s="1"/>
      <c r="C10575" s="1"/>
    </row>
    <row r="10576" spans="1:3" ht="15.75">
      <c r="A10576" s="1"/>
      <c r="B10576" s="1"/>
      <c r="C10576" s="1"/>
    </row>
    <row r="10577" spans="1:3" ht="15.75">
      <c r="A10577" s="1"/>
      <c r="B10577" s="1"/>
      <c r="C10577" s="1"/>
    </row>
    <row r="10578" spans="1:3" ht="15.75">
      <c r="A10578" s="1"/>
      <c r="B10578" s="1"/>
      <c r="C10578" s="1"/>
    </row>
    <row r="10579" spans="1:3" ht="15.75">
      <c r="A10579" s="1"/>
      <c r="B10579" s="1"/>
      <c r="C10579" s="1"/>
    </row>
    <row r="10580" spans="1:3" ht="15.75">
      <c r="A10580" s="1"/>
      <c r="B10580" s="1"/>
      <c r="C10580" s="1"/>
    </row>
    <row r="10581" spans="1:3" ht="15.75">
      <c r="A10581" s="1"/>
      <c r="B10581" s="1"/>
      <c r="C10581" s="1"/>
    </row>
    <row r="10582" spans="1:3" ht="15.75">
      <c r="A10582" s="1"/>
      <c r="B10582" s="1"/>
      <c r="C10582" s="1"/>
    </row>
    <row r="10583" spans="1:3" ht="15.75">
      <c r="A10583" s="1"/>
      <c r="B10583" s="1"/>
      <c r="C10583" s="1"/>
    </row>
    <row r="10584" spans="1:3" ht="15.75">
      <c r="A10584" s="1"/>
      <c r="B10584" s="1"/>
      <c r="C10584" s="1"/>
    </row>
    <row r="10585" spans="1:3" ht="15.75">
      <c r="A10585" s="1"/>
      <c r="B10585" s="1"/>
      <c r="C10585" s="1"/>
    </row>
    <row r="10586" spans="1:3" ht="15.75">
      <c r="A10586" s="1"/>
      <c r="B10586" s="1"/>
      <c r="C10586" s="1"/>
    </row>
    <row r="10587" spans="1:3" ht="15.75">
      <c r="A10587" s="1"/>
      <c r="B10587" s="1"/>
      <c r="C10587" s="1"/>
    </row>
    <row r="10588" spans="1:3" ht="15.75">
      <c r="A10588" s="1"/>
      <c r="B10588" s="1"/>
      <c r="C10588" s="1"/>
    </row>
    <row r="10589" spans="1:3" ht="15.75">
      <c r="A10589" s="1"/>
      <c r="B10589" s="1"/>
      <c r="C10589" s="1"/>
    </row>
    <row r="10590" spans="1:3" ht="15.75">
      <c r="A10590" s="1"/>
      <c r="B10590" s="1"/>
      <c r="C10590" s="1"/>
    </row>
    <row r="10591" spans="1:3" ht="15.75">
      <c r="A10591" s="1"/>
      <c r="B10591" s="1"/>
      <c r="C10591" s="1"/>
    </row>
    <row r="10592" spans="1:3" ht="15.75">
      <c r="A10592" s="1"/>
      <c r="B10592" s="1"/>
      <c r="C10592" s="1"/>
    </row>
    <row r="10593" spans="1:3" ht="15.75">
      <c r="A10593" s="1"/>
      <c r="B10593" s="1"/>
      <c r="C10593" s="1"/>
    </row>
    <row r="10594" spans="1:3" ht="15.75">
      <c r="A10594" s="1"/>
      <c r="B10594" s="1"/>
      <c r="C10594" s="1"/>
    </row>
    <row r="10595" spans="1:3" ht="15.75">
      <c r="A10595" s="1"/>
      <c r="B10595" s="1"/>
      <c r="C10595" s="1"/>
    </row>
    <row r="10596" spans="1:3" ht="15.75">
      <c r="A10596" s="1"/>
      <c r="B10596" s="1"/>
      <c r="C10596" s="1"/>
    </row>
    <row r="10597" spans="1:3" ht="15.75">
      <c r="A10597" s="1"/>
      <c r="B10597" s="1"/>
      <c r="C10597" s="1"/>
    </row>
    <row r="10598" spans="1:3" ht="15.75">
      <c r="A10598" s="1"/>
      <c r="B10598" s="1"/>
      <c r="C10598" s="1"/>
    </row>
    <row r="10599" spans="1:3" ht="15.75">
      <c r="A10599" s="1"/>
      <c r="B10599" s="1"/>
      <c r="C10599" s="1"/>
    </row>
    <row r="10600" spans="1:3" ht="15.75">
      <c r="A10600" s="1"/>
      <c r="B10600" s="1"/>
      <c r="C10600" s="1"/>
    </row>
    <row r="10601" spans="1:3" ht="15.75">
      <c r="A10601" s="1"/>
      <c r="B10601" s="1"/>
      <c r="C10601" s="1"/>
    </row>
    <row r="10602" spans="1:3" ht="15.75">
      <c r="A10602" s="1"/>
      <c r="B10602" s="1"/>
      <c r="C10602" s="1"/>
    </row>
    <row r="10603" spans="1:3" ht="15.75">
      <c r="A10603" s="1"/>
      <c r="B10603" s="1"/>
      <c r="C10603" s="1"/>
    </row>
    <row r="10604" spans="1:3" ht="15.75">
      <c r="A10604" s="1"/>
      <c r="B10604" s="1"/>
      <c r="C10604" s="1"/>
    </row>
    <row r="10605" spans="1:3" ht="15.75">
      <c r="A10605" s="1"/>
      <c r="B10605" s="1"/>
      <c r="C10605" s="1"/>
    </row>
    <row r="10606" spans="1:3" ht="15.75">
      <c r="A10606" s="1"/>
      <c r="B10606" s="1"/>
      <c r="C10606" s="1"/>
    </row>
    <row r="10607" spans="1:3" ht="15.75">
      <c r="A10607" s="1"/>
      <c r="B10607" s="1"/>
      <c r="C10607" s="1"/>
    </row>
    <row r="10608" spans="1:3" ht="15.75">
      <c r="A10608" s="1"/>
      <c r="B10608" s="1"/>
      <c r="C10608" s="1"/>
    </row>
    <row r="10609" spans="1:3" ht="15.75">
      <c r="A10609" s="1"/>
      <c r="B10609" s="1"/>
      <c r="C10609" s="1"/>
    </row>
    <row r="10610" spans="1:3" ht="15.75">
      <c r="A10610" s="1"/>
      <c r="B10610" s="1"/>
      <c r="C10610" s="1"/>
    </row>
    <row r="10611" spans="1:3" ht="15.75">
      <c r="A10611" s="1"/>
      <c r="B10611" s="1"/>
      <c r="C10611" s="1"/>
    </row>
    <row r="10612" spans="1:3" ht="15.75">
      <c r="A10612" s="1"/>
      <c r="B10612" s="1"/>
      <c r="C10612" s="1"/>
    </row>
    <row r="10613" spans="1:3" ht="15.75">
      <c r="A10613" s="1"/>
      <c r="B10613" s="1"/>
      <c r="C10613" s="1"/>
    </row>
    <row r="10614" spans="1:3" ht="15.75">
      <c r="A10614" s="1"/>
      <c r="B10614" s="1"/>
      <c r="C10614" s="1"/>
    </row>
    <row r="10615" spans="1:3" ht="15.75">
      <c r="A10615" s="1"/>
      <c r="B10615" s="1"/>
      <c r="C10615" s="1"/>
    </row>
    <row r="10616" spans="1:3" ht="15.75">
      <c r="A10616" s="1"/>
      <c r="B10616" s="1"/>
      <c r="C10616" s="1"/>
    </row>
    <row r="10617" spans="1:3" ht="15.75">
      <c r="A10617" s="1"/>
      <c r="B10617" s="1"/>
      <c r="C10617" s="1"/>
    </row>
    <row r="10618" spans="1:3" ht="15.75">
      <c r="A10618" s="1"/>
      <c r="B10618" s="1"/>
      <c r="C10618" s="1"/>
    </row>
    <row r="10619" spans="1:3" ht="15.75">
      <c r="A10619" s="1"/>
      <c r="B10619" s="1"/>
      <c r="C10619" s="1"/>
    </row>
    <row r="10620" spans="1:3" ht="15.75">
      <c r="A10620" s="1"/>
      <c r="B10620" s="1"/>
      <c r="C10620" s="1"/>
    </row>
    <row r="10621" spans="1:3" ht="15.75">
      <c r="A10621" s="1"/>
      <c r="B10621" s="1"/>
      <c r="C10621" s="1"/>
    </row>
    <row r="10622" spans="1:3" ht="15.75">
      <c r="A10622" s="1"/>
      <c r="B10622" s="1"/>
      <c r="C10622" s="1"/>
    </row>
    <row r="10623" spans="1:3" ht="15.75">
      <c r="A10623" s="1"/>
      <c r="B10623" s="1"/>
      <c r="C10623" s="1"/>
    </row>
    <row r="10624" spans="1:3" ht="15.75">
      <c r="A10624" s="1"/>
      <c r="B10624" s="1"/>
      <c r="C10624" s="1"/>
    </row>
    <row r="10625" spans="1:3" ht="15.75">
      <c r="A10625" s="1"/>
      <c r="B10625" s="1"/>
      <c r="C10625" s="1"/>
    </row>
    <row r="10626" spans="1:3" ht="15.75">
      <c r="A10626" s="1"/>
      <c r="B10626" s="1"/>
      <c r="C10626" s="1"/>
    </row>
    <row r="10627" spans="1:3" ht="15.75">
      <c r="A10627" s="1"/>
      <c r="B10627" s="1"/>
      <c r="C10627" s="1"/>
    </row>
    <row r="10628" spans="1:3" ht="15.75">
      <c r="A10628" s="1"/>
      <c r="B10628" s="1"/>
      <c r="C10628" s="1"/>
    </row>
    <row r="10629" spans="1:3" ht="15.75">
      <c r="A10629" s="1"/>
      <c r="B10629" s="1"/>
      <c r="C10629" s="1"/>
    </row>
    <row r="10630" spans="1:3" ht="15.75">
      <c r="A10630" s="1"/>
      <c r="B10630" s="1"/>
      <c r="C10630" s="1"/>
    </row>
    <row r="10631" spans="1:3" ht="15.75">
      <c r="A10631" s="1"/>
      <c r="B10631" s="1"/>
      <c r="C10631" s="1"/>
    </row>
    <row r="10632" spans="1:3" ht="15.75">
      <c r="A10632" s="1"/>
      <c r="B10632" s="1"/>
      <c r="C10632" s="1"/>
    </row>
    <row r="10633" spans="1:3" ht="15.75">
      <c r="A10633" s="1"/>
      <c r="B10633" s="1"/>
      <c r="C10633" s="1"/>
    </row>
    <row r="10634" spans="1:3" ht="15.75">
      <c r="A10634" s="1"/>
      <c r="B10634" s="1"/>
      <c r="C10634" s="1"/>
    </row>
    <row r="10635" spans="1:3" ht="15.75">
      <c r="A10635" s="1"/>
      <c r="B10635" s="1"/>
      <c r="C10635" s="1"/>
    </row>
    <row r="10636" spans="1:3" ht="15.75">
      <c r="A10636" s="1"/>
      <c r="B10636" s="1"/>
      <c r="C10636" s="1"/>
    </row>
    <row r="10637" spans="1:3" ht="15.75">
      <c r="A10637" s="1"/>
      <c r="B10637" s="1"/>
      <c r="C10637" s="1"/>
    </row>
    <row r="10638" spans="1:3" ht="15.75">
      <c r="A10638" s="1"/>
      <c r="B10638" s="1"/>
      <c r="C10638" s="1"/>
    </row>
    <row r="10639" spans="1:3" ht="15.75">
      <c r="A10639" s="1"/>
      <c r="B10639" s="1"/>
      <c r="C10639" s="1"/>
    </row>
    <row r="10640" spans="1:3" ht="15.75">
      <c r="A10640" s="1"/>
      <c r="B10640" s="1"/>
      <c r="C10640" s="1"/>
    </row>
    <row r="10641" spans="1:3" ht="15.75">
      <c r="A10641" s="1"/>
      <c r="B10641" s="1"/>
      <c r="C10641" s="1"/>
    </row>
    <row r="10642" spans="1:3" ht="15.75">
      <c r="A10642" s="1"/>
      <c r="B10642" s="1"/>
      <c r="C10642" s="1"/>
    </row>
    <row r="10643" spans="1:3" ht="15.75">
      <c r="A10643" s="1"/>
      <c r="B10643" s="1"/>
      <c r="C10643" s="1"/>
    </row>
    <row r="10644" spans="1:3" ht="15.75">
      <c r="A10644" s="1"/>
      <c r="B10644" s="1"/>
      <c r="C10644" s="1"/>
    </row>
    <row r="10645" spans="1:3" ht="15.75">
      <c r="A10645" s="1"/>
      <c r="B10645" s="1"/>
      <c r="C10645" s="1"/>
    </row>
    <row r="10646" spans="1:3" ht="15.75">
      <c r="A10646" s="1"/>
      <c r="B10646" s="1"/>
      <c r="C10646" s="1"/>
    </row>
    <row r="10647" spans="1:3" ht="15.75">
      <c r="A10647" s="1"/>
      <c r="B10647" s="1"/>
      <c r="C10647" s="1"/>
    </row>
    <row r="10648" spans="1:3" ht="15.75">
      <c r="A10648" s="1"/>
      <c r="B10648" s="1"/>
      <c r="C10648" s="1"/>
    </row>
    <row r="10649" spans="1:3" ht="15.75">
      <c r="A10649" s="1"/>
      <c r="B10649" s="1"/>
      <c r="C10649" s="1"/>
    </row>
    <row r="10650" spans="1:3" ht="15.75">
      <c r="A10650" s="1"/>
      <c r="B10650" s="1"/>
      <c r="C10650" s="1"/>
    </row>
    <row r="10651" spans="1:3" ht="15.75">
      <c r="A10651" s="1"/>
      <c r="B10651" s="1"/>
      <c r="C10651" s="1"/>
    </row>
    <row r="10652" spans="1:3" ht="15.75">
      <c r="A10652" s="1"/>
      <c r="B10652" s="1"/>
      <c r="C10652" s="1"/>
    </row>
    <row r="10653" spans="1:3" ht="15.75">
      <c r="A10653" s="1"/>
      <c r="B10653" s="1"/>
      <c r="C10653" s="1"/>
    </row>
    <row r="10654" spans="1:3" ht="15.75">
      <c r="A10654" s="1"/>
      <c r="B10654" s="1"/>
      <c r="C10654" s="1"/>
    </row>
    <row r="10655" spans="1:3" ht="15.75">
      <c r="A10655" s="1"/>
      <c r="B10655" s="1"/>
      <c r="C10655" s="1"/>
    </row>
    <row r="10656" spans="1:3" ht="15.75">
      <c r="A10656" s="1"/>
      <c r="B10656" s="1"/>
      <c r="C10656" s="1"/>
    </row>
    <row r="10657" spans="1:3" ht="15.75">
      <c r="A10657" s="1"/>
      <c r="B10657" s="1"/>
      <c r="C10657" s="1"/>
    </row>
    <row r="10658" spans="1:3" ht="15.75">
      <c r="A10658" s="1"/>
      <c r="B10658" s="1"/>
      <c r="C10658" s="1"/>
    </row>
    <row r="10659" spans="1:3" ht="15.75">
      <c r="A10659" s="1"/>
      <c r="B10659" s="1"/>
      <c r="C10659" s="1"/>
    </row>
    <row r="10660" spans="1:3" ht="15.75">
      <c r="A10660" s="1"/>
      <c r="B10660" s="1"/>
      <c r="C10660" s="1"/>
    </row>
    <row r="10661" spans="1:3" ht="15.75">
      <c r="A10661" s="1"/>
      <c r="B10661" s="1"/>
      <c r="C10661" s="1"/>
    </row>
    <row r="10662" spans="1:3" ht="15.75">
      <c r="A10662" s="1"/>
      <c r="B10662" s="1"/>
      <c r="C10662" s="1"/>
    </row>
    <row r="10663" spans="1:3" ht="15.75">
      <c r="A10663" s="1"/>
      <c r="B10663" s="1"/>
      <c r="C10663" s="1"/>
    </row>
    <row r="10664" spans="1:3" ht="15.75">
      <c r="A10664" s="1"/>
      <c r="B10664" s="1"/>
      <c r="C10664" s="1"/>
    </row>
    <row r="10665" spans="1:3" ht="15.75">
      <c r="A10665" s="1"/>
      <c r="B10665" s="1"/>
      <c r="C10665" s="1"/>
    </row>
    <row r="10666" spans="1:3" ht="15.75">
      <c r="A10666" s="1"/>
      <c r="B10666" s="1"/>
      <c r="C10666" s="1"/>
    </row>
    <row r="10667" spans="1:3" ht="15.75">
      <c r="A10667" s="1"/>
      <c r="B10667" s="1"/>
      <c r="C10667" s="1"/>
    </row>
    <row r="10668" spans="1:3" ht="15.75">
      <c r="A10668" s="1"/>
      <c r="B10668" s="1"/>
      <c r="C10668" s="1"/>
    </row>
    <row r="10669" spans="1:3" ht="15.75">
      <c r="A10669" s="1"/>
      <c r="B10669" s="1"/>
      <c r="C10669" s="1"/>
    </row>
    <row r="10670" spans="1:3" ht="15.75">
      <c r="A10670" s="1"/>
      <c r="B10670" s="1"/>
      <c r="C10670" s="1"/>
    </row>
    <row r="10671" spans="1:3" ht="15.75">
      <c r="A10671" s="1"/>
      <c r="B10671" s="1"/>
      <c r="C10671" s="1"/>
    </row>
    <row r="10672" spans="1:3" ht="15.75">
      <c r="A10672" s="1"/>
      <c r="B10672" s="1"/>
      <c r="C10672" s="1"/>
    </row>
    <row r="10673" spans="1:3" ht="15.75">
      <c r="A10673" s="1"/>
      <c r="B10673" s="1"/>
      <c r="C10673" s="1"/>
    </row>
    <row r="10674" spans="1:3" ht="15.75">
      <c r="A10674" s="1"/>
      <c r="B10674" s="1"/>
      <c r="C10674" s="1"/>
    </row>
    <row r="10675" spans="1:3" ht="15.75">
      <c r="A10675" s="1"/>
      <c r="B10675" s="1"/>
      <c r="C10675" s="1"/>
    </row>
    <row r="10676" spans="1:3" ht="15.75">
      <c r="A10676" s="1"/>
      <c r="B10676" s="1"/>
      <c r="C10676" s="1"/>
    </row>
    <row r="10677" spans="1:3" ht="15.75">
      <c r="A10677" s="1"/>
      <c r="B10677" s="1"/>
      <c r="C10677" s="1"/>
    </row>
    <row r="10678" spans="1:3" ht="15.75">
      <c r="A10678" s="1"/>
      <c r="B10678" s="1"/>
      <c r="C10678" s="1"/>
    </row>
    <row r="10679" spans="1:3" ht="15.75">
      <c r="A10679" s="1"/>
      <c r="B10679" s="1"/>
      <c r="C10679" s="1"/>
    </row>
    <row r="10680" spans="1:3" ht="15.75">
      <c r="A10680" s="1"/>
      <c r="B10680" s="1"/>
      <c r="C10680" s="1"/>
    </row>
    <row r="10681" spans="1:3" ht="15.75">
      <c r="A10681" s="1"/>
      <c r="B10681" s="1"/>
      <c r="C10681" s="1"/>
    </row>
    <row r="10682" spans="1:3" ht="15.75">
      <c r="A10682" s="1"/>
      <c r="B10682" s="1"/>
      <c r="C10682" s="1"/>
    </row>
    <row r="10683" spans="1:3" ht="15.75">
      <c r="A10683" s="1"/>
      <c r="B10683" s="1"/>
      <c r="C10683" s="1"/>
    </row>
    <row r="10684" spans="1:3" ht="15.75">
      <c r="A10684" s="1"/>
      <c r="B10684" s="1"/>
      <c r="C10684" s="1"/>
    </row>
    <row r="10685" spans="1:3" ht="15.75">
      <c r="A10685" s="1"/>
      <c r="B10685" s="1"/>
      <c r="C10685" s="1"/>
    </row>
    <row r="10686" spans="1:3" ht="15.75">
      <c r="A10686" s="1"/>
      <c r="B10686" s="1"/>
      <c r="C10686" s="1"/>
    </row>
    <row r="10687" spans="1:3" ht="15.75">
      <c r="A10687" s="1"/>
      <c r="B10687" s="1"/>
      <c r="C10687" s="1"/>
    </row>
    <row r="10688" spans="1:3" ht="15.75">
      <c r="A10688" s="1"/>
      <c r="B10688" s="1"/>
      <c r="C10688" s="1"/>
    </row>
    <row r="10689" spans="1:3" ht="15.75">
      <c r="A10689" s="1"/>
      <c r="B10689" s="1"/>
      <c r="C10689" s="1"/>
    </row>
    <row r="10690" spans="1:3" ht="15.75">
      <c r="A10690" s="1"/>
      <c r="B10690" s="1"/>
      <c r="C10690" s="1"/>
    </row>
    <row r="10691" spans="1:3" ht="15.75">
      <c r="A10691" s="1"/>
      <c r="B10691" s="1"/>
      <c r="C10691" s="1"/>
    </row>
    <row r="10692" spans="1:3" ht="15.75">
      <c r="A10692" s="1"/>
      <c r="B10692" s="1"/>
      <c r="C10692" s="1"/>
    </row>
    <row r="10693" spans="1:3" ht="15.75">
      <c r="A10693" s="1"/>
      <c r="B10693" s="1"/>
      <c r="C10693" s="1"/>
    </row>
    <row r="10694" spans="1:3" ht="15.75">
      <c r="A10694" s="1"/>
      <c r="B10694" s="1"/>
      <c r="C10694" s="1"/>
    </row>
    <row r="10695" spans="1:3" ht="15.75">
      <c r="A10695" s="1"/>
      <c r="B10695" s="1"/>
      <c r="C10695" s="1"/>
    </row>
    <row r="10696" spans="1:3" ht="15.75">
      <c r="A10696" s="1"/>
      <c r="B10696" s="1"/>
      <c r="C10696" s="1"/>
    </row>
    <row r="10697" spans="1:3" ht="15.75">
      <c r="A10697" s="1"/>
      <c r="B10697" s="1"/>
      <c r="C10697" s="1"/>
    </row>
    <row r="10698" spans="1:3" ht="15.75">
      <c r="A10698" s="1"/>
      <c r="B10698" s="1"/>
      <c r="C10698" s="1"/>
    </row>
    <row r="10699" spans="1:3" ht="15.75">
      <c r="A10699" s="1"/>
      <c r="B10699" s="1"/>
      <c r="C10699" s="1"/>
    </row>
    <row r="10700" spans="1:3" ht="15.75">
      <c r="A10700" s="1"/>
      <c r="B10700" s="1"/>
      <c r="C10700" s="1"/>
    </row>
    <row r="10701" spans="1:3" ht="15.75">
      <c r="A10701" s="1"/>
      <c r="B10701" s="1"/>
      <c r="C10701" s="1"/>
    </row>
    <row r="10702" spans="1:3" ht="15.75">
      <c r="A10702" s="1"/>
      <c r="B10702" s="1"/>
      <c r="C10702" s="1"/>
    </row>
    <row r="10703" spans="1:3" ht="15.75">
      <c r="A10703" s="1"/>
      <c r="B10703" s="1"/>
      <c r="C10703" s="1"/>
    </row>
    <row r="10704" spans="1:3" ht="15.75">
      <c r="A10704" s="1"/>
      <c r="B10704" s="1"/>
      <c r="C10704" s="1"/>
    </row>
    <row r="10705" spans="1:3" ht="15.75">
      <c r="A10705" s="1"/>
      <c r="B10705" s="1"/>
      <c r="C10705" s="1"/>
    </row>
    <row r="10706" spans="1:3" ht="15.75">
      <c r="A10706" s="1"/>
      <c r="B10706" s="1"/>
      <c r="C10706" s="1"/>
    </row>
    <row r="10707" spans="1:3" ht="15.75">
      <c r="A10707" s="1"/>
      <c r="B10707" s="1"/>
      <c r="C10707" s="1"/>
    </row>
    <row r="10708" spans="1:3" ht="15.75">
      <c r="A10708" s="1"/>
      <c r="B10708" s="1"/>
      <c r="C10708" s="1"/>
    </row>
    <row r="10709" spans="1:3" ht="15.75">
      <c r="A10709" s="1"/>
      <c r="B10709" s="1"/>
      <c r="C10709" s="1"/>
    </row>
    <row r="10710" spans="1:3" ht="15.75">
      <c r="A10710" s="1"/>
      <c r="B10710" s="1"/>
      <c r="C10710" s="1"/>
    </row>
    <row r="10711" spans="1:3" ht="15.75">
      <c r="A10711" s="1"/>
      <c r="B10711" s="1"/>
      <c r="C10711" s="1"/>
    </row>
    <row r="10712" spans="1:3" ht="15.75">
      <c r="A10712" s="1"/>
      <c r="B10712" s="1"/>
      <c r="C10712" s="1"/>
    </row>
    <row r="10713" spans="1:3" ht="15.75">
      <c r="A10713" s="1"/>
      <c r="B10713" s="1"/>
      <c r="C10713" s="1"/>
    </row>
    <row r="10714" spans="1:3" ht="15.75">
      <c r="A10714" s="1"/>
      <c r="B10714" s="1"/>
      <c r="C10714" s="1"/>
    </row>
    <row r="10715" spans="1:3" ht="15.75">
      <c r="A10715" s="1"/>
      <c r="B10715" s="1"/>
      <c r="C10715" s="1"/>
    </row>
    <row r="10716" spans="1:3" ht="15.75">
      <c r="A10716" s="1"/>
      <c r="B10716" s="1"/>
      <c r="C10716" s="1"/>
    </row>
    <row r="10717" spans="1:3" ht="15.75">
      <c r="A10717" s="1"/>
      <c r="B10717" s="1"/>
      <c r="C10717" s="1"/>
    </row>
    <row r="10718" spans="1:3" ht="15.75">
      <c r="A10718" s="1"/>
      <c r="B10718" s="1"/>
      <c r="C10718" s="1"/>
    </row>
    <row r="10719" spans="1:3" ht="15.75">
      <c r="A10719" s="1"/>
      <c r="B10719" s="1"/>
      <c r="C10719" s="1"/>
    </row>
    <row r="10720" spans="1:3" ht="15.75">
      <c r="A10720" s="1"/>
      <c r="B10720" s="1"/>
      <c r="C10720" s="1"/>
    </row>
    <row r="10721" spans="1:3" ht="15.75">
      <c r="A10721" s="1"/>
      <c r="B10721" s="1"/>
      <c r="C10721" s="1"/>
    </row>
    <row r="10722" spans="1:3" ht="15.75">
      <c r="A10722" s="1"/>
      <c r="B10722" s="1"/>
      <c r="C10722" s="1"/>
    </row>
    <row r="10723" spans="1:3" ht="15.75">
      <c r="A10723" s="1"/>
      <c r="B10723" s="1"/>
      <c r="C10723" s="1"/>
    </row>
    <row r="10724" spans="1:3" ht="15.75">
      <c r="A10724" s="1"/>
      <c r="B10724" s="1"/>
      <c r="C10724" s="1"/>
    </row>
    <row r="10725" spans="1:3" ht="15.75">
      <c r="A10725" s="1"/>
      <c r="B10725" s="1"/>
      <c r="C10725" s="1"/>
    </row>
    <row r="10726" spans="1:3" ht="15.75">
      <c r="A10726" s="1"/>
      <c r="B10726" s="1"/>
      <c r="C10726" s="1"/>
    </row>
    <row r="10727" spans="1:3" ht="15.75">
      <c r="A10727" s="1"/>
      <c r="B10727" s="1"/>
      <c r="C10727" s="1"/>
    </row>
    <row r="10728" spans="1:3" ht="15.75">
      <c r="A10728" s="1"/>
      <c r="B10728" s="1"/>
      <c r="C10728" s="1"/>
    </row>
    <row r="10729" spans="1:3" ht="15.75">
      <c r="A10729" s="1"/>
      <c r="B10729" s="1"/>
      <c r="C10729" s="1"/>
    </row>
    <row r="10730" spans="1:3" ht="15.75">
      <c r="A10730" s="1"/>
      <c r="B10730" s="1"/>
      <c r="C10730" s="1"/>
    </row>
    <row r="10731" spans="1:3" ht="15.75">
      <c r="A10731" s="1"/>
      <c r="B10731" s="1"/>
      <c r="C10731" s="1"/>
    </row>
    <row r="10732" spans="1:3" ht="15.75">
      <c r="A10732" s="1"/>
      <c r="B10732" s="1"/>
      <c r="C10732" s="1"/>
    </row>
    <row r="10733" spans="1:3" ht="15.75">
      <c r="A10733" s="1"/>
      <c r="B10733" s="1"/>
      <c r="C10733" s="1"/>
    </row>
    <row r="10734" spans="1:3" ht="15.75">
      <c r="A10734" s="1"/>
      <c r="B10734" s="1"/>
      <c r="C10734" s="1"/>
    </row>
    <row r="10735" spans="1:3" ht="15.75">
      <c r="A10735" s="1"/>
      <c r="B10735" s="1"/>
      <c r="C10735" s="1"/>
    </row>
    <row r="10736" spans="1:3" ht="15.75">
      <c r="A10736" s="1"/>
      <c r="B10736" s="1"/>
      <c r="C10736" s="1"/>
    </row>
    <row r="10737" spans="1:3" ht="15.75">
      <c r="A10737" s="1"/>
      <c r="B10737" s="1"/>
      <c r="C10737" s="1"/>
    </row>
    <row r="10738" spans="1:3" ht="15.75">
      <c r="A10738" s="1"/>
      <c r="B10738" s="1"/>
      <c r="C10738" s="1"/>
    </row>
    <row r="10739" spans="1:3" ht="15.75">
      <c r="A10739" s="1"/>
      <c r="B10739" s="1"/>
      <c r="C10739" s="1"/>
    </row>
    <row r="10740" spans="1:3" ht="15.75">
      <c r="A10740" s="1"/>
      <c r="B10740" s="1"/>
      <c r="C10740" s="1"/>
    </row>
    <row r="10741" spans="1:3" ht="15.75">
      <c r="A10741" s="1"/>
      <c r="B10741" s="1"/>
      <c r="C10741" s="1"/>
    </row>
    <row r="10742" spans="1:3" ht="15.75">
      <c r="A10742" s="1"/>
      <c r="B10742" s="1"/>
      <c r="C10742" s="1"/>
    </row>
    <row r="10743" spans="1:3" ht="15.75">
      <c r="A10743" s="1"/>
      <c r="B10743" s="1"/>
      <c r="C10743" s="1"/>
    </row>
    <row r="10744" spans="1:3" ht="15.75">
      <c r="A10744" s="1"/>
      <c r="B10744" s="1"/>
      <c r="C10744" s="1"/>
    </row>
    <row r="10745" spans="1:3" ht="15.75">
      <c r="A10745" s="1"/>
      <c r="B10745" s="1"/>
      <c r="C10745" s="1"/>
    </row>
    <row r="10746" spans="1:3" ht="15.75">
      <c r="A10746" s="1"/>
      <c r="B10746" s="1"/>
      <c r="C10746" s="1"/>
    </row>
    <row r="10747" spans="1:3" ht="15.75">
      <c r="A10747" s="1"/>
      <c r="B10747" s="1"/>
      <c r="C10747" s="1"/>
    </row>
    <row r="10748" spans="1:3" ht="15.75">
      <c r="A10748" s="1"/>
      <c r="B10748" s="1"/>
      <c r="C10748" s="1"/>
    </row>
    <row r="10749" spans="1:3" ht="15.75">
      <c r="A10749" s="1"/>
      <c r="B10749" s="1"/>
      <c r="C10749" s="1"/>
    </row>
    <row r="10750" spans="1:3" ht="15.75">
      <c r="A10750" s="1"/>
      <c r="B10750" s="1"/>
      <c r="C10750" s="1"/>
    </row>
    <row r="10751" spans="1:3" ht="15.75">
      <c r="A10751" s="1"/>
      <c r="B10751" s="1"/>
      <c r="C10751" s="1"/>
    </row>
    <row r="10752" spans="1:3" ht="15.75">
      <c r="A10752" s="1"/>
      <c r="B10752" s="1"/>
      <c r="C10752" s="1"/>
    </row>
    <row r="10753" spans="1:3" ht="15.75">
      <c r="A10753" s="1"/>
      <c r="B10753" s="1"/>
      <c r="C10753" s="1"/>
    </row>
    <row r="10754" spans="1:3" ht="15.75">
      <c r="A10754" s="1"/>
      <c r="B10754" s="1"/>
      <c r="C10754" s="1"/>
    </row>
    <row r="10755" spans="1:3" ht="15.75">
      <c r="A10755" s="1"/>
      <c r="B10755" s="1"/>
      <c r="C10755" s="1"/>
    </row>
    <row r="10756" spans="1:3" ht="15.75">
      <c r="A10756" s="1"/>
      <c r="B10756" s="1"/>
      <c r="C10756" s="1"/>
    </row>
    <row r="10757" spans="1:3" ht="15.75">
      <c r="A10757" s="1"/>
      <c r="B10757" s="1"/>
      <c r="C10757" s="1"/>
    </row>
    <row r="10758" spans="1:3" ht="15.75">
      <c r="A10758" s="1"/>
      <c r="B10758" s="1"/>
      <c r="C10758" s="1"/>
    </row>
    <row r="10759" spans="1:3" ht="15.75">
      <c r="A10759" s="1"/>
      <c r="B10759" s="1"/>
      <c r="C10759" s="1"/>
    </row>
    <row r="10760" spans="1:3" ht="15.75">
      <c r="A10760" s="1"/>
      <c r="B10760" s="1"/>
      <c r="C10760" s="1"/>
    </row>
    <row r="10761" spans="1:3" ht="15.75">
      <c r="A10761" s="1"/>
      <c r="B10761" s="1"/>
      <c r="C10761" s="1"/>
    </row>
    <row r="10762" spans="1:3" ht="15.75">
      <c r="A10762" s="1"/>
      <c r="B10762" s="1"/>
      <c r="C10762" s="1"/>
    </row>
    <row r="10763" spans="1:3" ht="15.75">
      <c r="A10763" s="1"/>
      <c r="B10763" s="1"/>
      <c r="C10763" s="1"/>
    </row>
    <row r="10764" spans="1:3" ht="15.75">
      <c r="A10764" s="1"/>
      <c r="B10764" s="1"/>
      <c r="C10764" s="1"/>
    </row>
    <row r="10765" spans="1:3" ht="15.75">
      <c r="A10765" s="1"/>
      <c r="B10765" s="1"/>
      <c r="C10765" s="1"/>
    </row>
    <row r="10766" spans="1:3" ht="15.75">
      <c r="A10766" s="1"/>
      <c r="B10766" s="1"/>
      <c r="C10766" s="1"/>
    </row>
    <row r="10767" spans="1:3" ht="15.75">
      <c r="A10767" s="1"/>
      <c r="B10767" s="1"/>
      <c r="C10767" s="1"/>
    </row>
    <row r="10768" spans="1:3" ht="15.75">
      <c r="A10768" s="1"/>
      <c r="B10768" s="1"/>
      <c r="C10768" s="1"/>
    </row>
    <row r="10769" spans="1:3" ht="15.75">
      <c r="A10769" s="1"/>
      <c r="B10769" s="1"/>
      <c r="C10769" s="1"/>
    </row>
    <row r="10770" spans="1:3" ht="15.75">
      <c r="A10770" s="1"/>
      <c r="B10770" s="1"/>
      <c r="C10770" s="1"/>
    </row>
    <row r="10771" spans="1:3" ht="15.75">
      <c r="A10771" s="1"/>
      <c r="B10771" s="1"/>
      <c r="C10771" s="1"/>
    </row>
    <row r="10772" spans="1:3" ht="15.75">
      <c r="A10772" s="1"/>
      <c r="B10772" s="1"/>
      <c r="C10772" s="1"/>
    </row>
    <row r="10773" spans="1:3" ht="15.75">
      <c r="A10773" s="1"/>
      <c r="B10773" s="1"/>
      <c r="C10773" s="1"/>
    </row>
    <row r="10774" spans="1:3" ht="15.75">
      <c r="A10774" s="1"/>
      <c r="B10774" s="1"/>
      <c r="C10774" s="1"/>
    </row>
    <row r="10775" spans="1:3" ht="15.75">
      <c r="A10775" s="1"/>
      <c r="B10775" s="1"/>
      <c r="C10775" s="1"/>
    </row>
    <row r="10776" spans="1:3" ht="15.75">
      <c r="A10776" s="1"/>
      <c r="B10776" s="1"/>
      <c r="C10776" s="1"/>
    </row>
    <row r="10777" spans="1:3" ht="15.75">
      <c r="A10777" s="1"/>
      <c r="B10777" s="1"/>
      <c r="C10777" s="1"/>
    </row>
    <row r="10778" spans="1:3" ht="15.75">
      <c r="A10778" s="1"/>
      <c r="B10778" s="1"/>
      <c r="C10778" s="1"/>
    </row>
    <row r="10779" spans="1:3" ht="15.75">
      <c r="A10779" s="1"/>
      <c r="B10779" s="1"/>
      <c r="C10779" s="1"/>
    </row>
    <row r="10780" spans="1:3" ht="15.75">
      <c r="A10780" s="1"/>
      <c r="B10780" s="1"/>
      <c r="C10780" s="1"/>
    </row>
    <row r="10781" spans="1:3" ht="15.75">
      <c r="A10781" s="1"/>
      <c r="B10781" s="1"/>
      <c r="C10781" s="1"/>
    </row>
    <row r="10782" spans="1:3" ht="15.75">
      <c r="A10782" s="1"/>
      <c r="B10782" s="1"/>
      <c r="C10782" s="1"/>
    </row>
    <row r="10783" spans="1:3" ht="15.75">
      <c r="A10783" s="1"/>
      <c r="B10783" s="1"/>
      <c r="C10783" s="1"/>
    </row>
    <row r="10784" spans="1:3" ht="15.75">
      <c r="A10784" s="1"/>
      <c r="B10784" s="1"/>
      <c r="C10784" s="1"/>
    </row>
    <row r="10785" spans="1:3" ht="15.75">
      <c r="A10785" s="1"/>
      <c r="B10785" s="1"/>
      <c r="C10785" s="1"/>
    </row>
    <row r="10786" spans="1:3" ht="15.75">
      <c r="A10786" s="1"/>
      <c r="B10786" s="1"/>
      <c r="C10786" s="1"/>
    </row>
    <row r="10787" spans="1:3" ht="15.75">
      <c r="A10787" s="1"/>
      <c r="B10787" s="1"/>
      <c r="C10787" s="1"/>
    </row>
    <row r="10788" spans="1:3" ht="15.75">
      <c r="A10788" s="1"/>
      <c r="B10788" s="1"/>
      <c r="C10788" s="1"/>
    </row>
    <row r="10789" spans="1:3" ht="15.75">
      <c r="A10789" s="1"/>
      <c r="B10789" s="1"/>
      <c r="C10789" s="1"/>
    </row>
    <row r="10790" spans="1:3" ht="15.75">
      <c r="A10790" s="1"/>
      <c r="B10790" s="1"/>
      <c r="C10790" s="1"/>
    </row>
    <row r="10791" spans="1:3" ht="15.75">
      <c r="A10791" s="1"/>
      <c r="B10791" s="1"/>
      <c r="C10791" s="1"/>
    </row>
    <row r="10792" spans="1:3" ht="15.75">
      <c r="A10792" s="1"/>
      <c r="B10792" s="1"/>
      <c r="C10792" s="1"/>
    </row>
    <row r="10793" spans="1:3" ht="15.75">
      <c r="A10793" s="1"/>
      <c r="B10793" s="1"/>
      <c r="C10793" s="1"/>
    </row>
    <row r="10794" spans="1:3" ht="15.75">
      <c r="A10794" s="1"/>
      <c r="B10794" s="1"/>
      <c r="C10794" s="1"/>
    </row>
    <row r="10795" spans="1:3" ht="15.75">
      <c r="A10795" s="1"/>
      <c r="B10795" s="1"/>
      <c r="C10795" s="1"/>
    </row>
    <row r="10796" spans="1:3" ht="15.75">
      <c r="A10796" s="1"/>
      <c r="B10796" s="1"/>
      <c r="C10796" s="1"/>
    </row>
    <row r="10797" spans="1:3" ht="15.75">
      <c r="A10797" s="1"/>
      <c r="B10797" s="1"/>
      <c r="C10797" s="1"/>
    </row>
    <row r="10798" spans="1:3" ht="15.75">
      <c r="A10798" s="1"/>
      <c r="B10798" s="1"/>
      <c r="C10798" s="1"/>
    </row>
    <row r="10799" spans="1:3" ht="15.75">
      <c r="A10799" s="1"/>
      <c r="B10799" s="1"/>
      <c r="C10799" s="1"/>
    </row>
    <row r="10800" spans="1:3" ht="15.75">
      <c r="A10800" s="1"/>
      <c r="B10800" s="1"/>
      <c r="C10800" s="1"/>
    </row>
    <row r="10801" spans="1:3" ht="15.75">
      <c r="A10801" s="1"/>
      <c r="B10801" s="1"/>
      <c r="C10801" s="1"/>
    </row>
    <row r="10802" spans="1:3" ht="15.75">
      <c r="A10802" s="1"/>
      <c r="B10802" s="1"/>
      <c r="C10802" s="1"/>
    </row>
    <row r="10803" spans="1:3" ht="15.75">
      <c r="A10803" s="1"/>
      <c r="B10803" s="1"/>
      <c r="C10803" s="1"/>
    </row>
    <row r="10804" spans="1:3" ht="15.75">
      <c r="A10804" s="1"/>
      <c r="B10804" s="1"/>
      <c r="C10804" s="1"/>
    </row>
    <row r="10805" spans="1:3" ht="15.75">
      <c r="A10805" s="1"/>
      <c r="B10805" s="1"/>
      <c r="C10805" s="1"/>
    </row>
    <row r="10806" spans="1:3" ht="15.75">
      <c r="A10806" s="1"/>
      <c r="B10806" s="1"/>
      <c r="C10806" s="1"/>
    </row>
    <row r="10807" spans="1:3" ht="15.75">
      <c r="A10807" s="1"/>
      <c r="B10807" s="1"/>
      <c r="C10807" s="1"/>
    </row>
    <row r="10808" spans="1:3" ht="15.75">
      <c r="A10808" s="1"/>
      <c r="B10808" s="1"/>
      <c r="C10808" s="1"/>
    </row>
    <row r="10809" spans="1:3" ht="15.75">
      <c r="A10809" s="1"/>
      <c r="B10809" s="1"/>
      <c r="C10809" s="1"/>
    </row>
    <row r="10810" spans="1:3" ht="15.75">
      <c r="A10810" s="1"/>
      <c r="B10810" s="1"/>
      <c r="C10810" s="1"/>
    </row>
    <row r="10811" spans="1:3" ht="15.75">
      <c r="A10811" s="1"/>
      <c r="B10811" s="1"/>
      <c r="C10811" s="1"/>
    </row>
    <row r="10812" spans="1:3" ht="15.75">
      <c r="A10812" s="1"/>
      <c r="B10812" s="1"/>
      <c r="C10812" s="1"/>
    </row>
    <row r="10813" spans="1:3" ht="15.75">
      <c r="A10813" s="1"/>
      <c r="B10813" s="1"/>
      <c r="C10813" s="1"/>
    </row>
    <row r="10814" spans="1:3" ht="15.75">
      <c r="A10814" s="1"/>
      <c r="B10814" s="1"/>
      <c r="C10814" s="1"/>
    </row>
    <row r="10815" spans="1:3" ht="15.75">
      <c r="A10815" s="1"/>
      <c r="B10815" s="1"/>
      <c r="C10815" s="1"/>
    </row>
    <row r="10816" spans="1:3" ht="15.75">
      <c r="A10816" s="1"/>
      <c r="B10816" s="1"/>
      <c r="C10816" s="1"/>
    </row>
    <row r="10817" spans="1:3" ht="15.75">
      <c r="A10817" s="1"/>
      <c r="B10817" s="1"/>
      <c r="C10817" s="1"/>
    </row>
    <row r="10818" spans="1:3" ht="15.75">
      <c r="A10818" s="1"/>
      <c r="B10818" s="1"/>
      <c r="C10818" s="1"/>
    </row>
    <row r="10819" spans="1:3" ht="15.75">
      <c r="A10819" s="1"/>
      <c r="B10819" s="1"/>
      <c r="C10819" s="1"/>
    </row>
    <row r="10820" spans="1:3" ht="15.75">
      <c r="A10820" s="1"/>
      <c r="B10820" s="1"/>
      <c r="C10820" s="1"/>
    </row>
    <row r="10821" spans="1:3" ht="15.75">
      <c r="A10821" s="1"/>
      <c r="B10821" s="1"/>
      <c r="C10821" s="1"/>
    </row>
    <row r="10822" spans="1:3" ht="15.75">
      <c r="A10822" s="1"/>
      <c r="B10822" s="1"/>
      <c r="C10822" s="1"/>
    </row>
    <row r="10823" spans="1:3" ht="15.75">
      <c r="A10823" s="1"/>
      <c r="B10823" s="1"/>
      <c r="C10823" s="1"/>
    </row>
    <row r="10824" spans="1:3" ht="15.75">
      <c r="A10824" s="1"/>
      <c r="B10824" s="1"/>
      <c r="C10824" s="1"/>
    </row>
    <row r="10825" spans="1:3" ht="15.75">
      <c r="A10825" s="1"/>
      <c r="B10825" s="1"/>
      <c r="C10825" s="1"/>
    </row>
    <row r="10826" spans="1:3" ht="15.75">
      <c r="A10826" s="1"/>
      <c r="B10826" s="1"/>
      <c r="C10826" s="1"/>
    </row>
    <row r="10827" spans="1:3" ht="15.75">
      <c r="A10827" s="1"/>
      <c r="B10827" s="1"/>
      <c r="C10827" s="1"/>
    </row>
    <row r="10828" spans="1:3" ht="15.75">
      <c r="A10828" s="1"/>
      <c r="B10828" s="1"/>
      <c r="C10828" s="1"/>
    </row>
    <row r="10829" spans="1:3" ht="15.75">
      <c r="A10829" s="1"/>
      <c r="B10829" s="1"/>
      <c r="C10829" s="1"/>
    </row>
    <row r="10830" spans="1:3" ht="15.75">
      <c r="A10830" s="1"/>
      <c r="B10830" s="1"/>
      <c r="C10830" s="1"/>
    </row>
    <row r="10831" spans="1:3" ht="15.75">
      <c r="A10831" s="1"/>
      <c r="B10831" s="1"/>
      <c r="C10831" s="1"/>
    </row>
    <row r="10832" spans="1:3" ht="15.75">
      <c r="A10832" s="1"/>
      <c r="B10832" s="1"/>
      <c r="C10832" s="1"/>
    </row>
    <row r="10833" spans="1:3" ht="15.75">
      <c r="A10833" s="1"/>
      <c r="B10833" s="1"/>
      <c r="C10833" s="1"/>
    </row>
    <row r="10834" spans="1:3" ht="15.75">
      <c r="A10834" s="1"/>
      <c r="B10834" s="1"/>
      <c r="C10834" s="1"/>
    </row>
    <row r="10835" spans="1:3" ht="15.75">
      <c r="A10835" s="1"/>
      <c r="B10835" s="1"/>
      <c r="C10835" s="1"/>
    </row>
    <row r="10836" spans="1:3" ht="15.75">
      <c r="A10836" s="1"/>
      <c r="B10836" s="1"/>
      <c r="C10836" s="1"/>
    </row>
    <row r="10837" spans="1:3" ht="15.75">
      <c r="A10837" s="1"/>
      <c r="B10837" s="1"/>
      <c r="C10837" s="1"/>
    </row>
    <row r="10838" spans="1:3" ht="15.75">
      <c r="A10838" s="1"/>
      <c r="B10838" s="1"/>
      <c r="C10838" s="1"/>
    </row>
    <row r="10839" spans="1:3" ht="15.75">
      <c r="A10839" s="1"/>
      <c r="B10839" s="1"/>
      <c r="C10839" s="1"/>
    </row>
    <row r="10840" spans="1:3" ht="15.75">
      <c r="A10840" s="1"/>
      <c r="B10840" s="1"/>
      <c r="C10840" s="1"/>
    </row>
    <row r="10841" spans="1:3" ht="15.75">
      <c r="A10841" s="1"/>
      <c r="B10841" s="1"/>
      <c r="C10841" s="1"/>
    </row>
    <row r="10842" spans="1:3" ht="15.75">
      <c r="A10842" s="1"/>
      <c r="B10842" s="1"/>
      <c r="C10842" s="1"/>
    </row>
    <row r="10843" spans="1:3" ht="15.75">
      <c r="A10843" s="1"/>
      <c r="B10843" s="1"/>
      <c r="C10843" s="1"/>
    </row>
    <row r="10844" spans="1:3" ht="15.75">
      <c r="A10844" s="1"/>
      <c r="B10844" s="1"/>
      <c r="C10844" s="1"/>
    </row>
    <row r="10845" spans="1:3" ht="15.75">
      <c r="A10845" s="1"/>
      <c r="B10845" s="1"/>
      <c r="C10845" s="1"/>
    </row>
    <row r="10846" spans="1:3" ht="15.75">
      <c r="A10846" s="1"/>
      <c r="B10846" s="1"/>
      <c r="C10846" s="1"/>
    </row>
    <row r="10847" spans="1:3" ht="15.75">
      <c r="A10847" s="1"/>
      <c r="B10847" s="1"/>
      <c r="C10847" s="1"/>
    </row>
    <row r="10848" spans="1:3" ht="15.75">
      <c r="A10848" s="1"/>
      <c r="B10848" s="1"/>
      <c r="C10848" s="1"/>
    </row>
    <row r="10849" spans="1:3" ht="15.75">
      <c r="A10849" s="1"/>
      <c r="B10849" s="1"/>
      <c r="C10849" s="1"/>
    </row>
    <row r="10850" spans="1:3" ht="15.75">
      <c r="A10850" s="1"/>
      <c r="B10850" s="1"/>
      <c r="C10850" s="1"/>
    </row>
    <row r="10851" spans="1:3" ht="15.75">
      <c r="A10851" s="1"/>
      <c r="B10851" s="1"/>
      <c r="C10851" s="1"/>
    </row>
    <row r="10852" spans="1:3" ht="15.75">
      <c r="A10852" s="1"/>
      <c r="B10852" s="1"/>
      <c r="C10852" s="1"/>
    </row>
    <row r="10853" spans="1:3" ht="15.75">
      <c r="A10853" s="1"/>
      <c r="B10853" s="1"/>
      <c r="C10853" s="1"/>
    </row>
    <row r="10854" spans="1:3" ht="15.75">
      <c r="A10854" s="1"/>
      <c r="B10854" s="1"/>
      <c r="C10854" s="1"/>
    </row>
    <row r="10855" spans="1:3" ht="15.75">
      <c r="A10855" s="1"/>
      <c r="B10855" s="1"/>
      <c r="C10855" s="1"/>
    </row>
    <row r="10856" spans="1:3" ht="15.75">
      <c r="A10856" s="1"/>
      <c r="B10856" s="1"/>
      <c r="C10856" s="1"/>
    </row>
    <row r="10857" spans="1:3" ht="15.75">
      <c r="A10857" s="1"/>
      <c r="B10857" s="1"/>
      <c r="C10857" s="1"/>
    </row>
    <row r="10858" spans="1:3" ht="15.75">
      <c r="A10858" s="1"/>
      <c r="B10858" s="1"/>
      <c r="C10858" s="1"/>
    </row>
    <row r="10859" spans="1:3" ht="15.75">
      <c r="A10859" s="1"/>
      <c r="B10859" s="1"/>
      <c r="C10859" s="1"/>
    </row>
    <row r="10860" spans="1:3" ht="15.75">
      <c r="A10860" s="1"/>
      <c r="B10860" s="1"/>
      <c r="C10860" s="1"/>
    </row>
    <row r="10861" spans="1:3" ht="15.75">
      <c r="A10861" s="1"/>
      <c r="B10861" s="1"/>
      <c r="C10861" s="1"/>
    </row>
    <row r="10862" spans="1:3" ht="15.75">
      <c r="A10862" s="1"/>
      <c r="B10862" s="1"/>
      <c r="C10862" s="1"/>
    </row>
    <row r="10863" spans="1:3" ht="15.75">
      <c r="A10863" s="1"/>
      <c r="B10863" s="1"/>
      <c r="C10863" s="1"/>
    </row>
    <row r="10864" spans="1:3" ht="15.75">
      <c r="A10864" s="1"/>
      <c r="B10864" s="1"/>
      <c r="C10864" s="1"/>
    </row>
    <row r="10865" spans="1:3" ht="15.75">
      <c r="A10865" s="1"/>
      <c r="B10865" s="1"/>
      <c r="C10865" s="1"/>
    </row>
    <row r="10866" spans="1:3" ht="15.75">
      <c r="A10866" s="1"/>
      <c r="B10866" s="1"/>
      <c r="C10866" s="1"/>
    </row>
    <row r="10867" spans="1:3" ht="15.75">
      <c r="A10867" s="1"/>
      <c r="B10867" s="1"/>
      <c r="C10867" s="1"/>
    </row>
    <row r="10868" spans="1:3" ht="15.75">
      <c r="A10868" s="1"/>
      <c r="B10868" s="1"/>
      <c r="C10868" s="1"/>
    </row>
    <row r="10869" spans="1:3" ht="15.75">
      <c r="A10869" s="1"/>
      <c r="B10869" s="1"/>
      <c r="C10869" s="1"/>
    </row>
    <row r="10870" spans="1:3" ht="15.75">
      <c r="A10870" s="1"/>
      <c r="B10870" s="1"/>
      <c r="C10870" s="1"/>
    </row>
    <row r="10871" spans="1:3" ht="15.75">
      <c r="A10871" s="1"/>
      <c r="B10871" s="1"/>
      <c r="C10871" s="1"/>
    </row>
    <row r="10872" spans="1:3" ht="15.75">
      <c r="A10872" s="1"/>
      <c r="B10872" s="1"/>
      <c r="C10872" s="1"/>
    </row>
    <row r="10873" spans="1:3" ht="15.75">
      <c r="A10873" s="1"/>
      <c r="B10873" s="1"/>
      <c r="C10873" s="1"/>
    </row>
    <row r="10874" spans="1:3" ht="15.75">
      <c r="A10874" s="1"/>
      <c r="B10874" s="1"/>
      <c r="C10874" s="1"/>
    </row>
    <row r="10875" spans="1:3" ht="15.75">
      <c r="A10875" s="1"/>
      <c r="B10875" s="1"/>
      <c r="C10875" s="1"/>
    </row>
    <row r="10876" spans="1:3" ht="15.75">
      <c r="A10876" s="1"/>
      <c r="B10876" s="1"/>
      <c r="C10876" s="1"/>
    </row>
    <row r="10877" spans="1:3" ht="15.75">
      <c r="A10877" s="1"/>
      <c r="B10877" s="1"/>
      <c r="C10877" s="1"/>
    </row>
    <row r="10878" spans="1:3" ht="15.75">
      <c r="A10878" s="1"/>
      <c r="B10878" s="1"/>
      <c r="C10878" s="1"/>
    </row>
    <row r="10879" spans="1:3" ht="15.75">
      <c r="A10879" s="1"/>
      <c r="B10879" s="1"/>
      <c r="C10879" s="1"/>
    </row>
    <row r="10880" spans="1:3" ht="15.75">
      <c r="A10880" s="1"/>
      <c r="B10880" s="1"/>
      <c r="C10880" s="1"/>
    </row>
    <row r="10881" spans="1:3" ht="15.75">
      <c r="A10881" s="1"/>
      <c r="B10881" s="1"/>
      <c r="C10881" s="1"/>
    </row>
    <row r="10882" spans="1:3" ht="15.75">
      <c r="A10882" s="1"/>
      <c r="B10882" s="1"/>
      <c r="C10882" s="1"/>
    </row>
    <row r="10883" spans="1:3" ht="15.75">
      <c r="A10883" s="1"/>
      <c r="B10883" s="1"/>
      <c r="C10883" s="1"/>
    </row>
    <row r="10884" spans="1:3" ht="15.75">
      <c r="A10884" s="1"/>
      <c r="B10884" s="1"/>
      <c r="C10884" s="1"/>
    </row>
    <row r="10885" spans="1:3" ht="15.75">
      <c r="A10885" s="1"/>
      <c r="B10885" s="1"/>
      <c r="C10885" s="1"/>
    </row>
    <row r="10886" spans="1:3" ht="15.75">
      <c r="A10886" s="1"/>
      <c r="B10886" s="1"/>
      <c r="C10886" s="1"/>
    </row>
    <row r="10887" spans="1:3" ht="15.75">
      <c r="A10887" s="1"/>
      <c r="B10887" s="1"/>
      <c r="C10887" s="1"/>
    </row>
    <row r="10888" spans="1:3" ht="15.75">
      <c r="A10888" s="1"/>
      <c r="B10888" s="1"/>
      <c r="C10888" s="1"/>
    </row>
    <row r="10889" spans="1:3" ht="15.75">
      <c r="A10889" s="1"/>
      <c r="B10889" s="1"/>
      <c r="C10889" s="1"/>
    </row>
    <row r="10890" spans="1:3" ht="15.75">
      <c r="A10890" s="1"/>
      <c r="B10890" s="1"/>
      <c r="C10890" s="1"/>
    </row>
    <row r="10891" spans="1:3" ht="15.75">
      <c r="A10891" s="1"/>
      <c r="B10891" s="1"/>
      <c r="C10891" s="1"/>
    </row>
    <row r="10892" spans="1:3" ht="15.75">
      <c r="A10892" s="1"/>
      <c r="B10892" s="1"/>
      <c r="C10892" s="1"/>
    </row>
    <row r="10893" spans="1:3" ht="15.75">
      <c r="A10893" s="1"/>
      <c r="B10893" s="1"/>
      <c r="C10893" s="1"/>
    </row>
    <row r="10894" spans="1:3" ht="15.75">
      <c r="A10894" s="1"/>
      <c r="B10894" s="1"/>
      <c r="C10894" s="1"/>
    </row>
    <row r="10895" spans="1:3" ht="15.75">
      <c r="A10895" s="1"/>
      <c r="B10895" s="1"/>
      <c r="C10895" s="1"/>
    </row>
    <row r="10896" spans="1:3" ht="15.75">
      <c r="A10896" s="1"/>
      <c r="B10896" s="1"/>
      <c r="C10896" s="1"/>
    </row>
    <row r="10897" spans="1:3" ht="15.75">
      <c r="A10897" s="1"/>
      <c r="B10897" s="1"/>
      <c r="C10897" s="1"/>
    </row>
    <row r="10898" spans="1:3" ht="15.75">
      <c r="A10898" s="1"/>
      <c r="B10898" s="1"/>
      <c r="C10898" s="1"/>
    </row>
    <row r="10899" spans="1:3" ht="15.75">
      <c r="A10899" s="1"/>
      <c r="B10899" s="1"/>
      <c r="C10899" s="1"/>
    </row>
    <row r="10900" spans="1:3" ht="15.75">
      <c r="A10900" s="1"/>
      <c r="B10900" s="1"/>
      <c r="C10900" s="1"/>
    </row>
    <row r="10901" spans="1:3" ht="15.75">
      <c r="A10901" s="1"/>
      <c r="B10901" s="1"/>
      <c r="C10901" s="1"/>
    </row>
    <row r="10902" spans="1:3" ht="15.75">
      <c r="A10902" s="1"/>
      <c r="B10902" s="1"/>
      <c r="C10902" s="1"/>
    </row>
    <row r="10903" spans="1:3" ht="15.75">
      <c r="A10903" s="1"/>
      <c r="B10903" s="1"/>
      <c r="C10903" s="1"/>
    </row>
    <row r="10904" spans="1:3" ht="15.75">
      <c r="A10904" s="1"/>
      <c r="B10904" s="1"/>
      <c r="C10904" s="1"/>
    </row>
    <row r="10905" spans="1:3" ht="15.75">
      <c r="A10905" s="1"/>
      <c r="B10905" s="1"/>
      <c r="C10905" s="1"/>
    </row>
    <row r="10906" spans="1:3" ht="15.75">
      <c r="A10906" s="1"/>
      <c r="B10906" s="1"/>
      <c r="C10906" s="1"/>
    </row>
    <row r="10907" spans="1:3" ht="15.75">
      <c r="A10907" s="1"/>
      <c r="B10907" s="1"/>
      <c r="C10907" s="1"/>
    </row>
    <row r="10908" spans="1:3" ht="15.75">
      <c r="A10908" s="1"/>
      <c r="B10908" s="1"/>
      <c r="C10908" s="1"/>
    </row>
    <row r="10909" spans="1:3" ht="15.75">
      <c r="A10909" s="1"/>
      <c r="B10909" s="1"/>
      <c r="C10909" s="1"/>
    </row>
    <row r="10910" spans="1:3" ht="15.75">
      <c r="A10910" s="1"/>
      <c r="B10910" s="1"/>
      <c r="C10910" s="1"/>
    </row>
    <row r="10911" spans="1:3" ht="15.75">
      <c r="A10911" s="1"/>
      <c r="B10911" s="1"/>
      <c r="C10911" s="1"/>
    </row>
    <row r="10912" spans="1:3" ht="15.75">
      <c r="A10912" s="1"/>
      <c r="B10912" s="1"/>
      <c r="C10912" s="1"/>
    </row>
    <row r="10913" spans="1:3" ht="15.75">
      <c r="A10913" s="1"/>
      <c r="B10913" s="1"/>
      <c r="C10913" s="1"/>
    </row>
    <row r="10914" spans="1:3" ht="15.75">
      <c r="A10914" s="1"/>
      <c r="B10914" s="1"/>
      <c r="C10914" s="1"/>
    </row>
    <row r="10915" spans="1:3" ht="15.75">
      <c r="A10915" s="1"/>
      <c r="B10915" s="1"/>
      <c r="C10915" s="1"/>
    </row>
    <row r="10916" spans="1:3" ht="15.75">
      <c r="A10916" s="1"/>
      <c r="B10916" s="1"/>
      <c r="C10916" s="1"/>
    </row>
    <row r="10917" spans="1:3" ht="15.75">
      <c r="A10917" s="1"/>
      <c r="B10917" s="1"/>
      <c r="C10917" s="1"/>
    </row>
    <row r="10918" spans="1:3" ht="15.75">
      <c r="A10918" s="1"/>
      <c r="B10918" s="1"/>
      <c r="C10918" s="1"/>
    </row>
    <row r="10919" spans="1:3" ht="15.75">
      <c r="A10919" s="1"/>
      <c r="B10919" s="1"/>
      <c r="C10919" s="1"/>
    </row>
    <row r="10920" spans="1:3" ht="15.75">
      <c r="A10920" s="1"/>
      <c r="B10920" s="1"/>
      <c r="C10920" s="1"/>
    </row>
    <row r="10921" spans="1:3" ht="15.75">
      <c r="A10921" s="1"/>
      <c r="B10921" s="1"/>
      <c r="C10921" s="1"/>
    </row>
    <row r="10922" spans="1:3" ht="15.75">
      <c r="A10922" s="1"/>
      <c r="B10922" s="1"/>
      <c r="C10922" s="1"/>
    </row>
    <row r="10923" spans="1:3" ht="15.75">
      <c r="A10923" s="1"/>
      <c r="B10923" s="1"/>
      <c r="C10923" s="1"/>
    </row>
    <row r="10924" spans="1:3" ht="15.75">
      <c r="A10924" s="1"/>
      <c r="B10924" s="1"/>
      <c r="C10924" s="1"/>
    </row>
    <row r="10925" spans="1:3" ht="15.75">
      <c r="A10925" s="1"/>
      <c r="B10925" s="1"/>
      <c r="C10925" s="1"/>
    </row>
    <row r="10926" spans="1:3" ht="15.75">
      <c r="A10926" s="1"/>
      <c r="B10926" s="1"/>
      <c r="C10926" s="1"/>
    </row>
    <row r="10927" spans="1:3" ht="15.75">
      <c r="A10927" s="1"/>
      <c r="B10927" s="1"/>
      <c r="C10927" s="1"/>
    </row>
    <row r="10928" spans="1:3" ht="15.75">
      <c r="A10928" s="1"/>
      <c r="B10928" s="1"/>
      <c r="C10928" s="1"/>
    </row>
    <row r="10929" spans="1:3" ht="15.75">
      <c r="A10929" s="1"/>
      <c r="B10929" s="1"/>
      <c r="C10929" s="1"/>
    </row>
    <row r="10930" spans="1:3" ht="15.75">
      <c r="A10930" s="1"/>
      <c r="B10930" s="1"/>
      <c r="C10930" s="1"/>
    </row>
    <row r="10931" spans="1:3" ht="15.75">
      <c r="A10931" s="1"/>
      <c r="B10931" s="1"/>
      <c r="C10931" s="1"/>
    </row>
    <row r="10932" spans="1:3" ht="15.75">
      <c r="A10932" s="1"/>
      <c r="B10932" s="1"/>
      <c r="C10932" s="1"/>
    </row>
    <row r="10933" spans="1:3" ht="15.75">
      <c r="A10933" s="1"/>
      <c r="B10933" s="1"/>
      <c r="C10933" s="1"/>
    </row>
    <row r="10934" spans="1:3" ht="15.75">
      <c r="A10934" s="1"/>
      <c r="B10934" s="1"/>
      <c r="C10934" s="1"/>
    </row>
    <row r="10935" spans="1:3" ht="15.75">
      <c r="A10935" s="1"/>
      <c r="B10935" s="1"/>
      <c r="C10935" s="1"/>
    </row>
    <row r="10936" spans="1:3" ht="15.75">
      <c r="A10936" s="1"/>
      <c r="B10936" s="1"/>
      <c r="C10936" s="1"/>
    </row>
    <row r="10937" spans="1:3" ht="15.75">
      <c r="A10937" s="1"/>
      <c r="B10937" s="1"/>
      <c r="C10937" s="1"/>
    </row>
    <row r="10938" spans="1:3" ht="15.75">
      <c r="A10938" s="1"/>
      <c r="B10938" s="1"/>
      <c r="C10938" s="1"/>
    </row>
    <row r="10939" spans="1:3" ht="15.75">
      <c r="A10939" s="1"/>
      <c r="B10939" s="1"/>
      <c r="C10939" s="1"/>
    </row>
    <row r="10940" spans="1:3" ht="15.75">
      <c r="A10940" s="1"/>
      <c r="B10940" s="1"/>
      <c r="C10940" s="1"/>
    </row>
    <row r="10941" spans="1:3" ht="15.75">
      <c r="A10941" s="1"/>
      <c r="B10941" s="1"/>
      <c r="C10941" s="1"/>
    </row>
    <row r="10942" spans="1:3" ht="15.75">
      <c r="A10942" s="1"/>
      <c r="B10942" s="1"/>
      <c r="C10942" s="1"/>
    </row>
    <row r="10943" spans="1:3" ht="15.75">
      <c r="A10943" s="1"/>
      <c r="B10943" s="1"/>
      <c r="C10943" s="1"/>
    </row>
    <row r="10944" spans="1:3" ht="15.75">
      <c r="A10944" s="1"/>
      <c r="B10944" s="1"/>
      <c r="C10944" s="1"/>
    </row>
    <row r="10945" spans="1:3" ht="15.75">
      <c r="A10945" s="1"/>
      <c r="B10945" s="1"/>
      <c r="C10945" s="1"/>
    </row>
    <row r="10946" spans="1:3" ht="15.75">
      <c r="A10946" s="1"/>
      <c r="B10946" s="1"/>
      <c r="C10946" s="1"/>
    </row>
    <row r="10947" spans="1:3" ht="15.75">
      <c r="A10947" s="1"/>
      <c r="B10947" s="1"/>
      <c r="C10947" s="1"/>
    </row>
    <row r="10948" spans="1:3" ht="15.75">
      <c r="A10948" s="1"/>
      <c r="B10948" s="1"/>
      <c r="C10948" s="1"/>
    </row>
    <row r="10949" spans="1:3" ht="15.75">
      <c r="A10949" s="1"/>
      <c r="B10949" s="1"/>
      <c r="C10949" s="1"/>
    </row>
    <row r="10950" spans="1:3" ht="15.75">
      <c r="A10950" s="1"/>
      <c r="B10950" s="1"/>
      <c r="C10950" s="1"/>
    </row>
    <row r="10951" spans="1:3" ht="15.75">
      <c r="A10951" s="1"/>
      <c r="B10951" s="1"/>
      <c r="C10951" s="1"/>
    </row>
    <row r="10952" spans="1:3" ht="15.75">
      <c r="A10952" s="1"/>
      <c r="B10952" s="1"/>
      <c r="C10952" s="1"/>
    </row>
    <row r="10953" spans="1:3" ht="15.75">
      <c r="A10953" s="1"/>
      <c r="B10953" s="1"/>
      <c r="C10953" s="1"/>
    </row>
    <row r="10954" spans="1:3" ht="15.75">
      <c r="A10954" s="1"/>
      <c r="B10954" s="1"/>
      <c r="C10954" s="1"/>
    </row>
    <row r="10955" spans="1:3" ht="15.75">
      <c r="A10955" s="1"/>
      <c r="B10955" s="1"/>
      <c r="C10955" s="1"/>
    </row>
    <row r="10956" spans="1:3" ht="15.75">
      <c r="A10956" s="1"/>
      <c r="B10956" s="1"/>
      <c r="C10956" s="1"/>
    </row>
    <row r="10957" spans="1:3" ht="15.75">
      <c r="A10957" s="1"/>
      <c r="B10957" s="1"/>
      <c r="C10957" s="1"/>
    </row>
    <row r="10958" spans="1:3" ht="15.75">
      <c r="A10958" s="1"/>
      <c r="B10958" s="1"/>
      <c r="C10958" s="1"/>
    </row>
    <row r="10959" spans="1:3" ht="15.75">
      <c r="A10959" s="1"/>
      <c r="B10959" s="1"/>
      <c r="C10959" s="1"/>
    </row>
    <row r="10960" spans="1:3" ht="15.75">
      <c r="A10960" s="1"/>
      <c r="B10960" s="1"/>
      <c r="C10960" s="1"/>
    </row>
    <row r="10961" spans="1:3" ht="15.75">
      <c r="A10961" s="1"/>
      <c r="B10961" s="1"/>
      <c r="C10961" s="1"/>
    </row>
    <row r="10962" spans="1:3" ht="15.75">
      <c r="A10962" s="1"/>
      <c r="B10962" s="1"/>
      <c r="C10962" s="1"/>
    </row>
    <row r="10963" spans="1:3" ht="15.75">
      <c r="A10963" s="1"/>
      <c r="B10963" s="1"/>
      <c r="C10963" s="1"/>
    </row>
    <row r="10964" spans="1:3" ht="15.75">
      <c r="A10964" s="1"/>
      <c r="B10964" s="1"/>
      <c r="C10964" s="1"/>
    </row>
    <row r="10965" spans="1:3" ht="15.75">
      <c r="A10965" s="1"/>
      <c r="B10965" s="1"/>
      <c r="C10965" s="1"/>
    </row>
    <row r="10966" spans="1:3" ht="15.75">
      <c r="A10966" s="1"/>
      <c r="B10966" s="1"/>
      <c r="C10966" s="1"/>
    </row>
    <row r="10967" spans="1:3" ht="15.75">
      <c r="A10967" s="1"/>
      <c r="B10967" s="1"/>
      <c r="C10967" s="1"/>
    </row>
    <row r="10968" spans="1:3" ht="15.75">
      <c r="A10968" s="1"/>
      <c r="B10968" s="1"/>
      <c r="C10968" s="1"/>
    </row>
    <row r="10969" spans="1:3" ht="15.75">
      <c r="A10969" s="1"/>
      <c r="B10969" s="1"/>
      <c r="C10969" s="1"/>
    </row>
    <row r="10970" spans="1:3" ht="15.75">
      <c r="A10970" s="1"/>
      <c r="B10970" s="1"/>
      <c r="C10970" s="1"/>
    </row>
    <row r="10971" spans="1:3" ht="15.75">
      <c r="A10971" s="1"/>
      <c r="B10971" s="1"/>
      <c r="C10971" s="1"/>
    </row>
    <row r="10972" spans="1:3" ht="15.75">
      <c r="A10972" s="1"/>
      <c r="B10972" s="1"/>
      <c r="C10972" s="1"/>
    </row>
    <row r="10973" spans="1:3" ht="15.75">
      <c r="A10973" s="1"/>
      <c r="B10973" s="1"/>
      <c r="C10973" s="1"/>
    </row>
    <row r="10974" spans="1:3" ht="15.75">
      <c r="A10974" s="1"/>
      <c r="B10974" s="1"/>
      <c r="C10974" s="1"/>
    </row>
    <row r="10975" spans="1:3" ht="15.75">
      <c r="A10975" s="1"/>
      <c r="B10975" s="1"/>
      <c r="C10975" s="1"/>
    </row>
    <row r="10976" spans="1:3" ht="15.75">
      <c r="A10976" s="1"/>
      <c r="B10976" s="1"/>
      <c r="C10976" s="1"/>
    </row>
    <row r="10977" spans="1:3" ht="15.75">
      <c r="A10977" s="1"/>
      <c r="B10977" s="1"/>
      <c r="C10977" s="1"/>
    </row>
    <row r="10978" spans="1:3" ht="15.75">
      <c r="A10978" s="1"/>
      <c r="B10978" s="1"/>
      <c r="C10978" s="1"/>
    </row>
    <row r="10979" spans="1:3" ht="15.75">
      <c r="A10979" s="1"/>
      <c r="B10979" s="1"/>
      <c r="C10979" s="1"/>
    </row>
    <row r="10980" spans="1:3" ht="15.75">
      <c r="A10980" s="1"/>
      <c r="B10980" s="1"/>
      <c r="C10980" s="1"/>
    </row>
    <row r="10981" spans="1:3" ht="15.75">
      <c r="A10981" s="1"/>
      <c r="B10981" s="1"/>
      <c r="C10981" s="1"/>
    </row>
    <row r="10982" spans="1:3" ht="15.75">
      <c r="A10982" s="1"/>
      <c r="B10982" s="1"/>
      <c r="C10982" s="1"/>
    </row>
    <row r="10983" spans="1:3" ht="15.75">
      <c r="A10983" s="1"/>
      <c r="B10983" s="1"/>
      <c r="C10983" s="1"/>
    </row>
    <row r="10984" spans="1:3" ht="15.75">
      <c r="A10984" s="1"/>
      <c r="B10984" s="1"/>
      <c r="C10984" s="1"/>
    </row>
    <row r="10985" spans="1:3" ht="15.75">
      <c r="A10985" s="1"/>
      <c r="B10985" s="1"/>
      <c r="C10985" s="1"/>
    </row>
    <row r="10986" spans="1:3" ht="15.75">
      <c r="A10986" s="1"/>
      <c r="B10986" s="1"/>
      <c r="C10986" s="1"/>
    </row>
    <row r="10987" spans="1:3" ht="15.75">
      <c r="A10987" s="1"/>
      <c r="B10987" s="1"/>
      <c r="C10987" s="1"/>
    </row>
    <row r="10988" spans="1:3" ht="15.75">
      <c r="A10988" s="1"/>
      <c r="B10988" s="1"/>
      <c r="C10988" s="1"/>
    </row>
    <row r="10989" spans="1:3" ht="15.75">
      <c r="A10989" s="1"/>
      <c r="B10989" s="1"/>
      <c r="C10989" s="1"/>
    </row>
    <row r="10990" spans="1:3" ht="15.75">
      <c r="A10990" s="1"/>
      <c r="B10990" s="1"/>
      <c r="C10990" s="1"/>
    </row>
    <row r="10991" spans="1:3" ht="15.75">
      <c r="A10991" s="1"/>
      <c r="B10991" s="1"/>
      <c r="C10991" s="1"/>
    </row>
    <row r="10992" spans="1:3" ht="15.75">
      <c r="A10992" s="1"/>
      <c r="B10992" s="1"/>
      <c r="C10992" s="1"/>
    </row>
    <row r="10993" spans="1:3" ht="15.75">
      <c r="A10993" s="1"/>
      <c r="B10993" s="1"/>
      <c r="C10993" s="1"/>
    </row>
    <row r="10994" spans="1:3" ht="15.75">
      <c r="A10994" s="1"/>
      <c r="B10994" s="1"/>
      <c r="C10994" s="1"/>
    </row>
    <row r="10995" spans="1:3" ht="15.75">
      <c r="A10995" s="1"/>
      <c r="B10995" s="1"/>
      <c r="C10995" s="1"/>
    </row>
    <row r="10996" spans="1:3" ht="15.75">
      <c r="A10996" s="1"/>
      <c r="B10996" s="1"/>
      <c r="C10996" s="1"/>
    </row>
    <row r="10997" spans="1:3" ht="15.75">
      <c r="A10997" s="1"/>
      <c r="B10997" s="1"/>
      <c r="C10997" s="1"/>
    </row>
    <row r="10998" spans="1:3" ht="15.75">
      <c r="A10998" s="1"/>
      <c r="B10998" s="1"/>
      <c r="C10998" s="1"/>
    </row>
    <row r="10999" spans="1:3" ht="15.75">
      <c r="A10999" s="1"/>
      <c r="B10999" s="1"/>
      <c r="C10999" s="1"/>
    </row>
    <row r="11000" spans="1:3" ht="15.75">
      <c r="A11000" s="1"/>
      <c r="B11000" s="1"/>
      <c r="C11000" s="1"/>
    </row>
    <row r="11001" spans="1:3" ht="15.75">
      <c r="A11001" s="1"/>
      <c r="B11001" s="1"/>
      <c r="C11001" s="1"/>
    </row>
    <row r="11002" spans="1:3" ht="15.75">
      <c r="A11002" s="1"/>
      <c r="B11002" s="1"/>
      <c r="C11002" s="1"/>
    </row>
    <row r="11003" spans="1:3" ht="15.75">
      <c r="A11003" s="1"/>
      <c r="B11003" s="1"/>
      <c r="C11003" s="1"/>
    </row>
    <row r="11004" spans="1:3" ht="15.75">
      <c r="A11004" s="1"/>
      <c r="B11004" s="1"/>
      <c r="C11004" s="1"/>
    </row>
    <row r="11005" spans="1:3" ht="15.75">
      <c r="A11005" s="1"/>
      <c r="B11005" s="1"/>
      <c r="C11005" s="1"/>
    </row>
    <row r="11006" spans="1:3" ht="15.75">
      <c r="A11006" s="1"/>
      <c r="B11006" s="1"/>
      <c r="C11006" s="1"/>
    </row>
    <row r="11007" spans="1:3" ht="15.75">
      <c r="A11007" s="1"/>
      <c r="B11007" s="1"/>
      <c r="C11007" s="1"/>
    </row>
    <row r="11008" spans="1:3" ht="15.75">
      <c r="A11008" s="1"/>
      <c r="B11008" s="1"/>
      <c r="C11008" s="1"/>
    </row>
    <row r="11009" spans="1:3" ht="15.75">
      <c r="A11009" s="1"/>
      <c r="B11009" s="1"/>
      <c r="C11009" s="1"/>
    </row>
    <row r="11010" spans="1:3" ht="15.75">
      <c r="A11010" s="1"/>
      <c r="B11010" s="1"/>
      <c r="C11010" s="1"/>
    </row>
    <row r="11011" spans="1:3" ht="15.75">
      <c r="A11011" s="1"/>
      <c r="B11011" s="1"/>
      <c r="C11011" s="1"/>
    </row>
    <row r="11012" spans="1:3" ht="15.75">
      <c r="A11012" s="1"/>
      <c r="B11012" s="1"/>
      <c r="C11012" s="1"/>
    </row>
    <row r="11013" spans="1:3" ht="15.75">
      <c r="A11013" s="1"/>
      <c r="B11013" s="1"/>
      <c r="C11013" s="1"/>
    </row>
    <row r="11014" spans="1:3" ht="15.75">
      <c r="A11014" s="1"/>
      <c r="B11014" s="1"/>
      <c r="C11014" s="1"/>
    </row>
    <row r="11015" spans="1:3" ht="15.75">
      <c r="A11015" s="1"/>
      <c r="B11015" s="1"/>
      <c r="C11015" s="1"/>
    </row>
    <row r="11016" spans="1:3" ht="15.75">
      <c r="A11016" s="1"/>
      <c r="B11016" s="1"/>
      <c r="C11016" s="1"/>
    </row>
    <row r="11017" spans="1:3" ht="15.75">
      <c r="A11017" s="1"/>
      <c r="B11017" s="1"/>
      <c r="C11017" s="1"/>
    </row>
    <row r="11018" spans="1:3" ht="15.75">
      <c r="A11018" s="1"/>
      <c r="B11018" s="1"/>
      <c r="C11018" s="1"/>
    </row>
    <row r="11019" spans="1:3" ht="15.75">
      <c r="A11019" s="1"/>
      <c r="B11019" s="1"/>
      <c r="C11019" s="1"/>
    </row>
    <row r="11020" spans="1:3" ht="15.75">
      <c r="A11020" s="1"/>
      <c r="B11020" s="1"/>
      <c r="C11020" s="1"/>
    </row>
    <row r="11021" spans="1:3" ht="15.75">
      <c r="A11021" s="1"/>
      <c r="B11021" s="1"/>
      <c r="C11021" s="1"/>
    </row>
    <row r="11022" spans="1:3" ht="15.75">
      <c r="A11022" s="1"/>
      <c r="B11022" s="1"/>
      <c r="C11022" s="1"/>
    </row>
    <row r="11023" spans="1:3" ht="15.75">
      <c r="A11023" s="1"/>
      <c r="B11023" s="1"/>
      <c r="C11023" s="1"/>
    </row>
    <row r="11024" spans="1:3" ht="15.75">
      <c r="A11024" s="1"/>
      <c r="B11024" s="1"/>
      <c r="C11024" s="1"/>
    </row>
    <row r="11025" spans="1:3" ht="15.75">
      <c r="A11025" s="1"/>
      <c r="B11025" s="1"/>
      <c r="C11025" s="1"/>
    </row>
    <row r="11026" spans="1:3" ht="15.75">
      <c r="A11026" s="1"/>
      <c r="B11026" s="1"/>
      <c r="C11026" s="1"/>
    </row>
    <row r="11027" spans="1:3" ht="15.75">
      <c r="A11027" s="1"/>
      <c r="B11027" s="1"/>
      <c r="C11027" s="1"/>
    </row>
    <row r="11028" spans="1:3" ht="15.75">
      <c r="A11028" s="1"/>
      <c r="B11028" s="1"/>
      <c r="C11028" s="1"/>
    </row>
    <row r="11029" spans="1:3" ht="15.75">
      <c r="A11029" s="1"/>
      <c r="B11029" s="1"/>
      <c r="C11029" s="1"/>
    </row>
    <row r="11030" spans="1:3" ht="15.75">
      <c r="A11030" s="1"/>
      <c r="B11030" s="1"/>
      <c r="C11030" s="1"/>
    </row>
    <row r="11031" spans="1:3" ht="15.75">
      <c r="A11031" s="1"/>
      <c r="B11031" s="1"/>
      <c r="C11031" s="1"/>
    </row>
    <row r="11032" spans="1:3" ht="15.75">
      <c r="A11032" s="1"/>
      <c r="B11032" s="1"/>
      <c r="C11032" s="1"/>
    </row>
    <row r="11033" spans="1:3" ht="15.75">
      <c r="A11033" s="1"/>
      <c r="B11033" s="1"/>
      <c r="C11033" s="1"/>
    </row>
    <row r="11034" spans="1:3" ht="15.75">
      <c r="A11034" s="1"/>
      <c r="B11034" s="1"/>
      <c r="C11034" s="1"/>
    </row>
    <row r="11035" spans="1:3" ht="15.75">
      <c r="A11035" s="1"/>
      <c r="B11035" s="1"/>
      <c r="C11035" s="1"/>
    </row>
    <row r="11036" spans="1:3" ht="15.75">
      <c r="A11036" s="1"/>
      <c r="B11036" s="1"/>
      <c r="C11036" s="1"/>
    </row>
    <row r="11037" spans="1:3" ht="15.75">
      <c r="A11037" s="1"/>
      <c r="B11037" s="1"/>
      <c r="C11037" s="1"/>
    </row>
    <row r="11038" spans="1:3" ht="15.75">
      <c r="A11038" s="1"/>
      <c r="B11038" s="1"/>
      <c r="C11038" s="1"/>
    </row>
    <row r="11039" spans="1:3" ht="15.75">
      <c r="A11039" s="1"/>
      <c r="B11039" s="1"/>
      <c r="C11039" s="1"/>
    </row>
    <row r="11040" spans="1:3" ht="15.75">
      <c r="A11040" s="1"/>
      <c r="B11040" s="1"/>
      <c r="C11040" s="1"/>
    </row>
    <row r="11041" spans="1:3" ht="15.75">
      <c r="A11041" s="1"/>
      <c r="B11041" s="1"/>
      <c r="C11041" s="1"/>
    </row>
    <row r="11042" spans="1:3" ht="15.75">
      <c r="A11042" s="1"/>
      <c r="B11042" s="1"/>
      <c r="C11042" s="1"/>
    </row>
    <row r="11043" spans="1:3" ht="15.75">
      <c r="A11043" s="1"/>
      <c r="B11043" s="1"/>
      <c r="C11043" s="1"/>
    </row>
    <row r="11044" spans="1:3" ht="15.75">
      <c r="A11044" s="1"/>
      <c r="B11044" s="1"/>
      <c r="C11044" s="1"/>
    </row>
    <row r="11045" spans="1:3" ht="15.75">
      <c r="A11045" s="1"/>
      <c r="B11045" s="1"/>
      <c r="C11045" s="1"/>
    </row>
    <row r="11046" spans="1:3" ht="15.75">
      <c r="A11046" s="1"/>
      <c r="B11046" s="1"/>
      <c r="C11046" s="1"/>
    </row>
    <row r="11047" spans="1:3" ht="15.75">
      <c r="A11047" s="1"/>
      <c r="B11047" s="1"/>
      <c r="C11047" s="1"/>
    </row>
    <row r="11048" spans="1:3" ht="15.75">
      <c r="A11048" s="1"/>
      <c r="B11048" s="1"/>
      <c r="C11048" s="1"/>
    </row>
    <row r="11049" spans="1:3" ht="15.75">
      <c r="A11049" s="1"/>
      <c r="B11049" s="1"/>
      <c r="C11049" s="1"/>
    </row>
    <row r="11050" spans="1:3" ht="15.75">
      <c r="A11050" s="1"/>
      <c r="B11050" s="1"/>
      <c r="C11050" s="1"/>
    </row>
    <row r="11051" spans="1:3" ht="15.75">
      <c r="A11051" s="1"/>
      <c r="B11051" s="1"/>
      <c r="C11051" s="1"/>
    </row>
    <row r="11052" spans="1:3" ht="15.75">
      <c r="A11052" s="1"/>
      <c r="B11052" s="1"/>
      <c r="C11052" s="1"/>
    </row>
    <row r="11053" spans="1:3" ht="15.75">
      <c r="A11053" s="1"/>
      <c r="B11053" s="1"/>
      <c r="C11053" s="1"/>
    </row>
    <row r="11054" spans="1:3" ht="15.75">
      <c r="A11054" s="1"/>
      <c r="B11054" s="1"/>
      <c r="C11054" s="1"/>
    </row>
    <row r="11055" spans="1:3" ht="15.75">
      <c r="A11055" s="1"/>
      <c r="B11055" s="1"/>
      <c r="C11055" s="1"/>
    </row>
    <row r="11056" spans="1:3" ht="15.75">
      <c r="A11056" s="1"/>
      <c r="B11056" s="1"/>
      <c r="C11056" s="1"/>
    </row>
    <row r="11057" spans="1:3" ht="15.75">
      <c r="A11057" s="1"/>
      <c r="B11057" s="1"/>
      <c r="C11057" s="1"/>
    </row>
    <row r="11058" spans="1:3" ht="15.75">
      <c r="A11058" s="1"/>
      <c r="B11058" s="1"/>
      <c r="C11058" s="1"/>
    </row>
    <row r="11059" spans="1:3" ht="15.75">
      <c r="A11059" s="1"/>
      <c r="B11059" s="1"/>
      <c r="C11059" s="1"/>
    </row>
    <row r="11060" spans="1:3" ht="15.75">
      <c r="A11060" s="1"/>
      <c r="B11060" s="1"/>
      <c r="C11060" s="1"/>
    </row>
    <row r="11061" spans="1:3" ht="15.75">
      <c r="A11061" s="1"/>
      <c r="B11061" s="1"/>
      <c r="C11061" s="1"/>
    </row>
    <row r="11062" spans="1:3" ht="15.75">
      <c r="A11062" s="1"/>
      <c r="B11062" s="1"/>
      <c r="C11062" s="1"/>
    </row>
    <row r="11063" spans="1:3" ht="15.75">
      <c r="A11063" s="1"/>
      <c r="B11063" s="1"/>
      <c r="C11063" s="1"/>
    </row>
    <row r="11064" spans="1:3" ht="15.75">
      <c r="A11064" s="1"/>
      <c r="B11064" s="1"/>
      <c r="C11064" s="1"/>
    </row>
    <row r="11065" spans="1:3" ht="15.75">
      <c r="A11065" s="1"/>
      <c r="B11065" s="1"/>
      <c r="C11065" s="1"/>
    </row>
    <row r="11066" spans="1:3" ht="15.75">
      <c r="A11066" s="1"/>
      <c r="B11066" s="1"/>
      <c r="C11066" s="1"/>
    </row>
    <row r="11067" spans="1:3" ht="15.75">
      <c r="A11067" s="1"/>
      <c r="B11067" s="1"/>
      <c r="C11067" s="1"/>
    </row>
    <row r="11068" spans="1:3" ht="15.75">
      <c r="A11068" s="1"/>
      <c r="B11068" s="1"/>
      <c r="C11068" s="1"/>
    </row>
    <row r="11069" spans="1:3" ht="15.75">
      <c r="A11069" s="1"/>
      <c r="B11069" s="1"/>
      <c r="C11069" s="1"/>
    </row>
    <row r="11070" spans="1:3" ht="15.75">
      <c r="A11070" s="1"/>
      <c r="B11070" s="1"/>
      <c r="C11070" s="1"/>
    </row>
    <row r="11071" spans="1:3" ht="15.75">
      <c r="A11071" s="1"/>
      <c r="B11071" s="1"/>
      <c r="C11071" s="1"/>
    </row>
    <row r="11072" spans="1:3" ht="15.75">
      <c r="A11072" s="1"/>
      <c r="B11072" s="1"/>
      <c r="C11072" s="1"/>
    </row>
    <row r="11073" spans="1:3" ht="15.75">
      <c r="A11073" s="1"/>
      <c r="B11073" s="1"/>
      <c r="C11073" s="1"/>
    </row>
    <row r="11074" spans="1:3" ht="15.75">
      <c r="A11074" s="1"/>
      <c r="B11074" s="1"/>
      <c r="C11074" s="1"/>
    </row>
    <row r="11075" spans="1:3" ht="15.75">
      <c r="A11075" s="1"/>
      <c r="B11075" s="1"/>
      <c r="C11075" s="1"/>
    </row>
    <row r="11076" spans="1:3" ht="15.75">
      <c r="A11076" s="1"/>
      <c r="B11076" s="1"/>
      <c r="C11076" s="1"/>
    </row>
    <row r="11077" spans="1:3" ht="15.75">
      <c r="A11077" s="1"/>
      <c r="B11077" s="1"/>
      <c r="C11077" s="1"/>
    </row>
    <row r="11078" spans="1:3" ht="15.75">
      <c r="A11078" s="1"/>
      <c r="B11078" s="1"/>
      <c r="C11078" s="1"/>
    </row>
    <row r="11079" spans="1:3" ht="15.75">
      <c r="A11079" s="1"/>
      <c r="B11079" s="1"/>
      <c r="C11079" s="1"/>
    </row>
    <row r="11080" spans="1:3" ht="15.75">
      <c r="A11080" s="1"/>
      <c r="B11080" s="1"/>
      <c r="C11080" s="1"/>
    </row>
    <row r="11081" spans="1:3" ht="15.75">
      <c r="A11081" s="1"/>
      <c r="B11081" s="1"/>
      <c r="C11081" s="1"/>
    </row>
    <row r="11082" spans="1:3" ht="15.75">
      <c r="A11082" s="1"/>
      <c r="B11082" s="1"/>
      <c r="C11082" s="1"/>
    </row>
    <row r="11083" spans="1:3" ht="15.75">
      <c r="A11083" s="1"/>
      <c r="B11083" s="1"/>
      <c r="C11083" s="1"/>
    </row>
    <row r="11084" spans="1:3" ht="15.75">
      <c r="A11084" s="1"/>
      <c r="B11084" s="1"/>
      <c r="C11084" s="1"/>
    </row>
    <row r="11085" spans="1:3" ht="15.75">
      <c r="A11085" s="1"/>
      <c r="B11085" s="1"/>
      <c r="C11085" s="1"/>
    </row>
    <row r="11086" spans="1:3" ht="15.75">
      <c r="A11086" s="1"/>
      <c r="B11086" s="1"/>
      <c r="C11086" s="1"/>
    </row>
    <row r="11087" spans="1:3" ht="15.75">
      <c r="A11087" s="1"/>
      <c r="B11087" s="1"/>
      <c r="C11087" s="1"/>
    </row>
    <row r="11088" spans="1:3" ht="15.75">
      <c r="A11088" s="1"/>
      <c r="B11088" s="1"/>
      <c r="C11088" s="1"/>
    </row>
    <row r="11089" spans="1:3" ht="15.75">
      <c r="A11089" s="1"/>
      <c r="B11089" s="1"/>
      <c r="C11089" s="1"/>
    </row>
    <row r="11090" spans="1:3" ht="15.75">
      <c r="A11090" s="1"/>
      <c r="B11090" s="1"/>
      <c r="C11090" s="1"/>
    </row>
    <row r="11091" spans="1:3" ht="15.75">
      <c r="A11091" s="1"/>
      <c r="B11091" s="1"/>
      <c r="C11091" s="1"/>
    </row>
    <row r="11092" spans="1:3" ht="15.75">
      <c r="A11092" s="1"/>
      <c r="B11092" s="1"/>
      <c r="C11092" s="1"/>
    </row>
    <row r="11093" spans="1:3" ht="15.75">
      <c r="A11093" s="1"/>
      <c r="B11093" s="1"/>
      <c r="C11093" s="1"/>
    </row>
    <row r="11094" spans="1:3" ht="15.75">
      <c r="A11094" s="1"/>
      <c r="B11094" s="1"/>
      <c r="C11094" s="1"/>
    </row>
    <row r="11095" spans="1:3" ht="15.75">
      <c r="A11095" s="1"/>
      <c r="B11095" s="1"/>
      <c r="C11095" s="1"/>
    </row>
    <row r="11096" spans="1:3" ht="15.75">
      <c r="A11096" s="1"/>
      <c r="B11096" s="1"/>
      <c r="C11096" s="1"/>
    </row>
    <row r="11097" spans="1:3" ht="15.75">
      <c r="A11097" s="1"/>
      <c r="B11097" s="1"/>
      <c r="C11097" s="1"/>
    </row>
    <row r="11098" spans="1:3" ht="15.75">
      <c r="A11098" s="1"/>
      <c r="B11098" s="1"/>
      <c r="C11098" s="1"/>
    </row>
    <row r="11099" spans="1:3" ht="15.75">
      <c r="A11099" s="1"/>
      <c r="B11099" s="1"/>
      <c r="C11099" s="1"/>
    </row>
    <row r="11100" spans="1:3" ht="15.75">
      <c r="A11100" s="1"/>
      <c r="B11100" s="1"/>
      <c r="C11100" s="1"/>
    </row>
    <row r="11101" spans="1:3" ht="15.75">
      <c r="A11101" s="1"/>
      <c r="B11101" s="1"/>
      <c r="C11101" s="1"/>
    </row>
    <row r="11102" spans="1:3" ht="15.75">
      <c r="A11102" s="1"/>
      <c r="B11102" s="1"/>
      <c r="C11102" s="1"/>
    </row>
    <row r="11103" spans="1:3" ht="15.75">
      <c r="A11103" s="1"/>
      <c r="B11103" s="1"/>
      <c r="C11103" s="1"/>
    </row>
    <row r="11104" spans="1:3" ht="15.75">
      <c r="A11104" s="1"/>
      <c r="B11104" s="1"/>
      <c r="C11104" s="1"/>
    </row>
    <row r="11105" spans="1:3" ht="15.75">
      <c r="A11105" s="1"/>
      <c r="B11105" s="1"/>
      <c r="C11105" s="1"/>
    </row>
    <row r="11106" spans="1:3" ht="15.75">
      <c r="A11106" s="1"/>
      <c r="B11106" s="1"/>
      <c r="C11106" s="1"/>
    </row>
    <row r="11107" spans="1:3" ht="15.75">
      <c r="A11107" s="1"/>
      <c r="B11107" s="1"/>
      <c r="C11107" s="1"/>
    </row>
    <row r="11108" spans="1:3" ht="15.75">
      <c r="A11108" s="1"/>
      <c r="B11108" s="1"/>
      <c r="C11108" s="1"/>
    </row>
    <row r="11109" spans="1:3" ht="15.75">
      <c r="A11109" s="1"/>
      <c r="B11109" s="1"/>
      <c r="C11109" s="1"/>
    </row>
    <row r="11110" spans="1:3" ht="15.75">
      <c r="A11110" s="1"/>
      <c r="B11110" s="1"/>
      <c r="C11110" s="1"/>
    </row>
    <row r="11111" spans="1:3" ht="15.75">
      <c r="A11111" s="1"/>
      <c r="B11111" s="1"/>
      <c r="C11111" s="1"/>
    </row>
    <row r="11112" spans="1:3" ht="15.75">
      <c r="A11112" s="1"/>
      <c r="B11112" s="1"/>
      <c r="C11112" s="1"/>
    </row>
    <row r="11113" spans="1:3" ht="15.75">
      <c r="A11113" s="1"/>
      <c r="B11113" s="1"/>
      <c r="C11113" s="1"/>
    </row>
    <row r="11114" spans="1:3" ht="15.75">
      <c r="A11114" s="1"/>
      <c r="B11114" s="1"/>
      <c r="C11114" s="1"/>
    </row>
    <row r="11115" spans="1:3" ht="15.75">
      <c r="A11115" s="1"/>
      <c r="B11115" s="1"/>
      <c r="C11115" s="1"/>
    </row>
    <row r="11116" spans="1:3" ht="15.75">
      <c r="A11116" s="1"/>
      <c r="B11116" s="1"/>
      <c r="C11116" s="1"/>
    </row>
    <row r="11117" spans="1:3" ht="15.75">
      <c r="A11117" s="1"/>
      <c r="B11117" s="1"/>
      <c r="C11117" s="1"/>
    </row>
    <row r="11118" spans="1:3" ht="15.75">
      <c r="A11118" s="1"/>
      <c r="B11118" s="1"/>
      <c r="C11118" s="1"/>
    </row>
    <row r="11119" spans="1:3" ht="15.75">
      <c r="A11119" s="1"/>
      <c r="B11119" s="1"/>
      <c r="C11119" s="1"/>
    </row>
    <row r="11120" spans="1:3" ht="15.75">
      <c r="A11120" s="1"/>
      <c r="B11120" s="1"/>
      <c r="C11120" s="1"/>
    </row>
    <row r="11121" spans="1:3" ht="15.75">
      <c r="A11121" s="1"/>
      <c r="B11121" s="1"/>
      <c r="C11121" s="1"/>
    </row>
    <row r="11122" spans="1:3" ht="15.75">
      <c r="A11122" s="1"/>
      <c r="B11122" s="1"/>
      <c r="C11122" s="1"/>
    </row>
    <row r="11123" spans="1:3" ht="15.75">
      <c r="A11123" s="1"/>
      <c r="B11123" s="1"/>
      <c r="C11123" s="1"/>
    </row>
    <row r="11124" spans="1:3" ht="15.75">
      <c r="A11124" s="1"/>
      <c r="B11124" s="1"/>
      <c r="C11124" s="1"/>
    </row>
    <row r="11125" spans="1:3" ht="15.75">
      <c r="A11125" s="1"/>
      <c r="B11125" s="1"/>
      <c r="C11125" s="1"/>
    </row>
    <row r="11126" spans="1:3" ht="15.75">
      <c r="A11126" s="1"/>
      <c r="B11126" s="1"/>
      <c r="C11126" s="1"/>
    </row>
    <row r="11127" spans="1:3" ht="15.75">
      <c r="A11127" s="1"/>
      <c r="B11127" s="1"/>
      <c r="C11127" s="1"/>
    </row>
    <row r="11128" spans="1:3" ht="15.75">
      <c r="A11128" s="1"/>
      <c r="B11128" s="1"/>
      <c r="C11128" s="1"/>
    </row>
    <row r="11129" spans="1:3" ht="15.75">
      <c r="A11129" s="1"/>
      <c r="B11129" s="1"/>
      <c r="C11129" s="1"/>
    </row>
    <row r="11130" spans="1:3" ht="15.75">
      <c r="A11130" s="1"/>
      <c r="B11130" s="1"/>
      <c r="C11130" s="1"/>
    </row>
    <row r="11131" spans="1:3" ht="15.75">
      <c r="A11131" s="1"/>
      <c r="B11131" s="1"/>
      <c r="C11131" s="1"/>
    </row>
    <row r="11132" spans="1:3" ht="15.75">
      <c r="A11132" s="1"/>
      <c r="B11132" s="1"/>
      <c r="C11132" s="1"/>
    </row>
    <row r="11133" spans="1:3" ht="15.75">
      <c r="A11133" s="1"/>
      <c r="B11133" s="1"/>
      <c r="C11133" s="1"/>
    </row>
    <row r="11134" spans="1:3" ht="15.75">
      <c r="A11134" s="1"/>
      <c r="B11134" s="1"/>
      <c r="C11134" s="1"/>
    </row>
    <row r="11135" spans="1:3" ht="15.75">
      <c r="A11135" s="1"/>
      <c r="B11135" s="1"/>
      <c r="C11135" s="1"/>
    </row>
    <row r="11136" spans="1:3" ht="15.75">
      <c r="A11136" s="1"/>
      <c r="B11136" s="1"/>
      <c r="C11136" s="1"/>
    </row>
    <row r="11137" spans="1:3" ht="15.75">
      <c r="A11137" s="1"/>
      <c r="B11137" s="1"/>
      <c r="C11137" s="1"/>
    </row>
    <row r="11138" spans="1:3" ht="15.75">
      <c r="A11138" s="1"/>
      <c r="B11138" s="1"/>
      <c r="C11138" s="1"/>
    </row>
    <row r="11139" spans="1:3" ht="15.75">
      <c r="A11139" s="1"/>
      <c r="B11139" s="1"/>
      <c r="C11139" s="1"/>
    </row>
    <row r="11140" spans="1:3" ht="15.75">
      <c r="A11140" s="1"/>
      <c r="B11140" s="1"/>
      <c r="C11140" s="1"/>
    </row>
    <row r="11141" spans="1:3" ht="15.75">
      <c r="A11141" s="1"/>
      <c r="B11141" s="1"/>
      <c r="C11141" s="1"/>
    </row>
    <row r="11142" spans="1:3" ht="15.75">
      <c r="A11142" s="1"/>
      <c r="B11142" s="1"/>
      <c r="C11142" s="1"/>
    </row>
    <row r="11143" spans="1:3" ht="15.75">
      <c r="A11143" s="1"/>
      <c r="B11143" s="1"/>
      <c r="C11143" s="1"/>
    </row>
    <row r="11144" spans="1:3" ht="15.75">
      <c r="A11144" s="1"/>
      <c r="B11144" s="1"/>
      <c r="C11144" s="1"/>
    </row>
    <row r="11145" spans="1:3" ht="15.75">
      <c r="A11145" s="1"/>
      <c r="B11145" s="1"/>
      <c r="C11145" s="1"/>
    </row>
    <row r="11146" spans="1:3" ht="15.75">
      <c r="A11146" s="1"/>
      <c r="B11146" s="1"/>
      <c r="C11146" s="1"/>
    </row>
    <row r="11147" spans="1:3" ht="15.75">
      <c r="A11147" s="1"/>
      <c r="B11147" s="1"/>
      <c r="C11147" s="1"/>
    </row>
    <row r="11148" spans="1:3" ht="15.75">
      <c r="A11148" s="1"/>
      <c r="B11148" s="1"/>
      <c r="C11148" s="1"/>
    </row>
    <row r="11149" spans="1:3" ht="15.75">
      <c r="A11149" s="1"/>
      <c r="B11149" s="1"/>
      <c r="C11149" s="1"/>
    </row>
    <row r="11150" spans="1:3" ht="15.75">
      <c r="A11150" s="1"/>
      <c r="B11150" s="1"/>
      <c r="C11150" s="1"/>
    </row>
    <row r="11151" spans="1:3" ht="15.75">
      <c r="A11151" s="1"/>
      <c r="B11151" s="1"/>
      <c r="C11151" s="1"/>
    </row>
    <row r="11152" spans="1:3" ht="15.75">
      <c r="A11152" s="1"/>
      <c r="B11152" s="1"/>
      <c r="C11152" s="1"/>
    </row>
    <row r="11153" spans="1:3" ht="15.75">
      <c r="A11153" s="1"/>
      <c r="B11153" s="1"/>
      <c r="C11153" s="1"/>
    </row>
    <row r="11154" spans="1:3" ht="15.75">
      <c r="A11154" s="1"/>
      <c r="B11154" s="1"/>
      <c r="C11154" s="1"/>
    </row>
    <row r="11155" spans="1:3" ht="15.75">
      <c r="A11155" s="1"/>
      <c r="B11155" s="1"/>
      <c r="C11155" s="1"/>
    </row>
    <row r="11156" spans="1:3" ht="15.75">
      <c r="A11156" s="1"/>
      <c r="B11156" s="1"/>
      <c r="C11156" s="1"/>
    </row>
    <row r="11157" spans="1:3" ht="15.75">
      <c r="A11157" s="1"/>
      <c r="B11157" s="1"/>
      <c r="C11157" s="1"/>
    </row>
    <row r="11158" spans="1:3" ht="15.75">
      <c r="A11158" s="1"/>
      <c r="B11158" s="1"/>
      <c r="C11158" s="1"/>
    </row>
    <row r="11159" spans="1:3" ht="15.75">
      <c r="A11159" s="1"/>
      <c r="B11159" s="1"/>
      <c r="C11159" s="1"/>
    </row>
    <row r="11160" spans="1:3" ht="15.75">
      <c r="A11160" s="1"/>
      <c r="B11160" s="1"/>
      <c r="C11160" s="1"/>
    </row>
    <row r="11161" spans="1:3" ht="15.75">
      <c r="A11161" s="1"/>
      <c r="B11161" s="1"/>
      <c r="C11161" s="1"/>
    </row>
    <row r="11162" spans="1:3" ht="15.75">
      <c r="A11162" s="1"/>
      <c r="B11162" s="1"/>
      <c r="C11162" s="1"/>
    </row>
    <row r="11163" spans="1:3" ht="15.75">
      <c r="A11163" s="1"/>
      <c r="B11163" s="1"/>
      <c r="C11163" s="1"/>
    </row>
    <row r="11164" spans="1:3" ht="15.75">
      <c r="A11164" s="1"/>
      <c r="B11164" s="1"/>
      <c r="C11164" s="1"/>
    </row>
    <row r="11165" spans="1:3" ht="15.75">
      <c r="A11165" s="1"/>
      <c r="B11165" s="1"/>
      <c r="C11165" s="1"/>
    </row>
    <row r="11166" spans="1:3" ht="15.75">
      <c r="A11166" s="1"/>
      <c r="B11166" s="1"/>
      <c r="C11166" s="1"/>
    </row>
    <row r="11167" spans="1:3" ht="15.75">
      <c r="A11167" s="1"/>
      <c r="B11167" s="1"/>
      <c r="C11167" s="1"/>
    </row>
    <row r="11168" spans="1:3" ht="15.75">
      <c r="A11168" s="1"/>
      <c r="B11168" s="1"/>
      <c r="C11168" s="1"/>
    </row>
    <row r="11169" spans="1:3" ht="15.75">
      <c r="A11169" s="1"/>
      <c r="B11169" s="1"/>
      <c r="C11169" s="1"/>
    </row>
    <row r="11170" spans="1:3" ht="15.75">
      <c r="A11170" s="1"/>
      <c r="B11170" s="1"/>
      <c r="C11170" s="1"/>
    </row>
    <row r="11171" spans="1:3" ht="15.75">
      <c r="A11171" s="1"/>
      <c r="B11171" s="1"/>
      <c r="C11171" s="1"/>
    </row>
    <row r="11172" spans="1:3" ht="15.75">
      <c r="A11172" s="1"/>
      <c r="B11172" s="1"/>
      <c r="C11172" s="1"/>
    </row>
    <row r="11173" spans="1:3" ht="15.75">
      <c r="A11173" s="1"/>
      <c r="B11173" s="1"/>
      <c r="C11173" s="1"/>
    </row>
    <row r="11174" spans="1:3" ht="15.75">
      <c r="A11174" s="1"/>
      <c r="B11174" s="1"/>
      <c r="C11174" s="1"/>
    </row>
    <row r="11175" spans="1:3" ht="15.75">
      <c r="A11175" s="1"/>
      <c r="B11175" s="1"/>
      <c r="C11175" s="1"/>
    </row>
    <row r="11176" spans="1:3" ht="15.75">
      <c r="A11176" s="1"/>
      <c r="B11176" s="1"/>
      <c r="C11176" s="1"/>
    </row>
    <row r="11177" spans="1:3" ht="15.75">
      <c r="A11177" s="1"/>
      <c r="B11177" s="1"/>
      <c r="C11177" s="1"/>
    </row>
    <row r="11178" spans="1:3" ht="15.75">
      <c r="A11178" s="1"/>
      <c r="B11178" s="1"/>
      <c r="C11178" s="1"/>
    </row>
    <row r="11179" spans="1:3" ht="15.75">
      <c r="A11179" s="1"/>
      <c r="B11179" s="1"/>
      <c r="C11179" s="1"/>
    </row>
    <row r="11180" spans="1:3" ht="15.75">
      <c r="A11180" s="1"/>
      <c r="B11180" s="1"/>
      <c r="C11180" s="1"/>
    </row>
    <row r="11181" spans="1:3" ht="15.75">
      <c r="A11181" s="1"/>
      <c r="B11181" s="1"/>
      <c r="C11181" s="1"/>
    </row>
    <row r="11182" spans="1:3" ht="15.75">
      <c r="A11182" s="1"/>
      <c r="B11182" s="1"/>
      <c r="C11182" s="1"/>
    </row>
    <row r="11183" spans="1:3" ht="15.75">
      <c r="A11183" s="1"/>
      <c r="B11183" s="1"/>
      <c r="C11183" s="1"/>
    </row>
    <row r="11184" spans="1:3" ht="15.75">
      <c r="A11184" s="1"/>
      <c r="B11184" s="1"/>
      <c r="C11184" s="1"/>
    </row>
    <row r="11185" spans="1:3" ht="15.75">
      <c r="A11185" s="1"/>
      <c r="B11185" s="1"/>
      <c r="C11185" s="1"/>
    </row>
    <row r="11186" spans="1:3" ht="15.75">
      <c r="A11186" s="1"/>
      <c r="B11186" s="1"/>
      <c r="C11186" s="1"/>
    </row>
    <row r="11187" spans="1:3" ht="15.75">
      <c r="A11187" s="1"/>
      <c r="B11187" s="1"/>
      <c r="C11187" s="1"/>
    </row>
    <row r="11188" spans="1:3" ht="15.75">
      <c r="A11188" s="1"/>
      <c r="B11188" s="1"/>
      <c r="C11188" s="1"/>
    </row>
    <row r="11189" spans="1:3" ht="15.75">
      <c r="A11189" s="1"/>
      <c r="B11189" s="1"/>
      <c r="C11189" s="1"/>
    </row>
    <row r="11190" spans="1:3" ht="15.75">
      <c r="A11190" s="1"/>
      <c r="B11190" s="1"/>
      <c r="C11190" s="1"/>
    </row>
    <row r="11191" spans="1:3" ht="15.75">
      <c r="A11191" s="1"/>
      <c r="B11191" s="1"/>
      <c r="C11191" s="1"/>
    </row>
    <row r="11192" spans="1:3" ht="15.75">
      <c r="A11192" s="1"/>
      <c r="B11192" s="1"/>
      <c r="C11192" s="1"/>
    </row>
    <row r="11193" spans="1:3" ht="15.75">
      <c r="A11193" s="1"/>
      <c r="B11193" s="1"/>
      <c r="C11193" s="1"/>
    </row>
    <row r="11194" spans="1:3" ht="15.75">
      <c r="A11194" s="1"/>
      <c r="B11194" s="1"/>
      <c r="C11194" s="1"/>
    </row>
    <row r="11195" spans="1:3" ht="15.75">
      <c r="A11195" s="1"/>
      <c r="B11195" s="1"/>
      <c r="C11195" s="1"/>
    </row>
    <row r="11196" spans="1:3" ht="15.75">
      <c r="A11196" s="1"/>
      <c r="B11196" s="1"/>
      <c r="C11196" s="1"/>
    </row>
    <row r="11197" spans="1:3" ht="15.75">
      <c r="A11197" s="1"/>
      <c r="B11197" s="1"/>
      <c r="C11197" s="1"/>
    </row>
    <row r="11198" spans="1:3" ht="15.75">
      <c r="A11198" s="1"/>
      <c r="B11198" s="1"/>
      <c r="C11198" s="1"/>
    </row>
    <row r="11199" spans="1:3" ht="15.75">
      <c r="A11199" s="1"/>
      <c r="B11199" s="1"/>
      <c r="C11199" s="1"/>
    </row>
    <row r="11200" spans="1:3" ht="15.75">
      <c r="A11200" s="1"/>
      <c r="B11200" s="1"/>
      <c r="C11200" s="1"/>
    </row>
    <row r="11201" spans="1:3" ht="15.75">
      <c r="A11201" s="1"/>
      <c r="B11201" s="1"/>
      <c r="C11201" s="1"/>
    </row>
    <row r="11202" spans="1:3" ht="15.75">
      <c r="A11202" s="1"/>
      <c r="B11202" s="1"/>
      <c r="C11202" s="1"/>
    </row>
    <row r="11203" spans="1:3" ht="15.75">
      <c r="A11203" s="1"/>
      <c r="B11203" s="1"/>
      <c r="C11203" s="1"/>
    </row>
    <row r="11204" spans="1:3" ht="15.75">
      <c r="A11204" s="1"/>
      <c r="B11204" s="1"/>
      <c r="C11204" s="1"/>
    </row>
    <row r="11205" spans="1:3" ht="15.75">
      <c r="A11205" s="1"/>
      <c r="B11205" s="1"/>
      <c r="C11205" s="1"/>
    </row>
    <row r="11206" spans="1:3" ht="15.75">
      <c r="A11206" s="1"/>
      <c r="B11206" s="1"/>
      <c r="C11206" s="1"/>
    </row>
    <row r="11207" spans="1:3" ht="15.75">
      <c r="A11207" s="1"/>
      <c r="B11207" s="1"/>
      <c r="C11207" s="1"/>
    </row>
    <row r="11208" spans="1:3" ht="15.75">
      <c r="A11208" s="1"/>
      <c r="B11208" s="1"/>
      <c r="C11208" s="1"/>
    </row>
    <row r="11209" spans="1:3" ht="15.75">
      <c r="A11209" s="1"/>
      <c r="B11209" s="1"/>
      <c r="C11209" s="1"/>
    </row>
    <row r="11210" spans="1:3" ht="15.75">
      <c r="A11210" s="1"/>
      <c r="B11210" s="1"/>
      <c r="C11210" s="1"/>
    </row>
    <row r="11211" spans="1:3" ht="15.75">
      <c r="A11211" s="1"/>
      <c r="B11211" s="1"/>
      <c r="C11211" s="1"/>
    </row>
    <row r="11212" spans="1:3" ht="15.75">
      <c r="A11212" s="1"/>
      <c r="B11212" s="1"/>
      <c r="C11212" s="1"/>
    </row>
    <row r="11213" spans="1:3" ht="15.75">
      <c r="A11213" s="1"/>
      <c r="B11213" s="1"/>
      <c r="C11213" s="1"/>
    </row>
    <row r="11214" spans="1:3" ht="15.75">
      <c r="A11214" s="1"/>
      <c r="B11214" s="1"/>
      <c r="C11214" s="1"/>
    </row>
    <row r="11215" spans="1:3" ht="15.75">
      <c r="A11215" s="1"/>
      <c r="B11215" s="1"/>
      <c r="C11215" s="1"/>
    </row>
    <row r="11216" spans="1:3" ht="15.75">
      <c r="A11216" s="1"/>
      <c r="B11216" s="1"/>
      <c r="C11216" s="1"/>
    </row>
    <row r="11217" spans="1:3" ht="15.75">
      <c r="A11217" s="1"/>
      <c r="B11217" s="1"/>
      <c r="C11217" s="1"/>
    </row>
    <row r="11218" spans="1:3" ht="15.75">
      <c r="A11218" s="1"/>
      <c r="B11218" s="1"/>
      <c r="C11218" s="1"/>
    </row>
    <row r="11219" spans="1:3" ht="15.75">
      <c r="A11219" s="1"/>
      <c r="B11219" s="1"/>
      <c r="C11219" s="1"/>
    </row>
    <row r="11220" spans="1:3" ht="15.75">
      <c r="A11220" s="1"/>
      <c r="B11220" s="1"/>
      <c r="C11220" s="1"/>
    </row>
    <row r="11221" spans="1:3" ht="15.75">
      <c r="A11221" s="1"/>
      <c r="B11221" s="1"/>
      <c r="C11221" s="1"/>
    </row>
    <row r="11222" spans="1:3" ht="15.75">
      <c r="A11222" s="1"/>
      <c r="B11222" s="1"/>
      <c r="C11222" s="1"/>
    </row>
    <row r="11223" spans="1:3" ht="15.75">
      <c r="A11223" s="1"/>
      <c r="B11223" s="1"/>
      <c r="C11223" s="1"/>
    </row>
    <row r="11224" spans="1:3" ht="15.75">
      <c r="A11224" s="1"/>
      <c r="B11224" s="1"/>
      <c r="C11224" s="1"/>
    </row>
    <row r="11225" spans="1:3" ht="15.75">
      <c r="A11225" s="1"/>
      <c r="B11225" s="1"/>
      <c r="C11225" s="1"/>
    </row>
    <row r="11226" spans="1:3" ht="15.75">
      <c r="A11226" s="1"/>
      <c r="B11226" s="1"/>
      <c r="C11226" s="1"/>
    </row>
    <row r="11227" spans="1:3" ht="15.75">
      <c r="A11227" s="1"/>
      <c r="B11227" s="1"/>
      <c r="C11227" s="1"/>
    </row>
    <row r="11228" spans="1:3" ht="15.75">
      <c r="A11228" s="1"/>
      <c r="B11228" s="1"/>
      <c r="C11228" s="1"/>
    </row>
    <row r="11229" spans="1:3" ht="15.75">
      <c r="A11229" s="1"/>
      <c r="B11229" s="1"/>
      <c r="C11229" s="1"/>
    </row>
    <row r="11230" spans="1:3" ht="15.75">
      <c r="A11230" s="1"/>
      <c r="B11230" s="1"/>
      <c r="C11230" s="1"/>
    </row>
    <row r="11231" spans="1:3" ht="15.75">
      <c r="A11231" s="1"/>
      <c r="B11231" s="1"/>
      <c r="C11231" s="1"/>
    </row>
    <row r="11232" spans="1:3" ht="15.75">
      <c r="A11232" s="1"/>
      <c r="B11232" s="1"/>
      <c r="C11232" s="1"/>
    </row>
    <row r="11233" spans="1:3" ht="15.75">
      <c r="A11233" s="1"/>
      <c r="B11233" s="1"/>
      <c r="C11233" s="1"/>
    </row>
    <row r="11234" spans="1:3" ht="15.75">
      <c r="A11234" s="1"/>
      <c r="B11234" s="1"/>
      <c r="C11234" s="1"/>
    </row>
    <row r="11235" spans="1:3" ht="15.75">
      <c r="A11235" s="1"/>
      <c r="B11235" s="1"/>
      <c r="C11235" s="1"/>
    </row>
    <row r="11236" spans="1:3" ht="15.75">
      <c r="A11236" s="1"/>
      <c r="B11236" s="1"/>
      <c r="C11236" s="1"/>
    </row>
    <row r="11237" spans="1:3" ht="15.75">
      <c r="A11237" s="1"/>
      <c r="B11237" s="1"/>
      <c r="C11237" s="1"/>
    </row>
    <row r="11238" spans="1:3" ht="15.75">
      <c r="A11238" s="1"/>
      <c r="B11238" s="1"/>
      <c r="C11238" s="1"/>
    </row>
    <row r="11239" spans="1:3" ht="15.75">
      <c r="A11239" s="1"/>
      <c r="B11239" s="1"/>
      <c r="C11239" s="1"/>
    </row>
    <row r="11240" spans="1:3" ht="15.75">
      <c r="A11240" s="1"/>
      <c r="B11240" s="1"/>
      <c r="C11240" s="1"/>
    </row>
    <row r="11241" spans="1:3" ht="15.75">
      <c r="A11241" s="1"/>
      <c r="B11241" s="1"/>
      <c r="C11241" s="1"/>
    </row>
    <row r="11242" spans="1:3" ht="15.75">
      <c r="A11242" s="1"/>
      <c r="B11242" s="1"/>
      <c r="C11242" s="1"/>
    </row>
    <row r="11243" spans="1:3" ht="15.75">
      <c r="A11243" s="1"/>
      <c r="B11243" s="1"/>
      <c r="C11243" s="1"/>
    </row>
    <row r="11244" spans="1:3" ht="15.75">
      <c r="A11244" s="1"/>
      <c r="B11244" s="1"/>
      <c r="C11244" s="1"/>
    </row>
    <row r="11245" spans="1:3" ht="15.75">
      <c r="A11245" s="1"/>
      <c r="B11245" s="1"/>
      <c r="C11245" s="1"/>
    </row>
    <row r="11246" spans="1:3" ht="15.75">
      <c r="A11246" s="1"/>
      <c r="B11246" s="1"/>
      <c r="C11246" s="1"/>
    </row>
    <row r="11247" spans="1:3" ht="15.75">
      <c r="A11247" s="1"/>
      <c r="B11247" s="1"/>
      <c r="C11247" s="1"/>
    </row>
    <row r="11248" spans="1:3" ht="15.75">
      <c r="A11248" s="1"/>
      <c r="B11248" s="1"/>
      <c r="C11248" s="1"/>
    </row>
    <row r="11249" spans="1:3" ht="15.75">
      <c r="A11249" s="1"/>
      <c r="B11249" s="1"/>
      <c r="C11249" s="1"/>
    </row>
    <row r="11250" spans="1:3" ht="15.75">
      <c r="A11250" s="1"/>
      <c r="B11250" s="1"/>
      <c r="C11250" s="1"/>
    </row>
    <row r="11251" spans="1:3" ht="15.75">
      <c r="A11251" s="1"/>
      <c r="B11251" s="1"/>
      <c r="C11251" s="1"/>
    </row>
    <row r="11252" spans="1:3" ht="15.75">
      <c r="A11252" s="1"/>
      <c r="B11252" s="1"/>
      <c r="C11252" s="1"/>
    </row>
    <row r="11253" spans="1:3" ht="15.75">
      <c r="A11253" s="1"/>
      <c r="B11253" s="1"/>
      <c r="C11253" s="1"/>
    </row>
    <row r="11254" spans="1:3" ht="15.75">
      <c r="A11254" s="1"/>
      <c r="B11254" s="1"/>
      <c r="C11254" s="1"/>
    </row>
    <row r="11255" spans="1:3" ht="15.75">
      <c r="A11255" s="1"/>
      <c r="B11255" s="1"/>
      <c r="C11255" s="1"/>
    </row>
    <row r="11256" spans="1:3" ht="15.75">
      <c r="A11256" s="1"/>
      <c r="B11256" s="1"/>
      <c r="C11256" s="1"/>
    </row>
    <row r="11257" spans="1:3" ht="15.75">
      <c r="A11257" s="1"/>
      <c r="B11257" s="1"/>
      <c r="C11257" s="1"/>
    </row>
    <row r="11258" spans="1:3" ht="15.75">
      <c r="A11258" s="1"/>
      <c r="B11258" s="1"/>
      <c r="C11258" s="1"/>
    </row>
    <row r="11259" spans="1:3" ht="15.75">
      <c r="A11259" s="1"/>
      <c r="B11259" s="1"/>
      <c r="C11259" s="1"/>
    </row>
    <row r="11260" spans="1:3" ht="15.75">
      <c r="A11260" s="1"/>
      <c r="B11260" s="1"/>
      <c r="C11260" s="1"/>
    </row>
    <row r="11261" spans="1:3" ht="15.75">
      <c r="A11261" s="1"/>
      <c r="B11261" s="1"/>
      <c r="C11261" s="1"/>
    </row>
    <row r="11262" spans="1:3" ht="15.75">
      <c r="A11262" s="1"/>
      <c r="B11262" s="1"/>
      <c r="C11262" s="1"/>
    </row>
    <row r="11263" spans="1:3" ht="15.75">
      <c r="A11263" s="1"/>
      <c r="B11263" s="1"/>
      <c r="C11263" s="1"/>
    </row>
    <row r="11264" spans="1:3" ht="15.75">
      <c r="A11264" s="1"/>
      <c r="B11264" s="1"/>
      <c r="C11264" s="1"/>
    </row>
    <row r="11265" spans="1:3" ht="15.75">
      <c r="A11265" s="1"/>
      <c r="B11265" s="1"/>
      <c r="C11265" s="1"/>
    </row>
    <row r="11266" spans="1:3" ht="15.75">
      <c r="A11266" s="1"/>
      <c r="B11266" s="1"/>
      <c r="C11266" s="1"/>
    </row>
    <row r="11267" spans="1:3" ht="15.75">
      <c r="A11267" s="1"/>
      <c r="B11267" s="1"/>
      <c r="C11267" s="1"/>
    </row>
    <row r="11268" spans="1:3" ht="15.75">
      <c r="A11268" s="1"/>
      <c r="B11268" s="1"/>
      <c r="C11268" s="1"/>
    </row>
    <row r="11269" spans="1:3" ht="15.75">
      <c r="A11269" s="1"/>
      <c r="B11269" s="1"/>
      <c r="C11269" s="1"/>
    </row>
    <row r="11270" spans="1:3" ht="15.75">
      <c r="A11270" s="1"/>
      <c r="B11270" s="1"/>
      <c r="C11270" s="1"/>
    </row>
    <row r="11271" spans="1:3" ht="15.75">
      <c r="A11271" s="1"/>
      <c r="B11271" s="1"/>
      <c r="C11271" s="1"/>
    </row>
    <row r="11272" spans="1:3" ht="15.75">
      <c r="A11272" s="1"/>
      <c r="B11272" s="1"/>
      <c r="C11272" s="1"/>
    </row>
    <row r="11273" spans="1:3" ht="15.75">
      <c r="A11273" s="1"/>
      <c r="B11273" s="1"/>
      <c r="C11273" s="1"/>
    </row>
    <row r="11274" spans="1:3" ht="15.75">
      <c r="A11274" s="1"/>
      <c r="B11274" s="1"/>
      <c r="C11274" s="1"/>
    </row>
    <row r="11275" spans="1:3" ht="15.75">
      <c r="A11275" s="1"/>
      <c r="B11275" s="1"/>
      <c r="C11275" s="1"/>
    </row>
    <row r="11276" spans="1:3" ht="15.75">
      <c r="A11276" s="1"/>
      <c r="B11276" s="1"/>
      <c r="C11276" s="1"/>
    </row>
    <row r="11277" spans="1:3" ht="15.75">
      <c r="A11277" s="1"/>
      <c r="B11277" s="1"/>
      <c r="C11277" s="1"/>
    </row>
    <row r="11278" spans="1:3" ht="15.75">
      <c r="A11278" s="1"/>
      <c r="B11278" s="1"/>
      <c r="C11278" s="1"/>
    </row>
    <row r="11279" spans="1:3" ht="15.75">
      <c r="A11279" s="1"/>
      <c r="B11279" s="1"/>
      <c r="C11279" s="1"/>
    </row>
    <row r="11280" spans="1:3" ht="15.75">
      <c r="A11280" s="1"/>
      <c r="B11280" s="1"/>
      <c r="C11280" s="1"/>
    </row>
    <row r="11281" spans="1:3" ht="15.75">
      <c r="A11281" s="1"/>
      <c r="B11281" s="1"/>
      <c r="C11281" s="1"/>
    </row>
    <row r="11282" spans="1:3" ht="15.75">
      <c r="A11282" s="1"/>
      <c r="B11282" s="1"/>
      <c r="C11282" s="1"/>
    </row>
    <row r="11283" spans="1:3" ht="15.75">
      <c r="A11283" s="1"/>
      <c r="B11283" s="1"/>
      <c r="C11283" s="1"/>
    </row>
    <row r="11284" spans="1:3" ht="15.75">
      <c r="A11284" s="1"/>
      <c r="B11284" s="1"/>
      <c r="C11284" s="1"/>
    </row>
    <row r="11285" spans="1:3" ht="15.75">
      <c r="A11285" s="1"/>
      <c r="B11285" s="1"/>
      <c r="C11285" s="1"/>
    </row>
    <row r="11286" spans="1:3" ht="15.75">
      <c r="A11286" s="1"/>
      <c r="B11286" s="1"/>
      <c r="C11286" s="1"/>
    </row>
    <row r="11287" spans="1:3" ht="15.75">
      <c r="A11287" s="1"/>
      <c r="B11287" s="1"/>
      <c r="C11287" s="1"/>
    </row>
    <row r="11288" spans="1:3" ht="15.75">
      <c r="A11288" s="1"/>
      <c r="B11288" s="1"/>
      <c r="C11288" s="1"/>
    </row>
    <row r="11289" spans="1:3" ht="15.75">
      <c r="A11289" s="1"/>
      <c r="B11289" s="1"/>
      <c r="C11289" s="1"/>
    </row>
    <row r="11290" spans="1:3" ht="15.75">
      <c r="A11290" s="1"/>
      <c r="B11290" s="1"/>
      <c r="C11290" s="1"/>
    </row>
    <row r="11291" spans="1:3" ht="15.75">
      <c r="A11291" s="1"/>
      <c r="B11291" s="1"/>
      <c r="C11291" s="1"/>
    </row>
    <row r="11292" spans="1:3" ht="15.75">
      <c r="A11292" s="1"/>
      <c r="B11292" s="1"/>
      <c r="C11292" s="1"/>
    </row>
    <row r="11293" spans="1:3" ht="15.75">
      <c r="A11293" s="1"/>
      <c r="B11293" s="1"/>
      <c r="C11293" s="1"/>
    </row>
    <row r="11294" spans="1:3" ht="15.75">
      <c r="A11294" s="1"/>
      <c r="B11294" s="1"/>
      <c r="C11294" s="1"/>
    </row>
    <row r="11295" spans="1:3" ht="15.75">
      <c r="A11295" s="1"/>
      <c r="B11295" s="1"/>
      <c r="C11295" s="1"/>
    </row>
    <row r="11296" spans="1:3" ht="15.75">
      <c r="A11296" s="1"/>
      <c r="B11296" s="1"/>
      <c r="C11296" s="1"/>
    </row>
    <row r="11297" spans="1:3" ht="15.75">
      <c r="A11297" s="1"/>
      <c r="B11297" s="1"/>
      <c r="C11297" s="1"/>
    </row>
    <row r="11298" spans="1:3" ht="15.75">
      <c r="A11298" s="1"/>
      <c r="B11298" s="1"/>
      <c r="C11298" s="1"/>
    </row>
    <row r="11299" spans="1:3" ht="15.75">
      <c r="A11299" s="1"/>
      <c r="B11299" s="1"/>
      <c r="C11299" s="1"/>
    </row>
    <row r="11300" spans="1:3" ht="15.75">
      <c r="A11300" s="1"/>
      <c r="B11300" s="1"/>
      <c r="C11300" s="1"/>
    </row>
    <row r="11301" spans="1:3" ht="15.75">
      <c r="A11301" s="1"/>
      <c r="B11301" s="1"/>
      <c r="C11301" s="1"/>
    </row>
    <row r="11302" spans="1:3" ht="15.75">
      <c r="A11302" s="1"/>
      <c r="B11302" s="1"/>
      <c r="C11302" s="1"/>
    </row>
    <row r="11303" spans="1:3" ht="15.75">
      <c r="A11303" s="1"/>
      <c r="B11303" s="1"/>
      <c r="C11303" s="1"/>
    </row>
    <row r="11304" spans="1:3" ht="15.75">
      <c r="A11304" s="1"/>
      <c r="B11304" s="1"/>
      <c r="C11304" s="1"/>
    </row>
    <row r="11305" spans="1:3" ht="15.75">
      <c r="A11305" s="1"/>
      <c r="B11305" s="1"/>
      <c r="C11305" s="1"/>
    </row>
    <row r="11306" spans="1:3" ht="15.75">
      <c r="A11306" s="1"/>
      <c r="B11306" s="1"/>
      <c r="C11306" s="1"/>
    </row>
    <row r="11307" spans="1:3" ht="15.75">
      <c r="A11307" s="1"/>
      <c r="B11307" s="1"/>
      <c r="C11307" s="1"/>
    </row>
    <row r="11308" spans="1:3" ht="15.75">
      <c r="A11308" s="1"/>
      <c r="B11308" s="1"/>
      <c r="C11308" s="1"/>
    </row>
    <row r="11309" spans="1:3" ht="15.75">
      <c r="A11309" s="1"/>
      <c r="B11309" s="1"/>
      <c r="C11309" s="1"/>
    </row>
    <row r="11310" spans="1:3" ht="15.75">
      <c r="A11310" s="1"/>
      <c r="B11310" s="1"/>
      <c r="C11310" s="1"/>
    </row>
    <row r="11311" spans="1:3" ht="15.75">
      <c r="A11311" s="1"/>
      <c r="B11311" s="1"/>
      <c r="C11311" s="1"/>
    </row>
    <row r="11312" spans="1:3" ht="15.75">
      <c r="A11312" s="1"/>
      <c r="B11312" s="1"/>
      <c r="C11312" s="1"/>
    </row>
    <row r="11313" spans="1:3" ht="15.75">
      <c r="A11313" s="1"/>
      <c r="B11313" s="1"/>
      <c r="C11313" s="1"/>
    </row>
    <row r="11314" spans="1:3" ht="15.75">
      <c r="A11314" s="1"/>
      <c r="B11314" s="1"/>
      <c r="C11314" s="1"/>
    </row>
    <row r="11315" spans="1:3" ht="15.75">
      <c r="A11315" s="1"/>
      <c r="B11315" s="1"/>
      <c r="C11315" s="1"/>
    </row>
    <row r="11316" spans="1:3" ht="15.75">
      <c r="A11316" s="1"/>
      <c r="B11316" s="1"/>
      <c r="C11316" s="1"/>
    </row>
    <row r="11317" spans="1:3" ht="15.75">
      <c r="A11317" s="1"/>
      <c r="B11317" s="1"/>
      <c r="C11317" s="1"/>
    </row>
    <row r="11318" spans="1:3" ht="15.75">
      <c r="A11318" s="1"/>
      <c r="B11318" s="1"/>
      <c r="C11318" s="1"/>
    </row>
    <row r="11319" spans="1:3" ht="15.75">
      <c r="A11319" s="1"/>
      <c r="B11319" s="1"/>
      <c r="C11319" s="1"/>
    </row>
    <row r="11320" spans="1:3" ht="15.75">
      <c r="A11320" s="1"/>
      <c r="B11320" s="1"/>
      <c r="C11320" s="1"/>
    </row>
    <row r="11321" spans="1:3" ht="15.75">
      <c r="A11321" s="1"/>
      <c r="B11321" s="1"/>
      <c r="C11321" s="1"/>
    </row>
    <row r="11322" spans="1:3" ht="15.75">
      <c r="A11322" s="1"/>
      <c r="B11322" s="1"/>
      <c r="C11322" s="1"/>
    </row>
    <row r="11323" spans="1:3" ht="15.75">
      <c r="A11323" s="1"/>
      <c r="B11323" s="1"/>
      <c r="C11323" s="1"/>
    </row>
    <row r="11324" spans="1:3" ht="15.75">
      <c r="A11324" s="1"/>
      <c r="B11324" s="1"/>
      <c r="C11324" s="1"/>
    </row>
    <row r="11325" spans="1:3" ht="15.75">
      <c r="A11325" s="1"/>
      <c r="B11325" s="1"/>
      <c r="C11325" s="1"/>
    </row>
    <row r="11326" spans="1:3" ht="15.75">
      <c r="A11326" s="1"/>
      <c r="B11326" s="1"/>
      <c r="C11326" s="1"/>
    </row>
    <row r="11327" spans="1:3" ht="15.75">
      <c r="A11327" s="1"/>
      <c r="B11327" s="1"/>
      <c r="C11327" s="1"/>
    </row>
    <row r="11328" spans="1:3" ht="15.75">
      <c r="A11328" s="1"/>
      <c r="B11328" s="1"/>
      <c r="C11328" s="1"/>
    </row>
    <row r="11329" spans="1:3" ht="15.75">
      <c r="A11329" s="1"/>
      <c r="B11329" s="1"/>
      <c r="C11329" s="1"/>
    </row>
    <row r="11330" spans="1:3" ht="15.75">
      <c r="A11330" s="1"/>
      <c r="B11330" s="1"/>
      <c r="C11330" s="1"/>
    </row>
    <row r="11331" spans="1:3" ht="15.75">
      <c r="A11331" s="1"/>
      <c r="B11331" s="1"/>
      <c r="C11331" s="1"/>
    </row>
    <row r="11332" spans="1:3" ht="15.75">
      <c r="A11332" s="1"/>
      <c r="B11332" s="1"/>
      <c r="C11332" s="1"/>
    </row>
    <row r="11333" spans="1:3" ht="15.75">
      <c r="A11333" s="1"/>
      <c r="B11333" s="1"/>
      <c r="C11333" s="1"/>
    </row>
    <row r="11334" spans="1:3" ht="15.75">
      <c r="A11334" s="1"/>
      <c r="B11334" s="1"/>
      <c r="C11334" s="1"/>
    </row>
    <row r="11335" spans="1:3" ht="15.75">
      <c r="A11335" s="1"/>
      <c r="B11335" s="1"/>
      <c r="C11335" s="1"/>
    </row>
    <row r="11336" spans="1:3" ht="15.75">
      <c r="A11336" s="1"/>
      <c r="B11336" s="1"/>
      <c r="C11336" s="1"/>
    </row>
    <row r="11337" spans="1:3" ht="15.75">
      <c r="A11337" s="1"/>
      <c r="B11337" s="1"/>
      <c r="C11337" s="1"/>
    </row>
    <row r="11338" spans="1:3" ht="15.75">
      <c r="A11338" s="1"/>
      <c r="B11338" s="1"/>
      <c r="C11338" s="1"/>
    </row>
    <row r="11339" spans="1:3" ht="15.75">
      <c r="A11339" s="1"/>
      <c r="B11339" s="1"/>
      <c r="C11339" s="1"/>
    </row>
    <row r="11340" spans="1:3" ht="15.75">
      <c r="A11340" s="1"/>
      <c r="B11340" s="1"/>
      <c r="C11340" s="1"/>
    </row>
    <row r="11341" spans="1:3" ht="15.75">
      <c r="A11341" s="1"/>
      <c r="B11341" s="1"/>
      <c r="C11341" s="1"/>
    </row>
    <row r="11342" spans="1:3" ht="15.75">
      <c r="A11342" s="1"/>
      <c r="B11342" s="1"/>
      <c r="C11342" s="1"/>
    </row>
    <row r="11343" spans="1:3" ht="15.75">
      <c r="A11343" s="1"/>
      <c r="B11343" s="1"/>
      <c r="C11343" s="1"/>
    </row>
    <row r="11344" spans="1:3" ht="15.75">
      <c r="A11344" s="1"/>
      <c r="B11344" s="1"/>
      <c r="C11344" s="1"/>
    </row>
    <row r="11345" spans="1:3" ht="15.75">
      <c r="A11345" s="1"/>
      <c r="B11345" s="1"/>
      <c r="C11345" s="1"/>
    </row>
    <row r="11346" spans="1:3" ht="15.75">
      <c r="A11346" s="1"/>
      <c r="B11346" s="1"/>
      <c r="C11346" s="1"/>
    </row>
    <row r="11347" spans="1:3" ht="15.75">
      <c r="A11347" s="1"/>
      <c r="B11347" s="1"/>
      <c r="C11347" s="1"/>
    </row>
    <row r="11348" spans="1:3" ht="15.75">
      <c r="A11348" s="1"/>
      <c r="B11348" s="1"/>
      <c r="C11348" s="1"/>
    </row>
    <row r="11349" spans="1:3" ht="15.75">
      <c r="A11349" s="1"/>
      <c r="B11349" s="1"/>
      <c r="C11349" s="1"/>
    </row>
    <row r="11350" spans="1:3" ht="15.75">
      <c r="A11350" s="1"/>
      <c r="B11350" s="1"/>
      <c r="C11350" s="1"/>
    </row>
    <row r="11351" spans="1:3" ht="15.75">
      <c r="A11351" s="1"/>
      <c r="B11351" s="1"/>
      <c r="C11351" s="1"/>
    </row>
    <row r="11352" spans="1:3" ht="15.75">
      <c r="A11352" s="1"/>
      <c r="B11352" s="1"/>
      <c r="C11352" s="1"/>
    </row>
    <row r="11353" spans="1:3" ht="15.75">
      <c r="A11353" s="1"/>
      <c r="B11353" s="1"/>
      <c r="C11353" s="1"/>
    </row>
    <row r="11354" spans="1:3" ht="15.75">
      <c r="A11354" s="1"/>
      <c r="B11354" s="1"/>
      <c r="C11354" s="1"/>
    </row>
    <row r="11355" spans="1:3" ht="15.75">
      <c r="A11355" s="1"/>
      <c r="B11355" s="1"/>
      <c r="C11355" s="1"/>
    </row>
    <row r="11356" spans="1:3" ht="15.75">
      <c r="A11356" s="1"/>
      <c r="B11356" s="1"/>
      <c r="C11356" s="1"/>
    </row>
    <row r="11357" spans="1:3" ht="15.75">
      <c r="A11357" s="1"/>
      <c r="B11357" s="1"/>
      <c r="C11357" s="1"/>
    </row>
    <row r="11358" spans="1:3" ht="15.75">
      <c r="A11358" s="1"/>
      <c r="B11358" s="1"/>
      <c r="C11358" s="1"/>
    </row>
    <row r="11359" spans="1:3" ht="15.75">
      <c r="A11359" s="1"/>
      <c r="B11359" s="1"/>
      <c r="C11359" s="1"/>
    </row>
    <row r="11360" spans="1:3" ht="15.75">
      <c r="A11360" s="1"/>
      <c r="B11360" s="1"/>
      <c r="C11360" s="1"/>
    </row>
    <row r="11361" spans="1:3" ht="15.75">
      <c r="A11361" s="1"/>
      <c r="B11361" s="1"/>
      <c r="C11361" s="1"/>
    </row>
    <row r="11362" spans="1:3" ht="15.75">
      <c r="A11362" s="1"/>
      <c r="B11362" s="1"/>
      <c r="C11362" s="1"/>
    </row>
    <row r="11363" spans="1:3" ht="15.75">
      <c r="A11363" s="1"/>
      <c r="B11363" s="1"/>
      <c r="C11363" s="1"/>
    </row>
    <row r="11364" spans="1:3" ht="15.75">
      <c r="A11364" s="1"/>
      <c r="B11364" s="1"/>
      <c r="C11364" s="1"/>
    </row>
    <row r="11365" spans="1:3" ht="15.75">
      <c r="A11365" s="1"/>
      <c r="B11365" s="1"/>
      <c r="C11365" s="1"/>
    </row>
    <row r="11366" spans="1:3" ht="15.75">
      <c r="A11366" s="1"/>
      <c r="B11366" s="1"/>
      <c r="C11366" s="1"/>
    </row>
    <row r="11367" spans="1:3" ht="15.75">
      <c r="A11367" s="1"/>
      <c r="B11367" s="1"/>
      <c r="C11367" s="1"/>
    </row>
    <row r="11368" spans="1:3" ht="15.75">
      <c r="A11368" s="1"/>
      <c r="B11368" s="1"/>
      <c r="C11368" s="1"/>
    </row>
    <row r="11369" spans="1:3" ht="15.75">
      <c r="A11369" s="1"/>
      <c r="B11369" s="1"/>
      <c r="C11369" s="1"/>
    </row>
    <row r="11370" spans="1:3" ht="15.75">
      <c r="A11370" s="1"/>
      <c r="B11370" s="1"/>
      <c r="C11370" s="1"/>
    </row>
    <row r="11371" spans="1:3" ht="15.75">
      <c r="A11371" s="1"/>
      <c r="B11371" s="1"/>
      <c r="C11371" s="1"/>
    </row>
    <row r="11372" spans="1:3" ht="15.75">
      <c r="A11372" s="1"/>
      <c r="B11372" s="1"/>
      <c r="C11372" s="1"/>
    </row>
    <row r="11373" spans="1:3" ht="15.75">
      <c r="A11373" s="1"/>
      <c r="B11373" s="1"/>
      <c r="C11373" s="1"/>
    </row>
    <row r="11374" spans="1:3" ht="15.75">
      <c r="A11374" s="1"/>
      <c r="B11374" s="1"/>
      <c r="C11374" s="1"/>
    </row>
    <row r="11375" spans="1:3" ht="15.75">
      <c r="A11375" s="1"/>
      <c r="B11375" s="1"/>
      <c r="C11375" s="1"/>
    </row>
    <row r="11376" spans="1:3" ht="15.75">
      <c r="A11376" s="1"/>
      <c r="B11376" s="1"/>
      <c r="C11376" s="1"/>
    </row>
    <row r="11377" spans="1:3" ht="15.75">
      <c r="A11377" s="1"/>
      <c r="B11377" s="1"/>
      <c r="C11377" s="1"/>
    </row>
    <row r="11378" spans="1:3" ht="15.75">
      <c r="A11378" s="1"/>
      <c r="B11378" s="1"/>
      <c r="C11378" s="1"/>
    </row>
    <row r="11379" spans="1:3" ht="15.75">
      <c r="A11379" s="1"/>
      <c r="B11379" s="1"/>
      <c r="C11379" s="1"/>
    </row>
    <row r="11380" spans="1:3" ht="15.75">
      <c r="A11380" s="1"/>
      <c r="B11380" s="1"/>
      <c r="C11380" s="1"/>
    </row>
    <row r="11381" spans="1:3" ht="15.75">
      <c r="A11381" s="1"/>
      <c r="B11381" s="1"/>
      <c r="C11381" s="1"/>
    </row>
    <row r="11382" spans="1:3" ht="15.75">
      <c r="A11382" s="1"/>
      <c r="B11382" s="1"/>
      <c r="C11382" s="1"/>
    </row>
    <row r="11383" spans="1:3" ht="15.75">
      <c r="A11383" s="1"/>
      <c r="B11383" s="1"/>
      <c r="C11383" s="1"/>
    </row>
    <row r="11384" spans="1:3" ht="15.75">
      <c r="A11384" s="1"/>
      <c r="B11384" s="1"/>
      <c r="C11384" s="1"/>
    </row>
    <row r="11385" spans="1:3" ht="15.75">
      <c r="A11385" s="1"/>
      <c r="B11385" s="1"/>
      <c r="C11385" s="1"/>
    </row>
    <row r="11386" spans="1:3" ht="15.75">
      <c r="A11386" s="1"/>
      <c r="B11386" s="1"/>
      <c r="C11386" s="1"/>
    </row>
    <row r="11387" spans="1:3" ht="15.75">
      <c r="A11387" s="1"/>
      <c r="B11387" s="1"/>
      <c r="C11387" s="1"/>
    </row>
    <row r="11388" spans="1:3" ht="15.75">
      <c r="A11388" s="1"/>
      <c r="B11388" s="1"/>
      <c r="C11388" s="1"/>
    </row>
    <row r="11389" spans="1:3" ht="15.75">
      <c r="A11389" s="1"/>
      <c r="B11389" s="1"/>
      <c r="C11389" s="1"/>
    </row>
    <row r="11390" spans="1:3" ht="15.75">
      <c r="A11390" s="1"/>
      <c r="B11390" s="1"/>
      <c r="C11390" s="1"/>
    </row>
    <row r="11391" spans="1:3" ht="15.75">
      <c r="A11391" s="1"/>
      <c r="B11391" s="1"/>
      <c r="C11391" s="1"/>
    </row>
    <row r="11392" spans="1:3" ht="15.75">
      <c r="A11392" s="1"/>
      <c r="B11392" s="1"/>
      <c r="C11392" s="1"/>
    </row>
    <row r="11393" spans="1:3" ht="15.75">
      <c r="A11393" s="1"/>
      <c r="B11393" s="1"/>
      <c r="C11393" s="1"/>
    </row>
    <row r="11394" spans="1:3" ht="15.75">
      <c r="A11394" s="1"/>
      <c r="B11394" s="1"/>
      <c r="C11394" s="1"/>
    </row>
    <row r="11395" spans="1:3" ht="15.75">
      <c r="A11395" s="1"/>
      <c r="B11395" s="1"/>
      <c r="C11395" s="1"/>
    </row>
    <row r="11396" spans="1:3" ht="15.75">
      <c r="A11396" s="1"/>
      <c r="B11396" s="1"/>
      <c r="C11396" s="1"/>
    </row>
    <row r="11397" spans="1:3" ht="15.75">
      <c r="A11397" s="1"/>
      <c r="B11397" s="1"/>
      <c r="C11397" s="1"/>
    </row>
    <row r="11398" spans="1:3" ht="15.75">
      <c r="A11398" s="1"/>
      <c r="B11398" s="1"/>
      <c r="C11398" s="1"/>
    </row>
    <row r="11399" spans="1:3" ht="15.75">
      <c r="A11399" s="1"/>
      <c r="B11399" s="1"/>
      <c r="C11399" s="1"/>
    </row>
    <row r="11400" spans="1:3" ht="15.75">
      <c r="A11400" s="1"/>
      <c r="B11400" s="1"/>
      <c r="C11400" s="1"/>
    </row>
    <row r="11401" spans="1:3" ht="15.75">
      <c r="A11401" s="1"/>
      <c r="B11401" s="1"/>
      <c r="C11401" s="1"/>
    </row>
    <row r="11402" spans="1:3" ht="15.75">
      <c r="A11402" s="1"/>
      <c r="B11402" s="1"/>
      <c r="C11402" s="1"/>
    </row>
    <row r="11403" spans="1:3" ht="15.75">
      <c r="A11403" s="1"/>
      <c r="B11403" s="1"/>
      <c r="C11403" s="1"/>
    </row>
    <row r="11404" spans="1:3" ht="15.75">
      <c r="A11404" s="1"/>
      <c r="B11404" s="1"/>
      <c r="C11404" s="1"/>
    </row>
    <row r="11405" spans="1:3" ht="15.75">
      <c r="A11405" s="1"/>
      <c r="B11405" s="1"/>
      <c r="C11405" s="1"/>
    </row>
    <row r="11406" spans="1:3" ht="15.75">
      <c r="A11406" s="1"/>
      <c r="B11406" s="1"/>
      <c r="C11406" s="1"/>
    </row>
    <row r="11407" spans="1:3" ht="15.75">
      <c r="A11407" s="1"/>
      <c r="B11407" s="1"/>
      <c r="C11407" s="1"/>
    </row>
    <row r="11408" spans="1:3" ht="15.75">
      <c r="A11408" s="1"/>
      <c r="B11408" s="1"/>
      <c r="C11408" s="1"/>
    </row>
    <row r="11409" spans="1:3" ht="15.75">
      <c r="A11409" s="1"/>
      <c r="B11409" s="1"/>
      <c r="C11409" s="1"/>
    </row>
    <row r="11410" spans="1:3" ht="15.75">
      <c r="A11410" s="1"/>
      <c r="B11410" s="1"/>
      <c r="C11410" s="1"/>
    </row>
    <row r="11411" spans="1:3" ht="15.75">
      <c r="A11411" s="1"/>
      <c r="B11411" s="1"/>
      <c r="C11411" s="1"/>
    </row>
    <row r="11412" spans="1:3" ht="15.75">
      <c r="A11412" s="1"/>
      <c r="B11412" s="1"/>
      <c r="C11412" s="1"/>
    </row>
    <row r="11413" spans="1:3" ht="15.75">
      <c r="A11413" s="1"/>
      <c r="B11413" s="1"/>
      <c r="C11413" s="1"/>
    </row>
    <row r="11414" spans="1:3" ht="15.75">
      <c r="A11414" s="1"/>
      <c r="B11414" s="1"/>
      <c r="C11414" s="1"/>
    </row>
    <row r="11415" spans="1:3" ht="15.75">
      <c r="A11415" s="1"/>
      <c r="B11415" s="1"/>
      <c r="C11415" s="1"/>
    </row>
    <row r="11416" spans="1:3" ht="15.75">
      <c r="A11416" s="1"/>
      <c r="B11416" s="1"/>
      <c r="C11416" s="1"/>
    </row>
    <row r="11417" spans="1:3" ht="15.75">
      <c r="A11417" s="1"/>
      <c r="B11417" s="1"/>
      <c r="C11417" s="1"/>
    </row>
    <row r="11418" spans="1:3" ht="15.75">
      <c r="A11418" s="1"/>
      <c r="B11418" s="1"/>
      <c r="C11418" s="1"/>
    </row>
    <row r="11419" spans="1:3" ht="15.75">
      <c r="A11419" s="1"/>
      <c r="B11419" s="1"/>
      <c r="C11419" s="1"/>
    </row>
    <row r="11420" spans="1:3" ht="15.75">
      <c r="A11420" s="1"/>
      <c r="B11420" s="1"/>
      <c r="C11420" s="1"/>
    </row>
    <row r="11421" spans="1:3" ht="15.75">
      <c r="A11421" s="1"/>
      <c r="B11421" s="1"/>
      <c r="C11421" s="1"/>
    </row>
    <row r="11422" spans="1:3" ht="15.75">
      <c r="A11422" s="1"/>
      <c r="B11422" s="1"/>
      <c r="C11422" s="1"/>
    </row>
    <row r="11423" spans="1:3" ht="15.75">
      <c r="A11423" s="1"/>
      <c r="B11423" s="1"/>
      <c r="C11423" s="1"/>
    </row>
    <row r="11424" spans="1:3" ht="15.75">
      <c r="A11424" s="1"/>
      <c r="B11424" s="1"/>
      <c r="C11424" s="1"/>
    </row>
    <row r="11425" spans="1:3" ht="15.75">
      <c r="A11425" s="1"/>
      <c r="B11425" s="1"/>
      <c r="C11425" s="1"/>
    </row>
    <row r="11426" spans="1:3" ht="15.75">
      <c r="A11426" s="1"/>
      <c r="B11426" s="1"/>
      <c r="C11426" s="1"/>
    </row>
    <row r="11427" spans="1:3" ht="15.75">
      <c r="A11427" s="1"/>
      <c r="B11427" s="1"/>
      <c r="C11427" s="1"/>
    </row>
    <row r="11428" spans="1:3" ht="15.75">
      <c r="A11428" s="1"/>
      <c r="B11428" s="1"/>
      <c r="C11428" s="1"/>
    </row>
    <row r="11429" spans="1:3" ht="15.75">
      <c r="A11429" s="1"/>
      <c r="B11429" s="1"/>
      <c r="C11429" s="1"/>
    </row>
    <row r="11430" spans="1:3" ht="15.75">
      <c r="A11430" s="1"/>
      <c r="B11430" s="1"/>
      <c r="C11430" s="1"/>
    </row>
    <row r="11431" spans="1:3" ht="15.75">
      <c r="A11431" s="1"/>
      <c r="B11431" s="1"/>
      <c r="C11431" s="1"/>
    </row>
    <row r="11432" spans="1:3" ht="15.75">
      <c r="A11432" s="1"/>
      <c r="B11432" s="1"/>
      <c r="C11432" s="1"/>
    </row>
    <row r="11433" spans="1:3" ht="15.75">
      <c r="A11433" s="1"/>
      <c r="B11433" s="1"/>
      <c r="C11433" s="1"/>
    </row>
    <row r="11434" spans="1:3" ht="15.75">
      <c r="A11434" s="1"/>
      <c r="B11434" s="1"/>
      <c r="C11434" s="1"/>
    </row>
    <row r="11435" spans="1:3" ht="15.75">
      <c r="A11435" s="1"/>
      <c r="B11435" s="1"/>
      <c r="C11435" s="1"/>
    </row>
    <row r="11436" spans="1:3" ht="15.75">
      <c r="A11436" s="1"/>
      <c r="B11436" s="1"/>
      <c r="C11436" s="1"/>
    </row>
    <row r="11437" spans="1:3" ht="15.75">
      <c r="A11437" s="1"/>
      <c r="B11437" s="1"/>
      <c r="C11437" s="1"/>
    </row>
    <row r="11438" spans="1:3" ht="15.75">
      <c r="A11438" s="1"/>
      <c r="B11438" s="1"/>
      <c r="C11438" s="1"/>
    </row>
    <row r="11439" spans="1:3" ht="15.75">
      <c r="A11439" s="1"/>
      <c r="B11439" s="1"/>
      <c r="C11439" s="1"/>
    </row>
    <row r="11440" spans="1:3" ht="15.75">
      <c r="A11440" s="1"/>
      <c r="B11440" s="1"/>
      <c r="C11440" s="1"/>
    </row>
    <row r="11441" spans="1:3" ht="15.75">
      <c r="A11441" s="1"/>
      <c r="B11441" s="1"/>
      <c r="C11441" s="1"/>
    </row>
    <row r="11442" spans="1:3" ht="15.75">
      <c r="A11442" s="1"/>
      <c r="B11442" s="1"/>
      <c r="C11442" s="1"/>
    </row>
    <row r="11443" spans="1:3" ht="15.75">
      <c r="A11443" s="1"/>
      <c r="B11443" s="1"/>
      <c r="C11443" s="1"/>
    </row>
    <row r="11444" spans="1:3" ht="15.75">
      <c r="A11444" s="1"/>
      <c r="B11444" s="1"/>
      <c r="C11444" s="1"/>
    </row>
    <row r="11445" spans="1:3" ht="15.75">
      <c r="A11445" s="1"/>
      <c r="B11445" s="1"/>
      <c r="C11445" s="1"/>
    </row>
    <row r="11446" spans="1:3" ht="15.75">
      <c r="A11446" s="1"/>
      <c r="B11446" s="1"/>
      <c r="C11446" s="1"/>
    </row>
    <row r="11447" spans="1:3" ht="15.75">
      <c r="A11447" s="1"/>
      <c r="B11447" s="1"/>
      <c r="C11447" s="1"/>
    </row>
    <row r="11448" spans="1:3" ht="15.75">
      <c r="A11448" s="1"/>
      <c r="B11448" s="1"/>
      <c r="C11448" s="1"/>
    </row>
    <row r="11449" spans="1:3" ht="15.75">
      <c r="A11449" s="1"/>
      <c r="B11449" s="1"/>
      <c r="C11449" s="1"/>
    </row>
    <row r="11450" spans="1:3" ht="15.75">
      <c r="A11450" s="1"/>
      <c r="B11450" s="1"/>
      <c r="C11450" s="1"/>
    </row>
    <row r="11451" spans="1:3" ht="15.75">
      <c r="A11451" s="1"/>
      <c r="B11451" s="1"/>
      <c r="C11451" s="1"/>
    </row>
    <row r="11452" spans="1:3" ht="15.75">
      <c r="A11452" s="1"/>
      <c r="B11452" s="1"/>
      <c r="C11452" s="1"/>
    </row>
    <row r="11453" spans="1:3" ht="15.75">
      <c r="A11453" s="1"/>
      <c r="B11453" s="1"/>
      <c r="C11453" s="1"/>
    </row>
    <row r="11454" spans="1:3" ht="15.75">
      <c r="A11454" s="1"/>
      <c r="B11454" s="1"/>
      <c r="C11454" s="1"/>
    </row>
    <row r="11455" spans="1:3" ht="15.75">
      <c r="A11455" s="1"/>
      <c r="B11455" s="1"/>
      <c r="C11455" s="1"/>
    </row>
    <row r="11456" spans="1:3" ht="15.75">
      <c r="A11456" s="1"/>
      <c r="B11456" s="1"/>
      <c r="C11456" s="1"/>
    </row>
    <row r="11457" spans="1:3" ht="15.75">
      <c r="A11457" s="1"/>
      <c r="B11457" s="1"/>
      <c r="C11457" s="1"/>
    </row>
    <row r="11458" spans="1:3" ht="15.75">
      <c r="A11458" s="1"/>
      <c r="B11458" s="1"/>
      <c r="C11458" s="1"/>
    </row>
    <row r="11459" spans="1:3" ht="15.75">
      <c r="A11459" s="1"/>
      <c r="B11459" s="1"/>
      <c r="C11459" s="1"/>
    </row>
    <row r="11460" spans="1:3" ht="15.75">
      <c r="A11460" s="1"/>
      <c r="B11460" s="1"/>
      <c r="C11460" s="1"/>
    </row>
    <row r="11461" spans="1:3" ht="15.75">
      <c r="A11461" s="1"/>
      <c r="B11461" s="1"/>
      <c r="C11461" s="1"/>
    </row>
    <row r="11462" spans="1:3" ht="15.75">
      <c r="A11462" s="1"/>
      <c r="B11462" s="1"/>
      <c r="C11462" s="1"/>
    </row>
    <row r="11463" spans="1:3" ht="15.75">
      <c r="A11463" s="1"/>
      <c r="B11463" s="1"/>
      <c r="C11463" s="1"/>
    </row>
    <row r="11464" spans="1:3" ht="15.75">
      <c r="A11464" s="1"/>
      <c r="B11464" s="1"/>
      <c r="C11464" s="1"/>
    </row>
    <row r="11465" spans="1:3" ht="15.75">
      <c r="A11465" s="1"/>
      <c r="B11465" s="1"/>
      <c r="C11465" s="1"/>
    </row>
    <row r="11466" spans="1:3" ht="15.75">
      <c r="A11466" s="1"/>
      <c r="B11466" s="1"/>
      <c r="C11466" s="1"/>
    </row>
    <row r="11467" spans="1:3" ht="15.75">
      <c r="A11467" s="1"/>
      <c r="B11467" s="1"/>
      <c r="C11467" s="1"/>
    </row>
    <row r="11468" spans="1:3" ht="15.75">
      <c r="A11468" s="1"/>
      <c r="B11468" s="1"/>
      <c r="C11468" s="1"/>
    </row>
    <row r="11469" spans="1:3" ht="15.75">
      <c r="A11469" s="1"/>
      <c r="B11469" s="1"/>
      <c r="C11469" s="1"/>
    </row>
    <row r="11470" spans="1:3" ht="15.75">
      <c r="A11470" s="1"/>
      <c r="B11470" s="1"/>
      <c r="C11470" s="1"/>
    </row>
    <row r="11471" spans="1:3" ht="15.75">
      <c r="A11471" s="1"/>
      <c r="B11471" s="1"/>
      <c r="C11471" s="1"/>
    </row>
    <row r="11472" spans="1:3" ht="15.75">
      <c r="A11472" s="1"/>
      <c r="B11472" s="1"/>
      <c r="C11472" s="1"/>
    </row>
    <row r="11473" spans="1:3" ht="15.75">
      <c r="A11473" s="1"/>
      <c r="B11473" s="1"/>
      <c r="C11473" s="1"/>
    </row>
    <row r="11474" spans="1:3" ht="15.75">
      <c r="A11474" s="1"/>
      <c r="B11474" s="1"/>
      <c r="C11474" s="1"/>
    </row>
    <row r="11475" spans="1:3" ht="15.75">
      <c r="A11475" s="1"/>
      <c r="B11475" s="1"/>
      <c r="C11475" s="1"/>
    </row>
    <row r="11476" spans="1:3" ht="15.75">
      <c r="A11476" s="1"/>
      <c r="B11476" s="1"/>
      <c r="C11476" s="1"/>
    </row>
    <row r="11477" spans="1:3" ht="15.75">
      <c r="A11477" s="1"/>
      <c r="B11477" s="1"/>
      <c r="C11477" s="1"/>
    </row>
    <row r="11478" spans="1:3" ht="15.75">
      <c r="A11478" s="1"/>
      <c r="B11478" s="1"/>
      <c r="C11478" s="1"/>
    </row>
    <row r="11479" spans="1:3" ht="15.75">
      <c r="A11479" s="1"/>
      <c r="B11479" s="1"/>
      <c r="C11479" s="1"/>
    </row>
    <row r="11480" spans="1:3" ht="15.75">
      <c r="A11480" s="1"/>
      <c r="B11480" s="1"/>
      <c r="C11480" s="1"/>
    </row>
    <row r="11481" spans="1:3" ht="15.75">
      <c r="A11481" s="1"/>
      <c r="B11481" s="1"/>
      <c r="C11481" s="1"/>
    </row>
    <row r="11482" spans="1:3" ht="15.75">
      <c r="A11482" s="1"/>
      <c r="B11482" s="1"/>
      <c r="C11482" s="1"/>
    </row>
    <row r="11483" spans="1:3" ht="15.75">
      <c r="A11483" s="1"/>
      <c r="B11483" s="1"/>
      <c r="C11483" s="1"/>
    </row>
    <row r="11484" spans="1:3" ht="15.75">
      <c r="A11484" s="1"/>
      <c r="B11484" s="1"/>
      <c r="C11484" s="1"/>
    </row>
    <row r="11485" spans="1:3" ht="15.75">
      <c r="A11485" s="1"/>
      <c r="B11485" s="1"/>
      <c r="C11485" s="1"/>
    </row>
    <row r="11486" spans="1:3" ht="15.75">
      <c r="A11486" s="1"/>
      <c r="B11486" s="1"/>
      <c r="C11486" s="1"/>
    </row>
    <row r="11487" spans="1:3" ht="15.75">
      <c r="A11487" s="1"/>
      <c r="B11487" s="1"/>
      <c r="C11487" s="1"/>
    </row>
    <row r="11488" spans="1:3" ht="15.75">
      <c r="A11488" s="1"/>
      <c r="B11488" s="1"/>
      <c r="C11488" s="1"/>
    </row>
    <row r="11489" spans="1:3" ht="15.75">
      <c r="A11489" s="1"/>
      <c r="B11489" s="1"/>
      <c r="C11489" s="1"/>
    </row>
    <row r="11490" spans="1:3" ht="15.75">
      <c r="A11490" s="1"/>
      <c r="B11490" s="1"/>
      <c r="C11490" s="1"/>
    </row>
    <row r="11491" spans="1:3" ht="15.75">
      <c r="A11491" s="1"/>
      <c r="B11491" s="1"/>
      <c r="C11491" s="1"/>
    </row>
    <row r="11492" spans="1:3" ht="15.75">
      <c r="A11492" s="1"/>
      <c r="B11492" s="1"/>
      <c r="C11492" s="1"/>
    </row>
    <row r="11493" spans="1:3" ht="15.75">
      <c r="A11493" s="1"/>
      <c r="B11493" s="1"/>
      <c r="C11493" s="1"/>
    </row>
    <row r="11494" spans="1:3" ht="15.75">
      <c r="A11494" s="1"/>
      <c r="B11494" s="1"/>
      <c r="C11494" s="1"/>
    </row>
    <row r="11495" spans="1:3" ht="15.75">
      <c r="A11495" s="1"/>
      <c r="B11495" s="1"/>
      <c r="C11495" s="1"/>
    </row>
    <row r="11496" spans="1:3" ht="15.75">
      <c r="A11496" s="1"/>
      <c r="B11496" s="1"/>
      <c r="C11496" s="1"/>
    </row>
    <row r="11497" spans="1:3" ht="15.75">
      <c r="A11497" s="1"/>
      <c r="B11497" s="1"/>
      <c r="C11497" s="1"/>
    </row>
    <row r="11498" spans="1:3" ht="15.75">
      <c r="A11498" s="1"/>
      <c r="B11498" s="1"/>
      <c r="C11498" s="1"/>
    </row>
    <row r="11499" spans="1:3" ht="15.75">
      <c r="A11499" s="1"/>
      <c r="B11499" s="1"/>
      <c r="C11499" s="1"/>
    </row>
    <row r="11500" spans="1:3" ht="15.75">
      <c r="A11500" s="1"/>
      <c r="B11500" s="1"/>
      <c r="C11500" s="1"/>
    </row>
    <row r="11501" spans="1:3" ht="15.75">
      <c r="A11501" s="1"/>
      <c r="B11501" s="1"/>
      <c r="C11501" s="1"/>
    </row>
    <row r="11502" spans="1:3" ht="15.75">
      <c r="A11502" s="1"/>
      <c r="B11502" s="1"/>
      <c r="C11502" s="1"/>
    </row>
    <row r="11503" spans="1:3" ht="15.75">
      <c r="A11503" s="1"/>
      <c r="B11503" s="1"/>
      <c r="C11503" s="1"/>
    </row>
    <row r="11504" spans="1:3" ht="15.75">
      <c r="A11504" s="1"/>
      <c r="B11504" s="1"/>
      <c r="C11504" s="1"/>
    </row>
    <row r="11505" spans="1:3" ht="15.75">
      <c r="A11505" s="1"/>
      <c r="B11505" s="1"/>
      <c r="C11505" s="1"/>
    </row>
    <row r="11506" spans="1:3" ht="15.75">
      <c r="A11506" s="1"/>
      <c r="B11506" s="1"/>
      <c r="C11506" s="1"/>
    </row>
    <row r="11507" spans="1:3" ht="15.75">
      <c r="A11507" s="1"/>
      <c r="B11507" s="1"/>
      <c r="C11507" s="1"/>
    </row>
    <row r="11508" spans="1:3" ht="15.75">
      <c r="A11508" s="1"/>
      <c r="B11508" s="1"/>
      <c r="C11508" s="1"/>
    </row>
    <row r="11509" spans="1:3" ht="15.75">
      <c r="A11509" s="1"/>
      <c r="B11509" s="1"/>
      <c r="C11509" s="1"/>
    </row>
    <row r="11510" spans="1:3" ht="15.75">
      <c r="A11510" s="1"/>
      <c r="B11510" s="1"/>
      <c r="C11510" s="1"/>
    </row>
    <row r="11511" spans="1:3" ht="15.75">
      <c r="A11511" s="1"/>
      <c r="B11511" s="1"/>
      <c r="C11511" s="1"/>
    </row>
    <row r="11512" spans="1:3" ht="15.75">
      <c r="A11512" s="1"/>
      <c r="B11512" s="1"/>
      <c r="C11512" s="1"/>
    </row>
    <row r="11513" spans="1:3" ht="15.75">
      <c r="A11513" s="1"/>
      <c r="B11513" s="1"/>
      <c r="C11513" s="1"/>
    </row>
    <row r="11514" spans="1:3" ht="15.75">
      <c r="A11514" s="1"/>
      <c r="B11514" s="1"/>
      <c r="C11514" s="1"/>
    </row>
    <row r="11515" spans="1:3" ht="15.75">
      <c r="A11515" s="1"/>
      <c r="B11515" s="1"/>
      <c r="C11515" s="1"/>
    </row>
    <row r="11516" spans="1:3" ht="15.75">
      <c r="A11516" s="1"/>
      <c r="B11516" s="1"/>
      <c r="C11516" s="1"/>
    </row>
    <row r="11517" spans="1:3" ht="15.75">
      <c r="A11517" s="1"/>
      <c r="B11517" s="1"/>
      <c r="C11517" s="1"/>
    </row>
    <row r="11518" spans="1:3" ht="15.75">
      <c r="A11518" s="1"/>
      <c r="B11518" s="1"/>
      <c r="C11518" s="1"/>
    </row>
    <row r="11519" spans="1:3" ht="15.75">
      <c r="A11519" s="1"/>
      <c r="B11519" s="1"/>
      <c r="C11519" s="1"/>
    </row>
    <row r="11520" spans="1:3" ht="15.75">
      <c r="A11520" s="1"/>
      <c r="B11520" s="1"/>
      <c r="C11520" s="1"/>
    </row>
    <row r="11521" spans="1:3" ht="15.75">
      <c r="A11521" s="1"/>
      <c r="B11521" s="1"/>
      <c r="C11521" s="1"/>
    </row>
    <row r="11522" spans="1:3" ht="15.75">
      <c r="A11522" s="1"/>
      <c r="B11522" s="1"/>
      <c r="C11522" s="1"/>
    </row>
    <row r="11523" spans="1:3" ht="15.75">
      <c r="A11523" s="1"/>
      <c r="B11523" s="1"/>
      <c r="C11523" s="1"/>
    </row>
    <row r="11524" spans="1:3" ht="15.75">
      <c r="A11524" s="1"/>
      <c r="B11524" s="1"/>
      <c r="C11524" s="1"/>
    </row>
    <row r="11525" spans="1:3" ht="15.75">
      <c r="A11525" s="1"/>
      <c r="B11525" s="1"/>
      <c r="C11525" s="1"/>
    </row>
    <row r="11526" spans="1:3" ht="15.75">
      <c r="A11526" s="1"/>
      <c r="B11526" s="1"/>
      <c r="C11526" s="1"/>
    </row>
    <row r="11527" spans="1:3" ht="15.75">
      <c r="A11527" s="1"/>
      <c r="B11527" s="1"/>
      <c r="C11527" s="1"/>
    </row>
    <row r="11528" spans="1:3" ht="15.75">
      <c r="A11528" s="1"/>
      <c r="B11528" s="1"/>
      <c r="C11528" s="1"/>
    </row>
    <row r="11529" spans="1:3" ht="15.75">
      <c r="A11529" s="1"/>
      <c r="B11529" s="1"/>
      <c r="C11529" s="1"/>
    </row>
    <row r="11530" spans="1:3" ht="15.75">
      <c r="A11530" s="1"/>
      <c r="B11530" s="1"/>
      <c r="C11530" s="1"/>
    </row>
    <row r="11531" spans="1:3" ht="15.75">
      <c r="A11531" s="1"/>
      <c r="B11531" s="1"/>
      <c r="C11531" s="1"/>
    </row>
    <row r="11532" spans="1:3" ht="15.75">
      <c r="A11532" s="1"/>
      <c r="B11532" s="1"/>
      <c r="C11532" s="1"/>
    </row>
    <row r="11533" spans="1:3" ht="15.75">
      <c r="A11533" s="1"/>
      <c r="B11533" s="1"/>
      <c r="C11533" s="1"/>
    </row>
    <row r="11534" spans="1:3" ht="15.75">
      <c r="A11534" s="1"/>
      <c r="B11534" s="1"/>
      <c r="C11534" s="1"/>
    </row>
    <row r="11535" spans="1:3" ht="15.75">
      <c r="A11535" s="1"/>
      <c r="B11535" s="1"/>
      <c r="C11535" s="1"/>
    </row>
    <row r="11536" spans="1:3" ht="15.75">
      <c r="A11536" s="1"/>
      <c r="B11536" s="1"/>
      <c r="C11536" s="1"/>
    </row>
    <row r="11537" spans="1:3" ht="15.75">
      <c r="A11537" s="1"/>
      <c r="B11537" s="1"/>
      <c r="C11537" s="1"/>
    </row>
    <row r="11538" spans="1:3" ht="15.75">
      <c r="A11538" s="1"/>
      <c r="B11538" s="1"/>
      <c r="C11538" s="1"/>
    </row>
    <row r="11539" spans="1:3" ht="15.75">
      <c r="A11539" s="1"/>
      <c r="B11539" s="1"/>
      <c r="C11539" s="1"/>
    </row>
    <row r="11540" spans="1:3" ht="15.75">
      <c r="A11540" s="1"/>
      <c r="B11540" s="1"/>
      <c r="C11540" s="1"/>
    </row>
    <row r="11541" spans="1:3" ht="15.75">
      <c r="A11541" s="1"/>
      <c r="B11541" s="1"/>
      <c r="C11541" s="1"/>
    </row>
    <row r="11542" spans="1:3" ht="15.75">
      <c r="A11542" s="1"/>
      <c r="B11542" s="1"/>
      <c r="C11542" s="1"/>
    </row>
    <row r="11543" spans="1:3" ht="15.75">
      <c r="A11543" s="1"/>
      <c r="B11543" s="1"/>
      <c r="C11543" s="1"/>
    </row>
    <row r="11544" spans="1:3" ht="15.75">
      <c r="A11544" s="1"/>
      <c r="B11544" s="1"/>
      <c r="C11544" s="1"/>
    </row>
    <row r="11545" spans="1:3" ht="15.75">
      <c r="A11545" s="1"/>
      <c r="B11545" s="1"/>
      <c r="C11545" s="1"/>
    </row>
    <row r="11546" spans="1:3" ht="15.75">
      <c r="A11546" s="1"/>
      <c r="B11546" s="1"/>
      <c r="C11546" s="1"/>
    </row>
    <row r="11547" spans="1:3" ht="15.75">
      <c r="A11547" s="1"/>
      <c r="B11547" s="1"/>
      <c r="C11547" s="1"/>
    </row>
    <row r="11548" spans="1:3" ht="15.75">
      <c r="A11548" s="1"/>
      <c r="B11548" s="1"/>
      <c r="C11548" s="1"/>
    </row>
    <row r="11549" spans="1:3" ht="15.75">
      <c r="A11549" s="1"/>
      <c r="B11549" s="1"/>
      <c r="C11549" s="1"/>
    </row>
    <row r="11550" spans="1:3" ht="15.75">
      <c r="A11550" s="1"/>
      <c r="B11550" s="1"/>
      <c r="C11550" s="1"/>
    </row>
    <row r="11551" spans="1:3" ht="15.75">
      <c r="A11551" s="1"/>
      <c r="B11551" s="1"/>
      <c r="C11551" s="1"/>
    </row>
    <row r="11552" spans="1:3" ht="15.75">
      <c r="A11552" s="1"/>
      <c r="B11552" s="1"/>
      <c r="C11552" s="1"/>
    </row>
    <row r="11553" spans="1:3" ht="15.75">
      <c r="A11553" s="1"/>
      <c r="B11553" s="1"/>
      <c r="C11553" s="1"/>
    </row>
    <row r="11554" spans="1:3" ht="15.75">
      <c r="A11554" s="1"/>
      <c r="B11554" s="1"/>
      <c r="C11554" s="1"/>
    </row>
    <row r="11555" spans="1:3" ht="15.75">
      <c r="A11555" s="1"/>
      <c r="B11555" s="1"/>
      <c r="C11555" s="1"/>
    </row>
    <row r="11556" spans="1:3" ht="15.75">
      <c r="A11556" s="1"/>
      <c r="B11556" s="1"/>
      <c r="C11556" s="1"/>
    </row>
    <row r="11557" spans="1:3" ht="15.75">
      <c r="A11557" s="1"/>
      <c r="B11557" s="1"/>
      <c r="C11557" s="1"/>
    </row>
    <row r="11558" spans="1:3" ht="15.75">
      <c r="A11558" s="1"/>
      <c r="B11558" s="1"/>
      <c r="C11558" s="1"/>
    </row>
    <row r="11559" spans="1:3" ht="15.75">
      <c r="A11559" s="1"/>
      <c r="B11559" s="1"/>
      <c r="C11559" s="1"/>
    </row>
    <row r="11560" spans="1:3" ht="15.75">
      <c r="A11560" s="1"/>
      <c r="B11560" s="1"/>
      <c r="C11560" s="1"/>
    </row>
    <row r="11561" spans="1:3" ht="15.75">
      <c r="A11561" s="1"/>
      <c r="B11561" s="1"/>
      <c r="C11561" s="1"/>
    </row>
    <row r="11562" spans="1:3" ht="15.75">
      <c r="A11562" s="1"/>
      <c r="B11562" s="1"/>
      <c r="C11562" s="1"/>
    </row>
    <row r="11563" spans="1:3" ht="15.75">
      <c r="A11563" s="1"/>
      <c r="B11563" s="1"/>
      <c r="C11563" s="1"/>
    </row>
    <row r="11564" spans="1:3" ht="15.75">
      <c r="A11564" s="1"/>
      <c r="B11564" s="1"/>
      <c r="C11564" s="1"/>
    </row>
    <row r="11565" spans="1:3" ht="15.75">
      <c r="A11565" s="1"/>
      <c r="B11565" s="1"/>
      <c r="C11565" s="1"/>
    </row>
    <row r="11566" spans="1:3" ht="15.75">
      <c r="A11566" s="1"/>
      <c r="B11566" s="1"/>
      <c r="C11566" s="1"/>
    </row>
    <row r="11567" spans="1:3" ht="15.75">
      <c r="A11567" s="1"/>
      <c r="B11567" s="1"/>
      <c r="C11567" s="1"/>
    </row>
    <row r="11568" spans="1:3" ht="15.75">
      <c r="A11568" s="1"/>
      <c r="B11568" s="1"/>
      <c r="C11568" s="1"/>
    </row>
    <row r="11569" spans="1:3" ht="15.75">
      <c r="A11569" s="1"/>
      <c r="B11569" s="1"/>
      <c r="C11569" s="1"/>
    </row>
    <row r="11570" spans="1:3" ht="15.75">
      <c r="A11570" s="1"/>
      <c r="B11570" s="1"/>
      <c r="C11570" s="1"/>
    </row>
    <row r="11571" spans="1:3" ht="15.75">
      <c r="A11571" s="1"/>
      <c r="B11571" s="1"/>
      <c r="C11571" s="1"/>
    </row>
    <row r="11572" spans="1:3" ht="15.75">
      <c r="A11572" s="1"/>
      <c r="B11572" s="1"/>
      <c r="C11572" s="1"/>
    </row>
    <row r="11573" spans="1:3" ht="15.75">
      <c r="A11573" s="1"/>
      <c r="B11573" s="1"/>
      <c r="C11573" s="1"/>
    </row>
    <row r="11574" spans="1:3" ht="15.75">
      <c r="A11574" s="1"/>
      <c r="B11574" s="1"/>
      <c r="C11574" s="1"/>
    </row>
    <row r="11575" spans="1:3" ht="15.75">
      <c r="A11575" s="1"/>
      <c r="B11575" s="1"/>
      <c r="C11575" s="1"/>
    </row>
    <row r="11576" spans="1:3" ht="15.75">
      <c r="A11576" s="1"/>
      <c r="B11576" s="1"/>
      <c r="C11576" s="1"/>
    </row>
    <row r="11577" spans="1:3" ht="15.75">
      <c r="A11577" s="1"/>
      <c r="B11577" s="1"/>
      <c r="C11577" s="1"/>
    </row>
    <row r="11578" spans="1:3" ht="15.75">
      <c r="A11578" s="1"/>
      <c r="B11578" s="1"/>
      <c r="C11578" s="1"/>
    </row>
    <row r="11579" spans="1:3" ht="15.75">
      <c r="A11579" s="1"/>
      <c r="B11579" s="1"/>
      <c r="C11579" s="1"/>
    </row>
    <row r="11580" spans="1:3" ht="15.75">
      <c r="A11580" s="1"/>
      <c r="B11580" s="1"/>
      <c r="C11580" s="1"/>
    </row>
    <row r="11581" spans="1:3" ht="15.75">
      <c r="A11581" s="1"/>
      <c r="B11581" s="1"/>
      <c r="C11581" s="1"/>
    </row>
    <row r="11582" spans="1:3" ht="15.75">
      <c r="A11582" s="1"/>
      <c r="B11582" s="1"/>
      <c r="C11582" s="1"/>
    </row>
    <row r="11583" spans="1:3" ht="15.75">
      <c r="A11583" s="1"/>
      <c r="B11583" s="1"/>
      <c r="C11583" s="1"/>
    </row>
    <row r="11584" spans="1:3" ht="15.75">
      <c r="A11584" s="1"/>
      <c r="B11584" s="1"/>
      <c r="C11584" s="1"/>
    </row>
    <row r="11585" spans="1:3" ht="15.75">
      <c r="A11585" s="1"/>
      <c r="B11585" s="1"/>
      <c r="C11585" s="1"/>
    </row>
    <row r="11586" spans="1:3" ht="15.75">
      <c r="A11586" s="1"/>
      <c r="B11586" s="1"/>
      <c r="C11586" s="1"/>
    </row>
    <row r="11587" spans="1:3" ht="15.75">
      <c r="A11587" s="1"/>
      <c r="B11587" s="1"/>
      <c r="C11587" s="1"/>
    </row>
    <row r="11588" spans="1:3" ht="15.75">
      <c r="A11588" s="1"/>
      <c r="B11588" s="1"/>
      <c r="C11588" s="1"/>
    </row>
    <row r="11589" spans="1:3" ht="15.75">
      <c r="A11589" s="1"/>
      <c r="B11589" s="1"/>
      <c r="C11589" s="1"/>
    </row>
    <row r="11590" spans="1:3" ht="15.75">
      <c r="A11590" s="1"/>
      <c r="B11590" s="1"/>
      <c r="C11590" s="1"/>
    </row>
    <row r="11591" spans="1:3" ht="15.75">
      <c r="A11591" s="1"/>
      <c r="B11591" s="1"/>
      <c r="C11591" s="1"/>
    </row>
    <row r="11592" spans="1:3" ht="15.75">
      <c r="A11592" s="1"/>
      <c r="B11592" s="1"/>
      <c r="C11592" s="1"/>
    </row>
    <row r="11593" spans="1:3" ht="15.75">
      <c r="A11593" s="1"/>
      <c r="B11593" s="1"/>
      <c r="C11593" s="1"/>
    </row>
    <row r="11594" spans="1:3" ht="15.75">
      <c r="A11594" s="1"/>
      <c r="B11594" s="1"/>
      <c r="C11594" s="1"/>
    </row>
    <row r="11595" spans="1:3" ht="15.75">
      <c r="A11595" s="1"/>
      <c r="B11595" s="1"/>
      <c r="C11595" s="1"/>
    </row>
    <row r="11596" spans="1:3" ht="15.75">
      <c r="A11596" s="1"/>
      <c r="B11596" s="1"/>
      <c r="C11596" s="1"/>
    </row>
    <row r="11597" spans="1:3" ht="15.75">
      <c r="A11597" s="1"/>
      <c r="B11597" s="1"/>
      <c r="C11597" s="1"/>
    </row>
    <row r="11598" spans="1:3" ht="15.75">
      <c r="A11598" s="1"/>
      <c r="B11598" s="1"/>
      <c r="C11598" s="1"/>
    </row>
    <row r="11599" spans="1:3" ht="15.75">
      <c r="A11599" s="1"/>
      <c r="B11599" s="1"/>
      <c r="C11599" s="1"/>
    </row>
    <row r="11600" spans="1:3" ht="15.75">
      <c r="A11600" s="1"/>
      <c r="B11600" s="1"/>
      <c r="C11600" s="1"/>
    </row>
    <row r="11601" spans="1:3" ht="15.75">
      <c r="A11601" s="1"/>
      <c r="B11601" s="1"/>
      <c r="C11601" s="1"/>
    </row>
    <row r="11602" spans="1:3" ht="15.75">
      <c r="A11602" s="1"/>
      <c r="B11602" s="1"/>
      <c r="C11602" s="1"/>
    </row>
    <row r="11603" spans="1:3" ht="15.75">
      <c r="A11603" s="1"/>
      <c r="B11603" s="1"/>
      <c r="C11603" s="1"/>
    </row>
    <row r="11604" spans="1:3" ht="15.75">
      <c r="A11604" s="1"/>
      <c r="B11604" s="1"/>
      <c r="C11604" s="1"/>
    </row>
    <row r="11605" spans="1:3" ht="15.75">
      <c r="A11605" s="1"/>
      <c r="B11605" s="1"/>
      <c r="C11605" s="1"/>
    </row>
    <row r="11606" spans="1:3" ht="15.75">
      <c r="A11606" s="1"/>
      <c r="B11606" s="1"/>
      <c r="C11606" s="1"/>
    </row>
    <row r="11607" spans="1:3" ht="15.75">
      <c r="A11607" s="1"/>
      <c r="B11607" s="1"/>
      <c r="C11607" s="1"/>
    </row>
    <row r="11608" spans="1:3" ht="15.75">
      <c r="A11608" s="1"/>
      <c r="B11608" s="1"/>
      <c r="C11608" s="1"/>
    </row>
    <row r="11609" spans="1:3" ht="15.75">
      <c r="A11609" s="1"/>
      <c r="B11609" s="1"/>
      <c r="C11609" s="1"/>
    </row>
    <row r="11610" spans="1:3" ht="15.75">
      <c r="A11610" s="1"/>
      <c r="B11610" s="1"/>
      <c r="C11610" s="1"/>
    </row>
    <row r="11611" spans="1:3" ht="15.75">
      <c r="A11611" s="1"/>
      <c r="B11611" s="1"/>
      <c r="C11611" s="1"/>
    </row>
    <row r="11612" spans="1:3" ht="15.75">
      <c r="A11612" s="1"/>
      <c r="B11612" s="1"/>
      <c r="C11612" s="1"/>
    </row>
    <row r="11613" spans="1:3" ht="15.75">
      <c r="A11613" s="1"/>
      <c r="B11613" s="1"/>
      <c r="C11613" s="1"/>
    </row>
    <row r="11614" spans="1:3" ht="15.75">
      <c r="A11614" s="1"/>
      <c r="B11614" s="1"/>
      <c r="C11614" s="1"/>
    </row>
    <row r="11615" spans="1:3" ht="15.75">
      <c r="A11615" s="1"/>
      <c r="B11615" s="1"/>
      <c r="C11615" s="1"/>
    </row>
    <row r="11616" spans="1:3" ht="15.75">
      <c r="A11616" s="1"/>
      <c r="B11616" s="1"/>
      <c r="C11616" s="1"/>
    </row>
    <row r="11617" spans="1:3" ht="15.75">
      <c r="A11617" s="1"/>
      <c r="B11617" s="1"/>
      <c r="C11617" s="1"/>
    </row>
    <row r="11618" spans="1:3" ht="15.75">
      <c r="A11618" s="1"/>
      <c r="B11618" s="1"/>
      <c r="C11618" s="1"/>
    </row>
    <row r="11619" spans="1:3" ht="15.75">
      <c r="A11619" s="1"/>
      <c r="B11619" s="1"/>
      <c r="C11619" s="1"/>
    </row>
    <row r="11620" spans="1:3" ht="15.75">
      <c r="A11620" s="1"/>
      <c r="B11620" s="1"/>
      <c r="C11620" s="1"/>
    </row>
    <row r="11621" spans="1:3" ht="15.75">
      <c r="A11621" s="1"/>
      <c r="B11621" s="1"/>
      <c r="C11621" s="1"/>
    </row>
    <row r="11622" spans="1:3" ht="15.75">
      <c r="A11622" s="1"/>
      <c r="B11622" s="1"/>
      <c r="C11622" s="1"/>
    </row>
    <row r="11623" spans="1:3" ht="15.75">
      <c r="A11623" s="1"/>
      <c r="B11623" s="1"/>
      <c r="C11623" s="1"/>
    </row>
    <row r="11624" spans="1:3" ht="15.75">
      <c r="A11624" s="1"/>
      <c r="B11624" s="1"/>
      <c r="C11624" s="1"/>
    </row>
    <row r="11625" spans="1:3" ht="15.75">
      <c r="A11625" s="1"/>
      <c r="B11625" s="1"/>
      <c r="C11625" s="1"/>
    </row>
    <row r="11626" spans="1:3" ht="15.75">
      <c r="A11626" s="1"/>
      <c r="B11626" s="1"/>
      <c r="C11626" s="1"/>
    </row>
    <row r="11627" spans="1:3" ht="15.75">
      <c r="A11627" s="1"/>
      <c r="B11627" s="1"/>
      <c r="C11627" s="1"/>
    </row>
    <row r="11628" spans="1:3" ht="15.75">
      <c r="A11628" s="1"/>
      <c r="B11628" s="1"/>
      <c r="C11628" s="1"/>
    </row>
    <row r="11629" spans="1:3" ht="15.75">
      <c r="A11629" s="1"/>
      <c r="B11629" s="1"/>
      <c r="C11629" s="1"/>
    </row>
    <row r="11630" spans="1:3" ht="15.75">
      <c r="A11630" s="1"/>
      <c r="B11630" s="1"/>
      <c r="C11630" s="1"/>
    </row>
    <row r="11631" spans="1:3" ht="15.75">
      <c r="A11631" s="1"/>
      <c r="B11631" s="1"/>
      <c r="C11631" s="1"/>
    </row>
    <row r="11632" spans="1:3" ht="15.75">
      <c r="A11632" s="1"/>
      <c r="B11632" s="1"/>
      <c r="C11632" s="1"/>
    </row>
    <row r="11633" spans="1:3" ht="15.75">
      <c r="A11633" s="1"/>
      <c r="B11633" s="1"/>
      <c r="C11633" s="1"/>
    </row>
    <row r="11634" spans="1:3" ht="15.75">
      <c r="A11634" s="1"/>
      <c r="B11634" s="1"/>
      <c r="C11634" s="1"/>
    </row>
    <row r="11635" spans="1:3" ht="15.75">
      <c r="A11635" s="1"/>
      <c r="B11635" s="1"/>
      <c r="C11635" s="1"/>
    </row>
    <row r="11636" spans="1:3" ht="15.75">
      <c r="A11636" s="1"/>
      <c r="B11636" s="1"/>
      <c r="C11636" s="1"/>
    </row>
    <row r="11637" spans="1:3" ht="15.75">
      <c r="A11637" s="1"/>
      <c r="B11637" s="1"/>
      <c r="C11637" s="1"/>
    </row>
    <row r="11638" spans="1:3" ht="15.75">
      <c r="A11638" s="1"/>
      <c r="B11638" s="1"/>
      <c r="C11638" s="1"/>
    </row>
    <row r="11639" spans="1:3" ht="15.75">
      <c r="A11639" s="1"/>
      <c r="B11639" s="1"/>
      <c r="C11639" s="1"/>
    </row>
    <row r="11640" spans="1:3" ht="15.75">
      <c r="A11640" s="1"/>
      <c r="B11640" s="1"/>
      <c r="C11640" s="1"/>
    </row>
    <row r="11641" spans="1:3" ht="15.75">
      <c r="A11641" s="1"/>
      <c r="B11641" s="1"/>
      <c r="C11641" s="1"/>
    </row>
    <row r="11642" spans="1:3" ht="15.75">
      <c r="A11642" s="1"/>
      <c r="B11642" s="1"/>
      <c r="C11642" s="1"/>
    </row>
    <row r="11643" spans="1:3" ht="15.75">
      <c r="A11643" s="1"/>
      <c r="B11643" s="1"/>
      <c r="C11643" s="1"/>
    </row>
    <row r="11644" spans="1:3" ht="15.75">
      <c r="A11644" s="1"/>
      <c r="B11644" s="1"/>
      <c r="C11644" s="1"/>
    </row>
    <row r="11645" spans="1:3" ht="15.75">
      <c r="A11645" s="1"/>
      <c r="B11645" s="1"/>
      <c r="C11645" s="1"/>
    </row>
    <row r="11646" spans="1:3" ht="15.75">
      <c r="A11646" s="1"/>
      <c r="B11646" s="1"/>
      <c r="C11646" s="1"/>
    </row>
    <row r="11647" spans="1:3" ht="15.75">
      <c r="A11647" s="1"/>
      <c r="B11647" s="1"/>
      <c r="C11647" s="1"/>
    </row>
    <row r="11648" spans="1:3" ht="15.75">
      <c r="A11648" s="1"/>
      <c r="B11648" s="1"/>
      <c r="C11648" s="1"/>
    </row>
    <row r="11649" spans="1:3" ht="15.75">
      <c r="A11649" s="1"/>
      <c r="B11649" s="1"/>
      <c r="C11649" s="1"/>
    </row>
    <row r="11650" spans="1:3" ht="15.75">
      <c r="A11650" s="1"/>
      <c r="B11650" s="1"/>
      <c r="C11650" s="1"/>
    </row>
    <row r="11651" spans="1:3" ht="15.75">
      <c r="A11651" s="1"/>
      <c r="B11651" s="1"/>
      <c r="C11651" s="1"/>
    </row>
    <row r="11652" spans="1:3" ht="15.75">
      <c r="A11652" s="1"/>
      <c r="B11652" s="1"/>
      <c r="C11652" s="1"/>
    </row>
    <row r="11653" spans="1:3" ht="15.75">
      <c r="A11653" s="1"/>
      <c r="B11653" s="1"/>
      <c r="C11653" s="1"/>
    </row>
    <row r="11654" spans="1:3" ht="15.75">
      <c r="A11654" s="1"/>
      <c r="B11654" s="1"/>
      <c r="C11654" s="1"/>
    </row>
    <row r="11655" spans="1:3" ht="15.75">
      <c r="A11655" s="1"/>
      <c r="B11655" s="1"/>
      <c r="C11655" s="1"/>
    </row>
    <row r="11656" spans="1:3" ht="15.75">
      <c r="A11656" s="1"/>
      <c r="B11656" s="1"/>
      <c r="C11656" s="1"/>
    </row>
    <row r="11657" spans="1:3" ht="15.75">
      <c r="A11657" s="1"/>
      <c r="B11657" s="1"/>
      <c r="C11657" s="1"/>
    </row>
    <row r="11658" spans="1:3" ht="15.75">
      <c r="A11658" s="1"/>
      <c r="B11658" s="1"/>
      <c r="C11658" s="1"/>
    </row>
    <row r="11659" spans="1:3" ht="15.75">
      <c r="A11659" s="1"/>
      <c r="B11659" s="1"/>
      <c r="C11659" s="1"/>
    </row>
    <row r="11660" spans="1:3" ht="15.75">
      <c r="A11660" s="1"/>
      <c r="B11660" s="1"/>
      <c r="C11660" s="1"/>
    </row>
    <row r="11661" spans="1:3" ht="15.75">
      <c r="A11661" s="1"/>
      <c r="B11661" s="1"/>
      <c r="C11661" s="1"/>
    </row>
    <row r="11662" spans="1:3" ht="15.75">
      <c r="A11662" s="1"/>
      <c r="B11662" s="1"/>
      <c r="C11662" s="1"/>
    </row>
    <row r="11663" spans="1:3" ht="15.75">
      <c r="A11663" s="1"/>
      <c r="B11663" s="1"/>
      <c r="C11663" s="1"/>
    </row>
    <row r="11664" spans="1:3" ht="15.75">
      <c r="A11664" s="1"/>
      <c r="B11664" s="1"/>
      <c r="C11664" s="1"/>
    </row>
    <row r="11665" spans="1:3" ht="15.75">
      <c r="A11665" s="1"/>
      <c r="B11665" s="1"/>
      <c r="C11665" s="1"/>
    </row>
    <row r="11666" spans="1:3" ht="15.75">
      <c r="A11666" s="1"/>
      <c r="B11666" s="1"/>
      <c r="C11666" s="1"/>
    </row>
    <row r="11667" spans="1:3" ht="15.75">
      <c r="A11667" s="1"/>
      <c r="B11667" s="1"/>
      <c r="C11667" s="1"/>
    </row>
    <row r="11668" spans="1:3" ht="15.75">
      <c r="A11668" s="1"/>
      <c r="B11668" s="1"/>
      <c r="C11668" s="1"/>
    </row>
    <row r="11669" spans="1:3" ht="15.75">
      <c r="A11669" s="1"/>
      <c r="B11669" s="1"/>
      <c r="C11669" s="1"/>
    </row>
    <row r="11670" spans="1:3" ht="15.75">
      <c r="A11670" s="1"/>
      <c r="B11670" s="1"/>
      <c r="C11670" s="1"/>
    </row>
    <row r="11671" spans="1:3" ht="15.75">
      <c r="A11671" s="1"/>
      <c r="B11671" s="1"/>
      <c r="C11671" s="1"/>
    </row>
    <row r="11672" spans="1:3" ht="15.75">
      <c r="A11672" s="1"/>
      <c r="B11672" s="1"/>
      <c r="C11672" s="1"/>
    </row>
    <row r="11673" spans="1:3" ht="15.75">
      <c r="A11673" s="1"/>
      <c r="B11673" s="1"/>
      <c r="C11673" s="1"/>
    </row>
    <row r="11674" spans="1:3" ht="15.75">
      <c r="A11674" s="1"/>
      <c r="B11674" s="1"/>
      <c r="C11674" s="1"/>
    </row>
    <row r="11675" spans="1:3" ht="15.75">
      <c r="A11675" s="1"/>
      <c r="B11675" s="1"/>
      <c r="C11675" s="1"/>
    </row>
    <row r="11676" spans="1:3" ht="15.75">
      <c r="A11676" s="1"/>
      <c r="B11676" s="1"/>
      <c r="C11676" s="1"/>
    </row>
    <row r="11677" spans="1:3" ht="15.75">
      <c r="A11677" s="1"/>
      <c r="B11677" s="1"/>
      <c r="C11677" s="1"/>
    </row>
    <row r="11678" spans="1:3" ht="15.75">
      <c r="A11678" s="1"/>
      <c r="B11678" s="1"/>
      <c r="C11678" s="1"/>
    </row>
    <row r="11679" spans="1:3" ht="15.75">
      <c r="A11679" s="1"/>
      <c r="B11679" s="1"/>
      <c r="C11679" s="1"/>
    </row>
    <row r="11680" spans="1:3" ht="15.75">
      <c r="A11680" s="1"/>
      <c r="B11680" s="1"/>
      <c r="C11680" s="1"/>
    </row>
    <row r="11681" spans="1:3" ht="15.75">
      <c r="A11681" s="1"/>
      <c r="B11681" s="1"/>
      <c r="C11681" s="1"/>
    </row>
    <row r="11682" spans="1:3" ht="15.75">
      <c r="A11682" s="1"/>
      <c r="B11682" s="1"/>
      <c r="C11682" s="1"/>
    </row>
    <row r="11683" spans="1:3" ht="15.75">
      <c r="A11683" s="1"/>
      <c r="B11683" s="1"/>
      <c r="C11683" s="1"/>
    </row>
    <row r="11684" spans="1:3" ht="15.75">
      <c r="A11684" s="1"/>
      <c r="B11684" s="1"/>
      <c r="C11684" s="1"/>
    </row>
    <row r="11685" spans="1:3" ht="15.75">
      <c r="A11685" s="1"/>
      <c r="B11685" s="1"/>
      <c r="C11685" s="1"/>
    </row>
    <row r="11686" spans="1:3" ht="15.75">
      <c r="A11686" s="1"/>
      <c r="B11686" s="1"/>
      <c r="C11686" s="1"/>
    </row>
    <row r="11687" spans="1:3" ht="15.75">
      <c r="A11687" s="1"/>
      <c r="B11687" s="1"/>
      <c r="C11687" s="1"/>
    </row>
    <row r="11688" spans="1:3" ht="15.75">
      <c r="A11688" s="1"/>
      <c r="B11688" s="1"/>
      <c r="C11688" s="1"/>
    </row>
    <row r="11689" spans="1:3" ht="15.75">
      <c r="A11689" s="1"/>
      <c r="B11689" s="1"/>
      <c r="C11689" s="1"/>
    </row>
    <row r="11690" spans="1:3" ht="15.75">
      <c r="A11690" s="1"/>
      <c r="B11690" s="1"/>
      <c r="C11690" s="1"/>
    </row>
    <row r="11691" spans="1:3" ht="15.75">
      <c r="A11691" s="1"/>
      <c r="B11691" s="1"/>
      <c r="C11691" s="1"/>
    </row>
    <row r="11692" spans="1:3" ht="15.75">
      <c r="A11692" s="1"/>
      <c r="B11692" s="1"/>
      <c r="C11692" s="1"/>
    </row>
    <row r="11693" spans="1:3" ht="15.75">
      <c r="A11693" s="1"/>
      <c r="B11693" s="1"/>
      <c r="C11693" s="1"/>
    </row>
    <row r="11694" spans="1:3" ht="15.75">
      <c r="A11694" s="1"/>
      <c r="B11694" s="1"/>
      <c r="C11694" s="1"/>
    </row>
    <row r="11695" spans="1:3" ht="15.75">
      <c r="A11695" s="1"/>
      <c r="B11695" s="1"/>
      <c r="C11695" s="1"/>
    </row>
    <row r="11696" spans="1:3" ht="15.75">
      <c r="A11696" s="1"/>
      <c r="B11696" s="1"/>
      <c r="C11696" s="1"/>
    </row>
    <row r="11697" spans="1:3" ht="15.75">
      <c r="A11697" s="1"/>
      <c r="B11697" s="1"/>
      <c r="C11697" s="1"/>
    </row>
    <row r="11698" spans="1:3" ht="15.75">
      <c r="A11698" s="1"/>
      <c r="B11698" s="1"/>
      <c r="C11698" s="1"/>
    </row>
    <row r="11699" spans="1:3" ht="15.75">
      <c r="A11699" s="1"/>
      <c r="B11699" s="1"/>
      <c r="C11699" s="1"/>
    </row>
    <row r="11700" spans="1:3" ht="15.75">
      <c r="A11700" s="1"/>
      <c r="B11700" s="1"/>
      <c r="C11700" s="1"/>
    </row>
    <row r="11701" spans="1:3" ht="15.75">
      <c r="A11701" s="1"/>
      <c r="B11701" s="1"/>
      <c r="C11701" s="1"/>
    </row>
    <row r="11702" spans="1:3" ht="15.75">
      <c r="A11702" s="1"/>
      <c r="B11702" s="1"/>
      <c r="C11702" s="1"/>
    </row>
    <row r="11703" spans="1:3" ht="15.75">
      <c r="A11703" s="1"/>
      <c r="B11703" s="1"/>
      <c r="C11703" s="1"/>
    </row>
    <row r="11704" spans="1:3" ht="15.75">
      <c r="A11704" s="1"/>
      <c r="B11704" s="1"/>
      <c r="C11704" s="1"/>
    </row>
    <row r="11705" spans="1:3" ht="15.75">
      <c r="A11705" s="1"/>
      <c r="B11705" s="1"/>
      <c r="C11705" s="1"/>
    </row>
    <row r="11706" spans="1:3" ht="15.75">
      <c r="A11706" s="1"/>
      <c r="B11706" s="1"/>
      <c r="C11706" s="1"/>
    </row>
    <row r="11707" spans="1:3" ht="15.75">
      <c r="A11707" s="1"/>
      <c r="B11707" s="1"/>
      <c r="C11707" s="1"/>
    </row>
    <row r="11708" spans="1:3" ht="15.75">
      <c r="A11708" s="1"/>
      <c r="B11708" s="1"/>
      <c r="C11708" s="1"/>
    </row>
    <row r="11709" spans="1:3" ht="15.75">
      <c r="A11709" s="1"/>
      <c r="B11709" s="1"/>
      <c r="C11709" s="1"/>
    </row>
    <row r="11710" spans="1:3" ht="15.75">
      <c r="A11710" s="1"/>
      <c r="B11710" s="1"/>
      <c r="C11710" s="1"/>
    </row>
    <row r="11711" spans="1:3" ht="15.75">
      <c r="A11711" s="1"/>
      <c r="B11711" s="1"/>
      <c r="C11711" s="1"/>
    </row>
    <row r="11712" spans="1:3" ht="15.75">
      <c r="A11712" s="1"/>
      <c r="B11712" s="1"/>
      <c r="C11712" s="1"/>
    </row>
    <row r="11713" spans="1:3" ht="15.75">
      <c r="A11713" s="1"/>
      <c r="B11713" s="1"/>
      <c r="C11713" s="1"/>
    </row>
    <row r="11714" spans="1:3" ht="15.75">
      <c r="A11714" s="1"/>
      <c r="B11714" s="1"/>
      <c r="C11714" s="1"/>
    </row>
    <row r="11715" spans="1:3" ht="15.75">
      <c r="A11715" s="1"/>
      <c r="B11715" s="1"/>
      <c r="C11715" s="1"/>
    </row>
    <row r="11716" spans="1:3" ht="15.75">
      <c r="A11716" s="1"/>
      <c r="B11716" s="1"/>
      <c r="C11716" s="1"/>
    </row>
    <row r="11717" spans="1:3" ht="15.75">
      <c r="A11717" s="1"/>
      <c r="B11717" s="1"/>
      <c r="C11717" s="1"/>
    </row>
    <row r="11718" spans="1:3" ht="15.75">
      <c r="A11718" s="1"/>
      <c r="B11718" s="1"/>
      <c r="C11718" s="1"/>
    </row>
    <row r="11719" spans="1:3" ht="15.75">
      <c r="A11719" s="1"/>
      <c r="B11719" s="1"/>
      <c r="C11719" s="1"/>
    </row>
    <row r="11720" spans="1:3" ht="15.75">
      <c r="A11720" s="1"/>
      <c r="B11720" s="1"/>
      <c r="C11720" s="1"/>
    </row>
    <row r="11721" spans="1:3" ht="15.75">
      <c r="A11721" s="1"/>
      <c r="B11721" s="1"/>
      <c r="C11721" s="1"/>
    </row>
    <row r="11722" spans="1:3" ht="15.75">
      <c r="A11722" s="1"/>
      <c r="B11722" s="1"/>
      <c r="C11722" s="1"/>
    </row>
    <row r="11723" spans="1:3" ht="15.75">
      <c r="A11723" s="1"/>
      <c r="B11723" s="1"/>
      <c r="C11723" s="1"/>
    </row>
    <row r="11724" spans="1:3" ht="15.75">
      <c r="A11724" s="1"/>
      <c r="B11724" s="1"/>
      <c r="C11724" s="1"/>
    </row>
    <row r="11725" spans="1:3" ht="15.75">
      <c r="A11725" s="1"/>
      <c r="B11725" s="1"/>
      <c r="C11725" s="1"/>
    </row>
    <row r="11726" spans="1:3" ht="15.75">
      <c r="A11726" s="1"/>
      <c r="B11726" s="1"/>
      <c r="C11726" s="1"/>
    </row>
    <row r="11727" spans="1:3" ht="15.75">
      <c r="A11727" s="1"/>
      <c r="B11727" s="1"/>
      <c r="C11727" s="1"/>
    </row>
    <row r="11728" spans="1:3" ht="15.75">
      <c r="A11728" s="1"/>
      <c r="B11728" s="1"/>
      <c r="C11728" s="1"/>
    </row>
    <row r="11729" spans="1:3" ht="15.75">
      <c r="A11729" s="1"/>
      <c r="B11729" s="1"/>
      <c r="C11729" s="1"/>
    </row>
    <row r="11730" spans="1:3" ht="15.75">
      <c r="A11730" s="1"/>
      <c r="B11730" s="1"/>
      <c r="C11730" s="1"/>
    </row>
    <row r="11731" spans="1:3" ht="15.75">
      <c r="A11731" s="1"/>
      <c r="B11731" s="1"/>
      <c r="C11731" s="1"/>
    </row>
    <row r="11732" spans="1:3" ht="15.75">
      <c r="A11732" s="1"/>
      <c r="B11732" s="1"/>
      <c r="C11732" s="1"/>
    </row>
    <row r="11733" spans="1:3" ht="15.75">
      <c r="A11733" s="1"/>
      <c r="B11733" s="1"/>
      <c r="C11733" s="1"/>
    </row>
    <row r="11734" spans="1:3" ht="15.75">
      <c r="A11734" s="1"/>
      <c r="B11734" s="1"/>
      <c r="C11734" s="1"/>
    </row>
    <row r="11735" spans="1:3" ht="15.75">
      <c r="A11735" s="1"/>
      <c r="B11735" s="1"/>
      <c r="C11735" s="1"/>
    </row>
    <row r="11736" spans="1:3" ht="15.75">
      <c r="A11736" s="1"/>
      <c r="B11736" s="1"/>
      <c r="C11736" s="1"/>
    </row>
    <row r="11737" spans="1:3" ht="15.75">
      <c r="A11737" s="1"/>
      <c r="B11737" s="1"/>
      <c r="C11737" s="1"/>
    </row>
    <row r="11738" spans="1:3" ht="15.75">
      <c r="A11738" s="1"/>
      <c r="B11738" s="1"/>
      <c r="C11738" s="1"/>
    </row>
    <row r="11739" spans="1:3" ht="15.75">
      <c r="A11739" s="1"/>
      <c r="B11739" s="1"/>
      <c r="C11739" s="1"/>
    </row>
    <row r="11740" spans="1:3" ht="15.75">
      <c r="A11740" s="1"/>
      <c r="B11740" s="1"/>
      <c r="C11740" s="1"/>
    </row>
    <row r="11741" spans="1:3" ht="15.75">
      <c r="A11741" s="1"/>
      <c r="B11741" s="1"/>
      <c r="C11741" s="1"/>
    </row>
    <row r="11742" spans="1:3" ht="15.75">
      <c r="A11742" s="1"/>
      <c r="B11742" s="1"/>
      <c r="C11742" s="1"/>
    </row>
    <row r="11743" spans="1:3" ht="15.75">
      <c r="A11743" s="1"/>
      <c r="B11743" s="1"/>
      <c r="C11743" s="1"/>
    </row>
    <row r="11744" spans="1:3" ht="15.75">
      <c r="A11744" s="1"/>
      <c r="B11744" s="1"/>
      <c r="C11744" s="1"/>
    </row>
    <row r="11745" spans="1:3" ht="15.75">
      <c r="A11745" s="1"/>
      <c r="B11745" s="1"/>
      <c r="C11745" s="1"/>
    </row>
    <row r="11746" spans="1:3" ht="15.75">
      <c r="A11746" s="1"/>
      <c r="B11746" s="1"/>
      <c r="C11746" s="1"/>
    </row>
    <row r="11747" spans="1:3" ht="15.75">
      <c r="A11747" s="1"/>
      <c r="B11747" s="1"/>
      <c r="C11747" s="1"/>
    </row>
    <row r="11748" spans="1:3" ht="15.75">
      <c r="A11748" s="1"/>
      <c r="B11748" s="1"/>
      <c r="C11748" s="1"/>
    </row>
    <row r="11749" spans="1:3" ht="15.75">
      <c r="A11749" s="1"/>
      <c r="B11749" s="1"/>
      <c r="C11749" s="1"/>
    </row>
    <row r="11750" spans="1:3" ht="15.75">
      <c r="A11750" s="1"/>
      <c r="B11750" s="1"/>
      <c r="C11750" s="1"/>
    </row>
    <row r="11751" spans="1:3" ht="15.75">
      <c r="A11751" s="1"/>
      <c r="B11751" s="1"/>
      <c r="C11751" s="1"/>
    </row>
    <row r="11752" spans="1:3" ht="15.75">
      <c r="A11752" s="1"/>
      <c r="B11752" s="1"/>
      <c r="C11752" s="1"/>
    </row>
    <row r="11753" spans="1:3" ht="15.75">
      <c r="A11753" s="1"/>
      <c r="B11753" s="1"/>
      <c r="C11753" s="1"/>
    </row>
    <row r="11754" spans="1:3" ht="15.75">
      <c r="A11754" s="1"/>
      <c r="B11754" s="1"/>
      <c r="C11754" s="1"/>
    </row>
    <row r="11755" spans="1:3" ht="15.75">
      <c r="A11755" s="1"/>
      <c r="B11755" s="1"/>
      <c r="C11755" s="1"/>
    </row>
    <row r="11756" spans="1:3" ht="15.75">
      <c r="A11756" s="1"/>
      <c r="B11756" s="1"/>
      <c r="C11756" s="1"/>
    </row>
    <row r="11757" spans="1:3" ht="15.75">
      <c r="A11757" s="1"/>
      <c r="B11757" s="1"/>
      <c r="C11757" s="1"/>
    </row>
    <row r="11758" spans="1:3" ht="15.75">
      <c r="A11758" s="1"/>
      <c r="B11758" s="1"/>
      <c r="C11758" s="1"/>
    </row>
    <row r="11759" spans="1:3" ht="15.75">
      <c r="A11759" s="1"/>
      <c r="B11759" s="1"/>
      <c r="C11759" s="1"/>
    </row>
    <row r="11760" spans="1:3" ht="15.75">
      <c r="A11760" s="1"/>
      <c r="B11760" s="1"/>
      <c r="C11760" s="1"/>
    </row>
    <row r="11761" spans="1:3" ht="15.75">
      <c r="A11761" s="1"/>
      <c r="B11761" s="1"/>
      <c r="C11761" s="1"/>
    </row>
    <row r="11762" spans="1:3" ht="15.75">
      <c r="A11762" s="1"/>
      <c r="B11762" s="1"/>
      <c r="C11762" s="1"/>
    </row>
    <row r="11763" spans="1:3" ht="15.75">
      <c r="A11763" s="1"/>
      <c r="B11763" s="1"/>
      <c r="C11763" s="1"/>
    </row>
    <row r="11764" spans="1:3" ht="15.75">
      <c r="A11764" s="1"/>
      <c r="B11764" s="1"/>
      <c r="C11764" s="1"/>
    </row>
    <row r="11765" spans="1:3" ht="15.75">
      <c r="A11765" s="1"/>
      <c r="B11765" s="1"/>
      <c r="C11765" s="1"/>
    </row>
    <row r="11766" spans="1:3" ht="15.75">
      <c r="A11766" s="1"/>
      <c r="B11766" s="1"/>
      <c r="C11766" s="1"/>
    </row>
    <row r="11767" spans="1:3" ht="15.75">
      <c r="A11767" s="1"/>
      <c r="B11767" s="1"/>
      <c r="C11767" s="1"/>
    </row>
    <row r="11768" spans="1:3" ht="15.75">
      <c r="A11768" s="1"/>
      <c r="B11768" s="1"/>
      <c r="C11768" s="1"/>
    </row>
    <row r="11769" spans="1:3" ht="15.75">
      <c r="A11769" s="1"/>
      <c r="B11769" s="1"/>
      <c r="C11769" s="1"/>
    </row>
    <row r="11770" spans="1:3" ht="15.75">
      <c r="A11770" s="1"/>
      <c r="B11770" s="1"/>
      <c r="C11770" s="1"/>
    </row>
    <row r="11771" spans="1:3" ht="15.75">
      <c r="A11771" s="1"/>
      <c r="B11771" s="1"/>
      <c r="C11771" s="1"/>
    </row>
    <row r="11772" spans="1:3" ht="15.75">
      <c r="A11772" s="1"/>
      <c r="B11772" s="1"/>
      <c r="C11772" s="1"/>
    </row>
    <row r="11773" spans="1:3" ht="15.75">
      <c r="A11773" s="1"/>
      <c r="B11773" s="1"/>
      <c r="C11773" s="1"/>
    </row>
    <row r="11774" spans="1:3" ht="15.75">
      <c r="A11774" s="1"/>
      <c r="B11774" s="1"/>
      <c r="C11774" s="1"/>
    </row>
    <row r="11775" spans="1:3" ht="15.75">
      <c r="A11775" s="1"/>
      <c r="B11775" s="1"/>
      <c r="C11775" s="1"/>
    </row>
    <row r="11776" spans="1:3" ht="15.75">
      <c r="A11776" s="1"/>
      <c r="B11776" s="1"/>
      <c r="C11776" s="1"/>
    </row>
    <row r="11777" spans="1:3" ht="15.75">
      <c r="A11777" s="1"/>
      <c r="B11777" s="1"/>
      <c r="C11777" s="1"/>
    </row>
    <row r="11778" spans="1:3" ht="15.75">
      <c r="A11778" s="1"/>
      <c r="B11778" s="1"/>
      <c r="C11778" s="1"/>
    </row>
    <row r="11779" spans="1:3" ht="15.75">
      <c r="A11779" s="1"/>
      <c r="B11779" s="1"/>
      <c r="C11779" s="1"/>
    </row>
    <row r="11780" spans="1:3" ht="15.75">
      <c r="A11780" s="1"/>
      <c r="B11780" s="1"/>
      <c r="C11780" s="1"/>
    </row>
    <row r="11781" spans="1:3" ht="15.75">
      <c r="A11781" s="1"/>
      <c r="B11781" s="1"/>
      <c r="C11781" s="1"/>
    </row>
    <row r="11782" spans="1:3" ht="15.75">
      <c r="A11782" s="1"/>
      <c r="B11782" s="1"/>
      <c r="C11782" s="1"/>
    </row>
    <row r="11783" spans="1:3" ht="15.75">
      <c r="A11783" s="1"/>
      <c r="B11783" s="1"/>
      <c r="C11783" s="1"/>
    </row>
    <row r="11784" spans="1:3" ht="15.75">
      <c r="A11784" s="1"/>
      <c r="B11784" s="1"/>
      <c r="C11784" s="1"/>
    </row>
    <row r="11785" spans="1:3" ht="15.75">
      <c r="A11785" s="1"/>
      <c r="B11785" s="1"/>
      <c r="C11785" s="1"/>
    </row>
    <row r="11786" spans="1:3" ht="15.75">
      <c r="A11786" s="1"/>
      <c r="B11786" s="1"/>
      <c r="C11786" s="1"/>
    </row>
    <row r="11787" spans="1:3" ht="15.75">
      <c r="A11787" s="1"/>
      <c r="B11787" s="1"/>
      <c r="C11787" s="1"/>
    </row>
    <row r="11788" spans="1:3" ht="15.75">
      <c r="A11788" s="1"/>
      <c r="B11788" s="1"/>
      <c r="C11788" s="1"/>
    </row>
    <row r="11789" spans="1:3" ht="15.75">
      <c r="A11789" s="1"/>
      <c r="B11789" s="1"/>
      <c r="C11789" s="1"/>
    </row>
    <row r="11790" spans="1:3" ht="15.75">
      <c r="A11790" s="1"/>
      <c r="B11790" s="1"/>
      <c r="C11790" s="1"/>
    </row>
    <row r="11791" spans="1:3" ht="15.75">
      <c r="A11791" s="1"/>
      <c r="B11791" s="1"/>
      <c r="C11791" s="1"/>
    </row>
    <row r="11792" spans="1:3" ht="15.75">
      <c r="A11792" s="1"/>
      <c r="B11792" s="1"/>
      <c r="C11792" s="1"/>
    </row>
    <row r="11793" spans="1:3" ht="15.75">
      <c r="A11793" s="1"/>
      <c r="B11793" s="1"/>
      <c r="C11793" s="1"/>
    </row>
    <row r="11794" spans="1:3" ht="15.75">
      <c r="A11794" s="1"/>
      <c r="B11794" s="1"/>
      <c r="C11794" s="1"/>
    </row>
    <row r="11795" spans="1:3" ht="15.75">
      <c r="A11795" s="1"/>
      <c r="B11795" s="1"/>
      <c r="C11795" s="1"/>
    </row>
    <row r="11796" spans="1:3" ht="15.75">
      <c r="A11796" s="1"/>
      <c r="B11796" s="1"/>
      <c r="C11796" s="1"/>
    </row>
    <row r="11797" spans="1:3" ht="15.75">
      <c r="A11797" s="1"/>
      <c r="B11797" s="1"/>
      <c r="C11797" s="1"/>
    </row>
    <row r="11798" spans="1:3" ht="15.75">
      <c r="A11798" s="1"/>
      <c r="B11798" s="1"/>
      <c r="C11798" s="1"/>
    </row>
    <row r="11799" spans="1:3" ht="15.75">
      <c r="A11799" s="1"/>
      <c r="B11799" s="1"/>
      <c r="C11799" s="1"/>
    </row>
    <row r="11800" spans="1:3" ht="15.75">
      <c r="A11800" s="1"/>
      <c r="B11800" s="1"/>
      <c r="C11800" s="1"/>
    </row>
    <row r="11801" spans="1:3" ht="15.75">
      <c r="A11801" s="1"/>
      <c r="B11801" s="1"/>
      <c r="C11801" s="1"/>
    </row>
    <row r="11802" spans="1:3" ht="15.75">
      <c r="A11802" s="1"/>
      <c r="B11802" s="1"/>
      <c r="C11802" s="1"/>
    </row>
    <row r="11803" spans="1:3" ht="15.75">
      <c r="A11803" s="1"/>
      <c r="B11803" s="1"/>
      <c r="C11803" s="1"/>
    </row>
    <row r="11804" spans="1:3" ht="15.75">
      <c r="A11804" s="1"/>
      <c r="B11804" s="1"/>
      <c r="C11804" s="1"/>
    </row>
    <row r="11805" spans="1:3" ht="15.75">
      <c r="A11805" s="1"/>
      <c r="B11805" s="1"/>
      <c r="C11805" s="1"/>
    </row>
    <row r="11806" spans="1:3" ht="15.75">
      <c r="A11806" s="1"/>
      <c r="B11806" s="1"/>
      <c r="C11806" s="1"/>
    </row>
    <row r="11807" spans="1:3" ht="15.75">
      <c r="A11807" s="1"/>
      <c r="B11807" s="1"/>
      <c r="C11807" s="1"/>
    </row>
    <row r="11808" spans="1:3" ht="15.75">
      <c r="A11808" s="1"/>
      <c r="B11808" s="1"/>
      <c r="C11808" s="1"/>
    </row>
    <row r="11809" spans="1:3" ht="15.75">
      <c r="A11809" s="1"/>
      <c r="B11809" s="1"/>
      <c r="C11809" s="1"/>
    </row>
    <row r="11810" spans="1:3" ht="15.75">
      <c r="A11810" s="1"/>
      <c r="B11810" s="1"/>
      <c r="C11810" s="1"/>
    </row>
    <row r="11811" spans="1:3" ht="15.75">
      <c r="A11811" s="1"/>
      <c r="B11811" s="1"/>
      <c r="C11811" s="1"/>
    </row>
    <row r="11812" spans="1:3" ht="15.75">
      <c r="A11812" s="1"/>
      <c r="B11812" s="1"/>
      <c r="C11812" s="1"/>
    </row>
    <row r="11813" spans="1:3" ht="15.75">
      <c r="A11813" s="1"/>
      <c r="B11813" s="1"/>
      <c r="C11813" s="1"/>
    </row>
    <row r="11814" spans="1:3" ht="15.75">
      <c r="A11814" s="1"/>
      <c r="B11814" s="1"/>
      <c r="C11814" s="1"/>
    </row>
    <row r="11815" spans="1:3" ht="15.75">
      <c r="A11815" s="1"/>
      <c r="B11815" s="1"/>
      <c r="C11815" s="1"/>
    </row>
    <row r="11816" spans="1:3" ht="15.75">
      <c r="A11816" s="1"/>
      <c r="B11816" s="1"/>
      <c r="C11816" s="1"/>
    </row>
    <row r="11817" spans="1:3" ht="15.75">
      <c r="A11817" s="1"/>
      <c r="B11817" s="1"/>
      <c r="C11817" s="1"/>
    </row>
    <row r="11818" spans="1:3" ht="15.75">
      <c r="A11818" s="1"/>
      <c r="B11818" s="1"/>
      <c r="C11818" s="1"/>
    </row>
    <row r="11819" spans="1:3" ht="15.75">
      <c r="A11819" s="1"/>
      <c r="B11819" s="1"/>
      <c r="C11819" s="1"/>
    </row>
    <row r="11820" spans="1:3" ht="15.75">
      <c r="A11820" s="1"/>
      <c r="B11820" s="1"/>
      <c r="C11820" s="1"/>
    </row>
    <row r="11821" spans="1:3" ht="15.75">
      <c r="A11821" s="1"/>
      <c r="B11821" s="1"/>
      <c r="C11821" s="1"/>
    </row>
    <row r="11822" spans="1:3" ht="15.75">
      <c r="A11822" s="1"/>
      <c r="B11822" s="1"/>
      <c r="C11822" s="1"/>
    </row>
    <row r="11823" spans="1:3" ht="15.75">
      <c r="A11823" s="1"/>
      <c r="B11823" s="1"/>
      <c r="C11823" s="1"/>
    </row>
    <row r="11824" spans="1:3" ht="15.75">
      <c r="A11824" s="1"/>
      <c r="B11824" s="1"/>
      <c r="C11824" s="1"/>
    </row>
    <row r="11825" spans="1:3" ht="15.75">
      <c r="A11825" s="1"/>
      <c r="B11825" s="1"/>
      <c r="C11825" s="1"/>
    </row>
    <row r="11826" spans="1:3" ht="15.75">
      <c r="A11826" s="1"/>
      <c r="B11826" s="1"/>
      <c r="C11826" s="1"/>
    </row>
    <row r="11827" spans="1:3" ht="15.75">
      <c r="A11827" s="1"/>
      <c r="B11827" s="1"/>
      <c r="C11827" s="1"/>
    </row>
    <row r="11828" spans="1:3" ht="15.75">
      <c r="A11828" s="1"/>
      <c r="B11828" s="1"/>
      <c r="C11828" s="1"/>
    </row>
    <row r="11829" spans="1:3" ht="15.75">
      <c r="A11829" s="1"/>
      <c r="B11829" s="1"/>
      <c r="C11829" s="1"/>
    </row>
    <row r="11830" spans="1:3" ht="15.75">
      <c r="A11830" s="1"/>
      <c r="B11830" s="1"/>
      <c r="C11830" s="1"/>
    </row>
    <row r="11831" spans="1:3" ht="15.75">
      <c r="A11831" s="1"/>
      <c r="B11831" s="1"/>
      <c r="C11831" s="1"/>
    </row>
    <row r="11832" spans="1:3" ht="15.75">
      <c r="A11832" s="1"/>
      <c r="B11832" s="1"/>
      <c r="C11832" s="1"/>
    </row>
    <row r="11833" spans="1:3" ht="15.75">
      <c r="A11833" s="1"/>
      <c r="B11833" s="1"/>
      <c r="C11833" s="1"/>
    </row>
    <row r="11834" spans="1:3" ht="15.75">
      <c r="A11834" s="1"/>
      <c r="B11834" s="1"/>
      <c r="C11834" s="1"/>
    </row>
    <row r="11835" spans="1:3" ht="15.75">
      <c r="A11835" s="1"/>
      <c r="B11835" s="1"/>
      <c r="C11835" s="1"/>
    </row>
    <row r="11836" spans="1:3" ht="15.75">
      <c r="A11836" s="1"/>
      <c r="B11836" s="1"/>
      <c r="C11836" s="1"/>
    </row>
    <row r="11837" spans="1:3" ht="15.75">
      <c r="A11837" s="1"/>
      <c r="B11837" s="1"/>
      <c r="C11837" s="1"/>
    </row>
    <row r="11838" spans="1:3" ht="15.75">
      <c r="A11838" s="1"/>
      <c r="B11838" s="1"/>
      <c r="C11838" s="1"/>
    </row>
    <row r="11839" spans="1:3" ht="15.75">
      <c r="A11839" s="1"/>
      <c r="B11839" s="1"/>
      <c r="C11839" s="1"/>
    </row>
    <row r="11840" spans="1:3" ht="15.75">
      <c r="A11840" s="1"/>
      <c r="B11840" s="1"/>
      <c r="C11840" s="1"/>
    </row>
    <row r="11841" spans="1:3" ht="15.75">
      <c r="A11841" s="1"/>
      <c r="B11841" s="1"/>
      <c r="C11841" s="1"/>
    </row>
    <row r="11842" spans="1:3" ht="15.75">
      <c r="A11842" s="1"/>
      <c r="B11842" s="1"/>
      <c r="C11842" s="1"/>
    </row>
    <row r="11843" spans="1:3" ht="15.75">
      <c r="A11843" s="1"/>
      <c r="B11843" s="1"/>
      <c r="C11843" s="1"/>
    </row>
    <row r="11844" spans="1:3" ht="15.75">
      <c r="A11844" s="1"/>
      <c r="B11844" s="1"/>
      <c r="C11844" s="1"/>
    </row>
    <row r="11845" spans="1:3" ht="15.75">
      <c r="A11845" s="1"/>
      <c r="B11845" s="1"/>
      <c r="C11845" s="1"/>
    </row>
    <row r="11846" spans="1:3" ht="15.75">
      <c r="A11846" s="1"/>
      <c r="B11846" s="1"/>
      <c r="C11846" s="1"/>
    </row>
    <row r="11847" spans="1:3" ht="15.75">
      <c r="A11847" s="1"/>
      <c r="B11847" s="1"/>
      <c r="C11847" s="1"/>
    </row>
    <row r="11848" spans="1:3" ht="15.75">
      <c r="A11848" s="1"/>
      <c r="B11848" s="1"/>
      <c r="C11848" s="1"/>
    </row>
    <row r="11849" spans="1:3" ht="15.75">
      <c r="A11849" s="1"/>
      <c r="B11849" s="1"/>
      <c r="C11849" s="1"/>
    </row>
    <row r="11850" spans="1:3" ht="15.75">
      <c r="A11850" s="1"/>
      <c r="B11850" s="1"/>
      <c r="C11850" s="1"/>
    </row>
    <row r="11851" spans="1:3" ht="15.75">
      <c r="A11851" s="1"/>
      <c r="B11851" s="1"/>
      <c r="C11851" s="1"/>
    </row>
    <row r="11852" spans="1:3" ht="15.75">
      <c r="A11852" s="1"/>
      <c r="B11852" s="1"/>
      <c r="C11852" s="1"/>
    </row>
    <row r="11853" spans="1:3" ht="15.75">
      <c r="A11853" s="1"/>
      <c r="B11853" s="1"/>
      <c r="C11853" s="1"/>
    </row>
    <row r="11854" spans="1:3" ht="15.75">
      <c r="A11854" s="1"/>
      <c r="B11854" s="1"/>
      <c r="C11854" s="1"/>
    </row>
    <row r="11855" spans="1:3" ht="15.75">
      <c r="A11855" s="1"/>
      <c r="B11855" s="1"/>
      <c r="C11855" s="1"/>
    </row>
    <row r="11856" spans="1:3" ht="15.75">
      <c r="A11856" s="1"/>
      <c r="B11856" s="1"/>
      <c r="C11856" s="1"/>
    </row>
    <row r="11857" spans="1:3" ht="15.75">
      <c r="A11857" s="1"/>
      <c r="B11857" s="1"/>
      <c r="C11857" s="1"/>
    </row>
    <row r="11858" spans="1:3" ht="15.75">
      <c r="A11858" s="1"/>
      <c r="B11858" s="1"/>
      <c r="C11858" s="1"/>
    </row>
    <row r="11859" spans="1:3" ht="15.75">
      <c r="A11859" s="1"/>
      <c r="B11859" s="1"/>
      <c r="C11859" s="1"/>
    </row>
    <row r="11860" spans="1:3" ht="15.75">
      <c r="A11860" s="1"/>
      <c r="B11860" s="1"/>
      <c r="C11860" s="1"/>
    </row>
    <row r="11861" spans="1:3" ht="15.75">
      <c r="A11861" s="1"/>
      <c r="B11861" s="1"/>
      <c r="C11861" s="1"/>
    </row>
    <row r="11862" spans="1:3" ht="15.75">
      <c r="A11862" s="1"/>
      <c r="B11862" s="1"/>
      <c r="C11862" s="1"/>
    </row>
    <row r="11863" spans="1:3" ht="15.75">
      <c r="A11863" s="1"/>
      <c r="B11863" s="1"/>
      <c r="C11863" s="1"/>
    </row>
    <row r="11864" spans="1:3" ht="15.75">
      <c r="A11864" s="1"/>
      <c r="B11864" s="1"/>
      <c r="C11864" s="1"/>
    </row>
    <row r="11865" spans="1:3" ht="15.75">
      <c r="A11865" s="1"/>
      <c r="B11865" s="1"/>
      <c r="C11865" s="1"/>
    </row>
    <row r="11866" spans="1:3" ht="15.75">
      <c r="A11866" s="1"/>
      <c r="B11866" s="1"/>
      <c r="C11866" s="1"/>
    </row>
    <row r="11867" spans="1:3" ht="15.75">
      <c r="A11867" s="1"/>
      <c r="B11867" s="1"/>
      <c r="C11867" s="1"/>
    </row>
    <row r="11868" spans="1:3" ht="15.75">
      <c r="A11868" s="1"/>
      <c r="B11868" s="1"/>
      <c r="C11868" s="1"/>
    </row>
    <row r="11869" spans="1:3" ht="15.75">
      <c r="A11869" s="1"/>
      <c r="B11869" s="1"/>
      <c r="C11869" s="1"/>
    </row>
    <row r="11870" spans="1:3" ht="15.75">
      <c r="A11870" s="1"/>
      <c r="B11870" s="1"/>
      <c r="C11870" s="1"/>
    </row>
    <row r="11871" spans="1:3" ht="15.75">
      <c r="A11871" s="1"/>
      <c r="B11871" s="1"/>
      <c r="C11871" s="1"/>
    </row>
    <row r="11872" spans="1:3" ht="15.75">
      <c r="A11872" s="1"/>
      <c r="B11872" s="1"/>
      <c r="C11872" s="1"/>
    </row>
    <row r="11873" spans="1:3" ht="15.75">
      <c r="A11873" s="1"/>
      <c r="B11873" s="1"/>
      <c r="C11873" s="1"/>
    </row>
    <row r="11874" spans="1:3" ht="15.75">
      <c r="A11874" s="1"/>
      <c r="B11874" s="1"/>
      <c r="C11874" s="1"/>
    </row>
    <row r="11875" spans="1:3" ht="15.75">
      <c r="A11875" s="1"/>
      <c r="B11875" s="1"/>
      <c r="C11875" s="1"/>
    </row>
    <row r="11876" spans="1:3" ht="15.75">
      <c r="A11876" s="1"/>
      <c r="B11876" s="1"/>
      <c r="C11876" s="1"/>
    </row>
    <row r="11877" spans="1:3" ht="15.75">
      <c r="A11877" s="1"/>
      <c r="B11877" s="1"/>
      <c r="C11877" s="1"/>
    </row>
    <row r="11878" spans="1:3" ht="15.75">
      <c r="A11878" s="1"/>
      <c r="B11878" s="1"/>
      <c r="C11878" s="1"/>
    </row>
    <row r="11879" spans="1:3" ht="15.75">
      <c r="A11879" s="1"/>
      <c r="B11879" s="1"/>
      <c r="C11879" s="1"/>
    </row>
    <row r="11880" spans="1:3" ht="15.75">
      <c r="A11880" s="1"/>
      <c r="B11880" s="1"/>
      <c r="C11880" s="1"/>
    </row>
    <row r="11881" spans="1:3" ht="15.75">
      <c r="A11881" s="1"/>
      <c r="B11881" s="1"/>
      <c r="C11881" s="1"/>
    </row>
    <row r="11882" spans="1:3" ht="15.75">
      <c r="A11882" s="1"/>
      <c r="B11882" s="1"/>
      <c r="C11882" s="1"/>
    </row>
    <row r="11883" spans="1:3" ht="15.75">
      <c r="A11883" s="1"/>
      <c r="B11883" s="1"/>
      <c r="C11883" s="1"/>
    </row>
    <row r="11884" spans="1:3" ht="15.75">
      <c r="A11884" s="1"/>
      <c r="B11884" s="1"/>
      <c r="C11884" s="1"/>
    </row>
    <row r="11885" spans="1:3" ht="15.75">
      <c r="A11885" s="1"/>
      <c r="B11885" s="1"/>
      <c r="C11885" s="1"/>
    </row>
    <row r="11886" spans="1:3" ht="15.75">
      <c r="A11886" s="1"/>
      <c r="B11886" s="1"/>
      <c r="C11886" s="1"/>
    </row>
    <row r="11887" spans="1:3" ht="15.75">
      <c r="A11887" s="1"/>
      <c r="B11887" s="1"/>
      <c r="C11887" s="1"/>
    </row>
    <row r="11888" spans="1:3" ht="15.75">
      <c r="A11888" s="1"/>
      <c r="B11888" s="1"/>
      <c r="C11888" s="1"/>
    </row>
    <row r="11889" spans="1:3" ht="15.75">
      <c r="A11889" s="1"/>
      <c r="B11889" s="1"/>
      <c r="C11889" s="1"/>
    </row>
    <row r="11890" spans="1:3" ht="15.75">
      <c r="A11890" s="1"/>
      <c r="B11890" s="1"/>
      <c r="C11890" s="1"/>
    </row>
    <row r="11891" spans="1:3" ht="15.75">
      <c r="A11891" s="1"/>
      <c r="B11891" s="1"/>
      <c r="C11891" s="1"/>
    </row>
    <row r="11892" spans="1:3" ht="15.75">
      <c r="A11892" s="1"/>
      <c r="B11892" s="1"/>
      <c r="C11892" s="1"/>
    </row>
    <row r="11893" spans="1:3" ht="15.75">
      <c r="A11893" s="1"/>
      <c r="B11893" s="1"/>
      <c r="C11893" s="1"/>
    </row>
    <row r="11894" spans="1:3" ht="15.75">
      <c r="A11894" s="1"/>
      <c r="B11894" s="1"/>
      <c r="C11894" s="1"/>
    </row>
    <row r="11895" spans="1:3" ht="15.75">
      <c r="A11895" s="1"/>
      <c r="B11895" s="1"/>
      <c r="C11895" s="1"/>
    </row>
    <row r="11896" spans="1:3" ht="15.75">
      <c r="A11896" s="1"/>
      <c r="B11896" s="1"/>
      <c r="C11896" s="1"/>
    </row>
    <row r="11897" spans="1:3" ht="15.75">
      <c r="A11897" s="1"/>
      <c r="B11897" s="1"/>
      <c r="C11897" s="1"/>
    </row>
    <row r="11898" spans="1:3" ht="15.75">
      <c r="A11898" s="1"/>
      <c r="B11898" s="1"/>
      <c r="C11898" s="1"/>
    </row>
    <row r="11899" spans="1:3" ht="15.75">
      <c r="A11899" s="1"/>
      <c r="B11899" s="1"/>
      <c r="C11899" s="1"/>
    </row>
    <row r="11900" spans="1:3" ht="15.75">
      <c r="A11900" s="1"/>
      <c r="B11900" s="1"/>
      <c r="C11900" s="1"/>
    </row>
    <row r="11901" spans="1:3" ht="15.75">
      <c r="A11901" s="1"/>
      <c r="B11901" s="1"/>
      <c r="C11901" s="1"/>
    </row>
    <row r="11902" spans="1:3" ht="15.75">
      <c r="A11902" s="1"/>
      <c r="B11902" s="1"/>
      <c r="C11902" s="1"/>
    </row>
    <row r="11903" spans="1:3" ht="15.75">
      <c r="A11903" s="1"/>
      <c r="B11903" s="1"/>
      <c r="C11903" s="1"/>
    </row>
    <row r="11904" spans="1:3" ht="15.75">
      <c r="A11904" s="1"/>
      <c r="B11904" s="1"/>
      <c r="C11904" s="1"/>
    </row>
    <row r="11905" spans="1:3" ht="15.75">
      <c r="A11905" s="1"/>
      <c r="B11905" s="1"/>
      <c r="C11905" s="1"/>
    </row>
    <row r="11906" spans="1:3" ht="15.75">
      <c r="A11906" s="1"/>
      <c r="B11906" s="1"/>
      <c r="C11906" s="1"/>
    </row>
    <row r="11907" spans="1:3" ht="15.75">
      <c r="A11907" s="1"/>
      <c r="B11907" s="1"/>
      <c r="C11907" s="1"/>
    </row>
    <row r="11908" spans="1:3" ht="15.75">
      <c r="A11908" s="1"/>
      <c r="B11908" s="1"/>
      <c r="C11908" s="1"/>
    </row>
    <row r="11909" spans="1:3" ht="15.75">
      <c r="A11909" s="1"/>
      <c r="B11909" s="1"/>
      <c r="C11909" s="1"/>
    </row>
    <row r="11910" spans="1:3" ht="15.75">
      <c r="A11910" s="1"/>
      <c r="B11910" s="1"/>
      <c r="C11910" s="1"/>
    </row>
    <row r="11911" spans="1:3" ht="15.75">
      <c r="A11911" s="1"/>
      <c r="B11911" s="1"/>
      <c r="C11911" s="1"/>
    </row>
    <row r="11912" spans="1:3" ht="15.75">
      <c r="A11912" s="1"/>
      <c r="B11912" s="1"/>
      <c r="C11912" s="1"/>
    </row>
    <row r="11913" spans="1:3" ht="15.75">
      <c r="A11913" s="1"/>
      <c r="B11913" s="1"/>
      <c r="C11913" s="1"/>
    </row>
    <row r="11914" spans="1:3" ht="15.75">
      <c r="A11914" s="1"/>
      <c r="B11914" s="1"/>
      <c r="C11914" s="1"/>
    </row>
    <row r="11915" spans="1:3" ht="15.75">
      <c r="A11915" s="1"/>
      <c r="B11915" s="1"/>
      <c r="C11915" s="1"/>
    </row>
    <row r="11916" spans="1:3" ht="15.75">
      <c r="A11916" s="1"/>
      <c r="B11916" s="1"/>
      <c r="C11916" s="1"/>
    </row>
    <row r="11917" spans="1:3" ht="15.75">
      <c r="A11917" s="1"/>
      <c r="B11917" s="1"/>
      <c r="C11917" s="1"/>
    </row>
    <row r="11918" spans="1:3" ht="15.75">
      <c r="A11918" s="1"/>
      <c r="B11918" s="1"/>
      <c r="C11918" s="1"/>
    </row>
    <row r="11919" spans="1:3" ht="15.75">
      <c r="A11919" s="1"/>
      <c r="B11919" s="1"/>
      <c r="C11919" s="1"/>
    </row>
    <row r="11920" spans="1:3" ht="15.75">
      <c r="A11920" s="1"/>
      <c r="B11920" s="1"/>
      <c r="C11920" s="1"/>
    </row>
    <row r="11921" spans="1:3" ht="15.75">
      <c r="A11921" s="1"/>
      <c r="B11921" s="1"/>
      <c r="C11921" s="1"/>
    </row>
    <row r="11922" spans="1:3" ht="15.75">
      <c r="A11922" s="1"/>
      <c r="B11922" s="1"/>
      <c r="C11922" s="1"/>
    </row>
    <row r="11923" spans="1:3" ht="15.75">
      <c r="A11923" s="1"/>
      <c r="B11923" s="1"/>
      <c r="C11923" s="1"/>
    </row>
    <row r="11924" spans="1:3" ht="15.75">
      <c r="A11924" s="1"/>
      <c r="B11924" s="1"/>
      <c r="C11924" s="1"/>
    </row>
    <row r="11925" spans="1:3" ht="15.75">
      <c r="A11925" s="1"/>
      <c r="B11925" s="1"/>
      <c r="C11925" s="1"/>
    </row>
    <row r="11926" spans="1:3" ht="15.75">
      <c r="A11926" s="1"/>
      <c r="B11926" s="1"/>
      <c r="C11926" s="1"/>
    </row>
    <row r="11927" spans="1:3" ht="15.75">
      <c r="A11927" s="1"/>
      <c r="B11927" s="1"/>
      <c r="C11927" s="1"/>
    </row>
    <row r="11928" spans="1:3" ht="15.75">
      <c r="A11928" s="1"/>
      <c r="B11928" s="1"/>
      <c r="C11928" s="1"/>
    </row>
    <row r="11929" spans="1:3" ht="15.75">
      <c r="A11929" s="1"/>
      <c r="B11929" s="1"/>
      <c r="C11929" s="1"/>
    </row>
    <row r="11930" spans="1:3" ht="15.75">
      <c r="A11930" s="1"/>
      <c r="B11930" s="1"/>
      <c r="C11930" s="1"/>
    </row>
    <row r="11931" spans="1:3" ht="15.75">
      <c r="A11931" s="1"/>
      <c r="B11931" s="1"/>
      <c r="C11931" s="1"/>
    </row>
    <row r="11932" spans="1:3" ht="15.75">
      <c r="A11932" s="1"/>
      <c r="B11932" s="1"/>
      <c r="C11932" s="1"/>
    </row>
    <row r="11933" spans="1:3" ht="15.75">
      <c r="A11933" s="1"/>
      <c r="B11933" s="1"/>
      <c r="C11933" s="1"/>
    </row>
    <row r="11934" spans="1:3" ht="15.75">
      <c r="A11934" s="1"/>
      <c r="B11934" s="1"/>
      <c r="C11934" s="1"/>
    </row>
    <row r="11935" spans="1:3" ht="15.75">
      <c r="A11935" s="1"/>
      <c r="B11935" s="1"/>
      <c r="C11935" s="1"/>
    </row>
    <row r="11936" spans="1:3" ht="15.75">
      <c r="A11936" s="1"/>
      <c r="B11936" s="1"/>
      <c r="C11936" s="1"/>
    </row>
    <row r="11937" spans="1:3" ht="15.75">
      <c r="A11937" s="1"/>
      <c r="B11937" s="1"/>
      <c r="C11937" s="1"/>
    </row>
    <row r="11938" spans="1:3" ht="15.75">
      <c r="A11938" s="1"/>
      <c r="B11938" s="1"/>
      <c r="C11938" s="1"/>
    </row>
    <row r="11939" spans="1:3" ht="15.75">
      <c r="A11939" s="1"/>
      <c r="B11939" s="1"/>
      <c r="C11939" s="1"/>
    </row>
    <row r="11940" spans="1:3" ht="15.75">
      <c r="A11940" s="1"/>
      <c r="B11940" s="1"/>
      <c r="C11940" s="1"/>
    </row>
    <row r="11941" spans="1:3" ht="15.75">
      <c r="A11941" s="1"/>
      <c r="B11941" s="1"/>
      <c r="C11941" s="1"/>
    </row>
    <row r="11942" spans="1:3" ht="15.75">
      <c r="A11942" s="1"/>
      <c r="B11942" s="1"/>
      <c r="C11942" s="1"/>
    </row>
    <row r="11943" spans="1:3" ht="15.75">
      <c r="A11943" s="1"/>
      <c r="B11943" s="1"/>
      <c r="C11943" s="1"/>
    </row>
    <row r="11944" spans="1:3" ht="15.75">
      <c r="A11944" s="1"/>
      <c r="B11944" s="1"/>
      <c r="C11944" s="1"/>
    </row>
    <row r="11945" spans="1:3" ht="15.75">
      <c r="A11945" s="1"/>
      <c r="B11945" s="1"/>
      <c r="C11945" s="1"/>
    </row>
    <row r="11946" spans="1:3" ht="15.75">
      <c r="A11946" s="1"/>
      <c r="B11946" s="1"/>
      <c r="C11946" s="1"/>
    </row>
    <row r="11947" spans="1:3" ht="15.75">
      <c r="A11947" s="1"/>
      <c r="B11947" s="1"/>
      <c r="C11947" s="1"/>
    </row>
    <row r="11948" spans="1:3" ht="15.75">
      <c r="A11948" s="1"/>
      <c r="B11948" s="1"/>
      <c r="C11948" s="1"/>
    </row>
    <row r="11949" spans="1:3" ht="15.75">
      <c r="A11949" s="1"/>
      <c r="B11949" s="1"/>
      <c r="C11949" s="1"/>
    </row>
    <row r="11950" spans="1:3" ht="15.75">
      <c r="A11950" s="1"/>
      <c r="B11950" s="1"/>
      <c r="C11950" s="1"/>
    </row>
    <row r="11951" spans="1:3" ht="15.75">
      <c r="A11951" s="1"/>
      <c r="B11951" s="1"/>
      <c r="C11951" s="1"/>
    </row>
    <row r="11952" spans="1:3" ht="15.75">
      <c r="A11952" s="1"/>
      <c r="B11952" s="1"/>
      <c r="C11952" s="1"/>
    </row>
    <row r="11953" spans="1:3" ht="15.75">
      <c r="A11953" s="1"/>
      <c r="B11953" s="1"/>
      <c r="C11953" s="1"/>
    </row>
    <row r="11954" spans="1:3" ht="15.75">
      <c r="A11954" s="1"/>
      <c r="B11954" s="1"/>
      <c r="C11954" s="1"/>
    </row>
    <row r="11955" spans="1:3" ht="15.75">
      <c r="A11955" s="1"/>
      <c r="B11955" s="1"/>
      <c r="C11955" s="1"/>
    </row>
    <row r="11956" spans="1:3" ht="15.75">
      <c r="A11956" s="1"/>
      <c r="B11956" s="1"/>
      <c r="C11956" s="1"/>
    </row>
    <row r="11957" spans="1:3" ht="15.75">
      <c r="A11957" s="1"/>
      <c r="B11957" s="1"/>
      <c r="C11957" s="1"/>
    </row>
    <row r="11958" spans="1:3" ht="15.75">
      <c r="A11958" s="1"/>
      <c r="B11958" s="1"/>
      <c r="C11958" s="1"/>
    </row>
    <row r="11959" spans="1:3" ht="15.75">
      <c r="A11959" s="1"/>
      <c r="B11959" s="1"/>
      <c r="C11959" s="1"/>
    </row>
    <row r="11960" spans="1:3" ht="15.75">
      <c r="A11960" s="1"/>
      <c r="B11960" s="1"/>
      <c r="C11960" s="1"/>
    </row>
    <row r="11961" spans="1:3" ht="15.75">
      <c r="A11961" s="1"/>
      <c r="B11961" s="1"/>
      <c r="C11961" s="1"/>
    </row>
    <row r="11962" spans="1:3" ht="15.75">
      <c r="A11962" s="1"/>
      <c r="B11962" s="1"/>
      <c r="C11962" s="1"/>
    </row>
    <row r="11963" spans="1:3" ht="15.75">
      <c r="A11963" s="1"/>
      <c r="B11963" s="1"/>
      <c r="C11963" s="1"/>
    </row>
    <row r="11964" spans="1:3" ht="15.75">
      <c r="A11964" s="1"/>
      <c r="B11964" s="1"/>
      <c r="C11964" s="1"/>
    </row>
    <row r="11965" spans="1:3" ht="15.75">
      <c r="A11965" s="1"/>
      <c r="B11965" s="1"/>
      <c r="C11965" s="1"/>
    </row>
    <row r="11966" spans="1:3" ht="15.75">
      <c r="A11966" s="1"/>
      <c r="B11966" s="1"/>
      <c r="C11966" s="1"/>
    </row>
    <row r="11967" spans="1:3" ht="15.75">
      <c r="A11967" s="1"/>
      <c r="B11967" s="1"/>
      <c r="C11967" s="1"/>
    </row>
    <row r="11968" spans="1:3" ht="15.75">
      <c r="A11968" s="1"/>
      <c r="B11968" s="1"/>
      <c r="C11968" s="1"/>
    </row>
    <row r="11969" spans="1:3" ht="15.75">
      <c r="A11969" s="1"/>
      <c r="B11969" s="1"/>
      <c r="C11969" s="1"/>
    </row>
    <row r="11970" spans="1:3" ht="15.75">
      <c r="A11970" s="1"/>
      <c r="B11970" s="1"/>
      <c r="C11970" s="1"/>
    </row>
    <row r="11971" spans="1:3" ht="15.75">
      <c r="A11971" s="1"/>
      <c r="B11971" s="1"/>
      <c r="C11971" s="1"/>
    </row>
    <row r="11972" spans="1:3" ht="15.75">
      <c r="A11972" s="1"/>
      <c r="B11972" s="1"/>
      <c r="C11972" s="1"/>
    </row>
    <row r="11973" spans="1:3" ht="15.75">
      <c r="A11973" s="1"/>
      <c r="B11973" s="1"/>
      <c r="C11973" s="1"/>
    </row>
    <row r="11974" spans="1:3" ht="15.75">
      <c r="A11974" s="1"/>
      <c r="B11974" s="1"/>
      <c r="C11974" s="1"/>
    </row>
    <row r="11975" spans="1:3" ht="15.75">
      <c r="A11975" s="1"/>
      <c r="B11975" s="1"/>
      <c r="C11975" s="1"/>
    </row>
    <row r="11976" spans="1:3" ht="15.75">
      <c r="A11976" s="1"/>
      <c r="B11976" s="1"/>
      <c r="C11976" s="1"/>
    </row>
    <row r="11977" spans="1:3" ht="15.75">
      <c r="A11977" s="1"/>
      <c r="B11977" s="1"/>
      <c r="C11977" s="1"/>
    </row>
    <row r="11978" spans="1:3" ht="15.75">
      <c r="A11978" s="1"/>
      <c r="B11978" s="1"/>
      <c r="C11978" s="1"/>
    </row>
    <row r="11979" spans="1:3" ht="15.75">
      <c r="A11979" s="1"/>
      <c r="B11979" s="1"/>
      <c r="C11979" s="1"/>
    </row>
    <row r="11980" spans="1:3" ht="15.75">
      <c r="A11980" s="1"/>
      <c r="B11980" s="1"/>
      <c r="C11980" s="1"/>
    </row>
    <row r="11981" spans="1:3" ht="15.75">
      <c r="A11981" s="1"/>
      <c r="B11981" s="1"/>
      <c r="C11981" s="1"/>
    </row>
    <row r="11982" spans="1:3" ht="15.75">
      <c r="A11982" s="1"/>
      <c r="B11982" s="1"/>
      <c r="C11982" s="1"/>
    </row>
    <row r="11983" spans="1:3" ht="15.75">
      <c r="A11983" s="1"/>
      <c r="B11983" s="1"/>
      <c r="C11983" s="1"/>
    </row>
    <row r="11984" spans="1:3" ht="15.75">
      <c r="A11984" s="1"/>
      <c r="B11984" s="1"/>
      <c r="C11984" s="1"/>
    </row>
    <row r="11985" spans="1:3" ht="15.75">
      <c r="A11985" s="1"/>
      <c r="B11985" s="1"/>
      <c r="C11985" s="1"/>
    </row>
    <row r="11986" spans="1:3" ht="15.75">
      <c r="A11986" s="1"/>
      <c r="B11986" s="1"/>
      <c r="C11986" s="1"/>
    </row>
    <row r="11987" spans="1:3" ht="15.75">
      <c r="A11987" s="1"/>
      <c r="B11987" s="1"/>
      <c r="C11987" s="1"/>
    </row>
    <row r="11988" spans="1:3" ht="15.75">
      <c r="A11988" s="1"/>
      <c r="B11988" s="1"/>
      <c r="C11988" s="1"/>
    </row>
    <row r="11989" spans="1:3" ht="15.75">
      <c r="A11989" s="1"/>
      <c r="B11989" s="1"/>
      <c r="C11989" s="1"/>
    </row>
    <row r="11990" spans="1:3" ht="15.75">
      <c r="A11990" s="1"/>
      <c r="B11990" s="1"/>
      <c r="C11990" s="1"/>
    </row>
    <row r="11991" spans="1:3" ht="15.75">
      <c r="A11991" s="1"/>
      <c r="B11991" s="1"/>
      <c r="C11991" s="1"/>
    </row>
    <row r="11992" spans="1:3" ht="15.75">
      <c r="A11992" s="1"/>
      <c r="B11992" s="1"/>
      <c r="C11992" s="1"/>
    </row>
    <row r="11993" spans="1:3" ht="15.75">
      <c r="A11993" s="1"/>
      <c r="B11993" s="1"/>
      <c r="C11993" s="1"/>
    </row>
    <row r="11994" spans="1:3" ht="15.75">
      <c r="A11994" s="1"/>
      <c r="B11994" s="1"/>
      <c r="C11994" s="1"/>
    </row>
    <row r="11995" spans="1:3" ht="15.75">
      <c r="A11995" s="1"/>
      <c r="B11995" s="1"/>
      <c r="C11995" s="1"/>
    </row>
    <row r="11996" spans="1:3" ht="15.75">
      <c r="A11996" s="1"/>
      <c r="B11996" s="1"/>
      <c r="C11996" s="1"/>
    </row>
    <row r="11997" spans="1:3" ht="15.75">
      <c r="A11997" s="1"/>
      <c r="B11997" s="1"/>
      <c r="C11997" s="1"/>
    </row>
    <row r="11998" spans="1:3" ht="15.75">
      <c r="A11998" s="1"/>
      <c r="B11998" s="1"/>
      <c r="C11998" s="1"/>
    </row>
    <row r="11999" spans="1:3" ht="15.75">
      <c r="A11999" s="1"/>
      <c r="B11999" s="1"/>
      <c r="C11999" s="1"/>
    </row>
    <row r="12000" spans="1:3" ht="15.75">
      <c r="A12000" s="1"/>
      <c r="B12000" s="1"/>
      <c r="C12000" s="1"/>
    </row>
    <row r="12001" spans="1:3" ht="15.75">
      <c r="A12001" s="1"/>
      <c r="B12001" s="1"/>
      <c r="C12001" s="1"/>
    </row>
    <row r="12002" spans="1:3" ht="15.75">
      <c r="A12002" s="1"/>
      <c r="B12002" s="1"/>
      <c r="C12002" s="1"/>
    </row>
    <row r="12003" spans="1:3" ht="15.75">
      <c r="A12003" s="1"/>
      <c r="B12003" s="1"/>
      <c r="C12003" s="1"/>
    </row>
    <row r="12004" spans="1:3" ht="15.75">
      <c r="A12004" s="1"/>
      <c r="B12004" s="1"/>
      <c r="C12004" s="1"/>
    </row>
    <row r="12005" spans="1:3" ht="15.75">
      <c r="A12005" s="1"/>
      <c r="B12005" s="1"/>
      <c r="C12005" s="1"/>
    </row>
    <row r="12006" spans="1:3" ht="15.75">
      <c r="A12006" s="1"/>
      <c r="B12006" s="1"/>
      <c r="C12006" s="1"/>
    </row>
    <row r="12007" spans="1:3" ht="15.75">
      <c r="A12007" s="1"/>
      <c r="B12007" s="1"/>
      <c r="C12007" s="1"/>
    </row>
    <row r="12008" spans="1:3" ht="15.75">
      <c r="A12008" s="1"/>
      <c r="B12008" s="1"/>
      <c r="C12008" s="1"/>
    </row>
    <row r="12009" spans="1:3" ht="15.75">
      <c r="A12009" s="1"/>
      <c r="B12009" s="1"/>
      <c r="C12009" s="1"/>
    </row>
    <row r="12010" spans="1:3" ht="15.75">
      <c r="A12010" s="1"/>
      <c r="B12010" s="1"/>
      <c r="C12010" s="1"/>
    </row>
    <row r="12011" spans="1:3" ht="15.75">
      <c r="A12011" s="1"/>
      <c r="B12011" s="1"/>
      <c r="C12011" s="1"/>
    </row>
    <row r="12012" spans="1:3" ht="15.75">
      <c r="A12012" s="1"/>
      <c r="B12012" s="1"/>
      <c r="C12012" s="1"/>
    </row>
    <row r="12013" spans="1:3" ht="15.75">
      <c r="A12013" s="1"/>
      <c r="B12013" s="1"/>
      <c r="C12013" s="1"/>
    </row>
    <row r="12014" spans="1:3" ht="15.75">
      <c r="A12014" s="1"/>
      <c r="B12014" s="1"/>
      <c r="C12014" s="1"/>
    </row>
    <row r="12015" spans="1:3" ht="15.75">
      <c r="A12015" s="1"/>
      <c r="B12015" s="1"/>
      <c r="C12015" s="1"/>
    </row>
    <row r="12016" spans="1:3" ht="15.75">
      <c r="A12016" s="1"/>
      <c r="B12016" s="1"/>
      <c r="C12016" s="1"/>
    </row>
    <row r="12017" spans="1:3" ht="15.75">
      <c r="A12017" s="1"/>
      <c r="B12017" s="1"/>
      <c r="C12017" s="1"/>
    </row>
    <row r="12018" spans="1:3" ht="15.75">
      <c r="A12018" s="1"/>
      <c r="B12018" s="1"/>
      <c r="C12018" s="1"/>
    </row>
    <row r="12019" spans="1:3" ht="15.75">
      <c r="A12019" s="1"/>
      <c r="B12019" s="1"/>
      <c r="C12019" s="1"/>
    </row>
    <row r="12020" spans="1:3" ht="15.75">
      <c r="A12020" s="1"/>
      <c r="B12020" s="1"/>
      <c r="C12020" s="1"/>
    </row>
    <row r="12021" spans="1:3" ht="15.75">
      <c r="A12021" s="1"/>
      <c r="B12021" s="1"/>
      <c r="C12021" s="1"/>
    </row>
    <row r="12022" spans="1:3" ht="15.75">
      <c r="A12022" s="1"/>
      <c r="B12022" s="1"/>
      <c r="C12022" s="1"/>
    </row>
    <row r="12023" spans="1:3" ht="15.75">
      <c r="A12023" s="1"/>
      <c r="B12023" s="1"/>
      <c r="C12023" s="1"/>
    </row>
    <row r="12024" spans="1:3" ht="15.75">
      <c r="A12024" s="1"/>
      <c r="B12024" s="1"/>
      <c r="C12024" s="1"/>
    </row>
    <row r="12025" spans="1:3" ht="15.75">
      <c r="A12025" s="1"/>
      <c r="B12025" s="1"/>
      <c r="C12025" s="1"/>
    </row>
    <row r="12026" spans="1:3" ht="15.75">
      <c r="A12026" s="1"/>
      <c r="B12026" s="1"/>
      <c r="C12026" s="1"/>
    </row>
    <row r="12027" spans="1:3" ht="15.75">
      <c r="A12027" s="1"/>
      <c r="B12027" s="1"/>
      <c r="C12027" s="1"/>
    </row>
    <row r="12028" spans="1:3" ht="15.75">
      <c r="A12028" s="1"/>
      <c r="B12028" s="1"/>
      <c r="C12028" s="1"/>
    </row>
    <row r="12029" spans="1:3" ht="15.75">
      <c r="A12029" s="1"/>
      <c r="B12029" s="1"/>
      <c r="C12029" s="1"/>
    </row>
    <row r="12030" spans="1:3" ht="15.75">
      <c r="A12030" s="1"/>
      <c r="B12030" s="1"/>
      <c r="C12030" s="1"/>
    </row>
    <row r="12031" spans="1:3" ht="15.75">
      <c r="A12031" s="1"/>
      <c r="B12031" s="1"/>
      <c r="C12031" s="1"/>
    </row>
    <row r="12032" spans="1:3" ht="15.75">
      <c r="A12032" s="1"/>
      <c r="B12032" s="1"/>
      <c r="C12032" s="1"/>
    </row>
    <row r="12033" spans="1:3" ht="15.75">
      <c r="A12033" s="1"/>
      <c r="B12033" s="1"/>
      <c r="C12033" s="1"/>
    </row>
    <row r="12034" spans="1:3" ht="15.75">
      <c r="A12034" s="1"/>
      <c r="B12034" s="1"/>
      <c r="C12034" s="1"/>
    </row>
    <row r="12035" spans="1:3" ht="15.75">
      <c r="A12035" s="1"/>
      <c r="B12035" s="1"/>
      <c r="C12035" s="1"/>
    </row>
    <row r="12036" spans="1:3" ht="15.75">
      <c r="A12036" s="1"/>
      <c r="B12036" s="1"/>
      <c r="C12036" s="1"/>
    </row>
    <row r="12037" spans="1:3" ht="15.75">
      <c r="A12037" s="1"/>
      <c r="B12037" s="1"/>
      <c r="C12037" s="1"/>
    </row>
    <row r="12038" spans="1:3" ht="15.75">
      <c r="A12038" s="1"/>
      <c r="B12038" s="1"/>
      <c r="C12038" s="1"/>
    </row>
    <row r="12039" spans="1:3" ht="15.75">
      <c r="A12039" s="1"/>
      <c r="B12039" s="1"/>
      <c r="C12039" s="1"/>
    </row>
    <row r="12040" spans="1:3" ht="15.75">
      <c r="A12040" s="1"/>
      <c r="B12040" s="1"/>
      <c r="C12040" s="1"/>
    </row>
    <row r="12041" spans="1:3" ht="15.75">
      <c r="A12041" s="1"/>
      <c r="B12041" s="1"/>
      <c r="C12041" s="1"/>
    </row>
    <row r="12042" spans="1:3" ht="15.75">
      <c r="A12042" s="1"/>
      <c r="B12042" s="1"/>
      <c r="C12042" s="1"/>
    </row>
    <row r="12043" spans="1:3" ht="15.75">
      <c r="A12043" s="1"/>
      <c r="B12043" s="1"/>
      <c r="C12043" s="1"/>
    </row>
    <row r="12044" spans="1:3" ht="15.75">
      <c r="A12044" s="1"/>
      <c r="B12044" s="1"/>
      <c r="C12044" s="1"/>
    </row>
    <row r="12045" spans="1:3" ht="15.75">
      <c r="A12045" s="1"/>
      <c r="B12045" s="1"/>
      <c r="C12045" s="1"/>
    </row>
    <row r="12046" spans="1:3" ht="15.75">
      <c r="A12046" s="1"/>
      <c r="B12046" s="1"/>
      <c r="C12046" s="1"/>
    </row>
    <row r="12047" spans="1:3" ht="15.75">
      <c r="A12047" s="1"/>
      <c r="B12047" s="1"/>
      <c r="C12047" s="1"/>
    </row>
    <row r="12048" spans="1:3" ht="15.75">
      <c r="A12048" s="1"/>
      <c r="B12048" s="1"/>
      <c r="C12048" s="1"/>
    </row>
    <row r="12049" spans="1:3" ht="15.75">
      <c r="A12049" s="1"/>
      <c r="B12049" s="1"/>
      <c r="C12049" s="1"/>
    </row>
    <row r="12050" spans="1:3" ht="15.75">
      <c r="A12050" s="1"/>
      <c r="B12050" s="1"/>
      <c r="C12050" s="1"/>
    </row>
    <row r="12051" spans="1:3" ht="15.75">
      <c r="A12051" s="1"/>
      <c r="B12051" s="1"/>
      <c r="C12051" s="1"/>
    </row>
    <row r="12052" spans="1:3" ht="15.75">
      <c r="A12052" s="1"/>
      <c r="B12052" s="1"/>
      <c r="C12052" s="1"/>
    </row>
    <row r="12053" spans="1:3" ht="15.75">
      <c r="A12053" s="1"/>
      <c r="B12053" s="1"/>
      <c r="C12053" s="1"/>
    </row>
    <row r="12054" spans="1:3" ht="15.75">
      <c r="A12054" s="1"/>
      <c r="B12054" s="1"/>
      <c r="C12054" s="1"/>
    </row>
    <row r="12055" spans="1:3" ht="15.75">
      <c r="A12055" s="1"/>
      <c r="B12055" s="1"/>
      <c r="C12055" s="1"/>
    </row>
    <row r="12056" spans="1:3" ht="15.75">
      <c r="A12056" s="1"/>
      <c r="B12056" s="1"/>
      <c r="C12056" s="1"/>
    </row>
    <row r="12057" spans="1:3" ht="15.75">
      <c r="A12057" s="1"/>
      <c r="B12057" s="1"/>
      <c r="C12057" s="1"/>
    </row>
    <row r="12058" spans="1:3" ht="15.75">
      <c r="A12058" s="1"/>
      <c r="B12058" s="1"/>
      <c r="C12058" s="1"/>
    </row>
    <row r="12059" spans="1:3" ht="15.75">
      <c r="A12059" s="1"/>
      <c r="B12059" s="1"/>
      <c r="C12059" s="1"/>
    </row>
    <row r="12060" spans="1:3" ht="15.75">
      <c r="A12060" s="1"/>
      <c r="B12060" s="1"/>
      <c r="C12060" s="1"/>
    </row>
    <row r="12061" spans="1:3" ht="15.75">
      <c r="A12061" s="1"/>
      <c r="B12061" s="1"/>
      <c r="C12061" s="1"/>
    </row>
    <row r="12062" spans="1:3" ht="15.75">
      <c r="A12062" s="1"/>
      <c r="B12062" s="1"/>
      <c r="C12062" s="1"/>
    </row>
    <row r="12063" spans="1:3" ht="15.75">
      <c r="A12063" s="1"/>
      <c r="B12063" s="1"/>
      <c r="C12063" s="1"/>
    </row>
    <row r="12064" spans="1:3" ht="15.75">
      <c r="A12064" s="1"/>
      <c r="B12064" s="1"/>
      <c r="C12064" s="1"/>
    </row>
    <row r="12065" spans="1:3" ht="15.75">
      <c r="A12065" s="1"/>
      <c r="B12065" s="1"/>
      <c r="C12065" s="1"/>
    </row>
    <row r="12066" spans="1:3" ht="15.75">
      <c r="A12066" s="1"/>
      <c r="B12066" s="1"/>
      <c r="C12066" s="1"/>
    </row>
    <row r="12067" spans="1:3" ht="15.75">
      <c r="A12067" s="1"/>
      <c r="B12067" s="1"/>
      <c r="C12067" s="1"/>
    </row>
    <row r="12068" spans="1:3" ht="15.75">
      <c r="A12068" s="1"/>
      <c r="B12068" s="1"/>
      <c r="C12068" s="1"/>
    </row>
    <row r="12069" spans="1:3" ht="15.75">
      <c r="A12069" s="1"/>
      <c r="B12069" s="1"/>
      <c r="C12069" s="1"/>
    </row>
    <row r="12070" spans="1:3" ht="15.75">
      <c r="A12070" s="1"/>
      <c r="B12070" s="1"/>
      <c r="C12070" s="1"/>
    </row>
    <row r="12071" spans="1:3" ht="15.75">
      <c r="A12071" s="1"/>
      <c r="B12071" s="1"/>
      <c r="C12071" s="1"/>
    </row>
    <row r="12072" spans="1:3" ht="15.75">
      <c r="A12072" s="1"/>
      <c r="B12072" s="1"/>
      <c r="C12072" s="1"/>
    </row>
    <row r="12073" spans="1:3" ht="15.75">
      <c r="A12073" s="1"/>
      <c r="B12073" s="1"/>
      <c r="C12073" s="1"/>
    </row>
    <row r="12074" spans="1:3" ht="15.75">
      <c r="A12074" s="1"/>
      <c r="B12074" s="1"/>
      <c r="C12074" s="1"/>
    </row>
    <row r="12075" spans="1:3" ht="15.75">
      <c r="A12075" s="1"/>
      <c r="B12075" s="1"/>
      <c r="C12075" s="1"/>
    </row>
    <row r="12076" spans="1:3" ht="15.75">
      <c r="A12076" s="1"/>
      <c r="B12076" s="1"/>
      <c r="C12076" s="1"/>
    </row>
    <row r="12077" spans="1:3" ht="15.75">
      <c r="A12077" s="1"/>
      <c r="B12077" s="1"/>
      <c r="C12077" s="1"/>
    </row>
    <row r="12078" spans="1:3" ht="15.75">
      <c r="A12078" s="1"/>
      <c r="B12078" s="1"/>
      <c r="C12078" s="1"/>
    </row>
    <row r="12079" spans="1:3" ht="15.75">
      <c r="A12079" s="1"/>
      <c r="B12079" s="1"/>
      <c r="C12079" s="1"/>
    </row>
    <row r="12080" spans="1:3" ht="15.75">
      <c r="A12080" s="1"/>
      <c r="B12080" s="1"/>
      <c r="C12080" s="1"/>
    </row>
    <row r="12081" spans="1:3" ht="15.75">
      <c r="A12081" s="1"/>
      <c r="B12081" s="1"/>
      <c r="C12081" s="1"/>
    </row>
    <row r="12082" spans="1:3" ht="15.75">
      <c r="A12082" s="1"/>
      <c r="B12082" s="1"/>
      <c r="C12082" s="1"/>
    </row>
    <row r="12083" spans="1:3" ht="15.75">
      <c r="A12083" s="1"/>
      <c r="B12083" s="1"/>
      <c r="C12083" s="1"/>
    </row>
    <row r="12084" spans="1:3" ht="15.75">
      <c r="A12084" s="1"/>
      <c r="B12084" s="1"/>
      <c r="C12084" s="1"/>
    </row>
    <row r="12085" spans="1:3" ht="15.75">
      <c r="A12085" s="1"/>
      <c r="B12085" s="1"/>
      <c r="C12085" s="1"/>
    </row>
    <row r="12086" spans="1:3" ht="15.75">
      <c r="A12086" s="1"/>
      <c r="B12086" s="1"/>
      <c r="C12086" s="1"/>
    </row>
    <row r="12087" spans="1:3" ht="15.75">
      <c r="A12087" s="1"/>
      <c r="B12087" s="1"/>
      <c r="C12087" s="1"/>
    </row>
    <row r="12088" spans="1:3" ht="15.75">
      <c r="A12088" s="1"/>
      <c r="B12088" s="1"/>
      <c r="C12088" s="1"/>
    </row>
    <row r="12089" spans="1:3" ht="15.75">
      <c r="A12089" s="1"/>
      <c r="B12089" s="1"/>
      <c r="C12089" s="1"/>
    </row>
    <row r="12090" spans="1:3" ht="15.75">
      <c r="A12090" s="1"/>
      <c r="B12090" s="1"/>
      <c r="C12090" s="1"/>
    </row>
    <row r="12091" spans="1:3" ht="15.75">
      <c r="A12091" s="1"/>
      <c r="B12091" s="1"/>
      <c r="C12091" s="1"/>
    </row>
    <row r="12092" spans="1:3" ht="15.75">
      <c r="A12092" s="1"/>
      <c r="B12092" s="1"/>
      <c r="C12092" s="1"/>
    </row>
    <row r="12093" spans="1:3" ht="15.75">
      <c r="A12093" s="1"/>
      <c r="B12093" s="1"/>
      <c r="C12093" s="1"/>
    </row>
    <row r="12094" spans="1:3" ht="15.75">
      <c r="A12094" s="1"/>
      <c r="B12094" s="1"/>
      <c r="C12094" s="1"/>
    </row>
    <row r="12095" spans="1:3" ht="15.75">
      <c r="A12095" s="1"/>
      <c r="B12095" s="1"/>
      <c r="C12095" s="1"/>
    </row>
    <row r="12096" spans="1:3" ht="15.75">
      <c r="A12096" s="1"/>
      <c r="B12096" s="1"/>
      <c r="C12096" s="1"/>
    </row>
    <row r="12097" spans="1:3" ht="15.75">
      <c r="A12097" s="1"/>
      <c r="B12097" s="1"/>
      <c r="C12097" s="1"/>
    </row>
    <row r="12098" spans="1:3" ht="15.75">
      <c r="A12098" s="1"/>
      <c r="B12098" s="1"/>
      <c r="C12098" s="1"/>
    </row>
    <row r="12099" spans="1:3" ht="15.75">
      <c r="A12099" s="1"/>
      <c r="B12099" s="1"/>
      <c r="C12099" s="1"/>
    </row>
    <row r="12100" spans="1:3" ht="15.75">
      <c r="A12100" s="1"/>
      <c r="B12100" s="1"/>
      <c r="C12100" s="1"/>
    </row>
    <row r="12101" spans="1:3" ht="15.75">
      <c r="A12101" s="1"/>
      <c r="B12101" s="1"/>
      <c r="C12101" s="1"/>
    </row>
    <row r="12102" spans="1:3" ht="15.75">
      <c r="A12102" s="1"/>
      <c r="B12102" s="1"/>
      <c r="C12102" s="1"/>
    </row>
    <row r="12103" spans="1:3" ht="15.75">
      <c r="A12103" s="1"/>
      <c r="B12103" s="1"/>
      <c r="C12103" s="1"/>
    </row>
    <row r="12104" spans="1:3" ht="15.75">
      <c r="A12104" s="1"/>
      <c r="B12104" s="1"/>
      <c r="C12104" s="1"/>
    </row>
    <row r="12105" spans="1:3" ht="15.75">
      <c r="A12105" s="1"/>
      <c r="B12105" s="1"/>
      <c r="C12105" s="1"/>
    </row>
    <row r="12106" spans="1:3" ht="15.75">
      <c r="A12106" s="1"/>
      <c r="B12106" s="1"/>
      <c r="C12106" s="1"/>
    </row>
    <row r="12107" spans="1:3" ht="15.75">
      <c r="A12107" s="1"/>
      <c r="B12107" s="1"/>
      <c r="C12107" s="1"/>
    </row>
    <row r="12108" spans="1:3" ht="15.75">
      <c r="A12108" s="1"/>
      <c r="B12108" s="1"/>
      <c r="C12108" s="1"/>
    </row>
    <row r="12109" spans="1:3" ht="15.75">
      <c r="A12109" s="1"/>
      <c r="B12109" s="1"/>
      <c r="C12109" s="1"/>
    </row>
    <row r="12110" spans="1:3" ht="15.75">
      <c r="A12110" s="1"/>
      <c r="B12110" s="1"/>
      <c r="C12110" s="1"/>
    </row>
    <row r="12111" spans="1:3" ht="15.75">
      <c r="A12111" s="1"/>
      <c r="B12111" s="1"/>
      <c r="C12111" s="1"/>
    </row>
    <row r="12112" spans="1:3" ht="15.75">
      <c r="A12112" s="1"/>
      <c r="B12112" s="1"/>
      <c r="C12112" s="1"/>
    </row>
    <row r="12113" spans="1:3" ht="15.75">
      <c r="A12113" s="1"/>
      <c r="B12113" s="1"/>
      <c r="C12113" s="1"/>
    </row>
    <row r="12114" spans="1:3" ht="15.75">
      <c r="A12114" s="1"/>
      <c r="B12114" s="1"/>
      <c r="C12114" s="1"/>
    </row>
    <row r="12115" spans="1:3" ht="15.75">
      <c r="A12115" s="1"/>
      <c r="B12115" s="1"/>
      <c r="C12115" s="1"/>
    </row>
    <row r="12116" spans="1:3" ht="15.75">
      <c r="A12116" s="1"/>
      <c r="B12116" s="1"/>
      <c r="C12116" s="1"/>
    </row>
    <row r="12117" spans="1:3" ht="15.75">
      <c r="A12117" s="1"/>
      <c r="B12117" s="1"/>
      <c r="C12117" s="1"/>
    </row>
    <row r="12118" spans="1:3" ht="15.75">
      <c r="A12118" s="1"/>
      <c r="B12118" s="1"/>
      <c r="C12118" s="1"/>
    </row>
    <row r="12119" spans="1:3" ht="15.75">
      <c r="A12119" s="1"/>
      <c r="B12119" s="1"/>
      <c r="C12119" s="1"/>
    </row>
    <row r="12120" spans="1:3" ht="15.75">
      <c r="A12120" s="1"/>
      <c r="B12120" s="1"/>
      <c r="C12120" s="1"/>
    </row>
    <row r="12121" spans="1:3" ht="15.75">
      <c r="A12121" s="1"/>
      <c r="B12121" s="1"/>
      <c r="C12121" s="1"/>
    </row>
    <row r="12122" spans="1:3" ht="15.75">
      <c r="A12122" s="1"/>
      <c r="B12122" s="1"/>
      <c r="C12122" s="1"/>
    </row>
    <row r="12123" spans="1:3" ht="15.75">
      <c r="A12123" s="1"/>
      <c r="B12123" s="1"/>
      <c r="C12123" s="1"/>
    </row>
    <row r="12124" spans="1:3" ht="15.75">
      <c r="A12124" s="1"/>
      <c r="B12124" s="1"/>
      <c r="C12124" s="1"/>
    </row>
    <row r="12125" spans="1:3" ht="15.75">
      <c r="A12125" s="1"/>
      <c r="B12125" s="1"/>
      <c r="C12125" s="1"/>
    </row>
    <row r="12126" spans="1:3" ht="15.75">
      <c r="A12126" s="1"/>
      <c r="B12126" s="1"/>
      <c r="C12126" s="1"/>
    </row>
    <row r="12127" spans="1:3" ht="15.75">
      <c r="A12127" s="1"/>
      <c r="B12127" s="1"/>
      <c r="C12127" s="1"/>
    </row>
    <row r="12128" spans="1:3" ht="15.75">
      <c r="A12128" s="1"/>
      <c r="B12128" s="1"/>
      <c r="C12128" s="1"/>
    </row>
    <row r="12129" spans="1:3" ht="15.75">
      <c r="A12129" s="1"/>
      <c r="B12129" s="1"/>
      <c r="C12129" s="1"/>
    </row>
    <row r="12130" spans="1:3" ht="15.75">
      <c r="A12130" s="1"/>
      <c r="B12130" s="1"/>
      <c r="C12130" s="1"/>
    </row>
    <row r="12131" spans="1:3" ht="15.75">
      <c r="A12131" s="1"/>
      <c r="B12131" s="1"/>
      <c r="C12131" s="1"/>
    </row>
    <row r="12132" spans="1:3" ht="15.75">
      <c r="A12132" s="1"/>
      <c r="B12132" s="1"/>
      <c r="C12132" s="1"/>
    </row>
    <row r="12133" spans="1:3" ht="15.75">
      <c r="A12133" s="1"/>
      <c r="B12133" s="1"/>
      <c r="C12133" s="1"/>
    </row>
    <row r="12134" spans="1:3" ht="15.75">
      <c r="A12134" s="1"/>
      <c r="B12134" s="1"/>
      <c r="C12134" s="1"/>
    </row>
    <row r="12135" spans="1:3" ht="15.75">
      <c r="A12135" s="1"/>
      <c r="B12135" s="1"/>
      <c r="C12135" s="1"/>
    </row>
    <row r="12136" spans="1:3" ht="15.75">
      <c r="A12136" s="1"/>
      <c r="B12136" s="1"/>
      <c r="C12136" s="1"/>
    </row>
    <row r="12137" spans="1:3" ht="15.75">
      <c r="A12137" s="1"/>
      <c r="B12137" s="1"/>
      <c r="C12137" s="1"/>
    </row>
    <row r="12138" spans="1:3" ht="15.75">
      <c r="A12138" s="1"/>
      <c r="B12138" s="1"/>
      <c r="C12138" s="1"/>
    </row>
    <row r="12139" spans="1:3" ht="15.75">
      <c r="A12139" s="1"/>
      <c r="B12139" s="1"/>
      <c r="C12139" s="1"/>
    </row>
    <row r="12140" spans="1:3" ht="15.75">
      <c r="A12140" s="1"/>
      <c r="B12140" s="1"/>
      <c r="C12140" s="1"/>
    </row>
    <row r="12141" spans="1:3" ht="15.75">
      <c r="A12141" s="1"/>
      <c r="B12141" s="1"/>
      <c r="C12141" s="1"/>
    </row>
    <row r="12142" spans="1:3" ht="15.75">
      <c r="A12142" s="1"/>
      <c r="B12142" s="1"/>
      <c r="C12142" s="1"/>
    </row>
    <row r="12143" spans="1:3" ht="15.75">
      <c r="A12143" s="1"/>
      <c r="B12143" s="1"/>
      <c r="C12143" s="1"/>
    </row>
    <row r="12144" spans="1:3" ht="15.75">
      <c r="A12144" s="1"/>
      <c r="B12144" s="1"/>
      <c r="C12144" s="1"/>
    </row>
    <row r="12145" spans="1:3" ht="15.75">
      <c r="A12145" s="1"/>
      <c r="B12145" s="1"/>
      <c r="C12145" s="1"/>
    </row>
    <row r="12146" spans="1:3" ht="15.75">
      <c r="A12146" s="1"/>
      <c r="B12146" s="1"/>
      <c r="C12146" s="1"/>
    </row>
    <row r="12147" spans="1:3" ht="15.75">
      <c r="A12147" s="1"/>
      <c r="B12147" s="1"/>
      <c r="C12147" s="1"/>
    </row>
    <row r="12148" spans="1:3" ht="15.75">
      <c r="A12148" s="1"/>
      <c r="B12148" s="1"/>
      <c r="C12148" s="1"/>
    </row>
    <row r="12149" spans="1:3" ht="15.75">
      <c r="A12149" s="1"/>
      <c r="B12149" s="1"/>
      <c r="C12149" s="1"/>
    </row>
    <row r="12150" spans="1:3" ht="15.75">
      <c r="A12150" s="1"/>
      <c r="B12150" s="1"/>
      <c r="C12150" s="1"/>
    </row>
    <row r="12151" spans="1:3" ht="15.75">
      <c r="A12151" s="1"/>
      <c r="B12151" s="1"/>
      <c r="C12151" s="1"/>
    </row>
    <row r="12152" spans="1:3" ht="15.75">
      <c r="A12152" s="1"/>
      <c r="B12152" s="1"/>
      <c r="C12152" s="1"/>
    </row>
    <row r="12153" spans="1:3" ht="15.75">
      <c r="A12153" s="1"/>
      <c r="B12153" s="1"/>
      <c r="C12153" s="1"/>
    </row>
    <row r="12154" spans="1:3" ht="15.75">
      <c r="A12154" s="1"/>
      <c r="B12154" s="1"/>
      <c r="C12154" s="1"/>
    </row>
    <row r="12155" spans="1:3" ht="15.75">
      <c r="A12155" s="1"/>
      <c r="B12155" s="1"/>
      <c r="C12155" s="1"/>
    </row>
    <row r="12156" spans="1:3" ht="15.75">
      <c r="A12156" s="1"/>
      <c r="B12156" s="1"/>
      <c r="C12156" s="1"/>
    </row>
    <row r="12157" spans="1:3" ht="15.75">
      <c r="A12157" s="1"/>
      <c r="B12157" s="1"/>
      <c r="C12157" s="1"/>
    </row>
    <row r="12158" spans="1:3" ht="15.75">
      <c r="A12158" s="1"/>
      <c r="B12158" s="1"/>
      <c r="C12158" s="1"/>
    </row>
    <row r="12159" spans="1:3" ht="15.75">
      <c r="A12159" s="1"/>
      <c r="B12159" s="1"/>
      <c r="C12159" s="1"/>
    </row>
    <row r="12160" spans="1:3" ht="15.75">
      <c r="A12160" s="1"/>
      <c r="B12160" s="1"/>
      <c r="C12160" s="1"/>
    </row>
    <row r="12161" spans="1:3" ht="15.75">
      <c r="A12161" s="1"/>
      <c r="B12161" s="1"/>
      <c r="C12161" s="1"/>
    </row>
    <row r="12162" spans="1:3" ht="15.75">
      <c r="A12162" s="1"/>
      <c r="B12162" s="1"/>
      <c r="C12162" s="1"/>
    </row>
    <row r="12163" spans="1:3" ht="15.75">
      <c r="A12163" s="1"/>
      <c r="B12163" s="1"/>
      <c r="C12163" s="1"/>
    </row>
    <row r="12164" spans="1:3" ht="15.75">
      <c r="A12164" s="1"/>
      <c r="B12164" s="1"/>
      <c r="C12164" s="1"/>
    </row>
    <row r="12165" spans="1:3" ht="15.75">
      <c r="A12165" s="1"/>
      <c r="B12165" s="1"/>
      <c r="C12165" s="1"/>
    </row>
    <row r="12166" spans="1:3" ht="15.75">
      <c r="A12166" s="1"/>
      <c r="B12166" s="1"/>
      <c r="C12166" s="1"/>
    </row>
    <row r="12167" spans="1:3" ht="15.75">
      <c r="A12167" s="1"/>
      <c r="B12167" s="1"/>
      <c r="C12167" s="1"/>
    </row>
    <row r="12168" spans="1:3" ht="15.75">
      <c r="A12168" s="1"/>
      <c r="B12168" s="1"/>
      <c r="C12168" s="1"/>
    </row>
    <row r="12169" spans="1:3" ht="15.75">
      <c r="A12169" s="1"/>
      <c r="B12169" s="1"/>
      <c r="C12169" s="1"/>
    </row>
    <row r="12170" spans="1:3" ht="15.75">
      <c r="A12170" s="1"/>
      <c r="B12170" s="1"/>
      <c r="C12170" s="1"/>
    </row>
    <row r="12171" spans="1:3" ht="15.75">
      <c r="A12171" s="1"/>
      <c r="B12171" s="1"/>
      <c r="C12171" s="1"/>
    </row>
    <row r="12172" spans="1:3" ht="15.75">
      <c r="A12172" s="1"/>
      <c r="B12172" s="1"/>
      <c r="C12172" s="1"/>
    </row>
    <row r="12173" spans="1:3" ht="15.75">
      <c r="A12173" s="1"/>
      <c r="B12173" s="1"/>
      <c r="C12173" s="1"/>
    </row>
    <row r="12174" spans="1:3" ht="15.75">
      <c r="A12174" s="1"/>
      <c r="B12174" s="1"/>
      <c r="C12174" s="1"/>
    </row>
    <row r="12175" spans="1:3" ht="15.75">
      <c r="A12175" s="1"/>
      <c r="B12175" s="1"/>
      <c r="C12175" s="1"/>
    </row>
    <row r="12176" spans="1:3" ht="15.75">
      <c r="A12176" s="1"/>
      <c r="B12176" s="1"/>
      <c r="C12176" s="1"/>
    </row>
    <row r="12177" spans="1:3" ht="15.75">
      <c r="A12177" s="1"/>
      <c r="B12177" s="1"/>
      <c r="C12177" s="1"/>
    </row>
    <row r="12178" spans="1:3" ht="15.75">
      <c r="A12178" s="1"/>
      <c r="B12178" s="1"/>
      <c r="C12178" s="1"/>
    </row>
    <row r="12179" spans="1:3" ht="15.75">
      <c r="A12179" s="1"/>
      <c r="B12179" s="1"/>
      <c r="C12179" s="1"/>
    </row>
    <row r="12180" spans="1:3" ht="15.75">
      <c r="A12180" s="1"/>
      <c r="B12180" s="1"/>
      <c r="C12180" s="1"/>
    </row>
    <row r="12181" spans="1:3" ht="15.75">
      <c r="A12181" s="1"/>
      <c r="B12181" s="1"/>
      <c r="C12181" s="1"/>
    </row>
    <row r="12182" spans="1:3" ht="15.75">
      <c r="A12182" s="1"/>
      <c r="B12182" s="1"/>
      <c r="C12182" s="1"/>
    </row>
    <row r="12183" spans="1:3" ht="15.75">
      <c r="A12183" s="1"/>
      <c r="B12183" s="1"/>
      <c r="C12183" s="1"/>
    </row>
    <row r="12184" spans="1:3" ht="15.75">
      <c r="A12184" s="1"/>
      <c r="B12184" s="1"/>
      <c r="C12184" s="1"/>
    </row>
    <row r="12185" spans="1:3" ht="15.75">
      <c r="A12185" s="1"/>
      <c r="B12185" s="1"/>
      <c r="C12185" s="1"/>
    </row>
    <row r="12186" spans="1:3" ht="15.75">
      <c r="A12186" s="1"/>
      <c r="B12186" s="1"/>
      <c r="C12186" s="1"/>
    </row>
    <row r="12187" spans="1:3" ht="15.75">
      <c r="A12187" s="1"/>
      <c r="B12187" s="1"/>
      <c r="C12187" s="1"/>
    </row>
    <row r="12188" spans="1:3" ht="15.75">
      <c r="A12188" s="1"/>
      <c r="B12188" s="1"/>
      <c r="C12188" s="1"/>
    </row>
    <row r="12189" spans="1:3" ht="15.75">
      <c r="A12189" s="1"/>
      <c r="B12189" s="1"/>
      <c r="C12189" s="1"/>
    </row>
    <row r="12190" spans="1:3" ht="15.75">
      <c r="A12190" s="1"/>
      <c r="B12190" s="1"/>
      <c r="C12190" s="1"/>
    </row>
    <row r="12191" spans="1:3" ht="15.75">
      <c r="A12191" s="1"/>
      <c r="B12191" s="1"/>
      <c r="C12191" s="1"/>
    </row>
    <row r="12192" spans="1:3" ht="15.75">
      <c r="A12192" s="1"/>
      <c r="B12192" s="1"/>
      <c r="C12192" s="1"/>
    </row>
    <row r="12193" spans="1:3" ht="15.75">
      <c r="A12193" s="1"/>
      <c r="B12193" s="1"/>
      <c r="C12193" s="1"/>
    </row>
    <row r="12194" spans="1:3" ht="15.75">
      <c r="A12194" s="1"/>
      <c r="B12194" s="1"/>
      <c r="C12194" s="1"/>
    </row>
    <row r="12195" spans="1:3" ht="15.75">
      <c r="A12195" s="1"/>
      <c r="B12195" s="1"/>
      <c r="C12195" s="1"/>
    </row>
    <row r="12196" spans="1:3" ht="15.75">
      <c r="A12196" s="1"/>
      <c r="B12196" s="1"/>
      <c r="C12196" s="1"/>
    </row>
    <row r="12197" spans="1:3" ht="15.75">
      <c r="A12197" s="1"/>
      <c r="B12197" s="1"/>
      <c r="C12197" s="1"/>
    </row>
    <row r="12198" spans="1:3" ht="15.75">
      <c r="A12198" s="1"/>
      <c r="B12198" s="1"/>
      <c r="C12198" s="1"/>
    </row>
    <row r="12199" spans="1:3" ht="15.75">
      <c r="A12199" s="1"/>
      <c r="B12199" s="1"/>
      <c r="C12199" s="1"/>
    </row>
    <row r="12200" spans="1:3" ht="15.75">
      <c r="A12200" s="1"/>
      <c r="B12200" s="1"/>
      <c r="C12200" s="1"/>
    </row>
    <row r="12201" spans="1:3" ht="15.75">
      <c r="A12201" s="1"/>
      <c r="B12201" s="1"/>
      <c r="C12201" s="1"/>
    </row>
    <row r="12202" spans="1:3" ht="15.75">
      <c r="A12202" s="1"/>
      <c r="B12202" s="1"/>
      <c r="C12202" s="1"/>
    </row>
    <row r="12203" spans="1:3" ht="15.75">
      <c r="A12203" s="1"/>
      <c r="B12203" s="1"/>
      <c r="C12203" s="1"/>
    </row>
    <row r="12204" spans="1:3" ht="15.75">
      <c r="A12204" s="1"/>
      <c r="B12204" s="1"/>
      <c r="C12204" s="1"/>
    </row>
    <row r="12205" spans="1:3" ht="15.75">
      <c r="A12205" s="1"/>
      <c r="B12205" s="1"/>
      <c r="C12205" s="1"/>
    </row>
    <row r="12206" spans="1:3" ht="15.75">
      <c r="A12206" s="1"/>
      <c r="B12206" s="1"/>
      <c r="C12206" s="1"/>
    </row>
    <row r="12207" spans="1:3" ht="15.75">
      <c r="A12207" s="1"/>
      <c r="B12207" s="1"/>
      <c r="C12207" s="1"/>
    </row>
    <row r="12208" spans="1:3" ht="15.75">
      <c r="A12208" s="1"/>
      <c r="B12208" s="1"/>
      <c r="C12208" s="1"/>
    </row>
    <row r="12209" spans="1:3" ht="15.75">
      <c r="A12209" s="1"/>
      <c r="B12209" s="1"/>
      <c r="C12209" s="1"/>
    </row>
    <row r="12210" spans="1:3" ht="15.75">
      <c r="A12210" s="1"/>
      <c r="B12210" s="1"/>
      <c r="C12210" s="1"/>
    </row>
    <row r="12211" spans="1:3" ht="15.75">
      <c r="A12211" s="1"/>
      <c r="B12211" s="1"/>
      <c r="C12211" s="1"/>
    </row>
    <row r="12212" spans="1:3" ht="15.75">
      <c r="A12212" s="1"/>
      <c r="B12212" s="1"/>
      <c r="C12212" s="1"/>
    </row>
    <row r="12213" spans="1:3" ht="15.75">
      <c r="A12213" s="1"/>
      <c r="B12213" s="1"/>
      <c r="C12213" s="1"/>
    </row>
    <row r="12214" spans="1:3" ht="15.75">
      <c r="A12214" s="1"/>
      <c r="B12214" s="1"/>
      <c r="C12214" s="1"/>
    </row>
    <row r="12215" spans="1:3" ht="15.75">
      <c r="A12215" s="1"/>
      <c r="B12215" s="1"/>
      <c r="C12215" s="1"/>
    </row>
    <row r="12216" spans="1:3" ht="15.75">
      <c r="A12216" s="1"/>
      <c r="B12216" s="1"/>
      <c r="C12216" s="1"/>
    </row>
    <row r="12217" spans="1:3" ht="15.75">
      <c r="A12217" s="1"/>
      <c r="B12217" s="1"/>
      <c r="C12217" s="1"/>
    </row>
    <row r="12218" spans="1:3" ht="15.75">
      <c r="A12218" s="1"/>
      <c r="B12218" s="1"/>
      <c r="C12218" s="1"/>
    </row>
    <row r="12219" spans="1:3" ht="15.75">
      <c r="A12219" s="1"/>
      <c r="B12219" s="1"/>
      <c r="C12219" s="1"/>
    </row>
    <row r="12220" spans="1:3" ht="15.75">
      <c r="A12220" s="1"/>
      <c r="B12220" s="1"/>
      <c r="C12220" s="1"/>
    </row>
    <row r="12221" spans="1:3" ht="15.75">
      <c r="A12221" s="1"/>
      <c r="B12221" s="1"/>
      <c r="C12221" s="1"/>
    </row>
    <row r="12222" spans="1:3" ht="15.75">
      <c r="A12222" s="1"/>
      <c r="B12222" s="1"/>
      <c r="C12222" s="1"/>
    </row>
    <row r="12223" spans="1:3" ht="15.75">
      <c r="A12223" s="1"/>
      <c r="B12223" s="1"/>
      <c r="C12223" s="1"/>
    </row>
    <row r="12224" spans="1:3" ht="15.75">
      <c r="A12224" s="1"/>
      <c r="B12224" s="1"/>
      <c r="C12224" s="1"/>
    </row>
    <row r="12225" spans="1:3" ht="15.75">
      <c r="A12225" s="1"/>
      <c r="B12225" s="1"/>
      <c r="C12225" s="1"/>
    </row>
    <row r="12226" spans="1:3" ht="15.75">
      <c r="A12226" s="1"/>
      <c r="B12226" s="1"/>
      <c r="C12226" s="1"/>
    </row>
    <row r="12227" spans="1:3" ht="15.75">
      <c r="A12227" s="1"/>
      <c r="B12227" s="1"/>
      <c r="C12227" s="1"/>
    </row>
    <row r="12228" spans="1:3" ht="15.75">
      <c r="A12228" s="1"/>
      <c r="B12228" s="1"/>
      <c r="C12228" s="1"/>
    </row>
    <row r="12229" spans="1:3" ht="15.75">
      <c r="A12229" s="1"/>
      <c r="B12229" s="1"/>
      <c r="C12229" s="1"/>
    </row>
    <row r="12230" spans="1:3" ht="15.75">
      <c r="A12230" s="1"/>
      <c r="B12230" s="1"/>
      <c r="C12230" s="1"/>
    </row>
    <row r="12231" spans="1:3" ht="15.75">
      <c r="A12231" s="1"/>
      <c r="B12231" s="1"/>
      <c r="C12231" s="1"/>
    </row>
    <row r="12232" spans="1:3" ht="15.75">
      <c r="A12232" s="1"/>
      <c r="B12232" s="1"/>
      <c r="C12232" s="1"/>
    </row>
    <row r="12233" spans="1:3" ht="15.75">
      <c r="A12233" s="1"/>
      <c r="B12233" s="1"/>
      <c r="C12233" s="1"/>
    </row>
    <row r="12234" spans="1:3" ht="15.75">
      <c r="A12234" s="1"/>
      <c r="B12234" s="1"/>
      <c r="C12234" s="1"/>
    </row>
    <row r="12235" spans="1:3" ht="15.75">
      <c r="A12235" s="1"/>
      <c r="B12235" s="1"/>
      <c r="C12235" s="1"/>
    </row>
    <row r="12236" spans="1:3" ht="15.75">
      <c r="A12236" s="1"/>
      <c r="B12236" s="1"/>
      <c r="C12236" s="1"/>
    </row>
    <row r="12237" spans="1:3" ht="15.75">
      <c r="A12237" s="1"/>
      <c r="B12237" s="1"/>
      <c r="C12237" s="1"/>
    </row>
    <row r="12238" spans="1:3" ht="15.75">
      <c r="A12238" s="1"/>
      <c r="B12238" s="1"/>
      <c r="C12238" s="1"/>
    </row>
    <row r="12239" spans="1:3" ht="15.75">
      <c r="A12239" s="1"/>
      <c r="B12239" s="1"/>
      <c r="C12239" s="1"/>
    </row>
    <row r="12240" spans="1:3" ht="15.75">
      <c r="A12240" s="1"/>
      <c r="B12240" s="1"/>
      <c r="C12240" s="1"/>
    </row>
    <row r="12241" spans="1:3" ht="15.75">
      <c r="A12241" s="1"/>
      <c r="B12241" s="1"/>
      <c r="C12241" s="1"/>
    </row>
    <row r="12242" spans="1:3" ht="15.75">
      <c r="A12242" s="1"/>
      <c r="B12242" s="1"/>
      <c r="C12242" s="1"/>
    </row>
    <row r="12243" spans="1:3" ht="15.75">
      <c r="A12243" s="1"/>
      <c r="B12243" s="1"/>
      <c r="C12243" s="1"/>
    </row>
    <row r="12244" spans="1:3" ht="15.75">
      <c r="A12244" s="1"/>
      <c r="B12244" s="1"/>
      <c r="C12244" s="1"/>
    </row>
    <row r="12245" spans="1:3" ht="15.75">
      <c r="A12245" s="1"/>
      <c r="B12245" s="1"/>
      <c r="C12245" s="1"/>
    </row>
    <row r="12246" spans="1:3" ht="15.75">
      <c r="A12246" s="1"/>
      <c r="B12246" s="1"/>
      <c r="C12246" s="1"/>
    </row>
    <row r="12247" spans="1:3" ht="15.75">
      <c r="A12247" s="1"/>
      <c r="B12247" s="1"/>
      <c r="C12247" s="1"/>
    </row>
    <row r="12248" spans="1:3" ht="15.75">
      <c r="A12248" s="1"/>
      <c r="B12248" s="1"/>
      <c r="C12248" s="1"/>
    </row>
    <row r="12249" spans="1:3" ht="15.75">
      <c r="A12249" s="1"/>
      <c r="B12249" s="1"/>
      <c r="C12249" s="1"/>
    </row>
    <row r="12250" spans="1:3" ht="15.75">
      <c r="A12250" s="1"/>
      <c r="B12250" s="1"/>
      <c r="C12250" s="1"/>
    </row>
    <row r="12251" spans="1:3" ht="15.75">
      <c r="A12251" s="1"/>
      <c r="B12251" s="1"/>
      <c r="C12251" s="1"/>
    </row>
    <row r="12252" spans="1:3" ht="15.75">
      <c r="A12252" s="1"/>
      <c r="B12252" s="1"/>
      <c r="C12252" s="1"/>
    </row>
    <row r="12253" spans="1:3" ht="15.75">
      <c r="A12253" s="1"/>
      <c r="B12253" s="1"/>
      <c r="C12253" s="1"/>
    </row>
    <row r="12254" spans="1:3" ht="15.75">
      <c r="A12254" s="1"/>
      <c r="B12254" s="1"/>
      <c r="C12254" s="1"/>
    </row>
    <row r="12255" spans="1:3" ht="15.75">
      <c r="A12255" s="1"/>
      <c r="B12255" s="1"/>
      <c r="C12255" s="1"/>
    </row>
    <row r="12256" spans="1:3" ht="15.75">
      <c r="A12256" s="1"/>
      <c r="B12256" s="1"/>
      <c r="C12256" s="1"/>
    </row>
    <row r="12257" spans="1:3" ht="15.75">
      <c r="A12257" s="1"/>
      <c r="B12257" s="1"/>
      <c r="C12257" s="1"/>
    </row>
    <row r="12258" spans="1:3" ht="15.75">
      <c r="A12258" s="1"/>
      <c r="B12258" s="1"/>
      <c r="C12258" s="1"/>
    </row>
    <row r="12259" spans="1:3" ht="15.75">
      <c r="A12259" s="1"/>
      <c r="B12259" s="1"/>
      <c r="C12259" s="1"/>
    </row>
    <row r="12260" spans="1:3" ht="15.75">
      <c r="A12260" s="1"/>
      <c r="B12260" s="1"/>
      <c r="C12260" s="1"/>
    </row>
    <row r="12261" spans="1:3" ht="15.75">
      <c r="A12261" s="1"/>
      <c r="B12261" s="1"/>
      <c r="C12261" s="1"/>
    </row>
    <row r="12262" spans="1:3" ht="15.75">
      <c r="A12262" s="1"/>
      <c r="B12262" s="1"/>
      <c r="C12262" s="1"/>
    </row>
    <row r="12263" spans="1:3" ht="15.75">
      <c r="A12263" s="1"/>
      <c r="B12263" s="1"/>
      <c r="C12263" s="1"/>
    </row>
    <row r="12264" spans="1:3" ht="15.75">
      <c r="A12264" s="1"/>
      <c r="B12264" s="1"/>
      <c r="C12264" s="1"/>
    </row>
    <row r="12265" spans="1:3" ht="15.75">
      <c r="A12265" s="1"/>
      <c r="B12265" s="1"/>
      <c r="C12265" s="1"/>
    </row>
    <row r="12266" spans="1:3" ht="15.75">
      <c r="A12266" s="1"/>
      <c r="B12266" s="1"/>
      <c r="C12266" s="1"/>
    </row>
    <row r="12267" spans="1:3" ht="15.75">
      <c r="A12267" s="1"/>
      <c r="B12267" s="1"/>
      <c r="C12267" s="1"/>
    </row>
    <row r="12268" spans="1:3" ht="15.75">
      <c r="A12268" s="1"/>
      <c r="B12268" s="1"/>
      <c r="C12268" s="1"/>
    </row>
    <row r="12269" spans="1:3" ht="15.75">
      <c r="A12269" s="1"/>
      <c r="B12269" s="1"/>
      <c r="C12269" s="1"/>
    </row>
    <row r="12270" spans="1:3" ht="15.75">
      <c r="A12270" s="1"/>
      <c r="B12270" s="1"/>
      <c r="C12270" s="1"/>
    </row>
    <row r="12271" spans="1:3" ht="15.75">
      <c r="A12271" s="1"/>
      <c r="B12271" s="1"/>
      <c r="C12271" s="1"/>
    </row>
    <row r="12272" spans="1:3" ht="15.75">
      <c r="A12272" s="1"/>
      <c r="B12272" s="1"/>
      <c r="C12272" s="1"/>
    </row>
    <row r="12273" spans="1:3" ht="15.75">
      <c r="A12273" s="1"/>
      <c r="B12273" s="1"/>
      <c r="C12273" s="1"/>
    </row>
    <row r="12274" spans="1:3" ht="15.75">
      <c r="A12274" s="1"/>
      <c r="B12274" s="1"/>
      <c r="C12274" s="1"/>
    </row>
    <row r="12275" spans="1:3" ht="15.75">
      <c r="A12275" s="1"/>
      <c r="B12275" s="1"/>
      <c r="C12275" s="1"/>
    </row>
    <row r="12276" spans="1:3" ht="15.75">
      <c r="A12276" s="1"/>
      <c r="B12276" s="1"/>
      <c r="C12276" s="1"/>
    </row>
    <row r="12277" spans="1:3" ht="15.75">
      <c r="A12277" s="1"/>
      <c r="B12277" s="1"/>
      <c r="C12277" s="1"/>
    </row>
    <row r="12278" spans="1:3" ht="15.75">
      <c r="A12278" s="1"/>
      <c r="B12278" s="1"/>
      <c r="C12278" s="1"/>
    </row>
    <row r="12279" spans="1:3" ht="15.75">
      <c r="A12279" s="1"/>
      <c r="B12279" s="1"/>
      <c r="C12279" s="1"/>
    </row>
    <row r="12280" spans="1:3" ht="15.75">
      <c r="A12280" s="1"/>
      <c r="B12280" s="1"/>
      <c r="C12280" s="1"/>
    </row>
    <row r="12281" spans="1:3" ht="15.75">
      <c r="A12281" s="1"/>
      <c r="B12281" s="1"/>
      <c r="C12281" s="1"/>
    </row>
    <row r="12282" spans="1:3" ht="15.75">
      <c r="A12282" s="1"/>
      <c r="B12282" s="1"/>
      <c r="C12282" s="1"/>
    </row>
    <row r="12283" spans="1:3" ht="15.75">
      <c r="A12283" s="1"/>
      <c r="B12283" s="1"/>
      <c r="C12283" s="1"/>
    </row>
    <row r="12284" spans="1:3" ht="15.75">
      <c r="A12284" s="1"/>
      <c r="B12284" s="1"/>
      <c r="C12284" s="1"/>
    </row>
    <row r="12285" spans="1:3" ht="15.75">
      <c r="A12285" s="1"/>
      <c r="B12285" s="1"/>
      <c r="C12285" s="1"/>
    </row>
    <row r="12286" spans="1:3" ht="15.75">
      <c r="A12286" s="1"/>
      <c r="B12286" s="1"/>
      <c r="C12286" s="1"/>
    </row>
    <row r="12287" spans="1:3" ht="15.75">
      <c r="A12287" s="1"/>
      <c r="B12287" s="1"/>
      <c r="C12287" s="1"/>
    </row>
    <row r="12288" spans="1:3" ht="15.75">
      <c r="A12288" s="1"/>
      <c r="B12288" s="1"/>
      <c r="C12288" s="1"/>
    </row>
    <row r="12289" spans="1:3" ht="15.75">
      <c r="A12289" s="1"/>
      <c r="B12289" s="1"/>
      <c r="C12289" s="1"/>
    </row>
    <row r="12290" spans="1:3" ht="15.75">
      <c r="A12290" s="1"/>
      <c r="B12290" s="1"/>
      <c r="C12290" s="1"/>
    </row>
    <row r="12291" spans="1:3" ht="15.75">
      <c r="A12291" s="1"/>
      <c r="B12291" s="1"/>
      <c r="C12291" s="1"/>
    </row>
    <row r="12292" spans="1:3" ht="15.75">
      <c r="A12292" s="1"/>
      <c r="B12292" s="1"/>
      <c r="C12292" s="1"/>
    </row>
    <row r="12293" spans="1:3" ht="15.75">
      <c r="A12293" s="1"/>
      <c r="B12293" s="1"/>
      <c r="C12293" s="1"/>
    </row>
    <row r="12294" spans="1:3" ht="15.75">
      <c r="A12294" s="1"/>
      <c r="B12294" s="1"/>
      <c r="C12294" s="1"/>
    </row>
    <row r="12295" spans="1:3" ht="15.75">
      <c r="A12295" s="1"/>
      <c r="B12295" s="1"/>
      <c r="C12295" s="1"/>
    </row>
    <row r="12296" spans="1:3" ht="15.75">
      <c r="A12296" s="1"/>
      <c r="B12296" s="1"/>
      <c r="C12296" s="1"/>
    </row>
    <row r="12297" spans="1:3" ht="15.75">
      <c r="A12297" s="1"/>
      <c r="B12297" s="1"/>
      <c r="C12297" s="1"/>
    </row>
    <row r="12298" spans="1:3" ht="15.75">
      <c r="A12298" s="1"/>
      <c r="B12298" s="1"/>
      <c r="C12298" s="1"/>
    </row>
    <row r="12299" spans="1:3" ht="15.75">
      <c r="A12299" s="1"/>
      <c r="B12299" s="1"/>
      <c r="C12299" s="1"/>
    </row>
    <row r="12300" spans="1:3" ht="15.75">
      <c r="A12300" s="1"/>
      <c r="B12300" s="1"/>
      <c r="C12300" s="1"/>
    </row>
    <row r="12301" spans="1:3" ht="15.75">
      <c r="A12301" s="1"/>
      <c r="B12301" s="1"/>
      <c r="C12301" s="1"/>
    </row>
    <row r="12302" spans="1:3" ht="15.75">
      <c r="A12302" s="1"/>
      <c r="B12302" s="1"/>
      <c r="C12302" s="1"/>
    </row>
    <row r="12303" spans="1:3" ht="15.75">
      <c r="A12303" s="1"/>
      <c r="B12303" s="1"/>
      <c r="C12303" s="1"/>
    </row>
    <row r="12304" spans="1:3" ht="15.75">
      <c r="A12304" s="1"/>
      <c r="B12304" s="1"/>
      <c r="C12304" s="1"/>
    </row>
    <row r="12305" spans="1:3" ht="15.75">
      <c r="A12305" s="1"/>
      <c r="B12305" s="1"/>
      <c r="C12305" s="1"/>
    </row>
    <row r="12306" spans="1:3" ht="15.75">
      <c r="A12306" s="1"/>
      <c r="B12306" s="1"/>
      <c r="C12306" s="1"/>
    </row>
    <row r="12307" spans="1:3" ht="15.75">
      <c r="A12307" s="1"/>
      <c r="B12307" s="1"/>
      <c r="C12307" s="1"/>
    </row>
    <row r="12308" spans="1:3" ht="15.75">
      <c r="A12308" s="1"/>
      <c r="B12308" s="1"/>
      <c r="C12308" s="1"/>
    </row>
    <row r="12309" spans="1:3" ht="15.75">
      <c r="A12309" s="1"/>
      <c r="B12309" s="1"/>
      <c r="C12309" s="1"/>
    </row>
    <row r="12310" spans="1:3" ht="15.75">
      <c r="A12310" s="1"/>
      <c r="B12310" s="1"/>
      <c r="C12310" s="1"/>
    </row>
    <row r="12311" spans="1:3" ht="15.75">
      <c r="A12311" s="1"/>
      <c r="B12311" s="1"/>
      <c r="C12311" s="1"/>
    </row>
    <row r="12312" spans="1:3" ht="15.75">
      <c r="A12312" s="1"/>
      <c r="B12312" s="1"/>
      <c r="C12312" s="1"/>
    </row>
    <row r="12313" spans="1:3" ht="15.75">
      <c r="A12313" s="1"/>
      <c r="B12313" s="1"/>
      <c r="C12313" s="1"/>
    </row>
    <row r="12314" spans="1:3" ht="15.75">
      <c r="A12314" s="1"/>
      <c r="B12314" s="1"/>
      <c r="C12314" s="1"/>
    </row>
    <row r="12315" spans="1:3" ht="15.75">
      <c r="A12315" s="1"/>
      <c r="B12315" s="1"/>
      <c r="C12315" s="1"/>
    </row>
    <row r="12316" spans="1:3" ht="15.75">
      <c r="A12316" s="1"/>
      <c r="B12316" s="1"/>
      <c r="C12316" s="1"/>
    </row>
    <row r="12317" spans="1:3" ht="15.75">
      <c r="A12317" s="1"/>
      <c r="B12317" s="1"/>
      <c r="C12317" s="1"/>
    </row>
    <row r="12318" spans="1:3" ht="15.75">
      <c r="A12318" s="1"/>
      <c r="B12318" s="1"/>
      <c r="C12318" s="1"/>
    </row>
    <row r="12319" spans="1:3" ht="15.75">
      <c r="A12319" s="1"/>
      <c r="B12319" s="1"/>
      <c r="C12319" s="1"/>
    </row>
    <row r="12320" spans="1:3" ht="15.75">
      <c r="A12320" s="1"/>
      <c r="B12320" s="1"/>
      <c r="C12320" s="1"/>
    </row>
    <row r="12321" spans="1:3" ht="15.75">
      <c r="A12321" s="1"/>
      <c r="B12321" s="1"/>
      <c r="C12321" s="1"/>
    </row>
    <row r="12322" spans="1:3" ht="15.75">
      <c r="A12322" s="1"/>
      <c r="B12322" s="1"/>
      <c r="C12322" s="1"/>
    </row>
    <row r="12323" spans="1:3" ht="15.75">
      <c r="A12323" s="1"/>
      <c r="B12323" s="1"/>
      <c r="C12323" s="1"/>
    </row>
    <row r="12324" spans="1:3" ht="15.75">
      <c r="A12324" s="1"/>
      <c r="B12324" s="1"/>
      <c r="C12324" s="1"/>
    </row>
    <row r="12325" spans="1:3" ht="15.75">
      <c r="A12325" s="1"/>
      <c r="B12325" s="1"/>
      <c r="C12325" s="1"/>
    </row>
    <row r="12326" spans="1:3" ht="15.75">
      <c r="A12326" s="1"/>
      <c r="B12326" s="1"/>
      <c r="C12326" s="1"/>
    </row>
    <row r="12327" spans="1:3" ht="15.75">
      <c r="A12327" s="1"/>
      <c r="B12327" s="1"/>
      <c r="C12327" s="1"/>
    </row>
    <row r="12328" spans="1:3" ht="15.75">
      <c r="A12328" s="1"/>
      <c r="B12328" s="1"/>
      <c r="C12328" s="1"/>
    </row>
    <row r="12329" spans="1:3" ht="15.75">
      <c r="A12329" s="1"/>
      <c r="B12329" s="1"/>
      <c r="C12329" s="1"/>
    </row>
    <row r="12330" spans="1:3" ht="15.75">
      <c r="A12330" s="1"/>
      <c r="B12330" s="1"/>
      <c r="C12330" s="1"/>
    </row>
    <row r="12331" spans="1:3" ht="15.75">
      <c r="A12331" s="1"/>
      <c r="B12331" s="1"/>
      <c r="C12331" s="1"/>
    </row>
    <row r="12332" spans="1:3" ht="15.75">
      <c r="A12332" s="1"/>
      <c r="B12332" s="1"/>
      <c r="C12332" s="1"/>
    </row>
    <row r="12333" spans="1:3" ht="15.75">
      <c r="A12333" s="1"/>
      <c r="B12333" s="1"/>
      <c r="C12333" s="1"/>
    </row>
    <row r="12334" spans="1:3" ht="15.75">
      <c r="A12334" s="1"/>
      <c r="B12334" s="1"/>
      <c r="C12334" s="1"/>
    </row>
    <row r="12335" spans="1:3" ht="15.75">
      <c r="A12335" s="1"/>
      <c r="B12335" s="1"/>
      <c r="C12335" s="1"/>
    </row>
    <row r="12336" spans="1:3" ht="15.75">
      <c r="A12336" s="1"/>
      <c r="B12336" s="1"/>
      <c r="C12336" s="1"/>
    </row>
    <row r="12337" spans="1:3" ht="15.75">
      <c r="A12337" s="1"/>
      <c r="B12337" s="1"/>
      <c r="C12337" s="1"/>
    </row>
    <row r="12338" spans="1:3" ht="15.75">
      <c r="A12338" s="1"/>
      <c r="B12338" s="1"/>
      <c r="C12338" s="1"/>
    </row>
    <row r="12339" spans="1:3" ht="15.75">
      <c r="A12339" s="1"/>
      <c r="B12339" s="1"/>
      <c r="C12339" s="1"/>
    </row>
    <row r="12340" spans="1:3" ht="15.75">
      <c r="A12340" s="1"/>
      <c r="B12340" s="1"/>
      <c r="C12340" s="1"/>
    </row>
    <row r="12341" spans="1:3" ht="15.75">
      <c r="A12341" s="1"/>
      <c r="B12341" s="1"/>
      <c r="C12341" s="1"/>
    </row>
    <row r="12342" spans="1:3" ht="15.75">
      <c r="A12342" s="1"/>
      <c r="B12342" s="1"/>
      <c r="C12342" s="1"/>
    </row>
    <row r="12343" spans="1:3" ht="15.75">
      <c r="A12343" s="1"/>
      <c r="B12343" s="1"/>
      <c r="C12343" s="1"/>
    </row>
    <row r="12344" spans="1:3" ht="15.75">
      <c r="A12344" s="1"/>
      <c r="B12344" s="1"/>
      <c r="C12344" s="1"/>
    </row>
    <row r="12345" spans="1:3" ht="15.75">
      <c r="A12345" s="1"/>
      <c r="B12345" s="1"/>
      <c r="C12345" s="1"/>
    </row>
    <row r="12346" spans="1:3" ht="15.75">
      <c r="A12346" s="1"/>
      <c r="B12346" s="1"/>
      <c r="C12346" s="1"/>
    </row>
    <row r="12347" spans="1:3" ht="15.75">
      <c r="A12347" s="1"/>
      <c r="B12347" s="1"/>
      <c r="C12347" s="1"/>
    </row>
    <row r="12348" spans="1:3" ht="15.75">
      <c r="A12348" s="1"/>
      <c r="B12348" s="1"/>
      <c r="C12348" s="1"/>
    </row>
    <row r="12349" spans="1:3" ht="15.75">
      <c r="A12349" s="1"/>
      <c r="B12349" s="1"/>
      <c r="C12349" s="1"/>
    </row>
    <row r="12350" spans="1:3" ht="15.75">
      <c r="A12350" s="1"/>
      <c r="B12350" s="1"/>
      <c r="C12350" s="1"/>
    </row>
    <row r="12351" spans="1:3" ht="15.75">
      <c r="A12351" s="1"/>
      <c r="B12351" s="1"/>
      <c r="C12351" s="1"/>
    </row>
    <row r="12352" spans="1:3" ht="15.75">
      <c r="A12352" s="1"/>
      <c r="B12352" s="1"/>
      <c r="C12352" s="1"/>
    </row>
    <row r="12353" spans="1:3" ht="15.75">
      <c r="A12353" s="1"/>
      <c r="B12353" s="1"/>
      <c r="C12353" s="1"/>
    </row>
    <row r="12354" spans="1:3" ht="15.75">
      <c r="A12354" s="1"/>
      <c r="B12354" s="1"/>
      <c r="C12354" s="1"/>
    </row>
    <row r="12355" spans="1:3" ht="15.75">
      <c r="A12355" s="1"/>
      <c r="B12355" s="1"/>
      <c r="C12355" s="1"/>
    </row>
    <row r="12356" spans="1:3" ht="15.75">
      <c r="A12356" s="1"/>
      <c r="B12356" s="1"/>
      <c r="C12356" s="1"/>
    </row>
    <row r="12357" spans="1:3" ht="15.75">
      <c r="A12357" s="1"/>
      <c r="B12357" s="1"/>
      <c r="C12357" s="1"/>
    </row>
    <row r="12358" spans="1:3" ht="15.75">
      <c r="A12358" s="1"/>
      <c r="B12358" s="1"/>
      <c r="C12358" s="1"/>
    </row>
    <row r="12359" spans="1:3" ht="15.75">
      <c r="A12359" s="1"/>
      <c r="B12359" s="1"/>
      <c r="C12359" s="1"/>
    </row>
    <row r="12360" spans="1:3" ht="15.75">
      <c r="A12360" s="1"/>
      <c r="B12360" s="1"/>
      <c r="C12360" s="1"/>
    </row>
    <row r="12361" spans="1:3" ht="15.75">
      <c r="A12361" s="1"/>
      <c r="B12361" s="1"/>
      <c r="C12361" s="1"/>
    </row>
    <row r="12362" spans="1:3" ht="15.75">
      <c r="A12362" s="1"/>
      <c r="B12362" s="1"/>
      <c r="C12362" s="1"/>
    </row>
    <row r="12363" spans="1:3" ht="15.75">
      <c r="A12363" s="1"/>
      <c r="B12363" s="1"/>
      <c r="C12363" s="1"/>
    </row>
    <row r="12364" spans="1:3" ht="15.75">
      <c r="A12364" s="1"/>
      <c r="B12364" s="1"/>
      <c r="C12364" s="1"/>
    </row>
    <row r="12365" spans="1:3" ht="15.75">
      <c r="A12365" s="1"/>
      <c r="B12365" s="1"/>
      <c r="C12365" s="1"/>
    </row>
    <row r="12366" spans="1:3" ht="15.75">
      <c r="A12366" s="1"/>
      <c r="B12366" s="1"/>
      <c r="C12366" s="1"/>
    </row>
    <row r="12367" spans="1:3" ht="15.75">
      <c r="A12367" s="1"/>
      <c r="B12367" s="1"/>
      <c r="C12367" s="1"/>
    </row>
    <row r="12368" spans="1:3" ht="15.75">
      <c r="A12368" s="1"/>
      <c r="B12368" s="1"/>
      <c r="C12368" s="1"/>
    </row>
    <row r="12369" spans="1:3" ht="15.75">
      <c r="A12369" s="1"/>
      <c r="B12369" s="1"/>
      <c r="C12369" s="1"/>
    </row>
    <row r="12370" spans="1:3" ht="15.75">
      <c r="A12370" s="1"/>
      <c r="B12370" s="1"/>
      <c r="C12370" s="1"/>
    </row>
    <row r="12371" spans="1:3" ht="15.75">
      <c r="A12371" s="1"/>
      <c r="B12371" s="1"/>
      <c r="C12371" s="1"/>
    </row>
    <row r="12372" spans="1:3" ht="15.75">
      <c r="A12372" s="1"/>
      <c r="B12372" s="1"/>
      <c r="C12372" s="1"/>
    </row>
    <row r="12373" spans="1:3" ht="15.75">
      <c r="A12373" s="1"/>
      <c r="B12373" s="1"/>
      <c r="C12373" s="1"/>
    </row>
    <row r="12374" spans="1:3" ht="15.75">
      <c r="A12374" s="1"/>
      <c r="B12374" s="1"/>
      <c r="C12374" s="1"/>
    </row>
    <row r="12375" spans="1:3" ht="15.75">
      <c r="A12375" s="1"/>
      <c r="B12375" s="1"/>
      <c r="C12375" s="1"/>
    </row>
    <row r="12376" spans="1:3" ht="15.75">
      <c r="A12376" s="1"/>
      <c r="B12376" s="1"/>
      <c r="C12376" s="1"/>
    </row>
    <row r="12377" spans="1:3" ht="15.75">
      <c r="A12377" s="1"/>
      <c r="B12377" s="1"/>
      <c r="C12377" s="1"/>
    </row>
    <row r="12378" spans="1:3" ht="15.75">
      <c r="A12378" s="1"/>
      <c r="B12378" s="1"/>
      <c r="C12378" s="1"/>
    </row>
    <row r="12379" spans="1:3" ht="15.75">
      <c r="A12379" s="1"/>
      <c r="B12379" s="1"/>
      <c r="C12379" s="1"/>
    </row>
    <row r="12380" spans="1:3" ht="15.75">
      <c r="A12380" s="1"/>
      <c r="B12380" s="1"/>
      <c r="C12380" s="1"/>
    </row>
    <row r="12381" spans="1:3" ht="15.75">
      <c r="A12381" s="1"/>
      <c r="B12381" s="1"/>
      <c r="C12381" s="1"/>
    </row>
    <row r="12382" spans="1:3" ht="15.75">
      <c r="A12382" s="1"/>
      <c r="B12382" s="1"/>
      <c r="C12382" s="1"/>
    </row>
    <row r="12383" spans="1:3" ht="15.75">
      <c r="A12383" s="1"/>
      <c r="B12383" s="1"/>
      <c r="C12383" s="1"/>
    </row>
    <row r="12384" spans="1:3" ht="15.75">
      <c r="A12384" s="1"/>
      <c r="B12384" s="1"/>
      <c r="C12384" s="1"/>
    </row>
    <row r="12385" spans="1:3" ht="15.75">
      <c r="A12385" s="1"/>
      <c r="B12385" s="1"/>
      <c r="C12385" s="1"/>
    </row>
    <row r="12386" spans="1:3" ht="15.75">
      <c r="A12386" s="1"/>
      <c r="B12386" s="1"/>
      <c r="C12386" s="1"/>
    </row>
    <row r="12387" spans="1:3" ht="15.75">
      <c r="A12387" s="1"/>
      <c r="B12387" s="1"/>
      <c r="C12387" s="1"/>
    </row>
    <row r="12388" spans="1:3" ht="15.75">
      <c r="A12388" s="1"/>
      <c r="B12388" s="1"/>
      <c r="C12388" s="1"/>
    </row>
    <row r="12389" spans="1:3" ht="15.75">
      <c r="A12389" s="1"/>
      <c r="B12389" s="1"/>
      <c r="C12389" s="1"/>
    </row>
    <row r="12390" spans="1:3" ht="15.75">
      <c r="A12390" s="1"/>
      <c r="B12390" s="1"/>
      <c r="C12390" s="1"/>
    </row>
    <row r="12391" spans="1:3" ht="15.75">
      <c r="A12391" s="1"/>
      <c r="B12391" s="1"/>
      <c r="C12391" s="1"/>
    </row>
    <row r="12392" spans="1:3" ht="15.75">
      <c r="A12392" s="1"/>
      <c r="B12392" s="1"/>
      <c r="C12392" s="1"/>
    </row>
    <row r="12393" spans="1:3" ht="15.75">
      <c r="A12393" s="1"/>
      <c r="B12393" s="1"/>
      <c r="C12393" s="1"/>
    </row>
    <row r="12394" spans="1:3" ht="15.75">
      <c r="A12394" s="1"/>
      <c r="B12394" s="1"/>
      <c r="C12394" s="1"/>
    </row>
    <row r="12395" spans="1:3" ht="15.75">
      <c r="A12395" s="1"/>
      <c r="B12395" s="1"/>
      <c r="C12395" s="1"/>
    </row>
    <row r="12396" spans="1:3" ht="15.75">
      <c r="A12396" s="1"/>
      <c r="B12396" s="1"/>
      <c r="C12396" s="1"/>
    </row>
    <row r="12397" spans="1:3" ht="15.75">
      <c r="A12397" s="1"/>
      <c r="B12397" s="1"/>
      <c r="C12397" s="1"/>
    </row>
    <row r="12398" spans="1:3" ht="15.75">
      <c r="A12398" s="1"/>
      <c r="B12398" s="1"/>
      <c r="C12398" s="1"/>
    </row>
    <row r="12399" spans="1:3" ht="15.75">
      <c r="A12399" s="1"/>
      <c r="B12399" s="1"/>
      <c r="C12399" s="1"/>
    </row>
    <row r="12400" spans="1:3" ht="15.75">
      <c r="A12400" s="1"/>
      <c r="B12400" s="1"/>
      <c r="C12400" s="1"/>
    </row>
    <row r="12401" spans="1:3" ht="15.75">
      <c r="A12401" s="1"/>
      <c r="B12401" s="1"/>
      <c r="C12401" s="1"/>
    </row>
    <row r="12402" spans="1:3" ht="15.75">
      <c r="A12402" s="1"/>
      <c r="B12402" s="1"/>
      <c r="C12402" s="1"/>
    </row>
    <row r="12403" spans="1:3" ht="15.75">
      <c r="A12403" s="1"/>
      <c r="B12403" s="1"/>
      <c r="C12403" s="1"/>
    </row>
    <row r="12404" spans="1:3" ht="15.75">
      <c r="A12404" s="1"/>
      <c r="B12404" s="1"/>
      <c r="C12404" s="1"/>
    </row>
    <row r="12405" spans="1:3" ht="15.75">
      <c r="A12405" s="1"/>
      <c r="B12405" s="1"/>
      <c r="C12405" s="1"/>
    </row>
    <row r="12406" spans="1:3" ht="15.75">
      <c r="A12406" s="1"/>
      <c r="B12406" s="1"/>
      <c r="C12406" s="1"/>
    </row>
    <row r="12407" spans="1:3" ht="15.75">
      <c r="A12407" s="1"/>
      <c r="B12407" s="1"/>
      <c r="C12407" s="1"/>
    </row>
    <row r="12408" spans="1:3" ht="15.75">
      <c r="A12408" s="1"/>
      <c r="B12408" s="1"/>
      <c r="C12408" s="1"/>
    </row>
    <row r="12409" spans="1:3" ht="15.75">
      <c r="A12409" s="1"/>
      <c r="B12409" s="1"/>
      <c r="C12409" s="1"/>
    </row>
    <row r="12410" spans="1:3" ht="15.75">
      <c r="A12410" s="1"/>
      <c r="B12410" s="1"/>
      <c r="C12410" s="1"/>
    </row>
    <row r="12411" spans="1:3" ht="15.75">
      <c r="A12411" s="1"/>
      <c r="B12411" s="1"/>
      <c r="C12411" s="1"/>
    </row>
    <row r="12412" spans="1:3" ht="15.75">
      <c r="A12412" s="1"/>
      <c r="B12412" s="1"/>
      <c r="C12412" s="1"/>
    </row>
    <row r="12413" spans="1:3" ht="15.75">
      <c r="A12413" s="1"/>
      <c r="B12413" s="1"/>
      <c r="C12413" s="1"/>
    </row>
    <row r="12414" spans="1:3" ht="15.75">
      <c r="A12414" s="1"/>
      <c r="B12414" s="1"/>
      <c r="C12414" s="1"/>
    </row>
    <row r="12415" spans="1:3" ht="15.75">
      <c r="A12415" s="1"/>
      <c r="B12415" s="1"/>
      <c r="C12415" s="1"/>
    </row>
    <row r="12416" spans="1:3" ht="15.75">
      <c r="A12416" s="1"/>
      <c r="B12416" s="1"/>
      <c r="C12416" s="1"/>
    </row>
    <row r="12417" spans="1:3" ht="15.75">
      <c r="A12417" s="1"/>
      <c r="B12417" s="1"/>
      <c r="C12417" s="1"/>
    </row>
    <row r="12418" spans="1:3" ht="15.75">
      <c r="A12418" s="1"/>
      <c r="B12418" s="1"/>
      <c r="C12418" s="1"/>
    </row>
    <row r="12419" spans="1:3" ht="15.75">
      <c r="A12419" s="1"/>
      <c r="B12419" s="1"/>
      <c r="C12419" s="1"/>
    </row>
    <row r="12420" spans="1:3" ht="15.75">
      <c r="A12420" s="1"/>
      <c r="B12420" s="1"/>
      <c r="C12420" s="1"/>
    </row>
    <row r="12421" spans="1:3" ht="15.75">
      <c r="A12421" s="1"/>
      <c r="B12421" s="1"/>
      <c r="C12421" s="1"/>
    </row>
    <row r="12422" spans="1:3" ht="15.75">
      <c r="A12422" s="1"/>
      <c r="B12422" s="1"/>
      <c r="C12422" s="1"/>
    </row>
    <row r="12423" spans="1:3" ht="15.75">
      <c r="A12423" s="1"/>
      <c r="B12423" s="1"/>
      <c r="C12423" s="1"/>
    </row>
    <row r="12424" spans="1:3" ht="15.75">
      <c r="A12424" s="1"/>
      <c r="B12424" s="1"/>
      <c r="C12424" s="1"/>
    </row>
    <row r="12425" spans="1:3" ht="15.75">
      <c r="A12425" s="1"/>
      <c r="B12425" s="1"/>
      <c r="C12425" s="1"/>
    </row>
    <row r="12426" spans="1:3" ht="15.75">
      <c r="A12426" s="1"/>
      <c r="B12426" s="1"/>
      <c r="C12426" s="1"/>
    </row>
    <row r="12427" spans="1:3" ht="15.75">
      <c r="A12427" s="1"/>
      <c r="B12427" s="1"/>
      <c r="C12427" s="1"/>
    </row>
    <row r="12428" spans="1:3" ht="15.75">
      <c r="A12428" s="1"/>
      <c r="B12428" s="1"/>
      <c r="C12428" s="1"/>
    </row>
    <row r="12429" spans="1:3" ht="15.75">
      <c r="A12429" s="1"/>
      <c r="B12429" s="1"/>
      <c r="C12429" s="1"/>
    </row>
    <row r="12430" spans="1:3" ht="15.75">
      <c r="A12430" s="1"/>
      <c r="B12430" s="1"/>
      <c r="C12430" s="1"/>
    </row>
    <row r="12431" spans="1:3" ht="15.75">
      <c r="A12431" s="1"/>
      <c r="B12431" s="1"/>
      <c r="C12431" s="1"/>
    </row>
    <row r="12432" spans="1:3" ht="15.75">
      <c r="A12432" s="1"/>
      <c r="B12432" s="1"/>
      <c r="C12432" s="1"/>
    </row>
    <row r="12433" spans="1:3" ht="15.75">
      <c r="A12433" s="1"/>
      <c r="B12433" s="1"/>
      <c r="C12433" s="1"/>
    </row>
    <row r="12434" spans="1:3" ht="15.75">
      <c r="A12434" s="1"/>
      <c r="B12434" s="1"/>
      <c r="C12434" s="1"/>
    </row>
    <row r="12435" spans="1:3" ht="15.75">
      <c r="A12435" s="1"/>
      <c r="B12435" s="1"/>
      <c r="C12435" s="1"/>
    </row>
    <row r="12436" spans="1:3" ht="15.75">
      <c r="A12436" s="1"/>
      <c r="B12436" s="1"/>
      <c r="C12436" s="1"/>
    </row>
    <row r="12437" spans="1:3" ht="15.75">
      <c r="A12437" s="1"/>
      <c r="B12437" s="1"/>
      <c r="C12437" s="1"/>
    </row>
    <row r="12438" spans="1:3" ht="15.75">
      <c r="A12438" s="1"/>
      <c r="B12438" s="1"/>
      <c r="C12438" s="1"/>
    </row>
    <row r="12439" spans="1:3" ht="15.75">
      <c r="A12439" s="1"/>
      <c r="B12439" s="1"/>
      <c r="C12439" s="1"/>
    </row>
    <row r="12440" spans="1:3" ht="15.75">
      <c r="A12440" s="1"/>
      <c r="B12440" s="1"/>
      <c r="C12440" s="1"/>
    </row>
    <row r="12441" spans="1:3" ht="15.75">
      <c r="A12441" s="1"/>
      <c r="B12441" s="1"/>
      <c r="C12441" s="1"/>
    </row>
    <row r="12442" spans="1:3" ht="15.75">
      <c r="A12442" s="1"/>
      <c r="B12442" s="1"/>
      <c r="C12442" s="1"/>
    </row>
    <row r="12443" spans="1:3" ht="15.75">
      <c r="A12443" s="1"/>
      <c r="B12443" s="1"/>
      <c r="C12443" s="1"/>
    </row>
    <row r="12444" spans="1:3" ht="15.75">
      <c r="A12444" s="1"/>
      <c r="B12444" s="1"/>
      <c r="C12444" s="1"/>
    </row>
    <row r="12445" spans="1:3" ht="15.75">
      <c r="A12445" s="1"/>
      <c r="B12445" s="1"/>
      <c r="C12445" s="1"/>
    </row>
    <row r="12446" spans="1:3" ht="15.75">
      <c r="A12446" s="1"/>
      <c r="B12446" s="1"/>
      <c r="C12446" s="1"/>
    </row>
    <row r="12447" spans="1:3" ht="15.75">
      <c r="A12447" s="1"/>
      <c r="B12447" s="1"/>
      <c r="C12447" s="1"/>
    </row>
    <row r="12448" spans="1:3" ht="15.75">
      <c r="A12448" s="1"/>
      <c r="B12448" s="1"/>
      <c r="C12448" s="1"/>
    </row>
    <row r="12449" spans="1:3" ht="15.75">
      <c r="A12449" s="1"/>
      <c r="B12449" s="1"/>
      <c r="C12449" s="1"/>
    </row>
    <row r="12450" spans="1:3" ht="15.75">
      <c r="A12450" s="1"/>
      <c r="B12450" s="1"/>
      <c r="C12450" s="1"/>
    </row>
    <row r="12451" spans="1:3" ht="15.75">
      <c r="A12451" s="1"/>
      <c r="B12451" s="1"/>
      <c r="C12451" s="1"/>
    </row>
    <row r="12452" spans="1:3" ht="15.75">
      <c r="A12452" s="1"/>
      <c r="B12452" s="1"/>
      <c r="C12452" s="1"/>
    </row>
    <row r="12453" spans="1:3" ht="15.75">
      <c r="A12453" s="1"/>
      <c r="B12453" s="1"/>
      <c r="C12453" s="1"/>
    </row>
    <row r="12454" spans="1:3" ht="15.75">
      <c r="A12454" s="1"/>
      <c r="B12454" s="1"/>
      <c r="C12454" s="1"/>
    </row>
    <row r="12455" spans="1:3" ht="15.75">
      <c r="A12455" s="1"/>
      <c r="B12455" s="1"/>
      <c r="C12455" s="1"/>
    </row>
    <row r="12456" spans="1:3" ht="15.75">
      <c r="A12456" s="1"/>
      <c r="B12456" s="1"/>
      <c r="C12456" s="1"/>
    </row>
    <row r="12457" spans="1:3" ht="15.75">
      <c r="A12457" s="1"/>
      <c r="B12457" s="1"/>
      <c r="C12457" s="1"/>
    </row>
    <row r="12458" spans="1:3" ht="15.75">
      <c r="A12458" s="1"/>
      <c r="B12458" s="1"/>
      <c r="C12458" s="1"/>
    </row>
    <row r="12459" spans="1:3" ht="15.75">
      <c r="A12459" s="1"/>
      <c r="B12459" s="1"/>
      <c r="C12459" s="1"/>
    </row>
    <row r="12460" spans="1:3" ht="15.75">
      <c r="A12460" s="1"/>
      <c r="B12460" s="1"/>
      <c r="C12460" s="1"/>
    </row>
    <row r="12461" spans="1:3" ht="15.75">
      <c r="A12461" s="1"/>
      <c r="B12461" s="1"/>
      <c r="C12461" s="1"/>
    </row>
    <row r="12462" spans="1:3" ht="15.75">
      <c r="A12462" s="1"/>
      <c r="B12462" s="1"/>
      <c r="C12462" s="1"/>
    </row>
    <row r="12463" spans="1:3" ht="15.75">
      <c r="A12463" s="1"/>
      <c r="B12463" s="1"/>
      <c r="C12463" s="1"/>
    </row>
    <row r="12464" spans="1:3" ht="15.75">
      <c r="A12464" s="1"/>
      <c r="B12464" s="1"/>
      <c r="C12464" s="1"/>
    </row>
    <row r="12465" spans="1:3" ht="15.75">
      <c r="A12465" s="1"/>
      <c r="B12465" s="1"/>
      <c r="C12465" s="1"/>
    </row>
    <row r="12466" spans="1:3" ht="15.75">
      <c r="A12466" s="1"/>
      <c r="B12466" s="1"/>
      <c r="C12466" s="1"/>
    </row>
    <row r="12467" spans="1:3" ht="15.75">
      <c r="A12467" s="1"/>
      <c r="B12467" s="1"/>
      <c r="C12467" s="1"/>
    </row>
    <row r="12468" spans="1:3" ht="15.75">
      <c r="A12468" s="1"/>
      <c r="B12468" s="1"/>
      <c r="C12468" s="1"/>
    </row>
    <row r="12469" spans="1:3" ht="15.75">
      <c r="A12469" s="1"/>
      <c r="B12469" s="1"/>
      <c r="C12469" s="1"/>
    </row>
    <row r="12470" spans="1:3" ht="15.75">
      <c r="A12470" s="1"/>
      <c r="B12470" s="1"/>
      <c r="C12470" s="1"/>
    </row>
    <row r="12471" spans="1:3" ht="15.75">
      <c r="A12471" s="1"/>
      <c r="B12471" s="1"/>
      <c r="C12471" s="1"/>
    </row>
    <row r="12472" spans="1:3" ht="15.75">
      <c r="A12472" s="1"/>
      <c r="B12472" s="1"/>
      <c r="C12472" s="1"/>
    </row>
    <row r="12473" spans="1:3" ht="15.75">
      <c r="A12473" s="1"/>
      <c r="B12473" s="1"/>
      <c r="C12473" s="1"/>
    </row>
    <row r="12474" spans="1:3" ht="15.75">
      <c r="A12474" s="1"/>
      <c r="B12474" s="1"/>
      <c r="C12474" s="1"/>
    </row>
    <row r="12475" spans="1:3" ht="15.75">
      <c r="A12475" s="1"/>
      <c r="B12475" s="1"/>
      <c r="C12475" s="1"/>
    </row>
    <row r="12476" spans="1:3" ht="15.75">
      <c r="A12476" s="1"/>
      <c r="B12476" s="1"/>
      <c r="C12476" s="1"/>
    </row>
    <row r="12477" spans="1:3" ht="15.75">
      <c r="A12477" s="1"/>
      <c r="B12477" s="1"/>
      <c r="C12477" s="1"/>
    </row>
    <row r="12478" spans="1:3" ht="15.75">
      <c r="A12478" s="1"/>
      <c r="B12478" s="1"/>
      <c r="C12478" s="1"/>
    </row>
    <row r="12479" spans="1:3" ht="15.75">
      <c r="A12479" s="1"/>
      <c r="B12479" s="1"/>
      <c r="C12479" s="1"/>
    </row>
    <row r="12480" spans="1:3" ht="15.75">
      <c r="A12480" s="1"/>
      <c r="B12480" s="1"/>
      <c r="C12480" s="1"/>
    </row>
    <row r="12481" spans="1:3" ht="15.75">
      <c r="A12481" s="1"/>
      <c r="B12481" s="1"/>
      <c r="C12481" s="1"/>
    </row>
    <row r="12482" spans="1:3" ht="15.75">
      <c r="A12482" s="1"/>
      <c r="B12482" s="1"/>
      <c r="C12482" s="1"/>
    </row>
    <row r="12483" spans="1:3" ht="15.75">
      <c r="A12483" s="1"/>
      <c r="B12483" s="1"/>
      <c r="C12483" s="1"/>
    </row>
    <row r="12484" spans="1:3" ht="15.75">
      <c r="A12484" s="1"/>
      <c r="B12484" s="1"/>
      <c r="C12484" s="1"/>
    </row>
    <row r="12485" spans="1:3" ht="15.75">
      <c r="A12485" s="1"/>
      <c r="B12485" s="1"/>
      <c r="C12485" s="1"/>
    </row>
    <row r="12486" spans="1:3" ht="15.75">
      <c r="A12486" s="1"/>
      <c r="B12486" s="1"/>
      <c r="C12486" s="1"/>
    </row>
    <row r="12487" spans="1:3" ht="15.75">
      <c r="A12487" s="1"/>
      <c r="B12487" s="1"/>
      <c r="C12487" s="1"/>
    </row>
    <row r="12488" spans="1:3" ht="15.75">
      <c r="A12488" s="1"/>
      <c r="B12488" s="1"/>
      <c r="C12488" s="1"/>
    </row>
    <row r="12489" spans="1:3" ht="15.75">
      <c r="A12489" s="1"/>
      <c r="B12489" s="1"/>
      <c r="C12489" s="1"/>
    </row>
    <row r="12490" spans="1:3" ht="15.75">
      <c r="A12490" s="1"/>
      <c r="B12490" s="1"/>
      <c r="C12490" s="1"/>
    </row>
    <row r="12491" spans="1:3" ht="15.75">
      <c r="A12491" s="1"/>
      <c r="B12491" s="1"/>
      <c r="C12491" s="1"/>
    </row>
    <row r="12492" spans="1:3" ht="15.75">
      <c r="A12492" s="1"/>
      <c r="B12492" s="1"/>
      <c r="C12492" s="1"/>
    </row>
    <row r="12493" spans="1:3" ht="15.75">
      <c r="A12493" s="1"/>
      <c r="B12493" s="1"/>
      <c r="C12493" s="1"/>
    </row>
    <row r="12494" spans="1:3" ht="15.75">
      <c r="A12494" s="1"/>
      <c r="B12494" s="1"/>
      <c r="C12494" s="1"/>
    </row>
    <row r="12495" spans="1:3" ht="15.75">
      <c r="A12495" s="1"/>
      <c r="B12495" s="1"/>
      <c r="C12495" s="1"/>
    </row>
    <row r="12496" spans="1:3" ht="15.75">
      <c r="A12496" s="1"/>
      <c r="B12496" s="1"/>
      <c r="C12496" s="1"/>
    </row>
    <row r="12497" spans="1:3" ht="15.75">
      <c r="A12497" s="1"/>
      <c r="B12497" s="1"/>
      <c r="C12497" s="1"/>
    </row>
    <row r="12498" spans="1:3" ht="15.75">
      <c r="A12498" s="1"/>
      <c r="B12498" s="1"/>
      <c r="C12498" s="1"/>
    </row>
    <row r="12499" spans="1:3" ht="15.75">
      <c r="A12499" s="1"/>
      <c r="B12499" s="1"/>
      <c r="C12499" s="1"/>
    </row>
    <row r="12500" spans="1:3" ht="15.75">
      <c r="A12500" s="1"/>
      <c r="B12500" s="1"/>
      <c r="C12500" s="1"/>
    </row>
    <row r="12501" spans="1:3" ht="15.75">
      <c r="A12501" s="1"/>
      <c r="B12501" s="1"/>
      <c r="C12501" s="1"/>
    </row>
    <row r="12502" spans="1:3" ht="15.75">
      <c r="A12502" s="1"/>
      <c r="B12502" s="1"/>
      <c r="C12502" s="1"/>
    </row>
    <row r="12503" spans="1:3" ht="15.75">
      <c r="A12503" s="1"/>
      <c r="B12503" s="1"/>
      <c r="C12503" s="1"/>
    </row>
    <row r="12504" spans="1:3" ht="15.75">
      <c r="A12504" s="1"/>
      <c r="B12504" s="1"/>
      <c r="C12504" s="1"/>
    </row>
    <row r="12505" spans="1:3" ht="15.75">
      <c r="A12505" s="1"/>
      <c r="B12505" s="1"/>
      <c r="C12505" s="1"/>
    </row>
    <row r="12506" spans="1:3" ht="15.75">
      <c r="A12506" s="1"/>
      <c r="B12506" s="1"/>
      <c r="C12506" s="1"/>
    </row>
    <row r="12507" spans="1:3" ht="15.75">
      <c r="A12507" s="1"/>
      <c r="B12507" s="1"/>
      <c r="C12507" s="1"/>
    </row>
    <row r="12508" spans="1:3" ht="15.75">
      <c r="A12508" s="1"/>
      <c r="B12508" s="1"/>
      <c r="C12508" s="1"/>
    </row>
    <row r="12509" spans="1:3" ht="15.75">
      <c r="A12509" s="1"/>
      <c r="B12509" s="1"/>
      <c r="C12509" s="1"/>
    </row>
    <row r="12510" spans="1:3" ht="15.75">
      <c r="A12510" s="1"/>
      <c r="B12510" s="1"/>
      <c r="C12510" s="1"/>
    </row>
    <row r="12511" spans="1:3" ht="15.75">
      <c r="A12511" s="1"/>
      <c r="B12511" s="1"/>
      <c r="C12511" s="1"/>
    </row>
    <row r="12512" spans="1:3" ht="15.75">
      <c r="A12512" s="1"/>
      <c r="B12512" s="1"/>
      <c r="C12512" s="1"/>
    </row>
    <row r="12513" spans="1:3" ht="15.75">
      <c r="A12513" s="1"/>
      <c r="B12513" s="1"/>
      <c r="C12513" s="1"/>
    </row>
    <row r="12514" spans="1:3" ht="15.75">
      <c r="A12514" s="1"/>
      <c r="B12514" s="1"/>
      <c r="C12514" s="1"/>
    </row>
    <row r="12515" spans="1:3" ht="15.75">
      <c r="A12515" s="1"/>
      <c r="B12515" s="1"/>
      <c r="C12515" s="1"/>
    </row>
    <row r="12516" spans="1:3" ht="15.75">
      <c r="A12516" s="1"/>
      <c r="B12516" s="1"/>
      <c r="C12516" s="1"/>
    </row>
    <row r="12517" spans="1:3" ht="15.75">
      <c r="A12517" s="1"/>
      <c r="B12517" s="1"/>
      <c r="C12517" s="1"/>
    </row>
    <row r="12518" spans="1:3" ht="15.75">
      <c r="A12518" s="1"/>
      <c r="B12518" s="1"/>
      <c r="C12518" s="1"/>
    </row>
    <row r="12519" spans="1:3" ht="15.75">
      <c r="A12519" s="1"/>
      <c r="B12519" s="1"/>
      <c r="C12519" s="1"/>
    </row>
    <row r="12520" spans="1:3" ht="15.75">
      <c r="A12520" s="1"/>
      <c r="B12520" s="1"/>
      <c r="C12520" s="1"/>
    </row>
    <row r="12521" spans="1:3" ht="15.75">
      <c r="A12521" s="1"/>
      <c r="B12521" s="1"/>
      <c r="C12521" s="1"/>
    </row>
    <row r="12522" spans="1:3" ht="15.75">
      <c r="A12522" s="1"/>
      <c r="B12522" s="1"/>
      <c r="C12522" s="1"/>
    </row>
    <row r="12523" spans="1:3" ht="15.75">
      <c r="A12523" s="1"/>
      <c r="B12523" s="1"/>
      <c r="C12523" s="1"/>
    </row>
    <row r="12524" spans="1:3" ht="15.75">
      <c r="A12524" s="1"/>
      <c r="B12524" s="1"/>
      <c r="C12524" s="1"/>
    </row>
    <row r="12525" spans="1:3" ht="15.75">
      <c r="A12525" s="1"/>
      <c r="B12525" s="1"/>
      <c r="C12525" s="1"/>
    </row>
    <row r="12526" spans="1:3" ht="15.75">
      <c r="A12526" s="1"/>
      <c r="B12526" s="1"/>
      <c r="C12526" s="1"/>
    </row>
    <row r="12527" spans="1:3" ht="15.75">
      <c r="A12527" s="1"/>
      <c r="B12527" s="1"/>
      <c r="C12527" s="1"/>
    </row>
    <row r="12528" spans="1:3" ht="15.75">
      <c r="A12528" s="1"/>
      <c r="B12528" s="1"/>
      <c r="C12528" s="1"/>
    </row>
    <row r="12529" spans="1:3" ht="15.75">
      <c r="A12529" s="1"/>
      <c r="B12529" s="1"/>
      <c r="C12529" s="1"/>
    </row>
    <row r="12530" spans="1:3" ht="15.75">
      <c r="A12530" s="1"/>
      <c r="B12530" s="1"/>
      <c r="C12530" s="1"/>
    </row>
    <row r="12531" spans="1:3" ht="15.75">
      <c r="A12531" s="1"/>
      <c r="B12531" s="1"/>
      <c r="C12531" s="1"/>
    </row>
    <row r="12532" spans="1:3" ht="15.75">
      <c r="A12532" s="1"/>
      <c r="B12532" s="1"/>
      <c r="C12532" s="1"/>
    </row>
    <row r="12533" spans="1:3" ht="15.75">
      <c r="A12533" s="1"/>
      <c r="B12533" s="1"/>
      <c r="C12533" s="1"/>
    </row>
    <row r="12534" spans="1:3" ht="15.75">
      <c r="A12534" s="1"/>
      <c r="B12534" s="1"/>
      <c r="C12534" s="1"/>
    </row>
    <row r="12535" spans="1:3" ht="15.75">
      <c r="A12535" s="1"/>
      <c r="B12535" s="1"/>
      <c r="C12535" s="1"/>
    </row>
    <row r="12536" spans="1:3" ht="15.75">
      <c r="A12536" s="1"/>
      <c r="B12536" s="1"/>
      <c r="C12536" s="1"/>
    </row>
    <row r="12537" spans="1:3" ht="15.75">
      <c r="A12537" s="1"/>
      <c r="B12537" s="1"/>
      <c r="C12537" s="1"/>
    </row>
    <row r="12538" spans="1:3" ht="15.75">
      <c r="A12538" s="1"/>
      <c r="B12538" s="1"/>
      <c r="C12538" s="1"/>
    </row>
    <row r="12539" spans="1:3" ht="15.75">
      <c r="A12539" s="1"/>
      <c r="B12539" s="1"/>
      <c r="C12539" s="1"/>
    </row>
    <row r="12540" spans="1:3" ht="15.75">
      <c r="A12540" s="1"/>
      <c r="B12540" s="1"/>
      <c r="C12540" s="1"/>
    </row>
    <row r="12541" spans="1:3" ht="15.75">
      <c r="A12541" s="1"/>
      <c r="B12541" s="1"/>
      <c r="C12541" s="1"/>
    </row>
    <row r="12542" spans="1:3" ht="15.75">
      <c r="A12542" s="1"/>
      <c r="B12542" s="1"/>
      <c r="C12542" s="1"/>
    </row>
    <row r="12543" spans="1:3" ht="15.75">
      <c r="A12543" s="1"/>
      <c r="B12543" s="1"/>
      <c r="C12543" s="1"/>
    </row>
    <row r="12544" spans="1:3" ht="15.75">
      <c r="A12544" s="1"/>
      <c r="B12544" s="1"/>
      <c r="C12544" s="1"/>
    </row>
    <row r="12545" spans="1:3" ht="15.75">
      <c r="A12545" s="1"/>
      <c r="B12545" s="1"/>
      <c r="C12545" s="1"/>
    </row>
    <row r="12546" spans="1:3" ht="15.75">
      <c r="A12546" s="1"/>
      <c r="B12546" s="1"/>
      <c r="C12546" s="1"/>
    </row>
    <row r="12547" spans="1:3" ht="15.75">
      <c r="A12547" s="1"/>
      <c r="B12547" s="1"/>
      <c r="C12547" s="1"/>
    </row>
    <row r="12548" spans="1:3" ht="15.75">
      <c r="A12548" s="1"/>
      <c r="B12548" s="1"/>
      <c r="C12548" s="1"/>
    </row>
    <row r="12549" spans="1:3" ht="15.75">
      <c r="A12549" s="1"/>
      <c r="B12549" s="1"/>
      <c r="C12549" s="1"/>
    </row>
    <row r="12550" spans="1:3" ht="15.75">
      <c r="A12550" s="1"/>
      <c r="B12550" s="1"/>
      <c r="C12550" s="1"/>
    </row>
    <row r="12551" spans="1:3" ht="15.75">
      <c r="A12551" s="1"/>
      <c r="B12551" s="1"/>
      <c r="C12551" s="1"/>
    </row>
    <row r="12552" spans="1:3" ht="15.75">
      <c r="A12552" s="1"/>
      <c r="B12552" s="1"/>
      <c r="C12552" s="1"/>
    </row>
    <row r="12553" spans="1:3" ht="15.75">
      <c r="A12553" s="1"/>
      <c r="B12553" s="1"/>
      <c r="C12553" s="1"/>
    </row>
    <row r="12554" spans="1:3" ht="15.75">
      <c r="A12554" s="1"/>
      <c r="B12554" s="1"/>
      <c r="C12554" s="1"/>
    </row>
    <row r="12555" spans="1:3" ht="15.75">
      <c r="A12555" s="1"/>
      <c r="B12555" s="1"/>
      <c r="C12555" s="1"/>
    </row>
    <row r="12556" spans="1:3" ht="15.75">
      <c r="A12556" s="1"/>
      <c r="B12556" s="1"/>
      <c r="C12556" s="1"/>
    </row>
    <row r="12557" spans="1:3" ht="15.75">
      <c r="A12557" s="1"/>
      <c r="B12557" s="1"/>
      <c r="C12557" s="1"/>
    </row>
    <row r="12558" spans="1:3" ht="15.75">
      <c r="A12558" s="1"/>
      <c r="B12558" s="1"/>
      <c r="C12558" s="1"/>
    </row>
    <row r="12559" spans="1:3" ht="15.75">
      <c r="A12559" s="1"/>
      <c r="B12559" s="1"/>
      <c r="C12559" s="1"/>
    </row>
    <row r="12560" spans="1:3" ht="15.75">
      <c r="A12560" s="1"/>
      <c r="B12560" s="1"/>
      <c r="C12560" s="1"/>
    </row>
    <row r="12561" spans="1:3" ht="15.75">
      <c r="A12561" s="1"/>
      <c r="B12561" s="1"/>
      <c r="C12561" s="1"/>
    </row>
    <row r="12562" spans="1:3" ht="15.75">
      <c r="A12562" s="1"/>
      <c r="B12562" s="1"/>
      <c r="C12562" s="1"/>
    </row>
    <row r="12563" spans="1:3" ht="15.75">
      <c r="A12563" s="1"/>
      <c r="B12563" s="1"/>
      <c r="C12563" s="1"/>
    </row>
    <row r="12564" spans="1:3" ht="15.75">
      <c r="A12564" s="1"/>
      <c r="B12564" s="1"/>
      <c r="C12564" s="1"/>
    </row>
    <row r="12565" spans="1:3" ht="15.75">
      <c r="A12565" s="1"/>
      <c r="B12565" s="1"/>
      <c r="C12565" s="1"/>
    </row>
    <row r="12566" spans="1:3" ht="15.75">
      <c r="A12566" s="1"/>
      <c r="B12566" s="1"/>
      <c r="C12566" s="1"/>
    </row>
    <row r="12567" spans="1:3" ht="15.75">
      <c r="A12567" s="1"/>
      <c r="B12567" s="1"/>
      <c r="C12567" s="1"/>
    </row>
    <row r="12568" spans="1:3" ht="15.75">
      <c r="A12568" s="1"/>
      <c r="B12568" s="1"/>
      <c r="C12568" s="1"/>
    </row>
    <row r="12569" spans="1:3" ht="15.75">
      <c r="A12569" s="1"/>
      <c r="B12569" s="1"/>
      <c r="C12569" s="1"/>
    </row>
    <row r="12570" spans="1:3" ht="15.75">
      <c r="A12570" s="1"/>
      <c r="B12570" s="1"/>
      <c r="C12570" s="1"/>
    </row>
    <row r="12571" spans="1:3" ht="15.75">
      <c r="A12571" s="1"/>
      <c r="B12571" s="1"/>
      <c r="C12571" s="1"/>
    </row>
    <row r="12572" spans="1:3" ht="15.75">
      <c r="A12572" s="1"/>
      <c r="B12572" s="1"/>
      <c r="C12572" s="1"/>
    </row>
    <row r="12573" spans="1:3" ht="15.75">
      <c r="A12573" s="1"/>
      <c r="B12573" s="1"/>
      <c r="C12573" s="1"/>
    </row>
    <row r="12574" spans="1:3" ht="15.75">
      <c r="A12574" s="1"/>
      <c r="B12574" s="1"/>
      <c r="C12574" s="1"/>
    </row>
    <row r="12575" spans="1:3" ht="15.75">
      <c r="A12575" s="1"/>
      <c r="B12575" s="1"/>
      <c r="C12575" s="1"/>
    </row>
    <row r="12576" spans="1:3" ht="15.75">
      <c r="A12576" s="1"/>
      <c r="B12576" s="1"/>
      <c r="C12576" s="1"/>
    </row>
    <row r="12577" spans="1:3" ht="15.75">
      <c r="A12577" s="1"/>
      <c r="B12577" s="1"/>
      <c r="C12577" s="1"/>
    </row>
    <row r="12578" spans="1:3" ht="15.75">
      <c r="A12578" s="1"/>
      <c r="B12578" s="1"/>
      <c r="C12578" s="1"/>
    </row>
    <row r="12579" spans="1:3" ht="15.75">
      <c r="A12579" s="1"/>
      <c r="B12579" s="1"/>
      <c r="C12579" s="1"/>
    </row>
    <row r="12580" spans="1:3" ht="15.75">
      <c r="A12580" s="1"/>
      <c r="B12580" s="1"/>
      <c r="C12580" s="1"/>
    </row>
    <row r="12581" spans="1:3" ht="15.75">
      <c r="A12581" s="1"/>
      <c r="B12581" s="1"/>
      <c r="C12581" s="1"/>
    </row>
    <row r="12582" spans="1:3" ht="15.75">
      <c r="A12582" s="1"/>
      <c r="B12582" s="1"/>
      <c r="C12582" s="1"/>
    </row>
    <row r="12583" spans="1:3" ht="15.75">
      <c r="A12583" s="1"/>
      <c r="B12583" s="1"/>
      <c r="C12583" s="1"/>
    </row>
    <row r="12584" spans="1:3" ht="15.75">
      <c r="A12584" s="1"/>
      <c r="B12584" s="1"/>
      <c r="C12584" s="1"/>
    </row>
    <row r="12585" spans="1:3" ht="15.75">
      <c r="A12585" s="1"/>
      <c r="B12585" s="1"/>
      <c r="C12585" s="1"/>
    </row>
    <row r="12586" spans="1:3" ht="15.75">
      <c r="A12586" s="1"/>
      <c r="B12586" s="1"/>
      <c r="C12586" s="1"/>
    </row>
    <row r="12587" spans="1:3" ht="15.75">
      <c r="A12587" s="1"/>
      <c r="B12587" s="1"/>
      <c r="C12587" s="1"/>
    </row>
    <row r="12588" spans="1:3" ht="15.75">
      <c r="A12588" s="1"/>
      <c r="B12588" s="1"/>
      <c r="C12588" s="1"/>
    </row>
    <row r="12589" spans="1:3" ht="15.75">
      <c r="A12589" s="1"/>
      <c r="B12589" s="1"/>
      <c r="C12589" s="1"/>
    </row>
    <row r="12590" spans="1:3" ht="15.75">
      <c r="A12590" s="1"/>
      <c r="B12590" s="1"/>
      <c r="C12590" s="1"/>
    </row>
    <row r="12591" spans="1:3" ht="15.75">
      <c r="A12591" s="1"/>
      <c r="B12591" s="1"/>
      <c r="C12591" s="1"/>
    </row>
    <row r="12592" spans="1:3" ht="15.75">
      <c r="A12592" s="1"/>
      <c r="B12592" s="1"/>
      <c r="C12592" s="1"/>
    </row>
    <row r="12593" spans="1:3" ht="15.75">
      <c r="A12593" s="1"/>
      <c r="B12593" s="1"/>
      <c r="C12593" s="1"/>
    </row>
    <row r="12594" spans="1:3" ht="15.75">
      <c r="A12594" s="1"/>
      <c r="B12594" s="1"/>
      <c r="C12594" s="1"/>
    </row>
    <row r="12595" spans="1:3" ht="15.75">
      <c r="A12595" s="1"/>
      <c r="B12595" s="1"/>
      <c r="C12595" s="1"/>
    </row>
    <row r="12596" spans="1:3" ht="15.75">
      <c r="A12596" s="1"/>
      <c r="B12596" s="1"/>
      <c r="C12596" s="1"/>
    </row>
    <row r="12597" spans="1:3" ht="15.75">
      <c r="A12597" s="1"/>
      <c r="B12597" s="1"/>
      <c r="C12597" s="1"/>
    </row>
    <row r="12598" spans="1:3" ht="15.75">
      <c r="A12598" s="1"/>
      <c r="B12598" s="1"/>
      <c r="C12598" s="1"/>
    </row>
    <row r="12599" spans="1:3" ht="15.75">
      <c r="A12599" s="1"/>
      <c r="B12599" s="1"/>
      <c r="C12599" s="1"/>
    </row>
    <row r="12600" spans="1:3" ht="15.75">
      <c r="A12600" s="1"/>
      <c r="B12600" s="1"/>
      <c r="C12600" s="1"/>
    </row>
    <row r="12601" spans="1:3" ht="15.75">
      <c r="A12601" s="1"/>
      <c r="B12601" s="1"/>
      <c r="C12601" s="1"/>
    </row>
    <row r="12602" spans="1:3" ht="15.75">
      <c r="A12602" s="1"/>
      <c r="B12602" s="1"/>
      <c r="C12602" s="1"/>
    </row>
    <row r="12603" spans="1:3" ht="15.75">
      <c r="A12603" s="1"/>
      <c r="B12603" s="1"/>
      <c r="C12603" s="1"/>
    </row>
    <row r="12604" spans="1:3" ht="15.75">
      <c r="A12604" s="1"/>
      <c r="B12604" s="1"/>
      <c r="C12604" s="1"/>
    </row>
    <row r="12605" spans="1:3" ht="15.75">
      <c r="A12605" s="1"/>
      <c r="B12605" s="1"/>
      <c r="C12605" s="1"/>
    </row>
    <row r="12606" spans="1:3" ht="15.75">
      <c r="A12606" s="1"/>
      <c r="B12606" s="1"/>
      <c r="C12606" s="1"/>
    </row>
    <row r="12607" spans="1:3" ht="15.75">
      <c r="A12607" s="1"/>
      <c r="B12607" s="1"/>
      <c r="C12607" s="1"/>
    </row>
    <row r="12608" spans="1:3" ht="15.75">
      <c r="A12608" s="1"/>
      <c r="B12608" s="1"/>
      <c r="C12608" s="1"/>
    </row>
    <row r="12609" spans="1:3" ht="15.75">
      <c r="A12609" s="1"/>
      <c r="B12609" s="1"/>
      <c r="C12609" s="1"/>
    </row>
    <row r="12610" spans="1:3" ht="15.75">
      <c r="A12610" s="1"/>
      <c r="B12610" s="1"/>
      <c r="C12610" s="1"/>
    </row>
    <row r="12611" spans="1:3" ht="15.75">
      <c r="A12611" s="1"/>
      <c r="B12611" s="1"/>
      <c r="C12611" s="1"/>
    </row>
    <row r="12612" spans="1:3" ht="15.75">
      <c r="A12612" s="1"/>
      <c r="B12612" s="1"/>
      <c r="C12612" s="1"/>
    </row>
    <row r="12613" spans="1:3" ht="15.75">
      <c r="A12613" s="1"/>
      <c r="B12613" s="1"/>
      <c r="C12613" s="1"/>
    </row>
    <row r="12614" spans="1:3" ht="15.75">
      <c r="A12614" s="1"/>
      <c r="B12614" s="1"/>
      <c r="C12614" s="1"/>
    </row>
    <row r="12615" spans="1:3" ht="15.75">
      <c r="A12615" s="1"/>
      <c r="B12615" s="1"/>
      <c r="C12615" s="1"/>
    </row>
    <row r="12616" spans="1:3" ht="15.75">
      <c r="A12616" s="1"/>
      <c r="B12616" s="1"/>
      <c r="C12616" s="1"/>
    </row>
    <row r="12617" spans="1:3" ht="15.75">
      <c r="A12617" s="1"/>
      <c r="B12617" s="1"/>
      <c r="C12617" s="1"/>
    </row>
    <row r="12618" spans="1:3" ht="15.75">
      <c r="A12618" s="1"/>
      <c r="B12618" s="1"/>
      <c r="C12618" s="1"/>
    </row>
    <row r="12619" spans="1:3" ht="15.75">
      <c r="A12619" s="1"/>
      <c r="B12619" s="1"/>
      <c r="C12619" s="1"/>
    </row>
    <row r="12620" spans="1:3" ht="15.75">
      <c r="A12620" s="1"/>
      <c r="B12620" s="1"/>
      <c r="C12620" s="1"/>
    </row>
    <row r="12621" spans="1:3" ht="15.75">
      <c r="A12621" s="1"/>
      <c r="B12621" s="1"/>
      <c r="C12621" s="1"/>
    </row>
    <row r="12622" spans="1:3" ht="15.75">
      <c r="A12622" s="1"/>
      <c r="B12622" s="1"/>
      <c r="C12622" s="1"/>
    </row>
    <row r="12623" spans="1:3" ht="15.75">
      <c r="A12623" s="1"/>
      <c r="B12623" s="1"/>
      <c r="C12623" s="1"/>
    </row>
    <row r="12624" spans="1:3" ht="15.75">
      <c r="A12624" s="1"/>
      <c r="B12624" s="1"/>
      <c r="C12624" s="1"/>
    </row>
    <row r="12625" spans="1:3" ht="15.75">
      <c r="A12625" s="1"/>
      <c r="B12625" s="1"/>
      <c r="C12625" s="1"/>
    </row>
    <row r="12626" spans="1:3" ht="15.75">
      <c r="A12626" s="1"/>
      <c r="B12626" s="1"/>
      <c r="C12626" s="1"/>
    </row>
    <row r="12627" spans="1:3" ht="15.75">
      <c r="A12627" s="1"/>
      <c r="B12627" s="1"/>
      <c r="C12627" s="1"/>
    </row>
    <row r="12628" spans="1:3" ht="15.75">
      <c r="A12628" s="1"/>
      <c r="B12628" s="1"/>
      <c r="C12628" s="1"/>
    </row>
    <row r="12629" spans="1:3" ht="15.75">
      <c r="A12629" s="1"/>
      <c r="B12629" s="1"/>
      <c r="C12629" s="1"/>
    </row>
    <row r="12630" spans="1:3" ht="15.75">
      <c r="A12630" s="1"/>
      <c r="B12630" s="1"/>
      <c r="C12630" s="1"/>
    </row>
    <row r="12631" spans="1:3" ht="15.75">
      <c r="A12631" s="1"/>
      <c r="B12631" s="1"/>
      <c r="C12631" s="1"/>
    </row>
    <row r="12632" spans="1:3" ht="15.75">
      <c r="A12632" s="1"/>
      <c r="B12632" s="1"/>
      <c r="C12632" s="1"/>
    </row>
    <row r="12633" spans="1:3" ht="15.75">
      <c r="A12633" s="1"/>
      <c r="B12633" s="1"/>
      <c r="C12633" s="1"/>
    </row>
    <row r="12634" spans="1:3" ht="15.75">
      <c r="A12634" s="1"/>
      <c r="B12634" s="1"/>
      <c r="C12634" s="1"/>
    </row>
    <row r="12635" spans="1:3" ht="15.75">
      <c r="A12635" s="1"/>
      <c r="B12635" s="1"/>
      <c r="C12635" s="1"/>
    </row>
    <row r="12636" spans="1:3" ht="15.75">
      <c r="A12636" s="1"/>
      <c r="B12636" s="1"/>
      <c r="C12636" s="1"/>
    </row>
    <row r="12637" spans="1:3" ht="15.75">
      <c r="A12637" s="1"/>
      <c r="B12637" s="1"/>
      <c r="C12637" s="1"/>
    </row>
    <row r="12638" spans="1:3" ht="15.75">
      <c r="A12638" s="1"/>
      <c r="B12638" s="1"/>
      <c r="C12638" s="1"/>
    </row>
    <row r="12639" spans="1:3" ht="15.75">
      <c r="A12639" s="1"/>
      <c r="B12639" s="1"/>
      <c r="C12639" s="1"/>
    </row>
    <row r="12640" spans="1:3" ht="15.75">
      <c r="A12640" s="1"/>
      <c r="B12640" s="1"/>
      <c r="C12640" s="1"/>
    </row>
    <row r="12641" spans="1:3" ht="15.75">
      <c r="A12641" s="1"/>
      <c r="B12641" s="1"/>
      <c r="C12641" s="1"/>
    </row>
    <row r="12642" spans="1:3" ht="15.75">
      <c r="A12642" s="1"/>
      <c r="B12642" s="1"/>
      <c r="C12642" s="1"/>
    </row>
    <row r="12643" spans="1:3" ht="15.75">
      <c r="A12643" s="1"/>
      <c r="B12643" s="1"/>
      <c r="C12643" s="1"/>
    </row>
    <row r="12644" spans="1:3" ht="15.75">
      <c r="A12644" s="1"/>
      <c r="B12644" s="1"/>
      <c r="C12644" s="1"/>
    </row>
    <row r="12645" spans="1:3" ht="15.75">
      <c r="A12645" s="1"/>
      <c r="B12645" s="1"/>
      <c r="C12645" s="1"/>
    </row>
    <row r="12646" spans="1:3" ht="15.75">
      <c r="A12646" s="1"/>
      <c r="B12646" s="1"/>
      <c r="C12646" s="1"/>
    </row>
    <row r="12647" spans="1:3" ht="15.75">
      <c r="A12647" s="1"/>
      <c r="B12647" s="1"/>
      <c r="C12647" s="1"/>
    </row>
    <row r="12648" spans="1:3" ht="15.75">
      <c r="A12648" s="1"/>
      <c r="B12648" s="1"/>
      <c r="C12648" s="1"/>
    </row>
    <row r="12649" spans="1:3" ht="15.75">
      <c r="A12649" s="1"/>
      <c r="B12649" s="1"/>
      <c r="C12649" s="1"/>
    </row>
    <row r="12650" spans="1:3" ht="15.75">
      <c r="A12650" s="1"/>
      <c r="B12650" s="1"/>
      <c r="C12650" s="1"/>
    </row>
    <row r="12651" spans="1:3" ht="15.75">
      <c r="A12651" s="1"/>
      <c r="B12651" s="1"/>
      <c r="C12651" s="1"/>
    </row>
    <row r="12652" spans="1:3" ht="15.75">
      <c r="A12652" s="1"/>
      <c r="B12652" s="1"/>
      <c r="C12652" s="1"/>
    </row>
    <row r="12653" spans="1:3" ht="15.75">
      <c r="A12653" s="1"/>
      <c r="B12653" s="1"/>
      <c r="C12653" s="1"/>
    </row>
    <row r="12654" spans="1:3" ht="15.75">
      <c r="A12654" s="1"/>
      <c r="B12654" s="1"/>
      <c r="C12654" s="1"/>
    </row>
    <row r="12655" spans="1:3" ht="15.75">
      <c r="A12655" s="1"/>
      <c r="B12655" s="1"/>
      <c r="C12655" s="1"/>
    </row>
    <row r="12656" spans="1:3" ht="15.75">
      <c r="A12656" s="1"/>
      <c r="B12656" s="1"/>
      <c r="C12656" s="1"/>
    </row>
    <row r="12657" spans="1:3" ht="15.75">
      <c r="A12657" s="1"/>
      <c r="B12657" s="1"/>
      <c r="C12657" s="1"/>
    </row>
    <row r="12658" spans="1:3" ht="15.75">
      <c r="A12658" s="1"/>
      <c r="B12658" s="1"/>
      <c r="C12658" s="1"/>
    </row>
    <row r="12659" spans="1:3" ht="15.75">
      <c r="A12659" s="1"/>
      <c r="B12659" s="1"/>
      <c r="C12659" s="1"/>
    </row>
    <row r="12660" spans="1:3" ht="15.75">
      <c r="A12660" s="1"/>
      <c r="B12660" s="1"/>
      <c r="C12660" s="1"/>
    </row>
    <row r="12661" spans="1:3" ht="15.75">
      <c r="A12661" s="1"/>
      <c r="B12661" s="1"/>
      <c r="C12661" s="1"/>
    </row>
    <row r="12662" spans="1:3" ht="15.75">
      <c r="A12662" s="1"/>
      <c r="B12662" s="1"/>
      <c r="C12662" s="1"/>
    </row>
    <row r="12663" spans="1:3" ht="15.75">
      <c r="A12663" s="1"/>
      <c r="B12663" s="1"/>
      <c r="C12663" s="1"/>
    </row>
    <row r="12664" spans="1:3" ht="15.75">
      <c r="A12664" s="1"/>
      <c r="B12664" s="1"/>
      <c r="C12664" s="1"/>
    </row>
    <row r="12665" spans="1:3" ht="15.75">
      <c r="A12665" s="1"/>
      <c r="B12665" s="1"/>
      <c r="C12665" s="1"/>
    </row>
    <row r="12666" spans="1:3" ht="15.75">
      <c r="A12666" s="1"/>
      <c r="B12666" s="1"/>
      <c r="C12666" s="1"/>
    </row>
    <row r="12667" spans="1:3" ht="15.75">
      <c r="A12667" s="1"/>
      <c r="B12667" s="1"/>
      <c r="C12667" s="1"/>
    </row>
    <row r="12668" spans="1:3" ht="15.75">
      <c r="A12668" s="1"/>
      <c r="B12668" s="1"/>
      <c r="C12668" s="1"/>
    </row>
    <row r="12669" spans="1:3" ht="15.75">
      <c r="A12669" s="1"/>
      <c r="B12669" s="1"/>
      <c r="C12669" s="1"/>
    </row>
    <row r="12670" spans="1:3" ht="15.75">
      <c r="A12670" s="1"/>
      <c r="B12670" s="1"/>
      <c r="C12670" s="1"/>
    </row>
    <row r="12671" spans="1:3" ht="15.75">
      <c r="A12671" s="1"/>
      <c r="B12671" s="1"/>
      <c r="C12671" s="1"/>
    </row>
    <row r="12672" spans="1:3" ht="15.75">
      <c r="A12672" s="1"/>
      <c r="B12672" s="1"/>
      <c r="C12672" s="1"/>
    </row>
    <row r="12673" spans="1:3" ht="15.75">
      <c r="A12673" s="1"/>
      <c r="B12673" s="1"/>
      <c r="C12673" s="1"/>
    </row>
    <row r="12674" spans="1:3" ht="15.75">
      <c r="A12674" s="1"/>
      <c r="B12674" s="1"/>
      <c r="C12674" s="1"/>
    </row>
    <row r="12675" spans="1:3" ht="15.75">
      <c r="A12675" s="1"/>
      <c r="B12675" s="1"/>
      <c r="C12675" s="1"/>
    </row>
    <row r="12676" spans="1:3" ht="15.75">
      <c r="A12676" s="1"/>
      <c r="B12676" s="1"/>
      <c r="C12676" s="1"/>
    </row>
    <row r="12677" spans="1:3" ht="15.75">
      <c r="A12677" s="1"/>
      <c r="B12677" s="1"/>
      <c r="C12677" s="1"/>
    </row>
    <row r="12678" spans="1:3" ht="15.75">
      <c r="A12678" s="1"/>
      <c r="B12678" s="1"/>
      <c r="C12678" s="1"/>
    </row>
    <row r="12679" spans="1:3" ht="15.75">
      <c r="A12679" s="1"/>
      <c r="B12679" s="1"/>
      <c r="C12679" s="1"/>
    </row>
    <row r="12680" spans="1:3" ht="15.75">
      <c r="A12680" s="1"/>
      <c r="B12680" s="1"/>
      <c r="C12680" s="1"/>
    </row>
    <row r="12681" spans="1:3" ht="15.75">
      <c r="A12681" s="1"/>
      <c r="B12681" s="1"/>
      <c r="C12681" s="1"/>
    </row>
    <row r="12682" spans="1:3" ht="15.75">
      <c r="A12682" s="1"/>
      <c r="B12682" s="1"/>
      <c r="C12682" s="1"/>
    </row>
    <row r="12683" spans="1:3" ht="15.75">
      <c r="A12683" s="1"/>
      <c r="B12683" s="1"/>
      <c r="C12683" s="1"/>
    </row>
    <row r="12684" spans="1:3" ht="15.75">
      <c r="A12684" s="1"/>
      <c r="B12684" s="1"/>
      <c r="C12684" s="1"/>
    </row>
    <row r="12685" spans="1:3" ht="15.75">
      <c r="A12685" s="1"/>
      <c r="B12685" s="1"/>
      <c r="C12685" s="1"/>
    </row>
    <row r="12686" spans="1:3" ht="15.75">
      <c r="A12686" s="1"/>
      <c r="B12686" s="1"/>
      <c r="C12686" s="1"/>
    </row>
    <row r="12687" spans="1:3" ht="15.75">
      <c r="A12687" s="1"/>
      <c r="B12687" s="1"/>
      <c r="C12687" s="1"/>
    </row>
    <row r="12688" spans="1:3" ht="15.75">
      <c r="A12688" s="1"/>
      <c r="B12688" s="1"/>
      <c r="C12688" s="1"/>
    </row>
    <row r="12689" spans="1:3" ht="15.75">
      <c r="A12689" s="1"/>
      <c r="B12689" s="1"/>
      <c r="C12689" s="1"/>
    </row>
    <row r="12690" spans="1:3" ht="15.75">
      <c r="A12690" s="1"/>
      <c r="B12690" s="1"/>
      <c r="C12690" s="1"/>
    </row>
    <row r="12691" spans="1:3" ht="15.75">
      <c r="A12691" s="1"/>
      <c r="B12691" s="1"/>
      <c r="C12691" s="1"/>
    </row>
    <row r="12692" spans="1:3" ht="15.75">
      <c r="A12692" s="1"/>
      <c r="B12692" s="1"/>
      <c r="C12692" s="1"/>
    </row>
    <row r="12693" spans="1:3" ht="15.75">
      <c r="A12693" s="1"/>
      <c r="B12693" s="1"/>
      <c r="C12693" s="1"/>
    </row>
    <row r="12694" spans="1:3" ht="15.75">
      <c r="A12694" s="1"/>
      <c r="B12694" s="1"/>
      <c r="C12694" s="1"/>
    </row>
    <row r="12695" spans="1:3" ht="15.75">
      <c r="A12695" s="1"/>
      <c r="B12695" s="1"/>
      <c r="C12695" s="1"/>
    </row>
    <row r="12696" spans="1:3" ht="15.75">
      <c r="A12696" s="1"/>
      <c r="B12696" s="1"/>
      <c r="C12696" s="1"/>
    </row>
    <row r="12697" spans="1:3" ht="15.75">
      <c r="A12697" s="1"/>
      <c r="B12697" s="1"/>
      <c r="C12697" s="1"/>
    </row>
    <row r="12698" spans="1:3" ht="15.75">
      <c r="A12698" s="1"/>
      <c r="B12698" s="1"/>
      <c r="C12698" s="1"/>
    </row>
    <row r="12699" spans="1:3" ht="15.75">
      <c r="A12699" s="1"/>
      <c r="B12699" s="1"/>
      <c r="C12699" s="1"/>
    </row>
    <row r="12700" spans="1:3" ht="15.75">
      <c r="A12700" s="1"/>
      <c r="B12700" s="1"/>
      <c r="C12700" s="1"/>
    </row>
    <row r="12701" spans="1:3" ht="15.75">
      <c r="A12701" s="1"/>
      <c r="B12701" s="1"/>
      <c r="C12701" s="1"/>
    </row>
    <row r="12702" spans="1:3" ht="15.75">
      <c r="A12702" s="1"/>
      <c r="B12702" s="1"/>
      <c r="C12702" s="1"/>
    </row>
    <row r="12703" spans="1:3" ht="15.75">
      <c r="A12703" s="1"/>
      <c r="B12703" s="1"/>
      <c r="C12703" s="1"/>
    </row>
    <row r="12704" spans="1:3" ht="15.75">
      <c r="A12704" s="1"/>
      <c r="B12704" s="1"/>
      <c r="C12704" s="1"/>
    </row>
    <row r="12705" spans="1:3" ht="15.75">
      <c r="A12705" s="1"/>
      <c r="B12705" s="1"/>
      <c r="C12705" s="1"/>
    </row>
    <row r="12706" spans="1:3" ht="15.75">
      <c r="A12706" s="1"/>
      <c r="B12706" s="1"/>
      <c r="C12706" s="1"/>
    </row>
    <row r="12707" spans="1:3" ht="15.75">
      <c r="A12707" s="1"/>
      <c r="B12707" s="1"/>
      <c r="C12707" s="1"/>
    </row>
    <row r="12708" spans="1:3" ht="15.75">
      <c r="A12708" s="1"/>
      <c r="B12708" s="1"/>
      <c r="C12708" s="1"/>
    </row>
    <row r="12709" spans="1:3" ht="15.75">
      <c r="A12709" s="1"/>
      <c r="B12709" s="1"/>
      <c r="C12709" s="1"/>
    </row>
    <row r="12710" spans="1:3" ht="15.75">
      <c r="A12710" s="1"/>
      <c r="B12710" s="1"/>
      <c r="C12710" s="1"/>
    </row>
    <row r="12711" spans="1:3" ht="15.75">
      <c r="A12711" s="1"/>
      <c r="B12711" s="1"/>
      <c r="C12711" s="1"/>
    </row>
    <row r="12712" spans="1:3" ht="15.75">
      <c r="A12712" s="1"/>
      <c r="B12712" s="1"/>
      <c r="C12712" s="1"/>
    </row>
    <row r="12713" spans="1:3" ht="15.75">
      <c r="A12713" s="1"/>
      <c r="B12713" s="1"/>
      <c r="C12713" s="1"/>
    </row>
    <row r="12714" spans="1:3" ht="15.75">
      <c r="A12714" s="1"/>
      <c r="B12714" s="1"/>
      <c r="C12714" s="1"/>
    </row>
    <row r="12715" spans="1:3" ht="15.75">
      <c r="A12715" s="1"/>
      <c r="B12715" s="1"/>
      <c r="C12715" s="1"/>
    </row>
    <row r="12716" spans="1:3" ht="15.75">
      <c r="A12716" s="1"/>
      <c r="B12716" s="1"/>
      <c r="C12716" s="1"/>
    </row>
    <row r="12717" spans="1:3" ht="15.75">
      <c r="A12717" s="1"/>
      <c r="B12717" s="1"/>
      <c r="C12717" s="1"/>
    </row>
    <row r="12718" spans="1:3" ht="15.75">
      <c r="A12718" s="1"/>
      <c r="B12718" s="1"/>
      <c r="C12718" s="1"/>
    </row>
    <row r="12719" spans="1:3" ht="15.75">
      <c r="A12719" s="1"/>
      <c r="B12719" s="1"/>
      <c r="C12719" s="1"/>
    </row>
    <row r="12720" spans="1:3" ht="15.75">
      <c r="A12720" s="1"/>
      <c r="B12720" s="1"/>
      <c r="C12720" s="1"/>
    </row>
    <row r="12721" spans="1:3" ht="15.75">
      <c r="A12721" s="1"/>
      <c r="B12721" s="1"/>
      <c r="C12721" s="1"/>
    </row>
    <row r="12722" spans="1:3" ht="15.75">
      <c r="A12722" s="1"/>
      <c r="B12722" s="1"/>
      <c r="C12722" s="1"/>
    </row>
    <row r="12723" spans="1:3" ht="15.75">
      <c r="A12723" s="1"/>
      <c r="B12723" s="1"/>
      <c r="C12723" s="1"/>
    </row>
    <row r="12724" spans="1:3" ht="15.75">
      <c r="A12724" s="1"/>
      <c r="B12724" s="1"/>
      <c r="C12724" s="1"/>
    </row>
    <row r="12725" spans="1:3" ht="15.75">
      <c r="A12725" s="1"/>
      <c r="B12725" s="1"/>
      <c r="C12725" s="1"/>
    </row>
    <row r="12726" spans="1:3" ht="15.75">
      <c r="A12726" s="1"/>
      <c r="B12726" s="1"/>
      <c r="C12726" s="1"/>
    </row>
    <row r="12727" spans="1:3" ht="15.75">
      <c r="A12727" s="1"/>
      <c r="B12727" s="1"/>
      <c r="C12727" s="1"/>
    </row>
    <row r="12728" spans="1:3" ht="15.75">
      <c r="A12728" s="1"/>
      <c r="B12728" s="1"/>
      <c r="C12728" s="1"/>
    </row>
    <row r="12729" spans="1:3" ht="15.75">
      <c r="A12729" s="1"/>
      <c r="B12729" s="1"/>
      <c r="C12729" s="1"/>
    </row>
    <row r="12730" spans="1:3" ht="15.75">
      <c r="A12730" s="1"/>
      <c r="B12730" s="1"/>
      <c r="C12730" s="1"/>
    </row>
    <row r="12731" spans="1:3" ht="15.75">
      <c r="A12731" s="1"/>
      <c r="B12731" s="1"/>
      <c r="C12731" s="1"/>
    </row>
    <row r="12732" spans="1:3" ht="15.75">
      <c r="A12732" s="1"/>
      <c r="B12732" s="1"/>
      <c r="C12732" s="1"/>
    </row>
    <row r="12733" spans="1:3" ht="15.75">
      <c r="A12733" s="1"/>
      <c r="B12733" s="1"/>
      <c r="C12733" s="1"/>
    </row>
    <row r="12734" spans="1:3" ht="15.75">
      <c r="A12734" s="1"/>
      <c r="B12734" s="1"/>
      <c r="C12734" s="1"/>
    </row>
    <row r="12735" spans="1:3" ht="15.75">
      <c r="A12735" s="1"/>
      <c r="B12735" s="1"/>
      <c r="C12735" s="1"/>
    </row>
    <row r="12736" spans="1:3" ht="15.75">
      <c r="A12736" s="1"/>
      <c r="B12736" s="1"/>
      <c r="C12736" s="1"/>
    </row>
    <row r="12737" spans="1:3" ht="15.75">
      <c r="A12737" s="1"/>
      <c r="B12737" s="1"/>
      <c r="C12737" s="1"/>
    </row>
    <row r="12738" spans="1:3" ht="15.75">
      <c r="A12738" s="1"/>
      <c r="B12738" s="1"/>
      <c r="C12738" s="1"/>
    </row>
    <row r="12739" spans="1:3" ht="15.75">
      <c r="A12739" s="1"/>
      <c r="B12739" s="1"/>
      <c r="C12739" s="1"/>
    </row>
    <row r="12740" spans="1:3" ht="15.75">
      <c r="A12740" s="1"/>
      <c r="B12740" s="1"/>
      <c r="C12740" s="1"/>
    </row>
    <row r="12741" spans="1:3" ht="15.75">
      <c r="A12741" s="1"/>
      <c r="B12741" s="1"/>
      <c r="C12741" s="1"/>
    </row>
    <row r="12742" spans="1:3" ht="15.75">
      <c r="A12742" s="1"/>
      <c r="B12742" s="1"/>
      <c r="C12742" s="1"/>
    </row>
    <row r="12743" spans="1:3" ht="15.75">
      <c r="A12743" s="1"/>
      <c r="B12743" s="1"/>
      <c r="C12743" s="1"/>
    </row>
    <row r="12744" spans="1:3" ht="15.75">
      <c r="A12744" s="1"/>
      <c r="B12744" s="1"/>
      <c r="C12744" s="1"/>
    </row>
    <row r="12745" spans="1:3" ht="15.75">
      <c r="A12745" s="1"/>
      <c r="B12745" s="1"/>
      <c r="C12745" s="1"/>
    </row>
    <row r="12746" spans="1:3" ht="15.75">
      <c r="A12746" s="1"/>
      <c r="B12746" s="1"/>
      <c r="C12746" s="1"/>
    </row>
    <row r="12747" spans="1:3" ht="15.75">
      <c r="A12747" s="1"/>
      <c r="B12747" s="1"/>
      <c r="C12747" s="1"/>
    </row>
    <row r="12748" spans="1:3" ht="15.75">
      <c r="A12748" s="1"/>
      <c r="B12748" s="1"/>
      <c r="C12748" s="1"/>
    </row>
    <row r="12749" spans="1:3" ht="15.75">
      <c r="A12749" s="1"/>
      <c r="B12749" s="1"/>
      <c r="C12749" s="1"/>
    </row>
    <row r="12750" spans="1:3" ht="15.75">
      <c r="A12750" s="1"/>
      <c r="B12750" s="1"/>
      <c r="C12750" s="1"/>
    </row>
    <row r="12751" spans="1:3" ht="15.75">
      <c r="A12751" s="1"/>
      <c r="B12751" s="1"/>
      <c r="C12751" s="1"/>
    </row>
    <row r="12752" spans="1:3" ht="15.75">
      <c r="A12752" s="1"/>
      <c r="B12752" s="1"/>
      <c r="C12752" s="1"/>
    </row>
    <row r="12753" spans="1:3" ht="15.75">
      <c r="A12753" s="1"/>
      <c r="B12753" s="1"/>
      <c r="C12753" s="1"/>
    </row>
    <row r="12754" spans="1:3" ht="15.75">
      <c r="A12754" s="1"/>
      <c r="B12754" s="1"/>
      <c r="C12754" s="1"/>
    </row>
    <row r="12755" spans="1:3" ht="15.75">
      <c r="A12755" s="1"/>
      <c r="B12755" s="1"/>
      <c r="C12755" s="1"/>
    </row>
    <row r="12756" spans="1:3" ht="15.75">
      <c r="A12756" s="1"/>
      <c r="B12756" s="1"/>
      <c r="C12756" s="1"/>
    </row>
    <row r="12757" spans="1:3" ht="15.75">
      <c r="A12757" s="1"/>
      <c r="B12757" s="1"/>
      <c r="C12757" s="1"/>
    </row>
    <row r="12758" spans="1:3" ht="15.75">
      <c r="A12758" s="1"/>
      <c r="B12758" s="1"/>
      <c r="C12758" s="1"/>
    </row>
    <row r="12759" spans="1:3" ht="15.75">
      <c r="A12759" s="1"/>
      <c r="B12759" s="1"/>
      <c r="C12759" s="1"/>
    </row>
    <row r="12760" spans="1:3" ht="15.75">
      <c r="A12760" s="1"/>
      <c r="B12760" s="1"/>
      <c r="C12760" s="1"/>
    </row>
    <row r="12761" spans="1:3" ht="15.75">
      <c r="A12761" s="1"/>
      <c r="B12761" s="1"/>
      <c r="C12761" s="1"/>
    </row>
    <row r="12762" spans="1:3" ht="15.75">
      <c r="A12762" s="1"/>
      <c r="B12762" s="1"/>
      <c r="C12762" s="1"/>
    </row>
    <row r="12763" spans="1:3" ht="15.75">
      <c r="A12763" s="1"/>
      <c r="B12763" s="1"/>
      <c r="C12763" s="1"/>
    </row>
    <row r="12764" spans="1:3" ht="15.75">
      <c r="A12764" s="1"/>
      <c r="B12764" s="1"/>
      <c r="C12764" s="1"/>
    </row>
    <row r="12765" spans="1:3" ht="15.75">
      <c r="A12765" s="1"/>
      <c r="B12765" s="1"/>
      <c r="C12765" s="1"/>
    </row>
    <row r="12766" spans="1:3" ht="15.75">
      <c r="A12766" s="1"/>
      <c r="B12766" s="1"/>
      <c r="C12766" s="1"/>
    </row>
    <row r="12767" spans="1:3" ht="15.75">
      <c r="A12767" s="1"/>
      <c r="B12767" s="1"/>
      <c r="C12767" s="1"/>
    </row>
    <row r="12768" spans="1:3" ht="15.75">
      <c r="A12768" s="1"/>
      <c r="B12768" s="1"/>
      <c r="C12768" s="1"/>
    </row>
    <row r="12769" spans="1:3" ht="15.75">
      <c r="A12769" s="1"/>
      <c r="B12769" s="1"/>
      <c r="C12769" s="1"/>
    </row>
    <row r="12770" spans="1:3" ht="15.75">
      <c r="A12770" s="1"/>
      <c r="B12770" s="1"/>
      <c r="C12770" s="1"/>
    </row>
    <row r="12771" spans="1:3" ht="15.75">
      <c r="A12771" s="1"/>
      <c r="B12771" s="1"/>
      <c r="C12771" s="1"/>
    </row>
    <row r="12772" spans="1:3" ht="15.75">
      <c r="A12772" s="1"/>
      <c r="B12772" s="1"/>
      <c r="C12772" s="1"/>
    </row>
    <row r="12773" spans="1:3" ht="15.75">
      <c r="A12773" s="1"/>
      <c r="B12773" s="1"/>
      <c r="C12773" s="1"/>
    </row>
    <row r="12774" spans="1:3" ht="15.75">
      <c r="A12774" s="1"/>
      <c r="B12774" s="1"/>
      <c r="C12774" s="1"/>
    </row>
    <row r="12775" spans="1:3" ht="15.75">
      <c r="A12775" s="1"/>
      <c r="B12775" s="1"/>
      <c r="C12775" s="1"/>
    </row>
    <row r="12776" spans="1:3" ht="15.75">
      <c r="A12776" s="1"/>
      <c r="B12776" s="1"/>
      <c r="C12776" s="1"/>
    </row>
    <row r="12777" spans="1:3" ht="15.75">
      <c r="A12777" s="1"/>
      <c r="B12777" s="1"/>
      <c r="C12777" s="1"/>
    </row>
    <row r="12778" spans="1:3" ht="15.75">
      <c r="A12778" s="1"/>
      <c r="B12778" s="1"/>
      <c r="C12778" s="1"/>
    </row>
    <row r="12779" spans="1:3" ht="15.75">
      <c r="A12779" s="1"/>
      <c r="B12779" s="1"/>
      <c r="C12779" s="1"/>
    </row>
    <row r="12780" spans="1:3" ht="15.75">
      <c r="A12780" s="1"/>
      <c r="B12780" s="1"/>
      <c r="C12780" s="1"/>
    </row>
    <row r="12781" spans="1:3" ht="15.75">
      <c r="A12781" s="1"/>
      <c r="B12781" s="1"/>
      <c r="C12781" s="1"/>
    </row>
    <row r="12782" spans="1:3" ht="15.75">
      <c r="A12782" s="1"/>
      <c r="B12782" s="1"/>
      <c r="C12782" s="1"/>
    </row>
    <row r="12783" spans="1:3" ht="15.75">
      <c r="A12783" s="1"/>
      <c r="B12783" s="1"/>
      <c r="C12783" s="1"/>
    </row>
    <row r="12784" spans="1:3" ht="15.75">
      <c r="A12784" s="1"/>
      <c r="B12784" s="1"/>
      <c r="C12784" s="1"/>
    </row>
    <row r="12785" spans="1:3" ht="15.75">
      <c r="A12785" s="1"/>
      <c r="B12785" s="1"/>
      <c r="C12785" s="1"/>
    </row>
    <row r="12786" spans="1:3" ht="15.75">
      <c r="A12786" s="1"/>
      <c r="B12786" s="1"/>
      <c r="C12786" s="1"/>
    </row>
    <row r="12787" spans="1:3" ht="15.75">
      <c r="A12787" s="1"/>
      <c r="B12787" s="1"/>
      <c r="C12787" s="1"/>
    </row>
    <row r="12788" spans="1:3" ht="15.75">
      <c r="A12788" s="1"/>
      <c r="B12788" s="1"/>
      <c r="C12788" s="1"/>
    </row>
    <row r="12789" spans="1:3" ht="15.75">
      <c r="A12789" s="1"/>
      <c r="B12789" s="1"/>
      <c r="C12789" s="1"/>
    </row>
    <row r="12790" spans="1:3" ht="15.75">
      <c r="A12790" s="1"/>
      <c r="B12790" s="1"/>
      <c r="C12790" s="1"/>
    </row>
    <row r="12791" spans="1:3" ht="15.75">
      <c r="A12791" s="1"/>
      <c r="B12791" s="1"/>
      <c r="C12791" s="1"/>
    </row>
    <row r="12792" spans="1:3" ht="15.75">
      <c r="A12792" s="1"/>
      <c r="B12792" s="1"/>
      <c r="C12792" s="1"/>
    </row>
    <row r="12793" spans="1:3" ht="15.75">
      <c r="A12793" s="1"/>
      <c r="B12793" s="1"/>
      <c r="C12793" s="1"/>
    </row>
    <row r="12794" spans="1:3" ht="15.75">
      <c r="A12794" s="1"/>
      <c r="B12794" s="1"/>
      <c r="C12794" s="1"/>
    </row>
    <row r="12795" spans="1:3" ht="15.75">
      <c r="A12795" s="1"/>
      <c r="B12795" s="1"/>
      <c r="C12795" s="1"/>
    </row>
    <row r="12796" spans="1:3" ht="15.75">
      <c r="A12796" s="1"/>
      <c r="B12796" s="1"/>
      <c r="C12796" s="1"/>
    </row>
    <row r="12797" spans="1:3" ht="15.75">
      <c r="A12797" s="1"/>
      <c r="B12797" s="1"/>
      <c r="C12797" s="1"/>
    </row>
    <row r="12798" spans="1:3" ht="15.75">
      <c r="A12798" s="1"/>
      <c r="B12798" s="1"/>
      <c r="C12798" s="1"/>
    </row>
    <row r="12799" spans="1:3" ht="15.75">
      <c r="A12799" s="1"/>
      <c r="B12799" s="1"/>
      <c r="C12799" s="1"/>
    </row>
    <row r="12800" spans="1:3" ht="15.75">
      <c r="A12800" s="1"/>
      <c r="B12800" s="1"/>
      <c r="C12800" s="1"/>
    </row>
    <row r="12801" spans="1:3" ht="15.75">
      <c r="A12801" s="1"/>
      <c r="B12801" s="1"/>
      <c r="C12801" s="1"/>
    </row>
    <row r="12802" spans="1:3" ht="15.75">
      <c r="A12802" s="1"/>
      <c r="B12802" s="1"/>
      <c r="C12802" s="1"/>
    </row>
    <row r="12803" spans="1:3" ht="15.75">
      <c r="A12803" s="1"/>
      <c r="B12803" s="1"/>
      <c r="C12803" s="1"/>
    </row>
    <row r="12804" spans="1:3" ht="15.75">
      <c r="A12804" s="1"/>
      <c r="B12804" s="1"/>
      <c r="C12804" s="1"/>
    </row>
    <row r="12805" spans="1:3" ht="15.75">
      <c r="A12805" s="1"/>
      <c r="B12805" s="1"/>
      <c r="C12805" s="1"/>
    </row>
    <row r="12806" spans="1:3" ht="15.75">
      <c r="A12806" s="1"/>
      <c r="B12806" s="1"/>
      <c r="C12806" s="1"/>
    </row>
    <row r="12807" spans="1:3" ht="15.75">
      <c r="A12807" s="1"/>
      <c r="B12807" s="1"/>
      <c r="C12807" s="1"/>
    </row>
    <row r="12808" spans="1:3" ht="15.75">
      <c r="A12808" s="1"/>
      <c r="B12808" s="1"/>
      <c r="C12808" s="1"/>
    </row>
    <row r="12809" spans="1:3" ht="15.75">
      <c r="A12809" s="1"/>
      <c r="B12809" s="1"/>
      <c r="C12809" s="1"/>
    </row>
    <row r="12810" spans="1:3" ht="15.75">
      <c r="A12810" s="1"/>
      <c r="B12810" s="1"/>
      <c r="C12810" s="1"/>
    </row>
    <row r="12811" spans="1:3" ht="15.75">
      <c r="A12811" s="1"/>
      <c r="B12811" s="1"/>
      <c r="C12811" s="1"/>
    </row>
    <row r="12812" spans="1:3" ht="15.75">
      <c r="A12812" s="1"/>
      <c r="B12812" s="1"/>
      <c r="C12812" s="1"/>
    </row>
    <row r="12813" spans="1:3" ht="15.75">
      <c r="A12813" s="1"/>
      <c r="B12813" s="1"/>
      <c r="C12813" s="1"/>
    </row>
    <row r="12814" spans="1:3" ht="15.75">
      <c r="A12814" s="1"/>
      <c r="B12814" s="1"/>
      <c r="C12814" s="1"/>
    </row>
    <row r="12815" spans="1:3" ht="15.75">
      <c r="A12815" s="1"/>
      <c r="B12815" s="1"/>
      <c r="C12815" s="1"/>
    </row>
    <row r="12816" spans="1:3" ht="15.75">
      <c r="A12816" s="1"/>
      <c r="B12816" s="1"/>
      <c r="C12816" s="1"/>
    </row>
    <row r="12817" spans="1:3" ht="15.75">
      <c r="A12817" s="1"/>
      <c r="B12817" s="1"/>
      <c r="C12817" s="1"/>
    </row>
    <row r="12818" spans="1:3" ht="15.75">
      <c r="A12818" s="1"/>
      <c r="B12818" s="1"/>
      <c r="C12818" s="1"/>
    </row>
    <row r="12819" spans="1:3" ht="15.75">
      <c r="A12819" s="1"/>
      <c r="B12819" s="1"/>
      <c r="C12819" s="1"/>
    </row>
    <row r="12820" spans="1:3" ht="15.75">
      <c r="A12820" s="1"/>
      <c r="B12820" s="1"/>
      <c r="C12820" s="1"/>
    </row>
    <row r="12821" spans="1:3" ht="15.75">
      <c r="A12821" s="1"/>
      <c r="B12821" s="1"/>
      <c r="C12821" s="1"/>
    </row>
    <row r="12822" spans="1:3" ht="15.75">
      <c r="A12822" s="1"/>
      <c r="B12822" s="1"/>
      <c r="C12822" s="1"/>
    </row>
    <row r="12823" spans="1:3" ht="15.75">
      <c r="A12823" s="1"/>
      <c r="B12823" s="1"/>
      <c r="C12823" s="1"/>
    </row>
    <row r="12824" spans="1:3" ht="15.75">
      <c r="A12824" s="1"/>
      <c r="B12824" s="1"/>
      <c r="C12824" s="1"/>
    </row>
    <row r="12825" spans="1:3" ht="15.75">
      <c r="A12825" s="1"/>
      <c r="B12825" s="1"/>
      <c r="C12825" s="1"/>
    </row>
    <row r="12826" spans="1:3" ht="15.75">
      <c r="A12826" s="1"/>
      <c r="B12826" s="1"/>
      <c r="C12826" s="1"/>
    </row>
    <row r="12827" spans="1:3" ht="15.75">
      <c r="A12827" s="1"/>
      <c r="B12827" s="1"/>
      <c r="C12827" s="1"/>
    </row>
    <row r="12828" spans="1:3" ht="15.75">
      <c r="A12828" s="1"/>
      <c r="B12828" s="1"/>
      <c r="C12828" s="1"/>
    </row>
    <row r="12829" spans="1:3" ht="15.75">
      <c r="A12829" s="1"/>
      <c r="B12829" s="1"/>
      <c r="C12829" s="1"/>
    </row>
    <row r="12830" spans="1:3" ht="15.75">
      <c r="A12830" s="1"/>
      <c r="B12830" s="1"/>
      <c r="C12830" s="1"/>
    </row>
    <row r="12831" spans="1:3" ht="15.75">
      <c r="A12831" s="1"/>
      <c r="B12831" s="1"/>
      <c r="C12831" s="1"/>
    </row>
    <row r="12832" spans="1:3" ht="15.75">
      <c r="A12832" s="1"/>
      <c r="B12832" s="1"/>
      <c r="C12832" s="1"/>
    </row>
    <row r="12833" spans="1:3" ht="15.75">
      <c r="A12833" s="1"/>
      <c r="B12833" s="1"/>
      <c r="C12833" s="1"/>
    </row>
    <row r="12834" spans="1:3" ht="15.75">
      <c r="A12834" s="1"/>
      <c r="B12834" s="1"/>
      <c r="C12834" s="1"/>
    </row>
    <row r="12835" spans="1:3" ht="15.75">
      <c r="A12835" s="1"/>
      <c r="B12835" s="1"/>
      <c r="C12835" s="1"/>
    </row>
    <row r="12836" spans="1:3" ht="15.75">
      <c r="A12836" s="1"/>
      <c r="B12836" s="1"/>
      <c r="C12836" s="1"/>
    </row>
    <row r="12837" spans="1:3" ht="15.75">
      <c r="A12837" s="1"/>
      <c r="B12837" s="1"/>
      <c r="C12837" s="1"/>
    </row>
    <row r="12838" spans="1:3" ht="15.75">
      <c r="A12838" s="1"/>
      <c r="B12838" s="1"/>
      <c r="C12838" s="1"/>
    </row>
    <row r="12839" spans="1:3" ht="15.75">
      <c r="A12839" s="1"/>
      <c r="B12839" s="1"/>
      <c r="C12839" s="1"/>
    </row>
    <row r="12840" spans="1:3" ht="15.75">
      <c r="A12840" s="1"/>
      <c r="B12840" s="1"/>
      <c r="C12840" s="1"/>
    </row>
    <row r="12841" spans="1:3" ht="15.75">
      <c r="A12841" s="1"/>
      <c r="B12841" s="1"/>
      <c r="C12841" s="1"/>
    </row>
    <row r="12842" spans="1:3" ht="15.75">
      <c r="A12842" s="1"/>
      <c r="B12842" s="1"/>
      <c r="C12842" s="1"/>
    </row>
    <row r="12843" spans="1:3" ht="15.75">
      <c r="A12843" s="1"/>
      <c r="B12843" s="1"/>
      <c r="C12843" s="1"/>
    </row>
    <row r="12844" spans="1:3" ht="15.75">
      <c r="A12844" s="1"/>
      <c r="B12844" s="1"/>
      <c r="C12844" s="1"/>
    </row>
    <row r="12845" spans="1:3" ht="15.75">
      <c r="A12845" s="1"/>
      <c r="B12845" s="1"/>
      <c r="C12845" s="1"/>
    </row>
    <row r="12846" spans="1:3" ht="15.75">
      <c r="A12846" s="1"/>
      <c r="B12846" s="1"/>
      <c r="C12846" s="1"/>
    </row>
    <row r="12847" spans="1:3" ht="15.75">
      <c r="A12847" s="1"/>
      <c r="B12847" s="1"/>
      <c r="C12847" s="1"/>
    </row>
    <row r="12848" spans="1:3" ht="15.75">
      <c r="A12848" s="1"/>
      <c r="B12848" s="1"/>
      <c r="C12848" s="1"/>
    </row>
    <row r="12849" spans="1:3" ht="15.75">
      <c r="A12849" s="1"/>
      <c r="B12849" s="1"/>
      <c r="C12849" s="1"/>
    </row>
    <row r="12850" spans="1:3" ht="15.75">
      <c r="A12850" s="1"/>
      <c r="B12850" s="1"/>
      <c r="C12850" s="1"/>
    </row>
    <row r="12851" spans="1:3" ht="15.75">
      <c r="A12851" s="1"/>
      <c r="B12851" s="1"/>
      <c r="C12851" s="1"/>
    </row>
    <row r="12852" spans="1:3" ht="15.75">
      <c r="A12852" s="1"/>
      <c r="B12852" s="1"/>
      <c r="C12852" s="1"/>
    </row>
    <row r="12853" spans="1:3" ht="15.75">
      <c r="A12853" s="1"/>
      <c r="B12853" s="1"/>
      <c r="C12853" s="1"/>
    </row>
    <row r="12854" spans="1:3" ht="15.75">
      <c r="A12854" s="1"/>
      <c r="B12854" s="1"/>
      <c r="C12854" s="1"/>
    </row>
    <row r="12855" spans="1:3" ht="15.75">
      <c r="A12855" s="1"/>
      <c r="B12855" s="1"/>
      <c r="C12855" s="1"/>
    </row>
    <row r="12856" spans="1:3" ht="15.75">
      <c r="A12856" s="1"/>
      <c r="B12856" s="1"/>
      <c r="C12856" s="1"/>
    </row>
    <row r="12857" spans="1:3" ht="15.75">
      <c r="A12857" s="1"/>
      <c r="B12857" s="1"/>
      <c r="C12857" s="1"/>
    </row>
    <row r="12858" spans="1:3" ht="15.75">
      <c r="A12858" s="1"/>
      <c r="B12858" s="1"/>
      <c r="C12858" s="1"/>
    </row>
    <row r="12859" spans="1:3" ht="15.75">
      <c r="A12859" s="1"/>
      <c r="B12859" s="1"/>
      <c r="C12859" s="1"/>
    </row>
    <row r="12860" spans="1:3" ht="15.75">
      <c r="A12860" s="1"/>
      <c r="B12860" s="1"/>
      <c r="C12860" s="1"/>
    </row>
    <row r="12861" spans="1:3" ht="15.75">
      <c r="A12861" s="1"/>
      <c r="B12861" s="1"/>
      <c r="C12861" s="1"/>
    </row>
    <row r="12862" spans="1:3" ht="15.75">
      <c r="A12862" s="1"/>
      <c r="B12862" s="1"/>
      <c r="C12862" s="1"/>
    </row>
    <row r="12863" spans="1:3" ht="15.75">
      <c r="A12863" s="1"/>
      <c r="B12863" s="1"/>
      <c r="C12863" s="1"/>
    </row>
    <row r="12864" spans="1:3" ht="15.75">
      <c r="A12864" s="1"/>
      <c r="B12864" s="1"/>
      <c r="C12864" s="1"/>
    </row>
    <row r="12865" spans="1:3" ht="15.75">
      <c r="A12865" s="1"/>
      <c r="B12865" s="1"/>
      <c r="C12865" s="1"/>
    </row>
    <row r="12866" spans="1:3" ht="15.75">
      <c r="A12866" s="1"/>
      <c r="B12866" s="1"/>
      <c r="C12866" s="1"/>
    </row>
    <row r="12867" spans="1:3" ht="15.75">
      <c r="A12867" s="1"/>
      <c r="B12867" s="1"/>
      <c r="C12867" s="1"/>
    </row>
    <row r="12868" spans="1:3" ht="15.75">
      <c r="A12868" s="1"/>
      <c r="B12868" s="1"/>
      <c r="C12868" s="1"/>
    </row>
    <row r="12869" spans="1:3" ht="15.75">
      <c r="A12869" s="1"/>
      <c r="B12869" s="1"/>
      <c r="C12869" s="1"/>
    </row>
    <row r="12870" spans="1:3" ht="15.75">
      <c r="A12870" s="1"/>
      <c r="B12870" s="1"/>
      <c r="C12870" s="1"/>
    </row>
    <row r="12871" spans="1:3" ht="15.75">
      <c r="A12871" s="1"/>
      <c r="B12871" s="1"/>
      <c r="C12871" s="1"/>
    </row>
    <row r="12872" spans="1:3" ht="15.75">
      <c r="A12872" s="1"/>
      <c r="B12872" s="1"/>
      <c r="C12872" s="1"/>
    </row>
    <row r="12873" spans="1:3" ht="15.75">
      <c r="A12873" s="1"/>
      <c r="B12873" s="1"/>
      <c r="C12873" s="1"/>
    </row>
    <row r="12874" spans="1:3" ht="15.75">
      <c r="A12874" s="1"/>
      <c r="B12874" s="1"/>
      <c r="C12874" s="1"/>
    </row>
    <row r="12875" spans="1:3" ht="15.75">
      <c r="A12875" s="1"/>
      <c r="B12875" s="1"/>
      <c r="C12875" s="1"/>
    </row>
    <row r="12876" spans="1:3" ht="15.75">
      <c r="A12876" s="1"/>
      <c r="B12876" s="1"/>
      <c r="C12876" s="1"/>
    </row>
    <row r="12877" spans="1:3" ht="15.75">
      <c r="A12877" s="1"/>
      <c r="B12877" s="1"/>
      <c r="C12877" s="1"/>
    </row>
    <row r="12878" spans="1:3" ht="15.75">
      <c r="A12878" s="1"/>
      <c r="B12878" s="1"/>
      <c r="C12878" s="1"/>
    </row>
    <row r="12879" spans="1:3" ht="15.75">
      <c r="A12879" s="1"/>
      <c r="B12879" s="1"/>
      <c r="C12879" s="1"/>
    </row>
    <row r="12880" spans="1:3" ht="15.75">
      <c r="A12880" s="1"/>
      <c r="B12880" s="1"/>
      <c r="C12880" s="1"/>
    </row>
    <row r="12881" spans="1:3" ht="15.75">
      <c r="A12881" s="1"/>
      <c r="B12881" s="1"/>
      <c r="C12881" s="1"/>
    </row>
    <row r="12882" spans="1:3" ht="15.75">
      <c r="A12882" s="1"/>
      <c r="B12882" s="1"/>
      <c r="C12882" s="1"/>
    </row>
    <row r="12883" spans="1:3" ht="15.75">
      <c r="A12883" s="1"/>
      <c r="B12883" s="1"/>
      <c r="C12883" s="1"/>
    </row>
    <row r="12884" spans="1:3" ht="15.75">
      <c r="A12884" s="1"/>
      <c r="B12884" s="1"/>
      <c r="C12884" s="1"/>
    </row>
    <row r="12885" spans="1:3" ht="15.75">
      <c r="A12885" s="1"/>
      <c r="B12885" s="1"/>
      <c r="C12885" s="1"/>
    </row>
    <row r="12886" spans="1:3" ht="15.75">
      <c r="A12886" s="1"/>
      <c r="B12886" s="1"/>
      <c r="C12886" s="1"/>
    </row>
    <row r="12887" spans="1:3" ht="15.75">
      <c r="A12887" s="1"/>
      <c r="B12887" s="1"/>
      <c r="C12887" s="1"/>
    </row>
    <row r="12888" spans="1:3" ht="15.75">
      <c r="A12888" s="1"/>
      <c r="B12888" s="1"/>
      <c r="C12888" s="1"/>
    </row>
    <row r="12889" spans="1:3" ht="15.75">
      <c r="A12889" s="1"/>
      <c r="B12889" s="1"/>
      <c r="C12889" s="1"/>
    </row>
    <row r="12890" spans="1:3" ht="15.75">
      <c r="A12890" s="1"/>
      <c r="B12890" s="1"/>
      <c r="C12890" s="1"/>
    </row>
    <row r="12891" spans="1:3" ht="15.75">
      <c r="A12891" s="1"/>
      <c r="B12891" s="1"/>
      <c r="C12891" s="1"/>
    </row>
    <row r="12892" spans="1:3" ht="15.75">
      <c r="A12892" s="1"/>
      <c r="B12892" s="1"/>
      <c r="C12892" s="1"/>
    </row>
    <row r="12893" spans="1:3" ht="15.75">
      <c r="A12893" s="1"/>
      <c r="B12893" s="1"/>
      <c r="C12893" s="1"/>
    </row>
    <row r="12894" spans="1:3" ht="15.75">
      <c r="A12894" s="1"/>
      <c r="B12894" s="1"/>
      <c r="C12894" s="1"/>
    </row>
    <row r="12895" spans="1:3" ht="15.75">
      <c r="A12895" s="1"/>
      <c r="B12895" s="1"/>
      <c r="C12895" s="1"/>
    </row>
    <row r="12896" spans="1:3" ht="15.75">
      <c r="A12896" s="1"/>
      <c r="B12896" s="1"/>
      <c r="C12896" s="1"/>
    </row>
    <row r="12897" spans="1:3" ht="15.75">
      <c r="A12897" s="1"/>
      <c r="B12897" s="1"/>
      <c r="C12897" s="1"/>
    </row>
    <row r="12898" spans="1:3" ht="15.75">
      <c r="A12898" s="1"/>
      <c r="B12898" s="1"/>
      <c r="C12898" s="1"/>
    </row>
    <row r="12899" spans="1:3" ht="15.75">
      <c r="A12899" s="1"/>
      <c r="B12899" s="1"/>
      <c r="C12899" s="1"/>
    </row>
    <row r="12900" spans="1:3" ht="15.75">
      <c r="A12900" s="1"/>
      <c r="B12900" s="1"/>
      <c r="C12900" s="1"/>
    </row>
    <row r="12901" spans="1:3" ht="15.75">
      <c r="A12901" s="1"/>
      <c r="B12901" s="1"/>
      <c r="C12901" s="1"/>
    </row>
    <row r="12902" spans="1:3" ht="15.75">
      <c r="A12902" s="1"/>
      <c r="B12902" s="1"/>
      <c r="C12902" s="1"/>
    </row>
    <row r="12903" spans="1:3" ht="15.75">
      <c r="A12903" s="1"/>
      <c r="B12903" s="1"/>
      <c r="C12903" s="1"/>
    </row>
    <row r="12904" spans="1:3" ht="15.75">
      <c r="A12904" s="1"/>
      <c r="B12904" s="1"/>
      <c r="C12904" s="1"/>
    </row>
    <row r="12905" spans="1:3" ht="15.75">
      <c r="A12905" s="1"/>
      <c r="B12905" s="1"/>
      <c r="C12905" s="1"/>
    </row>
    <row r="12906" spans="1:3" ht="15.75">
      <c r="A12906" s="1"/>
      <c r="B12906" s="1"/>
      <c r="C12906" s="1"/>
    </row>
    <row r="12907" spans="1:3" ht="15.75">
      <c r="A12907" s="1"/>
      <c r="B12907" s="1"/>
      <c r="C12907" s="1"/>
    </row>
    <row r="12908" spans="1:3" ht="15.75">
      <c r="A12908" s="1"/>
      <c r="B12908" s="1"/>
      <c r="C12908" s="1"/>
    </row>
    <row r="12909" spans="1:3" ht="15.75">
      <c r="A12909" s="1"/>
      <c r="B12909" s="1"/>
      <c r="C12909" s="1"/>
    </row>
    <row r="12910" spans="1:3" ht="15.75">
      <c r="A12910" s="1"/>
      <c r="B12910" s="1"/>
      <c r="C12910" s="1"/>
    </row>
    <row r="12911" spans="1:3" ht="15.75">
      <c r="A12911" s="1"/>
      <c r="B12911" s="1"/>
      <c r="C12911" s="1"/>
    </row>
    <row r="12912" spans="1:3" ht="15.75">
      <c r="A12912" s="1"/>
      <c r="B12912" s="1"/>
      <c r="C12912" s="1"/>
    </row>
    <row r="12913" spans="1:3" ht="15.75">
      <c r="A12913" s="1"/>
      <c r="B12913" s="1"/>
      <c r="C12913" s="1"/>
    </row>
    <row r="12914" spans="1:3" ht="15.75">
      <c r="A12914" s="1"/>
      <c r="B12914" s="1"/>
      <c r="C12914" s="1"/>
    </row>
    <row r="12915" spans="1:3" ht="15.75">
      <c r="A12915" s="1"/>
      <c r="B12915" s="1"/>
      <c r="C12915" s="1"/>
    </row>
    <row r="12916" spans="1:3" ht="15.75">
      <c r="A12916" s="1"/>
      <c r="B12916" s="1"/>
      <c r="C12916" s="1"/>
    </row>
    <row r="12917" spans="1:3" ht="15.75">
      <c r="A12917" s="1"/>
      <c r="B12917" s="1"/>
      <c r="C12917" s="1"/>
    </row>
    <row r="12918" spans="1:3" ht="15.75">
      <c r="A12918" s="1"/>
      <c r="B12918" s="1"/>
      <c r="C12918" s="1"/>
    </row>
    <row r="12919" spans="1:3" ht="15.75">
      <c r="A12919" s="1"/>
      <c r="B12919" s="1"/>
      <c r="C12919" s="1"/>
    </row>
    <row r="12920" spans="1:3" ht="15.75">
      <c r="A12920" s="1"/>
      <c r="B12920" s="1"/>
      <c r="C12920" s="1"/>
    </row>
    <row r="12921" spans="1:3" ht="15.75">
      <c r="A12921" s="1"/>
      <c r="B12921" s="1"/>
      <c r="C12921" s="1"/>
    </row>
    <row r="12922" spans="1:3" ht="15.75">
      <c r="A12922" s="1"/>
      <c r="B12922" s="1"/>
      <c r="C12922" s="1"/>
    </row>
    <row r="12923" spans="1:3" ht="15.75">
      <c r="A12923" s="1"/>
      <c r="B12923" s="1"/>
      <c r="C12923" s="1"/>
    </row>
    <row r="12924" spans="1:3" ht="15.75">
      <c r="A12924" s="1"/>
      <c r="B12924" s="1"/>
      <c r="C12924" s="1"/>
    </row>
    <row r="12925" spans="1:3" ht="15.75">
      <c r="A12925" s="1"/>
      <c r="B12925" s="1"/>
      <c r="C12925" s="1"/>
    </row>
    <row r="12926" spans="1:3" ht="15.75">
      <c r="A12926" s="1"/>
      <c r="B12926" s="1"/>
      <c r="C12926" s="1"/>
    </row>
    <row r="12927" spans="1:3" ht="15.75">
      <c r="A12927" s="1"/>
      <c r="B12927" s="1"/>
      <c r="C12927" s="1"/>
    </row>
    <row r="12928" spans="1:3" ht="15.75">
      <c r="A12928" s="1"/>
      <c r="B12928" s="1"/>
      <c r="C12928" s="1"/>
    </row>
    <row r="12929" spans="1:3" ht="15.75">
      <c r="A12929" s="1"/>
      <c r="B12929" s="1"/>
      <c r="C12929" s="1"/>
    </row>
    <row r="12930" spans="1:3" ht="15.75">
      <c r="A12930" s="1"/>
      <c r="B12930" s="1"/>
      <c r="C12930" s="1"/>
    </row>
    <row r="12931" spans="1:3" ht="15.75">
      <c r="A12931" s="1"/>
      <c r="B12931" s="1"/>
      <c r="C12931" s="1"/>
    </row>
    <row r="12932" spans="1:3" ht="15.75">
      <c r="A12932" s="1"/>
      <c r="B12932" s="1"/>
      <c r="C12932" s="1"/>
    </row>
    <row r="12933" spans="1:3" ht="15.75">
      <c r="A12933" s="1"/>
      <c r="B12933" s="1"/>
      <c r="C12933" s="1"/>
    </row>
    <row r="12934" spans="1:3" ht="15.75">
      <c r="A12934" s="1"/>
      <c r="B12934" s="1"/>
      <c r="C12934" s="1"/>
    </row>
    <row r="12935" spans="1:3" ht="15.75">
      <c r="A12935" s="1"/>
      <c r="B12935" s="1"/>
      <c r="C12935" s="1"/>
    </row>
    <row r="12936" spans="1:3" ht="15.75">
      <c r="A12936" s="1"/>
      <c r="B12936" s="1"/>
      <c r="C12936" s="1"/>
    </row>
    <row r="12937" spans="1:3" ht="15.75">
      <c r="A12937" s="1"/>
      <c r="B12937" s="1"/>
      <c r="C12937" s="1"/>
    </row>
    <row r="12938" spans="1:3" ht="15.75">
      <c r="A12938" s="1"/>
      <c r="B12938" s="1"/>
      <c r="C12938" s="1"/>
    </row>
    <row r="12939" spans="1:3" ht="15.75">
      <c r="A12939" s="1"/>
      <c r="B12939" s="1"/>
      <c r="C12939" s="1"/>
    </row>
    <row r="12940" spans="1:3" ht="15.75">
      <c r="A12940" s="1"/>
      <c r="B12940" s="1"/>
      <c r="C12940" s="1"/>
    </row>
    <row r="12941" spans="1:3" ht="15.75">
      <c r="A12941" s="1"/>
      <c r="B12941" s="1"/>
      <c r="C12941" s="1"/>
    </row>
    <row r="12942" spans="1:3" ht="15.75">
      <c r="A12942" s="1"/>
      <c r="B12942" s="1"/>
      <c r="C12942" s="1"/>
    </row>
    <row r="12943" spans="1:3" ht="15.75">
      <c r="A12943" s="1"/>
      <c r="B12943" s="1"/>
      <c r="C12943" s="1"/>
    </row>
    <row r="12944" spans="1:3" ht="15.75">
      <c r="A12944" s="1"/>
      <c r="B12944" s="1"/>
      <c r="C12944" s="1"/>
    </row>
    <row r="12945" spans="1:3" ht="15.75">
      <c r="A12945" s="1"/>
      <c r="B12945" s="1"/>
      <c r="C12945" s="1"/>
    </row>
    <row r="12946" spans="1:3" ht="15.75">
      <c r="A12946" s="1"/>
      <c r="B12946" s="1"/>
      <c r="C12946" s="1"/>
    </row>
    <row r="12947" spans="1:3" ht="15.75">
      <c r="A12947" s="1"/>
      <c r="B12947" s="1"/>
      <c r="C12947" s="1"/>
    </row>
    <row r="12948" spans="1:3" ht="15.75">
      <c r="A12948" s="1"/>
      <c r="B12948" s="1"/>
      <c r="C12948" s="1"/>
    </row>
    <row r="12949" spans="1:3" ht="15.75">
      <c r="A12949" s="1"/>
      <c r="B12949" s="1"/>
      <c r="C12949" s="1"/>
    </row>
    <row r="12950" spans="1:3" ht="15.75">
      <c r="A12950" s="1"/>
      <c r="B12950" s="1"/>
      <c r="C12950" s="1"/>
    </row>
    <row r="12951" spans="1:3" ht="15.75">
      <c r="A12951" s="1"/>
      <c r="B12951" s="1"/>
      <c r="C12951" s="1"/>
    </row>
    <row r="12952" spans="1:3" ht="15.75">
      <c r="A12952" s="1"/>
      <c r="B12952" s="1"/>
      <c r="C12952" s="1"/>
    </row>
    <row r="12953" spans="1:3" ht="15.75">
      <c r="A12953" s="1"/>
      <c r="B12953" s="1"/>
      <c r="C12953" s="1"/>
    </row>
    <row r="12954" spans="1:3" ht="15.75">
      <c r="A12954" s="1"/>
      <c r="B12954" s="1"/>
      <c r="C12954" s="1"/>
    </row>
    <row r="12955" spans="1:3" ht="15.75">
      <c r="A12955" s="1"/>
      <c r="B12955" s="1"/>
      <c r="C12955" s="1"/>
    </row>
    <row r="12956" spans="1:3" ht="15.75">
      <c r="A12956" s="1"/>
      <c r="B12956" s="1"/>
      <c r="C12956" s="1"/>
    </row>
    <row r="12957" spans="1:3" ht="15.75">
      <c r="A12957" s="1"/>
      <c r="B12957" s="1"/>
      <c r="C12957" s="1"/>
    </row>
    <row r="12958" spans="1:3" ht="15.75">
      <c r="A12958" s="1"/>
      <c r="B12958" s="1"/>
      <c r="C12958" s="1"/>
    </row>
    <row r="12959" spans="1:3" ht="15.75">
      <c r="A12959" s="1"/>
      <c r="B12959" s="1"/>
      <c r="C12959" s="1"/>
    </row>
    <row r="12960" spans="1:3" ht="15.75">
      <c r="A12960" s="1"/>
      <c r="B12960" s="1"/>
      <c r="C12960" s="1"/>
    </row>
    <row r="12961" spans="1:3" ht="15.75">
      <c r="A12961" s="1"/>
      <c r="B12961" s="1"/>
      <c r="C12961" s="1"/>
    </row>
    <row r="12962" spans="1:3" ht="15.75">
      <c r="A12962" s="1"/>
      <c r="B12962" s="1"/>
      <c r="C12962" s="1"/>
    </row>
    <row r="12963" spans="1:3" ht="15.75">
      <c r="A12963" s="1"/>
      <c r="B12963" s="1"/>
      <c r="C12963" s="1"/>
    </row>
    <row r="12964" spans="1:3" ht="15.75">
      <c r="A12964" s="1"/>
      <c r="B12964" s="1"/>
      <c r="C12964" s="1"/>
    </row>
    <row r="12965" spans="1:3" ht="15.75">
      <c r="A12965" s="1"/>
      <c r="B12965" s="1"/>
      <c r="C12965" s="1"/>
    </row>
    <row r="12966" spans="1:3" ht="15.75">
      <c r="A12966" s="1"/>
      <c r="B12966" s="1"/>
      <c r="C12966" s="1"/>
    </row>
    <row r="12967" spans="1:3" ht="15.75">
      <c r="A12967" s="1"/>
      <c r="B12967" s="1"/>
      <c r="C12967" s="1"/>
    </row>
    <row r="12968" spans="1:3" ht="15.75">
      <c r="A12968" s="1"/>
      <c r="B12968" s="1"/>
      <c r="C12968" s="1"/>
    </row>
    <row r="12969" spans="1:3" ht="15.75">
      <c r="A12969" s="1"/>
      <c r="B12969" s="1"/>
      <c r="C12969" s="1"/>
    </row>
    <row r="12970" spans="1:3" ht="15.75">
      <c r="A12970" s="1"/>
      <c r="B12970" s="1"/>
      <c r="C12970" s="1"/>
    </row>
    <row r="12971" spans="1:3" ht="15.75">
      <c r="A12971" s="1"/>
      <c r="B12971" s="1"/>
      <c r="C12971" s="1"/>
    </row>
    <row r="12972" spans="1:3" ht="15.75">
      <c r="A12972" s="1"/>
      <c r="B12972" s="1"/>
      <c r="C12972" s="1"/>
    </row>
    <row r="12973" spans="1:3" ht="15.75">
      <c r="A12973" s="1"/>
      <c r="B12973" s="1"/>
      <c r="C12973" s="1"/>
    </row>
    <row r="12974" spans="1:3" ht="15.75">
      <c r="A12974" s="1"/>
      <c r="B12974" s="1"/>
      <c r="C12974" s="1"/>
    </row>
    <row r="12975" spans="1:3" ht="15.75">
      <c r="A12975" s="1"/>
      <c r="B12975" s="1"/>
      <c r="C12975" s="1"/>
    </row>
    <row r="12976" spans="1:3" ht="15.75">
      <c r="A12976" s="1"/>
      <c r="B12976" s="1"/>
      <c r="C12976" s="1"/>
    </row>
    <row r="12977" spans="1:3" ht="15.75">
      <c r="A12977" s="1"/>
      <c r="B12977" s="1"/>
      <c r="C12977" s="1"/>
    </row>
    <row r="12978" spans="1:3" ht="15.75">
      <c r="A12978" s="1"/>
      <c r="B12978" s="1"/>
      <c r="C12978" s="1"/>
    </row>
    <row r="12979" spans="1:3" ht="15.75">
      <c r="A12979" s="1"/>
      <c r="B12979" s="1"/>
      <c r="C12979" s="1"/>
    </row>
    <row r="12980" spans="1:3" ht="15.75">
      <c r="A12980" s="1"/>
      <c r="B12980" s="1"/>
      <c r="C12980" s="1"/>
    </row>
    <row r="12981" spans="1:3" ht="15.75">
      <c r="A12981" s="1"/>
      <c r="B12981" s="1"/>
      <c r="C12981" s="1"/>
    </row>
    <row r="12982" spans="1:3" ht="15.75">
      <c r="A12982" s="1"/>
      <c r="B12982" s="1"/>
      <c r="C12982" s="1"/>
    </row>
    <row r="12983" spans="1:3" ht="15.75">
      <c r="A12983" s="1"/>
      <c r="B12983" s="1"/>
      <c r="C12983" s="1"/>
    </row>
    <row r="12984" spans="1:3" ht="15.75">
      <c r="A12984" s="1"/>
      <c r="B12984" s="1"/>
      <c r="C12984" s="1"/>
    </row>
    <row r="12985" spans="1:3" ht="15.75">
      <c r="A12985" s="1"/>
      <c r="B12985" s="1"/>
      <c r="C12985" s="1"/>
    </row>
    <row r="12986" spans="1:3" ht="15.75">
      <c r="A12986" s="1"/>
      <c r="B12986" s="1"/>
      <c r="C12986" s="1"/>
    </row>
    <row r="12987" spans="1:3" ht="15.75">
      <c r="A12987" s="1"/>
      <c r="B12987" s="1"/>
      <c r="C12987" s="1"/>
    </row>
    <row r="12988" spans="1:3" ht="15.75">
      <c r="A12988" s="1"/>
      <c r="B12988" s="1"/>
      <c r="C12988" s="1"/>
    </row>
    <row r="12989" spans="1:3" ht="15.75">
      <c r="A12989" s="1"/>
      <c r="B12989" s="1"/>
      <c r="C12989" s="1"/>
    </row>
    <row r="12990" spans="1:3" ht="15.75">
      <c r="A12990" s="1"/>
      <c r="B12990" s="1"/>
      <c r="C12990" s="1"/>
    </row>
    <row r="12991" spans="1:3" ht="15.75">
      <c r="A12991" s="1"/>
      <c r="B12991" s="1"/>
      <c r="C12991" s="1"/>
    </row>
    <row r="12992" spans="1:3" ht="15.75">
      <c r="A12992" s="1"/>
      <c r="B12992" s="1"/>
      <c r="C12992" s="1"/>
    </row>
    <row r="12993" spans="1:3" ht="15.75">
      <c r="A12993" s="1"/>
      <c r="B12993" s="1"/>
      <c r="C12993" s="1"/>
    </row>
    <row r="12994" spans="1:3" ht="15.75">
      <c r="A12994" s="1"/>
      <c r="B12994" s="1"/>
      <c r="C12994" s="1"/>
    </row>
    <row r="12995" spans="1:3" ht="15.75">
      <c r="A12995" s="1"/>
      <c r="B12995" s="1"/>
      <c r="C12995" s="1"/>
    </row>
    <row r="12996" spans="1:3" ht="15.75">
      <c r="A12996" s="1"/>
      <c r="B12996" s="1"/>
      <c r="C12996" s="1"/>
    </row>
    <row r="12997" spans="1:3" ht="15.75">
      <c r="A12997" s="1"/>
      <c r="B12997" s="1"/>
      <c r="C12997" s="1"/>
    </row>
    <row r="12998" spans="1:3" ht="15.75">
      <c r="A12998" s="1"/>
      <c r="B12998" s="1"/>
      <c r="C12998" s="1"/>
    </row>
    <row r="12999" spans="1:3" ht="15.75">
      <c r="A12999" s="1"/>
      <c r="B12999" s="1"/>
      <c r="C12999" s="1"/>
    </row>
    <row r="13000" spans="1:3" ht="15.75">
      <c r="A13000" s="1"/>
      <c r="B13000" s="1"/>
      <c r="C13000" s="1"/>
    </row>
    <row r="13001" spans="1:3" ht="15.75">
      <c r="A13001" s="1"/>
      <c r="B13001" s="1"/>
      <c r="C13001" s="1"/>
    </row>
    <row r="13002" spans="1:3" ht="15.75">
      <c r="A13002" s="1"/>
      <c r="B13002" s="1"/>
      <c r="C13002" s="1"/>
    </row>
    <row r="13003" spans="1:3" ht="15.75">
      <c r="A13003" s="1"/>
      <c r="B13003" s="1"/>
      <c r="C13003" s="1"/>
    </row>
    <row r="13004" spans="1:3" ht="15.75">
      <c r="A13004" s="1"/>
      <c r="B13004" s="1"/>
      <c r="C13004" s="1"/>
    </row>
    <row r="13005" spans="1:3" ht="15.75">
      <c r="A13005" s="1"/>
      <c r="B13005" s="1"/>
      <c r="C13005" s="1"/>
    </row>
    <row r="13006" spans="1:3" ht="15.75">
      <c r="A13006" s="1"/>
      <c r="B13006" s="1"/>
      <c r="C13006" s="1"/>
    </row>
    <row r="13007" spans="1:3" ht="15.75">
      <c r="A13007" s="1"/>
      <c r="B13007" s="1"/>
      <c r="C13007" s="1"/>
    </row>
    <row r="13008" spans="1:3" ht="15.75">
      <c r="A13008" s="1"/>
      <c r="B13008" s="1"/>
      <c r="C13008" s="1"/>
    </row>
    <row r="13009" spans="1:3" ht="15.75">
      <c r="A13009" s="1"/>
      <c r="B13009" s="1"/>
      <c r="C13009" s="1"/>
    </row>
    <row r="13010" spans="1:3" ht="15.75">
      <c r="A13010" s="1"/>
      <c r="B13010" s="1"/>
      <c r="C13010" s="1"/>
    </row>
    <row r="13011" spans="1:3" ht="15.75">
      <c r="A13011" s="1"/>
      <c r="B13011" s="1"/>
      <c r="C13011" s="1"/>
    </row>
    <row r="13012" spans="1:3" ht="15.75">
      <c r="A13012" s="1"/>
      <c r="B13012" s="1"/>
      <c r="C13012" s="1"/>
    </row>
    <row r="13013" spans="1:3" ht="15.75">
      <c r="A13013" s="1"/>
      <c r="B13013" s="1"/>
      <c r="C13013" s="1"/>
    </row>
    <row r="13014" spans="1:3" ht="15.75">
      <c r="A13014" s="1"/>
      <c r="B13014" s="1"/>
      <c r="C13014" s="1"/>
    </row>
    <row r="13015" spans="1:3" ht="15.75">
      <c r="A13015" s="1"/>
      <c r="B13015" s="1"/>
      <c r="C13015" s="1"/>
    </row>
    <row r="13016" spans="1:3" ht="15.75">
      <c r="A13016" s="1"/>
      <c r="B13016" s="1"/>
      <c r="C13016" s="1"/>
    </row>
    <row r="13017" spans="1:3" ht="15.75">
      <c r="A13017" s="1"/>
      <c r="B13017" s="1"/>
      <c r="C13017" s="1"/>
    </row>
    <row r="13018" spans="1:3" ht="15.75">
      <c r="A13018" s="1"/>
      <c r="B13018" s="1"/>
      <c r="C13018" s="1"/>
    </row>
    <row r="13019" spans="1:3" ht="15.75">
      <c r="A13019" s="1"/>
      <c r="B13019" s="1"/>
      <c r="C13019" s="1"/>
    </row>
    <row r="13020" spans="1:3" ht="15.75">
      <c r="A13020" s="1"/>
      <c r="B13020" s="1"/>
      <c r="C13020" s="1"/>
    </row>
    <row r="13021" spans="1:3" ht="15.75">
      <c r="A13021" s="1"/>
      <c r="B13021" s="1"/>
      <c r="C13021" s="1"/>
    </row>
    <row r="13022" spans="1:3" ht="15.75">
      <c r="A13022" s="1"/>
      <c r="B13022" s="1"/>
      <c r="C13022" s="1"/>
    </row>
    <row r="13023" spans="1:3" ht="15.75">
      <c r="A13023" s="1"/>
      <c r="B13023" s="1"/>
      <c r="C13023" s="1"/>
    </row>
    <row r="13024" spans="1:3" ht="15.75">
      <c r="A13024" s="1"/>
      <c r="B13024" s="1"/>
      <c r="C13024" s="1"/>
    </row>
    <row r="13025" spans="1:3" ht="15.75">
      <c r="A13025" s="1"/>
      <c r="B13025" s="1"/>
      <c r="C13025" s="1"/>
    </row>
    <row r="13026" spans="1:3" ht="15.75">
      <c r="A13026" s="1"/>
      <c r="B13026" s="1"/>
      <c r="C13026" s="1"/>
    </row>
    <row r="13027" spans="1:3" ht="15.75">
      <c r="A13027" s="1"/>
      <c r="B13027" s="1"/>
      <c r="C13027" s="1"/>
    </row>
    <row r="13028" spans="1:3" ht="15.75">
      <c r="A13028" s="1"/>
      <c r="B13028" s="1"/>
      <c r="C13028" s="1"/>
    </row>
    <row r="13029" spans="1:3" ht="15.75">
      <c r="A13029" s="1"/>
      <c r="B13029" s="1"/>
      <c r="C13029" s="1"/>
    </row>
    <row r="13030" spans="1:3" ht="15.75">
      <c r="A13030" s="1"/>
      <c r="B13030" s="1"/>
      <c r="C13030" s="1"/>
    </row>
    <row r="13031" spans="1:3" ht="15.75">
      <c r="A13031" s="1"/>
      <c r="B13031" s="1"/>
      <c r="C13031" s="1"/>
    </row>
    <row r="13032" spans="1:3" ht="15.75">
      <c r="A13032" s="1"/>
      <c r="B13032" s="1"/>
      <c r="C13032" s="1"/>
    </row>
    <row r="13033" spans="1:3" ht="15.75">
      <c r="A13033" s="1"/>
      <c r="B13033" s="1"/>
      <c r="C13033" s="1"/>
    </row>
    <row r="13034" spans="1:3" ht="15.75">
      <c r="A13034" s="1"/>
      <c r="B13034" s="1"/>
      <c r="C13034" s="1"/>
    </row>
    <row r="13035" spans="1:3" ht="15.75">
      <c r="A13035" s="1"/>
      <c r="B13035" s="1"/>
      <c r="C13035" s="1"/>
    </row>
    <row r="13036" spans="1:3" ht="15.75">
      <c r="A13036" s="1"/>
      <c r="B13036" s="1"/>
      <c r="C13036" s="1"/>
    </row>
    <row r="13037" spans="1:3" ht="15.75">
      <c r="A13037" s="1"/>
      <c r="B13037" s="1"/>
      <c r="C13037" s="1"/>
    </row>
    <row r="13038" spans="1:3" ht="15.75">
      <c r="A13038" s="1"/>
      <c r="B13038" s="1"/>
      <c r="C13038" s="1"/>
    </row>
    <row r="13039" spans="1:3" ht="15.75">
      <c r="A13039" s="1"/>
      <c r="B13039" s="1"/>
      <c r="C13039" s="1"/>
    </row>
    <row r="13040" spans="1:3" ht="15.75">
      <c r="A13040" s="1"/>
      <c r="B13040" s="1"/>
      <c r="C13040" s="1"/>
    </row>
    <row r="13041" spans="1:3" ht="15.75">
      <c r="A13041" s="1"/>
      <c r="B13041" s="1"/>
      <c r="C13041" s="1"/>
    </row>
    <row r="13042" spans="1:3" ht="15.75">
      <c r="A13042" s="1"/>
      <c r="B13042" s="1"/>
      <c r="C13042" s="1"/>
    </row>
    <row r="13043" spans="1:3" ht="15.75">
      <c r="A13043" s="1"/>
      <c r="B13043" s="1"/>
      <c r="C13043" s="1"/>
    </row>
    <row r="13044" spans="1:3" ht="15.75">
      <c r="A13044" s="1"/>
      <c r="B13044" s="1"/>
      <c r="C13044" s="1"/>
    </row>
    <row r="13045" spans="1:3" ht="15.75">
      <c r="A13045" s="1"/>
      <c r="B13045" s="1"/>
      <c r="C13045" s="1"/>
    </row>
    <row r="13046" spans="1:3" ht="15.75">
      <c r="A13046" s="1"/>
      <c r="B13046" s="1"/>
      <c r="C13046" s="1"/>
    </row>
    <row r="13047" spans="1:3" ht="15.75">
      <c r="A13047" s="1"/>
      <c r="B13047" s="1"/>
      <c r="C13047" s="1"/>
    </row>
    <row r="13048" spans="1:3" ht="15.75">
      <c r="A13048" s="1"/>
      <c r="B13048" s="1"/>
      <c r="C13048" s="1"/>
    </row>
    <row r="13049" spans="1:3" ht="15.75">
      <c r="A13049" s="1"/>
      <c r="B13049" s="1"/>
      <c r="C13049" s="1"/>
    </row>
    <row r="13050" spans="1:3" ht="15.75">
      <c r="A13050" s="1"/>
      <c r="B13050" s="1"/>
      <c r="C13050" s="1"/>
    </row>
    <row r="13051" spans="1:3" ht="15.75">
      <c r="A13051" s="1"/>
      <c r="B13051" s="1"/>
      <c r="C13051" s="1"/>
    </row>
    <row r="13052" spans="1:3" ht="15.75">
      <c r="A13052" s="1"/>
      <c r="B13052" s="1"/>
      <c r="C13052" s="1"/>
    </row>
    <row r="13053" spans="1:3" ht="15.75">
      <c r="A13053" s="1"/>
      <c r="B13053" s="1"/>
      <c r="C13053" s="1"/>
    </row>
    <row r="13054" spans="1:3" ht="15.75">
      <c r="A13054" s="1"/>
      <c r="B13054" s="1"/>
      <c r="C13054" s="1"/>
    </row>
    <row r="13055" spans="1:3" ht="15.75">
      <c r="A13055" s="1"/>
      <c r="B13055" s="1"/>
      <c r="C13055" s="1"/>
    </row>
    <row r="13056" spans="1:3" ht="15.75">
      <c r="A13056" s="1"/>
      <c r="B13056" s="1"/>
      <c r="C13056" s="1"/>
    </row>
    <row r="13057" spans="1:3" ht="15.75">
      <c r="A13057" s="1"/>
      <c r="B13057" s="1"/>
      <c r="C13057" s="1"/>
    </row>
    <row r="13058" spans="1:3" ht="15.75">
      <c r="A13058" s="1"/>
      <c r="B13058" s="1"/>
      <c r="C13058" s="1"/>
    </row>
    <row r="13059" spans="1:3" ht="15.75">
      <c r="A13059" s="1"/>
      <c r="B13059" s="1"/>
      <c r="C13059" s="1"/>
    </row>
    <row r="13060" spans="1:3" ht="15.75">
      <c r="A13060" s="1"/>
      <c r="B13060" s="1"/>
      <c r="C13060" s="1"/>
    </row>
    <row r="13061" spans="1:3" ht="15.75">
      <c r="A13061" s="1"/>
      <c r="B13061" s="1"/>
      <c r="C13061" s="1"/>
    </row>
    <row r="13062" spans="1:3" ht="15.75">
      <c r="A13062" s="1"/>
      <c r="B13062" s="1"/>
      <c r="C13062" s="1"/>
    </row>
    <row r="13063" spans="1:3" ht="15.75">
      <c r="A13063" s="1"/>
      <c r="B13063" s="1"/>
      <c r="C13063" s="1"/>
    </row>
    <row r="13064" spans="1:3" ht="15.75">
      <c r="A13064" s="1"/>
      <c r="B13064" s="1"/>
      <c r="C13064" s="1"/>
    </row>
    <row r="13065" spans="1:3" ht="15.75">
      <c r="A13065" s="1"/>
      <c r="B13065" s="1"/>
      <c r="C13065" s="1"/>
    </row>
    <row r="13066" spans="1:3" ht="15.75">
      <c r="A13066" s="1"/>
      <c r="B13066" s="1"/>
      <c r="C13066" s="1"/>
    </row>
    <row r="13067" spans="1:3" ht="15.75">
      <c r="A13067" s="1"/>
      <c r="B13067" s="1"/>
      <c r="C13067" s="1"/>
    </row>
    <row r="13068" spans="1:3" ht="15.75">
      <c r="A13068" s="1"/>
      <c r="B13068" s="1"/>
      <c r="C13068" s="1"/>
    </row>
    <row r="13069" spans="1:3" ht="15.75">
      <c r="A13069" s="1"/>
      <c r="B13069" s="1"/>
      <c r="C13069" s="1"/>
    </row>
    <row r="13070" spans="1:3" ht="15.75">
      <c r="A13070" s="1"/>
      <c r="B13070" s="1"/>
      <c r="C13070" s="1"/>
    </row>
    <row r="13071" spans="1:3" ht="15.75">
      <c r="A13071" s="1"/>
      <c r="B13071" s="1"/>
      <c r="C13071" s="1"/>
    </row>
    <row r="13072" spans="1:3" ht="15.75">
      <c r="A13072" s="1"/>
      <c r="B13072" s="1"/>
      <c r="C13072" s="1"/>
    </row>
    <row r="13073" spans="1:3" ht="15.75">
      <c r="A13073" s="1"/>
      <c r="B13073" s="1"/>
      <c r="C13073" s="1"/>
    </row>
    <row r="13074" spans="1:3" ht="15.75">
      <c r="A13074" s="1"/>
      <c r="B13074" s="1"/>
      <c r="C13074" s="1"/>
    </row>
    <row r="13075" spans="1:3" ht="15.75">
      <c r="A13075" s="1"/>
      <c r="B13075" s="1"/>
      <c r="C13075" s="1"/>
    </row>
    <row r="13076" spans="1:3" ht="15.75">
      <c r="A13076" s="1"/>
      <c r="B13076" s="1"/>
      <c r="C13076" s="1"/>
    </row>
    <row r="13077" spans="1:3" ht="15.75">
      <c r="A13077" s="1"/>
      <c r="B13077" s="1"/>
      <c r="C13077" s="1"/>
    </row>
    <row r="13078" spans="1:3" ht="15.75">
      <c r="A13078" s="1"/>
      <c r="B13078" s="1"/>
      <c r="C13078" s="1"/>
    </row>
    <row r="13079" spans="1:3" ht="15.75">
      <c r="A13079" s="1"/>
      <c r="B13079" s="1"/>
      <c r="C13079" s="1"/>
    </row>
    <row r="13080" spans="1:3" ht="15.75">
      <c r="A13080" s="1"/>
      <c r="B13080" s="1"/>
      <c r="C13080" s="1"/>
    </row>
    <row r="13081" spans="1:3" ht="15.75">
      <c r="A13081" s="1"/>
      <c r="B13081" s="1"/>
      <c r="C13081" s="1"/>
    </row>
    <row r="13082" spans="1:3" ht="15.75">
      <c r="A13082" s="1"/>
      <c r="B13082" s="1"/>
      <c r="C13082" s="1"/>
    </row>
    <row r="13083" spans="1:3" ht="15.75">
      <c r="A13083" s="1"/>
      <c r="B13083" s="1"/>
      <c r="C13083" s="1"/>
    </row>
    <row r="13084" spans="1:3" ht="15.75">
      <c r="A13084" s="1"/>
      <c r="B13084" s="1"/>
      <c r="C13084" s="1"/>
    </row>
    <row r="13085" spans="1:3" ht="15.75">
      <c r="A13085" s="1"/>
      <c r="B13085" s="1"/>
      <c r="C13085" s="1"/>
    </row>
    <row r="13086" spans="1:3" ht="15.75">
      <c r="A13086" s="1"/>
      <c r="B13086" s="1"/>
      <c r="C13086" s="1"/>
    </row>
    <row r="13087" spans="1:3" ht="15.75">
      <c r="A13087" s="1"/>
      <c r="B13087" s="1"/>
      <c r="C13087" s="1"/>
    </row>
    <row r="13088" spans="1:3" ht="15.75">
      <c r="A13088" s="1"/>
      <c r="B13088" s="1"/>
      <c r="C13088" s="1"/>
    </row>
    <row r="13089" spans="1:3" ht="15.75">
      <c r="A13089" s="1"/>
      <c r="B13089" s="1"/>
      <c r="C13089" s="1"/>
    </row>
    <row r="13090" spans="1:3" ht="15.75">
      <c r="A13090" s="1"/>
      <c r="B13090" s="1"/>
      <c r="C13090" s="1"/>
    </row>
    <row r="13091" spans="1:3" ht="15.75">
      <c r="A13091" s="1"/>
      <c r="B13091" s="1"/>
      <c r="C13091" s="1"/>
    </row>
    <row r="13092" spans="1:3" ht="15.75">
      <c r="A13092" s="1"/>
      <c r="B13092" s="1"/>
      <c r="C13092" s="1"/>
    </row>
    <row r="13093" spans="1:3" ht="15.75">
      <c r="A13093" s="1"/>
      <c r="B13093" s="1"/>
      <c r="C13093" s="1"/>
    </row>
    <row r="13094" spans="1:3" ht="15.75">
      <c r="A13094" s="1"/>
      <c r="B13094" s="1"/>
      <c r="C13094" s="1"/>
    </row>
    <row r="13095" spans="1:3" ht="15.75">
      <c r="A13095" s="1"/>
      <c r="B13095" s="1"/>
      <c r="C13095" s="1"/>
    </row>
    <row r="13096" spans="1:3" ht="15.75">
      <c r="A13096" s="1"/>
      <c r="B13096" s="1"/>
      <c r="C13096" s="1"/>
    </row>
    <row r="13097" spans="1:3" ht="15.75">
      <c r="A13097" s="1"/>
      <c r="B13097" s="1"/>
      <c r="C13097" s="1"/>
    </row>
    <row r="13098" spans="1:3" ht="15.75">
      <c r="A13098" s="1"/>
      <c r="B13098" s="1"/>
      <c r="C13098" s="1"/>
    </row>
    <row r="13099" spans="1:3" ht="15.75">
      <c r="A13099" s="1"/>
      <c r="B13099" s="1"/>
      <c r="C13099" s="1"/>
    </row>
    <row r="13100" spans="1:3" ht="15.75">
      <c r="A13100" s="1"/>
      <c r="B13100" s="1"/>
      <c r="C13100" s="1"/>
    </row>
    <row r="13101" spans="1:3" ht="15.75">
      <c r="A13101" s="1"/>
      <c r="B13101" s="1"/>
      <c r="C13101" s="1"/>
    </row>
    <row r="13102" spans="1:3" ht="15.75">
      <c r="A13102" s="1"/>
      <c r="B13102" s="1"/>
      <c r="C13102" s="1"/>
    </row>
    <row r="13103" spans="1:3" ht="15.75">
      <c r="A13103" s="1"/>
      <c r="B13103" s="1"/>
      <c r="C13103" s="1"/>
    </row>
    <row r="13104" spans="1:3" ht="15.75">
      <c r="A13104" s="1"/>
      <c r="B13104" s="1"/>
      <c r="C13104" s="1"/>
    </row>
    <row r="13105" spans="1:3" ht="15.75">
      <c r="A13105" s="1"/>
      <c r="B13105" s="1"/>
      <c r="C13105" s="1"/>
    </row>
    <row r="13106" spans="1:3" ht="15.75">
      <c r="A13106" s="1"/>
      <c r="B13106" s="1"/>
      <c r="C13106" s="1"/>
    </row>
    <row r="13107" spans="1:3" ht="15.75">
      <c r="A13107" s="1"/>
      <c r="B13107" s="1"/>
      <c r="C13107" s="1"/>
    </row>
    <row r="13108" spans="1:3" ht="15.75">
      <c r="A13108" s="1"/>
      <c r="B13108" s="1"/>
      <c r="C13108" s="1"/>
    </row>
    <row r="13109" spans="1:3" ht="15.75">
      <c r="A13109" s="1"/>
      <c r="B13109" s="1"/>
      <c r="C13109" s="1"/>
    </row>
    <row r="13110" spans="1:3" ht="15.75">
      <c r="A13110" s="1"/>
      <c r="B13110" s="1"/>
      <c r="C13110" s="1"/>
    </row>
    <row r="13111" spans="1:3" ht="15.75">
      <c r="A13111" s="1"/>
      <c r="B13111" s="1"/>
      <c r="C13111" s="1"/>
    </row>
    <row r="13112" spans="1:3" ht="15.75">
      <c r="A13112" s="1"/>
      <c r="B13112" s="1"/>
      <c r="C13112" s="1"/>
    </row>
    <row r="13113" spans="1:3" ht="15.75">
      <c r="A13113" s="1"/>
      <c r="B13113" s="1"/>
      <c r="C13113" s="1"/>
    </row>
    <row r="13114" spans="1:3" ht="15.75">
      <c r="A13114" s="1"/>
      <c r="B13114" s="1"/>
      <c r="C13114" s="1"/>
    </row>
    <row r="13115" spans="1:3" ht="15.75">
      <c r="A13115" s="1"/>
      <c r="B13115" s="1"/>
      <c r="C13115" s="1"/>
    </row>
    <row r="13116" spans="1:3" ht="15.75">
      <c r="A13116" s="1"/>
      <c r="B13116" s="1"/>
      <c r="C13116" s="1"/>
    </row>
    <row r="13117" spans="1:3" ht="15.75">
      <c r="A13117" s="1"/>
      <c r="B13117" s="1"/>
      <c r="C13117" s="1"/>
    </row>
    <row r="13118" spans="1:3" ht="15.75">
      <c r="A13118" s="1"/>
      <c r="B13118" s="1"/>
      <c r="C13118" s="1"/>
    </row>
    <row r="13119" spans="1:3" ht="15.75">
      <c r="A13119" s="1"/>
      <c r="B13119" s="1"/>
      <c r="C13119" s="1"/>
    </row>
    <row r="13120" spans="1:3" ht="15.75">
      <c r="A13120" s="1"/>
      <c r="B13120" s="1"/>
      <c r="C13120" s="1"/>
    </row>
    <row r="13121" spans="1:3" ht="15.75">
      <c r="A13121" s="1"/>
      <c r="B13121" s="1"/>
      <c r="C13121" s="1"/>
    </row>
    <row r="13122" spans="1:3" ht="15.75">
      <c r="A13122" s="1"/>
      <c r="B13122" s="1"/>
      <c r="C13122" s="1"/>
    </row>
    <row r="13123" spans="1:3" ht="15.75">
      <c r="A13123" s="1"/>
      <c r="B13123" s="1"/>
      <c r="C13123" s="1"/>
    </row>
    <row r="13124" spans="1:3" ht="15.75">
      <c r="A13124" s="1"/>
      <c r="B13124" s="1"/>
      <c r="C13124" s="1"/>
    </row>
    <row r="13125" spans="1:3" ht="15.75">
      <c r="A13125" s="1"/>
      <c r="B13125" s="1"/>
      <c r="C13125" s="1"/>
    </row>
    <row r="13126" spans="1:3" ht="15.75">
      <c r="A13126" s="1"/>
      <c r="B13126" s="1"/>
      <c r="C13126" s="1"/>
    </row>
    <row r="13127" spans="1:3" ht="15.75">
      <c r="A13127" s="1"/>
      <c r="B13127" s="1"/>
      <c r="C13127" s="1"/>
    </row>
    <row r="13128" spans="1:3" ht="15.75">
      <c r="A13128" s="1"/>
      <c r="B13128" s="1"/>
      <c r="C13128" s="1"/>
    </row>
    <row r="13129" spans="1:3" ht="15.75">
      <c r="A13129" s="1"/>
      <c r="B13129" s="1"/>
      <c r="C13129" s="1"/>
    </row>
    <row r="13130" spans="1:3" ht="15.75">
      <c r="A13130" s="1"/>
      <c r="B13130" s="1"/>
      <c r="C13130" s="1"/>
    </row>
    <row r="13131" spans="1:3" ht="15.75">
      <c r="A13131" s="1"/>
      <c r="B13131" s="1"/>
      <c r="C13131" s="1"/>
    </row>
    <row r="13132" spans="1:3" ht="15.75">
      <c r="A13132" s="1"/>
      <c r="B13132" s="1"/>
      <c r="C13132" s="1"/>
    </row>
    <row r="13133" spans="1:3" ht="15.75">
      <c r="A13133" s="1"/>
      <c r="B13133" s="1"/>
      <c r="C13133" s="1"/>
    </row>
    <row r="13134" spans="1:3" ht="15.75">
      <c r="A13134" s="1"/>
      <c r="B13134" s="1"/>
      <c r="C13134" s="1"/>
    </row>
    <row r="13135" spans="1:3" ht="15.75">
      <c r="A13135" s="1"/>
      <c r="B13135" s="1"/>
      <c r="C13135" s="1"/>
    </row>
    <row r="13136" spans="1:3" ht="15.75">
      <c r="A13136" s="1"/>
      <c r="B13136" s="1"/>
      <c r="C13136" s="1"/>
    </row>
    <row r="13137" spans="1:3" ht="15.75">
      <c r="A13137" s="1"/>
      <c r="B13137" s="1"/>
      <c r="C13137" s="1"/>
    </row>
    <row r="13138" spans="1:3" ht="15.75">
      <c r="A13138" s="1"/>
      <c r="B13138" s="1"/>
      <c r="C13138" s="1"/>
    </row>
    <row r="13139" spans="1:3" ht="15.75">
      <c r="A13139" s="1"/>
      <c r="B13139" s="1"/>
      <c r="C13139" s="1"/>
    </row>
    <row r="13140" spans="1:3" ht="15.75">
      <c r="A13140" s="1"/>
      <c r="B13140" s="1"/>
      <c r="C13140" s="1"/>
    </row>
    <row r="13141" spans="1:3" ht="15.75">
      <c r="A13141" s="1"/>
      <c r="B13141" s="1"/>
      <c r="C13141" s="1"/>
    </row>
    <row r="13142" spans="1:3" ht="15.75">
      <c r="A13142" s="1"/>
      <c r="B13142" s="1"/>
      <c r="C13142" s="1"/>
    </row>
    <row r="13143" spans="1:3" ht="15.75">
      <c r="A13143" s="1"/>
      <c r="B13143" s="1"/>
      <c r="C13143" s="1"/>
    </row>
    <row r="13144" spans="1:3" ht="15.75">
      <c r="A13144" s="1"/>
      <c r="B13144" s="1"/>
      <c r="C13144" s="1"/>
    </row>
    <row r="13145" spans="1:3" ht="15.75">
      <c r="A13145" s="1"/>
      <c r="B13145" s="1"/>
      <c r="C13145" s="1"/>
    </row>
    <row r="13146" spans="1:3" ht="15.75">
      <c r="A13146" s="1"/>
      <c r="B13146" s="1"/>
      <c r="C13146" s="1"/>
    </row>
    <row r="13147" spans="1:3" ht="15.75">
      <c r="A13147" s="1"/>
      <c r="B13147" s="1"/>
      <c r="C13147" s="1"/>
    </row>
    <row r="13148" spans="1:3" ht="15.75">
      <c r="A13148" s="1"/>
      <c r="B13148" s="1"/>
      <c r="C13148" s="1"/>
    </row>
    <row r="13149" spans="1:3" ht="15.75">
      <c r="A13149" s="1"/>
      <c r="B13149" s="1"/>
      <c r="C13149" s="1"/>
    </row>
    <row r="13150" spans="1:3" ht="15.75">
      <c r="A13150" s="1"/>
      <c r="B13150" s="1"/>
      <c r="C13150" s="1"/>
    </row>
    <row r="13151" spans="1:3" ht="15.75">
      <c r="A13151" s="1"/>
      <c r="B13151" s="1"/>
      <c r="C13151" s="1"/>
    </row>
    <row r="13152" spans="1:3" ht="15.75">
      <c r="A13152" s="1"/>
      <c r="B13152" s="1"/>
      <c r="C13152" s="1"/>
    </row>
    <row r="13153" spans="1:3" ht="15.75">
      <c r="A13153" s="1"/>
      <c r="B13153" s="1"/>
      <c r="C13153" s="1"/>
    </row>
    <row r="13154" spans="1:3" ht="15.75">
      <c r="A13154" s="1"/>
      <c r="B13154" s="1"/>
      <c r="C13154" s="1"/>
    </row>
    <row r="13155" spans="1:3" ht="15.75">
      <c r="A13155" s="1"/>
      <c r="B13155" s="1"/>
      <c r="C13155" s="1"/>
    </row>
    <row r="13156" spans="1:3" ht="15.75">
      <c r="A13156" s="1"/>
      <c r="B13156" s="1"/>
      <c r="C13156" s="1"/>
    </row>
    <row r="13157" spans="1:3" ht="15.75">
      <c r="A13157" s="1"/>
      <c r="B13157" s="1"/>
      <c r="C13157" s="1"/>
    </row>
    <row r="13158" spans="1:3" ht="15.75">
      <c r="A13158" s="1"/>
      <c r="B13158" s="1"/>
      <c r="C13158" s="1"/>
    </row>
    <row r="13159" spans="1:3" ht="15.75">
      <c r="A13159" s="1"/>
      <c r="B13159" s="1"/>
      <c r="C13159" s="1"/>
    </row>
    <row r="13160" spans="1:3" ht="15.75">
      <c r="A13160" s="1"/>
      <c r="B13160" s="1"/>
      <c r="C13160" s="1"/>
    </row>
    <row r="13161" spans="1:3" ht="15.75">
      <c r="A13161" s="1"/>
      <c r="B13161" s="1"/>
      <c r="C13161" s="1"/>
    </row>
    <row r="13162" spans="1:3" ht="15.75">
      <c r="A13162" s="1"/>
      <c r="B13162" s="1"/>
      <c r="C13162" s="1"/>
    </row>
    <row r="13163" spans="1:3" ht="15.75">
      <c r="A13163" s="1"/>
      <c r="B13163" s="1"/>
      <c r="C13163" s="1"/>
    </row>
    <row r="13164" spans="1:3" ht="15.75">
      <c r="A13164" s="1"/>
      <c r="B13164" s="1"/>
      <c r="C13164" s="1"/>
    </row>
    <row r="13165" spans="1:3" ht="15.75">
      <c r="A13165" s="1"/>
      <c r="B13165" s="1"/>
      <c r="C13165" s="1"/>
    </row>
    <row r="13166" spans="1:3" ht="15.75">
      <c r="A13166" s="1"/>
      <c r="B13166" s="1"/>
      <c r="C13166" s="1"/>
    </row>
    <row r="13167" spans="1:3" ht="15.75">
      <c r="A13167" s="1"/>
      <c r="B13167" s="1"/>
      <c r="C13167" s="1"/>
    </row>
    <row r="13168" spans="1:3" ht="15.75">
      <c r="A13168" s="1"/>
      <c r="B13168" s="1"/>
      <c r="C13168" s="1"/>
    </row>
    <row r="13169" spans="1:3" ht="15.75">
      <c r="A13169" s="1"/>
      <c r="B13169" s="1"/>
      <c r="C13169" s="1"/>
    </row>
    <row r="13170" spans="1:3" ht="15.75">
      <c r="A13170" s="1"/>
      <c r="B13170" s="1"/>
      <c r="C13170" s="1"/>
    </row>
    <row r="13171" spans="1:3" ht="15.75">
      <c r="A13171" s="1"/>
      <c r="B13171" s="1"/>
      <c r="C13171" s="1"/>
    </row>
    <row r="13172" spans="1:3" ht="15.75">
      <c r="A13172" s="1"/>
      <c r="B13172" s="1"/>
      <c r="C13172" s="1"/>
    </row>
    <row r="13173" spans="1:3" ht="15.75">
      <c r="A13173" s="1"/>
      <c r="B13173" s="1"/>
      <c r="C13173" s="1"/>
    </row>
    <row r="13174" spans="1:3" ht="15.75">
      <c r="A13174" s="1"/>
      <c r="B13174" s="1"/>
      <c r="C13174" s="1"/>
    </row>
    <row r="13175" spans="1:3" ht="15.75">
      <c r="A13175" s="1"/>
      <c r="B13175" s="1"/>
      <c r="C13175" s="1"/>
    </row>
    <row r="13176" spans="1:3" ht="15.75">
      <c r="A13176" s="1"/>
      <c r="B13176" s="1"/>
      <c r="C13176" s="1"/>
    </row>
    <row r="13177" spans="1:3" ht="15.75">
      <c r="A13177" s="1"/>
      <c r="B13177" s="1"/>
      <c r="C13177" s="1"/>
    </row>
    <row r="13178" spans="1:3" ht="15.75">
      <c r="A13178" s="1"/>
      <c r="B13178" s="1"/>
      <c r="C13178" s="1"/>
    </row>
    <row r="13179" spans="1:3" ht="15.75">
      <c r="A13179" s="1"/>
      <c r="B13179" s="1"/>
      <c r="C13179" s="1"/>
    </row>
    <row r="13180" spans="1:3" ht="15.75">
      <c r="A13180" s="1"/>
      <c r="B13180" s="1"/>
      <c r="C13180" s="1"/>
    </row>
    <row r="13181" spans="1:3" ht="15.75">
      <c r="A13181" s="1"/>
      <c r="B13181" s="1"/>
      <c r="C13181" s="1"/>
    </row>
    <row r="13182" spans="1:3" ht="15.75">
      <c r="A13182" s="1"/>
      <c r="B13182" s="1"/>
      <c r="C13182" s="1"/>
    </row>
    <row r="13183" spans="1:3" ht="15.75">
      <c r="A13183" s="1"/>
      <c r="B13183" s="1"/>
      <c r="C13183" s="1"/>
    </row>
    <row r="13184" spans="1:3" ht="15.75">
      <c r="A13184" s="1"/>
      <c r="B13184" s="1"/>
      <c r="C13184" s="1"/>
    </row>
    <row r="13185" spans="1:3" ht="15.75">
      <c r="A13185" s="1"/>
      <c r="B13185" s="1"/>
      <c r="C13185" s="1"/>
    </row>
    <row r="13186" spans="1:3" ht="15.75">
      <c r="A13186" s="1"/>
      <c r="B13186" s="1"/>
      <c r="C13186" s="1"/>
    </row>
    <row r="13187" spans="1:3" ht="15.75">
      <c r="A13187" s="1"/>
      <c r="B13187" s="1"/>
      <c r="C13187" s="1"/>
    </row>
    <row r="13188" spans="1:3" ht="15.75">
      <c r="A13188" s="1"/>
      <c r="B13188" s="1"/>
      <c r="C13188" s="1"/>
    </row>
    <row r="13189" spans="1:3" ht="15.75">
      <c r="A13189" s="1"/>
      <c r="B13189" s="1"/>
      <c r="C13189" s="1"/>
    </row>
    <row r="13190" spans="1:3" ht="15.75">
      <c r="A13190" s="1"/>
      <c r="B13190" s="1"/>
      <c r="C13190" s="1"/>
    </row>
    <row r="13191" spans="1:3" ht="15.75">
      <c r="A13191" s="1"/>
      <c r="B13191" s="1"/>
      <c r="C13191" s="1"/>
    </row>
    <row r="13192" spans="1:3" ht="15.75">
      <c r="A13192" s="1"/>
      <c r="B13192" s="1"/>
      <c r="C13192" s="1"/>
    </row>
    <row r="13193" spans="1:3" ht="15.75">
      <c r="A13193" s="1"/>
      <c r="B13193" s="1"/>
      <c r="C13193" s="1"/>
    </row>
    <row r="13194" spans="1:3" ht="15.75">
      <c r="A13194" s="1"/>
      <c r="B13194" s="1"/>
      <c r="C13194" s="1"/>
    </row>
    <row r="13195" spans="1:3" ht="15.75">
      <c r="A13195" s="1"/>
      <c r="B13195" s="1"/>
      <c r="C13195" s="1"/>
    </row>
    <row r="13196" spans="1:3" ht="15.75">
      <c r="A13196" s="1"/>
      <c r="B13196" s="1"/>
      <c r="C13196" s="1"/>
    </row>
    <row r="13197" spans="1:3" ht="15.75">
      <c r="A13197" s="1"/>
      <c r="B13197" s="1"/>
      <c r="C13197" s="1"/>
    </row>
    <row r="13198" spans="1:3" ht="15.75">
      <c r="A13198" s="1"/>
      <c r="B13198" s="1"/>
      <c r="C13198" s="1"/>
    </row>
    <row r="13199" spans="1:3" ht="15.75">
      <c r="A13199" s="1"/>
      <c r="B13199" s="1"/>
      <c r="C13199" s="1"/>
    </row>
    <row r="13200" spans="1:3" ht="15.75">
      <c r="A13200" s="1"/>
      <c r="B13200" s="1"/>
      <c r="C13200" s="1"/>
    </row>
    <row r="13201" spans="1:3" ht="15.75">
      <c r="A13201" s="1"/>
      <c r="B13201" s="1"/>
      <c r="C13201" s="1"/>
    </row>
    <row r="13202" spans="1:3" ht="15.75">
      <c r="A13202" s="1"/>
      <c r="B13202" s="1"/>
      <c r="C13202" s="1"/>
    </row>
    <row r="13203" spans="1:3" ht="15.75">
      <c r="A13203" s="1"/>
      <c r="B13203" s="1"/>
      <c r="C13203" s="1"/>
    </row>
    <row r="13204" spans="1:3" ht="15.75">
      <c r="A13204" s="1"/>
      <c r="B13204" s="1"/>
      <c r="C13204" s="1"/>
    </row>
    <row r="13205" spans="1:3" ht="15.75">
      <c r="A13205" s="1"/>
      <c r="B13205" s="1"/>
      <c r="C13205" s="1"/>
    </row>
    <row r="13206" spans="1:3" ht="15.75">
      <c r="A13206" s="1"/>
      <c r="B13206" s="1"/>
      <c r="C13206" s="1"/>
    </row>
    <row r="13207" spans="1:3" ht="15.75">
      <c r="A13207" s="1"/>
      <c r="B13207" s="1"/>
      <c r="C13207" s="1"/>
    </row>
    <row r="13208" spans="1:3" ht="15.75">
      <c r="A13208" s="1"/>
      <c r="B13208" s="1"/>
      <c r="C13208" s="1"/>
    </row>
    <row r="13209" spans="1:3" ht="15.75">
      <c r="A13209" s="1"/>
      <c r="B13209" s="1"/>
      <c r="C13209" s="1"/>
    </row>
    <row r="13210" spans="1:3" ht="15.75">
      <c r="A13210" s="1"/>
      <c r="B13210" s="1"/>
      <c r="C13210" s="1"/>
    </row>
    <row r="13211" spans="1:3" ht="15.75">
      <c r="A13211" s="1"/>
      <c r="B13211" s="1"/>
      <c r="C13211" s="1"/>
    </row>
    <row r="13212" spans="1:3" ht="15.75">
      <c r="A13212" s="1"/>
      <c r="B13212" s="1"/>
      <c r="C13212" s="1"/>
    </row>
    <row r="13213" spans="1:3" ht="15.75">
      <c r="A13213" s="1"/>
      <c r="B13213" s="1"/>
      <c r="C13213" s="1"/>
    </row>
    <row r="13214" spans="1:3" ht="15.75">
      <c r="A13214" s="1"/>
      <c r="B13214" s="1"/>
      <c r="C13214" s="1"/>
    </row>
    <row r="13215" spans="1:3" ht="15.75">
      <c r="A13215" s="1"/>
      <c r="B13215" s="1"/>
      <c r="C13215" s="1"/>
    </row>
    <row r="13216" spans="1:3" ht="15.75">
      <c r="A13216" s="1"/>
      <c r="B13216" s="1"/>
      <c r="C13216" s="1"/>
    </row>
    <row r="13217" spans="1:3" ht="15.75">
      <c r="A13217" s="1"/>
      <c r="B13217" s="1"/>
      <c r="C13217" s="1"/>
    </row>
    <row r="13218" spans="1:3" ht="15.75">
      <c r="A13218" s="1"/>
      <c r="B13218" s="1"/>
      <c r="C13218" s="1"/>
    </row>
    <row r="13219" spans="1:3" ht="15.75">
      <c r="A13219" s="1"/>
      <c r="B13219" s="1"/>
      <c r="C13219" s="1"/>
    </row>
    <row r="13220" spans="1:3" ht="15.75">
      <c r="A13220" s="1"/>
      <c r="B13220" s="1"/>
      <c r="C13220" s="1"/>
    </row>
    <row r="13221" spans="1:3" ht="15.75">
      <c r="A13221" s="1"/>
      <c r="B13221" s="1"/>
      <c r="C13221" s="1"/>
    </row>
    <row r="13222" spans="1:3" ht="15.75">
      <c r="A13222" s="1"/>
      <c r="B13222" s="1"/>
      <c r="C13222" s="1"/>
    </row>
    <row r="13223" spans="1:3" ht="15.75">
      <c r="A13223" s="1"/>
      <c r="B13223" s="1"/>
      <c r="C13223" s="1"/>
    </row>
    <row r="13224" spans="1:3" ht="15.75">
      <c r="A13224" s="1"/>
      <c r="B13224" s="1"/>
      <c r="C13224" s="1"/>
    </row>
    <row r="13225" spans="1:3" ht="15.75">
      <c r="A13225" s="1"/>
      <c r="B13225" s="1"/>
      <c r="C13225" s="1"/>
    </row>
    <row r="13226" spans="1:3" ht="15.75">
      <c r="A13226" s="1"/>
      <c r="B13226" s="1"/>
      <c r="C13226" s="1"/>
    </row>
    <row r="13227" spans="1:3" ht="15.75">
      <c r="A13227" s="1"/>
      <c r="B13227" s="1"/>
      <c r="C13227" s="1"/>
    </row>
    <row r="13228" spans="1:3" ht="15.75">
      <c r="A13228" s="1"/>
      <c r="B13228" s="1"/>
      <c r="C13228" s="1"/>
    </row>
    <row r="13229" spans="1:3" ht="15.75">
      <c r="A13229" s="1"/>
      <c r="B13229" s="1"/>
      <c r="C13229" s="1"/>
    </row>
    <row r="13230" spans="1:3" ht="15.75">
      <c r="A13230" s="1"/>
      <c r="B13230" s="1"/>
      <c r="C13230" s="1"/>
    </row>
    <row r="13231" spans="1:3" ht="15.75">
      <c r="A13231" s="1"/>
      <c r="B13231" s="1"/>
      <c r="C13231" s="1"/>
    </row>
    <row r="13232" spans="1:3" ht="15.75">
      <c r="A13232" s="1"/>
      <c r="B13232" s="1"/>
      <c r="C13232" s="1"/>
    </row>
    <row r="13233" spans="1:3" ht="15.75">
      <c r="A13233" s="1"/>
      <c r="B13233" s="1"/>
      <c r="C13233" s="1"/>
    </row>
    <row r="13234" spans="1:3" ht="15.75">
      <c r="A13234" s="1"/>
      <c r="B13234" s="1"/>
      <c r="C13234" s="1"/>
    </row>
    <row r="13235" spans="1:3" ht="15.75">
      <c r="A13235" s="1"/>
      <c r="B13235" s="1"/>
      <c r="C13235" s="1"/>
    </row>
    <row r="13236" spans="1:3" ht="15.75">
      <c r="A13236" s="1"/>
      <c r="B13236" s="1"/>
      <c r="C13236" s="1"/>
    </row>
    <row r="13237" spans="1:3" ht="15.75">
      <c r="A13237" s="1"/>
      <c r="B13237" s="1"/>
      <c r="C13237" s="1"/>
    </row>
    <row r="13238" spans="1:3" ht="15.75">
      <c r="A13238" s="1"/>
      <c r="B13238" s="1"/>
      <c r="C13238" s="1"/>
    </row>
    <row r="13239" spans="1:3" ht="15.75">
      <c r="A13239" s="1"/>
      <c r="B13239" s="1"/>
      <c r="C13239" s="1"/>
    </row>
    <row r="13240" spans="1:3" ht="15.75">
      <c r="A13240" s="1"/>
      <c r="B13240" s="1"/>
      <c r="C13240" s="1"/>
    </row>
    <row r="13241" spans="1:3" ht="15.75">
      <c r="A13241" s="1"/>
      <c r="B13241" s="1"/>
      <c r="C13241" s="1"/>
    </row>
    <row r="13242" spans="1:3" ht="15.75">
      <c r="A13242" s="1"/>
      <c r="B13242" s="1"/>
      <c r="C13242" s="1"/>
    </row>
    <row r="13243" spans="1:3" ht="15.75">
      <c r="A13243" s="1"/>
      <c r="B13243" s="1"/>
      <c r="C13243" s="1"/>
    </row>
    <row r="13244" spans="1:3" ht="15.75">
      <c r="A13244" s="1"/>
      <c r="B13244" s="1"/>
      <c r="C13244" s="1"/>
    </row>
    <row r="13245" spans="1:3" ht="15.75">
      <c r="A13245" s="1"/>
      <c r="B13245" s="1"/>
      <c r="C13245" s="1"/>
    </row>
    <row r="13246" spans="1:3" ht="15.75">
      <c r="A13246" s="1"/>
      <c r="B13246" s="1"/>
      <c r="C13246" s="1"/>
    </row>
    <row r="13247" spans="1:3" ht="15.75">
      <c r="A13247" s="1"/>
      <c r="B13247" s="1"/>
      <c r="C13247" s="1"/>
    </row>
    <row r="13248" spans="1:3" ht="15.75">
      <c r="A13248" s="1"/>
      <c r="B13248" s="1"/>
      <c r="C13248" s="1"/>
    </row>
    <row r="13249" spans="1:3" ht="15.75">
      <c r="A13249" s="1"/>
      <c r="B13249" s="1"/>
      <c r="C13249" s="1"/>
    </row>
    <row r="13250" spans="1:3" ht="15.75">
      <c r="A13250" s="1"/>
      <c r="B13250" s="1"/>
      <c r="C13250" s="1"/>
    </row>
    <row r="13251" spans="1:3" ht="15.75">
      <c r="A13251" s="1"/>
      <c r="B13251" s="1"/>
      <c r="C13251" s="1"/>
    </row>
    <row r="13252" spans="1:3" ht="15.75">
      <c r="A13252" s="1"/>
      <c r="B13252" s="1"/>
      <c r="C13252" s="1"/>
    </row>
    <row r="13253" spans="1:3" ht="15.75">
      <c r="A13253" s="1"/>
      <c r="B13253" s="1"/>
      <c r="C13253" s="1"/>
    </row>
    <row r="13254" spans="1:3" ht="15.75">
      <c r="A13254" s="1"/>
      <c r="B13254" s="1"/>
      <c r="C13254" s="1"/>
    </row>
    <row r="13255" spans="1:3" ht="15.75">
      <c r="A13255" s="1"/>
      <c r="B13255" s="1"/>
      <c r="C13255" s="1"/>
    </row>
    <row r="13256" spans="1:3" ht="15.75">
      <c r="A13256" s="1"/>
      <c r="B13256" s="1"/>
      <c r="C13256" s="1"/>
    </row>
    <row r="13257" spans="1:3" ht="15.75">
      <c r="A13257" s="1"/>
      <c r="B13257" s="1"/>
      <c r="C13257" s="1"/>
    </row>
    <row r="13258" spans="1:3" ht="15.75">
      <c r="A13258" s="1"/>
      <c r="B13258" s="1"/>
      <c r="C13258" s="1"/>
    </row>
    <row r="13259" spans="1:3" ht="15.75">
      <c r="A13259" s="1"/>
      <c r="B13259" s="1"/>
      <c r="C13259" s="1"/>
    </row>
    <row r="13260" spans="1:3" ht="15.75">
      <c r="A13260" s="1"/>
      <c r="B13260" s="1"/>
      <c r="C13260" s="1"/>
    </row>
    <row r="13261" spans="1:3" ht="15.75">
      <c r="A13261" s="1"/>
      <c r="B13261" s="1"/>
      <c r="C13261" s="1"/>
    </row>
    <row r="13262" spans="1:3" ht="15.75">
      <c r="A13262" s="1"/>
      <c r="B13262" s="1"/>
      <c r="C13262" s="1"/>
    </row>
    <row r="13263" spans="1:3" ht="15.75">
      <c r="A13263" s="1"/>
      <c r="B13263" s="1"/>
      <c r="C13263" s="1"/>
    </row>
    <row r="13264" spans="1:3" ht="15.75">
      <c r="A13264" s="1"/>
      <c r="B13264" s="1"/>
      <c r="C13264" s="1"/>
    </row>
    <row r="13265" spans="1:3" ht="15.75">
      <c r="A13265" s="1"/>
      <c r="B13265" s="1"/>
      <c r="C13265" s="1"/>
    </row>
    <row r="13266" spans="1:3" ht="15.75">
      <c r="A13266" s="1"/>
      <c r="B13266" s="1"/>
      <c r="C13266" s="1"/>
    </row>
    <row r="13267" spans="1:3" ht="15.75">
      <c r="A13267" s="1"/>
      <c r="B13267" s="1"/>
      <c r="C13267" s="1"/>
    </row>
    <row r="13268" spans="1:3" ht="15.75">
      <c r="A13268" s="1"/>
      <c r="B13268" s="1"/>
      <c r="C13268" s="1"/>
    </row>
    <row r="13269" spans="1:3" ht="15.75">
      <c r="A13269" s="1"/>
      <c r="B13269" s="1"/>
      <c r="C13269" s="1"/>
    </row>
    <row r="13270" spans="1:3" ht="15.75">
      <c r="A13270" s="1"/>
      <c r="B13270" s="1"/>
      <c r="C13270" s="1"/>
    </row>
    <row r="13271" spans="1:3" ht="15.75">
      <c r="A13271" s="1"/>
      <c r="B13271" s="1"/>
      <c r="C13271" s="1"/>
    </row>
    <row r="13272" spans="1:3" ht="15.75">
      <c r="A13272" s="1"/>
      <c r="B13272" s="1"/>
      <c r="C13272" s="1"/>
    </row>
    <row r="13273" spans="1:3" ht="15.75">
      <c r="A13273" s="1"/>
      <c r="B13273" s="1"/>
      <c r="C13273" s="1"/>
    </row>
    <row r="13274" spans="1:3" ht="15.75">
      <c r="A13274" s="1"/>
      <c r="B13274" s="1"/>
      <c r="C13274" s="1"/>
    </row>
    <row r="13275" spans="1:3" ht="15.75">
      <c r="A13275" s="1"/>
      <c r="B13275" s="1"/>
      <c r="C13275" s="1"/>
    </row>
    <row r="13276" spans="1:3" ht="15.75">
      <c r="A13276" s="1"/>
      <c r="B13276" s="1"/>
      <c r="C13276" s="1"/>
    </row>
    <row r="13277" spans="1:3" ht="15.75">
      <c r="A13277" s="1"/>
      <c r="B13277" s="1"/>
      <c r="C13277" s="1"/>
    </row>
    <row r="13278" spans="1:3" ht="15.75">
      <c r="A13278" s="1"/>
      <c r="B13278" s="1"/>
      <c r="C13278" s="1"/>
    </row>
    <row r="13279" spans="1:3" ht="15.75">
      <c r="A13279" s="1"/>
      <c r="B13279" s="1"/>
      <c r="C13279" s="1"/>
    </row>
    <row r="13280" spans="1:3" ht="15.75">
      <c r="A13280" s="1"/>
      <c r="B13280" s="1"/>
      <c r="C13280" s="1"/>
    </row>
    <row r="13281" spans="1:3" ht="15.75">
      <c r="A13281" s="1"/>
      <c r="B13281" s="1"/>
      <c r="C13281" s="1"/>
    </row>
    <row r="13282" spans="1:3" ht="15.75">
      <c r="A13282" s="1"/>
      <c r="B13282" s="1"/>
      <c r="C13282" s="1"/>
    </row>
    <row r="13283" spans="1:3" ht="15.75">
      <c r="A13283" s="1"/>
      <c r="B13283" s="1"/>
      <c r="C13283" s="1"/>
    </row>
    <row r="13284" spans="1:3" ht="15.75">
      <c r="A13284" s="1"/>
      <c r="B13284" s="1"/>
      <c r="C13284" s="1"/>
    </row>
    <row r="13285" spans="1:3" ht="15.75">
      <c r="A13285" s="1"/>
      <c r="B13285" s="1"/>
      <c r="C13285" s="1"/>
    </row>
    <row r="13286" spans="1:3" ht="15.75">
      <c r="A13286" s="1"/>
      <c r="B13286" s="1"/>
      <c r="C13286" s="1"/>
    </row>
    <row r="13287" spans="1:3" ht="15.75">
      <c r="A13287" s="1"/>
      <c r="B13287" s="1"/>
      <c r="C13287" s="1"/>
    </row>
    <row r="13288" spans="1:3" ht="15.75">
      <c r="A13288" s="1"/>
      <c r="B13288" s="1"/>
      <c r="C13288" s="1"/>
    </row>
    <row r="13289" spans="1:3" ht="15.75">
      <c r="A13289" s="1"/>
      <c r="B13289" s="1"/>
      <c r="C13289" s="1"/>
    </row>
    <row r="13290" spans="1:3" ht="15.75">
      <c r="A13290" s="1"/>
      <c r="B13290" s="1"/>
      <c r="C13290" s="1"/>
    </row>
    <row r="13291" spans="1:3" ht="15.75">
      <c r="A13291" s="1"/>
      <c r="B13291" s="1"/>
      <c r="C13291" s="1"/>
    </row>
    <row r="13292" spans="1:3" ht="15.75">
      <c r="A13292" s="1"/>
      <c r="B13292" s="1"/>
      <c r="C13292" s="1"/>
    </row>
    <row r="13293" spans="1:3" ht="15.75">
      <c r="A13293" s="1"/>
      <c r="B13293" s="1"/>
      <c r="C13293" s="1"/>
    </row>
    <row r="13294" spans="1:3" ht="15.75">
      <c r="A13294" s="1"/>
      <c r="B13294" s="1"/>
      <c r="C13294" s="1"/>
    </row>
    <row r="13295" spans="1:3" ht="15.75">
      <c r="A13295" s="1"/>
      <c r="B13295" s="1"/>
      <c r="C13295" s="1"/>
    </row>
    <row r="13296" spans="1:3" ht="15.75">
      <c r="A13296" s="1"/>
      <c r="B13296" s="1"/>
      <c r="C13296" s="1"/>
    </row>
    <row r="13297" spans="1:3" ht="15.75">
      <c r="A13297" s="1"/>
      <c r="B13297" s="1"/>
      <c r="C13297" s="1"/>
    </row>
    <row r="13298" spans="1:3" ht="15.75">
      <c r="A13298" s="1"/>
      <c r="B13298" s="1"/>
      <c r="C13298" s="1"/>
    </row>
    <row r="13299" spans="1:3" ht="15.75">
      <c r="A13299" s="1"/>
      <c r="B13299" s="1"/>
      <c r="C13299" s="1"/>
    </row>
    <row r="13300" spans="1:3" ht="15.75">
      <c r="A13300" s="1"/>
      <c r="B13300" s="1"/>
      <c r="C13300" s="1"/>
    </row>
    <row r="13301" spans="1:3" ht="15.75">
      <c r="A13301" s="1"/>
      <c r="B13301" s="1"/>
      <c r="C13301" s="1"/>
    </row>
    <row r="13302" spans="1:3" ht="15.75">
      <c r="A13302" s="1"/>
      <c r="B13302" s="1"/>
      <c r="C13302" s="1"/>
    </row>
    <row r="13303" spans="1:3" ht="15.75">
      <c r="A13303" s="1"/>
      <c r="B13303" s="1"/>
      <c r="C13303" s="1"/>
    </row>
    <row r="13304" spans="1:3" ht="15.75">
      <c r="A13304" s="1"/>
      <c r="B13304" s="1"/>
      <c r="C13304" s="1"/>
    </row>
    <row r="13305" spans="1:3" ht="15.75">
      <c r="A13305" s="1"/>
      <c r="B13305" s="1"/>
      <c r="C13305" s="1"/>
    </row>
    <row r="13306" spans="1:3" ht="15.75">
      <c r="A13306" s="1"/>
      <c r="B13306" s="1"/>
      <c r="C13306" s="1"/>
    </row>
    <row r="13307" spans="1:3" ht="15.75">
      <c r="A13307" s="1"/>
      <c r="B13307" s="1"/>
      <c r="C13307" s="1"/>
    </row>
    <row r="13308" spans="1:3" ht="15.75">
      <c r="A13308" s="1"/>
      <c r="B13308" s="1"/>
      <c r="C13308" s="1"/>
    </row>
    <row r="13309" spans="1:3" ht="15.75">
      <c r="A13309" s="1"/>
      <c r="B13309" s="1"/>
      <c r="C13309" s="1"/>
    </row>
    <row r="13310" spans="1:3" ht="15.75">
      <c r="A13310" s="1"/>
      <c r="B13310" s="1"/>
      <c r="C13310" s="1"/>
    </row>
    <row r="13311" spans="1:3" ht="15.75">
      <c r="A13311" s="1"/>
      <c r="B13311" s="1"/>
      <c r="C13311" s="1"/>
    </row>
    <row r="13312" spans="1:3" ht="15.75">
      <c r="A13312" s="1"/>
      <c r="B13312" s="1"/>
      <c r="C13312" s="1"/>
    </row>
    <row r="13313" spans="1:3" ht="15.75">
      <c r="A13313" s="1"/>
      <c r="B13313" s="1"/>
      <c r="C13313" s="1"/>
    </row>
    <row r="13314" spans="1:3" ht="15.75">
      <c r="A13314" s="1"/>
      <c r="B13314" s="1"/>
      <c r="C13314" s="1"/>
    </row>
    <row r="13315" spans="1:3" ht="15.75">
      <c r="A13315" s="1"/>
      <c r="B13315" s="1"/>
      <c r="C13315" s="1"/>
    </row>
    <row r="13316" spans="1:3" ht="15.75">
      <c r="A13316" s="1"/>
      <c r="B13316" s="1"/>
      <c r="C13316" s="1"/>
    </row>
    <row r="13317" spans="1:3" ht="15.75">
      <c r="A13317" s="1"/>
      <c r="B13317" s="1"/>
      <c r="C13317" s="1"/>
    </row>
    <row r="13318" spans="1:3" ht="15.75">
      <c r="A13318" s="1"/>
      <c r="B13318" s="1"/>
      <c r="C13318" s="1"/>
    </row>
    <row r="13319" spans="1:3" ht="15.75">
      <c r="A13319" s="1"/>
      <c r="B13319" s="1"/>
      <c r="C13319" s="1"/>
    </row>
    <row r="13320" spans="1:3" ht="15.75">
      <c r="A13320" s="1"/>
      <c r="B13320" s="1"/>
      <c r="C13320" s="1"/>
    </row>
    <row r="13321" spans="1:3" ht="15.75">
      <c r="A13321" s="1"/>
      <c r="B13321" s="1"/>
      <c r="C13321" s="1"/>
    </row>
    <row r="13322" spans="1:3" ht="15.75">
      <c r="A13322" s="1"/>
      <c r="B13322" s="1"/>
      <c r="C13322" s="1"/>
    </row>
    <row r="13323" spans="1:3" ht="15.75">
      <c r="A13323" s="1"/>
      <c r="B13323" s="1"/>
      <c r="C13323" s="1"/>
    </row>
    <row r="13324" spans="1:3" ht="15.75">
      <c r="A13324" s="1"/>
      <c r="B13324" s="1"/>
      <c r="C13324" s="1"/>
    </row>
    <row r="13325" spans="1:3" ht="15.75">
      <c r="A13325" s="1"/>
      <c r="B13325" s="1"/>
      <c r="C13325" s="1"/>
    </row>
    <row r="13326" spans="1:3" ht="15.75">
      <c r="A13326" s="1"/>
      <c r="B13326" s="1"/>
      <c r="C13326" s="1"/>
    </row>
    <row r="13327" spans="1:3" ht="15.75">
      <c r="A13327" s="1"/>
      <c r="B13327" s="1"/>
      <c r="C13327" s="1"/>
    </row>
    <row r="13328" spans="1:3" ht="15.75">
      <c r="A13328" s="1"/>
      <c r="B13328" s="1"/>
      <c r="C13328" s="1"/>
    </row>
    <row r="13329" spans="1:3" ht="15.75">
      <c r="A13329" s="1"/>
      <c r="B13329" s="1"/>
      <c r="C13329" s="1"/>
    </row>
    <row r="13330" spans="1:3" ht="15.75">
      <c r="A13330" s="1"/>
      <c r="B13330" s="1"/>
      <c r="C13330" s="1"/>
    </row>
    <row r="13331" spans="1:3" ht="15.75">
      <c r="A13331" s="1"/>
      <c r="B13331" s="1"/>
      <c r="C13331" s="1"/>
    </row>
    <row r="13332" spans="1:3" ht="15.75">
      <c r="A13332" s="1"/>
      <c r="B13332" s="1"/>
      <c r="C13332" s="1"/>
    </row>
    <row r="13333" spans="1:3" ht="15.75">
      <c r="A13333" s="1"/>
      <c r="B13333" s="1"/>
      <c r="C13333" s="1"/>
    </row>
    <row r="13334" spans="1:3" ht="15.75">
      <c r="A13334" s="1"/>
      <c r="B13334" s="1"/>
      <c r="C13334" s="1"/>
    </row>
    <row r="13335" spans="1:3" ht="15.75">
      <c r="A13335" s="1"/>
      <c r="B13335" s="1"/>
      <c r="C13335" s="1"/>
    </row>
    <row r="13336" spans="1:3" ht="15.75">
      <c r="A13336" s="1"/>
      <c r="B13336" s="1"/>
      <c r="C13336" s="1"/>
    </row>
    <row r="13337" spans="1:3" ht="15.75">
      <c r="A13337" s="1"/>
      <c r="B13337" s="1"/>
      <c r="C13337" s="1"/>
    </row>
    <row r="13338" spans="1:3" ht="15.75">
      <c r="A13338" s="1"/>
      <c r="B13338" s="1"/>
      <c r="C13338" s="1"/>
    </row>
    <row r="13339" spans="1:3" ht="15.75">
      <c r="A13339" s="1"/>
      <c r="B13339" s="1"/>
      <c r="C13339" s="1"/>
    </row>
    <row r="13340" spans="1:3" ht="15.75">
      <c r="A13340" s="1"/>
      <c r="B13340" s="1"/>
      <c r="C13340" s="1"/>
    </row>
    <row r="13341" spans="1:3" ht="15.75">
      <c r="A13341" s="1"/>
      <c r="B13341" s="1"/>
      <c r="C13341" s="1"/>
    </row>
    <row r="13342" spans="1:3" ht="15.75">
      <c r="A13342" s="1"/>
      <c r="B13342" s="1"/>
      <c r="C13342" s="1"/>
    </row>
    <row r="13343" spans="1:3" ht="15.75">
      <c r="A13343" s="1"/>
      <c r="B13343" s="1"/>
      <c r="C13343" s="1"/>
    </row>
    <row r="13344" spans="1:3" ht="15.75">
      <c r="A13344" s="1"/>
      <c r="B13344" s="1"/>
      <c r="C13344" s="1"/>
    </row>
    <row r="13345" spans="1:3" ht="15.75">
      <c r="A13345" s="1"/>
      <c r="B13345" s="1"/>
      <c r="C13345" s="1"/>
    </row>
    <row r="13346" spans="1:3" ht="15.75">
      <c r="A13346" s="1"/>
      <c r="B13346" s="1"/>
      <c r="C13346" s="1"/>
    </row>
    <row r="13347" spans="1:3" ht="15.75">
      <c r="A13347" s="1"/>
      <c r="B13347" s="1"/>
      <c r="C13347" s="1"/>
    </row>
    <row r="13348" spans="1:3" ht="15.75">
      <c r="A13348" s="1"/>
      <c r="B13348" s="1"/>
      <c r="C13348" s="1"/>
    </row>
    <row r="13349" spans="1:3" ht="15.75">
      <c r="A13349" s="1"/>
      <c r="B13349" s="1"/>
      <c r="C13349" s="1"/>
    </row>
    <row r="13350" spans="1:3" ht="15.75">
      <c r="A13350" s="1"/>
      <c r="B13350" s="1"/>
      <c r="C13350" s="1"/>
    </row>
    <row r="13351" spans="1:3" ht="15.75">
      <c r="A13351" s="1"/>
      <c r="B13351" s="1"/>
      <c r="C13351" s="1"/>
    </row>
    <row r="13352" spans="1:3" ht="15.75">
      <c r="A13352" s="1"/>
      <c r="B13352" s="1"/>
      <c r="C13352" s="1"/>
    </row>
    <row r="13353" spans="1:3" ht="15.75">
      <c r="A13353" s="1"/>
      <c r="B13353" s="1"/>
      <c r="C13353" s="1"/>
    </row>
    <row r="13354" spans="1:3" ht="15.75">
      <c r="A13354" s="1"/>
      <c r="B13354" s="1"/>
      <c r="C13354" s="1"/>
    </row>
    <row r="13355" spans="1:3" ht="15.75">
      <c r="A13355" s="1"/>
      <c r="B13355" s="1"/>
      <c r="C13355" s="1"/>
    </row>
    <row r="13356" spans="1:3" ht="15.75">
      <c r="A13356" s="1"/>
      <c r="B13356" s="1"/>
      <c r="C13356" s="1"/>
    </row>
    <row r="13357" spans="1:3" ht="15.75">
      <c r="A13357" s="1"/>
      <c r="B13357" s="1"/>
      <c r="C13357" s="1"/>
    </row>
    <row r="13358" spans="1:3" ht="15.75">
      <c r="A13358" s="1"/>
      <c r="B13358" s="1"/>
      <c r="C13358" s="1"/>
    </row>
    <row r="13359" spans="1:3" ht="15.75">
      <c r="A13359" s="1"/>
      <c r="B13359" s="1"/>
      <c r="C13359" s="1"/>
    </row>
    <row r="13360" spans="1:3" ht="15.75">
      <c r="A13360" s="1"/>
      <c r="B13360" s="1"/>
      <c r="C13360" s="1"/>
    </row>
    <row r="13361" spans="1:3" ht="15.75">
      <c r="A13361" s="1"/>
      <c r="B13361" s="1"/>
      <c r="C13361" s="1"/>
    </row>
    <row r="13362" spans="1:3" ht="15.75">
      <c r="A13362" s="1"/>
      <c r="B13362" s="1"/>
      <c r="C13362" s="1"/>
    </row>
    <row r="13363" spans="1:3" ht="15.75">
      <c r="A13363" s="1"/>
      <c r="B13363" s="1"/>
      <c r="C13363" s="1"/>
    </row>
    <row r="13364" spans="1:3" ht="15.75">
      <c r="A13364" s="1"/>
      <c r="B13364" s="1"/>
      <c r="C13364" s="1"/>
    </row>
    <row r="13365" spans="1:3" ht="15.75">
      <c r="A13365" s="1"/>
      <c r="B13365" s="1"/>
      <c r="C13365" s="1"/>
    </row>
    <row r="13366" spans="1:3" ht="15.75">
      <c r="A13366" s="1"/>
      <c r="B13366" s="1"/>
      <c r="C13366" s="1"/>
    </row>
    <row r="13367" spans="1:3" ht="15.75">
      <c r="A13367" s="1"/>
      <c r="B13367" s="1"/>
      <c r="C13367" s="1"/>
    </row>
    <row r="13368" spans="1:3" ht="15.75">
      <c r="A13368" s="1"/>
      <c r="B13368" s="1"/>
      <c r="C13368" s="1"/>
    </row>
    <row r="13369" spans="1:3" ht="15.75">
      <c r="A13369" s="1"/>
      <c r="B13369" s="1"/>
      <c r="C13369" s="1"/>
    </row>
    <row r="13370" spans="1:3" ht="15.75">
      <c r="A13370" s="1"/>
      <c r="B13370" s="1"/>
      <c r="C13370" s="1"/>
    </row>
    <row r="13371" spans="1:3" ht="15.75">
      <c r="A13371" s="1"/>
      <c r="B13371" s="1"/>
      <c r="C13371" s="1"/>
    </row>
    <row r="13372" spans="1:3" ht="15.75">
      <c r="A13372" s="1"/>
      <c r="B13372" s="1"/>
      <c r="C13372" s="1"/>
    </row>
    <row r="13373" spans="1:3" ht="15.75">
      <c r="A13373" s="1"/>
      <c r="B13373" s="1"/>
      <c r="C13373" s="1"/>
    </row>
    <row r="13374" spans="1:3" ht="15.75">
      <c r="A13374" s="1"/>
      <c r="B13374" s="1"/>
      <c r="C13374" s="1"/>
    </row>
    <row r="13375" spans="1:3" ht="15.75">
      <c r="A13375" s="1"/>
      <c r="B13375" s="1"/>
      <c r="C13375" s="1"/>
    </row>
    <row r="13376" spans="1:3" ht="15.75">
      <c r="A13376" s="1"/>
      <c r="B13376" s="1"/>
      <c r="C13376" s="1"/>
    </row>
    <row r="13377" spans="1:3" ht="15.75">
      <c r="A13377" s="1"/>
      <c r="B13377" s="1"/>
      <c r="C13377" s="1"/>
    </row>
    <row r="13378" spans="1:3" ht="15.75">
      <c r="A13378" s="1"/>
      <c r="B13378" s="1"/>
      <c r="C13378" s="1"/>
    </row>
    <row r="13379" spans="1:3" ht="15.75">
      <c r="A13379" s="1"/>
      <c r="B13379" s="1"/>
      <c r="C13379" s="1"/>
    </row>
    <row r="13380" spans="1:3" ht="15.75">
      <c r="A13380" s="1"/>
      <c r="B13380" s="1"/>
      <c r="C13380" s="1"/>
    </row>
    <row r="13381" spans="1:3" ht="15.75">
      <c r="A13381" s="1"/>
      <c r="B13381" s="1"/>
      <c r="C13381" s="1"/>
    </row>
    <row r="13382" spans="1:3" ht="15.75">
      <c r="A13382" s="1"/>
      <c r="B13382" s="1"/>
      <c r="C13382" s="1"/>
    </row>
    <row r="13383" spans="1:3" ht="15.75">
      <c r="A13383" s="1"/>
      <c r="B13383" s="1"/>
      <c r="C13383" s="1"/>
    </row>
    <row r="13384" spans="1:3" ht="15.75">
      <c r="A13384" s="1"/>
      <c r="B13384" s="1"/>
      <c r="C13384" s="1"/>
    </row>
    <row r="13385" spans="1:3" ht="15.75">
      <c r="A13385" s="1"/>
      <c r="B13385" s="1"/>
      <c r="C13385" s="1"/>
    </row>
    <row r="13386" spans="1:3" ht="15.75">
      <c r="A13386" s="1"/>
      <c r="B13386" s="1"/>
      <c r="C13386" s="1"/>
    </row>
    <row r="13387" spans="1:3" ht="15.75">
      <c r="A13387" s="1"/>
      <c r="B13387" s="1"/>
      <c r="C13387" s="1"/>
    </row>
    <row r="13388" spans="1:3" ht="15.75">
      <c r="A13388" s="1"/>
      <c r="B13388" s="1"/>
      <c r="C13388" s="1"/>
    </row>
    <row r="13389" spans="1:3" ht="15.75">
      <c r="A13389" s="1"/>
      <c r="B13389" s="1"/>
      <c r="C13389" s="1"/>
    </row>
    <row r="13390" spans="1:3" ht="15.75">
      <c r="A13390" s="1"/>
      <c r="B13390" s="1"/>
      <c r="C13390" s="1"/>
    </row>
    <row r="13391" spans="1:3" ht="15.75">
      <c r="A13391" s="1"/>
      <c r="B13391" s="1"/>
      <c r="C13391" s="1"/>
    </row>
    <row r="13392" spans="1:3" ht="15.75">
      <c r="A13392" s="1"/>
      <c r="B13392" s="1"/>
      <c r="C13392" s="1"/>
    </row>
    <row r="13393" spans="1:3" ht="15.75">
      <c r="A13393" s="1"/>
      <c r="B13393" s="1"/>
      <c r="C13393" s="1"/>
    </row>
    <row r="13394" spans="1:3" ht="15.75">
      <c r="A13394" s="1"/>
      <c r="B13394" s="1"/>
      <c r="C13394" s="1"/>
    </row>
    <row r="13395" spans="1:3" ht="15.75">
      <c r="A13395" s="1"/>
      <c r="B13395" s="1"/>
      <c r="C13395" s="1"/>
    </row>
    <row r="13396" spans="1:3" ht="15.75">
      <c r="A13396" s="1"/>
      <c r="B13396" s="1"/>
      <c r="C13396" s="1"/>
    </row>
    <row r="13397" spans="1:3" ht="15.75">
      <c r="A13397" s="1"/>
      <c r="B13397" s="1"/>
      <c r="C13397" s="1"/>
    </row>
    <row r="13398" spans="1:3" ht="15.75">
      <c r="A13398" s="1"/>
      <c r="B13398" s="1"/>
      <c r="C13398" s="1"/>
    </row>
    <row r="13399" spans="1:3" ht="15.75">
      <c r="A13399" s="1"/>
      <c r="B13399" s="1"/>
      <c r="C13399" s="1"/>
    </row>
    <row r="13400" spans="1:3" ht="15.75">
      <c r="A13400" s="1"/>
      <c r="B13400" s="1"/>
      <c r="C13400" s="1"/>
    </row>
    <row r="13401" spans="1:3" ht="15.75">
      <c r="A13401" s="1"/>
      <c r="B13401" s="1"/>
      <c r="C13401" s="1"/>
    </row>
    <row r="13402" spans="1:3" ht="15.75">
      <c r="A13402" s="1"/>
      <c r="B13402" s="1"/>
      <c r="C13402" s="1"/>
    </row>
    <row r="13403" spans="1:3" ht="15.75">
      <c r="A13403" s="1"/>
      <c r="B13403" s="1"/>
      <c r="C13403" s="1"/>
    </row>
    <row r="13404" spans="1:3" ht="15.75">
      <c r="A13404" s="1"/>
      <c r="B13404" s="1"/>
      <c r="C13404" s="1"/>
    </row>
    <row r="13405" spans="1:3" ht="15.75">
      <c r="A13405" s="1"/>
      <c r="B13405" s="1"/>
      <c r="C13405" s="1"/>
    </row>
    <row r="13406" spans="1:3" ht="15.75">
      <c r="A13406" s="1"/>
      <c r="B13406" s="1"/>
      <c r="C13406" s="1"/>
    </row>
    <row r="13407" spans="1:3" ht="15.75">
      <c r="A13407" s="1"/>
      <c r="B13407" s="1"/>
      <c r="C13407" s="1"/>
    </row>
    <row r="13408" spans="1:3" ht="15.75">
      <c r="A13408" s="1"/>
      <c r="B13408" s="1"/>
      <c r="C13408" s="1"/>
    </row>
    <row r="13409" spans="1:3" ht="15.75">
      <c r="A13409" s="1"/>
      <c r="B13409" s="1"/>
      <c r="C13409" s="1"/>
    </row>
    <row r="13410" spans="1:3" ht="15.75">
      <c r="A13410" s="1"/>
      <c r="B13410" s="1"/>
      <c r="C13410" s="1"/>
    </row>
    <row r="13411" spans="1:3" ht="15.75">
      <c r="A13411" s="1"/>
      <c r="B13411" s="1"/>
      <c r="C13411" s="1"/>
    </row>
    <row r="13412" spans="1:3" ht="15.75">
      <c r="A13412" s="1"/>
      <c r="B13412" s="1"/>
      <c r="C13412" s="1"/>
    </row>
    <row r="13413" spans="1:3" ht="15.75">
      <c r="A13413" s="1"/>
      <c r="B13413" s="1"/>
      <c r="C13413" s="1"/>
    </row>
    <row r="13414" spans="1:3" ht="15.75">
      <c r="A13414" s="1"/>
      <c r="B13414" s="1"/>
      <c r="C13414" s="1"/>
    </row>
    <row r="13415" spans="1:3" ht="15.75">
      <c r="A13415" s="1"/>
      <c r="B13415" s="1"/>
      <c r="C13415" s="1"/>
    </row>
    <row r="13416" spans="1:3" ht="15.75">
      <c r="A13416" s="1"/>
      <c r="B13416" s="1"/>
      <c r="C13416" s="1"/>
    </row>
    <row r="13417" spans="1:3" ht="15.75">
      <c r="A13417" s="1"/>
      <c r="B13417" s="1"/>
      <c r="C13417" s="1"/>
    </row>
    <row r="13418" spans="1:3" ht="15.75">
      <c r="A13418" s="1"/>
      <c r="B13418" s="1"/>
      <c r="C13418" s="1"/>
    </row>
    <row r="13419" spans="1:3" ht="15.75">
      <c r="A13419" s="1"/>
      <c r="B13419" s="1"/>
      <c r="C13419" s="1"/>
    </row>
    <row r="13420" spans="1:3" ht="15.75">
      <c r="A13420" s="1"/>
      <c r="B13420" s="1"/>
      <c r="C13420" s="1"/>
    </row>
    <row r="13421" spans="1:3" ht="15.75">
      <c r="A13421" s="1"/>
      <c r="B13421" s="1"/>
      <c r="C13421" s="1"/>
    </row>
    <row r="13422" spans="1:3" ht="15.75">
      <c r="A13422" s="1"/>
      <c r="B13422" s="1"/>
      <c r="C13422" s="1"/>
    </row>
    <row r="13423" spans="1:3" ht="15.75">
      <c r="A13423" s="1"/>
      <c r="B13423" s="1"/>
      <c r="C13423" s="1"/>
    </row>
    <row r="13424" spans="1:3" ht="15.75">
      <c r="A13424" s="1"/>
      <c r="B13424" s="1"/>
      <c r="C13424" s="1"/>
    </row>
    <row r="13425" spans="1:3" ht="15.75">
      <c r="A13425" s="1"/>
      <c r="B13425" s="1"/>
      <c r="C13425" s="1"/>
    </row>
    <row r="13426" spans="1:3" ht="15.75">
      <c r="A13426" s="1"/>
      <c r="B13426" s="1"/>
      <c r="C13426" s="1"/>
    </row>
    <row r="13427" spans="1:3" ht="15.75">
      <c r="A13427" s="1"/>
      <c r="B13427" s="1"/>
      <c r="C13427" s="1"/>
    </row>
    <row r="13428" spans="1:3" ht="15.75">
      <c r="A13428" s="1"/>
      <c r="B13428" s="1"/>
      <c r="C13428" s="1"/>
    </row>
    <row r="13429" spans="1:3" ht="15.75">
      <c r="A13429" s="1"/>
      <c r="B13429" s="1"/>
      <c r="C13429" s="1"/>
    </row>
    <row r="13430" spans="1:3" ht="15.75">
      <c r="A13430" s="1"/>
      <c r="B13430" s="1"/>
      <c r="C13430" s="1"/>
    </row>
    <row r="13431" spans="1:3" ht="15.75">
      <c r="A13431" s="1"/>
      <c r="B13431" s="1"/>
      <c r="C13431" s="1"/>
    </row>
    <row r="13432" spans="1:3" ht="15.75">
      <c r="A13432" s="1"/>
      <c r="B13432" s="1"/>
      <c r="C13432" s="1"/>
    </row>
    <row r="13433" spans="1:3" ht="15.75">
      <c r="A13433" s="1"/>
      <c r="B13433" s="1"/>
      <c r="C13433" s="1"/>
    </row>
    <row r="13434" spans="1:3" ht="15.75">
      <c r="A13434" s="1"/>
      <c r="B13434" s="1"/>
      <c r="C13434" s="1"/>
    </row>
    <row r="13435" spans="1:3" ht="15.75">
      <c r="A13435" s="1"/>
      <c r="B13435" s="1"/>
      <c r="C13435" s="1"/>
    </row>
    <row r="13436" spans="1:3" ht="15.75">
      <c r="A13436" s="1"/>
      <c r="B13436" s="1"/>
      <c r="C13436" s="1"/>
    </row>
    <row r="13437" spans="1:3" ht="15.75">
      <c r="A13437" s="1"/>
      <c r="B13437" s="1"/>
      <c r="C13437" s="1"/>
    </row>
    <row r="13438" spans="1:3" ht="15.75">
      <c r="A13438" s="1"/>
      <c r="B13438" s="1"/>
      <c r="C13438" s="1"/>
    </row>
    <row r="13439" spans="1:3" ht="15.75">
      <c r="A13439" s="1"/>
      <c r="B13439" s="1"/>
      <c r="C13439" s="1"/>
    </row>
    <row r="13440" spans="1:3" ht="15.75">
      <c r="A13440" s="1"/>
      <c r="B13440" s="1"/>
      <c r="C13440" s="1"/>
    </row>
    <row r="13441" spans="1:3" ht="15.75">
      <c r="A13441" s="1"/>
      <c r="B13441" s="1"/>
      <c r="C13441" s="1"/>
    </row>
    <row r="13442" spans="1:3" ht="15.75">
      <c r="A13442" s="1"/>
      <c r="B13442" s="1"/>
      <c r="C13442" s="1"/>
    </row>
    <row r="13443" spans="1:3" ht="15.75">
      <c r="A13443" s="1"/>
      <c r="B13443" s="1"/>
      <c r="C13443" s="1"/>
    </row>
    <row r="13444" spans="1:3" ht="15.75">
      <c r="A13444" s="1"/>
      <c r="B13444" s="1"/>
      <c r="C13444" s="1"/>
    </row>
    <row r="13445" spans="1:3" ht="15.75">
      <c r="A13445" s="1"/>
      <c r="B13445" s="1"/>
      <c r="C13445" s="1"/>
    </row>
    <row r="13446" spans="1:3" ht="15.75">
      <c r="A13446" s="1"/>
      <c r="B13446" s="1"/>
      <c r="C13446" s="1"/>
    </row>
    <row r="13447" spans="1:3" ht="15.75">
      <c r="A13447" s="1"/>
      <c r="B13447" s="1"/>
      <c r="C13447" s="1"/>
    </row>
    <row r="13448" spans="1:3" ht="15.75">
      <c r="A13448" s="1"/>
      <c r="B13448" s="1"/>
      <c r="C13448" s="1"/>
    </row>
    <row r="13449" spans="1:3" ht="15.75">
      <c r="A13449" s="1"/>
      <c r="B13449" s="1"/>
      <c r="C13449" s="1"/>
    </row>
    <row r="13450" spans="1:3" ht="15.75">
      <c r="A13450" s="1"/>
      <c r="B13450" s="1"/>
      <c r="C13450" s="1"/>
    </row>
    <row r="13451" spans="1:3" ht="15.75">
      <c r="A13451" s="1"/>
      <c r="B13451" s="1"/>
      <c r="C13451" s="1"/>
    </row>
    <row r="13452" spans="1:3" ht="15.75">
      <c r="A13452" s="1"/>
      <c r="B13452" s="1"/>
      <c r="C13452" s="1"/>
    </row>
    <row r="13453" spans="1:3" ht="15.75">
      <c r="A13453" s="1"/>
      <c r="B13453" s="1"/>
      <c r="C13453" s="1"/>
    </row>
    <row r="13454" spans="1:3" ht="15.75">
      <c r="A13454" s="1"/>
      <c r="B13454" s="1"/>
      <c r="C13454" s="1"/>
    </row>
    <row r="13455" spans="1:3" ht="15.75">
      <c r="A13455" s="1"/>
      <c r="B13455" s="1"/>
      <c r="C13455" s="1"/>
    </row>
    <row r="13456" spans="1:3" ht="15.75">
      <c r="A13456" s="1"/>
      <c r="B13456" s="1"/>
      <c r="C13456" s="1"/>
    </row>
    <row r="13457" spans="1:3" ht="15.75">
      <c r="A13457" s="1"/>
      <c r="B13457" s="1"/>
      <c r="C13457" s="1"/>
    </row>
    <row r="13458" spans="1:3" ht="15.75">
      <c r="A13458" s="1"/>
      <c r="B13458" s="1"/>
      <c r="C13458" s="1"/>
    </row>
    <row r="13459" spans="1:3" ht="15.75">
      <c r="A13459" s="1"/>
      <c r="B13459" s="1"/>
      <c r="C13459" s="1"/>
    </row>
    <row r="13460" spans="1:3" ht="15.75">
      <c r="A13460" s="1"/>
      <c r="B13460" s="1"/>
      <c r="C13460" s="1"/>
    </row>
    <row r="13461" spans="1:3" ht="15.75">
      <c r="A13461" s="1"/>
      <c r="B13461" s="1"/>
      <c r="C13461" s="1"/>
    </row>
    <row r="13462" spans="1:3" ht="15.75">
      <c r="A13462" s="1"/>
      <c r="B13462" s="1"/>
      <c r="C13462" s="1"/>
    </row>
    <row r="13463" spans="1:3" ht="15.75">
      <c r="A13463" s="1"/>
      <c r="B13463" s="1"/>
      <c r="C13463" s="1"/>
    </row>
    <row r="13464" spans="1:3" ht="15.75">
      <c r="A13464" s="1"/>
      <c r="B13464" s="1"/>
      <c r="C13464" s="1"/>
    </row>
    <row r="13465" spans="1:3" ht="15.75">
      <c r="A13465" s="1"/>
      <c r="B13465" s="1"/>
      <c r="C13465" s="1"/>
    </row>
    <row r="13466" spans="1:3" ht="15.75">
      <c r="A13466" s="1"/>
      <c r="B13466" s="1"/>
      <c r="C13466" s="1"/>
    </row>
    <row r="13467" spans="1:3" ht="15.75">
      <c r="A13467" s="1"/>
      <c r="B13467" s="1"/>
      <c r="C13467" s="1"/>
    </row>
    <row r="13468" spans="1:3" ht="15.75">
      <c r="A13468" s="1"/>
      <c r="B13468" s="1"/>
      <c r="C13468" s="1"/>
    </row>
    <row r="13469" spans="1:3" ht="15.75">
      <c r="A13469" s="1"/>
      <c r="B13469" s="1"/>
      <c r="C13469" s="1"/>
    </row>
    <row r="13470" spans="1:3" ht="15.75">
      <c r="A13470" s="1"/>
      <c r="B13470" s="1"/>
      <c r="C13470" s="1"/>
    </row>
    <row r="13471" spans="1:3" ht="15.75">
      <c r="A13471" s="1"/>
      <c r="B13471" s="1"/>
      <c r="C13471" s="1"/>
    </row>
    <row r="13472" spans="1:3" ht="15.75">
      <c r="A13472" s="1"/>
      <c r="B13472" s="1"/>
      <c r="C13472" s="1"/>
    </row>
    <row r="13473" spans="1:3" ht="15.75">
      <c r="A13473" s="1"/>
      <c r="B13473" s="1"/>
      <c r="C13473" s="1"/>
    </row>
    <row r="13474" spans="1:3" ht="15.75">
      <c r="A13474" s="1"/>
      <c r="B13474" s="1"/>
      <c r="C13474" s="1"/>
    </row>
    <row r="13475" spans="1:3" ht="15.75">
      <c r="A13475" s="1"/>
      <c r="B13475" s="1"/>
      <c r="C13475" s="1"/>
    </row>
    <row r="13476" spans="1:3" ht="15.75">
      <c r="A13476" s="1"/>
      <c r="B13476" s="1"/>
      <c r="C13476" s="1"/>
    </row>
    <row r="13477" spans="1:3" ht="15.75">
      <c r="A13477" s="1"/>
      <c r="B13477" s="1"/>
      <c r="C13477" s="1"/>
    </row>
    <row r="13478" spans="1:3" ht="15.75">
      <c r="A13478" s="1"/>
      <c r="B13478" s="1"/>
      <c r="C13478" s="1"/>
    </row>
    <row r="13479" spans="1:3" ht="15.75">
      <c r="A13479" s="1"/>
      <c r="B13479" s="1"/>
      <c r="C13479" s="1"/>
    </row>
    <row r="13480" spans="1:3" ht="15.75">
      <c r="A13480" s="1"/>
      <c r="B13480" s="1"/>
      <c r="C13480" s="1"/>
    </row>
    <row r="13481" spans="1:3" ht="15.75">
      <c r="A13481" s="1"/>
      <c r="B13481" s="1"/>
      <c r="C13481" s="1"/>
    </row>
    <row r="13482" spans="1:3" ht="15.75">
      <c r="A13482" s="1"/>
      <c r="B13482" s="1"/>
      <c r="C13482" s="1"/>
    </row>
    <row r="13483" spans="1:3" ht="15.75">
      <c r="A13483" s="1"/>
      <c r="B13483" s="1"/>
      <c r="C13483" s="1"/>
    </row>
    <row r="13484" spans="1:3" ht="15.75">
      <c r="A13484" s="1"/>
      <c r="B13484" s="1"/>
      <c r="C13484" s="1"/>
    </row>
    <row r="13485" spans="1:3" ht="15.75">
      <c r="A13485" s="1"/>
      <c r="B13485" s="1"/>
      <c r="C13485" s="1"/>
    </row>
    <row r="13486" spans="1:3" ht="15.75">
      <c r="A13486" s="1"/>
      <c r="B13486" s="1"/>
      <c r="C13486" s="1"/>
    </row>
    <row r="13487" spans="1:3" ht="15.75">
      <c r="A13487" s="1"/>
      <c r="B13487" s="1"/>
      <c r="C13487" s="1"/>
    </row>
    <row r="13488" spans="1:3" ht="15.75">
      <c r="A13488" s="1"/>
      <c r="B13488" s="1"/>
      <c r="C13488" s="1"/>
    </row>
    <row r="13489" spans="1:3" ht="15.75">
      <c r="A13489" s="1"/>
      <c r="B13489" s="1"/>
      <c r="C13489" s="1"/>
    </row>
    <row r="13490" spans="1:3" ht="15.75">
      <c r="A13490" s="1"/>
      <c r="B13490" s="1"/>
      <c r="C13490" s="1"/>
    </row>
    <row r="13491" spans="1:3" ht="15.75">
      <c r="A13491" s="1"/>
      <c r="B13491" s="1"/>
      <c r="C13491" s="1"/>
    </row>
    <row r="13492" spans="1:3" ht="15.75">
      <c r="A13492" s="1"/>
      <c r="B13492" s="1"/>
      <c r="C13492" s="1"/>
    </row>
    <row r="13493" spans="1:3" ht="15.75">
      <c r="A13493" s="1"/>
      <c r="B13493" s="1"/>
      <c r="C13493" s="1"/>
    </row>
    <row r="13494" spans="1:3" ht="15.75">
      <c r="A13494" s="1"/>
      <c r="B13494" s="1"/>
      <c r="C13494" s="1"/>
    </row>
    <row r="13495" spans="1:3" ht="15.75">
      <c r="A13495" s="1"/>
      <c r="B13495" s="1"/>
      <c r="C13495" s="1"/>
    </row>
    <row r="13496" spans="1:3" ht="15.75">
      <c r="A13496" s="1"/>
      <c r="B13496" s="1"/>
      <c r="C13496" s="1"/>
    </row>
    <row r="13497" spans="1:3" ht="15.75">
      <c r="A13497" s="1"/>
      <c r="B13497" s="1"/>
      <c r="C13497" s="1"/>
    </row>
    <row r="13498" spans="1:3" ht="15.75">
      <c r="A13498" s="1"/>
      <c r="B13498" s="1"/>
      <c r="C13498" s="1"/>
    </row>
    <row r="13499" spans="1:3" ht="15.75">
      <c r="A13499" s="1"/>
      <c r="B13499" s="1"/>
      <c r="C13499" s="1"/>
    </row>
    <row r="13500" spans="1:3" ht="15.75">
      <c r="A13500" s="1"/>
      <c r="B13500" s="1"/>
      <c r="C13500" s="1"/>
    </row>
    <row r="13501" spans="1:3" ht="15.75">
      <c r="A13501" s="1"/>
      <c r="B13501" s="1"/>
      <c r="C13501" s="1"/>
    </row>
    <row r="13502" spans="1:3" ht="15.75">
      <c r="A13502" s="1"/>
      <c r="B13502" s="1"/>
      <c r="C13502" s="1"/>
    </row>
    <row r="13503" spans="1:3" ht="15.75">
      <c r="A13503" s="1"/>
      <c r="B13503" s="1"/>
      <c r="C13503" s="1"/>
    </row>
    <row r="13504" spans="1:3" ht="15.75">
      <c r="A13504" s="1"/>
      <c r="B13504" s="1"/>
      <c r="C13504" s="1"/>
    </row>
    <row r="13505" spans="1:3" ht="15.75">
      <c r="A13505" s="1"/>
      <c r="B13505" s="1"/>
      <c r="C13505" s="1"/>
    </row>
    <row r="13506" spans="1:3" ht="15.75">
      <c r="A13506" s="1"/>
      <c r="B13506" s="1"/>
      <c r="C13506" s="1"/>
    </row>
    <row r="13507" spans="1:3" ht="15.75">
      <c r="A13507" s="1"/>
      <c r="B13507" s="1"/>
      <c r="C13507" s="1"/>
    </row>
    <row r="13508" spans="1:3" ht="15.75">
      <c r="A13508" s="1"/>
      <c r="B13508" s="1"/>
      <c r="C13508" s="1"/>
    </row>
    <row r="13509" spans="1:3" ht="15.75">
      <c r="A13509" s="1"/>
      <c r="B13509" s="1"/>
      <c r="C13509" s="1"/>
    </row>
    <row r="13510" spans="1:3" ht="15.75">
      <c r="A13510" s="1"/>
      <c r="B13510" s="1"/>
      <c r="C13510" s="1"/>
    </row>
    <row r="13511" spans="1:3" ht="15.75">
      <c r="A13511" s="1"/>
      <c r="B13511" s="1"/>
      <c r="C13511" s="1"/>
    </row>
    <row r="13512" spans="1:3" ht="15.75">
      <c r="A13512" s="1"/>
      <c r="B13512" s="1"/>
      <c r="C13512" s="1"/>
    </row>
    <row r="13513" spans="1:3" ht="15.75">
      <c r="A13513" s="1"/>
      <c r="B13513" s="1"/>
      <c r="C13513" s="1"/>
    </row>
    <row r="13514" spans="1:3" ht="15.75">
      <c r="A13514" s="1"/>
      <c r="B13514" s="1"/>
      <c r="C13514" s="1"/>
    </row>
    <row r="13515" spans="1:3" ht="15.75">
      <c r="A13515" s="1"/>
      <c r="B13515" s="1"/>
      <c r="C13515" s="1"/>
    </row>
    <row r="13516" spans="1:3" ht="15.75">
      <c r="A13516" s="1"/>
      <c r="B13516" s="1"/>
      <c r="C13516" s="1"/>
    </row>
    <row r="13517" spans="1:3" ht="15.75">
      <c r="A13517" s="1"/>
      <c r="B13517" s="1"/>
      <c r="C13517" s="1"/>
    </row>
    <row r="13518" spans="1:3" ht="15.75">
      <c r="A13518" s="1"/>
      <c r="B13518" s="1"/>
      <c r="C13518" s="1"/>
    </row>
    <row r="13519" spans="1:3" ht="15.75">
      <c r="A13519" s="1"/>
      <c r="B13519" s="1"/>
      <c r="C13519" s="1"/>
    </row>
    <row r="13520" spans="1:3" ht="15.75">
      <c r="A13520" s="1"/>
      <c r="B13520" s="1"/>
      <c r="C13520" s="1"/>
    </row>
    <row r="13521" spans="1:3" ht="15.75">
      <c r="A13521" s="1"/>
      <c r="B13521" s="1"/>
      <c r="C13521" s="1"/>
    </row>
    <row r="13522" spans="1:3" ht="15.75">
      <c r="A13522" s="1"/>
      <c r="B13522" s="1"/>
      <c r="C13522" s="1"/>
    </row>
    <row r="13523" spans="1:3" ht="15.75">
      <c r="A13523" s="1"/>
      <c r="B13523" s="1"/>
      <c r="C13523" s="1"/>
    </row>
    <row r="13524" spans="1:3" ht="15.75">
      <c r="A13524" s="1"/>
      <c r="B13524" s="1"/>
      <c r="C13524" s="1"/>
    </row>
    <row r="13525" spans="1:3" ht="15.75">
      <c r="A13525" s="1"/>
      <c r="B13525" s="1"/>
      <c r="C13525" s="1"/>
    </row>
    <row r="13526" spans="1:3" ht="15.75">
      <c r="A13526" s="1"/>
      <c r="B13526" s="1"/>
      <c r="C13526" s="1"/>
    </row>
    <row r="13527" spans="1:3" ht="15.75">
      <c r="A13527" s="1"/>
      <c r="B13527" s="1"/>
      <c r="C13527" s="1"/>
    </row>
    <row r="13528" spans="1:3" ht="15.75">
      <c r="A13528" s="1"/>
      <c r="B13528" s="1"/>
      <c r="C13528" s="1"/>
    </row>
    <row r="13529" spans="1:3" ht="15.75">
      <c r="A13529" s="1"/>
      <c r="B13529" s="1"/>
      <c r="C13529" s="1"/>
    </row>
    <row r="13530" spans="1:3" ht="15.75">
      <c r="A13530" s="1"/>
      <c r="B13530" s="1"/>
      <c r="C13530" s="1"/>
    </row>
    <row r="13531" spans="1:3" ht="15.75">
      <c r="A13531" s="1"/>
      <c r="B13531" s="1"/>
      <c r="C13531" s="1"/>
    </row>
    <row r="13532" spans="1:3" ht="15.75">
      <c r="A13532" s="1"/>
      <c r="B13532" s="1"/>
      <c r="C13532" s="1"/>
    </row>
    <row r="13533" spans="1:3" ht="15.75">
      <c r="A13533" s="1"/>
      <c r="B13533" s="1"/>
      <c r="C13533" s="1"/>
    </row>
    <row r="13534" spans="1:3" ht="15.75">
      <c r="A13534" s="1"/>
      <c r="B13534" s="1"/>
      <c r="C13534" s="1"/>
    </row>
    <row r="13535" spans="1:3" ht="15.75">
      <c r="A13535" s="1"/>
      <c r="B13535" s="1"/>
      <c r="C13535" s="1"/>
    </row>
    <row r="13536" spans="1:3" ht="15.75">
      <c r="A13536" s="1"/>
      <c r="B13536" s="1"/>
      <c r="C13536" s="1"/>
    </row>
    <row r="13537" spans="1:3" ht="15.75">
      <c r="A13537" s="1"/>
      <c r="B13537" s="1"/>
      <c r="C13537" s="1"/>
    </row>
    <row r="13538" spans="1:3" ht="15.75">
      <c r="A13538" s="1"/>
      <c r="B13538" s="1"/>
      <c r="C13538" s="1"/>
    </row>
    <row r="13539" spans="1:3" ht="15.75">
      <c r="A13539" s="1"/>
      <c r="B13539" s="1"/>
      <c r="C13539" s="1"/>
    </row>
    <row r="13540" spans="1:3" ht="15.75">
      <c r="A13540" s="1"/>
      <c r="B13540" s="1"/>
      <c r="C13540" s="1"/>
    </row>
    <row r="13541" spans="1:3" ht="15.75">
      <c r="A13541" s="1"/>
      <c r="B13541" s="1"/>
      <c r="C13541" s="1"/>
    </row>
    <row r="13542" spans="1:3" ht="15.75">
      <c r="A13542" s="1"/>
      <c r="B13542" s="1"/>
      <c r="C13542" s="1"/>
    </row>
    <row r="13543" spans="1:3" ht="15.75">
      <c r="A13543" s="1"/>
      <c r="B13543" s="1"/>
      <c r="C13543" s="1"/>
    </row>
    <row r="13544" spans="1:3" ht="15.75">
      <c r="A13544" s="1"/>
      <c r="B13544" s="1"/>
      <c r="C13544" s="1"/>
    </row>
    <row r="13545" spans="1:3" ht="15.75">
      <c r="A13545" s="1"/>
      <c r="B13545" s="1"/>
      <c r="C13545" s="1"/>
    </row>
    <row r="13546" spans="1:3" ht="15.75">
      <c r="A13546" s="1"/>
      <c r="B13546" s="1"/>
      <c r="C13546" s="1"/>
    </row>
    <row r="13547" spans="1:3" ht="15.75">
      <c r="A13547" s="1"/>
      <c r="B13547" s="1"/>
      <c r="C13547" s="1"/>
    </row>
    <row r="13548" spans="1:3" ht="15.75">
      <c r="A13548" s="1"/>
      <c r="B13548" s="1"/>
      <c r="C13548" s="1"/>
    </row>
    <row r="13549" spans="1:3" ht="15.75">
      <c r="A13549" s="1"/>
      <c r="B13549" s="1"/>
      <c r="C13549" s="1"/>
    </row>
    <row r="13550" spans="1:3" ht="15.75">
      <c r="A13550" s="1"/>
      <c r="B13550" s="1"/>
      <c r="C13550" s="1"/>
    </row>
    <row r="13551" spans="1:3" ht="15.75">
      <c r="A13551" s="1"/>
      <c r="B13551" s="1"/>
      <c r="C13551" s="1"/>
    </row>
    <row r="13552" spans="1:3" ht="15.75">
      <c r="A13552" s="1"/>
      <c r="B13552" s="1"/>
      <c r="C13552" s="1"/>
    </row>
    <row r="13553" spans="1:3" ht="15.75">
      <c r="A13553" s="1"/>
      <c r="B13553" s="1"/>
      <c r="C13553" s="1"/>
    </row>
    <row r="13554" spans="1:3" ht="15.75">
      <c r="A13554" s="1"/>
      <c r="B13554" s="1"/>
      <c r="C13554" s="1"/>
    </row>
    <row r="13555" spans="1:3" ht="15.75">
      <c r="A13555" s="1"/>
      <c r="B13555" s="1"/>
      <c r="C13555" s="1"/>
    </row>
    <row r="13556" spans="1:3" ht="15.75">
      <c r="A13556" s="1"/>
      <c r="B13556" s="1"/>
      <c r="C13556" s="1"/>
    </row>
    <row r="13557" spans="1:3" ht="15.75">
      <c r="A13557" s="1"/>
      <c r="B13557" s="1"/>
      <c r="C13557" s="1"/>
    </row>
    <row r="13558" spans="1:3" ht="15.75">
      <c r="A13558" s="1"/>
      <c r="B13558" s="1"/>
      <c r="C13558" s="1"/>
    </row>
    <row r="13559" spans="1:3" ht="15.75">
      <c r="A13559" s="1"/>
      <c r="B13559" s="1"/>
      <c r="C13559" s="1"/>
    </row>
    <row r="13560" spans="1:3" ht="15.75">
      <c r="A13560" s="1"/>
      <c r="B13560" s="1"/>
      <c r="C13560" s="1"/>
    </row>
    <row r="13561" spans="1:3" ht="15.75">
      <c r="A13561" s="1"/>
      <c r="B13561" s="1"/>
      <c r="C13561" s="1"/>
    </row>
    <row r="13562" spans="1:3" ht="15.75">
      <c r="A13562" s="1"/>
      <c r="B13562" s="1"/>
      <c r="C13562" s="1"/>
    </row>
    <row r="13563" spans="1:3" ht="15.75">
      <c r="A13563" s="1"/>
      <c r="B13563" s="1"/>
      <c r="C13563" s="1"/>
    </row>
    <row r="13564" spans="1:3" ht="15.75">
      <c r="A13564" s="1"/>
      <c r="B13564" s="1"/>
      <c r="C13564" s="1"/>
    </row>
    <row r="13565" spans="1:3" ht="15.75">
      <c r="A13565" s="1"/>
      <c r="B13565" s="1"/>
      <c r="C13565" s="1"/>
    </row>
    <row r="13566" spans="1:3" ht="15.75">
      <c r="A13566" s="1"/>
      <c r="B13566" s="1"/>
      <c r="C13566" s="1"/>
    </row>
    <row r="13567" spans="1:3" ht="15.75">
      <c r="A13567" s="1"/>
      <c r="B13567" s="1"/>
      <c r="C13567" s="1"/>
    </row>
    <row r="13568" spans="1:3" ht="15.75">
      <c r="A13568" s="1"/>
      <c r="B13568" s="1"/>
      <c r="C13568" s="1"/>
    </row>
    <row r="13569" spans="1:3" ht="15.75">
      <c r="A13569" s="1"/>
      <c r="B13569" s="1"/>
      <c r="C13569" s="1"/>
    </row>
    <row r="13570" spans="1:3" ht="15.75">
      <c r="A13570" s="1"/>
      <c r="B13570" s="1"/>
      <c r="C13570" s="1"/>
    </row>
    <row r="13571" spans="1:3" ht="15.75">
      <c r="A13571" s="1"/>
      <c r="B13571" s="1"/>
      <c r="C13571" s="1"/>
    </row>
    <row r="13572" spans="1:3" ht="15.75">
      <c r="A13572" s="1"/>
      <c r="B13572" s="1"/>
      <c r="C13572" s="1"/>
    </row>
    <row r="13573" spans="1:3" ht="15.75">
      <c r="A13573" s="1"/>
      <c r="B13573" s="1"/>
      <c r="C13573" s="1"/>
    </row>
    <row r="13574" spans="1:3" ht="15.75">
      <c r="A13574" s="1"/>
      <c r="B13574" s="1"/>
      <c r="C13574" s="1"/>
    </row>
    <row r="13575" spans="1:3" ht="15.75">
      <c r="A13575" s="1"/>
      <c r="B13575" s="1"/>
      <c r="C13575" s="1"/>
    </row>
    <row r="13576" spans="1:3" ht="15.75">
      <c r="A13576" s="1"/>
      <c r="B13576" s="1"/>
      <c r="C13576" s="1"/>
    </row>
    <row r="13577" spans="1:3" ht="15.75">
      <c r="A13577" s="1"/>
      <c r="B13577" s="1"/>
      <c r="C13577" s="1"/>
    </row>
    <row r="13578" spans="1:3" ht="15.75">
      <c r="A13578" s="1"/>
      <c r="B13578" s="1"/>
      <c r="C13578" s="1"/>
    </row>
    <row r="13579" spans="1:3" ht="15.75">
      <c r="A13579" s="1"/>
      <c r="B13579" s="1"/>
      <c r="C13579" s="1"/>
    </row>
    <row r="13580" spans="1:3" ht="15.75">
      <c r="A13580" s="1"/>
      <c r="B13580" s="1"/>
      <c r="C13580" s="1"/>
    </row>
    <row r="13581" spans="1:3" ht="15.75">
      <c r="A13581" s="1"/>
      <c r="B13581" s="1"/>
      <c r="C13581" s="1"/>
    </row>
    <row r="13582" spans="1:3" ht="15.75">
      <c r="A13582" s="1"/>
      <c r="B13582" s="1"/>
      <c r="C13582" s="1"/>
    </row>
    <row r="13583" spans="1:3" ht="15.75">
      <c r="A13583" s="1"/>
      <c r="B13583" s="1"/>
      <c r="C13583" s="1"/>
    </row>
    <row r="13584" spans="1:3" ht="15.75">
      <c r="A13584" s="1"/>
      <c r="B13584" s="1"/>
      <c r="C13584" s="1"/>
    </row>
    <row r="13585" spans="1:3" ht="15.75">
      <c r="A13585" s="1"/>
      <c r="B13585" s="1"/>
      <c r="C13585" s="1"/>
    </row>
    <row r="13586" spans="1:3" ht="15.75">
      <c r="A13586" s="1"/>
      <c r="B13586" s="1"/>
      <c r="C13586" s="1"/>
    </row>
    <row r="13587" spans="1:3" ht="15.75">
      <c r="A13587" s="1"/>
      <c r="B13587" s="1"/>
      <c r="C13587" s="1"/>
    </row>
    <row r="13588" spans="1:3" ht="15.75">
      <c r="A13588" s="1"/>
      <c r="B13588" s="1"/>
      <c r="C13588" s="1"/>
    </row>
    <row r="13589" spans="1:3" ht="15.75">
      <c r="A13589" s="1"/>
      <c r="B13589" s="1"/>
      <c r="C13589" s="1"/>
    </row>
    <row r="13590" spans="1:3" ht="15.75">
      <c r="A13590" s="1"/>
      <c r="B13590" s="1"/>
      <c r="C13590" s="1"/>
    </row>
    <row r="13591" spans="1:3" ht="15.75">
      <c r="A13591" s="1"/>
      <c r="B13591" s="1"/>
      <c r="C13591" s="1"/>
    </row>
    <row r="13592" spans="1:3" ht="15.75">
      <c r="A13592" s="1"/>
      <c r="B13592" s="1"/>
      <c r="C13592" s="1"/>
    </row>
    <row r="13593" spans="1:3" ht="15.75">
      <c r="A13593" s="1"/>
      <c r="B13593" s="1"/>
      <c r="C13593" s="1"/>
    </row>
    <row r="13594" spans="1:3" ht="15.75">
      <c r="A13594" s="1"/>
      <c r="B13594" s="1"/>
      <c r="C13594" s="1"/>
    </row>
    <row r="13595" spans="1:3" ht="15.75">
      <c r="A13595" s="1"/>
      <c r="B13595" s="1"/>
      <c r="C13595" s="1"/>
    </row>
    <row r="13596" spans="1:3" ht="15.75">
      <c r="A13596" s="1"/>
      <c r="B13596" s="1"/>
      <c r="C13596" s="1"/>
    </row>
    <row r="13597" spans="1:3" ht="15.75">
      <c r="A13597" s="1"/>
      <c r="B13597" s="1"/>
      <c r="C13597" s="1"/>
    </row>
    <row r="13598" spans="1:3" ht="15.75">
      <c r="A13598" s="1"/>
      <c r="B13598" s="1"/>
      <c r="C13598" s="1"/>
    </row>
    <row r="13599" spans="1:3" ht="15.75">
      <c r="A13599" s="1"/>
      <c r="B13599" s="1"/>
      <c r="C13599" s="1"/>
    </row>
    <row r="13600" spans="1:3" ht="15.75">
      <c r="A13600" s="1"/>
      <c r="B13600" s="1"/>
      <c r="C13600" s="1"/>
    </row>
    <row r="13601" spans="1:3" ht="15.75">
      <c r="A13601" s="1"/>
      <c r="B13601" s="1"/>
      <c r="C13601" s="1"/>
    </row>
    <row r="13602" spans="1:3" ht="15.75">
      <c r="A13602" s="1"/>
      <c r="B13602" s="1"/>
      <c r="C13602" s="1"/>
    </row>
    <row r="13603" spans="1:3" ht="15.75">
      <c r="A13603" s="1"/>
      <c r="B13603" s="1"/>
      <c r="C13603" s="1"/>
    </row>
    <row r="13604" spans="1:3" ht="15.75">
      <c r="A13604" s="1"/>
      <c r="B13604" s="1"/>
      <c r="C13604" s="1"/>
    </row>
    <row r="13605" spans="1:3" ht="15.75">
      <c r="A13605" s="1"/>
      <c r="B13605" s="1"/>
      <c r="C13605" s="1"/>
    </row>
    <row r="13606" spans="1:3" ht="15.75">
      <c r="A13606" s="1"/>
      <c r="B13606" s="1"/>
      <c r="C13606" s="1"/>
    </row>
    <row r="13607" spans="1:3" ht="15.75">
      <c r="A13607" s="1"/>
      <c r="B13607" s="1"/>
      <c r="C13607" s="1"/>
    </row>
    <row r="13608" spans="1:3" ht="15.75">
      <c r="A13608" s="1"/>
      <c r="B13608" s="1"/>
      <c r="C13608" s="1"/>
    </row>
    <row r="13609" spans="1:3" ht="15.75">
      <c r="A13609" s="1"/>
      <c r="B13609" s="1"/>
      <c r="C13609" s="1"/>
    </row>
    <row r="13610" spans="1:3" ht="15.75">
      <c r="A13610" s="1"/>
      <c r="B13610" s="1"/>
      <c r="C13610" s="1"/>
    </row>
    <row r="13611" spans="1:3" ht="15.75">
      <c r="A13611" s="1"/>
      <c r="B13611" s="1"/>
      <c r="C13611" s="1"/>
    </row>
    <row r="13612" spans="1:3" ht="15.75">
      <c r="A13612" s="1"/>
      <c r="B13612" s="1"/>
      <c r="C13612" s="1"/>
    </row>
    <row r="13613" spans="1:3" ht="15.75">
      <c r="A13613" s="1"/>
      <c r="B13613" s="1"/>
      <c r="C13613" s="1"/>
    </row>
    <row r="13614" spans="1:3" ht="15.75">
      <c r="A13614" s="1"/>
      <c r="B13614" s="1"/>
      <c r="C13614" s="1"/>
    </row>
    <row r="13615" spans="1:3" ht="15.75">
      <c r="A13615" s="1"/>
      <c r="B13615" s="1"/>
      <c r="C13615" s="1"/>
    </row>
    <row r="13616" spans="1:3" ht="15.75">
      <c r="A13616" s="1"/>
      <c r="B13616" s="1"/>
      <c r="C13616" s="1"/>
    </row>
    <row r="13617" spans="1:3" ht="15.75">
      <c r="A13617" s="1"/>
      <c r="B13617" s="1"/>
      <c r="C13617" s="1"/>
    </row>
    <row r="13618" spans="1:3" ht="15.75">
      <c r="A13618" s="1"/>
      <c r="B13618" s="1"/>
      <c r="C13618" s="1"/>
    </row>
    <row r="13619" spans="1:3" ht="15.75">
      <c r="A13619" s="1"/>
      <c r="B13619" s="1"/>
      <c r="C13619" s="1"/>
    </row>
    <row r="13620" spans="1:3" ht="15.75">
      <c r="A13620" s="1"/>
      <c r="B13620" s="1"/>
      <c r="C13620" s="1"/>
    </row>
    <row r="13621" spans="1:3" ht="15.75">
      <c r="A13621" s="1"/>
      <c r="B13621" s="1"/>
      <c r="C13621" s="1"/>
    </row>
    <row r="13622" spans="1:3" ht="15.75">
      <c r="A13622" s="1"/>
      <c r="B13622" s="1"/>
      <c r="C13622" s="1"/>
    </row>
    <row r="13623" spans="1:3" ht="15.75">
      <c r="A13623" s="1"/>
      <c r="B13623" s="1"/>
      <c r="C13623" s="1"/>
    </row>
    <row r="13624" spans="1:3" ht="15.75">
      <c r="A13624" s="1"/>
      <c r="B13624" s="1"/>
      <c r="C13624" s="1"/>
    </row>
    <row r="13625" spans="1:3" ht="15.75">
      <c r="A13625" s="1"/>
      <c r="B13625" s="1"/>
      <c r="C13625" s="1"/>
    </row>
    <row r="13626" spans="1:3" ht="15.75">
      <c r="A13626" s="1"/>
      <c r="B13626" s="1"/>
      <c r="C13626" s="1"/>
    </row>
    <row r="13627" spans="1:3" ht="15.75">
      <c r="A13627" s="1"/>
      <c r="B13627" s="1"/>
      <c r="C13627" s="1"/>
    </row>
    <row r="13628" spans="1:3" ht="15.75">
      <c r="A13628" s="1"/>
      <c r="B13628" s="1"/>
      <c r="C13628" s="1"/>
    </row>
    <row r="13629" spans="1:3" ht="15.75">
      <c r="A13629" s="1"/>
      <c r="B13629" s="1"/>
      <c r="C13629" s="1"/>
    </row>
    <row r="13630" spans="1:3" ht="15.75">
      <c r="A13630" s="1"/>
      <c r="B13630" s="1"/>
      <c r="C13630" s="1"/>
    </row>
    <row r="13631" spans="1:3" ht="15.75">
      <c r="A13631" s="1"/>
      <c r="B13631" s="1"/>
      <c r="C13631" s="1"/>
    </row>
    <row r="13632" spans="1:3" ht="15.75">
      <c r="A13632" s="1"/>
      <c r="B13632" s="1"/>
      <c r="C13632" s="1"/>
    </row>
    <row r="13633" spans="1:3" ht="15.75">
      <c r="A13633" s="1"/>
      <c r="B13633" s="1"/>
      <c r="C13633" s="1"/>
    </row>
    <row r="13634" spans="1:3" ht="15.75">
      <c r="A13634" s="1"/>
      <c r="B13634" s="1"/>
      <c r="C13634" s="1"/>
    </row>
    <row r="13635" spans="1:3" ht="15.75">
      <c r="A13635" s="1"/>
      <c r="B13635" s="1"/>
      <c r="C13635" s="1"/>
    </row>
    <row r="13636" spans="1:3" ht="15.75">
      <c r="A13636" s="1"/>
      <c r="B13636" s="1"/>
      <c r="C13636" s="1"/>
    </row>
    <row r="13637" spans="1:3" ht="15.75">
      <c r="A13637" s="1"/>
      <c r="B13637" s="1"/>
      <c r="C13637" s="1"/>
    </row>
    <row r="13638" spans="1:3" ht="15.75">
      <c r="A13638" s="1"/>
      <c r="B13638" s="1"/>
      <c r="C13638" s="1"/>
    </row>
    <row r="13639" spans="1:3" ht="15.75">
      <c r="A13639" s="1"/>
      <c r="B13639" s="1"/>
      <c r="C13639" s="1"/>
    </row>
    <row r="13640" spans="1:3" ht="15.75">
      <c r="A13640" s="1"/>
      <c r="B13640" s="1"/>
      <c r="C13640" s="1"/>
    </row>
    <row r="13641" spans="1:3" ht="15.75">
      <c r="A13641" s="1"/>
      <c r="B13641" s="1"/>
      <c r="C13641" s="1"/>
    </row>
    <row r="13642" spans="1:3" ht="15.75">
      <c r="A13642" s="1"/>
      <c r="B13642" s="1"/>
      <c r="C13642" s="1"/>
    </row>
    <row r="13643" spans="1:3" ht="15.75">
      <c r="A13643" s="1"/>
      <c r="B13643" s="1"/>
      <c r="C13643" s="1"/>
    </row>
    <row r="13644" spans="1:3" ht="15.75">
      <c r="A13644" s="1"/>
      <c r="B13644" s="1"/>
      <c r="C13644" s="1"/>
    </row>
    <row r="13645" spans="1:3" ht="15.75">
      <c r="A13645" s="1"/>
      <c r="B13645" s="1"/>
      <c r="C13645" s="1"/>
    </row>
    <row r="13646" spans="1:3" ht="15.75">
      <c r="A13646" s="1"/>
      <c r="B13646" s="1"/>
      <c r="C13646" s="1"/>
    </row>
    <row r="13647" spans="1:3" ht="15.75">
      <c r="A13647" s="1"/>
      <c r="B13647" s="1"/>
      <c r="C13647" s="1"/>
    </row>
    <row r="13648" spans="1:3" ht="15.75">
      <c r="A13648" s="1"/>
      <c r="B13648" s="1"/>
      <c r="C13648" s="1"/>
    </row>
    <row r="13649" spans="1:3" ht="15.75">
      <c r="A13649" s="1"/>
      <c r="B13649" s="1"/>
      <c r="C13649" s="1"/>
    </row>
    <row r="13650" spans="1:3" ht="15.75">
      <c r="A13650" s="1"/>
      <c r="B13650" s="1"/>
      <c r="C13650" s="1"/>
    </row>
    <row r="13651" spans="1:3" ht="15.75">
      <c r="A13651" s="1"/>
      <c r="B13651" s="1"/>
      <c r="C13651" s="1"/>
    </row>
    <row r="13652" spans="1:3" ht="15.75">
      <c r="A13652" s="1"/>
      <c r="B13652" s="1"/>
      <c r="C13652" s="1"/>
    </row>
    <row r="13653" spans="1:3" ht="15.75">
      <c r="A13653" s="1"/>
      <c r="B13653" s="1"/>
      <c r="C13653" s="1"/>
    </row>
    <row r="13654" spans="1:3" ht="15.75">
      <c r="A13654" s="1"/>
      <c r="B13654" s="1"/>
      <c r="C13654" s="1"/>
    </row>
    <row r="13655" spans="1:3" ht="15.75">
      <c r="A13655" s="1"/>
      <c r="B13655" s="1"/>
      <c r="C13655" s="1"/>
    </row>
    <row r="13656" spans="1:3" ht="15.75">
      <c r="A13656" s="1"/>
      <c r="B13656" s="1"/>
      <c r="C13656" s="1"/>
    </row>
    <row r="13657" spans="1:3" ht="15.75">
      <c r="A13657" s="1"/>
      <c r="B13657" s="1"/>
      <c r="C13657" s="1"/>
    </row>
    <row r="13658" spans="1:3" ht="15.75">
      <c r="A13658" s="1"/>
      <c r="B13658" s="1"/>
      <c r="C13658" s="1"/>
    </row>
    <row r="13659" spans="1:3" ht="15.75">
      <c r="A13659" s="1"/>
      <c r="B13659" s="1"/>
      <c r="C13659" s="1"/>
    </row>
    <row r="13660" spans="1:3" ht="15.75">
      <c r="A13660" s="1"/>
      <c r="B13660" s="1"/>
      <c r="C13660" s="1"/>
    </row>
    <row r="13661" spans="1:3" ht="15.75">
      <c r="A13661" s="1"/>
      <c r="B13661" s="1"/>
      <c r="C13661" s="1"/>
    </row>
    <row r="13662" spans="1:3" ht="15.75">
      <c r="A13662" s="1"/>
      <c r="B13662" s="1"/>
      <c r="C13662" s="1"/>
    </row>
    <row r="13663" spans="1:3" ht="15.75">
      <c r="A13663" s="1"/>
      <c r="B13663" s="1"/>
      <c r="C13663" s="1"/>
    </row>
    <row r="13664" spans="1:3" ht="15.75">
      <c r="A13664" s="1"/>
      <c r="B13664" s="1"/>
      <c r="C13664" s="1"/>
    </row>
    <row r="13665" spans="1:3" ht="15.75">
      <c r="A13665" s="1"/>
      <c r="B13665" s="1"/>
      <c r="C13665" s="1"/>
    </row>
    <row r="13666" spans="1:3" ht="15.75">
      <c r="A13666" s="1"/>
      <c r="B13666" s="1"/>
      <c r="C13666" s="1"/>
    </row>
    <row r="13667" spans="1:3" ht="15.75">
      <c r="A13667" s="1"/>
      <c r="B13667" s="1"/>
      <c r="C13667" s="1"/>
    </row>
    <row r="13668" spans="1:3" ht="15.75">
      <c r="A13668" s="1"/>
      <c r="B13668" s="1"/>
      <c r="C13668" s="1"/>
    </row>
    <row r="13669" spans="1:3" ht="15.75">
      <c r="A13669" s="1"/>
      <c r="B13669" s="1"/>
      <c r="C13669" s="1"/>
    </row>
    <row r="13670" spans="1:3" ht="15.75">
      <c r="A13670" s="1"/>
      <c r="B13670" s="1"/>
      <c r="C13670" s="1"/>
    </row>
    <row r="13671" spans="1:3" ht="15.75">
      <c r="A13671" s="1"/>
      <c r="B13671" s="1"/>
      <c r="C13671" s="1"/>
    </row>
    <row r="13672" spans="1:3" ht="15.75">
      <c r="A13672" s="1"/>
      <c r="B13672" s="1"/>
      <c r="C13672" s="1"/>
    </row>
    <row r="13673" spans="1:3" ht="15.75">
      <c r="A13673" s="1"/>
      <c r="B13673" s="1"/>
      <c r="C13673" s="1"/>
    </row>
    <row r="13674" spans="1:3" ht="15.75">
      <c r="A13674" s="1"/>
      <c r="B13674" s="1"/>
      <c r="C13674" s="1"/>
    </row>
    <row r="13675" spans="1:3" ht="15.75">
      <c r="A13675" s="1"/>
      <c r="B13675" s="1"/>
      <c r="C13675" s="1"/>
    </row>
    <row r="13676" spans="1:3" ht="15.75">
      <c r="A13676" s="1"/>
      <c r="B13676" s="1"/>
      <c r="C13676" s="1"/>
    </row>
    <row r="13677" spans="1:3" ht="15.75">
      <c r="A13677" s="1"/>
      <c r="B13677" s="1"/>
      <c r="C13677" s="1"/>
    </row>
    <row r="13678" spans="1:3" ht="15.75">
      <c r="A13678" s="1"/>
      <c r="B13678" s="1"/>
      <c r="C13678" s="1"/>
    </row>
    <row r="13679" spans="1:3" ht="15.75">
      <c r="A13679" s="1"/>
      <c r="B13679" s="1"/>
      <c r="C13679" s="1"/>
    </row>
    <row r="13680" spans="1:3" ht="15.75">
      <c r="A13680" s="1"/>
      <c r="B13680" s="1"/>
      <c r="C13680" s="1"/>
    </row>
    <row r="13681" spans="1:3" ht="15.75">
      <c r="A13681" s="1"/>
      <c r="B13681" s="1"/>
      <c r="C13681" s="1"/>
    </row>
    <row r="13682" spans="1:3" ht="15.75">
      <c r="A13682" s="1"/>
      <c r="B13682" s="1"/>
      <c r="C13682" s="1"/>
    </row>
    <row r="13683" spans="1:3" ht="15.75">
      <c r="A13683" s="1"/>
      <c r="B13683" s="1"/>
      <c r="C13683" s="1"/>
    </row>
    <row r="13684" spans="1:3" ht="15.75">
      <c r="A13684" s="1"/>
      <c r="B13684" s="1"/>
      <c r="C13684" s="1"/>
    </row>
    <row r="13685" spans="1:3" ht="15.75">
      <c r="A13685" s="1"/>
      <c r="B13685" s="1"/>
      <c r="C13685" s="1"/>
    </row>
    <row r="13686" spans="1:3" ht="15.75">
      <c r="A13686" s="1"/>
      <c r="B13686" s="1"/>
      <c r="C13686" s="1"/>
    </row>
    <row r="13687" spans="1:3" ht="15.75">
      <c r="A13687" s="1"/>
      <c r="B13687" s="1"/>
      <c r="C13687" s="1"/>
    </row>
    <row r="13688" spans="1:3" ht="15.75">
      <c r="A13688" s="1"/>
      <c r="B13688" s="1"/>
      <c r="C13688" s="1"/>
    </row>
    <row r="13689" spans="1:3" ht="15.75">
      <c r="A13689" s="1"/>
      <c r="B13689" s="1"/>
      <c r="C13689" s="1"/>
    </row>
    <row r="13690" spans="1:3" ht="15.75">
      <c r="A13690" s="1"/>
      <c r="B13690" s="1"/>
      <c r="C13690" s="1"/>
    </row>
    <row r="13691" spans="1:3" ht="15.75">
      <c r="A13691" s="1"/>
      <c r="B13691" s="1"/>
      <c r="C13691" s="1"/>
    </row>
    <row r="13692" spans="1:3" ht="15.75">
      <c r="A13692" s="1"/>
      <c r="B13692" s="1"/>
      <c r="C13692" s="1"/>
    </row>
    <row r="13693" spans="1:3" ht="15.75">
      <c r="A13693" s="1"/>
      <c r="B13693" s="1"/>
      <c r="C13693" s="1"/>
    </row>
    <row r="13694" spans="1:3" ht="15.75">
      <c r="A13694" s="1"/>
      <c r="B13694" s="1"/>
      <c r="C13694" s="1"/>
    </row>
    <row r="13695" spans="1:3" ht="15.75">
      <c r="A13695" s="1"/>
      <c r="B13695" s="1"/>
      <c r="C13695" s="1"/>
    </row>
    <row r="13696" spans="1:3" ht="15.75">
      <c r="A13696" s="1"/>
      <c r="B13696" s="1"/>
      <c r="C13696" s="1"/>
    </row>
    <row r="13697" spans="1:3" ht="15.75">
      <c r="A13697" s="1"/>
      <c r="B13697" s="1"/>
      <c r="C13697" s="1"/>
    </row>
    <row r="13698" spans="1:3" ht="15.75">
      <c r="A13698" s="1"/>
      <c r="B13698" s="1"/>
      <c r="C13698" s="1"/>
    </row>
    <row r="13699" spans="1:3" ht="15.75">
      <c r="A13699" s="1"/>
      <c r="B13699" s="1"/>
      <c r="C13699" s="1"/>
    </row>
    <row r="13700" spans="1:3" ht="15.75">
      <c r="A13700" s="1"/>
      <c r="B13700" s="1"/>
      <c r="C13700" s="1"/>
    </row>
    <row r="13701" spans="1:3" ht="15.75">
      <c r="A13701" s="1"/>
      <c r="B13701" s="1"/>
      <c r="C13701" s="1"/>
    </row>
    <row r="13702" spans="1:3" ht="15.75">
      <c r="A13702" s="1"/>
      <c r="B13702" s="1"/>
      <c r="C13702" s="1"/>
    </row>
    <row r="13703" spans="1:3" ht="15.75">
      <c r="A13703" s="1"/>
      <c r="B13703" s="1"/>
      <c r="C13703" s="1"/>
    </row>
    <row r="13704" spans="1:3" ht="15.75">
      <c r="A13704" s="1"/>
      <c r="B13704" s="1"/>
      <c r="C13704" s="1"/>
    </row>
    <row r="13705" spans="1:3" ht="15.75">
      <c r="A13705" s="1"/>
      <c r="B13705" s="1"/>
      <c r="C13705" s="1"/>
    </row>
    <row r="13706" spans="1:3" ht="15.75">
      <c r="A13706" s="1"/>
      <c r="B13706" s="1"/>
      <c r="C13706" s="1"/>
    </row>
    <row r="13707" spans="1:3" ht="15.75">
      <c r="A13707" s="1"/>
      <c r="B13707" s="1"/>
      <c r="C13707" s="1"/>
    </row>
    <row r="13708" spans="1:3" ht="15.75">
      <c r="A13708" s="1"/>
      <c r="B13708" s="1"/>
      <c r="C13708" s="1"/>
    </row>
    <row r="13709" spans="1:3" ht="15.75">
      <c r="A13709" s="1"/>
      <c r="B13709" s="1"/>
      <c r="C13709" s="1"/>
    </row>
    <row r="13710" spans="1:3" ht="15.75">
      <c r="A13710" s="1"/>
      <c r="B13710" s="1"/>
      <c r="C13710" s="1"/>
    </row>
    <row r="13711" spans="1:3" ht="15.75">
      <c r="A13711" s="1"/>
      <c r="B13711" s="1"/>
      <c r="C13711" s="1"/>
    </row>
    <row r="13712" spans="1:3" ht="15.75">
      <c r="A13712" s="1"/>
      <c r="B13712" s="1"/>
      <c r="C13712" s="1"/>
    </row>
    <row r="13713" spans="1:3" ht="15.75">
      <c r="A13713" s="1"/>
      <c r="B13713" s="1"/>
      <c r="C13713" s="1"/>
    </row>
    <row r="13714" spans="1:3" ht="15.75">
      <c r="A13714" s="1"/>
      <c r="B13714" s="1"/>
      <c r="C13714" s="1"/>
    </row>
    <row r="13715" spans="1:3" ht="15.75">
      <c r="A13715" s="1"/>
      <c r="B13715" s="1"/>
      <c r="C13715" s="1"/>
    </row>
    <row r="13716" spans="1:3" ht="15.75">
      <c r="A13716" s="1"/>
      <c r="B13716" s="1"/>
      <c r="C13716" s="1"/>
    </row>
    <row r="13717" spans="1:3" ht="15.75">
      <c r="A13717" s="1"/>
      <c r="B13717" s="1"/>
      <c r="C13717" s="1"/>
    </row>
    <row r="13718" spans="1:3" ht="15.75">
      <c r="A13718" s="1"/>
      <c r="B13718" s="1"/>
      <c r="C13718" s="1"/>
    </row>
    <row r="13719" spans="1:3" ht="15.75">
      <c r="A13719" s="1"/>
      <c r="B13719" s="1"/>
      <c r="C13719" s="1"/>
    </row>
    <row r="13720" spans="1:3" ht="15.75">
      <c r="A13720" s="1"/>
      <c r="B13720" s="1"/>
      <c r="C13720" s="1"/>
    </row>
    <row r="13721" spans="1:3" ht="15.75">
      <c r="A13721" s="1"/>
      <c r="B13721" s="1"/>
      <c r="C13721" s="1"/>
    </row>
    <row r="13722" spans="1:3" ht="15.75">
      <c r="A13722" s="1"/>
      <c r="B13722" s="1"/>
      <c r="C13722" s="1"/>
    </row>
    <row r="13723" spans="1:3" ht="15.75">
      <c r="A13723" s="1"/>
      <c r="B13723" s="1"/>
      <c r="C13723" s="1"/>
    </row>
    <row r="13724" spans="1:3" ht="15.75">
      <c r="A13724" s="1"/>
      <c r="B13724" s="1"/>
      <c r="C13724" s="1"/>
    </row>
    <row r="13725" spans="1:3" ht="15.75">
      <c r="A13725" s="1"/>
      <c r="B13725" s="1"/>
      <c r="C13725" s="1"/>
    </row>
    <row r="13726" spans="1:3" ht="15.75">
      <c r="A13726" s="1"/>
      <c r="B13726" s="1"/>
      <c r="C13726" s="1"/>
    </row>
    <row r="13727" spans="1:3" ht="15.75">
      <c r="A13727" s="1"/>
      <c r="B13727" s="1"/>
      <c r="C13727" s="1"/>
    </row>
    <row r="13728" spans="1:3" ht="15.75">
      <c r="A13728" s="1"/>
      <c r="B13728" s="1"/>
      <c r="C13728" s="1"/>
    </row>
    <row r="13729" spans="1:3" ht="15.75">
      <c r="A13729" s="1"/>
      <c r="B13729" s="1"/>
      <c r="C13729" s="1"/>
    </row>
    <row r="13730" spans="1:3" ht="15.75">
      <c r="A13730" s="1"/>
      <c r="B13730" s="1"/>
      <c r="C13730" s="1"/>
    </row>
    <row r="13731" spans="1:3" ht="15.75">
      <c r="A13731" s="1"/>
      <c r="B13731" s="1"/>
      <c r="C13731" s="1"/>
    </row>
    <row r="13732" spans="1:3" ht="15.75">
      <c r="A13732" s="1"/>
      <c r="B13732" s="1"/>
      <c r="C13732" s="1"/>
    </row>
    <row r="13733" spans="1:3" ht="15.75">
      <c r="A13733" s="1"/>
      <c r="B13733" s="1"/>
      <c r="C13733" s="1"/>
    </row>
    <row r="13734" spans="1:3" ht="15.75">
      <c r="A13734" s="1"/>
      <c r="B13734" s="1"/>
      <c r="C13734" s="1"/>
    </row>
    <row r="13735" spans="1:3" ht="15.75">
      <c r="A13735" s="1"/>
      <c r="B13735" s="1"/>
      <c r="C13735" s="1"/>
    </row>
    <row r="13736" spans="1:3" ht="15.75">
      <c r="A13736" s="1"/>
      <c r="B13736" s="1"/>
      <c r="C13736" s="1"/>
    </row>
    <row r="13737" spans="1:3" ht="15.75">
      <c r="A13737" s="1"/>
      <c r="B13737" s="1"/>
      <c r="C13737" s="1"/>
    </row>
    <row r="13738" spans="1:3" ht="15.75">
      <c r="A13738" s="1"/>
      <c r="B13738" s="1"/>
      <c r="C13738" s="1"/>
    </row>
    <row r="13739" spans="1:3" ht="15.75">
      <c r="A13739" s="1"/>
      <c r="B13739" s="1"/>
      <c r="C13739" s="1"/>
    </row>
    <row r="13740" spans="1:3" ht="15.75">
      <c r="A13740" s="1"/>
      <c r="B13740" s="1"/>
      <c r="C13740" s="1"/>
    </row>
    <row r="13741" spans="1:3" ht="15.75">
      <c r="A13741" s="1"/>
      <c r="B13741" s="1"/>
      <c r="C13741" s="1"/>
    </row>
    <row r="13742" spans="1:3" ht="15.75">
      <c r="A13742" s="1"/>
      <c r="B13742" s="1"/>
      <c r="C13742" s="1"/>
    </row>
    <row r="13743" spans="1:3" ht="15.75">
      <c r="A13743" s="1"/>
      <c r="B13743" s="1"/>
      <c r="C13743" s="1"/>
    </row>
    <row r="13744" spans="1:3" ht="15.75">
      <c r="A13744" s="1"/>
      <c r="B13744" s="1"/>
      <c r="C13744" s="1"/>
    </row>
    <row r="13745" spans="1:3" ht="15.75">
      <c r="A13745" s="1"/>
      <c r="B13745" s="1"/>
      <c r="C13745" s="1"/>
    </row>
    <row r="13746" spans="1:3" ht="15.75">
      <c r="A13746" s="1"/>
      <c r="B13746" s="1"/>
      <c r="C13746" s="1"/>
    </row>
    <row r="13747" spans="1:3" ht="15.75">
      <c r="A13747" s="1"/>
      <c r="B13747" s="1"/>
      <c r="C13747" s="1"/>
    </row>
    <row r="13748" spans="1:3" ht="15.75">
      <c r="A13748" s="1"/>
      <c r="B13748" s="1"/>
      <c r="C13748" s="1"/>
    </row>
    <row r="13749" spans="1:3" ht="15.75">
      <c r="A13749" s="1"/>
      <c r="B13749" s="1"/>
      <c r="C13749" s="1"/>
    </row>
    <row r="13750" spans="1:3" ht="15.75">
      <c r="A13750" s="1"/>
      <c r="B13750" s="1"/>
      <c r="C13750" s="1"/>
    </row>
    <row r="13751" spans="1:3" ht="15.75">
      <c r="A13751" s="1"/>
      <c r="B13751" s="1"/>
      <c r="C13751" s="1"/>
    </row>
    <row r="13752" spans="1:3" ht="15.75">
      <c r="A13752" s="1"/>
      <c r="B13752" s="1"/>
      <c r="C13752" s="1"/>
    </row>
    <row r="13753" spans="1:3" ht="15.75">
      <c r="A13753" s="1"/>
      <c r="B13753" s="1"/>
      <c r="C13753" s="1"/>
    </row>
    <row r="13754" spans="1:3" ht="15.75">
      <c r="A13754" s="1"/>
      <c r="B13754" s="1"/>
      <c r="C13754" s="1"/>
    </row>
    <row r="13755" spans="1:3" ht="15.75">
      <c r="A13755" s="1"/>
      <c r="B13755" s="1"/>
      <c r="C13755" s="1"/>
    </row>
    <row r="13756" spans="1:3" ht="15.75">
      <c r="A13756" s="1"/>
      <c r="B13756" s="1"/>
      <c r="C13756" s="1"/>
    </row>
    <row r="13757" spans="1:3" ht="15.75">
      <c r="A13757" s="1"/>
      <c r="B13757" s="1"/>
      <c r="C13757" s="1"/>
    </row>
    <row r="13758" spans="1:3" ht="15.75">
      <c r="A13758" s="1"/>
      <c r="B13758" s="1"/>
      <c r="C13758" s="1"/>
    </row>
    <row r="13759" spans="1:3" ht="15.75">
      <c r="A13759" s="1"/>
      <c r="B13759" s="1"/>
      <c r="C13759" s="1"/>
    </row>
    <row r="13760" spans="1:3" ht="15.75">
      <c r="A13760" s="1"/>
      <c r="B13760" s="1"/>
      <c r="C13760" s="1"/>
    </row>
    <row r="13761" spans="1:3" ht="15.75">
      <c r="A13761" s="1"/>
      <c r="B13761" s="1"/>
      <c r="C13761" s="1"/>
    </row>
    <row r="13762" spans="1:3" ht="15.75">
      <c r="A13762" s="1"/>
      <c r="B13762" s="1"/>
      <c r="C13762" s="1"/>
    </row>
    <row r="13763" spans="1:3" ht="15.75">
      <c r="A13763" s="1"/>
      <c r="B13763" s="1"/>
      <c r="C13763" s="1"/>
    </row>
    <row r="13764" spans="1:3" ht="15.75">
      <c r="A13764" s="1"/>
      <c r="B13764" s="1"/>
      <c r="C13764" s="1"/>
    </row>
    <row r="13765" spans="1:3" ht="15.75">
      <c r="A13765" s="1"/>
      <c r="B13765" s="1"/>
      <c r="C13765" s="1"/>
    </row>
    <row r="13766" spans="1:3" ht="15.75">
      <c r="A13766" s="1"/>
      <c r="B13766" s="1"/>
      <c r="C13766" s="1"/>
    </row>
    <row r="13767" spans="1:3" ht="15.75">
      <c r="A13767" s="1"/>
      <c r="B13767" s="1"/>
      <c r="C13767" s="1"/>
    </row>
    <row r="13768" spans="1:3" ht="15.75">
      <c r="A13768" s="1"/>
      <c r="B13768" s="1"/>
      <c r="C13768" s="1"/>
    </row>
    <row r="13769" spans="1:3" ht="15.75">
      <c r="A13769" s="1"/>
      <c r="B13769" s="1"/>
      <c r="C13769" s="1"/>
    </row>
    <row r="13770" spans="1:3" ht="15.75">
      <c r="A13770" s="1"/>
      <c r="B13770" s="1"/>
      <c r="C13770" s="1"/>
    </row>
    <row r="13771" spans="1:3" ht="15.75">
      <c r="A13771" s="1"/>
      <c r="B13771" s="1"/>
      <c r="C13771" s="1"/>
    </row>
    <row r="13772" spans="1:3" ht="15.75">
      <c r="A13772" s="1"/>
      <c r="B13772" s="1"/>
      <c r="C13772" s="1"/>
    </row>
    <row r="13773" spans="1:3" ht="15.75">
      <c r="A13773" s="1"/>
      <c r="B13773" s="1"/>
      <c r="C13773" s="1"/>
    </row>
    <row r="13774" spans="1:3" ht="15.75">
      <c r="A13774" s="1"/>
      <c r="B13774" s="1"/>
      <c r="C13774" s="1"/>
    </row>
    <row r="13775" spans="1:3" ht="15.75">
      <c r="A13775" s="1"/>
      <c r="B13775" s="1"/>
      <c r="C13775" s="1"/>
    </row>
    <row r="13776" spans="1:3" ht="15.75">
      <c r="A13776" s="1"/>
      <c r="B13776" s="1"/>
      <c r="C13776" s="1"/>
    </row>
    <row r="13777" spans="1:3" ht="15.75">
      <c r="A13777" s="1"/>
      <c r="B13777" s="1"/>
      <c r="C13777" s="1"/>
    </row>
    <row r="13778" spans="1:3" ht="15.75">
      <c r="A13778" s="1"/>
      <c r="B13778" s="1"/>
      <c r="C13778" s="1"/>
    </row>
    <row r="13779" spans="1:3" ht="15.75">
      <c r="A13779" s="1"/>
      <c r="B13779" s="1"/>
      <c r="C13779" s="1"/>
    </row>
    <row r="13780" spans="1:3" ht="15.75">
      <c r="A13780" s="1"/>
      <c r="B13780" s="1"/>
      <c r="C13780" s="1"/>
    </row>
    <row r="13781" spans="1:3" ht="15.75">
      <c r="A13781" s="1"/>
      <c r="B13781" s="1"/>
      <c r="C13781" s="1"/>
    </row>
    <row r="13782" spans="1:3" ht="15.75">
      <c r="A13782" s="1"/>
      <c r="B13782" s="1"/>
      <c r="C13782" s="1"/>
    </row>
    <row r="13783" spans="1:3" ht="15.75">
      <c r="A13783" s="1"/>
      <c r="B13783" s="1"/>
      <c r="C13783" s="1"/>
    </row>
    <row r="13784" spans="1:3" ht="15.75">
      <c r="A13784" s="1"/>
      <c r="B13784" s="1"/>
      <c r="C13784" s="1"/>
    </row>
    <row r="13785" spans="1:3" ht="15.75">
      <c r="A13785" s="1"/>
      <c r="B13785" s="1"/>
      <c r="C13785" s="1"/>
    </row>
    <row r="13786" spans="1:3" ht="15.75">
      <c r="A13786" s="1"/>
      <c r="B13786" s="1"/>
      <c r="C13786" s="1"/>
    </row>
    <row r="13787" spans="1:3" ht="15.75">
      <c r="A13787" s="1"/>
      <c r="B13787" s="1"/>
      <c r="C13787" s="1"/>
    </row>
    <row r="13788" spans="1:3" ht="15.75">
      <c r="A13788" s="1"/>
      <c r="B13788" s="1"/>
      <c r="C13788" s="1"/>
    </row>
    <row r="13789" spans="1:3" ht="15.75">
      <c r="A13789" s="1"/>
      <c r="B13789" s="1"/>
      <c r="C13789" s="1"/>
    </row>
    <row r="13790" spans="1:3" ht="15.75">
      <c r="A13790" s="1"/>
      <c r="B13790" s="1"/>
      <c r="C13790" s="1"/>
    </row>
    <row r="13791" spans="1:3" ht="15.75">
      <c r="A13791" s="1"/>
      <c r="B13791" s="1"/>
      <c r="C13791" s="1"/>
    </row>
    <row r="13792" spans="1:3" ht="15.75">
      <c r="A13792" s="1"/>
      <c r="B13792" s="1"/>
      <c r="C13792" s="1"/>
    </row>
    <row r="13793" spans="1:3" ht="15.75">
      <c r="A13793" s="1"/>
      <c r="B13793" s="1"/>
      <c r="C13793" s="1"/>
    </row>
    <row r="13794" spans="1:3" ht="15.75">
      <c r="A13794" s="1"/>
      <c r="B13794" s="1"/>
      <c r="C13794" s="1"/>
    </row>
    <row r="13795" spans="1:3" ht="15.75">
      <c r="A13795" s="1"/>
      <c r="B13795" s="1"/>
      <c r="C13795" s="1"/>
    </row>
    <row r="13796" spans="1:3" ht="15.75">
      <c r="A13796" s="1"/>
      <c r="B13796" s="1"/>
      <c r="C13796" s="1"/>
    </row>
    <row r="13797" spans="1:3" ht="15.75">
      <c r="A13797" s="1"/>
      <c r="B13797" s="1"/>
      <c r="C13797" s="1"/>
    </row>
    <row r="13798" spans="1:3" ht="15.75">
      <c r="A13798" s="1"/>
      <c r="B13798" s="1"/>
      <c r="C13798" s="1"/>
    </row>
    <row r="13799" spans="1:3" ht="15.75">
      <c r="A13799" s="1"/>
      <c r="B13799" s="1"/>
      <c r="C13799" s="1"/>
    </row>
    <row r="13800" spans="1:3" ht="15.75">
      <c r="A13800" s="1"/>
      <c r="B13800" s="1"/>
      <c r="C13800" s="1"/>
    </row>
    <row r="13801" spans="1:3" ht="15.75">
      <c r="A13801" s="1"/>
      <c r="B13801" s="1"/>
      <c r="C13801" s="1"/>
    </row>
    <row r="13802" spans="1:3" ht="15.75">
      <c r="A13802" s="1"/>
      <c r="B13802" s="1"/>
      <c r="C13802" s="1"/>
    </row>
    <row r="13803" spans="1:3" ht="15.75">
      <c r="A13803" s="1"/>
      <c r="B13803" s="1"/>
      <c r="C13803" s="1"/>
    </row>
    <row r="13804" spans="1:3" ht="15.75">
      <c r="A13804" s="1"/>
      <c r="B13804" s="1"/>
      <c r="C13804" s="1"/>
    </row>
    <row r="13805" spans="1:3" ht="15.75">
      <c r="A13805" s="1"/>
      <c r="B13805" s="1"/>
      <c r="C13805" s="1"/>
    </row>
    <row r="13806" spans="1:3" ht="15.75">
      <c r="A13806" s="1"/>
      <c r="B13806" s="1"/>
      <c r="C13806" s="1"/>
    </row>
    <row r="13807" spans="1:3" ht="15.75">
      <c r="A13807" s="1"/>
      <c r="B13807" s="1"/>
      <c r="C13807" s="1"/>
    </row>
    <row r="13808" spans="1:3" ht="15.75">
      <c r="A13808" s="1"/>
      <c r="B13808" s="1"/>
      <c r="C13808" s="1"/>
    </row>
    <row r="13809" spans="1:3" ht="15.75">
      <c r="A13809" s="1"/>
      <c r="B13809" s="1"/>
      <c r="C13809" s="1"/>
    </row>
    <row r="13810" spans="1:3" ht="15.75">
      <c r="A13810" s="1"/>
      <c r="B13810" s="1"/>
      <c r="C13810" s="1"/>
    </row>
    <row r="13811" spans="1:3" ht="15.75">
      <c r="A13811" s="1"/>
      <c r="B13811" s="1"/>
      <c r="C13811" s="1"/>
    </row>
    <row r="13812" spans="1:3" ht="15.75">
      <c r="A13812" s="1"/>
      <c r="B13812" s="1"/>
      <c r="C13812" s="1"/>
    </row>
    <row r="13813" spans="1:3" ht="15.75">
      <c r="A13813" s="1"/>
      <c r="B13813" s="1"/>
      <c r="C13813" s="1"/>
    </row>
    <row r="13814" spans="1:3" ht="15.75">
      <c r="A13814" s="1"/>
      <c r="B13814" s="1"/>
      <c r="C13814" s="1"/>
    </row>
    <row r="13815" spans="1:3" ht="15.75">
      <c r="A13815" s="1"/>
      <c r="B13815" s="1"/>
      <c r="C13815" s="1"/>
    </row>
    <row r="13816" spans="1:3" ht="15.75">
      <c r="A13816" s="1"/>
      <c r="B13816" s="1"/>
      <c r="C13816" s="1"/>
    </row>
    <row r="13817" spans="1:3" ht="15.75">
      <c r="A13817" s="1"/>
      <c r="B13817" s="1"/>
      <c r="C13817" s="1"/>
    </row>
    <row r="13818" spans="1:3" ht="15.75">
      <c r="A13818" s="1"/>
      <c r="B13818" s="1"/>
      <c r="C13818" s="1"/>
    </row>
    <row r="13819" spans="1:3" ht="15.75">
      <c r="A13819" s="1"/>
      <c r="B13819" s="1"/>
      <c r="C13819" s="1"/>
    </row>
    <row r="13820" spans="1:3" ht="15.75">
      <c r="A13820" s="1"/>
      <c r="B13820" s="1"/>
      <c r="C13820" s="1"/>
    </row>
    <row r="13821" spans="1:3" ht="15.75">
      <c r="A13821" s="1"/>
      <c r="B13821" s="1"/>
      <c r="C13821" s="1"/>
    </row>
    <row r="13822" spans="1:3" ht="15.75">
      <c r="A13822" s="1"/>
      <c r="B13822" s="1"/>
      <c r="C13822" s="1"/>
    </row>
    <row r="13823" spans="1:3" ht="15.75">
      <c r="A13823" s="1"/>
      <c r="B13823" s="1"/>
      <c r="C13823" s="1"/>
    </row>
    <row r="13824" spans="1:3" ht="15.75">
      <c r="A13824" s="1"/>
      <c r="B13824" s="1"/>
      <c r="C13824" s="1"/>
    </row>
    <row r="13825" spans="1:3" ht="15.75">
      <c r="A13825" s="1"/>
      <c r="B13825" s="1"/>
      <c r="C13825" s="1"/>
    </row>
    <row r="13826" spans="1:3" ht="15.75">
      <c r="A13826" s="1"/>
      <c r="B13826" s="1"/>
      <c r="C13826" s="1"/>
    </row>
    <row r="13827" spans="1:3" ht="15.75">
      <c r="A13827" s="1"/>
      <c r="B13827" s="1"/>
      <c r="C13827" s="1"/>
    </row>
    <row r="13828" spans="1:3" ht="15.75">
      <c r="A13828" s="1"/>
      <c r="B13828" s="1"/>
      <c r="C13828" s="1"/>
    </row>
    <row r="13829" spans="1:3" ht="15.75">
      <c r="A13829" s="1"/>
      <c r="B13829" s="1"/>
      <c r="C13829" s="1"/>
    </row>
    <row r="13830" spans="1:3" ht="15.75">
      <c r="A13830" s="1"/>
      <c r="B13830" s="1"/>
      <c r="C13830" s="1"/>
    </row>
    <row r="13831" spans="1:3" ht="15.75">
      <c r="A13831" s="1"/>
      <c r="B13831" s="1"/>
      <c r="C13831" s="1"/>
    </row>
    <row r="13832" spans="1:3" ht="15.75">
      <c r="A13832" s="1"/>
      <c r="B13832" s="1"/>
      <c r="C13832" s="1"/>
    </row>
    <row r="13833" spans="1:3" ht="15.75">
      <c r="A13833" s="1"/>
      <c r="B13833" s="1"/>
      <c r="C13833" s="1"/>
    </row>
    <row r="13834" spans="1:3" ht="15.75">
      <c r="A13834" s="1"/>
      <c r="B13834" s="1"/>
      <c r="C13834" s="1"/>
    </row>
    <row r="13835" spans="1:3" ht="15.75">
      <c r="A13835" s="1"/>
      <c r="B13835" s="1"/>
      <c r="C13835" s="1"/>
    </row>
    <row r="13836" spans="1:3" ht="15.75">
      <c r="A13836" s="1"/>
      <c r="B13836" s="1"/>
      <c r="C13836" s="1"/>
    </row>
    <row r="13837" spans="1:3" ht="15.75">
      <c r="A13837" s="1"/>
      <c r="B13837" s="1"/>
      <c r="C13837" s="1"/>
    </row>
    <row r="13838" spans="1:3" ht="15.75">
      <c r="A13838" s="1"/>
      <c r="B13838" s="1"/>
      <c r="C13838" s="1"/>
    </row>
    <row r="13839" spans="1:3" ht="15.75">
      <c r="A13839" s="1"/>
      <c r="B13839" s="1"/>
      <c r="C13839" s="1"/>
    </row>
    <row r="13840" spans="1:3" ht="15.75">
      <c r="A13840" s="1"/>
      <c r="B13840" s="1"/>
      <c r="C13840" s="1"/>
    </row>
    <row r="13841" spans="1:3" ht="15.75">
      <c r="A13841" s="1"/>
      <c r="B13841" s="1"/>
      <c r="C13841" s="1"/>
    </row>
    <row r="13842" spans="1:3" ht="15.75">
      <c r="A13842" s="1"/>
      <c r="B13842" s="1"/>
      <c r="C13842" s="1"/>
    </row>
    <row r="13843" spans="1:3" ht="15.75">
      <c r="A13843" s="1"/>
      <c r="B13843" s="1"/>
      <c r="C13843" s="1"/>
    </row>
    <row r="13844" spans="1:3" ht="15.75">
      <c r="A13844" s="1"/>
      <c r="B13844" s="1"/>
      <c r="C13844" s="1"/>
    </row>
    <row r="13845" spans="1:3" ht="15.75">
      <c r="A13845" s="1"/>
      <c r="B13845" s="1"/>
      <c r="C13845" s="1"/>
    </row>
    <row r="13846" spans="1:3" ht="15.75">
      <c r="A13846" s="1"/>
      <c r="B13846" s="1"/>
      <c r="C13846" s="1"/>
    </row>
    <row r="13847" spans="1:3" ht="15.75">
      <c r="A13847" s="1"/>
      <c r="B13847" s="1"/>
      <c r="C13847" s="1"/>
    </row>
    <row r="13848" spans="1:3" ht="15.75">
      <c r="A13848" s="1"/>
      <c r="B13848" s="1"/>
      <c r="C13848" s="1"/>
    </row>
    <row r="13849" spans="1:3" ht="15.75">
      <c r="A13849" s="1"/>
      <c r="B13849" s="1"/>
      <c r="C13849" s="1"/>
    </row>
    <row r="13850" spans="1:3" ht="15.75">
      <c r="A13850" s="1"/>
      <c r="B13850" s="1"/>
      <c r="C13850" s="1"/>
    </row>
    <row r="13851" spans="1:3" ht="15.75">
      <c r="A13851" s="1"/>
      <c r="B13851" s="1"/>
      <c r="C13851" s="1"/>
    </row>
    <row r="13852" spans="1:3" ht="15.75">
      <c r="A13852" s="1"/>
      <c r="B13852" s="1"/>
      <c r="C13852" s="1"/>
    </row>
    <row r="13853" spans="1:3" ht="15.75">
      <c r="A13853" s="1"/>
      <c r="B13853" s="1"/>
      <c r="C13853" s="1"/>
    </row>
    <row r="13854" spans="1:3" ht="15.75">
      <c r="A13854" s="1"/>
      <c r="B13854" s="1"/>
      <c r="C13854" s="1"/>
    </row>
    <row r="13855" spans="1:3" ht="15.75">
      <c r="A13855" s="1"/>
      <c r="B13855" s="1"/>
      <c r="C13855" s="1"/>
    </row>
    <row r="13856" spans="1:3" ht="15.75">
      <c r="A13856" s="1"/>
      <c r="B13856" s="1"/>
      <c r="C13856" s="1"/>
    </row>
    <row r="13857" spans="1:3" ht="15.75">
      <c r="A13857" s="1"/>
      <c r="B13857" s="1"/>
      <c r="C13857" s="1"/>
    </row>
    <row r="13858" spans="1:3" ht="15.75">
      <c r="A13858" s="1"/>
      <c r="B13858" s="1"/>
      <c r="C13858" s="1"/>
    </row>
    <row r="13859" spans="1:3" ht="15.75">
      <c r="A13859" s="1"/>
      <c r="B13859" s="1"/>
      <c r="C13859" s="1"/>
    </row>
    <row r="13860" spans="1:3" ht="15.75">
      <c r="A13860" s="1"/>
      <c r="B13860" s="1"/>
      <c r="C13860" s="1"/>
    </row>
    <row r="13861" spans="1:3" ht="15.75">
      <c r="A13861" s="1"/>
      <c r="B13861" s="1"/>
      <c r="C13861" s="1"/>
    </row>
    <row r="13862" spans="1:3" ht="15.75">
      <c r="A13862" s="1"/>
      <c r="B13862" s="1"/>
      <c r="C13862" s="1"/>
    </row>
    <row r="13863" spans="1:3" ht="15.75">
      <c r="A13863" s="1"/>
      <c r="B13863" s="1"/>
      <c r="C13863" s="1"/>
    </row>
    <row r="13864" spans="1:3" ht="15.75">
      <c r="A13864" s="1"/>
      <c r="B13864" s="1"/>
      <c r="C13864" s="1"/>
    </row>
    <row r="13865" spans="1:3" ht="15.75">
      <c r="A13865" s="1"/>
      <c r="B13865" s="1"/>
      <c r="C13865" s="1"/>
    </row>
    <row r="13866" spans="1:3" ht="15.75">
      <c r="A13866" s="1"/>
      <c r="B13866" s="1"/>
      <c r="C13866" s="1"/>
    </row>
    <row r="13867" spans="1:3" ht="15.75">
      <c r="A13867" s="1"/>
      <c r="B13867" s="1"/>
      <c r="C13867" s="1"/>
    </row>
    <row r="13868" spans="1:3" ht="15.75">
      <c r="A13868" s="1"/>
      <c r="B13868" s="1"/>
      <c r="C13868" s="1"/>
    </row>
    <row r="13869" spans="1:3" ht="15.75">
      <c r="A13869" s="1"/>
      <c r="B13869" s="1"/>
      <c r="C13869" s="1"/>
    </row>
    <row r="13870" spans="1:3" ht="15.75">
      <c r="A13870" s="1"/>
      <c r="B13870" s="1"/>
      <c r="C13870" s="1"/>
    </row>
    <row r="13871" spans="1:3" ht="15.75">
      <c r="A13871" s="1"/>
      <c r="B13871" s="1"/>
      <c r="C13871" s="1"/>
    </row>
    <row r="13872" spans="1:3" ht="15.75">
      <c r="A13872" s="1"/>
      <c r="B13872" s="1"/>
      <c r="C13872" s="1"/>
    </row>
    <row r="13873" spans="1:3" ht="15.75">
      <c r="A13873" s="1"/>
      <c r="B13873" s="1"/>
      <c r="C13873" s="1"/>
    </row>
    <row r="13874" spans="1:3" ht="15.75">
      <c r="A13874" s="1"/>
      <c r="B13874" s="1"/>
      <c r="C13874" s="1"/>
    </row>
    <row r="13875" spans="1:3" ht="15.75">
      <c r="A13875" s="1"/>
      <c r="B13875" s="1"/>
      <c r="C13875" s="1"/>
    </row>
    <row r="13876" spans="1:3" ht="15.75">
      <c r="A13876" s="1"/>
      <c r="B13876" s="1"/>
      <c r="C13876" s="1"/>
    </row>
    <row r="13877" spans="1:3" ht="15.75">
      <c r="A13877" s="1"/>
      <c r="B13877" s="1"/>
      <c r="C13877" s="1"/>
    </row>
    <row r="13878" spans="1:3" ht="15.75">
      <c r="A13878" s="1"/>
      <c r="B13878" s="1"/>
      <c r="C13878" s="1"/>
    </row>
    <row r="13879" spans="1:3" ht="15.75">
      <c r="A13879" s="1"/>
      <c r="B13879" s="1"/>
      <c r="C13879" s="1"/>
    </row>
    <row r="13880" spans="1:3" ht="15.75">
      <c r="A13880" s="1"/>
      <c r="B13880" s="1"/>
      <c r="C13880" s="1"/>
    </row>
    <row r="13881" spans="1:3" ht="15.75">
      <c r="A13881" s="1"/>
      <c r="B13881" s="1"/>
      <c r="C13881" s="1"/>
    </row>
    <row r="13882" spans="1:3" ht="15.75">
      <c r="A13882" s="1"/>
      <c r="B13882" s="1"/>
      <c r="C13882" s="1"/>
    </row>
    <row r="13883" spans="1:3" ht="15.75">
      <c r="A13883" s="1"/>
      <c r="B13883" s="1"/>
      <c r="C13883" s="1"/>
    </row>
    <row r="13884" spans="1:3" ht="15.75">
      <c r="A13884" s="1"/>
      <c r="B13884" s="1"/>
      <c r="C13884" s="1"/>
    </row>
    <row r="13885" spans="1:3" ht="15.75">
      <c r="A13885" s="1"/>
      <c r="B13885" s="1"/>
      <c r="C13885" s="1"/>
    </row>
    <row r="13886" spans="1:3" ht="15.75">
      <c r="A13886" s="1"/>
      <c r="B13886" s="1"/>
      <c r="C13886" s="1"/>
    </row>
    <row r="13887" spans="1:3" ht="15.75">
      <c r="A13887" s="1"/>
      <c r="B13887" s="1"/>
      <c r="C13887" s="1"/>
    </row>
    <row r="13888" spans="1:3" ht="15.75">
      <c r="A13888" s="1"/>
      <c r="B13888" s="1"/>
      <c r="C13888" s="1"/>
    </row>
    <row r="13889" spans="1:3" ht="15.75">
      <c r="A13889" s="1"/>
      <c r="B13889" s="1"/>
      <c r="C13889" s="1"/>
    </row>
    <row r="13890" spans="1:3" ht="15.75">
      <c r="A13890" s="1"/>
      <c r="B13890" s="1"/>
      <c r="C13890" s="1"/>
    </row>
    <row r="13891" spans="1:3" ht="15.75">
      <c r="A13891" s="1"/>
      <c r="B13891" s="1"/>
      <c r="C13891" s="1"/>
    </row>
    <row r="13892" spans="1:3" ht="15.75">
      <c r="A13892" s="1"/>
      <c r="B13892" s="1"/>
      <c r="C13892" s="1"/>
    </row>
    <row r="13893" spans="1:3" ht="15.75">
      <c r="A13893" s="1"/>
      <c r="B13893" s="1"/>
      <c r="C13893" s="1"/>
    </row>
    <row r="13894" spans="1:3" ht="15.75">
      <c r="A13894" s="1"/>
      <c r="B13894" s="1"/>
      <c r="C13894" s="1"/>
    </row>
    <row r="13895" spans="1:3" ht="15.75">
      <c r="A13895" s="1"/>
      <c r="B13895" s="1"/>
      <c r="C13895" s="1"/>
    </row>
    <row r="13896" spans="1:3" ht="15.75">
      <c r="A13896" s="1"/>
      <c r="B13896" s="1"/>
      <c r="C13896" s="1"/>
    </row>
    <row r="13897" spans="1:3" ht="15.75">
      <c r="A13897" s="1"/>
      <c r="B13897" s="1"/>
      <c r="C13897" s="1"/>
    </row>
    <row r="13898" spans="1:3" ht="15.75">
      <c r="A13898" s="1"/>
      <c r="B13898" s="1"/>
      <c r="C13898" s="1"/>
    </row>
    <row r="13899" spans="1:3" ht="15.75">
      <c r="A13899" s="1"/>
      <c r="B13899" s="1"/>
      <c r="C13899" s="1"/>
    </row>
    <row r="13900" spans="1:3" ht="15.75">
      <c r="A13900" s="1"/>
      <c r="B13900" s="1"/>
      <c r="C13900" s="1"/>
    </row>
    <row r="13901" spans="1:3" ht="15.75">
      <c r="A13901" s="1"/>
      <c r="B13901" s="1"/>
      <c r="C13901" s="1"/>
    </row>
    <row r="13902" spans="1:3" ht="15.75">
      <c r="A13902" s="1"/>
      <c r="B13902" s="1"/>
      <c r="C13902" s="1"/>
    </row>
    <row r="13903" spans="1:3" ht="15.75">
      <c r="A13903" s="1"/>
      <c r="B13903" s="1"/>
      <c r="C13903" s="1"/>
    </row>
    <row r="13904" spans="1:3" ht="15.75">
      <c r="A13904" s="1"/>
      <c r="B13904" s="1"/>
      <c r="C13904" s="1"/>
    </row>
    <row r="13905" spans="1:3" ht="15.75">
      <c r="A13905" s="1"/>
      <c r="B13905" s="1"/>
      <c r="C13905" s="1"/>
    </row>
    <row r="13906" spans="1:3" ht="15.75">
      <c r="A13906" s="1"/>
      <c r="B13906" s="1"/>
      <c r="C13906" s="1"/>
    </row>
    <row r="13907" spans="1:3" ht="15.75">
      <c r="A13907" s="1"/>
      <c r="B13907" s="1"/>
      <c r="C13907" s="1"/>
    </row>
    <row r="13908" spans="1:3" ht="15.75">
      <c r="A13908" s="1"/>
      <c r="B13908" s="1"/>
      <c r="C13908" s="1"/>
    </row>
    <row r="13909" spans="1:3" ht="15.75">
      <c r="A13909" s="1"/>
      <c r="B13909" s="1"/>
      <c r="C13909" s="1"/>
    </row>
    <row r="13910" spans="1:3" ht="15.75">
      <c r="A13910" s="1"/>
      <c r="B13910" s="1"/>
      <c r="C13910" s="1"/>
    </row>
    <row r="13911" spans="1:3" ht="15.75">
      <c r="A13911" s="1"/>
      <c r="B13911" s="1"/>
      <c r="C13911" s="1"/>
    </row>
    <row r="13912" spans="1:3" ht="15.75">
      <c r="A13912" s="1"/>
      <c r="B13912" s="1"/>
      <c r="C13912" s="1"/>
    </row>
    <row r="13913" spans="1:3" ht="15.75">
      <c r="A13913" s="1"/>
      <c r="B13913" s="1"/>
      <c r="C13913" s="1"/>
    </row>
    <row r="13914" spans="1:3" ht="15.75">
      <c r="A13914" s="1"/>
      <c r="B13914" s="1"/>
      <c r="C13914" s="1"/>
    </row>
    <row r="13915" spans="1:3" ht="15.75">
      <c r="A13915" s="1"/>
      <c r="B13915" s="1"/>
      <c r="C13915" s="1"/>
    </row>
    <row r="13916" spans="1:3" ht="15.75">
      <c r="A13916" s="1"/>
      <c r="B13916" s="1"/>
      <c r="C13916" s="1"/>
    </row>
    <row r="13917" spans="1:3" ht="15.75">
      <c r="A13917" s="1"/>
      <c r="B13917" s="1"/>
      <c r="C13917" s="1"/>
    </row>
    <row r="13918" spans="1:3" ht="15.75">
      <c r="A13918" s="1"/>
      <c r="B13918" s="1"/>
      <c r="C13918" s="1"/>
    </row>
    <row r="13919" spans="1:3" ht="15.75">
      <c r="A13919" s="1"/>
      <c r="B13919" s="1"/>
      <c r="C13919" s="1"/>
    </row>
    <row r="13920" spans="1:3" ht="15.75">
      <c r="A13920" s="1"/>
      <c r="B13920" s="1"/>
      <c r="C13920" s="1"/>
    </row>
    <row r="13921" spans="1:3" ht="15.75">
      <c r="A13921" s="1"/>
      <c r="B13921" s="1"/>
      <c r="C13921" s="1"/>
    </row>
    <row r="13922" spans="1:3" ht="15.75">
      <c r="A13922" s="1"/>
      <c r="B13922" s="1"/>
      <c r="C13922" s="1"/>
    </row>
    <row r="13923" spans="1:3" ht="15.75">
      <c r="A13923" s="1"/>
      <c r="B13923" s="1"/>
      <c r="C13923" s="1"/>
    </row>
    <row r="13924" spans="1:3" ht="15.75">
      <c r="A13924" s="1"/>
      <c r="B13924" s="1"/>
      <c r="C13924" s="1"/>
    </row>
    <row r="13925" spans="1:3" ht="15.75">
      <c r="A13925" s="1"/>
      <c r="B13925" s="1"/>
      <c r="C13925" s="1"/>
    </row>
    <row r="13926" spans="1:3" ht="15.75">
      <c r="A13926" s="1"/>
      <c r="B13926" s="1"/>
      <c r="C13926" s="1"/>
    </row>
    <row r="13927" spans="1:3" ht="15.75">
      <c r="A13927" s="1"/>
      <c r="B13927" s="1"/>
      <c r="C13927" s="1"/>
    </row>
    <row r="13928" spans="1:3" ht="15.75">
      <c r="A13928" s="1"/>
      <c r="B13928" s="1"/>
      <c r="C13928" s="1"/>
    </row>
    <row r="13929" spans="1:3" ht="15.75">
      <c r="A13929" s="1"/>
      <c r="B13929" s="1"/>
      <c r="C13929" s="1"/>
    </row>
    <row r="13930" spans="1:3" ht="15.75">
      <c r="A13930" s="1"/>
      <c r="B13930" s="1"/>
      <c r="C13930" s="1"/>
    </row>
    <row r="13931" spans="1:3" ht="15.75">
      <c r="A13931" s="1"/>
      <c r="B13931" s="1"/>
      <c r="C13931" s="1"/>
    </row>
    <row r="13932" spans="1:3" ht="15.75">
      <c r="A13932" s="1"/>
      <c r="B13932" s="1"/>
      <c r="C13932" s="1"/>
    </row>
    <row r="13933" spans="1:3" ht="15.75">
      <c r="A13933" s="1"/>
      <c r="B13933" s="1"/>
      <c r="C13933" s="1"/>
    </row>
    <row r="13934" spans="1:3" ht="15.75">
      <c r="A13934" s="1"/>
      <c r="B13934" s="1"/>
      <c r="C13934" s="1"/>
    </row>
    <row r="13935" spans="1:3" ht="15.75">
      <c r="A13935" s="1"/>
      <c r="B13935" s="1"/>
      <c r="C13935" s="1"/>
    </row>
    <row r="13936" spans="1:3" ht="15.75">
      <c r="A13936" s="1"/>
      <c r="B13936" s="1"/>
      <c r="C13936" s="1"/>
    </row>
    <row r="13937" spans="1:3" ht="15.75">
      <c r="A13937" s="1"/>
      <c r="B13937" s="1"/>
      <c r="C13937" s="1"/>
    </row>
    <row r="13938" spans="1:3" ht="15.75">
      <c r="A13938" s="1"/>
      <c r="B13938" s="1"/>
      <c r="C13938" s="1"/>
    </row>
    <row r="13939" spans="1:3" ht="15.75">
      <c r="A13939" s="1"/>
      <c r="B13939" s="1"/>
      <c r="C13939" s="1"/>
    </row>
    <row r="13940" spans="1:3" ht="15.75">
      <c r="A13940" s="1"/>
      <c r="B13940" s="1"/>
      <c r="C13940" s="1"/>
    </row>
    <row r="13941" spans="1:3" ht="15.75">
      <c r="A13941" s="1"/>
      <c r="B13941" s="1"/>
      <c r="C13941" s="1"/>
    </row>
    <row r="13942" spans="1:3" ht="15.75">
      <c r="A13942" s="1"/>
      <c r="B13942" s="1"/>
      <c r="C13942" s="1"/>
    </row>
    <row r="13943" spans="1:3" ht="15.75">
      <c r="A13943" s="1"/>
      <c r="B13943" s="1"/>
      <c r="C13943" s="1"/>
    </row>
    <row r="13944" spans="1:3" ht="15.75">
      <c r="A13944" s="1"/>
      <c r="B13944" s="1"/>
      <c r="C13944" s="1"/>
    </row>
    <row r="13945" spans="1:3" ht="15.75">
      <c r="A13945" s="1"/>
      <c r="B13945" s="1"/>
      <c r="C13945" s="1"/>
    </row>
    <row r="13946" spans="1:3" ht="15.75">
      <c r="A13946" s="1"/>
      <c r="B13946" s="1"/>
      <c r="C13946" s="1"/>
    </row>
    <row r="13947" spans="1:3" ht="15.75">
      <c r="A13947" s="1"/>
      <c r="B13947" s="1"/>
      <c r="C13947" s="1"/>
    </row>
    <row r="13948" spans="1:3" ht="15.75">
      <c r="A13948" s="1"/>
      <c r="B13948" s="1"/>
      <c r="C13948" s="1"/>
    </row>
    <row r="13949" spans="1:3" ht="15.75">
      <c r="A13949" s="1"/>
      <c r="B13949" s="1"/>
      <c r="C13949" s="1"/>
    </row>
    <row r="13950" spans="1:3" ht="15.75">
      <c r="A13950" s="1"/>
      <c r="B13950" s="1"/>
      <c r="C13950" s="1"/>
    </row>
    <row r="13951" spans="1:3" ht="15.75">
      <c r="A13951" s="1"/>
      <c r="B13951" s="1"/>
      <c r="C13951" s="1"/>
    </row>
    <row r="13952" spans="1:3" ht="15.75">
      <c r="A13952" s="1"/>
      <c r="B13952" s="1"/>
      <c r="C13952" s="1"/>
    </row>
    <row r="13953" spans="1:3" ht="15.75">
      <c r="A13953" s="1"/>
      <c r="B13953" s="1"/>
      <c r="C13953" s="1"/>
    </row>
    <row r="13954" spans="1:3" ht="15.75">
      <c r="A13954" s="1"/>
      <c r="B13954" s="1"/>
      <c r="C13954" s="1"/>
    </row>
    <row r="13955" spans="1:3" ht="15.75">
      <c r="A13955" s="1"/>
      <c r="B13955" s="1"/>
      <c r="C13955" s="1"/>
    </row>
    <row r="13956" spans="1:3" ht="15.75">
      <c r="A13956" s="1"/>
      <c r="B13956" s="1"/>
      <c r="C13956" s="1"/>
    </row>
    <row r="13957" spans="1:3" ht="15.75">
      <c r="A13957" s="1"/>
      <c r="B13957" s="1"/>
      <c r="C13957" s="1"/>
    </row>
    <row r="13958" spans="1:3" ht="15.75">
      <c r="A13958" s="1"/>
      <c r="B13958" s="1"/>
      <c r="C13958" s="1"/>
    </row>
    <row r="13959" spans="1:3" ht="15.75">
      <c r="A13959" s="1"/>
      <c r="B13959" s="1"/>
      <c r="C13959" s="1"/>
    </row>
    <row r="13960" spans="1:3" ht="15.75">
      <c r="A13960" s="1"/>
      <c r="B13960" s="1"/>
      <c r="C13960" s="1"/>
    </row>
    <row r="13961" spans="1:3" ht="15.75">
      <c r="A13961" s="1"/>
      <c r="B13961" s="1"/>
      <c r="C13961" s="1"/>
    </row>
    <row r="13962" spans="1:3" ht="15.75">
      <c r="A13962" s="1"/>
      <c r="B13962" s="1"/>
      <c r="C13962" s="1"/>
    </row>
    <row r="13963" spans="1:3" ht="15.75">
      <c r="A13963" s="1"/>
      <c r="B13963" s="1"/>
      <c r="C13963" s="1"/>
    </row>
    <row r="13964" spans="1:3" ht="15.75">
      <c r="A13964" s="1"/>
      <c r="B13964" s="1"/>
      <c r="C13964" s="1"/>
    </row>
    <row r="13965" spans="1:3" ht="15.75">
      <c r="A13965" s="1"/>
      <c r="B13965" s="1"/>
      <c r="C13965" s="1"/>
    </row>
    <row r="13966" spans="1:3" ht="15.75">
      <c r="A13966" s="1"/>
      <c r="B13966" s="1"/>
      <c r="C13966" s="1"/>
    </row>
    <row r="13967" spans="1:3" ht="15.75">
      <c r="A13967" s="1"/>
      <c r="B13967" s="1"/>
      <c r="C13967" s="1"/>
    </row>
    <row r="13968" spans="1:3" ht="15.75">
      <c r="A13968" s="1"/>
      <c r="B13968" s="1"/>
      <c r="C13968" s="1"/>
    </row>
    <row r="13969" spans="1:3" ht="15.75">
      <c r="A13969" s="1"/>
      <c r="B13969" s="1"/>
      <c r="C13969" s="1"/>
    </row>
    <row r="13970" spans="1:3" ht="15.75">
      <c r="A13970" s="1"/>
      <c r="B13970" s="1"/>
      <c r="C13970" s="1"/>
    </row>
    <row r="13971" spans="1:3" ht="15.75">
      <c r="A13971" s="1"/>
      <c r="B13971" s="1"/>
      <c r="C13971" s="1"/>
    </row>
    <row r="13972" spans="1:3" ht="15.75">
      <c r="A13972" s="1"/>
      <c r="B13972" s="1"/>
      <c r="C13972" s="1"/>
    </row>
    <row r="13973" spans="1:3" ht="15.75">
      <c r="A13973" s="1"/>
      <c r="B13973" s="1"/>
      <c r="C13973" s="1"/>
    </row>
    <row r="13974" spans="1:3" ht="15.75">
      <c r="A13974" s="1"/>
      <c r="B13974" s="1"/>
      <c r="C13974" s="1"/>
    </row>
    <row r="13975" spans="1:3" ht="15.75">
      <c r="A13975" s="1"/>
      <c r="B13975" s="1"/>
      <c r="C13975" s="1"/>
    </row>
    <row r="13976" spans="1:3" ht="15.75">
      <c r="A13976" s="1"/>
      <c r="B13976" s="1"/>
      <c r="C13976" s="1"/>
    </row>
    <row r="13977" spans="1:3" ht="15.75">
      <c r="A13977" s="1"/>
      <c r="B13977" s="1"/>
      <c r="C13977" s="1"/>
    </row>
    <row r="13978" spans="1:3" ht="15.75">
      <c r="A13978" s="1"/>
      <c r="B13978" s="1"/>
      <c r="C13978" s="1"/>
    </row>
    <row r="13979" spans="1:3" ht="15.75">
      <c r="A13979" s="1"/>
      <c r="B13979" s="1"/>
      <c r="C13979" s="1"/>
    </row>
    <row r="13980" spans="1:3" ht="15.75">
      <c r="A13980" s="1"/>
      <c r="B13980" s="1"/>
      <c r="C13980" s="1"/>
    </row>
    <row r="13981" spans="1:3" ht="15.75">
      <c r="A13981" s="1"/>
      <c r="B13981" s="1"/>
      <c r="C13981" s="1"/>
    </row>
    <row r="13982" spans="1:3" ht="15.75">
      <c r="A13982" s="1"/>
      <c r="B13982" s="1"/>
      <c r="C13982" s="1"/>
    </row>
    <row r="13983" spans="1:3" ht="15.75">
      <c r="A13983" s="1"/>
      <c r="B13983" s="1"/>
      <c r="C13983" s="1"/>
    </row>
    <row r="13984" spans="1:3" ht="15.75">
      <c r="A13984" s="1"/>
      <c r="B13984" s="1"/>
      <c r="C13984" s="1"/>
    </row>
    <row r="13985" spans="1:3" ht="15.75">
      <c r="A13985" s="1"/>
      <c r="B13985" s="1"/>
      <c r="C13985" s="1"/>
    </row>
    <row r="13986" spans="1:3" ht="15.75">
      <c r="A13986" s="1"/>
      <c r="B13986" s="1"/>
      <c r="C13986" s="1"/>
    </row>
    <row r="13987" spans="1:3" ht="15.75">
      <c r="A13987" s="1"/>
      <c r="B13987" s="1"/>
      <c r="C13987" s="1"/>
    </row>
    <row r="13988" spans="1:3" ht="15.75">
      <c r="A13988" s="1"/>
      <c r="B13988" s="1"/>
      <c r="C13988" s="1"/>
    </row>
    <row r="13989" spans="1:3" ht="15.75">
      <c r="A13989" s="1"/>
      <c r="B13989" s="1"/>
      <c r="C13989" s="1"/>
    </row>
    <row r="13990" spans="1:3" ht="15.75">
      <c r="A13990" s="1"/>
      <c r="B13990" s="1"/>
      <c r="C13990" s="1"/>
    </row>
    <row r="13991" spans="1:3" ht="15.75">
      <c r="A13991" s="1"/>
      <c r="B13991" s="1"/>
      <c r="C13991" s="1"/>
    </row>
    <row r="13992" spans="1:3" ht="15.75">
      <c r="A13992" s="1"/>
      <c r="B13992" s="1"/>
      <c r="C13992" s="1"/>
    </row>
    <row r="13993" spans="1:3" ht="15.75">
      <c r="A13993" s="1"/>
      <c r="B13993" s="1"/>
      <c r="C13993" s="1"/>
    </row>
    <row r="13994" spans="1:3" ht="15.75">
      <c r="A13994" s="1"/>
      <c r="B13994" s="1"/>
      <c r="C13994" s="1"/>
    </row>
    <row r="13995" spans="1:3" ht="15.75">
      <c r="A13995" s="1"/>
      <c r="B13995" s="1"/>
      <c r="C13995" s="1"/>
    </row>
    <row r="13996" spans="1:3" ht="15.75">
      <c r="A13996" s="1"/>
      <c r="B13996" s="1"/>
      <c r="C13996" s="1"/>
    </row>
    <row r="13997" spans="1:3" ht="15.75">
      <c r="A13997" s="1"/>
      <c r="B13997" s="1"/>
      <c r="C13997" s="1"/>
    </row>
    <row r="13998" spans="1:3" ht="15.75">
      <c r="A13998" s="1"/>
      <c r="B13998" s="1"/>
      <c r="C13998" s="1"/>
    </row>
    <row r="13999" spans="1:3" ht="15.75">
      <c r="A13999" s="1"/>
      <c r="B13999" s="1"/>
      <c r="C13999" s="1"/>
    </row>
    <row r="14000" spans="1:3" ht="15.75">
      <c r="A14000" s="1"/>
      <c r="B14000" s="1"/>
      <c r="C14000" s="1"/>
    </row>
    <row r="14001" spans="1:3" ht="15.75">
      <c r="A14001" s="1"/>
      <c r="B14001" s="1"/>
      <c r="C14001" s="1"/>
    </row>
    <row r="14002" spans="1:3" ht="15.75">
      <c r="A14002" s="1"/>
      <c r="B14002" s="1"/>
      <c r="C14002" s="1"/>
    </row>
    <row r="14003" spans="1:3" ht="15.75">
      <c r="A14003" s="1"/>
      <c r="B14003" s="1"/>
      <c r="C14003" s="1"/>
    </row>
    <row r="14004" spans="1:3" ht="15.75">
      <c r="A14004" s="1"/>
      <c r="B14004" s="1"/>
      <c r="C14004" s="1"/>
    </row>
    <row r="14005" spans="1:3" ht="15.75">
      <c r="A14005" s="1"/>
      <c r="B14005" s="1"/>
      <c r="C14005" s="1"/>
    </row>
    <row r="14006" spans="1:3" ht="15.75">
      <c r="A14006" s="1"/>
      <c r="B14006" s="1"/>
      <c r="C14006" s="1"/>
    </row>
    <row r="14007" spans="1:3" ht="15.75">
      <c r="A14007" s="1"/>
      <c r="B14007" s="1"/>
      <c r="C14007" s="1"/>
    </row>
    <row r="14008" spans="1:3" ht="15.75">
      <c r="A14008" s="1"/>
      <c r="B14008" s="1"/>
      <c r="C14008" s="1"/>
    </row>
    <row r="14009" spans="1:3" ht="15.75">
      <c r="A14009" s="1"/>
      <c r="B14009" s="1"/>
      <c r="C14009" s="1"/>
    </row>
    <row r="14010" spans="1:3" ht="15.75">
      <c r="A14010" s="1"/>
      <c r="B14010" s="1"/>
      <c r="C14010" s="1"/>
    </row>
    <row r="14011" spans="1:3" ht="15.75">
      <c r="A14011" s="1"/>
      <c r="B14011" s="1"/>
      <c r="C14011" s="1"/>
    </row>
    <row r="14012" spans="1:3" ht="15.75">
      <c r="A14012" s="1"/>
      <c r="B14012" s="1"/>
      <c r="C14012" s="1"/>
    </row>
    <row r="14013" spans="1:3" ht="15.75">
      <c r="A14013" s="1"/>
      <c r="B14013" s="1"/>
      <c r="C14013" s="1"/>
    </row>
    <row r="14014" spans="1:3" ht="15.75">
      <c r="A14014" s="1"/>
      <c r="B14014" s="1"/>
      <c r="C14014" s="1"/>
    </row>
    <row r="14015" spans="1:3" ht="15.75">
      <c r="A14015" s="1"/>
      <c r="B14015" s="1"/>
      <c r="C14015" s="1"/>
    </row>
    <row r="14016" spans="1:3" ht="15.75">
      <c r="A14016" s="1"/>
      <c r="B14016" s="1"/>
      <c r="C14016" s="1"/>
    </row>
    <row r="14017" spans="1:3" ht="15.75">
      <c r="A14017" s="1"/>
      <c r="B14017" s="1"/>
      <c r="C14017" s="1"/>
    </row>
    <row r="14018" spans="1:3" ht="15.75">
      <c r="A14018" s="1"/>
      <c r="B14018" s="1"/>
      <c r="C14018" s="1"/>
    </row>
    <row r="14019" spans="1:3" ht="15.75">
      <c r="A14019" s="1"/>
      <c r="B14019" s="1"/>
      <c r="C14019" s="1"/>
    </row>
    <row r="14020" spans="1:3" ht="15.75">
      <c r="A14020" s="1"/>
      <c r="B14020" s="1"/>
      <c r="C14020" s="1"/>
    </row>
    <row r="14021" spans="1:3" ht="15.75">
      <c r="A14021" s="1"/>
      <c r="B14021" s="1"/>
      <c r="C14021" s="1"/>
    </row>
    <row r="14022" spans="1:3" ht="15.75">
      <c r="A14022" s="1"/>
      <c r="B14022" s="1"/>
      <c r="C14022" s="1"/>
    </row>
    <row r="14023" spans="1:3" ht="15.75">
      <c r="A14023" s="1"/>
      <c r="B14023" s="1"/>
      <c r="C14023" s="1"/>
    </row>
    <row r="14024" spans="1:3" ht="15.75">
      <c r="A14024" s="1"/>
      <c r="B14024" s="1"/>
      <c r="C14024" s="1"/>
    </row>
    <row r="14025" spans="1:3" ht="15.75">
      <c r="A14025" s="1"/>
      <c r="B14025" s="1"/>
      <c r="C14025" s="1"/>
    </row>
    <row r="14026" spans="1:3" ht="15.75">
      <c r="A14026" s="1"/>
      <c r="B14026" s="1"/>
      <c r="C14026" s="1"/>
    </row>
    <row r="14027" spans="1:3" ht="15.75">
      <c r="A14027" s="1"/>
      <c r="B14027" s="1"/>
      <c r="C14027" s="1"/>
    </row>
    <row r="14028" spans="1:3" ht="15.75">
      <c r="A14028" s="1"/>
      <c r="B14028" s="1"/>
      <c r="C14028" s="1"/>
    </row>
    <row r="14029" spans="1:3" ht="15.75">
      <c r="A14029" s="1"/>
      <c r="B14029" s="1"/>
      <c r="C14029" s="1"/>
    </row>
    <row r="14030" spans="1:3" ht="15.75">
      <c r="A14030" s="1"/>
      <c r="B14030" s="1"/>
      <c r="C14030" s="1"/>
    </row>
    <row r="14031" spans="1:3" ht="15.75">
      <c r="A14031" s="1"/>
      <c r="B14031" s="1"/>
      <c r="C14031" s="1"/>
    </row>
    <row r="14032" spans="1:3" ht="15.75">
      <c r="A14032" s="1"/>
      <c r="B14032" s="1"/>
      <c r="C14032" s="1"/>
    </row>
    <row r="14033" spans="1:3" ht="15.75">
      <c r="A14033" s="1"/>
      <c r="B14033" s="1"/>
      <c r="C14033" s="1"/>
    </row>
    <row r="14034" spans="1:3" ht="15.75">
      <c r="A14034" s="1"/>
      <c r="B14034" s="1"/>
      <c r="C14034" s="1"/>
    </row>
    <row r="14035" spans="1:3" ht="15.75">
      <c r="A14035" s="1"/>
      <c r="B14035" s="1"/>
      <c r="C14035" s="1"/>
    </row>
    <row r="14036" spans="1:3" ht="15.75">
      <c r="A14036" s="1"/>
      <c r="B14036" s="1"/>
      <c r="C14036" s="1"/>
    </row>
    <row r="14037" spans="1:3" ht="15.75">
      <c r="A14037" s="1"/>
      <c r="B14037" s="1"/>
      <c r="C14037" s="1"/>
    </row>
    <row r="14038" spans="1:3" ht="15.75">
      <c r="A14038" s="1"/>
      <c r="B14038" s="1"/>
      <c r="C14038" s="1"/>
    </row>
    <row r="14039" spans="1:3" ht="15.75">
      <c r="A14039" s="1"/>
      <c r="B14039" s="1"/>
      <c r="C14039" s="1"/>
    </row>
    <row r="14040" spans="1:3" ht="15.75">
      <c r="A14040" s="1"/>
      <c r="B14040" s="1"/>
      <c r="C14040" s="1"/>
    </row>
    <row r="14041" spans="1:3" ht="15.75">
      <c r="A14041" s="1"/>
      <c r="B14041" s="1"/>
      <c r="C14041" s="1"/>
    </row>
    <row r="14042" spans="1:3" ht="15.75">
      <c r="A14042" s="1"/>
      <c r="B14042" s="1"/>
      <c r="C14042" s="1"/>
    </row>
    <row r="14043" spans="1:3" ht="15.75">
      <c r="A14043" s="1"/>
      <c r="B14043" s="1"/>
      <c r="C14043" s="1"/>
    </row>
    <row r="14044" spans="1:3" ht="15.75">
      <c r="A14044" s="1"/>
      <c r="B14044" s="1"/>
      <c r="C14044" s="1"/>
    </row>
    <row r="14045" spans="1:3" ht="15.75">
      <c r="A14045" s="1"/>
      <c r="B14045" s="1"/>
      <c r="C14045" s="1"/>
    </row>
    <row r="14046" spans="1:3" ht="15.75">
      <c r="A14046" s="1"/>
      <c r="B14046" s="1"/>
      <c r="C14046" s="1"/>
    </row>
    <row r="14047" spans="1:3" ht="15.75">
      <c r="A14047" s="1"/>
      <c r="B14047" s="1"/>
      <c r="C14047" s="1"/>
    </row>
    <row r="14048" spans="1:3" ht="15.75">
      <c r="A14048" s="1"/>
      <c r="B14048" s="1"/>
      <c r="C14048" s="1"/>
    </row>
    <row r="14049" spans="1:3" ht="15.75">
      <c r="A14049" s="1"/>
      <c r="B14049" s="1"/>
      <c r="C14049" s="1"/>
    </row>
    <row r="14050" spans="1:3" ht="15.75">
      <c r="A14050" s="1"/>
      <c r="B14050" s="1"/>
      <c r="C14050" s="1"/>
    </row>
    <row r="14051" spans="1:3" ht="15.75">
      <c r="A14051" s="1"/>
      <c r="B14051" s="1"/>
      <c r="C14051" s="1"/>
    </row>
    <row r="14052" spans="1:3" ht="15.75">
      <c r="A14052" s="1"/>
      <c r="B14052" s="1"/>
      <c r="C14052" s="1"/>
    </row>
    <row r="14053" spans="1:3" ht="15.75">
      <c r="A14053" s="1"/>
      <c r="B14053" s="1"/>
      <c r="C14053" s="1"/>
    </row>
    <row r="14054" spans="1:3" ht="15.75">
      <c r="A14054" s="1"/>
      <c r="B14054" s="1"/>
      <c r="C14054" s="1"/>
    </row>
    <row r="14055" spans="1:3" ht="15.75">
      <c r="A14055" s="1"/>
      <c r="B14055" s="1"/>
      <c r="C14055" s="1"/>
    </row>
    <row r="14056" spans="1:3" ht="15.75">
      <c r="A14056" s="1"/>
      <c r="B14056" s="1"/>
      <c r="C14056" s="1"/>
    </row>
    <row r="14057" spans="1:3" ht="15.75">
      <c r="A14057" s="1"/>
      <c r="B14057" s="1"/>
      <c r="C14057" s="1"/>
    </row>
    <row r="14058" spans="1:3" ht="15.75">
      <c r="A14058" s="1"/>
      <c r="B14058" s="1"/>
      <c r="C14058" s="1"/>
    </row>
    <row r="14059" spans="1:3" ht="15.75">
      <c r="A14059" s="1"/>
      <c r="B14059" s="1"/>
      <c r="C14059" s="1"/>
    </row>
    <row r="14060" spans="1:3" ht="15.75">
      <c r="A14060" s="1"/>
      <c r="B14060" s="1"/>
      <c r="C14060" s="1"/>
    </row>
    <row r="14061" spans="1:3" ht="15.75">
      <c r="A14061" s="1"/>
      <c r="B14061" s="1"/>
      <c r="C14061" s="1"/>
    </row>
    <row r="14062" spans="1:3" ht="15.75">
      <c r="A14062" s="1"/>
      <c r="B14062" s="1"/>
      <c r="C14062" s="1"/>
    </row>
    <row r="14063" spans="1:3" ht="15.75">
      <c r="A14063" s="1"/>
      <c r="B14063" s="1"/>
      <c r="C14063" s="1"/>
    </row>
    <row r="14064" spans="1:3" ht="15.75">
      <c r="A14064" s="1"/>
      <c r="B14064" s="1"/>
      <c r="C14064" s="1"/>
    </row>
    <row r="14065" spans="1:3" ht="15.75">
      <c r="A14065" s="1"/>
      <c r="B14065" s="1"/>
      <c r="C14065" s="1"/>
    </row>
    <row r="14066" spans="1:3" ht="15.75">
      <c r="A14066" s="1"/>
      <c r="B14066" s="1"/>
      <c r="C14066" s="1"/>
    </row>
    <row r="14067" spans="1:3" ht="15.75">
      <c r="A14067" s="1"/>
      <c r="B14067" s="1"/>
      <c r="C14067" s="1"/>
    </row>
    <row r="14068" spans="1:3" ht="15.75">
      <c r="A14068" s="1"/>
      <c r="B14068" s="1"/>
      <c r="C14068" s="1"/>
    </row>
    <row r="14069" spans="1:3" ht="15.75">
      <c r="A14069" s="1"/>
      <c r="B14069" s="1"/>
      <c r="C14069" s="1"/>
    </row>
    <row r="14070" spans="1:3" ht="15.75">
      <c r="A14070" s="1"/>
      <c r="B14070" s="1"/>
      <c r="C14070" s="1"/>
    </row>
    <row r="14071" spans="1:3" ht="15.75">
      <c r="A14071" s="1"/>
      <c r="B14071" s="1"/>
      <c r="C14071" s="1"/>
    </row>
    <row r="14072" spans="1:3" ht="15.75">
      <c r="A14072" s="1"/>
      <c r="B14072" s="1"/>
      <c r="C14072" s="1"/>
    </row>
    <row r="14073" spans="1:3" ht="15.75">
      <c r="A14073" s="1"/>
      <c r="B14073" s="1"/>
      <c r="C14073" s="1"/>
    </row>
    <row r="14074" spans="1:3" ht="15.75">
      <c r="A14074" s="1"/>
      <c r="B14074" s="1"/>
      <c r="C14074" s="1"/>
    </row>
    <row r="14075" spans="1:3" ht="15.75">
      <c r="A14075" s="1"/>
      <c r="B14075" s="1"/>
      <c r="C14075" s="1"/>
    </row>
    <row r="14076" spans="1:3" ht="15.75">
      <c r="A14076" s="1"/>
      <c r="B14076" s="1"/>
      <c r="C14076" s="1"/>
    </row>
    <row r="14077" spans="1:3" ht="15.75">
      <c r="A14077" s="1"/>
      <c r="B14077" s="1"/>
      <c r="C14077" s="1"/>
    </row>
    <row r="14078" spans="1:3" ht="15.75">
      <c r="A14078" s="1"/>
      <c r="B14078" s="1"/>
      <c r="C14078" s="1"/>
    </row>
    <row r="14079" spans="1:3" ht="15.75">
      <c r="A14079" s="1"/>
      <c r="B14079" s="1"/>
      <c r="C14079" s="1"/>
    </row>
    <row r="14080" spans="1:3" ht="15.75">
      <c r="A14080" s="1"/>
      <c r="B14080" s="1"/>
      <c r="C14080" s="1"/>
    </row>
    <row r="14081" spans="1:3" ht="15.75">
      <c r="A14081" s="1"/>
      <c r="B14081" s="1"/>
      <c r="C14081" s="1"/>
    </row>
    <row r="14082" spans="1:3" ht="15.75">
      <c r="A14082" s="1"/>
      <c r="B14082" s="1"/>
      <c r="C14082" s="1"/>
    </row>
    <row r="14083" spans="1:3" ht="15.75">
      <c r="A14083" s="1"/>
      <c r="B14083" s="1"/>
      <c r="C14083" s="1"/>
    </row>
    <row r="14084" spans="1:3" ht="15.75">
      <c r="A14084" s="1"/>
      <c r="B14084" s="1"/>
      <c r="C14084" s="1"/>
    </row>
    <row r="14085" spans="1:3" ht="15.75">
      <c r="A14085" s="1"/>
      <c r="B14085" s="1"/>
      <c r="C14085" s="1"/>
    </row>
    <row r="14086" spans="1:3" ht="15.75">
      <c r="A14086" s="1"/>
      <c r="B14086" s="1"/>
      <c r="C14086" s="1"/>
    </row>
    <row r="14087" spans="1:3" ht="15.75">
      <c r="A14087" s="1"/>
      <c r="B14087" s="1"/>
      <c r="C14087" s="1"/>
    </row>
    <row r="14088" spans="1:3" ht="15.75">
      <c r="A14088" s="1"/>
      <c r="B14088" s="1"/>
      <c r="C14088" s="1"/>
    </row>
    <row r="14089" spans="1:3" ht="15.75">
      <c r="A14089" s="1"/>
      <c r="B14089" s="1"/>
      <c r="C14089" s="1"/>
    </row>
    <row r="14090" spans="1:3" ht="15.75">
      <c r="A14090" s="1"/>
      <c r="B14090" s="1"/>
      <c r="C14090" s="1"/>
    </row>
    <row r="14091" spans="1:3" ht="15.75">
      <c r="A14091" s="1"/>
      <c r="B14091" s="1"/>
      <c r="C14091" s="1"/>
    </row>
    <row r="14092" spans="1:3" ht="15.75">
      <c r="A14092" s="1"/>
      <c r="B14092" s="1"/>
      <c r="C14092" s="1"/>
    </row>
    <row r="14093" spans="1:3" ht="15.75">
      <c r="A14093" s="1"/>
      <c r="B14093" s="1"/>
      <c r="C14093" s="1"/>
    </row>
    <row r="14094" spans="1:3" ht="15.75">
      <c r="A14094" s="1"/>
      <c r="B14094" s="1"/>
      <c r="C14094" s="1"/>
    </row>
    <row r="14095" spans="1:3" ht="15.75">
      <c r="A14095" s="1"/>
      <c r="B14095" s="1"/>
      <c r="C14095" s="1"/>
    </row>
    <row r="14096" spans="1:3" ht="15.75">
      <c r="A14096" s="1"/>
      <c r="B14096" s="1"/>
      <c r="C14096" s="1"/>
    </row>
    <row r="14097" spans="1:3" ht="15.75">
      <c r="A14097" s="1"/>
      <c r="B14097" s="1"/>
      <c r="C14097" s="1"/>
    </row>
    <row r="14098" spans="1:3" ht="15.75">
      <c r="A14098" s="1"/>
      <c r="B14098" s="1"/>
      <c r="C14098" s="1"/>
    </row>
    <row r="14099" spans="1:3" ht="15.75">
      <c r="A14099" s="1"/>
      <c r="B14099" s="1"/>
      <c r="C14099" s="1"/>
    </row>
    <row r="14100" spans="1:3" ht="15.75">
      <c r="A14100" s="1"/>
      <c r="B14100" s="1"/>
      <c r="C14100" s="1"/>
    </row>
    <row r="14101" spans="1:3" ht="15.75">
      <c r="A14101" s="1"/>
      <c r="B14101" s="1"/>
      <c r="C14101" s="1"/>
    </row>
    <row r="14102" spans="1:3" ht="15.75">
      <c r="A14102" s="1"/>
      <c r="B14102" s="1"/>
      <c r="C14102" s="1"/>
    </row>
    <row r="14103" spans="1:3" ht="15.75">
      <c r="A14103" s="1"/>
      <c r="B14103" s="1"/>
      <c r="C14103" s="1"/>
    </row>
    <row r="14104" spans="1:3" ht="15.75">
      <c r="A14104" s="1"/>
      <c r="B14104" s="1"/>
      <c r="C14104" s="1"/>
    </row>
    <row r="14105" spans="1:3" ht="15.75">
      <c r="A14105" s="1"/>
      <c r="B14105" s="1"/>
      <c r="C14105" s="1"/>
    </row>
    <row r="14106" spans="1:3" ht="15.75">
      <c r="A14106" s="1"/>
      <c r="B14106" s="1"/>
      <c r="C14106" s="1"/>
    </row>
    <row r="14107" spans="1:3" ht="15.75">
      <c r="A14107" s="1"/>
      <c r="B14107" s="1"/>
      <c r="C14107" s="1"/>
    </row>
    <row r="14108" spans="1:3" ht="15.75">
      <c r="A14108" s="1"/>
      <c r="B14108" s="1"/>
      <c r="C14108" s="1"/>
    </row>
    <row r="14109" spans="1:3" ht="15.75">
      <c r="A14109" s="1"/>
      <c r="B14109" s="1"/>
      <c r="C14109" s="1"/>
    </row>
    <row r="14110" spans="1:3" ht="15.75">
      <c r="A14110" s="1"/>
      <c r="B14110" s="1"/>
      <c r="C14110" s="1"/>
    </row>
    <row r="14111" spans="1:3" ht="15.75">
      <c r="A14111" s="1"/>
      <c r="B14111" s="1"/>
      <c r="C14111" s="1"/>
    </row>
    <row r="14112" spans="1:3" ht="15.75">
      <c r="A14112" s="1"/>
      <c r="B14112" s="1"/>
      <c r="C14112" s="1"/>
    </row>
    <row r="14113" spans="1:3" ht="15.75">
      <c r="A14113" s="1"/>
      <c r="B14113" s="1"/>
      <c r="C14113" s="1"/>
    </row>
    <row r="14114" spans="1:3" ht="15.75">
      <c r="A14114" s="1"/>
      <c r="B14114" s="1"/>
      <c r="C14114" s="1"/>
    </row>
    <row r="14115" spans="1:3" ht="15.75">
      <c r="A14115" s="1"/>
      <c r="B14115" s="1"/>
      <c r="C14115" s="1"/>
    </row>
    <row r="14116" spans="1:3" ht="15.75">
      <c r="A14116" s="1"/>
      <c r="B14116" s="1"/>
      <c r="C14116" s="1"/>
    </row>
    <row r="14117" spans="1:3" ht="15.75">
      <c r="A14117" s="1"/>
      <c r="B14117" s="1"/>
      <c r="C14117" s="1"/>
    </row>
    <row r="14118" spans="1:3" ht="15.75">
      <c r="A14118" s="1"/>
      <c r="B14118" s="1"/>
      <c r="C14118" s="1"/>
    </row>
    <row r="14119" spans="1:3" ht="15.75">
      <c r="A14119" s="1"/>
      <c r="B14119" s="1"/>
      <c r="C14119" s="1"/>
    </row>
    <row r="14120" spans="1:3" ht="15.75">
      <c r="A14120" s="1"/>
      <c r="B14120" s="1"/>
      <c r="C14120" s="1"/>
    </row>
    <row r="14121" spans="1:3" ht="15.75">
      <c r="A14121" s="1"/>
      <c r="B14121" s="1"/>
      <c r="C14121" s="1"/>
    </row>
    <row r="14122" spans="1:3" ht="15.75">
      <c r="A14122" s="1"/>
      <c r="B14122" s="1"/>
      <c r="C14122" s="1"/>
    </row>
    <row r="14123" spans="1:3" ht="15.75">
      <c r="A14123" s="1"/>
      <c r="B14123" s="1"/>
      <c r="C14123" s="1"/>
    </row>
    <row r="14124" spans="1:3" ht="15.75">
      <c r="A14124" s="1"/>
      <c r="B14124" s="1"/>
      <c r="C14124" s="1"/>
    </row>
    <row r="14125" spans="1:3" ht="15.75">
      <c r="A14125" s="1"/>
      <c r="B14125" s="1"/>
      <c r="C14125" s="1"/>
    </row>
    <row r="14126" spans="1:3" ht="15.75">
      <c r="A14126" s="1"/>
      <c r="B14126" s="1"/>
      <c r="C14126" s="1"/>
    </row>
    <row r="14127" spans="1:3" ht="15.75">
      <c r="A14127" s="1"/>
      <c r="B14127" s="1"/>
      <c r="C14127" s="1"/>
    </row>
    <row r="14128" spans="1:3" ht="15.75">
      <c r="A14128" s="1"/>
      <c r="B14128" s="1"/>
      <c r="C14128" s="1"/>
    </row>
    <row r="14129" spans="1:3" ht="15.75">
      <c r="A14129" s="1"/>
      <c r="B14129" s="1"/>
      <c r="C14129" s="1"/>
    </row>
    <row r="14130" spans="1:3" ht="15.75">
      <c r="A14130" s="1"/>
      <c r="B14130" s="1"/>
      <c r="C14130" s="1"/>
    </row>
    <row r="14131" spans="1:3" ht="15.75">
      <c r="A14131" s="1"/>
      <c r="B14131" s="1"/>
      <c r="C14131" s="1"/>
    </row>
    <row r="14132" spans="1:3" ht="15.75">
      <c r="A14132" s="1"/>
      <c r="B14132" s="1"/>
      <c r="C14132" s="1"/>
    </row>
    <row r="14133" spans="1:3" ht="15.75">
      <c r="A14133" s="1"/>
      <c r="B14133" s="1"/>
      <c r="C14133" s="1"/>
    </row>
    <row r="14134" spans="1:3" ht="15.75">
      <c r="A14134" s="1"/>
      <c r="B14134" s="1"/>
      <c r="C14134" s="1"/>
    </row>
    <row r="14135" spans="1:3" ht="15.75">
      <c r="A14135" s="1"/>
      <c r="B14135" s="1"/>
      <c r="C14135" s="1"/>
    </row>
    <row r="14136" spans="1:3" ht="15.75">
      <c r="A14136" s="1"/>
      <c r="B14136" s="1"/>
      <c r="C14136" s="1"/>
    </row>
    <row r="14137" spans="1:3" ht="15.75">
      <c r="A14137" s="1"/>
      <c r="B14137" s="1"/>
      <c r="C14137" s="1"/>
    </row>
    <row r="14138" spans="1:3" ht="15.75">
      <c r="A14138" s="1"/>
      <c r="B14138" s="1"/>
      <c r="C14138" s="1"/>
    </row>
    <row r="14139" spans="1:3" ht="15.75">
      <c r="A14139" s="1"/>
      <c r="B14139" s="1"/>
      <c r="C14139" s="1"/>
    </row>
    <row r="14140" spans="1:3" ht="15.75">
      <c r="A14140" s="1"/>
      <c r="B14140" s="1"/>
      <c r="C14140" s="1"/>
    </row>
    <row r="14141" spans="1:3" ht="15.75">
      <c r="A14141" s="1"/>
      <c r="B14141" s="1"/>
      <c r="C14141" s="1"/>
    </row>
    <row r="14142" spans="1:3" ht="15.75">
      <c r="A14142" s="1"/>
      <c r="B14142" s="1"/>
      <c r="C14142" s="1"/>
    </row>
    <row r="14143" spans="1:3" ht="15.75">
      <c r="A14143" s="1"/>
      <c r="B14143" s="1"/>
      <c r="C14143" s="1"/>
    </row>
    <row r="14144" spans="1:3" ht="15.75">
      <c r="A14144" s="1"/>
      <c r="B14144" s="1"/>
      <c r="C14144" s="1"/>
    </row>
    <row r="14145" spans="1:3" ht="15.75">
      <c r="A14145" s="1"/>
      <c r="B14145" s="1"/>
      <c r="C14145" s="1"/>
    </row>
    <row r="14146" spans="1:3" ht="15.75">
      <c r="A14146" s="1"/>
      <c r="B14146" s="1"/>
      <c r="C14146" s="1"/>
    </row>
    <row r="14147" spans="1:3" ht="15.75">
      <c r="A14147" s="1"/>
      <c r="B14147" s="1"/>
      <c r="C14147" s="1"/>
    </row>
    <row r="14148" spans="1:3" ht="15.75">
      <c r="A14148" s="1"/>
      <c r="B14148" s="1"/>
      <c r="C14148" s="1"/>
    </row>
    <row r="14149" spans="1:3" ht="15.75">
      <c r="A14149" s="1"/>
      <c r="B14149" s="1"/>
      <c r="C14149" s="1"/>
    </row>
    <row r="14150" spans="1:3" ht="15.75">
      <c r="A14150" s="1"/>
      <c r="B14150" s="1"/>
      <c r="C14150" s="1"/>
    </row>
    <row r="14151" spans="1:3" ht="15.75">
      <c r="A14151" s="1"/>
      <c r="B14151" s="1"/>
      <c r="C14151" s="1"/>
    </row>
    <row r="14152" spans="1:3" ht="15.75">
      <c r="A14152" s="1"/>
      <c r="B14152" s="1"/>
      <c r="C14152" s="1"/>
    </row>
    <row r="14153" spans="1:3" ht="15.75">
      <c r="A14153" s="1"/>
      <c r="B14153" s="1"/>
      <c r="C14153" s="1"/>
    </row>
    <row r="14154" spans="1:3" ht="15.75">
      <c r="A14154" s="1"/>
      <c r="B14154" s="1"/>
      <c r="C14154" s="1"/>
    </row>
    <row r="14155" spans="1:3" ht="15.75">
      <c r="A14155" s="1"/>
      <c r="B14155" s="1"/>
      <c r="C14155" s="1"/>
    </row>
    <row r="14156" spans="1:3" ht="15.75">
      <c r="A14156" s="1"/>
      <c r="B14156" s="1"/>
      <c r="C14156" s="1"/>
    </row>
    <row r="14157" spans="1:3" ht="15.75">
      <c r="A14157" s="1"/>
      <c r="B14157" s="1"/>
      <c r="C14157" s="1"/>
    </row>
    <row r="14158" spans="1:3" ht="15.75">
      <c r="A14158" s="1"/>
      <c r="B14158" s="1"/>
      <c r="C14158" s="1"/>
    </row>
    <row r="14159" spans="1:3" ht="15.75">
      <c r="A14159" s="1"/>
      <c r="B14159" s="1"/>
      <c r="C14159" s="1"/>
    </row>
    <row r="14160" spans="1:3" ht="15.75">
      <c r="A14160" s="1"/>
      <c r="B14160" s="1"/>
      <c r="C14160" s="1"/>
    </row>
    <row r="14161" spans="1:3" ht="15.75">
      <c r="A14161" s="1"/>
      <c r="B14161" s="1"/>
      <c r="C14161" s="1"/>
    </row>
    <row r="14162" spans="1:3" ht="15.75">
      <c r="A14162" s="1"/>
      <c r="B14162" s="1"/>
      <c r="C14162" s="1"/>
    </row>
    <row r="14163" spans="1:3" ht="15.75">
      <c r="A14163" s="1"/>
      <c r="B14163" s="1"/>
      <c r="C14163" s="1"/>
    </row>
    <row r="14164" spans="1:3" ht="15.75">
      <c r="A14164" s="1"/>
      <c r="B14164" s="1"/>
      <c r="C14164" s="1"/>
    </row>
    <row r="14165" spans="1:3" ht="15.75">
      <c r="A14165" s="1"/>
      <c r="B14165" s="1"/>
      <c r="C14165" s="1"/>
    </row>
    <row r="14166" spans="1:3" ht="15.75">
      <c r="A14166" s="1"/>
      <c r="B14166" s="1"/>
      <c r="C14166" s="1"/>
    </row>
    <row r="14167" spans="1:3" ht="15.75">
      <c r="A14167" s="1"/>
      <c r="B14167" s="1"/>
      <c r="C14167" s="1"/>
    </row>
    <row r="14168" spans="1:3" ht="15.75">
      <c r="A14168" s="1"/>
      <c r="B14168" s="1"/>
      <c r="C14168" s="1"/>
    </row>
    <row r="14169" spans="1:3" ht="15.75">
      <c r="A14169" s="1"/>
      <c r="B14169" s="1"/>
      <c r="C14169" s="1"/>
    </row>
    <row r="14170" spans="1:3" ht="15.75">
      <c r="A14170" s="1"/>
      <c r="B14170" s="1"/>
      <c r="C14170" s="1"/>
    </row>
    <row r="14171" spans="1:3" ht="15.75">
      <c r="A14171" s="1"/>
      <c r="B14171" s="1"/>
      <c r="C14171" s="1"/>
    </row>
    <row r="14172" spans="1:3" ht="15.75">
      <c r="A14172" s="1"/>
      <c r="B14172" s="1"/>
      <c r="C14172" s="1"/>
    </row>
    <row r="14173" spans="1:3" ht="15.75">
      <c r="A14173" s="1"/>
      <c r="B14173" s="1"/>
      <c r="C14173" s="1"/>
    </row>
    <row r="14174" spans="1:3" ht="15.75">
      <c r="A14174" s="1"/>
      <c r="B14174" s="1"/>
      <c r="C14174" s="1"/>
    </row>
    <row r="14175" spans="1:3" ht="15.75">
      <c r="A14175" s="1"/>
      <c r="B14175" s="1"/>
      <c r="C14175" s="1"/>
    </row>
    <row r="14176" spans="1:3" ht="15.75">
      <c r="A14176" s="1"/>
      <c r="B14176" s="1"/>
      <c r="C14176" s="1"/>
    </row>
    <row r="14177" spans="1:3" ht="15.75">
      <c r="A14177" s="1"/>
      <c r="B14177" s="1"/>
      <c r="C14177" s="1"/>
    </row>
    <row r="14178" spans="1:3" ht="15.75">
      <c r="A14178" s="1"/>
      <c r="B14178" s="1"/>
      <c r="C14178" s="1"/>
    </row>
    <row r="14179" spans="1:3" ht="15.75">
      <c r="A14179" s="1"/>
      <c r="B14179" s="1"/>
      <c r="C14179" s="1"/>
    </row>
    <row r="14180" spans="1:3" ht="15.75">
      <c r="A14180" s="1"/>
      <c r="B14180" s="1"/>
      <c r="C14180" s="1"/>
    </row>
    <row r="14181" spans="1:3" ht="15.75">
      <c r="A14181" s="1"/>
      <c r="B14181" s="1"/>
      <c r="C14181" s="1"/>
    </row>
    <row r="14182" spans="1:3" ht="15.75">
      <c r="A14182" s="1"/>
      <c r="B14182" s="1"/>
      <c r="C14182" s="1"/>
    </row>
    <row r="14183" spans="1:3" ht="15.75">
      <c r="A14183" s="1"/>
      <c r="B14183" s="1"/>
      <c r="C14183" s="1"/>
    </row>
    <row r="14184" spans="1:3" ht="15.75">
      <c r="A14184" s="1"/>
      <c r="B14184" s="1"/>
      <c r="C14184" s="1"/>
    </row>
    <row r="14185" spans="1:3" ht="15.75">
      <c r="A14185" s="1"/>
      <c r="B14185" s="1"/>
      <c r="C14185" s="1"/>
    </row>
    <row r="14186" spans="1:3" ht="15.75">
      <c r="A14186" s="1"/>
      <c r="B14186" s="1"/>
      <c r="C14186" s="1"/>
    </row>
    <row r="14187" spans="1:3" ht="15.75">
      <c r="A14187" s="1"/>
      <c r="B14187" s="1"/>
      <c r="C14187" s="1"/>
    </row>
    <row r="14188" spans="1:3" ht="15.75">
      <c r="A14188" s="1"/>
      <c r="B14188" s="1"/>
      <c r="C14188" s="1"/>
    </row>
    <row r="14189" spans="1:3" ht="15.75">
      <c r="A14189" s="1"/>
      <c r="B14189" s="1"/>
      <c r="C14189" s="1"/>
    </row>
    <row r="14190" spans="1:3" ht="15.75">
      <c r="A14190" s="1"/>
      <c r="B14190" s="1"/>
      <c r="C14190" s="1"/>
    </row>
    <row r="14191" spans="1:3" ht="15.75">
      <c r="A14191" s="1"/>
      <c r="B14191" s="1"/>
      <c r="C14191" s="1"/>
    </row>
    <row r="14192" spans="1:3" ht="15.75">
      <c r="A14192" s="1"/>
      <c r="B14192" s="1"/>
      <c r="C14192" s="1"/>
    </row>
    <row r="14193" spans="1:3" ht="15.75">
      <c r="A14193" s="1"/>
      <c r="B14193" s="1"/>
      <c r="C14193" s="1"/>
    </row>
    <row r="14194" spans="1:3" ht="15.75">
      <c r="A14194" s="1"/>
      <c r="B14194" s="1"/>
      <c r="C14194" s="1"/>
    </row>
    <row r="14195" spans="1:3" ht="15.75">
      <c r="A14195" s="1"/>
      <c r="B14195" s="1"/>
      <c r="C14195" s="1"/>
    </row>
    <row r="14196" spans="1:3" ht="15.75">
      <c r="A14196" s="1"/>
      <c r="B14196" s="1"/>
      <c r="C14196" s="1"/>
    </row>
    <row r="14197" spans="1:3" ht="15.75">
      <c r="A14197" s="1"/>
      <c r="B14197" s="1"/>
      <c r="C14197" s="1"/>
    </row>
    <row r="14198" spans="1:3" ht="15.75">
      <c r="A14198" s="1"/>
      <c r="B14198" s="1"/>
      <c r="C14198" s="1"/>
    </row>
    <row r="14199" spans="1:3" ht="15.75">
      <c r="A14199" s="1"/>
      <c r="B14199" s="1"/>
      <c r="C14199" s="1"/>
    </row>
    <row r="14200" spans="1:3" ht="15.75">
      <c r="A14200" s="1"/>
      <c r="B14200" s="1"/>
      <c r="C14200" s="1"/>
    </row>
    <row r="14201" spans="1:3" ht="15.75">
      <c r="A14201" s="1"/>
      <c r="B14201" s="1"/>
      <c r="C14201" s="1"/>
    </row>
    <row r="14202" spans="1:3" ht="15.75">
      <c r="A14202" s="1"/>
      <c r="B14202" s="1"/>
      <c r="C14202" s="1"/>
    </row>
    <row r="14203" spans="1:3" ht="15.75">
      <c r="A14203" s="1"/>
      <c r="B14203" s="1"/>
      <c r="C14203" s="1"/>
    </row>
    <row r="14204" spans="1:3" ht="15.75">
      <c r="A14204" s="1"/>
      <c r="B14204" s="1"/>
      <c r="C14204" s="1"/>
    </row>
    <row r="14205" spans="1:3" ht="15.75">
      <c r="A14205" s="1"/>
      <c r="B14205" s="1"/>
      <c r="C14205" s="1"/>
    </row>
    <row r="14206" spans="1:3" ht="15.75">
      <c r="A14206" s="1"/>
      <c r="B14206" s="1"/>
      <c r="C14206" s="1"/>
    </row>
    <row r="14207" spans="1:3" ht="15.75">
      <c r="A14207" s="1"/>
      <c r="B14207" s="1"/>
      <c r="C14207" s="1"/>
    </row>
    <row r="14208" spans="1:3" ht="15.75">
      <c r="A14208" s="1"/>
      <c r="B14208" s="1"/>
      <c r="C14208" s="1"/>
    </row>
    <row r="14209" spans="1:3" ht="15.75">
      <c r="A14209" s="1"/>
      <c r="B14209" s="1"/>
      <c r="C14209" s="1"/>
    </row>
    <row r="14210" spans="1:3" ht="15.75">
      <c r="A14210" s="1"/>
      <c r="B14210" s="1"/>
      <c r="C14210" s="1"/>
    </row>
    <row r="14211" spans="1:3" ht="15.75">
      <c r="A14211" s="1"/>
      <c r="B14211" s="1"/>
      <c r="C14211" s="1"/>
    </row>
    <row r="14212" spans="1:3" ht="15.75">
      <c r="A14212" s="1"/>
      <c r="B14212" s="1"/>
      <c r="C14212" s="1"/>
    </row>
    <row r="14213" spans="1:3" ht="15.75">
      <c r="A14213" s="1"/>
      <c r="B14213" s="1"/>
      <c r="C14213" s="1"/>
    </row>
    <row r="14214" spans="1:3" ht="15.75">
      <c r="A14214" s="1"/>
      <c r="B14214" s="1"/>
      <c r="C14214" s="1"/>
    </row>
    <row r="14215" spans="1:3" ht="15.75">
      <c r="A14215" s="1"/>
      <c r="B14215" s="1"/>
      <c r="C14215" s="1"/>
    </row>
    <row r="14216" spans="1:3" ht="15.75">
      <c r="A14216" s="1"/>
      <c r="B14216" s="1"/>
      <c r="C14216" s="1"/>
    </row>
    <row r="14217" spans="1:3" ht="15.75">
      <c r="A14217" s="1"/>
      <c r="B14217" s="1"/>
      <c r="C14217" s="1"/>
    </row>
    <row r="14218" spans="1:3" ht="15.75">
      <c r="A14218" s="1"/>
      <c r="B14218" s="1"/>
      <c r="C14218" s="1"/>
    </row>
    <row r="14219" spans="1:3" ht="15.75">
      <c r="A14219" s="1"/>
      <c r="B14219" s="1"/>
      <c r="C14219" s="1"/>
    </row>
    <row r="14220" spans="1:3" ht="15.75">
      <c r="A14220" s="1"/>
      <c r="B14220" s="1"/>
      <c r="C14220" s="1"/>
    </row>
    <row r="14221" spans="1:3" ht="15.75">
      <c r="A14221" s="1"/>
      <c r="B14221" s="1"/>
      <c r="C14221" s="1"/>
    </row>
    <row r="14222" spans="1:3" ht="15.75">
      <c r="A14222" s="1"/>
      <c r="B14222" s="1"/>
      <c r="C14222" s="1"/>
    </row>
    <row r="14223" spans="1:3" ht="15.75">
      <c r="A14223" s="1"/>
      <c r="B14223" s="1"/>
      <c r="C14223" s="1"/>
    </row>
    <row r="14224" spans="1:3" ht="15.75">
      <c r="A14224" s="1"/>
      <c r="B14224" s="1"/>
      <c r="C14224" s="1"/>
    </row>
    <row r="14225" spans="1:3" ht="15.75">
      <c r="A14225" s="1"/>
      <c r="B14225" s="1"/>
      <c r="C14225" s="1"/>
    </row>
    <row r="14226" spans="1:3" ht="15.75">
      <c r="A14226" s="1"/>
      <c r="B14226" s="1"/>
      <c r="C14226" s="1"/>
    </row>
    <row r="14227" spans="1:3" ht="15.75">
      <c r="A14227" s="1"/>
      <c r="B14227" s="1"/>
      <c r="C14227" s="1"/>
    </row>
    <row r="14228" spans="1:3" ht="15.75">
      <c r="A14228" s="1"/>
      <c r="B14228" s="1"/>
      <c r="C14228" s="1"/>
    </row>
    <row r="14229" spans="1:3" ht="15.75">
      <c r="A14229" s="1"/>
      <c r="B14229" s="1"/>
      <c r="C14229" s="1"/>
    </row>
    <row r="14230" spans="1:3" ht="15.75">
      <c r="A14230" s="1"/>
      <c r="B14230" s="1"/>
      <c r="C14230" s="1"/>
    </row>
    <row r="14231" spans="1:3" ht="15.75">
      <c r="A14231" s="1"/>
      <c r="B14231" s="1"/>
      <c r="C14231" s="1"/>
    </row>
    <row r="14232" spans="1:3" ht="15.75">
      <c r="A14232" s="1"/>
      <c r="B14232" s="1"/>
      <c r="C14232" s="1"/>
    </row>
    <row r="14233" spans="1:3" ht="15.75">
      <c r="A14233" s="1"/>
      <c r="B14233" s="1"/>
      <c r="C14233" s="1"/>
    </row>
    <row r="14234" spans="1:3" ht="15.75">
      <c r="A14234" s="1"/>
      <c r="B14234" s="1"/>
      <c r="C14234" s="1"/>
    </row>
    <row r="14235" spans="1:3" ht="15.75">
      <c r="A14235" s="1"/>
      <c r="B14235" s="1"/>
      <c r="C14235" s="1"/>
    </row>
    <row r="14236" spans="1:3" ht="15.75">
      <c r="A14236" s="1"/>
      <c r="B14236" s="1"/>
      <c r="C14236" s="1"/>
    </row>
    <row r="14237" spans="1:3" ht="15.75">
      <c r="A14237" s="1"/>
      <c r="B14237" s="1"/>
      <c r="C14237" s="1"/>
    </row>
    <row r="14238" spans="1:3" ht="15.75">
      <c r="A14238" s="1"/>
      <c r="B14238" s="1"/>
      <c r="C14238" s="1"/>
    </row>
    <row r="14239" spans="1:3" ht="15.75">
      <c r="A14239" s="1"/>
      <c r="B14239" s="1"/>
      <c r="C14239" s="1"/>
    </row>
    <row r="14240" spans="1:3" ht="15.75">
      <c r="A14240" s="1"/>
      <c r="B14240" s="1"/>
      <c r="C14240" s="1"/>
    </row>
    <row r="14241" spans="1:3" ht="15.75">
      <c r="A14241" s="1"/>
      <c r="B14241" s="1"/>
      <c r="C14241" s="1"/>
    </row>
    <row r="14242" spans="1:3" ht="15.75">
      <c r="A14242" s="1"/>
      <c r="B14242" s="1"/>
      <c r="C14242" s="1"/>
    </row>
    <row r="14243" spans="1:3" ht="15.75">
      <c r="A14243" s="1"/>
      <c r="B14243" s="1"/>
      <c r="C14243" s="1"/>
    </row>
    <row r="14244" spans="1:3" ht="15.75">
      <c r="A14244" s="1"/>
      <c r="B14244" s="1"/>
      <c r="C14244" s="1"/>
    </row>
    <row r="14245" spans="1:3" ht="15.75">
      <c r="A14245" s="1"/>
      <c r="B14245" s="1"/>
      <c r="C14245" s="1"/>
    </row>
    <row r="14246" spans="1:3" ht="15.75">
      <c r="A14246" s="1"/>
      <c r="B14246" s="1"/>
      <c r="C14246" s="1"/>
    </row>
    <row r="14247" spans="1:3" ht="15.75">
      <c r="A14247" s="1"/>
      <c r="B14247" s="1"/>
      <c r="C14247" s="1"/>
    </row>
    <row r="14248" spans="1:3" ht="15.75">
      <c r="A14248" s="1"/>
      <c r="B14248" s="1"/>
      <c r="C14248" s="1"/>
    </row>
    <row r="14249" spans="1:3" ht="15.75">
      <c r="A14249" s="1"/>
      <c r="B14249" s="1"/>
      <c r="C14249" s="1"/>
    </row>
    <row r="14250" spans="1:3" ht="15.75">
      <c r="A14250" s="1"/>
      <c r="B14250" s="1"/>
      <c r="C14250" s="1"/>
    </row>
    <row r="14251" spans="1:3" ht="15.75">
      <c r="A14251" s="1"/>
      <c r="B14251" s="1"/>
      <c r="C14251" s="1"/>
    </row>
    <row r="14252" spans="1:3" ht="15.75">
      <c r="A14252" s="1"/>
      <c r="B14252" s="1"/>
      <c r="C14252" s="1"/>
    </row>
    <row r="14253" spans="1:3" ht="15.75">
      <c r="A14253" s="1"/>
      <c r="B14253" s="1"/>
      <c r="C14253" s="1"/>
    </row>
    <row r="14254" spans="1:3" ht="15.75">
      <c r="A14254" s="1"/>
      <c r="B14254" s="1"/>
      <c r="C14254" s="1"/>
    </row>
    <row r="14255" spans="1:3" ht="15.75">
      <c r="A14255" s="1"/>
      <c r="B14255" s="1"/>
      <c r="C14255" s="1"/>
    </row>
    <row r="14256" spans="1:3" ht="15.75">
      <c r="A14256" s="1"/>
      <c r="B14256" s="1"/>
      <c r="C14256" s="1"/>
    </row>
    <row r="14257" spans="1:3" ht="15.75">
      <c r="A14257" s="1"/>
      <c r="B14257" s="1"/>
      <c r="C14257" s="1"/>
    </row>
    <row r="14258" spans="1:3" ht="15.75">
      <c r="A14258" s="1"/>
      <c r="B14258" s="1"/>
      <c r="C14258" s="1"/>
    </row>
    <row r="14259" spans="1:3" ht="15.75">
      <c r="A14259" s="1"/>
      <c r="B14259" s="1"/>
      <c r="C14259" s="1"/>
    </row>
    <row r="14260" spans="1:3" ht="15.75">
      <c r="A14260" s="1"/>
      <c r="B14260" s="1"/>
      <c r="C14260" s="1"/>
    </row>
    <row r="14261" spans="1:3" ht="15.75">
      <c r="A14261" s="1"/>
      <c r="B14261" s="1"/>
      <c r="C14261" s="1"/>
    </row>
    <row r="14262" spans="1:3" ht="15.75">
      <c r="A14262" s="1"/>
      <c r="B14262" s="1"/>
      <c r="C14262" s="1"/>
    </row>
    <row r="14263" spans="1:3" ht="15.75">
      <c r="A14263" s="1"/>
      <c r="B14263" s="1"/>
      <c r="C14263" s="1"/>
    </row>
    <row r="14264" spans="1:3" ht="15.75">
      <c r="A14264" s="1"/>
      <c r="B14264" s="1"/>
      <c r="C14264" s="1"/>
    </row>
    <row r="14265" spans="1:3" ht="15.75">
      <c r="A14265" s="1"/>
      <c r="B14265" s="1"/>
      <c r="C14265" s="1"/>
    </row>
    <row r="14266" spans="1:3" ht="15.75">
      <c r="A14266" s="1"/>
      <c r="B14266" s="1"/>
      <c r="C14266" s="1"/>
    </row>
    <row r="14267" spans="1:3" ht="15.75">
      <c r="A14267" s="1"/>
      <c r="B14267" s="1"/>
      <c r="C14267" s="1"/>
    </row>
    <row r="14268" spans="1:3" ht="15.75">
      <c r="A14268" s="1"/>
      <c r="B14268" s="1"/>
      <c r="C14268" s="1"/>
    </row>
    <row r="14269" spans="1:3" ht="15.75">
      <c r="A14269" s="1"/>
      <c r="B14269" s="1"/>
      <c r="C14269" s="1"/>
    </row>
    <row r="14270" spans="1:3" ht="15.75">
      <c r="A14270" s="1"/>
      <c r="B14270" s="1"/>
      <c r="C14270" s="1"/>
    </row>
    <row r="14271" spans="1:3" ht="15.75">
      <c r="A14271" s="1"/>
      <c r="B14271" s="1"/>
      <c r="C14271" s="1"/>
    </row>
    <row r="14272" spans="1:3" ht="15.75">
      <c r="A14272" s="1"/>
      <c r="B14272" s="1"/>
      <c r="C14272" s="1"/>
    </row>
    <row r="14273" spans="1:3" ht="15.75">
      <c r="A14273" s="1"/>
      <c r="B14273" s="1"/>
      <c r="C14273" s="1"/>
    </row>
    <row r="14274" spans="1:3" ht="15.75">
      <c r="A14274" s="1"/>
      <c r="B14274" s="1"/>
      <c r="C14274" s="1"/>
    </row>
    <row r="14275" spans="1:3" ht="15.75">
      <c r="A14275" s="1"/>
      <c r="B14275" s="1"/>
      <c r="C14275" s="1"/>
    </row>
    <row r="14276" spans="1:3" ht="15.75">
      <c r="A14276" s="1"/>
      <c r="B14276" s="1"/>
      <c r="C14276" s="1"/>
    </row>
    <row r="14277" spans="1:3" ht="15.75">
      <c r="A14277" s="1"/>
      <c r="B14277" s="1"/>
      <c r="C14277" s="1"/>
    </row>
    <row r="14278" spans="1:3" ht="15.75">
      <c r="A14278" s="1"/>
      <c r="B14278" s="1"/>
      <c r="C14278" s="1"/>
    </row>
    <row r="14279" spans="1:3" ht="15.75">
      <c r="A14279" s="1"/>
      <c r="B14279" s="1"/>
      <c r="C14279" s="1"/>
    </row>
    <row r="14280" spans="1:3" ht="15.75">
      <c r="A14280" s="1"/>
      <c r="B14280" s="1"/>
      <c r="C14280" s="1"/>
    </row>
    <row r="14281" spans="1:3" ht="15.75">
      <c r="A14281" s="1"/>
      <c r="B14281" s="1"/>
      <c r="C14281" s="1"/>
    </row>
    <row r="14282" spans="1:3" ht="15.75">
      <c r="A14282" s="1"/>
      <c r="B14282" s="1"/>
      <c r="C14282" s="1"/>
    </row>
    <row r="14283" spans="1:3" ht="15.75">
      <c r="A14283" s="1"/>
      <c r="B14283" s="1"/>
      <c r="C14283" s="1"/>
    </row>
    <row r="14284" spans="1:3" ht="15.75">
      <c r="A14284" s="1"/>
      <c r="B14284" s="1"/>
      <c r="C14284" s="1"/>
    </row>
    <row r="14285" spans="1:3" ht="15.75">
      <c r="A14285" s="1"/>
      <c r="B14285" s="1"/>
      <c r="C14285" s="1"/>
    </row>
    <row r="14286" spans="1:3" ht="15.75">
      <c r="A14286" s="1"/>
      <c r="B14286" s="1"/>
      <c r="C14286" s="1"/>
    </row>
    <row r="14287" spans="1:3" ht="15.75">
      <c r="A14287" s="1"/>
      <c r="B14287" s="1"/>
      <c r="C14287" s="1"/>
    </row>
    <row r="14288" spans="1:3" ht="15.75">
      <c r="A14288" s="1"/>
      <c r="B14288" s="1"/>
      <c r="C14288" s="1"/>
    </row>
    <row r="14289" spans="1:3" ht="15.75">
      <c r="A14289" s="1"/>
      <c r="B14289" s="1"/>
      <c r="C14289" s="1"/>
    </row>
    <row r="14290" spans="1:3" ht="15.75">
      <c r="A14290" s="1"/>
      <c r="B14290" s="1"/>
      <c r="C14290" s="1"/>
    </row>
    <row r="14291" spans="1:3" ht="15.75">
      <c r="A14291" s="1"/>
      <c r="B14291" s="1"/>
      <c r="C14291" s="1"/>
    </row>
    <row r="14292" spans="1:3" ht="15.75">
      <c r="A14292" s="1"/>
      <c r="B14292" s="1"/>
      <c r="C14292" s="1"/>
    </row>
    <row r="14293" spans="1:3" ht="15.75">
      <c r="A14293" s="1"/>
      <c r="B14293" s="1"/>
      <c r="C14293" s="1"/>
    </row>
    <row r="14294" spans="1:3" ht="15.75">
      <c r="A14294" s="1"/>
      <c r="B14294" s="1"/>
      <c r="C14294" s="1"/>
    </row>
    <row r="14295" spans="1:3" ht="15.75">
      <c r="A14295" s="1"/>
      <c r="B14295" s="1"/>
      <c r="C14295" s="1"/>
    </row>
    <row r="14296" spans="1:3" ht="15.75">
      <c r="A14296" s="1"/>
      <c r="B14296" s="1"/>
      <c r="C14296" s="1"/>
    </row>
    <row r="14297" spans="1:3" ht="15.75">
      <c r="A14297" s="1"/>
      <c r="B14297" s="1"/>
      <c r="C14297" s="1"/>
    </row>
    <row r="14298" spans="1:3" ht="15.75">
      <c r="A14298" s="1"/>
      <c r="B14298" s="1"/>
      <c r="C14298" s="1"/>
    </row>
    <row r="14299" spans="1:3" ht="15.75">
      <c r="A14299" s="1"/>
      <c r="B14299" s="1"/>
      <c r="C14299" s="1"/>
    </row>
    <row r="14300" spans="1:3" ht="15.75">
      <c r="A14300" s="1"/>
      <c r="B14300" s="1"/>
      <c r="C14300" s="1"/>
    </row>
    <row r="14301" spans="1:3" ht="15.75">
      <c r="A14301" s="1"/>
      <c r="B14301" s="1"/>
      <c r="C14301" s="1"/>
    </row>
    <row r="14302" spans="1:3" ht="15.75">
      <c r="A14302" s="1"/>
      <c r="B14302" s="1"/>
      <c r="C14302" s="1"/>
    </row>
    <row r="14303" spans="1:3" ht="15.75">
      <c r="A14303" s="1"/>
      <c r="B14303" s="1"/>
      <c r="C14303" s="1"/>
    </row>
    <row r="14304" spans="1:3" ht="15.75">
      <c r="A14304" s="1"/>
      <c r="B14304" s="1"/>
      <c r="C14304" s="1"/>
    </row>
    <row r="14305" spans="1:3" ht="15.75">
      <c r="A14305" s="1"/>
      <c r="B14305" s="1"/>
      <c r="C14305" s="1"/>
    </row>
    <row r="14306" spans="1:3" ht="15.75">
      <c r="A14306" s="1"/>
      <c r="B14306" s="1"/>
      <c r="C14306" s="1"/>
    </row>
    <row r="14307" spans="1:3" ht="15.75">
      <c r="A14307" s="1"/>
      <c r="B14307" s="1"/>
      <c r="C14307" s="1"/>
    </row>
    <row r="14308" spans="1:3" ht="15.75">
      <c r="A14308" s="1"/>
      <c r="B14308" s="1"/>
      <c r="C14308" s="1"/>
    </row>
    <row r="14309" spans="1:3" ht="15.75">
      <c r="A14309" s="1"/>
      <c r="B14309" s="1"/>
      <c r="C14309" s="1"/>
    </row>
    <row r="14310" spans="1:3" ht="15.75">
      <c r="A14310" s="1"/>
      <c r="B14310" s="1"/>
      <c r="C14310" s="1"/>
    </row>
    <row r="14311" spans="1:3" ht="15.75">
      <c r="A14311" s="1"/>
      <c r="B14311" s="1"/>
      <c r="C14311" s="1"/>
    </row>
    <row r="14312" spans="1:3" ht="15.75">
      <c r="A14312" s="1"/>
      <c r="B14312" s="1"/>
      <c r="C14312" s="1"/>
    </row>
    <row r="14313" spans="1:3" ht="15.75">
      <c r="A14313" s="1"/>
      <c r="B14313" s="1"/>
      <c r="C14313" s="1"/>
    </row>
    <row r="14314" spans="1:3" ht="15.75">
      <c r="A14314" s="1"/>
      <c r="B14314" s="1"/>
      <c r="C14314" s="1"/>
    </row>
    <row r="14315" spans="1:3" ht="15.75">
      <c r="A14315" s="1"/>
      <c r="B14315" s="1"/>
      <c r="C14315" s="1"/>
    </row>
    <row r="14316" spans="1:3" ht="15.75">
      <c r="A14316" s="1"/>
      <c r="B14316" s="1"/>
      <c r="C14316" s="1"/>
    </row>
    <row r="14317" spans="1:3" ht="15.75">
      <c r="A14317" s="1"/>
      <c r="B14317" s="1"/>
      <c r="C14317" s="1"/>
    </row>
    <row r="14318" spans="1:3" ht="15.75">
      <c r="A14318" s="1"/>
      <c r="B14318" s="1"/>
      <c r="C14318" s="1"/>
    </row>
    <row r="14319" spans="1:3" ht="15.75">
      <c r="A14319" s="1"/>
      <c r="B14319" s="1"/>
      <c r="C14319" s="1"/>
    </row>
    <row r="14320" spans="1:3" ht="15.75">
      <c r="A14320" s="1"/>
      <c r="B14320" s="1"/>
      <c r="C14320" s="1"/>
    </row>
    <row r="14321" spans="1:3" ht="15.75">
      <c r="A14321" s="1"/>
      <c r="B14321" s="1"/>
      <c r="C14321" s="1"/>
    </row>
    <row r="14322" spans="1:3" ht="15.75">
      <c r="A14322" s="1"/>
      <c r="B14322" s="1"/>
      <c r="C14322" s="1"/>
    </row>
    <row r="14323" spans="1:3" ht="15.75">
      <c r="A14323" s="1"/>
      <c r="B14323" s="1"/>
      <c r="C14323" s="1"/>
    </row>
    <row r="14324" spans="1:3" ht="15.75">
      <c r="A14324" s="1"/>
      <c r="B14324" s="1"/>
      <c r="C14324" s="1"/>
    </row>
    <row r="14325" spans="1:3" ht="15.75">
      <c r="A14325" s="1"/>
      <c r="B14325" s="1"/>
      <c r="C14325" s="1"/>
    </row>
    <row r="14326" spans="1:3" ht="15.75">
      <c r="A14326" s="1"/>
      <c r="B14326" s="1"/>
      <c r="C14326" s="1"/>
    </row>
    <row r="14327" spans="1:3" ht="15.75">
      <c r="A14327" s="1"/>
      <c r="B14327" s="1"/>
      <c r="C14327" s="1"/>
    </row>
    <row r="14328" spans="1:3" ht="15.75">
      <c r="A14328" s="1"/>
      <c r="B14328" s="1"/>
      <c r="C14328" s="1"/>
    </row>
    <row r="14329" spans="1:3" ht="15.75">
      <c r="A14329" s="1"/>
      <c r="B14329" s="1"/>
      <c r="C14329" s="1"/>
    </row>
    <row r="14330" spans="1:3" ht="15.75">
      <c r="A14330" s="1"/>
      <c r="B14330" s="1"/>
      <c r="C14330" s="1"/>
    </row>
    <row r="14331" spans="1:3" ht="15.75">
      <c r="A14331" s="1"/>
      <c r="B14331" s="1"/>
      <c r="C14331" s="1"/>
    </row>
    <row r="14332" spans="1:3" ht="15.75">
      <c r="A14332" s="1"/>
      <c r="B14332" s="1"/>
      <c r="C14332" s="1"/>
    </row>
    <row r="14333" spans="1:3" ht="15.75">
      <c r="A14333" s="1"/>
      <c r="B14333" s="1"/>
      <c r="C14333" s="1"/>
    </row>
    <row r="14334" spans="1:3" ht="15.75">
      <c r="A14334" s="1"/>
      <c r="B14334" s="1"/>
      <c r="C14334" s="1"/>
    </row>
    <row r="14335" spans="1:3" ht="15.75">
      <c r="A14335" s="1"/>
      <c r="B14335" s="1"/>
      <c r="C14335" s="1"/>
    </row>
    <row r="14336" spans="1:3" ht="15.75">
      <c r="A14336" s="1"/>
      <c r="B14336" s="1"/>
      <c r="C14336" s="1"/>
    </row>
    <row r="14337" spans="1:3" ht="15.75">
      <c r="A14337" s="1"/>
      <c r="B14337" s="1"/>
      <c r="C14337" s="1"/>
    </row>
    <row r="14338" spans="1:3" ht="15.75">
      <c r="A14338" s="1"/>
      <c r="B14338" s="1"/>
      <c r="C14338" s="1"/>
    </row>
    <row r="14339" spans="1:3" ht="15.75">
      <c r="A14339" s="1"/>
      <c r="B14339" s="1"/>
      <c r="C14339" s="1"/>
    </row>
    <row r="14340" spans="1:3" ht="15.75">
      <c r="A14340" s="1"/>
      <c r="B14340" s="1"/>
      <c r="C14340" s="1"/>
    </row>
    <row r="14341" spans="1:3" ht="15.75">
      <c r="A14341" s="1"/>
      <c r="B14341" s="1"/>
      <c r="C14341" s="1"/>
    </row>
    <row r="14342" spans="1:3" ht="15.75">
      <c r="A14342" s="1"/>
      <c r="B14342" s="1"/>
      <c r="C14342" s="1"/>
    </row>
    <row r="14343" spans="1:3" ht="15.75">
      <c r="A14343" s="1"/>
      <c r="B14343" s="1"/>
      <c r="C14343" s="1"/>
    </row>
    <row r="14344" spans="1:3" ht="15.75">
      <c r="A14344" s="1"/>
      <c r="B14344" s="1"/>
      <c r="C14344" s="1"/>
    </row>
    <row r="14345" spans="1:3" ht="15.75">
      <c r="A14345" s="1"/>
      <c r="B14345" s="1"/>
      <c r="C14345" s="1"/>
    </row>
    <row r="14346" spans="1:3" ht="15.75">
      <c r="A14346" s="1"/>
      <c r="B14346" s="1"/>
      <c r="C14346" s="1"/>
    </row>
    <row r="14347" spans="1:3" ht="15.75">
      <c r="A14347" s="1"/>
      <c r="B14347" s="1"/>
      <c r="C14347" s="1"/>
    </row>
    <row r="14348" spans="1:3" ht="15.75">
      <c r="A14348" s="1"/>
      <c r="B14348" s="1"/>
      <c r="C14348" s="1"/>
    </row>
    <row r="14349" spans="1:3" ht="15.75">
      <c r="A14349" s="1"/>
      <c r="B14349" s="1"/>
      <c r="C14349" s="1"/>
    </row>
    <row r="14350" spans="1:3" ht="15.75">
      <c r="A14350" s="1"/>
      <c r="B14350" s="1"/>
      <c r="C14350" s="1"/>
    </row>
    <row r="14351" spans="1:3" ht="15.75">
      <c r="A14351" s="1"/>
      <c r="B14351" s="1"/>
      <c r="C14351" s="1"/>
    </row>
    <row r="14352" spans="1:3" ht="15.75">
      <c r="A14352" s="1"/>
      <c r="B14352" s="1"/>
      <c r="C14352" s="1"/>
    </row>
    <row r="14353" spans="1:3" ht="15.75">
      <c r="A14353" s="1"/>
      <c r="B14353" s="1"/>
      <c r="C14353" s="1"/>
    </row>
    <row r="14354" spans="1:3" ht="15.75">
      <c r="A14354" s="1"/>
      <c r="B14354" s="1"/>
      <c r="C14354" s="1"/>
    </row>
    <row r="14355" spans="1:3" ht="15.75">
      <c r="A14355" s="1"/>
      <c r="B14355" s="1"/>
      <c r="C14355" s="1"/>
    </row>
    <row r="14356" spans="1:3" ht="15.75">
      <c r="A14356" s="1"/>
      <c r="B14356" s="1"/>
      <c r="C14356" s="1"/>
    </row>
    <row r="14357" spans="1:3" ht="15.75">
      <c r="A14357" s="1"/>
      <c r="B14357" s="1"/>
      <c r="C14357" s="1"/>
    </row>
    <row r="14358" spans="1:3" ht="15.75">
      <c r="A14358" s="1"/>
      <c r="B14358" s="1"/>
      <c r="C14358" s="1"/>
    </row>
    <row r="14359" spans="1:3" ht="15.75">
      <c r="A14359" s="1"/>
      <c r="B14359" s="1"/>
      <c r="C14359" s="1"/>
    </row>
    <row r="14360" spans="1:3" ht="15.75">
      <c r="A14360" s="1"/>
      <c r="B14360" s="1"/>
      <c r="C14360" s="1"/>
    </row>
    <row r="14361" spans="1:3" ht="15.75">
      <c r="A14361" s="1"/>
      <c r="B14361" s="1"/>
      <c r="C14361" s="1"/>
    </row>
    <row r="14362" spans="1:3" ht="15.75">
      <c r="A14362" s="1"/>
      <c r="B14362" s="1"/>
      <c r="C14362" s="1"/>
    </row>
    <row r="14363" spans="1:3" ht="15.75">
      <c r="A14363" s="1"/>
      <c r="B14363" s="1"/>
      <c r="C14363" s="1"/>
    </row>
    <row r="14364" spans="1:3" ht="15.75">
      <c r="A14364" s="1"/>
      <c r="B14364" s="1"/>
      <c r="C14364" s="1"/>
    </row>
    <row r="14365" spans="1:3" ht="15.75">
      <c r="A14365" s="1"/>
      <c r="B14365" s="1"/>
      <c r="C14365" s="1"/>
    </row>
    <row r="14366" spans="1:3" ht="15.75">
      <c r="A14366" s="1"/>
      <c r="B14366" s="1"/>
      <c r="C14366" s="1"/>
    </row>
    <row r="14367" spans="1:3" ht="15.75">
      <c r="A14367" s="1"/>
      <c r="B14367" s="1"/>
      <c r="C14367" s="1"/>
    </row>
    <row r="14368" spans="1:3" ht="15.75">
      <c r="A14368" s="1"/>
      <c r="B14368" s="1"/>
      <c r="C14368" s="1"/>
    </row>
    <row r="14369" spans="1:3" ht="15.75">
      <c r="A14369" s="1"/>
      <c r="B14369" s="1"/>
      <c r="C14369" s="1"/>
    </row>
    <row r="14370" spans="1:3" ht="15.75">
      <c r="A14370" s="1"/>
      <c r="B14370" s="1"/>
      <c r="C14370" s="1"/>
    </row>
    <row r="14371" spans="1:3" ht="15.75">
      <c r="A14371" s="1"/>
      <c r="B14371" s="1"/>
      <c r="C14371" s="1"/>
    </row>
    <row r="14372" spans="1:3" ht="15.75">
      <c r="A14372" s="1"/>
      <c r="B14372" s="1"/>
      <c r="C14372" s="1"/>
    </row>
    <row r="14373" spans="1:3" ht="15.75">
      <c r="A14373" s="1"/>
      <c r="B14373" s="1"/>
      <c r="C14373" s="1"/>
    </row>
    <row r="14374" spans="1:3" ht="15.75">
      <c r="A14374" s="1"/>
      <c r="B14374" s="1"/>
      <c r="C14374" s="1"/>
    </row>
    <row r="14375" spans="1:3" ht="15.75">
      <c r="A14375" s="1"/>
      <c r="B14375" s="1"/>
      <c r="C14375" s="1"/>
    </row>
    <row r="14376" spans="1:3" ht="15.75">
      <c r="A14376" s="1"/>
      <c r="B14376" s="1"/>
      <c r="C14376" s="1"/>
    </row>
    <row r="14377" spans="1:3" ht="15.75">
      <c r="A14377" s="1"/>
      <c r="B14377" s="1"/>
      <c r="C14377" s="1"/>
    </row>
    <row r="14378" spans="1:3" ht="15.75">
      <c r="A14378" s="1"/>
      <c r="B14378" s="1"/>
      <c r="C14378" s="1"/>
    </row>
    <row r="14379" spans="1:3" ht="15.75">
      <c r="A14379" s="1"/>
      <c r="B14379" s="1"/>
      <c r="C14379" s="1"/>
    </row>
    <row r="14380" spans="1:3" ht="15.75">
      <c r="A14380" s="1"/>
      <c r="B14380" s="1"/>
      <c r="C14380" s="1"/>
    </row>
    <row r="14381" spans="1:3" ht="15.75">
      <c r="A14381" s="1"/>
      <c r="B14381" s="1"/>
      <c r="C14381" s="1"/>
    </row>
    <row r="14382" spans="1:3" ht="15.75">
      <c r="A14382" s="1"/>
      <c r="B14382" s="1"/>
      <c r="C14382" s="1"/>
    </row>
    <row r="14383" spans="1:3" ht="15.75">
      <c r="A14383" s="1"/>
      <c r="B14383" s="1"/>
      <c r="C14383" s="1"/>
    </row>
    <row r="14384" spans="1:3" ht="15.75">
      <c r="A14384" s="1"/>
      <c r="B14384" s="1"/>
      <c r="C14384" s="1"/>
    </row>
    <row r="14385" spans="1:3" ht="15.75">
      <c r="A14385" s="1"/>
      <c r="B14385" s="1"/>
      <c r="C14385" s="1"/>
    </row>
    <row r="14386" spans="1:3" ht="15.75">
      <c r="A14386" s="1"/>
      <c r="B14386" s="1"/>
      <c r="C14386" s="1"/>
    </row>
    <row r="14387" spans="1:3" ht="15.75">
      <c r="A14387" s="1"/>
      <c r="B14387" s="1"/>
      <c r="C14387" s="1"/>
    </row>
    <row r="14388" spans="1:3" ht="15.75">
      <c r="A14388" s="1"/>
      <c r="B14388" s="1"/>
      <c r="C14388" s="1"/>
    </row>
    <row r="14389" spans="1:3" ht="15.75">
      <c r="A14389" s="1"/>
      <c r="B14389" s="1"/>
      <c r="C14389" s="1"/>
    </row>
    <row r="14390" spans="1:3" ht="15.75">
      <c r="A14390" s="1"/>
      <c r="B14390" s="1"/>
      <c r="C14390" s="1"/>
    </row>
    <row r="14391" spans="1:3" ht="15.75">
      <c r="A14391" s="1"/>
      <c r="B14391" s="1"/>
      <c r="C14391" s="1"/>
    </row>
    <row r="14392" spans="1:3" ht="15.75">
      <c r="A14392" s="1"/>
      <c r="B14392" s="1"/>
      <c r="C14392" s="1"/>
    </row>
    <row r="14393" spans="1:3" ht="15.75">
      <c r="A14393" s="1"/>
      <c r="B14393" s="1"/>
      <c r="C14393" s="1"/>
    </row>
    <row r="14394" spans="1:3" ht="15.75">
      <c r="A14394" s="1"/>
      <c r="B14394" s="1"/>
      <c r="C14394" s="1"/>
    </row>
    <row r="14395" spans="1:3" ht="15.75">
      <c r="A14395" s="1"/>
      <c r="B14395" s="1"/>
      <c r="C14395" s="1"/>
    </row>
    <row r="14396" spans="1:3" ht="15.75">
      <c r="A14396" s="1"/>
      <c r="B14396" s="1"/>
      <c r="C14396" s="1"/>
    </row>
    <row r="14397" spans="1:3" ht="15.75">
      <c r="A14397" s="1"/>
      <c r="B14397" s="1"/>
      <c r="C14397" s="1"/>
    </row>
    <row r="14398" spans="1:3" ht="15.75">
      <c r="A14398" s="1"/>
      <c r="B14398" s="1"/>
      <c r="C14398" s="1"/>
    </row>
    <row r="14399" spans="1:3" ht="15.75">
      <c r="A14399" s="1"/>
      <c r="B14399" s="1"/>
      <c r="C14399" s="1"/>
    </row>
    <row r="14400" spans="1:3" ht="15.75">
      <c r="A14400" s="1"/>
      <c r="B14400" s="1"/>
      <c r="C14400" s="1"/>
    </row>
    <row r="14401" spans="1:3" ht="15.75">
      <c r="A14401" s="1"/>
      <c r="B14401" s="1"/>
      <c r="C14401" s="1"/>
    </row>
    <row r="14402" spans="1:3" ht="15.75">
      <c r="A14402" s="1"/>
      <c r="B14402" s="1"/>
      <c r="C14402" s="1"/>
    </row>
    <row r="14403" spans="1:3" ht="15.75">
      <c r="A14403" s="1"/>
      <c r="B14403" s="1"/>
      <c r="C14403" s="1"/>
    </row>
    <row r="14404" spans="1:3" ht="15.75">
      <c r="A14404" s="1"/>
      <c r="B14404" s="1"/>
      <c r="C14404" s="1"/>
    </row>
    <row r="14405" spans="1:3" ht="15.75">
      <c r="A14405" s="1"/>
      <c r="B14405" s="1"/>
      <c r="C14405" s="1"/>
    </row>
    <row r="14406" spans="1:3" ht="15.75">
      <c r="A14406" s="1"/>
      <c r="B14406" s="1"/>
      <c r="C14406" s="1"/>
    </row>
    <row r="14407" spans="1:3" ht="15.75">
      <c r="A14407" s="1"/>
      <c r="B14407" s="1"/>
      <c r="C14407" s="1"/>
    </row>
    <row r="14408" spans="1:3" ht="15.75">
      <c r="A14408" s="1"/>
      <c r="B14408" s="1"/>
      <c r="C14408" s="1"/>
    </row>
    <row r="14409" spans="1:3" ht="15.75">
      <c r="A14409" s="1"/>
      <c r="B14409" s="1"/>
      <c r="C14409" s="1"/>
    </row>
    <row r="14410" spans="1:3" ht="15.75">
      <c r="A14410" s="1"/>
      <c r="B14410" s="1"/>
      <c r="C14410" s="1"/>
    </row>
    <row r="14411" spans="1:3" ht="15.75">
      <c r="A14411" s="1"/>
      <c r="B14411" s="1"/>
      <c r="C14411" s="1"/>
    </row>
    <row r="14412" spans="1:3" ht="15.75">
      <c r="A14412" s="1"/>
      <c r="B14412" s="1"/>
      <c r="C14412" s="1"/>
    </row>
    <row r="14413" spans="1:3" ht="15.75">
      <c r="A14413" s="1"/>
      <c r="B14413" s="1"/>
      <c r="C14413" s="1"/>
    </row>
    <row r="14414" spans="1:3" ht="15.75">
      <c r="A14414" s="1"/>
      <c r="B14414" s="1"/>
      <c r="C14414" s="1"/>
    </row>
    <row r="14415" spans="1:3" ht="15.75">
      <c r="A14415" s="1"/>
      <c r="B14415" s="1"/>
      <c r="C14415" s="1"/>
    </row>
    <row r="14416" spans="1:3" ht="15.75">
      <c r="A14416" s="1"/>
      <c r="B14416" s="1"/>
      <c r="C14416" s="1"/>
    </row>
    <row r="14417" spans="1:3" ht="15.75">
      <c r="A14417" s="1"/>
      <c r="B14417" s="1"/>
      <c r="C14417" s="1"/>
    </row>
    <row r="14418" spans="1:3" ht="15.75">
      <c r="A14418" s="1"/>
      <c r="B14418" s="1"/>
      <c r="C14418" s="1"/>
    </row>
    <row r="14419" spans="1:3" ht="15.75">
      <c r="A14419" s="1"/>
      <c r="B14419" s="1"/>
      <c r="C14419" s="1"/>
    </row>
    <row r="14420" spans="1:3" ht="15.75">
      <c r="A14420" s="1"/>
      <c r="B14420" s="1"/>
      <c r="C14420" s="1"/>
    </row>
    <row r="14421" spans="1:3" ht="15.75">
      <c r="A14421" s="1"/>
      <c r="B14421" s="1"/>
      <c r="C14421" s="1"/>
    </row>
    <row r="14422" spans="1:3" ht="15.75">
      <c r="A14422" s="1"/>
      <c r="B14422" s="1"/>
      <c r="C14422" s="1"/>
    </row>
    <row r="14423" spans="1:3" ht="15.75">
      <c r="A14423" s="1"/>
      <c r="B14423" s="1"/>
      <c r="C14423" s="1"/>
    </row>
    <row r="14424" spans="1:3" ht="15.75">
      <c r="A14424" s="1"/>
      <c r="B14424" s="1"/>
      <c r="C14424" s="1"/>
    </row>
    <row r="14425" spans="1:3" ht="15.75">
      <c r="A14425" s="1"/>
      <c r="B14425" s="1"/>
      <c r="C14425" s="1"/>
    </row>
    <row r="14426" spans="1:3" ht="15.75">
      <c r="A14426" s="1"/>
      <c r="B14426" s="1"/>
      <c r="C14426" s="1"/>
    </row>
    <row r="14427" spans="1:3" ht="15.75">
      <c r="A14427" s="1"/>
      <c r="B14427" s="1"/>
      <c r="C14427" s="1"/>
    </row>
    <row r="14428" spans="1:3" ht="15.75">
      <c r="A14428" s="1"/>
      <c r="B14428" s="1"/>
      <c r="C14428" s="1"/>
    </row>
    <row r="14429" spans="1:3" ht="15.75">
      <c r="A14429" s="1"/>
      <c r="B14429" s="1"/>
      <c r="C14429" s="1"/>
    </row>
    <row r="14430" spans="1:3" ht="15.75">
      <c r="A14430" s="1"/>
      <c r="B14430" s="1"/>
      <c r="C14430" s="1"/>
    </row>
    <row r="14431" spans="1:3" ht="15.75">
      <c r="A14431" s="1"/>
      <c r="B14431" s="1"/>
      <c r="C14431" s="1"/>
    </row>
    <row r="14432" spans="1:3" ht="15.75">
      <c r="A14432" s="1"/>
      <c r="B14432" s="1"/>
      <c r="C14432" s="1"/>
    </row>
    <row r="14433" spans="1:3" ht="15.75">
      <c r="A14433" s="1"/>
      <c r="B14433" s="1"/>
      <c r="C14433" s="1"/>
    </row>
    <row r="14434" spans="1:3" ht="15.75">
      <c r="A14434" s="1"/>
      <c r="B14434" s="1"/>
      <c r="C14434" s="1"/>
    </row>
    <row r="14435" spans="1:3" ht="15.75">
      <c r="A14435" s="1"/>
      <c r="B14435" s="1"/>
      <c r="C14435" s="1"/>
    </row>
    <row r="14436" spans="1:3" ht="15.75">
      <c r="A14436" s="1"/>
      <c r="B14436" s="1"/>
      <c r="C14436" s="1"/>
    </row>
    <row r="14437" spans="1:3" ht="15.75">
      <c r="A14437" s="1"/>
      <c r="B14437" s="1"/>
      <c r="C14437" s="1"/>
    </row>
    <row r="14438" spans="1:3" ht="15.75">
      <c r="A14438" s="1"/>
      <c r="B14438" s="1"/>
      <c r="C14438" s="1"/>
    </row>
    <row r="14439" spans="1:3" ht="15.75">
      <c r="A14439" s="1"/>
      <c r="B14439" s="1"/>
      <c r="C14439" s="1"/>
    </row>
    <row r="14440" spans="1:3" ht="15.75">
      <c r="A14440" s="1"/>
      <c r="B14440" s="1"/>
      <c r="C14440" s="1"/>
    </row>
    <row r="14441" spans="1:3" ht="15.75">
      <c r="A14441" s="1"/>
      <c r="B14441" s="1"/>
      <c r="C14441" s="1"/>
    </row>
    <row r="14442" spans="1:3" ht="15.75">
      <c r="A14442" s="1"/>
      <c r="B14442" s="1"/>
      <c r="C14442" s="1"/>
    </row>
    <row r="14443" spans="1:3" ht="15.75">
      <c r="A14443" s="1"/>
      <c r="B14443" s="1"/>
      <c r="C14443" s="1"/>
    </row>
    <row r="14444" spans="1:3" ht="15.75">
      <c r="A14444" s="1"/>
      <c r="B14444" s="1"/>
      <c r="C14444" s="1"/>
    </row>
    <row r="14445" spans="1:3" ht="15.75">
      <c r="A14445" s="1"/>
      <c r="B14445" s="1"/>
      <c r="C14445" s="1"/>
    </row>
    <row r="14446" spans="1:3" ht="15.75">
      <c r="A14446" s="1"/>
      <c r="B14446" s="1"/>
      <c r="C14446" s="1"/>
    </row>
    <row r="14447" spans="1:3" ht="15.75">
      <c r="A14447" s="1"/>
      <c r="B14447" s="1"/>
      <c r="C14447" s="1"/>
    </row>
    <row r="14448" spans="1:3" ht="15.75">
      <c r="A14448" s="1"/>
      <c r="B14448" s="1"/>
      <c r="C14448" s="1"/>
    </row>
    <row r="14449" spans="1:3" ht="15.75">
      <c r="A14449" s="1"/>
      <c r="B14449" s="1"/>
      <c r="C14449" s="1"/>
    </row>
    <row r="14450" spans="1:3" ht="15.75">
      <c r="A14450" s="1"/>
      <c r="B14450" s="1"/>
      <c r="C14450" s="1"/>
    </row>
    <row r="14451" spans="1:3" ht="15.75">
      <c r="A14451" s="1"/>
      <c r="B14451" s="1"/>
      <c r="C14451" s="1"/>
    </row>
    <row r="14452" spans="1:3" ht="15.75">
      <c r="A14452" s="1"/>
      <c r="B14452" s="1"/>
      <c r="C14452" s="1"/>
    </row>
    <row r="14453" spans="1:3" ht="15.75">
      <c r="A14453" s="1"/>
      <c r="B14453" s="1"/>
      <c r="C14453" s="1"/>
    </row>
    <row r="14454" spans="1:3" ht="15.75">
      <c r="A14454" s="1"/>
      <c r="B14454" s="1"/>
      <c r="C14454" s="1"/>
    </row>
    <row r="14455" spans="1:3" ht="15.75">
      <c r="A14455" s="1"/>
      <c r="B14455" s="1"/>
      <c r="C14455" s="1"/>
    </row>
    <row r="14456" spans="1:3" ht="15.75">
      <c r="A14456" s="1"/>
      <c r="B14456" s="1"/>
      <c r="C14456" s="1"/>
    </row>
    <row r="14457" spans="1:3" ht="15.75">
      <c r="A14457" s="1"/>
      <c r="B14457" s="1"/>
      <c r="C14457" s="1"/>
    </row>
    <row r="14458" spans="1:3" ht="15.75">
      <c r="A14458" s="1"/>
      <c r="B14458" s="1"/>
      <c r="C14458" s="1"/>
    </row>
    <row r="14459" spans="1:3" ht="15.75">
      <c r="A14459" s="1"/>
      <c r="B14459" s="1"/>
      <c r="C14459" s="1"/>
    </row>
    <row r="14460" spans="1:3" ht="15.75">
      <c r="A14460" s="1"/>
      <c r="B14460" s="1"/>
      <c r="C14460" s="1"/>
    </row>
    <row r="14461" spans="1:3" ht="15.75">
      <c r="A14461" s="1"/>
      <c r="B14461" s="1"/>
      <c r="C14461" s="1"/>
    </row>
    <row r="14462" spans="1:3" ht="15.75">
      <c r="A14462" s="1"/>
      <c r="B14462" s="1"/>
      <c r="C14462" s="1"/>
    </row>
    <row r="14463" spans="1:3" ht="15.75">
      <c r="A14463" s="1"/>
      <c r="B14463" s="1"/>
      <c r="C14463" s="1"/>
    </row>
    <row r="14464" spans="1:3" ht="15.75">
      <c r="A14464" s="1"/>
      <c r="B14464" s="1"/>
      <c r="C14464" s="1"/>
    </row>
    <row r="14465" spans="1:3" ht="15.75">
      <c r="A14465" s="1"/>
      <c r="B14465" s="1"/>
      <c r="C14465" s="1"/>
    </row>
    <row r="14466" spans="1:3" ht="15.75">
      <c r="A14466" s="1"/>
      <c r="B14466" s="1"/>
      <c r="C14466" s="1"/>
    </row>
    <row r="14467" spans="1:3" ht="15.75">
      <c r="A14467" s="1"/>
      <c r="B14467" s="1"/>
      <c r="C14467" s="1"/>
    </row>
    <row r="14468" spans="1:3" ht="15.75">
      <c r="A14468" s="1"/>
      <c r="B14468" s="1"/>
      <c r="C14468" s="1"/>
    </row>
    <row r="14469" spans="1:3" ht="15.75">
      <c r="A14469" s="1"/>
      <c r="B14469" s="1"/>
      <c r="C14469" s="1"/>
    </row>
    <row r="14470" spans="1:3" ht="15.75">
      <c r="A14470" s="1"/>
      <c r="B14470" s="1"/>
      <c r="C14470" s="1"/>
    </row>
    <row r="14471" spans="1:3" ht="15.75">
      <c r="A14471" s="1"/>
      <c r="B14471" s="1"/>
      <c r="C14471" s="1"/>
    </row>
    <row r="14472" spans="1:3" ht="15.75">
      <c r="A14472" s="1"/>
      <c r="B14472" s="1"/>
      <c r="C14472" s="1"/>
    </row>
    <row r="14473" spans="1:3" ht="15.75">
      <c r="A14473" s="1"/>
      <c r="B14473" s="1"/>
      <c r="C14473" s="1"/>
    </row>
    <row r="14474" spans="1:3" ht="15.75">
      <c r="A14474" s="1"/>
      <c r="B14474" s="1"/>
      <c r="C14474" s="1"/>
    </row>
    <row r="14475" spans="1:3" ht="15.75">
      <c r="A14475" s="1"/>
      <c r="B14475" s="1"/>
      <c r="C14475" s="1"/>
    </row>
    <row r="14476" spans="1:3" ht="15.75">
      <c r="A14476" s="1"/>
      <c r="B14476" s="1"/>
      <c r="C14476" s="1"/>
    </row>
    <row r="14477" spans="1:3" ht="15.75">
      <c r="A14477" s="1"/>
      <c r="B14477" s="1"/>
      <c r="C14477" s="1"/>
    </row>
    <row r="14478" spans="1:3" ht="15.75">
      <c r="A14478" s="1"/>
      <c r="B14478" s="1"/>
      <c r="C14478" s="1"/>
    </row>
    <row r="14479" spans="1:3" ht="15.75">
      <c r="A14479" s="1"/>
      <c r="B14479" s="1"/>
      <c r="C14479" s="1"/>
    </row>
    <row r="14480" spans="1:3" ht="15.75">
      <c r="A14480" s="1"/>
      <c r="B14480" s="1"/>
      <c r="C14480" s="1"/>
    </row>
    <row r="14481" spans="1:3" ht="15.75">
      <c r="A14481" s="1"/>
      <c r="B14481" s="1"/>
      <c r="C14481" s="1"/>
    </row>
    <row r="14482" spans="1:3" ht="15.75">
      <c r="A14482" s="1"/>
      <c r="B14482" s="1"/>
      <c r="C14482" s="1"/>
    </row>
    <row r="14483" spans="1:3" ht="15.75">
      <c r="A14483" s="1"/>
      <c r="B14483" s="1"/>
      <c r="C14483" s="1"/>
    </row>
    <row r="14484" spans="1:3" ht="15.75">
      <c r="A14484" s="1"/>
      <c r="B14484" s="1"/>
      <c r="C14484" s="1"/>
    </row>
    <row r="14485" spans="1:3" ht="15.75">
      <c r="A14485" s="1"/>
      <c r="B14485" s="1"/>
      <c r="C14485" s="1"/>
    </row>
    <row r="14486" spans="1:3" ht="15.75">
      <c r="A14486" s="1"/>
      <c r="B14486" s="1"/>
      <c r="C14486" s="1"/>
    </row>
    <row r="14487" spans="1:3" ht="15.75">
      <c r="A14487" s="1"/>
      <c r="B14487" s="1"/>
      <c r="C14487" s="1"/>
    </row>
    <row r="14488" spans="1:3" ht="15.75">
      <c r="A14488" s="1"/>
      <c r="B14488" s="1"/>
      <c r="C14488" s="1"/>
    </row>
    <row r="14489" spans="1:3" ht="15.75">
      <c r="A14489" s="1"/>
      <c r="B14489" s="1"/>
      <c r="C14489" s="1"/>
    </row>
    <row r="14490" spans="1:3" ht="15.75">
      <c r="A14490" s="1"/>
      <c r="B14490" s="1"/>
      <c r="C14490" s="1"/>
    </row>
    <row r="14491" spans="1:3" ht="15.75">
      <c r="A14491" s="1"/>
      <c r="B14491" s="1"/>
      <c r="C14491" s="1"/>
    </row>
    <row r="14492" spans="1:3" ht="15.75">
      <c r="A14492" s="1"/>
      <c r="B14492" s="1"/>
      <c r="C14492" s="1"/>
    </row>
    <row r="14493" spans="1:3" ht="15.75">
      <c r="A14493" s="1"/>
      <c r="B14493" s="1"/>
      <c r="C14493" s="1"/>
    </row>
    <row r="14494" spans="1:3" ht="15.75">
      <c r="A14494" s="1"/>
      <c r="B14494" s="1"/>
      <c r="C14494" s="1"/>
    </row>
    <row r="14495" spans="1:3" ht="15.75">
      <c r="A14495" s="1"/>
      <c r="B14495" s="1"/>
      <c r="C14495" s="1"/>
    </row>
    <row r="14496" spans="1:3" ht="15.75">
      <c r="A14496" s="1"/>
      <c r="B14496" s="1"/>
      <c r="C14496" s="1"/>
    </row>
    <row r="14497" spans="1:3" ht="15.75">
      <c r="A14497" s="1"/>
      <c r="B14497" s="1"/>
      <c r="C14497" s="1"/>
    </row>
    <row r="14498" spans="1:3" ht="15.75">
      <c r="A14498" s="1"/>
      <c r="B14498" s="1"/>
      <c r="C14498" s="1"/>
    </row>
    <row r="14499" spans="1:3" ht="15.75">
      <c r="A14499" s="1"/>
      <c r="B14499" s="1"/>
      <c r="C14499" s="1"/>
    </row>
    <row r="14500" spans="1:3" ht="15.75">
      <c r="A14500" s="1"/>
      <c r="B14500" s="1"/>
      <c r="C14500" s="1"/>
    </row>
    <row r="14501" spans="1:3" ht="15.75">
      <c r="A14501" s="1"/>
      <c r="B14501" s="1"/>
      <c r="C14501" s="1"/>
    </row>
    <row r="14502" spans="1:3" ht="15.75">
      <c r="A14502" s="1"/>
      <c r="B14502" s="1"/>
      <c r="C14502" s="1"/>
    </row>
    <row r="14503" spans="1:3" ht="15.75">
      <c r="A14503" s="1"/>
      <c r="B14503" s="1"/>
      <c r="C14503" s="1"/>
    </row>
    <row r="14504" spans="1:3" ht="15.75">
      <c r="A14504" s="1"/>
      <c r="B14504" s="1"/>
      <c r="C14504" s="1"/>
    </row>
    <row r="14505" spans="1:3" ht="15.75">
      <c r="A14505" s="1"/>
      <c r="B14505" s="1"/>
      <c r="C14505" s="1"/>
    </row>
    <row r="14506" spans="1:3" ht="15.75">
      <c r="A14506" s="1"/>
      <c r="B14506" s="1"/>
      <c r="C14506" s="1"/>
    </row>
    <row r="14507" spans="1:3" ht="15.75">
      <c r="A14507" s="1"/>
      <c r="B14507" s="1"/>
      <c r="C14507" s="1"/>
    </row>
    <row r="14508" spans="1:3" ht="15.75">
      <c r="A14508" s="1"/>
      <c r="B14508" s="1"/>
      <c r="C14508" s="1"/>
    </row>
    <row r="14509" spans="1:3" ht="15.75">
      <c r="A14509" s="1"/>
      <c r="B14509" s="1"/>
      <c r="C14509" s="1"/>
    </row>
    <row r="14510" spans="1:3" ht="15.75">
      <c r="A14510" s="1"/>
      <c r="B14510" s="1"/>
      <c r="C14510" s="1"/>
    </row>
    <row r="14511" spans="1:3" ht="15.75">
      <c r="A14511" s="1"/>
      <c r="B14511" s="1"/>
      <c r="C14511" s="1"/>
    </row>
    <row r="14512" spans="1:3" ht="15.75">
      <c r="A14512" s="1"/>
      <c r="B14512" s="1"/>
      <c r="C14512" s="1"/>
    </row>
    <row r="14513" spans="1:3" ht="15.75">
      <c r="A14513" s="1"/>
      <c r="B14513" s="1"/>
      <c r="C14513" s="1"/>
    </row>
    <row r="14514" spans="1:3" ht="15.75">
      <c r="A14514" s="1"/>
      <c r="B14514" s="1"/>
      <c r="C14514" s="1"/>
    </row>
    <row r="14515" spans="1:3" ht="15.75">
      <c r="A14515" s="1"/>
      <c r="B14515" s="1"/>
      <c r="C14515" s="1"/>
    </row>
    <row r="14516" spans="1:3" ht="15.75">
      <c r="A14516" s="1"/>
      <c r="B14516" s="1"/>
      <c r="C14516" s="1"/>
    </row>
    <row r="14517" spans="1:3" ht="15.75">
      <c r="A14517" s="1"/>
      <c r="B14517" s="1"/>
      <c r="C14517" s="1"/>
    </row>
    <row r="14518" spans="1:3" ht="15.75">
      <c r="A14518" s="1"/>
      <c r="B14518" s="1"/>
      <c r="C14518" s="1"/>
    </row>
    <row r="14519" spans="1:3" ht="15.75">
      <c r="A14519" s="1"/>
      <c r="B14519" s="1"/>
      <c r="C14519" s="1"/>
    </row>
    <row r="14520" spans="1:3" ht="15.75">
      <c r="A14520" s="1"/>
      <c r="B14520" s="1"/>
      <c r="C14520" s="1"/>
    </row>
    <row r="14521" spans="1:3" ht="15.75">
      <c r="A14521" s="1"/>
      <c r="B14521" s="1"/>
      <c r="C14521" s="1"/>
    </row>
    <row r="14522" spans="1:3" ht="15.75">
      <c r="A14522" s="1"/>
      <c r="B14522" s="1"/>
      <c r="C14522" s="1"/>
    </row>
    <row r="14523" spans="1:3" ht="15.75">
      <c r="A14523" s="1"/>
      <c r="B14523" s="1"/>
      <c r="C14523" s="1"/>
    </row>
    <row r="14524" spans="1:3" ht="15.75">
      <c r="A14524" s="1"/>
      <c r="B14524" s="1"/>
      <c r="C14524" s="1"/>
    </row>
    <row r="14525" spans="1:3" ht="15.75">
      <c r="A14525" s="1"/>
      <c r="B14525" s="1"/>
      <c r="C14525" s="1"/>
    </row>
    <row r="14526" spans="1:3" ht="15.75">
      <c r="A14526" s="1"/>
      <c r="B14526" s="1"/>
      <c r="C14526" s="1"/>
    </row>
    <row r="14527" spans="1:3" ht="15.75">
      <c r="A14527" s="1"/>
      <c r="B14527" s="1"/>
      <c r="C14527" s="1"/>
    </row>
    <row r="14528" spans="1:3" ht="15.75">
      <c r="A14528" s="1"/>
      <c r="B14528" s="1"/>
      <c r="C14528" s="1"/>
    </row>
    <row r="14529" spans="1:3" ht="15.75">
      <c r="A14529" s="1"/>
      <c r="B14529" s="1"/>
      <c r="C14529" s="1"/>
    </row>
    <row r="14530" spans="1:3" ht="15.75">
      <c r="A14530" s="1"/>
      <c r="B14530" s="1"/>
      <c r="C14530" s="1"/>
    </row>
    <row r="14531" spans="1:3" ht="15.75">
      <c r="A14531" s="1"/>
      <c r="B14531" s="1"/>
      <c r="C14531" s="1"/>
    </row>
    <row r="14532" spans="1:3" ht="15.75">
      <c r="A14532" s="1"/>
      <c r="B14532" s="1"/>
      <c r="C14532" s="1"/>
    </row>
    <row r="14533" spans="1:3" ht="15.75">
      <c r="A14533" s="1"/>
      <c r="B14533" s="1"/>
      <c r="C14533" s="1"/>
    </row>
    <row r="14534" spans="1:3" ht="15.75">
      <c r="A14534" s="1"/>
      <c r="B14534" s="1"/>
      <c r="C14534" s="1"/>
    </row>
    <row r="14535" spans="1:3" ht="15.75">
      <c r="A14535" s="1"/>
      <c r="B14535" s="1"/>
      <c r="C14535" s="1"/>
    </row>
    <row r="14536" spans="1:3" ht="15.75">
      <c r="A14536" s="1"/>
      <c r="B14536" s="1"/>
      <c r="C14536" s="1"/>
    </row>
    <row r="14537" spans="1:3" ht="15.75">
      <c r="A14537" s="1"/>
      <c r="B14537" s="1"/>
      <c r="C14537" s="1"/>
    </row>
    <row r="14538" spans="1:3" ht="15.75">
      <c r="A14538" s="1"/>
      <c r="B14538" s="1"/>
      <c r="C14538" s="1"/>
    </row>
    <row r="14539" spans="1:3" ht="15.75">
      <c r="A14539" s="1"/>
      <c r="B14539" s="1"/>
      <c r="C14539" s="1"/>
    </row>
    <row r="14540" spans="1:3" ht="15.75">
      <c r="A14540" s="1"/>
      <c r="B14540" s="1"/>
      <c r="C14540" s="1"/>
    </row>
    <row r="14541" spans="1:3" ht="15.75">
      <c r="A14541" s="1"/>
      <c r="B14541" s="1"/>
      <c r="C14541" s="1"/>
    </row>
    <row r="14542" spans="1:3" ht="15.75">
      <c r="A14542" s="1"/>
      <c r="B14542" s="1"/>
      <c r="C14542" s="1"/>
    </row>
    <row r="14543" spans="1:3" ht="15.75">
      <c r="A14543" s="1"/>
      <c r="B14543" s="1"/>
      <c r="C14543" s="1"/>
    </row>
    <row r="14544" spans="1:3" ht="15.75">
      <c r="A14544" s="1"/>
      <c r="B14544" s="1"/>
      <c r="C14544" s="1"/>
    </row>
    <row r="14545" spans="1:3" ht="15.75">
      <c r="A14545" s="1"/>
      <c r="B14545" s="1"/>
      <c r="C14545" s="1"/>
    </row>
    <row r="14546" spans="1:3" ht="15.75">
      <c r="A14546" s="1"/>
      <c r="B14546" s="1"/>
      <c r="C14546" s="1"/>
    </row>
    <row r="14547" spans="1:3" ht="15.75">
      <c r="A14547" s="1"/>
      <c r="B14547" s="1"/>
      <c r="C14547" s="1"/>
    </row>
    <row r="14548" spans="1:3" ht="15.75">
      <c r="A14548" s="1"/>
      <c r="B14548" s="1"/>
      <c r="C14548" s="1"/>
    </row>
    <row r="14549" spans="1:3" ht="15.75">
      <c r="A14549" s="1"/>
      <c r="B14549" s="1"/>
      <c r="C14549" s="1"/>
    </row>
    <row r="14550" spans="1:3" ht="15.75">
      <c r="A14550" s="1"/>
      <c r="B14550" s="1"/>
      <c r="C14550" s="1"/>
    </row>
    <row r="14551" spans="1:3" ht="15.75">
      <c r="A14551" s="1"/>
      <c r="B14551" s="1"/>
      <c r="C14551" s="1"/>
    </row>
    <row r="14552" spans="1:3" ht="15.75">
      <c r="A14552" s="1"/>
      <c r="B14552" s="1"/>
      <c r="C14552" s="1"/>
    </row>
    <row r="14553" spans="1:3" ht="15.75">
      <c r="A14553" s="1"/>
      <c r="B14553" s="1"/>
      <c r="C14553" s="1"/>
    </row>
    <row r="14554" spans="1:3" ht="15.75">
      <c r="A14554" s="1"/>
      <c r="B14554" s="1"/>
      <c r="C14554" s="1"/>
    </row>
    <row r="14555" spans="1:3" ht="15.75">
      <c r="A14555" s="1"/>
      <c r="B14555" s="1"/>
      <c r="C14555" s="1"/>
    </row>
    <row r="14556" spans="1:3" ht="15.75">
      <c r="A14556" s="1"/>
      <c r="B14556" s="1"/>
      <c r="C14556" s="1"/>
    </row>
    <row r="14557" spans="1:3" ht="15.75">
      <c r="A14557" s="1"/>
      <c r="B14557" s="1"/>
      <c r="C14557" s="1"/>
    </row>
    <row r="14558" spans="1:3" ht="15.75">
      <c r="A14558" s="1"/>
      <c r="B14558" s="1"/>
      <c r="C14558" s="1"/>
    </row>
    <row r="14559" spans="1:3" ht="15.75">
      <c r="A14559" s="1"/>
      <c r="B14559" s="1"/>
      <c r="C14559" s="1"/>
    </row>
    <row r="14560" spans="1:3" ht="15.75">
      <c r="A14560" s="1"/>
      <c r="B14560" s="1"/>
      <c r="C14560" s="1"/>
    </row>
    <row r="14561" spans="1:3" ht="15.75">
      <c r="A14561" s="1"/>
      <c r="B14561" s="1"/>
      <c r="C14561" s="1"/>
    </row>
    <row r="14562" spans="1:3" ht="15.75">
      <c r="A14562" s="1"/>
      <c r="B14562" s="1"/>
      <c r="C14562" s="1"/>
    </row>
    <row r="14563" spans="1:3" ht="15.75">
      <c r="A14563" s="1"/>
      <c r="B14563" s="1"/>
      <c r="C14563" s="1"/>
    </row>
    <row r="14564" spans="1:3" ht="15.75">
      <c r="A14564" s="1"/>
      <c r="B14564" s="1"/>
      <c r="C14564" s="1"/>
    </row>
    <row r="14565" spans="1:3" ht="15.75">
      <c r="A14565" s="1"/>
      <c r="B14565" s="1"/>
      <c r="C14565" s="1"/>
    </row>
    <row r="14566" spans="1:3" ht="15.75">
      <c r="A14566" s="1"/>
      <c r="B14566" s="1"/>
      <c r="C14566" s="1"/>
    </row>
    <row r="14567" spans="1:3" ht="15.75">
      <c r="A14567" s="1"/>
      <c r="B14567" s="1"/>
      <c r="C14567" s="1"/>
    </row>
    <row r="14568" spans="1:3" ht="15.75">
      <c r="A14568" s="1"/>
      <c r="B14568" s="1"/>
      <c r="C14568" s="1"/>
    </row>
    <row r="14569" spans="1:3" ht="15.75">
      <c r="A14569" s="1"/>
      <c r="B14569" s="1"/>
      <c r="C14569" s="1"/>
    </row>
    <row r="14570" spans="1:3" ht="15.75">
      <c r="A14570" s="1"/>
      <c r="B14570" s="1"/>
      <c r="C14570" s="1"/>
    </row>
    <row r="14571" spans="1:3" ht="15.75">
      <c r="A14571" s="1"/>
      <c r="B14571" s="1"/>
      <c r="C14571" s="1"/>
    </row>
    <row r="14572" spans="1:3" ht="15.75">
      <c r="A14572" s="1"/>
      <c r="B14572" s="1"/>
      <c r="C14572" s="1"/>
    </row>
    <row r="14573" spans="1:3" ht="15.75">
      <c r="A14573" s="1"/>
      <c r="B14573" s="1"/>
      <c r="C14573" s="1"/>
    </row>
    <row r="14574" spans="1:3" ht="15.75">
      <c r="A14574" s="1"/>
      <c r="B14574" s="1"/>
      <c r="C14574" s="1"/>
    </row>
    <row r="14575" spans="1:3" ht="15.75">
      <c r="A14575" s="1"/>
      <c r="B14575" s="1"/>
      <c r="C14575" s="1"/>
    </row>
    <row r="14576" spans="1:3" ht="15.75">
      <c r="A14576" s="1"/>
      <c r="B14576" s="1"/>
      <c r="C14576" s="1"/>
    </row>
    <row r="14577" spans="1:3" ht="15.75">
      <c r="A14577" s="1"/>
      <c r="B14577" s="1"/>
      <c r="C14577" s="1"/>
    </row>
    <row r="14578" spans="1:3" ht="15.75">
      <c r="A14578" s="1"/>
      <c r="B14578" s="1"/>
      <c r="C14578" s="1"/>
    </row>
    <row r="14579" spans="1:3" ht="15.75">
      <c r="A14579" s="1"/>
      <c r="B14579" s="1"/>
      <c r="C14579" s="1"/>
    </row>
    <row r="14580" spans="1:3" ht="15.75">
      <c r="A14580" s="1"/>
      <c r="B14580" s="1"/>
      <c r="C14580" s="1"/>
    </row>
    <row r="14581" spans="1:3" ht="15.75">
      <c r="A14581" s="1"/>
      <c r="B14581" s="1"/>
      <c r="C14581" s="1"/>
    </row>
    <row r="14582" spans="1:3" ht="15.75">
      <c r="A14582" s="1"/>
      <c r="B14582" s="1"/>
      <c r="C14582" s="1"/>
    </row>
    <row r="14583" spans="1:3" ht="15.75">
      <c r="A14583" s="1"/>
      <c r="B14583" s="1"/>
      <c r="C14583" s="1"/>
    </row>
    <row r="14584" spans="1:3" ht="15.75">
      <c r="A14584" s="1"/>
      <c r="B14584" s="1"/>
      <c r="C14584" s="1"/>
    </row>
    <row r="14585" spans="1:3" ht="15.75">
      <c r="A14585" s="1"/>
      <c r="B14585" s="1"/>
      <c r="C14585" s="1"/>
    </row>
    <row r="14586" spans="1:3" ht="15.75">
      <c r="A14586" s="1"/>
      <c r="B14586" s="1"/>
      <c r="C14586" s="1"/>
    </row>
    <row r="14587" spans="1:3" ht="15.75">
      <c r="A14587" s="1"/>
      <c r="B14587" s="1"/>
      <c r="C14587" s="1"/>
    </row>
    <row r="14588" spans="1:3" ht="15.75">
      <c r="A14588" s="1"/>
      <c r="B14588" s="1"/>
      <c r="C14588" s="1"/>
    </row>
    <row r="14589" spans="1:3" ht="15.75">
      <c r="A14589" s="1"/>
      <c r="B14589" s="1"/>
      <c r="C14589" s="1"/>
    </row>
    <row r="14590" spans="1:3" ht="15.75">
      <c r="A14590" s="1"/>
      <c r="B14590" s="1"/>
      <c r="C14590" s="1"/>
    </row>
    <row r="14591" spans="1:3" ht="15.75">
      <c r="A14591" s="1"/>
      <c r="B14591" s="1"/>
      <c r="C14591" s="1"/>
    </row>
    <row r="14592" spans="1:3" ht="15.75">
      <c r="A14592" s="1"/>
      <c r="B14592" s="1"/>
      <c r="C14592" s="1"/>
    </row>
    <row r="14593" spans="1:3" ht="15.75">
      <c r="A14593" s="1"/>
      <c r="B14593" s="1"/>
      <c r="C14593" s="1"/>
    </row>
    <row r="14594" spans="1:3" ht="15.75">
      <c r="A14594" s="1"/>
      <c r="B14594" s="1"/>
      <c r="C14594" s="1"/>
    </row>
    <row r="14595" spans="1:3" ht="15.75">
      <c r="A14595" s="1"/>
      <c r="B14595" s="1"/>
      <c r="C14595" s="1"/>
    </row>
    <row r="14596" spans="1:3" ht="15.75">
      <c r="A14596" s="1"/>
      <c r="B14596" s="1"/>
      <c r="C14596" s="1"/>
    </row>
    <row r="14597" spans="1:3" ht="15.75">
      <c r="A14597" s="1"/>
      <c r="B14597" s="1"/>
      <c r="C14597" s="1"/>
    </row>
    <row r="14598" spans="1:3" ht="15.75">
      <c r="A14598" s="1"/>
      <c r="B14598" s="1"/>
      <c r="C14598" s="1"/>
    </row>
    <row r="14599" spans="1:3" ht="15.75">
      <c r="A14599" s="1"/>
      <c r="B14599" s="1"/>
      <c r="C14599" s="1"/>
    </row>
    <row r="14600" spans="1:3" ht="15.75">
      <c r="A14600" s="1"/>
      <c r="B14600" s="1"/>
      <c r="C14600" s="1"/>
    </row>
    <row r="14601" spans="1:3" ht="15.75">
      <c r="A14601" s="1"/>
      <c r="B14601" s="1"/>
      <c r="C14601" s="1"/>
    </row>
    <row r="14602" spans="1:3" ht="15.75">
      <c r="A14602" s="1"/>
      <c r="B14602" s="1"/>
      <c r="C14602" s="1"/>
    </row>
    <row r="14603" spans="1:3" ht="15.75">
      <c r="A14603" s="1"/>
      <c r="B14603" s="1"/>
      <c r="C14603" s="1"/>
    </row>
    <row r="14604" spans="1:3" ht="15.75">
      <c r="A14604" s="1"/>
      <c r="B14604" s="1"/>
      <c r="C14604" s="1"/>
    </row>
    <row r="14605" spans="1:3" ht="15.75">
      <c r="A14605" s="1"/>
      <c r="B14605" s="1"/>
      <c r="C14605" s="1"/>
    </row>
    <row r="14606" spans="1:3" ht="15.75">
      <c r="A14606" s="1"/>
      <c r="B14606" s="1"/>
      <c r="C14606" s="1"/>
    </row>
    <row r="14607" spans="1:3" ht="15.75">
      <c r="A14607" s="1"/>
      <c r="B14607" s="1"/>
      <c r="C14607" s="1"/>
    </row>
    <row r="14608" spans="1:3" ht="15.75">
      <c r="A14608" s="1"/>
      <c r="B14608" s="1"/>
      <c r="C14608" s="1"/>
    </row>
    <row r="14609" spans="1:3" ht="15.75">
      <c r="A14609" s="1"/>
      <c r="B14609" s="1"/>
      <c r="C14609" s="1"/>
    </row>
    <row r="14610" spans="1:3" ht="15.75">
      <c r="A14610" s="1"/>
      <c r="B14610" s="1"/>
      <c r="C14610" s="1"/>
    </row>
    <row r="14611" spans="1:3" ht="15.75">
      <c r="A14611" s="1"/>
      <c r="B14611" s="1"/>
      <c r="C14611" s="1"/>
    </row>
    <row r="14612" spans="1:3" ht="15.75">
      <c r="A14612" s="1"/>
      <c r="B14612" s="1"/>
      <c r="C14612" s="1"/>
    </row>
    <row r="14613" spans="1:3" ht="15.75">
      <c r="A14613" s="1"/>
      <c r="B14613" s="1"/>
      <c r="C14613" s="1"/>
    </row>
    <row r="14614" spans="1:3" ht="15.75">
      <c r="A14614" s="1"/>
      <c r="B14614" s="1"/>
      <c r="C14614" s="1"/>
    </row>
    <row r="14615" spans="1:3" ht="15.75">
      <c r="A14615" s="1"/>
      <c r="B14615" s="1"/>
      <c r="C14615" s="1"/>
    </row>
    <row r="14616" spans="1:3" ht="15.75">
      <c r="A14616" s="1"/>
      <c r="B14616" s="1"/>
      <c r="C14616" s="1"/>
    </row>
    <row r="14617" spans="1:3" ht="15.75">
      <c r="A14617" s="1"/>
      <c r="B14617" s="1"/>
      <c r="C14617" s="1"/>
    </row>
    <row r="14618" spans="1:3" ht="15.75">
      <c r="A14618" s="1"/>
      <c r="B14618" s="1"/>
      <c r="C14618" s="1"/>
    </row>
    <row r="14619" spans="1:3" ht="15.75">
      <c r="A14619" s="1"/>
      <c r="B14619" s="1"/>
      <c r="C14619" s="1"/>
    </row>
    <row r="14620" spans="1:3" ht="15.75">
      <c r="A14620" s="1"/>
      <c r="B14620" s="1"/>
      <c r="C14620" s="1"/>
    </row>
    <row r="14621" spans="1:3" ht="15.75">
      <c r="A14621" s="1"/>
      <c r="B14621" s="1"/>
      <c r="C14621" s="1"/>
    </row>
    <row r="14622" spans="1:3" ht="15.75">
      <c r="A14622" s="1"/>
      <c r="B14622" s="1"/>
      <c r="C14622" s="1"/>
    </row>
    <row r="14623" spans="1:3" ht="15.75">
      <c r="A14623" s="1"/>
      <c r="B14623" s="1"/>
      <c r="C14623" s="1"/>
    </row>
    <row r="14624" spans="1:3" ht="15.75">
      <c r="A14624" s="1"/>
      <c r="B14624" s="1"/>
      <c r="C14624" s="1"/>
    </row>
    <row r="14625" spans="1:3" ht="15.75">
      <c r="A14625" s="1"/>
      <c r="B14625" s="1"/>
      <c r="C14625" s="1"/>
    </row>
    <row r="14626" spans="1:3" ht="15.75">
      <c r="A14626" s="1"/>
      <c r="B14626" s="1"/>
      <c r="C14626" s="1"/>
    </row>
    <row r="14627" spans="1:3" ht="15.75">
      <c r="A14627" s="1"/>
      <c r="B14627" s="1"/>
      <c r="C14627" s="1"/>
    </row>
    <row r="14628" spans="1:3" ht="15.75">
      <c r="A14628" s="1"/>
      <c r="B14628" s="1"/>
      <c r="C14628" s="1"/>
    </row>
    <row r="14629" spans="1:3" ht="15.75">
      <c r="A14629" s="1"/>
      <c r="B14629" s="1"/>
      <c r="C14629" s="1"/>
    </row>
    <row r="14630" spans="1:3" ht="15.75">
      <c r="A14630" s="1"/>
      <c r="B14630" s="1"/>
      <c r="C14630" s="1"/>
    </row>
    <row r="14631" spans="1:3" ht="15.75">
      <c r="A14631" s="1"/>
      <c r="B14631" s="1"/>
      <c r="C14631" s="1"/>
    </row>
    <row r="14632" spans="1:3" ht="15.75">
      <c r="A14632" s="1"/>
      <c r="B14632" s="1"/>
      <c r="C14632" s="1"/>
    </row>
    <row r="14633" spans="1:3" ht="15.75">
      <c r="A14633" s="1"/>
      <c r="B14633" s="1"/>
      <c r="C14633" s="1"/>
    </row>
    <row r="14634" spans="1:3" ht="15.75">
      <c r="A14634" s="1"/>
      <c r="B14634" s="1"/>
      <c r="C14634" s="1"/>
    </row>
    <row r="14635" spans="1:3" ht="15.75">
      <c r="A14635" s="1"/>
      <c r="B14635" s="1"/>
      <c r="C14635" s="1"/>
    </row>
    <row r="14636" spans="1:3" ht="15.75">
      <c r="A14636" s="1"/>
      <c r="B14636" s="1"/>
      <c r="C14636" s="1"/>
    </row>
    <row r="14637" spans="1:3" ht="15.75">
      <c r="A14637" s="1"/>
      <c r="B14637" s="1"/>
      <c r="C14637" s="1"/>
    </row>
    <row r="14638" spans="1:3" ht="15.75">
      <c r="A14638" s="1"/>
      <c r="B14638" s="1"/>
      <c r="C14638" s="1"/>
    </row>
    <row r="14639" spans="1:3" ht="15.75">
      <c r="A14639" s="1"/>
      <c r="B14639" s="1"/>
      <c r="C14639" s="1"/>
    </row>
    <row r="14640" spans="1:3" ht="15.75">
      <c r="A14640" s="1"/>
      <c r="B14640" s="1"/>
      <c r="C14640" s="1"/>
    </row>
    <row r="14641" spans="1:3" ht="15.75">
      <c r="A14641" s="1"/>
      <c r="B14641" s="1"/>
      <c r="C14641" s="1"/>
    </row>
    <row r="14642" spans="1:3" ht="15.75">
      <c r="A14642" s="1"/>
      <c r="B14642" s="1"/>
      <c r="C14642" s="1"/>
    </row>
    <row r="14643" spans="1:3" ht="15.75">
      <c r="A14643" s="1"/>
      <c r="B14643" s="1"/>
      <c r="C14643" s="1"/>
    </row>
    <row r="14644" spans="1:3" ht="15.75">
      <c r="A14644" s="1"/>
      <c r="B14644" s="1"/>
      <c r="C14644" s="1"/>
    </row>
    <row r="14645" spans="1:3" ht="15.75">
      <c r="A14645" s="1"/>
      <c r="B14645" s="1"/>
      <c r="C14645" s="1"/>
    </row>
    <row r="14646" spans="1:3" ht="15.75">
      <c r="A14646" s="1"/>
      <c r="B14646" s="1"/>
      <c r="C14646" s="1"/>
    </row>
    <row r="14647" spans="1:3" ht="15.75">
      <c r="A14647" s="1"/>
      <c r="B14647" s="1"/>
      <c r="C14647" s="1"/>
    </row>
    <row r="14648" spans="1:3" ht="15.75">
      <c r="A14648" s="1"/>
      <c r="B14648" s="1"/>
      <c r="C14648" s="1"/>
    </row>
    <row r="14649" spans="1:3" ht="15.75">
      <c r="A14649" s="1"/>
      <c r="B14649" s="1"/>
      <c r="C14649" s="1"/>
    </row>
    <row r="14650" spans="1:3" ht="15.75">
      <c r="A14650" s="1"/>
      <c r="B14650" s="1"/>
      <c r="C14650" s="1"/>
    </row>
    <row r="14651" spans="1:3" ht="15.75">
      <c r="A14651" s="1"/>
      <c r="B14651" s="1"/>
      <c r="C14651" s="1"/>
    </row>
    <row r="14652" spans="1:3" ht="15.75">
      <c r="A14652" s="1"/>
      <c r="B14652" s="1"/>
      <c r="C14652" s="1"/>
    </row>
    <row r="14653" spans="1:3" ht="15.75">
      <c r="A14653" s="1"/>
      <c r="B14653" s="1"/>
      <c r="C14653" s="1"/>
    </row>
    <row r="14654" spans="1:3" ht="15.75">
      <c r="A14654" s="1"/>
      <c r="B14654" s="1"/>
      <c r="C14654" s="1"/>
    </row>
    <row r="14655" spans="1:3" ht="15.75">
      <c r="A14655" s="1"/>
      <c r="B14655" s="1"/>
      <c r="C14655" s="1"/>
    </row>
    <row r="14656" spans="1:3" ht="15.75">
      <c r="A14656" s="1"/>
      <c r="B14656" s="1"/>
      <c r="C14656" s="1"/>
    </row>
    <row r="14657" spans="1:3" ht="15.75">
      <c r="A14657" s="1"/>
      <c r="B14657" s="1"/>
      <c r="C14657" s="1"/>
    </row>
    <row r="14658" spans="1:3" ht="15.75">
      <c r="A14658" s="1"/>
      <c r="B14658" s="1"/>
      <c r="C14658" s="1"/>
    </row>
    <row r="14659" spans="1:3" ht="15.75">
      <c r="A14659" s="1"/>
      <c r="B14659" s="1"/>
      <c r="C14659" s="1"/>
    </row>
    <row r="14660" spans="1:3" ht="15.75">
      <c r="A14660" s="1"/>
      <c r="B14660" s="1"/>
      <c r="C14660" s="1"/>
    </row>
    <row r="14661" spans="1:3" ht="15.75">
      <c r="A14661" s="1"/>
      <c r="B14661" s="1"/>
      <c r="C14661" s="1"/>
    </row>
    <row r="14662" spans="1:3" ht="15.75">
      <c r="A14662" s="1"/>
      <c r="B14662" s="1"/>
      <c r="C14662" s="1"/>
    </row>
    <row r="14663" spans="1:3" ht="15.75">
      <c r="A14663" s="1"/>
      <c r="B14663" s="1"/>
      <c r="C14663" s="1"/>
    </row>
    <row r="14664" spans="1:3" ht="15.75">
      <c r="A14664" s="1"/>
      <c r="B14664" s="1"/>
      <c r="C14664" s="1"/>
    </row>
    <row r="14665" spans="1:3" ht="15.75">
      <c r="A14665" s="1"/>
      <c r="B14665" s="1"/>
      <c r="C14665" s="1"/>
    </row>
    <row r="14666" spans="1:3" ht="15.75">
      <c r="A14666" s="1"/>
      <c r="B14666" s="1"/>
      <c r="C14666" s="1"/>
    </row>
    <row r="14667" spans="1:3" ht="15.75">
      <c r="A14667" s="1"/>
      <c r="B14667" s="1"/>
      <c r="C14667" s="1"/>
    </row>
    <row r="14668" spans="1:3" ht="15.75">
      <c r="A14668" s="1"/>
      <c r="B14668" s="1"/>
      <c r="C14668" s="1"/>
    </row>
    <row r="14669" spans="1:3" ht="15.75">
      <c r="A14669" s="1"/>
      <c r="B14669" s="1"/>
      <c r="C14669" s="1"/>
    </row>
    <row r="14670" spans="1:3" ht="15.75">
      <c r="A14670" s="1"/>
      <c r="B14670" s="1"/>
      <c r="C14670" s="1"/>
    </row>
    <row r="14671" spans="1:3" ht="15.75">
      <c r="A14671" s="1"/>
      <c r="B14671" s="1"/>
      <c r="C14671" s="1"/>
    </row>
    <row r="14672" spans="1:3" ht="15.75">
      <c r="A14672" s="1"/>
      <c r="B14672" s="1"/>
      <c r="C14672" s="1"/>
    </row>
    <row r="14673" spans="1:3" ht="15.75">
      <c r="A14673" s="1"/>
      <c r="B14673" s="1"/>
      <c r="C14673" s="1"/>
    </row>
    <row r="14674" spans="1:3" ht="15.75">
      <c r="A14674" s="1"/>
      <c r="B14674" s="1"/>
      <c r="C14674" s="1"/>
    </row>
    <row r="14675" spans="1:3" ht="15.75">
      <c r="A14675" s="1"/>
      <c r="B14675" s="1"/>
      <c r="C14675" s="1"/>
    </row>
    <row r="14676" spans="1:3" ht="15.75">
      <c r="A14676" s="1"/>
      <c r="B14676" s="1"/>
      <c r="C14676" s="1"/>
    </row>
    <row r="14677" spans="1:3" ht="15.75">
      <c r="A14677" s="1"/>
      <c r="B14677" s="1"/>
      <c r="C14677" s="1"/>
    </row>
    <row r="14678" spans="1:3" ht="15.75">
      <c r="A14678" s="1"/>
      <c r="B14678" s="1"/>
      <c r="C14678" s="1"/>
    </row>
    <row r="14679" spans="1:3" ht="15.75">
      <c r="A14679" s="1"/>
      <c r="B14679" s="1"/>
      <c r="C14679" s="1"/>
    </row>
    <row r="14680" spans="1:3" ht="15.75">
      <c r="A14680" s="1"/>
      <c r="B14680" s="1"/>
      <c r="C14680" s="1"/>
    </row>
    <row r="14681" spans="1:3" ht="15.75">
      <c r="A14681" s="1"/>
      <c r="B14681" s="1"/>
      <c r="C14681" s="1"/>
    </row>
    <row r="14682" spans="1:3" ht="15.75">
      <c r="A14682" s="1"/>
      <c r="B14682" s="1"/>
      <c r="C14682" s="1"/>
    </row>
    <row r="14683" spans="1:3" ht="15.75">
      <c r="A14683" s="1"/>
      <c r="B14683" s="1"/>
      <c r="C14683" s="1"/>
    </row>
    <row r="14684" spans="1:3" ht="15.75">
      <c r="A14684" s="1"/>
      <c r="B14684" s="1"/>
      <c r="C14684" s="1"/>
    </row>
    <row r="14685" spans="1:3" ht="15.75">
      <c r="A14685" s="1"/>
      <c r="B14685" s="1"/>
      <c r="C14685" s="1"/>
    </row>
    <row r="14686" spans="1:3" ht="15.75">
      <c r="A14686" s="1"/>
      <c r="B14686" s="1"/>
      <c r="C14686" s="1"/>
    </row>
    <row r="14687" spans="1:3" ht="15.75">
      <c r="A14687" s="1"/>
      <c r="B14687" s="1"/>
      <c r="C14687" s="1"/>
    </row>
    <row r="14688" spans="1:3" ht="15.75">
      <c r="A14688" s="1"/>
      <c r="B14688" s="1"/>
      <c r="C14688" s="1"/>
    </row>
    <row r="14689" spans="1:3" ht="15.75">
      <c r="A14689" s="1"/>
      <c r="B14689" s="1"/>
      <c r="C14689" s="1"/>
    </row>
    <row r="14690" spans="1:3" ht="15.75">
      <c r="A14690" s="1"/>
      <c r="B14690" s="1"/>
      <c r="C14690" s="1"/>
    </row>
    <row r="14691" spans="1:3" ht="15.75">
      <c r="A14691" s="1"/>
      <c r="B14691" s="1"/>
      <c r="C14691" s="1"/>
    </row>
    <row r="14692" spans="1:3" ht="15.75">
      <c r="A14692" s="1"/>
      <c r="B14692" s="1"/>
      <c r="C14692" s="1"/>
    </row>
    <row r="14693" spans="1:3" ht="15.75">
      <c r="A14693" s="1"/>
      <c r="B14693" s="1"/>
      <c r="C14693" s="1"/>
    </row>
    <row r="14694" spans="1:3" ht="15.75">
      <c r="A14694" s="1"/>
      <c r="B14694" s="1"/>
      <c r="C14694" s="1"/>
    </row>
    <row r="14695" spans="1:3" ht="15.75">
      <c r="A14695" s="1"/>
      <c r="B14695" s="1"/>
      <c r="C14695" s="1"/>
    </row>
    <row r="14696" spans="1:3" ht="15.75">
      <c r="A14696" s="1"/>
      <c r="B14696" s="1"/>
      <c r="C14696" s="1"/>
    </row>
    <row r="14697" spans="1:3" ht="15.75">
      <c r="A14697" s="1"/>
      <c r="B14697" s="1"/>
      <c r="C14697" s="1"/>
    </row>
    <row r="14698" spans="1:3" ht="15.75">
      <c r="A14698" s="1"/>
      <c r="B14698" s="1"/>
      <c r="C14698" s="1"/>
    </row>
    <row r="14699" spans="1:3" ht="15.75">
      <c r="A14699" s="1"/>
      <c r="B14699" s="1"/>
      <c r="C14699" s="1"/>
    </row>
    <row r="14700" spans="1:3" ht="15.75">
      <c r="A14700" s="1"/>
      <c r="B14700" s="1"/>
      <c r="C14700" s="1"/>
    </row>
    <row r="14701" spans="1:3" ht="15.75">
      <c r="A14701" s="1"/>
      <c r="B14701" s="1"/>
      <c r="C14701" s="1"/>
    </row>
    <row r="14702" spans="1:3" ht="15.75">
      <c r="A14702" s="1"/>
      <c r="B14702" s="1"/>
      <c r="C14702" s="1"/>
    </row>
    <row r="14703" spans="1:3" ht="15.75">
      <c r="A14703" s="1"/>
      <c r="B14703" s="1"/>
      <c r="C14703" s="1"/>
    </row>
    <row r="14704" spans="1:3" ht="15.75">
      <c r="A14704" s="1"/>
      <c r="B14704" s="1"/>
      <c r="C14704" s="1"/>
    </row>
    <row r="14705" spans="1:3" ht="15.75">
      <c r="A14705" s="1"/>
      <c r="B14705" s="1"/>
      <c r="C14705" s="1"/>
    </row>
    <row r="14706" spans="1:3" ht="15.75">
      <c r="A14706" s="1"/>
      <c r="B14706" s="1"/>
      <c r="C14706" s="1"/>
    </row>
    <row r="14707" spans="1:3" ht="15.75">
      <c r="A14707" s="1"/>
      <c r="B14707" s="1"/>
      <c r="C14707" s="1"/>
    </row>
    <row r="14708" spans="1:3" ht="15.75">
      <c r="A14708" s="1"/>
      <c r="B14708" s="1"/>
      <c r="C14708" s="1"/>
    </row>
    <row r="14709" spans="1:3" ht="15.75">
      <c r="A14709" s="1"/>
      <c r="B14709" s="1"/>
      <c r="C14709" s="1"/>
    </row>
    <row r="14710" spans="1:3" ht="15.75">
      <c r="A14710" s="1"/>
      <c r="B14710" s="1"/>
      <c r="C14710" s="1"/>
    </row>
    <row r="14711" spans="1:3" ht="15.75">
      <c r="A14711" s="1"/>
      <c r="B14711" s="1"/>
      <c r="C14711" s="1"/>
    </row>
    <row r="14712" spans="1:3" ht="15.75">
      <c r="A14712" s="1"/>
      <c r="B14712" s="1"/>
      <c r="C14712" s="1"/>
    </row>
    <row r="14713" spans="1:3" ht="15.75">
      <c r="A14713" s="1"/>
      <c r="B14713" s="1"/>
      <c r="C14713" s="1"/>
    </row>
    <row r="14714" spans="1:3" ht="15.75">
      <c r="A14714" s="1"/>
      <c r="B14714" s="1"/>
      <c r="C14714" s="1"/>
    </row>
    <row r="14715" spans="1:3" ht="15.75">
      <c r="A14715" s="1"/>
      <c r="B14715" s="1"/>
      <c r="C14715" s="1"/>
    </row>
    <row r="14716" spans="1:3" ht="15.75">
      <c r="A14716" s="1"/>
      <c r="B14716" s="1"/>
      <c r="C14716" s="1"/>
    </row>
    <row r="14717" spans="1:3" ht="15.75">
      <c r="A14717" s="1"/>
      <c r="B14717" s="1"/>
      <c r="C14717" s="1"/>
    </row>
    <row r="14718" spans="1:3" ht="15.75">
      <c r="A14718" s="1"/>
      <c r="B14718" s="1"/>
      <c r="C14718" s="1"/>
    </row>
    <row r="14719" spans="1:3" ht="15.75">
      <c r="A14719" s="1"/>
      <c r="B14719" s="1"/>
      <c r="C14719" s="1"/>
    </row>
    <row r="14720" spans="1:3" ht="15.75">
      <c r="A14720" s="1"/>
      <c r="B14720" s="1"/>
      <c r="C14720" s="1"/>
    </row>
    <row r="14721" spans="1:3" ht="15.75">
      <c r="A14721" s="1"/>
      <c r="B14721" s="1"/>
      <c r="C14721" s="1"/>
    </row>
    <row r="14722" spans="1:3" ht="15.75">
      <c r="A14722" s="1"/>
      <c r="B14722" s="1"/>
      <c r="C14722" s="1"/>
    </row>
    <row r="14723" spans="1:3" ht="15.75">
      <c r="A14723" s="1"/>
      <c r="B14723" s="1"/>
      <c r="C14723" s="1"/>
    </row>
    <row r="14724" spans="1:3" ht="15.75">
      <c r="A14724" s="1"/>
      <c r="B14724" s="1"/>
      <c r="C14724" s="1"/>
    </row>
    <row r="14725" spans="1:3" ht="15.75">
      <c r="A14725" s="1"/>
      <c r="B14725" s="1"/>
      <c r="C14725" s="1"/>
    </row>
    <row r="14726" spans="1:3" ht="15.75">
      <c r="A14726" s="1"/>
      <c r="B14726" s="1"/>
      <c r="C14726" s="1"/>
    </row>
    <row r="14727" spans="1:3" ht="15.75">
      <c r="A14727" s="1"/>
      <c r="B14727" s="1"/>
      <c r="C14727" s="1"/>
    </row>
    <row r="14728" spans="1:3" ht="15.75">
      <c r="A14728" s="1"/>
      <c r="B14728" s="1"/>
      <c r="C14728" s="1"/>
    </row>
    <row r="14729" spans="1:3" ht="15.75">
      <c r="A14729" s="1"/>
      <c r="B14729" s="1"/>
      <c r="C14729" s="1"/>
    </row>
    <row r="14730" spans="1:3" ht="15.75">
      <c r="A14730" s="1"/>
      <c r="B14730" s="1"/>
      <c r="C14730" s="1"/>
    </row>
    <row r="14731" spans="1:3" ht="15.75">
      <c r="A14731" s="1"/>
      <c r="B14731" s="1"/>
      <c r="C14731" s="1"/>
    </row>
    <row r="14732" spans="1:3" ht="15.75">
      <c r="A14732" s="1"/>
      <c r="B14732" s="1"/>
      <c r="C14732" s="1"/>
    </row>
    <row r="14733" spans="1:3" ht="15.75">
      <c r="A14733" s="1"/>
      <c r="B14733" s="1"/>
      <c r="C14733" s="1"/>
    </row>
    <row r="14734" spans="1:3" ht="15.75">
      <c r="A14734" s="1"/>
      <c r="B14734" s="1"/>
      <c r="C14734" s="1"/>
    </row>
    <row r="14735" spans="1:3" ht="15.75">
      <c r="A14735" s="1"/>
      <c r="B14735" s="1"/>
      <c r="C14735" s="1"/>
    </row>
    <row r="14736" spans="1:3" ht="15.75">
      <c r="A14736" s="1"/>
      <c r="B14736" s="1"/>
      <c r="C14736" s="1"/>
    </row>
    <row r="14737" spans="1:3" ht="15.75">
      <c r="A14737" s="1"/>
      <c r="B14737" s="1"/>
      <c r="C14737" s="1"/>
    </row>
    <row r="14738" spans="1:3" ht="15.75">
      <c r="A14738" s="1"/>
      <c r="B14738" s="1"/>
      <c r="C14738" s="1"/>
    </row>
    <row r="14739" spans="1:3" ht="15.75">
      <c r="A14739" s="1"/>
      <c r="B14739" s="1"/>
      <c r="C14739" s="1"/>
    </row>
    <row r="14740" spans="1:3" ht="15.75">
      <c r="A14740" s="1"/>
      <c r="B14740" s="1"/>
      <c r="C14740" s="1"/>
    </row>
    <row r="14741" spans="1:3" ht="15.75">
      <c r="A14741" s="1"/>
      <c r="B14741" s="1"/>
      <c r="C14741" s="1"/>
    </row>
    <row r="14742" spans="1:3" ht="15.75">
      <c r="A14742" s="1"/>
      <c r="B14742" s="1"/>
      <c r="C14742" s="1"/>
    </row>
    <row r="14743" spans="1:3" ht="15.75">
      <c r="A14743" s="1"/>
      <c r="B14743" s="1"/>
      <c r="C14743" s="1"/>
    </row>
    <row r="14744" spans="1:3" ht="15.75">
      <c r="A14744" s="1"/>
      <c r="B14744" s="1"/>
      <c r="C14744" s="1"/>
    </row>
    <row r="14745" spans="1:3" ht="15.75">
      <c r="A14745" s="1"/>
      <c r="B14745" s="1"/>
      <c r="C14745" s="1"/>
    </row>
    <row r="14746" spans="1:3" ht="15.75">
      <c r="A14746" s="1"/>
      <c r="B14746" s="1"/>
      <c r="C14746" s="1"/>
    </row>
    <row r="14747" spans="1:3" ht="15.75">
      <c r="A14747" s="1"/>
      <c r="B14747" s="1"/>
      <c r="C14747" s="1"/>
    </row>
    <row r="14748" spans="1:3" ht="15.75">
      <c r="A14748" s="1"/>
      <c r="B14748" s="1"/>
      <c r="C14748" s="1"/>
    </row>
    <row r="14749" spans="1:3" ht="15.75">
      <c r="A14749" s="1"/>
      <c r="B14749" s="1"/>
      <c r="C14749" s="1"/>
    </row>
    <row r="14750" spans="1:3" ht="15.75">
      <c r="A14750" s="1"/>
      <c r="B14750" s="1"/>
      <c r="C14750" s="1"/>
    </row>
    <row r="14751" spans="1:3" ht="15.75">
      <c r="A14751" s="1"/>
      <c r="B14751" s="1"/>
      <c r="C14751" s="1"/>
    </row>
    <row r="14752" spans="1:3" ht="15.75">
      <c r="A14752" s="1"/>
      <c r="B14752" s="1"/>
      <c r="C14752" s="1"/>
    </row>
    <row r="14753" spans="1:3" ht="15.75">
      <c r="A14753" s="1"/>
      <c r="B14753" s="1"/>
      <c r="C14753" s="1"/>
    </row>
    <row r="14754" spans="1:3" ht="15.75">
      <c r="A14754" s="1"/>
      <c r="B14754" s="1"/>
      <c r="C14754" s="1"/>
    </row>
    <row r="14755" spans="1:3" ht="15.75">
      <c r="A14755" s="1"/>
      <c r="B14755" s="1"/>
      <c r="C14755" s="1"/>
    </row>
    <row r="14756" spans="1:3" ht="15.75">
      <c r="A14756" s="1"/>
      <c r="B14756" s="1"/>
      <c r="C14756" s="1"/>
    </row>
    <row r="14757" spans="1:3" ht="15.75">
      <c r="A14757" s="1"/>
      <c r="B14757" s="1"/>
      <c r="C14757" s="1"/>
    </row>
    <row r="14758" spans="1:3" ht="15.75">
      <c r="A14758" s="1"/>
      <c r="B14758" s="1"/>
      <c r="C14758" s="1"/>
    </row>
    <row r="14759" spans="1:3" ht="15.75">
      <c r="A14759" s="1"/>
      <c r="B14759" s="1"/>
      <c r="C14759" s="1"/>
    </row>
    <row r="14760" spans="1:3" ht="15.75">
      <c r="A14760" s="1"/>
      <c r="B14760" s="1"/>
      <c r="C14760" s="1"/>
    </row>
    <row r="14761" spans="1:3" ht="15.75">
      <c r="A14761" s="1"/>
      <c r="B14761" s="1"/>
      <c r="C14761" s="1"/>
    </row>
    <row r="14762" spans="1:3" ht="15.75">
      <c r="A14762" s="1"/>
      <c r="B14762" s="1"/>
      <c r="C14762" s="1"/>
    </row>
    <row r="14763" spans="1:3" ht="15.75">
      <c r="A14763" s="1"/>
      <c r="B14763" s="1"/>
      <c r="C14763" s="1"/>
    </row>
    <row r="14764" spans="1:3" ht="15.75">
      <c r="A14764" s="1"/>
      <c r="B14764" s="1"/>
      <c r="C14764" s="1"/>
    </row>
    <row r="14765" spans="1:3" ht="15.75">
      <c r="A14765" s="1"/>
      <c r="B14765" s="1"/>
      <c r="C14765" s="1"/>
    </row>
    <row r="14766" spans="1:3" ht="15.75">
      <c r="A14766" s="1"/>
      <c r="B14766" s="1"/>
      <c r="C14766" s="1"/>
    </row>
    <row r="14767" spans="1:3" ht="15.75">
      <c r="A14767" s="1"/>
      <c r="B14767" s="1"/>
      <c r="C14767" s="1"/>
    </row>
    <row r="14768" spans="1:3" ht="15.75">
      <c r="A14768" s="1"/>
      <c r="B14768" s="1"/>
      <c r="C14768" s="1"/>
    </row>
    <row r="14769" spans="1:3" ht="15.75">
      <c r="A14769" s="1"/>
      <c r="B14769" s="1"/>
      <c r="C14769" s="1"/>
    </row>
    <row r="14770" spans="1:3" ht="15.75">
      <c r="A14770" s="1"/>
      <c r="B14770" s="1"/>
      <c r="C14770" s="1"/>
    </row>
    <row r="14771" spans="1:3" ht="15.75">
      <c r="A14771" s="1"/>
      <c r="B14771" s="1"/>
      <c r="C14771" s="1"/>
    </row>
    <row r="14772" spans="1:3" ht="15.75">
      <c r="A14772" s="1"/>
      <c r="B14772" s="1"/>
      <c r="C14772" s="1"/>
    </row>
    <row r="14773" spans="1:3" ht="15.75">
      <c r="A14773" s="1"/>
      <c r="B14773" s="1"/>
      <c r="C14773" s="1"/>
    </row>
    <row r="14774" spans="1:3" ht="15.75">
      <c r="A14774" s="1"/>
      <c r="B14774" s="1"/>
      <c r="C14774" s="1"/>
    </row>
    <row r="14775" spans="1:3" ht="15.75">
      <c r="A14775" s="1"/>
      <c r="B14775" s="1"/>
      <c r="C14775" s="1"/>
    </row>
    <row r="14776" spans="1:3" ht="15.75">
      <c r="A14776" s="1"/>
      <c r="B14776" s="1"/>
      <c r="C14776" s="1"/>
    </row>
    <row r="14777" spans="1:3" ht="15.75">
      <c r="A14777" s="1"/>
      <c r="B14777" s="1"/>
      <c r="C14777" s="1"/>
    </row>
    <row r="14778" spans="1:3" ht="15.75">
      <c r="A14778" s="1"/>
      <c r="B14778" s="1"/>
      <c r="C14778" s="1"/>
    </row>
    <row r="14779" spans="1:3" ht="15.75">
      <c r="A14779" s="1"/>
      <c r="B14779" s="1"/>
      <c r="C14779" s="1"/>
    </row>
    <row r="14780" spans="1:3" ht="15.75">
      <c r="A14780" s="1"/>
      <c r="B14780" s="1"/>
      <c r="C14780" s="1"/>
    </row>
    <row r="14781" spans="1:3" ht="15.75">
      <c r="A14781" s="1"/>
      <c r="B14781" s="1"/>
      <c r="C14781" s="1"/>
    </row>
    <row r="14782" spans="1:3" ht="15.75">
      <c r="A14782" s="1"/>
      <c r="B14782" s="1"/>
      <c r="C14782" s="1"/>
    </row>
    <row r="14783" spans="1:3" ht="15.75">
      <c r="A14783" s="1"/>
      <c r="B14783" s="1"/>
      <c r="C14783" s="1"/>
    </row>
    <row r="14784" spans="1:3" ht="15.75">
      <c r="A14784" s="1"/>
      <c r="B14784" s="1"/>
      <c r="C14784" s="1"/>
    </row>
    <row r="14785" spans="1:3" ht="15.75">
      <c r="A14785" s="1"/>
      <c r="B14785" s="1"/>
      <c r="C14785" s="1"/>
    </row>
    <row r="14786" spans="1:3" ht="15.75">
      <c r="A14786" s="1"/>
      <c r="B14786" s="1"/>
      <c r="C14786" s="1"/>
    </row>
    <row r="14787" spans="1:3" ht="15.75">
      <c r="A14787" s="1"/>
      <c r="B14787" s="1"/>
      <c r="C14787" s="1"/>
    </row>
    <row r="14788" spans="1:3" ht="15.75">
      <c r="A14788" s="1"/>
      <c r="B14788" s="1"/>
      <c r="C14788" s="1"/>
    </row>
    <row r="14789" spans="1:3" ht="15.75">
      <c r="A14789" s="1"/>
      <c r="B14789" s="1"/>
      <c r="C14789" s="1"/>
    </row>
    <row r="14790" spans="1:3" ht="15.75">
      <c r="A14790" s="1"/>
      <c r="B14790" s="1"/>
      <c r="C14790" s="1"/>
    </row>
    <row r="14791" spans="1:3" ht="15.75">
      <c r="A14791" s="1"/>
      <c r="B14791" s="1"/>
      <c r="C14791" s="1"/>
    </row>
    <row r="14792" spans="1:3" ht="15.75">
      <c r="A14792" s="1"/>
      <c r="B14792" s="1"/>
      <c r="C14792" s="1"/>
    </row>
    <row r="14793" spans="1:3" ht="15.75">
      <c r="A14793" s="1"/>
      <c r="B14793" s="1"/>
      <c r="C14793" s="1"/>
    </row>
    <row r="14794" spans="1:3" ht="15.75">
      <c r="A14794" s="1"/>
      <c r="B14794" s="1"/>
      <c r="C14794" s="1"/>
    </row>
    <row r="14795" spans="1:3" ht="15.75">
      <c r="A14795" s="1"/>
      <c r="B14795" s="1"/>
      <c r="C14795" s="1"/>
    </row>
    <row r="14796" spans="1:3" ht="15.75">
      <c r="A14796" s="1"/>
      <c r="B14796" s="1"/>
      <c r="C14796" s="1"/>
    </row>
    <row r="14797" spans="1:3" ht="15.75">
      <c r="A14797" s="1"/>
      <c r="B14797" s="1"/>
      <c r="C14797" s="1"/>
    </row>
    <row r="14798" spans="1:3" ht="15.75">
      <c r="A14798" s="1"/>
      <c r="B14798" s="1"/>
      <c r="C14798" s="1"/>
    </row>
    <row r="14799" spans="1:3" ht="15.75">
      <c r="A14799" s="1"/>
      <c r="B14799" s="1"/>
      <c r="C14799" s="1"/>
    </row>
    <row r="14800" spans="1:3" ht="15.75">
      <c r="A14800" s="1"/>
      <c r="B14800" s="1"/>
      <c r="C14800" s="1"/>
    </row>
    <row r="14801" spans="1:3" ht="15.75">
      <c r="A14801" s="1"/>
      <c r="B14801" s="1"/>
      <c r="C14801" s="1"/>
    </row>
    <row r="14802" spans="1:3" ht="15.75">
      <c r="A14802" s="1"/>
      <c r="B14802" s="1"/>
      <c r="C14802" s="1"/>
    </row>
    <row r="14803" spans="1:3" ht="15.75">
      <c r="A14803" s="1"/>
      <c r="B14803" s="1"/>
      <c r="C14803" s="1"/>
    </row>
    <row r="14804" spans="1:3" ht="15.75">
      <c r="A14804" s="1"/>
      <c r="B14804" s="1"/>
      <c r="C14804" s="1"/>
    </row>
    <row r="14805" spans="1:3" ht="15.75">
      <c r="A14805" s="1"/>
      <c r="B14805" s="1"/>
      <c r="C14805" s="1"/>
    </row>
    <row r="14806" spans="1:3" ht="15.75">
      <c r="A14806" s="1"/>
      <c r="B14806" s="1"/>
      <c r="C14806" s="1"/>
    </row>
    <row r="14807" spans="1:3" ht="15.75">
      <c r="A14807" s="1"/>
      <c r="B14807" s="1"/>
      <c r="C14807" s="1"/>
    </row>
    <row r="14808" spans="1:3" ht="15.75">
      <c r="A14808" s="1"/>
      <c r="B14808" s="1"/>
      <c r="C14808" s="1"/>
    </row>
    <row r="14809" spans="1:3" ht="15.75">
      <c r="A14809" s="1"/>
      <c r="B14809" s="1"/>
      <c r="C14809" s="1"/>
    </row>
    <row r="14810" spans="1:3" ht="15.75">
      <c r="A14810" s="1"/>
      <c r="B14810" s="1"/>
      <c r="C14810" s="1"/>
    </row>
    <row r="14811" spans="1:3" ht="15.75">
      <c r="A14811" s="1"/>
      <c r="B14811" s="1"/>
      <c r="C14811" s="1"/>
    </row>
    <row r="14812" spans="1:3" ht="15.75">
      <c r="A14812" s="1"/>
      <c r="B14812" s="1"/>
      <c r="C14812" s="1"/>
    </row>
    <row r="14813" spans="1:3" ht="15.75">
      <c r="A14813" s="1"/>
      <c r="B14813" s="1"/>
      <c r="C14813" s="1"/>
    </row>
    <row r="14814" spans="1:3" ht="15.75">
      <c r="A14814" s="1"/>
      <c r="B14814" s="1"/>
      <c r="C14814" s="1"/>
    </row>
    <row r="14815" spans="1:3" ht="15.75">
      <c r="A14815" s="1"/>
      <c r="B14815" s="1"/>
      <c r="C14815" s="1"/>
    </row>
    <row r="14816" spans="1:3" ht="15.75">
      <c r="A14816" s="1"/>
      <c r="B14816" s="1"/>
      <c r="C14816" s="1"/>
    </row>
    <row r="14817" spans="1:3" ht="15.75">
      <c r="A14817" s="1"/>
      <c r="B14817" s="1"/>
      <c r="C14817" s="1"/>
    </row>
    <row r="14818" spans="1:3" ht="15.75">
      <c r="A14818" s="1"/>
      <c r="B14818" s="1"/>
      <c r="C14818" s="1"/>
    </row>
    <row r="14819" spans="1:3" ht="15.75">
      <c r="A14819" s="1"/>
      <c r="B14819" s="1"/>
      <c r="C14819" s="1"/>
    </row>
    <row r="14820" spans="1:3" ht="15.75">
      <c r="A14820" s="1"/>
      <c r="B14820" s="1"/>
      <c r="C14820" s="1"/>
    </row>
    <row r="14821" spans="1:3" ht="15.75">
      <c r="A14821" s="1"/>
      <c r="B14821" s="1"/>
      <c r="C14821" s="1"/>
    </row>
    <row r="14822" spans="1:3" ht="15.75">
      <c r="A14822" s="1"/>
      <c r="B14822" s="1"/>
      <c r="C14822" s="1"/>
    </row>
    <row r="14823" spans="1:3" ht="15.75">
      <c r="A14823" s="1"/>
      <c r="B14823" s="1"/>
      <c r="C14823" s="1"/>
    </row>
    <row r="14824" spans="1:3" ht="15.75">
      <c r="A14824" s="1"/>
      <c r="B14824" s="1"/>
      <c r="C14824" s="1"/>
    </row>
    <row r="14825" spans="1:3" ht="15.75">
      <c r="A14825" s="1"/>
      <c r="B14825" s="1"/>
      <c r="C14825" s="1"/>
    </row>
    <row r="14826" spans="1:3" ht="15.75">
      <c r="A14826" s="1"/>
      <c r="B14826" s="1"/>
      <c r="C14826" s="1"/>
    </row>
    <row r="14827" spans="1:3" ht="15.75">
      <c r="A14827" s="1"/>
      <c r="B14827" s="1"/>
      <c r="C14827" s="1"/>
    </row>
    <row r="14828" spans="1:3" ht="15.75">
      <c r="A14828" s="1"/>
      <c r="B14828" s="1"/>
      <c r="C14828" s="1"/>
    </row>
    <row r="14829" spans="1:3" ht="15.75">
      <c r="A14829" s="1"/>
      <c r="B14829" s="1"/>
      <c r="C14829" s="1"/>
    </row>
    <row r="14830" spans="1:3" ht="15.75">
      <c r="A14830" s="1"/>
      <c r="B14830" s="1"/>
      <c r="C14830" s="1"/>
    </row>
    <row r="14831" spans="1:3" ht="15.75">
      <c r="A14831" s="1"/>
      <c r="B14831" s="1"/>
      <c r="C14831" s="1"/>
    </row>
    <row r="14832" spans="1:3" ht="15.75">
      <c r="A14832" s="1"/>
      <c r="B14832" s="1"/>
      <c r="C14832" s="1"/>
    </row>
    <row r="14833" spans="1:3" ht="15.75">
      <c r="A14833" s="1"/>
      <c r="B14833" s="1"/>
      <c r="C14833" s="1"/>
    </row>
    <row r="14834" spans="1:3" ht="15.75">
      <c r="A14834" s="1"/>
      <c r="B14834" s="1"/>
      <c r="C14834" s="1"/>
    </row>
    <row r="14835" spans="1:3" ht="15.75">
      <c r="A14835" s="1"/>
      <c r="B14835" s="1"/>
      <c r="C14835" s="1"/>
    </row>
    <row r="14836" spans="1:3" ht="15.75">
      <c r="A14836" s="1"/>
      <c r="B14836" s="1"/>
      <c r="C14836" s="1"/>
    </row>
    <row r="14837" spans="1:3" ht="15.75">
      <c r="A14837" s="1"/>
      <c r="B14837" s="1"/>
      <c r="C14837" s="1"/>
    </row>
    <row r="14838" spans="1:3" ht="15.75">
      <c r="A14838" s="1"/>
      <c r="B14838" s="1"/>
      <c r="C14838" s="1"/>
    </row>
    <row r="14839" spans="1:3" ht="15.75">
      <c r="A14839" s="1"/>
      <c r="B14839" s="1"/>
      <c r="C14839" s="1"/>
    </row>
    <row r="14840" spans="1:3" ht="15.75">
      <c r="A14840" s="1"/>
      <c r="B14840" s="1"/>
      <c r="C14840" s="1"/>
    </row>
    <row r="14841" spans="1:3" ht="15.75">
      <c r="A14841" s="1"/>
      <c r="B14841" s="1"/>
      <c r="C14841" s="1"/>
    </row>
    <row r="14842" spans="1:3" ht="15.75">
      <c r="A14842" s="1"/>
      <c r="B14842" s="1"/>
      <c r="C14842" s="1"/>
    </row>
    <row r="14843" spans="1:3" ht="15.75">
      <c r="A14843" s="1"/>
      <c r="B14843" s="1"/>
      <c r="C14843" s="1"/>
    </row>
    <row r="14844" spans="1:3" ht="15.75">
      <c r="A14844" s="1"/>
      <c r="B14844" s="1"/>
      <c r="C14844" s="1"/>
    </row>
    <row r="14845" spans="1:3" ht="15.75">
      <c r="A14845" s="1"/>
      <c r="B14845" s="1"/>
      <c r="C14845" s="1"/>
    </row>
    <row r="14846" spans="1:3" ht="15.75">
      <c r="A14846" s="1"/>
      <c r="B14846" s="1"/>
      <c r="C14846" s="1"/>
    </row>
    <row r="14847" spans="1:3" ht="15.75">
      <c r="A14847" s="1"/>
      <c r="B14847" s="1"/>
      <c r="C14847" s="1"/>
    </row>
    <row r="14848" spans="1:3" ht="15.75">
      <c r="A14848" s="1"/>
      <c r="B14848" s="1"/>
      <c r="C14848" s="1"/>
    </row>
    <row r="14849" spans="1:3" ht="15.75">
      <c r="A14849" s="1"/>
      <c r="B14849" s="1"/>
      <c r="C14849" s="1"/>
    </row>
    <row r="14850" spans="1:3" ht="15.75">
      <c r="A14850" s="1"/>
      <c r="B14850" s="1"/>
      <c r="C14850" s="1"/>
    </row>
    <row r="14851" spans="1:3" ht="15.75">
      <c r="A14851" s="1"/>
      <c r="B14851" s="1"/>
      <c r="C14851" s="1"/>
    </row>
    <row r="14852" spans="1:3" ht="15.75">
      <c r="A14852" s="1"/>
      <c r="B14852" s="1"/>
      <c r="C14852" s="1"/>
    </row>
    <row r="14853" spans="1:3" ht="15.75">
      <c r="A14853" s="1"/>
      <c r="B14853" s="1"/>
      <c r="C14853" s="1"/>
    </row>
    <row r="14854" spans="1:3" ht="15.75">
      <c r="A14854" s="1"/>
      <c r="B14854" s="1"/>
      <c r="C14854" s="1"/>
    </row>
    <row r="14855" spans="1:3" ht="15.75">
      <c r="A14855" s="1"/>
      <c r="B14855" s="1"/>
      <c r="C14855" s="1"/>
    </row>
    <row r="14856" spans="1:3" ht="15.75">
      <c r="A14856" s="1"/>
      <c r="B14856" s="1"/>
      <c r="C14856" s="1"/>
    </row>
    <row r="14857" spans="1:3" ht="15.75">
      <c r="A14857" s="1"/>
      <c r="B14857" s="1"/>
      <c r="C14857" s="1"/>
    </row>
    <row r="14858" spans="1:3" ht="15.75">
      <c r="A14858" s="1"/>
      <c r="B14858" s="1"/>
      <c r="C14858" s="1"/>
    </row>
    <row r="14859" spans="1:3" ht="15.75">
      <c r="A14859" s="1"/>
      <c r="B14859" s="1"/>
      <c r="C14859" s="1"/>
    </row>
    <row r="14860" spans="1:3" ht="15.75">
      <c r="A14860" s="1"/>
      <c r="B14860" s="1"/>
      <c r="C14860" s="1"/>
    </row>
    <row r="14861" spans="1:3" ht="15.75">
      <c r="A14861" s="1"/>
      <c r="B14861" s="1"/>
      <c r="C14861" s="1"/>
    </row>
    <row r="14862" spans="1:3" ht="15.75">
      <c r="A14862" s="1"/>
      <c r="B14862" s="1"/>
      <c r="C14862" s="1"/>
    </row>
    <row r="14863" spans="1:3" ht="15.75">
      <c r="A14863" s="1"/>
      <c r="B14863" s="1"/>
      <c r="C14863" s="1"/>
    </row>
    <row r="14864" spans="1:3" ht="15.75">
      <c r="A14864" s="1"/>
      <c r="B14864" s="1"/>
      <c r="C14864" s="1"/>
    </row>
    <row r="14865" spans="1:3" ht="15.75">
      <c r="A14865" s="1"/>
      <c r="B14865" s="1"/>
      <c r="C14865" s="1"/>
    </row>
    <row r="14866" spans="1:3" ht="15.75">
      <c r="A14866" s="1"/>
      <c r="B14866" s="1"/>
      <c r="C14866" s="1"/>
    </row>
    <row r="14867" spans="1:3" ht="15.75">
      <c r="A14867" s="1"/>
      <c r="B14867" s="1"/>
      <c r="C14867" s="1"/>
    </row>
    <row r="14868" spans="1:3" ht="15.75">
      <c r="A14868" s="1"/>
      <c r="B14868" s="1"/>
      <c r="C14868" s="1"/>
    </row>
    <row r="14869" spans="1:3" ht="15.75">
      <c r="A14869" s="1"/>
      <c r="B14869" s="1"/>
      <c r="C14869" s="1"/>
    </row>
    <row r="14870" spans="1:3" ht="15.75">
      <c r="A14870" s="1"/>
      <c r="B14870" s="1"/>
      <c r="C14870" s="1"/>
    </row>
    <row r="14871" spans="1:3" ht="15.75">
      <c r="A14871" s="1"/>
      <c r="B14871" s="1"/>
      <c r="C14871" s="1"/>
    </row>
    <row r="14872" spans="1:3" ht="15.75">
      <c r="A14872" s="1"/>
      <c r="B14872" s="1"/>
      <c r="C14872" s="1"/>
    </row>
    <row r="14873" spans="1:3" ht="15.75">
      <c r="A14873" s="1"/>
      <c r="B14873" s="1"/>
      <c r="C14873" s="1"/>
    </row>
    <row r="14874" spans="1:3" ht="15.75">
      <c r="A14874" s="1"/>
      <c r="B14874" s="1"/>
      <c r="C14874" s="1"/>
    </row>
    <row r="14875" spans="1:3" ht="15.75">
      <c r="A14875" s="1"/>
      <c r="B14875" s="1"/>
      <c r="C14875" s="1"/>
    </row>
    <row r="14876" spans="1:3" ht="15.75">
      <c r="A14876" s="1"/>
      <c r="B14876" s="1"/>
      <c r="C14876" s="1"/>
    </row>
    <row r="14877" spans="1:3" ht="15.75">
      <c r="A14877" s="1"/>
      <c r="B14877" s="1"/>
      <c r="C14877" s="1"/>
    </row>
    <row r="14878" spans="1:3" ht="15.75">
      <c r="A14878" s="1"/>
      <c r="B14878" s="1"/>
      <c r="C14878" s="1"/>
    </row>
    <row r="14879" spans="1:3" ht="15.75">
      <c r="A14879" s="1"/>
      <c r="B14879" s="1"/>
      <c r="C14879" s="1"/>
    </row>
    <row r="14880" spans="1:3" ht="15.75">
      <c r="A14880" s="1"/>
      <c r="B14880" s="1"/>
      <c r="C14880" s="1"/>
    </row>
    <row r="14881" spans="1:3" ht="15.75">
      <c r="A14881" s="1"/>
      <c r="B14881" s="1"/>
      <c r="C14881" s="1"/>
    </row>
    <row r="14882" spans="1:3" ht="15.75">
      <c r="A14882" s="1"/>
      <c r="B14882" s="1"/>
      <c r="C14882" s="1"/>
    </row>
    <row r="14883" spans="1:3" ht="15.75">
      <c r="A14883" s="1"/>
      <c r="B14883" s="1"/>
      <c r="C14883" s="1"/>
    </row>
    <row r="14884" spans="1:3" ht="15.75">
      <c r="A14884" s="1"/>
      <c r="B14884" s="1"/>
      <c r="C14884" s="1"/>
    </row>
    <row r="14885" spans="1:3" ht="15.75">
      <c r="A14885" s="1"/>
      <c r="B14885" s="1"/>
      <c r="C14885" s="1"/>
    </row>
    <row r="14886" spans="1:3" ht="15.75">
      <c r="A14886" s="1"/>
      <c r="B14886" s="1"/>
      <c r="C14886" s="1"/>
    </row>
    <row r="14887" spans="1:3" ht="15.75">
      <c r="A14887" s="1"/>
      <c r="B14887" s="1"/>
      <c r="C14887" s="1"/>
    </row>
    <row r="14888" spans="1:3" ht="15.75">
      <c r="A14888" s="1"/>
      <c r="B14888" s="1"/>
      <c r="C14888" s="1"/>
    </row>
    <row r="14889" spans="1:3" ht="15.75">
      <c r="A14889" s="1"/>
      <c r="B14889" s="1"/>
      <c r="C14889" s="1"/>
    </row>
    <row r="14890" spans="1:3" ht="15.75">
      <c r="A14890" s="1"/>
      <c r="B14890" s="1"/>
      <c r="C14890" s="1"/>
    </row>
    <row r="14891" spans="1:3" ht="15.75">
      <c r="A14891" s="1"/>
      <c r="B14891" s="1"/>
      <c r="C14891" s="1"/>
    </row>
    <row r="14892" spans="1:3" ht="15.75">
      <c r="A14892" s="1"/>
      <c r="B14892" s="1"/>
      <c r="C14892" s="1"/>
    </row>
    <row r="14893" spans="1:3" ht="15.75">
      <c r="A14893" s="1"/>
      <c r="B14893" s="1"/>
      <c r="C14893" s="1"/>
    </row>
    <row r="14894" spans="1:3" ht="15.75">
      <c r="A14894" s="1"/>
      <c r="B14894" s="1"/>
      <c r="C14894" s="1"/>
    </row>
    <row r="14895" spans="1:3" ht="15.75">
      <c r="A14895" s="1"/>
      <c r="B14895" s="1"/>
      <c r="C14895" s="1"/>
    </row>
    <row r="14896" spans="1:3" ht="15.75">
      <c r="A14896" s="1"/>
      <c r="B14896" s="1"/>
      <c r="C14896" s="1"/>
    </row>
    <row r="14897" spans="1:3" ht="15.75">
      <c r="A14897" s="1"/>
      <c r="B14897" s="1"/>
      <c r="C14897" s="1"/>
    </row>
    <row r="14898" spans="1:3" ht="15.75">
      <c r="A14898" s="1"/>
      <c r="B14898" s="1"/>
      <c r="C14898" s="1"/>
    </row>
    <row r="14899" spans="1:3" ht="15.75">
      <c r="A14899" s="1"/>
      <c r="B14899" s="1"/>
      <c r="C14899" s="1"/>
    </row>
    <row r="14900" spans="1:3" ht="15.75">
      <c r="A14900" s="1"/>
      <c r="B14900" s="1"/>
      <c r="C14900" s="1"/>
    </row>
    <row r="14901" spans="1:3" ht="15.75">
      <c r="A14901" s="1"/>
      <c r="B14901" s="1"/>
      <c r="C14901" s="1"/>
    </row>
    <row r="14902" spans="1:3" ht="15.75">
      <c r="A14902" s="1"/>
      <c r="B14902" s="1"/>
      <c r="C14902" s="1"/>
    </row>
    <row r="14903" spans="1:3" ht="15.75">
      <c r="A14903" s="1"/>
      <c r="B14903" s="1"/>
      <c r="C14903" s="1"/>
    </row>
    <row r="14904" spans="1:3" ht="15.75">
      <c r="A14904" s="1"/>
      <c r="B14904" s="1"/>
      <c r="C14904" s="1"/>
    </row>
    <row r="14905" spans="1:3" ht="15.75">
      <c r="A14905" s="1"/>
      <c r="B14905" s="1"/>
      <c r="C14905" s="1"/>
    </row>
    <row r="14906" spans="1:3" ht="15.75">
      <c r="A14906" s="1"/>
      <c r="B14906" s="1"/>
      <c r="C14906" s="1"/>
    </row>
    <row r="14907" spans="1:3" ht="15.75">
      <c r="A14907" s="1"/>
      <c r="B14907" s="1"/>
      <c r="C14907" s="1"/>
    </row>
    <row r="14908" spans="1:3" ht="15.75">
      <c r="A14908" s="1"/>
      <c r="B14908" s="1"/>
      <c r="C14908" s="1"/>
    </row>
    <row r="14909" spans="1:3" ht="15.75">
      <c r="A14909" s="1"/>
      <c r="B14909" s="1"/>
      <c r="C14909" s="1"/>
    </row>
    <row r="14910" spans="1:3" ht="15.75">
      <c r="A14910" s="1"/>
      <c r="B14910" s="1"/>
      <c r="C14910" s="1"/>
    </row>
    <row r="14911" spans="1:3" ht="15.75">
      <c r="A14911" s="1"/>
      <c r="B14911" s="1"/>
      <c r="C14911" s="1"/>
    </row>
    <row r="14912" spans="1:3" ht="15.75">
      <c r="A14912" s="1"/>
      <c r="B14912" s="1"/>
      <c r="C14912" s="1"/>
    </row>
    <row r="14913" spans="1:3" ht="15.75">
      <c r="A14913" s="1"/>
      <c r="B14913" s="1"/>
      <c r="C14913" s="1"/>
    </row>
    <row r="14914" spans="1:3" ht="15.75">
      <c r="A14914" s="1"/>
      <c r="B14914" s="1"/>
      <c r="C14914" s="1"/>
    </row>
    <row r="14915" spans="1:3" ht="15.75">
      <c r="A14915" s="1"/>
      <c r="B14915" s="1"/>
      <c r="C14915" s="1"/>
    </row>
    <row r="14916" spans="1:3" ht="15.75">
      <c r="A14916" s="1"/>
      <c r="B14916" s="1"/>
      <c r="C14916" s="1"/>
    </row>
    <row r="14917" spans="1:3" ht="15.75">
      <c r="A14917" s="1"/>
      <c r="B14917" s="1"/>
      <c r="C14917" s="1"/>
    </row>
    <row r="14918" spans="1:3" ht="15.75">
      <c r="A14918" s="1"/>
      <c r="B14918" s="1"/>
      <c r="C14918" s="1"/>
    </row>
    <row r="14919" spans="1:3" ht="15.75">
      <c r="A14919" s="1"/>
      <c r="B14919" s="1"/>
      <c r="C14919" s="1"/>
    </row>
    <row r="14920" spans="1:3" ht="15.75">
      <c r="A14920" s="1"/>
      <c r="B14920" s="1"/>
      <c r="C14920" s="1"/>
    </row>
    <row r="14921" spans="1:3" ht="15.75">
      <c r="A14921" s="1"/>
      <c r="B14921" s="1"/>
      <c r="C14921" s="1"/>
    </row>
    <row r="14922" spans="1:3" ht="15.75">
      <c r="A14922" s="1"/>
      <c r="B14922" s="1"/>
      <c r="C14922" s="1"/>
    </row>
    <row r="14923" spans="1:3" ht="15.75">
      <c r="A14923" s="1"/>
      <c r="B14923" s="1"/>
      <c r="C14923" s="1"/>
    </row>
    <row r="14924" spans="1:3" ht="15.75">
      <c r="A14924" s="1"/>
      <c r="B14924" s="1"/>
      <c r="C14924" s="1"/>
    </row>
    <row r="14925" spans="1:3" ht="15.75">
      <c r="A14925" s="1"/>
      <c r="B14925" s="1"/>
      <c r="C14925" s="1"/>
    </row>
    <row r="14926" spans="1:3" ht="15.75">
      <c r="A14926" s="1"/>
      <c r="B14926" s="1"/>
      <c r="C14926" s="1"/>
    </row>
    <row r="14927" spans="1:3" ht="15.75">
      <c r="A14927" s="1"/>
      <c r="B14927" s="1"/>
      <c r="C14927" s="1"/>
    </row>
    <row r="14928" spans="1:3" ht="15.75">
      <c r="A14928" s="1"/>
      <c r="B14928" s="1"/>
      <c r="C14928" s="1"/>
    </row>
    <row r="14929" spans="1:3" ht="15.75">
      <c r="A14929" s="1"/>
      <c r="B14929" s="1"/>
      <c r="C14929" s="1"/>
    </row>
    <row r="14930" spans="1:3" ht="15.75">
      <c r="A14930" s="1"/>
      <c r="B14930" s="1"/>
      <c r="C14930" s="1"/>
    </row>
    <row r="14931" spans="1:3" ht="15.75">
      <c r="A14931" s="1"/>
      <c r="B14931" s="1"/>
      <c r="C14931" s="1"/>
    </row>
    <row r="14932" spans="1:3" ht="15.75">
      <c r="A14932" s="1"/>
      <c r="B14932" s="1"/>
      <c r="C14932" s="1"/>
    </row>
    <row r="14933" spans="1:3" ht="15.75">
      <c r="A14933" s="1"/>
      <c r="B14933" s="1"/>
      <c r="C14933" s="1"/>
    </row>
    <row r="14934" spans="1:3" ht="15.75">
      <c r="A14934" s="1"/>
      <c r="B14934" s="1"/>
      <c r="C14934" s="1"/>
    </row>
    <row r="14935" spans="1:3" ht="15.75">
      <c r="A14935" s="1"/>
      <c r="B14935" s="1"/>
      <c r="C14935" s="1"/>
    </row>
    <row r="14936" spans="1:3" ht="15.75">
      <c r="A14936" s="1"/>
      <c r="B14936" s="1"/>
      <c r="C14936" s="1"/>
    </row>
    <row r="14937" spans="1:3" ht="15.75">
      <c r="A14937" s="1"/>
      <c r="B14937" s="1"/>
      <c r="C14937" s="1"/>
    </row>
    <row r="14938" spans="1:3" ht="15.75">
      <c r="A14938" s="1"/>
      <c r="B14938" s="1"/>
      <c r="C14938" s="1"/>
    </row>
    <row r="14939" spans="1:3" ht="15.75">
      <c r="A14939" s="1"/>
      <c r="B14939" s="1"/>
      <c r="C14939" s="1"/>
    </row>
    <row r="14940" spans="1:3" ht="15.75">
      <c r="A14940" s="1"/>
      <c r="B14940" s="1"/>
      <c r="C14940" s="1"/>
    </row>
    <row r="14941" spans="1:3" ht="15.75">
      <c r="A14941" s="1"/>
      <c r="B14941" s="1"/>
      <c r="C14941" s="1"/>
    </row>
    <row r="14942" spans="1:3" ht="15.75">
      <c r="A14942" s="1"/>
      <c r="B14942" s="1"/>
      <c r="C14942" s="1"/>
    </row>
    <row r="14943" spans="1:3" ht="15.75">
      <c r="A14943" s="1"/>
      <c r="B14943" s="1"/>
      <c r="C14943" s="1"/>
    </row>
    <row r="14944" spans="1:3" ht="15.75">
      <c r="A14944" s="1"/>
      <c r="B14944" s="1"/>
      <c r="C14944" s="1"/>
    </row>
    <row r="14945" spans="1:3" ht="15.75">
      <c r="A14945" s="1"/>
      <c r="B14945" s="1"/>
      <c r="C14945" s="1"/>
    </row>
    <row r="14946" spans="1:3" ht="15.75">
      <c r="A14946" s="1"/>
      <c r="B14946" s="1"/>
      <c r="C14946" s="1"/>
    </row>
    <row r="14947" spans="1:3" ht="15.75">
      <c r="A14947" s="1"/>
      <c r="B14947" s="1"/>
      <c r="C14947" s="1"/>
    </row>
    <row r="14948" spans="1:3" ht="15.75">
      <c r="A14948" s="1"/>
      <c r="B14948" s="1"/>
      <c r="C14948" s="1"/>
    </row>
    <row r="14949" spans="1:3" ht="15.75">
      <c r="A14949" s="1"/>
      <c r="B14949" s="1"/>
      <c r="C14949" s="1"/>
    </row>
    <row r="14950" spans="1:3" ht="15.75">
      <c r="A14950" s="1"/>
      <c r="B14950" s="1"/>
      <c r="C14950" s="1"/>
    </row>
    <row r="14951" spans="1:3" ht="15.75">
      <c r="A14951" s="1"/>
      <c r="B14951" s="1"/>
      <c r="C14951" s="1"/>
    </row>
    <row r="14952" spans="1:3" ht="15.75">
      <c r="A14952" s="1"/>
      <c r="B14952" s="1"/>
      <c r="C14952" s="1"/>
    </row>
    <row r="14953" spans="1:3" ht="15.75">
      <c r="A14953" s="1"/>
      <c r="B14953" s="1"/>
      <c r="C14953" s="1"/>
    </row>
    <row r="14954" spans="1:3" ht="15.75">
      <c r="A14954" s="1"/>
      <c r="B14954" s="1"/>
      <c r="C14954" s="1"/>
    </row>
    <row r="14955" spans="1:3" ht="15.75">
      <c r="A14955" s="1"/>
      <c r="B14955" s="1"/>
      <c r="C14955" s="1"/>
    </row>
    <row r="14956" spans="1:3" ht="15.75">
      <c r="A14956" s="1"/>
      <c r="B14956" s="1"/>
      <c r="C14956" s="1"/>
    </row>
    <row r="14957" spans="1:3" ht="15.75">
      <c r="A14957" s="1"/>
      <c r="B14957" s="1"/>
      <c r="C14957" s="1"/>
    </row>
    <row r="14958" spans="1:3" ht="15.75">
      <c r="A14958" s="1"/>
      <c r="B14958" s="1"/>
      <c r="C14958" s="1"/>
    </row>
    <row r="14959" spans="1:3" ht="15.75">
      <c r="A14959" s="1"/>
      <c r="B14959" s="1"/>
      <c r="C14959" s="1"/>
    </row>
    <row r="14960" spans="1:3" ht="15.75">
      <c r="A14960" s="1"/>
      <c r="B14960" s="1"/>
      <c r="C14960" s="1"/>
    </row>
    <row r="14961" spans="1:3" ht="15.75">
      <c r="A14961" s="1"/>
      <c r="B14961" s="1"/>
      <c r="C14961" s="1"/>
    </row>
    <row r="14962" spans="1:3" ht="15.75">
      <c r="A14962" s="1"/>
      <c r="B14962" s="1"/>
      <c r="C14962" s="1"/>
    </row>
    <row r="14963" spans="1:3" ht="15.75">
      <c r="A14963" s="1"/>
      <c r="B14963" s="1"/>
      <c r="C14963" s="1"/>
    </row>
    <row r="14964" spans="1:3" ht="15.75">
      <c r="A14964" s="1"/>
      <c r="B14964" s="1"/>
      <c r="C14964" s="1"/>
    </row>
    <row r="14965" spans="1:3" ht="15.75">
      <c r="A14965" s="1"/>
      <c r="B14965" s="1"/>
      <c r="C14965" s="1"/>
    </row>
    <row r="14966" spans="1:3" ht="15.75">
      <c r="A14966" s="1"/>
      <c r="B14966" s="1"/>
      <c r="C14966" s="1"/>
    </row>
    <row r="14967" spans="1:3" ht="15.75">
      <c r="A14967" s="1"/>
      <c r="B14967" s="1"/>
      <c r="C14967" s="1"/>
    </row>
    <row r="14968" spans="1:3" ht="15.75">
      <c r="A14968" s="1"/>
      <c r="B14968" s="1"/>
      <c r="C14968" s="1"/>
    </row>
    <row r="14969" spans="1:3" ht="15.75">
      <c r="A14969" s="1"/>
      <c r="B14969" s="1"/>
      <c r="C14969" s="1"/>
    </row>
    <row r="14970" spans="1:3" ht="15.75">
      <c r="A14970" s="1"/>
      <c r="B14970" s="1"/>
      <c r="C14970" s="1"/>
    </row>
    <row r="14971" spans="1:3" ht="15.75">
      <c r="A14971" s="1"/>
      <c r="B14971" s="1"/>
      <c r="C14971" s="1"/>
    </row>
    <row r="14972" spans="1:3" ht="15.75">
      <c r="A14972" s="1"/>
      <c r="B14972" s="1"/>
      <c r="C14972" s="1"/>
    </row>
    <row r="14973" spans="1:3" ht="15.75">
      <c r="A14973" s="1"/>
      <c r="B14973" s="1"/>
      <c r="C14973" s="1"/>
    </row>
    <row r="14974" spans="1:3" ht="15.75">
      <c r="A14974" s="1"/>
      <c r="B14974" s="1"/>
      <c r="C14974" s="1"/>
    </row>
    <row r="14975" spans="1:3" ht="15.75">
      <c r="A14975" s="1"/>
      <c r="B14975" s="1"/>
      <c r="C14975" s="1"/>
    </row>
    <row r="14976" spans="1:3" ht="15.75">
      <c r="A14976" s="1"/>
      <c r="B14976" s="1"/>
      <c r="C14976" s="1"/>
    </row>
    <row r="14977" spans="1:3" ht="15.75">
      <c r="A14977" s="1"/>
      <c r="B14977" s="1"/>
      <c r="C14977" s="1"/>
    </row>
    <row r="14978" spans="1:3" ht="15.75">
      <c r="A14978" s="1"/>
      <c r="B14978" s="1"/>
      <c r="C14978" s="1"/>
    </row>
    <row r="14979" spans="1:3" ht="15.75">
      <c r="A14979" s="1"/>
      <c r="B14979" s="1"/>
      <c r="C14979" s="1"/>
    </row>
    <row r="14980" spans="1:3" ht="15.75">
      <c r="A14980" s="1"/>
      <c r="B14980" s="1"/>
      <c r="C14980" s="1"/>
    </row>
    <row r="14981" spans="1:3" ht="15.75">
      <c r="A14981" s="1"/>
      <c r="B14981" s="1"/>
      <c r="C14981" s="1"/>
    </row>
    <row r="14982" spans="1:3" ht="15.75">
      <c r="A14982" s="1"/>
      <c r="B14982" s="1"/>
      <c r="C14982" s="1"/>
    </row>
    <row r="14983" spans="1:3" ht="15.75">
      <c r="A14983" s="1"/>
      <c r="B14983" s="1"/>
      <c r="C14983" s="1"/>
    </row>
    <row r="14984" spans="1:3" ht="15.75">
      <c r="A14984" s="1"/>
      <c r="B14984" s="1"/>
      <c r="C14984" s="1"/>
    </row>
    <row r="14985" spans="1:3" ht="15.75">
      <c r="A14985" s="1"/>
      <c r="B14985" s="1"/>
      <c r="C14985" s="1"/>
    </row>
    <row r="14986" spans="1:3" ht="15.75">
      <c r="A14986" s="1"/>
      <c r="B14986" s="1"/>
      <c r="C14986" s="1"/>
    </row>
    <row r="14987" spans="1:3" ht="15.75">
      <c r="A14987" s="1"/>
      <c r="B14987" s="1"/>
      <c r="C14987" s="1"/>
    </row>
    <row r="14988" spans="1:3" ht="15.75">
      <c r="A14988" s="1"/>
      <c r="B14988" s="1"/>
      <c r="C14988" s="1"/>
    </row>
    <row r="14989" spans="1:3" ht="15.75">
      <c r="A14989" s="1"/>
      <c r="B14989" s="1"/>
      <c r="C14989" s="1"/>
    </row>
    <row r="14990" spans="1:3" ht="15.75">
      <c r="A14990" s="1"/>
      <c r="B14990" s="1"/>
      <c r="C14990" s="1"/>
    </row>
    <row r="14991" spans="1:3" ht="15.75">
      <c r="A14991" s="1"/>
      <c r="B14991" s="1"/>
      <c r="C14991" s="1"/>
    </row>
    <row r="14992" spans="1:3" ht="15.75">
      <c r="A14992" s="1"/>
      <c r="B14992" s="1"/>
      <c r="C14992" s="1"/>
    </row>
    <row r="14993" spans="1:3" ht="15.75">
      <c r="A14993" s="1"/>
      <c r="B14993" s="1"/>
      <c r="C14993" s="1"/>
    </row>
    <row r="14994" spans="1:3" ht="15.75">
      <c r="A14994" s="1"/>
      <c r="B14994" s="1"/>
      <c r="C14994" s="1"/>
    </row>
    <row r="14995" spans="1:3" ht="15.75">
      <c r="A14995" s="1"/>
      <c r="B14995" s="1"/>
      <c r="C14995" s="1"/>
    </row>
    <row r="14996" spans="1:3" ht="15.75">
      <c r="A14996" s="1"/>
      <c r="B14996" s="1"/>
      <c r="C14996" s="1"/>
    </row>
    <row r="14997" spans="1:3" ht="15.75">
      <c r="A14997" s="1"/>
      <c r="B14997" s="1"/>
      <c r="C14997" s="1"/>
    </row>
    <row r="14998" spans="1:3" ht="15.75">
      <c r="A14998" s="1"/>
      <c r="B14998" s="1"/>
      <c r="C14998" s="1"/>
    </row>
    <row r="14999" spans="1:3" ht="15.75">
      <c r="A14999" s="1"/>
      <c r="B14999" s="1"/>
      <c r="C14999" s="1"/>
    </row>
    <row r="15000" spans="1:3" ht="15.75">
      <c r="A15000" s="1"/>
      <c r="B15000" s="1"/>
      <c r="C15000" s="1"/>
    </row>
    <row r="15001" spans="1:3" ht="15.75">
      <c r="A15001" s="1"/>
      <c r="B15001" s="1"/>
      <c r="C15001" s="1"/>
    </row>
    <row r="15002" spans="1:3" ht="15.75">
      <c r="A15002" s="1"/>
      <c r="B15002" s="1"/>
      <c r="C15002" s="1"/>
    </row>
    <row r="15003" spans="1:3" ht="15.75">
      <c r="A15003" s="1"/>
      <c r="B15003" s="1"/>
      <c r="C15003" s="1"/>
    </row>
    <row r="15004" spans="1:3" ht="15.75">
      <c r="A15004" s="1"/>
      <c r="B15004" s="1"/>
      <c r="C15004" s="1"/>
    </row>
    <row r="15005" spans="1:3" ht="15.75">
      <c r="A15005" s="1"/>
      <c r="B15005" s="1"/>
      <c r="C15005" s="1"/>
    </row>
    <row r="15006" spans="1:3" ht="15.75">
      <c r="A15006" s="1"/>
      <c r="B15006" s="1"/>
      <c r="C15006" s="1"/>
    </row>
    <row r="15007" spans="1:3" ht="15.75">
      <c r="A15007" s="1"/>
      <c r="B15007" s="1"/>
      <c r="C15007" s="1"/>
    </row>
    <row r="15008" spans="1:3" ht="15.75">
      <c r="A15008" s="1"/>
      <c r="B15008" s="1"/>
      <c r="C15008" s="1"/>
    </row>
    <row r="15009" spans="1:3" ht="15.75">
      <c r="A15009" s="1"/>
      <c r="B15009" s="1"/>
      <c r="C15009" s="1"/>
    </row>
    <row r="15010" spans="1:3" ht="15.75">
      <c r="A15010" s="1"/>
      <c r="B15010" s="1"/>
      <c r="C15010" s="1"/>
    </row>
    <row r="15011" spans="1:3" ht="15.75">
      <c r="A15011" s="1"/>
      <c r="B15011" s="1"/>
      <c r="C15011" s="1"/>
    </row>
    <row r="15012" spans="1:3" ht="15.75">
      <c r="A15012" s="1"/>
      <c r="B15012" s="1"/>
      <c r="C15012" s="1"/>
    </row>
    <row r="15013" spans="1:3" ht="15.75">
      <c r="A15013" s="1"/>
      <c r="B15013" s="1"/>
      <c r="C15013" s="1"/>
    </row>
    <row r="15014" spans="1:3" ht="15.75">
      <c r="A15014" s="1"/>
      <c r="B15014" s="1"/>
      <c r="C15014" s="1"/>
    </row>
    <row r="15015" spans="1:3" ht="15.75">
      <c r="A15015" s="1"/>
      <c r="B15015" s="1"/>
      <c r="C15015" s="1"/>
    </row>
    <row r="15016" spans="1:3" ht="15.75">
      <c r="A15016" s="1"/>
      <c r="B15016" s="1"/>
      <c r="C15016" s="1"/>
    </row>
    <row r="15017" spans="1:3" ht="15.75">
      <c r="A15017" s="1"/>
      <c r="B15017" s="1"/>
      <c r="C15017" s="1"/>
    </row>
    <row r="15018" spans="1:3" ht="15.75">
      <c r="A15018" s="1"/>
      <c r="B15018" s="1"/>
      <c r="C15018" s="1"/>
    </row>
    <row r="15019" spans="1:3" ht="15.75">
      <c r="A15019" s="1"/>
      <c r="B15019" s="1"/>
      <c r="C15019" s="1"/>
    </row>
    <row r="15020" spans="1:3" ht="15.75">
      <c r="A15020" s="1"/>
      <c r="B15020" s="1"/>
      <c r="C15020" s="1"/>
    </row>
    <row r="15021" spans="1:3" ht="15.75">
      <c r="A15021" s="1"/>
      <c r="B15021" s="1"/>
      <c r="C15021" s="1"/>
    </row>
    <row r="15022" spans="1:3" ht="15.75">
      <c r="A15022" s="1"/>
      <c r="B15022" s="1"/>
      <c r="C15022" s="1"/>
    </row>
    <row r="15023" spans="1:3" ht="15.75">
      <c r="A15023" s="1"/>
      <c r="B15023" s="1"/>
      <c r="C15023" s="1"/>
    </row>
    <row r="15024" spans="1:3" ht="15.75">
      <c r="A15024" s="1"/>
      <c r="B15024" s="1"/>
      <c r="C15024" s="1"/>
    </row>
    <row r="15025" spans="1:3" ht="15.75">
      <c r="A15025" s="1"/>
      <c r="B15025" s="1"/>
      <c r="C15025" s="1"/>
    </row>
    <row r="15026" spans="1:3" ht="15.75">
      <c r="A15026" s="1"/>
      <c r="B15026" s="1"/>
      <c r="C15026" s="1"/>
    </row>
    <row r="15027" spans="1:3" ht="15.75">
      <c r="A15027" s="1"/>
      <c r="B15027" s="1"/>
      <c r="C15027" s="1"/>
    </row>
    <row r="15028" spans="1:3" ht="15.75">
      <c r="A15028" s="1"/>
      <c r="B15028" s="1"/>
      <c r="C15028" s="1"/>
    </row>
    <row r="15029" spans="1:3" ht="15.75">
      <c r="A15029" s="1"/>
      <c r="B15029" s="1"/>
      <c r="C15029" s="1"/>
    </row>
    <row r="15030" spans="1:3" ht="15.75">
      <c r="A15030" s="1"/>
      <c r="B15030" s="1"/>
      <c r="C15030" s="1"/>
    </row>
    <row r="15031" spans="1:3" ht="15.75">
      <c r="A15031" s="1"/>
      <c r="B15031" s="1"/>
      <c r="C15031" s="1"/>
    </row>
    <row r="15032" spans="1:3" ht="15.75">
      <c r="A15032" s="1"/>
      <c r="B15032" s="1"/>
      <c r="C15032" s="1"/>
    </row>
    <row r="15033" spans="1:3" ht="15.75">
      <c r="A15033" s="1"/>
      <c r="B15033" s="1"/>
      <c r="C15033" s="1"/>
    </row>
    <row r="15034" spans="1:3" ht="15.75">
      <c r="A15034" s="1"/>
      <c r="B15034" s="1"/>
      <c r="C15034" s="1"/>
    </row>
    <row r="15035" spans="1:3" ht="15.75">
      <c r="A15035" s="1"/>
      <c r="B15035" s="1"/>
      <c r="C15035" s="1"/>
    </row>
    <row r="15036" spans="1:3" ht="15.75">
      <c r="A15036" s="1"/>
      <c r="B15036" s="1"/>
      <c r="C15036" s="1"/>
    </row>
    <row r="15037" spans="1:3" ht="15.75">
      <c r="A15037" s="1"/>
      <c r="B15037" s="1"/>
      <c r="C15037" s="1"/>
    </row>
    <row r="15038" spans="1:3" ht="15.75">
      <c r="A15038" s="1"/>
      <c r="B15038" s="1"/>
      <c r="C15038" s="1"/>
    </row>
    <row r="15039" spans="1:3" ht="15.75">
      <c r="A15039" s="1"/>
      <c r="B15039" s="1"/>
      <c r="C15039" s="1"/>
    </row>
    <row r="15040" spans="1:3" ht="15.75">
      <c r="A15040" s="1"/>
      <c r="B15040" s="1"/>
      <c r="C15040" s="1"/>
    </row>
    <row r="15041" spans="1:3" ht="15.75">
      <c r="A15041" s="1"/>
      <c r="B15041" s="1"/>
      <c r="C15041" s="1"/>
    </row>
    <row r="15042" spans="1:3" ht="15.75">
      <c r="A15042" s="1"/>
      <c r="B15042" s="1"/>
      <c r="C15042" s="1"/>
    </row>
    <row r="15043" spans="1:3" ht="15.75">
      <c r="A15043" s="1"/>
      <c r="B15043" s="1"/>
      <c r="C15043" s="1"/>
    </row>
    <row r="15044" spans="1:3" ht="15.75">
      <c r="A15044" s="1"/>
      <c r="B15044" s="1"/>
      <c r="C15044" s="1"/>
    </row>
    <row r="15045" spans="1:3" ht="15.75">
      <c r="A15045" s="1"/>
      <c r="B15045" s="1"/>
      <c r="C15045" s="1"/>
    </row>
    <row r="15046" spans="1:3" ht="15.75">
      <c r="A15046" s="1"/>
      <c r="B15046" s="1"/>
      <c r="C15046" s="1"/>
    </row>
    <row r="15047" spans="1:3" ht="15.75">
      <c r="A15047" s="1"/>
      <c r="B15047" s="1"/>
      <c r="C15047" s="1"/>
    </row>
    <row r="15048" spans="1:3" ht="15.75">
      <c r="A15048" s="1"/>
      <c r="B15048" s="1"/>
      <c r="C15048" s="1"/>
    </row>
    <row r="15049" spans="1:3" ht="15.75">
      <c r="A15049" s="1"/>
      <c r="B15049" s="1"/>
      <c r="C15049" s="1"/>
    </row>
    <row r="15050" spans="1:3" ht="15.75">
      <c r="A15050" s="1"/>
      <c r="B15050" s="1"/>
      <c r="C15050" s="1"/>
    </row>
    <row r="15051" spans="1:3" ht="15.75">
      <c r="A15051" s="1"/>
      <c r="B15051" s="1"/>
      <c r="C15051" s="1"/>
    </row>
    <row r="15052" spans="1:3" ht="15.75">
      <c r="A15052" s="1"/>
      <c r="B15052" s="1"/>
      <c r="C15052" s="1"/>
    </row>
    <row r="15053" spans="1:3" ht="15.75">
      <c r="A15053" s="1"/>
      <c r="B15053" s="1"/>
      <c r="C15053" s="1"/>
    </row>
    <row r="15054" spans="1:3" ht="15.75">
      <c r="A15054" s="1"/>
      <c r="B15054" s="1"/>
      <c r="C15054" s="1"/>
    </row>
    <row r="15055" spans="1:3" ht="15.75">
      <c r="A15055" s="1"/>
      <c r="B15055" s="1"/>
      <c r="C15055" s="1"/>
    </row>
    <row r="15056" spans="1:3" ht="15.75">
      <c r="A15056" s="1"/>
      <c r="B15056" s="1"/>
      <c r="C15056" s="1"/>
    </row>
    <row r="15057" spans="1:3" ht="15.75">
      <c r="A15057" s="1"/>
      <c r="B15057" s="1"/>
      <c r="C15057" s="1"/>
    </row>
    <row r="15058" spans="1:3" ht="15.75">
      <c r="A15058" s="1"/>
      <c r="B15058" s="1"/>
      <c r="C15058" s="1"/>
    </row>
    <row r="15059" spans="1:3" ht="15.75">
      <c r="A15059" s="1"/>
      <c r="B15059" s="1"/>
      <c r="C15059" s="1"/>
    </row>
    <row r="15060" spans="1:3" ht="15.75">
      <c r="A15060" s="1"/>
      <c r="B15060" s="1"/>
      <c r="C15060" s="1"/>
    </row>
    <row r="15061" spans="1:3" ht="15.75">
      <c r="A15061" s="1"/>
      <c r="B15061" s="1"/>
      <c r="C15061" s="1"/>
    </row>
    <row r="15062" spans="1:3" ht="15.75">
      <c r="A15062" s="1"/>
      <c r="B15062" s="1"/>
      <c r="C15062" s="1"/>
    </row>
    <row r="15063" spans="1:3" ht="15.75">
      <c r="A15063" s="1"/>
      <c r="B15063" s="1"/>
      <c r="C15063" s="1"/>
    </row>
    <row r="15064" spans="1:3" ht="15.75">
      <c r="A15064" s="1"/>
      <c r="B15064" s="1"/>
      <c r="C15064" s="1"/>
    </row>
    <row r="15065" spans="1:3" ht="15.75">
      <c r="A15065" s="1"/>
      <c r="B15065" s="1"/>
      <c r="C15065" s="1"/>
    </row>
    <row r="15066" spans="1:3" ht="15.75">
      <c r="A15066" s="1"/>
      <c r="B15066" s="1"/>
      <c r="C15066" s="1"/>
    </row>
    <row r="15067" spans="1:3" ht="15.75">
      <c r="A15067" s="1"/>
      <c r="B15067" s="1"/>
      <c r="C15067" s="1"/>
    </row>
    <row r="15068" spans="1:3" ht="15.75">
      <c r="A15068" s="1"/>
      <c r="B15068" s="1"/>
      <c r="C15068" s="1"/>
    </row>
    <row r="15069" spans="1:3" ht="15.75">
      <c r="A15069" s="1"/>
      <c r="B15069" s="1"/>
      <c r="C15069" s="1"/>
    </row>
    <row r="15070" spans="1:3" ht="15.75">
      <c r="A15070" s="1"/>
      <c r="B15070" s="1"/>
      <c r="C15070" s="1"/>
    </row>
    <row r="15071" spans="1:3" ht="15.75">
      <c r="A15071" s="1"/>
      <c r="B15071" s="1"/>
      <c r="C15071" s="1"/>
    </row>
    <row r="15072" spans="1:3" ht="15.75">
      <c r="A15072" s="1"/>
      <c r="B15072" s="1"/>
      <c r="C15072" s="1"/>
    </row>
    <row r="15073" spans="1:3" ht="15.75">
      <c r="A15073" s="1"/>
      <c r="B15073" s="1"/>
      <c r="C15073" s="1"/>
    </row>
    <row r="15074" spans="1:3" ht="15.75">
      <c r="A15074" s="1"/>
      <c r="B15074" s="1"/>
      <c r="C15074" s="1"/>
    </row>
    <row r="15075" spans="1:3" ht="15.75">
      <c r="A15075" s="1"/>
      <c r="B15075" s="1"/>
      <c r="C15075" s="1"/>
    </row>
    <row r="15076" spans="1:3" ht="15.75">
      <c r="A15076" s="1"/>
      <c r="B15076" s="1"/>
      <c r="C15076" s="1"/>
    </row>
    <row r="15077" spans="1:3" ht="15.75">
      <c r="A15077" s="1"/>
      <c r="B15077" s="1"/>
      <c r="C15077" s="1"/>
    </row>
    <row r="15078" spans="1:3" ht="15.75">
      <c r="A15078" s="1"/>
      <c r="B15078" s="1"/>
      <c r="C15078" s="1"/>
    </row>
    <row r="15079" spans="1:3" ht="15.75">
      <c r="A15079" s="1"/>
      <c r="B15079" s="1"/>
      <c r="C15079" s="1"/>
    </row>
    <row r="15080" spans="1:3" ht="15.75">
      <c r="A15080" s="1"/>
      <c r="B15080" s="1"/>
      <c r="C15080" s="1"/>
    </row>
    <row r="15081" spans="1:3" ht="15.75">
      <c r="A15081" s="1"/>
      <c r="B15081" s="1"/>
      <c r="C15081" s="1"/>
    </row>
    <row r="15082" spans="1:3" ht="15.75">
      <c r="A15082" s="1"/>
      <c r="B15082" s="1"/>
      <c r="C15082" s="1"/>
    </row>
    <row r="15083" spans="1:3" ht="15.75">
      <c r="A15083" s="1"/>
      <c r="B15083" s="1"/>
      <c r="C15083" s="1"/>
    </row>
    <row r="15084" spans="1:3" ht="15.75">
      <c r="A15084" s="1"/>
      <c r="B15084" s="1"/>
      <c r="C15084" s="1"/>
    </row>
    <row r="15085" spans="1:3" ht="15.75">
      <c r="A15085" s="1"/>
      <c r="B15085" s="1"/>
      <c r="C15085" s="1"/>
    </row>
    <row r="15086" spans="1:3" ht="15.75">
      <c r="A15086" s="1"/>
      <c r="B15086" s="1"/>
      <c r="C15086" s="1"/>
    </row>
    <row r="15087" spans="1:3" ht="15.75">
      <c r="A15087" s="1"/>
      <c r="B15087" s="1"/>
      <c r="C15087" s="1"/>
    </row>
    <row r="15088" spans="1:3" ht="15.75">
      <c r="A15088" s="1"/>
      <c r="B15088" s="1"/>
      <c r="C15088" s="1"/>
    </row>
    <row r="15089" spans="1:3" ht="15.75">
      <c r="A15089" s="1"/>
      <c r="B15089" s="1"/>
      <c r="C15089" s="1"/>
    </row>
    <row r="15090" spans="1:3" ht="15.75">
      <c r="A15090" s="1"/>
      <c r="B15090" s="1"/>
      <c r="C15090" s="1"/>
    </row>
    <row r="15091" spans="1:3" ht="15.75">
      <c r="A15091" s="1"/>
      <c r="B15091" s="1"/>
      <c r="C15091" s="1"/>
    </row>
    <row r="15092" spans="1:3" ht="15.75">
      <c r="A15092" s="1"/>
      <c r="B15092" s="1"/>
      <c r="C15092" s="1"/>
    </row>
    <row r="15093" spans="1:3" ht="15.75">
      <c r="A15093" s="1"/>
      <c r="B15093" s="1"/>
      <c r="C15093" s="1"/>
    </row>
    <row r="15094" spans="1:3" ht="15.75">
      <c r="A15094" s="1"/>
      <c r="B15094" s="1"/>
      <c r="C15094" s="1"/>
    </row>
    <row r="15095" spans="1:3" ht="15.75">
      <c r="A15095" s="1"/>
      <c r="B15095" s="1"/>
      <c r="C15095" s="1"/>
    </row>
    <row r="15096" spans="1:3" ht="15.75">
      <c r="A15096" s="1"/>
      <c r="B15096" s="1"/>
      <c r="C15096" s="1"/>
    </row>
    <row r="15097" spans="1:3" ht="15.75">
      <c r="A15097" s="1"/>
      <c r="B15097" s="1"/>
      <c r="C15097" s="1"/>
    </row>
    <row r="15098" spans="1:3" ht="15.75">
      <c r="A15098" s="1"/>
      <c r="B15098" s="1"/>
      <c r="C15098" s="1"/>
    </row>
    <row r="15099" spans="1:3" ht="15.75">
      <c r="A15099" s="1"/>
      <c r="B15099" s="1"/>
      <c r="C15099" s="1"/>
    </row>
    <row r="15100" spans="1:3" ht="15.75">
      <c r="A15100" s="1"/>
      <c r="B15100" s="1"/>
      <c r="C15100" s="1"/>
    </row>
    <row r="15101" spans="1:3" ht="15.75">
      <c r="A15101" s="1"/>
      <c r="B15101" s="1"/>
      <c r="C15101" s="1"/>
    </row>
    <row r="15102" spans="1:3" ht="15.75">
      <c r="A15102" s="1"/>
      <c r="B15102" s="1"/>
      <c r="C15102" s="1"/>
    </row>
    <row r="15103" spans="1:3" ht="15.75">
      <c r="A15103" s="1"/>
      <c r="B15103" s="1"/>
      <c r="C15103" s="1"/>
    </row>
    <row r="15104" spans="1:3" ht="15.75">
      <c r="A15104" s="1"/>
      <c r="B15104" s="1"/>
      <c r="C15104" s="1"/>
    </row>
    <row r="15105" spans="1:3" ht="15.75">
      <c r="A15105" s="1"/>
      <c r="B15105" s="1"/>
      <c r="C15105" s="1"/>
    </row>
    <row r="15106" spans="1:3" ht="15.75">
      <c r="A15106" s="1"/>
      <c r="B15106" s="1"/>
      <c r="C15106" s="1"/>
    </row>
    <row r="15107" spans="1:3" ht="15.75">
      <c r="A15107" s="1"/>
      <c r="B15107" s="1"/>
      <c r="C15107" s="1"/>
    </row>
    <row r="15108" spans="1:3" ht="15.75">
      <c r="A15108" s="1"/>
      <c r="B15108" s="1"/>
      <c r="C15108" s="1"/>
    </row>
    <row r="15109" spans="1:3" ht="15.75">
      <c r="A15109" s="1"/>
      <c r="B15109" s="1"/>
      <c r="C15109" s="1"/>
    </row>
    <row r="15110" spans="1:3" ht="15.75">
      <c r="A15110" s="1"/>
      <c r="B15110" s="1"/>
      <c r="C15110" s="1"/>
    </row>
    <row r="15111" spans="1:3" ht="15.75">
      <c r="A15111" s="1"/>
      <c r="B15111" s="1"/>
      <c r="C15111" s="1"/>
    </row>
    <row r="15112" spans="1:3" ht="15.75">
      <c r="A15112" s="1"/>
      <c r="B15112" s="1"/>
      <c r="C15112" s="1"/>
    </row>
    <row r="15113" spans="1:3" ht="15.75">
      <c r="A15113" s="1"/>
      <c r="B15113" s="1"/>
      <c r="C15113" s="1"/>
    </row>
    <row r="15114" spans="1:3" ht="15.75">
      <c r="A15114" s="1"/>
      <c r="B15114" s="1"/>
      <c r="C15114" s="1"/>
    </row>
    <row r="15115" spans="1:3" ht="15.75">
      <c r="A15115" s="1"/>
      <c r="B15115" s="1"/>
      <c r="C15115" s="1"/>
    </row>
    <row r="15116" spans="1:3" ht="15.75">
      <c r="A15116" s="1"/>
      <c r="B15116" s="1"/>
      <c r="C15116" s="1"/>
    </row>
    <row r="15117" spans="1:3" ht="15.75">
      <c r="A15117" s="1"/>
      <c r="B15117" s="1"/>
      <c r="C15117" s="1"/>
    </row>
    <row r="15118" spans="1:3" ht="15.75">
      <c r="A15118" s="1"/>
      <c r="B15118" s="1"/>
      <c r="C15118" s="1"/>
    </row>
    <row r="15119" spans="1:3" ht="15.75">
      <c r="A15119" s="1"/>
      <c r="B15119" s="1"/>
      <c r="C15119" s="1"/>
    </row>
    <row r="15120" spans="1:3" ht="15.75">
      <c r="A15120" s="1"/>
      <c r="B15120" s="1"/>
      <c r="C15120" s="1"/>
    </row>
    <row r="15121" spans="1:3" ht="15.75">
      <c r="A15121" s="1"/>
      <c r="B15121" s="1"/>
      <c r="C15121" s="1"/>
    </row>
    <row r="15122" spans="1:3" ht="15.75">
      <c r="A15122" s="1"/>
      <c r="B15122" s="1"/>
      <c r="C15122" s="1"/>
    </row>
    <row r="15123" spans="1:3" ht="15.75">
      <c r="A15123" s="1"/>
      <c r="B15123" s="1"/>
      <c r="C15123" s="1"/>
    </row>
    <row r="15124" spans="1:3" ht="15.75">
      <c r="A15124" s="1"/>
      <c r="B15124" s="1"/>
      <c r="C15124" s="1"/>
    </row>
    <row r="15125" spans="1:3" ht="15.75">
      <c r="A15125" s="1"/>
      <c r="B15125" s="1"/>
      <c r="C15125" s="1"/>
    </row>
    <row r="15126" spans="1:3" ht="15.75">
      <c r="A15126" s="1"/>
      <c r="B15126" s="1"/>
      <c r="C15126" s="1"/>
    </row>
    <row r="15127" spans="1:3" ht="15.75">
      <c r="A15127" s="1"/>
      <c r="B15127" s="1"/>
      <c r="C15127" s="1"/>
    </row>
    <row r="15128" spans="1:3" ht="15.75">
      <c r="A15128" s="1"/>
      <c r="B15128" s="1"/>
      <c r="C15128" s="1"/>
    </row>
    <row r="15129" spans="1:3" ht="15.75">
      <c r="A15129" s="1"/>
      <c r="B15129" s="1"/>
      <c r="C15129" s="1"/>
    </row>
    <row r="15130" spans="1:3" ht="15.75">
      <c r="A15130" s="1"/>
      <c r="B15130" s="1"/>
      <c r="C15130" s="1"/>
    </row>
    <row r="15131" spans="1:3" ht="15.75">
      <c r="A15131" s="1"/>
      <c r="B15131" s="1"/>
      <c r="C15131" s="1"/>
    </row>
    <row r="15132" spans="1:3" ht="15.75">
      <c r="A15132" s="1"/>
      <c r="B15132" s="1"/>
      <c r="C15132" s="1"/>
    </row>
    <row r="15133" spans="1:3" ht="15.75">
      <c r="A15133" s="1"/>
      <c r="B15133" s="1"/>
      <c r="C15133" s="1"/>
    </row>
    <row r="15134" spans="1:3" ht="15.75">
      <c r="A15134" s="1"/>
      <c r="B15134" s="1"/>
      <c r="C15134" s="1"/>
    </row>
    <row r="15135" spans="1:3" ht="15.75">
      <c r="A15135" s="1"/>
      <c r="B15135" s="1"/>
      <c r="C15135" s="1"/>
    </row>
    <row r="15136" spans="1:3" ht="15.75">
      <c r="A15136" s="1"/>
      <c r="B15136" s="1"/>
      <c r="C15136" s="1"/>
    </row>
    <row r="15137" spans="1:3" ht="15.75">
      <c r="A15137" s="1"/>
      <c r="B15137" s="1"/>
      <c r="C15137" s="1"/>
    </row>
    <row r="15138" spans="1:3" ht="15.75">
      <c r="A15138" s="1"/>
      <c r="B15138" s="1"/>
      <c r="C15138" s="1"/>
    </row>
    <row r="15139" spans="1:3" ht="15.75">
      <c r="A15139" s="1"/>
      <c r="B15139" s="1"/>
      <c r="C15139" s="1"/>
    </row>
    <row r="15140" spans="1:3" ht="15.75">
      <c r="A15140" s="1"/>
      <c r="B15140" s="1"/>
      <c r="C15140" s="1"/>
    </row>
    <row r="15141" spans="1:3" ht="15.75">
      <c r="A15141" s="1"/>
      <c r="B15141" s="1"/>
      <c r="C15141" s="1"/>
    </row>
    <row r="15142" spans="1:3" ht="15.75">
      <c r="A15142" s="1"/>
      <c r="B15142" s="1"/>
      <c r="C15142" s="1"/>
    </row>
    <row r="15143" spans="1:3" ht="15.75">
      <c r="A15143" s="1"/>
      <c r="B15143" s="1"/>
      <c r="C15143" s="1"/>
    </row>
    <row r="15144" spans="1:3" ht="15.75">
      <c r="A15144" s="1"/>
      <c r="B15144" s="1"/>
      <c r="C15144" s="1"/>
    </row>
    <row r="15145" spans="1:3" ht="15.75">
      <c r="A15145" s="1"/>
      <c r="B15145" s="1"/>
      <c r="C15145" s="1"/>
    </row>
    <row r="15146" spans="1:3" ht="15.75">
      <c r="A15146" s="1"/>
      <c r="B15146" s="1"/>
      <c r="C15146" s="1"/>
    </row>
    <row r="15147" spans="1:3" ht="15.75">
      <c r="A15147" s="1"/>
      <c r="B15147" s="1"/>
      <c r="C15147" s="1"/>
    </row>
    <row r="15148" spans="1:3" ht="15.75">
      <c r="A15148" s="1"/>
      <c r="B15148" s="1"/>
      <c r="C15148" s="1"/>
    </row>
    <row r="15149" spans="1:3" ht="15.75">
      <c r="A15149" s="1"/>
      <c r="B15149" s="1"/>
      <c r="C15149" s="1"/>
    </row>
    <row r="15150" spans="1:3" ht="15.75">
      <c r="A15150" s="1"/>
      <c r="B15150" s="1"/>
      <c r="C15150" s="1"/>
    </row>
    <row r="15151" spans="1:3" ht="15.75">
      <c r="A15151" s="1"/>
      <c r="B15151" s="1"/>
      <c r="C15151" s="1"/>
    </row>
    <row r="15152" spans="1:3" ht="15.75">
      <c r="A15152" s="1"/>
      <c r="B15152" s="1"/>
      <c r="C15152" s="1"/>
    </row>
    <row r="15153" spans="1:3" ht="15.75">
      <c r="A15153" s="1"/>
      <c r="B15153" s="1"/>
      <c r="C15153" s="1"/>
    </row>
    <row r="15154" spans="1:3" ht="15.75">
      <c r="A15154" s="1"/>
      <c r="B15154" s="1"/>
      <c r="C15154" s="1"/>
    </row>
    <row r="15155" spans="1:3" ht="15.75">
      <c r="A15155" s="1"/>
      <c r="B15155" s="1"/>
      <c r="C15155" s="1"/>
    </row>
    <row r="15156" spans="1:3" ht="15.75">
      <c r="A15156" s="1"/>
      <c r="B15156" s="1"/>
      <c r="C15156" s="1"/>
    </row>
    <row r="15157" spans="1:3" ht="15.75">
      <c r="A15157" s="1"/>
      <c r="B15157" s="1"/>
      <c r="C15157" s="1"/>
    </row>
    <row r="15158" spans="1:3" ht="15.75">
      <c r="A15158" s="1"/>
      <c r="B15158" s="1"/>
      <c r="C15158" s="1"/>
    </row>
    <row r="15159" spans="1:3" ht="15.75">
      <c r="A15159" s="1"/>
      <c r="B15159" s="1"/>
      <c r="C15159" s="1"/>
    </row>
    <row r="15160" spans="1:3" ht="15.75">
      <c r="A15160" s="1"/>
      <c r="B15160" s="1"/>
      <c r="C15160" s="1"/>
    </row>
    <row r="15161" spans="1:3" ht="15.75">
      <c r="A15161" s="1"/>
      <c r="B15161" s="1"/>
      <c r="C15161" s="1"/>
    </row>
    <row r="15162" spans="1:3" ht="15.75">
      <c r="A15162" s="1"/>
      <c r="B15162" s="1"/>
      <c r="C15162" s="1"/>
    </row>
    <row r="15163" spans="1:3" ht="15.75">
      <c r="A15163" s="1"/>
      <c r="B15163" s="1"/>
      <c r="C15163" s="1"/>
    </row>
    <row r="15164" spans="1:3" ht="15.75">
      <c r="A15164" s="1"/>
      <c r="B15164" s="1"/>
      <c r="C15164" s="1"/>
    </row>
    <row r="15165" spans="1:3" ht="15.75">
      <c r="A15165" s="1"/>
      <c r="B15165" s="1"/>
      <c r="C15165" s="1"/>
    </row>
    <row r="15166" spans="1:3" ht="15.75">
      <c r="A15166" s="1"/>
      <c r="B15166" s="1"/>
      <c r="C15166" s="1"/>
    </row>
    <row r="15167" spans="1:3" ht="15.75">
      <c r="A15167" s="1"/>
      <c r="B15167" s="1"/>
      <c r="C15167" s="1"/>
    </row>
    <row r="15168" spans="1:3" ht="15.75">
      <c r="A15168" s="1"/>
      <c r="B15168" s="1"/>
      <c r="C15168" s="1"/>
    </row>
    <row r="15169" spans="1:3" ht="15.75">
      <c r="A15169" s="1"/>
      <c r="B15169" s="1"/>
      <c r="C15169" s="1"/>
    </row>
    <row r="15170" spans="1:3" ht="15.75">
      <c r="A15170" s="1"/>
      <c r="B15170" s="1"/>
      <c r="C15170" s="1"/>
    </row>
    <row r="15171" spans="1:3" ht="15.75">
      <c r="A15171" s="1"/>
      <c r="B15171" s="1"/>
      <c r="C15171" s="1"/>
    </row>
    <row r="15172" spans="1:3" ht="15.75">
      <c r="A15172" s="1"/>
      <c r="B15172" s="1"/>
      <c r="C15172" s="1"/>
    </row>
    <row r="15173" spans="1:3" ht="15.75">
      <c r="A15173" s="1"/>
      <c r="B15173" s="1"/>
      <c r="C15173" s="1"/>
    </row>
    <row r="15174" spans="1:3" ht="15.75">
      <c r="A15174" s="1"/>
      <c r="B15174" s="1"/>
      <c r="C15174" s="1"/>
    </row>
    <row r="15175" spans="1:3" ht="15.75">
      <c r="A15175" s="1"/>
      <c r="B15175" s="1"/>
      <c r="C15175" s="1"/>
    </row>
    <row r="15176" spans="1:3" ht="15.75">
      <c r="A15176" s="1"/>
      <c r="B15176" s="1"/>
      <c r="C15176" s="1"/>
    </row>
    <row r="15177" spans="1:3" ht="15.75">
      <c r="A15177" s="1"/>
      <c r="B15177" s="1"/>
      <c r="C15177" s="1"/>
    </row>
    <row r="15178" spans="1:3" ht="15.75">
      <c r="A15178" s="1"/>
      <c r="B15178" s="1"/>
      <c r="C15178" s="1"/>
    </row>
    <row r="15179" spans="1:3" ht="15.75">
      <c r="A15179" s="1"/>
      <c r="B15179" s="1"/>
      <c r="C15179" s="1"/>
    </row>
    <row r="15180" spans="1:3" ht="15.75">
      <c r="A15180" s="1"/>
      <c r="B15180" s="1"/>
      <c r="C15180" s="1"/>
    </row>
    <row r="15181" spans="1:3" ht="15.75">
      <c r="A15181" s="1"/>
      <c r="B15181" s="1"/>
      <c r="C15181" s="1"/>
    </row>
    <row r="15182" spans="1:3" ht="15.75">
      <c r="A15182" s="1"/>
      <c r="B15182" s="1"/>
      <c r="C15182" s="1"/>
    </row>
    <row r="15183" spans="1:3" ht="15.75">
      <c r="A15183" s="1"/>
      <c r="B15183" s="1"/>
      <c r="C15183" s="1"/>
    </row>
    <row r="15184" spans="1:3" ht="15.75">
      <c r="A15184" s="1"/>
      <c r="B15184" s="1"/>
      <c r="C15184" s="1"/>
    </row>
    <row r="15185" spans="1:3" ht="15.75">
      <c r="A15185" s="1"/>
      <c r="B15185" s="1"/>
      <c r="C15185" s="1"/>
    </row>
    <row r="15186" spans="1:3" ht="15.75">
      <c r="A15186" s="1"/>
      <c r="B15186" s="1"/>
      <c r="C15186" s="1"/>
    </row>
    <row r="15187" spans="1:3" ht="15.75">
      <c r="A15187" s="1"/>
      <c r="B15187" s="1"/>
      <c r="C15187" s="1"/>
    </row>
    <row r="15188" spans="1:3" ht="15.75">
      <c r="A15188" s="1"/>
      <c r="B15188" s="1"/>
      <c r="C15188" s="1"/>
    </row>
    <row r="15189" spans="1:3" ht="15.75">
      <c r="A15189" s="1"/>
      <c r="B15189" s="1"/>
      <c r="C15189" s="1"/>
    </row>
    <row r="15190" spans="1:3" ht="15.75">
      <c r="A15190" s="1"/>
      <c r="B15190" s="1"/>
      <c r="C15190" s="1"/>
    </row>
    <row r="15191" spans="1:3" ht="15.75">
      <c r="A15191" s="1"/>
      <c r="B15191" s="1"/>
      <c r="C15191" s="1"/>
    </row>
    <row r="15192" spans="1:3" ht="15.75">
      <c r="A15192" s="1"/>
      <c r="B15192" s="1"/>
      <c r="C15192" s="1"/>
    </row>
    <row r="15193" spans="1:3" ht="15.75">
      <c r="A15193" s="1"/>
      <c r="B15193" s="1"/>
      <c r="C15193" s="1"/>
    </row>
    <row r="15194" spans="1:3" ht="15.75">
      <c r="A15194" s="1"/>
      <c r="B15194" s="1"/>
      <c r="C15194" s="1"/>
    </row>
    <row r="15195" spans="1:3" ht="15.75">
      <c r="A15195" s="1"/>
      <c r="B15195" s="1"/>
      <c r="C15195" s="1"/>
    </row>
    <row r="15196" spans="1:3" ht="15.75">
      <c r="A15196" s="1"/>
      <c r="B15196" s="1"/>
      <c r="C15196" s="1"/>
    </row>
    <row r="15197" spans="1:3" ht="15.75">
      <c r="A15197" s="1"/>
      <c r="B15197" s="1"/>
      <c r="C15197" s="1"/>
    </row>
    <row r="15198" spans="1:3" ht="15.75">
      <c r="A15198" s="1"/>
      <c r="B15198" s="1"/>
      <c r="C15198" s="1"/>
    </row>
    <row r="15199" spans="1:3" ht="15.75">
      <c r="A15199" s="1"/>
      <c r="B15199" s="1"/>
      <c r="C15199" s="1"/>
    </row>
    <row r="15200" spans="1:3" ht="15.75">
      <c r="A15200" s="1"/>
      <c r="B15200" s="1"/>
      <c r="C15200" s="1"/>
    </row>
    <row r="15201" spans="1:3" ht="15.75">
      <c r="A15201" s="1"/>
      <c r="B15201" s="1"/>
      <c r="C15201" s="1"/>
    </row>
    <row r="15202" spans="1:3" ht="15.75">
      <c r="A15202" s="1"/>
      <c r="B15202" s="1"/>
      <c r="C15202" s="1"/>
    </row>
    <row r="15203" spans="1:3" ht="15.75">
      <c r="A15203" s="1"/>
      <c r="B15203" s="1"/>
      <c r="C15203" s="1"/>
    </row>
    <row r="15204" spans="1:3" ht="15.75">
      <c r="A15204" s="1"/>
      <c r="B15204" s="1"/>
      <c r="C15204" s="1"/>
    </row>
    <row r="15205" spans="1:3" ht="15.75">
      <c r="A15205" s="1"/>
      <c r="B15205" s="1"/>
      <c r="C15205" s="1"/>
    </row>
    <row r="15206" spans="1:3" ht="15.75">
      <c r="A15206" s="1"/>
      <c r="B15206" s="1"/>
      <c r="C15206" s="1"/>
    </row>
    <row r="15207" spans="1:3" ht="15.75">
      <c r="A15207" s="1"/>
      <c r="B15207" s="1"/>
      <c r="C15207" s="1"/>
    </row>
    <row r="15208" spans="1:3" ht="15.75">
      <c r="A15208" s="1"/>
      <c r="B15208" s="1"/>
      <c r="C15208" s="1"/>
    </row>
    <row r="15209" spans="1:3" ht="15.75">
      <c r="A15209" s="1"/>
      <c r="B15209" s="1"/>
      <c r="C15209" s="1"/>
    </row>
    <row r="15210" spans="1:3" ht="15.75">
      <c r="A15210" s="1"/>
      <c r="B15210" s="1"/>
      <c r="C15210" s="1"/>
    </row>
    <row r="15211" spans="1:3" ht="15.75">
      <c r="A15211" s="1"/>
      <c r="B15211" s="1"/>
      <c r="C15211" s="1"/>
    </row>
    <row r="15212" spans="1:3" ht="15.75">
      <c r="A15212" s="1"/>
      <c r="B15212" s="1"/>
      <c r="C15212" s="1"/>
    </row>
    <row r="15213" spans="1:3" ht="15.75">
      <c r="A15213" s="1"/>
      <c r="B15213" s="1"/>
      <c r="C15213" s="1"/>
    </row>
    <row r="15214" spans="1:3" ht="15.75">
      <c r="A15214" s="1"/>
      <c r="B15214" s="1"/>
      <c r="C15214" s="1"/>
    </row>
    <row r="15215" spans="1:3" ht="15.75">
      <c r="A15215" s="1"/>
      <c r="B15215" s="1"/>
      <c r="C15215" s="1"/>
    </row>
    <row r="15216" spans="1:3" ht="15.75">
      <c r="A15216" s="1"/>
      <c r="B15216" s="1"/>
      <c r="C15216" s="1"/>
    </row>
    <row r="15217" spans="1:3" ht="15.75">
      <c r="A15217" s="1"/>
      <c r="B15217" s="1"/>
      <c r="C15217" s="1"/>
    </row>
    <row r="15218" spans="1:3" ht="15.75">
      <c r="A15218" s="1"/>
      <c r="B15218" s="1"/>
      <c r="C15218" s="1"/>
    </row>
    <row r="15219" spans="1:3" ht="15.75">
      <c r="A15219" s="1"/>
      <c r="B15219" s="1"/>
      <c r="C15219" s="1"/>
    </row>
    <row r="15220" spans="1:3" ht="15.75">
      <c r="A15220" s="1"/>
      <c r="B15220" s="1"/>
      <c r="C15220" s="1"/>
    </row>
    <row r="15221" spans="1:3" ht="15.75">
      <c r="A15221" s="1"/>
      <c r="B15221" s="1"/>
      <c r="C15221" s="1"/>
    </row>
    <row r="15222" spans="1:3" ht="15.75">
      <c r="A15222" s="1"/>
      <c r="B15222" s="1"/>
      <c r="C15222" s="1"/>
    </row>
    <row r="15223" spans="1:3" ht="15.75">
      <c r="A15223" s="1"/>
      <c r="B15223" s="1"/>
      <c r="C15223" s="1"/>
    </row>
    <row r="15224" spans="1:3" ht="15.75">
      <c r="A15224" s="1"/>
      <c r="B15224" s="1"/>
      <c r="C15224" s="1"/>
    </row>
    <row r="15225" spans="1:3" ht="15.75">
      <c r="A15225" s="1"/>
      <c r="B15225" s="1"/>
      <c r="C15225" s="1"/>
    </row>
    <row r="15226" spans="1:3" ht="15.75">
      <c r="A15226" s="1"/>
      <c r="B15226" s="1"/>
      <c r="C15226" s="1"/>
    </row>
    <row r="15227" spans="1:3" ht="15.75">
      <c r="A15227" s="1"/>
      <c r="B15227" s="1"/>
      <c r="C15227" s="1"/>
    </row>
    <row r="15228" spans="1:3" ht="15.75">
      <c r="A15228" s="1"/>
      <c r="B15228" s="1"/>
      <c r="C15228" s="1"/>
    </row>
    <row r="15229" spans="1:3" ht="15.75">
      <c r="A15229" s="1"/>
      <c r="B15229" s="1"/>
      <c r="C15229" s="1"/>
    </row>
    <row r="15230" spans="1:3" ht="15.75">
      <c r="A15230" s="1"/>
      <c r="B15230" s="1"/>
      <c r="C15230" s="1"/>
    </row>
    <row r="15231" spans="1:3" ht="15.75">
      <c r="A15231" s="1"/>
      <c r="B15231" s="1"/>
      <c r="C15231" s="1"/>
    </row>
    <row r="15232" spans="1:3" ht="15.75">
      <c r="A15232" s="1"/>
      <c r="B15232" s="1"/>
      <c r="C15232" s="1"/>
    </row>
    <row r="15233" spans="1:3" ht="15.75">
      <c r="A15233" s="1"/>
      <c r="B15233" s="1"/>
      <c r="C15233" s="1"/>
    </row>
    <row r="15234" spans="1:3" ht="15.75">
      <c r="A15234" s="1"/>
      <c r="B15234" s="1"/>
      <c r="C15234" s="1"/>
    </row>
    <row r="15235" spans="1:3" ht="15.75">
      <c r="A15235" s="1"/>
      <c r="B15235" s="1"/>
      <c r="C15235" s="1"/>
    </row>
    <row r="15236" spans="1:3" ht="15.75">
      <c r="A15236" s="1"/>
      <c r="B15236" s="1"/>
      <c r="C15236" s="1"/>
    </row>
    <row r="15237" spans="1:3" ht="15.75">
      <c r="A15237" s="1"/>
      <c r="B15237" s="1"/>
      <c r="C15237" s="1"/>
    </row>
    <row r="15238" spans="1:3" ht="15.75">
      <c r="A15238" s="1"/>
      <c r="B15238" s="1"/>
      <c r="C15238" s="1"/>
    </row>
    <row r="15239" spans="1:3" ht="15.75">
      <c r="A15239" s="1"/>
      <c r="B15239" s="1"/>
      <c r="C15239" s="1"/>
    </row>
    <row r="15240" spans="1:3" ht="15.75">
      <c r="A15240" s="1"/>
      <c r="B15240" s="1"/>
      <c r="C15240" s="1"/>
    </row>
    <row r="15241" spans="1:3" ht="15.75">
      <c r="A15241" s="1"/>
      <c r="B15241" s="1"/>
      <c r="C15241" s="1"/>
    </row>
    <row r="15242" spans="1:3" ht="15.75">
      <c r="A15242" s="1"/>
      <c r="B15242" s="1"/>
      <c r="C15242" s="1"/>
    </row>
    <row r="15243" spans="1:3" ht="15.75">
      <c r="A15243" s="1"/>
      <c r="B15243" s="1"/>
      <c r="C15243" s="1"/>
    </row>
    <row r="15244" spans="1:3" ht="15.75">
      <c r="A15244" s="1"/>
      <c r="B15244" s="1"/>
      <c r="C15244" s="1"/>
    </row>
    <row r="15245" spans="1:3" ht="15.75">
      <c r="A15245" s="1"/>
      <c r="B15245" s="1"/>
      <c r="C15245" s="1"/>
    </row>
    <row r="15246" spans="1:3" ht="15.75">
      <c r="A15246" s="1"/>
      <c r="B15246" s="1"/>
      <c r="C15246" s="1"/>
    </row>
    <row r="15247" spans="1:3" ht="15.75">
      <c r="A15247" s="1"/>
      <c r="B15247" s="1"/>
      <c r="C15247" s="1"/>
    </row>
    <row r="15248" spans="1:3" ht="15.75">
      <c r="A15248" s="1"/>
      <c r="B15248" s="1"/>
      <c r="C15248" s="1"/>
    </row>
    <row r="15249" spans="1:3" ht="15.75">
      <c r="A15249" s="1"/>
      <c r="B15249" s="1"/>
      <c r="C15249" s="1"/>
    </row>
    <row r="15250" spans="1:3" ht="15.75">
      <c r="A15250" s="1"/>
      <c r="B15250" s="1"/>
      <c r="C15250" s="1"/>
    </row>
    <row r="15251" spans="1:3" ht="15.75">
      <c r="A15251" s="1"/>
      <c r="B15251" s="1"/>
      <c r="C15251" s="1"/>
    </row>
    <row r="15252" spans="1:3" ht="15.75">
      <c r="A15252" s="1"/>
      <c r="B15252" s="1"/>
      <c r="C15252" s="1"/>
    </row>
    <row r="15253" spans="1:3" ht="15.75">
      <c r="A15253" s="1"/>
      <c r="B15253" s="1"/>
      <c r="C15253" s="1"/>
    </row>
    <row r="15254" spans="1:3" ht="15.75">
      <c r="A15254" s="1"/>
      <c r="B15254" s="1"/>
      <c r="C15254" s="1"/>
    </row>
    <row r="15255" spans="1:3" ht="15.75">
      <c r="A15255" s="1"/>
      <c r="B15255" s="1"/>
      <c r="C15255" s="1"/>
    </row>
    <row r="15256" spans="1:3" ht="15.75">
      <c r="A15256" s="1"/>
      <c r="B15256" s="1"/>
      <c r="C15256" s="1"/>
    </row>
    <row r="15257" spans="1:3" ht="15.75">
      <c r="A15257" s="1"/>
      <c r="B15257" s="1"/>
      <c r="C15257" s="1"/>
    </row>
    <row r="15258" spans="1:3" ht="15.75">
      <c r="A15258" s="1"/>
      <c r="B15258" s="1"/>
      <c r="C15258" s="1"/>
    </row>
    <row r="15259" spans="1:3" ht="15.75">
      <c r="A15259" s="1"/>
      <c r="B15259" s="1"/>
      <c r="C15259" s="1"/>
    </row>
    <row r="15260" spans="1:3" ht="15.75">
      <c r="A15260" s="1"/>
      <c r="B15260" s="1"/>
      <c r="C15260" s="1"/>
    </row>
    <row r="15261" spans="1:3" ht="15.75">
      <c r="A15261" s="1"/>
      <c r="B15261" s="1"/>
      <c r="C15261" s="1"/>
    </row>
    <row r="15262" spans="1:3" ht="15.75">
      <c r="A15262" s="1"/>
      <c r="B15262" s="1"/>
      <c r="C15262" s="1"/>
    </row>
    <row r="15263" spans="1:3" ht="15.75">
      <c r="A15263" s="1"/>
      <c r="B15263" s="1"/>
      <c r="C15263" s="1"/>
    </row>
    <row r="15264" spans="1:3" ht="15.75">
      <c r="A15264" s="1"/>
      <c r="B15264" s="1"/>
      <c r="C15264" s="1"/>
    </row>
    <row r="15265" spans="1:3" ht="15.75">
      <c r="A15265" s="1"/>
      <c r="B15265" s="1"/>
      <c r="C15265" s="1"/>
    </row>
    <row r="15266" spans="1:3" ht="15.75">
      <c r="A15266" s="1"/>
      <c r="B15266" s="1"/>
      <c r="C15266" s="1"/>
    </row>
    <row r="15267" spans="1:3" ht="15.75">
      <c r="A15267" s="1"/>
      <c r="B15267" s="1"/>
      <c r="C15267" s="1"/>
    </row>
    <row r="15268" spans="1:3" ht="15.75">
      <c r="A15268" s="1"/>
      <c r="B15268" s="1"/>
      <c r="C15268" s="1"/>
    </row>
    <row r="15269" spans="1:3" ht="15.75">
      <c r="A15269" s="1"/>
      <c r="B15269" s="1"/>
      <c r="C15269" s="1"/>
    </row>
    <row r="15270" spans="1:3" ht="15.75">
      <c r="A15270" s="1"/>
      <c r="B15270" s="1"/>
      <c r="C15270" s="1"/>
    </row>
    <row r="15271" spans="1:3" ht="15.75">
      <c r="A15271" s="1"/>
      <c r="B15271" s="1"/>
      <c r="C15271" s="1"/>
    </row>
    <row r="15272" spans="1:3" ht="15.75">
      <c r="A15272" s="1"/>
      <c r="B15272" s="1"/>
      <c r="C15272" s="1"/>
    </row>
    <row r="15273" spans="1:3" ht="15.75">
      <c r="A15273" s="1"/>
      <c r="B15273" s="1"/>
      <c r="C15273" s="1"/>
    </row>
    <row r="15274" spans="1:3" ht="15.75">
      <c r="A15274" s="1"/>
      <c r="B15274" s="1"/>
      <c r="C15274" s="1"/>
    </row>
    <row r="15275" spans="1:3" ht="15.75">
      <c r="A15275" s="1"/>
      <c r="B15275" s="1"/>
      <c r="C15275" s="1"/>
    </row>
    <row r="15276" spans="1:3" ht="15.75">
      <c r="A15276" s="1"/>
      <c r="B15276" s="1"/>
      <c r="C15276" s="1"/>
    </row>
    <row r="15277" spans="1:3" ht="15.75">
      <c r="A15277" s="1"/>
      <c r="B15277" s="1"/>
      <c r="C15277" s="1"/>
    </row>
    <row r="15278" spans="1:3" ht="15.75">
      <c r="A15278" s="1"/>
      <c r="B15278" s="1"/>
      <c r="C15278" s="1"/>
    </row>
    <row r="15279" spans="1:3" ht="15.75">
      <c r="A15279" s="1"/>
      <c r="B15279" s="1"/>
      <c r="C15279" s="1"/>
    </row>
    <row r="15280" spans="1:3" ht="15.75">
      <c r="A15280" s="1"/>
      <c r="B15280" s="1"/>
      <c r="C15280" s="1"/>
    </row>
    <row r="15281" spans="1:3" ht="15.75">
      <c r="A15281" s="1"/>
      <c r="B15281" s="1"/>
      <c r="C15281" s="1"/>
    </row>
    <row r="15282" spans="1:3" ht="15.75">
      <c r="A15282" s="1"/>
      <c r="B15282" s="1"/>
      <c r="C15282" s="1"/>
    </row>
    <row r="15283" spans="1:3" ht="15.75">
      <c r="A15283" s="1"/>
      <c r="B15283" s="1"/>
      <c r="C15283" s="1"/>
    </row>
    <row r="15284" spans="1:3" ht="15.75">
      <c r="A15284" s="1"/>
      <c r="B15284" s="1"/>
      <c r="C15284" s="1"/>
    </row>
    <row r="15285" spans="1:3" ht="15.75">
      <c r="A15285" s="1"/>
      <c r="B15285" s="1"/>
      <c r="C15285" s="1"/>
    </row>
    <row r="15286" spans="1:3" ht="15.75">
      <c r="A15286" s="1"/>
      <c r="B15286" s="1"/>
      <c r="C15286" s="1"/>
    </row>
    <row r="15287" spans="1:3" ht="15.75">
      <c r="A15287" s="1"/>
      <c r="B15287" s="1"/>
      <c r="C15287" s="1"/>
    </row>
    <row r="15288" spans="1:3" ht="15.75">
      <c r="A15288" s="1"/>
      <c r="B15288" s="1"/>
      <c r="C15288" s="1"/>
    </row>
    <row r="15289" spans="1:3" ht="15.75">
      <c r="A15289" s="1"/>
      <c r="B15289" s="1"/>
      <c r="C15289" s="1"/>
    </row>
    <row r="15290" spans="1:3" ht="15.75">
      <c r="A15290" s="1"/>
      <c r="B15290" s="1"/>
      <c r="C15290" s="1"/>
    </row>
    <row r="15291" spans="1:3" ht="15.75">
      <c r="A15291" s="1"/>
      <c r="B15291" s="1"/>
      <c r="C15291" s="1"/>
    </row>
    <row r="15292" spans="1:3" ht="15.75">
      <c r="A15292" s="1"/>
      <c r="B15292" s="1"/>
      <c r="C15292" s="1"/>
    </row>
    <row r="15293" spans="1:3" ht="15.75">
      <c r="A15293" s="1"/>
      <c r="B15293" s="1"/>
      <c r="C15293" s="1"/>
    </row>
    <row r="15294" spans="1:3" ht="15.75">
      <c r="A15294" s="1"/>
      <c r="B15294" s="1"/>
      <c r="C15294" s="1"/>
    </row>
    <row r="15295" spans="1:3" ht="15.75">
      <c r="A15295" s="1"/>
      <c r="B15295" s="1"/>
      <c r="C15295" s="1"/>
    </row>
    <row r="15296" spans="1:3" ht="15.75">
      <c r="A15296" s="1"/>
      <c r="B15296" s="1"/>
      <c r="C15296" s="1"/>
    </row>
    <row r="15297" spans="1:3" ht="15.75">
      <c r="A15297" s="1"/>
      <c r="B15297" s="1"/>
      <c r="C15297" s="1"/>
    </row>
    <row r="15298" spans="1:3" ht="15.75">
      <c r="A15298" s="1"/>
      <c r="B15298" s="1"/>
      <c r="C15298" s="1"/>
    </row>
    <row r="15299" spans="1:3" ht="15.75">
      <c r="A15299" s="1"/>
      <c r="B15299" s="1"/>
      <c r="C15299" s="1"/>
    </row>
    <row r="15300" spans="1:3" ht="15.75">
      <c r="A15300" s="1"/>
      <c r="B15300" s="1"/>
      <c r="C15300" s="1"/>
    </row>
    <row r="15301" spans="1:3" ht="15.75">
      <c r="A15301" s="1"/>
      <c r="B15301" s="1"/>
      <c r="C15301" s="1"/>
    </row>
    <row r="15302" spans="1:3" ht="15.75">
      <c r="A15302" s="1"/>
      <c r="B15302" s="1"/>
      <c r="C15302" s="1"/>
    </row>
    <row r="15303" spans="1:3" ht="15.75">
      <c r="A15303" s="1"/>
      <c r="B15303" s="1"/>
      <c r="C15303" s="1"/>
    </row>
    <row r="15304" spans="1:3" ht="15.75">
      <c r="A15304" s="1"/>
      <c r="B15304" s="1"/>
      <c r="C15304" s="1"/>
    </row>
    <row r="15305" spans="1:3" ht="15.75">
      <c r="A15305" s="1"/>
      <c r="B15305" s="1"/>
      <c r="C15305" s="1"/>
    </row>
    <row r="15306" spans="1:3" ht="15.75">
      <c r="A15306" s="1"/>
      <c r="B15306" s="1"/>
      <c r="C15306" s="1"/>
    </row>
    <row r="15307" spans="1:3" ht="15.75">
      <c r="A15307" s="1"/>
      <c r="B15307" s="1"/>
      <c r="C15307" s="1"/>
    </row>
    <row r="15308" spans="1:3" ht="15.75">
      <c r="A15308" s="1"/>
      <c r="B15308" s="1"/>
      <c r="C15308" s="1"/>
    </row>
    <row r="15309" spans="1:3" ht="15.75">
      <c r="A15309" s="1"/>
      <c r="B15309" s="1"/>
      <c r="C15309" s="1"/>
    </row>
    <row r="15310" spans="1:3" ht="15.75">
      <c r="A15310" s="1"/>
      <c r="B15310" s="1"/>
      <c r="C15310" s="1"/>
    </row>
    <row r="15311" spans="1:3" ht="15.75">
      <c r="A15311" s="1"/>
      <c r="B15311" s="1"/>
      <c r="C15311" s="1"/>
    </row>
    <row r="15312" spans="1:3" ht="15.75">
      <c r="A15312" s="1"/>
      <c r="B15312" s="1"/>
      <c r="C15312" s="1"/>
    </row>
    <row r="15313" spans="1:3" ht="15.75">
      <c r="A15313" s="1"/>
      <c r="B15313" s="1"/>
      <c r="C15313" s="1"/>
    </row>
    <row r="15314" spans="1:3" ht="15.75">
      <c r="A15314" s="1"/>
      <c r="B15314" s="1"/>
      <c r="C15314" s="1"/>
    </row>
    <row r="15315" spans="1:3" ht="15.75">
      <c r="A15315" s="1"/>
      <c r="B15315" s="1"/>
      <c r="C15315" s="1"/>
    </row>
    <row r="15316" spans="1:3" ht="15.75">
      <c r="A15316" s="1"/>
      <c r="B15316" s="1"/>
      <c r="C15316" s="1"/>
    </row>
    <row r="15317" spans="1:3" ht="15.75">
      <c r="A15317" s="1"/>
      <c r="B15317" s="1"/>
      <c r="C15317" s="1"/>
    </row>
    <row r="15318" spans="1:3" ht="15.75">
      <c r="A15318" s="1"/>
      <c r="B15318" s="1"/>
      <c r="C15318" s="1"/>
    </row>
    <row r="15319" spans="1:3" ht="15.75">
      <c r="A15319" s="1"/>
      <c r="B15319" s="1"/>
      <c r="C15319" s="1"/>
    </row>
    <row r="15320" spans="1:3" ht="15.75">
      <c r="A15320" s="1"/>
      <c r="B15320" s="1"/>
      <c r="C15320" s="1"/>
    </row>
    <row r="15321" spans="1:3" ht="15.75">
      <c r="A15321" s="1"/>
      <c r="B15321" s="1"/>
      <c r="C15321" s="1"/>
    </row>
    <row r="15322" spans="1:3" ht="15.75">
      <c r="A15322" s="1"/>
      <c r="B15322" s="1"/>
      <c r="C15322" s="1"/>
    </row>
    <row r="15323" spans="1:3" ht="15.75">
      <c r="A15323" s="1"/>
      <c r="B15323" s="1"/>
      <c r="C15323" s="1"/>
    </row>
    <row r="15324" spans="1:3" ht="15.75">
      <c r="A15324" s="1"/>
      <c r="B15324" s="1"/>
      <c r="C15324" s="1"/>
    </row>
    <row r="15325" spans="1:3" ht="15.75">
      <c r="A15325" s="1"/>
      <c r="B15325" s="1"/>
      <c r="C15325" s="1"/>
    </row>
    <row r="15326" spans="1:3" ht="15.75">
      <c r="A15326" s="1"/>
      <c r="B15326" s="1"/>
      <c r="C15326" s="1"/>
    </row>
    <row r="15327" spans="1:3" ht="15.75">
      <c r="A15327" s="1"/>
      <c r="B15327" s="1"/>
      <c r="C15327" s="1"/>
    </row>
    <row r="15328" spans="1:3" ht="15.75">
      <c r="A15328" s="1"/>
      <c r="B15328" s="1"/>
      <c r="C15328" s="1"/>
    </row>
    <row r="15329" spans="1:3" ht="15.75">
      <c r="A15329" s="1"/>
      <c r="B15329" s="1"/>
      <c r="C15329" s="1"/>
    </row>
    <row r="15330" spans="1:3" ht="15.75">
      <c r="A15330" s="1"/>
      <c r="B15330" s="1"/>
      <c r="C15330" s="1"/>
    </row>
    <row r="15331" spans="1:3" ht="15.75">
      <c r="A15331" s="1"/>
      <c r="B15331" s="1"/>
      <c r="C15331" s="1"/>
    </row>
    <row r="15332" spans="1:3" ht="15.75">
      <c r="A15332" s="1"/>
      <c r="B15332" s="1"/>
      <c r="C15332" s="1"/>
    </row>
    <row r="15333" spans="1:3" ht="15.75">
      <c r="A15333" s="1"/>
      <c r="B15333" s="1"/>
      <c r="C15333" s="1"/>
    </row>
    <row r="15334" spans="1:3" ht="15.75">
      <c r="A15334" s="1"/>
      <c r="B15334" s="1"/>
      <c r="C15334" s="1"/>
    </row>
    <row r="15335" spans="1:3" ht="15.75">
      <c r="A15335" s="1"/>
      <c r="B15335" s="1"/>
      <c r="C15335" s="1"/>
    </row>
    <row r="15336" spans="1:3" ht="15.75">
      <c r="A15336" s="1"/>
      <c r="B15336" s="1"/>
      <c r="C15336" s="1"/>
    </row>
    <row r="15337" spans="1:3" ht="15.75">
      <c r="A15337" s="1"/>
      <c r="B15337" s="1"/>
      <c r="C15337" s="1"/>
    </row>
    <row r="15338" spans="1:3" ht="15.75">
      <c r="A15338" s="1"/>
      <c r="B15338" s="1"/>
      <c r="C15338" s="1"/>
    </row>
    <row r="15339" spans="1:3" ht="15.75">
      <c r="A15339" s="1"/>
      <c r="B15339" s="1"/>
      <c r="C15339" s="1"/>
    </row>
    <row r="15340" spans="1:3" ht="15.75">
      <c r="A15340" s="1"/>
      <c r="B15340" s="1"/>
      <c r="C15340" s="1"/>
    </row>
    <row r="15341" spans="1:3" ht="15.75">
      <c r="A15341" s="1"/>
      <c r="B15341" s="1"/>
      <c r="C15341" s="1"/>
    </row>
    <row r="15342" spans="1:3" ht="15.75">
      <c r="A15342" s="1"/>
      <c r="B15342" s="1"/>
      <c r="C15342" s="1"/>
    </row>
    <row r="15343" spans="1:3" ht="15.75">
      <c r="A15343" s="1"/>
      <c r="B15343" s="1"/>
      <c r="C15343" s="1"/>
    </row>
    <row r="15344" spans="1:3" ht="15.75">
      <c r="A15344" s="1"/>
      <c r="B15344" s="1"/>
      <c r="C15344" s="1"/>
    </row>
    <row r="15345" spans="1:3" ht="15.75">
      <c r="A15345" s="1"/>
      <c r="B15345" s="1"/>
      <c r="C15345" s="1"/>
    </row>
    <row r="15346" spans="1:3" ht="15.75">
      <c r="A15346" s="1"/>
      <c r="B15346" s="1"/>
      <c r="C15346" s="1"/>
    </row>
    <row r="15347" spans="1:3" ht="15.75">
      <c r="A15347" s="1"/>
      <c r="B15347" s="1"/>
      <c r="C15347" s="1"/>
    </row>
    <row r="15348" spans="1:3" ht="15.75">
      <c r="A15348" s="1"/>
      <c r="B15348" s="1"/>
      <c r="C15348" s="1"/>
    </row>
    <row r="15349" spans="1:3" ht="15.75">
      <c r="A15349" s="1"/>
      <c r="B15349" s="1"/>
      <c r="C15349" s="1"/>
    </row>
    <row r="15350" spans="1:3" ht="15.75">
      <c r="A15350" s="1"/>
      <c r="B15350" s="1"/>
      <c r="C15350" s="1"/>
    </row>
    <row r="15351" spans="1:3" ht="15.75">
      <c r="A15351" s="1"/>
      <c r="B15351" s="1"/>
      <c r="C15351" s="1"/>
    </row>
    <row r="15352" spans="1:3" ht="15.75">
      <c r="A15352" s="1"/>
      <c r="B15352" s="1"/>
      <c r="C15352" s="1"/>
    </row>
    <row r="15353" spans="1:3" ht="15.75">
      <c r="A15353" s="1"/>
      <c r="B15353" s="1"/>
      <c r="C15353" s="1"/>
    </row>
    <row r="15354" spans="1:3" ht="15.75">
      <c r="A15354" s="1"/>
      <c r="B15354" s="1"/>
      <c r="C15354" s="1"/>
    </row>
    <row r="15355" spans="1:3" ht="15.75">
      <c r="A15355" s="1"/>
      <c r="B15355" s="1"/>
      <c r="C15355" s="1"/>
    </row>
    <row r="15356" spans="1:3" ht="15.75">
      <c r="A15356" s="1"/>
      <c r="B15356" s="1"/>
      <c r="C15356" s="1"/>
    </row>
    <row r="15357" spans="1:3" ht="15.75">
      <c r="A15357" s="1"/>
      <c r="B15357" s="1"/>
      <c r="C15357" s="1"/>
    </row>
    <row r="15358" spans="1:3" ht="15.75">
      <c r="A15358" s="1"/>
      <c r="B15358" s="1"/>
      <c r="C15358" s="1"/>
    </row>
    <row r="15359" spans="1:3" ht="15.75">
      <c r="A15359" s="1"/>
      <c r="B15359" s="1"/>
      <c r="C15359" s="1"/>
    </row>
    <row r="15360" spans="1:3" ht="15.75">
      <c r="A15360" s="1"/>
      <c r="B15360" s="1"/>
      <c r="C15360" s="1"/>
    </row>
    <row r="15361" spans="1:3" ht="15.75">
      <c r="A15361" s="1"/>
      <c r="B15361" s="1"/>
      <c r="C15361" s="1"/>
    </row>
    <row r="15362" spans="1:3" ht="15.75">
      <c r="A15362" s="1"/>
      <c r="B15362" s="1"/>
      <c r="C15362" s="1"/>
    </row>
    <row r="15363" spans="1:3" ht="15.75">
      <c r="A15363" s="1"/>
      <c r="B15363" s="1"/>
      <c r="C15363" s="1"/>
    </row>
    <row r="15364" spans="1:3" ht="15.75">
      <c r="A15364" s="1"/>
      <c r="B15364" s="1"/>
      <c r="C15364" s="1"/>
    </row>
    <row r="15365" spans="1:3" ht="15.75">
      <c r="A15365" s="1"/>
      <c r="B15365" s="1"/>
      <c r="C15365" s="1"/>
    </row>
    <row r="15366" spans="1:3" ht="15.75">
      <c r="A15366" s="1"/>
      <c r="B15366" s="1"/>
      <c r="C15366" s="1"/>
    </row>
    <row r="15367" spans="1:3" ht="15.75">
      <c r="A15367" s="1"/>
      <c r="B15367" s="1"/>
      <c r="C15367" s="1"/>
    </row>
    <row r="15368" spans="1:3" ht="15.75">
      <c r="A15368" s="1"/>
      <c r="B15368" s="1"/>
      <c r="C15368" s="1"/>
    </row>
    <row r="15369" spans="1:3" ht="15.75">
      <c r="A15369" s="1"/>
      <c r="B15369" s="1"/>
      <c r="C15369" s="1"/>
    </row>
    <row r="15370" spans="1:3" ht="15.75">
      <c r="A15370" s="1"/>
      <c r="B15370" s="1"/>
      <c r="C15370" s="1"/>
    </row>
    <row r="15371" spans="1:3" ht="15.75">
      <c r="A15371" s="1"/>
      <c r="B15371" s="1"/>
      <c r="C15371" s="1"/>
    </row>
    <row r="15372" spans="1:3" ht="15.75">
      <c r="A15372" s="1"/>
      <c r="B15372" s="1"/>
      <c r="C15372" s="1"/>
    </row>
    <row r="15373" spans="1:3" ht="15.75">
      <c r="A15373" s="1"/>
      <c r="B15373" s="1"/>
      <c r="C15373" s="1"/>
    </row>
    <row r="15374" spans="1:3" ht="15.75">
      <c r="A15374" s="1"/>
      <c r="B15374" s="1"/>
      <c r="C15374" s="1"/>
    </row>
    <row r="15375" spans="1:3" ht="15.75">
      <c r="A15375" s="1"/>
      <c r="B15375" s="1"/>
      <c r="C15375" s="1"/>
    </row>
    <row r="15376" spans="1:3" ht="15.75">
      <c r="A15376" s="1"/>
      <c r="B15376" s="1"/>
      <c r="C15376" s="1"/>
    </row>
    <row r="15377" spans="1:3" ht="15.75">
      <c r="A15377" s="1"/>
      <c r="B15377" s="1"/>
      <c r="C15377" s="1"/>
    </row>
    <row r="15378" spans="1:3" ht="15.75">
      <c r="A15378" s="1"/>
      <c r="B15378" s="1"/>
      <c r="C15378" s="1"/>
    </row>
    <row r="15379" spans="1:3" ht="15.75">
      <c r="A15379" s="1"/>
      <c r="B15379" s="1"/>
      <c r="C15379" s="1"/>
    </row>
    <row r="15380" spans="1:3" ht="15.75">
      <c r="A15380" s="1"/>
      <c r="B15380" s="1"/>
      <c r="C15380" s="1"/>
    </row>
    <row r="15381" spans="1:3" ht="15.75">
      <c r="A15381" s="1"/>
      <c r="B15381" s="1"/>
      <c r="C15381" s="1"/>
    </row>
    <row r="15382" spans="1:3" ht="15.75">
      <c r="A15382" s="1"/>
      <c r="B15382" s="1"/>
      <c r="C15382" s="1"/>
    </row>
    <row r="15383" spans="1:3" ht="15.75">
      <c r="A15383" s="1"/>
      <c r="B15383" s="1"/>
      <c r="C15383" s="1"/>
    </row>
    <row r="15384" spans="1:3" ht="15.75">
      <c r="A15384" s="1"/>
      <c r="B15384" s="1"/>
      <c r="C15384" s="1"/>
    </row>
    <row r="15385" spans="1:3" ht="15.75">
      <c r="A15385" s="1"/>
      <c r="B15385" s="1"/>
      <c r="C15385" s="1"/>
    </row>
    <row r="15386" spans="1:3" ht="15.75">
      <c r="A15386" s="1"/>
      <c r="B15386" s="1"/>
      <c r="C15386" s="1"/>
    </row>
    <row r="15387" spans="1:3" ht="15.75">
      <c r="A15387" s="1"/>
      <c r="B15387" s="1"/>
      <c r="C15387" s="1"/>
    </row>
    <row r="15388" spans="1:3" ht="15.75">
      <c r="A15388" s="1"/>
      <c r="B15388" s="1"/>
      <c r="C15388" s="1"/>
    </row>
    <row r="15389" spans="1:3" ht="15.75">
      <c r="A15389" s="1"/>
      <c r="B15389" s="1"/>
      <c r="C15389" s="1"/>
    </row>
    <row r="15390" spans="1:3" ht="15.75">
      <c r="A15390" s="1"/>
      <c r="B15390" s="1"/>
      <c r="C15390" s="1"/>
    </row>
    <row r="15391" spans="1:3" ht="15.75">
      <c r="A15391" s="1"/>
      <c r="B15391" s="1"/>
      <c r="C15391" s="1"/>
    </row>
    <row r="15392" spans="1:3" ht="15.75">
      <c r="A15392" s="1"/>
      <c r="B15392" s="1"/>
      <c r="C15392" s="1"/>
    </row>
    <row r="15393" spans="1:3" ht="15.75">
      <c r="A15393" s="1"/>
      <c r="B15393" s="1"/>
      <c r="C15393" s="1"/>
    </row>
    <row r="15394" spans="1:3" ht="15.75">
      <c r="A15394" s="1"/>
      <c r="B15394" s="1"/>
      <c r="C15394" s="1"/>
    </row>
    <row r="15395" spans="1:3" ht="15.75">
      <c r="A15395" s="1"/>
      <c r="B15395" s="1"/>
      <c r="C15395" s="1"/>
    </row>
    <row r="15396" spans="1:3" ht="15.75">
      <c r="A15396" s="1"/>
      <c r="B15396" s="1"/>
      <c r="C15396" s="1"/>
    </row>
    <row r="15397" spans="1:3" ht="15.75">
      <c r="A15397" s="1"/>
      <c r="B15397" s="1"/>
      <c r="C15397" s="1"/>
    </row>
    <row r="15398" spans="1:3" ht="15.75">
      <c r="A15398" s="1"/>
      <c r="B15398" s="1"/>
      <c r="C15398" s="1"/>
    </row>
    <row r="15399" spans="1:3" ht="15.75">
      <c r="A15399" s="1"/>
      <c r="B15399" s="1"/>
      <c r="C15399" s="1"/>
    </row>
    <row r="15400" spans="1:3" ht="15.75">
      <c r="A15400" s="1"/>
      <c r="B15400" s="1"/>
      <c r="C15400" s="1"/>
    </row>
    <row r="15401" spans="1:3" ht="15.75">
      <c r="A15401" s="1"/>
      <c r="B15401" s="1"/>
      <c r="C15401" s="1"/>
    </row>
    <row r="15402" spans="1:3" ht="15.75">
      <c r="A15402" s="1"/>
      <c r="B15402" s="1"/>
      <c r="C15402" s="1"/>
    </row>
    <row r="15403" spans="1:3" ht="15.75">
      <c r="A15403" s="1"/>
      <c r="B15403" s="1"/>
      <c r="C15403" s="1"/>
    </row>
    <row r="15404" spans="1:3" ht="15.75">
      <c r="A15404" s="1"/>
      <c r="B15404" s="1"/>
      <c r="C15404" s="1"/>
    </row>
    <row r="15405" spans="1:3" ht="15.75">
      <c r="A15405" s="1"/>
      <c r="B15405" s="1"/>
      <c r="C15405" s="1"/>
    </row>
    <row r="15406" spans="1:3" ht="15.75">
      <c r="A15406" s="1"/>
      <c r="B15406" s="1"/>
      <c r="C15406" s="1"/>
    </row>
    <row r="15407" spans="1:3" ht="15.75">
      <c r="A15407" s="1"/>
      <c r="B15407" s="1"/>
      <c r="C15407" s="1"/>
    </row>
    <row r="15408" spans="1:3" ht="15.75">
      <c r="A15408" s="1"/>
      <c r="B15408" s="1"/>
      <c r="C15408" s="1"/>
    </row>
    <row r="15409" spans="1:3" ht="15.75">
      <c r="A15409" s="1"/>
      <c r="B15409" s="1"/>
      <c r="C15409" s="1"/>
    </row>
    <row r="15410" spans="1:3" ht="15.75">
      <c r="A15410" s="1"/>
      <c r="B15410" s="1"/>
      <c r="C15410" s="1"/>
    </row>
    <row r="15411" spans="1:3" ht="15.75">
      <c r="A15411" s="1"/>
      <c r="B15411" s="1"/>
      <c r="C15411" s="1"/>
    </row>
    <row r="15412" spans="1:3" ht="15.75">
      <c r="A15412" s="1"/>
      <c r="B15412" s="1"/>
      <c r="C15412" s="1"/>
    </row>
    <row r="15413" spans="1:3" ht="15.75">
      <c r="A15413" s="1"/>
      <c r="B15413" s="1"/>
      <c r="C15413" s="1"/>
    </row>
    <row r="15414" spans="1:3" ht="15.75">
      <c r="A15414" s="1"/>
      <c r="B15414" s="1"/>
      <c r="C15414" s="1"/>
    </row>
    <row r="15415" spans="1:3" ht="15.75">
      <c r="A15415" s="1"/>
      <c r="B15415" s="1"/>
      <c r="C15415" s="1"/>
    </row>
    <row r="15416" spans="1:3" ht="15.75">
      <c r="A15416" s="1"/>
      <c r="B15416" s="1"/>
      <c r="C15416" s="1"/>
    </row>
    <row r="15417" spans="1:3" ht="15.75">
      <c r="A15417" s="1"/>
      <c r="B15417" s="1"/>
      <c r="C15417" s="1"/>
    </row>
    <row r="15418" spans="1:3" ht="15.75">
      <c r="A15418" s="1"/>
      <c r="B15418" s="1"/>
      <c r="C15418" s="1"/>
    </row>
    <row r="15419" spans="1:3" ht="15.75">
      <c r="A15419" s="1"/>
      <c r="B15419" s="1"/>
      <c r="C15419" s="1"/>
    </row>
    <row r="15420" spans="1:3" ht="15.75">
      <c r="A15420" s="1"/>
      <c r="B15420" s="1"/>
      <c r="C15420" s="1"/>
    </row>
    <row r="15421" spans="1:3" ht="15.75">
      <c r="A15421" s="1"/>
      <c r="B15421" s="1"/>
      <c r="C15421" s="1"/>
    </row>
    <row r="15422" spans="1:3" ht="15.75">
      <c r="A15422" s="1"/>
      <c r="B15422" s="1"/>
      <c r="C15422" s="1"/>
    </row>
    <row r="15423" spans="1:3" ht="15.75">
      <c r="A15423" s="1"/>
      <c r="B15423" s="1"/>
      <c r="C15423" s="1"/>
    </row>
    <row r="15424" spans="1:3" ht="15.75">
      <c r="A15424" s="1"/>
      <c r="B15424" s="1"/>
      <c r="C15424" s="1"/>
    </row>
    <row r="15425" spans="1:3" ht="15.75">
      <c r="A15425" s="1"/>
      <c r="B15425" s="1"/>
      <c r="C15425" s="1"/>
    </row>
    <row r="15426" spans="1:3" ht="15.75">
      <c r="A15426" s="1"/>
      <c r="B15426" s="1"/>
      <c r="C15426" s="1"/>
    </row>
    <row r="15427" spans="1:3" ht="15.75">
      <c r="A15427" s="1"/>
      <c r="B15427" s="1"/>
      <c r="C15427" s="1"/>
    </row>
    <row r="15428" spans="1:3" ht="15.75">
      <c r="A15428" s="1"/>
      <c r="B15428" s="1"/>
      <c r="C15428" s="1"/>
    </row>
    <row r="15429" spans="1:3" ht="15.75">
      <c r="A15429" s="1"/>
      <c r="B15429" s="1"/>
      <c r="C15429" s="1"/>
    </row>
    <row r="15430" spans="1:3" ht="15.75">
      <c r="A15430" s="1"/>
      <c r="B15430" s="1"/>
      <c r="C15430" s="1"/>
    </row>
    <row r="15431" spans="1:3" ht="15.75">
      <c r="A15431" s="1"/>
      <c r="B15431" s="1"/>
      <c r="C15431" s="1"/>
    </row>
    <row r="15432" spans="1:3" ht="15.75">
      <c r="A15432" s="1"/>
      <c r="B15432" s="1"/>
      <c r="C15432" s="1"/>
    </row>
    <row r="15433" spans="1:3" ht="15.75">
      <c r="A15433" s="1"/>
      <c r="B15433" s="1"/>
      <c r="C15433" s="1"/>
    </row>
    <row r="15434" spans="1:3" ht="15.75">
      <c r="A15434" s="1"/>
      <c r="B15434" s="1"/>
      <c r="C15434" s="1"/>
    </row>
    <row r="15435" spans="1:3" ht="15.75">
      <c r="A15435" s="1"/>
      <c r="B15435" s="1"/>
      <c r="C15435" s="1"/>
    </row>
    <row r="15436" spans="1:3" ht="15.75">
      <c r="A15436" s="1"/>
      <c r="B15436" s="1"/>
      <c r="C15436" s="1"/>
    </row>
    <row r="15437" spans="1:3" ht="15.75">
      <c r="A15437" s="1"/>
      <c r="B15437" s="1"/>
      <c r="C15437" s="1"/>
    </row>
    <row r="15438" spans="1:3" ht="15.75">
      <c r="A15438" s="1"/>
      <c r="B15438" s="1"/>
      <c r="C15438" s="1"/>
    </row>
    <row r="15439" spans="1:3" ht="15.75">
      <c r="A15439" s="1"/>
      <c r="B15439" s="1"/>
      <c r="C15439" s="1"/>
    </row>
    <row r="15440" spans="1:3" ht="15.75">
      <c r="A15440" s="1"/>
      <c r="B15440" s="1"/>
      <c r="C15440" s="1"/>
    </row>
    <row r="15441" spans="1:3" ht="15.75">
      <c r="A15441" s="1"/>
      <c r="B15441" s="1"/>
      <c r="C15441" s="1"/>
    </row>
    <row r="15442" spans="1:3" ht="15.75">
      <c r="A15442" s="1"/>
      <c r="B15442" s="1"/>
      <c r="C15442" s="1"/>
    </row>
    <row r="15443" spans="1:3" ht="15.75">
      <c r="A15443" s="1"/>
      <c r="B15443" s="1"/>
      <c r="C15443" s="1"/>
    </row>
    <row r="15444" spans="1:3" ht="15.75">
      <c r="A15444" s="1"/>
      <c r="B15444" s="1"/>
      <c r="C15444" s="1"/>
    </row>
    <row r="15445" spans="1:3" ht="15.75">
      <c r="A15445" s="1"/>
      <c r="B15445" s="1"/>
      <c r="C15445" s="1"/>
    </row>
    <row r="15446" spans="1:3" ht="15.75">
      <c r="A15446" s="1"/>
      <c r="B15446" s="1"/>
      <c r="C15446" s="1"/>
    </row>
    <row r="15447" spans="1:3" ht="15.75">
      <c r="A15447" s="1"/>
      <c r="B15447" s="1"/>
      <c r="C15447" s="1"/>
    </row>
    <row r="15448" spans="1:3" ht="15.75">
      <c r="A15448" s="1"/>
      <c r="B15448" s="1"/>
      <c r="C15448" s="1"/>
    </row>
    <row r="15449" spans="1:3" ht="15.75">
      <c r="A15449" s="1"/>
      <c r="B15449" s="1"/>
      <c r="C15449" s="1"/>
    </row>
    <row r="15450" spans="1:3" ht="15.75">
      <c r="A15450" s="1"/>
      <c r="B15450" s="1"/>
      <c r="C15450" s="1"/>
    </row>
    <row r="15451" spans="1:3" ht="15.75">
      <c r="A15451" s="1"/>
      <c r="B15451" s="1"/>
      <c r="C15451" s="1"/>
    </row>
    <row r="15452" spans="1:3" ht="15.75">
      <c r="A15452" s="1"/>
      <c r="B15452" s="1"/>
      <c r="C15452" s="1"/>
    </row>
    <row r="15453" spans="1:3" ht="15.75">
      <c r="A15453" s="1"/>
      <c r="B15453" s="1"/>
      <c r="C15453" s="1"/>
    </row>
    <row r="15454" spans="1:3" ht="15.75">
      <c r="A15454" s="1"/>
      <c r="B15454" s="1"/>
      <c r="C15454" s="1"/>
    </row>
    <row r="15455" spans="1:3" ht="15.75">
      <c r="A15455" s="1"/>
      <c r="B15455" s="1"/>
      <c r="C15455" s="1"/>
    </row>
    <row r="15456" spans="1:3" ht="15.75">
      <c r="A15456" s="1"/>
      <c r="B15456" s="1"/>
      <c r="C15456" s="1"/>
    </row>
    <row r="15457" spans="1:3" ht="15.75">
      <c r="A15457" s="1"/>
      <c r="B15457" s="1"/>
      <c r="C15457" s="1"/>
    </row>
    <row r="15458" spans="1:3" ht="15.75">
      <c r="A15458" s="1"/>
      <c r="B15458" s="1"/>
      <c r="C15458" s="1"/>
    </row>
    <row r="15459" spans="1:3" ht="15.75">
      <c r="A15459" s="1"/>
      <c r="B15459" s="1"/>
      <c r="C15459" s="1"/>
    </row>
    <row r="15460" spans="1:3" ht="15.75">
      <c r="A15460" s="1"/>
      <c r="B15460" s="1"/>
      <c r="C15460" s="1"/>
    </row>
    <row r="15461" spans="1:3" ht="15.75">
      <c r="A15461" s="1"/>
      <c r="B15461" s="1"/>
      <c r="C15461" s="1"/>
    </row>
    <row r="15462" spans="1:3" ht="15.75">
      <c r="A15462" s="1"/>
      <c r="B15462" s="1"/>
      <c r="C15462" s="1"/>
    </row>
    <row r="15463" spans="1:3" ht="15.75">
      <c r="A15463" s="1"/>
      <c r="B15463" s="1"/>
      <c r="C15463" s="1"/>
    </row>
    <row r="15464" spans="1:3" ht="15.75">
      <c r="A15464" s="1"/>
      <c r="B15464" s="1"/>
      <c r="C15464" s="1"/>
    </row>
    <row r="15465" spans="1:3" ht="15.75">
      <c r="A15465" s="1"/>
      <c r="B15465" s="1"/>
      <c r="C15465" s="1"/>
    </row>
    <row r="15466" spans="1:3" ht="15.75">
      <c r="A15466" s="1"/>
      <c r="B15466" s="1"/>
      <c r="C15466" s="1"/>
    </row>
    <row r="15467" spans="1:3" ht="15.75">
      <c r="A15467" s="1"/>
      <c r="B15467" s="1"/>
      <c r="C15467" s="1"/>
    </row>
    <row r="15468" spans="1:3" ht="15.75">
      <c r="A15468" s="1"/>
      <c r="B15468" s="1"/>
      <c r="C15468" s="1"/>
    </row>
    <row r="15469" spans="1:3" ht="15.75">
      <c r="A15469" s="1"/>
      <c r="B15469" s="1"/>
      <c r="C15469" s="1"/>
    </row>
    <row r="15470" spans="1:3" ht="15.75">
      <c r="A15470" s="1"/>
      <c r="B15470" s="1"/>
      <c r="C15470" s="1"/>
    </row>
    <row r="15471" spans="1:3" ht="15.75">
      <c r="A15471" s="1"/>
      <c r="B15471" s="1"/>
      <c r="C15471" s="1"/>
    </row>
    <row r="15472" spans="1:3" ht="15.75">
      <c r="A15472" s="1"/>
      <c r="B15472" s="1"/>
      <c r="C15472" s="1"/>
    </row>
    <row r="15473" spans="1:3" ht="15.75">
      <c r="A15473" s="1"/>
      <c r="B15473" s="1"/>
      <c r="C15473" s="1"/>
    </row>
    <row r="15474" spans="1:3" ht="15.75">
      <c r="A15474" s="1"/>
      <c r="B15474" s="1"/>
      <c r="C15474" s="1"/>
    </row>
    <row r="15475" spans="1:3" ht="15.75">
      <c r="A15475" s="1"/>
      <c r="B15475" s="1"/>
      <c r="C15475" s="1"/>
    </row>
    <row r="15476" spans="1:3" ht="15.75">
      <c r="A15476" s="1"/>
      <c r="B15476" s="1"/>
      <c r="C15476" s="1"/>
    </row>
    <row r="15477" spans="1:3" ht="15.75">
      <c r="A15477" s="1"/>
      <c r="B15477" s="1"/>
      <c r="C15477" s="1"/>
    </row>
    <row r="15478" spans="1:3" ht="15.75">
      <c r="A15478" s="1"/>
      <c r="B15478" s="1"/>
      <c r="C15478" s="1"/>
    </row>
    <row r="15479" spans="1:3" ht="15.75">
      <c r="A15479" s="1"/>
      <c r="B15479" s="1"/>
      <c r="C15479" s="1"/>
    </row>
    <row r="15480" spans="1:3" ht="15.75">
      <c r="A15480" s="1"/>
      <c r="B15480" s="1"/>
      <c r="C15480" s="1"/>
    </row>
    <row r="15481" spans="1:3" ht="15.75">
      <c r="A15481" s="1"/>
      <c r="B15481" s="1"/>
      <c r="C15481" s="1"/>
    </row>
    <row r="15482" spans="1:3" ht="15.75">
      <c r="A15482" s="1"/>
      <c r="B15482" s="1"/>
      <c r="C15482" s="1"/>
    </row>
    <row r="15483" spans="1:3" ht="15.75">
      <c r="A15483" s="1"/>
      <c r="B15483" s="1"/>
      <c r="C15483" s="1"/>
    </row>
    <row r="15484" spans="1:3" ht="15.75">
      <c r="A15484" s="1"/>
      <c r="B15484" s="1"/>
      <c r="C15484" s="1"/>
    </row>
    <row r="15485" spans="1:3" ht="15.75">
      <c r="A15485" s="1"/>
      <c r="B15485" s="1"/>
      <c r="C15485" s="1"/>
    </row>
    <row r="15486" spans="1:3" ht="15.75">
      <c r="A15486" s="1"/>
      <c r="B15486" s="1"/>
      <c r="C15486" s="1"/>
    </row>
    <row r="15487" spans="1:3" ht="15.75">
      <c r="A15487" s="1"/>
      <c r="B15487" s="1"/>
      <c r="C15487" s="1"/>
    </row>
    <row r="15488" spans="1:3" ht="15.75">
      <c r="A15488" s="1"/>
      <c r="B15488" s="1"/>
      <c r="C15488" s="1"/>
    </row>
    <row r="15489" spans="1:3" ht="15.75">
      <c r="A15489" s="1"/>
      <c r="B15489" s="1"/>
      <c r="C15489" s="1"/>
    </row>
    <row r="15490" spans="1:3" ht="15.75">
      <c r="A15490" s="1"/>
      <c r="B15490" s="1"/>
      <c r="C15490" s="1"/>
    </row>
    <row r="15491" spans="1:3" ht="15.75">
      <c r="A15491" s="1"/>
      <c r="B15491" s="1"/>
      <c r="C15491" s="1"/>
    </row>
    <row r="15492" spans="1:3" ht="15.75">
      <c r="A15492" s="1"/>
      <c r="B15492" s="1"/>
      <c r="C15492" s="1"/>
    </row>
    <row r="15493" spans="1:3" ht="15.75">
      <c r="A15493" s="1"/>
      <c r="B15493" s="1"/>
      <c r="C15493" s="1"/>
    </row>
    <row r="15494" spans="1:3" ht="15.75">
      <c r="A15494" s="1"/>
      <c r="B15494" s="1"/>
      <c r="C15494" s="1"/>
    </row>
    <row r="15495" spans="1:3" ht="15.75">
      <c r="A15495" s="1"/>
      <c r="B15495" s="1"/>
      <c r="C15495" s="1"/>
    </row>
    <row r="15496" spans="1:3" ht="15.75">
      <c r="A15496" s="1"/>
      <c r="B15496" s="1"/>
      <c r="C15496" s="1"/>
    </row>
    <row r="15497" spans="1:3" ht="15.75">
      <c r="A15497" s="1"/>
      <c r="B15497" s="1"/>
      <c r="C15497" s="1"/>
    </row>
    <row r="15498" spans="1:3" ht="15.75">
      <c r="A15498" s="1"/>
      <c r="B15498" s="1"/>
      <c r="C15498" s="1"/>
    </row>
    <row r="15499" spans="1:3" ht="15.75">
      <c r="A15499" s="1"/>
      <c r="B15499" s="1"/>
      <c r="C15499" s="1"/>
    </row>
    <row r="15500" spans="1:3" ht="15.75">
      <c r="A15500" s="1"/>
      <c r="B15500" s="1"/>
      <c r="C15500" s="1"/>
    </row>
    <row r="15501" spans="1:3" ht="15.75">
      <c r="A15501" s="1"/>
      <c r="B15501" s="1"/>
      <c r="C15501" s="1"/>
    </row>
    <row r="15502" spans="1:3" ht="15.75">
      <c r="A15502" s="1"/>
      <c r="B15502" s="1"/>
      <c r="C15502" s="1"/>
    </row>
    <row r="15503" spans="1:3" ht="15.75">
      <c r="A15503" s="1"/>
      <c r="B15503" s="1"/>
      <c r="C15503" s="1"/>
    </row>
    <row r="15504" spans="1:3" ht="15.75">
      <c r="A15504" s="1"/>
      <c r="B15504" s="1"/>
      <c r="C15504" s="1"/>
    </row>
    <row r="15505" spans="1:3" ht="15.75">
      <c r="A15505" s="1"/>
      <c r="B15505" s="1"/>
      <c r="C15505" s="1"/>
    </row>
    <row r="15506" spans="1:3" ht="15.75">
      <c r="A15506" s="1"/>
      <c r="B15506" s="1"/>
      <c r="C15506" s="1"/>
    </row>
    <row r="15507" spans="1:3" ht="15.75">
      <c r="A15507" s="1"/>
      <c r="B15507" s="1"/>
      <c r="C15507" s="1"/>
    </row>
    <row r="15508" spans="1:3" ht="15.75">
      <c r="A15508" s="1"/>
      <c r="B15508" s="1"/>
      <c r="C15508" s="1"/>
    </row>
    <row r="15509" spans="1:3" ht="15.75">
      <c r="A15509" s="1"/>
      <c r="B15509" s="1"/>
      <c r="C15509" s="1"/>
    </row>
    <row r="15510" spans="1:3" ht="15.75">
      <c r="A15510" s="1"/>
      <c r="B15510" s="1"/>
      <c r="C15510" s="1"/>
    </row>
    <row r="15511" spans="1:3" ht="15.75">
      <c r="A15511" s="1"/>
      <c r="B15511" s="1"/>
      <c r="C15511" s="1"/>
    </row>
    <row r="15512" spans="1:3" ht="15.75">
      <c r="A15512" s="1"/>
      <c r="B15512" s="1"/>
      <c r="C15512" s="1"/>
    </row>
    <row r="15513" spans="1:3" ht="15.75">
      <c r="A15513" s="1"/>
      <c r="B15513" s="1"/>
      <c r="C15513" s="1"/>
    </row>
    <row r="15514" spans="1:3" ht="15.75">
      <c r="A15514" s="1"/>
      <c r="B15514" s="1"/>
      <c r="C15514" s="1"/>
    </row>
    <row r="15515" spans="1:3" ht="15.75">
      <c r="A15515" s="1"/>
      <c r="B15515" s="1"/>
      <c r="C15515" s="1"/>
    </row>
    <row r="15516" spans="1:3" ht="15.75">
      <c r="A15516" s="1"/>
      <c r="B15516" s="1"/>
      <c r="C15516" s="1"/>
    </row>
    <row r="15517" spans="1:3" ht="15.75">
      <c r="A15517" s="1"/>
      <c r="B15517" s="1"/>
      <c r="C15517" s="1"/>
    </row>
    <row r="15518" spans="1:3" ht="15.75">
      <c r="A15518" s="1"/>
      <c r="B15518" s="1"/>
      <c r="C15518" s="1"/>
    </row>
    <row r="15519" spans="1:3" ht="15.75">
      <c r="A15519" s="1"/>
      <c r="B15519" s="1"/>
      <c r="C15519" s="1"/>
    </row>
    <row r="15520" spans="1:3" ht="15.75">
      <c r="A15520" s="1"/>
      <c r="B15520" s="1"/>
      <c r="C15520" s="1"/>
    </row>
    <row r="15521" spans="1:3" ht="15.75">
      <c r="A15521" s="1"/>
      <c r="B15521" s="1"/>
      <c r="C15521" s="1"/>
    </row>
    <row r="15522" spans="1:3" ht="15.75">
      <c r="A15522" s="1"/>
      <c r="B15522" s="1"/>
      <c r="C15522" s="1"/>
    </row>
    <row r="15523" spans="1:3" ht="15.75">
      <c r="A15523" s="1"/>
      <c r="B15523" s="1"/>
      <c r="C15523" s="1"/>
    </row>
    <row r="15524" spans="1:3" ht="15.75">
      <c r="A15524" s="1"/>
      <c r="B15524" s="1"/>
      <c r="C15524" s="1"/>
    </row>
    <row r="15525" spans="1:3" ht="15.75">
      <c r="A15525" s="1"/>
      <c r="B15525" s="1"/>
      <c r="C15525" s="1"/>
    </row>
    <row r="15526" spans="1:3" ht="15.75">
      <c r="A15526" s="1"/>
      <c r="B15526" s="1"/>
      <c r="C15526" s="1"/>
    </row>
    <row r="15527" spans="1:3" ht="15.75">
      <c r="A15527" s="1"/>
      <c r="B15527" s="1"/>
      <c r="C15527" s="1"/>
    </row>
    <row r="15528" spans="1:3" ht="15.75">
      <c r="A15528" s="1"/>
      <c r="B15528" s="1"/>
      <c r="C15528" s="1"/>
    </row>
    <row r="15529" spans="1:3" ht="15.75">
      <c r="A15529" s="1"/>
      <c r="B15529" s="1"/>
      <c r="C15529" s="1"/>
    </row>
    <row r="15530" spans="1:3" ht="15.75">
      <c r="A15530" s="1"/>
      <c r="B15530" s="1"/>
      <c r="C15530" s="1"/>
    </row>
    <row r="15531" spans="1:3" ht="15.75">
      <c r="A15531" s="1"/>
      <c r="B15531" s="1"/>
      <c r="C15531" s="1"/>
    </row>
    <row r="15532" spans="1:3" ht="15.75">
      <c r="A15532" s="1"/>
      <c r="B15532" s="1"/>
      <c r="C15532" s="1"/>
    </row>
    <row r="15533" spans="1:3" ht="15.75">
      <c r="A15533" s="1"/>
      <c r="B15533" s="1"/>
      <c r="C15533" s="1"/>
    </row>
    <row r="15534" spans="1:3" ht="15.75">
      <c r="A15534" s="1"/>
      <c r="B15534" s="1"/>
      <c r="C15534" s="1"/>
    </row>
    <row r="15535" spans="1:3" ht="15.75">
      <c r="A15535" s="1"/>
      <c r="B15535" s="1"/>
      <c r="C15535" s="1"/>
    </row>
    <row r="15536" spans="1:3" ht="15.75">
      <c r="A15536" s="1"/>
      <c r="B15536" s="1"/>
      <c r="C15536" s="1"/>
    </row>
    <row r="15537" spans="1:3" ht="15.75">
      <c r="A15537" s="1"/>
      <c r="B15537" s="1"/>
      <c r="C15537" s="1"/>
    </row>
    <row r="15538" spans="1:3" ht="15.75">
      <c r="A15538" s="1"/>
      <c r="B15538" s="1"/>
      <c r="C15538" s="1"/>
    </row>
    <row r="15539" spans="1:3" ht="15.75">
      <c r="A15539" s="1"/>
      <c r="B15539" s="1"/>
      <c r="C15539" s="1"/>
    </row>
    <row r="15540" spans="1:3" ht="15.75">
      <c r="A15540" s="1"/>
      <c r="B15540" s="1"/>
      <c r="C15540" s="1"/>
    </row>
    <row r="15541" spans="1:3" ht="15.75">
      <c r="A15541" s="1"/>
      <c r="B15541" s="1"/>
      <c r="C15541" s="1"/>
    </row>
    <row r="15542" spans="1:3" ht="15.75">
      <c r="A15542" s="1"/>
      <c r="B15542" s="1"/>
      <c r="C15542" s="1"/>
    </row>
    <row r="15543" spans="1:3" ht="15.75">
      <c r="A15543" s="1"/>
      <c r="B15543" s="1"/>
      <c r="C15543" s="1"/>
    </row>
    <row r="15544" spans="1:3" ht="15.75">
      <c r="A15544" s="1"/>
      <c r="B15544" s="1"/>
      <c r="C15544" s="1"/>
    </row>
    <row r="15545" spans="1:3" ht="15.75">
      <c r="A15545" s="1"/>
      <c r="B15545" s="1"/>
      <c r="C15545" s="1"/>
    </row>
    <row r="15546" spans="1:3" ht="15.75">
      <c r="A15546" s="1"/>
      <c r="B15546" s="1"/>
      <c r="C15546" s="1"/>
    </row>
    <row r="15547" spans="1:3" ht="15.75">
      <c r="A15547" s="1"/>
      <c r="B15547" s="1"/>
      <c r="C15547" s="1"/>
    </row>
    <row r="15548" spans="1:3" ht="15.75">
      <c r="A15548" s="1"/>
      <c r="B15548" s="1"/>
      <c r="C15548" s="1"/>
    </row>
    <row r="15549" spans="1:3" ht="15.75">
      <c r="A15549" s="1"/>
      <c r="B15549" s="1"/>
      <c r="C15549" s="1"/>
    </row>
    <row r="15550" spans="1:3" ht="15.75">
      <c r="A15550" s="1"/>
      <c r="B15550" s="1"/>
      <c r="C15550" s="1"/>
    </row>
    <row r="15551" spans="1:3" ht="15.75">
      <c r="A15551" s="1"/>
      <c r="B15551" s="1"/>
      <c r="C15551" s="1"/>
    </row>
    <row r="15552" spans="1:3" ht="15.75">
      <c r="A15552" s="1"/>
      <c r="B15552" s="1"/>
      <c r="C15552" s="1"/>
    </row>
    <row r="15553" spans="1:3" ht="15.75">
      <c r="A15553" s="1"/>
      <c r="B15553" s="1"/>
      <c r="C15553" s="1"/>
    </row>
    <row r="15554" spans="1:3" ht="15.75">
      <c r="A15554" s="1"/>
      <c r="B15554" s="1"/>
      <c r="C15554" s="1"/>
    </row>
    <row r="15555" spans="1:3" ht="15.75">
      <c r="A15555" s="1"/>
      <c r="B15555" s="1"/>
      <c r="C15555" s="1"/>
    </row>
    <row r="15556" spans="1:3" ht="15.75">
      <c r="A15556" s="1"/>
      <c r="B15556" s="1"/>
      <c r="C15556" s="1"/>
    </row>
    <row r="15557" spans="1:3" ht="15.75">
      <c r="A15557" s="1"/>
      <c r="B15557" s="1"/>
      <c r="C15557" s="1"/>
    </row>
    <row r="15558" spans="1:3" ht="15.75">
      <c r="A15558" s="1"/>
      <c r="B15558" s="1"/>
      <c r="C15558" s="1"/>
    </row>
    <row r="15559" spans="1:3" ht="15.75">
      <c r="A15559" s="1"/>
      <c r="B15559" s="1"/>
      <c r="C15559" s="1"/>
    </row>
    <row r="15560" spans="1:3" ht="15.75">
      <c r="A15560" s="1"/>
      <c r="B15560" s="1"/>
      <c r="C15560" s="1"/>
    </row>
    <row r="15561" spans="1:3" ht="15.75">
      <c r="A15561" s="1"/>
      <c r="B15561" s="1"/>
      <c r="C15561" s="1"/>
    </row>
    <row r="15562" spans="1:3" ht="15.75">
      <c r="A15562" s="1"/>
      <c r="B15562" s="1"/>
      <c r="C15562" s="1"/>
    </row>
    <row r="15563" spans="1:3" ht="15.75">
      <c r="A15563" s="1"/>
      <c r="B15563" s="1"/>
      <c r="C15563" s="1"/>
    </row>
    <row r="15564" spans="1:3" ht="15.75">
      <c r="A15564" s="1"/>
      <c r="B15564" s="1"/>
      <c r="C15564" s="1"/>
    </row>
    <row r="15565" spans="1:3" ht="15.75">
      <c r="A15565" s="1"/>
      <c r="B15565" s="1"/>
      <c r="C15565" s="1"/>
    </row>
    <row r="15566" spans="1:3" ht="15.75">
      <c r="A15566" s="1"/>
      <c r="B15566" s="1"/>
      <c r="C15566" s="1"/>
    </row>
    <row r="15567" spans="1:3" ht="15.75">
      <c r="A15567" s="1"/>
      <c r="B15567" s="1"/>
      <c r="C15567" s="1"/>
    </row>
    <row r="15568" spans="1:3" ht="15.75">
      <c r="A15568" s="1"/>
      <c r="B15568" s="1"/>
      <c r="C15568" s="1"/>
    </row>
    <row r="15569" spans="1:3" ht="15.75">
      <c r="A15569" s="1"/>
      <c r="B15569" s="1"/>
      <c r="C15569" s="1"/>
    </row>
    <row r="15570" spans="1:3" ht="15.75">
      <c r="A15570" s="1"/>
      <c r="B15570" s="1"/>
      <c r="C15570" s="1"/>
    </row>
    <row r="15571" spans="1:3" ht="15.75">
      <c r="A15571" s="1"/>
      <c r="B15571" s="1"/>
      <c r="C15571" s="1"/>
    </row>
    <row r="15572" spans="1:3" ht="15.75">
      <c r="A15572" s="1"/>
      <c r="B15572" s="1"/>
      <c r="C15572" s="1"/>
    </row>
    <row r="15573" spans="1:3" ht="15.75">
      <c r="A15573" s="1"/>
      <c r="B15573" s="1"/>
      <c r="C15573" s="1"/>
    </row>
    <row r="15574" spans="1:3" ht="15.75">
      <c r="A15574" s="1"/>
      <c r="B15574" s="1"/>
      <c r="C15574" s="1"/>
    </row>
    <row r="15575" spans="1:3" ht="15.75">
      <c r="A15575" s="1"/>
      <c r="B15575" s="1"/>
      <c r="C15575" s="1"/>
    </row>
    <row r="15576" spans="1:3" ht="15.75">
      <c r="A15576" s="1"/>
      <c r="B15576" s="1"/>
      <c r="C15576" s="1"/>
    </row>
    <row r="15577" spans="1:3" ht="15.75">
      <c r="A15577" s="1"/>
      <c r="B15577" s="1"/>
      <c r="C15577" s="1"/>
    </row>
    <row r="15578" spans="1:3" ht="15.75">
      <c r="A15578" s="1"/>
      <c r="B15578" s="1"/>
      <c r="C15578" s="1"/>
    </row>
    <row r="15579" spans="1:3" ht="15.75">
      <c r="A15579" s="1"/>
      <c r="B15579" s="1"/>
      <c r="C15579" s="1"/>
    </row>
    <row r="15580" spans="1:3" ht="15.75">
      <c r="A15580" s="1"/>
      <c r="B15580" s="1"/>
      <c r="C15580" s="1"/>
    </row>
    <row r="15581" spans="1:3" ht="15.75">
      <c r="A15581" s="1"/>
      <c r="B15581" s="1"/>
      <c r="C15581" s="1"/>
    </row>
    <row r="15582" spans="1:3" ht="15.75">
      <c r="A15582" s="1"/>
      <c r="B15582" s="1"/>
      <c r="C15582" s="1"/>
    </row>
    <row r="15583" spans="1:3" ht="15.75">
      <c r="A15583" s="1"/>
      <c r="B15583" s="1"/>
      <c r="C15583" s="1"/>
    </row>
    <row r="15584" spans="1:3" ht="15.75">
      <c r="A15584" s="1"/>
      <c r="B15584" s="1"/>
      <c r="C15584" s="1"/>
    </row>
    <row r="15585" spans="1:3" ht="15.75">
      <c r="A15585" s="1"/>
      <c r="B15585" s="1"/>
      <c r="C15585" s="1"/>
    </row>
    <row r="15586" spans="1:3" ht="15.75">
      <c r="A15586" s="1"/>
      <c r="B15586" s="1"/>
      <c r="C15586" s="1"/>
    </row>
    <row r="15587" spans="1:3" ht="15.75">
      <c r="A15587" s="1"/>
      <c r="B15587" s="1"/>
      <c r="C15587" s="1"/>
    </row>
    <row r="15588" spans="1:3" ht="15.75">
      <c r="A15588" s="1"/>
      <c r="B15588" s="1"/>
      <c r="C15588" s="1"/>
    </row>
    <row r="15589" spans="1:3" ht="15.75">
      <c r="A15589" s="1"/>
      <c r="B15589" s="1"/>
      <c r="C15589" s="1"/>
    </row>
    <row r="15590" spans="1:3" ht="15.75">
      <c r="A15590" s="1"/>
      <c r="B15590" s="1"/>
      <c r="C15590" s="1"/>
    </row>
    <row r="15591" spans="1:3" ht="15.75">
      <c r="A15591" s="1"/>
      <c r="B15591" s="1"/>
      <c r="C15591" s="1"/>
    </row>
    <row r="15592" spans="1:3" ht="15.75">
      <c r="A15592" s="1"/>
      <c r="B15592" s="1"/>
      <c r="C15592" s="1"/>
    </row>
    <row r="15593" spans="1:3" ht="15.75">
      <c r="A15593" s="1"/>
      <c r="B15593" s="1"/>
      <c r="C15593" s="1"/>
    </row>
    <row r="15594" spans="1:3" ht="15.75">
      <c r="A15594" s="1"/>
      <c r="B15594" s="1"/>
      <c r="C15594" s="1"/>
    </row>
    <row r="15595" spans="1:3" ht="15.75">
      <c r="A15595" s="1"/>
      <c r="B15595" s="1"/>
      <c r="C15595" s="1"/>
    </row>
    <row r="15596" spans="1:3" ht="15.75">
      <c r="A15596" s="1"/>
      <c r="B15596" s="1"/>
      <c r="C15596" s="1"/>
    </row>
    <row r="15597" spans="1:3" ht="15.75">
      <c r="A15597" s="1"/>
      <c r="B15597" s="1"/>
      <c r="C15597" s="1"/>
    </row>
    <row r="15598" spans="1:3" ht="15.75">
      <c r="A15598" s="1"/>
      <c r="B15598" s="1"/>
      <c r="C15598" s="1"/>
    </row>
    <row r="15599" spans="1:3" ht="15.75">
      <c r="A15599" s="1"/>
      <c r="B15599" s="1"/>
      <c r="C15599" s="1"/>
    </row>
    <row r="15600" spans="1:3" ht="15.75">
      <c r="A15600" s="1"/>
      <c r="B15600" s="1"/>
      <c r="C15600" s="1"/>
    </row>
    <row r="15601" spans="1:3" ht="15.75">
      <c r="A15601" s="1"/>
      <c r="B15601" s="1"/>
      <c r="C15601" s="1"/>
    </row>
    <row r="15602" spans="1:3" ht="15.75">
      <c r="A15602" s="1"/>
      <c r="B15602" s="1"/>
      <c r="C15602" s="1"/>
    </row>
    <row r="15603" spans="1:3" ht="15.75">
      <c r="A15603" s="1"/>
      <c r="B15603" s="1"/>
      <c r="C15603" s="1"/>
    </row>
    <row r="15604" spans="1:3" ht="15.75">
      <c r="A15604" s="1"/>
      <c r="B15604" s="1"/>
      <c r="C15604" s="1"/>
    </row>
    <row r="15605" spans="1:3" ht="15.75">
      <c r="A15605" s="1"/>
      <c r="B15605" s="1"/>
      <c r="C15605" s="1"/>
    </row>
    <row r="15606" spans="1:3" ht="15.75">
      <c r="A15606" s="1"/>
      <c r="B15606" s="1"/>
      <c r="C15606" s="1"/>
    </row>
    <row r="15607" spans="1:3" ht="15.75">
      <c r="A15607" s="1"/>
      <c r="B15607" s="1"/>
      <c r="C15607" s="1"/>
    </row>
    <row r="15608" spans="1:3" ht="15.75">
      <c r="A15608" s="1"/>
      <c r="B15608" s="1"/>
      <c r="C15608" s="1"/>
    </row>
    <row r="15609" spans="1:3" ht="15.75">
      <c r="A15609" s="1"/>
      <c r="B15609" s="1"/>
      <c r="C15609" s="1"/>
    </row>
    <row r="15610" spans="1:3" ht="15.75">
      <c r="A15610" s="1"/>
      <c r="B15610" s="1"/>
      <c r="C15610" s="1"/>
    </row>
    <row r="15611" spans="1:3" ht="15.75">
      <c r="A15611" s="1"/>
      <c r="B15611" s="1"/>
      <c r="C15611" s="1"/>
    </row>
    <row r="15612" spans="1:3" ht="15.75">
      <c r="A15612" s="1"/>
      <c r="B15612" s="1"/>
      <c r="C15612" s="1"/>
    </row>
    <row r="15613" spans="1:3" ht="15.75">
      <c r="A15613" s="1"/>
      <c r="B15613" s="1"/>
      <c r="C15613" s="1"/>
    </row>
    <row r="15614" spans="1:3" ht="15.75">
      <c r="A15614" s="1"/>
      <c r="B15614" s="1"/>
      <c r="C15614" s="1"/>
    </row>
    <row r="15615" spans="1:3" ht="15.75">
      <c r="A15615" s="1"/>
      <c r="B15615" s="1"/>
      <c r="C15615" s="1"/>
    </row>
    <row r="15616" spans="1:3" ht="15.75">
      <c r="A15616" s="1"/>
      <c r="B15616" s="1"/>
      <c r="C15616" s="1"/>
    </row>
    <row r="15617" spans="1:3" ht="15.75">
      <c r="A15617" s="1"/>
      <c r="B15617" s="1"/>
      <c r="C15617" s="1"/>
    </row>
    <row r="15618" spans="1:3" ht="15.75">
      <c r="A15618" s="1"/>
      <c r="B15618" s="1"/>
      <c r="C15618" s="1"/>
    </row>
    <row r="15619" spans="1:3" ht="15.75">
      <c r="A15619" s="1"/>
      <c r="B15619" s="1"/>
      <c r="C15619" s="1"/>
    </row>
    <row r="15620" spans="1:3" ht="15.75">
      <c r="A15620" s="1"/>
      <c r="B15620" s="1"/>
      <c r="C15620" s="1"/>
    </row>
    <row r="15621" spans="1:3" ht="15.75">
      <c r="A15621" s="1"/>
      <c r="B15621" s="1"/>
      <c r="C15621" s="1"/>
    </row>
    <row r="15622" spans="1:3" ht="15.75">
      <c r="A15622" s="1"/>
      <c r="B15622" s="1"/>
      <c r="C15622" s="1"/>
    </row>
    <row r="15623" spans="1:3" ht="15.75">
      <c r="A15623" s="1"/>
      <c r="B15623" s="1"/>
      <c r="C15623" s="1"/>
    </row>
    <row r="15624" spans="1:3" ht="15.75">
      <c r="A15624" s="1"/>
      <c r="B15624" s="1"/>
      <c r="C15624" s="1"/>
    </row>
    <row r="15625" spans="1:3" ht="15.75">
      <c r="A15625" s="1"/>
      <c r="B15625" s="1"/>
      <c r="C15625" s="1"/>
    </row>
    <row r="15626" spans="1:3" ht="15.75">
      <c r="A15626" s="1"/>
      <c r="B15626" s="1"/>
      <c r="C15626" s="1"/>
    </row>
    <row r="15627" spans="1:3" ht="15.75">
      <c r="A15627" s="1"/>
      <c r="B15627" s="1"/>
      <c r="C15627" s="1"/>
    </row>
    <row r="15628" spans="1:3" ht="15.75">
      <c r="A15628" s="1"/>
      <c r="B15628" s="1"/>
      <c r="C15628" s="1"/>
    </row>
    <row r="15629" spans="1:3" ht="15.75">
      <c r="A15629" s="1"/>
      <c r="B15629" s="1"/>
      <c r="C15629" s="1"/>
    </row>
    <row r="15630" spans="1:3" ht="15.75">
      <c r="A15630" s="1"/>
      <c r="B15630" s="1"/>
      <c r="C15630" s="1"/>
    </row>
    <row r="15631" spans="1:3" ht="15.75">
      <c r="A15631" s="1"/>
      <c r="B15631" s="1"/>
      <c r="C15631" s="1"/>
    </row>
    <row r="15632" spans="1:3" ht="15.75">
      <c r="A15632" s="1"/>
      <c r="B15632" s="1"/>
      <c r="C15632" s="1"/>
    </row>
    <row r="15633" spans="1:3" ht="15.75">
      <c r="A15633" s="1"/>
      <c r="B15633" s="1"/>
      <c r="C15633" s="1"/>
    </row>
    <row r="15634" spans="1:3" ht="15.75">
      <c r="A15634" s="1"/>
      <c r="B15634" s="1"/>
      <c r="C15634" s="1"/>
    </row>
    <row r="15635" spans="1:3" ht="15.75">
      <c r="A15635" s="1"/>
      <c r="B15635" s="1"/>
      <c r="C15635" s="1"/>
    </row>
    <row r="15636" spans="1:3" ht="15.75">
      <c r="A15636" s="1"/>
      <c r="B15636" s="1"/>
      <c r="C15636" s="1"/>
    </row>
    <row r="15637" spans="1:3" ht="15.75">
      <c r="A15637" s="1"/>
      <c r="B15637" s="1"/>
      <c r="C15637" s="1"/>
    </row>
    <row r="15638" spans="1:3" ht="15.75">
      <c r="A15638" s="1"/>
      <c r="B15638" s="1"/>
      <c r="C15638" s="1"/>
    </row>
    <row r="15639" spans="1:3" ht="15.75">
      <c r="A15639" s="1"/>
      <c r="B15639" s="1"/>
      <c r="C15639" s="1"/>
    </row>
    <row r="15640" spans="1:3" ht="15.75">
      <c r="A15640" s="1"/>
      <c r="B15640" s="1"/>
      <c r="C15640" s="1"/>
    </row>
    <row r="15641" spans="1:3" ht="15.75">
      <c r="A15641" s="1"/>
      <c r="B15641" s="1"/>
      <c r="C15641" s="1"/>
    </row>
    <row r="15642" spans="1:3" ht="15.75">
      <c r="A15642" s="1"/>
      <c r="B15642" s="1"/>
      <c r="C15642" s="1"/>
    </row>
    <row r="15643" spans="1:3" ht="15.75">
      <c r="A15643" s="1"/>
      <c r="B15643" s="1"/>
      <c r="C15643" s="1"/>
    </row>
    <row r="15644" spans="1:3" ht="15.75">
      <c r="A15644" s="1"/>
      <c r="B15644" s="1"/>
      <c r="C15644" s="1"/>
    </row>
    <row r="15645" spans="1:3" ht="15.75">
      <c r="A15645" s="1"/>
      <c r="B15645" s="1"/>
      <c r="C15645" s="1"/>
    </row>
    <row r="15646" spans="1:3" ht="15.75">
      <c r="A15646" s="1"/>
      <c r="B15646" s="1"/>
      <c r="C15646" s="1"/>
    </row>
    <row r="15647" spans="1:3" ht="15.75">
      <c r="A15647" s="1"/>
      <c r="B15647" s="1"/>
      <c r="C15647" s="1"/>
    </row>
    <row r="15648" spans="1:3" ht="15.75">
      <c r="A15648" s="1"/>
      <c r="B15648" s="1"/>
      <c r="C15648" s="1"/>
    </row>
    <row r="15649" spans="1:3" ht="15.75">
      <c r="A15649" s="1"/>
      <c r="B15649" s="1"/>
      <c r="C15649" s="1"/>
    </row>
    <row r="15650" spans="1:3" ht="15.75">
      <c r="A15650" s="1"/>
      <c r="B15650" s="1"/>
      <c r="C15650" s="1"/>
    </row>
    <row r="15651" spans="1:3" ht="15.75">
      <c r="A15651" s="1"/>
      <c r="B15651" s="1"/>
      <c r="C15651" s="1"/>
    </row>
    <row r="15652" spans="1:3" ht="15.75">
      <c r="A15652" s="1"/>
      <c r="B15652" s="1"/>
      <c r="C15652" s="1"/>
    </row>
    <row r="15653" spans="1:3" ht="15.75">
      <c r="A15653" s="1"/>
      <c r="B15653" s="1"/>
      <c r="C15653" s="1"/>
    </row>
    <row r="15654" spans="1:3" ht="15.75">
      <c r="A15654" s="1"/>
      <c r="B15654" s="1"/>
      <c r="C15654" s="1"/>
    </row>
    <row r="15655" spans="1:3" ht="15.75">
      <c r="A15655" s="1"/>
      <c r="B15655" s="1"/>
      <c r="C15655" s="1"/>
    </row>
    <row r="15656" spans="1:3" ht="15.75">
      <c r="A15656" s="1"/>
      <c r="B15656" s="1"/>
      <c r="C15656" s="1"/>
    </row>
    <row r="15657" spans="1:3" ht="15.75">
      <c r="A15657" s="1"/>
      <c r="B15657" s="1"/>
      <c r="C15657" s="1"/>
    </row>
    <row r="15658" spans="1:3" ht="15.75">
      <c r="A15658" s="1"/>
      <c r="B15658" s="1"/>
      <c r="C15658" s="1"/>
    </row>
    <row r="15659" spans="1:3" ht="15.75">
      <c r="A15659" s="1"/>
      <c r="B15659" s="1"/>
      <c r="C15659" s="1"/>
    </row>
    <row r="15660" spans="1:3" ht="15.75">
      <c r="A15660" s="1"/>
      <c r="B15660" s="1"/>
      <c r="C15660" s="1"/>
    </row>
    <row r="15661" spans="1:3" ht="15.75">
      <c r="A15661" s="1"/>
      <c r="B15661" s="1"/>
      <c r="C15661" s="1"/>
    </row>
    <row r="15662" spans="1:3" ht="15.75">
      <c r="A15662" s="1"/>
      <c r="B15662" s="1"/>
      <c r="C15662" s="1"/>
    </row>
    <row r="15663" spans="1:3" ht="15.75">
      <c r="A15663" s="1"/>
      <c r="B15663" s="1"/>
      <c r="C15663" s="1"/>
    </row>
    <row r="15664" spans="1:3" ht="15.75">
      <c r="A15664" s="1"/>
      <c r="B15664" s="1"/>
      <c r="C15664" s="1"/>
    </row>
    <row r="15665" spans="1:3" ht="15.75">
      <c r="A15665" s="1"/>
      <c r="B15665" s="1"/>
      <c r="C15665" s="1"/>
    </row>
    <row r="15666" spans="1:3" ht="15.75">
      <c r="A15666" s="1"/>
      <c r="B15666" s="1"/>
      <c r="C15666" s="1"/>
    </row>
    <row r="15667" spans="1:3" ht="15.75">
      <c r="A15667" s="1"/>
      <c r="B15667" s="1"/>
      <c r="C15667" s="1"/>
    </row>
    <row r="15668" spans="1:3" ht="15.75">
      <c r="A15668" s="1"/>
      <c r="B15668" s="1"/>
      <c r="C15668" s="1"/>
    </row>
    <row r="15669" spans="1:3" ht="15.75">
      <c r="A15669" s="1"/>
      <c r="B15669" s="1"/>
      <c r="C15669" s="1"/>
    </row>
    <row r="15670" spans="1:3" ht="15.75">
      <c r="A15670" s="1"/>
      <c r="B15670" s="1"/>
      <c r="C15670" s="1"/>
    </row>
    <row r="15671" spans="1:3" ht="15.75">
      <c r="A15671" s="1"/>
      <c r="B15671" s="1"/>
      <c r="C15671" s="1"/>
    </row>
    <row r="15672" spans="1:3" ht="15.75">
      <c r="A15672" s="1"/>
      <c r="B15672" s="1"/>
      <c r="C15672" s="1"/>
    </row>
    <row r="15673" spans="1:3" ht="15.75">
      <c r="A15673" s="1"/>
      <c r="B15673" s="1"/>
      <c r="C15673" s="1"/>
    </row>
    <row r="15674" spans="1:3" ht="15.75">
      <c r="A15674" s="1"/>
      <c r="B15674" s="1"/>
      <c r="C15674" s="1"/>
    </row>
    <row r="15675" spans="1:3" ht="15.75">
      <c r="A15675" s="1"/>
      <c r="B15675" s="1"/>
      <c r="C15675" s="1"/>
    </row>
    <row r="15676" spans="1:3" ht="15.75">
      <c r="A15676" s="1"/>
      <c r="B15676" s="1"/>
      <c r="C15676" s="1"/>
    </row>
    <row r="15677" spans="1:3" ht="15.75">
      <c r="A15677" s="1"/>
      <c r="B15677" s="1"/>
      <c r="C15677" s="1"/>
    </row>
    <row r="15678" spans="1:3" ht="15.75">
      <c r="A15678" s="1"/>
      <c r="B15678" s="1"/>
      <c r="C15678" s="1"/>
    </row>
    <row r="15679" spans="1:3" ht="15.75">
      <c r="A15679" s="1"/>
      <c r="B15679" s="1"/>
      <c r="C15679" s="1"/>
    </row>
    <row r="15680" spans="1:3" ht="15.75">
      <c r="A15680" s="1"/>
      <c r="B15680" s="1"/>
      <c r="C15680" s="1"/>
    </row>
    <row r="15681" spans="1:3" ht="15.75">
      <c r="A15681" s="1"/>
      <c r="B15681" s="1"/>
      <c r="C15681" s="1"/>
    </row>
    <row r="15682" spans="1:3" ht="15.75">
      <c r="A15682" s="1"/>
      <c r="B15682" s="1"/>
      <c r="C15682" s="1"/>
    </row>
    <row r="15683" spans="1:3" ht="15.75">
      <c r="A15683" s="1"/>
      <c r="B15683" s="1"/>
      <c r="C15683" s="1"/>
    </row>
    <row r="15684" spans="1:3" ht="15.75">
      <c r="A15684" s="1"/>
      <c r="B15684" s="1"/>
      <c r="C15684" s="1"/>
    </row>
    <row r="15685" spans="1:3" ht="15.75">
      <c r="A15685" s="1"/>
      <c r="B15685" s="1"/>
      <c r="C15685" s="1"/>
    </row>
    <row r="15686" spans="1:3" ht="15.75">
      <c r="A15686" s="1"/>
      <c r="B15686" s="1"/>
      <c r="C15686" s="1"/>
    </row>
    <row r="15687" spans="1:3" ht="15.75">
      <c r="A15687" s="1"/>
      <c r="B15687" s="1"/>
      <c r="C15687" s="1"/>
    </row>
    <row r="15688" spans="1:3" ht="15.75">
      <c r="A15688" s="1"/>
      <c r="B15688" s="1"/>
      <c r="C15688" s="1"/>
    </row>
    <row r="15689" spans="1:3" ht="15.75">
      <c r="A15689" s="1"/>
      <c r="B15689" s="1"/>
      <c r="C15689" s="1"/>
    </row>
    <row r="15690" spans="1:3" ht="15.75">
      <c r="A15690" s="1"/>
      <c r="B15690" s="1"/>
      <c r="C15690" s="1"/>
    </row>
    <row r="15691" spans="1:3" ht="15.75">
      <c r="A15691" s="1"/>
      <c r="B15691" s="1"/>
      <c r="C15691" s="1"/>
    </row>
    <row r="15692" spans="1:3" ht="15.75">
      <c r="A15692" s="1"/>
      <c r="B15692" s="1"/>
      <c r="C15692" s="1"/>
    </row>
    <row r="15693" spans="1:3" ht="15.75">
      <c r="A15693" s="1"/>
      <c r="B15693" s="1"/>
      <c r="C15693" s="1"/>
    </row>
    <row r="15694" spans="1:3" ht="15.75">
      <c r="A15694" s="1"/>
      <c r="B15694" s="1"/>
      <c r="C15694" s="1"/>
    </row>
    <row r="15695" spans="1:3" ht="15.75">
      <c r="A15695" s="1"/>
      <c r="B15695" s="1"/>
      <c r="C15695" s="1"/>
    </row>
    <row r="15696" spans="1:3" ht="15.75">
      <c r="A15696" s="1"/>
      <c r="B15696" s="1"/>
      <c r="C15696" s="1"/>
    </row>
    <row r="15697" spans="1:3" ht="15.75">
      <c r="A15697" s="1"/>
      <c r="B15697" s="1"/>
      <c r="C15697" s="1"/>
    </row>
    <row r="15698" spans="1:3" ht="15.75">
      <c r="A15698" s="1"/>
      <c r="B15698" s="1"/>
      <c r="C15698" s="1"/>
    </row>
    <row r="15699" spans="1:3" ht="15.75">
      <c r="A15699" s="1"/>
      <c r="B15699" s="1"/>
      <c r="C15699" s="1"/>
    </row>
    <row r="15700" spans="1:3" ht="15.75">
      <c r="A15700" s="1"/>
      <c r="B15700" s="1"/>
      <c r="C15700" s="1"/>
    </row>
    <row r="15701" spans="1:3" ht="15.75">
      <c r="A15701" s="1"/>
      <c r="B15701" s="1"/>
      <c r="C15701" s="1"/>
    </row>
    <row r="15702" spans="1:3" ht="15.75">
      <c r="A15702" s="1"/>
      <c r="B15702" s="1"/>
      <c r="C15702" s="1"/>
    </row>
    <row r="15703" spans="1:3" ht="15.75">
      <c r="A15703" s="1"/>
      <c r="B15703" s="1"/>
      <c r="C15703" s="1"/>
    </row>
    <row r="15704" spans="1:3" ht="15.75">
      <c r="A15704" s="1"/>
      <c r="B15704" s="1"/>
      <c r="C15704" s="1"/>
    </row>
    <row r="15705" spans="1:3" ht="15.75">
      <c r="A15705" s="1"/>
      <c r="B15705" s="1"/>
      <c r="C15705" s="1"/>
    </row>
    <row r="15706" spans="1:3" ht="15.75">
      <c r="A15706" s="1"/>
      <c r="B15706" s="1"/>
      <c r="C15706" s="1"/>
    </row>
    <row r="15707" spans="1:3" ht="15.75">
      <c r="A15707" s="1"/>
      <c r="B15707" s="1"/>
      <c r="C15707" s="1"/>
    </row>
    <row r="15708" spans="1:3" ht="15.75">
      <c r="A15708" s="1"/>
      <c r="B15708" s="1"/>
      <c r="C15708" s="1"/>
    </row>
    <row r="15709" spans="1:3" ht="15.75">
      <c r="A15709" s="1"/>
      <c r="B15709" s="1"/>
      <c r="C15709" s="1"/>
    </row>
    <row r="15710" spans="1:3" ht="15.75">
      <c r="A15710" s="1"/>
      <c r="B15710" s="1"/>
      <c r="C15710" s="1"/>
    </row>
    <row r="15711" spans="1:3" ht="15.75">
      <c r="A15711" s="1"/>
      <c r="B15711" s="1"/>
      <c r="C15711" s="1"/>
    </row>
    <row r="15712" spans="1:3" ht="15.75">
      <c r="A15712" s="1"/>
      <c r="B15712" s="1"/>
      <c r="C15712" s="1"/>
    </row>
    <row r="15713" spans="1:3" ht="15.75">
      <c r="A15713" s="1"/>
      <c r="B15713" s="1"/>
      <c r="C15713" s="1"/>
    </row>
    <row r="15714" spans="1:3" ht="15.75">
      <c r="A15714" s="1"/>
      <c r="B15714" s="1"/>
      <c r="C15714" s="1"/>
    </row>
    <row r="15715" spans="1:3" ht="15.75">
      <c r="A15715" s="1"/>
      <c r="B15715" s="1"/>
      <c r="C15715" s="1"/>
    </row>
    <row r="15716" spans="1:3" ht="15.75">
      <c r="A15716" s="1"/>
      <c r="B15716" s="1"/>
      <c r="C15716" s="1"/>
    </row>
    <row r="15717" spans="1:3" ht="15.75">
      <c r="A15717" s="1"/>
      <c r="B15717" s="1"/>
      <c r="C15717" s="1"/>
    </row>
    <row r="15718" spans="1:3" ht="15.75">
      <c r="A15718" s="1"/>
      <c r="B15718" s="1"/>
      <c r="C15718" s="1"/>
    </row>
    <row r="15719" spans="1:3" ht="15.75">
      <c r="A15719" s="1"/>
      <c r="B15719" s="1"/>
      <c r="C15719" s="1"/>
    </row>
    <row r="15720" spans="1:3" ht="15.75">
      <c r="A15720" s="1"/>
      <c r="B15720" s="1"/>
      <c r="C15720" s="1"/>
    </row>
    <row r="15721" spans="1:3" ht="15.75">
      <c r="A15721" s="1"/>
      <c r="B15721" s="1"/>
      <c r="C15721" s="1"/>
    </row>
    <row r="15722" spans="1:3" ht="15.75">
      <c r="A15722" s="1"/>
      <c r="B15722" s="1"/>
      <c r="C15722" s="1"/>
    </row>
    <row r="15723" spans="1:3" ht="15.75">
      <c r="A15723" s="1"/>
      <c r="B15723" s="1"/>
      <c r="C15723" s="1"/>
    </row>
    <row r="15724" spans="1:3" ht="15.75">
      <c r="A15724" s="1"/>
      <c r="B15724" s="1"/>
      <c r="C15724" s="1"/>
    </row>
    <row r="15725" spans="1:3" ht="15.75">
      <c r="A15725" s="1"/>
      <c r="B15725" s="1"/>
      <c r="C15725" s="1"/>
    </row>
    <row r="15726" spans="1:3" ht="15.75">
      <c r="A15726" s="1"/>
      <c r="B15726" s="1"/>
      <c r="C15726" s="1"/>
    </row>
    <row r="15727" spans="1:3" ht="15.75">
      <c r="A15727" s="1"/>
      <c r="B15727" s="1"/>
      <c r="C15727" s="1"/>
    </row>
    <row r="15728" spans="1:3" ht="15.75">
      <c r="A15728" s="1"/>
      <c r="B15728" s="1"/>
      <c r="C15728" s="1"/>
    </row>
    <row r="15729" spans="1:3" ht="15.75">
      <c r="A15729" s="1"/>
      <c r="B15729" s="1"/>
      <c r="C15729" s="1"/>
    </row>
    <row r="15730" spans="1:3" ht="15.75">
      <c r="A15730" s="1"/>
      <c r="B15730" s="1"/>
      <c r="C15730" s="1"/>
    </row>
    <row r="15731" spans="1:3" ht="15.75">
      <c r="A15731" s="1"/>
      <c r="B15731" s="1"/>
      <c r="C15731" s="1"/>
    </row>
    <row r="15732" spans="1:3" ht="15.75">
      <c r="A15732" s="1"/>
      <c r="B15732" s="1"/>
      <c r="C15732" s="1"/>
    </row>
    <row r="15733" spans="1:3" ht="15.75">
      <c r="A15733" s="1"/>
      <c r="B15733" s="1"/>
      <c r="C15733" s="1"/>
    </row>
    <row r="15734" spans="1:3" ht="15.75">
      <c r="A15734" s="1"/>
      <c r="B15734" s="1"/>
      <c r="C15734" s="1"/>
    </row>
    <row r="15735" spans="1:3" ht="15.75">
      <c r="A15735" s="1"/>
      <c r="B15735" s="1"/>
      <c r="C15735" s="1"/>
    </row>
    <row r="15736" spans="1:3" ht="15.75">
      <c r="A15736" s="1"/>
      <c r="B15736" s="1"/>
      <c r="C15736" s="1"/>
    </row>
    <row r="15737" spans="1:3" ht="15.75">
      <c r="A15737" s="1"/>
      <c r="B15737" s="1"/>
      <c r="C15737" s="1"/>
    </row>
    <row r="15738" spans="1:3" ht="15.75">
      <c r="A15738" s="1"/>
      <c r="B15738" s="1"/>
      <c r="C15738" s="1"/>
    </row>
    <row r="15739" spans="1:3" ht="15.75">
      <c r="A15739" s="1"/>
      <c r="B15739" s="1"/>
      <c r="C15739" s="1"/>
    </row>
    <row r="15740" spans="1:3" ht="15.75">
      <c r="A15740" s="1"/>
      <c r="B15740" s="1"/>
      <c r="C15740" s="1"/>
    </row>
    <row r="15741" spans="1:3" ht="15.75">
      <c r="A15741" s="1"/>
      <c r="B15741" s="1"/>
      <c r="C15741" s="1"/>
    </row>
    <row r="15742" spans="1:3" ht="15.75">
      <c r="A15742" s="1"/>
      <c r="B15742" s="1"/>
      <c r="C15742" s="1"/>
    </row>
    <row r="15743" spans="1:3" ht="15.75">
      <c r="A15743" s="1"/>
      <c r="B15743" s="1"/>
      <c r="C15743" s="1"/>
    </row>
    <row r="15744" spans="1:3" ht="15.75">
      <c r="A15744" s="1"/>
      <c r="B15744" s="1"/>
      <c r="C15744" s="1"/>
    </row>
    <row r="15745" spans="1:3" ht="15.75">
      <c r="A15745" s="1"/>
      <c r="B15745" s="1"/>
      <c r="C15745" s="1"/>
    </row>
    <row r="15746" spans="1:3" ht="15.75">
      <c r="A15746" s="1"/>
      <c r="B15746" s="1"/>
      <c r="C15746" s="1"/>
    </row>
    <row r="15747" spans="1:3" ht="15.75">
      <c r="A15747" s="1"/>
      <c r="B15747" s="1"/>
      <c r="C15747" s="1"/>
    </row>
    <row r="15748" spans="1:3" ht="15.75">
      <c r="A15748" s="1"/>
      <c r="B15748" s="1"/>
      <c r="C15748" s="1"/>
    </row>
    <row r="15749" spans="1:3" ht="15.75">
      <c r="A15749" s="1"/>
      <c r="B15749" s="1"/>
      <c r="C15749" s="1"/>
    </row>
    <row r="15750" spans="1:3" ht="15.75">
      <c r="A15750" s="1"/>
      <c r="B15750" s="1"/>
      <c r="C15750" s="1"/>
    </row>
    <row r="15751" spans="1:3" ht="15.75">
      <c r="A15751" s="1"/>
      <c r="B15751" s="1"/>
      <c r="C15751" s="1"/>
    </row>
    <row r="15752" spans="1:3" ht="15.75">
      <c r="A15752" s="1"/>
      <c r="B15752" s="1"/>
      <c r="C15752" s="1"/>
    </row>
    <row r="15753" spans="1:3" ht="15.75">
      <c r="A15753" s="1"/>
      <c r="B15753" s="1"/>
      <c r="C15753" s="1"/>
    </row>
    <row r="15754" spans="1:3" ht="15.75">
      <c r="A15754" s="1"/>
      <c r="B15754" s="1"/>
      <c r="C15754" s="1"/>
    </row>
    <row r="15755" spans="1:3" ht="15.75">
      <c r="A15755" s="1"/>
      <c r="B15755" s="1"/>
      <c r="C15755" s="1"/>
    </row>
    <row r="15756" spans="1:3" ht="15.75">
      <c r="A15756" s="1"/>
      <c r="B15756" s="1"/>
      <c r="C15756" s="1"/>
    </row>
    <row r="15757" spans="1:3" ht="15.75">
      <c r="A15757" s="1"/>
      <c r="B15757" s="1"/>
      <c r="C15757" s="1"/>
    </row>
    <row r="15758" spans="1:3" ht="15.75">
      <c r="A15758" s="1"/>
      <c r="B15758" s="1"/>
      <c r="C15758" s="1"/>
    </row>
    <row r="15759" spans="1:3" ht="15.75">
      <c r="A15759" s="1"/>
      <c r="B15759" s="1"/>
      <c r="C15759" s="1"/>
    </row>
    <row r="15760" spans="1:3" ht="15.75">
      <c r="A15760" s="1"/>
      <c r="B15760" s="1"/>
      <c r="C15760" s="1"/>
    </row>
    <row r="15761" spans="1:3" ht="15.75">
      <c r="A15761" s="1"/>
      <c r="B15761" s="1"/>
      <c r="C15761" s="1"/>
    </row>
    <row r="15762" spans="1:3" ht="15.75">
      <c r="A15762" s="1"/>
      <c r="B15762" s="1"/>
      <c r="C15762" s="1"/>
    </row>
    <row r="15763" spans="1:3" ht="15.75">
      <c r="A15763" s="1"/>
      <c r="B15763" s="1"/>
      <c r="C15763" s="1"/>
    </row>
    <row r="15764" spans="1:3" ht="15.75">
      <c r="A15764" s="1"/>
      <c r="B15764" s="1"/>
      <c r="C15764" s="1"/>
    </row>
    <row r="15765" spans="1:3" ht="15.75">
      <c r="A15765" s="1"/>
      <c r="B15765" s="1"/>
      <c r="C15765" s="1"/>
    </row>
    <row r="15766" spans="1:3" ht="15.75">
      <c r="A15766" s="1"/>
      <c r="B15766" s="1"/>
      <c r="C15766" s="1"/>
    </row>
    <row r="15767" spans="1:3" ht="15.75">
      <c r="A15767" s="1"/>
      <c r="B15767" s="1"/>
      <c r="C15767" s="1"/>
    </row>
    <row r="15768" spans="1:3" ht="15.75">
      <c r="A15768" s="1"/>
      <c r="B15768" s="1"/>
      <c r="C15768" s="1"/>
    </row>
    <row r="15769" spans="1:3" ht="15.75">
      <c r="A15769" s="1"/>
      <c r="B15769" s="1"/>
      <c r="C15769" s="1"/>
    </row>
    <row r="15770" spans="1:3" ht="15.75">
      <c r="A15770" s="1"/>
      <c r="B15770" s="1"/>
      <c r="C15770" s="1"/>
    </row>
    <row r="15771" spans="1:3" ht="15.75">
      <c r="A15771" s="1"/>
      <c r="B15771" s="1"/>
      <c r="C15771" s="1"/>
    </row>
    <row r="15772" spans="1:3" ht="15.75">
      <c r="A15772" s="1"/>
      <c r="B15772" s="1"/>
      <c r="C15772" s="1"/>
    </row>
    <row r="15773" spans="1:3" ht="15.75">
      <c r="A15773" s="1"/>
      <c r="B15773" s="1"/>
      <c r="C15773" s="1"/>
    </row>
    <row r="15774" spans="1:3" ht="15.75">
      <c r="A15774" s="1"/>
      <c r="B15774" s="1"/>
      <c r="C15774" s="1"/>
    </row>
    <row r="15775" spans="1:3" ht="15.75">
      <c r="A15775" s="1"/>
      <c r="B15775" s="1"/>
      <c r="C15775" s="1"/>
    </row>
    <row r="15776" spans="1:3" ht="15.75">
      <c r="A15776" s="1"/>
      <c r="B15776" s="1"/>
      <c r="C15776" s="1"/>
    </row>
    <row r="15777" spans="1:3" ht="15.75">
      <c r="A15777" s="1"/>
      <c r="B15777" s="1"/>
      <c r="C15777" s="1"/>
    </row>
    <row r="15778" spans="1:3" ht="15.75">
      <c r="A15778" s="1"/>
      <c r="B15778" s="1"/>
      <c r="C15778" s="1"/>
    </row>
    <row r="15779" spans="1:3" ht="15.75">
      <c r="A15779" s="1"/>
      <c r="B15779" s="1"/>
      <c r="C15779" s="1"/>
    </row>
    <row r="15780" spans="1:3" ht="15.75">
      <c r="A15780" s="1"/>
      <c r="B15780" s="1"/>
      <c r="C15780" s="1"/>
    </row>
    <row r="15781" spans="1:3" ht="15.75">
      <c r="A15781" s="1"/>
      <c r="B15781" s="1"/>
      <c r="C15781" s="1"/>
    </row>
    <row r="15782" spans="1:3" ht="15.75">
      <c r="A15782" s="1"/>
      <c r="B15782" s="1"/>
      <c r="C15782" s="1"/>
    </row>
    <row r="15783" spans="1:3" ht="15.75">
      <c r="A15783" s="1"/>
      <c r="B15783" s="1"/>
      <c r="C15783" s="1"/>
    </row>
    <row r="15784" spans="1:3" ht="15.75">
      <c r="A15784" s="1"/>
      <c r="B15784" s="1"/>
      <c r="C15784" s="1"/>
    </row>
    <row r="15785" spans="1:3" ht="15.75">
      <c r="A15785" s="1"/>
      <c r="B15785" s="1"/>
      <c r="C15785" s="1"/>
    </row>
    <row r="15786" spans="1:3" ht="15.75">
      <c r="A15786" s="1"/>
      <c r="B15786" s="1"/>
      <c r="C15786" s="1"/>
    </row>
    <row r="15787" spans="1:3" ht="15.75">
      <c r="A15787" s="1"/>
      <c r="B15787" s="1"/>
      <c r="C15787" s="1"/>
    </row>
    <row r="15788" spans="1:3" ht="15.75">
      <c r="A15788" s="1"/>
      <c r="B15788" s="1"/>
      <c r="C15788" s="1"/>
    </row>
    <row r="15789" spans="1:3" ht="15.75">
      <c r="A15789" s="1"/>
      <c r="B15789" s="1"/>
      <c r="C15789" s="1"/>
    </row>
    <row r="15790" spans="1:3" ht="15.75">
      <c r="A15790" s="1"/>
      <c r="B15790" s="1"/>
      <c r="C15790" s="1"/>
    </row>
    <row r="15791" spans="1:3" ht="15.75">
      <c r="A15791" s="1"/>
      <c r="B15791" s="1"/>
      <c r="C15791" s="1"/>
    </row>
    <row r="15792" spans="1:3" ht="15.75">
      <c r="A15792" s="1"/>
      <c r="B15792" s="1"/>
      <c r="C15792" s="1"/>
    </row>
    <row r="15793" spans="1:3" ht="15.75">
      <c r="A15793" s="1"/>
      <c r="B15793" s="1"/>
      <c r="C15793" s="1"/>
    </row>
    <row r="15794" spans="1:3" ht="15.75">
      <c r="A15794" s="1"/>
      <c r="B15794" s="1"/>
      <c r="C15794" s="1"/>
    </row>
    <row r="15795" spans="1:3" ht="15.75">
      <c r="A15795" s="1"/>
      <c r="B15795" s="1"/>
      <c r="C15795" s="1"/>
    </row>
    <row r="15796" spans="1:3" ht="15.75">
      <c r="A15796" s="1"/>
      <c r="B15796" s="1"/>
      <c r="C15796" s="1"/>
    </row>
    <row r="15797" spans="1:3" ht="15.75">
      <c r="A15797" s="1"/>
      <c r="B15797" s="1"/>
      <c r="C15797" s="1"/>
    </row>
    <row r="15798" spans="1:3" ht="15.75">
      <c r="A15798" s="1"/>
      <c r="B15798" s="1"/>
      <c r="C15798" s="1"/>
    </row>
    <row r="15799" spans="1:3" ht="15.75">
      <c r="A15799" s="1"/>
      <c r="B15799" s="1"/>
      <c r="C15799" s="1"/>
    </row>
    <row r="15800" spans="1:3" ht="15.75">
      <c r="A15800" s="1"/>
      <c r="B15800" s="1"/>
      <c r="C15800" s="1"/>
    </row>
    <row r="15801" spans="1:3" ht="15.75">
      <c r="A15801" s="1"/>
      <c r="B15801" s="1"/>
      <c r="C15801" s="1"/>
    </row>
    <row r="15802" spans="1:3" ht="15.75">
      <c r="A15802" s="1"/>
      <c r="B15802" s="1"/>
      <c r="C15802" s="1"/>
    </row>
    <row r="15803" spans="1:3" ht="15.75">
      <c r="A15803" s="1"/>
      <c r="B15803" s="1"/>
      <c r="C15803" s="1"/>
    </row>
    <row r="15804" spans="1:3" ht="15.75">
      <c r="A15804" s="1"/>
      <c r="B15804" s="1"/>
      <c r="C15804" s="1"/>
    </row>
    <row r="15805" spans="1:3" ht="15.75">
      <c r="A15805" s="1"/>
      <c r="B15805" s="1"/>
      <c r="C15805" s="1"/>
    </row>
    <row r="15806" spans="1:3" ht="15.75">
      <c r="A15806" s="1"/>
      <c r="B15806" s="1"/>
      <c r="C15806" s="1"/>
    </row>
    <row r="15807" spans="1:3" ht="15.75">
      <c r="A15807" s="1"/>
      <c r="B15807" s="1"/>
      <c r="C15807" s="1"/>
    </row>
    <row r="15808" spans="1:3" ht="15.75">
      <c r="A15808" s="1"/>
      <c r="B15808" s="1"/>
      <c r="C15808" s="1"/>
    </row>
    <row r="15809" spans="1:3" ht="15.75">
      <c r="A15809" s="1"/>
      <c r="B15809" s="1"/>
      <c r="C15809" s="1"/>
    </row>
    <row r="15810" spans="1:3" ht="15.75">
      <c r="A15810" s="1"/>
      <c r="B15810" s="1"/>
      <c r="C15810" s="1"/>
    </row>
    <row r="15811" spans="1:3" ht="15.75">
      <c r="A15811" s="1"/>
      <c r="B15811" s="1"/>
      <c r="C15811" s="1"/>
    </row>
    <row r="15812" spans="1:3" ht="15.75">
      <c r="A15812" s="1"/>
      <c r="B15812" s="1"/>
      <c r="C15812" s="1"/>
    </row>
    <row r="15813" spans="1:3" ht="15.75">
      <c r="A15813" s="1"/>
      <c r="B15813" s="1"/>
      <c r="C15813" s="1"/>
    </row>
    <row r="15814" spans="1:3" ht="15.75">
      <c r="A15814" s="1"/>
      <c r="B15814" s="1"/>
      <c r="C15814" s="1"/>
    </row>
    <row r="15815" spans="1:3" ht="15.75">
      <c r="A15815" s="1"/>
      <c r="B15815" s="1"/>
      <c r="C15815" s="1"/>
    </row>
    <row r="15816" spans="1:3" ht="15.75">
      <c r="A15816" s="1"/>
      <c r="B15816" s="1"/>
      <c r="C15816" s="1"/>
    </row>
    <row r="15817" spans="1:3" ht="15.75">
      <c r="A15817" s="1"/>
      <c r="B15817" s="1"/>
      <c r="C15817" s="1"/>
    </row>
    <row r="15818" spans="1:3" ht="15.75">
      <c r="A15818" s="1"/>
      <c r="B15818" s="1"/>
      <c r="C15818" s="1"/>
    </row>
    <row r="15819" spans="1:3" ht="15.75">
      <c r="A15819" s="1"/>
      <c r="B15819" s="1"/>
      <c r="C15819" s="1"/>
    </row>
    <row r="15820" spans="1:3" ht="15.75">
      <c r="A15820" s="1"/>
      <c r="B15820" s="1"/>
      <c r="C15820" s="1"/>
    </row>
    <row r="15821" spans="1:3" ht="15.75">
      <c r="A15821" s="1"/>
      <c r="B15821" s="1"/>
      <c r="C15821" s="1"/>
    </row>
    <row r="15822" spans="1:3" ht="15.75">
      <c r="A15822" s="1"/>
      <c r="B15822" s="1"/>
      <c r="C15822" s="1"/>
    </row>
    <row r="15823" spans="1:3" ht="15.75">
      <c r="A15823" s="1"/>
      <c r="B15823" s="1"/>
      <c r="C15823" s="1"/>
    </row>
    <row r="15824" spans="1:3" ht="15.75">
      <c r="A15824" s="1"/>
      <c r="B15824" s="1"/>
      <c r="C15824" s="1"/>
    </row>
    <row r="15825" spans="1:3" ht="15.75">
      <c r="A15825" s="1"/>
      <c r="B15825" s="1"/>
      <c r="C15825" s="1"/>
    </row>
    <row r="15826" spans="1:3" ht="15.75">
      <c r="A15826" s="1"/>
      <c r="B15826" s="1"/>
      <c r="C15826" s="1"/>
    </row>
    <row r="15827" spans="1:3" ht="15.75">
      <c r="A15827" s="1"/>
      <c r="B15827" s="1"/>
      <c r="C15827" s="1"/>
    </row>
    <row r="15828" spans="1:3" ht="15.75">
      <c r="A15828" s="1"/>
      <c r="B15828" s="1"/>
      <c r="C15828" s="1"/>
    </row>
    <row r="15829" spans="1:3" ht="15.75">
      <c r="A15829" s="1"/>
      <c r="B15829" s="1"/>
      <c r="C15829" s="1"/>
    </row>
    <row r="15830" spans="1:3" ht="15.75">
      <c r="A15830" s="1"/>
      <c r="B15830" s="1"/>
      <c r="C15830" s="1"/>
    </row>
    <row r="15831" spans="1:3" ht="15.75">
      <c r="A15831" s="1"/>
      <c r="B15831" s="1"/>
      <c r="C15831" s="1"/>
    </row>
    <row r="15832" spans="1:3" ht="15.75">
      <c r="A15832" s="1"/>
      <c r="B15832" s="1"/>
      <c r="C15832" s="1"/>
    </row>
    <row r="15833" spans="1:3" ht="15.75">
      <c r="A15833" s="1"/>
      <c r="B15833" s="1"/>
      <c r="C15833" s="1"/>
    </row>
    <row r="15834" spans="1:3" ht="15.75">
      <c r="A15834" s="1"/>
      <c r="B15834" s="1"/>
      <c r="C15834" s="1"/>
    </row>
    <row r="15835" spans="1:3" ht="15.75">
      <c r="A15835" s="1"/>
      <c r="B15835" s="1"/>
      <c r="C15835" s="1"/>
    </row>
    <row r="15836" spans="1:3" ht="15.75">
      <c r="A15836" s="1"/>
      <c r="B15836" s="1"/>
      <c r="C15836" s="1"/>
    </row>
    <row r="15837" spans="1:3" ht="15.75">
      <c r="A15837" s="1"/>
      <c r="B15837" s="1"/>
      <c r="C15837" s="1"/>
    </row>
    <row r="15838" spans="1:3" ht="15.75">
      <c r="A15838" s="1"/>
      <c r="B15838" s="1"/>
      <c r="C15838" s="1"/>
    </row>
    <row r="15839" spans="1:3" ht="15.75">
      <c r="A15839" s="1"/>
      <c r="B15839" s="1"/>
      <c r="C15839" s="1"/>
    </row>
    <row r="15840" spans="1:3" ht="15.75">
      <c r="A15840" s="1"/>
      <c r="B15840" s="1"/>
      <c r="C15840" s="1"/>
    </row>
    <row r="15841" spans="1:3" ht="15.75">
      <c r="A15841" s="1"/>
      <c r="B15841" s="1"/>
      <c r="C15841" s="1"/>
    </row>
    <row r="15842" spans="1:3" ht="15.75">
      <c r="A15842" s="1"/>
      <c r="B15842" s="1"/>
      <c r="C15842" s="1"/>
    </row>
    <row r="15843" spans="1:3" ht="15.75">
      <c r="A15843" s="1"/>
      <c r="B15843" s="1"/>
      <c r="C15843" s="1"/>
    </row>
    <row r="15844" spans="1:3" ht="15.75">
      <c r="A15844" s="1"/>
      <c r="B15844" s="1"/>
      <c r="C15844" s="1"/>
    </row>
    <row r="15845" spans="1:3" ht="15.75">
      <c r="A15845" s="1"/>
      <c r="B15845" s="1"/>
      <c r="C15845" s="1"/>
    </row>
    <row r="15846" spans="1:3" ht="15.75">
      <c r="A15846" s="1"/>
      <c r="B15846" s="1"/>
      <c r="C15846" s="1"/>
    </row>
    <row r="15847" spans="1:3" ht="15.75">
      <c r="A15847" s="1"/>
      <c r="B15847" s="1"/>
      <c r="C15847" s="1"/>
    </row>
    <row r="15848" spans="1:3" ht="15.75">
      <c r="A15848" s="1"/>
      <c r="B15848" s="1"/>
      <c r="C15848" s="1"/>
    </row>
    <row r="15849" spans="1:3" ht="15.75">
      <c r="A15849" s="1"/>
      <c r="B15849" s="1"/>
      <c r="C15849" s="1"/>
    </row>
    <row r="15850" spans="1:3" ht="15.75">
      <c r="A15850" s="1"/>
      <c r="B15850" s="1"/>
      <c r="C15850" s="1"/>
    </row>
    <row r="15851" spans="1:3" ht="15.75">
      <c r="A15851" s="1"/>
      <c r="B15851" s="1"/>
      <c r="C15851" s="1"/>
    </row>
    <row r="15852" spans="1:3" ht="15.75">
      <c r="A15852" s="1"/>
      <c r="B15852" s="1"/>
      <c r="C15852" s="1"/>
    </row>
    <row r="15853" spans="1:3" ht="15.75">
      <c r="A15853" s="1"/>
      <c r="B15853" s="1"/>
      <c r="C15853" s="1"/>
    </row>
    <row r="15854" spans="1:3" ht="15.75">
      <c r="A15854" s="1"/>
      <c r="B15854" s="1"/>
      <c r="C15854" s="1"/>
    </row>
    <row r="15855" spans="1:3" ht="15.75">
      <c r="A15855" s="1"/>
      <c r="B15855" s="1"/>
      <c r="C15855" s="1"/>
    </row>
    <row r="15856" spans="1:3" ht="15.75">
      <c r="A15856" s="1"/>
      <c r="B15856" s="1"/>
      <c r="C15856" s="1"/>
    </row>
    <row r="15857" spans="1:3" ht="15.75">
      <c r="A15857" s="1"/>
      <c r="B15857" s="1"/>
      <c r="C15857" s="1"/>
    </row>
    <row r="15858" spans="1:3" ht="15.75">
      <c r="A15858" s="1"/>
      <c r="B15858" s="1"/>
      <c r="C15858" s="1"/>
    </row>
    <row r="15859" spans="1:3" ht="15.75">
      <c r="A15859" s="1"/>
      <c r="B15859" s="1"/>
      <c r="C15859" s="1"/>
    </row>
    <row r="15860" spans="1:3" ht="15.75">
      <c r="A15860" s="1"/>
      <c r="B15860" s="1"/>
      <c r="C15860" s="1"/>
    </row>
    <row r="15861" spans="1:3" ht="15.75">
      <c r="A15861" s="1"/>
      <c r="B15861" s="1"/>
      <c r="C15861" s="1"/>
    </row>
    <row r="15862" spans="1:3" ht="15.75">
      <c r="A15862" s="1"/>
      <c r="B15862" s="1"/>
      <c r="C15862" s="1"/>
    </row>
    <row r="15863" spans="1:3" ht="15.75">
      <c r="A15863" s="1"/>
      <c r="B15863" s="1"/>
      <c r="C15863" s="1"/>
    </row>
    <row r="15864" spans="1:3" ht="15.75">
      <c r="A15864" s="1"/>
      <c r="B15864" s="1"/>
      <c r="C15864" s="1"/>
    </row>
    <row r="15865" spans="1:3" ht="15.75">
      <c r="A15865" s="1"/>
      <c r="B15865" s="1"/>
      <c r="C15865" s="1"/>
    </row>
    <row r="15866" spans="1:3" ht="15.75">
      <c r="A15866" s="1"/>
      <c r="B15866" s="1"/>
      <c r="C15866" s="1"/>
    </row>
    <row r="15867" spans="1:3" ht="15.75">
      <c r="A15867" s="1"/>
      <c r="B15867" s="1"/>
      <c r="C15867" s="1"/>
    </row>
    <row r="15868" spans="1:3" ht="15.75">
      <c r="A15868" s="1"/>
      <c r="B15868" s="1"/>
      <c r="C15868" s="1"/>
    </row>
    <row r="15869" spans="1:3" ht="15.75">
      <c r="A15869" s="1"/>
      <c r="B15869" s="1"/>
      <c r="C15869" s="1"/>
    </row>
    <row r="15870" spans="1:3" ht="15.75">
      <c r="A15870" s="1"/>
      <c r="B15870" s="1"/>
      <c r="C15870" s="1"/>
    </row>
    <row r="15871" spans="1:3" ht="15.75">
      <c r="A15871" s="1"/>
      <c r="B15871" s="1"/>
      <c r="C15871" s="1"/>
    </row>
    <row r="15872" spans="1:3" ht="15.75">
      <c r="A15872" s="1"/>
      <c r="B15872" s="1"/>
      <c r="C15872" s="1"/>
    </row>
    <row r="15873" spans="1:3" ht="15.75">
      <c r="A15873" s="1"/>
      <c r="B15873" s="1"/>
      <c r="C15873" s="1"/>
    </row>
    <row r="15874" spans="1:3" ht="15.75">
      <c r="A15874" s="1"/>
      <c r="B15874" s="1"/>
      <c r="C15874" s="1"/>
    </row>
    <row r="15875" spans="1:3" ht="15.75">
      <c r="A15875" s="1"/>
      <c r="B15875" s="1"/>
      <c r="C15875" s="1"/>
    </row>
    <row r="15876" spans="1:3" ht="15.75">
      <c r="A15876" s="1"/>
      <c r="B15876" s="1"/>
      <c r="C15876" s="1"/>
    </row>
    <row r="15877" spans="1:3" ht="15.75">
      <c r="A15877" s="1"/>
      <c r="B15877" s="1"/>
      <c r="C15877" s="1"/>
    </row>
    <row r="15878" spans="1:3" ht="15.75">
      <c r="A15878" s="1"/>
      <c r="B15878" s="1"/>
      <c r="C15878" s="1"/>
    </row>
    <row r="15879" spans="1:3" ht="15.75">
      <c r="A15879" s="1"/>
      <c r="B15879" s="1"/>
      <c r="C15879" s="1"/>
    </row>
    <row r="15880" spans="1:3" ht="15.75">
      <c r="A15880" s="1"/>
      <c r="B15880" s="1"/>
      <c r="C15880" s="1"/>
    </row>
    <row r="15881" spans="1:3" ht="15.75">
      <c r="A15881" s="1"/>
      <c r="B15881" s="1"/>
      <c r="C15881" s="1"/>
    </row>
    <row r="15882" spans="1:3" ht="15.75">
      <c r="A15882" s="1"/>
      <c r="B15882" s="1"/>
      <c r="C15882" s="1"/>
    </row>
    <row r="15883" spans="1:3" ht="15.75">
      <c r="A15883" s="1"/>
      <c r="B15883" s="1"/>
      <c r="C15883" s="1"/>
    </row>
    <row r="15884" spans="1:3" ht="15.75">
      <c r="A15884" s="1"/>
      <c r="B15884" s="1"/>
      <c r="C15884" s="1"/>
    </row>
    <row r="15885" spans="1:3" ht="15.75">
      <c r="A15885" s="1"/>
      <c r="B15885" s="1"/>
      <c r="C15885" s="1"/>
    </row>
    <row r="15886" spans="1:3" ht="15.75">
      <c r="A15886" s="1"/>
      <c r="B15886" s="1"/>
      <c r="C15886" s="1"/>
    </row>
    <row r="15887" spans="1:3" ht="15.75">
      <c r="A15887" s="1"/>
      <c r="B15887" s="1"/>
      <c r="C15887" s="1"/>
    </row>
    <row r="15888" spans="1:3" ht="15.75">
      <c r="A15888" s="1"/>
      <c r="B15888" s="1"/>
      <c r="C15888" s="1"/>
    </row>
    <row r="15889" spans="1:3" ht="15.75">
      <c r="A15889" s="1"/>
      <c r="B15889" s="1"/>
      <c r="C15889" s="1"/>
    </row>
    <row r="15890" spans="1:3" ht="15.75">
      <c r="A15890" s="1"/>
      <c r="B15890" s="1"/>
      <c r="C15890" s="1"/>
    </row>
    <row r="15891" spans="1:3" ht="15.75">
      <c r="A15891" s="1"/>
      <c r="B15891" s="1"/>
      <c r="C15891" s="1"/>
    </row>
    <row r="15892" spans="1:3" ht="15.75">
      <c r="A15892" s="1"/>
      <c r="B15892" s="1"/>
      <c r="C15892" s="1"/>
    </row>
    <row r="15893" spans="1:3" ht="15.75">
      <c r="A15893" s="1"/>
      <c r="B15893" s="1"/>
      <c r="C15893" s="1"/>
    </row>
    <row r="15894" spans="1:3" ht="15.75">
      <c r="A15894" s="1"/>
      <c r="B15894" s="1"/>
      <c r="C15894" s="1"/>
    </row>
    <row r="15895" spans="1:3" ht="15.75">
      <c r="A15895" s="1"/>
      <c r="B15895" s="1"/>
      <c r="C15895" s="1"/>
    </row>
    <row r="15896" spans="1:3" ht="15.75">
      <c r="A15896" s="1"/>
      <c r="B15896" s="1"/>
      <c r="C15896" s="1"/>
    </row>
    <row r="15897" spans="1:3" ht="15.75">
      <c r="A15897" s="1"/>
      <c r="B15897" s="1"/>
      <c r="C15897" s="1"/>
    </row>
    <row r="15898" spans="1:3" ht="15.75">
      <c r="A15898" s="1"/>
      <c r="B15898" s="1"/>
      <c r="C15898" s="1"/>
    </row>
    <row r="15899" spans="1:3" ht="15.75">
      <c r="A15899" s="1"/>
      <c r="B15899" s="1"/>
      <c r="C15899" s="1"/>
    </row>
    <row r="15900" spans="1:3" ht="15.75">
      <c r="A15900" s="1"/>
      <c r="B15900" s="1"/>
      <c r="C15900" s="1"/>
    </row>
    <row r="15901" spans="1:3" ht="15.75">
      <c r="A15901" s="1"/>
      <c r="B15901" s="1"/>
      <c r="C15901" s="1"/>
    </row>
    <row r="15902" spans="1:3" ht="15.75">
      <c r="A15902" s="1"/>
      <c r="B15902" s="1"/>
      <c r="C15902" s="1"/>
    </row>
    <row r="15903" spans="1:3" ht="15.75">
      <c r="A15903" s="1"/>
      <c r="B15903" s="1"/>
      <c r="C15903" s="1"/>
    </row>
    <row r="15904" spans="1:3" ht="15.75">
      <c r="A15904" s="1"/>
      <c r="B15904" s="1"/>
      <c r="C15904" s="1"/>
    </row>
    <row r="15905" spans="1:3" ht="15.75">
      <c r="A15905" s="1"/>
      <c r="B15905" s="1"/>
      <c r="C15905" s="1"/>
    </row>
    <row r="15906" spans="1:3" ht="15.75">
      <c r="A15906" s="1"/>
      <c r="B15906" s="1"/>
      <c r="C15906" s="1"/>
    </row>
    <row r="15907" spans="1:3" ht="15.75">
      <c r="A15907" s="1"/>
      <c r="B15907" s="1"/>
      <c r="C15907" s="1"/>
    </row>
    <row r="15908" spans="1:3" ht="15.75">
      <c r="A15908" s="1"/>
      <c r="B15908" s="1"/>
      <c r="C15908" s="1"/>
    </row>
    <row r="15909" spans="1:3" ht="15.75">
      <c r="A15909" s="1"/>
      <c r="B15909" s="1"/>
      <c r="C15909" s="1"/>
    </row>
    <row r="15910" spans="1:3" ht="15.75">
      <c r="A15910" s="1"/>
      <c r="B15910" s="1"/>
      <c r="C15910" s="1"/>
    </row>
    <row r="15911" spans="1:3" ht="15.75">
      <c r="A15911" s="1"/>
      <c r="B15911" s="1"/>
      <c r="C15911" s="1"/>
    </row>
    <row r="15912" spans="1:3" ht="15.75">
      <c r="A15912" s="1"/>
      <c r="B15912" s="1"/>
      <c r="C15912" s="1"/>
    </row>
    <row r="15913" spans="1:3" ht="15.75">
      <c r="A15913" s="1"/>
      <c r="B15913" s="1"/>
      <c r="C15913" s="1"/>
    </row>
    <row r="15914" spans="1:3" ht="15.75">
      <c r="A15914" s="1"/>
      <c r="B15914" s="1"/>
      <c r="C15914" s="1"/>
    </row>
    <row r="15915" spans="1:3" ht="15.75">
      <c r="A15915" s="1"/>
      <c r="B15915" s="1"/>
      <c r="C15915" s="1"/>
    </row>
    <row r="15916" spans="1:3" ht="15.75">
      <c r="A15916" s="1"/>
      <c r="B15916" s="1"/>
      <c r="C15916" s="1"/>
    </row>
    <row r="15917" spans="1:3" ht="15.75">
      <c r="A15917" s="1"/>
      <c r="B15917" s="1"/>
      <c r="C15917" s="1"/>
    </row>
    <row r="15918" spans="1:3" ht="15.75">
      <c r="A15918" s="1"/>
      <c r="B15918" s="1"/>
      <c r="C15918" s="1"/>
    </row>
    <row r="15919" spans="1:3" ht="15.75">
      <c r="A15919" s="1"/>
      <c r="B15919" s="1"/>
      <c r="C15919" s="1"/>
    </row>
    <row r="15920" spans="1:3" ht="15.75">
      <c r="A15920" s="1"/>
      <c r="B15920" s="1"/>
      <c r="C15920" s="1"/>
    </row>
    <row r="15921" spans="1:3" ht="15.75">
      <c r="A15921" s="1"/>
      <c r="B15921" s="1"/>
      <c r="C15921" s="1"/>
    </row>
    <row r="15922" spans="1:3" ht="15.75">
      <c r="A15922" s="1"/>
      <c r="B15922" s="1"/>
      <c r="C15922" s="1"/>
    </row>
    <row r="15923" spans="1:3" ht="15.75">
      <c r="A15923" s="1"/>
      <c r="B15923" s="1"/>
      <c r="C15923" s="1"/>
    </row>
    <row r="15924" spans="1:3" ht="15.75">
      <c r="A15924" s="1"/>
      <c r="B15924" s="1"/>
      <c r="C15924" s="1"/>
    </row>
    <row r="15925" spans="1:3" ht="15.75">
      <c r="A15925" s="1"/>
      <c r="B15925" s="1"/>
      <c r="C15925" s="1"/>
    </row>
    <row r="15926" spans="1:3" ht="15.75">
      <c r="A15926" s="1"/>
      <c r="B15926" s="1"/>
      <c r="C15926" s="1"/>
    </row>
    <row r="15927" spans="1:3" ht="15.75">
      <c r="A15927" s="1"/>
      <c r="B15927" s="1"/>
      <c r="C15927" s="1"/>
    </row>
    <row r="15928" spans="1:3" ht="15.75">
      <c r="A15928" s="1"/>
      <c r="B15928" s="1"/>
      <c r="C15928" s="1"/>
    </row>
    <row r="15929" spans="1:3" ht="15.75">
      <c r="A15929" s="1"/>
      <c r="B15929" s="1"/>
      <c r="C15929" s="1"/>
    </row>
    <row r="15930" spans="1:3" ht="15.75">
      <c r="A15930" s="1"/>
      <c r="B15930" s="1"/>
      <c r="C15930" s="1"/>
    </row>
    <row r="15931" spans="1:3" ht="15.75">
      <c r="A15931" s="1"/>
      <c r="B15931" s="1"/>
      <c r="C15931" s="1"/>
    </row>
    <row r="15932" spans="1:3" ht="15.75">
      <c r="A15932" s="1"/>
      <c r="B15932" s="1"/>
      <c r="C15932" s="1"/>
    </row>
    <row r="15933" spans="1:3" ht="15.75">
      <c r="A15933" s="1"/>
      <c r="B15933" s="1"/>
      <c r="C15933" s="1"/>
    </row>
    <row r="15934" spans="1:3" ht="15.75">
      <c r="A15934" s="1"/>
      <c r="B15934" s="1"/>
      <c r="C15934" s="1"/>
    </row>
    <row r="15935" spans="1:3" ht="15.75">
      <c r="A15935" s="1"/>
      <c r="B15935" s="1"/>
      <c r="C15935" s="1"/>
    </row>
    <row r="15936" spans="1:3" ht="15.75">
      <c r="A15936" s="1"/>
      <c r="B15936" s="1"/>
      <c r="C15936" s="1"/>
    </row>
    <row r="15937" spans="1:3" ht="15.75">
      <c r="A15937" s="1"/>
      <c r="B15937" s="1"/>
      <c r="C15937" s="1"/>
    </row>
    <row r="15938" spans="1:3" ht="15.75">
      <c r="A15938" s="1"/>
      <c r="B15938" s="1"/>
      <c r="C15938" s="1"/>
    </row>
    <row r="15939" spans="1:3" ht="15.75">
      <c r="A15939" s="1"/>
      <c r="B15939" s="1"/>
      <c r="C15939" s="1"/>
    </row>
    <row r="15940" spans="1:3" ht="15.75">
      <c r="A15940" s="1"/>
      <c r="B15940" s="1"/>
      <c r="C15940" s="1"/>
    </row>
    <row r="15941" spans="1:3" ht="15.75">
      <c r="A15941" s="1"/>
      <c r="B15941" s="1"/>
      <c r="C15941" s="1"/>
    </row>
    <row r="15942" spans="1:3" ht="15.75">
      <c r="A15942" s="1"/>
      <c r="B15942" s="1"/>
      <c r="C15942" s="1"/>
    </row>
    <row r="15943" spans="1:3" ht="15.75">
      <c r="A15943" s="1"/>
      <c r="B15943" s="1"/>
      <c r="C15943" s="1"/>
    </row>
    <row r="15944" spans="1:3" ht="15.75">
      <c r="A15944" s="1"/>
      <c r="B15944" s="1"/>
      <c r="C15944" s="1"/>
    </row>
    <row r="15945" spans="1:3" ht="15.75">
      <c r="A15945" s="1"/>
      <c r="B15945" s="1"/>
      <c r="C15945" s="1"/>
    </row>
    <row r="15946" spans="1:3" ht="15.75">
      <c r="A15946" s="1"/>
      <c r="B15946" s="1"/>
      <c r="C15946" s="1"/>
    </row>
    <row r="15947" spans="1:3" ht="15.75">
      <c r="A15947" s="1"/>
      <c r="B15947" s="1"/>
      <c r="C15947" s="1"/>
    </row>
    <row r="15948" spans="1:3" ht="15.75">
      <c r="A15948" s="1"/>
      <c r="B15948" s="1"/>
      <c r="C15948" s="1"/>
    </row>
    <row r="15949" spans="1:3" ht="15.75">
      <c r="A15949" s="1"/>
      <c r="B15949" s="1"/>
      <c r="C15949" s="1"/>
    </row>
    <row r="15950" spans="1:3" ht="15.75">
      <c r="A15950" s="1"/>
      <c r="B15950" s="1"/>
      <c r="C15950" s="1"/>
    </row>
    <row r="15951" spans="1:3" ht="15.75">
      <c r="A15951" s="1"/>
      <c r="B15951" s="1"/>
      <c r="C15951" s="1"/>
    </row>
    <row r="15952" spans="1:3" ht="15.75">
      <c r="A15952" s="1"/>
      <c r="B15952" s="1"/>
      <c r="C15952" s="1"/>
    </row>
    <row r="15953" spans="1:3" ht="15.75">
      <c r="A15953" s="1"/>
      <c r="B15953" s="1"/>
      <c r="C15953" s="1"/>
    </row>
    <row r="15954" spans="1:3" ht="15.75">
      <c r="A15954" s="1"/>
      <c r="B15954" s="1"/>
      <c r="C15954" s="1"/>
    </row>
    <row r="15955" spans="1:3" ht="15.75">
      <c r="A15955" s="1"/>
      <c r="B15955" s="1"/>
      <c r="C15955" s="1"/>
    </row>
    <row r="15956" spans="1:3" ht="15.75">
      <c r="A15956" s="1"/>
      <c r="B15956" s="1"/>
      <c r="C15956" s="1"/>
    </row>
    <row r="15957" spans="1:3" ht="15.75">
      <c r="A15957" s="1"/>
      <c r="B15957" s="1"/>
      <c r="C15957" s="1"/>
    </row>
    <row r="15958" spans="1:3" ht="15.75">
      <c r="A15958" s="1"/>
      <c r="B15958" s="1"/>
      <c r="C15958" s="1"/>
    </row>
    <row r="15959" spans="1:3" ht="15.75">
      <c r="A15959" s="1"/>
      <c r="B15959" s="1"/>
      <c r="C15959" s="1"/>
    </row>
    <row r="15960" spans="1:3" ht="15.75">
      <c r="A15960" s="1"/>
      <c r="B15960" s="1"/>
      <c r="C15960" s="1"/>
    </row>
    <row r="15961" spans="1:3" ht="15.75">
      <c r="A15961" s="1"/>
      <c r="B15961" s="1"/>
      <c r="C15961" s="1"/>
    </row>
    <row r="15962" spans="1:3" ht="15.75">
      <c r="A15962" s="1"/>
      <c r="B15962" s="1"/>
      <c r="C15962" s="1"/>
    </row>
    <row r="15963" spans="1:3" ht="15.75">
      <c r="A15963" s="1"/>
      <c r="B15963" s="1"/>
      <c r="C15963" s="1"/>
    </row>
    <row r="15964" spans="1:3" ht="15.75">
      <c r="A15964" s="1"/>
      <c r="B15964" s="1"/>
      <c r="C15964" s="1"/>
    </row>
    <row r="15965" spans="1:3" ht="15.75">
      <c r="A15965" s="1"/>
      <c r="B15965" s="1"/>
      <c r="C15965" s="1"/>
    </row>
    <row r="15966" spans="1:3" ht="15.75">
      <c r="A15966" s="1"/>
      <c r="B15966" s="1"/>
      <c r="C15966" s="1"/>
    </row>
    <row r="15967" spans="1:3" ht="15.75">
      <c r="A15967" s="1"/>
      <c r="B15967" s="1"/>
      <c r="C15967" s="1"/>
    </row>
    <row r="15968" spans="1:3" ht="15.75">
      <c r="A15968" s="1"/>
      <c r="B15968" s="1"/>
      <c r="C15968" s="1"/>
    </row>
    <row r="15969" spans="1:3" ht="15.75">
      <c r="A15969" s="1"/>
      <c r="B15969" s="1"/>
      <c r="C15969" s="1"/>
    </row>
    <row r="15970" spans="1:3" ht="15.75">
      <c r="A15970" s="1"/>
      <c r="B15970" s="1"/>
      <c r="C15970" s="1"/>
    </row>
    <row r="15971" spans="1:3" ht="15.75">
      <c r="A15971" s="1"/>
      <c r="B15971" s="1"/>
      <c r="C15971" s="1"/>
    </row>
    <row r="15972" spans="1:3" ht="15.75">
      <c r="A15972" s="1"/>
      <c r="B15972" s="1"/>
      <c r="C15972" s="1"/>
    </row>
    <row r="15973" spans="1:3" ht="15.75">
      <c r="A15973" s="1"/>
      <c r="B15973" s="1"/>
      <c r="C15973" s="1"/>
    </row>
    <row r="15974" spans="1:3" ht="15.75">
      <c r="A15974" s="1"/>
      <c r="B15974" s="1"/>
      <c r="C15974" s="1"/>
    </row>
    <row r="15975" spans="1:3" ht="15.75">
      <c r="A15975" s="1"/>
      <c r="B15975" s="1"/>
      <c r="C15975" s="1"/>
    </row>
    <row r="15976" spans="1:3" ht="15.75">
      <c r="A15976" s="1"/>
      <c r="B15976" s="1"/>
      <c r="C15976" s="1"/>
    </row>
    <row r="15977" spans="1:3" ht="15.75">
      <c r="A15977" s="1"/>
      <c r="B15977" s="1"/>
      <c r="C15977" s="1"/>
    </row>
    <row r="15978" spans="1:3" ht="15.75">
      <c r="A15978" s="1"/>
      <c r="B15978" s="1"/>
      <c r="C15978" s="1"/>
    </row>
    <row r="15979" spans="1:3" ht="15.75">
      <c r="A15979" s="1"/>
      <c r="B15979" s="1"/>
      <c r="C15979" s="1"/>
    </row>
    <row r="15980" spans="1:3" ht="15.75">
      <c r="A15980" s="1"/>
      <c r="B15980" s="1"/>
      <c r="C15980" s="1"/>
    </row>
    <row r="15981" spans="1:3" ht="15.75">
      <c r="A15981" s="1"/>
      <c r="B15981" s="1"/>
      <c r="C15981" s="1"/>
    </row>
    <row r="15982" spans="1:3" ht="15.75">
      <c r="A15982" s="1"/>
      <c r="B15982" s="1"/>
      <c r="C15982" s="1"/>
    </row>
    <row r="15983" spans="1:3" ht="15.75">
      <c r="A15983" s="1"/>
      <c r="B15983" s="1"/>
      <c r="C15983" s="1"/>
    </row>
    <row r="15984" spans="1:3" ht="15.75">
      <c r="A15984" s="1"/>
      <c r="B15984" s="1"/>
      <c r="C15984" s="1"/>
    </row>
    <row r="15985" spans="1:3" ht="15.75">
      <c r="A15985" s="1"/>
      <c r="B15985" s="1"/>
      <c r="C15985" s="1"/>
    </row>
    <row r="15986" spans="1:3" ht="15.75">
      <c r="A15986" s="1"/>
      <c r="B15986" s="1"/>
      <c r="C15986" s="1"/>
    </row>
    <row r="15987" spans="1:3" ht="15.75">
      <c r="A15987" s="1"/>
      <c r="B15987" s="1"/>
      <c r="C15987" s="1"/>
    </row>
    <row r="15988" spans="1:3" ht="15.75">
      <c r="A15988" s="1"/>
      <c r="B15988" s="1"/>
      <c r="C15988" s="1"/>
    </row>
    <row r="15989" spans="1:3" ht="15.75">
      <c r="A15989" s="1"/>
      <c r="B15989" s="1"/>
      <c r="C15989" s="1"/>
    </row>
    <row r="15990" spans="1:3" ht="15.75">
      <c r="A15990" s="1"/>
      <c r="B15990" s="1"/>
      <c r="C15990" s="1"/>
    </row>
    <row r="15991" spans="1:3" ht="15.75">
      <c r="A15991" s="1"/>
      <c r="B15991" s="1"/>
      <c r="C15991" s="1"/>
    </row>
    <row r="15992" spans="1:3" ht="15.75">
      <c r="A15992" s="1"/>
      <c r="B15992" s="1"/>
      <c r="C15992" s="1"/>
    </row>
    <row r="15993" spans="1:3" ht="15.75">
      <c r="A15993" s="1"/>
      <c r="B15993" s="1"/>
      <c r="C15993" s="1"/>
    </row>
    <row r="15994" spans="1:3" ht="15.75">
      <c r="A15994" s="1"/>
      <c r="B15994" s="1"/>
      <c r="C15994" s="1"/>
    </row>
    <row r="15995" spans="1:3" ht="15.75">
      <c r="A15995" s="1"/>
      <c r="B15995" s="1"/>
      <c r="C15995" s="1"/>
    </row>
    <row r="15996" spans="1:3" ht="15.75">
      <c r="A15996" s="1"/>
      <c r="B15996" s="1"/>
      <c r="C15996" s="1"/>
    </row>
    <row r="15997" spans="1:3" ht="15.75">
      <c r="A15997" s="1"/>
      <c r="B15997" s="1"/>
      <c r="C15997" s="1"/>
    </row>
    <row r="15998" spans="1:3" ht="15.75">
      <c r="A15998" s="1"/>
      <c r="B15998" s="1"/>
      <c r="C15998" s="1"/>
    </row>
    <row r="15999" spans="1:3" ht="15.75">
      <c r="A15999" s="1"/>
      <c r="B15999" s="1"/>
      <c r="C15999" s="1"/>
    </row>
    <row r="16000" spans="1:3" ht="15.75">
      <c r="A16000" s="1"/>
      <c r="B16000" s="1"/>
      <c r="C16000" s="1"/>
    </row>
    <row r="16001" spans="1:3" ht="15.75">
      <c r="A16001" s="1"/>
      <c r="B16001" s="1"/>
      <c r="C16001" s="1"/>
    </row>
    <row r="16002" spans="1:3" ht="15.75">
      <c r="A16002" s="1"/>
      <c r="B16002" s="1"/>
      <c r="C16002" s="1"/>
    </row>
    <row r="16003" spans="1:3" ht="15.75">
      <c r="A16003" s="1"/>
      <c r="B16003" s="1"/>
      <c r="C16003" s="1"/>
    </row>
    <row r="16004" spans="1:3" ht="15.75">
      <c r="A16004" s="1"/>
      <c r="B16004" s="1"/>
      <c r="C16004" s="1"/>
    </row>
    <row r="16005" spans="1:3" ht="15.75">
      <c r="A16005" s="1"/>
      <c r="B16005" s="1"/>
      <c r="C16005" s="1"/>
    </row>
    <row r="16006" spans="1:3" ht="15.75">
      <c r="A16006" s="1"/>
      <c r="B16006" s="1"/>
      <c r="C16006" s="1"/>
    </row>
    <row r="16007" spans="1:3" ht="15.75">
      <c r="A16007" s="1"/>
      <c r="B16007" s="1"/>
      <c r="C16007" s="1"/>
    </row>
    <row r="16008" spans="1:3" ht="15.75">
      <c r="A16008" s="1"/>
      <c r="B16008" s="1"/>
      <c r="C16008" s="1"/>
    </row>
    <row r="16009" spans="1:3" ht="15.75">
      <c r="A16009" s="1"/>
      <c r="B16009" s="1"/>
      <c r="C16009" s="1"/>
    </row>
    <row r="16010" spans="1:3" ht="15.75">
      <c r="A16010" s="1"/>
      <c r="B16010" s="1"/>
      <c r="C16010" s="1"/>
    </row>
    <row r="16011" spans="1:3" ht="15.75">
      <c r="A16011" s="1"/>
      <c r="B16011" s="1"/>
      <c r="C16011" s="1"/>
    </row>
    <row r="16012" spans="1:3" ht="15.75">
      <c r="A16012" s="1"/>
      <c r="B16012" s="1"/>
      <c r="C16012" s="1"/>
    </row>
    <row r="16013" spans="1:3" ht="15.75">
      <c r="A16013" s="1"/>
      <c r="B16013" s="1"/>
      <c r="C16013" s="1"/>
    </row>
    <row r="16014" spans="1:3" ht="15.75">
      <c r="A16014" s="1"/>
      <c r="B16014" s="1"/>
      <c r="C16014" s="1"/>
    </row>
    <row r="16015" spans="1:3" ht="15.75">
      <c r="A16015" s="1"/>
      <c r="B16015" s="1"/>
      <c r="C16015" s="1"/>
    </row>
    <row r="16016" spans="1:3" ht="15.75">
      <c r="A16016" s="1"/>
      <c r="B16016" s="1"/>
      <c r="C16016" s="1"/>
    </row>
    <row r="16017" spans="1:3" ht="15.75">
      <c r="A16017" s="1"/>
      <c r="B16017" s="1"/>
      <c r="C16017" s="1"/>
    </row>
    <row r="16018" spans="1:3" ht="15.75">
      <c r="A16018" s="1"/>
      <c r="B16018" s="1"/>
      <c r="C16018" s="1"/>
    </row>
    <row r="16019" spans="1:3" ht="15.75">
      <c r="A16019" s="1"/>
      <c r="B16019" s="1"/>
      <c r="C16019" s="1"/>
    </row>
    <row r="16020" spans="1:3" ht="15.75">
      <c r="A16020" s="1"/>
      <c r="B16020" s="1"/>
      <c r="C16020" s="1"/>
    </row>
    <row r="16021" spans="1:3" ht="15.75">
      <c r="A16021" s="1"/>
      <c r="B16021" s="1"/>
      <c r="C16021" s="1"/>
    </row>
    <row r="16022" spans="1:3" ht="15.75">
      <c r="A16022" s="1"/>
      <c r="B16022" s="1"/>
      <c r="C16022" s="1"/>
    </row>
    <row r="16023" spans="1:3" ht="15.75">
      <c r="A16023" s="1"/>
      <c r="B16023" s="1"/>
      <c r="C16023" s="1"/>
    </row>
    <row r="16024" spans="1:3" ht="15.75">
      <c r="A16024" s="1"/>
      <c r="B16024" s="1"/>
      <c r="C16024" s="1"/>
    </row>
    <row r="16025" spans="1:3" ht="15.75">
      <c r="A16025" s="1"/>
      <c r="B16025" s="1"/>
      <c r="C16025" s="1"/>
    </row>
    <row r="16026" spans="1:3" ht="15.75">
      <c r="A16026" s="1"/>
      <c r="B16026" s="1"/>
      <c r="C16026" s="1"/>
    </row>
    <row r="16027" spans="1:3" ht="15.75">
      <c r="A16027" s="1"/>
      <c r="B16027" s="1"/>
      <c r="C16027" s="1"/>
    </row>
    <row r="16028" spans="1:3" ht="15.75">
      <c r="A16028" s="1"/>
      <c r="B16028" s="1"/>
      <c r="C16028" s="1"/>
    </row>
    <row r="16029" spans="1:3" ht="15.75">
      <c r="A16029" s="1"/>
      <c r="B16029" s="1"/>
      <c r="C16029" s="1"/>
    </row>
    <row r="16030" spans="1:3" ht="15.75">
      <c r="A16030" s="1"/>
      <c r="B16030" s="1"/>
      <c r="C16030" s="1"/>
    </row>
    <row r="16031" spans="1:3" ht="15.75">
      <c r="A16031" s="1"/>
      <c r="B16031" s="1"/>
      <c r="C16031" s="1"/>
    </row>
    <row r="16032" spans="1:3" ht="15.75">
      <c r="A16032" s="1"/>
      <c r="B16032" s="1"/>
      <c r="C16032" s="1"/>
    </row>
    <row r="16033" spans="1:3" ht="15.75">
      <c r="A16033" s="1"/>
      <c r="B16033" s="1"/>
      <c r="C16033" s="1"/>
    </row>
    <row r="16034" spans="1:3" ht="15.75">
      <c r="A16034" s="1"/>
      <c r="B16034" s="1"/>
      <c r="C16034" s="1"/>
    </row>
    <row r="16035" spans="1:3" ht="15.75">
      <c r="A16035" s="1"/>
      <c r="B16035" s="1"/>
      <c r="C16035" s="1"/>
    </row>
    <row r="16036" spans="1:3" ht="15.75">
      <c r="A16036" s="1"/>
      <c r="B16036" s="1"/>
      <c r="C16036" s="1"/>
    </row>
    <row r="16037" spans="1:3" ht="15.75">
      <c r="A16037" s="1"/>
      <c r="B16037" s="1"/>
      <c r="C16037" s="1"/>
    </row>
    <row r="16038" spans="1:3" ht="15.75">
      <c r="A16038" s="1"/>
      <c r="B16038" s="1"/>
      <c r="C16038" s="1"/>
    </row>
    <row r="16039" spans="1:3" ht="15.75">
      <c r="A16039" s="1"/>
      <c r="B16039" s="1"/>
      <c r="C16039" s="1"/>
    </row>
    <row r="16040" spans="1:3" ht="15.75">
      <c r="A16040" s="1"/>
      <c r="B16040" s="1"/>
      <c r="C16040" s="1"/>
    </row>
    <row r="16041" spans="1:3" ht="15.75">
      <c r="A16041" s="1"/>
      <c r="B16041" s="1"/>
      <c r="C16041" s="1"/>
    </row>
    <row r="16042" spans="1:3" ht="15.75">
      <c r="A16042" s="1"/>
      <c r="B16042" s="1"/>
      <c r="C16042" s="1"/>
    </row>
    <row r="16043" spans="1:3" ht="15.75">
      <c r="A16043" s="1"/>
      <c r="B16043" s="1"/>
      <c r="C16043" s="1"/>
    </row>
    <row r="16044" spans="1:3" ht="15.75">
      <c r="A16044" s="1"/>
      <c r="B16044" s="1"/>
      <c r="C16044" s="1"/>
    </row>
    <row r="16045" spans="1:3" ht="15.75">
      <c r="A16045" s="1"/>
      <c r="B16045" s="1"/>
      <c r="C16045" s="1"/>
    </row>
    <row r="16046" spans="1:3" ht="15.75">
      <c r="A16046" s="1"/>
      <c r="B16046" s="1"/>
      <c r="C16046" s="1"/>
    </row>
    <row r="16047" spans="1:3" ht="15.75">
      <c r="A16047" s="1"/>
      <c r="B16047" s="1"/>
      <c r="C16047" s="1"/>
    </row>
    <row r="16048" spans="1:3" ht="15.75">
      <c r="A16048" s="1"/>
      <c r="B16048" s="1"/>
      <c r="C16048" s="1"/>
    </row>
    <row r="16049" spans="1:3" ht="15.75">
      <c r="A16049" s="1"/>
      <c r="B16049" s="1"/>
      <c r="C16049" s="1"/>
    </row>
    <row r="16050" spans="1:3" ht="15.75">
      <c r="A16050" s="1"/>
      <c r="B16050" s="1"/>
      <c r="C16050" s="1"/>
    </row>
    <row r="16051" spans="1:3" ht="15.75">
      <c r="A16051" s="1"/>
      <c r="B16051" s="1"/>
      <c r="C16051" s="1"/>
    </row>
    <row r="16052" spans="1:3" ht="15.75">
      <c r="A16052" s="1"/>
      <c r="B16052" s="1"/>
      <c r="C16052" s="1"/>
    </row>
    <row r="16053" spans="1:3" ht="15.75">
      <c r="A16053" s="1"/>
      <c r="B16053" s="1"/>
      <c r="C16053" s="1"/>
    </row>
    <row r="16054" spans="1:3" ht="15.75">
      <c r="A16054" s="1"/>
      <c r="B16054" s="1"/>
      <c r="C16054" s="1"/>
    </row>
    <row r="16055" spans="1:3" ht="15.75">
      <c r="A16055" s="1"/>
      <c r="B16055" s="1"/>
      <c r="C16055" s="1"/>
    </row>
    <row r="16056" spans="1:3" ht="15.75">
      <c r="A16056" s="1"/>
      <c r="B16056" s="1"/>
      <c r="C16056" s="1"/>
    </row>
    <row r="16057" spans="1:3" ht="15.75">
      <c r="A16057" s="1"/>
      <c r="B16057" s="1"/>
      <c r="C16057" s="1"/>
    </row>
    <row r="16058" spans="1:3" ht="15.75">
      <c r="A16058" s="1"/>
      <c r="B16058" s="1"/>
      <c r="C16058" s="1"/>
    </row>
    <row r="16059" spans="1:3" ht="15.75">
      <c r="A16059" s="1"/>
      <c r="B16059" s="1"/>
      <c r="C16059" s="1"/>
    </row>
    <row r="16060" spans="1:3" ht="15.75">
      <c r="A16060" s="1"/>
      <c r="B16060" s="1"/>
      <c r="C16060" s="1"/>
    </row>
    <row r="16061" spans="1:3" ht="15.75">
      <c r="A16061" s="1"/>
      <c r="B16061" s="1"/>
      <c r="C16061" s="1"/>
    </row>
    <row r="16062" spans="1:3" ht="15.75">
      <c r="A16062" s="1"/>
      <c r="B16062" s="1"/>
      <c r="C16062" s="1"/>
    </row>
    <row r="16063" spans="1:3" ht="15.75">
      <c r="A16063" s="1"/>
      <c r="B16063" s="1"/>
      <c r="C16063" s="1"/>
    </row>
    <row r="16064" spans="1:3" ht="15.75">
      <c r="A16064" s="1"/>
      <c r="B16064" s="1"/>
      <c r="C16064" s="1"/>
    </row>
    <row r="16065" spans="1:3" ht="15.75">
      <c r="A16065" s="1"/>
      <c r="B16065" s="1"/>
      <c r="C16065" s="1"/>
    </row>
    <row r="16066" spans="1:3" ht="15.75">
      <c r="A16066" s="1"/>
      <c r="B16066" s="1"/>
      <c r="C16066" s="1"/>
    </row>
    <row r="16067" spans="1:3" ht="15.75">
      <c r="A16067" s="1"/>
      <c r="B16067" s="1"/>
      <c r="C16067" s="1"/>
    </row>
    <row r="16068" spans="1:3" ht="15.75">
      <c r="A16068" s="1"/>
      <c r="B16068" s="1"/>
      <c r="C16068" s="1"/>
    </row>
    <row r="16069" spans="1:3" ht="15.75">
      <c r="A16069" s="1"/>
      <c r="B16069" s="1"/>
      <c r="C16069" s="1"/>
    </row>
    <row r="16070" spans="1:3" ht="15.75">
      <c r="A16070" s="1"/>
      <c r="B16070" s="1"/>
      <c r="C16070" s="1"/>
    </row>
    <row r="16071" spans="1:3" ht="15.75">
      <c r="A16071" s="1"/>
      <c r="B16071" s="1"/>
      <c r="C16071" s="1"/>
    </row>
    <row r="16072" spans="1:3" ht="15.75">
      <c r="A16072" s="1"/>
      <c r="B16072" s="1"/>
      <c r="C16072" s="1"/>
    </row>
    <row r="16073" spans="1:3" ht="15.75">
      <c r="A16073" s="1"/>
      <c r="B16073" s="1"/>
      <c r="C16073" s="1"/>
    </row>
    <row r="16074" spans="1:3" ht="15.75">
      <c r="A16074" s="1"/>
      <c r="B16074" s="1"/>
      <c r="C16074" s="1"/>
    </row>
    <row r="16075" spans="1:3" ht="15.75">
      <c r="A16075" s="1"/>
      <c r="B16075" s="1"/>
      <c r="C16075" s="1"/>
    </row>
    <row r="16076" spans="1:3" ht="15.75">
      <c r="A16076" s="1"/>
      <c r="B16076" s="1"/>
      <c r="C16076" s="1"/>
    </row>
    <row r="16077" spans="1:3" ht="15.75">
      <c r="A16077" s="1"/>
      <c r="B16077" s="1"/>
      <c r="C16077" s="1"/>
    </row>
    <row r="16078" spans="1:3" ht="15.75">
      <c r="A16078" s="1"/>
      <c r="B16078" s="1"/>
      <c r="C16078" s="1"/>
    </row>
    <row r="16079" spans="1:3" ht="15.75">
      <c r="A16079" s="1"/>
      <c r="B16079" s="1"/>
      <c r="C16079" s="1"/>
    </row>
    <row r="16080" spans="1:3" ht="15.75">
      <c r="A16080" s="1"/>
      <c r="B16080" s="1"/>
      <c r="C16080" s="1"/>
    </row>
    <row r="16081" spans="1:3" ht="15.75">
      <c r="A16081" s="1"/>
      <c r="B16081" s="1"/>
      <c r="C16081" s="1"/>
    </row>
    <row r="16082" spans="1:3" ht="15.75">
      <c r="A16082" s="1"/>
      <c r="B16082" s="1"/>
      <c r="C16082" s="1"/>
    </row>
    <row r="16083" spans="1:3" ht="15.75">
      <c r="A16083" s="1"/>
      <c r="B16083" s="1"/>
      <c r="C16083" s="1"/>
    </row>
    <row r="16084" spans="1:3" ht="15.75">
      <c r="A16084" s="1"/>
      <c r="B16084" s="1"/>
      <c r="C16084" s="1"/>
    </row>
    <row r="16085" spans="1:3" ht="15.75">
      <c r="A16085" s="1"/>
      <c r="B16085" s="1"/>
      <c r="C16085" s="1"/>
    </row>
    <row r="16086" spans="1:3" ht="15.75">
      <c r="A16086" s="1"/>
      <c r="B16086" s="1"/>
      <c r="C16086" s="1"/>
    </row>
    <row r="16087" spans="1:3" ht="15.75">
      <c r="A16087" s="1"/>
      <c r="B16087" s="1"/>
      <c r="C16087" s="1"/>
    </row>
    <row r="16088" spans="1:3" ht="15.75">
      <c r="A16088" s="1"/>
      <c r="B16088" s="1"/>
      <c r="C16088" s="1"/>
    </row>
    <row r="16089" spans="1:3" ht="15.75">
      <c r="A16089" s="1"/>
      <c r="B16089" s="1"/>
      <c r="C16089" s="1"/>
    </row>
    <row r="16090" spans="1:3" ht="15.75">
      <c r="A16090" s="1"/>
      <c r="B16090" s="1"/>
      <c r="C16090" s="1"/>
    </row>
    <row r="16091" spans="1:3" ht="15.75">
      <c r="A16091" s="1"/>
      <c r="B16091" s="1"/>
      <c r="C16091" s="1"/>
    </row>
    <row r="16092" spans="1:3" ht="15.75">
      <c r="A16092" s="1"/>
      <c r="B16092" s="1"/>
      <c r="C16092" s="1"/>
    </row>
    <row r="16093" spans="1:3" ht="15.75">
      <c r="A16093" s="1"/>
      <c r="B16093" s="1"/>
      <c r="C16093" s="1"/>
    </row>
    <row r="16094" spans="1:3" ht="15.75">
      <c r="A16094" s="1"/>
      <c r="B16094" s="1"/>
      <c r="C16094" s="1"/>
    </row>
    <row r="16095" spans="1:3" ht="15.75">
      <c r="A16095" s="1"/>
      <c r="B16095" s="1"/>
      <c r="C16095" s="1"/>
    </row>
    <row r="16096" spans="1:3" ht="15.75">
      <c r="A16096" s="1"/>
      <c r="B16096" s="1"/>
      <c r="C16096" s="1"/>
    </row>
    <row r="16097" spans="1:3" ht="15.75">
      <c r="A16097" s="1"/>
      <c r="B16097" s="1"/>
      <c r="C16097" s="1"/>
    </row>
    <row r="16098" spans="1:3" ht="15.75">
      <c r="A16098" s="1"/>
      <c r="B16098" s="1"/>
      <c r="C16098" s="1"/>
    </row>
    <row r="16099" spans="1:3" ht="15.75">
      <c r="A16099" s="1"/>
      <c r="B16099" s="1"/>
      <c r="C16099" s="1"/>
    </row>
    <row r="16100" spans="1:3" ht="15.75">
      <c r="A16100" s="1"/>
      <c r="B16100" s="1"/>
      <c r="C16100" s="1"/>
    </row>
    <row r="16101" spans="1:3" ht="15.75">
      <c r="A16101" s="1"/>
      <c r="B16101" s="1"/>
      <c r="C16101" s="1"/>
    </row>
    <row r="16102" spans="1:3" ht="15.75">
      <c r="A16102" s="1"/>
      <c r="B16102" s="1"/>
      <c r="C16102" s="1"/>
    </row>
    <row r="16103" spans="1:3" ht="15.75">
      <c r="A16103" s="1"/>
      <c r="B16103" s="1"/>
      <c r="C16103" s="1"/>
    </row>
    <row r="16104" spans="1:3" ht="15.75">
      <c r="A16104" s="1"/>
      <c r="B16104" s="1"/>
      <c r="C16104" s="1"/>
    </row>
    <row r="16105" spans="1:3" ht="15.75">
      <c r="A16105" s="1"/>
      <c r="B16105" s="1"/>
      <c r="C16105" s="1"/>
    </row>
    <row r="16106" spans="1:3" ht="15.75">
      <c r="A16106" s="1"/>
      <c r="B16106" s="1"/>
      <c r="C16106" s="1"/>
    </row>
    <row r="16107" spans="1:3" ht="15.75">
      <c r="A16107" s="1"/>
      <c r="B16107" s="1"/>
      <c r="C16107" s="1"/>
    </row>
    <row r="16108" spans="1:3" ht="15.75">
      <c r="A16108" s="1"/>
      <c r="B16108" s="1"/>
      <c r="C16108" s="1"/>
    </row>
    <row r="16109" spans="1:3" ht="15.75">
      <c r="A16109" s="1"/>
      <c r="B16109" s="1"/>
      <c r="C16109" s="1"/>
    </row>
    <row r="16110" spans="1:3" ht="15.75">
      <c r="A16110" s="1"/>
      <c r="B16110" s="1"/>
      <c r="C16110" s="1"/>
    </row>
    <row r="16111" spans="1:3" ht="15.75">
      <c r="A16111" s="1"/>
      <c r="B16111" s="1"/>
      <c r="C16111" s="1"/>
    </row>
    <row r="16112" spans="1:3" ht="15.75">
      <c r="A16112" s="1"/>
      <c r="B16112" s="1"/>
      <c r="C16112" s="1"/>
    </row>
    <row r="16113" spans="1:3" ht="15.75">
      <c r="A16113" s="1"/>
      <c r="B16113" s="1"/>
      <c r="C16113" s="1"/>
    </row>
    <row r="16114" spans="1:3" ht="15.75">
      <c r="A16114" s="1"/>
      <c r="B16114" s="1"/>
      <c r="C16114" s="1"/>
    </row>
    <row r="16115" spans="1:3" ht="15.75">
      <c r="A16115" s="1"/>
      <c r="B16115" s="1"/>
      <c r="C16115" s="1"/>
    </row>
    <row r="16116" spans="1:3" ht="15.75">
      <c r="A16116" s="1"/>
      <c r="B16116" s="1"/>
      <c r="C16116" s="1"/>
    </row>
    <row r="16117" spans="1:3" ht="15.75">
      <c r="A16117" s="1"/>
      <c r="B16117" s="1"/>
      <c r="C16117" s="1"/>
    </row>
    <row r="16118" spans="1:3" ht="15.75">
      <c r="A16118" s="1"/>
      <c r="B16118" s="1"/>
      <c r="C16118" s="1"/>
    </row>
    <row r="16119" spans="1:3" ht="15.75">
      <c r="A16119" s="1"/>
      <c r="B16119" s="1"/>
      <c r="C16119" s="1"/>
    </row>
    <row r="16120" spans="1:3" ht="15.75">
      <c r="A16120" s="1"/>
      <c r="B16120" s="1"/>
      <c r="C16120" s="1"/>
    </row>
    <row r="16121" spans="1:3" ht="15.75">
      <c r="A16121" s="1"/>
      <c r="B16121" s="1"/>
      <c r="C16121" s="1"/>
    </row>
    <row r="16122" spans="1:3" ht="15.75">
      <c r="A16122" s="1"/>
      <c r="B16122" s="1"/>
      <c r="C16122" s="1"/>
    </row>
    <row r="16123" spans="1:3" ht="15.75">
      <c r="A16123" s="1"/>
      <c r="B16123" s="1"/>
      <c r="C16123" s="1"/>
    </row>
    <row r="16124" spans="1:3" ht="15.75">
      <c r="A16124" s="1"/>
      <c r="B16124" s="1"/>
      <c r="C16124" s="1"/>
    </row>
    <row r="16125" spans="1:3" ht="15.75">
      <c r="A16125" s="1"/>
      <c r="B16125" s="1"/>
      <c r="C16125" s="1"/>
    </row>
    <row r="16126" spans="1:3" ht="15.75">
      <c r="A16126" s="1"/>
      <c r="B16126" s="1"/>
      <c r="C16126" s="1"/>
    </row>
    <row r="16127" spans="1:3" ht="15.75">
      <c r="A16127" s="1"/>
      <c r="B16127" s="1"/>
      <c r="C16127" s="1"/>
    </row>
    <row r="16128" spans="1:3" ht="15.75">
      <c r="A16128" s="1"/>
      <c r="B16128" s="1"/>
      <c r="C16128" s="1"/>
    </row>
    <row r="16129" spans="1:3" ht="15.75">
      <c r="A16129" s="1"/>
      <c r="B16129" s="1"/>
      <c r="C16129" s="1"/>
    </row>
    <row r="16130" spans="1:3" ht="15.75">
      <c r="A16130" s="1"/>
      <c r="B16130" s="1"/>
      <c r="C16130" s="1"/>
    </row>
    <row r="16131" spans="1:3" ht="15.75">
      <c r="A16131" s="1"/>
      <c r="B16131" s="1"/>
      <c r="C16131" s="1"/>
    </row>
    <row r="16132" spans="1:3" ht="15.75">
      <c r="A16132" s="1"/>
      <c r="B16132" s="1"/>
      <c r="C16132" s="1"/>
    </row>
    <row r="16133" spans="1:3" ht="15.75">
      <c r="A16133" s="1"/>
      <c r="B16133" s="1"/>
      <c r="C16133" s="1"/>
    </row>
    <row r="16134" spans="1:3" ht="15.75">
      <c r="A16134" s="1"/>
      <c r="B16134" s="1"/>
      <c r="C16134" s="1"/>
    </row>
    <row r="16135" spans="1:3" ht="15.75">
      <c r="A16135" s="1"/>
      <c r="B16135" s="1"/>
      <c r="C16135" s="1"/>
    </row>
    <row r="16136" spans="1:3" ht="15.75">
      <c r="A16136" s="1"/>
      <c r="B16136" s="1"/>
      <c r="C16136" s="1"/>
    </row>
    <row r="16137" spans="1:3" ht="15.75">
      <c r="A16137" s="1"/>
      <c r="B16137" s="1"/>
      <c r="C16137" s="1"/>
    </row>
    <row r="16138" spans="1:3" ht="15.75">
      <c r="A16138" s="1"/>
      <c r="B16138" s="1"/>
      <c r="C16138" s="1"/>
    </row>
    <row r="16139" spans="1:3" ht="15.75">
      <c r="A16139" s="1"/>
      <c r="B16139" s="1"/>
      <c r="C16139" s="1"/>
    </row>
    <row r="16140" spans="1:3" ht="15.75">
      <c r="A16140" s="1"/>
      <c r="B16140" s="1"/>
      <c r="C16140" s="1"/>
    </row>
    <row r="16141" spans="1:3" ht="15.75">
      <c r="A16141" s="1"/>
      <c r="B16141" s="1"/>
      <c r="C16141" s="1"/>
    </row>
    <row r="16142" spans="1:3" ht="15.75">
      <c r="A16142" s="1"/>
      <c r="B16142" s="1"/>
      <c r="C16142" s="1"/>
    </row>
    <row r="16143" spans="1:3" ht="15.75">
      <c r="A16143" s="1"/>
      <c r="B16143" s="1"/>
      <c r="C16143" s="1"/>
    </row>
    <row r="16144" spans="1:3" ht="15.75">
      <c r="A16144" s="1"/>
      <c r="B16144" s="1"/>
      <c r="C16144" s="1"/>
    </row>
    <row r="16145" spans="1:3" ht="15.75">
      <c r="A16145" s="1"/>
      <c r="B16145" s="1"/>
      <c r="C16145" s="1"/>
    </row>
    <row r="16146" spans="1:3" ht="15.75">
      <c r="A16146" s="1"/>
      <c r="B16146" s="1"/>
      <c r="C16146" s="1"/>
    </row>
    <row r="16147" spans="1:3" ht="15.75">
      <c r="A16147" s="1"/>
      <c r="B16147" s="1"/>
      <c r="C16147" s="1"/>
    </row>
    <row r="16148" spans="1:3" ht="15.75">
      <c r="A16148" s="1"/>
      <c r="B16148" s="1"/>
      <c r="C16148" s="1"/>
    </row>
    <row r="16149" spans="1:3" ht="15.75">
      <c r="A16149" s="1"/>
      <c r="B16149" s="1"/>
      <c r="C16149" s="1"/>
    </row>
    <row r="16150" spans="1:3" ht="15.75">
      <c r="A16150" s="1"/>
      <c r="B16150" s="1"/>
      <c r="C16150" s="1"/>
    </row>
    <row r="16151" spans="1:3" ht="15.75">
      <c r="A16151" s="1"/>
      <c r="B16151" s="1"/>
      <c r="C16151" s="1"/>
    </row>
    <row r="16152" spans="1:3" ht="15.75">
      <c r="A16152" s="1"/>
      <c r="B16152" s="1"/>
      <c r="C16152" s="1"/>
    </row>
    <row r="16153" spans="1:3" ht="15.75">
      <c r="A16153" s="1"/>
      <c r="B16153" s="1"/>
      <c r="C16153" s="1"/>
    </row>
    <row r="16154" spans="1:3" ht="15.75">
      <c r="A16154" s="1"/>
      <c r="B16154" s="1"/>
      <c r="C16154" s="1"/>
    </row>
    <row r="16155" spans="1:3" ht="15.75">
      <c r="A16155" s="1"/>
      <c r="B16155" s="1"/>
      <c r="C16155" s="1"/>
    </row>
    <row r="16156" spans="1:3" ht="15.75">
      <c r="A16156" s="1"/>
      <c r="B16156" s="1"/>
      <c r="C16156" s="1"/>
    </row>
    <row r="16157" spans="1:3" ht="15.75">
      <c r="A16157" s="1"/>
      <c r="B16157" s="1"/>
      <c r="C16157" s="1"/>
    </row>
    <row r="16158" spans="1:3" ht="15.75">
      <c r="A16158" s="1"/>
      <c r="B16158" s="1"/>
      <c r="C16158" s="1"/>
    </row>
    <row r="16159" spans="1:3" ht="15.75">
      <c r="A16159" s="1"/>
      <c r="B16159" s="1"/>
      <c r="C16159" s="1"/>
    </row>
    <row r="16160" spans="1:3" ht="15.75">
      <c r="A16160" s="1"/>
      <c r="B16160" s="1"/>
      <c r="C16160" s="1"/>
    </row>
    <row r="16161" spans="1:3" ht="15.75">
      <c r="A16161" s="1"/>
      <c r="B16161" s="1"/>
      <c r="C16161" s="1"/>
    </row>
    <row r="16162" spans="1:3" ht="15.75">
      <c r="A16162" s="1"/>
      <c r="B16162" s="1"/>
      <c r="C16162" s="1"/>
    </row>
    <row r="16163" spans="1:3" ht="15.75">
      <c r="A16163" s="1"/>
      <c r="B16163" s="1"/>
      <c r="C16163" s="1"/>
    </row>
    <row r="16164" spans="1:3" ht="15.75">
      <c r="A16164" s="1"/>
      <c r="B16164" s="1"/>
      <c r="C16164" s="1"/>
    </row>
    <row r="16165" spans="1:3" ht="15.75">
      <c r="A16165" s="1"/>
      <c r="B16165" s="1"/>
      <c r="C16165" s="1"/>
    </row>
    <row r="16166" spans="1:3" ht="15.75">
      <c r="A16166" s="1"/>
      <c r="B16166" s="1"/>
      <c r="C16166" s="1"/>
    </row>
    <row r="16167" spans="1:3" ht="15.75">
      <c r="A16167" s="1"/>
      <c r="B16167" s="1"/>
      <c r="C16167" s="1"/>
    </row>
    <row r="16168" spans="1:3" ht="15.75">
      <c r="A16168" s="1"/>
      <c r="B16168" s="1"/>
      <c r="C16168" s="1"/>
    </row>
    <row r="16169" spans="1:3" ht="15.75">
      <c r="A16169" s="1"/>
      <c r="B16169" s="1"/>
      <c r="C16169" s="1"/>
    </row>
    <row r="16170" spans="1:3" ht="15.75">
      <c r="A16170" s="1"/>
      <c r="B16170" s="1"/>
      <c r="C16170" s="1"/>
    </row>
    <row r="16171" spans="1:3" ht="15.75">
      <c r="A16171" s="1"/>
      <c r="B16171" s="1"/>
      <c r="C16171" s="1"/>
    </row>
    <row r="16172" spans="1:3" ht="15.75">
      <c r="A16172" s="1"/>
      <c r="B16172" s="1"/>
      <c r="C16172" s="1"/>
    </row>
    <row r="16173" spans="1:3" ht="15.75">
      <c r="A16173" s="1"/>
      <c r="B16173" s="1"/>
      <c r="C16173" s="1"/>
    </row>
    <row r="16174" spans="1:3" ht="15.75">
      <c r="A16174" s="1"/>
      <c r="B16174" s="1"/>
      <c r="C16174" s="1"/>
    </row>
    <row r="16175" spans="1:3" ht="15.75">
      <c r="A16175" s="1"/>
      <c r="B16175" s="1"/>
      <c r="C16175" s="1"/>
    </row>
    <row r="16176" spans="1:3" ht="15.75">
      <c r="A16176" s="1"/>
      <c r="B16176" s="1"/>
      <c r="C16176" s="1"/>
    </row>
    <row r="16177" spans="1:3" ht="15.75">
      <c r="A16177" s="1"/>
      <c r="B16177" s="1"/>
      <c r="C16177" s="1"/>
    </row>
    <row r="16178" spans="1:3" ht="15.75">
      <c r="A16178" s="1"/>
      <c r="B16178" s="1"/>
      <c r="C16178" s="1"/>
    </row>
    <row r="16179" spans="1:3" ht="15.75">
      <c r="A16179" s="1"/>
      <c r="B16179" s="1"/>
      <c r="C16179" s="1"/>
    </row>
    <row r="16180" spans="1:3" ht="15.75">
      <c r="A16180" s="1"/>
      <c r="B16180" s="1"/>
      <c r="C16180" s="1"/>
    </row>
    <row r="16181" spans="1:3" ht="15.75">
      <c r="A16181" s="1"/>
      <c r="B16181" s="1"/>
      <c r="C16181" s="1"/>
    </row>
    <row r="16182" spans="1:3" ht="15.75">
      <c r="A16182" s="1"/>
      <c r="B16182" s="1"/>
      <c r="C16182" s="1"/>
    </row>
    <row r="16183" spans="1:3" ht="15.75">
      <c r="A16183" s="1"/>
      <c r="B16183" s="1"/>
      <c r="C16183" s="1"/>
    </row>
    <row r="16184" spans="1:3" ht="15.75">
      <c r="A16184" s="1"/>
      <c r="B16184" s="1"/>
      <c r="C16184" s="1"/>
    </row>
    <row r="16185" spans="1:3" ht="15.75">
      <c r="A16185" s="1"/>
      <c r="B16185" s="1"/>
      <c r="C16185" s="1"/>
    </row>
    <row r="16186" spans="1:3" ht="15.75">
      <c r="A16186" s="1"/>
      <c r="B16186" s="1"/>
      <c r="C16186" s="1"/>
    </row>
    <row r="16187" spans="1:3" ht="15.75">
      <c r="A16187" s="1"/>
      <c r="B16187" s="1"/>
      <c r="C16187" s="1"/>
    </row>
    <row r="16188" spans="1:3" ht="15.75">
      <c r="A16188" s="1"/>
      <c r="B16188" s="1"/>
      <c r="C16188" s="1"/>
    </row>
    <row r="16189" spans="1:3" ht="15.75">
      <c r="A16189" s="1"/>
      <c r="B16189" s="1"/>
      <c r="C16189" s="1"/>
    </row>
    <row r="16190" spans="1:3" ht="15.75">
      <c r="A16190" s="1"/>
      <c r="B16190" s="1"/>
      <c r="C16190" s="1"/>
    </row>
    <row r="16191" spans="1:3" ht="15.75">
      <c r="A16191" s="1"/>
      <c r="B16191" s="1"/>
      <c r="C16191" s="1"/>
    </row>
    <row r="16192" spans="1:3" ht="15.75">
      <c r="A16192" s="1"/>
      <c r="B16192" s="1"/>
      <c r="C16192" s="1"/>
    </row>
    <row r="16193" spans="1:3" ht="15.75">
      <c r="A16193" s="1"/>
      <c r="B16193" s="1"/>
      <c r="C16193" s="1"/>
    </row>
    <row r="16194" spans="1:3" ht="15.75">
      <c r="A16194" s="1"/>
      <c r="B16194" s="1"/>
      <c r="C16194" s="1"/>
    </row>
    <row r="16195" spans="1:3" ht="15.75">
      <c r="A16195" s="1"/>
      <c r="B16195" s="1"/>
      <c r="C16195" s="1"/>
    </row>
    <row r="16196" spans="1:3" ht="15.75">
      <c r="A16196" s="1"/>
      <c r="B16196" s="1"/>
      <c r="C16196" s="1"/>
    </row>
    <row r="16197" spans="1:3" ht="15.75">
      <c r="A16197" s="1"/>
      <c r="B16197" s="1"/>
      <c r="C16197" s="1"/>
    </row>
    <row r="16198" spans="1:3" ht="15.75">
      <c r="A16198" s="1"/>
      <c r="B16198" s="1"/>
      <c r="C16198" s="1"/>
    </row>
    <row r="16199" spans="1:3" ht="15.75">
      <c r="A16199" s="1"/>
      <c r="B16199" s="1"/>
      <c r="C16199" s="1"/>
    </row>
    <row r="16200" spans="1:3" ht="15.75">
      <c r="A16200" s="1"/>
      <c r="B16200" s="1"/>
      <c r="C16200" s="1"/>
    </row>
    <row r="16201" spans="1:3" ht="15.75">
      <c r="A16201" s="1"/>
      <c r="B16201" s="1"/>
      <c r="C16201" s="1"/>
    </row>
    <row r="16202" spans="1:3" ht="15.75">
      <c r="A16202" s="1"/>
      <c r="B16202" s="1"/>
      <c r="C16202" s="1"/>
    </row>
    <row r="16203" spans="1:3" ht="15.75">
      <c r="A16203" s="1"/>
      <c r="B16203" s="1"/>
      <c r="C16203" s="1"/>
    </row>
    <row r="16204" spans="1:3" ht="15.75">
      <c r="A16204" s="1"/>
      <c r="B16204" s="1"/>
      <c r="C16204" s="1"/>
    </row>
    <row r="16205" spans="1:3" ht="15.75">
      <c r="A16205" s="1"/>
      <c r="B16205" s="1"/>
      <c r="C16205" s="1"/>
    </row>
    <row r="16206" spans="1:3" ht="15.75">
      <c r="A16206" s="1"/>
      <c r="B16206" s="1"/>
      <c r="C16206" s="1"/>
    </row>
    <row r="16207" spans="1:3" ht="15.75">
      <c r="A16207" s="1"/>
      <c r="B16207" s="1"/>
      <c r="C16207" s="1"/>
    </row>
    <row r="16208" spans="1:3" ht="15.75">
      <c r="A16208" s="1"/>
      <c r="B16208" s="1"/>
      <c r="C16208" s="1"/>
    </row>
    <row r="16209" spans="1:3" ht="15.75">
      <c r="A16209" s="1"/>
      <c r="B16209" s="1"/>
      <c r="C16209" s="1"/>
    </row>
    <row r="16210" spans="1:3" ht="15.75">
      <c r="A16210" s="1"/>
      <c r="B16210" s="1"/>
      <c r="C16210" s="1"/>
    </row>
    <row r="16211" spans="1:3" ht="15.75">
      <c r="A16211" s="1"/>
      <c r="B16211" s="1"/>
      <c r="C16211" s="1"/>
    </row>
    <row r="16212" spans="1:3" ht="15.75">
      <c r="A16212" s="1"/>
      <c r="B16212" s="1"/>
      <c r="C16212" s="1"/>
    </row>
    <row r="16213" spans="1:3" ht="15.75">
      <c r="A16213" s="1"/>
      <c r="B16213" s="1"/>
      <c r="C16213" s="1"/>
    </row>
    <row r="16214" spans="1:3" ht="15.75">
      <c r="A16214" s="1"/>
      <c r="B16214" s="1"/>
      <c r="C16214" s="1"/>
    </row>
    <row r="16215" spans="1:3" ht="15.75">
      <c r="A16215" s="1"/>
      <c r="B16215" s="1"/>
      <c r="C16215" s="1"/>
    </row>
    <row r="16216" spans="1:3" ht="15.75">
      <c r="A16216" s="1"/>
      <c r="B16216" s="1"/>
      <c r="C16216" s="1"/>
    </row>
    <row r="16217" spans="1:3" ht="15.75">
      <c r="A16217" s="1"/>
      <c r="B16217" s="1"/>
      <c r="C16217" s="1"/>
    </row>
    <row r="16218" spans="1:3" ht="15.75">
      <c r="A16218" s="1"/>
      <c r="B16218" s="1"/>
      <c r="C16218" s="1"/>
    </row>
    <row r="16219" spans="1:3" ht="15.75">
      <c r="A16219" s="1"/>
      <c r="B16219" s="1"/>
      <c r="C16219" s="1"/>
    </row>
    <row r="16220" spans="1:3" ht="15.75">
      <c r="A16220" s="1"/>
      <c r="B16220" s="1"/>
      <c r="C16220" s="1"/>
    </row>
    <row r="16221" spans="1:3" ht="15.75">
      <c r="A16221" s="1"/>
      <c r="B16221" s="1"/>
      <c r="C16221" s="1"/>
    </row>
    <row r="16222" spans="1:3" ht="15.75">
      <c r="A16222" s="1"/>
      <c r="B16222" s="1"/>
      <c r="C16222" s="1"/>
    </row>
    <row r="16223" spans="1:3" ht="15.75">
      <c r="A16223" s="1"/>
      <c r="B16223" s="1"/>
      <c r="C16223" s="1"/>
    </row>
    <row r="16224" spans="1:3" ht="15.75">
      <c r="A16224" s="1"/>
      <c r="B16224" s="1"/>
      <c r="C16224" s="1"/>
    </row>
    <row r="16225" spans="1:3" ht="15.75">
      <c r="A16225" s="1"/>
      <c r="B16225" s="1"/>
      <c r="C16225" s="1"/>
    </row>
    <row r="16226" spans="1:3" ht="15.75">
      <c r="A16226" s="1"/>
      <c r="B16226" s="1"/>
      <c r="C16226" s="1"/>
    </row>
    <row r="16227" spans="1:3" ht="15.75">
      <c r="A16227" s="1"/>
      <c r="B16227" s="1"/>
      <c r="C16227" s="1"/>
    </row>
    <row r="16228" spans="1:3" ht="15.75">
      <c r="A16228" s="1"/>
      <c r="B16228" s="1"/>
      <c r="C16228" s="1"/>
    </row>
    <row r="16229" spans="1:3" ht="15.75">
      <c r="A16229" s="1"/>
      <c r="B16229" s="1"/>
      <c r="C16229" s="1"/>
    </row>
    <row r="16230" spans="1:3" ht="15.75">
      <c r="A16230" s="1"/>
      <c r="B16230" s="1"/>
      <c r="C16230" s="1"/>
    </row>
    <row r="16231" spans="1:3" ht="15.75">
      <c r="A16231" s="1"/>
      <c r="B16231" s="1"/>
      <c r="C16231" s="1"/>
    </row>
    <row r="16232" spans="1:3" ht="15.75">
      <c r="A16232" s="1"/>
      <c r="B16232" s="1"/>
      <c r="C16232" s="1"/>
    </row>
    <row r="16233" spans="1:3" ht="15.75">
      <c r="A16233" s="1"/>
      <c r="B16233" s="1"/>
      <c r="C16233" s="1"/>
    </row>
    <row r="16234" spans="1:3" ht="15.75">
      <c r="A16234" s="1"/>
      <c r="B16234" s="1"/>
      <c r="C16234" s="1"/>
    </row>
    <row r="16235" spans="1:3" ht="15.75">
      <c r="A16235" s="1"/>
      <c r="B16235" s="1"/>
      <c r="C16235" s="1"/>
    </row>
    <row r="16236" spans="1:3" ht="15.75">
      <c r="A16236" s="1"/>
      <c r="B16236" s="1"/>
      <c r="C16236" s="1"/>
    </row>
    <row r="16237" spans="1:3" ht="15.75">
      <c r="A16237" s="1"/>
      <c r="B16237" s="1"/>
      <c r="C16237" s="1"/>
    </row>
    <row r="16238" spans="1:3" ht="15.75">
      <c r="A16238" s="1"/>
      <c r="B16238" s="1"/>
      <c r="C16238" s="1"/>
    </row>
    <row r="16239" spans="1:3" ht="15.75">
      <c r="A16239" s="1"/>
      <c r="B16239" s="1"/>
      <c r="C16239" s="1"/>
    </row>
    <row r="16240" spans="1:3" ht="15.75">
      <c r="A16240" s="1"/>
      <c r="B16240" s="1"/>
      <c r="C16240" s="1"/>
    </row>
    <row r="16241" spans="1:3" ht="15.75">
      <c r="A16241" s="1"/>
      <c r="B16241" s="1"/>
      <c r="C16241" s="1"/>
    </row>
    <row r="16242" spans="1:3" ht="15.75">
      <c r="A16242" s="1"/>
      <c r="B16242" s="1"/>
      <c r="C16242" s="1"/>
    </row>
    <row r="16243" spans="1:3" ht="15.75">
      <c r="A16243" s="1"/>
      <c r="B16243" s="1"/>
      <c r="C16243" s="1"/>
    </row>
    <row r="16244" spans="1:3" ht="15.75">
      <c r="A16244" s="1"/>
      <c r="B16244" s="1"/>
      <c r="C16244" s="1"/>
    </row>
    <row r="16245" spans="1:3" ht="15.75">
      <c r="A16245" s="1"/>
      <c r="B16245" s="1"/>
      <c r="C16245" s="1"/>
    </row>
    <row r="16246" spans="1:3" ht="15.75">
      <c r="A16246" s="1"/>
      <c r="B16246" s="1"/>
      <c r="C16246" s="1"/>
    </row>
    <row r="16247" spans="1:3" ht="15.75">
      <c r="A16247" s="1"/>
      <c r="B16247" s="1"/>
      <c r="C16247" s="1"/>
    </row>
    <row r="16248" spans="1:3" ht="15.75">
      <c r="A16248" s="1"/>
      <c r="B16248" s="1"/>
      <c r="C16248" s="1"/>
    </row>
    <row r="16249" spans="1:3" ht="15.75">
      <c r="A16249" s="1"/>
      <c r="B16249" s="1"/>
      <c r="C16249" s="1"/>
    </row>
    <row r="16250" spans="1:3" ht="15.75">
      <c r="A16250" s="1"/>
      <c r="B16250" s="1"/>
      <c r="C16250" s="1"/>
    </row>
    <row r="16251" spans="1:3" ht="15.75">
      <c r="A16251" s="1"/>
      <c r="B16251" s="1"/>
      <c r="C16251" s="1"/>
    </row>
    <row r="16252" spans="1:3" ht="15.75">
      <c r="A16252" s="1"/>
      <c r="B16252" s="1"/>
      <c r="C16252" s="1"/>
    </row>
    <row r="16253" spans="1:3" ht="15.75">
      <c r="A16253" s="1"/>
      <c r="B16253" s="1"/>
      <c r="C16253" s="1"/>
    </row>
    <row r="16254" spans="1:3" ht="15.75">
      <c r="A16254" s="1"/>
      <c r="B16254" s="1"/>
      <c r="C16254" s="1"/>
    </row>
    <row r="16255" spans="1:3" ht="15.75">
      <c r="A16255" s="1"/>
      <c r="B16255" s="1"/>
      <c r="C16255" s="1"/>
    </row>
    <row r="16256" spans="1:3" ht="15.75">
      <c r="A16256" s="1"/>
      <c r="B16256" s="1"/>
      <c r="C16256" s="1"/>
    </row>
    <row r="16257" spans="1:3" ht="15.75">
      <c r="A16257" s="1"/>
      <c r="B16257" s="1"/>
      <c r="C16257" s="1"/>
    </row>
    <row r="16258" spans="1:3" ht="15.75">
      <c r="A16258" s="1"/>
      <c r="B16258" s="1"/>
      <c r="C16258" s="1"/>
    </row>
    <row r="16259" spans="1:3" ht="15.75">
      <c r="A16259" s="1"/>
      <c r="B16259" s="1"/>
      <c r="C16259" s="1"/>
    </row>
    <row r="16260" spans="1:3" ht="15.75">
      <c r="A16260" s="1"/>
      <c r="B16260" s="1"/>
      <c r="C16260" s="1"/>
    </row>
    <row r="16261" spans="1:3" ht="15.75">
      <c r="A16261" s="1"/>
      <c r="B16261" s="1"/>
      <c r="C16261" s="1"/>
    </row>
    <row r="16262" spans="1:3" ht="15.75">
      <c r="A16262" s="1"/>
      <c r="B16262" s="1"/>
      <c r="C16262" s="1"/>
    </row>
    <row r="16263" spans="1:3" ht="15.75">
      <c r="A16263" s="1"/>
      <c r="B16263" s="1"/>
      <c r="C16263" s="1"/>
    </row>
    <row r="16264" spans="1:3" ht="15.75">
      <c r="A16264" s="1"/>
      <c r="B16264" s="1"/>
      <c r="C16264" s="1"/>
    </row>
    <row r="16265" spans="1:3" ht="15.75">
      <c r="A16265" s="1"/>
      <c r="B16265" s="1"/>
      <c r="C16265" s="1"/>
    </row>
    <row r="16266" spans="1:3" ht="15.75">
      <c r="A16266" s="1"/>
      <c r="B16266" s="1"/>
      <c r="C16266" s="1"/>
    </row>
    <row r="16267" spans="1:3" ht="15.75">
      <c r="A16267" s="1"/>
      <c r="B16267" s="1"/>
      <c r="C16267" s="1"/>
    </row>
    <row r="16268" spans="1:3" ht="15.75">
      <c r="A16268" s="1"/>
      <c r="B16268" s="1"/>
      <c r="C16268" s="1"/>
    </row>
    <row r="16269" spans="1:3" ht="15.75">
      <c r="A16269" s="1"/>
      <c r="B16269" s="1"/>
      <c r="C16269" s="1"/>
    </row>
    <row r="16270" spans="1:3" ht="15.75">
      <c r="A16270" s="1"/>
      <c r="B16270" s="1"/>
      <c r="C16270" s="1"/>
    </row>
    <row r="16271" spans="1:3" ht="15.75">
      <c r="A16271" s="1"/>
      <c r="B16271" s="1"/>
      <c r="C16271" s="1"/>
    </row>
    <row r="16272" spans="1:3" ht="15.75">
      <c r="A16272" s="1"/>
      <c r="B16272" s="1"/>
      <c r="C16272" s="1"/>
    </row>
    <row r="16273" spans="1:3" ht="15.75">
      <c r="A16273" s="1"/>
      <c r="B16273" s="1"/>
      <c r="C16273" s="1"/>
    </row>
    <row r="16274" spans="1:3" ht="15.75">
      <c r="A16274" s="1"/>
      <c r="B16274" s="1"/>
      <c r="C16274" s="1"/>
    </row>
    <row r="16275" spans="1:3" ht="15.75">
      <c r="A16275" s="1"/>
      <c r="B16275" s="1"/>
      <c r="C16275" s="1"/>
    </row>
    <row r="16276" spans="1:3" ht="15.75">
      <c r="A16276" s="1"/>
      <c r="B16276" s="1"/>
      <c r="C16276" s="1"/>
    </row>
    <row r="16277" spans="1:3" ht="15.75">
      <c r="A16277" s="1"/>
      <c r="B16277" s="1"/>
      <c r="C16277" s="1"/>
    </row>
    <row r="16278" spans="1:3" ht="15.75">
      <c r="A16278" s="1"/>
      <c r="B16278" s="1"/>
      <c r="C16278" s="1"/>
    </row>
    <row r="16279" spans="1:3" ht="15.75">
      <c r="A16279" s="1"/>
      <c r="B16279" s="1"/>
      <c r="C16279" s="1"/>
    </row>
    <row r="16280" spans="1:3" ht="15.75">
      <c r="A16280" s="1"/>
      <c r="B16280" s="1"/>
      <c r="C16280" s="1"/>
    </row>
    <row r="16281" spans="1:3" ht="15.75">
      <c r="A16281" s="1"/>
      <c r="B16281" s="1"/>
      <c r="C16281" s="1"/>
    </row>
    <row r="16282" spans="1:3" ht="15.75">
      <c r="A16282" s="1"/>
      <c r="B16282" s="1"/>
      <c r="C16282" s="1"/>
    </row>
    <row r="16283" spans="1:3" ht="15.75">
      <c r="A16283" s="1"/>
      <c r="B16283" s="1"/>
      <c r="C16283" s="1"/>
    </row>
    <row r="16284" spans="1:3" ht="15.75">
      <c r="A16284" s="1"/>
      <c r="B16284" s="1"/>
      <c r="C16284" s="1"/>
    </row>
    <row r="16285" spans="1:3" ht="15.75">
      <c r="A16285" s="1"/>
      <c r="B16285" s="1"/>
      <c r="C16285" s="1"/>
    </row>
    <row r="16286" spans="1:3" ht="15.75">
      <c r="A16286" s="1"/>
      <c r="B16286" s="1"/>
      <c r="C16286" s="1"/>
    </row>
    <row r="16287" spans="1:3" ht="15.75">
      <c r="A16287" s="1"/>
      <c r="B16287" s="1"/>
      <c r="C16287" s="1"/>
    </row>
    <row r="16288" spans="1:3" ht="15.75">
      <c r="A16288" s="1"/>
      <c r="B16288" s="1"/>
      <c r="C16288" s="1"/>
    </row>
    <row r="16289" spans="1:3" ht="15.75">
      <c r="A16289" s="1"/>
      <c r="B16289" s="1"/>
      <c r="C16289" s="1"/>
    </row>
    <row r="16290" spans="1:3" ht="15.75">
      <c r="A16290" s="1"/>
      <c r="B16290" s="1"/>
      <c r="C16290" s="1"/>
    </row>
    <row r="16291" spans="1:3" ht="15.75">
      <c r="A16291" s="1"/>
      <c r="B16291" s="1"/>
      <c r="C16291" s="1"/>
    </row>
    <row r="16292" spans="1:3" ht="15.75">
      <c r="A16292" s="1"/>
      <c r="B16292" s="1"/>
      <c r="C16292" s="1"/>
    </row>
    <row r="16293" spans="1:3" ht="15.75">
      <c r="A16293" s="1"/>
      <c r="B16293" s="1"/>
      <c r="C16293" s="1"/>
    </row>
    <row r="16294" spans="1:3" ht="15.75">
      <c r="A16294" s="1"/>
      <c r="B16294" s="1"/>
      <c r="C16294" s="1"/>
    </row>
    <row r="16295" spans="1:3" ht="15.75">
      <c r="A16295" s="1"/>
      <c r="B16295" s="1"/>
      <c r="C16295" s="1"/>
    </row>
    <row r="16296" spans="1:3" ht="15.75">
      <c r="A16296" s="1"/>
      <c r="B16296" s="1"/>
      <c r="C16296" s="1"/>
    </row>
    <row r="16297" spans="1:3" ht="15.75">
      <c r="A16297" s="1"/>
      <c r="B16297" s="1"/>
      <c r="C16297" s="1"/>
    </row>
    <row r="16298" spans="1:3" ht="15.75">
      <c r="A16298" s="1"/>
      <c r="B16298" s="1"/>
      <c r="C16298" s="1"/>
    </row>
    <row r="16299" spans="1:3" ht="15.75">
      <c r="A16299" s="1"/>
      <c r="B16299" s="1"/>
      <c r="C16299" s="1"/>
    </row>
    <row r="16300" spans="1:3" ht="15.75">
      <c r="A16300" s="1"/>
      <c r="B16300" s="1"/>
      <c r="C16300" s="1"/>
    </row>
    <row r="16301" spans="1:3" ht="15.75">
      <c r="A16301" s="1"/>
      <c r="B16301" s="1"/>
      <c r="C16301" s="1"/>
    </row>
    <row r="16302" spans="1:3" ht="15.75">
      <c r="A16302" s="1"/>
      <c r="B16302" s="1"/>
      <c r="C16302" s="1"/>
    </row>
    <row r="16303" spans="1:3" ht="15.75">
      <c r="A16303" s="1"/>
      <c r="B16303" s="1"/>
      <c r="C16303" s="1"/>
    </row>
    <row r="16304" spans="1:3" ht="15.75">
      <c r="A16304" s="1"/>
      <c r="B16304" s="1"/>
      <c r="C16304" s="1"/>
    </row>
    <row r="16305" spans="1:3" ht="15.75">
      <c r="A16305" s="1"/>
      <c r="B16305" s="1"/>
      <c r="C16305" s="1"/>
    </row>
    <row r="16306" spans="1:3" ht="15.75">
      <c r="A16306" s="1"/>
      <c r="B16306" s="1"/>
      <c r="C16306" s="1"/>
    </row>
    <row r="16307" spans="1:3" ht="15.75">
      <c r="A16307" s="1"/>
      <c r="B16307" s="1"/>
      <c r="C16307" s="1"/>
    </row>
    <row r="16308" spans="1:3" ht="15.75">
      <c r="A16308" s="1"/>
      <c r="B16308" s="1"/>
      <c r="C16308" s="1"/>
    </row>
    <row r="16309" spans="1:3" ht="15.75">
      <c r="A16309" s="1"/>
      <c r="B16309" s="1"/>
      <c r="C16309" s="1"/>
    </row>
    <row r="16310" spans="1:3" ht="15.75">
      <c r="A16310" s="1"/>
      <c r="B16310" s="1"/>
      <c r="C16310" s="1"/>
    </row>
    <row r="16311" spans="1:3" ht="15.75">
      <c r="A16311" s="1"/>
      <c r="B16311" s="1"/>
      <c r="C16311" s="1"/>
    </row>
    <row r="16312" spans="1:3" ht="15.75">
      <c r="A16312" s="1"/>
      <c r="B16312" s="1"/>
      <c r="C16312" s="1"/>
    </row>
    <row r="16313" spans="1:3" ht="15.75">
      <c r="A16313" s="1"/>
      <c r="B16313" s="1"/>
      <c r="C16313" s="1"/>
    </row>
    <row r="16314" spans="1:3" ht="15.75">
      <c r="A16314" s="1"/>
      <c r="B16314" s="1"/>
      <c r="C16314" s="1"/>
    </row>
    <row r="16315" spans="1:3" ht="15.75">
      <c r="A16315" s="1"/>
      <c r="B16315" s="1"/>
      <c r="C16315" s="1"/>
    </row>
    <row r="16316" spans="1:3" ht="15.75">
      <c r="A16316" s="1"/>
      <c r="B16316" s="1"/>
      <c r="C16316" s="1"/>
    </row>
    <row r="16317" spans="1:3" ht="15.75">
      <c r="A16317" s="1"/>
      <c r="B16317" s="1"/>
      <c r="C16317" s="1"/>
    </row>
    <row r="16318" spans="1:3" ht="15.75">
      <c r="A16318" s="1"/>
      <c r="B16318" s="1"/>
      <c r="C16318" s="1"/>
    </row>
    <row r="16319" spans="1:3" ht="15.75">
      <c r="A16319" s="1"/>
      <c r="B16319" s="1"/>
      <c r="C16319" s="1"/>
    </row>
    <row r="16320" spans="1:3" ht="15.75">
      <c r="A16320" s="1"/>
      <c r="B16320" s="1"/>
      <c r="C16320" s="1"/>
    </row>
    <row r="16321" spans="1:3" ht="15.75">
      <c r="A16321" s="1"/>
      <c r="B16321" s="1"/>
      <c r="C16321" s="1"/>
    </row>
    <row r="16322" spans="1:3" ht="15.75">
      <c r="A16322" s="1"/>
      <c r="B16322" s="1"/>
      <c r="C16322" s="1"/>
    </row>
    <row r="16323" spans="1:3" ht="15.75">
      <c r="A16323" s="1"/>
      <c r="B16323" s="1"/>
      <c r="C16323" s="1"/>
    </row>
    <row r="16324" spans="1:3" ht="15.75">
      <c r="A16324" s="1"/>
      <c r="B16324" s="1"/>
      <c r="C16324" s="1"/>
    </row>
    <row r="16325" spans="1:3" ht="15.75">
      <c r="A16325" s="1"/>
      <c r="B16325" s="1"/>
      <c r="C16325" s="1"/>
    </row>
    <row r="16326" spans="1:3" ht="15.75">
      <c r="A16326" s="1"/>
      <c r="B16326" s="1"/>
      <c r="C16326" s="1"/>
    </row>
    <row r="16327" spans="1:3" ht="15.75">
      <c r="A16327" s="1"/>
      <c r="B16327" s="1"/>
      <c r="C16327" s="1"/>
    </row>
    <row r="16328" spans="1:3" ht="15.75">
      <c r="A16328" s="1"/>
      <c r="B16328" s="1"/>
      <c r="C16328" s="1"/>
    </row>
    <row r="16329" spans="1:3" ht="15.75">
      <c r="A16329" s="1"/>
      <c r="B16329" s="1"/>
      <c r="C16329" s="1"/>
    </row>
    <row r="16330" spans="1:3" ht="15.75">
      <c r="A16330" s="1"/>
      <c r="B16330" s="1"/>
      <c r="C16330" s="1"/>
    </row>
    <row r="16331" spans="1:3" ht="15.75">
      <c r="A16331" s="1"/>
      <c r="B16331" s="1"/>
      <c r="C16331" s="1"/>
    </row>
    <row r="16332" spans="1:3" ht="15.75">
      <c r="A16332" s="1"/>
      <c r="B16332" s="1"/>
      <c r="C16332" s="1"/>
    </row>
    <row r="16333" spans="1:3" ht="15.75">
      <c r="A16333" s="1"/>
      <c r="B16333" s="1"/>
      <c r="C16333" s="1"/>
    </row>
    <row r="16334" spans="1:3" ht="15.75">
      <c r="A16334" s="1"/>
      <c r="B16334" s="1"/>
      <c r="C16334" s="1"/>
    </row>
    <row r="16335" spans="1:3" ht="15.75">
      <c r="A16335" s="1"/>
      <c r="B16335" s="1"/>
      <c r="C16335" s="1"/>
    </row>
    <row r="16336" spans="1:3" ht="15.75">
      <c r="A16336" s="1"/>
      <c r="B16336" s="1"/>
      <c r="C16336" s="1"/>
    </row>
    <row r="16337" spans="1:3" ht="15.75">
      <c r="A16337" s="1"/>
      <c r="B16337" s="1"/>
      <c r="C16337" s="1"/>
    </row>
    <row r="16338" spans="1:3" ht="15.75">
      <c r="A16338" s="1"/>
      <c r="B16338" s="1"/>
      <c r="C16338" s="1"/>
    </row>
    <row r="16339" spans="1:3" ht="15.75">
      <c r="A16339" s="1"/>
      <c r="B16339" s="1"/>
      <c r="C16339" s="1"/>
    </row>
    <row r="16340" spans="1:3" ht="15.75">
      <c r="A16340" s="1"/>
      <c r="B16340" s="1"/>
      <c r="C16340" s="1"/>
    </row>
    <row r="16341" spans="1:3" ht="15.75">
      <c r="A16341" s="1"/>
      <c r="B16341" s="1"/>
      <c r="C16341" s="1"/>
    </row>
    <row r="16342" spans="1:3" ht="15.75">
      <c r="A16342" s="1"/>
      <c r="B16342" s="1"/>
      <c r="C16342" s="1"/>
    </row>
    <row r="16343" spans="1:3" ht="15.75">
      <c r="A16343" s="1"/>
      <c r="B16343" s="1"/>
      <c r="C16343" s="1"/>
    </row>
    <row r="16344" spans="1:3" ht="15.75">
      <c r="A16344" s="1"/>
      <c r="B16344" s="1"/>
      <c r="C16344" s="1"/>
    </row>
    <row r="16345" spans="1:3" ht="15.75">
      <c r="A16345" s="1"/>
      <c r="B16345" s="1"/>
      <c r="C16345" s="1"/>
    </row>
    <row r="16346" spans="1:3" ht="15.75">
      <c r="A16346" s="1"/>
      <c r="B16346" s="1"/>
      <c r="C16346" s="1"/>
    </row>
    <row r="16347" spans="1:3" ht="15.75">
      <c r="A16347" s="1"/>
      <c r="B16347" s="1"/>
      <c r="C16347" s="1"/>
    </row>
    <row r="16348" spans="1:3" ht="15.75">
      <c r="A16348" s="1"/>
      <c r="B16348" s="1"/>
      <c r="C16348" s="1"/>
    </row>
    <row r="16349" spans="1:3" ht="15.75">
      <c r="A16349" s="1"/>
      <c r="B16349" s="1"/>
      <c r="C16349" s="1"/>
    </row>
    <row r="16350" spans="1:3" ht="15.75">
      <c r="A16350" s="1"/>
      <c r="B16350" s="1"/>
      <c r="C16350" s="1"/>
    </row>
    <row r="16351" spans="1:3" ht="15.75">
      <c r="A16351" s="1"/>
      <c r="B16351" s="1"/>
      <c r="C16351" s="1"/>
    </row>
    <row r="16352" spans="1:3" ht="15.75">
      <c r="A16352" s="1"/>
      <c r="B16352" s="1"/>
      <c r="C16352" s="1"/>
    </row>
    <row r="16353" spans="1:3" ht="15.75">
      <c r="A16353" s="1"/>
      <c r="B16353" s="1"/>
      <c r="C16353" s="1"/>
    </row>
    <row r="16354" spans="1:3" ht="15.75">
      <c r="A16354" s="1"/>
      <c r="B16354" s="1"/>
      <c r="C16354" s="1"/>
    </row>
    <row r="16355" spans="1:3" ht="15.75">
      <c r="A16355" s="1"/>
      <c r="B16355" s="1"/>
      <c r="C16355" s="1"/>
    </row>
    <row r="16356" spans="1:3" ht="15.75">
      <c r="A16356" s="1"/>
      <c r="B16356" s="1"/>
      <c r="C16356" s="1"/>
    </row>
    <row r="16357" spans="1:3" ht="15.75">
      <c r="A16357" s="1"/>
      <c r="B16357" s="1"/>
      <c r="C16357" s="1"/>
    </row>
    <row r="16358" spans="1:3" ht="15.75">
      <c r="A16358" s="1"/>
      <c r="B16358" s="1"/>
      <c r="C16358" s="1"/>
    </row>
    <row r="16359" spans="1:3" ht="15.75">
      <c r="A16359" s="1"/>
      <c r="B16359" s="1"/>
      <c r="C16359" s="1"/>
    </row>
    <row r="16360" spans="1:3" ht="15.75">
      <c r="A16360" s="1"/>
      <c r="B16360" s="1"/>
      <c r="C16360" s="1"/>
    </row>
    <row r="16361" spans="1:3" ht="15.75">
      <c r="A16361" s="1"/>
      <c r="B16361" s="1"/>
      <c r="C16361" s="1"/>
    </row>
    <row r="16362" spans="1:3" ht="15.75">
      <c r="A16362" s="1"/>
      <c r="B16362" s="1"/>
      <c r="C16362" s="1"/>
    </row>
    <row r="16363" spans="1:3" ht="15.75">
      <c r="A16363" s="1"/>
      <c r="B16363" s="1"/>
      <c r="C16363" s="1"/>
    </row>
    <row r="16364" spans="1:3" ht="15.75">
      <c r="A16364" s="1"/>
      <c r="B16364" s="1"/>
      <c r="C16364" s="1"/>
    </row>
    <row r="16365" spans="1:3" ht="15.75">
      <c r="A16365" s="1"/>
      <c r="B16365" s="1"/>
      <c r="C16365" s="1"/>
    </row>
    <row r="16366" spans="1:3" ht="15.75">
      <c r="A16366" s="1"/>
      <c r="B16366" s="1"/>
      <c r="C16366" s="1"/>
    </row>
    <row r="16367" spans="1:3" ht="15.75">
      <c r="A16367" s="1"/>
      <c r="B16367" s="1"/>
      <c r="C16367" s="1"/>
    </row>
    <row r="16368" spans="1:3" ht="15.75">
      <c r="A16368" s="1"/>
      <c r="B16368" s="1"/>
      <c r="C16368" s="1"/>
    </row>
    <row r="16369" spans="1:3" ht="15.75">
      <c r="A16369" s="1"/>
      <c r="B16369" s="1"/>
      <c r="C16369" s="1"/>
    </row>
    <row r="16370" spans="1:3" ht="15.75">
      <c r="A16370" s="1"/>
      <c r="B16370" s="1"/>
      <c r="C16370" s="1"/>
    </row>
    <row r="16371" spans="1:3" ht="15.75">
      <c r="A16371" s="1"/>
      <c r="B16371" s="1"/>
      <c r="C16371" s="1"/>
    </row>
    <row r="16372" spans="1:3" ht="15.75">
      <c r="A16372" s="1"/>
      <c r="B16372" s="1"/>
      <c r="C16372" s="1"/>
    </row>
    <row r="16373" spans="1:3" ht="15.75">
      <c r="A16373" s="1"/>
      <c r="B16373" s="1"/>
      <c r="C16373" s="1"/>
    </row>
    <row r="16374" spans="1:3" ht="15.75">
      <c r="A16374" s="1"/>
      <c r="B16374" s="1"/>
      <c r="C16374" s="1"/>
    </row>
    <row r="16375" spans="1:3" ht="15.75">
      <c r="A16375" s="1"/>
      <c r="B16375" s="1"/>
      <c r="C16375" s="1"/>
    </row>
    <row r="16376" spans="1:3" ht="15.75">
      <c r="A16376" s="1"/>
      <c r="B16376" s="1"/>
      <c r="C16376" s="1"/>
    </row>
    <row r="16377" spans="1:3" ht="15.75">
      <c r="A16377" s="1"/>
      <c r="B16377" s="1"/>
      <c r="C16377" s="1"/>
    </row>
    <row r="16378" spans="1:3" ht="15.75">
      <c r="A16378" s="1"/>
      <c r="B16378" s="1"/>
      <c r="C16378" s="1"/>
    </row>
    <row r="16379" spans="1:3" ht="15.75">
      <c r="A16379" s="1"/>
      <c r="B16379" s="1"/>
      <c r="C16379" s="1"/>
    </row>
    <row r="16380" spans="1:3" ht="15.75">
      <c r="A16380" s="1"/>
      <c r="B16380" s="1"/>
      <c r="C16380" s="1"/>
    </row>
    <row r="16381" spans="1:3" ht="15.75">
      <c r="A16381" s="1"/>
      <c r="B16381" s="1"/>
      <c r="C16381" s="1"/>
    </row>
    <row r="16382" spans="1:3" ht="15.75">
      <c r="A16382" s="1"/>
      <c r="B16382" s="1"/>
      <c r="C16382" s="1"/>
    </row>
    <row r="16383" spans="1:3" ht="15.75">
      <c r="A16383" s="1"/>
      <c r="B16383" s="1"/>
      <c r="C16383" s="1"/>
    </row>
    <row r="16384" spans="1:3" ht="15.75">
      <c r="A16384" s="1"/>
      <c r="B16384" s="1"/>
      <c r="C16384" s="1"/>
    </row>
    <row r="16385" spans="1:3" ht="15.75">
      <c r="A16385" s="1"/>
      <c r="B16385" s="1"/>
      <c r="C16385" s="1"/>
    </row>
    <row r="16386" spans="1:3" ht="15.75">
      <c r="A16386" s="1"/>
      <c r="B16386" s="1"/>
      <c r="C16386" s="1"/>
    </row>
  </sheetData>
  <mergeCells count="238">
    <mergeCell ref="A396:A399"/>
    <mergeCell ref="B396:B399"/>
    <mergeCell ref="C396:C399"/>
    <mergeCell ref="A386:A389"/>
    <mergeCell ref="B386:B389"/>
    <mergeCell ref="C386:C389"/>
    <mergeCell ref="A391:A394"/>
    <mergeCell ref="B391:B394"/>
    <mergeCell ref="C391:C394"/>
    <mergeCell ref="A376:A379"/>
    <mergeCell ref="B376:B379"/>
    <mergeCell ref="C376:C379"/>
    <mergeCell ref="A381:A384"/>
    <mergeCell ref="B381:B384"/>
    <mergeCell ref="C381:C384"/>
    <mergeCell ref="A366:A369"/>
    <mergeCell ref="B366:B369"/>
    <mergeCell ref="C366:C369"/>
    <mergeCell ref="A371:A374"/>
    <mergeCell ref="B371:B374"/>
    <mergeCell ref="C371:C374"/>
    <mergeCell ref="A356:A359"/>
    <mergeCell ref="B356:B359"/>
    <mergeCell ref="C356:C359"/>
    <mergeCell ref="A361:A364"/>
    <mergeCell ref="B361:B364"/>
    <mergeCell ref="C361:C364"/>
    <mergeCell ref="A346:A349"/>
    <mergeCell ref="B346:B349"/>
    <mergeCell ref="C346:C349"/>
    <mergeCell ref="A351:A354"/>
    <mergeCell ref="B351:B354"/>
    <mergeCell ref="C351:C354"/>
    <mergeCell ref="A336:A339"/>
    <mergeCell ref="B336:B339"/>
    <mergeCell ref="C336:C339"/>
    <mergeCell ref="A341:A344"/>
    <mergeCell ref="B341:B344"/>
    <mergeCell ref="C341:C344"/>
    <mergeCell ref="A326:A329"/>
    <mergeCell ref="B326:B329"/>
    <mergeCell ref="C326:C329"/>
    <mergeCell ref="A331:A334"/>
    <mergeCell ref="B331:B334"/>
    <mergeCell ref="C331:C334"/>
    <mergeCell ref="A316:A319"/>
    <mergeCell ref="B316:B319"/>
    <mergeCell ref="C316:C319"/>
    <mergeCell ref="A321:A324"/>
    <mergeCell ref="B321:B324"/>
    <mergeCell ref="C321:C324"/>
    <mergeCell ref="A306:A309"/>
    <mergeCell ref="B306:B309"/>
    <mergeCell ref="C306:C309"/>
    <mergeCell ref="A311:A314"/>
    <mergeCell ref="B311:B314"/>
    <mergeCell ref="C311:C314"/>
    <mergeCell ref="A296:A299"/>
    <mergeCell ref="B296:B299"/>
    <mergeCell ref="C296:C299"/>
    <mergeCell ref="A301:A304"/>
    <mergeCell ref="B301:B304"/>
    <mergeCell ref="C301:C304"/>
    <mergeCell ref="A286:A289"/>
    <mergeCell ref="B286:B289"/>
    <mergeCell ref="C286:C289"/>
    <mergeCell ref="A291:A294"/>
    <mergeCell ref="B291:B294"/>
    <mergeCell ref="C291:C294"/>
    <mergeCell ref="A276:A279"/>
    <mergeCell ref="B276:B279"/>
    <mergeCell ref="C276:C279"/>
    <mergeCell ref="A281:A284"/>
    <mergeCell ref="B281:B284"/>
    <mergeCell ref="C281:C284"/>
    <mergeCell ref="A266:A269"/>
    <mergeCell ref="B266:B269"/>
    <mergeCell ref="C266:C269"/>
    <mergeCell ref="A271:A274"/>
    <mergeCell ref="B271:B274"/>
    <mergeCell ref="C271:C274"/>
    <mergeCell ref="A256:A259"/>
    <mergeCell ref="B256:B259"/>
    <mergeCell ref="C256:C259"/>
    <mergeCell ref="A261:A264"/>
    <mergeCell ref="B261:B264"/>
    <mergeCell ref="C261:C264"/>
    <mergeCell ref="A246:A249"/>
    <mergeCell ref="B246:B249"/>
    <mergeCell ref="C246:C249"/>
    <mergeCell ref="A251:A254"/>
    <mergeCell ref="B251:B254"/>
    <mergeCell ref="C251:C254"/>
    <mergeCell ref="A236:A239"/>
    <mergeCell ref="B236:B239"/>
    <mergeCell ref="C236:C239"/>
    <mergeCell ref="A241:A244"/>
    <mergeCell ref="B241:B244"/>
    <mergeCell ref="C241:C244"/>
    <mergeCell ref="A226:A229"/>
    <mergeCell ref="B226:B229"/>
    <mergeCell ref="C226:C229"/>
    <mergeCell ref="A231:A234"/>
    <mergeCell ref="B231:B234"/>
    <mergeCell ref="C231:C234"/>
    <mergeCell ref="A216:A219"/>
    <mergeCell ref="B216:B219"/>
    <mergeCell ref="C216:C219"/>
    <mergeCell ref="A221:A224"/>
    <mergeCell ref="B221:B224"/>
    <mergeCell ref="C221:C224"/>
    <mergeCell ref="A206:A209"/>
    <mergeCell ref="B206:B209"/>
    <mergeCell ref="C206:C209"/>
    <mergeCell ref="A211:A214"/>
    <mergeCell ref="B211:B214"/>
    <mergeCell ref="C211:C214"/>
    <mergeCell ref="A196:A199"/>
    <mergeCell ref="B196:B199"/>
    <mergeCell ref="C196:C199"/>
    <mergeCell ref="A201:A204"/>
    <mergeCell ref="B201:B204"/>
    <mergeCell ref="C201:C204"/>
    <mergeCell ref="A186:A189"/>
    <mergeCell ref="B186:B189"/>
    <mergeCell ref="C186:C189"/>
    <mergeCell ref="A191:A194"/>
    <mergeCell ref="B191:B194"/>
    <mergeCell ref="C191:C194"/>
    <mergeCell ref="A176:A179"/>
    <mergeCell ref="B176:B179"/>
    <mergeCell ref="C176:C179"/>
    <mergeCell ref="A181:A184"/>
    <mergeCell ref="B181:B184"/>
    <mergeCell ref="C181:C184"/>
    <mergeCell ref="A166:A169"/>
    <mergeCell ref="B166:B169"/>
    <mergeCell ref="C166:C169"/>
    <mergeCell ref="A171:A174"/>
    <mergeCell ref="B171:B174"/>
    <mergeCell ref="C171:C174"/>
    <mergeCell ref="A156:A159"/>
    <mergeCell ref="B156:B159"/>
    <mergeCell ref="C156:C159"/>
    <mergeCell ref="A161:A164"/>
    <mergeCell ref="B161:B164"/>
    <mergeCell ref="C161:C164"/>
    <mergeCell ref="A146:A149"/>
    <mergeCell ref="B146:B149"/>
    <mergeCell ref="C146:C149"/>
    <mergeCell ref="A151:A154"/>
    <mergeCell ref="B151:B154"/>
    <mergeCell ref="C151:C154"/>
    <mergeCell ref="A136:A139"/>
    <mergeCell ref="B136:B139"/>
    <mergeCell ref="C136:C139"/>
    <mergeCell ref="A141:A144"/>
    <mergeCell ref="B141:B144"/>
    <mergeCell ref="C141:C144"/>
    <mergeCell ref="A126:A129"/>
    <mergeCell ref="B126:B129"/>
    <mergeCell ref="C126:C129"/>
    <mergeCell ref="A131:A134"/>
    <mergeCell ref="B131:B134"/>
    <mergeCell ref="C131:C134"/>
    <mergeCell ref="A116:A119"/>
    <mergeCell ref="B116:B119"/>
    <mergeCell ref="C116:C119"/>
    <mergeCell ref="A121:A124"/>
    <mergeCell ref="B121:B124"/>
    <mergeCell ref="C121:C124"/>
    <mergeCell ref="A106:A109"/>
    <mergeCell ref="B106:B109"/>
    <mergeCell ref="C106:C109"/>
    <mergeCell ref="A111:A114"/>
    <mergeCell ref="B111:B114"/>
    <mergeCell ref="C111:C114"/>
    <mergeCell ref="A96:A99"/>
    <mergeCell ref="B96:B99"/>
    <mergeCell ref="C96:C99"/>
    <mergeCell ref="A101:A104"/>
    <mergeCell ref="B101:B104"/>
    <mergeCell ref="C101:C104"/>
    <mergeCell ref="A86:A89"/>
    <mergeCell ref="B86:B89"/>
    <mergeCell ref="C86:C89"/>
    <mergeCell ref="A91:A94"/>
    <mergeCell ref="B91:B94"/>
    <mergeCell ref="C91:C94"/>
    <mergeCell ref="A76:A79"/>
    <mergeCell ref="B76:B79"/>
    <mergeCell ref="C76:C79"/>
    <mergeCell ref="A81:A84"/>
    <mergeCell ref="B81:B84"/>
    <mergeCell ref="C81:C84"/>
    <mergeCell ref="A66:A69"/>
    <mergeCell ref="B66:B69"/>
    <mergeCell ref="C66:C69"/>
    <mergeCell ref="A71:A74"/>
    <mergeCell ref="B71:B74"/>
    <mergeCell ref="C71:C74"/>
    <mergeCell ref="A56:A59"/>
    <mergeCell ref="B56:B59"/>
    <mergeCell ref="C56:C59"/>
    <mergeCell ref="A61:A64"/>
    <mergeCell ref="B61:B64"/>
    <mergeCell ref="C61:C64"/>
    <mergeCell ref="A46:A49"/>
    <mergeCell ref="B46:B49"/>
    <mergeCell ref="C46:C49"/>
    <mergeCell ref="A51:A54"/>
    <mergeCell ref="B51:B54"/>
    <mergeCell ref="C51:C54"/>
    <mergeCell ref="A36:A39"/>
    <mergeCell ref="B36:B39"/>
    <mergeCell ref="C36:C39"/>
    <mergeCell ref="A41:A44"/>
    <mergeCell ref="B41:B44"/>
    <mergeCell ref="C41:C44"/>
    <mergeCell ref="A26:A29"/>
    <mergeCell ref="B26:B29"/>
    <mergeCell ref="C26:C29"/>
    <mergeCell ref="A31:A34"/>
    <mergeCell ref="B31:B34"/>
    <mergeCell ref="C31:C34"/>
    <mergeCell ref="A16:A19"/>
    <mergeCell ref="B16:B19"/>
    <mergeCell ref="C16:C19"/>
    <mergeCell ref="A21:A24"/>
    <mergeCell ref="B21:B24"/>
    <mergeCell ref="C21:C24"/>
    <mergeCell ref="B3:C4"/>
    <mergeCell ref="A6:A9"/>
    <mergeCell ref="B6:B9"/>
    <mergeCell ref="C6:C9"/>
    <mergeCell ref="A11:A14"/>
    <mergeCell ref="B11:B14"/>
    <mergeCell ref="C11:C14"/>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DS105"/>
  <sheetViews>
    <sheetView view="pageBreakPreview" zoomScale="60" zoomScaleNormal="80" workbookViewId="0">
      <pane xSplit="2" ySplit="71" topLeftCell="BH72" activePane="bottomRight" state="frozen"/>
      <selection pane="topRight" activeCell="C1" sqref="C1"/>
      <selection pane="bottomLeft" activeCell="A72" sqref="A72"/>
      <selection pane="bottomRight" activeCell="DS84" sqref="DS84"/>
    </sheetView>
  </sheetViews>
  <sheetFormatPr defaultRowHeight="15.75"/>
  <cols>
    <col min="1" max="1" width="9.7109375" style="18" customWidth="1"/>
    <col min="2" max="2" width="29.42578125" style="18" customWidth="1"/>
    <col min="3" max="6" width="16.7109375" style="18" hidden="1" customWidth="1"/>
    <col min="7" max="11" width="16.7109375" style="1" hidden="1" customWidth="1"/>
    <col min="12" max="36" width="16.7109375" style="1" customWidth="1"/>
    <col min="37" max="51" width="16.7109375" style="1" hidden="1" customWidth="1"/>
    <col min="52" max="61" width="16.7109375" style="1" customWidth="1"/>
    <col min="62" max="77" width="16.7109375" style="1" hidden="1" customWidth="1"/>
    <col min="78" max="82" width="16.7109375" style="1" customWidth="1"/>
    <col min="83" max="87" width="16.7109375" style="1" hidden="1" customWidth="1"/>
    <col min="88" max="92" width="16.7109375" style="1" customWidth="1"/>
    <col min="93" max="117" width="16.7109375" style="1" hidden="1" customWidth="1"/>
    <col min="118" max="121" width="16.7109375" style="1" customWidth="1"/>
    <col min="122" max="122" width="9.5703125" style="1" hidden="1" customWidth="1"/>
    <col min="123" max="123" width="13" style="1" bestFit="1" customWidth="1"/>
    <col min="124" max="16384" width="9.140625" style="1"/>
  </cols>
  <sheetData>
    <row r="1" spans="1:122" ht="22.5" customHeight="1">
      <c r="A1" s="188" t="s">
        <v>66</v>
      </c>
      <c r="B1" s="188"/>
      <c r="C1" s="188"/>
      <c r="D1" s="188"/>
      <c r="E1" s="188"/>
      <c r="F1" s="188"/>
      <c r="G1" s="188"/>
      <c r="H1" s="188" t="s">
        <v>66</v>
      </c>
      <c r="I1" s="188"/>
      <c r="J1" s="188"/>
      <c r="K1" s="188"/>
      <c r="L1" s="188"/>
      <c r="M1" s="188" t="s">
        <v>66</v>
      </c>
      <c r="N1" s="188"/>
      <c r="O1" s="188"/>
      <c r="P1" s="188"/>
      <c r="Q1" s="188"/>
      <c r="R1" s="188" t="s">
        <v>66</v>
      </c>
      <c r="S1" s="188"/>
      <c r="T1" s="188"/>
      <c r="U1" s="188"/>
      <c r="V1" s="188"/>
      <c r="W1" s="188" t="s">
        <v>66</v>
      </c>
      <c r="X1" s="188"/>
      <c r="Y1" s="188"/>
      <c r="Z1" s="188"/>
      <c r="AA1" s="188"/>
      <c r="AB1" s="188" t="s">
        <v>66</v>
      </c>
      <c r="AC1" s="188"/>
      <c r="AD1" s="188"/>
      <c r="AE1" s="188"/>
      <c r="AF1" s="188"/>
      <c r="AG1" s="188" t="s">
        <v>66</v>
      </c>
      <c r="AH1" s="188"/>
      <c r="AI1" s="188"/>
      <c r="AJ1" s="188"/>
      <c r="AK1" s="188"/>
      <c r="AL1" s="188" t="s">
        <v>66</v>
      </c>
      <c r="AM1" s="188"/>
      <c r="AN1" s="188"/>
      <c r="AO1" s="188"/>
      <c r="AP1" s="188"/>
      <c r="AQ1" s="188" t="s">
        <v>66</v>
      </c>
      <c r="AR1" s="188"/>
      <c r="AS1" s="188"/>
      <c r="AT1" s="188"/>
      <c r="AU1" s="188"/>
      <c r="AV1" s="188" t="s">
        <v>66</v>
      </c>
      <c r="AW1" s="188"/>
      <c r="AX1" s="188"/>
      <c r="AY1" s="188"/>
      <c r="AZ1" s="188"/>
      <c r="BA1" s="188" t="s">
        <v>66</v>
      </c>
      <c r="BB1" s="188"/>
      <c r="BC1" s="188"/>
      <c r="BD1" s="188"/>
      <c r="BE1" s="188"/>
      <c r="BF1" s="188" t="s">
        <v>66</v>
      </c>
      <c r="BG1" s="188"/>
      <c r="BH1" s="188"/>
      <c r="BI1" s="188"/>
      <c r="BJ1" s="188"/>
      <c r="BK1" s="188" t="s">
        <v>66</v>
      </c>
      <c r="BL1" s="188"/>
      <c r="BM1" s="188"/>
      <c r="BN1" s="188"/>
      <c r="BO1" s="188"/>
      <c r="BP1" s="188" t="s">
        <v>66</v>
      </c>
      <c r="BQ1" s="188"/>
      <c r="BR1" s="188"/>
      <c r="BS1" s="188"/>
      <c r="BT1" s="188"/>
      <c r="BU1" s="188" t="s">
        <v>66</v>
      </c>
      <c r="BV1" s="188"/>
      <c r="BW1" s="188"/>
      <c r="BX1" s="188"/>
      <c r="BY1" s="188"/>
      <c r="BZ1" s="188" t="s">
        <v>66</v>
      </c>
      <c r="CA1" s="188"/>
      <c r="CB1" s="188"/>
      <c r="CC1" s="188"/>
      <c r="CD1" s="188"/>
      <c r="CE1" s="188" t="s">
        <v>66</v>
      </c>
      <c r="CF1" s="188"/>
      <c r="CG1" s="188"/>
      <c r="CH1" s="188"/>
      <c r="CI1" s="188"/>
      <c r="CJ1" s="188" t="s">
        <v>66</v>
      </c>
      <c r="CK1" s="188"/>
      <c r="CL1" s="188"/>
      <c r="CM1" s="188"/>
      <c r="CN1" s="188"/>
      <c r="CO1" s="188" t="s">
        <v>66</v>
      </c>
      <c r="CP1" s="188"/>
      <c r="CQ1" s="188"/>
      <c r="CR1" s="188"/>
      <c r="CS1" s="188"/>
      <c r="CT1" s="188" t="s">
        <v>66</v>
      </c>
      <c r="CU1" s="188"/>
      <c r="CV1" s="188"/>
      <c r="CW1" s="188"/>
      <c r="CX1" s="188"/>
      <c r="CY1" s="188" t="s">
        <v>66</v>
      </c>
      <c r="CZ1" s="188"/>
      <c r="DA1" s="188"/>
      <c r="DB1" s="188"/>
      <c r="DC1" s="188"/>
      <c r="DD1" s="188" t="s">
        <v>66</v>
      </c>
      <c r="DE1" s="188"/>
      <c r="DF1" s="188"/>
      <c r="DG1" s="188"/>
      <c r="DH1" s="188"/>
      <c r="DI1" s="188" t="s">
        <v>66</v>
      </c>
      <c r="DJ1" s="188"/>
      <c r="DK1" s="188"/>
      <c r="DL1" s="188"/>
      <c r="DM1" s="188"/>
      <c r="DN1" s="207" t="s">
        <v>81</v>
      </c>
      <c r="DO1" s="208"/>
      <c r="DP1" s="208"/>
      <c r="DQ1" s="208"/>
      <c r="DR1" s="209"/>
    </row>
    <row r="2" spans="1:122" ht="43.5" customHeight="1">
      <c r="A2" s="60"/>
      <c r="B2" s="61"/>
      <c r="C2" s="65" t="s">
        <v>426</v>
      </c>
      <c r="D2" s="253" t="s">
        <v>1536</v>
      </c>
      <c r="E2" s="254"/>
      <c r="F2" s="254"/>
      <c r="G2" s="255"/>
      <c r="H2" s="65" t="s">
        <v>426</v>
      </c>
      <c r="I2" s="198" t="s">
        <v>1416</v>
      </c>
      <c r="J2" s="199"/>
      <c r="K2" s="199"/>
      <c r="L2" s="200"/>
      <c r="M2" s="65" t="s">
        <v>426</v>
      </c>
      <c r="N2" s="256" t="s">
        <v>1525</v>
      </c>
      <c r="O2" s="257"/>
      <c r="P2" s="257"/>
      <c r="Q2" s="258"/>
      <c r="R2" s="65" t="s">
        <v>426</v>
      </c>
      <c r="S2" s="270" t="s">
        <v>1567</v>
      </c>
      <c r="T2" s="271"/>
      <c r="U2" s="271"/>
      <c r="V2" s="33"/>
      <c r="W2" s="65" t="s">
        <v>426</v>
      </c>
      <c r="X2" s="270" t="s">
        <v>1567</v>
      </c>
      <c r="Y2" s="271"/>
      <c r="Z2" s="271"/>
      <c r="AA2" s="33"/>
      <c r="AB2" s="65" t="s">
        <v>426</v>
      </c>
      <c r="AC2" s="253" t="s">
        <v>1449</v>
      </c>
      <c r="AD2" s="254"/>
      <c r="AE2" s="254"/>
      <c r="AF2" s="255"/>
      <c r="AG2" s="65" t="s">
        <v>426</v>
      </c>
      <c r="AH2" s="241" t="s">
        <v>1593</v>
      </c>
      <c r="AI2" s="242"/>
      <c r="AJ2" s="242"/>
      <c r="AK2" s="243"/>
      <c r="AL2" s="65" t="s">
        <v>426</v>
      </c>
      <c r="AM2" s="198" t="s">
        <v>1422</v>
      </c>
      <c r="AN2" s="199"/>
      <c r="AO2" s="199"/>
      <c r="AP2" s="200"/>
      <c r="AQ2" s="65" t="s">
        <v>426</v>
      </c>
      <c r="AR2" s="253" t="s">
        <v>1424</v>
      </c>
      <c r="AS2" s="254"/>
      <c r="AT2" s="254"/>
      <c r="AU2" s="255"/>
      <c r="AV2" s="65" t="s">
        <v>426</v>
      </c>
      <c r="AW2" s="253" t="s">
        <v>1424</v>
      </c>
      <c r="AX2" s="254"/>
      <c r="AY2" s="254"/>
      <c r="AZ2" s="255"/>
      <c r="BA2" s="65" t="s">
        <v>426</v>
      </c>
      <c r="BB2" s="198" t="s">
        <v>1449</v>
      </c>
      <c r="BC2" s="199"/>
      <c r="BD2" s="199"/>
      <c r="BE2" s="200"/>
      <c r="BF2" s="65" t="s">
        <v>426</v>
      </c>
      <c r="BG2" s="198" t="s">
        <v>1449</v>
      </c>
      <c r="BH2" s="199"/>
      <c r="BI2" s="199"/>
      <c r="BJ2" s="200"/>
      <c r="BK2" s="65" t="s">
        <v>426</v>
      </c>
      <c r="BL2" s="31"/>
      <c r="BM2" s="32"/>
      <c r="BN2" s="32"/>
      <c r="BO2" s="33"/>
      <c r="BP2" s="65" t="s">
        <v>426</v>
      </c>
      <c r="BQ2" s="198" t="s">
        <v>1630</v>
      </c>
      <c r="BR2" s="199"/>
      <c r="BS2" s="199"/>
      <c r="BT2" s="200"/>
      <c r="BU2" s="65" t="s">
        <v>426</v>
      </c>
      <c r="BV2" s="198" t="s">
        <v>1554</v>
      </c>
      <c r="BW2" s="199"/>
      <c r="BX2" s="199"/>
      <c r="BY2" s="200"/>
      <c r="BZ2" s="65" t="s">
        <v>426</v>
      </c>
      <c r="CA2" s="198" t="s">
        <v>1548</v>
      </c>
      <c r="CB2" s="199"/>
      <c r="CC2" s="199"/>
      <c r="CD2" s="200"/>
      <c r="CE2" s="65" t="s">
        <v>426</v>
      </c>
      <c r="CF2" s="198" t="s">
        <v>1545</v>
      </c>
      <c r="CG2" s="199"/>
      <c r="CH2" s="199"/>
      <c r="CI2" s="200"/>
      <c r="CJ2" s="65" t="s">
        <v>426</v>
      </c>
      <c r="CK2" s="198" t="s">
        <v>1552</v>
      </c>
      <c r="CL2" s="199"/>
      <c r="CM2" s="199"/>
      <c r="CN2" s="200"/>
      <c r="CO2" s="65" t="s">
        <v>426</v>
      </c>
      <c r="CP2" s="253" t="s">
        <v>1545</v>
      </c>
      <c r="CQ2" s="254"/>
      <c r="CR2" s="254"/>
      <c r="CS2" s="255"/>
      <c r="CT2" s="65" t="s">
        <v>426</v>
      </c>
      <c r="CU2" s="253" t="s">
        <v>1545</v>
      </c>
      <c r="CV2" s="254"/>
      <c r="CW2" s="254"/>
      <c r="CX2" s="255"/>
      <c r="CY2" s="65" t="s">
        <v>426</v>
      </c>
      <c r="CZ2" s="198" t="s">
        <v>1552</v>
      </c>
      <c r="DA2" s="199"/>
      <c r="DB2" s="199"/>
      <c r="DC2" s="200"/>
      <c r="DD2" s="65" t="s">
        <v>426</v>
      </c>
      <c r="DE2" s="198" t="s">
        <v>1552</v>
      </c>
      <c r="DF2" s="199"/>
      <c r="DG2" s="199"/>
      <c r="DH2" s="200"/>
      <c r="DI2" s="65" t="s">
        <v>426</v>
      </c>
      <c r="DJ2" s="198" t="s">
        <v>1552</v>
      </c>
      <c r="DK2" s="199"/>
      <c r="DL2" s="199"/>
      <c r="DM2" s="200"/>
      <c r="DN2" s="210"/>
      <c r="DO2" s="211"/>
      <c r="DP2" s="211"/>
      <c r="DQ2" s="211"/>
      <c r="DR2" s="212"/>
    </row>
    <row r="3" spans="1:122" ht="35.25" customHeight="1">
      <c r="A3" s="259" t="s">
        <v>80</v>
      </c>
      <c r="B3" s="260"/>
      <c r="C3" s="105" t="s">
        <v>1475</v>
      </c>
      <c r="D3" s="191" t="s">
        <v>224</v>
      </c>
      <c r="E3" s="192"/>
      <c r="F3" s="192"/>
      <c r="G3" s="193"/>
      <c r="H3" s="97" t="s">
        <v>1632</v>
      </c>
      <c r="I3" s="191" t="s">
        <v>226</v>
      </c>
      <c r="J3" s="192"/>
      <c r="K3" s="192"/>
      <c r="L3" s="193"/>
      <c r="M3" s="97" t="s">
        <v>1632</v>
      </c>
      <c r="N3" s="191" t="s">
        <v>228</v>
      </c>
      <c r="O3" s="192"/>
      <c r="P3" s="192"/>
      <c r="Q3" s="193"/>
      <c r="R3" s="97" t="s">
        <v>1632</v>
      </c>
      <c r="S3" s="191" t="s">
        <v>230</v>
      </c>
      <c r="T3" s="192"/>
      <c r="U3" s="192"/>
      <c r="V3" s="193"/>
      <c r="W3" s="97" t="s">
        <v>1632</v>
      </c>
      <c r="X3" s="191" t="s">
        <v>232</v>
      </c>
      <c r="Y3" s="192"/>
      <c r="Z3" s="192"/>
      <c r="AA3" s="193"/>
      <c r="AB3" s="97" t="s">
        <v>1632</v>
      </c>
      <c r="AC3" s="191" t="s">
        <v>234</v>
      </c>
      <c r="AD3" s="192"/>
      <c r="AE3" s="192"/>
      <c r="AF3" s="193"/>
      <c r="AG3" s="97" t="s">
        <v>1632</v>
      </c>
      <c r="AH3" s="191" t="s">
        <v>236</v>
      </c>
      <c r="AI3" s="192"/>
      <c r="AJ3" s="192"/>
      <c r="AK3" s="193"/>
      <c r="AL3" s="97" t="s">
        <v>1632</v>
      </c>
      <c r="AM3" s="191" t="s">
        <v>238</v>
      </c>
      <c r="AN3" s="192"/>
      <c r="AO3" s="192"/>
      <c r="AP3" s="193"/>
      <c r="AQ3" s="97" t="s">
        <v>1632</v>
      </c>
      <c r="AR3" s="191" t="s">
        <v>240</v>
      </c>
      <c r="AS3" s="192"/>
      <c r="AT3" s="192"/>
      <c r="AU3" s="193"/>
      <c r="AV3" s="97" t="s">
        <v>1632</v>
      </c>
      <c r="AW3" s="191" t="s">
        <v>242</v>
      </c>
      <c r="AX3" s="192"/>
      <c r="AY3" s="192"/>
      <c r="AZ3" s="193"/>
      <c r="BA3" s="97" t="s">
        <v>1632</v>
      </c>
      <c r="BB3" s="191" t="s">
        <v>244</v>
      </c>
      <c r="BC3" s="192"/>
      <c r="BD3" s="192"/>
      <c r="BE3" s="193"/>
      <c r="BF3" s="97" t="s">
        <v>1632</v>
      </c>
      <c r="BG3" s="191" t="s">
        <v>246</v>
      </c>
      <c r="BH3" s="192"/>
      <c r="BI3" s="192"/>
      <c r="BJ3" s="193"/>
      <c r="BK3" s="97" t="s">
        <v>1632</v>
      </c>
      <c r="BL3" s="191" t="s">
        <v>248</v>
      </c>
      <c r="BM3" s="192"/>
      <c r="BN3" s="192"/>
      <c r="BO3" s="193"/>
      <c r="BP3" s="97" t="s">
        <v>1632</v>
      </c>
      <c r="BQ3" s="191" t="s">
        <v>250</v>
      </c>
      <c r="BR3" s="192"/>
      <c r="BS3" s="192"/>
      <c r="BT3" s="193"/>
      <c r="BU3" s="97" t="s">
        <v>1632</v>
      </c>
      <c r="BV3" s="191" t="s">
        <v>252</v>
      </c>
      <c r="BW3" s="192"/>
      <c r="BX3" s="192"/>
      <c r="BY3" s="193"/>
      <c r="BZ3" s="97" t="s">
        <v>1632</v>
      </c>
      <c r="CA3" s="191" t="s">
        <v>254</v>
      </c>
      <c r="CB3" s="192"/>
      <c r="CC3" s="192"/>
      <c r="CD3" s="193"/>
      <c r="CE3" s="97" t="s">
        <v>1632</v>
      </c>
      <c r="CF3" s="191" t="s">
        <v>256</v>
      </c>
      <c r="CG3" s="192"/>
      <c r="CH3" s="192"/>
      <c r="CI3" s="193"/>
      <c r="CJ3" s="97" t="s">
        <v>1632</v>
      </c>
      <c r="CK3" s="191" t="s">
        <v>258</v>
      </c>
      <c r="CL3" s="192"/>
      <c r="CM3" s="192"/>
      <c r="CN3" s="193"/>
      <c r="CO3" s="97" t="s">
        <v>1632</v>
      </c>
      <c r="CP3" s="191" t="s">
        <v>260</v>
      </c>
      <c r="CQ3" s="192"/>
      <c r="CR3" s="192"/>
      <c r="CS3" s="193"/>
      <c r="CT3" s="97" t="s">
        <v>1632</v>
      </c>
      <c r="CU3" s="191" t="s">
        <v>262</v>
      </c>
      <c r="CV3" s="192"/>
      <c r="CW3" s="192"/>
      <c r="CX3" s="193"/>
      <c r="CY3" s="97" t="s">
        <v>1632</v>
      </c>
      <c r="CZ3" s="191" t="s">
        <v>264</v>
      </c>
      <c r="DA3" s="192"/>
      <c r="DB3" s="192"/>
      <c r="DC3" s="193"/>
      <c r="DD3" s="97" t="s">
        <v>1632</v>
      </c>
      <c r="DE3" s="191" t="s">
        <v>266</v>
      </c>
      <c r="DF3" s="192"/>
      <c r="DG3" s="192"/>
      <c r="DH3" s="193"/>
      <c r="DI3" s="97" t="s">
        <v>1632</v>
      </c>
      <c r="DJ3" s="191" t="s">
        <v>1553</v>
      </c>
      <c r="DK3" s="192"/>
      <c r="DL3" s="192"/>
      <c r="DM3" s="193"/>
      <c r="DN3" s="210"/>
      <c r="DO3" s="211"/>
      <c r="DP3" s="211"/>
      <c r="DQ3" s="211"/>
      <c r="DR3" s="212"/>
    </row>
    <row r="4" spans="1:122" ht="45.75" customHeight="1">
      <c r="A4" s="261"/>
      <c r="B4" s="262"/>
      <c r="C4" s="5" t="s">
        <v>78</v>
      </c>
      <c r="D4" s="193" t="s">
        <v>225</v>
      </c>
      <c r="E4" s="263"/>
      <c r="F4" s="263"/>
      <c r="G4" s="263"/>
      <c r="H4" s="5" t="s">
        <v>72</v>
      </c>
      <c r="I4" s="267" t="s">
        <v>227</v>
      </c>
      <c r="J4" s="268"/>
      <c r="K4" s="268"/>
      <c r="L4" s="269"/>
      <c r="M4" s="5" t="s">
        <v>72</v>
      </c>
      <c r="N4" s="264" t="s">
        <v>229</v>
      </c>
      <c r="O4" s="265"/>
      <c r="P4" s="265"/>
      <c r="Q4" s="266"/>
      <c r="R4" s="5" t="s">
        <v>72</v>
      </c>
      <c r="S4" s="264" t="s">
        <v>231</v>
      </c>
      <c r="T4" s="265"/>
      <c r="U4" s="265"/>
      <c r="V4" s="266"/>
      <c r="W4" s="5" t="s">
        <v>72</v>
      </c>
      <c r="X4" s="264" t="s">
        <v>233</v>
      </c>
      <c r="Y4" s="265"/>
      <c r="Z4" s="265"/>
      <c r="AA4" s="266"/>
      <c r="AB4" s="5" t="s">
        <v>72</v>
      </c>
      <c r="AC4" s="193" t="s">
        <v>235</v>
      </c>
      <c r="AD4" s="263"/>
      <c r="AE4" s="263"/>
      <c r="AF4" s="263"/>
      <c r="AG4" s="5" t="s">
        <v>72</v>
      </c>
      <c r="AH4" s="264" t="s">
        <v>237</v>
      </c>
      <c r="AI4" s="265"/>
      <c r="AJ4" s="265"/>
      <c r="AK4" s="266"/>
      <c r="AL4" s="5" t="s">
        <v>72</v>
      </c>
      <c r="AM4" s="193" t="s">
        <v>239</v>
      </c>
      <c r="AN4" s="263"/>
      <c r="AO4" s="263"/>
      <c r="AP4" s="263"/>
      <c r="AQ4" s="5" t="s">
        <v>72</v>
      </c>
      <c r="AR4" s="193" t="s">
        <v>241</v>
      </c>
      <c r="AS4" s="263"/>
      <c r="AT4" s="263"/>
      <c r="AU4" s="263"/>
      <c r="AV4" s="5" t="s">
        <v>72</v>
      </c>
      <c r="AW4" s="264" t="s">
        <v>243</v>
      </c>
      <c r="AX4" s="265"/>
      <c r="AY4" s="265"/>
      <c r="AZ4" s="266"/>
      <c r="BA4" s="5" t="s">
        <v>72</v>
      </c>
      <c r="BB4" s="193" t="s">
        <v>245</v>
      </c>
      <c r="BC4" s="263"/>
      <c r="BD4" s="263"/>
      <c r="BE4" s="263"/>
      <c r="BF4" s="5" t="s">
        <v>72</v>
      </c>
      <c r="BG4" s="264" t="s">
        <v>247</v>
      </c>
      <c r="BH4" s="265"/>
      <c r="BI4" s="265"/>
      <c r="BJ4" s="266"/>
      <c r="BK4" s="5" t="s">
        <v>72</v>
      </c>
      <c r="BL4" s="264" t="s">
        <v>249</v>
      </c>
      <c r="BM4" s="265"/>
      <c r="BN4" s="265"/>
      <c r="BO4" s="266"/>
      <c r="BP4" s="5" t="s">
        <v>72</v>
      </c>
      <c r="BQ4" s="264" t="s">
        <v>251</v>
      </c>
      <c r="BR4" s="265"/>
      <c r="BS4" s="265"/>
      <c r="BT4" s="266"/>
      <c r="BU4" s="5" t="s">
        <v>72</v>
      </c>
      <c r="BV4" s="264" t="s">
        <v>253</v>
      </c>
      <c r="BW4" s="265"/>
      <c r="BX4" s="265"/>
      <c r="BY4" s="266"/>
      <c r="BZ4" s="5" t="s">
        <v>72</v>
      </c>
      <c r="CA4" s="267" t="s">
        <v>255</v>
      </c>
      <c r="CB4" s="268"/>
      <c r="CC4" s="268"/>
      <c r="CD4" s="269"/>
      <c r="CE4" s="5" t="s">
        <v>72</v>
      </c>
      <c r="CF4" s="193" t="s">
        <v>257</v>
      </c>
      <c r="CG4" s="263"/>
      <c r="CH4" s="263"/>
      <c r="CI4" s="263"/>
      <c r="CJ4" s="5" t="s">
        <v>72</v>
      </c>
      <c r="CK4" s="193" t="s">
        <v>259</v>
      </c>
      <c r="CL4" s="263"/>
      <c r="CM4" s="263"/>
      <c r="CN4" s="263"/>
      <c r="CO4" s="5" t="s">
        <v>72</v>
      </c>
      <c r="CP4" s="193" t="s">
        <v>261</v>
      </c>
      <c r="CQ4" s="263"/>
      <c r="CR4" s="263"/>
      <c r="CS4" s="263"/>
      <c r="CT4" s="5" t="s">
        <v>72</v>
      </c>
      <c r="CU4" s="193" t="s">
        <v>263</v>
      </c>
      <c r="CV4" s="263"/>
      <c r="CW4" s="263"/>
      <c r="CX4" s="263"/>
      <c r="CY4" s="5" t="s">
        <v>72</v>
      </c>
      <c r="CZ4" s="193" t="s">
        <v>265</v>
      </c>
      <c r="DA4" s="263"/>
      <c r="DB4" s="263"/>
      <c r="DC4" s="263"/>
      <c r="DD4" s="5" t="s">
        <v>72</v>
      </c>
      <c r="DE4" s="193" t="s">
        <v>267</v>
      </c>
      <c r="DF4" s="263"/>
      <c r="DG4" s="263"/>
      <c r="DH4" s="263"/>
      <c r="DI4" s="5" t="s">
        <v>72</v>
      </c>
      <c r="DJ4" s="264" t="s">
        <v>268</v>
      </c>
      <c r="DK4" s="265"/>
      <c r="DL4" s="265"/>
      <c r="DM4" s="266"/>
      <c r="DN4" s="213"/>
      <c r="DO4" s="214"/>
      <c r="DP4" s="214"/>
      <c r="DQ4" s="214"/>
      <c r="DR4" s="215"/>
    </row>
    <row r="5" spans="1:122" s="23" customFormat="1" ht="51.75" customHeight="1">
      <c r="A5" s="21" t="s">
        <v>0</v>
      </c>
      <c r="B5" s="141" t="s">
        <v>1887</v>
      </c>
      <c r="C5" s="22" t="s">
        <v>73</v>
      </c>
      <c r="D5" s="22" t="s">
        <v>74</v>
      </c>
      <c r="E5" s="22" t="s">
        <v>75</v>
      </c>
      <c r="F5" s="22" t="s">
        <v>76</v>
      </c>
      <c r="G5" s="22" t="s">
        <v>67</v>
      </c>
      <c r="H5" s="22" t="s">
        <v>73</v>
      </c>
      <c r="I5" s="22" t="s">
        <v>74</v>
      </c>
      <c r="J5" s="22" t="s">
        <v>75</v>
      </c>
      <c r="K5" s="22" t="s">
        <v>76</v>
      </c>
      <c r="L5" s="22" t="s">
        <v>67</v>
      </c>
      <c r="M5" s="22" t="s">
        <v>73</v>
      </c>
      <c r="N5" s="22" t="s">
        <v>74</v>
      </c>
      <c r="O5" s="22" t="s">
        <v>75</v>
      </c>
      <c r="P5" s="22" t="s">
        <v>76</v>
      </c>
      <c r="Q5" s="22" t="s">
        <v>67</v>
      </c>
      <c r="R5" s="22" t="s">
        <v>1569</v>
      </c>
      <c r="S5" s="22" t="s">
        <v>74</v>
      </c>
      <c r="T5" s="22" t="s">
        <v>75</v>
      </c>
      <c r="U5" s="22" t="s">
        <v>76</v>
      </c>
      <c r="V5" s="22" t="s">
        <v>67</v>
      </c>
      <c r="W5" s="22" t="s">
        <v>1570</v>
      </c>
      <c r="X5" s="22" t="s">
        <v>74</v>
      </c>
      <c r="Y5" s="22" t="s">
        <v>75</v>
      </c>
      <c r="Z5" s="22" t="s">
        <v>76</v>
      </c>
      <c r="AA5" s="22" t="s">
        <v>67</v>
      </c>
      <c r="AB5" s="22" t="s">
        <v>73</v>
      </c>
      <c r="AC5" s="22" t="s">
        <v>74</v>
      </c>
      <c r="AD5" s="22" t="s">
        <v>75</v>
      </c>
      <c r="AE5" s="22" t="s">
        <v>76</v>
      </c>
      <c r="AF5" s="22" t="s">
        <v>67</v>
      </c>
      <c r="AG5" s="22" t="s">
        <v>1596</v>
      </c>
      <c r="AH5" s="22" t="s">
        <v>74</v>
      </c>
      <c r="AI5" s="22" t="s">
        <v>75</v>
      </c>
      <c r="AJ5" s="22" t="s">
        <v>76</v>
      </c>
      <c r="AK5" s="22" t="s">
        <v>67</v>
      </c>
      <c r="AL5" s="22" t="s">
        <v>1478</v>
      </c>
      <c r="AM5" s="22" t="s">
        <v>74</v>
      </c>
      <c r="AN5" s="22" t="s">
        <v>75</v>
      </c>
      <c r="AO5" s="22" t="s">
        <v>76</v>
      </c>
      <c r="AP5" s="22" t="s">
        <v>67</v>
      </c>
      <c r="AQ5" s="67" t="s">
        <v>1427</v>
      </c>
      <c r="AR5" s="22" t="s">
        <v>74</v>
      </c>
      <c r="AS5" s="22" t="s">
        <v>75</v>
      </c>
      <c r="AT5" s="22" t="s">
        <v>76</v>
      </c>
      <c r="AU5" s="22" t="s">
        <v>67</v>
      </c>
      <c r="AV5" s="67" t="s">
        <v>1426</v>
      </c>
      <c r="AW5" s="22" t="s">
        <v>74</v>
      </c>
      <c r="AX5" s="22" t="s">
        <v>75</v>
      </c>
      <c r="AY5" s="22" t="s">
        <v>76</v>
      </c>
      <c r="AZ5" s="22" t="s">
        <v>67</v>
      </c>
      <c r="BA5" s="22" t="s">
        <v>1450</v>
      </c>
      <c r="BB5" s="22" t="s">
        <v>1451</v>
      </c>
      <c r="BC5" s="22" t="s">
        <v>75</v>
      </c>
      <c r="BD5" s="22" t="s">
        <v>76</v>
      </c>
      <c r="BE5" s="22" t="s">
        <v>67</v>
      </c>
      <c r="BF5" s="22" t="s">
        <v>1452</v>
      </c>
      <c r="BG5" s="22" t="s">
        <v>1453</v>
      </c>
      <c r="BH5" s="22" t="s">
        <v>75</v>
      </c>
      <c r="BI5" s="22" t="s">
        <v>76</v>
      </c>
      <c r="BJ5" s="22" t="s">
        <v>67</v>
      </c>
      <c r="BK5" s="22" t="s">
        <v>73</v>
      </c>
      <c r="BL5" s="22" t="s">
        <v>74</v>
      </c>
      <c r="BM5" s="22" t="s">
        <v>75</v>
      </c>
      <c r="BN5" s="22" t="s">
        <v>76</v>
      </c>
      <c r="BO5" s="22" t="s">
        <v>67</v>
      </c>
      <c r="BP5" s="22" t="s">
        <v>73</v>
      </c>
      <c r="BQ5" s="22" t="s">
        <v>74</v>
      </c>
      <c r="BR5" s="22" t="s">
        <v>75</v>
      </c>
      <c r="BS5" s="22" t="s">
        <v>76</v>
      </c>
      <c r="BT5" s="22" t="s">
        <v>67</v>
      </c>
      <c r="BU5" s="22" t="s">
        <v>73</v>
      </c>
      <c r="BV5" s="22" t="s">
        <v>74</v>
      </c>
      <c r="BW5" s="22" t="s">
        <v>75</v>
      </c>
      <c r="BX5" s="22" t="s">
        <v>76</v>
      </c>
      <c r="BY5" s="22" t="s">
        <v>67</v>
      </c>
      <c r="BZ5" s="22" t="s">
        <v>73</v>
      </c>
      <c r="CA5" s="22" t="s">
        <v>74</v>
      </c>
      <c r="CB5" s="22" t="s">
        <v>75</v>
      </c>
      <c r="CC5" s="22" t="s">
        <v>76</v>
      </c>
      <c r="CD5" s="22" t="s">
        <v>67</v>
      </c>
      <c r="CE5" s="22" t="s">
        <v>73</v>
      </c>
      <c r="CF5" s="22" t="s">
        <v>74</v>
      </c>
      <c r="CG5" s="22" t="s">
        <v>75</v>
      </c>
      <c r="CH5" s="22" t="s">
        <v>76</v>
      </c>
      <c r="CI5" s="22" t="s">
        <v>67</v>
      </c>
      <c r="CJ5" s="22" t="s">
        <v>73</v>
      </c>
      <c r="CK5" s="22" t="s">
        <v>74</v>
      </c>
      <c r="CL5" s="22" t="s">
        <v>75</v>
      </c>
      <c r="CM5" s="22" t="s">
        <v>76</v>
      </c>
      <c r="CN5" s="22" t="s">
        <v>67</v>
      </c>
      <c r="CO5" s="22" t="s">
        <v>73</v>
      </c>
      <c r="CP5" s="22" t="s">
        <v>74</v>
      </c>
      <c r="CQ5" s="22" t="s">
        <v>75</v>
      </c>
      <c r="CR5" s="22" t="s">
        <v>76</v>
      </c>
      <c r="CS5" s="22" t="s">
        <v>67</v>
      </c>
      <c r="CT5" s="22" t="s">
        <v>73</v>
      </c>
      <c r="CU5" s="22" t="s">
        <v>74</v>
      </c>
      <c r="CV5" s="22" t="s">
        <v>75</v>
      </c>
      <c r="CW5" s="22" t="s">
        <v>76</v>
      </c>
      <c r="CX5" s="22" t="s">
        <v>67</v>
      </c>
      <c r="CY5" s="22" t="s">
        <v>73</v>
      </c>
      <c r="CZ5" s="22" t="s">
        <v>74</v>
      </c>
      <c r="DA5" s="22" t="s">
        <v>75</v>
      </c>
      <c r="DB5" s="22" t="s">
        <v>76</v>
      </c>
      <c r="DC5" s="22" t="s">
        <v>67</v>
      </c>
      <c r="DD5" s="22" t="s">
        <v>73</v>
      </c>
      <c r="DE5" s="22" t="s">
        <v>74</v>
      </c>
      <c r="DF5" s="22" t="s">
        <v>75</v>
      </c>
      <c r="DG5" s="22" t="s">
        <v>76</v>
      </c>
      <c r="DH5" s="22" t="s">
        <v>67</v>
      </c>
      <c r="DI5" s="22" t="s">
        <v>73</v>
      </c>
      <c r="DJ5" s="22" t="s">
        <v>74</v>
      </c>
      <c r="DK5" s="22" t="s">
        <v>75</v>
      </c>
      <c r="DL5" s="22" t="s">
        <v>76</v>
      </c>
      <c r="DM5" s="22" t="s">
        <v>67</v>
      </c>
      <c r="DN5" s="22" t="s">
        <v>73</v>
      </c>
      <c r="DO5" s="22" t="s">
        <v>74</v>
      </c>
      <c r="DP5" s="22" t="s">
        <v>75</v>
      </c>
      <c r="DQ5" s="22" t="s">
        <v>76</v>
      </c>
      <c r="DR5" s="22" t="s">
        <v>67</v>
      </c>
    </row>
    <row r="6" spans="1:122" s="9" customFormat="1" hidden="1">
      <c r="A6" s="6" t="s">
        <v>1</v>
      </c>
      <c r="B6" s="6" t="s">
        <v>2</v>
      </c>
      <c r="C6" s="7" t="s">
        <v>68</v>
      </c>
      <c r="D6" s="7" t="s">
        <v>69</v>
      </c>
      <c r="E6" s="7" t="s">
        <v>70</v>
      </c>
      <c r="F6" s="7" t="s">
        <v>71</v>
      </c>
      <c r="G6" s="8"/>
      <c r="H6" s="7" t="s">
        <v>68</v>
      </c>
      <c r="I6" s="7" t="s">
        <v>69</v>
      </c>
      <c r="J6" s="7" t="s">
        <v>70</v>
      </c>
      <c r="K6" s="7" t="s">
        <v>71</v>
      </c>
      <c r="L6" s="8"/>
      <c r="M6" s="7" t="s">
        <v>68</v>
      </c>
      <c r="N6" s="7" t="s">
        <v>69</v>
      </c>
      <c r="O6" s="7" t="s">
        <v>70</v>
      </c>
      <c r="P6" s="7" t="s">
        <v>71</v>
      </c>
      <c r="Q6" s="8"/>
      <c r="R6" s="7" t="s">
        <v>68</v>
      </c>
      <c r="S6" s="7" t="s">
        <v>69</v>
      </c>
      <c r="T6" s="7" t="s">
        <v>70</v>
      </c>
      <c r="U6" s="7" t="s">
        <v>71</v>
      </c>
      <c r="V6" s="8"/>
      <c r="W6" s="7" t="s">
        <v>68</v>
      </c>
      <c r="X6" s="7" t="s">
        <v>69</v>
      </c>
      <c r="Y6" s="7" t="s">
        <v>70</v>
      </c>
      <c r="Z6" s="7" t="s">
        <v>71</v>
      </c>
      <c r="AA6" s="8"/>
      <c r="AB6" s="7" t="s">
        <v>68</v>
      </c>
      <c r="AC6" s="7" t="s">
        <v>69</v>
      </c>
      <c r="AD6" s="7" t="s">
        <v>70</v>
      </c>
      <c r="AE6" s="7" t="s">
        <v>71</v>
      </c>
      <c r="AF6" s="8"/>
      <c r="AG6" s="7" t="s">
        <v>68</v>
      </c>
      <c r="AH6" s="7" t="s">
        <v>69</v>
      </c>
      <c r="AI6" s="7" t="s">
        <v>70</v>
      </c>
      <c r="AJ6" s="7" t="s">
        <v>71</v>
      </c>
      <c r="AK6" s="8"/>
      <c r="AL6" s="7" t="s">
        <v>68</v>
      </c>
      <c r="AM6" s="7" t="s">
        <v>69</v>
      </c>
      <c r="AN6" s="7" t="s">
        <v>70</v>
      </c>
      <c r="AO6" s="7" t="s">
        <v>71</v>
      </c>
      <c r="AP6" s="8"/>
      <c r="AQ6" s="7" t="s">
        <v>68</v>
      </c>
      <c r="AR6" s="7" t="s">
        <v>69</v>
      </c>
      <c r="AS6" s="7" t="s">
        <v>70</v>
      </c>
      <c r="AT6" s="7" t="s">
        <v>71</v>
      </c>
      <c r="AU6" s="8"/>
      <c r="AV6" s="7" t="s">
        <v>68</v>
      </c>
      <c r="AW6" s="7" t="s">
        <v>69</v>
      </c>
      <c r="AX6" s="7" t="s">
        <v>70</v>
      </c>
      <c r="AY6" s="7" t="s">
        <v>71</v>
      </c>
      <c r="AZ6" s="8"/>
      <c r="BA6" s="7" t="s">
        <v>68</v>
      </c>
      <c r="BB6" s="7" t="s">
        <v>69</v>
      </c>
      <c r="BC6" s="7" t="s">
        <v>70</v>
      </c>
      <c r="BD6" s="7" t="s">
        <v>71</v>
      </c>
      <c r="BE6" s="8"/>
      <c r="BF6" s="7" t="s">
        <v>68</v>
      </c>
      <c r="BG6" s="7" t="s">
        <v>69</v>
      </c>
      <c r="BH6" s="7" t="s">
        <v>70</v>
      </c>
      <c r="BI6" s="7" t="s">
        <v>71</v>
      </c>
      <c r="BJ6" s="8"/>
      <c r="BK6" s="7" t="s">
        <v>68</v>
      </c>
      <c r="BL6" s="7" t="s">
        <v>69</v>
      </c>
      <c r="BM6" s="7" t="s">
        <v>70</v>
      </c>
      <c r="BN6" s="7" t="s">
        <v>71</v>
      </c>
      <c r="BO6" s="8"/>
      <c r="BP6" s="7" t="s">
        <v>68</v>
      </c>
      <c r="BQ6" s="7" t="s">
        <v>69</v>
      </c>
      <c r="BR6" s="7" t="s">
        <v>70</v>
      </c>
      <c r="BS6" s="7" t="s">
        <v>71</v>
      </c>
      <c r="BT6" s="8"/>
      <c r="BU6" s="7" t="s">
        <v>68</v>
      </c>
      <c r="BV6" s="7" t="s">
        <v>69</v>
      </c>
      <c r="BW6" s="7" t="s">
        <v>70</v>
      </c>
      <c r="BX6" s="7" t="s">
        <v>71</v>
      </c>
      <c r="BY6" s="8"/>
      <c r="BZ6" s="7" t="s">
        <v>68</v>
      </c>
      <c r="CA6" s="7" t="s">
        <v>69</v>
      </c>
      <c r="CB6" s="7" t="s">
        <v>70</v>
      </c>
      <c r="CC6" s="7" t="s">
        <v>71</v>
      </c>
      <c r="CD6" s="8"/>
      <c r="CE6" s="7" t="s">
        <v>68</v>
      </c>
      <c r="CF6" s="7" t="s">
        <v>69</v>
      </c>
      <c r="CG6" s="7" t="s">
        <v>70</v>
      </c>
      <c r="CH6" s="7" t="s">
        <v>71</v>
      </c>
      <c r="CI6" s="8"/>
      <c r="CJ6" s="7" t="s">
        <v>68</v>
      </c>
      <c r="CK6" s="7" t="s">
        <v>69</v>
      </c>
      <c r="CL6" s="7" t="s">
        <v>70</v>
      </c>
      <c r="CM6" s="7" t="s">
        <v>71</v>
      </c>
      <c r="CN6" s="8"/>
      <c r="CO6" s="7" t="s">
        <v>68</v>
      </c>
      <c r="CP6" s="7" t="s">
        <v>69</v>
      </c>
      <c r="CQ6" s="7" t="s">
        <v>70</v>
      </c>
      <c r="CR6" s="7" t="s">
        <v>71</v>
      </c>
      <c r="CS6" s="8"/>
      <c r="CT6" s="7" t="s">
        <v>68</v>
      </c>
      <c r="CU6" s="7" t="s">
        <v>69</v>
      </c>
      <c r="CV6" s="7" t="s">
        <v>70</v>
      </c>
      <c r="CW6" s="7" t="s">
        <v>71</v>
      </c>
      <c r="CX6" s="8"/>
      <c r="CY6" s="7" t="s">
        <v>68</v>
      </c>
      <c r="CZ6" s="7" t="s">
        <v>69</v>
      </c>
      <c r="DA6" s="7" t="s">
        <v>70</v>
      </c>
      <c r="DB6" s="7" t="s">
        <v>71</v>
      </c>
      <c r="DC6" s="8"/>
      <c r="DD6" s="7" t="s">
        <v>68</v>
      </c>
      <c r="DE6" s="7" t="s">
        <v>69</v>
      </c>
      <c r="DF6" s="7" t="s">
        <v>70</v>
      </c>
      <c r="DG6" s="7" t="s">
        <v>71</v>
      </c>
      <c r="DH6" s="8"/>
      <c r="DI6" s="7" t="s">
        <v>68</v>
      </c>
      <c r="DJ6" s="7" t="s">
        <v>69</v>
      </c>
      <c r="DK6" s="7" t="s">
        <v>70</v>
      </c>
      <c r="DL6" s="7" t="s">
        <v>71</v>
      </c>
      <c r="DM6" s="8"/>
      <c r="DN6" s="7" t="s">
        <v>68</v>
      </c>
      <c r="DO6" s="7" t="s">
        <v>69</v>
      </c>
      <c r="DP6" s="7" t="s">
        <v>70</v>
      </c>
      <c r="DQ6" s="7" t="s">
        <v>71</v>
      </c>
      <c r="DR6" s="8"/>
    </row>
    <row r="7" spans="1:122" hidden="1">
      <c r="A7" s="10">
        <v>1</v>
      </c>
      <c r="B7" s="11" t="s">
        <v>3</v>
      </c>
      <c r="C7" s="12">
        <v>0</v>
      </c>
      <c r="D7" s="12">
        <v>0</v>
      </c>
      <c r="E7" s="12">
        <v>0</v>
      </c>
      <c r="F7" s="12">
        <v>0</v>
      </c>
      <c r="G7" s="13"/>
      <c r="H7" s="12">
        <v>0</v>
      </c>
      <c r="I7" s="12">
        <v>0</v>
      </c>
      <c r="J7" s="12">
        <v>0</v>
      </c>
      <c r="K7" s="12">
        <v>0</v>
      </c>
      <c r="L7" s="13"/>
      <c r="M7" s="12">
        <v>0</v>
      </c>
      <c r="N7" s="12">
        <v>148000</v>
      </c>
      <c r="O7" s="12">
        <v>0</v>
      </c>
      <c r="P7" s="12">
        <v>148000</v>
      </c>
      <c r="Q7" s="13"/>
      <c r="R7" s="12">
        <v>10</v>
      </c>
      <c r="S7" s="12">
        <v>2880000</v>
      </c>
      <c r="T7" s="12">
        <v>0</v>
      </c>
      <c r="U7" s="12">
        <v>2880000</v>
      </c>
      <c r="V7" s="13"/>
      <c r="W7" s="12">
        <v>10</v>
      </c>
      <c r="X7" s="12">
        <v>48000</v>
      </c>
      <c r="Y7" s="12">
        <v>0</v>
      </c>
      <c r="Z7" s="12">
        <v>48000</v>
      </c>
      <c r="AA7" s="13"/>
      <c r="AB7" s="12">
        <v>0</v>
      </c>
      <c r="AC7" s="12">
        <v>9200264</v>
      </c>
      <c r="AD7" s="12">
        <v>0</v>
      </c>
      <c r="AE7" s="12">
        <v>9200264</v>
      </c>
      <c r="AF7" s="13"/>
      <c r="AG7" s="12">
        <v>9</v>
      </c>
      <c r="AH7" s="12">
        <v>279700</v>
      </c>
      <c r="AI7" s="12">
        <v>0</v>
      </c>
      <c r="AJ7" s="12">
        <v>279700</v>
      </c>
      <c r="AK7" s="13"/>
      <c r="AL7" s="12">
        <v>1851</v>
      </c>
      <c r="AM7" s="12">
        <v>185100</v>
      </c>
      <c r="AN7" s="12">
        <v>0</v>
      </c>
      <c r="AO7" s="12">
        <v>185100</v>
      </c>
      <c r="AP7" s="13"/>
      <c r="AQ7" s="12">
        <v>125</v>
      </c>
      <c r="AR7" s="12">
        <v>937500</v>
      </c>
      <c r="AS7" s="12">
        <v>0</v>
      </c>
      <c r="AT7" s="12">
        <v>937500</v>
      </c>
      <c r="AU7" s="13"/>
      <c r="AV7" s="12">
        <v>53</v>
      </c>
      <c r="AW7" s="12">
        <v>238500</v>
      </c>
      <c r="AX7" s="12">
        <v>0</v>
      </c>
      <c r="AY7" s="12">
        <v>238500</v>
      </c>
      <c r="AZ7" s="13"/>
      <c r="BA7" s="12">
        <v>80</v>
      </c>
      <c r="BB7" s="12">
        <v>432000</v>
      </c>
      <c r="BC7" s="12">
        <v>0</v>
      </c>
      <c r="BD7" s="12">
        <v>432000</v>
      </c>
      <c r="BE7" s="13"/>
      <c r="BF7" s="12">
        <v>9</v>
      </c>
      <c r="BG7" s="12">
        <v>72000</v>
      </c>
      <c r="BH7" s="12">
        <v>0</v>
      </c>
      <c r="BI7" s="12">
        <v>72000</v>
      </c>
      <c r="BJ7" s="13"/>
      <c r="BK7" s="12">
        <v>0</v>
      </c>
      <c r="BL7" s="12">
        <v>0</v>
      </c>
      <c r="BM7" s="12">
        <v>0</v>
      </c>
      <c r="BN7" s="12">
        <v>0</v>
      </c>
      <c r="BO7" s="13"/>
      <c r="BP7" s="12">
        <v>0</v>
      </c>
      <c r="BQ7" s="12">
        <v>0</v>
      </c>
      <c r="BR7" s="12">
        <v>0</v>
      </c>
      <c r="BS7" s="12">
        <v>0</v>
      </c>
      <c r="BT7" s="13"/>
      <c r="BU7" s="12">
        <v>0</v>
      </c>
      <c r="BV7" s="12">
        <v>0</v>
      </c>
      <c r="BW7" s="12">
        <v>0</v>
      </c>
      <c r="BX7" s="12">
        <v>0</v>
      </c>
      <c r="BY7" s="13"/>
      <c r="BZ7" s="12">
        <v>0</v>
      </c>
      <c r="CA7" s="12">
        <v>20000</v>
      </c>
      <c r="CB7" s="12">
        <v>0</v>
      </c>
      <c r="CC7" s="12">
        <v>20000</v>
      </c>
      <c r="CD7" s="13"/>
      <c r="CE7" s="12">
        <v>0</v>
      </c>
      <c r="CF7" s="12">
        <v>0</v>
      </c>
      <c r="CG7" s="12">
        <v>0</v>
      </c>
      <c r="CH7" s="12">
        <v>0</v>
      </c>
      <c r="CI7" s="13"/>
      <c r="CJ7" s="12">
        <v>52</v>
      </c>
      <c r="CK7" s="12">
        <v>52000</v>
      </c>
      <c r="CL7" s="12">
        <v>0</v>
      </c>
      <c r="CM7" s="12">
        <v>52000</v>
      </c>
      <c r="CN7" s="13"/>
      <c r="CO7" s="12">
        <v>0</v>
      </c>
      <c r="CP7" s="12">
        <v>0</v>
      </c>
      <c r="CQ7" s="12">
        <v>0</v>
      </c>
      <c r="CR7" s="12">
        <v>0</v>
      </c>
      <c r="CS7" s="13"/>
      <c r="CT7" s="12">
        <v>0</v>
      </c>
      <c r="CU7" s="12">
        <v>0</v>
      </c>
      <c r="CV7" s="12">
        <v>0</v>
      </c>
      <c r="CW7" s="12">
        <v>0</v>
      </c>
      <c r="CX7" s="13"/>
      <c r="CY7" s="12">
        <v>0</v>
      </c>
      <c r="CZ7" s="12">
        <v>0</v>
      </c>
      <c r="DA7" s="12">
        <v>0</v>
      </c>
      <c r="DB7" s="12">
        <v>0</v>
      </c>
      <c r="DC7" s="13"/>
      <c r="DD7" s="12">
        <v>0</v>
      </c>
      <c r="DE7" s="12">
        <v>0</v>
      </c>
      <c r="DF7" s="12">
        <v>0</v>
      </c>
      <c r="DG7" s="12">
        <v>0</v>
      </c>
      <c r="DH7" s="13"/>
      <c r="DI7" s="12">
        <v>0</v>
      </c>
      <c r="DJ7" s="12">
        <v>0</v>
      </c>
      <c r="DK7" s="12">
        <v>0</v>
      </c>
      <c r="DL7" s="12">
        <v>0</v>
      </c>
      <c r="DM7" s="13"/>
      <c r="DN7" s="12">
        <v>0</v>
      </c>
      <c r="DO7" s="12">
        <v>14493064</v>
      </c>
      <c r="DP7" s="12">
        <v>0</v>
      </c>
      <c r="DQ7" s="12">
        <v>14493064</v>
      </c>
      <c r="DR7" s="13"/>
    </row>
    <row r="8" spans="1:122" hidden="1">
      <c r="A8" s="10">
        <v>2</v>
      </c>
      <c r="B8" s="11" t="s">
        <v>4</v>
      </c>
      <c r="C8" s="12">
        <v>0</v>
      </c>
      <c r="D8" s="12">
        <v>0</v>
      </c>
      <c r="E8" s="12">
        <v>0</v>
      </c>
      <c r="F8" s="12">
        <v>0</v>
      </c>
      <c r="G8" s="13"/>
      <c r="H8" s="12">
        <v>0</v>
      </c>
      <c r="I8" s="12">
        <v>0</v>
      </c>
      <c r="J8" s="12">
        <v>0</v>
      </c>
      <c r="K8" s="12">
        <v>0</v>
      </c>
      <c r="L8" s="13"/>
      <c r="M8" s="12">
        <v>0</v>
      </c>
      <c r="N8" s="12">
        <v>123000</v>
      </c>
      <c r="O8" s="12">
        <v>0</v>
      </c>
      <c r="P8" s="12">
        <v>123000</v>
      </c>
      <c r="Q8" s="13"/>
      <c r="R8" s="12">
        <v>10</v>
      </c>
      <c r="S8" s="12">
        <v>2880000</v>
      </c>
      <c r="T8" s="12">
        <v>0</v>
      </c>
      <c r="U8" s="12">
        <v>2880000</v>
      </c>
      <c r="V8" s="13"/>
      <c r="W8" s="12">
        <v>10</v>
      </c>
      <c r="X8" s="12">
        <v>48000</v>
      </c>
      <c r="Y8" s="12">
        <v>0</v>
      </c>
      <c r="Z8" s="12">
        <v>48000</v>
      </c>
      <c r="AA8" s="13"/>
      <c r="AB8" s="12">
        <v>0</v>
      </c>
      <c r="AC8" s="12">
        <v>1732609</v>
      </c>
      <c r="AD8" s="12">
        <v>0</v>
      </c>
      <c r="AE8" s="12">
        <v>1732609</v>
      </c>
      <c r="AF8" s="13"/>
      <c r="AG8" s="12">
        <v>1</v>
      </c>
      <c r="AH8" s="12">
        <v>19300</v>
      </c>
      <c r="AI8" s="12">
        <v>0</v>
      </c>
      <c r="AJ8" s="12">
        <v>19300</v>
      </c>
      <c r="AK8" s="13"/>
      <c r="AL8" s="12">
        <v>325</v>
      </c>
      <c r="AM8" s="12">
        <v>32500</v>
      </c>
      <c r="AN8" s="12">
        <v>0</v>
      </c>
      <c r="AO8" s="12">
        <v>32500</v>
      </c>
      <c r="AP8" s="13"/>
      <c r="AQ8" s="12">
        <v>0</v>
      </c>
      <c r="AR8" s="12">
        <v>0</v>
      </c>
      <c r="AS8" s="12">
        <v>0</v>
      </c>
      <c r="AT8" s="12">
        <v>0</v>
      </c>
      <c r="AU8" s="13"/>
      <c r="AV8" s="12">
        <v>0</v>
      </c>
      <c r="AW8" s="12">
        <v>0</v>
      </c>
      <c r="AX8" s="12">
        <v>0</v>
      </c>
      <c r="AY8" s="12">
        <v>0</v>
      </c>
      <c r="AZ8" s="13"/>
      <c r="BA8" s="12">
        <v>0</v>
      </c>
      <c r="BB8" s="12">
        <v>0</v>
      </c>
      <c r="BC8" s="12">
        <v>0</v>
      </c>
      <c r="BD8" s="12">
        <v>0</v>
      </c>
      <c r="BE8" s="13"/>
      <c r="BF8" s="12">
        <v>5</v>
      </c>
      <c r="BG8" s="12">
        <v>40000</v>
      </c>
      <c r="BH8" s="12">
        <v>0</v>
      </c>
      <c r="BI8" s="12">
        <v>40000</v>
      </c>
      <c r="BJ8" s="13"/>
      <c r="BK8" s="12">
        <v>0</v>
      </c>
      <c r="BL8" s="12">
        <v>0</v>
      </c>
      <c r="BM8" s="12">
        <v>0</v>
      </c>
      <c r="BN8" s="12">
        <v>0</v>
      </c>
      <c r="BO8" s="13"/>
      <c r="BP8" s="12">
        <v>0</v>
      </c>
      <c r="BQ8" s="12">
        <v>0</v>
      </c>
      <c r="BR8" s="12">
        <v>0</v>
      </c>
      <c r="BS8" s="12">
        <v>0</v>
      </c>
      <c r="BT8" s="13"/>
      <c r="BU8" s="12">
        <v>0</v>
      </c>
      <c r="BV8" s="12">
        <v>0</v>
      </c>
      <c r="BW8" s="12">
        <v>0</v>
      </c>
      <c r="BX8" s="12">
        <v>0</v>
      </c>
      <c r="BY8" s="13"/>
      <c r="BZ8" s="12">
        <v>0</v>
      </c>
      <c r="CA8" s="12">
        <v>0</v>
      </c>
      <c r="CB8" s="12">
        <v>0</v>
      </c>
      <c r="CC8" s="12">
        <v>0</v>
      </c>
      <c r="CD8" s="13"/>
      <c r="CE8" s="12">
        <v>0</v>
      </c>
      <c r="CF8" s="12">
        <v>0</v>
      </c>
      <c r="CG8" s="12">
        <v>0</v>
      </c>
      <c r="CH8" s="12">
        <v>0</v>
      </c>
      <c r="CI8" s="13"/>
      <c r="CJ8" s="12">
        <v>52</v>
      </c>
      <c r="CK8" s="12">
        <v>52000</v>
      </c>
      <c r="CL8" s="12">
        <v>0</v>
      </c>
      <c r="CM8" s="12">
        <v>52000</v>
      </c>
      <c r="CN8" s="13"/>
      <c r="CO8" s="12">
        <v>0</v>
      </c>
      <c r="CP8" s="12">
        <v>0</v>
      </c>
      <c r="CQ8" s="12">
        <v>0</v>
      </c>
      <c r="CR8" s="12">
        <v>0</v>
      </c>
      <c r="CS8" s="13"/>
      <c r="CT8" s="12">
        <v>0</v>
      </c>
      <c r="CU8" s="12">
        <v>0</v>
      </c>
      <c r="CV8" s="12">
        <v>0</v>
      </c>
      <c r="CW8" s="12">
        <v>0</v>
      </c>
      <c r="CX8" s="13"/>
      <c r="CY8" s="12">
        <v>0</v>
      </c>
      <c r="CZ8" s="12">
        <v>0</v>
      </c>
      <c r="DA8" s="12">
        <v>0</v>
      </c>
      <c r="DB8" s="12">
        <v>0</v>
      </c>
      <c r="DC8" s="13"/>
      <c r="DD8" s="12">
        <v>0</v>
      </c>
      <c r="DE8" s="12">
        <v>0</v>
      </c>
      <c r="DF8" s="12">
        <v>0</v>
      </c>
      <c r="DG8" s="12">
        <v>0</v>
      </c>
      <c r="DH8" s="13"/>
      <c r="DI8" s="12">
        <v>0</v>
      </c>
      <c r="DJ8" s="12">
        <v>0</v>
      </c>
      <c r="DK8" s="12">
        <v>0</v>
      </c>
      <c r="DL8" s="12">
        <v>0</v>
      </c>
      <c r="DM8" s="13"/>
      <c r="DN8" s="12">
        <v>0</v>
      </c>
      <c r="DO8" s="12">
        <v>4927409</v>
      </c>
      <c r="DP8" s="12">
        <v>0</v>
      </c>
      <c r="DQ8" s="12">
        <v>4927409</v>
      </c>
      <c r="DR8" s="13"/>
    </row>
    <row r="9" spans="1:122" hidden="1">
      <c r="A9" s="10">
        <v>3</v>
      </c>
      <c r="B9" s="11" t="s">
        <v>5</v>
      </c>
      <c r="C9" s="12">
        <v>0</v>
      </c>
      <c r="D9" s="12">
        <v>0</v>
      </c>
      <c r="E9" s="12">
        <v>0</v>
      </c>
      <c r="F9" s="12">
        <v>0</v>
      </c>
      <c r="G9" s="13"/>
      <c r="H9" s="12">
        <v>0</v>
      </c>
      <c r="I9" s="12">
        <v>0</v>
      </c>
      <c r="J9" s="12">
        <v>0</v>
      </c>
      <c r="K9" s="12">
        <v>0</v>
      </c>
      <c r="L9" s="13"/>
      <c r="M9" s="12">
        <v>0</v>
      </c>
      <c r="N9" s="12">
        <v>186000</v>
      </c>
      <c r="O9" s="12">
        <v>0</v>
      </c>
      <c r="P9" s="12">
        <v>186000</v>
      </c>
      <c r="Q9" s="13"/>
      <c r="R9" s="12">
        <v>19</v>
      </c>
      <c r="S9" s="12">
        <v>5580000</v>
      </c>
      <c r="T9" s="12">
        <v>0</v>
      </c>
      <c r="U9" s="12">
        <v>5580000</v>
      </c>
      <c r="V9" s="13"/>
      <c r="W9" s="12">
        <v>19</v>
      </c>
      <c r="X9" s="12">
        <v>91200</v>
      </c>
      <c r="Y9" s="12">
        <v>0</v>
      </c>
      <c r="Z9" s="12">
        <v>91200</v>
      </c>
      <c r="AA9" s="13"/>
      <c r="AB9" s="12">
        <v>0</v>
      </c>
      <c r="AC9" s="12">
        <v>6597572</v>
      </c>
      <c r="AD9" s="12">
        <v>0</v>
      </c>
      <c r="AE9" s="12">
        <v>6597572</v>
      </c>
      <c r="AF9" s="13"/>
      <c r="AG9" s="12">
        <v>0</v>
      </c>
      <c r="AH9" s="12">
        <v>0</v>
      </c>
      <c r="AI9" s="12">
        <v>0</v>
      </c>
      <c r="AJ9" s="12">
        <v>0</v>
      </c>
      <c r="AK9" s="13"/>
      <c r="AL9" s="12">
        <v>1058</v>
      </c>
      <c r="AM9" s="12">
        <v>105800</v>
      </c>
      <c r="AN9" s="12">
        <v>0</v>
      </c>
      <c r="AO9" s="12">
        <v>105800</v>
      </c>
      <c r="AP9" s="13"/>
      <c r="AQ9" s="12">
        <v>0</v>
      </c>
      <c r="AR9" s="12">
        <v>0</v>
      </c>
      <c r="AS9" s="12">
        <v>0</v>
      </c>
      <c r="AT9" s="12">
        <v>0</v>
      </c>
      <c r="AU9" s="13"/>
      <c r="AV9" s="12">
        <v>0</v>
      </c>
      <c r="AW9" s="12">
        <v>0</v>
      </c>
      <c r="AX9" s="12">
        <v>0</v>
      </c>
      <c r="AY9" s="12">
        <v>0</v>
      </c>
      <c r="AZ9" s="13"/>
      <c r="BA9" s="12">
        <v>80</v>
      </c>
      <c r="BB9" s="12">
        <v>432000</v>
      </c>
      <c r="BC9" s="12">
        <v>0</v>
      </c>
      <c r="BD9" s="12">
        <v>432000</v>
      </c>
      <c r="BE9" s="13"/>
      <c r="BF9" s="12">
        <v>11</v>
      </c>
      <c r="BG9" s="12">
        <v>88000</v>
      </c>
      <c r="BH9" s="12">
        <v>0</v>
      </c>
      <c r="BI9" s="12">
        <v>88000</v>
      </c>
      <c r="BJ9" s="13"/>
      <c r="BK9" s="12">
        <v>0</v>
      </c>
      <c r="BL9" s="12">
        <v>0</v>
      </c>
      <c r="BM9" s="12">
        <v>0</v>
      </c>
      <c r="BN9" s="12">
        <v>0</v>
      </c>
      <c r="BO9" s="13"/>
      <c r="BP9" s="12">
        <v>0</v>
      </c>
      <c r="BQ9" s="12">
        <v>0</v>
      </c>
      <c r="BR9" s="12">
        <v>0</v>
      </c>
      <c r="BS9" s="12">
        <v>0</v>
      </c>
      <c r="BT9" s="13"/>
      <c r="BU9" s="12">
        <v>0</v>
      </c>
      <c r="BV9" s="12">
        <v>0</v>
      </c>
      <c r="BW9" s="12">
        <v>0</v>
      </c>
      <c r="BX9" s="12">
        <v>0</v>
      </c>
      <c r="BY9" s="13"/>
      <c r="BZ9" s="12">
        <v>0</v>
      </c>
      <c r="CA9" s="12">
        <v>20000</v>
      </c>
      <c r="CB9" s="12">
        <v>0</v>
      </c>
      <c r="CC9" s="12">
        <v>20000</v>
      </c>
      <c r="CD9" s="13"/>
      <c r="CE9" s="12">
        <v>0</v>
      </c>
      <c r="CF9" s="12">
        <v>0</v>
      </c>
      <c r="CG9" s="12">
        <v>0</v>
      </c>
      <c r="CH9" s="12">
        <v>0</v>
      </c>
      <c r="CI9" s="13"/>
      <c r="CJ9" s="12">
        <v>52</v>
      </c>
      <c r="CK9" s="12">
        <v>52000</v>
      </c>
      <c r="CL9" s="12">
        <v>0</v>
      </c>
      <c r="CM9" s="12">
        <v>52000</v>
      </c>
      <c r="CN9" s="13"/>
      <c r="CO9" s="12">
        <v>0</v>
      </c>
      <c r="CP9" s="12">
        <v>0</v>
      </c>
      <c r="CQ9" s="12">
        <v>0</v>
      </c>
      <c r="CR9" s="12">
        <v>0</v>
      </c>
      <c r="CS9" s="13"/>
      <c r="CT9" s="12">
        <v>0</v>
      </c>
      <c r="CU9" s="12">
        <v>0</v>
      </c>
      <c r="CV9" s="12">
        <v>0</v>
      </c>
      <c r="CW9" s="12">
        <v>0</v>
      </c>
      <c r="CX9" s="13"/>
      <c r="CY9" s="12">
        <v>0</v>
      </c>
      <c r="CZ9" s="12">
        <v>0</v>
      </c>
      <c r="DA9" s="12">
        <v>0</v>
      </c>
      <c r="DB9" s="12">
        <v>0</v>
      </c>
      <c r="DC9" s="13"/>
      <c r="DD9" s="12">
        <v>0</v>
      </c>
      <c r="DE9" s="12">
        <v>0</v>
      </c>
      <c r="DF9" s="12">
        <v>0</v>
      </c>
      <c r="DG9" s="12">
        <v>0</v>
      </c>
      <c r="DH9" s="13"/>
      <c r="DI9" s="12">
        <v>0</v>
      </c>
      <c r="DJ9" s="12">
        <v>0</v>
      </c>
      <c r="DK9" s="12">
        <v>0</v>
      </c>
      <c r="DL9" s="12">
        <v>0</v>
      </c>
      <c r="DM9" s="13"/>
      <c r="DN9" s="12">
        <v>0</v>
      </c>
      <c r="DO9" s="12">
        <v>13152572</v>
      </c>
      <c r="DP9" s="12">
        <v>0</v>
      </c>
      <c r="DQ9" s="12">
        <v>13152572</v>
      </c>
      <c r="DR9" s="13"/>
    </row>
    <row r="10" spans="1:122" hidden="1">
      <c r="A10" s="10">
        <v>4</v>
      </c>
      <c r="B10" s="11" t="s">
        <v>6</v>
      </c>
      <c r="C10" s="12">
        <v>0</v>
      </c>
      <c r="D10" s="12">
        <v>0</v>
      </c>
      <c r="E10" s="12">
        <v>0</v>
      </c>
      <c r="F10" s="12">
        <v>0</v>
      </c>
      <c r="G10" s="13"/>
      <c r="H10" s="12">
        <v>0</v>
      </c>
      <c r="I10" s="12">
        <v>0</v>
      </c>
      <c r="J10" s="12">
        <v>0</v>
      </c>
      <c r="K10" s="12">
        <v>0</v>
      </c>
      <c r="L10" s="13"/>
      <c r="M10" s="12">
        <v>0</v>
      </c>
      <c r="N10" s="12">
        <v>156000</v>
      </c>
      <c r="O10" s="12">
        <v>0</v>
      </c>
      <c r="P10" s="12">
        <v>156000</v>
      </c>
      <c r="Q10" s="13"/>
      <c r="R10" s="12">
        <v>16</v>
      </c>
      <c r="S10" s="12">
        <v>4680000</v>
      </c>
      <c r="T10" s="12">
        <v>0</v>
      </c>
      <c r="U10" s="12">
        <v>4680000</v>
      </c>
      <c r="V10" s="13"/>
      <c r="W10" s="12">
        <v>16</v>
      </c>
      <c r="X10" s="12">
        <v>76800</v>
      </c>
      <c r="Y10" s="12">
        <v>0</v>
      </c>
      <c r="Z10" s="12">
        <v>76800</v>
      </c>
      <c r="AA10" s="13"/>
      <c r="AB10" s="12">
        <v>0</v>
      </c>
      <c r="AC10" s="12">
        <v>5168112</v>
      </c>
      <c r="AD10" s="12">
        <v>0</v>
      </c>
      <c r="AE10" s="12">
        <v>5168112</v>
      </c>
      <c r="AF10" s="13"/>
      <c r="AG10" s="12">
        <v>5</v>
      </c>
      <c r="AH10" s="12">
        <v>93500</v>
      </c>
      <c r="AI10" s="12">
        <v>0</v>
      </c>
      <c r="AJ10" s="12">
        <v>93500</v>
      </c>
      <c r="AK10" s="13"/>
      <c r="AL10" s="12">
        <v>1045</v>
      </c>
      <c r="AM10" s="12">
        <v>104500</v>
      </c>
      <c r="AN10" s="12">
        <v>0</v>
      </c>
      <c r="AO10" s="12">
        <v>104500</v>
      </c>
      <c r="AP10" s="13"/>
      <c r="AQ10" s="12">
        <v>0</v>
      </c>
      <c r="AR10" s="12">
        <v>0</v>
      </c>
      <c r="AS10" s="12">
        <v>0</v>
      </c>
      <c r="AT10" s="12">
        <v>0</v>
      </c>
      <c r="AU10" s="13"/>
      <c r="AV10" s="12">
        <v>0</v>
      </c>
      <c r="AW10" s="12">
        <v>0</v>
      </c>
      <c r="AX10" s="12">
        <v>0</v>
      </c>
      <c r="AY10" s="12">
        <v>0</v>
      </c>
      <c r="AZ10" s="13"/>
      <c r="BA10" s="12">
        <v>0</v>
      </c>
      <c r="BB10" s="12">
        <v>0</v>
      </c>
      <c r="BC10" s="12">
        <v>0</v>
      </c>
      <c r="BD10" s="12">
        <v>0</v>
      </c>
      <c r="BE10" s="13"/>
      <c r="BF10" s="12">
        <v>11</v>
      </c>
      <c r="BG10" s="12">
        <v>88000</v>
      </c>
      <c r="BH10" s="12">
        <v>0</v>
      </c>
      <c r="BI10" s="12">
        <v>88000</v>
      </c>
      <c r="BJ10" s="13"/>
      <c r="BK10" s="12">
        <v>0</v>
      </c>
      <c r="BL10" s="12">
        <v>0</v>
      </c>
      <c r="BM10" s="12">
        <v>0</v>
      </c>
      <c r="BN10" s="12">
        <v>0</v>
      </c>
      <c r="BO10" s="13"/>
      <c r="BP10" s="12">
        <v>0</v>
      </c>
      <c r="BQ10" s="12">
        <v>0</v>
      </c>
      <c r="BR10" s="12">
        <v>0</v>
      </c>
      <c r="BS10" s="12">
        <v>0</v>
      </c>
      <c r="BT10" s="13"/>
      <c r="BU10" s="12">
        <v>0</v>
      </c>
      <c r="BV10" s="12">
        <v>0</v>
      </c>
      <c r="BW10" s="12">
        <v>0</v>
      </c>
      <c r="BX10" s="12">
        <v>0</v>
      </c>
      <c r="BY10" s="13"/>
      <c r="BZ10" s="12">
        <v>0</v>
      </c>
      <c r="CA10" s="12">
        <v>20000</v>
      </c>
      <c r="CB10" s="12">
        <v>0</v>
      </c>
      <c r="CC10" s="12">
        <v>20000</v>
      </c>
      <c r="CD10" s="13"/>
      <c r="CE10" s="12">
        <v>0</v>
      </c>
      <c r="CF10" s="12">
        <v>0</v>
      </c>
      <c r="CG10" s="12">
        <v>0</v>
      </c>
      <c r="CH10" s="12">
        <v>0</v>
      </c>
      <c r="CI10" s="13"/>
      <c r="CJ10" s="12">
        <v>52</v>
      </c>
      <c r="CK10" s="12">
        <v>52000</v>
      </c>
      <c r="CL10" s="12">
        <v>0</v>
      </c>
      <c r="CM10" s="12">
        <v>52000</v>
      </c>
      <c r="CN10" s="13"/>
      <c r="CO10" s="12">
        <v>0</v>
      </c>
      <c r="CP10" s="12">
        <v>0</v>
      </c>
      <c r="CQ10" s="12">
        <v>0</v>
      </c>
      <c r="CR10" s="12">
        <v>0</v>
      </c>
      <c r="CS10" s="13"/>
      <c r="CT10" s="12">
        <v>0</v>
      </c>
      <c r="CU10" s="12">
        <v>0</v>
      </c>
      <c r="CV10" s="12">
        <v>0</v>
      </c>
      <c r="CW10" s="12">
        <v>0</v>
      </c>
      <c r="CX10" s="13"/>
      <c r="CY10" s="12">
        <v>0</v>
      </c>
      <c r="CZ10" s="12">
        <v>0</v>
      </c>
      <c r="DA10" s="12">
        <v>0</v>
      </c>
      <c r="DB10" s="12">
        <v>0</v>
      </c>
      <c r="DC10" s="13"/>
      <c r="DD10" s="12">
        <v>0</v>
      </c>
      <c r="DE10" s="12">
        <v>0</v>
      </c>
      <c r="DF10" s="12">
        <v>0</v>
      </c>
      <c r="DG10" s="12">
        <v>0</v>
      </c>
      <c r="DH10" s="13"/>
      <c r="DI10" s="12">
        <v>0</v>
      </c>
      <c r="DJ10" s="12">
        <v>0</v>
      </c>
      <c r="DK10" s="12">
        <v>0</v>
      </c>
      <c r="DL10" s="12">
        <v>0</v>
      </c>
      <c r="DM10" s="13"/>
      <c r="DN10" s="12">
        <v>0</v>
      </c>
      <c r="DO10" s="12">
        <v>10438912</v>
      </c>
      <c r="DP10" s="12">
        <v>0</v>
      </c>
      <c r="DQ10" s="12">
        <v>10438912</v>
      </c>
      <c r="DR10" s="13"/>
    </row>
    <row r="11" spans="1:122" hidden="1">
      <c r="A11" s="10">
        <v>5</v>
      </c>
      <c r="B11" s="11" t="s">
        <v>7</v>
      </c>
      <c r="C11" s="12">
        <v>0</v>
      </c>
      <c r="D11" s="12">
        <v>0</v>
      </c>
      <c r="E11" s="12">
        <v>0</v>
      </c>
      <c r="F11" s="12">
        <v>0</v>
      </c>
      <c r="G11" s="13"/>
      <c r="H11" s="12">
        <v>0</v>
      </c>
      <c r="I11" s="12">
        <v>0</v>
      </c>
      <c r="J11" s="12">
        <v>0</v>
      </c>
      <c r="K11" s="12">
        <v>0</v>
      </c>
      <c r="L11" s="13"/>
      <c r="M11" s="12">
        <v>0</v>
      </c>
      <c r="N11" s="12">
        <v>186000</v>
      </c>
      <c r="O11" s="12">
        <v>0</v>
      </c>
      <c r="P11" s="12">
        <v>186000</v>
      </c>
      <c r="Q11" s="13"/>
      <c r="R11" s="12">
        <v>25</v>
      </c>
      <c r="S11" s="12">
        <v>7380000</v>
      </c>
      <c r="T11" s="12">
        <v>0</v>
      </c>
      <c r="U11" s="12">
        <v>7380000</v>
      </c>
      <c r="V11" s="13"/>
      <c r="W11" s="12">
        <v>25</v>
      </c>
      <c r="X11" s="12">
        <v>120000</v>
      </c>
      <c r="Y11" s="12">
        <v>0</v>
      </c>
      <c r="Z11" s="12">
        <v>120000</v>
      </c>
      <c r="AA11" s="13"/>
      <c r="AB11" s="12">
        <v>0</v>
      </c>
      <c r="AC11" s="12">
        <v>8909303</v>
      </c>
      <c r="AD11" s="12">
        <v>0</v>
      </c>
      <c r="AE11" s="12">
        <v>8909303</v>
      </c>
      <c r="AF11" s="13"/>
      <c r="AG11" s="12">
        <v>17</v>
      </c>
      <c r="AH11" s="12">
        <v>373100</v>
      </c>
      <c r="AI11" s="12">
        <v>0</v>
      </c>
      <c r="AJ11" s="12">
        <v>373100</v>
      </c>
      <c r="AK11" s="13"/>
      <c r="AL11" s="12">
        <v>1797</v>
      </c>
      <c r="AM11" s="12">
        <v>179700</v>
      </c>
      <c r="AN11" s="12">
        <v>0</v>
      </c>
      <c r="AO11" s="12">
        <v>179700</v>
      </c>
      <c r="AP11" s="13"/>
      <c r="AQ11" s="12">
        <v>0</v>
      </c>
      <c r="AR11" s="12">
        <v>0</v>
      </c>
      <c r="AS11" s="12">
        <v>0</v>
      </c>
      <c r="AT11" s="12">
        <v>0</v>
      </c>
      <c r="AU11" s="13"/>
      <c r="AV11" s="12">
        <v>0</v>
      </c>
      <c r="AW11" s="12">
        <v>0</v>
      </c>
      <c r="AX11" s="12">
        <v>0</v>
      </c>
      <c r="AY11" s="12">
        <v>0</v>
      </c>
      <c r="AZ11" s="13"/>
      <c r="BA11" s="12">
        <v>148</v>
      </c>
      <c r="BB11" s="12">
        <v>799200</v>
      </c>
      <c r="BC11" s="12">
        <v>0</v>
      </c>
      <c r="BD11" s="12">
        <v>799200</v>
      </c>
      <c r="BE11" s="13"/>
      <c r="BF11" s="12">
        <v>18</v>
      </c>
      <c r="BG11" s="12">
        <v>144000</v>
      </c>
      <c r="BH11" s="12">
        <v>0</v>
      </c>
      <c r="BI11" s="12">
        <v>144000</v>
      </c>
      <c r="BJ11" s="13"/>
      <c r="BK11" s="12">
        <v>0</v>
      </c>
      <c r="BL11" s="12">
        <v>0</v>
      </c>
      <c r="BM11" s="12">
        <v>0</v>
      </c>
      <c r="BN11" s="12">
        <v>0</v>
      </c>
      <c r="BO11" s="13"/>
      <c r="BP11" s="12">
        <v>0</v>
      </c>
      <c r="BQ11" s="12">
        <v>0</v>
      </c>
      <c r="BR11" s="12">
        <v>0</v>
      </c>
      <c r="BS11" s="12">
        <v>0</v>
      </c>
      <c r="BT11" s="13"/>
      <c r="BU11" s="12">
        <v>0</v>
      </c>
      <c r="BV11" s="12">
        <v>0</v>
      </c>
      <c r="BW11" s="12">
        <v>0</v>
      </c>
      <c r="BX11" s="12">
        <v>0</v>
      </c>
      <c r="BY11" s="13"/>
      <c r="BZ11" s="12">
        <v>0</v>
      </c>
      <c r="CA11" s="12">
        <v>20000</v>
      </c>
      <c r="CB11" s="12">
        <v>0</v>
      </c>
      <c r="CC11" s="12">
        <v>20000</v>
      </c>
      <c r="CD11" s="13"/>
      <c r="CE11" s="12">
        <v>0</v>
      </c>
      <c r="CF11" s="12">
        <v>0</v>
      </c>
      <c r="CG11" s="12">
        <v>0</v>
      </c>
      <c r="CH11" s="12">
        <v>0</v>
      </c>
      <c r="CI11" s="13"/>
      <c r="CJ11" s="12">
        <v>52</v>
      </c>
      <c r="CK11" s="12">
        <v>52000</v>
      </c>
      <c r="CL11" s="12">
        <v>0</v>
      </c>
      <c r="CM11" s="12">
        <v>52000</v>
      </c>
      <c r="CN11" s="13"/>
      <c r="CO11" s="12">
        <v>0</v>
      </c>
      <c r="CP11" s="12">
        <v>0</v>
      </c>
      <c r="CQ11" s="12">
        <v>0</v>
      </c>
      <c r="CR11" s="12">
        <v>0</v>
      </c>
      <c r="CS11" s="13"/>
      <c r="CT11" s="12">
        <v>0</v>
      </c>
      <c r="CU11" s="12">
        <v>0</v>
      </c>
      <c r="CV11" s="12">
        <v>0</v>
      </c>
      <c r="CW11" s="12">
        <v>0</v>
      </c>
      <c r="CX11" s="13"/>
      <c r="CY11" s="12">
        <v>0</v>
      </c>
      <c r="CZ11" s="12">
        <v>0</v>
      </c>
      <c r="DA11" s="12">
        <v>0</v>
      </c>
      <c r="DB11" s="12">
        <v>0</v>
      </c>
      <c r="DC11" s="13"/>
      <c r="DD11" s="12">
        <v>0</v>
      </c>
      <c r="DE11" s="12">
        <v>0</v>
      </c>
      <c r="DF11" s="12">
        <v>0</v>
      </c>
      <c r="DG11" s="12">
        <v>0</v>
      </c>
      <c r="DH11" s="13"/>
      <c r="DI11" s="12">
        <v>0</v>
      </c>
      <c r="DJ11" s="12">
        <v>0</v>
      </c>
      <c r="DK11" s="12">
        <v>0</v>
      </c>
      <c r="DL11" s="12">
        <v>0</v>
      </c>
      <c r="DM11" s="13"/>
      <c r="DN11" s="12">
        <v>0</v>
      </c>
      <c r="DO11" s="12">
        <v>18163303</v>
      </c>
      <c r="DP11" s="12">
        <v>0</v>
      </c>
      <c r="DQ11" s="12">
        <v>18163303</v>
      </c>
      <c r="DR11" s="13"/>
    </row>
    <row r="12" spans="1:122" hidden="1">
      <c r="A12" s="10">
        <v>6</v>
      </c>
      <c r="B12" s="11" t="s">
        <v>8</v>
      </c>
      <c r="C12" s="12">
        <v>0</v>
      </c>
      <c r="D12" s="12">
        <v>0</v>
      </c>
      <c r="E12" s="12">
        <v>0</v>
      </c>
      <c r="F12" s="12">
        <v>0</v>
      </c>
      <c r="G12" s="13"/>
      <c r="H12" s="12">
        <v>0</v>
      </c>
      <c r="I12" s="12">
        <v>0</v>
      </c>
      <c r="J12" s="12">
        <v>0</v>
      </c>
      <c r="K12" s="12">
        <v>0</v>
      </c>
      <c r="L12" s="13"/>
      <c r="M12" s="12">
        <v>0</v>
      </c>
      <c r="N12" s="12">
        <v>208000</v>
      </c>
      <c r="O12" s="12">
        <v>0</v>
      </c>
      <c r="P12" s="12">
        <v>208000</v>
      </c>
      <c r="Q12" s="13"/>
      <c r="R12" s="12">
        <v>22</v>
      </c>
      <c r="S12" s="12">
        <v>6480000</v>
      </c>
      <c r="T12" s="12">
        <v>0</v>
      </c>
      <c r="U12" s="12">
        <v>6480000</v>
      </c>
      <c r="V12" s="13"/>
      <c r="W12" s="12">
        <v>23</v>
      </c>
      <c r="X12" s="12">
        <v>110400</v>
      </c>
      <c r="Y12" s="12">
        <v>0</v>
      </c>
      <c r="Z12" s="12">
        <v>110400</v>
      </c>
      <c r="AA12" s="13"/>
      <c r="AB12" s="12">
        <v>0</v>
      </c>
      <c r="AC12" s="12">
        <v>10740935</v>
      </c>
      <c r="AD12" s="12">
        <v>0</v>
      </c>
      <c r="AE12" s="12">
        <v>10740935</v>
      </c>
      <c r="AF12" s="13"/>
      <c r="AG12" s="12">
        <v>13</v>
      </c>
      <c r="AH12" s="12">
        <v>264900</v>
      </c>
      <c r="AI12" s="12">
        <v>0</v>
      </c>
      <c r="AJ12" s="12">
        <v>264900</v>
      </c>
      <c r="AK12" s="13"/>
      <c r="AL12" s="12">
        <v>1583</v>
      </c>
      <c r="AM12" s="12">
        <v>158300</v>
      </c>
      <c r="AN12" s="12">
        <v>0</v>
      </c>
      <c r="AO12" s="12">
        <v>158300</v>
      </c>
      <c r="AP12" s="13"/>
      <c r="AQ12" s="12">
        <v>0</v>
      </c>
      <c r="AR12" s="12">
        <v>0</v>
      </c>
      <c r="AS12" s="12">
        <v>0</v>
      </c>
      <c r="AT12" s="12">
        <v>0</v>
      </c>
      <c r="AU12" s="13"/>
      <c r="AV12" s="12">
        <v>0</v>
      </c>
      <c r="AW12" s="12">
        <v>0</v>
      </c>
      <c r="AX12" s="12">
        <v>0</v>
      </c>
      <c r="AY12" s="12">
        <v>0</v>
      </c>
      <c r="AZ12" s="13"/>
      <c r="BA12" s="12">
        <v>285</v>
      </c>
      <c r="BB12" s="12">
        <v>1539000</v>
      </c>
      <c r="BC12" s="12">
        <v>0</v>
      </c>
      <c r="BD12" s="12">
        <v>1539000</v>
      </c>
      <c r="BE12" s="13"/>
      <c r="BF12" s="12">
        <v>16</v>
      </c>
      <c r="BG12" s="12">
        <v>128000</v>
      </c>
      <c r="BH12" s="12">
        <v>0</v>
      </c>
      <c r="BI12" s="12">
        <v>128000</v>
      </c>
      <c r="BJ12" s="13"/>
      <c r="BK12" s="12">
        <v>0</v>
      </c>
      <c r="BL12" s="12">
        <v>0</v>
      </c>
      <c r="BM12" s="12">
        <v>0</v>
      </c>
      <c r="BN12" s="12">
        <v>0</v>
      </c>
      <c r="BO12" s="13"/>
      <c r="BP12" s="12">
        <v>0</v>
      </c>
      <c r="BQ12" s="12">
        <v>0</v>
      </c>
      <c r="BR12" s="12">
        <v>0</v>
      </c>
      <c r="BS12" s="12">
        <v>0</v>
      </c>
      <c r="BT12" s="13"/>
      <c r="BU12" s="12">
        <v>15</v>
      </c>
      <c r="BV12" s="12">
        <v>150000</v>
      </c>
      <c r="BW12" s="12">
        <v>0</v>
      </c>
      <c r="BX12" s="12">
        <v>150000</v>
      </c>
      <c r="BY12" s="13"/>
      <c r="BZ12" s="12">
        <v>0</v>
      </c>
      <c r="CA12" s="12">
        <v>20000</v>
      </c>
      <c r="CB12" s="12">
        <v>0</v>
      </c>
      <c r="CC12" s="12">
        <v>20000</v>
      </c>
      <c r="CD12" s="13"/>
      <c r="CE12" s="12">
        <v>0</v>
      </c>
      <c r="CF12" s="12">
        <v>0</v>
      </c>
      <c r="CG12" s="12">
        <v>0</v>
      </c>
      <c r="CH12" s="12">
        <v>0</v>
      </c>
      <c r="CI12" s="13"/>
      <c r="CJ12" s="12">
        <v>52</v>
      </c>
      <c r="CK12" s="12">
        <v>52000</v>
      </c>
      <c r="CL12" s="12">
        <v>0</v>
      </c>
      <c r="CM12" s="12">
        <v>52000</v>
      </c>
      <c r="CN12" s="13"/>
      <c r="CO12" s="12">
        <v>0</v>
      </c>
      <c r="CP12" s="12">
        <v>0</v>
      </c>
      <c r="CQ12" s="12">
        <v>0</v>
      </c>
      <c r="CR12" s="12">
        <v>0</v>
      </c>
      <c r="CS12" s="13"/>
      <c r="CT12" s="12">
        <v>0</v>
      </c>
      <c r="CU12" s="12">
        <v>0</v>
      </c>
      <c r="CV12" s="12">
        <v>0</v>
      </c>
      <c r="CW12" s="12">
        <v>0</v>
      </c>
      <c r="CX12" s="13"/>
      <c r="CY12" s="12">
        <v>0</v>
      </c>
      <c r="CZ12" s="12">
        <v>0</v>
      </c>
      <c r="DA12" s="12">
        <v>0</v>
      </c>
      <c r="DB12" s="12">
        <v>0</v>
      </c>
      <c r="DC12" s="13"/>
      <c r="DD12" s="12">
        <v>0</v>
      </c>
      <c r="DE12" s="12">
        <v>0</v>
      </c>
      <c r="DF12" s="12">
        <v>0</v>
      </c>
      <c r="DG12" s="12">
        <v>0</v>
      </c>
      <c r="DH12" s="13"/>
      <c r="DI12" s="12">
        <v>0</v>
      </c>
      <c r="DJ12" s="12">
        <v>0</v>
      </c>
      <c r="DK12" s="12">
        <v>0</v>
      </c>
      <c r="DL12" s="12">
        <v>0</v>
      </c>
      <c r="DM12" s="13"/>
      <c r="DN12" s="12">
        <v>0</v>
      </c>
      <c r="DO12" s="12">
        <v>19851535</v>
      </c>
      <c r="DP12" s="12">
        <v>0</v>
      </c>
      <c r="DQ12" s="12">
        <v>19851535</v>
      </c>
      <c r="DR12" s="13"/>
    </row>
    <row r="13" spans="1:122" hidden="1">
      <c r="A13" s="10">
        <v>7</v>
      </c>
      <c r="B13" s="11" t="s">
        <v>9</v>
      </c>
      <c r="C13" s="12">
        <v>0</v>
      </c>
      <c r="D13" s="12">
        <v>0</v>
      </c>
      <c r="E13" s="12">
        <v>0</v>
      </c>
      <c r="F13" s="12">
        <v>0</v>
      </c>
      <c r="G13" s="13"/>
      <c r="H13" s="12">
        <v>0</v>
      </c>
      <c r="I13" s="12">
        <v>0</v>
      </c>
      <c r="J13" s="12">
        <v>0</v>
      </c>
      <c r="K13" s="12">
        <v>0</v>
      </c>
      <c r="L13" s="13"/>
      <c r="M13" s="12">
        <v>0</v>
      </c>
      <c r="N13" s="12">
        <v>171000</v>
      </c>
      <c r="O13" s="12">
        <v>0</v>
      </c>
      <c r="P13" s="12">
        <v>171000</v>
      </c>
      <c r="Q13" s="13"/>
      <c r="R13" s="12">
        <v>23</v>
      </c>
      <c r="S13" s="12">
        <v>6780000</v>
      </c>
      <c r="T13" s="12">
        <v>0</v>
      </c>
      <c r="U13" s="12">
        <v>6780000</v>
      </c>
      <c r="V13" s="13"/>
      <c r="W13" s="12">
        <v>23</v>
      </c>
      <c r="X13" s="12">
        <v>110400</v>
      </c>
      <c r="Y13" s="12">
        <v>0</v>
      </c>
      <c r="Z13" s="12">
        <v>110400</v>
      </c>
      <c r="AA13" s="13"/>
      <c r="AB13" s="12">
        <v>0</v>
      </c>
      <c r="AC13" s="12">
        <v>7273902</v>
      </c>
      <c r="AD13" s="12">
        <v>0</v>
      </c>
      <c r="AE13" s="12">
        <v>7273902</v>
      </c>
      <c r="AF13" s="13"/>
      <c r="AG13" s="12">
        <v>7</v>
      </c>
      <c r="AH13" s="12">
        <v>132100</v>
      </c>
      <c r="AI13" s="12">
        <v>0</v>
      </c>
      <c r="AJ13" s="12">
        <v>132100</v>
      </c>
      <c r="AK13" s="13"/>
      <c r="AL13" s="12">
        <v>1314</v>
      </c>
      <c r="AM13" s="12">
        <v>131400</v>
      </c>
      <c r="AN13" s="12">
        <v>0</v>
      </c>
      <c r="AO13" s="12">
        <v>131400</v>
      </c>
      <c r="AP13" s="13"/>
      <c r="AQ13" s="12">
        <v>0</v>
      </c>
      <c r="AR13" s="12">
        <v>0</v>
      </c>
      <c r="AS13" s="12">
        <v>0</v>
      </c>
      <c r="AT13" s="12">
        <v>0</v>
      </c>
      <c r="AU13" s="13"/>
      <c r="AV13" s="12">
        <v>0</v>
      </c>
      <c r="AW13" s="12">
        <v>0</v>
      </c>
      <c r="AX13" s="12">
        <v>0</v>
      </c>
      <c r="AY13" s="12">
        <v>0</v>
      </c>
      <c r="AZ13" s="13"/>
      <c r="BA13" s="12">
        <v>132</v>
      </c>
      <c r="BB13" s="12">
        <v>712800</v>
      </c>
      <c r="BC13" s="12">
        <v>0</v>
      </c>
      <c r="BD13" s="12">
        <v>712800</v>
      </c>
      <c r="BE13" s="13"/>
      <c r="BF13" s="12">
        <v>14</v>
      </c>
      <c r="BG13" s="12">
        <v>112000</v>
      </c>
      <c r="BH13" s="12">
        <v>0</v>
      </c>
      <c r="BI13" s="12">
        <v>112000</v>
      </c>
      <c r="BJ13" s="13"/>
      <c r="BK13" s="12">
        <v>0</v>
      </c>
      <c r="BL13" s="12">
        <v>0</v>
      </c>
      <c r="BM13" s="12">
        <v>0</v>
      </c>
      <c r="BN13" s="12">
        <v>0</v>
      </c>
      <c r="BO13" s="13"/>
      <c r="BP13" s="12">
        <v>0</v>
      </c>
      <c r="BQ13" s="12">
        <v>0</v>
      </c>
      <c r="BR13" s="12">
        <v>0</v>
      </c>
      <c r="BS13" s="12">
        <v>0</v>
      </c>
      <c r="BT13" s="13"/>
      <c r="BU13" s="12">
        <v>0</v>
      </c>
      <c r="BV13" s="12">
        <v>0</v>
      </c>
      <c r="BW13" s="12">
        <v>0</v>
      </c>
      <c r="BX13" s="12">
        <v>0</v>
      </c>
      <c r="BY13" s="13"/>
      <c r="BZ13" s="12">
        <v>0</v>
      </c>
      <c r="CA13" s="12">
        <v>0</v>
      </c>
      <c r="CB13" s="12">
        <v>0</v>
      </c>
      <c r="CC13" s="12">
        <v>0</v>
      </c>
      <c r="CD13" s="13"/>
      <c r="CE13" s="12">
        <v>0</v>
      </c>
      <c r="CF13" s="12">
        <v>0</v>
      </c>
      <c r="CG13" s="12">
        <v>0</v>
      </c>
      <c r="CH13" s="12">
        <v>0</v>
      </c>
      <c r="CI13" s="13"/>
      <c r="CJ13" s="12">
        <v>52</v>
      </c>
      <c r="CK13" s="12">
        <v>52000</v>
      </c>
      <c r="CL13" s="12">
        <v>0</v>
      </c>
      <c r="CM13" s="12">
        <v>52000</v>
      </c>
      <c r="CN13" s="13"/>
      <c r="CO13" s="12">
        <v>0</v>
      </c>
      <c r="CP13" s="12">
        <v>0</v>
      </c>
      <c r="CQ13" s="12">
        <v>0</v>
      </c>
      <c r="CR13" s="12">
        <v>0</v>
      </c>
      <c r="CS13" s="13"/>
      <c r="CT13" s="12">
        <v>0</v>
      </c>
      <c r="CU13" s="12">
        <v>0</v>
      </c>
      <c r="CV13" s="12">
        <v>0</v>
      </c>
      <c r="CW13" s="12">
        <v>0</v>
      </c>
      <c r="CX13" s="13"/>
      <c r="CY13" s="12">
        <v>0</v>
      </c>
      <c r="CZ13" s="12">
        <v>0</v>
      </c>
      <c r="DA13" s="12">
        <v>0</v>
      </c>
      <c r="DB13" s="12">
        <v>0</v>
      </c>
      <c r="DC13" s="13"/>
      <c r="DD13" s="12">
        <v>0</v>
      </c>
      <c r="DE13" s="12">
        <v>0</v>
      </c>
      <c r="DF13" s="12">
        <v>0</v>
      </c>
      <c r="DG13" s="12">
        <v>0</v>
      </c>
      <c r="DH13" s="13"/>
      <c r="DI13" s="12">
        <v>0</v>
      </c>
      <c r="DJ13" s="12">
        <v>0</v>
      </c>
      <c r="DK13" s="12">
        <v>0</v>
      </c>
      <c r="DL13" s="12">
        <v>0</v>
      </c>
      <c r="DM13" s="13"/>
      <c r="DN13" s="12">
        <v>0</v>
      </c>
      <c r="DO13" s="12">
        <v>15475602</v>
      </c>
      <c r="DP13" s="12">
        <v>0</v>
      </c>
      <c r="DQ13" s="12">
        <v>15475602</v>
      </c>
      <c r="DR13" s="13"/>
    </row>
    <row r="14" spans="1:122" hidden="1">
      <c r="A14" s="10">
        <v>8</v>
      </c>
      <c r="B14" s="11" t="s">
        <v>10</v>
      </c>
      <c r="C14" s="12">
        <v>0</v>
      </c>
      <c r="D14" s="12">
        <v>0</v>
      </c>
      <c r="E14" s="12">
        <v>0</v>
      </c>
      <c r="F14" s="12">
        <v>0</v>
      </c>
      <c r="G14" s="13"/>
      <c r="H14" s="12">
        <v>0</v>
      </c>
      <c r="I14" s="12">
        <v>0</v>
      </c>
      <c r="J14" s="12">
        <v>0</v>
      </c>
      <c r="K14" s="12">
        <v>0</v>
      </c>
      <c r="L14" s="13"/>
      <c r="M14" s="12">
        <v>0</v>
      </c>
      <c r="N14" s="12">
        <v>153000</v>
      </c>
      <c r="O14" s="12">
        <v>0</v>
      </c>
      <c r="P14" s="12">
        <v>153000</v>
      </c>
      <c r="Q14" s="13"/>
      <c r="R14" s="12">
        <v>18</v>
      </c>
      <c r="S14" s="12">
        <v>5280000</v>
      </c>
      <c r="T14" s="12">
        <v>0</v>
      </c>
      <c r="U14" s="12">
        <v>5280000</v>
      </c>
      <c r="V14" s="13"/>
      <c r="W14" s="12">
        <v>18</v>
      </c>
      <c r="X14" s="12">
        <v>86400</v>
      </c>
      <c r="Y14" s="12">
        <v>0</v>
      </c>
      <c r="Z14" s="12">
        <v>86400</v>
      </c>
      <c r="AA14" s="13"/>
      <c r="AB14" s="12">
        <v>0</v>
      </c>
      <c r="AC14" s="12">
        <v>4259471</v>
      </c>
      <c r="AD14" s="12">
        <v>0</v>
      </c>
      <c r="AE14" s="12">
        <v>4259471</v>
      </c>
      <c r="AF14" s="13"/>
      <c r="AG14" s="12">
        <v>4</v>
      </c>
      <c r="AH14" s="12">
        <v>74200</v>
      </c>
      <c r="AI14" s="12">
        <v>0</v>
      </c>
      <c r="AJ14" s="12">
        <v>74200</v>
      </c>
      <c r="AK14" s="13"/>
      <c r="AL14" s="12">
        <v>649</v>
      </c>
      <c r="AM14" s="12">
        <v>64900</v>
      </c>
      <c r="AN14" s="12">
        <v>0</v>
      </c>
      <c r="AO14" s="12">
        <v>64900</v>
      </c>
      <c r="AP14" s="13"/>
      <c r="AQ14" s="12">
        <v>0</v>
      </c>
      <c r="AR14" s="12">
        <v>0</v>
      </c>
      <c r="AS14" s="12">
        <v>0</v>
      </c>
      <c r="AT14" s="12">
        <v>0</v>
      </c>
      <c r="AU14" s="13"/>
      <c r="AV14" s="12">
        <v>0</v>
      </c>
      <c r="AW14" s="12">
        <v>0</v>
      </c>
      <c r="AX14" s="12">
        <v>0</v>
      </c>
      <c r="AY14" s="12">
        <v>0</v>
      </c>
      <c r="AZ14" s="13"/>
      <c r="BA14" s="12">
        <v>80</v>
      </c>
      <c r="BB14" s="12">
        <v>432000</v>
      </c>
      <c r="BC14" s="12">
        <v>0</v>
      </c>
      <c r="BD14" s="12">
        <v>432000</v>
      </c>
      <c r="BE14" s="13"/>
      <c r="BF14" s="12">
        <v>11</v>
      </c>
      <c r="BG14" s="12">
        <v>88000</v>
      </c>
      <c r="BH14" s="12">
        <v>0</v>
      </c>
      <c r="BI14" s="12">
        <v>88000</v>
      </c>
      <c r="BJ14" s="13"/>
      <c r="BK14" s="12">
        <v>0</v>
      </c>
      <c r="BL14" s="12">
        <v>0</v>
      </c>
      <c r="BM14" s="12">
        <v>0</v>
      </c>
      <c r="BN14" s="12">
        <v>0</v>
      </c>
      <c r="BO14" s="13"/>
      <c r="BP14" s="12">
        <v>0</v>
      </c>
      <c r="BQ14" s="12">
        <v>0</v>
      </c>
      <c r="BR14" s="12">
        <v>0</v>
      </c>
      <c r="BS14" s="12">
        <v>0</v>
      </c>
      <c r="BT14" s="13"/>
      <c r="BU14" s="12">
        <v>0</v>
      </c>
      <c r="BV14" s="12">
        <v>0</v>
      </c>
      <c r="BW14" s="12">
        <v>0</v>
      </c>
      <c r="BX14" s="12">
        <v>0</v>
      </c>
      <c r="BY14" s="13"/>
      <c r="BZ14" s="12">
        <v>0</v>
      </c>
      <c r="CA14" s="12">
        <v>25000</v>
      </c>
      <c r="CB14" s="12">
        <v>0</v>
      </c>
      <c r="CC14" s="12">
        <v>25000</v>
      </c>
      <c r="CD14" s="13"/>
      <c r="CE14" s="12">
        <v>0</v>
      </c>
      <c r="CF14" s="12">
        <v>0</v>
      </c>
      <c r="CG14" s="12">
        <v>0</v>
      </c>
      <c r="CH14" s="12">
        <v>0</v>
      </c>
      <c r="CI14" s="13"/>
      <c r="CJ14" s="12">
        <v>52</v>
      </c>
      <c r="CK14" s="12">
        <v>52000</v>
      </c>
      <c r="CL14" s="12">
        <v>0</v>
      </c>
      <c r="CM14" s="12">
        <v>52000</v>
      </c>
      <c r="CN14" s="13"/>
      <c r="CO14" s="12">
        <v>0</v>
      </c>
      <c r="CP14" s="12">
        <v>0</v>
      </c>
      <c r="CQ14" s="12">
        <v>0</v>
      </c>
      <c r="CR14" s="12">
        <v>0</v>
      </c>
      <c r="CS14" s="13"/>
      <c r="CT14" s="12">
        <v>0</v>
      </c>
      <c r="CU14" s="12">
        <v>0</v>
      </c>
      <c r="CV14" s="12">
        <v>0</v>
      </c>
      <c r="CW14" s="12">
        <v>0</v>
      </c>
      <c r="CX14" s="13"/>
      <c r="CY14" s="12">
        <v>0</v>
      </c>
      <c r="CZ14" s="12">
        <v>0</v>
      </c>
      <c r="DA14" s="12">
        <v>0</v>
      </c>
      <c r="DB14" s="12">
        <v>0</v>
      </c>
      <c r="DC14" s="13"/>
      <c r="DD14" s="12">
        <v>0</v>
      </c>
      <c r="DE14" s="12">
        <v>0</v>
      </c>
      <c r="DF14" s="12">
        <v>0</v>
      </c>
      <c r="DG14" s="12">
        <v>0</v>
      </c>
      <c r="DH14" s="13"/>
      <c r="DI14" s="12">
        <v>0</v>
      </c>
      <c r="DJ14" s="12">
        <v>0</v>
      </c>
      <c r="DK14" s="12">
        <v>0</v>
      </c>
      <c r="DL14" s="12">
        <v>0</v>
      </c>
      <c r="DM14" s="13"/>
      <c r="DN14" s="12">
        <v>0</v>
      </c>
      <c r="DO14" s="12">
        <v>10514971</v>
      </c>
      <c r="DP14" s="12">
        <v>0</v>
      </c>
      <c r="DQ14" s="12">
        <v>10514971</v>
      </c>
      <c r="DR14" s="13"/>
    </row>
    <row r="15" spans="1:122" hidden="1">
      <c r="A15" s="10">
        <v>9</v>
      </c>
      <c r="B15" s="11" t="s">
        <v>11</v>
      </c>
      <c r="C15" s="12">
        <v>0</v>
      </c>
      <c r="D15" s="12">
        <v>0</v>
      </c>
      <c r="E15" s="12">
        <v>0</v>
      </c>
      <c r="F15" s="12">
        <v>0</v>
      </c>
      <c r="G15" s="13"/>
      <c r="H15" s="12">
        <v>0</v>
      </c>
      <c r="I15" s="12">
        <v>0</v>
      </c>
      <c r="J15" s="12">
        <v>0</v>
      </c>
      <c r="K15" s="12">
        <v>0</v>
      </c>
      <c r="L15" s="13"/>
      <c r="M15" s="12">
        <v>0</v>
      </c>
      <c r="N15" s="12">
        <v>213000</v>
      </c>
      <c r="O15" s="12">
        <v>0</v>
      </c>
      <c r="P15" s="12">
        <v>213000</v>
      </c>
      <c r="Q15" s="13"/>
      <c r="R15" s="12">
        <v>29</v>
      </c>
      <c r="S15" s="12">
        <v>8580000</v>
      </c>
      <c r="T15" s="12">
        <v>0</v>
      </c>
      <c r="U15" s="12">
        <v>8580000</v>
      </c>
      <c r="V15" s="13"/>
      <c r="W15" s="12">
        <v>30</v>
      </c>
      <c r="X15" s="12">
        <v>144000</v>
      </c>
      <c r="Y15" s="12">
        <v>0</v>
      </c>
      <c r="Z15" s="12">
        <v>144000</v>
      </c>
      <c r="AA15" s="13"/>
      <c r="AB15" s="12">
        <v>0</v>
      </c>
      <c r="AC15" s="12">
        <v>11252574</v>
      </c>
      <c r="AD15" s="12">
        <v>0</v>
      </c>
      <c r="AE15" s="12">
        <v>11252574</v>
      </c>
      <c r="AF15" s="13"/>
      <c r="AG15" s="12">
        <v>17</v>
      </c>
      <c r="AH15" s="12">
        <v>429100</v>
      </c>
      <c r="AI15" s="12">
        <v>0</v>
      </c>
      <c r="AJ15" s="12">
        <v>429100</v>
      </c>
      <c r="AK15" s="13"/>
      <c r="AL15" s="12">
        <v>1671</v>
      </c>
      <c r="AM15" s="12">
        <v>167100</v>
      </c>
      <c r="AN15" s="12">
        <v>0</v>
      </c>
      <c r="AO15" s="12">
        <v>167100</v>
      </c>
      <c r="AP15" s="13"/>
      <c r="AQ15" s="12">
        <v>0</v>
      </c>
      <c r="AR15" s="12">
        <v>0</v>
      </c>
      <c r="AS15" s="12">
        <v>0</v>
      </c>
      <c r="AT15" s="12">
        <v>0</v>
      </c>
      <c r="AU15" s="13"/>
      <c r="AV15" s="12">
        <v>0</v>
      </c>
      <c r="AW15" s="12">
        <v>0</v>
      </c>
      <c r="AX15" s="12">
        <v>0</v>
      </c>
      <c r="AY15" s="12">
        <v>0</v>
      </c>
      <c r="AZ15" s="13"/>
      <c r="BA15" s="12">
        <v>280</v>
      </c>
      <c r="BB15" s="12">
        <v>1512000</v>
      </c>
      <c r="BC15" s="12">
        <v>0</v>
      </c>
      <c r="BD15" s="12">
        <v>1512000</v>
      </c>
      <c r="BE15" s="13"/>
      <c r="BF15" s="12">
        <v>18</v>
      </c>
      <c r="BG15" s="12">
        <v>144000</v>
      </c>
      <c r="BH15" s="12">
        <v>0</v>
      </c>
      <c r="BI15" s="12">
        <v>144000</v>
      </c>
      <c r="BJ15" s="13"/>
      <c r="BK15" s="12">
        <v>0</v>
      </c>
      <c r="BL15" s="12">
        <v>0</v>
      </c>
      <c r="BM15" s="12">
        <v>0</v>
      </c>
      <c r="BN15" s="12">
        <v>0</v>
      </c>
      <c r="BO15" s="13"/>
      <c r="BP15" s="12">
        <v>0</v>
      </c>
      <c r="BQ15" s="12">
        <v>0</v>
      </c>
      <c r="BR15" s="12">
        <v>0</v>
      </c>
      <c r="BS15" s="12">
        <v>0</v>
      </c>
      <c r="BT15" s="13"/>
      <c r="BU15" s="12">
        <v>0</v>
      </c>
      <c r="BV15" s="12">
        <v>0</v>
      </c>
      <c r="BW15" s="12">
        <v>0</v>
      </c>
      <c r="BX15" s="12">
        <v>0</v>
      </c>
      <c r="BY15" s="13"/>
      <c r="BZ15" s="12">
        <v>0</v>
      </c>
      <c r="CA15" s="12">
        <v>0</v>
      </c>
      <c r="CB15" s="12">
        <v>0</v>
      </c>
      <c r="CC15" s="12">
        <v>0</v>
      </c>
      <c r="CD15" s="13"/>
      <c r="CE15" s="12">
        <v>0</v>
      </c>
      <c r="CF15" s="12">
        <v>0</v>
      </c>
      <c r="CG15" s="12">
        <v>0</v>
      </c>
      <c r="CH15" s="12">
        <v>0</v>
      </c>
      <c r="CI15" s="13"/>
      <c r="CJ15" s="12">
        <v>52</v>
      </c>
      <c r="CK15" s="12">
        <v>52000</v>
      </c>
      <c r="CL15" s="12">
        <v>0</v>
      </c>
      <c r="CM15" s="12">
        <v>52000</v>
      </c>
      <c r="CN15" s="13"/>
      <c r="CO15" s="12">
        <v>0</v>
      </c>
      <c r="CP15" s="12">
        <v>0</v>
      </c>
      <c r="CQ15" s="12">
        <v>0</v>
      </c>
      <c r="CR15" s="12">
        <v>0</v>
      </c>
      <c r="CS15" s="13"/>
      <c r="CT15" s="12">
        <v>0</v>
      </c>
      <c r="CU15" s="12">
        <v>0</v>
      </c>
      <c r="CV15" s="12">
        <v>0</v>
      </c>
      <c r="CW15" s="12">
        <v>0</v>
      </c>
      <c r="CX15" s="13"/>
      <c r="CY15" s="12">
        <v>0</v>
      </c>
      <c r="CZ15" s="12">
        <v>0</v>
      </c>
      <c r="DA15" s="12">
        <v>0</v>
      </c>
      <c r="DB15" s="12">
        <v>0</v>
      </c>
      <c r="DC15" s="13"/>
      <c r="DD15" s="12">
        <v>0</v>
      </c>
      <c r="DE15" s="12">
        <v>0</v>
      </c>
      <c r="DF15" s="12">
        <v>0</v>
      </c>
      <c r="DG15" s="12">
        <v>0</v>
      </c>
      <c r="DH15" s="13"/>
      <c r="DI15" s="12">
        <v>0</v>
      </c>
      <c r="DJ15" s="12">
        <v>0</v>
      </c>
      <c r="DK15" s="12">
        <v>0</v>
      </c>
      <c r="DL15" s="12">
        <v>0</v>
      </c>
      <c r="DM15" s="13"/>
      <c r="DN15" s="12">
        <v>0</v>
      </c>
      <c r="DO15" s="12">
        <v>22493774</v>
      </c>
      <c r="DP15" s="12">
        <v>0</v>
      </c>
      <c r="DQ15" s="12">
        <v>22493774</v>
      </c>
      <c r="DR15" s="13"/>
    </row>
    <row r="16" spans="1:122" hidden="1">
      <c r="A16" s="10">
        <v>10</v>
      </c>
      <c r="B16" s="11" t="s">
        <v>12</v>
      </c>
      <c r="C16" s="12">
        <v>0</v>
      </c>
      <c r="D16" s="12">
        <v>0</v>
      </c>
      <c r="E16" s="12">
        <v>0</v>
      </c>
      <c r="F16" s="12">
        <v>0</v>
      </c>
      <c r="G16" s="13"/>
      <c r="H16" s="12">
        <v>0</v>
      </c>
      <c r="I16" s="12">
        <v>0</v>
      </c>
      <c r="J16" s="12">
        <v>0</v>
      </c>
      <c r="K16" s="12">
        <v>0</v>
      </c>
      <c r="L16" s="13"/>
      <c r="M16" s="12">
        <v>0</v>
      </c>
      <c r="N16" s="12">
        <v>282000</v>
      </c>
      <c r="O16" s="12">
        <v>0</v>
      </c>
      <c r="P16" s="12">
        <v>282000</v>
      </c>
      <c r="Q16" s="13"/>
      <c r="R16" s="12">
        <v>44</v>
      </c>
      <c r="S16" s="12">
        <v>13080000</v>
      </c>
      <c r="T16" s="12">
        <v>0</v>
      </c>
      <c r="U16" s="12">
        <v>13080000</v>
      </c>
      <c r="V16" s="13"/>
      <c r="W16" s="12">
        <v>44</v>
      </c>
      <c r="X16" s="12">
        <v>211200</v>
      </c>
      <c r="Y16" s="12">
        <v>0</v>
      </c>
      <c r="Z16" s="12">
        <v>211200</v>
      </c>
      <c r="AA16" s="13"/>
      <c r="AB16" s="12">
        <v>0</v>
      </c>
      <c r="AC16" s="12">
        <v>13430462</v>
      </c>
      <c r="AD16" s="12">
        <v>0</v>
      </c>
      <c r="AE16" s="12">
        <v>13430462</v>
      </c>
      <c r="AF16" s="13"/>
      <c r="AG16" s="12">
        <v>25</v>
      </c>
      <c r="AH16" s="12">
        <v>566500</v>
      </c>
      <c r="AI16" s="12">
        <v>0</v>
      </c>
      <c r="AJ16" s="12">
        <v>566500</v>
      </c>
      <c r="AK16" s="13"/>
      <c r="AL16" s="12">
        <v>1969</v>
      </c>
      <c r="AM16" s="12">
        <v>196900</v>
      </c>
      <c r="AN16" s="12">
        <v>0</v>
      </c>
      <c r="AO16" s="12">
        <v>196900</v>
      </c>
      <c r="AP16" s="13"/>
      <c r="AQ16" s="12">
        <v>500</v>
      </c>
      <c r="AR16" s="12">
        <v>3750000</v>
      </c>
      <c r="AS16" s="12">
        <v>0</v>
      </c>
      <c r="AT16" s="12">
        <v>3750000</v>
      </c>
      <c r="AU16" s="13"/>
      <c r="AV16" s="12">
        <v>125</v>
      </c>
      <c r="AW16" s="12">
        <v>562500</v>
      </c>
      <c r="AX16" s="12">
        <v>0</v>
      </c>
      <c r="AY16" s="12">
        <v>562500</v>
      </c>
      <c r="AZ16" s="13"/>
      <c r="BA16" s="12">
        <v>108</v>
      </c>
      <c r="BB16" s="12">
        <v>583200</v>
      </c>
      <c r="BC16" s="12">
        <v>0</v>
      </c>
      <c r="BD16" s="12">
        <v>583200</v>
      </c>
      <c r="BE16" s="13"/>
      <c r="BF16" s="12">
        <v>27</v>
      </c>
      <c r="BG16" s="12">
        <v>216000</v>
      </c>
      <c r="BH16" s="12">
        <v>0</v>
      </c>
      <c r="BI16" s="12">
        <v>216000</v>
      </c>
      <c r="BJ16" s="13"/>
      <c r="BK16" s="12">
        <v>0</v>
      </c>
      <c r="BL16" s="12">
        <v>0</v>
      </c>
      <c r="BM16" s="12">
        <v>0</v>
      </c>
      <c r="BN16" s="12">
        <v>0</v>
      </c>
      <c r="BO16" s="13"/>
      <c r="BP16" s="12">
        <v>0</v>
      </c>
      <c r="BQ16" s="12">
        <v>0</v>
      </c>
      <c r="BR16" s="12">
        <v>0</v>
      </c>
      <c r="BS16" s="12">
        <v>0</v>
      </c>
      <c r="BT16" s="13"/>
      <c r="BU16" s="12">
        <v>0</v>
      </c>
      <c r="BV16" s="12">
        <v>0</v>
      </c>
      <c r="BW16" s="12">
        <v>0</v>
      </c>
      <c r="BX16" s="12">
        <v>0</v>
      </c>
      <c r="BY16" s="13"/>
      <c r="BZ16" s="12">
        <v>0</v>
      </c>
      <c r="CA16" s="12">
        <v>20000</v>
      </c>
      <c r="CB16" s="12">
        <v>0</v>
      </c>
      <c r="CC16" s="12">
        <v>20000</v>
      </c>
      <c r="CD16" s="13"/>
      <c r="CE16" s="12">
        <v>0</v>
      </c>
      <c r="CF16" s="12">
        <v>0</v>
      </c>
      <c r="CG16" s="12">
        <v>0</v>
      </c>
      <c r="CH16" s="12">
        <v>0</v>
      </c>
      <c r="CI16" s="13"/>
      <c r="CJ16" s="12">
        <v>52</v>
      </c>
      <c r="CK16" s="12">
        <v>52000</v>
      </c>
      <c r="CL16" s="12">
        <v>0</v>
      </c>
      <c r="CM16" s="12">
        <v>52000</v>
      </c>
      <c r="CN16" s="13"/>
      <c r="CO16" s="12">
        <v>0</v>
      </c>
      <c r="CP16" s="12">
        <v>0</v>
      </c>
      <c r="CQ16" s="12">
        <v>0</v>
      </c>
      <c r="CR16" s="12">
        <v>0</v>
      </c>
      <c r="CS16" s="13"/>
      <c r="CT16" s="12">
        <v>0</v>
      </c>
      <c r="CU16" s="12">
        <v>0</v>
      </c>
      <c r="CV16" s="12">
        <v>0</v>
      </c>
      <c r="CW16" s="12">
        <v>0</v>
      </c>
      <c r="CX16" s="13"/>
      <c r="CY16" s="12">
        <v>0</v>
      </c>
      <c r="CZ16" s="12">
        <v>0</v>
      </c>
      <c r="DA16" s="12">
        <v>0</v>
      </c>
      <c r="DB16" s="12">
        <v>0</v>
      </c>
      <c r="DC16" s="13"/>
      <c r="DD16" s="12">
        <v>0</v>
      </c>
      <c r="DE16" s="12">
        <v>0</v>
      </c>
      <c r="DF16" s="12">
        <v>0</v>
      </c>
      <c r="DG16" s="12">
        <v>0</v>
      </c>
      <c r="DH16" s="13"/>
      <c r="DI16" s="12">
        <v>0</v>
      </c>
      <c r="DJ16" s="12">
        <v>0</v>
      </c>
      <c r="DK16" s="12">
        <v>0</v>
      </c>
      <c r="DL16" s="12">
        <v>0</v>
      </c>
      <c r="DM16" s="13"/>
      <c r="DN16" s="12">
        <v>0</v>
      </c>
      <c r="DO16" s="12">
        <v>32950762</v>
      </c>
      <c r="DP16" s="12">
        <v>0</v>
      </c>
      <c r="DQ16" s="12">
        <v>32950762</v>
      </c>
      <c r="DR16" s="13"/>
    </row>
    <row r="17" spans="1:122" hidden="1">
      <c r="A17" s="10">
        <v>11</v>
      </c>
      <c r="B17" s="11" t="s">
        <v>13</v>
      </c>
      <c r="C17" s="12">
        <v>0</v>
      </c>
      <c r="D17" s="12">
        <v>0</v>
      </c>
      <c r="E17" s="12">
        <v>0</v>
      </c>
      <c r="F17" s="12">
        <v>0</v>
      </c>
      <c r="G17" s="13"/>
      <c r="H17" s="12">
        <v>0</v>
      </c>
      <c r="I17" s="12">
        <v>0</v>
      </c>
      <c r="J17" s="12">
        <v>0</v>
      </c>
      <c r="K17" s="12">
        <v>0</v>
      </c>
      <c r="L17" s="13"/>
      <c r="M17" s="12">
        <v>0</v>
      </c>
      <c r="N17" s="12">
        <v>255000</v>
      </c>
      <c r="O17" s="12">
        <v>0</v>
      </c>
      <c r="P17" s="12">
        <v>255000</v>
      </c>
      <c r="Q17" s="13"/>
      <c r="R17" s="12">
        <v>34</v>
      </c>
      <c r="S17" s="12">
        <v>10080000</v>
      </c>
      <c r="T17" s="12">
        <v>0</v>
      </c>
      <c r="U17" s="12">
        <v>10080000</v>
      </c>
      <c r="V17" s="13"/>
      <c r="W17" s="12">
        <v>35</v>
      </c>
      <c r="X17" s="12">
        <v>168000</v>
      </c>
      <c r="Y17" s="12">
        <v>0</v>
      </c>
      <c r="Z17" s="12">
        <v>168000</v>
      </c>
      <c r="AA17" s="13"/>
      <c r="AB17" s="12">
        <v>0</v>
      </c>
      <c r="AC17" s="12">
        <v>11579352</v>
      </c>
      <c r="AD17" s="12">
        <v>0</v>
      </c>
      <c r="AE17" s="12">
        <v>11579352</v>
      </c>
      <c r="AF17" s="13"/>
      <c r="AG17" s="12">
        <v>0</v>
      </c>
      <c r="AH17" s="12">
        <v>0</v>
      </c>
      <c r="AI17" s="12">
        <v>0</v>
      </c>
      <c r="AJ17" s="12">
        <v>0</v>
      </c>
      <c r="AK17" s="13"/>
      <c r="AL17" s="12">
        <v>1553</v>
      </c>
      <c r="AM17" s="12">
        <v>155300</v>
      </c>
      <c r="AN17" s="12">
        <v>0</v>
      </c>
      <c r="AO17" s="12">
        <v>155300</v>
      </c>
      <c r="AP17" s="13"/>
      <c r="AQ17" s="12">
        <v>600</v>
      </c>
      <c r="AR17" s="12">
        <v>4500000</v>
      </c>
      <c r="AS17" s="12">
        <v>0</v>
      </c>
      <c r="AT17" s="12">
        <v>4500000</v>
      </c>
      <c r="AU17" s="13"/>
      <c r="AV17" s="12">
        <v>152</v>
      </c>
      <c r="AW17" s="12">
        <v>684000</v>
      </c>
      <c r="AX17" s="12">
        <v>0</v>
      </c>
      <c r="AY17" s="12">
        <v>684000</v>
      </c>
      <c r="AZ17" s="13"/>
      <c r="BA17" s="12">
        <v>332</v>
      </c>
      <c r="BB17" s="12">
        <v>1792800</v>
      </c>
      <c r="BC17" s="12">
        <v>0</v>
      </c>
      <c r="BD17" s="12">
        <v>1792800</v>
      </c>
      <c r="BE17" s="13"/>
      <c r="BF17" s="12">
        <v>24</v>
      </c>
      <c r="BG17" s="12">
        <v>192000</v>
      </c>
      <c r="BH17" s="12">
        <v>0</v>
      </c>
      <c r="BI17" s="12">
        <v>192000</v>
      </c>
      <c r="BJ17" s="13"/>
      <c r="BK17" s="12">
        <v>0</v>
      </c>
      <c r="BL17" s="12">
        <v>0</v>
      </c>
      <c r="BM17" s="12">
        <v>0</v>
      </c>
      <c r="BN17" s="12">
        <v>0</v>
      </c>
      <c r="BO17" s="13"/>
      <c r="BP17" s="12">
        <v>0</v>
      </c>
      <c r="BQ17" s="12">
        <v>0</v>
      </c>
      <c r="BR17" s="12">
        <v>0</v>
      </c>
      <c r="BS17" s="12">
        <v>0</v>
      </c>
      <c r="BT17" s="13"/>
      <c r="BU17" s="12">
        <v>15</v>
      </c>
      <c r="BV17" s="12">
        <v>150000</v>
      </c>
      <c r="BW17" s="12">
        <v>0</v>
      </c>
      <c r="BX17" s="12">
        <v>150000</v>
      </c>
      <c r="BY17" s="13"/>
      <c r="BZ17" s="12">
        <v>0</v>
      </c>
      <c r="CA17" s="12">
        <v>20000</v>
      </c>
      <c r="CB17" s="12">
        <v>0</v>
      </c>
      <c r="CC17" s="12">
        <v>20000</v>
      </c>
      <c r="CD17" s="13"/>
      <c r="CE17" s="12">
        <v>0</v>
      </c>
      <c r="CF17" s="12">
        <v>0</v>
      </c>
      <c r="CG17" s="12">
        <v>0</v>
      </c>
      <c r="CH17" s="12">
        <v>0</v>
      </c>
      <c r="CI17" s="13"/>
      <c r="CJ17" s="12">
        <v>52</v>
      </c>
      <c r="CK17" s="12">
        <v>52000</v>
      </c>
      <c r="CL17" s="12">
        <v>0</v>
      </c>
      <c r="CM17" s="12">
        <v>52000</v>
      </c>
      <c r="CN17" s="13"/>
      <c r="CO17" s="12">
        <v>0</v>
      </c>
      <c r="CP17" s="12">
        <v>0</v>
      </c>
      <c r="CQ17" s="12">
        <v>0</v>
      </c>
      <c r="CR17" s="12">
        <v>0</v>
      </c>
      <c r="CS17" s="13"/>
      <c r="CT17" s="12">
        <v>0</v>
      </c>
      <c r="CU17" s="12">
        <v>0</v>
      </c>
      <c r="CV17" s="12">
        <v>0</v>
      </c>
      <c r="CW17" s="12">
        <v>0</v>
      </c>
      <c r="CX17" s="13"/>
      <c r="CY17" s="12">
        <v>0</v>
      </c>
      <c r="CZ17" s="12">
        <v>0</v>
      </c>
      <c r="DA17" s="12">
        <v>0</v>
      </c>
      <c r="DB17" s="12">
        <v>0</v>
      </c>
      <c r="DC17" s="13"/>
      <c r="DD17" s="12">
        <v>0</v>
      </c>
      <c r="DE17" s="12">
        <v>0</v>
      </c>
      <c r="DF17" s="12">
        <v>0</v>
      </c>
      <c r="DG17" s="12">
        <v>0</v>
      </c>
      <c r="DH17" s="13"/>
      <c r="DI17" s="12">
        <v>0</v>
      </c>
      <c r="DJ17" s="12">
        <v>0</v>
      </c>
      <c r="DK17" s="12">
        <v>0</v>
      </c>
      <c r="DL17" s="12">
        <v>0</v>
      </c>
      <c r="DM17" s="13"/>
      <c r="DN17" s="12">
        <v>0</v>
      </c>
      <c r="DO17" s="12">
        <v>29628452</v>
      </c>
      <c r="DP17" s="12">
        <v>0</v>
      </c>
      <c r="DQ17" s="12">
        <v>29628452</v>
      </c>
      <c r="DR17" s="13"/>
    </row>
    <row r="18" spans="1:122" hidden="1">
      <c r="A18" s="10">
        <v>12</v>
      </c>
      <c r="B18" s="11" t="s">
        <v>14</v>
      </c>
      <c r="C18" s="12">
        <v>0</v>
      </c>
      <c r="D18" s="12">
        <v>0</v>
      </c>
      <c r="E18" s="12">
        <v>0</v>
      </c>
      <c r="F18" s="12">
        <v>0</v>
      </c>
      <c r="G18" s="13"/>
      <c r="H18" s="12">
        <v>0</v>
      </c>
      <c r="I18" s="12">
        <v>0</v>
      </c>
      <c r="J18" s="12">
        <v>0</v>
      </c>
      <c r="K18" s="12">
        <v>0</v>
      </c>
      <c r="L18" s="13"/>
      <c r="M18" s="12">
        <v>0</v>
      </c>
      <c r="N18" s="12">
        <v>163000</v>
      </c>
      <c r="O18" s="12">
        <v>0</v>
      </c>
      <c r="P18" s="12">
        <v>163000</v>
      </c>
      <c r="Q18" s="13"/>
      <c r="R18" s="12">
        <v>23</v>
      </c>
      <c r="S18" s="12">
        <v>6780000</v>
      </c>
      <c r="T18" s="12">
        <v>0</v>
      </c>
      <c r="U18" s="12">
        <v>6780000</v>
      </c>
      <c r="V18" s="13"/>
      <c r="W18" s="12">
        <v>23</v>
      </c>
      <c r="X18" s="12">
        <v>110400</v>
      </c>
      <c r="Y18" s="12">
        <v>0</v>
      </c>
      <c r="Z18" s="12">
        <v>110400</v>
      </c>
      <c r="AA18" s="13"/>
      <c r="AB18" s="12">
        <v>0</v>
      </c>
      <c r="AC18" s="12">
        <v>6472222</v>
      </c>
      <c r="AD18" s="12">
        <v>0</v>
      </c>
      <c r="AE18" s="12">
        <v>6472222</v>
      </c>
      <c r="AF18" s="13"/>
      <c r="AG18" s="12">
        <v>14</v>
      </c>
      <c r="AH18" s="12">
        <v>466200</v>
      </c>
      <c r="AI18" s="12">
        <v>0</v>
      </c>
      <c r="AJ18" s="12">
        <v>466200</v>
      </c>
      <c r="AK18" s="13"/>
      <c r="AL18" s="12">
        <v>1040</v>
      </c>
      <c r="AM18" s="12">
        <v>104000</v>
      </c>
      <c r="AN18" s="12">
        <v>0</v>
      </c>
      <c r="AO18" s="12">
        <v>104000</v>
      </c>
      <c r="AP18" s="13"/>
      <c r="AQ18" s="12">
        <v>0</v>
      </c>
      <c r="AR18" s="12">
        <v>0</v>
      </c>
      <c r="AS18" s="12">
        <v>0</v>
      </c>
      <c r="AT18" s="12">
        <v>0</v>
      </c>
      <c r="AU18" s="13"/>
      <c r="AV18" s="12">
        <v>0</v>
      </c>
      <c r="AW18" s="12">
        <v>0</v>
      </c>
      <c r="AX18" s="12">
        <v>0</v>
      </c>
      <c r="AY18" s="12">
        <v>0</v>
      </c>
      <c r="AZ18" s="13"/>
      <c r="BA18" s="12">
        <v>0</v>
      </c>
      <c r="BB18" s="12">
        <v>0</v>
      </c>
      <c r="BC18" s="12">
        <v>0</v>
      </c>
      <c r="BD18" s="12">
        <v>0</v>
      </c>
      <c r="BE18" s="13"/>
      <c r="BF18" s="12">
        <v>14</v>
      </c>
      <c r="BG18" s="12">
        <v>112000</v>
      </c>
      <c r="BH18" s="12">
        <v>0</v>
      </c>
      <c r="BI18" s="12">
        <v>112000</v>
      </c>
      <c r="BJ18" s="13"/>
      <c r="BK18" s="12">
        <v>0</v>
      </c>
      <c r="BL18" s="12">
        <v>0</v>
      </c>
      <c r="BM18" s="12">
        <v>0</v>
      </c>
      <c r="BN18" s="12">
        <v>0</v>
      </c>
      <c r="BO18" s="13"/>
      <c r="BP18" s="12">
        <v>0</v>
      </c>
      <c r="BQ18" s="12">
        <v>0</v>
      </c>
      <c r="BR18" s="12">
        <v>0</v>
      </c>
      <c r="BS18" s="12">
        <v>0</v>
      </c>
      <c r="BT18" s="13"/>
      <c r="BU18" s="12">
        <v>0</v>
      </c>
      <c r="BV18" s="12">
        <v>0</v>
      </c>
      <c r="BW18" s="12">
        <v>0</v>
      </c>
      <c r="BX18" s="12">
        <v>0</v>
      </c>
      <c r="BY18" s="13"/>
      <c r="BZ18" s="12">
        <v>0</v>
      </c>
      <c r="CA18" s="12">
        <v>20000</v>
      </c>
      <c r="CB18" s="12">
        <v>0</v>
      </c>
      <c r="CC18" s="12">
        <v>20000</v>
      </c>
      <c r="CD18" s="13"/>
      <c r="CE18" s="12">
        <v>0</v>
      </c>
      <c r="CF18" s="12">
        <v>0</v>
      </c>
      <c r="CG18" s="12">
        <v>0</v>
      </c>
      <c r="CH18" s="12">
        <v>0</v>
      </c>
      <c r="CI18" s="13"/>
      <c r="CJ18" s="12">
        <v>52</v>
      </c>
      <c r="CK18" s="12">
        <v>52000</v>
      </c>
      <c r="CL18" s="12">
        <v>0</v>
      </c>
      <c r="CM18" s="12">
        <v>52000</v>
      </c>
      <c r="CN18" s="13"/>
      <c r="CO18" s="12">
        <v>0</v>
      </c>
      <c r="CP18" s="12">
        <v>0</v>
      </c>
      <c r="CQ18" s="12">
        <v>0</v>
      </c>
      <c r="CR18" s="12">
        <v>0</v>
      </c>
      <c r="CS18" s="13"/>
      <c r="CT18" s="12">
        <v>0</v>
      </c>
      <c r="CU18" s="12">
        <v>0</v>
      </c>
      <c r="CV18" s="12">
        <v>0</v>
      </c>
      <c r="CW18" s="12">
        <v>0</v>
      </c>
      <c r="CX18" s="13"/>
      <c r="CY18" s="12">
        <v>0</v>
      </c>
      <c r="CZ18" s="12">
        <v>0</v>
      </c>
      <c r="DA18" s="12">
        <v>0</v>
      </c>
      <c r="DB18" s="12">
        <v>0</v>
      </c>
      <c r="DC18" s="13"/>
      <c r="DD18" s="12">
        <v>0</v>
      </c>
      <c r="DE18" s="12">
        <v>0</v>
      </c>
      <c r="DF18" s="12">
        <v>0</v>
      </c>
      <c r="DG18" s="12">
        <v>0</v>
      </c>
      <c r="DH18" s="13"/>
      <c r="DI18" s="12">
        <v>0</v>
      </c>
      <c r="DJ18" s="12">
        <v>0</v>
      </c>
      <c r="DK18" s="12">
        <v>0</v>
      </c>
      <c r="DL18" s="12">
        <v>0</v>
      </c>
      <c r="DM18" s="13"/>
      <c r="DN18" s="12">
        <v>0</v>
      </c>
      <c r="DO18" s="12">
        <v>14279822</v>
      </c>
      <c r="DP18" s="12">
        <v>0</v>
      </c>
      <c r="DQ18" s="12">
        <v>14279822</v>
      </c>
      <c r="DR18" s="13"/>
    </row>
    <row r="19" spans="1:122" hidden="1">
      <c r="A19" s="10">
        <v>13</v>
      </c>
      <c r="B19" s="11" t="s">
        <v>15</v>
      </c>
      <c r="C19" s="12">
        <v>0</v>
      </c>
      <c r="D19" s="12">
        <v>0</v>
      </c>
      <c r="E19" s="12">
        <v>0</v>
      </c>
      <c r="F19" s="12">
        <v>0</v>
      </c>
      <c r="G19" s="13"/>
      <c r="H19" s="12">
        <v>0</v>
      </c>
      <c r="I19" s="12">
        <v>0</v>
      </c>
      <c r="J19" s="12">
        <v>0</v>
      </c>
      <c r="K19" s="12">
        <v>0</v>
      </c>
      <c r="L19" s="13"/>
      <c r="M19" s="12">
        <v>0</v>
      </c>
      <c r="N19" s="12">
        <v>149000</v>
      </c>
      <c r="O19" s="12">
        <v>0</v>
      </c>
      <c r="P19" s="12">
        <v>149000</v>
      </c>
      <c r="Q19" s="13"/>
      <c r="R19" s="12">
        <v>19</v>
      </c>
      <c r="S19" s="12">
        <v>5580000</v>
      </c>
      <c r="T19" s="12">
        <v>0</v>
      </c>
      <c r="U19" s="12">
        <v>5580000</v>
      </c>
      <c r="V19" s="13"/>
      <c r="W19" s="12">
        <v>19</v>
      </c>
      <c r="X19" s="12">
        <v>91200</v>
      </c>
      <c r="Y19" s="12">
        <v>0</v>
      </c>
      <c r="Z19" s="12">
        <v>91200</v>
      </c>
      <c r="AA19" s="13"/>
      <c r="AB19" s="12">
        <v>0</v>
      </c>
      <c r="AC19" s="12">
        <v>4837776</v>
      </c>
      <c r="AD19" s="12">
        <v>0</v>
      </c>
      <c r="AE19" s="12">
        <v>4837776</v>
      </c>
      <c r="AF19" s="13"/>
      <c r="AG19" s="12">
        <v>0</v>
      </c>
      <c r="AH19" s="12">
        <v>0</v>
      </c>
      <c r="AI19" s="12">
        <v>0</v>
      </c>
      <c r="AJ19" s="12">
        <v>0</v>
      </c>
      <c r="AK19" s="13"/>
      <c r="AL19" s="12">
        <v>871</v>
      </c>
      <c r="AM19" s="12">
        <v>87100</v>
      </c>
      <c r="AN19" s="12">
        <v>0</v>
      </c>
      <c r="AO19" s="12">
        <v>87100</v>
      </c>
      <c r="AP19" s="13"/>
      <c r="AQ19" s="12">
        <v>250</v>
      </c>
      <c r="AR19" s="12">
        <v>1875000</v>
      </c>
      <c r="AS19" s="12">
        <v>0</v>
      </c>
      <c r="AT19" s="12">
        <v>1875000</v>
      </c>
      <c r="AU19" s="13"/>
      <c r="AV19" s="12">
        <v>43</v>
      </c>
      <c r="AW19" s="12">
        <v>193500</v>
      </c>
      <c r="AX19" s="12">
        <v>0</v>
      </c>
      <c r="AY19" s="12">
        <v>193500</v>
      </c>
      <c r="AZ19" s="13"/>
      <c r="BA19" s="12">
        <v>0</v>
      </c>
      <c r="BB19" s="12">
        <v>0</v>
      </c>
      <c r="BC19" s="12">
        <v>0</v>
      </c>
      <c r="BD19" s="12">
        <v>0</v>
      </c>
      <c r="BE19" s="13"/>
      <c r="BF19" s="12">
        <v>10</v>
      </c>
      <c r="BG19" s="12">
        <v>80000</v>
      </c>
      <c r="BH19" s="12">
        <v>0</v>
      </c>
      <c r="BI19" s="12">
        <v>80000</v>
      </c>
      <c r="BJ19" s="13"/>
      <c r="BK19" s="12">
        <v>0</v>
      </c>
      <c r="BL19" s="12">
        <v>0</v>
      </c>
      <c r="BM19" s="12">
        <v>0</v>
      </c>
      <c r="BN19" s="12">
        <v>0</v>
      </c>
      <c r="BO19" s="13"/>
      <c r="BP19" s="12">
        <v>0</v>
      </c>
      <c r="BQ19" s="12">
        <v>0</v>
      </c>
      <c r="BR19" s="12">
        <v>0</v>
      </c>
      <c r="BS19" s="12">
        <v>0</v>
      </c>
      <c r="BT19" s="13"/>
      <c r="BU19" s="12">
        <v>0</v>
      </c>
      <c r="BV19" s="12">
        <v>0</v>
      </c>
      <c r="BW19" s="12">
        <v>0</v>
      </c>
      <c r="BX19" s="12">
        <v>0</v>
      </c>
      <c r="BY19" s="13"/>
      <c r="BZ19" s="12">
        <v>0</v>
      </c>
      <c r="CA19" s="12">
        <v>20000</v>
      </c>
      <c r="CB19" s="12">
        <v>0</v>
      </c>
      <c r="CC19" s="12">
        <v>20000</v>
      </c>
      <c r="CD19" s="13"/>
      <c r="CE19" s="12">
        <v>0</v>
      </c>
      <c r="CF19" s="12">
        <v>0</v>
      </c>
      <c r="CG19" s="12">
        <v>0</v>
      </c>
      <c r="CH19" s="12">
        <v>0</v>
      </c>
      <c r="CI19" s="13"/>
      <c r="CJ19" s="12">
        <v>52</v>
      </c>
      <c r="CK19" s="12">
        <v>52000</v>
      </c>
      <c r="CL19" s="12">
        <v>0</v>
      </c>
      <c r="CM19" s="12">
        <v>52000</v>
      </c>
      <c r="CN19" s="13"/>
      <c r="CO19" s="12">
        <v>0</v>
      </c>
      <c r="CP19" s="12">
        <v>0</v>
      </c>
      <c r="CQ19" s="12">
        <v>0</v>
      </c>
      <c r="CR19" s="12">
        <v>0</v>
      </c>
      <c r="CS19" s="13"/>
      <c r="CT19" s="12">
        <v>0</v>
      </c>
      <c r="CU19" s="12">
        <v>0</v>
      </c>
      <c r="CV19" s="12">
        <v>0</v>
      </c>
      <c r="CW19" s="12">
        <v>0</v>
      </c>
      <c r="CX19" s="13"/>
      <c r="CY19" s="12">
        <v>0</v>
      </c>
      <c r="CZ19" s="12">
        <v>0</v>
      </c>
      <c r="DA19" s="12">
        <v>0</v>
      </c>
      <c r="DB19" s="12">
        <v>0</v>
      </c>
      <c r="DC19" s="13"/>
      <c r="DD19" s="12">
        <v>0</v>
      </c>
      <c r="DE19" s="12">
        <v>0</v>
      </c>
      <c r="DF19" s="12">
        <v>0</v>
      </c>
      <c r="DG19" s="12">
        <v>0</v>
      </c>
      <c r="DH19" s="13"/>
      <c r="DI19" s="12">
        <v>0</v>
      </c>
      <c r="DJ19" s="12">
        <v>0</v>
      </c>
      <c r="DK19" s="12">
        <v>0</v>
      </c>
      <c r="DL19" s="12">
        <v>0</v>
      </c>
      <c r="DM19" s="13"/>
      <c r="DN19" s="12">
        <v>0</v>
      </c>
      <c r="DO19" s="12">
        <v>12965576</v>
      </c>
      <c r="DP19" s="12">
        <v>0</v>
      </c>
      <c r="DQ19" s="12">
        <v>12965576</v>
      </c>
      <c r="DR19" s="13"/>
    </row>
    <row r="20" spans="1:122" hidden="1">
      <c r="A20" s="10">
        <v>14</v>
      </c>
      <c r="B20" s="11" t="s">
        <v>16</v>
      </c>
      <c r="C20" s="12">
        <v>0</v>
      </c>
      <c r="D20" s="12">
        <v>0</v>
      </c>
      <c r="E20" s="12">
        <v>0</v>
      </c>
      <c r="F20" s="12">
        <v>0</v>
      </c>
      <c r="G20" s="13"/>
      <c r="H20" s="12">
        <v>0</v>
      </c>
      <c r="I20" s="12">
        <v>0</v>
      </c>
      <c r="J20" s="12">
        <v>0</v>
      </c>
      <c r="K20" s="12">
        <v>0</v>
      </c>
      <c r="L20" s="13"/>
      <c r="M20" s="12">
        <v>0</v>
      </c>
      <c r="N20" s="12">
        <v>137000</v>
      </c>
      <c r="O20" s="12">
        <v>0</v>
      </c>
      <c r="P20" s="12">
        <v>137000</v>
      </c>
      <c r="Q20" s="13"/>
      <c r="R20" s="12">
        <v>8</v>
      </c>
      <c r="S20" s="12">
        <v>2280000</v>
      </c>
      <c r="T20" s="12">
        <v>0</v>
      </c>
      <c r="U20" s="12">
        <v>2280000</v>
      </c>
      <c r="V20" s="13"/>
      <c r="W20" s="12">
        <v>8</v>
      </c>
      <c r="X20" s="12">
        <v>38400</v>
      </c>
      <c r="Y20" s="12">
        <v>0</v>
      </c>
      <c r="Z20" s="12">
        <v>38400</v>
      </c>
      <c r="AA20" s="13"/>
      <c r="AB20" s="12">
        <v>0</v>
      </c>
      <c r="AC20" s="12">
        <v>2842972</v>
      </c>
      <c r="AD20" s="12">
        <v>0</v>
      </c>
      <c r="AE20" s="12">
        <v>2842972</v>
      </c>
      <c r="AF20" s="13"/>
      <c r="AG20" s="12">
        <v>5</v>
      </c>
      <c r="AH20" s="12">
        <v>110800</v>
      </c>
      <c r="AI20" s="12">
        <v>0</v>
      </c>
      <c r="AJ20" s="12">
        <v>110800</v>
      </c>
      <c r="AK20" s="13"/>
      <c r="AL20" s="12">
        <v>412</v>
      </c>
      <c r="AM20" s="12">
        <v>41200</v>
      </c>
      <c r="AN20" s="12">
        <v>0</v>
      </c>
      <c r="AO20" s="12">
        <v>41200</v>
      </c>
      <c r="AP20" s="13"/>
      <c r="AQ20" s="12">
        <v>0</v>
      </c>
      <c r="AR20" s="12">
        <v>0</v>
      </c>
      <c r="AS20" s="12">
        <v>0</v>
      </c>
      <c r="AT20" s="12">
        <v>0</v>
      </c>
      <c r="AU20" s="13"/>
      <c r="AV20" s="12">
        <v>0</v>
      </c>
      <c r="AW20" s="12">
        <v>0</v>
      </c>
      <c r="AX20" s="12">
        <v>0</v>
      </c>
      <c r="AY20" s="12">
        <v>0</v>
      </c>
      <c r="AZ20" s="13"/>
      <c r="BA20" s="12">
        <v>90</v>
      </c>
      <c r="BB20" s="12">
        <v>486000</v>
      </c>
      <c r="BC20" s="12">
        <v>0</v>
      </c>
      <c r="BD20" s="12">
        <v>486000</v>
      </c>
      <c r="BE20" s="13"/>
      <c r="BF20" s="12">
        <v>7</v>
      </c>
      <c r="BG20" s="12">
        <v>56000</v>
      </c>
      <c r="BH20" s="12">
        <v>0</v>
      </c>
      <c r="BI20" s="12">
        <v>56000</v>
      </c>
      <c r="BJ20" s="13"/>
      <c r="BK20" s="12">
        <v>0</v>
      </c>
      <c r="BL20" s="12">
        <v>0</v>
      </c>
      <c r="BM20" s="12">
        <v>0</v>
      </c>
      <c r="BN20" s="12">
        <v>0</v>
      </c>
      <c r="BO20" s="13"/>
      <c r="BP20" s="12">
        <v>0</v>
      </c>
      <c r="BQ20" s="12">
        <v>0</v>
      </c>
      <c r="BR20" s="12">
        <v>0</v>
      </c>
      <c r="BS20" s="12">
        <v>0</v>
      </c>
      <c r="BT20" s="13"/>
      <c r="BU20" s="12">
        <v>0</v>
      </c>
      <c r="BV20" s="12">
        <v>0</v>
      </c>
      <c r="BW20" s="12">
        <v>0</v>
      </c>
      <c r="BX20" s="12">
        <v>0</v>
      </c>
      <c r="BY20" s="13"/>
      <c r="BZ20" s="12">
        <v>0</v>
      </c>
      <c r="CA20" s="12">
        <v>0</v>
      </c>
      <c r="CB20" s="12">
        <v>0</v>
      </c>
      <c r="CC20" s="12">
        <v>0</v>
      </c>
      <c r="CD20" s="13"/>
      <c r="CE20" s="12">
        <v>0</v>
      </c>
      <c r="CF20" s="12">
        <v>0</v>
      </c>
      <c r="CG20" s="12">
        <v>0</v>
      </c>
      <c r="CH20" s="12">
        <v>0</v>
      </c>
      <c r="CI20" s="13"/>
      <c r="CJ20" s="12">
        <v>52</v>
      </c>
      <c r="CK20" s="12">
        <v>52000</v>
      </c>
      <c r="CL20" s="12">
        <v>0</v>
      </c>
      <c r="CM20" s="12">
        <v>52000</v>
      </c>
      <c r="CN20" s="13"/>
      <c r="CO20" s="12">
        <v>0</v>
      </c>
      <c r="CP20" s="12">
        <v>0</v>
      </c>
      <c r="CQ20" s="12">
        <v>0</v>
      </c>
      <c r="CR20" s="12">
        <v>0</v>
      </c>
      <c r="CS20" s="13"/>
      <c r="CT20" s="12">
        <v>0</v>
      </c>
      <c r="CU20" s="12">
        <v>0</v>
      </c>
      <c r="CV20" s="12">
        <v>0</v>
      </c>
      <c r="CW20" s="12">
        <v>0</v>
      </c>
      <c r="CX20" s="13"/>
      <c r="CY20" s="12">
        <v>0</v>
      </c>
      <c r="CZ20" s="12">
        <v>0</v>
      </c>
      <c r="DA20" s="12">
        <v>0</v>
      </c>
      <c r="DB20" s="12">
        <v>0</v>
      </c>
      <c r="DC20" s="13"/>
      <c r="DD20" s="12">
        <v>0</v>
      </c>
      <c r="DE20" s="12">
        <v>0</v>
      </c>
      <c r="DF20" s="12">
        <v>0</v>
      </c>
      <c r="DG20" s="12">
        <v>0</v>
      </c>
      <c r="DH20" s="13"/>
      <c r="DI20" s="12">
        <v>0</v>
      </c>
      <c r="DJ20" s="12">
        <v>0</v>
      </c>
      <c r="DK20" s="12">
        <v>0</v>
      </c>
      <c r="DL20" s="12">
        <v>0</v>
      </c>
      <c r="DM20" s="13"/>
      <c r="DN20" s="12">
        <v>0</v>
      </c>
      <c r="DO20" s="12">
        <v>6044372</v>
      </c>
      <c r="DP20" s="12">
        <v>0</v>
      </c>
      <c r="DQ20" s="12">
        <v>6044372</v>
      </c>
      <c r="DR20" s="13"/>
    </row>
    <row r="21" spans="1:122" hidden="1">
      <c r="A21" s="10">
        <v>15</v>
      </c>
      <c r="B21" s="11" t="s">
        <v>17</v>
      </c>
      <c r="C21" s="12">
        <v>0</v>
      </c>
      <c r="D21" s="12">
        <v>0</v>
      </c>
      <c r="E21" s="12">
        <v>0</v>
      </c>
      <c r="F21" s="12">
        <v>0</v>
      </c>
      <c r="G21" s="13"/>
      <c r="H21" s="12">
        <v>0</v>
      </c>
      <c r="I21" s="12">
        <v>0</v>
      </c>
      <c r="J21" s="12">
        <v>0</v>
      </c>
      <c r="K21" s="12">
        <v>0</v>
      </c>
      <c r="L21" s="13"/>
      <c r="M21" s="12">
        <v>0</v>
      </c>
      <c r="N21" s="12">
        <v>143000</v>
      </c>
      <c r="O21" s="12">
        <v>0</v>
      </c>
      <c r="P21" s="12">
        <v>143000</v>
      </c>
      <c r="Q21" s="13"/>
      <c r="R21" s="12">
        <v>18</v>
      </c>
      <c r="S21" s="12">
        <v>5280000</v>
      </c>
      <c r="T21" s="12">
        <v>0</v>
      </c>
      <c r="U21" s="12">
        <v>5280000</v>
      </c>
      <c r="V21" s="13"/>
      <c r="W21" s="12">
        <v>18</v>
      </c>
      <c r="X21" s="12">
        <v>86400</v>
      </c>
      <c r="Y21" s="12">
        <v>0</v>
      </c>
      <c r="Z21" s="12">
        <v>86400</v>
      </c>
      <c r="AA21" s="13"/>
      <c r="AB21" s="12">
        <v>0</v>
      </c>
      <c r="AC21" s="12">
        <v>4178961</v>
      </c>
      <c r="AD21" s="12">
        <v>0</v>
      </c>
      <c r="AE21" s="12">
        <v>4178961</v>
      </c>
      <c r="AF21" s="13"/>
      <c r="AG21" s="12">
        <v>0</v>
      </c>
      <c r="AH21" s="12">
        <v>0</v>
      </c>
      <c r="AI21" s="12">
        <v>0</v>
      </c>
      <c r="AJ21" s="12">
        <v>0</v>
      </c>
      <c r="AK21" s="13"/>
      <c r="AL21" s="12">
        <v>757</v>
      </c>
      <c r="AM21" s="12">
        <v>75700</v>
      </c>
      <c r="AN21" s="12">
        <v>0</v>
      </c>
      <c r="AO21" s="12">
        <v>75700</v>
      </c>
      <c r="AP21" s="13"/>
      <c r="AQ21" s="12">
        <v>0</v>
      </c>
      <c r="AR21" s="12">
        <v>0</v>
      </c>
      <c r="AS21" s="12">
        <v>0</v>
      </c>
      <c r="AT21" s="12">
        <v>0</v>
      </c>
      <c r="AU21" s="13"/>
      <c r="AV21" s="12">
        <v>0</v>
      </c>
      <c r="AW21" s="12">
        <v>0</v>
      </c>
      <c r="AX21" s="12">
        <v>0</v>
      </c>
      <c r="AY21" s="12">
        <v>0</v>
      </c>
      <c r="AZ21" s="13"/>
      <c r="BA21" s="12">
        <v>20</v>
      </c>
      <c r="BB21" s="12">
        <v>108000</v>
      </c>
      <c r="BC21" s="12">
        <v>0</v>
      </c>
      <c r="BD21" s="12">
        <v>108000</v>
      </c>
      <c r="BE21" s="13"/>
      <c r="BF21" s="12">
        <v>11</v>
      </c>
      <c r="BG21" s="12">
        <v>88000</v>
      </c>
      <c r="BH21" s="12">
        <v>0</v>
      </c>
      <c r="BI21" s="12">
        <v>88000</v>
      </c>
      <c r="BJ21" s="13"/>
      <c r="BK21" s="12">
        <v>0</v>
      </c>
      <c r="BL21" s="12">
        <v>0</v>
      </c>
      <c r="BM21" s="12">
        <v>0</v>
      </c>
      <c r="BN21" s="12">
        <v>0</v>
      </c>
      <c r="BO21" s="13"/>
      <c r="BP21" s="12">
        <v>0</v>
      </c>
      <c r="BQ21" s="12">
        <v>0</v>
      </c>
      <c r="BR21" s="12">
        <v>0</v>
      </c>
      <c r="BS21" s="12">
        <v>0</v>
      </c>
      <c r="BT21" s="13"/>
      <c r="BU21" s="12">
        <v>0</v>
      </c>
      <c r="BV21" s="12">
        <v>0</v>
      </c>
      <c r="BW21" s="12">
        <v>0</v>
      </c>
      <c r="BX21" s="12">
        <v>0</v>
      </c>
      <c r="BY21" s="13"/>
      <c r="BZ21" s="12">
        <v>0</v>
      </c>
      <c r="CA21" s="12">
        <v>20000</v>
      </c>
      <c r="CB21" s="12">
        <v>0</v>
      </c>
      <c r="CC21" s="12">
        <v>20000</v>
      </c>
      <c r="CD21" s="13"/>
      <c r="CE21" s="12">
        <v>0</v>
      </c>
      <c r="CF21" s="12">
        <v>0</v>
      </c>
      <c r="CG21" s="12">
        <v>0</v>
      </c>
      <c r="CH21" s="12">
        <v>0</v>
      </c>
      <c r="CI21" s="13"/>
      <c r="CJ21" s="12">
        <v>52</v>
      </c>
      <c r="CK21" s="12">
        <v>52000</v>
      </c>
      <c r="CL21" s="12">
        <v>0</v>
      </c>
      <c r="CM21" s="12">
        <v>52000</v>
      </c>
      <c r="CN21" s="13"/>
      <c r="CO21" s="12">
        <v>0</v>
      </c>
      <c r="CP21" s="12">
        <v>0</v>
      </c>
      <c r="CQ21" s="12">
        <v>0</v>
      </c>
      <c r="CR21" s="12">
        <v>0</v>
      </c>
      <c r="CS21" s="13"/>
      <c r="CT21" s="12">
        <v>0</v>
      </c>
      <c r="CU21" s="12">
        <v>0</v>
      </c>
      <c r="CV21" s="12">
        <v>0</v>
      </c>
      <c r="CW21" s="12">
        <v>0</v>
      </c>
      <c r="CX21" s="13"/>
      <c r="CY21" s="12">
        <v>0</v>
      </c>
      <c r="CZ21" s="12">
        <v>0</v>
      </c>
      <c r="DA21" s="12">
        <v>0</v>
      </c>
      <c r="DB21" s="12">
        <v>0</v>
      </c>
      <c r="DC21" s="13"/>
      <c r="DD21" s="12">
        <v>0</v>
      </c>
      <c r="DE21" s="12">
        <v>0</v>
      </c>
      <c r="DF21" s="12">
        <v>0</v>
      </c>
      <c r="DG21" s="12">
        <v>0</v>
      </c>
      <c r="DH21" s="13"/>
      <c r="DI21" s="12">
        <v>0</v>
      </c>
      <c r="DJ21" s="12">
        <v>0</v>
      </c>
      <c r="DK21" s="12">
        <v>0</v>
      </c>
      <c r="DL21" s="12">
        <v>0</v>
      </c>
      <c r="DM21" s="13"/>
      <c r="DN21" s="12">
        <v>0</v>
      </c>
      <c r="DO21" s="12">
        <v>10032061</v>
      </c>
      <c r="DP21" s="12">
        <v>0</v>
      </c>
      <c r="DQ21" s="12">
        <v>10032061</v>
      </c>
      <c r="DR21" s="13"/>
    </row>
    <row r="22" spans="1:122" hidden="1">
      <c r="A22" s="10">
        <v>16</v>
      </c>
      <c r="B22" s="11" t="s">
        <v>18</v>
      </c>
      <c r="C22" s="12">
        <v>0</v>
      </c>
      <c r="D22" s="12">
        <v>0</v>
      </c>
      <c r="E22" s="12">
        <v>0</v>
      </c>
      <c r="F22" s="12">
        <v>0</v>
      </c>
      <c r="G22" s="13"/>
      <c r="H22" s="12">
        <v>0</v>
      </c>
      <c r="I22" s="12">
        <v>0</v>
      </c>
      <c r="J22" s="12">
        <v>0</v>
      </c>
      <c r="K22" s="12">
        <v>0</v>
      </c>
      <c r="L22" s="13"/>
      <c r="M22" s="12">
        <v>0</v>
      </c>
      <c r="N22" s="12">
        <v>197000</v>
      </c>
      <c r="O22" s="12">
        <v>0</v>
      </c>
      <c r="P22" s="12">
        <v>197000</v>
      </c>
      <c r="Q22" s="13"/>
      <c r="R22" s="12">
        <v>21</v>
      </c>
      <c r="S22" s="12">
        <v>6180000</v>
      </c>
      <c r="T22" s="12">
        <v>0</v>
      </c>
      <c r="U22" s="12">
        <v>6180000</v>
      </c>
      <c r="V22" s="13"/>
      <c r="W22" s="12">
        <v>21</v>
      </c>
      <c r="X22" s="12">
        <v>100800</v>
      </c>
      <c r="Y22" s="12">
        <v>0</v>
      </c>
      <c r="Z22" s="12">
        <v>100800</v>
      </c>
      <c r="AA22" s="13"/>
      <c r="AB22" s="12">
        <v>0</v>
      </c>
      <c r="AC22" s="12">
        <v>11017589</v>
      </c>
      <c r="AD22" s="12">
        <v>0</v>
      </c>
      <c r="AE22" s="12">
        <v>11017589</v>
      </c>
      <c r="AF22" s="13"/>
      <c r="AG22" s="12">
        <v>15</v>
      </c>
      <c r="AH22" s="12">
        <v>374800</v>
      </c>
      <c r="AI22" s="12">
        <v>0</v>
      </c>
      <c r="AJ22" s="12">
        <v>374800</v>
      </c>
      <c r="AK22" s="13"/>
      <c r="AL22" s="12">
        <v>1898</v>
      </c>
      <c r="AM22" s="12">
        <v>189800</v>
      </c>
      <c r="AN22" s="12">
        <v>0</v>
      </c>
      <c r="AO22" s="12">
        <v>189800</v>
      </c>
      <c r="AP22" s="13"/>
      <c r="AQ22" s="12">
        <v>400</v>
      </c>
      <c r="AR22" s="12">
        <v>3000000</v>
      </c>
      <c r="AS22" s="12">
        <v>0</v>
      </c>
      <c r="AT22" s="12">
        <v>3000000</v>
      </c>
      <c r="AU22" s="13"/>
      <c r="AV22" s="12">
        <v>94</v>
      </c>
      <c r="AW22" s="12">
        <v>423000</v>
      </c>
      <c r="AX22" s="12">
        <v>0</v>
      </c>
      <c r="AY22" s="12">
        <v>423000</v>
      </c>
      <c r="AZ22" s="13"/>
      <c r="BA22" s="12">
        <v>230</v>
      </c>
      <c r="BB22" s="12">
        <v>1242000</v>
      </c>
      <c r="BC22" s="12">
        <v>0</v>
      </c>
      <c r="BD22" s="12">
        <v>1242000</v>
      </c>
      <c r="BE22" s="13"/>
      <c r="BF22" s="12">
        <v>16</v>
      </c>
      <c r="BG22" s="12">
        <v>128000</v>
      </c>
      <c r="BH22" s="12">
        <v>0</v>
      </c>
      <c r="BI22" s="12">
        <v>128000</v>
      </c>
      <c r="BJ22" s="13"/>
      <c r="BK22" s="12">
        <v>0</v>
      </c>
      <c r="BL22" s="12">
        <v>0</v>
      </c>
      <c r="BM22" s="12">
        <v>0</v>
      </c>
      <c r="BN22" s="12">
        <v>0</v>
      </c>
      <c r="BO22" s="13"/>
      <c r="BP22" s="12">
        <v>0</v>
      </c>
      <c r="BQ22" s="12">
        <v>0</v>
      </c>
      <c r="BR22" s="12">
        <v>0</v>
      </c>
      <c r="BS22" s="12">
        <v>0</v>
      </c>
      <c r="BT22" s="13"/>
      <c r="BU22" s="12">
        <v>15</v>
      </c>
      <c r="BV22" s="12">
        <v>150000</v>
      </c>
      <c r="BW22" s="12">
        <v>0</v>
      </c>
      <c r="BX22" s="12">
        <v>150000</v>
      </c>
      <c r="BY22" s="13"/>
      <c r="BZ22" s="12">
        <v>0</v>
      </c>
      <c r="CA22" s="12">
        <v>20000</v>
      </c>
      <c r="CB22" s="12">
        <v>0</v>
      </c>
      <c r="CC22" s="12">
        <v>20000</v>
      </c>
      <c r="CD22" s="13"/>
      <c r="CE22" s="12">
        <v>0</v>
      </c>
      <c r="CF22" s="12">
        <v>0</v>
      </c>
      <c r="CG22" s="12">
        <v>0</v>
      </c>
      <c r="CH22" s="12">
        <v>0</v>
      </c>
      <c r="CI22" s="13"/>
      <c r="CJ22" s="12">
        <v>52</v>
      </c>
      <c r="CK22" s="12">
        <v>52000</v>
      </c>
      <c r="CL22" s="12">
        <v>0</v>
      </c>
      <c r="CM22" s="12">
        <v>52000</v>
      </c>
      <c r="CN22" s="13"/>
      <c r="CO22" s="12">
        <v>0</v>
      </c>
      <c r="CP22" s="12">
        <v>0</v>
      </c>
      <c r="CQ22" s="12">
        <v>0</v>
      </c>
      <c r="CR22" s="12">
        <v>0</v>
      </c>
      <c r="CS22" s="13"/>
      <c r="CT22" s="12">
        <v>0</v>
      </c>
      <c r="CU22" s="12">
        <v>0</v>
      </c>
      <c r="CV22" s="12">
        <v>0</v>
      </c>
      <c r="CW22" s="12">
        <v>0</v>
      </c>
      <c r="CX22" s="13"/>
      <c r="CY22" s="12">
        <v>0</v>
      </c>
      <c r="CZ22" s="12">
        <v>0</v>
      </c>
      <c r="DA22" s="12">
        <v>0</v>
      </c>
      <c r="DB22" s="12">
        <v>0</v>
      </c>
      <c r="DC22" s="13"/>
      <c r="DD22" s="12">
        <v>0</v>
      </c>
      <c r="DE22" s="12">
        <v>0</v>
      </c>
      <c r="DF22" s="12">
        <v>0</v>
      </c>
      <c r="DG22" s="12">
        <v>0</v>
      </c>
      <c r="DH22" s="13"/>
      <c r="DI22" s="12">
        <v>0</v>
      </c>
      <c r="DJ22" s="12">
        <v>0</v>
      </c>
      <c r="DK22" s="12">
        <v>0</v>
      </c>
      <c r="DL22" s="12">
        <v>0</v>
      </c>
      <c r="DM22" s="13"/>
      <c r="DN22" s="12">
        <v>0</v>
      </c>
      <c r="DO22" s="12">
        <v>23074989</v>
      </c>
      <c r="DP22" s="12">
        <v>0</v>
      </c>
      <c r="DQ22" s="12">
        <v>23074989</v>
      </c>
      <c r="DR22" s="13"/>
    </row>
    <row r="23" spans="1:122" hidden="1">
      <c r="A23" s="10">
        <v>17</v>
      </c>
      <c r="B23" s="11" t="s">
        <v>19</v>
      </c>
      <c r="C23" s="12">
        <v>0</v>
      </c>
      <c r="D23" s="12">
        <v>0</v>
      </c>
      <c r="E23" s="12">
        <v>0</v>
      </c>
      <c r="F23" s="12">
        <v>0</v>
      </c>
      <c r="G23" s="13"/>
      <c r="H23" s="12">
        <v>0</v>
      </c>
      <c r="I23" s="12">
        <v>0</v>
      </c>
      <c r="J23" s="12">
        <v>0</v>
      </c>
      <c r="K23" s="12">
        <v>0</v>
      </c>
      <c r="L23" s="13"/>
      <c r="M23" s="12">
        <v>0</v>
      </c>
      <c r="N23" s="12">
        <v>130000</v>
      </c>
      <c r="O23" s="12">
        <v>0</v>
      </c>
      <c r="P23" s="12">
        <v>130000</v>
      </c>
      <c r="Q23" s="13"/>
      <c r="R23" s="12">
        <v>12</v>
      </c>
      <c r="S23" s="12">
        <v>3480000</v>
      </c>
      <c r="T23" s="12">
        <v>0</v>
      </c>
      <c r="U23" s="12">
        <v>3480000</v>
      </c>
      <c r="V23" s="13"/>
      <c r="W23" s="12">
        <v>12</v>
      </c>
      <c r="X23" s="12">
        <v>57600</v>
      </c>
      <c r="Y23" s="12">
        <v>0</v>
      </c>
      <c r="Z23" s="12">
        <v>57600</v>
      </c>
      <c r="AA23" s="13"/>
      <c r="AB23" s="12">
        <v>0</v>
      </c>
      <c r="AC23" s="12">
        <v>5693036</v>
      </c>
      <c r="AD23" s="12">
        <v>0</v>
      </c>
      <c r="AE23" s="12">
        <v>5693036</v>
      </c>
      <c r="AF23" s="13"/>
      <c r="AG23" s="12">
        <v>7</v>
      </c>
      <c r="AH23" s="12">
        <v>175100</v>
      </c>
      <c r="AI23" s="12">
        <v>0</v>
      </c>
      <c r="AJ23" s="12">
        <v>175100</v>
      </c>
      <c r="AK23" s="13"/>
      <c r="AL23" s="12">
        <v>1169</v>
      </c>
      <c r="AM23" s="12">
        <v>116900</v>
      </c>
      <c r="AN23" s="12">
        <v>0</v>
      </c>
      <c r="AO23" s="12">
        <v>116900</v>
      </c>
      <c r="AP23" s="13"/>
      <c r="AQ23" s="12">
        <v>0</v>
      </c>
      <c r="AR23" s="12"/>
      <c r="AS23" s="12">
        <v>0</v>
      </c>
      <c r="AT23" s="12">
        <v>0</v>
      </c>
      <c r="AU23" s="13"/>
      <c r="AV23" s="12">
        <v>0</v>
      </c>
      <c r="AW23" s="12">
        <v>0</v>
      </c>
      <c r="AX23" s="12">
        <v>0</v>
      </c>
      <c r="AY23" s="12">
        <v>0</v>
      </c>
      <c r="AZ23" s="13"/>
      <c r="BA23" s="12">
        <v>0</v>
      </c>
      <c r="BB23" s="12">
        <v>0</v>
      </c>
      <c r="BC23" s="12">
        <v>0</v>
      </c>
      <c r="BD23" s="12">
        <v>0</v>
      </c>
      <c r="BE23" s="13"/>
      <c r="BF23" s="12">
        <v>7</v>
      </c>
      <c r="BG23" s="12">
        <v>56000</v>
      </c>
      <c r="BH23" s="12">
        <v>0</v>
      </c>
      <c r="BI23" s="12">
        <v>56000</v>
      </c>
      <c r="BJ23" s="13"/>
      <c r="BK23" s="12">
        <v>0</v>
      </c>
      <c r="BL23" s="12">
        <v>0</v>
      </c>
      <c r="BM23" s="12">
        <v>0</v>
      </c>
      <c r="BN23" s="12">
        <v>0</v>
      </c>
      <c r="BO23" s="13"/>
      <c r="BP23" s="12">
        <v>0</v>
      </c>
      <c r="BQ23" s="12">
        <v>0</v>
      </c>
      <c r="BR23" s="12">
        <v>0</v>
      </c>
      <c r="BS23" s="12">
        <v>0</v>
      </c>
      <c r="BT23" s="13"/>
      <c r="BU23" s="12">
        <v>0</v>
      </c>
      <c r="BV23" s="12">
        <v>0</v>
      </c>
      <c r="BW23" s="12">
        <v>0</v>
      </c>
      <c r="BX23" s="12">
        <v>0</v>
      </c>
      <c r="BY23" s="13"/>
      <c r="BZ23" s="12">
        <v>0</v>
      </c>
      <c r="CA23" s="12">
        <v>20000</v>
      </c>
      <c r="CB23" s="12">
        <v>0</v>
      </c>
      <c r="CC23" s="12">
        <v>20000</v>
      </c>
      <c r="CD23" s="13"/>
      <c r="CE23" s="12">
        <v>0</v>
      </c>
      <c r="CF23" s="12">
        <v>0</v>
      </c>
      <c r="CG23" s="12">
        <v>0</v>
      </c>
      <c r="CH23" s="12">
        <v>0</v>
      </c>
      <c r="CI23" s="13"/>
      <c r="CJ23" s="12">
        <v>52</v>
      </c>
      <c r="CK23" s="12">
        <v>52000</v>
      </c>
      <c r="CL23" s="12">
        <v>0</v>
      </c>
      <c r="CM23" s="12">
        <v>52000</v>
      </c>
      <c r="CN23" s="13"/>
      <c r="CO23" s="12">
        <v>0</v>
      </c>
      <c r="CP23" s="12">
        <v>0</v>
      </c>
      <c r="CQ23" s="12">
        <v>0</v>
      </c>
      <c r="CR23" s="12">
        <v>0</v>
      </c>
      <c r="CS23" s="13"/>
      <c r="CT23" s="12">
        <v>0</v>
      </c>
      <c r="CU23" s="12">
        <v>0</v>
      </c>
      <c r="CV23" s="12">
        <v>0</v>
      </c>
      <c r="CW23" s="12">
        <v>0</v>
      </c>
      <c r="CX23" s="13"/>
      <c r="CY23" s="12">
        <v>0</v>
      </c>
      <c r="CZ23" s="12">
        <v>0</v>
      </c>
      <c r="DA23" s="12">
        <v>0</v>
      </c>
      <c r="DB23" s="12">
        <v>0</v>
      </c>
      <c r="DC23" s="13"/>
      <c r="DD23" s="12">
        <v>0</v>
      </c>
      <c r="DE23" s="12">
        <v>0</v>
      </c>
      <c r="DF23" s="12">
        <v>0</v>
      </c>
      <c r="DG23" s="12">
        <v>0</v>
      </c>
      <c r="DH23" s="13"/>
      <c r="DI23" s="12">
        <v>0</v>
      </c>
      <c r="DJ23" s="12">
        <v>0</v>
      </c>
      <c r="DK23" s="12">
        <v>0</v>
      </c>
      <c r="DL23" s="12">
        <v>0</v>
      </c>
      <c r="DM23" s="13"/>
      <c r="DN23" s="12">
        <v>0</v>
      </c>
      <c r="DO23" s="12">
        <v>9780636</v>
      </c>
      <c r="DP23" s="12">
        <v>0</v>
      </c>
      <c r="DQ23" s="12">
        <v>9780636</v>
      </c>
      <c r="DR23" s="13"/>
    </row>
    <row r="24" spans="1:122" hidden="1">
      <c r="A24" s="10">
        <v>18</v>
      </c>
      <c r="B24" s="11" t="s">
        <v>20</v>
      </c>
      <c r="C24" s="12">
        <v>0</v>
      </c>
      <c r="D24" s="12">
        <v>0</v>
      </c>
      <c r="E24" s="12">
        <v>0</v>
      </c>
      <c r="F24" s="12">
        <v>0</v>
      </c>
      <c r="G24" s="13"/>
      <c r="H24" s="12">
        <v>0</v>
      </c>
      <c r="I24" s="12">
        <v>0</v>
      </c>
      <c r="J24" s="12">
        <v>0</v>
      </c>
      <c r="K24" s="12">
        <v>0</v>
      </c>
      <c r="L24" s="13"/>
      <c r="M24" s="12">
        <v>0</v>
      </c>
      <c r="N24" s="12">
        <v>117000</v>
      </c>
      <c r="O24" s="12">
        <v>0</v>
      </c>
      <c r="P24" s="12">
        <v>117000</v>
      </c>
      <c r="Q24" s="13"/>
      <c r="R24" s="12">
        <v>8</v>
      </c>
      <c r="S24" s="12">
        <v>2280000</v>
      </c>
      <c r="T24" s="12">
        <v>0</v>
      </c>
      <c r="U24" s="12">
        <v>2280000</v>
      </c>
      <c r="V24" s="13"/>
      <c r="W24" s="12">
        <v>8</v>
      </c>
      <c r="X24" s="12">
        <v>38400</v>
      </c>
      <c r="Y24" s="12">
        <v>0</v>
      </c>
      <c r="Z24" s="12">
        <v>38400</v>
      </c>
      <c r="AA24" s="13"/>
      <c r="AB24" s="12">
        <v>0</v>
      </c>
      <c r="AC24" s="12">
        <v>5913631</v>
      </c>
      <c r="AD24" s="12">
        <v>0</v>
      </c>
      <c r="AE24" s="12">
        <v>5913631</v>
      </c>
      <c r="AF24" s="13"/>
      <c r="AG24" s="12">
        <v>7</v>
      </c>
      <c r="AH24" s="12">
        <v>151100</v>
      </c>
      <c r="AI24" s="12">
        <v>0</v>
      </c>
      <c r="AJ24" s="12">
        <v>151100</v>
      </c>
      <c r="AK24" s="13"/>
      <c r="AL24" s="12">
        <v>928</v>
      </c>
      <c r="AM24" s="12">
        <v>92800</v>
      </c>
      <c r="AN24" s="12">
        <v>0</v>
      </c>
      <c r="AO24" s="12">
        <v>92800</v>
      </c>
      <c r="AP24" s="13"/>
      <c r="AQ24" s="12">
        <v>125</v>
      </c>
      <c r="AR24" s="12">
        <v>937500</v>
      </c>
      <c r="AS24" s="12">
        <v>0</v>
      </c>
      <c r="AT24" s="12">
        <v>937500</v>
      </c>
      <c r="AU24" s="13"/>
      <c r="AV24" s="12">
        <v>38</v>
      </c>
      <c r="AW24" s="12">
        <v>171000</v>
      </c>
      <c r="AX24" s="12">
        <v>0</v>
      </c>
      <c r="AY24" s="12">
        <v>171000</v>
      </c>
      <c r="AZ24" s="13"/>
      <c r="BA24" s="12">
        <v>87</v>
      </c>
      <c r="BB24" s="12">
        <v>469800</v>
      </c>
      <c r="BC24" s="12">
        <v>0</v>
      </c>
      <c r="BD24" s="12">
        <v>469800</v>
      </c>
      <c r="BE24" s="13"/>
      <c r="BF24" s="12">
        <v>7</v>
      </c>
      <c r="BG24" s="12">
        <v>56000</v>
      </c>
      <c r="BH24" s="12">
        <v>0</v>
      </c>
      <c r="BI24" s="12">
        <v>56000</v>
      </c>
      <c r="BJ24" s="13"/>
      <c r="BK24" s="12">
        <v>0</v>
      </c>
      <c r="BL24" s="12">
        <v>0</v>
      </c>
      <c r="BM24" s="12">
        <v>0</v>
      </c>
      <c r="BN24" s="12">
        <v>0</v>
      </c>
      <c r="BO24" s="13"/>
      <c r="BP24" s="12">
        <v>0</v>
      </c>
      <c r="BQ24" s="12">
        <v>0</v>
      </c>
      <c r="BR24" s="12">
        <v>0</v>
      </c>
      <c r="BS24" s="12">
        <v>0</v>
      </c>
      <c r="BT24" s="13"/>
      <c r="BU24" s="12">
        <v>0</v>
      </c>
      <c r="BV24" s="12">
        <v>0</v>
      </c>
      <c r="BW24" s="12">
        <v>0</v>
      </c>
      <c r="BX24" s="12">
        <v>0</v>
      </c>
      <c r="BY24" s="13"/>
      <c r="BZ24" s="12">
        <v>0</v>
      </c>
      <c r="CA24" s="12">
        <v>20000</v>
      </c>
      <c r="CB24" s="12">
        <v>0</v>
      </c>
      <c r="CC24" s="12">
        <v>20000</v>
      </c>
      <c r="CD24" s="13"/>
      <c r="CE24" s="12">
        <v>0</v>
      </c>
      <c r="CF24" s="12">
        <v>0</v>
      </c>
      <c r="CG24" s="12">
        <v>0</v>
      </c>
      <c r="CH24" s="12">
        <v>0</v>
      </c>
      <c r="CI24" s="13"/>
      <c r="CJ24" s="12">
        <v>52</v>
      </c>
      <c r="CK24" s="12">
        <v>52000</v>
      </c>
      <c r="CL24" s="12">
        <v>0</v>
      </c>
      <c r="CM24" s="12">
        <v>52000</v>
      </c>
      <c r="CN24" s="13"/>
      <c r="CO24" s="12">
        <v>0</v>
      </c>
      <c r="CP24" s="12">
        <v>0</v>
      </c>
      <c r="CQ24" s="12">
        <v>0</v>
      </c>
      <c r="CR24" s="12">
        <v>0</v>
      </c>
      <c r="CS24" s="13"/>
      <c r="CT24" s="12">
        <v>0</v>
      </c>
      <c r="CU24" s="12">
        <v>0</v>
      </c>
      <c r="CV24" s="12">
        <v>0</v>
      </c>
      <c r="CW24" s="12">
        <v>0</v>
      </c>
      <c r="CX24" s="13"/>
      <c r="CY24" s="12">
        <v>0</v>
      </c>
      <c r="CZ24" s="12">
        <v>0</v>
      </c>
      <c r="DA24" s="12">
        <v>0</v>
      </c>
      <c r="DB24" s="12">
        <v>0</v>
      </c>
      <c r="DC24" s="13"/>
      <c r="DD24" s="12">
        <v>0</v>
      </c>
      <c r="DE24" s="12">
        <v>0</v>
      </c>
      <c r="DF24" s="12">
        <v>0</v>
      </c>
      <c r="DG24" s="12">
        <v>0</v>
      </c>
      <c r="DH24" s="13"/>
      <c r="DI24" s="12">
        <v>0</v>
      </c>
      <c r="DJ24" s="12">
        <v>0</v>
      </c>
      <c r="DK24" s="12">
        <v>0</v>
      </c>
      <c r="DL24" s="12">
        <v>0</v>
      </c>
      <c r="DM24" s="13"/>
      <c r="DN24" s="12">
        <v>0</v>
      </c>
      <c r="DO24" s="12">
        <v>10299231</v>
      </c>
      <c r="DP24" s="12">
        <v>0</v>
      </c>
      <c r="DQ24" s="12">
        <v>10299231</v>
      </c>
      <c r="DR24" s="13"/>
    </row>
    <row r="25" spans="1:122" hidden="1">
      <c r="A25" s="10">
        <v>19</v>
      </c>
      <c r="B25" s="11" t="s">
        <v>21</v>
      </c>
      <c r="C25" s="12">
        <v>0</v>
      </c>
      <c r="D25" s="12">
        <v>0</v>
      </c>
      <c r="E25" s="12">
        <v>0</v>
      </c>
      <c r="F25" s="12">
        <v>0</v>
      </c>
      <c r="G25" s="13"/>
      <c r="H25" s="12">
        <v>0</v>
      </c>
      <c r="I25" s="12">
        <v>0</v>
      </c>
      <c r="J25" s="12">
        <v>0</v>
      </c>
      <c r="K25" s="12">
        <v>0</v>
      </c>
      <c r="L25" s="13"/>
      <c r="M25" s="12">
        <v>0</v>
      </c>
      <c r="N25" s="12">
        <v>120000</v>
      </c>
      <c r="O25" s="12">
        <v>0</v>
      </c>
      <c r="P25" s="12">
        <v>120000</v>
      </c>
      <c r="Q25" s="13"/>
      <c r="R25" s="12">
        <v>10</v>
      </c>
      <c r="S25" s="12">
        <v>2880000</v>
      </c>
      <c r="T25" s="12">
        <v>0</v>
      </c>
      <c r="U25" s="12">
        <v>2880000</v>
      </c>
      <c r="V25" s="13"/>
      <c r="W25" s="12">
        <v>10</v>
      </c>
      <c r="X25" s="12">
        <v>48000</v>
      </c>
      <c r="Y25" s="12">
        <v>0</v>
      </c>
      <c r="Z25" s="12">
        <v>48000</v>
      </c>
      <c r="AA25" s="13"/>
      <c r="AB25" s="12">
        <v>0</v>
      </c>
      <c r="AC25" s="12">
        <v>2989120</v>
      </c>
      <c r="AD25" s="12">
        <v>0</v>
      </c>
      <c r="AE25" s="12">
        <v>2989120</v>
      </c>
      <c r="AF25" s="13"/>
      <c r="AG25" s="12">
        <v>3</v>
      </c>
      <c r="AH25" s="12">
        <v>57900</v>
      </c>
      <c r="AI25" s="12">
        <v>0</v>
      </c>
      <c r="AJ25" s="12">
        <v>57900</v>
      </c>
      <c r="AK25" s="13"/>
      <c r="AL25" s="12">
        <v>461</v>
      </c>
      <c r="AM25" s="12">
        <v>46100</v>
      </c>
      <c r="AN25" s="12">
        <v>0</v>
      </c>
      <c r="AO25" s="12">
        <v>46100</v>
      </c>
      <c r="AP25" s="13"/>
      <c r="AQ25" s="12">
        <v>0</v>
      </c>
      <c r="AR25" s="12">
        <v>0</v>
      </c>
      <c r="AS25" s="12">
        <v>0</v>
      </c>
      <c r="AT25" s="12">
        <v>0</v>
      </c>
      <c r="AU25" s="13"/>
      <c r="AV25" s="12">
        <v>0</v>
      </c>
      <c r="AW25" s="12">
        <v>0</v>
      </c>
      <c r="AX25" s="12">
        <v>0</v>
      </c>
      <c r="AY25" s="12">
        <v>0</v>
      </c>
      <c r="AZ25" s="13"/>
      <c r="BA25" s="12">
        <v>102</v>
      </c>
      <c r="BB25" s="12">
        <v>550800</v>
      </c>
      <c r="BC25" s="12">
        <v>0</v>
      </c>
      <c r="BD25" s="12">
        <v>550800</v>
      </c>
      <c r="BE25" s="13"/>
      <c r="BF25" s="12">
        <v>6</v>
      </c>
      <c r="BG25" s="12">
        <v>48000</v>
      </c>
      <c r="BH25" s="12">
        <v>0</v>
      </c>
      <c r="BI25" s="12">
        <v>48000</v>
      </c>
      <c r="BJ25" s="13"/>
      <c r="BK25" s="12">
        <v>0</v>
      </c>
      <c r="BL25" s="12">
        <v>0</v>
      </c>
      <c r="BM25" s="12">
        <v>0</v>
      </c>
      <c r="BN25" s="12">
        <v>0</v>
      </c>
      <c r="BO25" s="13"/>
      <c r="BP25" s="12">
        <v>0</v>
      </c>
      <c r="BQ25" s="12">
        <v>0</v>
      </c>
      <c r="BR25" s="12">
        <v>0</v>
      </c>
      <c r="BS25" s="12">
        <v>0</v>
      </c>
      <c r="BT25" s="13"/>
      <c r="BU25" s="12">
        <v>0</v>
      </c>
      <c r="BV25" s="12">
        <v>0</v>
      </c>
      <c r="BW25" s="12">
        <v>0</v>
      </c>
      <c r="BX25" s="12">
        <v>0</v>
      </c>
      <c r="BY25" s="13"/>
      <c r="BZ25" s="12">
        <v>0</v>
      </c>
      <c r="CA25" s="12">
        <v>0</v>
      </c>
      <c r="CB25" s="12">
        <v>0</v>
      </c>
      <c r="CC25" s="12">
        <v>0</v>
      </c>
      <c r="CD25" s="13"/>
      <c r="CE25" s="12">
        <v>0</v>
      </c>
      <c r="CF25" s="12">
        <v>0</v>
      </c>
      <c r="CG25" s="12">
        <v>0</v>
      </c>
      <c r="CH25" s="12">
        <v>0</v>
      </c>
      <c r="CI25" s="13"/>
      <c r="CJ25" s="12">
        <v>52</v>
      </c>
      <c r="CK25" s="12">
        <v>52000</v>
      </c>
      <c r="CL25" s="12">
        <v>0</v>
      </c>
      <c r="CM25" s="12">
        <v>52000</v>
      </c>
      <c r="CN25" s="13"/>
      <c r="CO25" s="12">
        <v>0</v>
      </c>
      <c r="CP25" s="12">
        <v>0</v>
      </c>
      <c r="CQ25" s="12">
        <v>0</v>
      </c>
      <c r="CR25" s="12">
        <v>0</v>
      </c>
      <c r="CS25" s="13"/>
      <c r="CT25" s="12">
        <v>0</v>
      </c>
      <c r="CU25" s="12">
        <v>0</v>
      </c>
      <c r="CV25" s="12">
        <v>0</v>
      </c>
      <c r="CW25" s="12">
        <v>0</v>
      </c>
      <c r="CX25" s="13"/>
      <c r="CY25" s="12">
        <v>0</v>
      </c>
      <c r="CZ25" s="12">
        <v>0</v>
      </c>
      <c r="DA25" s="12">
        <v>0</v>
      </c>
      <c r="DB25" s="12">
        <v>0</v>
      </c>
      <c r="DC25" s="13"/>
      <c r="DD25" s="12">
        <v>0</v>
      </c>
      <c r="DE25" s="12">
        <v>0</v>
      </c>
      <c r="DF25" s="12">
        <v>0</v>
      </c>
      <c r="DG25" s="12">
        <v>0</v>
      </c>
      <c r="DH25" s="13"/>
      <c r="DI25" s="12">
        <v>0</v>
      </c>
      <c r="DJ25" s="12">
        <v>0</v>
      </c>
      <c r="DK25" s="12">
        <v>0</v>
      </c>
      <c r="DL25" s="12">
        <v>0</v>
      </c>
      <c r="DM25" s="13"/>
      <c r="DN25" s="12">
        <v>0</v>
      </c>
      <c r="DO25" s="12">
        <v>6791920</v>
      </c>
      <c r="DP25" s="12">
        <v>0</v>
      </c>
      <c r="DQ25" s="12">
        <v>6791920</v>
      </c>
      <c r="DR25" s="13"/>
    </row>
    <row r="26" spans="1:122" hidden="1">
      <c r="A26" s="10">
        <v>20</v>
      </c>
      <c r="B26" s="11" t="s">
        <v>22</v>
      </c>
      <c r="C26" s="12">
        <v>0</v>
      </c>
      <c r="D26" s="12">
        <v>0</v>
      </c>
      <c r="E26" s="12">
        <v>0</v>
      </c>
      <c r="F26" s="12">
        <v>0</v>
      </c>
      <c r="G26" s="13"/>
      <c r="H26" s="12">
        <v>0</v>
      </c>
      <c r="I26" s="12">
        <v>0</v>
      </c>
      <c r="J26" s="12">
        <v>0</v>
      </c>
      <c r="K26" s="12">
        <v>0</v>
      </c>
      <c r="L26" s="13"/>
      <c r="M26" s="12">
        <v>0</v>
      </c>
      <c r="N26" s="12">
        <v>159000</v>
      </c>
      <c r="O26" s="12">
        <v>0</v>
      </c>
      <c r="P26" s="12">
        <v>159000</v>
      </c>
      <c r="Q26" s="13"/>
      <c r="R26" s="12">
        <v>14</v>
      </c>
      <c r="S26" s="12">
        <v>4080000</v>
      </c>
      <c r="T26" s="12">
        <v>0</v>
      </c>
      <c r="U26" s="12">
        <v>4080000</v>
      </c>
      <c r="V26" s="13"/>
      <c r="W26" s="12">
        <v>14</v>
      </c>
      <c r="X26" s="12">
        <v>67200</v>
      </c>
      <c r="Y26" s="12">
        <v>0</v>
      </c>
      <c r="Z26" s="12">
        <v>67200</v>
      </c>
      <c r="AA26" s="13"/>
      <c r="AB26" s="12">
        <v>0</v>
      </c>
      <c r="AC26" s="12">
        <v>7557311</v>
      </c>
      <c r="AD26" s="12">
        <v>0</v>
      </c>
      <c r="AE26" s="12">
        <v>7557311</v>
      </c>
      <c r="AF26" s="13"/>
      <c r="AG26" s="12">
        <v>13</v>
      </c>
      <c r="AH26" s="12">
        <v>318900</v>
      </c>
      <c r="AI26" s="12">
        <v>0</v>
      </c>
      <c r="AJ26" s="12">
        <v>318900</v>
      </c>
      <c r="AK26" s="13"/>
      <c r="AL26" s="12">
        <v>1452</v>
      </c>
      <c r="AM26" s="12">
        <v>145200</v>
      </c>
      <c r="AN26" s="12">
        <v>0</v>
      </c>
      <c r="AO26" s="12">
        <v>145200</v>
      </c>
      <c r="AP26" s="13"/>
      <c r="AQ26" s="12">
        <v>0</v>
      </c>
      <c r="AR26" s="12">
        <v>0</v>
      </c>
      <c r="AS26" s="12">
        <v>0</v>
      </c>
      <c r="AT26" s="12">
        <v>0</v>
      </c>
      <c r="AU26" s="13"/>
      <c r="AV26" s="12">
        <v>0</v>
      </c>
      <c r="AW26" s="12">
        <v>0</v>
      </c>
      <c r="AX26" s="12">
        <v>0</v>
      </c>
      <c r="AY26" s="12">
        <v>0</v>
      </c>
      <c r="AZ26" s="13"/>
      <c r="BA26" s="12">
        <v>55</v>
      </c>
      <c r="BB26" s="12">
        <v>297000</v>
      </c>
      <c r="BC26" s="12">
        <v>0</v>
      </c>
      <c r="BD26" s="12">
        <v>297000</v>
      </c>
      <c r="BE26" s="13"/>
      <c r="BF26" s="12">
        <v>13</v>
      </c>
      <c r="BG26" s="12">
        <v>104000</v>
      </c>
      <c r="BH26" s="12">
        <v>0</v>
      </c>
      <c r="BI26" s="12">
        <v>104000</v>
      </c>
      <c r="BJ26" s="13"/>
      <c r="BK26" s="12">
        <v>0</v>
      </c>
      <c r="BL26" s="12">
        <v>0</v>
      </c>
      <c r="BM26" s="12">
        <v>0</v>
      </c>
      <c r="BN26" s="12">
        <v>0</v>
      </c>
      <c r="BO26" s="13"/>
      <c r="BP26" s="12">
        <v>0</v>
      </c>
      <c r="BQ26" s="12">
        <v>0</v>
      </c>
      <c r="BR26" s="12">
        <v>0</v>
      </c>
      <c r="BS26" s="12">
        <v>0</v>
      </c>
      <c r="BT26" s="13"/>
      <c r="BU26" s="12">
        <v>0</v>
      </c>
      <c r="BV26" s="12">
        <v>0</v>
      </c>
      <c r="BW26" s="12">
        <v>0</v>
      </c>
      <c r="BX26" s="12">
        <v>0</v>
      </c>
      <c r="BY26" s="13"/>
      <c r="BZ26" s="12">
        <v>0</v>
      </c>
      <c r="CA26" s="12">
        <v>20000</v>
      </c>
      <c r="CB26" s="12">
        <v>0</v>
      </c>
      <c r="CC26" s="12">
        <v>20000</v>
      </c>
      <c r="CD26" s="13"/>
      <c r="CE26" s="12">
        <v>0</v>
      </c>
      <c r="CF26" s="12">
        <v>0</v>
      </c>
      <c r="CG26" s="12">
        <v>0</v>
      </c>
      <c r="CH26" s="12">
        <v>0</v>
      </c>
      <c r="CI26" s="13"/>
      <c r="CJ26" s="12">
        <v>52</v>
      </c>
      <c r="CK26" s="12">
        <v>52000</v>
      </c>
      <c r="CL26" s="12">
        <v>0</v>
      </c>
      <c r="CM26" s="12">
        <v>52000</v>
      </c>
      <c r="CN26" s="13"/>
      <c r="CO26" s="12">
        <v>0</v>
      </c>
      <c r="CP26" s="12">
        <v>0</v>
      </c>
      <c r="CQ26" s="12">
        <v>0</v>
      </c>
      <c r="CR26" s="12">
        <v>0</v>
      </c>
      <c r="CS26" s="13"/>
      <c r="CT26" s="12">
        <v>0</v>
      </c>
      <c r="CU26" s="12">
        <v>0</v>
      </c>
      <c r="CV26" s="12">
        <v>0</v>
      </c>
      <c r="CW26" s="12">
        <v>0</v>
      </c>
      <c r="CX26" s="13"/>
      <c r="CY26" s="12">
        <v>0</v>
      </c>
      <c r="CZ26" s="12">
        <v>0</v>
      </c>
      <c r="DA26" s="12">
        <v>0</v>
      </c>
      <c r="DB26" s="12">
        <v>0</v>
      </c>
      <c r="DC26" s="13"/>
      <c r="DD26" s="12">
        <v>0</v>
      </c>
      <c r="DE26" s="12">
        <v>0</v>
      </c>
      <c r="DF26" s="12">
        <v>0</v>
      </c>
      <c r="DG26" s="12">
        <v>0</v>
      </c>
      <c r="DH26" s="13"/>
      <c r="DI26" s="12">
        <v>0</v>
      </c>
      <c r="DJ26" s="12">
        <v>0</v>
      </c>
      <c r="DK26" s="12">
        <v>0</v>
      </c>
      <c r="DL26" s="12">
        <v>0</v>
      </c>
      <c r="DM26" s="13"/>
      <c r="DN26" s="12">
        <v>0</v>
      </c>
      <c r="DO26" s="12">
        <v>12800611</v>
      </c>
      <c r="DP26" s="12">
        <v>0</v>
      </c>
      <c r="DQ26" s="12">
        <v>12800611</v>
      </c>
      <c r="DR26" s="13"/>
    </row>
    <row r="27" spans="1:122" hidden="1">
      <c r="A27" s="10">
        <v>21</v>
      </c>
      <c r="B27" s="11" t="s">
        <v>23</v>
      </c>
      <c r="C27" s="12">
        <v>0</v>
      </c>
      <c r="D27" s="12">
        <v>0</v>
      </c>
      <c r="E27" s="12">
        <v>0</v>
      </c>
      <c r="F27" s="12">
        <v>0</v>
      </c>
      <c r="G27" s="13"/>
      <c r="H27" s="12">
        <v>0</v>
      </c>
      <c r="I27" s="12">
        <v>0</v>
      </c>
      <c r="J27" s="12">
        <v>0</v>
      </c>
      <c r="K27" s="12">
        <v>0</v>
      </c>
      <c r="L27" s="13"/>
      <c r="M27" s="12">
        <v>0</v>
      </c>
      <c r="N27" s="12">
        <v>250000</v>
      </c>
      <c r="O27" s="12">
        <v>0</v>
      </c>
      <c r="P27" s="12">
        <v>250000</v>
      </c>
      <c r="Q27" s="13"/>
      <c r="R27" s="12">
        <v>28</v>
      </c>
      <c r="S27" s="12">
        <v>8280000</v>
      </c>
      <c r="T27" s="12">
        <v>0</v>
      </c>
      <c r="U27" s="12">
        <v>8280000</v>
      </c>
      <c r="V27" s="13"/>
      <c r="W27" s="12">
        <v>28</v>
      </c>
      <c r="X27" s="12">
        <v>134400</v>
      </c>
      <c r="Y27" s="12">
        <v>0</v>
      </c>
      <c r="Z27" s="12">
        <v>134400</v>
      </c>
      <c r="AA27" s="13"/>
      <c r="AB27" s="12">
        <v>0</v>
      </c>
      <c r="AC27" s="12">
        <v>14982080</v>
      </c>
      <c r="AD27" s="12">
        <v>0</v>
      </c>
      <c r="AE27" s="12">
        <v>14982080</v>
      </c>
      <c r="AF27" s="13"/>
      <c r="AG27" s="12">
        <v>21</v>
      </c>
      <c r="AH27" s="12">
        <v>445300</v>
      </c>
      <c r="AI27" s="12">
        <v>0</v>
      </c>
      <c r="AJ27" s="12">
        <v>445300</v>
      </c>
      <c r="AK27" s="13"/>
      <c r="AL27" s="12">
        <v>1834</v>
      </c>
      <c r="AM27" s="12">
        <v>183400</v>
      </c>
      <c r="AN27" s="12">
        <v>0</v>
      </c>
      <c r="AO27" s="12">
        <v>183400</v>
      </c>
      <c r="AP27" s="13"/>
      <c r="AQ27" s="12">
        <v>0</v>
      </c>
      <c r="AR27" s="12">
        <v>0</v>
      </c>
      <c r="AS27" s="12">
        <v>0</v>
      </c>
      <c r="AT27" s="12">
        <v>0</v>
      </c>
      <c r="AU27" s="13"/>
      <c r="AV27" s="12">
        <v>0</v>
      </c>
      <c r="AW27" s="12">
        <v>0</v>
      </c>
      <c r="AX27" s="12">
        <v>0</v>
      </c>
      <c r="AY27" s="12">
        <v>0</v>
      </c>
      <c r="AZ27" s="13"/>
      <c r="BA27" s="12">
        <v>125</v>
      </c>
      <c r="BB27" s="12">
        <v>675000</v>
      </c>
      <c r="BC27" s="12">
        <v>0</v>
      </c>
      <c r="BD27" s="12">
        <v>675000</v>
      </c>
      <c r="BE27" s="13"/>
      <c r="BF27" s="12">
        <v>20</v>
      </c>
      <c r="BG27" s="12">
        <v>160000</v>
      </c>
      <c r="BH27" s="12">
        <v>0</v>
      </c>
      <c r="BI27" s="12">
        <v>160000</v>
      </c>
      <c r="BJ27" s="13"/>
      <c r="BK27" s="12">
        <v>0</v>
      </c>
      <c r="BL27" s="12">
        <v>0</v>
      </c>
      <c r="BM27" s="12">
        <v>0</v>
      </c>
      <c r="BN27" s="12">
        <v>0</v>
      </c>
      <c r="BO27" s="13"/>
      <c r="BP27" s="12">
        <v>0</v>
      </c>
      <c r="BQ27" s="12">
        <v>0</v>
      </c>
      <c r="BR27" s="12">
        <v>0</v>
      </c>
      <c r="BS27" s="12">
        <v>0</v>
      </c>
      <c r="BT27" s="13"/>
      <c r="BU27" s="12">
        <v>0</v>
      </c>
      <c r="BV27" s="12">
        <v>0</v>
      </c>
      <c r="BW27" s="12">
        <v>0</v>
      </c>
      <c r="BX27" s="12">
        <v>0</v>
      </c>
      <c r="BY27" s="13"/>
      <c r="BZ27" s="12">
        <v>0</v>
      </c>
      <c r="CA27" s="12">
        <v>20000</v>
      </c>
      <c r="CB27" s="12">
        <v>0</v>
      </c>
      <c r="CC27" s="12">
        <v>20000</v>
      </c>
      <c r="CD27" s="13"/>
      <c r="CE27" s="12">
        <v>0</v>
      </c>
      <c r="CF27" s="12">
        <v>0</v>
      </c>
      <c r="CG27" s="12">
        <v>0</v>
      </c>
      <c r="CH27" s="12">
        <v>0</v>
      </c>
      <c r="CI27" s="13"/>
      <c r="CJ27" s="12">
        <v>52</v>
      </c>
      <c r="CK27" s="12">
        <v>52000</v>
      </c>
      <c r="CL27" s="12">
        <v>0</v>
      </c>
      <c r="CM27" s="12">
        <v>52000</v>
      </c>
      <c r="CN27" s="13"/>
      <c r="CO27" s="12">
        <v>0</v>
      </c>
      <c r="CP27" s="12">
        <v>0</v>
      </c>
      <c r="CQ27" s="12">
        <v>0</v>
      </c>
      <c r="CR27" s="12">
        <v>0</v>
      </c>
      <c r="CS27" s="13"/>
      <c r="CT27" s="12">
        <v>0</v>
      </c>
      <c r="CU27" s="12">
        <v>0</v>
      </c>
      <c r="CV27" s="12">
        <v>0</v>
      </c>
      <c r="CW27" s="12">
        <v>0</v>
      </c>
      <c r="CX27" s="13"/>
      <c r="CY27" s="12">
        <v>0</v>
      </c>
      <c r="CZ27" s="12">
        <v>0</v>
      </c>
      <c r="DA27" s="12">
        <v>0</v>
      </c>
      <c r="DB27" s="12">
        <v>0</v>
      </c>
      <c r="DC27" s="13"/>
      <c r="DD27" s="12">
        <v>0</v>
      </c>
      <c r="DE27" s="12">
        <v>0</v>
      </c>
      <c r="DF27" s="12">
        <v>0</v>
      </c>
      <c r="DG27" s="12">
        <v>0</v>
      </c>
      <c r="DH27" s="13"/>
      <c r="DI27" s="12">
        <v>0</v>
      </c>
      <c r="DJ27" s="12">
        <v>0</v>
      </c>
      <c r="DK27" s="12">
        <v>0</v>
      </c>
      <c r="DL27" s="12">
        <v>0</v>
      </c>
      <c r="DM27" s="13"/>
      <c r="DN27" s="12">
        <v>0</v>
      </c>
      <c r="DO27" s="12">
        <v>25182180</v>
      </c>
      <c r="DP27" s="12">
        <v>0</v>
      </c>
      <c r="DQ27" s="12">
        <v>25182180</v>
      </c>
      <c r="DR27" s="13"/>
    </row>
    <row r="28" spans="1:122" hidden="1">
      <c r="A28" s="10">
        <v>22</v>
      </c>
      <c r="B28" s="11" t="s">
        <v>24</v>
      </c>
      <c r="C28" s="12">
        <v>0</v>
      </c>
      <c r="D28" s="12">
        <v>0</v>
      </c>
      <c r="E28" s="12">
        <v>0</v>
      </c>
      <c r="F28" s="12">
        <v>0</v>
      </c>
      <c r="G28" s="13"/>
      <c r="H28" s="12">
        <v>0</v>
      </c>
      <c r="I28" s="12">
        <v>0</v>
      </c>
      <c r="J28" s="12">
        <v>0</v>
      </c>
      <c r="K28" s="12">
        <v>0</v>
      </c>
      <c r="L28" s="13"/>
      <c r="M28" s="12">
        <v>0</v>
      </c>
      <c r="N28" s="12">
        <v>140000</v>
      </c>
      <c r="O28" s="12">
        <v>0</v>
      </c>
      <c r="P28" s="12">
        <v>140000</v>
      </c>
      <c r="Q28" s="13"/>
      <c r="R28" s="12">
        <v>11</v>
      </c>
      <c r="S28" s="12">
        <v>3180000</v>
      </c>
      <c r="T28" s="12">
        <v>0</v>
      </c>
      <c r="U28" s="12">
        <v>3180000</v>
      </c>
      <c r="V28" s="13"/>
      <c r="W28" s="12">
        <v>12</v>
      </c>
      <c r="X28" s="12">
        <v>57600</v>
      </c>
      <c r="Y28" s="12">
        <v>0</v>
      </c>
      <c r="Z28" s="12">
        <v>57600</v>
      </c>
      <c r="AA28" s="13"/>
      <c r="AB28" s="12">
        <v>0</v>
      </c>
      <c r="AC28" s="12">
        <v>3882405</v>
      </c>
      <c r="AD28" s="12">
        <v>0</v>
      </c>
      <c r="AE28" s="12">
        <v>3882405</v>
      </c>
      <c r="AF28" s="13"/>
      <c r="AG28" s="12">
        <v>7</v>
      </c>
      <c r="AH28" s="12">
        <v>146100</v>
      </c>
      <c r="AI28" s="12">
        <v>0</v>
      </c>
      <c r="AJ28" s="12">
        <v>146100</v>
      </c>
      <c r="AK28" s="13"/>
      <c r="AL28" s="12">
        <v>700</v>
      </c>
      <c r="AM28" s="12">
        <v>70000</v>
      </c>
      <c r="AN28" s="12">
        <v>0</v>
      </c>
      <c r="AO28" s="12">
        <v>70000</v>
      </c>
      <c r="AP28" s="13"/>
      <c r="AQ28" s="12">
        <v>0</v>
      </c>
      <c r="AR28" s="12">
        <v>0</v>
      </c>
      <c r="AS28" s="12">
        <v>0</v>
      </c>
      <c r="AT28" s="12">
        <v>0</v>
      </c>
      <c r="AU28" s="13"/>
      <c r="AV28" s="12">
        <v>0</v>
      </c>
      <c r="AW28" s="12">
        <v>0</v>
      </c>
      <c r="AX28" s="12">
        <v>0</v>
      </c>
      <c r="AY28" s="12">
        <v>0</v>
      </c>
      <c r="AZ28" s="13"/>
      <c r="BA28" s="12">
        <v>100</v>
      </c>
      <c r="BB28" s="12">
        <v>540000</v>
      </c>
      <c r="BC28" s="12">
        <v>0</v>
      </c>
      <c r="BD28" s="12">
        <v>540000</v>
      </c>
      <c r="BE28" s="13"/>
      <c r="BF28" s="12">
        <v>9</v>
      </c>
      <c r="BG28" s="12">
        <v>72000</v>
      </c>
      <c r="BH28" s="12">
        <v>0</v>
      </c>
      <c r="BI28" s="12">
        <v>72000</v>
      </c>
      <c r="BJ28" s="13"/>
      <c r="BK28" s="12">
        <v>0</v>
      </c>
      <c r="BL28" s="12">
        <v>0</v>
      </c>
      <c r="BM28" s="12">
        <v>0</v>
      </c>
      <c r="BN28" s="12">
        <v>0</v>
      </c>
      <c r="BO28" s="13"/>
      <c r="BP28" s="12">
        <v>0</v>
      </c>
      <c r="BQ28" s="12">
        <v>0</v>
      </c>
      <c r="BR28" s="12">
        <v>0</v>
      </c>
      <c r="BS28" s="12">
        <v>0</v>
      </c>
      <c r="BT28" s="13"/>
      <c r="BU28" s="12">
        <v>0</v>
      </c>
      <c r="BV28" s="12">
        <v>0</v>
      </c>
      <c r="BW28" s="12">
        <v>0</v>
      </c>
      <c r="BX28" s="12">
        <v>0</v>
      </c>
      <c r="BY28" s="13"/>
      <c r="BZ28" s="12">
        <v>0</v>
      </c>
      <c r="CA28" s="12">
        <v>20000</v>
      </c>
      <c r="CB28" s="12">
        <v>0</v>
      </c>
      <c r="CC28" s="12">
        <v>20000</v>
      </c>
      <c r="CD28" s="13"/>
      <c r="CE28" s="12">
        <v>0</v>
      </c>
      <c r="CF28" s="12">
        <v>0</v>
      </c>
      <c r="CG28" s="12">
        <v>0</v>
      </c>
      <c r="CH28" s="12">
        <v>0</v>
      </c>
      <c r="CI28" s="13"/>
      <c r="CJ28" s="12">
        <v>52</v>
      </c>
      <c r="CK28" s="12">
        <v>52000</v>
      </c>
      <c r="CL28" s="12">
        <v>0</v>
      </c>
      <c r="CM28" s="12">
        <v>52000</v>
      </c>
      <c r="CN28" s="13"/>
      <c r="CO28" s="12">
        <v>0</v>
      </c>
      <c r="CP28" s="12">
        <v>0</v>
      </c>
      <c r="CQ28" s="12">
        <v>0</v>
      </c>
      <c r="CR28" s="12">
        <v>0</v>
      </c>
      <c r="CS28" s="13"/>
      <c r="CT28" s="12">
        <v>0</v>
      </c>
      <c r="CU28" s="12">
        <v>0</v>
      </c>
      <c r="CV28" s="12">
        <v>0</v>
      </c>
      <c r="CW28" s="12">
        <v>0</v>
      </c>
      <c r="CX28" s="13"/>
      <c r="CY28" s="12">
        <v>0</v>
      </c>
      <c r="CZ28" s="12">
        <v>0</v>
      </c>
      <c r="DA28" s="12">
        <v>0</v>
      </c>
      <c r="DB28" s="12">
        <v>0</v>
      </c>
      <c r="DC28" s="13"/>
      <c r="DD28" s="12">
        <v>0</v>
      </c>
      <c r="DE28" s="12">
        <v>0</v>
      </c>
      <c r="DF28" s="12">
        <v>0</v>
      </c>
      <c r="DG28" s="12">
        <v>0</v>
      </c>
      <c r="DH28" s="13"/>
      <c r="DI28" s="12">
        <v>0</v>
      </c>
      <c r="DJ28" s="12">
        <v>0</v>
      </c>
      <c r="DK28" s="12">
        <v>0</v>
      </c>
      <c r="DL28" s="12">
        <v>0</v>
      </c>
      <c r="DM28" s="13"/>
      <c r="DN28" s="12">
        <v>0</v>
      </c>
      <c r="DO28" s="12">
        <v>8160105</v>
      </c>
      <c r="DP28" s="12">
        <v>0</v>
      </c>
      <c r="DQ28" s="12">
        <v>8160105</v>
      </c>
      <c r="DR28" s="13"/>
    </row>
    <row r="29" spans="1:122" hidden="1">
      <c r="A29" s="10">
        <v>23</v>
      </c>
      <c r="B29" s="11" t="s">
        <v>25</v>
      </c>
      <c r="C29" s="12">
        <v>0</v>
      </c>
      <c r="D29" s="12">
        <v>0</v>
      </c>
      <c r="E29" s="12">
        <v>0</v>
      </c>
      <c r="F29" s="12">
        <v>0</v>
      </c>
      <c r="G29" s="13"/>
      <c r="H29" s="12">
        <v>0</v>
      </c>
      <c r="I29" s="12">
        <v>0</v>
      </c>
      <c r="J29" s="12">
        <v>0</v>
      </c>
      <c r="K29" s="12">
        <v>0</v>
      </c>
      <c r="L29" s="13"/>
      <c r="M29" s="12">
        <v>0</v>
      </c>
      <c r="N29" s="12">
        <v>237000</v>
      </c>
      <c r="O29" s="12">
        <v>0</v>
      </c>
      <c r="P29" s="12">
        <v>237000</v>
      </c>
      <c r="Q29" s="13"/>
      <c r="R29" s="12">
        <v>26</v>
      </c>
      <c r="S29" s="12">
        <v>7680000</v>
      </c>
      <c r="T29" s="12">
        <v>0</v>
      </c>
      <c r="U29" s="12">
        <v>7680000</v>
      </c>
      <c r="V29" s="13"/>
      <c r="W29" s="12">
        <v>27</v>
      </c>
      <c r="X29" s="12">
        <v>129600</v>
      </c>
      <c r="Y29" s="12">
        <v>0</v>
      </c>
      <c r="Z29" s="12">
        <v>129600</v>
      </c>
      <c r="AA29" s="13"/>
      <c r="AB29" s="12">
        <v>0</v>
      </c>
      <c r="AC29" s="12">
        <v>11785019</v>
      </c>
      <c r="AD29" s="12">
        <v>0</v>
      </c>
      <c r="AE29" s="12">
        <v>11785019</v>
      </c>
      <c r="AF29" s="13"/>
      <c r="AG29" s="12">
        <v>16</v>
      </c>
      <c r="AH29" s="12">
        <v>484800</v>
      </c>
      <c r="AI29" s="12">
        <v>0</v>
      </c>
      <c r="AJ29" s="12">
        <v>484800</v>
      </c>
      <c r="AK29" s="13"/>
      <c r="AL29" s="12">
        <v>1658</v>
      </c>
      <c r="AM29" s="12">
        <v>165800</v>
      </c>
      <c r="AN29" s="12">
        <v>0</v>
      </c>
      <c r="AO29" s="12">
        <v>165800</v>
      </c>
      <c r="AP29" s="13"/>
      <c r="AQ29" s="12">
        <v>0</v>
      </c>
      <c r="AR29" s="12">
        <v>0</v>
      </c>
      <c r="AS29" s="12">
        <v>0</v>
      </c>
      <c r="AT29" s="12">
        <v>0</v>
      </c>
      <c r="AU29" s="13"/>
      <c r="AV29" s="12">
        <v>0</v>
      </c>
      <c r="AW29" s="12">
        <v>0</v>
      </c>
      <c r="AX29" s="12">
        <v>0</v>
      </c>
      <c r="AY29" s="12">
        <v>0</v>
      </c>
      <c r="AZ29" s="13"/>
      <c r="BA29" s="12">
        <v>302</v>
      </c>
      <c r="BB29" s="12">
        <v>1630800</v>
      </c>
      <c r="BC29" s="12">
        <v>0</v>
      </c>
      <c r="BD29" s="12">
        <v>1630800</v>
      </c>
      <c r="BE29" s="13"/>
      <c r="BF29" s="12">
        <v>16</v>
      </c>
      <c r="BG29" s="12">
        <v>128000</v>
      </c>
      <c r="BH29" s="12">
        <v>0</v>
      </c>
      <c r="BI29" s="12">
        <v>128000</v>
      </c>
      <c r="BJ29" s="13"/>
      <c r="BK29" s="12">
        <v>0</v>
      </c>
      <c r="BL29" s="12">
        <v>0</v>
      </c>
      <c r="BM29" s="12">
        <v>0</v>
      </c>
      <c r="BN29" s="12">
        <v>0</v>
      </c>
      <c r="BO29" s="13"/>
      <c r="BP29" s="12">
        <v>0</v>
      </c>
      <c r="BQ29" s="12">
        <v>0</v>
      </c>
      <c r="BR29" s="12">
        <v>0</v>
      </c>
      <c r="BS29" s="12">
        <v>0</v>
      </c>
      <c r="BT29" s="13"/>
      <c r="BU29" s="12">
        <v>0</v>
      </c>
      <c r="BV29" s="12">
        <v>0</v>
      </c>
      <c r="BW29" s="12">
        <v>0</v>
      </c>
      <c r="BX29" s="12">
        <v>0</v>
      </c>
      <c r="BY29" s="13"/>
      <c r="BZ29" s="12">
        <v>0</v>
      </c>
      <c r="CA29" s="12">
        <v>20000</v>
      </c>
      <c r="CB29" s="12">
        <v>0</v>
      </c>
      <c r="CC29" s="12">
        <v>20000</v>
      </c>
      <c r="CD29" s="13"/>
      <c r="CE29" s="12">
        <v>0</v>
      </c>
      <c r="CF29" s="12">
        <v>0</v>
      </c>
      <c r="CG29" s="12">
        <v>0</v>
      </c>
      <c r="CH29" s="12">
        <v>0</v>
      </c>
      <c r="CI29" s="13"/>
      <c r="CJ29" s="12">
        <v>52</v>
      </c>
      <c r="CK29" s="12">
        <v>52000</v>
      </c>
      <c r="CL29" s="12">
        <v>0</v>
      </c>
      <c r="CM29" s="12">
        <v>52000</v>
      </c>
      <c r="CN29" s="13"/>
      <c r="CO29" s="12">
        <v>0</v>
      </c>
      <c r="CP29" s="12">
        <v>0</v>
      </c>
      <c r="CQ29" s="12">
        <v>0</v>
      </c>
      <c r="CR29" s="12">
        <v>0</v>
      </c>
      <c r="CS29" s="13"/>
      <c r="CT29" s="12">
        <v>0</v>
      </c>
      <c r="CU29" s="12">
        <v>0</v>
      </c>
      <c r="CV29" s="12">
        <v>0</v>
      </c>
      <c r="CW29" s="12">
        <v>0</v>
      </c>
      <c r="CX29" s="13"/>
      <c r="CY29" s="12">
        <v>0</v>
      </c>
      <c r="CZ29" s="12">
        <v>0</v>
      </c>
      <c r="DA29" s="12">
        <v>0</v>
      </c>
      <c r="DB29" s="12">
        <v>0</v>
      </c>
      <c r="DC29" s="13"/>
      <c r="DD29" s="12">
        <v>0</v>
      </c>
      <c r="DE29" s="12">
        <v>0</v>
      </c>
      <c r="DF29" s="12">
        <v>0</v>
      </c>
      <c r="DG29" s="12">
        <v>0</v>
      </c>
      <c r="DH29" s="13"/>
      <c r="DI29" s="12">
        <v>0</v>
      </c>
      <c r="DJ29" s="12">
        <v>0</v>
      </c>
      <c r="DK29" s="12">
        <v>0</v>
      </c>
      <c r="DL29" s="12">
        <v>0</v>
      </c>
      <c r="DM29" s="13"/>
      <c r="DN29" s="12">
        <v>0</v>
      </c>
      <c r="DO29" s="12">
        <v>22313019</v>
      </c>
      <c r="DP29" s="12">
        <v>0</v>
      </c>
      <c r="DQ29" s="12">
        <v>22313019</v>
      </c>
      <c r="DR29" s="13"/>
    </row>
    <row r="30" spans="1:122" hidden="1">
      <c r="A30" s="10">
        <v>24</v>
      </c>
      <c r="B30" s="11" t="s">
        <v>26</v>
      </c>
      <c r="C30" s="12">
        <v>0</v>
      </c>
      <c r="D30" s="12">
        <v>0</v>
      </c>
      <c r="E30" s="12">
        <v>0</v>
      </c>
      <c r="F30" s="12">
        <v>0</v>
      </c>
      <c r="G30" s="13"/>
      <c r="H30" s="12">
        <v>0</v>
      </c>
      <c r="I30" s="12">
        <v>0</v>
      </c>
      <c r="J30" s="12">
        <v>0</v>
      </c>
      <c r="K30" s="12">
        <v>0</v>
      </c>
      <c r="L30" s="13"/>
      <c r="M30" s="12">
        <v>0</v>
      </c>
      <c r="N30" s="12">
        <v>220000</v>
      </c>
      <c r="O30" s="12">
        <v>0</v>
      </c>
      <c r="P30" s="12">
        <v>220000</v>
      </c>
      <c r="Q30" s="13"/>
      <c r="R30" s="12">
        <v>31</v>
      </c>
      <c r="S30" s="12">
        <v>9180000</v>
      </c>
      <c r="T30" s="12">
        <v>0</v>
      </c>
      <c r="U30" s="12">
        <v>9180000</v>
      </c>
      <c r="V30" s="13"/>
      <c r="W30" s="12">
        <v>31</v>
      </c>
      <c r="X30" s="12">
        <v>148800</v>
      </c>
      <c r="Y30" s="12">
        <v>0</v>
      </c>
      <c r="Z30" s="12">
        <v>148800</v>
      </c>
      <c r="AA30" s="13"/>
      <c r="AB30" s="12">
        <v>0</v>
      </c>
      <c r="AC30" s="12">
        <v>9176539</v>
      </c>
      <c r="AD30" s="12">
        <v>0</v>
      </c>
      <c r="AE30" s="12">
        <v>9176539</v>
      </c>
      <c r="AF30" s="13"/>
      <c r="AG30" s="12">
        <v>13</v>
      </c>
      <c r="AH30" s="12">
        <v>252900</v>
      </c>
      <c r="AI30" s="12">
        <v>0</v>
      </c>
      <c r="AJ30" s="12">
        <v>252900</v>
      </c>
      <c r="AK30" s="13"/>
      <c r="AL30" s="12">
        <v>1289</v>
      </c>
      <c r="AM30" s="12">
        <v>128900</v>
      </c>
      <c r="AN30" s="12">
        <v>0</v>
      </c>
      <c r="AO30" s="12">
        <v>128900</v>
      </c>
      <c r="AP30" s="13"/>
      <c r="AQ30" s="12">
        <v>0</v>
      </c>
      <c r="AR30" s="12">
        <v>0</v>
      </c>
      <c r="AS30" s="12">
        <v>0</v>
      </c>
      <c r="AT30" s="12">
        <v>0</v>
      </c>
      <c r="AU30" s="13"/>
      <c r="AV30" s="12">
        <v>0</v>
      </c>
      <c r="AW30" s="12">
        <v>0</v>
      </c>
      <c r="AX30" s="12">
        <v>0</v>
      </c>
      <c r="AY30" s="12">
        <v>0</v>
      </c>
      <c r="AZ30" s="13"/>
      <c r="BA30" s="12">
        <v>240</v>
      </c>
      <c r="BB30" s="12">
        <v>1296000</v>
      </c>
      <c r="BC30" s="12">
        <v>0</v>
      </c>
      <c r="BD30" s="12">
        <v>1296000</v>
      </c>
      <c r="BE30" s="13"/>
      <c r="BF30" s="12">
        <v>20</v>
      </c>
      <c r="BG30" s="12">
        <v>160000</v>
      </c>
      <c r="BH30" s="12">
        <v>0</v>
      </c>
      <c r="BI30" s="12">
        <v>160000</v>
      </c>
      <c r="BJ30" s="13"/>
      <c r="BK30" s="12">
        <v>0</v>
      </c>
      <c r="BL30" s="12">
        <v>0</v>
      </c>
      <c r="BM30" s="12">
        <v>0</v>
      </c>
      <c r="BN30" s="12">
        <v>0</v>
      </c>
      <c r="BO30" s="13"/>
      <c r="BP30" s="12">
        <v>0</v>
      </c>
      <c r="BQ30" s="12">
        <v>0</v>
      </c>
      <c r="BR30" s="12">
        <v>0</v>
      </c>
      <c r="BS30" s="12">
        <v>0</v>
      </c>
      <c r="BT30" s="13"/>
      <c r="BU30" s="12">
        <v>0</v>
      </c>
      <c r="BV30" s="12">
        <v>0</v>
      </c>
      <c r="BW30" s="12">
        <v>0</v>
      </c>
      <c r="BX30" s="12">
        <v>0</v>
      </c>
      <c r="BY30" s="13"/>
      <c r="BZ30" s="12">
        <v>0</v>
      </c>
      <c r="CA30" s="12">
        <v>0</v>
      </c>
      <c r="CB30" s="12">
        <v>0</v>
      </c>
      <c r="CC30" s="12">
        <v>0</v>
      </c>
      <c r="CD30" s="13"/>
      <c r="CE30" s="12">
        <v>0</v>
      </c>
      <c r="CF30" s="12">
        <v>0</v>
      </c>
      <c r="CG30" s="12">
        <v>0</v>
      </c>
      <c r="CH30" s="12">
        <v>0</v>
      </c>
      <c r="CI30" s="13"/>
      <c r="CJ30" s="12">
        <v>52</v>
      </c>
      <c r="CK30" s="12">
        <v>52000</v>
      </c>
      <c r="CL30" s="12">
        <v>0</v>
      </c>
      <c r="CM30" s="12">
        <v>52000</v>
      </c>
      <c r="CN30" s="13"/>
      <c r="CO30" s="12">
        <v>0</v>
      </c>
      <c r="CP30" s="12">
        <v>0</v>
      </c>
      <c r="CQ30" s="12">
        <v>0</v>
      </c>
      <c r="CR30" s="12">
        <v>0</v>
      </c>
      <c r="CS30" s="13"/>
      <c r="CT30" s="12">
        <v>0</v>
      </c>
      <c r="CU30" s="12">
        <v>0</v>
      </c>
      <c r="CV30" s="12">
        <v>0</v>
      </c>
      <c r="CW30" s="12">
        <v>0</v>
      </c>
      <c r="CX30" s="13"/>
      <c r="CY30" s="12">
        <v>0</v>
      </c>
      <c r="CZ30" s="12">
        <v>0</v>
      </c>
      <c r="DA30" s="12">
        <v>0</v>
      </c>
      <c r="DB30" s="12">
        <v>0</v>
      </c>
      <c r="DC30" s="13"/>
      <c r="DD30" s="12">
        <v>0</v>
      </c>
      <c r="DE30" s="12">
        <v>0</v>
      </c>
      <c r="DF30" s="12">
        <v>0</v>
      </c>
      <c r="DG30" s="12">
        <v>0</v>
      </c>
      <c r="DH30" s="13"/>
      <c r="DI30" s="12">
        <v>0</v>
      </c>
      <c r="DJ30" s="12">
        <v>0</v>
      </c>
      <c r="DK30" s="12">
        <v>0</v>
      </c>
      <c r="DL30" s="12">
        <v>0</v>
      </c>
      <c r="DM30" s="13"/>
      <c r="DN30" s="12">
        <v>0</v>
      </c>
      <c r="DO30" s="12">
        <v>20615139</v>
      </c>
      <c r="DP30" s="12">
        <v>0</v>
      </c>
      <c r="DQ30" s="12">
        <v>20615139</v>
      </c>
      <c r="DR30" s="13"/>
    </row>
    <row r="31" spans="1:122" hidden="1">
      <c r="A31" s="10">
        <v>25</v>
      </c>
      <c r="B31" s="11" t="s">
        <v>27</v>
      </c>
      <c r="C31" s="12">
        <v>0</v>
      </c>
      <c r="D31" s="12">
        <v>0</v>
      </c>
      <c r="E31" s="12">
        <v>0</v>
      </c>
      <c r="F31" s="12">
        <v>0</v>
      </c>
      <c r="G31" s="13"/>
      <c r="H31" s="12">
        <v>0</v>
      </c>
      <c r="I31" s="12">
        <v>0</v>
      </c>
      <c r="J31" s="12">
        <v>0</v>
      </c>
      <c r="K31" s="12">
        <v>0</v>
      </c>
      <c r="L31" s="13"/>
      <c r="M31" s="12">
        <v>0</v>
      </c>
      <c r="N31" s="12">
        <v>178000</v>
      </c>
      <c r="O31" s="12">
        <v>0</v>
      </c>
      <c r="P31" s="12">
        <v>178000</v>
      </c>
      <c r="Q31" s="13"/>
      <c r="R31" s="12">
        <v>17</v>
      </c>
      <c r="S31" s="12">
        <v>4980000</v>
      </c>
      <c r="T31" s="12">
        <v>0</v>
      </c>
      <c r="U31" s="12">
        <v>4980000</v>
      </c>
      <c r="V31" s="13"/>
      <c r="W31" s="12">
        <v>17</v>
      </c>
      <c r="X31" s="12">
        <v>81600</v>
      </c>
      <c r="Y31" s="12">
        <v>0</v>
      </c>
      <c r="Z31" s="12">
        <v>81600</v>
      </c>
      <c r="AA31" s="13"/>
      <c r="AB31" s="12">
        <v>0</v>
      </c>
      <c r="AC31" s="12">
        <v>6005971</v>
      </c>
      <c r="AD31" s="12">
        <v>0</v>
      </c>
      <c r="AE31" s="12">
        <v>6005971</v>
      </c>
      <c r="AF31" s="13"/>
      <c r="AG31" s="12">
        <v>6</v>
      </c>
      <c r="AH31" s="12">
        <v>112800</v>
      </c>
      <c r="AI31" s="12">
        <v>0</v>
      </c>
      <c r="AJ31" s="12">
        <v>112800</v>
      </c>
      <c r="AK31" s="13"/>
      <c r="AL31" s="12">
        <v>983</v>
      </c>
      <c r="AM31" s="12">
        <v>98300</v>
      </c>
      <c r="AN31" s="12">
        <v>0</v>
      </c>
      <c r="AO31" s="12">
        <v>98300</v>
      </c>
      <c r="AP31" s="13"/>
      <c r="AQ31" s="12">
        <v>0</v>
      </c>
      <c r="AR31" s="12">
        <v>0</v>
      </c>
      <c r="AS31" s="12">
        <v>0</v>
      </c>
      <c r="AT31" s="12">
        <v>0</v>
      </c>
      <c r="AU31" s="13"/>
      <c r="AV31" s="12">
        <v>0</v>
      </c>
      <c r="AW31" s="12">
        <v>0</v>
      </c>
      <c r="AX31" s="12">
        <v>0</v>
      </c>
      <c r="AY31" s="12">
        <v>0</v>
      </c>
      <c r="AZ31" s="13"/>
      <c r="BA31" s="12">
        <v>70</v>
      </c>
      <c r="BB31" s="12">
        <v>378000</v>
      </c>
      <c r="BC31" s="12">
        <v>0</v>
      </c>
      <c r="BD31" s="12">
        <v>378000</v>
      </c>
      <c r="BE31" s="13"/>
      <c r="BF31" s="12">
        <v>14</v>
      </c>
      <c r="BG31" s="12">
        <v>112000</v>
      </c>
      <c r="BH31" s="12">
        <v>0</v>
      </c>
      <c r="BI31" s="12">
        <v>112000</v>
      </c>
      <c r="BJ31" s="13"/>
      <c r="BK31" s="12">
        <v>0</v>
      </c>
      <c r="BL31" s="12">
        <v>0</v>
      </c>
      <c r="BM31" s="12">
        <v>0</v>
      </c>
      <c r="BN31" s="12">
        <v>0</v>
      </c>
      <c r="BO31" s="13"/>
      <c r="BP31" s="12">
        <v>0</v>
      </c>
      <c r="BQ31" s="12">
        <v>0</v>
      </c>
      <c r="BR31" s="12">
        <v>0</v>
      </c>
      <c r="BS31" s="12">
        <v>0</v>
      </c>
      <c r="BT31" s="13"/>
      <c r="BU31" s="12">
        <v>0</v>
      </c>
      <c r="BV31" s="12">
        <v>0</v>
      </c>
      <c r="BW31" s="12">
        <v>0</v>
      </c>
      <c r="BX31" s="12">
        <v>0</v>
      </c>
      <c r="BY31" s="13"/>
      <c r="BZ31" s="12">
        <v>0</v>
      </c>
      <c r="CA31" s="12">
        <v>20000</v>
      </c>
      <c r="CB31" s="12">
        <v>0</v>
      </c>
      <c r="CC31" s="12">
        <v>20000</v>
      </c>
      <c r="CD31" s="13"/>
      <c r="CE31" s="12">
        <v>0</v>
      </c>
      <c r="CF31" s="12">
        <v>0</v>
      </c>
      <c r="CG31" s="12">
        <v>0</v>
      </c>
      <c r="CH31" s="12">
        <v>0</v>
      </c>
      <c r="CI31" s="13"/>
      <c r="CJ31" s="12">
        <v>52</v>
      </c>
      <c r="CK31" s="12">
        <v>52000</v>
      </c>
      <c r="CL31" s="12">
        <v>0</v>
      </c>
      <c r="CM31" s="12">
        <v>52000</v>
      </c>
      <c r="CN31" s="13"/>
      <c r="CO31" s="12">
        <v>0</v>
      </c>
      <c r="CP31" s="12">
        <v>0</v>
      </c>
      <c r="CQ31" s="12">
        <v>0</v>
      </c>
      <c r="CR31" s="12">
        <v>0</v>
      </c>
      <c r="CS31" s="13"/>
      <c r="CT31" s="12">
        <v>0</v>
      </c>
      <c r="CU31" s="12">
        <v>0</v>
      </c>
      <c r="CV31" s="12">
        <v>0</v>
      </c>
      <c r="CW31" s="12">
        <v>0</v>
      </c>
      <c r="CX31" s="13"/>
      <c r="CY31" s="12">
        <v>0</v>
      </c>
      <c r="CZ31" s="12">
        <v>0</v>
      </c>
      <c r="DA31" s="12">
        <v>0</v>
      </c>
      <c r="DB31" s="12">
        <v>0</v>
      </c>
      <c r="DC31" s="13"/>
      <c r="DD31" s="12">
        <v>0</v>
      </c>
      <c r="DE31" s="12">
        <v>0</v>
      </c>
      <c r="DF31" s="12">
        <v>0</v>
      </c>
      <c r="DG31" s="12">
        <v>0</v>
      </c>
      <c r="DH31" s="13"/>
      <c r="DI31" s="12">
        <v>0</v>
      </c>
      <c r="DJ31" s="12">
        <v>0</v>
      </c>
      <c r="DK31" s="12">
        <v>0</v>
      </c>
      <c r="DL31" s="12">
        <v>0</v>
      </c>
      <c r="DM31" s="13"/>
      <c r="DN31" s="12">
        <v>0</v>
      </c>
      <c r="DO31" s="12">
        <v>12018671</v>
      </c>
      <c r="DP31" s="12">
        <v>0</v>
      </c>
      <c r="DQ31" s="12">
        <v>12018671</v>
      </c>
      <c r="DR31" s="13"/>
    </row>
    <row r="32" spans="1:122" hidden="1">
      <c r="A32" s="10">
        <v>26</v>
      </c>
      <c r="B32" s="11" t="s">
        <v>28</v>
      </c>
      <c r="C32" s="12">
        <v>0</v>
      </c>
      <c r="D32" s="12">
        <v>0</v>
      </c>
      <c r="E32" s="12">
        <v>0</v>
      </c>
      <c r="F32" s="12">
        <v>0</v>
      </c>
      <c r="G32" s="13"/>
      <c r="H32" s="12">
        <v>0</v>
      </c>
      <c r="I32" s="12">
        <v>0</v>
      </c>
      <c r="J32" s="12">
        <v>0</v>
      </c>
      <c r="K32" s="12">
        <v>0</v>
      </c>
      <c r="L32" s="13"/>
      <c r="M32" s="12">
        <v>0</v>
      </c>
      <c r="N32" s="12">
        <v>266000</v>
      </c>
      <c r="O32" s="12">
        <v>0</v>
      </c>
      <c r="P32" s="12">
        <v>266000</v>
      </c>
      <c r="Q32" s="13"/>
      <c r="R32" s="12">
        <v>37</v>
      </c>
      <c r="S32" s="12">
        <v>10980000</v>
      </c>
      <c r="T32" s="12">
        <v>0</v>
      </c>
      <c r="U32" s="12">
        <v>10980000</v>
      </c>
      <c r="V32" s="13"/>
      <c r="W32" s="12">
        <v>38</v>
      </c>
      <c r="X32" s="12">
        <v>182400</v>
      </c>
      <c r="Y32" s="12">
        <v>0</v>
      </c>
      <c r="Z32" s="12">
        <v>182400</v>
      </c>
      <c r="AA32" s="13"/>
      <c r="AB32" s="12">
        <v>0</v>
      </c>
      <c r="AC32" s="12">
        <v>20353740</v>
      </c>
      <c r="AD32" s="12">
        <v>0</v>
      </c>
      <c r="AE32" s="12">
        <v>20353740</v>
      </c>
      <c r="AF32" s="13"/>
      <c r="AG32" s="12">
        <v>20</v>
      </c>
      <c r="AH32" s="12">
        <v>409000</v>
      </c>
      <c r="AI32" s="12">
        <v>0</v>
      </c>
      <c r="AJ32" s="12">
        <v>409000</v>
      </c>
      <c r="AK32" s="13"/>
      <c r="AL32" s="12">
        <v>1903</v>
      </c>
      <c r="AM32" s="12">
        <v>190300</v>
      </c>
      <c r="AN32" s="12">
        <v>0</v>
      </c>
      <c r="AO32" s="12">
        <v>190300</v>
      </c>
      <c r="AP32" s="13"/>
      <c r="AQ32" s="12">
        <v>0</v>
      </c>
      <c r="AR32" s="12">
        <v>0</v>
      </c>
      <c r="AS32" s="12">
        <v>0</v>
      </c>
      <c r="AT32" s="12">
        <v>0</v>
      </c>
      <c r="AU32" s="13"/>
      <c r="AV32" s="12">
        <v>0</v>
      </c>
      <c r="AW32" s="12">
        <v>0</v>
      </c>
      <c r="AX32" s="12">
        <v>0</v>
      </c>
      <c r="AY32" s="12">
        <v>0</v>
      </c>
      <c r="AZ32" s="13"/>
      <c r="BA32" s="12">
        <v>1047</v>
      </c>
      <c r="BB32" s="12">
        <v>5653800</v>
      </c>
      <c r="BC32" s="12">
        <v>0</v>
      </c>
      <c r="BD32" s="12">
        <v>5653800</v>
      </c>
      <c r="BE32" s="13"/>
      <c r="BF32" s="12">
        <v>23</v>
      </c>
      <c r="BG32" s="12">
        <v>184000</v>
      </c>
      <c r="BH32" s="12">
        <v>0</v>
      </c>
      <c r="BI32" s="12">
        <v>184000</v>
      </c>
      <c r="BJ32" s="13"/>
      <c r="BK32" s="12">
        <v>0</v>
      </c>
      <c r="BL32" s="12">
        <v>0</v>
      </c>
      <c r="BM32" s="12">
        <v>0</v>
      </c>
      <c r="BN32" s="12">
        <v>0</v>
      </c>
      <c r="BO32" s="13"/>
      <c r="BP32" s="12">
        <v>0</v>
      </c>
      <c r="BQ32" s="12">
        <v>0</v>
      </c>
      <c r="BR32" s="12">
        <v>0</v>
      </c>
      <c r="BS32" s="12">
        <v>0</v>
      </c>
      <c r="BT32" s="13"/>
      <c r="BU32" s="12">
        <v>0</v>
      </c>
      <c r="BV32" s="12">
        <v>0</v>
      </c>
      <c r="BW32" s="12">
        <v>0</v>
      </c>
      <c r="BX32" s="12">
        <v>0</v>
      </c>
      <c r="BY32" s="13"/>
      <c r="BZ32" s="12">
        <v>0</v>
      </c>
      <c r="CA32" s="12">
        <v>0</v>
      </c>
      <c r="CB32" s="12">
        <v>0</v>
      </c>
      <c r="CC32" s="12">
        <v>0</v>
      </c>
      <c r="CD32" s="13"/>
      <c r="CE32" s="12">
        <v>0</v>
      </c>
      <c r="CF32" s="12">
        <v>0</v>
      </c>
      <c r="CG32" s="12">
        <v>0</v>
      </c>
      <c r="CH32" s="12">
        <v>0</v>
      </c>
      <c r="CI32" s="13"/>
      <c r="CJ32" s="12">
        <v>52</v>
      </c>
      <c r="CK32" s="12">
        <v>52000</v>
      </c>
      <c r="CL32" s="12">
        <v>0</v>
      </c>
      <c r="CM32" s="12">
        <v>52000</v>
      </c>
      <c r="CN32" s="13"/>
      <c r="CO32" s="12">
        <v>0</v>
      </c>
      <c r="CP32" s="12">
        <v>0</v>
      </c>
      <c r="CQ32" s="12">
        <v>0</v>
      </c>
      <c r="CR32" s="12">
        <v>0</v>
      </c>
      <c r="CS32" s="13"/>
      <c r="CT32" s="12">
        <v>0</v>
      </c>
      <c r="CU32" s="12">
        <v>0</v>
      </c>
      <c r="CV32" s="12">
        <v>0</v>
      </c>
      <c r="CW32" s="12">
        <v>0</v>
      </c>
      <c r="CX32" s="13"/>
      <c r="CY32" s="12">
        <v>0</v>
      </c>
      <c r="CZ32" s="12">
        <v>0</v>
      </c>
      <c r="DA32" s="12">
        <v>0</v>
      </c>
      <c r="DB32" s="12">
        <v>0</v>
      </c>
      <c r="DC32" s="13"/>
      <c r="DD32" s="12">
        <v>0</v>
      </c>
      <c r="DE32" s="12">
        <v>0</v>
      </c>
      <c r="DF32" s="12">
        <v>0</v>
      </c>
      <c r="DG32" s="12">
        <v>0</v>
      </c>
      <c r="DH32" s="13"/>
      <c r="DI32" s="12">
        <v>0</v>
      </c>
      <c r="DJ32" s="12">
        <v>0</v>
      </c>
      <c r="DK32" s="12">
        <v>0</v>
      </c>
      <c r="DL32" s="12">
        <v>0</v>
      </c>
      <c r="DM32" s="13"/>
      <c r="DN32" s="12">
        <v>0</v>
      </c>
      <c r="DO32" s="12">
        <v>38271240</v>
      </c>
      <c r="DP32" s="12">
        <v>0</v>
      </c>
      <c r="DQ32" s="12">
        <v>38271240</v>
      </c>
      <c r="DR32" s="13"/>
    </row>
    <row r="33" spans="1:123" hidden="1">
      <c r="A33" s="10">
        <v>27</v>
      </c>
      <c r="B33" s="11" t="s">
        <v>29</v>
      </c>
      <c r="C33" s="12">
        <v>0</v>
      </c>
      <c r="D33" s="12">
        <v>0</v>
      </c>
      <c r="E33" s="12">
        <v>0</v>
      </c>
      <c r="F33" s="12">
        <v>0</v>
      </c>
      <c r="G33" s="13"/>
      <c r="H33" s="12">
        <v>0</v>
      </c>
      <c r="I33" s="12">
        <v>0</v>
      </c>
      <c r="J33" s="12">
        <v>0</v>
      </c>
      <c r="K33" s="12">
        <v>0</v>
      </c>
      <c r="L33" s="13"/>
      <c r="M33" s="12">
        <v>0</v>
      </c>
      <c r="N33" s="12">
        <v>182000</v>
      </c>
      <c r="O33" s="12">
        <v>0</v>
      </c>
      <c r="P33" s="12">
        <v>182000</v>
      </c>
      <c r="Q33" s="13"/>
      <c r="R33" s="12">
        <v>19</v>
      </c>
      <c r="S33" s="12">
        <v>5580000</v>
      </c>
      <c r="T33" s="12">
        <v>0</v>
      </c>
      <c r="U33" s="12">
        <v>5580000</v>
      </c>
      <c r="V33" s="13"/>
      <c r="W33" s="12">
        <v>20</v>
      </c>
      <c r="X33" s="12">
        <v>96000</v>
      </c>
      <c r="Y33" s="12">
        <v>0</v>
      </c>
      <c r="Z33" s="12">
        <v>96000</v>
      </c>
      <c r="AA33" s="13"/>
      <c r="AB33" s="12">
        <v>0</v>
      </c>
      <c r="AC33" s="12">
        <v>10856480</v>
      </c>
      <c r="AD33" s="12">
        <v>0</v>
      </c>
      <c r="AE33" s="12">
        <v>10856480</v>
      </c>
      <c r="AF33" s="13"/>
      <c r="AG33" s="12">
        <v>14</v>
      </c>
      <c r="AH33" s="12">
        <v>399200</v>
      </c>
      <c r="AI33" s="12">
        <v>0</v>
      </c>
      <c r="AJ33" s="12">
        <v>399200</v>
      </c>
      <c r="AK33" s="13"/>
      <c r="AL33" s="12">
        <v>2355</v>
      </c>
      <c r="AM33" s="12">
        <v>235500</v>
      </c>
      <c r="AN33" s="12">
        <v>0</v>
      </c>
      <c r="AO33" s="12">
        <v>235500</v>
      </c>
      <c r="AP33" s="13"/>
      <c r="AQ33" s="12">
        <v>350</v>
      </c>
      <c r="AR33" s="12">
        <v>2625000</v>
      </c>
      <c r="AS33" s="12">
        <v>0</v>
      </c>
      <c r="AT33" s="12">
        <v>2625000</v>
      </c>
      <c r="AU33" s="13"/>
      <c r="AV33" s="12">
        <v>119</v>
      </c>
      <c r="AW33" s="12">
        <v>535500</v>
      </c>
      <c r="AX33" s="12">
        <v>0</v>
      </c>
      <c r="AY33" s="12">
        <v>535500</v>
      </c>
      <c r="AZ33" s="13"/>
      <c r="BA33" s="12">
        <v>140</v>
      </c>
      <c r="BB33" s="12">
        <v>756000</v>
      </c>
      <c r="BC33" s="12">
        <v>0</v>
      </c>
      <c r="BD33" s="12">
        <v>756000</v>
      </c>
      <c r="BE33" s="13"/>
      <c r="BF33" s="12">
        <v>14</v>
      </c>
      <c r="BG33" s="12">
        <v>112000</v>
      </c>
      <c r="BH33" s="12">
        <v>0</v>
      </c>
      <c r="BI33" s="12">
        <v>112000</v>
      </c>
      <c r="BJ33" s="13"/>
      <c r="BK33" s="12">
        <v>0</v>
      </c>
      <c r="BL33" s="12">
        <v>0</v>
      </c>
      <c r="BM33" s="12">
        <v>0</v>
      </c>
      <c r="BN33" s="12">
        <v>0</v>
      </c>
      <c r="BO33" s="13"/>
      <c r="BP33" s="12">
        <v>0</v>
      </c>
      <c r="BQ33" s="12">
        <v>0</v>
      </c>
      <c r="BR33" s="12">
        <v>0</v>
      </c>
      <c r="BS33" s="12">
        <v>0</v>
      </c>
      <c r="BT33" s="13"/>
      <c r="BU33" s="12">
        <v>0</v>
      </c>
      <c r="BV33" s="12">
        <v>0</v>
      </c>
      <c r="BW33" s="12">
        <v>0</v>
      </c>
      <c r="BX33" s="12">
        <v>0</v>
      </c>
      <c r="BY33" s="13"/>
      <c r="BZ33" s="12">
        <v>0</v>
      </c>
      <c r="CA33" s="12">
        <v>20000</v>
      </c>
      <c r="CB33" s="12">
        <v>0</v>
      </c>
      <c r="CC33" s="12">
        <v>20000</v>
      </c>
      <c r="CD33" s="13"/>
      <c r="CE33" s="12">
        <v>0</v>
      </c>
      <c r="CF33" s="12">
        <v>0</v>
      </c>
      <c r="CG33" s="12">
        <v>0</v>
      </c>
      <c r="CH33" s="12">
        <v>0</v>
      </c>
      <c r="CI33" s="13"/>
      <c r="CJ33" s="12">
        <v>52</v>
      </c>
      <c r="CK33" s="12">
        <v>52000</v>
      </c>
      <c r="CL33" s="12">
        <v>0</v>
      </c>
      <c r="CM33" s="12">
        <v>52000</v>
      </c>
      <c r="CN33" s="13"/>
      <c r="CO33" s="12">
        <v>0</v>
      </c>
      <c r="CP33" s="12">
        <v>0</v>
      </c>
      <c r="CQ33" s="12">
        <v>0</v>
      </c>
      <c r="CR33" s="12">
        <v>0</v>
      </c>
      <c r="CS33" s="13"/>
      <c r="CT33" s="12">
        <v>0</v>
      </c>
      <c r="CU33" s="12">
        <v>0</v>
      </c>
      <c r="CV33" s="12">
        <v>0</v>
      </c>
      <c r="CW33" s="12">
        <v>0</v>
      </c>
      <c r="CX33" s="13"/>
      <c r="CY33" s="12">
        <v>0</v>
      </c>
      <c r="CZ33" s="12">
        <v>0</v>
      </c>
      <c r="DA33" s="12">
        <v>0</v>
      </c>
      <c r="DB33" s="12">
        <v>0</v>
      </c>
      <c r="DC33" s="13"/>
      <c r="DD33" s="12">
        <v>0</v>
      </c>
      <c r="DE33" s="12">
        <v>0</v>
      </c>
      <c r="DF33" s="12">
        <v>0</v>
      </c>
      <c r="DG33" s="12">
        <v>0</v>
      </c>
      <c r="DH33" s="13"/>
      <c r="DI33" s="12">
        <v>0</v>
      </c>
      <c r="DJ33" s="12">
        <v>0</v>
      </c>
      <c r="DK33" s="12">
        <v>0</v>
      </c>
      <c r="DL33" s="12">
        <v>0</v>
      </c>
      <c r="DM33" s="13"/>
      <c r="DN33" s="12">
        <v>0</v>
      </c>
      <c r="DO33" s="12">
        <v>21449680</v>
      </c>
      <c r="DP33" s="12">
        <v>0</v>
      </c>
      <c r="DQ33" s="12">
        <v>21449680</v>
      </c>
      <c r="DR33" s="13"/>
    </row>
    <row r="34" spans="1:123" hidden="1">
      <c r="A34" s="10">
        <v>28</v>
      </c>
      <c r="B34" s="11" t="s">
        <v>30</v>
      </c>
      <c r="C34" s="12">
        <v>0</v>
      </c>
      <c r="D34" s="12">
        <v>0</v>
      </c>
      <c r="E34" s="12">
        <v>0</v>
      </c>
      <c r="F34" s="12">
        <v>0</v>
      </c>
      <c r="G34" s="13"/>
      <c r="H34" s="12">
        <v>0</v>
      </c>
      <c r="I34" s="12">
        <v>0</v>
      </c>
      <c r="J34" s="12">
        <v>0</v>
      </c>
      <c r="K34" s="12">
        <v>0</v>
      </c>
      <c r="L34" s="13"/>
      <c r="M34" s="12">
        <v>0</v>
      </c>
      <c r="N34" s="12">
        <v>202000</v>
      </c>
      <c r="O34" s="12">
        <v>0</v>
      </c>
      <c r="P34" s="12">
        <v>202000</v>
      </c>
      <c r="Q34" s="13"/>
      <c r="R34" s="12">
        <v>27</v>
      </c>
      <c r="S34" s="12">
        <v>7980000</v>
      </c>
      <c r="T34" s="12">
        <v>0</v>
      </c>
      <c r="U34" s="12">
        <v>7980000</v>
      </c>
      <c r="V34" s="13"/>
      <c r="W34" s="12">
        <v>27</v>
      </c>
      <c r="X34" s="12">
        <v>129600</v>
      </c>
      <c r="Y34" s="12">
        <v>0</v>
      </c>
      <c r="Z34" s="12">
        <v>129600</v>
      </c>
      <c r="AA34" s="13"/>
      <c r="AB34" s="12">
        <v>0</v>
      </c>
      <c r="AC34" s="12">
        <v>8421043</v>
      </c>
      <c r="AD34" s="12">
        <v>0</v>
      </c>
      <c r="AE34" s="12">
        <v>8421043</v>
      </c>
      <c r="AF34" s="13"/>
      <c r="AG34" s="12">
        <v>0</v>
      </c>
      <c r="AH34" s="12">
        <v>0</v>
      </c>
      <c r="AI34" s="12">
        <v>0</v>
      </c>
      <c r="AJ34" s="12">
        <v>0</v>
      </c>
      <c r="AK34" s="13"/>
      <c r="AL34" s="12">
        <v>854</v>
      </c>
      <c r="AM34" s="12">
        <v>85400</v>
      </c>
      <c r="AN34" s="12">
        <v>0</v>
      </c>
      <c r="AO34" s="12">
        <v>85400</v>
      </c>
      <c r="AP34" s="13"/>
      <c r="AQ34" s="12">
        <v>0</v>
      </c>
      <c r="AR34" s="12"/>
      <c r="AS34" s="12">
        <v>0</v>
      </c>
      <c r="AT34" s="12">
        <v>0</v>
      </c>
      <c r="AU34" s="13"/>
      <c r="AV34" s="12">
        <v>0</v>
      </c>
      <c r="AW34" s="12">
        <v>0</v>
      </c>
      <c r="AX34" s="12">
        <v>0</v>
      </c>
      <c r="AY34" s="12">
        <v>0</v>
      </c>
      <c r="AZ34" s="13"/>
      <c r="BA34" s="12">
        <v>72</v>
      </c>
      <c r="BB34" s="12">
        <v>388800</v>
      </c>
      <c r="BC34" s="12">
        <v>0</v>
      </c>
      <c r="BD34" s="12">
        <v>388800</v>
      </c>
      <c r="BE34" s="13"/>
      <c r="BF34" s="12">
        <v>19</v>
      </c>
      <c r="BG34" s="12">
        <v>152000</v>
      </c>
      <c r="BH34" s="12">
        <v>0</v>
      </c>
      <c r="BI34" s="12">
        <v>152000</v>
      </c>
      <c r="BJ34" s="13"/>
      <c r="BK34" s="12">
        <v>0</v>
      </c>
      <c r="BL34" s="12">
        <v>0</v>
      </c>
      <c r="BM34" s="12">
        <v>0</v>
      </c>
      <c r="BN34" s="12">
        <v>0</v>
      </c>
      <c r="BO34" s="13"/>
      <c r="BP34" s="12">
        <v>0</v>
      </c>
      <c r="BQ34" s="12">
        <v>0</v>
      </c>
      <c r="BR34" s="12">
        <v>0</v>
      </c>
      <c r="BS34" s="12">
        <v>0</v>
      </c>
      <c r="BT34" s="13"/>
      <c r="BU34" s="12">
        <v>0</v>
      </c>
      <c r="BV34" s="12">
        <v>0</v>
      </c>
      <c r="BW34" s="12">
        <v>0</v>
      </c>
      <c r="BX34" s="12">
        <v>0</v>
      </c>
      <c r="BY34" s="13"/>
      <c r="BZ34" s="12">
        <v>0</v>
      </c>
      <c r="CA34" s="12">
        <v>20000</v>
      </c>
      <c r="CB34" s="12">
        <v>0</v>
      </c>
      <c r="CC34" s="12">
        <v>20000</v>
      </c>
      <c r="CD34" s="13"/>
      <c r="CE34" s="12">
        <v>0</v>
      </c>
      <c r="CF34" s="12">
        <v>0</v>
      </c>
      <c r="CG34" s="12">
        <v>0</v>
      </c>
      <c r="CH34" s="12">
        <v>0</v>
      </c>
      <c r="CI34" s="13"/>
      <c r="CJ34" s="12">
        <v>52</v>
      </c>
      <c r="CK34" s="12">
        <v>52000</v>
      </c>
      <c r="CL34" s="12">
        <v>0</v>
      </c>
      <c r="CM34" s="12">
        <v>52000</v>
      </c>
      <c r="CN34" s="13"/>
      <c r="CO34" s="12">
        <v>0</v>
      </c>
      <c r="CP34" s="12">
        <v>0</v>
      </c>
      <c r="CQ34" s="12">
        <v>0</v>
      </c>
      <c r="CR34" s="12">
        <v>0</v>
      </c>
      <c r="CS34" s="13"/>
      <c r="CT34" s="12">
        <v>0</v>
      </c>
      <c r="CU34" s="12">
        <v>0</v>
      </c>
      <c r="CV34" s="12">
        <v>0</v>
      </c>
      <c r="CW34" s="12">
        <v>0</v>
      </c>
      <c r="CX34" s="13"/>
      <c r="CY34" s="12">
        <v>0</v>
      </c>
      <c r="CZ34" s="12">
        <v>0</v>
      </c>
      <c r="DA34" s="12">
        <v>0</v>
      </c>
      <c r="DB34" s="12">
        <v>0</v>
      </c>
      <c r="DC34" s="13"/>
      <c r="DD34" s="12">
        <v>0</v>
      </c>
      <c r="DE34" s="12">
        <v>0</v>
      </c>
      <c r="DF34" s="12">
        <v>0</v>
      </c>
      <c r="DG34" s="12">
        <v>0</v>
      </c>
      <c r="DH34" s="13"/>
      <c r="DI34" s="12">
        <v>0</v>
      </c>
      <c r="DJ34" s="12">
        <v>0</v>
      </c>
      <c r="DK34" s="12">
        <v>0</v>
      </c>
      <c r="DL34" s="12">
        <v>0</v>
      </c>
      <c r="DM34" s="13"/>
      <c r="DN34" s="12">
        <v>0</v>
      </c>
      <c r="DO34" s="12">
        <v>17430843</v>
      </c>
      <c r="DP34" s="12">
        <v>0</v>
      </c>
      <c r="DQ34" s="12">
        <v>17430843</v>
      </c>
      <c r="DR34" s="13"/>
    </row>
    <row r="35" spans="1:123" hidden="1">
      <c r="A35" s="10">
        <v>29</v>
      </c>
      <c r="B35" s="11" t="s">
        <v>31</v>
      </c>
      <c r="C35" s="12">
        <v>0</v>
      </c>
      <c r="D35" s="12">
        <v>0</v>
      </c>
      <c r="E35" s="12">
        <v>0</v>
      </c>
      <c r="F35" s="12">
        <v>0</v>
      </c>
      <c r="G35" s="13"/>
      <c r="H35" s="12">
        <v>0</v>
      </c>
      <c r="I35" s="12">
        <v>0</v>
      </c>
      <c r="J35" s="12">
        <v>0</v>
      </c>
      <c r="K35" s="12">
        <v>0</v>
      </c>
      <c r="L35" s="13"/>
      <c r="M35" s="12">
        <v>0</v>
      </c>
      <c r="N35" s="12">
        <v>153000</v>
      </c>
      <c r="O35" s="12">
        <v>0</v>
      </c>
      <c r="P35" s="12">
        <v>153000</v>
      </c>
      <c r="Q35" s="13"/>
      <c r="R35" s="12">
        <v>13</v>
      </c>
      <c r="S35" s="12">
        <v>3780000</v>
      </c>
      <c r="T35" s="12">
        <v>0</v>
      </c>
      <c r="U35" s="12">
        <v>3780000</v>
      </c>
      <c r="V35" s="13"/>
      <c r="W35" s="12">
        <v>14</v>
      </c>
      <c r="X35" s="12">
        <v>67200</v>
      </c>
      <c r="Y35" s="12">
        <v>0</v>
      </c>
      <c r="Z35" s="12">
        <v>67200</v>
      </c>
      <c r="AA35" s="13"/>
      <c r="AB35" s="12">
        <v>0</v>
      </c>
      <c r="AC35" s="12">
        <v>5948982</v>
      </c>
      <c r="AD35" s="12">
        <v>0</v>
      </c>
      <c r="AE35" s="12">
        <v>5948982</v>
      </c>
      <c r="AF35" s="13"/>
      <c r="AG35" s="12">
        <v>10</v>
      </c>
      <c r="AH35" s="12">
        <v>276000</v>
      </c>
      <c r="AI35" s="12">
        <v>0</v>
      </c>
      <c r="AJ35" s="12">
        <v>276000</v>
      </c>
      <c r="AK35" s="13"/>
      <c r="AL35" s="12">
        <v>1310</v>
      </c>
      <c r="AM35" s="12">
        <v>131000</v>
      </c>
      <c r="AN35" s="12">
        <v>0</v>
      </c>
      <c r="AO35" s="12">
        <v>131000</v>
      </c>
      <c r="AP35" s="13"/>
      <c r="AQ35" s="12">
        <v>150</v>
      </c>
      <c r="AR35" s="12">
        <v>1125000</v>
      </c>
      <c r="AS35" s="12">
        <v>0</v>
      </c>
      <c r="AT35" s="12">
        <v>1125000</v>
      </c>
      <c r="AU35" s="13"/>
      <c r="AV35" s="12">
        <v>63</v>
      </c>
      <c r="AW35" s="12">
        <v>283500</v>
      </c>
      <c r="AX35" s="12">
        <v>0</v>
      </c>
      <c r="AY35" s="12">
        <v>283500</v>
      </c>
      <c r="AZ35" s="13"/>
      <c r="BA35" s="12">
        <v>275</v>
      </c>
      <c r="BB35" s="12">
        <v>1485000</v>
      </c>
      <c r="BC35" s="12">
        <v>0</v>
      </c>
      <c r="BD35" s="12">
        <v>1485000</v>
      </c>
      <c r="BE35" s="13"/>
      <c r="BF35" s="12">
        <v>10</v>
      </c>
      <c r="BG35" s="12">
        <v>80000</v>
      </c>
      <c r="BH35" s="12">
        <v>0</v>
      </c>
      <c r="BI35" s="12">
        <v>80000</v>
      </c>
      <c r="BJ35" s="13"/>
      <c r="BK35" s="12">
        <v>0</v>
      </c>
      <c r="BL35" s="12">
        <v>0</v>
      </c>
      <c r="BM35" s="12">
        <v>0</v>
      </c>
      <c r="BN35" s="12">
        <v>0</v>
      </c>
      <c r="BO35" s="13"/>
      <c r="BP35" s="12">
        <v>0</v>
      </c>
      <c r="BQ35" s="12">
        <v>0</v>
      </c>
      <c r="BR35" s="12">
        <v>0</v>
      </c>
      <c r="BS35" s="12">
        <v>0</v>
      </c>
      <c r="BT35" s="13"/>
      <c r="BU35" s="12">
        <v>0</v>
      </c>
      <c r="BV35" s="12">
        <v>0</v>
      </c>
      <c r="BW35" s="12">
        <v>0</v>
      </c>
      <c r="BX35" s="12">
        <v>0</v>
      </c>
      <c r="BY35" s="13"/>
      <c r="BZ35" s="12">
        <v>0</v>
      </c>
      <c r="CA35" s="12">
        <v>20000</v>
      </c>
      <c r="CB35" s="12">
        <v>0</v>
      </c>
      <c r="CC35" s="12">
        <v>20000</v>
      </c>
      <c r="CD35" s="13"/>
      <c r="CE35" s="12">
        <v>0</v>
      </c>
      <c r="CF35" s="12">
        <v>0</v>
      </c>
      <c r="CG35" s="12">
        <v>0</v>
      </c>
      <c r="CH35" s="12">
        <v>0</v>
      </c>
      <c r="CI35" s="13"/>
      <c r="CJ35" s="12">
        <v>52</v>
      </c>
      <c r="CK35" s="12">
        <v>52000</v>
      </c>
      <c r="CL35" s="12">
        <v>0</v>
      </c>
      <c r="CM35" s="12">
        <v>52000</v>
      </c>
      <c r="CN35" s="13"/>
      <c r="CO35" s="12">
        <v>0</v>
      </c>
      <c r="CP35" s="12">
        <v>0</v>
      </c>
      <c r="CQ35" s="12">
        <v>0</v>
      </c>
      <c r="CR35" s="12">
        <v>0</v>
      </c>
      <c r="CS35" s="13"/>
      <c r="CT35" s="12">
        <v>0</v>
      </c>
      <c r="CU35" s="12">
        <v>0</v>
      </c>
      <c r="CV35" s="12">
        <v>0</v>
      </c>
      <c r="CW35" s="12">
        <v>0</v>
      </c>
      <c r="CX35" s="13"/>
      <c r="CY35" s="12">
        <v>0</v>
      </c>
      <c r="CZ35" s="12">
        <v>0</v>
      </c>
      <c r="DA35" s="12">
        <v>0</v>
      </c>
      <c r="DB35" s="12">
        <v>0</v>
      </c>
      <c r="DC35" s="13"/>
      <c r="DD35" s="12">
        <v>0</v>
      </c>
      <c r="DE35" s="12">
        <v>0</v>
      </c>
      <c r="DF35" s="12">
        <v>0</v>
      </c>
      <c r="DG35" s="12">
        <v>0</v>
      </c>
      <c r="DH35" s="13"/>
      <c r="DI35" s="12">
        <v>0</v>
      </c>
      <c r="DJ35" s="12">
        <v>0</v>
      </c>
      <c r="DK35" s="12">
        <v>0</v>
      </c>
      <c r="DL35" s="12">
        <v>0</v>
      </c>
      <c r="DM35" s="13"/>
      <c r="DN35" s="12">
        <v>0</v>
      </c>
      <c r="DO35" s="12">
        <v>13401682</v>
      </c>
      <c r="DP35" s="12">
        <v>0</v>
      </c>
      <c r="DQ35" s="12">
        <v>13401682</v>
      </c>
      <c r="DR35" s="13"/>
    </row>
    <row r="36" spans="1:123" hidden="1">
      <c r="A36" s="10">
        <v>30</v>
      </c>
      <c r="B36" s="11" t="s">
        <v>32</v>
      </c>
      <c r="C36" s="12">
        <v>0</v>
      </c>
      <c r="D36" s="12">
        <v>0</v>
      </c>
      <c r="E36" s="12">
        <v>0</v>
      </c>
      <c r="F36" s="12">
        <v>0</v>
      </c>
      <c r="G36" s="13"/>
      <c r="H36" s="12">
        <v>0</v>
      </c>
      <c r="I36" s="12">
        <v>0</v>
      </c>
      <c r="J36" s="12">
        <v>0</v>
      </c>
      <c r="K36" s="12">
        <v>0</v>
      </c>
      <c r="L36" s="13"/>
      <c r="M36" s="12">
        <v>0</v>
      </c>
      <c r="N36" s="12">
        <v>220000</v>
      </c>
      <c r="O36" s="12">
        <v>0</v>
      </c>
      <c r="P36" s="12">
        <v>220000</v>
      </c>
      <c r="Q36" s="13"/>
      <c r="R36" s="12">
        <v>36</v>
      </c>
      <c r="S36" s="12">
        <v>10680000</v>
      </c>
      <c r="T36" s="12">
        <v>0</v>
      </c>
      <c r="U36" s="12">
        <v>10680000</v>
      </c>
      <c r="V36" s="13"/>
      <c r="W36" s="12">
        <v>36</v>
      </c>
      <c r="X36" s="12">
        <v>172800</v>
      </c>
      <c r="Y36" s="12">
        <v>0</v>
      </c>
      <c r="Z36" s="12">
        <v>172800</v>
      </c>
      <c r="AA36" s="13"/>
      <c r="AB36" s="12">
        <v>0</v>
      </c>
      <c r="AC36" s="12">
        <v>13927540</v>
      </c>
      <c r="AD36" s="12">
        <v>0</v>
      </c>
      <c r="AE36" s="12">
        <v>13927540</v>
      </c>
      <c r="AF36" s="13"/>
      <c r="AG36" s="12">
        <v>20</v>
      </c>
      <c r="AH36" s="12">
        <v>466000</v>
      </c>
      <c r="AI36" s="12">
        <v>0</v>
      </c>
      <c r="AJ36" s="12">
        <v>466000</v>
      </c>
      <c r="AK36" s="13"/>
      <c r="AL36" s="12">
        <v>2691</v>
      </c>
      <c r="AM36" s="12">
        <v>269100</v>
      </c>
      <c r="AN36" s="12">
        <v>0</v>
      </c>
      <c r="AO36" s="12">
        <v>269100</v>
      </c>
      <c r="AP36" s="13"/>
      <c r="AQ36" s="12">
        <v>0</v>
      </c>
      <c r="AR36" s="12">
        <v>0</v>
      </c>
      <c r="AS36" s="12">
        <v>0</v>
      </c>
      <c r="AT36" s="12">
        <v>0</v>
      </c>
      <c r="AU36" s="13"/>
      <c r="AV36" s="12">
        <v>0</v>
      </c>
      <c r="AW36" s="12">
        <v>0</v>
      </c>
      <c r="AX36" s="12">
        <v>0</v>
      </c>
      <c r="AY36" s="12">
        <v>0</v>
      </c>
      <c r="AZ36" s="13"/>
      <c r="BA36" s="12">
        <v>0</v>
      </c>
      <c r="BB36" s="12">
        <v>0</v>
      </c>
      <c r="BC36" s="12">
        <v>0</v>
      </c>
      <c r="BD36" s="12">
        <v>0</v>
      </c>
      <c r="BE36" s="13"/>
      <c r="BF36" s="12">
        <v>20</v>
      </c>
      <c r="BG36" s="12">
        <v>160000</v>
      </c>
      <c r="BH36" s="12">
        <v>0</v>
      </c>
      <c r="BI36" s="12">
        <v>160000</v>
      </c>
      <c r="BJ36" s="13"/>
      <c r="BK36" s="12">
        <v>0</v>
      </c>
      <c r="BL36" s="12">
        <v>0</v>
      </c>
      <c r="BM36" s="12">
        <v>0</v>
      </c>
      <c r="BN36" s="12">
        <v>0</v>
      </c>
      <c r="BO36" s="13"/>
      <c r="BP36" s="12">
        <v>0</v>
      </c>
      <c r="BQ36" s="12">
        <v>0</v>
      </c>
      <c r="BR36" s="12">
        <v>0</v>
      </c>
      <c r="BS36" s="12">
        <v>0</v>
      </c>
      <c r="BT36" s="13"/>
      <c r="BU36" s="12">
        <v>0</v>
      </c>
      <c r="BV36" s="12">
        <v>0</v>
      </c>
      <c r="BW36" s="12">
        <v>0</v>
      </c>
      <c r="BX36" s="12">
        <v>0</v>
      </c>
      <c r="BY36" s="13"/>
      <c r="BZ36" s="12">
        <v>0</v>
      </c>
      <c r="CA36" s="12">
        <v>20000</v>
      </c>
      <c r="CB36" s="12">
        <v>0</v>
      </c>
      <c r="CC36" s="12">
        <v>20000</v>
      </c>
      <c r="CD36" s="13"/>
      <c r="CE36" s="12">
        <v>0</v>
      </c>
      <c r="CF36" s="12">
        <v>0</v>
      </c>
      <c r="CG36" s="12">
        <v>0</v>
      </c>
      <c r="CH36" s="12">
        <v>0</v>
      </c>
      <c r="CI36" s="13"/>
      <c r="CJ36" s="12">
        <v>52</v>
      </c>
      <c r="CK36" s="12">
        <v>52000</v>
      </c>
      <c r="CL36" s="12">
        <v>0</v>
      </c>
      <c r="CM36" s="12">
        <v>52000</v>
      </c>
      <c r="CN36" s="13"/>
      <c r="CO36" s="12">
        <v>0</v>
      </c>
      <c r="CP36" s="12">
        <v>0</v>
      </c>
      <c r="CQ36" s="12">
        <v>0</v>
      </c>
      <c r="CR36" s="12">
        <v>0</v>
      </c>
      <c r="CS36" s="13"/>
      <c r="CT36" s="12">
        <v>0</v>
      </c>
      <c r="CU36" s="12">
        <v>0</v>
      </c>
      <c r="CV36" s="12">
        <v>0</v>
      </c>
      <c r="CW36" s="12">
        <v>0</v>
      </c>
      <c r="CX36" s="13"/>
      <c r="CY36" s="12">
        <v>0</v>
      </c>
      <c r="CZ36" s="12">
        <v>0</v>
      </c>
      <c r="DA36" s="12">
        <v>0</v>
      </c>
      <c r="DB36" s="12">
        <v>0</v>
      </c>
      <c r="DC36" s="13"/>
      <c r="DD36" s="12">
        <v>0</v>
      </c>
      <c r="DE36" s="12">
        <v>0</v>
      </c>
      <c r="DF36" s="12">
        <v>0</v>
      </c>
      <c r="DG36" s="12">
        <v>0</v>
      </c>
      <c r="DH36" s="13"/>
      <c r="DI36" s="12">
        <v>0</v>
      </c>
      <c r="DJ36" s="12">
        <v>0</v>
      </c>
      <c r="DK36" s="12">
        <v>0</v>
      </c>
      <c r="DL36" s="12">
        <v>0</v>
      </c>
      <c r="DM36" s="13"/>
      <c r="DN36" s="12">
        <v>0</v>
      </c>
      <c r="DO36" s="12">
        <v>25967440</v>
      </c>
      <c r="DP36" s="12">
        <v>0</v>
      </c>
      <c r="DQ36" s="12">
        <v>25967440</v>
      </c>
      <c r="DR36" s="13"/>
    </row>
    <row r="37" spans="1:123" s="154" customFormat="1">
      <c r="A37" s="148">
        <v>31</v>
      </c>
      <c r="B37" s="149" t="s">
        <v>33</v>
      </c>
      <c r="C37" s="150">
        <v>0</v>
      </c>
      <c r="D37" s="150">
        <v>0</v>
      </c>
      <c r="E37" s="150">
        <v>0</v>
      </c>
      <c r="F37" s="150">
        <v>0</v>
      </c>
      <c r="G37" s="151"/>
      <c r="H37" s="150">
        <v>0</v>
      </c>
      <c r="I37" s="150">
        <v>0</v>
      </c>
      <c r="J37" s="150">
        <v>0</v>
      </c>
      <c r="K37" s="150">
        <v>0</v>
      </c>
      <c r="L37" s="151"/>
      <c r="M37" s="150">
        <v>0</v>
      </c>
      <c r="N37" s="150">
        <v>213000</v>
      </c>
      <c r="O37" s="150">
        <v>0</v>
      </c>
      <c r="P37" s="150">
        <v>213000</v>
      </c>
      <c r="Q37" s="151"/>
      <c r="R37" s="150">
        <v>31</v>
      </c>
      <c r="S37" s="150">
        <v>9180000</v>
      </c>
      <c r="T37" s="150">
        <v>0</v>
      </c>
      <c r="U37" s="150">
        <v>9180000</v>
      </c>
      <c r="V37" s="151"/>
      <c r="W37" s="150">
        <v>32</v>
      </c>
      <c r="X37" s="150">
        <v>153600</v>
      </c>
      <c r="Y37" s="150">
        <v>0</v>
      </c>
      <c r="Z37" s="150">
        <v>153600</v>
      </c>
      <c r="AA37" s="151"/>
      <c r="AB37" s="150">
        <v>0</v>
      </c>
      <c r="AC37" s="150">
        <v>9902706</v>
      </c>
      <c r="AD37" s="150">
        <v>0</v>
      </c>
      <c r="AE37" s="150">
        <v>9902706</v>
      </c>
      <c r="AF37" s="151"/>
      <c r="AG37" s="150">
        <v>20</v>
      </c>
      <c r="AH37" s="150">
        <v>721000</v>
      </c>
      <c r="AI37" s="150">
        <v>0</v>
      </c>
      <c r="AJ37" s="150">
        <v>721000</v>
      </c>
      <c r="AK37" s="151"/>
      <c r="AL37" s="150">
        <v>1707</v>
      </c>
      <c r="AM37" s="150">
        <v>170700</v>
      </c>
      <c r="AN37" s="150">
        <v>0</v>
      </c>
      <c r="AO37" s="150">
        <v>170700</v>
      </c>
      <c r="AP37" s="151"/>
      <c r="AQ37" s="150">
        <v>0</v>
      </c>
      <c r="AR37" s="150">
        <v>0</v>
      </c>
      <c r="AS37" s="150">
        <v>0</v>
      </c>
      <c r="AT37" s="150">
        <v>0</v>
      </c>
      <c r="AU37" s="151"/>
      <c r="AV37" s="150">
        <v>0</v>
      </c>
      <c r="AW37" s="150">
        <v>0</v>
      </c>
      <c r="AX37" s="150">
        <v>0</v>
      </c>
      <c r="AY37" s="150">
        <v>0</v>
      </c>
      <c r="AZ37" s="151"/>
      <c r="BA37" s="150">
        <v>60</v>
      </c>
      <c r="BB37" s="150">
        <v>324000</v>
      </c>
      <c r="BC37" s="150">
        <v>0</v>
      </c>
      <c r="BD37" s="150">
        <v>324000</v>
      </c>
      <c r="BE37" s="151"/>
      <c r="BF37" s="150">
        <v>20</v>
      </c>
      <c r="BG37" s="150">
        <v>160000</v>
      </c>
      <c r="BH37" s="150">
        <v>0</v>
      </c>
      <c r="BI37" s="150">
        <v>160000</v>
      </c>
      <c r="BJ37" s="151"/>
      <c r="BK37" s="150">
        <v>0</v>
      </c>
      <c r="BL37" s="150">
        <v>0</v>
      </c>
      <c r="BM37" s="150">
        <v>0</v>
      </c>
      <c r="BN37" s="150">
        <v>0</v>
      </c>
      <c r="BO37" s="151"/>
      <c r="BP37" s="150">
        <v>0</v>
      </c>
      <c r="BQ37" s="150">
        <v>0</v>
      </c>
      <c r="BR37" s="150">
        <v>0</v>
      </c>
      <c r="BS37" s="150">
        <v>0</v>
      </c>
      <c r="BT37" s="151"/>
      <c r="BU37" s="150">
        <v>0</v>
      </c>
      <c r="BV37" s="150">
        <v>0</v>
      </c>
      <c r="BW37" s="150">
        <v>0</v>
      </c>
      <c r="BX37" s="150">
        <v>0</v>
      </c>
      <c r="BY37" s="151"/>
      <c r="BZ37" s="150">
        <v>0</v>
      </c>
      <c r="CA37" s="150">
        <v>20000</v>
      </c>
      <c r="CB37" s="150">
        <v>0</v>
      </c>
      <c r="CC37" s="150">
        <v>20000</v>
      </c>
      <c r="CD37" s="151"/>
      <c r="CE37" s="150">
        <v>0</v>
      </c>
      <c r="CF37" s="150">
        <v>0</v>
      </c>
      <c r="CG37" s="150">
        <v>0</v>
      </c>
      <c r="CH37" s="150">
        <v>0</v>
      </c>
      <c r="CI37" s="151"/>
      <c r="CJ37" s="150">
        <v>52</v>
      </c>
      <c r="CK37" s="150">
        <v>52000</v>
      </c>
      <c r="CL37" s="150">
        <v>0</v>
      </c>
      <c r="CM37" s="150">
        <v>52000</v>
      </c>
      <c r="CN37" s="151"/>
      <c r="CO37" s="150">
        <v>0</v>
      </c>
      <c r="CP37" s="150">
        <v>0</v>
      </c>
      <c r="CQ37" s="150">
        <v>0</v>
      </c>
      <c r="CR37" s="150">
        <v>0</v>
      </c>
      <c r="CS37" s="151"/>
      <c r="CT37" s="150">
        <v>0</v>
      </c>
      <c r="CU37" s="150">
        <v>0</v>
      </c>
      <c r="CV37" s="150">
        <v>0</v>
      </c>
      <c r="CW37" s="150">
        <v>0</v>
      </c>
      <c r="CX37" s="151"/>
      <c r="CY37" s="150">
        <v>0</v>
      </c>
      <c r="CZ37" s="150">
        <v>0</v>
      </c>
      <c r="DA37" s="150">
        <v>0</v>
      </c>
      <c r="DB37" s="150">
        <v>0</v>
      </c>
      <c r="DC37" s="151"/>
      <c r="DD37" s="150">
        <v>0</v>
      </c>
      <c r="DE37" s="150">
        <v>0</v>
      </c>
      <c r="DF37" s="150">
        <v>0</v>
      </c>
      <c r="DG37" s="150">
        <v>0</v>
      </c>
      <c r="DH37" s="151"/>
      <c r="DI37" s="150">
        <v>0</v>
      </c>
      <c r="DJ37" s="150">
        <v>0</v>
      </c>
      <c r="DK37" s="150">
        <v>0</v>
      </c>
      <c r="DL37" s="150">
        <v>0</v>
      </c>
      <c r="DM37" s="151"/>
      <c r="DN37" s="150">
        <f>C37+H37+M37+R37+W37+AB37+AG37+AL37+AQ37+AV37+BA37+BF37+BK37+BP37+BU37+BZ37+CE37+CJ37+CO37+CT37+CY37+DD37+DI37</f>
        <v>1922</v>
      </c>
      <c r="DO37" s="150">
        <f t="shared" ref="DO37:DQ37" si="0">D37+I37+N37+S37+X37+AC37+AH37+AM37+AR37+AW37+BB37+BG37+BL37+BQ37+BV37+CA37+CF37+CK37+CP37+CU37+CZ37+DE37+DJ37</f>
        <v>20897006</v>
      </c>
      <c r="DP37" s="150">
        <f t="shared" si="0"/>
        <v>0</v>
      </c>
      <c r="DQ37" s="150">
        <f t="shared" si="0"/>
        <v>20897006</v>
      </c>
      <c r="DR37" s="151"/>
      <c r="DS37" s="154">
        <v>20897006</v>
      </c>
    </row>
    <row r="38" spans="1:123" hidden="1">
      <c r="A38" s="10">
        <v>32</v>
      </c>
      <c r="B38" s="11" t="s">
        <v>34</v>
      </c>
      <c r="C38" s="12">
        <v>0</v>
      </c>
      <c r="D38" s="12">
        <v>0</v>
      </c>
      <c r="E38" s="12">
        <v>0</v>
      </c>
      <c r="F38" s="12">
        <v>0</v>
      </c>
      <c r="G38" s="13"/>
      <c r="H38" s="12">
        <v>0</v>
      </c>
      <c r="I38" s="12">
        <v>0</v>
      </c>
      <c r="J38" s="12">
        <v>0</v>
      </c>
      <c r="K38" s="12">
        <v>0</v>
      </c>
      <c r="L38" s="13"/>
      <c r="M38" s="12">
        <v>0</v>
      </c>
      <c r="N38" s="12">
        <v>117000</v>
      </c>
      <c r="O38" s="12">
        <v>0</v>
      </c>
      <c r="P38" s="12">
        <v>117000</v>
      </c>
      <c r="Q38" s="13"/>
      <c r="R38" s="12">
        <v>7</v>
      </c>
      <c r="S38" s="12">
        <v>1980000</v>
      </c>
      <c r="T38" s="12">
        <v>0</v>
      </c>
      <c r="U38" s="12">
        <v>1980000</v>
      </c>
      <c r="V38" s="13"/>
      <c r="W38" s="12">
        <v>7</v>
      </c>
      <c r="X38" s="12">
        <v>33600</v>
      </c>
      <c r="Y38" s="12">
        <v>0</v>
      </c>
      <c r="Z38" s="12">
        <v>33600</v>
      </c>
      <c r="AA38" s="13"/>
      <c r="AB38" s="12">
        <v>0</v>
      </c>
      <c r="AC38" s="12">
        <v>2139993</v>
      </c>
      <c r="AD38" s="12">
        <v>0</v>
      </c>
      <c r="AE38" s="12">
        <v>2139993</v>
      </c>
      <c r="AF38" s="13"/>
      <c r="AG38" s="12">
        <v>4</v>
      </c>
      <c r="AH38" s="12">
        <v>79200</v>
      </c>
      <c r="AI38" s="12">
        <v>0</v>
      </c>
      <c r="AJ38" s="12">
        <v>79200</v>
      </c>
      <c r="AK38" s="13"/>
      <c r="AL38" s="12">
        <v>430</v>
      </c>
      <c r="AM38" s="12">
        <v>43000</v>
      </c>
      <c r="AN38" s="12">
        <v>0</v>
      </c>
      <c r="AO38" s="12">
        <v>43000</v>
      </c>
      <c r="AP38" s="13"/>
      <c r="AQ38" s="12">
        <v>0</v>
      </c>
      <c r="AR38" s="12">
        <v>0</v>
      </c>
      <c r="AS38" s="12">
        <v>0</v>
      </c>
      <c r="AT38" s="12">
        <v>0</v>
      </c>
      <c r="AU38" s="13"/>
      <c r="AV38" s="12">
        <v>0</v>
      </c>
      <c r="AW38" s="12">
        <v>0</v>
      </c>
      <c r="AX38" s="12">
        <v>0</v>
      </c>
      <c r="AY38" s="12">
        <v>0</v>
      </c>
      <c r="AZ38" s="13"/>
      <c r="BA38" s="12">
        <v>80</v>
      </c>
      <c r="BB38" s="12">
        <v>432000</v>
      </c>
      <c r="BC38" s="12">
        <v>0</v>
      </c>
      <c r="BD38" s="12">
        <v>432000</v>
      </c>
      <c r="BE38" s="13"/>
      <c r="BF38" s="12">
        <v>5</v>
      </c>
      <c r="BG38" s="12">
        <v>40000</v>
      </c>
      <c r="BH38" s="12">
        <v>0</v>
      </c>
      <c r="BI38" s="12">
        <v>40000</v>
      </c>
      <c r="BJ38" s="13"/>
      <c r="BK38" s="12">
        <v>0</v>
      </c>
      <c r="BL38" s="12">
        <v>0</v>
      </c>
      <c r="BM38" s="12">
        <v>0</v>
      </c>
      <c r="BN38" s="12">
        <v>0</v>
      </c>
      <c r="BO38" s="13"/>
      <c r="BP38" s="12">
        <v>0</v>
      </c>
      <c r="BQ38" s="12">
        <v>0</v>
      </c>
      <c r="BR38" s="12">
        <v>0</v>
      </c>
      <c r="BS38" s="12">
        <v>0</v>
      </c>
      <c r="BT38" s="13"/>
      <c r="BU38" s="12">
        <v>0</v>
      </c>
      <c r="BV38" s="12">
        <v>0</v>
      </c>
      <c r="BW38" s="12">
        <v>0</v>
      </c>
      <c r="BX38" s="12">
        <v>0</v>
      </c>
      <c r="BY38" s="13"/>
      <c r="BZ38" s="12">
        <v>0</v>
      </c>
      <c r="CA38" s="12">
        <v>20000</v>
      </c>
      <c r="CB38" s="12">
        <v>0</v>
      </c>
      <c r="CC38" s="12">
        <v>20000</v>
      </c>
      <c r="CD38" s="13"/>
      <c r="CE38" s="12">
        <v>0</v>
      </c>
      <c r="CF38" s="12">
        <v>0</v>
      </c>
      <c r="CG38" s="12">
        <v>0</v>
      </c>
      <c r="CH38" s="12">
        <v>0</v>
      </c>
      <c r="CI38" s="13"/>
      <c r="CJ38" s="12">
        <v>52</v>
      </c>
      <c r="CK38" s="12">
        <v>52000</v>
      </c>
      <c r="CL38" s="12">
        <v>0</v>
      </c>
      <c r="CM38" s="12">
        <v>52000</v>
      </c>
      <c r="CN38" s="13"/>
      <c r="CO38" s="12">
        <v>0</v>
      </c>
      <c r="CP38" s="12">
        <v>0</v>
      </c>
      <c r="CQ38" s="12">
        <v>0</v>
      </c>
      <c r="CR38" s="12">
        <v>0</v>
      </c>
      <c r="CS38" s="13"/>
      <c r="CT38" s="12">
        <v>0</v>
      </c>
      <c r="CU38" s="12">
        <v>0</v>
      </c>
      <c r="CV38" s="12">
        <v>0</v>
      </c>
      <c r="CW38" s="12">
        <v>0</v>
      </c>
      <c r="CX38" s="13"/>
      <c r="CY38" s="12">
        <v>0</v>
      </c>
      <c r="CZ38" s="12">
        <v>0</v>
      </c>
      <c r="DA38" s="12">
        <v>0</v>
      </c>
      <c r="DB38" s="12">
        <v>0</v>
      </c>
      <c r="DC38" s="13"/>
      <c r="DD38" s="12">
        <v>0</v>
      </c>
      <c r="DE38" s="12">
        <v>0</v>
      </c>
      <c r="DF38" s="12">
        <v>0</v>
      </c>
      <c r="DG38" s="12">
        <v>0</v>
      </c>
      <c r="DH38" s="13"/>
      <c r="DI38" s="12">
        <v>0</v>
      </c>
      <c r="DJ38" s="12">
        <v>0</v>
      </c>
      <c r="DK38" s="12">
        <v>0</v>
      </c>
      <c r="DL38" s="12">
        <v>0</v>
      </c>
      <c r="DM38" s="13"/>
      <c r="DN38" s="12">
        <v>0</v>
      </c>
      <c r="DO38" s="12">
        <v>4936793</v>
      </c>
      <c r="DP38" s="12">
        <v>0</v>
      </c>
      <c r="DQ38" s="12">
        <v>4936793</v>
      </c>
      <c r="DR38" s="13"/>
    </row>
    <row r="39" spans="1:123" hidden="1">
      <c r="A39" s="10">
        <v>33</v>
      </c>
      <c r="B39" s="11" t="s">
        <v>35</v>
      </c>
      <c r="C39" s="12">
        <v>0</v>
      </c>
      <c r="D39" s="12">
        <v>0</v>
      </c>
      <c r="E39" s="12">
        <v>0</v>
      </c>
      <c r="F39" s="12">
        <v>0</v>
      </c>
      <c r="G39" s="13"/>
      <c r="H39" s="12">
        <v>0</v>
      </c>
      <c r="I39" s="12">
        <v>0</v>
      </c>
      <c r="J39" s="12">
        <v>0</v>
      </c>
      <c r="K39" s="12">
        <v>0</v>
      </c>
      <c r="L39" s="13"/>
      <c r="M39" s="12">
        <v>0</v>
      </c>
      <c r="N39" s="12">
        <v>104000</v>
      </c>
      <c r="O39" s="12">
        <v>0</v>
      </c>
      <c r="P39" s="12">
        <v>104000</v>
      </c>
      <c r="Q39" s="13"/>
      <c r="R39" s="12">
        <v>7</v>
      </c>
      <c r="S39" s="12">
        <v>1980000</v>
      </c>
      <c r="T39" s="12">
        <v>0</v>
      </c>
      <c r="U39" s="12">
        <v>1980000</v>
      </c>
      <c r="V39" s="13"/>
      <c r="W39" s="12">
        <v>7</v>
      </c>
      <c r="X39" s="12">
        <v>33600</v>
      </c>
      <c r="Y39" s="12">
        <v>0</v>
      </c>
      <c r="Z39" s="12">
        <v>33600</v>
      </c>
      <c r="AA39" s="13"/>
      <c r="AB39" s="12">
        <v>0</v>
      </c>
      <c r="AC39" s="12">
        <v>1610502</v>
      </c>
      <c r="AD39" s="12">
        <v>0</v>
      </c>
      <c r="AE39" s="12">
        <v>1610502</v>
      </c>
      <c r="AF39" s="13"/>
      <c r="AG39" s="12">
        <v>5</v>
      </c>
      <c r="AH39" s="12">
        <v>119500</v>
      </c>
      <c r="AI39" s="12">
        <v>0</v>
      </c>
      <c r="AJ39" s="12">
        <v>119500</v>
      </c>
      <c r="AK39" s="13"/>
      <c r="AL39" s="12">
        <v>314</v>
      </c>
      <c r="AM39" s="12">
        <v>31400</v>
      </c>
      <c r="AN39" s="12">
        <v>0</v>
      </c>
      <c r="AO39" s="12">
        <v>31400</v>
      </c>
      <c r="AP39" s="13"/>
      <c r="AQ39" s="12">
        <v>50</v>
      </c>
      <c r="AR39" s="12">
        <v>375000</v>
      </c>
      <c r="AS39" s="12">
        <v>0</v>
      </c>
      <c r="AT39" s="12">
        <v>375000</v>
      </c>
      <c r="AU39" s="13"/>
      <c r="AV39" s="12">
        <v>23</v>
      </c>
      <c r="AW39" s="12">
        <v>103500</v>
      </c>
      <c r="AX39" s="12">
        <v>0</v>
      </c>
      <c r="AY39" s="12">
        <v>103500</v>
      </c>
      <c r="AZ39" s="13"/>
      <c r="BA39" s="12">
        <v>0</v>
      </c>
      <c r="BB39" s="12">
        <v>0</v>
      </c>
      <c r="BC39" s="12">
        <v>0</v>
      </c>
      <c r="BD39" s="12">
        <v>0</v>
      </c>
      <c r="BE39" s="13"/>
      <c r="BF39" s="12">
        <v>5</v>
      </c>
      <c r="BG39" s="12">
        <v>40000</v>
      </c>
      <c r="BH39" s="12">
        <v>0</v>
      </c>
      <c r="BI39" s="12">
        <v>40000</v>
      </c>
      <c r="BJ39" s="13"/>
      <c r="BK39" s="12">
        <v>0</v>
      </c>
      <c r="BL39" s="12">
        <v>0</v>
      </c>
      <c r="BM39" s="12">
        <v>0</v>
      </c>
      <c r="BN39" s="12">
        <v>0</v>
      </c>
      <c r="BO39" s="13"/>
      <c r="BP39" s="12">
        <v>0</v>
      </c>
      <c r="BQ39" s="12">
        <v>0</v>
      </c>
      <c r="BR39" s="12">
        <v>0</v>
      </c>
      <c r="BS39" s="12">
        <v>0</v>
      </c>
      <c r="BT39" s="13"/>
      <c r="BU39" s="12">
        <v>0</v>
      </c>
      <c r="BV39" s="12">
        <v>0</v>
      </c>
      <c r="BW39" s="12">
        <v>0</v>
      </c>
      <c r="BX39" s="12">
        <v>0</v>
      </c>
      <c r="BY39" s="13"/>
      <c r="BZ39" s="12">
        <v>0</v>
      </c>
      <c r="CA39" s="12">
        <v>20000</v>
      </c>
      <c r="CB39" s="12">
        <v>0</v>
      </c>
      <c r="CC39" s="12">
        <v>20000</v>
      </c>
      <c r="CD39" s="13"/>
      <c r="CE39" s="12">
        <v>0</v>
      </c>
      <c r="CF39" s="12">
        <v>0</v>
      </c>
      <c r="CG39" s="12">
        <v>0</v>
      </c>
      <c r="CH39" s="12">
        <v>0</v>
      </c>
      <c r="CI39" s="13"/>
      <c r="CJ39" s="12">
        <v>52</v>
      </c>
      <c r="CK39" s="12">
        <v>52000</v>
      </c>
      <c r="CL39" s="12">
        <v>0</v>
      </c>
      <c r="CM39" s="12">
        <v>52000</v>
      </c>
      <c r="CN39" s="13"/>
      <c r="CO39" s="12">
        <v>0</v>
      </c>
      <c r="CP39" s="12">
        <v>0</v>
      </c>
      <c r="CQ39" s="12">
        <v>0</v>
      </c>
      <c r="CR39" s="12">
        <v>0</v>
      </c>
      <c r="CS39" s="13"/>
      <c r="CT39" s="12">
        <v>0</v>
      </c>
      <c r="CU39" s="12">
        <v>0</v>
      </c>
      <c r="CV39" s="12">
        <v>0</v>
      </c>
      <c r="CW39" s="12">
        <v>0</v>
      </c>
      <c r="CX39" s="13"/>
      <c r="CY39" s="12">
        <v>0</v>
      </c>
      <c r="CZ39" s="12">
        <v>0</v>
      </c>
      <c r="DA39" s="12">
        <v>0</v>
      </c>
      <c r="DB39" s="12">
        <v>0</v>
      </c>
      <c r="DC39" s="13"/>
      <c r="DD39" s="12">
        <v>0</v>
      </c>
      <c r="DE39" s="12">
        <v>0</v>
      </c>
      <c r="DF39" s="12">
        <v>0</v>
      </c>
      <c r="DG39" s="12">
        <v>0</v>
      </c>
      <c r="DH39" s="13"/>
      <c r="DI39" s="12">
        <v>0</v>
      </c>
      <c r="DJ39" s="12">
        <v>0</v>
      </c>
      <c r="DK39" s="12">
        <v>0</v>
      </c>
      <c r="DL39" s="12">
        <v>0</v>
      </c>
      <c r="DM39" s="13"/>
      <c r="DN39" s="12">
        <v>0</v>
      </c>
      <c r="DO39" s="12">
        <v>4469502</v>
      </c>
      <c r="DP39" s="12">
        <v>0</v>
      </c>
      <c r="DQ39" s="12">
        <v>4469502</v>
      </c>
      <c r="DR39" s="13"/>
    </row>
    <row r="40" spans="1:123" hidden="1">
      <c r="A40" s="10">
        <v>34</v>
      </c>
      <c r="B40" s="11" t="s">
        <v>36</v>
      </c>
      <c r="C40" s="12">
        <v>0</v>
      </c>
      <c r="D40" s="12">
        <v>0</v>
      </c>
      <c r="E40" s="12">
        <v>0</v>
      </c>
      <c r="F40" s="12">
        <v>0</v>
      </c>
      <c r="G40" s="13"/>
      <c r="H40" s="12">
        <v>0</v>
      </c>
      <c r="I40" s="12">
        <v>0</v>
      </c>
      <c r="J40" s="12">
        <v>0</v>
      </c>
      <c r="K40" s="12">
        <v>0</v>
      </c>
      <c r="L40" s="13"/>
      <c r="M40" s="12">
        <v>0</v>
      </c>
      <c r="N40" s="12">
        <v>195000</v>
      </c>
      <c r="O40" s="12">
        <v>0</v>
      </c>
      <c r="P40" s="12">
        <v>195000</v>
      </c>
      <c r="Q40" s="13"/>
      <c r="R40" s="12">
        <v>23</v>
      </c>
      <c r="S40" s="12">
        <v>6780000</v>
      </c>
      <c r="T40" s="12">
        <v>0</v>
      </c>
      <c r="U40" s="12">
        <v>6780000</v>
      </c>
      <c r="V40" s="13"/>
      <c r="W40" s="12">
        <v>23</v>
      </c>
      <c r="X40" s="12">
        <v>110400</v>
      </c>
      <c r="Y40" s="12">
        <v>0</v>
      </c>
      <c r="Z40" s="12">
        <v>110400</v>
      </c>
      <c r="AA40" s="13"/>
      <c r="AB40" s="12">
        <v>0</v>
      </c>
      <c r="AC40" s="12">
        <v>9755788</v>
      </c>
      <c r="AD40" s="12">
        <v>0</v>
      </c>
      <c r="AE40" s="12">
        <v>9755788</v>
      </c>
      <c r="AF40" s="13"/>
      <c r="AG40" s="12">
        <v>16</v>
      </c>
      <c r="AH40" s="12">
        <v>405800</v>
      </c>
      <c r="AI40" s="12">
        <v>0</v>
      </c>
      <c r="AJ40" s="12">
        <v>405800</v>
      </c>
      <c r="AK40" s="13"/>
      <c r="AL40" s="12">
        <v>1487</v>
      </c>
      <c r="AM40" s="12">
        <v>148700</v>
      </c>
      <c r="AN40" s="12">
        <v>0</v>
      </c>
      <c r="AO40" s="12">
        <v>148700</v>
      </c>
      <c r="AP40" s="13"/>
      <c r="AQ40" s="12">
        <v>450</v>
      </c>
      <c r="AR40" s="12">
        <v>3375000</v>
      </c>
      <c r="AS40" s="12">
        <v>0</v>
      </c>
      <c r="AT40" s="12">
        <v>3375000</v>
      </c>
      <c r="AU40" s="13"/>
      <c r="AV40" s="12">
        <v>52</v>
      </c>
      <c r="AW40" s="12">
        <v>234000</v>
      </c>
      <c r="AX40" s="12">
        <v>0</v>
      </c>
      <c r="AY40" s="12">
        <v>234000</v>
      </c>
      <c r="AZ40" s="13"/>
      <c r="BA40" s="12">
        <v>50</v>
      </c>
      <c r="BB40" s="12">
        <v>270000</v>
      </c>
      <c r="BC40" s="12">
        <v>0</v>
      </c>
      <c r="BD40" s="12">
        <v>270000</v>
      </c>
      <c r="BE40" s="13"/>
      <c r="BF40" s="12">
        <v>17</v>
      </c>
      <c r="BG40" s="12">
        <v>136000</v>
      </c>
      <c r="BH40" s="12">
        <v>0</v>
      </c>
      <c r="BI40" s="12">
        <v>136000</v>
      </c>
      <c r="BJ40" s="13"/>
      <c r="BK40" s="12">
        <v>0</v>
      </c>
      <c r="BL40" s="12">
        <v>0</v>
      </c>
      <c r="BM40" s="12">
        <v>0</v>
      </c>
      <c r="BN40" s="12">
        <v>0</v>
      </c>
      <c r="BO40" s="13"/>
      <c r="BP40" s="12">
        <v>0</v>
      </c>
      <c r="BQ40" s="12">
        <v>0</v>
      </c>
      <c r="BR40" s="12">
        <v>0</v>
      </c>
      <c r="BS40" s="12">
        <v>0</v>
      </c>
      <c r="BT40" s="13"/>
      <c r="BU40" s="12">
        <v>0</v>
      </c>
      <c r="BV40" s="12">
        <v>0</v>
      </c>
      <c r="BW40" s="12">
        <v>0</v>
      </c>
      <c r="BX40" s="12">
        <v>0</v>
      </c>
      <c r="BY40" s="13"/>
      <c r="BZ40" s="12">
        <v>0</v>
      </c>
      <c r="CA40" s="12">
        <v>20000</v>
      </c>
      <c r="CB40" s="12">
        <v>0</v>
      </c>
      <c r="CC40" s="12">
        <v>20000</v>
      </c>
      <c r="CD40" s="13"/>
      <c r="CE40" s="12">
        <v>0</v>
      </c>
      <c r="CF40" s="12">
        <v>0</v>
      </c>
      <c r="CG40" s="12">
        <v>0</v>
      </c>
      <c r="CH40" s="12">
        <v>0</v>
      </c>
      <c r="CI40" s="13"/>
      <c r="CJ40" s="12">
        <v>52</v>
      </c>
      <c r="CK40" s="12">
        <v>52000</v>
      </c>
      <c r="CL40" s="12">
        <v>0</v>
      </c>
      <c r="CM40" s="12">
        <v>52000</v>
      </c>
      <c r="CN40" s="13"/>
      <c r="CO40" s="12">
        <v>0</v>
      </c>
      <c r="CP40" s="12">
        <v>0</v>
      </c>
      <c r="CQ40" s="12">
        <v>0</v>
      </c>
      <c r="CR40" s="12">
        <v>0</v>
      </c>
      <c r="CS40" s="13"/>
      <c r="CT40" s="12">
        <v>0</v>
      </c>
      <c r="CU40" s="12">
        <v>0</v>
      </c>
      <c r="CV40" s="12">
        <v>0</v>
      </c>
      <c r="CW40" s="12">
        <v>0</v>
      </c>
      <c r="CX40" s="13"/>
      <c r="CY40" s="12">
        <v>0</v>
      </c>
      <c r="CZ40" s="12">
        <v>0</v>
      </c>
      <c r="DA40" s="12">
        <v>0</v>
      </c>
      <c r="DB40" s="12">
        <v>0</v>
      </c>
      <c r="DC40" s="13"/>
      <c r="DD40" s="12">
        <v>0</v>
      </c>
      <c r="DE40" s="12">
        <v>0</v>
      </c>
      <c r="DF40" s="12">
        <v>0</v>
      </c>
      <c r="DG40" s="12">
        <v>0</v>
      </c>
      <c r="DH40" s="13"/>
      <c r="DI40" s="12">
        <v>0</v>
      </c>
      <c r="DJ40" s="12">
        <v>0</v>
      </c>
      <c r="DK40" s="12">
        <v>0</v>
      </c>
      <c r="DL40" s="12">
        <v>0</v>
      </c>
      <c r="DM40" s="13"/>
      <c r="DN40" s="12">
        <v>0</v>
      </c>
      <c r="DO40" s="12">
        <v>21482688</v>
      </c>
      <c r="DP40" s="12">
        <v>0</v>
      </c>
      <c r="DQ40" s="12">
        <v>21482688</v>
      </c>
      <c r="DR40" s="13"/>
    </row>
    <row r="41" spans="1:123" hidden="1">
      <c r="A41" s="10">
        <v>35</v>
      </c>
      <c r="B41" s="11" t="s">
        <v>37</v>
      </c>
      <c r="C41" s="12">
        <v>0</v>
      </c>
      <c r="D41" s="12">
        <v>0</v>
      </c>
      <c r="E41" s="12">
        <v>0</v>
      </c>
      <c r="F41" s="12">
        <v>0</v>
      </c>
      <c r="G41" s="13"/>
      <c r="H41" s="12">
        <v>0</v>
      </c>
      <c r="I41" s="12">
        <v>0</v>
      </c>
      <c r="J41" s="12">
        <v>0</v>
      </c>
      <c r="K41" s="12">
        <v>0</v>
      </c>
      <c r="L41" s="13"/>
      <c r="M41" s="12">
        <v>0</v>
      </c>
      <c r="N41" s="12">
        <v>214000</v>
      </c>
      <c r="O41" s="12">
        <v>0</v>
      </c>
      <c r="P41" s="12">
        <v>214000</v>
      </c>
      <c r="Q41" s="13"/>
      <c r="R41" s="12">
        <v>35</v>
      </c>
      <c r="S41" s="12">
        <v>10380000</v>
      </c>
      <c r="T41" s="12">
        <v>0</v>
      </c>
      <c r="U41" s="12">
        <v>10380000</v>
      </c>
      <c r="V41" s="13"/>
      <c r="W41" s="12">
        <v>35</v>
      </c>
      <c r="X41" s="12">
        <v>168000</v>
      </c>
      <c r="Y41" s="12">
        <v>0</v>
      </c>
      <c r="Z41" s="12">
        <v>168000</v>
      </c>
      <c r="AA41" s="13"/>
      <c r="AB41" s="12">
        <v>0</v>
      </c>
      <c r="AC41" s="12">
        <v>9250797</v>
      </c>
      <c r="AD41" s="12">
        <v>0</v>
      </c>
      <c r="AE41" s="12">
        <v>9250797</v>
      </c>
      <c r="AF41" s="13"/>
      <c r="AG41" s="12">
        <v>19</v>
      </c>
      <c r="AH41" s="12">
        <v>532700</v>
      </c>
      <c r="AI41" s="12">
        <v>0</v>
      </c>
      <c r="AJ41" s="12">
        <v>532700</v>
      </c>
      <c r="AK41" s="13"/>
      <c r="AL41" s="12">
        <v>1217</v>
      </c>
      <c r="AM41" s="12">
        <v>121700</v>
      </c>
      <c r="AN41" s="12">
        <v>0</v>
      </c>
      <c r="AO41" s="12">
        <v>121700</v>
      </c>
      <c r="AP41" s="13"/>
      <c r="AQ41" s="12">
        <v>0</v>
      </c>
      <c r="AR41" s="12">
        <v>0</v>
      </c>
      <c r="AS41" s="12">
        <v>0</v>
      </c>
      <c r="AT41" s="12">
        <v>0</v>
      </c>
      <c r="AU41" s="13"/>
      <c r="AV41" s="12">
        <v>0</v>
      </c>
      <c r="AW41" s="12">
        <v>0</v>
      </c>
      <c r="AX41" s="12">
        <v>0</v>
      </c>
      <c r="AY41" s="12">
        <v>0</v>
      </c>
      <c r="AZ41" s="13"/>
      <c r="BA41" s="12">
        <v>1000</v>
      </c>
      <c r="BB41" s="12">
        <v>5400000</v>
      </c>
      <c r="BC41" s="12">
        <v>0</v>
      </c>
      <c r="BD41" s="12">
        <v>5400000</v>
      </c>
      <c r="BE41" s="13"/>
      <c r="BF41" s="12">
        <v>19</v>
      </c>
      <c r="BG41" s="12">
        <v>152000</v>
      </c>
      <c r="BH41" s="12">
        <v>0</v>
      </c>
      <c r="BI41" s="12">
        <v>152000</v>
      </c>
      <c r="BJ41" s="13"/>
      <c r="BK41" s="12">
        <v>0</v>
      </c>
      <c r="BL41" s="12">
        <v>0</v>
      </c>
      <c r="BM41" s="12">
        <v>0</v>
      </c>
      <c r="BN41" s="12">
        <v>0</v>
      </c>
      <c r="BO41" s="13"/>
      <c r="BP41" s="12">
        <v>0</v>
      </c>
      <c r="BQ41" s="12">
        <v>0</v>
      </c>
      <c r="BR41" s="12">
        <v>0</v>
      </c>
      <c r="BS41" s="12">
        <v>0</v>
      </c>
      <c r="BT41" s="13"/>
      <c r="BU41" s="12">
        <v>0</v>
      </c>
      <c r="BV41" s="12">
        <v>0</v>
      </c>
      <c r="BW41" s="12">
        <v>0</v>
      </c>
      <c r="BX41" s="12">
        <v>0</v>
      </c>
      <c r="BY41" s="13"/>
      <c r="BZ41" s="12">
        <v>0</v>
      </c>
      <c r="CA41" s="12">
        <v>20000</v>
      </c>
      <c r="CB41" s="12">
        <v>0</v>
      </c>
      <c r="CC41" s="12">
        <v>20000</v>
      </c>
      <c r="CD41" s="13"/>
      <c r="CE41" s="12">
        <v>0</v>
      </c>
      <c r="CF41" s="12">
        <v>0</v>
      </c>
      <c r="CG41" s="12">
        <v>0</v>
      </c>
      <c r="CH41" s="12">
        <v>0</v>
      </c>
      <c r="CI41" s="13"/>
      <c r="CJ41" s="12">
        <v>52</v>
      </c>
      <c r="CK41" s="12">
        <v>52000</v>
      </c>
      <c r="CL41" s="12">
        <v>0</v>
      </c>
      <c r="CM41" s="12">
        <v>52000</v>
      </c>
      <c r="CN41" s="13"/>
      <c r="CO41" s="12">
        <v>0</v>
      </c>
      <c r="CP41" s="12">
        <v>0</v>
      </c>
      <c r="CQ41" s="12">
        <v>0</v>
      </c>
      <c r="CR41" s="12">
        <v>0</v>
      </c>
      <c r="CS41" s="13"/>
      <c r="CT41" s="12">
        <v>0</v>
      </c>
      <c r="CU41" s="12">
        <v>0</v>
      </c>
      <c r="CV41" s="12">
        <v>0</v>
      </c>
      <c r="CW41" s="12">
        <v>0</v>
      </c>
      <c r="CX41" s="13"/>
      <c r="CY41" s="12">
        <v>0</v>
      </c>
      <c r="CZ41" s="12">
        <v>0</v>
      </c>
      <c r="DA41" s="12">
        <v>0</v>
      </c>
      <c r="DB41" s="12">
        <v>0</v>
      </c>
      <c r="DC41" s="13"/>
      <c r="DD41" s="12">
        <v>0</v>
      </c>
      <c r="DE41" s="12">
        <v>0</v>
      </c>
      <c r="DF41" s="12">
        <v>0</v>
      </c>
      <c r="DG41" s="12">
        <v>0</v>
      </c>
      <c r="DH41" s="13"/>
      <c r="DI41" s="12">
        <v>0</v>
      </c>
      <c r="DJ41" s="12">
        <v>0</v>
      </c>
      <c r="DK41" s="12">
        <v>0</v>
      </c>
      <c r="DL41" s="12">
        <v>0</v>
      </c>
      <c r="DM41" s="13"/>
      <c r="DN41" s="12">
        <v>0</v>
      </c>
      <c r="DO41" s="12">
        <v>26291197</v>
      </c>
      <c r="DP41" s="12">
        <v>0</v>
      </c>
      <c r="DQ41" s="12">
        <v>26291197</v>
      </c>
      <c r="DR41" s="13"/>
    </row>
    <row r="42" spans="1:123" hidden="1">
      <c r="A42" s="10">
        <v>36</v>
      </c>
      <c r="B42" s="11" t="s">
        <v>38</v>
      </c>
      <c r="C42" s="12">
        <v>0</v>
      </c>
      <c r="D42" s="12">
        <v>0</v>
      </c>
      <c r="E42" s="12">
        <v>0</v>
      </c>
      <c r="F42" s="12">
        <v>0</v>
      </c>
      <c r="G42" s="13"/>
      <c r="H42" s="12">
        <v>0</v>
      </c>
      <c r="I42" s="12">
        <v>0</v>
      </c>
      <c r="J42" s="12">
        <v>0</v>
      </c>
      <c r="K42" s="12">
        <v>0</v>
      </c>
      <c r="L42" s="13"/>
      <c r="M42" s="12">
        <v>0</v>
      </c>
      <c r="N42" s="12">
        <v>147000</v>
      </c>
      <c r="O42" s="12">
        <v>0</v>
      </c>
      <c r="P42" s="12">
        <v>147000</v>
      </c>
      <c r="Q42" s="13"/>
      <c r="R42" s="12">
        <v>13</v>
      </c>
      <c r="S42" s="12">
        <v>3780000</v>
      </c>
      <c r="T42" s="12">
        <v>0</v>
      </c>
      <c r="U42" s="12">
        <v>3780000</v>
      </c>
      <c r="V42" s="13"/>
      <c r="W42" s="12">
        <v>13</v>
      </c>
      <c r="X42" s="12">
        <v>62400</v>
      </c>
      <c r="Y42" s="12">
        <v>0</v>
      </c>
      <c r="Z42" s="12">
        <v>62400</v>
      </c>
      <c r="AA42" s="13"/>
      <c r="AB42" s="12">
        <v>0</v>
      </c>
      <c r="AC42" s="12">
        <v>6687600</v>
      </c>
      <c r="AD42" s="12">
        <v>0</v>
      </c>
      <c r="AE42" s="12">
        <v>6687600</v>
      </c>
      <c r="AF42" s="13"/>
      <c r="AG42" s="12">
        <v>9</v>
      </c>
      <c r="AH42" s="12">
        <v>198700</v>
      </c>
      <c r="AI42" s="12">
        <v>0</v>
      </c>
      <c r="AJ42" s="12">
        <v>198700</v>
      </c>
      <c r="AK42" s="13"/>
      <c r="AL42" s="12">
        <v>1524</v>
      </c>
      <c r="AM42" s="12">
        <v>152400</v>
      </c>
      <c r="AN42" s="12">
        <v>0</v>
      </c>
      <c r="AO42" s="12">
        <v>152400</v>
      </c>
      <c r="AP42" s="13"/>
      <c r="AQ42" s="12">
        <v>0</v>
      </c>
      <c r="AR42" s="12">
        <v>0</v>
      </c>
      <c r="AS42" s="12">
        <v>0</v>
      </c>
      <c r="AT42" s="12">
        <v>0</v>
      </c>
      <c r="AU42" s="13"/>
      <c r="AV42" s="12">
        <v>0</v>
      </c>
      <c r="AW42" s="12">
        <v>0</v>
      </c>
      <c r="AX42" s="12">
        <v>0</v>
      </c>
      <c r="AY42" s="12">
        <v>0</v>
      </c>
      <c r="AZ42" s="13"/>
      <c r="BA42" s="12">
        <v>55</v>
      </c>
      <c r="BB42" s="12">
        <v>297000</v>
      </c>
      <c r="BC42" s="12">
        <v>0</v>
      </c>
      <c r="BD42" s="12">
        <v>297000</v>
      </c>
      <c r="BE42" s="13"/>
      <c r="BF42" s="12">
        <v>11</v>
      </c>
      <c r="BG42" s="12">
        <v>88000</v>
      </c>
      <c r="BH42" s="12">
        <v>0</v>
      </c>
      <c r="BI42" s="12">
        <v>88000</v>
      </c>
      <c r="BJ42" s="13"/>
      <c r="BK42" s="12">
        <v>0</v>
      </c>
      <c r="BL42" s="12">
        <v>0</v>
      </c>
      <c r="BM42" s="12">
        <v>0</v>
      </c>
      <c r="BN42" s="12">
        <v>0</v>
      </c>
      <c r="BO42" s="13"/>
      <c r="BP42" s="12">
        <v>0</v>
      </c>
      <c r="BQ42" s="12">
        <v>0</v>
      </c>
      <c r="BR42" s="12">
        <v>0</v>
      </c>
      <c r="BS42" s="12">
        <v>0</v>
      </c>
      <c r="BT42" s="13"/>
      <c r="BU42" s="12">
        <v>0</v>
      </c>
      <c r="BV42" s="12">
        <v>0</v>
      </c>
      <c r="BW42" s="12">
        <v>0</v>
      </c>
      <c r="BX42" s="12">
        <v>0</v>
      </c>
      <c r="BY42" s="13"/>
      <c r="BZ42" s="12">
        <v>0</v>
      </c>
      <c r="CA42" s="12">
        <v>20000</v>
      </c>
      <c r="CB42" s="12">
        <v>0</v>
      </c>
      <c r="CC42" s="12">
        <v>20000</v>
      </c>
      <c r="CD42" s="13"/>
      <c r="CE42" s="12">
        <v>0</v>
      </c>
      <c r="CF42" s="12">
        <v>0</v>
      </c>
      <c r="CG42" s="12">
        <v>0</v>
      </c>
      <c r="CH42" s="12">
        <v>0</v>
      </c>
      <c r="CI42" s="13"/>
      <c r="CJ42" s="12">
        <v>52</v>
      </c>
      <c r="CK42" s="12">
        <v>52000</v>
      </c>
      <c r="CL42" s="12">
        <v>0</v>
      </c>
      <c r="CM42" s="12">
        <v>52000</v>
      </c>
      <c r="CN42" s="13"/>
      <c r="CO42" s="12">
        <v>0</v>
      </c>
      <c r="CP42" s="12">
        <v>0</v>
      </c>
      <c r="CQ42" s="12">
        <v>0</v>
      </c>
      <c r="CR42" s="12">
        <v>0</v>
      </c>
      <c r="CS42" s="13"/>
      <c r="CT42" s="12">
        <v>0</v>
      </c>
      <c r="CU42" s="12">
        <v>0</v>
      </c>
      <c r="CV42" s="12">
        <v>0</v>
      </c>
      <c r="CW42" s="12">
        <v>0</v>
      </c>
      <c r="CX42" s="13"/>
      <c r="CY42" s="12">
        <v>0</v>
      </c>
      <c r="CZ42" s="12">
        <v>0</v>
      </c>
      <c r="DA42" s="12">
        <v>0</v>
      </c>
      <c r="DB42" s="12">
        <v>0</v>
      </c>
      <c r="DC42" s="13"/>
      <c r="DD42" s="12">
        <v>0</v>
      </c>
      <c r="DE42" s="12">
        <v>0</v>
      </c>
      <c r="DF42" s="12">
        <v>0</v>
      </c>
      <c r="DG42" s="12">
        <v>0</v>
      </c>
      <c r="DH42" s="13"/>
      <c r="DI42" s="12">
        <v>0</v>
      </c>
      <c r="DJ42" s="12">
        <v>0</v>
      </c>
      <c r="DK42" s="12">
        <v>0</v>
      </c>
      <c r="DL42" s="12">
        <v>0</v>
      </c>
      <c r="DM42" s="13"/>
      <c r="DN42" s="12">
        <v>0</v>
      </c>
      <c r="DO42" s="12">
        <v>11485100</v>
      </c>
      <c r="DP42" s="12">
        <v>0</v>
      </c>
      <c r="DQ42" s="12">
        <v>11485100</v>
      </c>
      <c r="DR42" s="13"/>
    </row>
    <row r="43" spans="1:123" hidden="1">
      <c r="A43" s="10">
        <v>37</v>
      </c>
      <c r="B43" s="11" t="s">
        <v>39</v>
      </c>
      <c r="C43" s="12">
        <v>0</v>
      </c>
      <c r="D43" s="12">
        <v>0</v>
      </c>
      <c r="E43" s="12">
        <v>0</v>
      </c>
      <c r="F43" s="12">
        <v>0</v>
      </c>
      <c r="G43" s="13"/>
      <c r="H43" s="12">
        <v>0</v>
      </c>
      <c r="I43" s="12">
        <v>0</v>
      </c>
      <c r="J43" s="12">
        <v>0</v>
      </c>
      <c r="K43" s="12">
        <v>0</v>
      </c>
      <c r="L43" s="13"/>
      <c r="M43" s="12">
        <v>0</v>
      </c>
      <c r="N43" s="12">
        <v>186000</v>
      </c>
      <c r="O43" s="12">
        <v>0</v>
      </c>
      <c r="P43" s="12">
        <v>186000</v>
      </c>
      <c r="Q43" s="13"/>
      <c r="R43" s="12">
        <v>29</v>
      </c>
      <c r="S43" s="12">
        <v>8580000</v>
      </c>
      <c r="T43" s="12">
        <v>0</v>
      </c>
      <c r="U43" s="12">
        <v>8580000</v>
      </c>
      <c r="V43" s="13"/>
      <c r="W43" s="12">
        <v>29</v>
      </c>
      <c r="X43" s="12">
        <v>139200</v>
      </c>
      <c r="Y43" s="12">
        <v>0</v>
      </c>
      <c r="Z43" s="12">
        <v>139200</v>
      </c>
      <c r="AA43" s="13"/>
      <c r="AB43" s="12">
        <v>0</v>
      </c>
      <c r="AC43" s="12">
        <v>8517077</v>
      </c>
      <c r="AD43" s="12">
        <v>0</v>
      </c>
      <c r="AE43" s="12">
        <v>8517077</v>
      </c>
      <c r="AF43" s="13"/>
      <c r="AG43" s="12">
        <v>16</v>
      </c>
      <c r="AH43" s="12">
        <v>399800</v>
      </c>
      <c r="AI43" s="12">
        <v>0</v>
      </c>
      <c r="AJ43" s="12">
        <v>399800</v>
      </c>
      <c r="AK43" s="13"/>
      <c r="AL43" s="12">
        <v>1880</v>
      </c>
      <c r="AM43" s="12">
        <v>188000</v>
      </c>
      <c r="AN43" s="12">
        <v>0</v>
      </c>
      <c r="AO43" s="12">
        <v>188000</v>
      </c>
      <c r="AP43" s="13"/>
      <c r="AQ43" s="12">
        <v>0</v>
      </c>
      <c r="AR43" s="12">
        <v>0</v>
      </c>
      <c r="AS43" s="12">
        <v>0</v>
      </c>
      <c r="AT43" s="12">
        <v>0</v>
      </c>
      <c r="AU43" s="13"/>
      <c r="AV43" s="12">
        <v>0</v>
      </c>
      <c r="AW43" s="12">
        <v>0</v>
      </c>
      <c r="AX43" s="12">
        <v>0</v>
      </c>
      <c r="AY43" s="12">
        <v>0</v>
      </c>
      <c r="AZ43" s="13"/>
      <c r="BA43" s="12">
        <v>125</v>
      </c>
      <c r="BB43" s="12">
        <v>675000</v>
      </c>
      <c r="BC43" s="12">
        <v>0</v>
      </c>
      <c r="BD43" s="12">
        <v>675000</v>
      </c>
      <c r="BE43" s="13"/>
      <c r="BF43" s="12">
        <v>16</v>
      </c>
      <c r="BG43" s="12">
        <v>128000</v>
      </c>
      <c r="BH43" s="12">
        <v>0</v>
      </c>
      <c r="BI43" s="12">
        <v>128000</v>
      </c>
      <c r="BJ43" s="13"/>
      <c r="BK43" s="12">
        <v>0</v>
      </c>
      <c r="BL43" s="12">
        <v>0</v>
      </c>
      <c r="BM43" s="12">
        <v>0</v>
      </c>
      <c r="BN43" s="12">
        <v>0</v>
      </c>
      <c r="BO43" s="13"/>
      <c r="BP43" s="12">
        <v>0</v>
      </c>
      <c r="BQ43" s="12">
        <v>0</v>
      </c>
      <c r="BR43" s="12">
        <v>0</v>
      </c>
      <c r="BS43" s="12">
        <v>0</v>
      </c>
      <c r="BT43" s="13"/>
      <c r="BU43" s="12">
        <v>0</v>
      </c>
      <c r="BV43" s="12">
        <v>0</v>
      </c>
      <c r="BW43" s="12">
        <v>0</v>
      </c>
      <c r="BX43" s="12">
        <v>0</v>
      </c>
      <c r="BY43" s="13"/>
      <c r="BZ43" s="12">
        <v>0</v>
      </c>
      <c r="CA43" s="12">
        <v>20000</v>
      </c>
      <c r="CB43" s="12">
        <v>0</v>
      </c>
      <c r="CC43" s="12">
        <v>20000</v>
      </c>
      <c r="CD43" s="13"/>
      <c r="CE43" s="12">
        <v>0</v>
      </c>
      <c r="CF43" s="12">
        <v>0</v>
      </c>
      <c r="CG43" s="12">
        <v>0</v>
      </c>
      <c r="CH43" s="12">
        <v>0</v>
      </c>
      <c r="CI43" s="13"/>
      <c r="CJ43" s="12">
        <v>52</v>
      </c>
      <c r="CK43" s="12">
        <v>52000</v>
      </c>
      <c r="CL43" s="12">
        <v>0</v>
      </c>
      <c r="CM43" s="12">
        <v>52000</v>
      </c>
      <c r="CN43" s="13"/>
      <c r="CO43" s="12">
        <v>0</v>
      </c>
      <c r="CP43" s="12">
        <v>0</v>
      </c>
      <c r="CQ43" s="12">
        <v>0</v>
      </c>
      <c r="CR43" s="12">
        <v>0</v>
      </c>
      <c r="CS43" s="13"/>
      <c r="CT43" s="12">
        <v>0</v>
      </c>
      <c r="CU43" s="12">
        <v>0</v>
      </c>
      <c r="CV43" s="12">
        <v>0</v>
      </c>
      <c r="CW43" s="12">
        <v>0</v>
      </c>
      <c r="CX43" s="13"/>
      <c r="CY43" s="12">
        <v>0</v>
      </c>
      <c r="CZ43" s="12">
        <v>0</v>
      </c>
      <c r="DA43" s="12">
        <v>0</v>
      </c>
      <c r="DB43" s="12">
        <v>0</v>
      </c>
      <c r="DC43" s="13"/>
      <c r="DD43" s="12">
        <v>0</v>
      </c>
      <c r="DE43" s="12">
        <v>0</v>
      </c>
      <c r="DF43" s="12">
        <v>0</v>
      </c>
      <c r="DG43" s="12">
        <v>0</v>
      </c>
      <c r="DH43" s="13"/>
      <c r="DI43" s="12">
        <v>0</v>
      </c>
      <c r="DJ43" s="12">
        <v>0</v>
      </c>
      <c r="DK43" s="12">
        <v>0</v>
      </c>
      <c r="DL43" s="12">
        <v>0</v>
      </c>
      <c r="DM43" s="13"/>
      <c r="DN43" s="12">
        <v>0</v>
      </c>
      <c r="DO43" s="12">
        <v>18885077</v>
      </c>
      <c r="DP43" s="12">
        <v>0</v>
      </c>
      <c r="DQ43" s="12">
        <v>18885077</v>
      </c>
      <c r="DR43" s="13"/>
    </row>
    <row r="44" spans="1:123" hidden="1">
      <c r="A44" s="10">
        <v>38</v>
      </c>
      <c r="B44" s="11" t="s">
        <v>40</v>
      </c>
      <c r="C44" s="12">
        <v>0</v>
      </c>
      <c r="D44" s="12">
        <v>0</v>
      </c>
      <c r="E44" s="12">
        <v>0</v>
      </c>
      <c r="F44" s="12">
        <v>0</v>
      </c>
      <c r="G44" s="13"/>
      <c r="H44" s="12">
        <v>0</v>
      </c>
      <c r="I44" s="12">
        <v>0</v>
      </c>
      <c r="J44" s="12">
        <v>0</v>
      </c>
      <c r="K44" s="12">
        <v>0</v>
      </c>
      <c r="L44" s="13"/>
      <c r="M44" s="12">
        <v>0</v>
      </c>
      <c r="N44" s="12">
        <v>197000</v>
      </c>
      <c r="O44" s="12">
        <v>0</v>
      </c>
      <c r="P44" s="12">
        <v>197000</v>
      </c>
      <c r="Q44" s="13"/>
      <c r="R44" s="12">
        <v>27</v>
      </c>
      <c r="S44" s="12">
        <v>7980000</v>
      </c>
      <c r="T44" s="12">
        <v>0</v>
      </c>
      <c r="U44" s="12">
        <v>7980000</v>
      </c>
      <c r="V44" s="13"/>
      <c r="W44" s="12">
        <v>27</v>
      </c>
      <c r="X44" s="12">
        <v>129600</v>
      </c>
      <c r="Y44" s="12">
        <v>0</v>
      </c>
      <c r="Z44" s="12">
        <v>129600</v>
      </c>
      <c r="AA44" s="13"/>
      <c r="AB44" s="12">
        <v>0</v>
      </c>
      <c r="AC44" s="12">
        <v>10383159</v>
      </c>
      <c r="AD44" s="12">
        <v>0</v>
      </c>
      <c r="AE44" s="12">
        <v>10383159</v>
      </c>
      <c r="AF44" s="13"/>
      <c r="AG44" s="12">
        <v>14</v>
      </c>
      <c r="AH44" s="12">
        <v>276000</v>
      </c>
      <c r="AI44" s="12">
        <v>0</v>
      </c>
      <c r="AJ44" s="12">
        <v>276000</v>
      </c>
      <c r="AK44" s="13"/>
      <c r="AL44" s="12">
        <v>2061</v>
      </c>
      <c r="AM44" s="12">
        <v>206100</v>
      </c>
      <c r="AN44" s="12">
        <v>0</v>
      </c>
      <c r="AO44" s="12">
        <v>206100</v>
      </c>
      <c r="AP44" s="13"/>
      <c r="AQ44" s="12">
        <v>0</v>
      </c>
      <c r="AR44" s="12">
        <v>0</v>
      </c>
      <c r="AS44" s="12">
        <v>0</v>
      </c>
      <c r="AT44" s="12">
        <v>0</v>
      </c>
      <c r="AU44" s="13"/>
      <c r="AV44" s="12">
        <v>0</v>
      </c>
      <c r="AW44" s="12">
        <v>0</v>
      </c>
      <c r="AX44" s="12">
        <v>0</v>
      </c>
      <c r="AY44" s="12">
        <v>0</v>
      </c>
      <c r="AZ44" s="13"/>
      <c r="BA44" s="12">
        <v>150</v>
      </c>
      <c r="BB44" s="12">
        <v>810000</v>
      </c>
      <c r="BC44" s="12">
        <v>0</v>
      </c>
      <c r="BD44" s="12">
        <v>810000</v>
      </c>
      <c r="BE44" s="13"/>
      <c r="BF44" s="12">
        <v>20</v>
      </c>
      <c r="BG44" s="12">
        <v>160000</v>
      </c>
      <c r="BH44" s="12">
        <v>0</v>
      </c>
      <c r="BI44" s="12">
        <v>160000</v>
      </c>
      <c r="BJ44" s="13"/>
      <c r="BK44" s="12">
        <v>0</v>
      </c>
      <c r="BL44" s="12">
        <v>0</v>
      </c>
      <c r="BM44" s="12">
        <v>0</v>
      </c>
      <c r="BN44" s="12">
        <v>0</v>
      </c>
      <c r="BO44" s="13"/>
      <c r="BP44" s="12">
        <v>0</v>
      </c>
      <c r="BQ44" s="12">
        <v>0</v>
      </c>
      <c r="BR44" s="12">
        <v>0</v>
      </c>
      <c r="BS44" s="12">
        <v>0</v>
      </c>
      <c r="BT44" s="13"/>
      <c r="BU44" s="12">
        <v>0</v>
      </c>
      <c r="BV44" s="12">
        <v>0</v>
      </c>
      <c r="BW44" s="12">
        <v>0</v>
      </c>
      <c r="BX44" s="12">
        <v>0</v>
      </c>
      <c r="BY44" s="13"/>
      <c r="BZ44" s="12">
        <v>0</v>
      </c>
      <c r="CA44" s="12">
        <v>20000</v>
      </c>
      <c r="CB44" s="12">
        <v>0</v>
      </c>
      <c r="CC44" s="12">
        <v>20000</v>
      </c>
      <c r="CD44" s="13"/>
      <c r="CE44" s="12">
        <v>0</v>
      </c>
      <c r="CF44" s="12">
        <v>0</v>
      </c>
      <c r="CG44" s="12">
        <v>0</v>
      </c>
      <c r="CH44" s="12">
        <v>0</v>
      </c>
      <c r="CI44" s="13"/>
      <c r="CJ44" s="12">
        <v>52</v>
      </c>
      <c r="CK44" s="12">
        <v>52000</v>
      </c>
      <c r="CL44" s="12">
        <v>0</v>
      </c>
      <c r="CM44" s="12">
        <v>52000</v>
      </c>
      <c r="CN44" s="13"/>
      <c r="CO44" s="12">
        <v>0</v>
      </c>
      <c r="CP44" s="12">
        <v>0</v>
      </c>
      <c r="CQ44" s="12">
        <v>0</v>
      </c>
      <c r="CR44" s="12">
        <v>0</v>
      </c>
      <c r="CS44" s="13"/>
      <c r="CT44" s="12">
        <v>0</v>
      </c>
      <c r="CU44" s="12">
        <v>0</v>
      </c>
      <c r="CV44" s="12">
        <v>0</v>
      </c>
      <c r="CW44" s="12">
        <v>0</v>
      </c>
      <c r="CX44" s="13"/>
      <c r="CY44" s="12">
        <v>0</v>
      </c>
      <c r="CZ44" s="12">
        <v>0</v>
      </c>
      <c r="DA44" s="12">
        <v>0</v>
      </c>
      <c r="DB44" s="12">
        <v>0</v>
      </c>
      <c r="DC44" s="13"/>
      <c r="DD44" s="12">
        <v>0</v>
      </c>
      <c r="DE44" s="12">
        <v>0</v>
      </c>
      <c r="DF44" s="12">
        <v>0</v>
      </c>
      <c r="DG44" s="12">
        <v>0</v>
      </c>
      <c r="DH44" s="13"/>
      <c r="DI44" s="12">
        <v>0</v>
      </c>
      <c r="DJ44" s="12">
        <v>0</v>
      </c>
      <c r="DK44" s="12">
        <v>0</v>
      </c>
      <c r="DL44" s="12">
        <v>0</v>
      </c>
      <c r="DM44" s="13"/>
      <c r="DN44" s="12">
        <v>0</v>
      </c>
      <c r="DO44" s="12">
        <v>20213859</v>
      </c>
      <c r="DP44" s="12">
        <v>0</v>
      </c>
      <c r="DQ44" s="12">
        <v>20213859</v>
      </c>
      <c r="DR44" s="13"/>
    </row>
    <row r="45" spans="1:123" hidden="1">
      <c r="A45" s="10">
        <v>39</v>
      </c>
      <c r="B45" s="11" t="s">
        <v>55</v>
      </c>
      <c r="C45" s="12">
        <v>0</v>
      </c>
      <c r="D45" s="12">
        <v>0</v>
      </c>
      <c r="E45" s="12">
        <v>0</v>
      </c>
      <c r="F45" s="12">
        <v>0</v>
      </c>
      <c r="G45" s="13"/>
      <c r="H45" s="12">
        <v>0</v>
      </c>
      <c r="I45" s="12">
        <v>0</v>
      </c>
      <c r="J45" s="12">
        <v>0</v>
      </c>
      <c r="K45" s="12">
        <v>0</v>
      </c>
      <c r="L45" s="13"/>
      <c r="M45" s="12">
        <v>0</v>
      </c>
      <c r="N45" s="12">
        <v>20000</v>
      </c>
      <c r="O45" s="12">
        <v>0</v>
      </c>
      <c r="P45" s="12">
        <v>20000</v>
      </c>
      <c r="Q45" s="13"/>
      <c r="R45" s="12">
        <v>0</v>
      </c>
      <c r="S45" s="12">
        <v>0</v>
      </c>
      <c r="T45" s="12">
        <v>0</v>
      </c>
      <c r="U45" s="12">
        <v>0</v>
      </c>
      <c r="V45" s="13"/>
      <c r="W45" s="12">
        <v>0</v>
      </c>
      <c r="X45" s="12">
        <v>0</v>
      </c>
      <c r="Y45" s="12">
        <v>0</v>
      </c>
      <c r="Z45" s="12">
        <v>0</v>
      </c>
      <c r="AA45" s="13"/>
      <c r="AB45" s="12">
        <v>0</v>
      </c>
      <c r="AC45" s="12">
        <v>0</v>
      </c>
      <c r="AD45" s="12">
        <v>0</v>
      </c>
      <c r="AE45" s="12">
        <v>0</v>
      </c>
      <c r="AF45" s="13"/>
      <c r="AG45" s="12">
        <v>0</v>
      </c>
      <c r="AH45" s="12">
        <v>0</v>
      </c>
      <c r="AI45" s="12">
        <v>0</v>
      </c>
      <c r="AJ45" s="12">
        <v>0</v>
      </c>
      <c r="AK45" s="13"/>
      <c r="AL45" s="12">
        <v>0</v>
      </c>
      <c r="AM45" s="12">
        <v>0</v>
      </c>
      <c r="AN45" s="12">
        <v>0</v>
      </c>
      <c r="AO45" s="12">
        <v>0</v>
      </c>
      <c r="AP45" s="13"/>
      <c r="AQ45" s="12">
        <v>0</v>
      </c>
      <c r="AR45" s="12">
        <v>0</v>
      </c>
      <c r="AS45" s="12">
        <v>0</v>
      </c>
      <c r="AT45" s="12">
        <v>0</v>
      </c>
      <c r="AU45" s="13"/>
      <c r="AV45" s="12">
        <v>0</v>
      </c>
      <c r="AW45" s="12">
        <v>0</v>
      </c>
      <c r="AX45" s="12">
        <v>0</v>
      </c>
      <c r="AY45" s="12">
        <v>0</v>
      </c>
      <c r="AZ45" s="13"/>
      <c r="BA45" s="12">
        <v>0</v>
      </c>
      <c r="BB45" s="12">
        <v>0</v>
      </c>
      <c r="BC45" s="12">
        <v>0</v>
      </c>
      <c r="BD45" s="12">
        <v>0</v>
      </c>
      <c r="BE45" s="13"/>
      <c r="BF45" s="12">
        <v>0</v>
      </c>
      <c r="BG45" s="12">
        <v>0</v>
      </c>
      <c r="BH45" s="12">
        <v>0</v>
      </c>
      <c r="BI45" s="12">
        <v>0</v>
      </c>
      <c r="BJ45" s="13"/>
      <c r="BK45" s="12">
        <v>0</v>
      </c>
      <c r="BL45" s="12">
        <v>0</v>
      </c>
      <c r="BM45" s="12">
        <v>0</v>
      </c>
      <c r="BN45" s="12">
        <v>0</v>
      </c>
      <c r="BO45" s="13"/>
      <c r="BP45" s="12">
        <v>0</v>
      </c>
      <c r="BQ45" s="12">
        <v>0</v>
      </c>
      <c r="BR45" s="12">
        <v>0</v>
      </c>
      <c r="BS45" s="12">
        <v>0</v>
      </c>
      <c r="BT45" s="13"/>
      <c r="BU45" s="12">
        <v>0</v>
      </c>
      <c r="BV45" s="12">
        <v>0</v>
      </c>
      <c r="BW45" s="12">
        <v>0</v>
      </c>
      <c r="BX45" s="12">
        <v>0</v>
      </c>
      <c r="BY45" s="13"/>
      <c r="BZ45" s="12">
        <v>0</v>
      </c>
      <c r="CA45" s="12">
        <v>0</v>
      </c>
      <c r="CB45" s="12">
        <v>0</v>
      </c>
      <c r="CC45" s="12">
        <v>0</v>
      </c>
      <c r="CD45" s="13"/>
      <c r="CE45" s="12">
        <v>0</v>
      </c>
      <c r="CF45" s="12">
        <v>0</v>
      </c>
      <c r="CG45" s="12">
        <v>0</v>
      </c>
      <c r="CH45" s="12">
        <v>0</v>
      </c>
      <c r="CI45" s="13"/>
      <c r="CJ45" s="12">
        <v>0</v>
      </c>
      <c r="CK45" s="12">
        <v>0</v>
      </c>
      <c r="CL45" s="12">
        <v>0</v>
      </c>
      <c r="CM45" s="12">
        <v>0</v>
      </c>
      <c r="CN45" s="13"/>
      <c r="CO45" s="12">
        <v>0</v>
      </c>
      <c r="CP45" s="12">
        <v>0</v>
      </c>
      <c r="CQ45" s="12">
        <v>0</v>
      </c>
      <c r="CR45" s="12">
        <v>0</v>
      </c>
      <c r="CS45" s="13"/>
      <c r="CT45" s="12">
        <v>0</v>
      </c>
      <c r="CU45" s="12">
        <v>0</v>
      </c>
      <c r="CV45" s="12">
        <v>0</v>
      </c>
      <c r="CW45" s="12">
        <v>0</v>
      </c>
      <c r="CX45" s="13"/>
      <c r="CY45" s="12">
        <v>0</v>
      </c>
      <c r="CZ45" s="12">
        <v>0</v>
      </c>
      <c r="DA45" s="12">
        <v>0</v>
      </c>
      <c r="DB45" s="12">
        <v>0</v>
      </c>
      <c r="DC45" s="13"/>
      <c r="DD45" s="12">
        <v>0</v>
      </c>
      <c r="DE45" s="12">
        <v>0</v>
      </c>
      <c r="DF45" s="12">
        <v>0</v>
      </c>
      <c r="DG45" s="12">
        <v>0</v>
      </c>
      <c r="DH45" s="13"/>
      <c r="DI45" s="12">
        <v>0</v>
      </c>
      <c r="DJ45" s="12">
        <v>0</v>
      </c>
      <c r="DK45" s="12">
        <v>0</v>
      </c>
      <c r="DL45" s="12">
        <v>0</v>
      </c>
      <c r="DM45" s="13"/>
      <c r="DN45" s="12">
        <v>0</v>
      </c>
      <c r="DO45" s="12">
        <v>20000</v>
      </c>
      <c r="DP45" s="12">
        <v>0</v>
      </c>
      <c r="DQ45" s="12">
        <v>20000</v>
      </c>
      <c r="DR45" s="13"/>
    </row>
    <row r="46" spans="1:123" hidden="1">
      <c r="A46" s="10">
        <v>40</v>
      </c>
      <c r="B46" s="11" t="s">
        <v>56</v>
      </c>
      <c r="C46" s="12">
        <v>0</v>
      </c>
      <c r="D46" s="12">
        <v>0</v>
      </c>
      <c r="E46" s="12">
        <v>0</v>
      </c>
      <c r="F46" s="12">
        <v>0</v>
      </c>
      <c r="G46" s="13"/>
      <c r="H46" s="12">
        <v>0</v>
      </c>
      <c r="I46" s="12">
        <v>0</v>
      </c>
      <c r="J46" s="12">
        <v>0</v>
      </c>
      <c r="K46" s="12">
        <v>0</v>
      </c>
      <c r="L46" s="13"/>
      <c r="M46" s="12">
        <v>0</v>
      </c>
      <c r="N46" s="12">
        <v>20000</v>
      </c>
      <c r="O46" s="12">
        <v>0</v>
      </c>
      <c r="P46" s="12">
        <v>20000</v>
      </c>
      <c r="Q46" s="13"/>
      <c r="R46" s="12">
        <v>0</v>
      </c>
      <c r="S46" s="12">
        <v>0</v>
      </c>
      <c r="T46" s="12">
        <v>0</v>
      </c>
      <c r="U46" s="12">
        <v>0</v>
      </c>
      <c r="V46" s="13"/>
      <c r="W46" s="12">
        <v>0</v>
      </c>
      <c r="X46" s="12">
        <v>0</v>
      </c>
      <c r="Y46" s="12">
        <v>0</v>
      </c>
      <c r="Z46" s="12">
        <v>0</v>
      </c>
      <c r="AA46" s="13"/>
      <c r="AB46" s="12">
        <v>0</v>
      </c>
      <c r="AC46" s="12">
        <v>0</v>
      </c>
      <c r="AD46" s="12">
        <v>0</v>
      </c>
      <c r="AE46" s="12">
        <v>0</v>
      </c>
      <c r="AF46" s="13"/>
      <c r="AG46" s="12">
        <v>0</v>
      </c>
      <c r="AH46" s="12">
        <v>0</v>
      </c>
      <c r="AI46" s="12">
        <v>0</v>
      </c>
      <c r="AJ46" s="12">
        <v>0</v>
      </c>
      <c r="AK46" s="13"/>
      <c r="AL46" s="12">
        <v>0</v>
      </c>
      <c r="AM46" s="12">
        <v>0</v>
      </c>
      <c r="AN46" s="12">
        <v>0</v>
      </c>
      <c r="AO46" s="12">
        <v>0</v>
      </c>
      <c r="AP46" s="13"/>
      <c r="AQ46" s="12">
        <v>0</v>
      </c>
      <c r="AR46" s="12">
        <v>0</v>
      </c>
      <c r="AS46" s="12">
        <v>0</v>
      </c>
      <c r="AT46" s="12">
        <v>0</v>
      </c>
      <c r="AU46" s="13"/>
      <c r="AV46" s="12">
        <v>0</v>
      </c>
      <c r="AW46" s="12">
        <v>0</v>
      </c>
      <c r="AX46" s="12">
        <v>0</v>
      </c>
      <c r="AY46" s="12">
        <v>0</v>
      </c>
      <c r="AZ46" s="13"/>
      <c r="BA46" s="12">
        <v>0</v>
      </c>
      <c r="BB46" s="12">
        <v>0</v>
      </c>
      <c r="BC46" s="12">
        <v>0</v>
      </c>
      <c r="BD46" s="12">
        <v>0</v>
      </c>
      <c r="BE46" s="13"/>
      <c r="BF46" s="12">
        <v>0</v>
      </c>
      <c r="BG46" s="12">
        <v>0</v>
      </c>
      <c r="BH46" s="12">
        <v>0</v>
      </c>
      <c r="BI46" s="12">
        <v>0</v>
      </c>
      <c r="BJ46" s="13"/>
      <c r="BK46" s="12">
        <v>0</v>
      </c>
      <c r="BL46" s="12">
        <v>0</v>
      </c>
      <c r="BM46" s="12">
        <v>0</v>
      </c>
      <c r="BN46" s="12">
        <v>0</v>
      </c>
      <c r="BO46" s="13"/>
      <c r="BP46" s="12">
        <v>0</v>
      </c>
      <c r="BQ46" s="12">
        <v>0</v>
      </c>
      <c r="BR46" s="12">
        <v>0</v>
      </c>
      <c r="BS46" s="12">
        <v>0</v>
      </c>
      <c r="BT46" s="13"/>
      <c r="BU46" s="12">
        <v>0</v>
      </c>
      <c r="BV46" s="12">
        <v>0</v>
      </c>
      <c r="BW46" s="12">
        <v>0</v>
      </c>
      <c r="BX46" s="12">
        <v>0</v>
      </c>
      <c r="BY46" s="13"/>
      <c r="BZ46" s="12">
        <v>0</v>
      </c>
      <c r="CA46" s="12">
        <v>0</v>
      </c>
      <c r="CB46" s="12">
        <v>0</v>
      </c>
      <c r="CC46" s="12">
        <v>0</v>
      </c>
      <c r="CD46" s="13"/>
      <c r="CE46" s="12">
        <v>0</v>
      </c>
      <c r="CF46" s="12">
        <v>0</v>
      </c>
      <c r="CG46" s="12">
        <v>0</v>
      </c>
      <c r="CH46" s="12">
        <v>0</v>
      </c>
      <c r="CI46" s="13"/>
      <c r="CJ46" s="12">
        <v>0</v>
      </c>
      <c r="CK46" s="12">
        <v>0</v>
      </c>
      <c r="CL46" s="12">
        <v>0</v>
      </c>
      <c r="CM46" s="12">
        <v>0</v>
      </c>
      <c r="CN46" s="13"/>
      <c r="CO46" s="12">
        <v>0</v>
      </c>
      <c r="CP46" s="12">
        <v>0</v>
      </c>
      <c r="CQ46" s="12">
        <v>0</v>
      </c>
      <c r="CR46" s="12">
        <v>0</v>
      </c>
      <c r="CS46" s="13"/>
      <c r="CT46" s="12">
        <v>0</v>
      </c>
      <c r="CU46" s="12">
        <v>0</v>
      </c>
      <c r="CV46" s="12">
        <v>0</v>
      </c>
      <c r="CW46" s="12">
        <v>0</v>
      </c>
      <c r="CX46" s="13"/>
      <c r="CY46" s="12">
        <v>0</v>
      </c>
      <c r="CZ46" s="12">
        <v>0</v>
      </c>
      <c r="DA46" s="12">
        <v>0</v>
      </c>
      <c r="DB46" s="12">
        <v>0</v>
      </c>
      <c r="DC46" s="13"/>
      <c r="DD46" s="12">
        <v>0</v>
      </c>
      <c r="DE46" s="12">
        <v>0</v>
      </c>
      <c r="DF46" s="12">
        <v>0</v>
      </c>
      <c r="DG46" s="12">
        <v>0</v>
      </c>
      <c r="DH46" s="13"/>
      <c r="DI46" s="12">
        <v>0</v>
      </c>
      <c r="DJ46" s="12">
        <v>0</v>
      </c>
      <c r="DK46" s="12">
        <v>0</v>
      </c>
      <c r="DL46" s="12">
        <v>0</v>
      </c>
      <c r="DM46" s="13"/>
      <c r="DN46" s="12">
        <v>0</v>
      </c>
      <c r="DO46" s="12">
        <v>20000</v>
      </c>
      <c r="DP46" s="12">
        <v>0</v>
      </c>
      <c r="DQ46" s="12">
        <v>20000</v>
      </c>
      <c r="DR46" s="13"/>
    </row>
    <row r="47" spans="1:123" hidden="1">
      <c r="A47" s="10">
        <v>41</v>
      </c>
      <c r="B47" s="11" t="s">
        <v>57</v>
      </c>
      <c r="C47" s="12">
        <v>0</v>
      </c>
      <c r="D47" s="12">
        <v>0</v>
      </c>
      <c r="E47" s="12">
        <v>0</v>
      </c>
      <c r="F47" s="12">
        <v>0</v>
      </c>
      <c r="G47" s="13"/>
      <c r="H47" s="12">
        <v>0</v>
      </c>
      <c r="I47" s="12">
        <v>0</v>
      </c>
      <c r="J47" s="12">
        <v>0</v>
      </c>
      <c r="K47" s="12">
        <v>0</v>
      </c>
      <c r="L47" s="13"/>
      <c r="M47" s="12">
        <v>0</v>
      </c>
      <c r="N47" s="12">
        <v>20000</v>
      </c>
      <c r="O47" s="12">
        <v>0</v>
      </c>
      <c r="P47" s="12">
        <v>20000</v>
      </c>
      <c r="Q47" s="13"/>
      <c r="R47" s="12">
        <v>0</v>
      </c>
      <c r="S47" s="12">
        <v>0</v>
      </c>
      <c r="T47" s="12">
        <v>0</v>
      </c>
      <c r="U47" s="12">
        <v>0</v>
      </c>
      <c r="V47" s="13"/>
      <c r="W47" s="12">
        <v>0</v>
      </c>
      <c r="X47" s="12">
        <v>0</v>
      </c>
      <c r="Y47" s="12">
        <v>0</v>
      </c>
      <c r="Z47" s="12">
        <v>0</v>
      </c>
      <c r="AA47" s="13"/>
      <c r="AB47" s="12">
        <v>0</v>
      </c>
      <c r="AC47" s="12">
        <v>0</v>
      </c>
      <c r="AD47" s="12">
        <v>0</v>
      </c>
      <c r="AE47" s="12">
        <v>0</v>
      </c>
      <c r="AF47" s="13"/>
      <c r="AG47" s="12">
        <v>0</v>
      </c>
      <c r="AH47" s="12">
        <v>0</v>
      </c>
      <c r="AI47" s="12">
        <v>0</v>
      </c>
      <c r="AJ47" s="12">
        <v>0</v>
      </c>
      <c r="AK47" s="13"/>
      <c r="AL47" s="12">
        <v>0</v>
      </c>
      <c r="AM47" s="12">
        <v>0</v>
      </c>
      <c r="AN47" s="12">
        <v>0</v>
      </c>
      <c r="AO47" s="12">
        <v>0</v>
      </c>
      <c r="AP47" s="13"/>
      <c r="AQ47" s="12">
        <v>0</v>
      </c>
      <c r="AR47" s="12">
        <v>0</v>
      </c>
      <c r="AS47" s="12">
        <v>0</v>
      </c>
      <c r="AT47" s="12">
        <v>0</v>
      </c>
      <c r="AU47" s="13"/>
      <c r="AV47" s="12">
        <v>0</v>
      </c>
      <c r="AW47" s="12">
        <v>0</v>
      </c>
      <c r="AX47" s="12">
        <v>0</v>
      </c>
      <c r="AY47" s="12">
        <v>0</v>
      </c>
      <c r="AZ47" s="13"/>
      <c r="BA47" s="12">
        <v>0</v>
      </c>
      <c r="BB47" s="12">
        <v>0</v>
      </c>
      <c r="BC47" s="12">
        <v>0</v>
      </c>
      <c r="BD47" s="12">
        <v>0</v>
      </c>
      <c r="BE47" s="13"/>
      <c r="BF47" s="12">
        <v>0</v>
      </c>
      <c r="BG47" s="12">
        <v>0</v>
      </c>
      <c r="BH47" s="12">
        <v>0</v>
      </c>
      <c r="BI47" s="12">
        <v>0</v>
      </c>
      <c r="BJ47" s="13"/>
      <c r="BK47" s="12">
        <v>0</v>
      </c>
      <c r="BL47" s="12">
        <v>0</v>
      </c>
      <c r="BM47" s="12">
        <v>0</v>
      </c>
      <c r="BN47" s="12">
        <v>0</v>
      </c>
      <c r="BO47" s="13"/>
      <c r="BP47" s="12">
        <v>0</v>
      </c>
      <c r="BQ47" s="12">
        <v>0</v>
      </c>
      <c r="BR47" s="12">
        <v>0</v>
      </c>
      <c r="BS47" s="12">
        <v>0</v>
      </c>
      <c r="BT47" s="13"/>
      <c r="BU47" s="12">
        <v>0</v>
      </c>
      <c r="BV47" s="12">
        <v>0</v>
      </c>
      <c r="BW47" s="12">
        <v>0</v>
      </c>
      <c r="BX47" s="12">
        <v>0</v>
      </c>
      <c r="BY47" s="13"/>
      <c r="BZ47" s="12">
        <v>0</v>
      </c>
      <c r="CA47" s="12">
        <v>0</v>
      </c>
      <c r="CB47" s="12">
        <v>0</v>
      </c>
      <c r="CC47" s="12">
        <v>0</v>
      </c>
      <c r="CD47" s="13"/>
      <c r="CE47" s="12">
        <v>0</v>
      </c>
      <c r="CF47" s="12">
        <v>0</v>
      </c>
      <c r="CG47" s="12">
        <v>0</v>
      </c>
      <c r="CH47" s="12">
        <v>0</v>
      </c>
      <c r="CI47" s="13"/>
      <c r="CJ47" s="12">
        <v>0</v>
      </c>
      <c r="CK47" s="12">
        <v>0</v>
      </c>
      <c r="CL47" s="12">
        <v>0</v>
      </c>
      <c r="CM47" s="12">
        <v>0</v>
      </c>
      <c r="CN47" s="13"/>
      <c r="CO47" s="12">
        <v>0</v>
      </c>
      <c r="CP47" s="12">
        <v>0</v>
      </c>
      <c r="CQ47" s="12">
        <v>0</v>
      </c>
      <c r="CR47" s="12">
        <v>0</v>
      </c>
      <c r="CS47" s="13"/>
      <c r="CT47" s="12">
        <v>0</v>
      </c>
      <c r="CU47" s="12">
        <v>0</v>
      </c>
      <c r="CV47" s="12">
        <v>0</v>
      </c>
      <c r="CW47" s="12">
        <v>0</v>
      </c>
      <c r="CX47" s="13"/>
      <c r="CY47" s="12">
        <v>0</v>
      </c>
      <c r="CZ47" s="12">
        <v>0</v>
      </c>
      <c r="DA47" s="12">
        <v>0</v>
      </c>
      <c r="DB47" s="12">
        <v>0</v>
      </c>
      <c r="DC47" s="13"/>
      <c r="DD47" s="12">
        <v>0</v>
      </c>
      <c r="DE47" s="12">
        <v>0</v>
      </c>
      <c r="DF47" s="12">
        <v>0</v>
      </c>
      <c r="DG47" s="12">
        <v>0</v>
      </c>
      <c r="DH47" s="13"/>
      <c r="DI47" s="12">
        <v>0</v>
      </c>
      <c r="DJ47" s="12">
        <v>0</v>
      </c>
      <c r="DK47" s="12">
        <v>0</v>
      </c>
      <c r="DL47" s="12">
        <v>0</v>
      </c>
      <c r="DM47" s="13"/>
      <c r="DN47" s="12">
        <v>0</v>
      </c>
      <c r="DO47" s="12">
        <v>20000</v>
      </c>
      <c r="DP47" s="12">
        <v>0</v>
      </c>
      <c r="DQ47" s="12">
        <v>20000</v>
      </c>
      <c r="DR47" s="13"/>
    </row>
    <row r="48" spans="1:123" hidden="1">
      <c r="A48" s="10">
        <v>42</v>
      </c>
      <c r="B48" s="11" t="s">
        <v>58</v>
      </c>
      <c r="C48" s="12">
        <v>0</v>
      </c>
      <c r="D48" s="12">
        <v>0</v>
      </c>
      <c r="E48" s="12">
        <v>0</v>
      </c>
      <c r="F48" s="12">
        <v>0</v>
      </c>
      <c r="G48" s="13"/>
      <c r="H48" s="12">
        <v>0</v>
      </c>
      <c r="I48" s="12">
        <v>0</v>
      </c>
      <c r="J48" s="12">
        <v>0</v>
      </c>
      <c r="K48" s="12">
        <v>0</v>
      </c>
      <c r="L48" s="13"/>
      <c r="M48" s="12">
        <v>0</v>
      </c>
      <c r="N48" s="12">
        <v>20000</v>
      </c>
      <c r="O48" s="12">
        <v>0</v>
      </c>
      <c r="P48" s="12">
        <v>20000</v>
      </c>
      <c r="Q48" s="13"/>
      <c r="R48" s="12">
        <v>0</v>
      </c>
      <c r="S48" s="12">
        <v>0</v>
      </c>
      <c r="T48" s="12">
        <v>0</v>
      </c>
      <c r="U48" s="12">
        <v>0</v>
      </c>
      <c r="V48" s="13"/>
      <c r="W48" s="12">
        <v>0</v>
      </c>
      <c r="X48" s="12">
        <v>0</v>
      </c>
      <c r="Y48" s="12">
        <v>0</v>
      </c>
      <c r="Z48" s="12">
        <v>0</v>
      </c>
      <c r="AA48" s="13"/>
      <c r="AB48" s="12">
        <v>0</v>
      </c>
      <c r="AC48" s="12">
        <v>0</v>
      </c>
      <c r="AD48" s="12">
        <v>0</v>
      </c>
      <c r="AE48" s="12">
        <v>0</v>
      </c>
      <c r="AF48" s="13"/>
      <c r="AG48" s="12">
        <v>0</v>
      </c>
      <c r="AH48" s="12">
        <v>0</v>
      </c>
      <c r="AI48" s="12">
        <v>0</v>
      </c>
      <c r="AJ48" s="12">
        <v>0</v>
      </c>
      <c r="AK48" s="13"/>
      <c r="AL48" s="12">
        <v>0</v>
      </c>
      <c r="AM48" s="12">
        <v>0</v>
      </c>
      <c r="AN48" s="12">
        <v>0</v>
      </c>
      <c r="AO48" s="12">
        <v>0</v>
      </c>
      <c r="AP48" s="13"/>
      <c r="AQ48" s="12">
        <v>0</v>
      </c>
      <c r="AR48" s="12">
        <v>0</v>
      </c>
      <c r="AS48" s="12">
        <v>0</v>
      </c>
      <c r="AT48" s="12">
        <v>0</v>
      </c>
      <c r="AU48" s="13"/>
      <c r="AV48" s="12">
        <v>0</v>
      </c>
      <c r="AW48" s="12">
        <v>0</v>
      </c>
      <c r="AX48" s="12">
        <v>0</v>
      </c>
      <c r="AY48" s="12">
        <v>0</v>
      </c>
      <c r="AZ48" s="13"/>
      <c r="BA48" s="12">
        <v>0</v>
      </c>
      <c r="BB48" s="12">
        <v>0</v>
      </c>
      <c r="BC48" s="12">
        <v>0</v>
      </c>
      <c r="BD48" s="12">
        <v>0</v>
      </c>
      <c r="BE48" s="13"/>
      <c r="BF48" s="12">
        <v>0</v>
      </c>
      <c r="BG48" s="12">
        <v>0</v>
      </c>
      <c r="BH48" s="12">
        <v>0</v>
      </c>
      <c r="BI48" s="12">
        <v>0</v>
      </c>
      <c r="BJ48" s="13"/>
      <c r="BK48" s="12">
        <v>0</v>
      </c>
      <c r="BL48" s="12">
        <v>0</v>
      </c>
      <c r="BM48" s="12">
        <v>0</v>
      </c>
      <c r="BN48" s="12">
        <v>0</v>
      </c>
      <c r="BO48" s="13"/>
      <c r="BP48" s="12">
        <v>0</v>
      </c>
      <c r="BQ48" s="12">
        <v>0</v>
      </c>
      <c r="BR48" s="12">
        <v>0</v>
      </c>
      <c r="BS48" s="12">
        <v>0</v>
      </c>
      <c r="BT48" s="13"/>
      <c r="BU48" s="12">
        <v>0</v>
      </c>
      <c r="BV48" s="12">
        <v>0</v>
      </c>
      <c r="BW48" s="12">
        <v>0</v>
      </c>
      <c r="BX48" s="12">
        <v>0</v>
      </c>
      <c r="BY48" s="13"/>
      <c r="BZ48" s="12">
        <v>0</v>
      </c>
      <c r="CA48" s="12">
        <v>0</v>
      </c>
      <c r="CB48" s="12">
        <v>0</v>
      </c>
      <c r="CC48" s="12">
        <v>0</v>
      </c>
      <c r="CD48" s="13"/>
      <c r="CE48" s="12">
        <v>0</v>
      </c>
      <c r="CF48" s="12">
        <v>0</v>
      </c>
      <c r="CG48" s="12">
        <v>0</v>
      </c>
      <c r="CH48" s="12">
        <v>0</v>
      </c>
      <c r="CI48" s="13"/>
      <c r="CJ48" s="12">
        <v>0</v>
      </c>
      <c r="CK48" s="12">
        <v>0</v>
      </c>
      <c r="CL48" s="12">
        <v>0</v>
      </c>
      <c r="CM48" s="12">
        <v>0</v>
      </c>
      <c r="CN48" s="13"/>
      <c r="CO48" s="12">
        <v>0</v>
      </c>
      <c r="CP48" s="12">
        <v>0</v>
      </c>
      <c r="CQ48" s="12">
        <v>0</v>
      </c>
      <c r="CR48" s="12">
        <v>0</v>
      </c>
      <c r="CS48" s="13"/>
      <c r="CT48" s="12">
        <v>0</v>
      </c>
      <c r="CU48" s="12">
        <v>0</v>
      </c>
      <c r="CV48" s="12">
        <v>0</v>
      </c>
      <c r="CW48" s="12">
        <v>0</v>
      </c>
      <c r="CX48" s="13"/>
      <c r="CY48" s="12">
        <v>0</v>
      </c>
      <c r="CZ48" s="12">
        <v>0</v>
      </c>
      <c r="DA48" s="12">
        <v>0</v>
      </c>
      <c r="DB48" s="12">
        <v>0</v>
      </c>
      <c r="DC48" s="13"/>
      <c r="DD48" s="12">
        <v>0</v>
      </c>
      <c r="DE48" s="12">
        <v>0</v>
      </c>
      <c r="DF48" s="12">
        <v>0</v>
      </c>
      <c r="DG48" s="12">
        <v>0</v>
      </c>
      <c r="DH48" s="13"/>
      <c r="DI48" s="12">
        <v>0</v>
      </c>
      <c r="DJ48" s="12">
        <v>0</v>
      </c>
      <c r="DK48" s="12">
        <v>0</v>
      </c>
      <c r="DL48" s="12">
        <v>0</v>
      </c>
      <c r="DM48" s="13"/>
      <c r="DN48" s="12">
        <v>0</v>
      </c>
      <c r="DO48" s="12">
        <v>20000</v>
      </c>
      <c r="DP48" s="12">
        <v>0</v>
      </c>
      <c r="DQ48" s="12">
        <v>20000</v>
      </c>
      <c r="DR48" s="13"/>
    </row>
    <row r="49" spans="1:122" hidden="1">
      <c r="A49" s="10">
        <v>43</v>
      </c>
      <c r="B49" s="11" t="s">
        <v>59</v>
      </c>
      <c r="C49" s="12">
        <v>0</v>
      </c>
      <c r="D49" s="12">
        <v>0</v>
      </c>
      <c r="E49" s="12">
        <v>0</v>
      </c>
      <c r="F49" s="12">
        <v>0</v>
      </c>
      <c r="G49" s="13"/>
      <c r="H49" s="12">
        <v>0</v>
      </c>
      <c r="I49" s="12">
        <v>0</v>
      </c>
      <c r="J49" s="12">
        <v>0</v>
      </c>
      <c r="K49" s="12">
        <v>0</v>
      </c>
      <c r="L49" s="13"/>
      <c r="M49" s="12">
        <v>0</v>
      </c>
      <c r="N49" s="12">
        <v>20000</v>
      </c>
      <c r="O49" s="12">
        <v>0</v>
      </c>
      <c r="P49" s="12">
        <v>20000</v>
      </c>
      <c r="Q49" s="13"/>
      <c r="R49" s="12">
        <v>0</v>
      </c>
      <c r="S49" s="12">
        <v>0</v>
      </c>
      <c r="T49" s="12">
        <v>0</v>
      </c>
      <c r="U49" s="12">
        <v>0</v>
      </c>
      <c r="V49" s="13"/>
      <c r="W49" s="12">
        <v>0</v>
      </c>
      <c r="X49" s="12">
        <v>0</v>
      </c>
      <c r="Y49" s="12">
        <v>0</v>
      </c>
      <c r="Z49" s="12">
        <v>0</v>
      </c>
      <c r="AA49" s="13"/>
      <c r="AB49" s="12">
        <v>0</v>
      </c>
      <c r="AC49" s="12">
        <v>0</v>
      </c>
      <c r="AD49" s="12">
        <v>0</v>
      </c>
      <c r="AE49" s="12">
        <v>0</v>
      </c>
      <c r="AF49" s="13"/>
      <c r="AG49" s="12">
        <v>0</v>
      </c>
      <c r="AH49" s="12">
        <v>0</v>
      </c>
      <c r="AI49" s="12">
        <v>0</v>
      </c>
      <c r="AJ49" s="12">
        <v>0</v>
      </c>
      <c r="AK49" s="13"/>
      <c r="AL49" s="12">
        <v>0</v>
      </c>
      <c r="AM49" s="12">
        <v>0</v>
      </c>
      <c r="AN49" s="12">
        <v>0</v>
      </c>
      <c r="AO49" s="12">
        <v>0</v>
      </c>
      <c r="AP49" s="13"/>
      <c r="AQ49" s="12">
        <v>0</v>
      </c>
      <c r="AR49" s="12">
        <v>0</v>
      </c>
      <c r="AS49" s="12">
        <v>0</v>
      </c>
      <c r="AT49" s="12">
        <v>0</v>
      </c>
      <c r="AU49" s="13"/>
      <c r="AV49" s="12">
        <v>0</v>
      </c>
      <c r="AW49" s="12">
        <v>0</v>
      </c>
      <c r="AX49" s="12">
        <v>0</v>
      </c>
      <c r="AY49" s="12">
        <v>0</v>
      </c>
      <c r="AZ49" s="13"/>
      <c r="BA49" s="12">
        <v>0</v>
      </c>
      <c r="BB49" s="12">
        <v>0</v>
      </c>
      <c r="BC49" s="12">
        <v>0</v>
      </c>
      <c r="BD49" s="12">
        <v>0</v>
      </c>
      <c r="BE49" s="13"/>
      <c r="BF49" s="12">
        <v>0</v>
      </c>
      <c r="BG49" s="12">
        <v>0</v>
      </c>
      <c r="BH49" s="12">
        <v>0</v>
      </c>
      <c r="BI49" s="12">
        <v>0</v>
      </c>
      <c r="BJ49" s="13"/>
      <c r="BK49" s="12">
        <v>0</v>
      </c>
      <c r="BL49" s="12">
        <v>0</v>
      </c>
      <c r="BM49" s="12">
        <v>0</v>
      </c>
      <c r="BN49" s="12">
        <v>0</v>
      </c>
      <c r="BO49" s="13"/>
      <c r="BP49" s="12">
        <v>0</v>
      </c>
      <c r="BQ49" s="12">
        <v>0</v>
      </c>
      <c r="BR49" s="12">
        <v>0</v>
      </c>
      <c r="BS49" s="12">
        <v>0</v>
      </c>
      <c r="BT49" s="13"/>
      <c r="BU49" s="12">
        <v>0</v>
      </c>
      <c r="BV49" s="12">
        <v>0</v>
      </c>
      <c r="BW49" s="12">
        <v>0</v>
      </c>
      <c r="BX49" s="12">
        <v>0</v>
      </c>
      <c r="BY49" s="13"/>
      <c r="BZ49" s="12">
        <v>0</v>
      </c>
      <c r="CA49" s="12">
        <v>0</v>
      </c>
      <c r="CB49" s="12">
        <v>0</v>
      </c>
      <c r="CC49" s="12">
        <v>0</v>
      </c>
      <c r="CD49" s="13"/>
      <c r="CE49" s="12">
        <v>0</v>
      </c>
      <c r="CF49" s="12">
        <v>0</v>
      </c>
      <c r="CG49" s="12">
        <v>0</v>
      </c>
      <c r="CH49" s="12">
        <v>0</v>
      </c>
      <c r="CI49" s="13"/>
      <c r="CJ49" s="12">
        <v>0</v>
      </c>
      <c r="CK49" s="12">
        <v>0</v>
      </c>
      <c r="CL49" s="12">
        <v>0</v>
      </c>
      <c r="CM49" s="12">
        <v>0</v>
      </c>
      <c r="CN49" s="13"/>
      <c r="CO49" s="12">
        <v>0</v>
      </c>
      <c r="CP49" s="12">
        <v>0</v>
      </c>
      <c r="CQ49" s="12">
        <v>0</v>
      </c>
      <c r="CR49" s="12">
        <v>0</v>
      </c>
      <c r="CS49" s="13"/>
      <c r="CT49" s="12">
        <v>0</v>
      </c>
      <c r="CU49" s="12">
        <v>0</v>
      </c>
      <c r="CV49" s="12">
        <v>0</v>
      </c>
      <c r="CW49" s="12">
        <v>0</v>
      </c>
      <c r="CX49" s="13"/>
      <c r="CY49" s="12">
        <v>0</v>
      </c>
      <c r="CZ49" s="12">
        <v>0</v>
      </c>
      <c r="DA49" s="12">
        <v>0</v>
      </c>
      <c r="DB49" s="12">
        <v>0</v>
      </c>
      <c r="DC49" s="13"/>
      <c r="DD49" s="12">
        <v>0</v>
      </c>
      <c r="DE49" s="12">
        <v>0</v>
      </c>
      <c r="DF49" s="12">
        <v>0</v>
      </c>
      <c r="DG49" s="12">
        <v>0</v>
      </c>
      <c r="DH49" s="13"/>
      <c r="DI49" s="12">
        <v>0</v>
      </c>
      <c r="DJ49" s="12">
        <v>0</v>
      </c>
      <c r="DK49" s="12">
        <v>0</v>
      </c>
      <c r="DL49" s="12">
        <v>0</v>
      </c>
      <c r="DM49" s="13"/>
      <c r="DN49" s="12">
        <v>0</v>
      </c>
      <c r="DO49" s="12">
        <v>20000</v>
      </c>
      <c r="DP49" s="12">
        <v>0</v>
      </c>
      <c r="DQ49" s="12">
        <v>20000</v>
      </c>
      <c r="DR49" s="13"/>
    </row>
    <row r="50" spans="1:122" hidden="1">
      <c r="A50" s="10">
        <v>44</v>
      </c>
      <c r="B50" s="11" t="s">
        <v>60</v>
      </c>
      <c r="C50" s="12">
        <v>0</v>
      </c>
      <c r="D50" s="12">
        <v>0</v>
      </c>
      <c r="E50" s="12">
        <v>0</v>
      </c>
      <c r="F50" s="12">
        <v>0</v>
      </c>
      <c r="G50" s="13"/>
      <c r="H50" s="12">
        <v>0</v>
      </c>
      <c r="I50" s="12">
        <v>0</v>
      </c>
      <c r="J50" s="12">
        <v>0</v>
      </c>
      <c r="K50" s="12">
        <v>0</v>
      </c>
      <c r="L50" s="13"/>
      <c r="M50" s="12">
        <v>0</v>
      </c>
      <c r="N50" s="12">
        <v>20000</v>
      </c>
      <c r="O50" s="12">
        <v>0</v>
      </c>
      <c r="P50" s="12">
        <v>20000</v>
      </c>
      <c r="Q50" s="13"/>
      <c r="R50" s="12">
        <v>0</v>
      </c>
      <c r="S50" s="12">
        <v>0</v>
      </c>
      <c r="T50" s="12">
        <v>0</v>
      </c>
      <c r="U50" s="12">
        <v>0</v>
      </c>
      <c r="V50" s="13"/>
      <c r="W50" s="12">
        <v>0</v>
      </c>
      <c r="X50" s="12">
        <v>0</v>
      </c>
      <c r="Y50" s="12">
        <v>0</v>
      </c>
      <c r="Z50" s="12">
        <v>0</v>
      </c>
      <c r="AA50" s="13"/>
      <c r="AB50" s="12">
        <v>0</v>
      </c>
      <c r="AC50" s="12">
        <v>0</v>
      </c>
      <c r="AD50" s="12">
        <v>0</v>
      </c>
      <c r="AE50" s="12">
        <v>0</v>
      </c>
      <c r="AF50" s="13"/>
      <c r="AG50" s="12">
        <v>0</v>
      </c>
      <c r="AH50" s="12">
        <v>0</v>
      </c>
      <c r="AI50" s="12">
        <v>0</v>
      </c>
      <c r="AJ50" s="12">
        <v>0</v>
      </c>
      <c r="AK50" s="13"/>
      <c r="AL50" s="12">
        <v>0</v>
      </c>
      <c r="AM50" s="12">
        <v>0</v>
      </c>
      <c r="AN50" s="12">
        <v>0</v>
      </c>
      <c r="AO50" s="12">
        <v>0</v>
      </c>
      <c r="AP50" s="13"/>
      <c r="AQ50" s="12">
        <v>0</v>
      </c>
      <c r="AR50" s="12">
        <v>0</v>
      </c>
      <c r="AS50" s="12">
        <v>0</v>
      </c>
      <c r="AT50" s="12">
        <v>0</v>
      </c>
      <c r="AU50" s="13"/>
      <c r="AV50" s="12">
        <v>0</v>
      </c>
      <c r="AW50" s="12">
        <v>0</v>
      </c>
      <c r="AX50" s="12">
        <v>0</v>
      </c>
      <c r="AY50" s="12">
        <v>0</v>
      </c>
      <c r="AZ50" s="13"/>
      <c r="BA50" s="12">
        <v>0</v>
      </c>
      <c r="BB50" s="12">
        <v>0</v>
      </c>
      <c r="BC50" s="12">
        <v>0</v>
      </c>
      <c r="BD50" s="12">
        <v>0</v>
      </c>
      <c r="BE50" s="13"/>
      <c r="BF50" s="12">
        <v>0</v>
      </c>
      <c r="BG50" s="12">
        <v>0</v>
      </c>
      <c r="BH50" s="12">
        <v>0</v>
      </c>
      <c r="BI50" s="12">
        <v>0</v>
      </c>
      <c r="BJ50" s="13"/>
      <c r="BK50" s="12">
        <v>0</v>
      </c>
      <c r="BL50" s="12">
        <v>0</v>
      </c>
      <c r="BM50" s="12">
        <v>0</v>
      </c>
      <c r="BN50" s="12">
        <v>0</v>
      </c>
      <c r="BO50" s="13"/>
      <c r="BP50" s="12">
        <v>0</v>
      </c>
      <c r="BQ50" s="12">
        <v>0</v>
      </c>
      <c r="BR50" s="12">
        <v>0</v>
      </c>
      <c r="BS50" s="12">
        <v>0</v>
      </c>
      <c r="BT50" s="13"/>
      <c r="BU50" s="12">
        <v>0</v>
      </c>
      <c r="BV50" s="12">
        <v>0</v>
      </c>
      <c r="BW50" s="12">
        <v>0</v>
      </c>
      <c r="BX50" s="12">
        <v>0</v>
      </c>
      <c r="BY50" s="13"/>
      <c r="BZ50" s="12">
        <v>0</v>
      </c>
      <c r="CA50" s="12">
        <v>0</v>
      </c>
      <c r="CB50" s="12">
        <v>0</v>
      </c>
      <c r="CC50" s="12">
        <v>0</v>
      </c>
      <c r="CD50" s="13"/>
      <c r="CE50" s="12">
        <v>0</v>
      </c>
      <c r="CF50" s="12">
        <v>0</v>
      </c>
      <c r="CG50" s="12">
        <v>0</v>
      </c>
      <c r="CH50" s="12">
        <v>0</v>
      </c>
      <c r="CI50" s="13"/>
      <c r="CJ50" s="12">
        <v>0</v>
      </c>
      <c r="CK50" s="12">
        <v>0</v>
      </c>
      <c r="CL50" s="12">
        <v>0</v>
      </c>
      <c r="CM50" s="12">
        <v>0</v>
      </c>
      <c r="CN50" s="13"/>
      <c r="CO50" s="12">
        <v>0</v>
      </c>
      <c r="CP50" s="12">
        <v>0</v>
      </c>
      <c r="CQ50" s="12">
        <v>0</v>
      </c>
      <c r="CR50" s="12">
        <v>0</v>
      </c>
      <c r="CS50" s="13"/>
      <c r="CT50" s="12">
        <v>0</v>
      </c>
      <c r="CU50" s="12">
        <v>0</v>
      </c>
      <c r="CV50" s="12">
        <v>0</v>
      </c>
      <c r="CW50" s="12">
        <v>0</v>
      </c>
      <c r="CX50" s="13"/>
      <c r="CY50" s="12">
        <v>0</v>
      </c>
      <c r="CZ50" s="12">
        <v>0</v>
      </c>
      <c r="DA50" s="12">
        <v>0</v>
      </c>
      <c r="DB50" s="12">
        <v>0</v>
      </c>
      <c r="DC50" s="13"/>
      <c r="DD50" s="12">
        <v>0</v>
      </c>
      <c r="DE50" s="12">
        <v>0</v>
      </c>
      <c r="DF50" s="12">
        <v>0</v>
      </c>
      <c r="DG50" s="12">
        <v>0</v>
      </c>
      <c r="DH50" s="13"/>
      <c r="DI50" s="12">
        <v>0</v>
      </c>
      <c r="DJ50" s="12">
        <v>0</v>
      </c>
      <c r="DK50" s="12">
        <v>0</v>
      </c>
      <c r="DL50" s="12">
        <v>0</v>
      </c>
      <c r="DM50" s="13"/>
      <c r="DN50" s="12">
        <v>0</v>
      </c>
      <c r="DO50" s="12">
        <v>20000</v>
      </c>
      <c r="DP50" s="12">
        <v>0</v>
      </c>
      <c r="DQ50" s="12">
        <v>20000</v>
      </c>
      <c r="DR50" s="13"/>
    </row>
    <row r="51" spans="1:122" hidden="1">
      <c r="A51" s="10">
        <v>45</v>
      </c>
      <c r="B51" s="11" t="s">
        <v>61</v>
      </c>
      <c r="C51" s="12">
        <v>0</v>
      </c>
      <c r="D51" s="12">
        <v>0</v>
      </c>
      <c r="E51" s="12">
        <v>0</v>
      </c>
      <c r="F51" s="12">
        <v>0</v>
      </c>
      <c r="G51" s="13"/>
      <c r="H51" s="12">
        <v>0</v>
      </c>
      <c r="I51" s="12">
        <v>0</v>
      </c>
      <c r="J51" s="12">
        <v>0</v>
      </c>
      <c r="K51" s="12">
        <v>0</v>
      </c>
      <c r="L51" s="13"/>
      <c r="M51" s="12">
        <v>0</v>
      </c>
      <c r="N51" s="12">
        <v>20000</v>
      </c>
      <c r="O51" s="12">
        <v>0</v>
      </c>
      <c r="P51" s="12">
        <v>20000</v>
      </c>
      <c r="Q51" s="13"/>
      <c r="R51" s="12">
        <v>0</v>
      </c>
      <c r="S51" s="12">
        <v>0</v>
      </c>
      <c r="T51" s="12">
        <v>0</v>
      </c>
      <c r="U51" s="12">
        <v>0</v>
      </c>
      <c r="V51" s="13"/>
      <c r="W51" s="12">
        <v>0</v>
      </c>
      <c r="X51" s="12">
        <v>0</v>
      </c>
      <c r="Y51" s="12">
        <v>0</v>
      </c>
      <c r="Z51" s="12">
        <v>0</v>
      </c>
      <c r="AA51" s="13"/>
      <c r="AB51" s="12">
        <v>0</v>
      </c>
      <c r="AC51" s="12">
        <v>0</v>
      </c>
      <c r="AD51" s="12">
        <v>0</v>
      </c>
      <c r="AE51" s="12">
        <v>0</v>
      </c>
      <c r="AF51" s="13"/>
      <c r="AG51" s="12">
        <v>0</v>
      </c>
      <c r="AH51" s="12">
        <v>0</v>
      </c>
      <c r="AI51" s="12">
        <v>0</v>
      </c>
      <c r="AJ51" s="12">
        <v>0</v>
      </c>
      <c r="AK51" s="13"/>
      <c r="AL51" s="12">
        <v>0</v>
      </c>
      <c r="AM51" s="12">
        <v>0</v>
      </c>
      <c r="AN51" s="12">
        <v>0</v>
      </c>
      <c r="AO51" s="12">
        <v>0</v>
      </c>
      <c r="AP51" s="13"/>
      <c r="AQ51" s="12">
        <v>0</v>
      </c>
      <c r="AR51" s="12">
        <v>0</v>
      </c>
      <c r="AS51" s="12">
        <v>0</v>
      </c>
      <c r="AT51" s="12">
        <v>0</v>
      </c>
      <c r="AU51" s="13"/>
      <c r="AV51" s="12">
        <v>0</v>
      </c>
      <c r="AW51" s="12">
        <v>0</v>
      </c>
      <c r="AX51" s="12">
        <v>0</v>
      </c>
      <c r="AY51" s="12">
        <v>0</v>
      </c>
      <c r="AZ51" s="13"/>
      <c r="BA51" s="12">
        <v>0</v>
      </c>
      <c r="BB51" s="12">
        <v>0</v>
      </c>
      <c r="BC51" s="12">
        <v>0</v>
      </c>
      <c r="BD51" s="12">
        <v>0</v>
      </c>
      <c r="BE51" s="13"/>
      <c r="BF51" s="12">
        <v>0</v>
      </c>
      <c r="BG51" s="12">
        <v>0</v>
      </c>
      <c r="BH51" s="12">
        <v>0</v>
      </c>
      <c r="BI51" s="12">
        <v>0</v>
      </c>
      <c r="BJ51" s="13"/>
      <c r="BK51" s="12">
        <v>0</v>
      </c>
      <c r="BL51" s="12">
        <v>0</v>
      </c>
      <c r="BM51" s="12">
        <v>0</v>
      </c>
      <c r="BN51" s="12">
        <v>0</v>
      </c>
      <c r="BO51" s="13"/>
      <c r="BP51" s="12">
        <v>0</v>
      </c>
      <c r="BQ51" s="12">
        <v>0</v>
      </c>
      <c r="BR51" s="12">
        <v>0</v>
      </c>
      <c r="BS51" s="12">
        <v>0</v>
      </c>
      <c r="BT51" s="13"/>
      <c r="BU51" s="12">
        <v>0</v>
      </c>
      <c r="BV51" s="12">
        <v>0</v>
      </c>
      <c r="BW51" s="12">
        <v>0</v>
      </c>
      <c r="BX51" s="12">
        <v>0</v>
      </c>
      <c r="BY51" s="13"/>
      <c r="BZ51" s="12">
        <v>0</v>
      </c>
      <c r="CA51" s="12">
        <v>0</v>
      </c>
      <c r="CB51" s="12">
        <v>0</v>
      </c>
      <c r="CC51" s="12">
        <v>0</v>
      </c>
      <c r="CD51" s="13"/>
      <c r="CE51" s="12">
        <v>0</v>
      </c>
      <c r="CF51" s="12">
        <v>0</v>
      </c>
      <c r="CG51" s="12">
        <v>0</v>
      </c>
      <c r="CH51" s="12">
        <v>0</v>
      </c>
      <c r="CI51" s="13"/>
      <c r="CJ51" s="12">
        <v>0</v>
      </c>
      <c r="CK51" s="12">
        <v>0</v>
      </c>
      <c r="CL51" s="12">
        <v>0</v>
      </c>
      <c r="CM51" s="12">
        <v>0</v>
      </c>
      <c r="CN51" s="13"/>
      <c r="CO51" s="12">
        <v>0</v>
      </c>
      <c r="CP51" s="12">
        <v>0</v>
      </c>
      <c r="CQ51" s="12">
        <v>0</v>
      </c>
      <c r="CR51" s="12">
        <v>0</v>
      </c>
      <c r="CS51" s="13"/>
      <c r="CT51" s="12">
        <v>0</v>
      </c>
      <c r="CU51" s="12">
        <v>0</v>
      </c>
      <c r="CV51" s="12">
        <v>0</v>
      </c>
      <c r="CW51" s="12">
        <v>0</v>
      </c>
      <c r="CX51" s="13"/>
      <c r="CY51" s="12">
        <v>0</v>
      </c>
      <c r="CZ51" s="12">
        <v>0</v>
      </c>
      <c r="DA51" s="12">
        <v>0</v>
      </c>
      <c r="DB51" s="12">
        <v>0</v>
      </c>
      <c r="DC51" s="13"/>
      <c r="DD51" s="12">
        <v>0</v>
      </c>
      <c r="DE51" s="12">
        <v>0</v>
      </c>
      <c r="DF51" s="12">
        <v>0</v>
      </c>
      <c r="DG51" s="12">
        <v>0</v>
      </c>
      <c r="DH51" s="13"/>
      <c r="DI51" s="12">
        <v>0</v>
      </c>
      <c r="DJ51" s="12">
        <v>0</v>
      </c>
      <c r="DK51" s="12">
        <v>0</v>
      </c>
      <c r="DL51" s="12">
        <v>0</v>
      </c>
      <c r="DM51" s="13"/>
      <c r="DN51" s="12">
        <v>0</v>
      </c>
      <c r="DO51" s="12">
        <v>20000</v>
      </c>
      <c r="DP51" s="12">
        <v>0</v>
      </c>
      <c r="DQ51" s="12">
        <v>20000</v>
      </c>
      <c r="DR51" s="13"/>
    </row>
    <row r="52" spans="1:122" hidden="1">
      <c r="A52" s="10">
        <v>46</v>
      </c>
      <c r="B52" s="11" t="s">
        <v>62</v>
      </c>
      <c r="C52" s="12">
        <v>0</v>
      </c>
      <c r="D52" s="12">
        <v>0</v>
      </c>
      <c r="E52" s="12">
        <v>0</v>
      </c>
      <c r="F52" s="12">
        <v>0</v>
      </c>
      <c r="G52" s="13"/>
      <c r="H52" s="12">
        <v>0</v>
      </c>
      <c r="I52" s="12">
        <v>0</v>
      </c>
      <c r="J52" s="12">
        <v>0</v>
      </c>
      <c r="K52" s="12">
        <v>0</v>
      </c>
      <c r="L52" s="13"/>
      <c r="M52" s="12">
        <v>0</v>
      </c>
      <c r="N52" s="12">
        <v>20000</v>
      </c>
      <c r="O52" s="12">
        <v>0</v>
      </c>
      <c r="P52" s="12">
        <v>20000</v>
      </c>
      <c r="Q52" s="13"/>
      <c r="R52" s="12">
        <v>0</v>
      </c>
      <c r="S52" s="12">
        <v>0</v>
      </c>
      <c r="T52" s="12">
        <v>0</v>
      </c>
      <c r="U52" s="12">
        <v>0</v>
      </c>
      <c r="V52" s="13"/>
      <c r="W52" s="12">
        <v>0</v>
      </c>
      <c r="X52" s="12">
        <v>0</v>
      </c>
      <c r="Y52" s="12">
        <v>0</v>
      </c>
      <c r="Z52" s="12">
        <v>0</v>
      </c>
      <c r="AA52" s="13"/>
      <c r="AB52" s="12">
        <v>0</v>
      </c>
      <c r="AC52" s="12">
        <v>0</v>
      </c>
      <c r="AD52" s="12">
        <v>0</v>
      </c>
      <c r="AE52" s="12">
        <v>0</v>
      </c>
      <c r="AF52" s="13"/>
      <c r="AG52" s="12">
        <v>0</v>
      </c>
      <c r="AH52" s="12">
        <v>0</v>
      </c>
      <c r="AI52" s="12">
        <v>0</v>
      </c>
      <c r="AJ52" s="12">
        <v>0</v>
      </c>
      <c r="AK52" s="13"/>
      <c r="AL52" s="12">
        <v>0</v>
      </c>
      <c r="AM52" s="12">
        <v>0</v>
      </c>
      <c r="AN52" s="12">
        <v>0</v>
      </c>
      <c r="AO52" s="12">
        <v>0</v>
      </c>
      <c r="AP52" s="13"/>
      <c r="AQ52" s="12">
        <v>0</v>
      </c>
      <c r="AR52" s="12">
        <v>0</v>
      </c>
      <c r="AS52" s="12">
        <v>0</v>
      </c>
      <c r="AT52" s="12">
        <v>0</v>
      </c>
      <c r="AU52" s="13"/>
      <c r="AV52" s="12">
        <v>0</v>
      </c>
      <c r="AW52" s="12">
        <v>0</v>
      </c>
      <c r="AX52" s="12">
        <v>0</v>
      </c>
      <c r="AY52" s="12">
        <v>0</v>
      </c>
      <c r="AZ52" s="13"/>
      <c r="BA52" s="12">
        <v>0</v>
      </c>
      <c r="BB52" s="12">
        <v>0</v>
      </c>
      <c r="BC52" s="12">
        <v>0</v>
      </c>
      <c r="BD52" s="12">
        <v>0</v>
      </c>
      <c r="BE52" s="13"/>
      <c r="BF52" s="12">
        <v>0</v>
      </c>
      <c r="BG52" s="12">
        <v>0</v>
      </c>
      <c r="BH52" s="12">
        <v>0</v>
      </c>
      <c r="BI52" s="12">
        <v>0</v>
      </c>
      <c r="BJ52" s="13"/>
      <c r="BK52" s="12">
        <v>0</v>
      </c>
      <c r="BL52" s="12">
        <v>0</v>
      </c>
      <c r="BM52" s="12">
        <v>0</v>
      </c>
      <c r="BN52" s="12">
        <v>0</v>
      </c>
      <c r="BO52" s="13"/>
      <c r="BP52" s="12">
        <v>0</v>
      </c>
      <c r="BQ52" s="12">
        <v>0</v>
      </c>
      <c r="BR52" s="12">
        <v>0</v>
      </c>
      <c r="BS52" s="12">
        <v>0</v>
      </c>
      <c r="BT52" s="13"/>
      <c r="BU52" s="12">
        <v>0</v>
      </c>
      <c r="BV52" s="12">
        <v>0</v>
      </c>
      <c r="BW52" s="12">
        <v>0</v>
      </c>
      <c r="BX52" s="12">
        <v>0</v>
      </c>
      <c r="BY52" s="13"/>
      <c r="BZ52" s="12">
        <v>0</v>
      </c>
      <c r="CA52" s="12">
        <v>0</v>
      </c>
      <c r="CB52" s="12">
        <v>0</v>
      </c>
      <c r="CC52" s="12">
        <v>0</v>
      </c>
      <c r="CD52" s="13"/>
      <c r="CE52" s="12">
        <v>0</v>
      </c>
      <c r="CF52" s="12">
        <v>0</v>
      </c>
      <c r="CG52" s="12">
        <v>0</v>
      </c>
      <c r="CH52" s="12">
        <v>0</v>
      </c>
      <c r="CI52" s="13"/>
      <c r="CJ52" s="12">
        <v>0</v>
      </c>
      <c r="CK52" s="12">
        <v>0</v>
      </c>
      <c r="CL52" s="12">
        <v>0</v>
      </c>
      <c r="CM52" s="12">
        <v>0</v>
      </c>
      <c r="CN52" s="13"/>
      <c r="CO52" s="12">
        <v>0</v>
      </c>
      <c r="CP52" s="12">
        <v>0</v>
      </c>
      <c r="CQ52" s="12">
        <v>0</v>
      </c>
      <c r="CR52" s="12">
        <v>0</v>
      </c>
      <c r="CS52" s="13"/>
      <c r="CT52" s="12">
        <v>0</v>
      </c>
      <c r="CU52" s="12">
        <v>0</v>
      </c>
      <c r="CV52" s="12">
        <v>0</v>
      </c>
      <c r="CW52" s="12">
        <v>0</v>
      </c>
      <c r="CX52" s="13"/>
      <c r="CY52" s="12">
        <v>0</v>
      </c>
      <c r="CZ52" s="12">
        <v>0</v>
      </c>
      <c r="DA52" s="12">
        <v>0</v>
      </c>
      <c r="DB52" s="12">
        <v>0</v>
      </c>
      <c r="DC52" s="13"/>
      <c r="DD52" s="12">
        <v>0</v>
      </c>
      <c r="DE52" s="12">
        <v>0</v>
      </c>
      <c r="DF52" s="12">
        <v>0</v>
      </c>
      <c r="DG52" s="12">
        <v>0</v>
      </c>
      <c r="DH52" s="13"/>
      <c r="DI52" s="12">
        <v>0</v>
      </c>
      <c r="DJ52" s="12">
        <v>0</v>
      </c>
      <c r="DK52" s="12">
        <v>0</v>
      </c>
      <c r="DL52" s="12">
        <v>0</v>
      </c>
      <c r="DM52" s="13"/>
      <c r="DN52" s="12">
        <v>0</v>
      </c>
      <c r="DO52" s="12">
        <v>20000</v>
      </c>
      <c r="DP52" s="12">
        <v>0</v>
      </c>
      <c r="DQ52" s="12">
        <v>20000</v>
      </c>
      <c r="DR52" s="13"/>
    </row>
    <row r="53" spans="1:122" hidden="1">
      <c r="A53" s="10">
        <v>47</v>
      </c>
      <c r="B53" s="11" t="s">
        <v>63</v>
      </c>
      <c r="C53" s="12">
        <v>0</v>
      </c>
      <c r="D53" s="12">
        <v>0</v>
      </c>
      <c r="E53" s="12">
        <v>0</v>
      </c>
      <c r="F53" s="12">
        <v>0</v>
      </c>
      <c r="G53" s="13"/>
      <c r="H53" s="12">
        <v>0</v>
      </c>
      <c r="I53" s="12">
        <v>0</v>
      </c>
      <c r="J53" s="12">
        <v>0</v>
      </c>
      <c r="K53" s="12">
        <v>0</v>
      </c>
      <c r="L53" s="13"/>
      <c r="M53" s="12">
        <v>0</v>
      </c>
      <c r="N53" s="12">
        <v>20000</v>
      </c>
      <c r="O53" s="12">
        <v>0</v>
      </c>
      <c r="P53" s="12">
        <v>20000</v>
      </c>
      <c r="Q53" s="13"/>
      <c r="R53" s="12">
        <v>0</v>
      </c>
      <c r="S53" s="12">
        <v>0</v>
      </c>
      <c r="T53" s="12">
        <v>0</v>
      </c>
      <c r="U53" s="12">
        <v>0</v>
      </c>
      <c r="V53" s="13"/>
      <c r="W53" s="12">
        <v>0</v>
      </c>
      <c r="X53" s="12">
        <v>0</v>
      </c>
      <c r="Y53" s="12">
        <v>0</v>
      </c>
      <c r="Z53" s="12">
        <v>0</v>
      </c>
      <c r="AA53" s="13"/>
      <c r="AB53" s="12">
        <v>0</v>
      </c>
      <c r="AC53" s="12">
        <v>0</v>
      </c>
      <c r="AD53" s="12">
        <v>0</v>
      </c>
      <c r="AE53" s="12">
        <v>0</v>
      </c>
      <c r="AF53" s="13"/>
      <c r="AG53" s="12">
        <v>0</v>
      </c>
      <c r="AH53" s="12">
        <v>0</v>
      </c>
      <c r="AI53" s="12">
        <v>0</v>
      </c>
      <c r="AJ53" s="12">
        <v>0</v>
      </c>
      <c r="AK53" s="13"/>
      <c r="AL53" s="12">
        <v>0</v>
      </c>
      <c r="AM53" s="12">
        <v>0</v>
      </c>
      <c r="AN53" s="12">
        <v>0</v>
      </c>
      <c r="AO53" s="12">
        <v>0</v>
      </c>
      <c r="AP53" s="13"/>
      <c r="AQ53" s="12">
        <v>0</v>
      </c>
      <c r="AR53" s="12">
        <v>0</v>
      </c>
      <c r="AS53" s="12">
        <v>0</v>
      </c>
      <c r="AT53" s="12">
        <v>0</v>
      </c>
      <c r="AU53" s="13"/>
      <c r="AV53" s="12">
        <v>0</v>
      </c>
      <c r="AW53" s="12">
        <v>0</v>
      </c>
      <c r="AX53" s="12">
        <v>0</v>
      </c>
      <c r="AY53" s="12">
        <v>0</v>
      </c>
      <c r="AZ53" s="13"/>
      <c r="BA53" s="12">
        <v>0</v>
      </c>
      <c r="BB53" s="12">
        <v>0</v>
      </c>
      <c r="BC53" s="12">
        <v>0</v>
      </c>
      <c r="BD53" s="12">
        <v>0</v>
      </c>
      <c r="BE53" s="13"/>
      <c r="BF53" s="12">
        <v>0</v>
      </c>
      <c r="BG53" s="12">
        <v>0</v>
      </c>
      <c r="BH53" s="12">
        <v>0</v>
      </c>
      <c r="BI53" s="12">
        <v>0</v>
      </c>
      <c r="BJ53" s="13"/>
      <c r="BK53" s="12">
        <v>0</v>
      </c>
      <c r="BL53" s="12">
        <v>0</v>
      </c>
      <c r="BM53" s="12">
        <v>0</v>
      </c>
      <c r="BN53" s="12">
        <v>0</v>
      </c>
      <c r="BO53" s="13"/>
      <c r="BP53" s="12">
        <v>0</v>
      </c>
      <c r="BQ53" s="12">
        <v>0</v>
      </c>
      <c r="BR53" s="12">
        <v>0</v>
      </c>
      <c r="BS53" s="12">
        <v>0</v>
      </c>
      <c r="BT53" s="13"/>
      <c r="BU53" s="12">
        <v>0</v>
      </c>
      <c r="BV53" s="12">
        <v>0</v>
      </c>
      <c r="BW53" s="12">
        <v>0</v>
      </c>
      <c r="BX53" s="12">
        <v>0</v>
      </c>
      <c r="BY53" s="13"/>
      <c r="BZ53" s="12">
        <v>0</v>
      </c>
      <c r="CA53" s="12">
        <v>0</v>
      </c>
      <c r="CB53" s="12">
        <v>0</v>
      </c>
      <c r="CC53" s="12">
        <v>0</v>
      </c>
      <c r="CD53" s="13"/>
      <c r="CE53" s="12">
        <v>0</v>
      </c>
      <c r="CF53" s="12">
        <v>0</v>
      </c>
      <c r="CG53" s="12">
        <v>0</v>
      </c>
      <c r="CH53" s="12">
        <v>0</v>
      </c>
      <c r="CI53" s="13"/>
      <c r="CJ53" s="12">
        <v>0</v>
      </c>
      <c r="CK53" s="12">
        <v>0</v>
      </c>
      <c r="CL53" s="12">
        <v>0</v>
      </c>
      <c r="CM53" s="12">
        <v>0</v>
      </c>
      <c r="CN53" s="13"/>
      <c r="CO53" s="12">
        <v>0</v>
      </c>
      <c r="CP53" s="12">
        <v>0</v>
      </c>
      <c r="CQ53" s="12">
        <v>0</v>
      </c>
      <c r="CR53" s="12">
        <v>0</v>
      </c>
      <c r="CS53" s="13"/>
      <c r="CT53" s="12">
        <v>0</v>
      </c>
      <c r="CU53" s="12">
        <v>0</v>
      </c>
      <c r="CV53" s="12">
        <v>0</v>
      </c>
      <c r="CW53" s="12">
        <v>0</v>
      </c>
      <c r="CX53" s="13"/>
      <c r="CY53" s="12">
        <v>0</v>
      </c>
      <c r="CZ53" s="12">
        <v>0</v>
      </c>
      <c r="DA53" s="12">
        <v>0</v>
      </c>
      <c r="DB53" s="12">
        <v>0</v>
      </c>
      <c r="DC53" s="13"/>
      <c r="DD53" s="12">
        <v>0</v>
      </c>
      <c r="DE53" s="12">
        <v>0</v>
      </c>
      <c r="DF53" s="12">
        <v>0</v>
      </c>
      <c r="DG53" s="12">
        <v>0</v>
      </c>
      <c r="DH53" s="13"/>
      <c r="DI53" s="12">
        <v>0</v>
      </c>
      <c r="DJ53" s="12">
        <v>0</v>
      </c>
      <c r="DK53" s="12">
        <v>0</v>
      </c>
      <c r="DL53" s="12">
        <v>0</v>
      </c>
      <c r="DM53" s="13"/>
      <c r="DN53" s="12">
        <v>0</v>
      </c>
      <c r="DO53" s="12">
        <v>20000</v>
      </c>
      <c r="DP53" s="12">
        <v>0</v>
      </c>
      <c r="DQ53" s="12">
        <v>20000</v>
      </c>
      <c r="DR53" s="13"/>
    </row>
    <row r="54" spans="1:122" hidden="1">
      <c r="A54" s="10">
        <v>48</v>
      </c>
      <c r="B54" s="11" t="s">
        <v>41</v>
      </c>
      <c r="C54" s="12">
        <v>0</v>
      </c>
      <c r="D54" s="12">
        <v>0</v>
      </c>
      <c r="E54" s="12">
        <v>0</v>
      </c>
      <c r="F54" s="12">
        <v>0</v>
      </c>
      <c r="G54" s="13"/>
      <c r="H54" s="12">
        <v>0</v>
      </c>
      <c r="I54" s="12">
        <v>0</v>
      </c>
      <c r="J54" s="12">
        <v>0</v>
      </c>
      <c r="K54" s="12">
        <v>0</v>
      </c>
      <c r="L54" s="13"/>
      <c r="M54" s="12">
        <v>0</v>
      </c>
      <c r="N54" s="12">
        <v>20000</v>
      </c>
      <c r="O54" s="12">
        <v>0</v>
      </c>
      <c r="P54" s="12">
        <v>20000</v>
      </c>
      <c r="Q54" s="13"/>
      <c r="R54" s="12">
        <v>0</v>
      </c>
      <c r="S54" s="12">
        <v>0</v>
      </c>
      <c r="T54" s="12">
        <v>0</v>
      </c>
      <c r="U54" s="12">
        <v>0</v>
      </c>
      <c r="V54" s="13"/>
      <c r="W54" s="12">
        <v>0</v>
      </c>
      <c r="X54" s="12">
        <v>0</v>
      </c>
      <c r="Y54" s="12">
        <v>0</v>
      </c>
      <c r="Z54" s="12">
        <v>0</v>
      </c>
      <c r="AA54" s="13"/>
      <c r="AB54" s="12">
        <v>0</v>
      </c>
      <c r="AC54" s="12">
        <v>0</v>
      </c>
      <c r="AD54" s="12">
        <v>0</v>
      </c>
      <c r="AE54" s="12">
        <v>0</v>
      </c>
      <c r="AF54" s="13"/>
      <c r="AG54" s="12">
        <v>0</v>
      </c>
      <c r="AH54" s="12">
        <v>0</v>
      </c>
      <c r="AI54" s="12">
        <v>0</v>
      </c>
      <c r="AJ54" s="12">
        <v>0</v>
      </c>
      <c r="AK54" s="13"/>
      <c r="AL54" s="12">
        <v>0</v>
      </c>
      <c r="AM54" s="12">
        <v>0</v>
      </c>
      <c r="AN54" s="12">
        <v>0</v>
      </c>
      <c r="AO54" s="12">
        <v>0</v>
      </c>
      <c r="AP54" s="13"/>
      <c r="AQ54" s="12">
        <v>0</v>
      </c>
      <c r="AR54" s="12">
        <v>0</v>
      </c>
      <c r="AS54" s="12">
        <v>0</v>
      </c>
      <c r="AT54" s="12">
        <v>0</v>
      </c>
      <c r="AU54" s="13"/>
      <c r="AV54" s="12">
        <v>0</v>
      </c>
      <c r="AW54" s="12">
        <v>0</v>
      </c>
      <c r="AX54" s="12">
        <v>0</v>
      </c>
      <c r="AY54" s="12">
        <v>0</v>
      </c>
      <c r="AZ54" s="13"/>
      <c r="BA54" s="12">
        <v>0</v>
      </c>
      <c r="BB54" s="12">
        <v>0</v>
      </c>
      <c r="BC54" s="12">
        <v>0</v>
      </c>
      <c r="BD54" s="12">
        <v>0</v>
      </c>
      <c r="BE54" s="13"/>
      <c r="BF54" s="12">
        <v>0</v>
      </c>
      <c r="BG54" s="12">
        <v>0</v>
      </c>
      <c r="BH54" s="12">
        <v>0</v>
      </c>
      <c r="BI54" s="12">
        <v>0</v>
      </c>
      <c r="BJ54" s="13"/>
      <c r="BK54" s="12">
        <v>0</v>
      </c>
      <c r="BL54" s="12">
        <v>0</v>
      </c>
      <c r="BM54" s="12">
        <v>0</v>
      </c>
      <c r="BN54" s="12">
        <v>0</v>
      </c>
      <c r="BO54" s="13"/>
      <c r="BP54" s="12">
        <v>0</v>
      </c>
      <c r="BQ54" s="12">
        <v>0</v>
      </c>
      <c r="BR54" s="12">
        <v>0</v>
      </c>
      <c r="BS54" s="12">
        <v>0</v>
      </c>
      <c r="BT54" s="13"/>
      <c r="BU54" s="12">
        <v>0</v>
      </c>
      <c r="BV54" s="12">
        <v>0</v>
      </c>
      <c r="BW54" s="12">
        <v>0</v>
      </c>
      <c r="BX54" s="12">
        <v>0</v>
      </c>
      <c r="BY54" s="13"/>
      <c r="BZ54" s="12">
        <v>0</v>
      </c>
      <c r="CA54" s="12">
        <v>0</v>
      </c>
      <c r="CB54" s="12">
        <v>0</v>
      </c>
      <c r="CC54" s="12">
        <v>0</v>
      </c>
      <c r="CD54" s="13"/>
      <c r="CE54" s="12">
        <v>0</v>
      </c>
      <c r="CF54" s="12">
        <v>0</v>
      </c>
      <c r="CG54" s="12">
        <v>0</v>
      </c>
      <c r="CH54" s="12">
        <v>0</v>
      </c>
      <c r="CI54" s="13"/>
      <c r="CJ54" s="12">
        <v>0</v>
      </c>
      <c r="CK54" s="12">
        <v>0</v>
      </c>
      <c r="CL54" s="12">
        <v>0</v>
      </c>
      <c r="CM54" s="12">
        <v>0</v>
      </c>
      <c r="CN54" s="13"/>
      <c r="CO54" s="12">
        <v>0</v>
      </c>
      <c r="CP54" s="12">
        <v>0</v>
      </c>
      <c r="CQ54" s="12">
        <v>0</v>
      </c>
      <c r="CR54" s="12">
        <v>0</v>
      </c>
      <c r="CS54" s="13"/>
      <c r="CT54" s="12">
        <v>0</v>
      </c>
      <c r="CU54" s="12">
        <v>0</v>
      </c>
      <c r="CV54" s="12">
        <v>0</v>
      </c>
      <c r="CW54" s="12">
        <v>0</v>
      </c>
      <c r="CX54" s="13"/>
      <c r="CY54" s="12">
        <v>0</v>
      </c>
      <c r="CZ54" s="12">
        <v>0</v>
      </c>
      <c r="DA54" s="12">
        <v>0</v>
      </c>
      <c r="DB54" s="12">
        <v>0</v>
      </c>
      <c r="DC54" s="13"/>
      <c r="DD54" s="12">
        <v>0</v>
      </c>
      <c r="DE54" s="12">
        <v>0</v>
      </c>
      <c r="DF54" s="12">
        <v>0</v>
      </c>
      <c r="DG54" s="12">
        <v>0</v>
      </c>
      <c r="DH54" s="13"/>
      <c r="DI54" s="12">
        <v>0</v>
      </c>
      <c r="DJ54" s="12">
        <v>0</v>
      </c>
      <c r="DK54" s="12">
        <v>0</v>
      </c>
      <c r="DL54" s="12">
        <v>0</v>
      </c>
      <c r="DM54" s="13"/>
      <c r="DN54" s="12">
        <v>0</v>
      </c>
      <c r="DO54" s="12">
        <v>20000</v>
      </c>
      <c r="DP54" s="12">
        <v>0</v>
      </c>
      <c r="DQ54" s="12">
        <v>20000</v>
      </c>
      <c r="DR54" s="13"/>
    </row>
    <row r="55" spans="1:122" hidden="1">
      <c r="A55" s="10">
        <v>49</v>
      </c>
      <c r="B55" s="11" t="s">
        <v>42</v>
      </c>
      <c r="C55" s="12">
        <v>0</v>
      </c>
      <c r="D55" s="12">
        <v>0</v>
      </c>
      <c r="E55" s="12">
        <v>0</v>
      </c>
      <c r="F55" s="12">
        <v>0</v>
      </c>
      <c r="G55" s="13"/>
      <c r="H55" s="12">
        <v>0</v>
      </c>
      <c r="I55" s="12">
        <v>0</v>
      </c>
      <c r="J55" s="12">
        <v>0</v>
      </c>
      <c r="K55" s="12">
        <v>0</v>
      </c>
      <c r="L55" s="13"/>
      <c r="M55" s="12">
        <v>0</v>
      </c>
      <c r="N55" s="12">
        <v>20000</v>
      </c>
      <c r="O55" s="12">
        <v>0</v>
      </c>
      <c r="P55" s="12">
        <v>20000</v>
      </c>
      <c r="Q55" s="13"/>
      <c r="R55" s="12">
        <v>0</v>
      </c>
      <c r="S55" s="12">
        <v>0</v>
      </c>
      <c r="T55" s="12">
        <v>0</v>
      </c>
      <c r="U55" s="12">
        <v>0</v>
      </c>
      <c r="V55" s="13"/>
      <c r="W55" s="12">
        <v>0</v>
      </c>
      <c r="X55" s="12">
        <v>0</v>
      </c>
      <c r="Y55" s="12">
        <v>0</v>
      </c>
      <c r="Z55" s="12">
        <v>0</v>
      </c>
      <c r="AA55" s="13"/>
      <c r="AB55" s="12">
        <v>0</v>
      </c>
      <c r="AC55" s="12">
        <v>0</v>
      </c>
      <c r="AD55" s="12">
        <v>0</v>
      </c>
      <c r="AE55" s="12">
        <v>0</v>
      </c>
      <c r="AF55" s="13"/>
      <c r="AG55" s="12">
        <v>0</v>
      </c>
      <c r="AH55" s="12">
        <v>0</v>
      </c>
      <c r="AI55" s="12">
        <v>0</v>
      </c>
      <c r="AJ55" s="12">
        <v>0</v>
      </c>
      <c r="AK55" s="13"/>
      <c r="AL55" s="12">
        <v>0</v>
      </c>
      <c r="AM55" s="12">
        <v>0</v>
      </c>
      <c r="AN55" s="12">
        <v>0</v>
      </c>
      <c r="AO55" s="12">
        <v>0</v>
      </c>
      <c r="AP55" s="13"/>
      <c r="AQ55" s="12">
        <v>0</v>
      </c>
      <c r="AR55" s="12">
        <v>0</v>
      </c>
      <c r="AS55" s="12">
        <v>0</v>
      </c>
      <c r="AT55" s="12">
        <v>0</v>
      </c>
      <c r="AU55" s="13"/>
      <c r="AV55" s="12">
        <v>0</v>
      </c>
      <c r="AW55" s="12">
        <v>0</v>
      </c>
      <c r="AX55" s="12">
        <v>0</v>
      </c>
      <c r="AY55" s="12">
        <v>0</v>
      </c>
      <c r="AZ55" s="13"/>
      <c r="BA55" s="12">
        <v>0</v>
      </c>
      <c r="BB55" s="12">
        <v>0</v>
      </c>
      <c r="BC55" s="12">
        <v>0</v>
      </c>
      <c r="BD55" s="12">
        <v>0</v>
      </c>
      <c r="BE55" s="13"/>
      <c r="BF55" s="12">
        <v>0</v>
      </c>
      <c r="BG55" s="12">
        <v>0</v>
      </c>
      <c r="BH55" s="12">
        <v>0</v>
      </c>
      <c r="BI55" s="12">
        <v>0</v>
      </c>
      <c r="BJ55" s="13"/>
      <c r="BK55" s="12">
        <v>0</v>
      </c>
      <c r="BL55" s="12">
        <v>0</v>
      </c>
      <c r="BM55" s="12">
        <v>0</v>
      </c>
      <c r="BN55" s="12">
        <v>0</v>
      </c>
      <c r="BO55" s="13"/>
      <c r="BP55" s="12">
        <v>0</v>
      </c>
      <c r="BQ55" s="12">
        <v>0</v>
      </c>
      <c r="BR55" s="12">
        <v>0</v>
      </c>
      <c r="BS55" s="12">
        <v>0</v>
      </c>
      <c r="BT55" s="13"/>
      <c r="BU55" s="12">
        <v>0</v>
      </c>
      <c r="BV55" s="12">
        <v>0</v>
      </c>
      <c r="BW55" s="12">
        <v>0</v>
      </c>
      <c r="BX55" s="12">
        <v>0</v>
      </c>
      <c r="BY55" s="13"/>
      <c r="BZ55" s="12">
        <v>0</v>
      </c>
      <c r="CA55" s="12">
        <v>0</v>
      </c>
      <c r="CB55" s="12">
        <v>0</v>
      </c>
      <c r="CC55" s="12">
        <v>0</v>
      </c>
      <c r="CD55" s="13"/>
      <c r="CE55" s="12">
        <v>0</v>
      </c>
      <c r="CF55" s="12">
        <v>0</v>
      </c>
      <c r="CG55" s="12">
        <v>0</v>
      </c>
      <c r="CH55" s="12">
        <v>0</v>
      </c>
      <c r="CI55" s="13"/>
      <c r="CJ55" s="12">
        <v>0</v>
      </c>
      <c r="CK55" s="12">
        <v>0</v>
      </c>
      <c r="CL55" s="12">
        <v>0</v>
      </c>
      <c r="CM55" s="12">
        <v>0</v>
      </c>
      <c r="CN55" s="13"/>
      <c r="CO55" s="12">
        <v>0</v>
      </c>
      <c r="CP55" s="12">
        <v>0</v>
      </c>
      <c r="CQ55" s="12">
        <v>0</v>
      </c>
      <c r="CR55" s="12">
        <v>0</v>
      </c>
      <c r="CS55" s="13"/>
      <c r="CT55" s="12">
        <v>0</v>
      </c>
      <c r="CU55" s="12">
        <v>0</v>
      </c>
      <c r="CV55" s="12">
        <v>0</v>
      </c>
      <c r="CW55" s="12">
        <v>0</v>
      </c>
      <c r="CX55" s="13"/>
      <c r="CY55" s="12">
        <v>0</v>
      </c>
      <c r="CZ55" s="12">
        <v>0</v>
      </c>
      <c r="DA55" s="12">
        <v>0</v>
      </c>
      <c r="DB55" s="12">
        <v>0</v>
      </c>
      <c r="DC55" s="13"/>
      <c r="DD55" s="12">
        <v>0</v>
      </c>
      <c r="DE55" s="12">
        <v>0</v>
      </c>
      <c r="DF55" s="12">
        <v>0</v>
      </c>
      <c r="DG55" s="12">
        <v>0</v>
      </c>
      <c r="DH55" s="13"/>
      <c r="DI55" s="12">
        <v>0</v>
      </c>
      <c r="DJ55" s="12">
        <v>0</v>
      </c>
      <c r="DK55" s="12">
        <v>0</v>
      </c>
      <c r="DL55" s="12">
        <v>0</v>
      </c>
      <c r="DM55" s="13"/>
      <c r="DN55" s="12">
        <v>0</v>
      </c>
      <c r="DO55" s="12">
        <v>20000</v>
      </c>
      <c r="DP55" s="12">
        <v>0</v>
      </c>
      <c r="DQ55" s="12">
        <v>20000</v>
      </c>
      <c r="DR55" s="13"/>
    </row>
    <row r="56" spans="1:122" hidden="1">
      <c r="A56" s="10">
        <v>50</v>
      </c>
      <c r="B56" s="11" t="s">
        <v>43</v>
      </c>
      <c r="C56" s="12">
        <v>0</v>
      </c>
      <c r="D56" s="12">
        <v>0</v>
      </c>
      <c r="E56" s="12">
        <v>0</v>
      </c>
      <c r="F56" s="12">
        <v>0</v>
      </c>
      <c r="G56" s="13"/>
      <c r="H56" s="12">
        <v>0</v>
      </c>
      <c r="I56" s="12">
        <v>0</v>
      </c>
      <c r="J56" s="12">
        <v>0</v>
      </c>
      <c r="K56" s="12">
        <v>0</v>
      </c>
      <c r="L56" s="13"/>
      <c r="M56" s="12">
        <v>0</v>
      </c>
      <c r="N56" s="12">
        <v>20000</v>
      </c>
      <c r="O56" s="12">
        <v>0</v>
      </c>
      <c r="P56" s="12">
        <v>20000</v>
      </c>
      <c r="Q56" s="13"/>
      <c r="R56" s="12">
        <v>0</v>
      </c>
      <c r="S56" s="12">
        <v>0</v>
      </c>
      <c r="T56" s="12">
        <v>0</v>
      </c>
      <c r="U56" s="12">
        <v>0</v>
      </c>
      <c r="V56" s="13"/>
      <c r="W56" s="12">
        <v>0</v>
      </c>
      <c r="X56" s="12">
        <v>0</v>
      </c>
      <c r="Y56" s="12">
        <v>0</v>
      </c>
      <c r="Z56" s="12">
        <v>0</v>
      </c>
      <c r="AA56" s="13"/>
      <c r="AB56" s="12">
        <v>0</v>
      </c>
      <c r="AC56" s="12">
        <v>0</v>
      </c>
      <c r="AD56" s="12">
        <v>0</v>
      </c>
      <c r="AE56" s="12">
        <v>0</v>
      </c>
      <c r="AF56" s="13"/>
      <c r="AG56" s="12">
        <v>0</v>
      </c>
      <c r="AH56" s="12">
        <v>0</v>
      </c>
      <c r="AI56" s="12">
        <v>0</v>
      </c>
      <c r="AJ56" s="12">
        <v>0</v>
      </c>
      <c r="AK56" s="13"/>
      <c r="AL56" s="12">
        <v>0</v>
      </c>
      <c r="AM56" s="12">
        <v>0</v>
      </c>
      <c r="AN56" s="12">
        <v>0</v>
      </c>
      <c r="AO56" s="12">
        <v>0</v>
      </c>
      <c r="AP56" s="13"/>
      <c r="AQ56" s="12">
        <v>0</v>
      </c>
      <c r="AR56" s="12">
        <v>0</v>
      </c>
      <c r="AS56" s="12">
        <v>0</v>
      </c>
      <c r="AT56" s="12">
        <v>0</v>
      </c>
      <c r="AU56" s="13"/>
      <c r="AV56" s="12">
        <v>0</v>
      </c>
      <c r="AW56" s="12">
        <v>0</v>
      </c>
      <c r="AX56" s="12">
        <v>0</v>
      </c>
      <c r="AY56" s="12">
        <v>0</v>
      </c>
      <c r="AZ56" s="13"/>
      <c r="BA56" s="12">
        <v>0</v>
      </c>
      <c r="BB56" s="12">
        <v>0</v>
      </c>
      <c r="BC56" s="12">
        <v>0</v>
      </c>
      <c r="BD56" s="12">
        <v>0</v>
      </c>
      <c r="BE56" s="13"/>
      <c r="BF56" s="12">
        <v>0</v>
      </c>
      <c r="BG56" s="12">
        <v>0</v>
      </c>
      <c r="BH56" s="12">
        <v>0</v>
      </c>
      <c r="BI56" s="12">
        <v>0</v>
      </c>
      <c r="BJ56" s="13"/>
      <c r="BK56" s="12">
        <v>0</v>
      </c>
      <c r="BL56" s="12">
        <v>0</v>
      </c>
      <c r="BM56" s="12">
        <v>0</v>
      </c>
      <c r="BN56" s="12">
        <v>0</v>
      </c>
      <c r="BO56" s="13"/>
      <c r="BP56" s="12">
        <v>0</v>
      </c>
      <c r="BQ56" s="12">
        <v>0</v>
      </c>
      <c r="BR56" s="12">
        <v>0</v>
      </c>
      <c r="BS56" s="12">
        <v>0</v>
      </c>
      <c r="BT56" s="13"/>
      <c r="BU56" s="12">
        <v>0</v>
      </c>
      <c r="BV56" s="12">
        <v>0</v>
      </c>
      <c r="BW56" s="12">
        <v>0</v>
      </c>
      <c r="BX56" s="12">
        <v>0</v>
      </c>
      <c r="BY56" s="13"/>
      <c r="BZ56" s="12">
        <v>0</v>
      </c>
      <c r="CA56" s="12">
        <v>0</v>
      </c>
      <c r="CB56" s="12">
        <v>0</v>
      </c>
      <c r="CC56" s="12">
        <v>0</v>
      </c>
      <c r="CD56" s="13"/>
      <c r="CE56" s="12">
        <v>0</v>
      </c>
      <c r="CF56" s="12">
        <v>0</v>
      </c>
      <c r="CG56" s="12">
        <v>0</v>
      </c>
      <c r="CH56" s="12">
        <v>0</v>
      </c>
      <c r="CI56" s="13"/>
      <c r="CJ56" s="12">
        <v>0</v>
      </c>
      <c r="CK56" s="12">
        <v>0</v>
      </c>
      <c r="CL56" s="12">
        <v>0</v>
      </c>
      <c r="CM56" s="12">
        <v>0</v>
      </c>
      <c r="CN56" s="13"/>
      <c r="CO56" s="12">
        <v>0</v>
      </c>
      <c r="CP56" s="12">
        <v>0</v>
      </c>
      <c r="CQ56" s="12">
        <v>0</v>
      </c>
      <c r="CR56" s="12">
        <v>0</v>
      </c>
      <c r="CS56" s="13"/>
      <c r="CT56" s="12">
        <v>0</v>
      </c>
      <c r="CU56" s="12">
        <v>0</v>
      </c>
      <c r="CV56" s="12">
        <v>0</v>
      </c>
      <c r="CW56" s="12">
        <v>0</v>
      </c>
      <c r="CX56" s="13"/>
      <c r="CY56" s="12">
        <v>0</v>
      </c>
      <c r="CZ56" s="12">
        <v>0</v>
      </c>
      <c r="DA56" s="12">
        <v>0</v>
      </c>
      <c r="DB56" s="12">
        <v>0</v>
      </c>
      <c r="DC56" s="13"/>
      <c r="DD56" s="12">
        <v>0</v>
      </c>
      <c r="DE56" s="12">
        <v>0</v>
      </c>
      <c r="DF56" s="12">
        <v>0</v>
      </c>
      <c r="DG56" s="12">
        <v>0</v>
      </c>
      <c r="DH56" s="13"/>
      <c r="DI56" s="12">
        <v>0</v>
      </c>
      <c r="DJ56" s="12">
        <v>0</v>
      </c>
      <c r="DK56" s="12">
        <v>0</v>
      </c>
      <c r="DL56" s="12">
        <v>0</v>
      </c>
      <c r="DM56" s="13"/>
      <c r="DN56" s="12">
        <v>0</v>
      </c>
      <c r="DO56" s="12">
        <v>20000</v>
      </c>
      <c r="DP56" s="12">
        <v>0</v>
      </c>
      <c r="DQ56" s="12">
        <v>20000</v>
      </c>
      <c r="DR56" s="13"/>
    </row>
    <row r="57" spans="1:122" hidden="1">
      <c r="A57" s="10">
        <v>51</v>
      </c>
      <c r="B57" s="11" t="s">
        <v>44</v>
      </c>
      <c r="C57" s="12">
        <v>0</v>
      </c>
      <c r="D57" s="12">
        <v>0</v>
      </c>
      <c r="E57" s="12">
        <v>0</v>
      </c>
      <c r="F57" s="12">
        <v>0</v>
      </c>
      <c r="G57" s="13"/>
      <c r="H57" s="12">
        <v>0</v>
      </c>
      <c r="I57" s="12">
        <v>0</v>
      </c>
      <c r="J57" s="12">
        <v>0</v>
      </c>
      <c r="K57" s="12">
        <v>0</v>
      </c>
      <c r="L57" s="13"/>
      <c r="M57" s="12">
        <v>0</v>
      </c>
      <c r="N57" s="12">
        <v>20000</v>
      </c>
      <c r="O57" s="12">
        <v>0</v>
      </c>
      <c r="P57" s="12">
        <v>20000</v>
      </c>
      <c r="Q57" s="13"/>
      <c r="R57" s="12">
        <v>0</v>
      </c>
      <c r="S57" s="12">
        <v>0</v>
      </c>
      <c r="T57" s="12">
        <v>0</v>
      </c>
      <c r="U57" s="12">
        <v>0</v>
      </c>
      <c r="V57" s="13"/>
      <c r="W57" s="12">
        <v>0</v>
      </c>
      <c r="X57" s="12">
        <v>0</v>
      </c>
      <c r="Y57" s="12">
        <v>0</v>
      </c>
      <c r="Z57" s="12">
        <v>0</v>
      </c>
      <c r="AA57" s="13"/>
      <c r="AB57" s="12">
        <v>0</v>
      </c>
      <c r="AC57" s="12">
        <v>0</v>
      </c>
      <c r="AD57" s="12">
        <v>0</v>
      </c>
      <c r="AE57" s="12">
        <v>0</v>
      </c>
      <c r="AF57" s="13"/>
      <c r="AG57" s="12">
        <v>0</v>
      </c>
      <c r="AH57" s="12">
        <v>0</v>
      </c>
      <c r="AI57" s="12">
        <v>0</v>
      </c>
      <c r="AJ57" s="12">
        <v>0</v>
      </c>
      <c r="AK57" s="13"/>
      <c r="AL57" s="12">
        <v>0</v>
      </c>
      <c r="AM57" s="12">
        <v>0</v>
      </c>
      <c r="AN57" s="12">
        <v>0</v>
      </c>
      <c r="AO57" s="12">
        <v>0</v>
      </c>
      <c r="AP57" s="13"/>
      <c r="AQ57" s="12">
        <v>0</v>
      </c>
      <c r="AR57" s="12">
        <v>0</v>
      </c>
      <c r="AS57" s="12">
        <v>0</v>
      </c>
      <c r="AT57" s="12">
        <v>0</v>
      </c>
      <c r="AU57" s="13"/>
      <c r="AV57" s="12">
        <v>0</v>
      </c>
      <c r="AW57" s="12">
        <v>0</v>
      </c>
      <c r="AX57" s="12">
        <v>0</v>
      </c>
      <c r="AY57" s="12">
        <v>0</v>
      </c>
      <c r="AZ57" s="13"/>
      <c r="BA57" s="12">
        <v>0</v>
      </c>
      <c r="BB57" s="12">
        <v>0</v>
      </c>
      <c r="BC57" s="12">
        <v>0</v>
      </c>
      <c r="BD57" s="12">
        <v>0</v>
      </c>
      <c r="BE57" s="13"/>
      <c r="BF57" s="12">
        <v>0</v>
      </c>
      <c r="BG57" s="12">
        <v>0</v>
      </c>
      <c r="BH57" s="12">
        <v>0</v>
      </c>
      <c r="BI57" s="12">
        <v>0</v>
      </c>
      <c r="BJ57" s="13"/>
      <c r="BK57" s="12">
        <v>0</v>
      </c>
      <c r="BL57" s="12">
        <v>0</v>
      </c>
      <c r="BM57" s="12">
        <v>0</v>
      </c>
      <c r="BN57" s="12">
        <v>0</v>
      </c>
      <c r="BO57" s="13"/>
      <c r="BP57" s="12">
        <v>0</v>
      </c>
      <c r="BQ57" s="12">
        <v>0</v>
      </c>
      <c r="BR57" s="12">
        <v>0</v>
      </c>
      <c r="BS57" s="12">
        <v>0</v>
      </c>
      <c r="BT57" s="13"/>
      <c r="BU57" s="12">
        <v>0</v>
      </c>
      <c r="BV57" s="12">
        <v>0</v>
      </c>
      <c r="BW57" s="12">
        <v>0</v>
      </c>
      <c r="BX57" s="12">
        <v>0</v>
      </c>
      <c r="BY57" s="13"/>
      <c r="BZ57" s="12">
        <v>0</v>
      </c>
      <c r="CA57" s="12">
        <v>0</v>
      </c>
      <c r="CB57" s="12">
        <v>0</v>
      </c>
      <c r="CC57" s="12">
        <v>0</v>
      </c>
      <c r="CD57" s="13"/>
      <c r="CE57" s="12">
        <v>0</v>
      </c>
      <c r="CF57" s="12">
        <v>0</v>
      </c>
      <c r="CG57" s="12">
        <v>0</v>
      </c>
      <c r="CH57" s="12">
        <v>0</v>
      </c>
      <c r="CI57" s="13"/>
      <c r="CJ57" s="12">
        <v>0</v>
      </c>
      <c r="CK57" s="12">
        <v>0</v>
      </c>
      <c r="CL57" s="12">
        <v>0</v>
      </c>
      <c r="CM57" s="12">
        <v>0</v>
      </c>
      <c r="CN57" s="13"/>
      <c r="CO57" s="12">
        <v>0</v>
      </c>
      <c r="CP57" s="12">
        <v>0</v>
      </c>
      <c r="CQ57" s="12">
        <v>0</v>
      </c>
      <c r="CR57" s="12">
        <v>0</v>
      </c>
      <c r="CS57" s="13"/>
      <c r="CT57" s="12">
        <v>0</v>
      </c>
      <c r="CU57" s="12">
        <v>0</v>
      </c>
      <c r="CV57" s="12">
        <v>0</v>
      </c>
      <c r="CW57" s="12">
        <v>0</v>
      </c>
      <c r="CX57" s="13"/>
      <c r="CY57" s="12">
        <v>0</v>
      </c>
      <c r="CZ57" s="12">
        <v>0</v>
      </c>
      <c r="DA57" s="12">
        <v>0</v>
      </c>
      <c r="DB57" s="12">
        <v>0</v>
      </c>
      <c r="DC57" s="13"/>
      <c r="DD57" s="12">
        <v>0</v>
      </c>
      <c r="DE57" s="12">
        <v>0</v>
      </c>
      <c r="DF57" s="12">
        <v>0</v>
      </c>
      <c r="DG57" s="12">
        <v>0</v>
      </c>
      <c r="DH57" s="13"/>
      <c r="DI57" s="12">
        <v>0</v>
      </c>
      <c r="DJ57" s="12">
        <v>0</v>
      </c>
      <c r="DK57" s="12">
        <v>0</v>
      </c>
      <c r="DL57" s="12">
        <v>0</v>
      </c>
      <c r="DM57" s="13"/>
      <c r="DN57" s="12">
        <v>0</v>
      </c>
      <c r="DO57" s="12">
        <v>20000</v>
      </c>
      <c r="DP57" s="12">
        <v>0</v>
      </c>
      <c r="DQ57" s="12">
        <v>20000</v>
      </c>
      <c r="DR57" s="13"/>
    </row>
    <row r="58" spans="1:122" hidden="1">
      <c r="A58" s="10">
        <v>52</v>
      </c>
      <c r="B58" s="11" t="s">
        <v>45</v>
      </c>
      <c r="C58" s="12">
        <v>0</v>
      </c>
      <c r="D58" s="12">
        <v>0</v>
      </c>
      <c r="E58" s="12">
        <v>0</v>
      </c>
      <c r="F58" s="12">
        <v>0</v>
      </c>
      <c r="G58" s="13"/>
      <c r="H58" s="12">
        <v>0</v>
      </c>
      <c r="I58" s="12">
        <v>0</v>
      </c>
      <c r="J58" s="12">
        <v>0</v>
      </c>
      <c r="K58" s="12">
        <v>0</v>
      </c>
      <c r="L58" s="13"/>
      <c r="M58" s="12">
        <v>0</v>
      </c>
      <c r="N58" s="12">
        <v>20000</v>
      </c>
      <c r="O58" s="12">
        <v>0</v>
      </c>
      <c r="P58" s="12">
        <v>20000</v>
      </c>
      <c r="Q58" s="13"/>
      <c r="R58" s="12">
        <v>0</v>
      </c>
      <c r="S58" s="12">
        <v>0</v>
      </c>
      <c r="T58" s="12">
        <v>0</v>
      </c>
      <c r="U58" s="12">
        <v>0</v>
      </c>
      <c r="V58" s="13"/>
      <c r="W58" s="12">
        <v>0</v>
      </c>
      <c r="X58" s="12">
        <v>0</v>
      </c>
      <c r="Y58" s="12">
        <v>0</v>
      </c>
      <c r="Z58" s="12">
        <v>0</v>
      </c>
      <c r="AA58" s="13"/>
      <c r="AB58" s="12">
        <v>0</v>
      </c>
      <c r="AC58" s="12">
        <v>0</v>
      </c>
      <c r="AD58" s="12">
        <v>0</v>
      </c>
      <c r="AE58" s="12">
        <v>0</v>
      </c>
      <c r="AF58" s="13"/>
      <c r="AG58" s="12">
        <v>0</v>
      </c>
      <c r="AH58" s="12">
        <v>0</v>
      </c>
      <c r="AI58" s="12">
        <v>0</v>
      </c>
      <c r="AJ58" s="12">
        <v>0</v>
      </c>
      <c r="AK58" s="13"/>
      <c r="AL58" s="12">
        <v>0</v>
      </c>
      <c r="AM58" s="12">
        <v>0</v>
      </c>
      <c r="AN58" s="12">
        <v>0</v>
      </c>
      <c r="AO58" s="12">
        <v>0</v>
      </c>
      <c r="AP58" s="13"/>
      <c r="AQ58" s="12">
        <v>0</v>
      </c>
      <c r="AR58" s="12">
        <v>0</v>
      </c>
      <c r="AS58" s="12">
        <v>0</v>
      </c>
      <c r="AT58" s="12">
        <v>0</v>
      </c>
      <c r="AU58" s="13"/>
      <c r="AV58" s="12">
        <v>0</v>
      </c>
      <c r="AW58" s="12">
        <v>0</v>
      </c>
      <c r="AX58" s="12">
        <v>0</v>
      </c>
      <c r="AY58" s="12">
        <v>0</v>
      </c>
      <c r="AZ58" s="13"/>
      <c r="BA58" s="12">
        <v>0</v>
      </c>
      <c r="BB58" s="12">
        <v>0</v>
      </c>
      <c r="BC58" s="12">
        <v>0</v>
      </c>
      <c r="BD58" s="12">
        <v>0</v>
      </c>
      <c r="BE58" s="13"/>
      <c r="BF58" s="12">
        <v>0</v>
      </c>
      <c r="BG58" s="12">
        <v>0</v>
      </c>
      <c r="BH58" s="12">
        <v>0</v>
      </c>
      <c r="BI58" s="12">
        <v>0</v>
      </c>
      <c r="BJ58" s="13"/>
      <c r="BK58" s="12">
        <v>0</v>
      </c>
      <c r="BL58" s="12">
        <v>0</v>
      </c>
      <c r="BM58" s="12">
        <v>0</v>
      </c>
      <c r="BN58" s="12">
        <v>0</v>
      </c>
      <c r="BO58" s="13"/>
      <c r="BP58" s="12">
        <v>0</v>
      </c>
      <c r="BQ58" s="12">
        <v>0</v>
      </c>
      <c r="BR58" s="12">
        <v>0</v>
      </c>
      <c r="BS58" s="12">
        <v>0</v>
      </c>
      <c r="BT58" s="13"/>
      <c r="BU58" s="12">
        <v>0</v>
      </c>
      <c r="BV58" s="12">
        <v>0</v>
      </c>
      <c r="BW58" s="12">
        <v>0</v>
      </c>
      <c r="BX58" s="12">
        <v>0</v>
      </c>
      <c r="BY58" s="13"/>
      <c r="BZ58" s="12">
        <v>0</v>
      </c>
      <c r="CA58" s="12">
        <v>0</v>
      </c>
      <c r="CB58" s="12">
        <v>0</v>
      </c>
      <c r="CC58" s="12">
        <v>0</v>
      </c>
      <c r="CD58" s="13"/>
      <c r="CE58" s="12">
        <v>0</v>
      </c>
      <c r="CF58" s="12">
        <v>200000</v>
      </c>
      <c r="CG58" s="12">
        <v>0</v>
      </c>
      <c r="CH58" s="12">
        <v>200000</v>
      </c>
      <c r="CI58" s="13"/>
      <c r="CJ58" s="12">
        <v>0</v>
      </c>
      <c r="CK58" s="12">
        <v>0</v>
      </c>
      <c r="CL58" s="12">
        <v>0</v>
      </c>
      <c r="CM58" s="12">
        <v>0</v>
      </c>
      <c r="CN58" s="13"/>
      <c r="CO58" s="12">
        <v>0</v>
      </c>
      <c r="CP58" s="12">
        <v>0</v>
      </c>
      <c r="CQ58" s="12">
        <v>0</v>
      </c>
      <c r="CR58" s="12">
        <v>0</v>
      </c>
      <c r="CS58" s="13"/>
      <c r="CT58" s="12">
        <v>0</v>
      </c>
      <c r="CU58" s="12">
        <v>0</v>
      </c>
      <c r="CV58" s="12">
        <v>0</v>
      </c>
      <c r="CW58" s="12">
        <v>0</v>
      </c>
      <c r="CX58" s="13"/>
      <c r="CY58" s="12">
        <v>0</v>
      </c>
      <c r="CZ58" s="12">
        <v>0</v>
      </c>
      <c r="DA58" s="12">
        <v>0</v>
      </c>
      <c r="DB58" s="12">
        <v>0</v>
      </c>
      <c r="DC58" s="13"/>
      <c r="DD58" s="12">
        <v>0</v>
      </c>
      <c r="DE58" s="12">
        <v>0</v>
      </c>
      <c r="DF58" s="12">
        <v>0</v>
      </c>
      <c r="DG58" s="12">
        <v>0</v>
      </c>
      <c r="DH58" s="13"/>
      <c r="DI58" s="12">
        <v>0</v>
      </c>
      <c r="DJ58" s="12">
        <v>0</v>
      </c>
      <c r="DK58" s="12">
        <v>0</v>
      </c>
      <c r="DL58" s="12">
        <v>0</v>
      </c>
      <c r="DM58" s="13"/>
      <c r="DN58" s="12">
        <v>0</v>
      </c>
      <c r="DO58" s="12">
        <v>220000</v>
      </c>
      <c r="DP58" s="12">
        <v>0</v>
      </c>
      <c r="DQ58" s="12">
        <v>220000</v>
      </c>
      <c r="DR58" s="13"/>
    </row>
    <row r="59" spans="1:122" hidden="1">
      <c r="A59" s="10">
        <v>53</v>
      </c>
      <c r="B59" s="11" t="s">
        <v>46</v>
      </c>
      <c r="C59" s="12">
        <v>0</v>
      </c>
      <c r="D59" s="12">
        <v>0</v>
      </c>
      <c r="E59" s="12">
        <v>0</v>
      </c>
      <c r="F59" s="12">
        <v>0</v>
      </c>
      <c r="G59" s="13"/>
      <c r="H59" s="12">
        <v>0</v>
      </c>
      <c r="I59" s="12">
        <v>0</v>
      </c>
      <c r="J59" s="12">
        <v>0</v>
      </c>
      <c r="K59" s="12">
        <v>0</v>
      </c>
      <c r="L59" s="13"/>
      <c r="M59" s="12">
        <v>0</v>
      </c>
      <c r="N59" s="12">
        <v>20000</v>
      </c>
      <c r="O59" s="12">
        <v>0</v>
      </c>
      <c r="P59" s="12">
        <v>20000</v>
      </c>
      <c r="Q59" s="13"/>
      <c r="R59" s="12">
        <v>0</v>
      </c>
      <c r="S59" s="12">
        <v>0</v>
      </c>
      <c r="T59" s="12">
        <v>0</v>
      </c>
      <c r="U59" s="12">
        <v>0</v>
      </c>
      <c r="V59" s="13"/>
      <c r="W59" s="12">
        <v>0</v>
      </c>
      <c r="X59" s="12">
        <v>0</v>
      </c>
      <c r="Y59" s="12">
        <v>0</v>
      </c>
      <c r="Z59" s="12">
        <v>0</v>
      </c>
      <c r="AA59" s="13"/>
      <c r="AB59" s="12">
        <v>0</v>
      </c>
      <c r="AC59" s="12">
        <v>0</v>
      </c>
      <c r="AD59" s="12">
        <v>0</v>
      </c>
      <c r="AE59" s="12">
        <v>0</v>
      </c>
      <c r="AF59" s="13"/>
      <c r="AG59" s="12">
        <v>0</v>
      </c>
      <c r="AH59" s="12">
        <v>0</v>
      </c>
      <c r="AI59" s="12">
        <v>0</v>
      </c>
      <c r="AJ59" s="12">
        <v>0</v>
      </c>
      <c r="AK59" s="13"/>
      <c r="AL59" s="12">
        <v>0</v>
      </c>
      <c r="AM59" s="12">
        <v>0</v>
      </c>
      <c r="AN59" s="12">
        <v>0</v>
      </c>
      <c r="AO59" s="12">
        <v>0</v>
      </c>
      <c r="AP59" s="13"/>
      <c r="AQ59" s="12">
        <v>0</v>
      </c>
      <c r="AR59" s="12">
        <v>0</v>
      </c>
      <c r="AS59" s="12">
        <v>0</v>
      </c>
      <c r="AT59" s="12">
        <v>0</v>
      </c>
      <c r="AU59" s="13"/>
      <c r="AV59" s="12">
        <v>0</v>
      </c>
      <c r="AW59" s="12">
        <v>0</v>
      </c>
      <c r="AX59" s="12">
        <v>0</v>
      </c>
      <c r="AY59" s="12">
        <v>0</v>
      </c>
      <c r="AZ59" s="13"/>
      <c r="BA59" s="12">
        <v>0</v>
      </c>
      <c r="BB59" s="12">
        <v>0</v>
      </c>
      <c r="BC59" s="12">
        <v>0</v>
      </c>
      <c r="BD59" s="12">
        <v>0</v>
      </c>
      <c r="BE59" s="13"/>
      <c r="BF59" s="12">
        <v>0</v>
      </c>
      <c r="BG59" s="12">
        <v>0</v>
      </c>
      <c r="BH59" s="12">
        <v>0</v>
      </c>
      <c r="BI59" s="12">
        <v>0</v>
      </c>
      <c r="BJ59" s="13"/>
      <c r="BK59" s="12">
        <v>0</v>
      </c>
      <c r="BL59" s="12">
        <v>0</v>
      </c>
      <c r="BM59" s="12">
        <v>0</v>
      </c>
      <c r="BN59" s="12">
        <v>0</v>
      </c>
      <c r="BO59" s="13"/>
      <c r="BP59" s="12">
        <v>0</v>
      </c>
      <c r="BQ59" s="12">
        <v>0</v>
      </c>
      <c r="BR59" s="12">
        <v>0</v>
      </c>
      <c r="BS59" s="12">
        <v>0</v>
      </c>
      <c r="BT59" s="13"/>
      <c r="BU59" s="12">
        <v>0</v>
      </c>
      <c r="BV59" s="12">
        <v>0</v>
      </c>
      <c r="BW59" s="12">
        <v>0</v>
      </c>
      <c r="BX59" s="12">
        <v>0</v>
      </c>
      <c r="BY59" s="13"/>
      <c r="BZ59" s="12">
        <v>0</v>
      </c>
      <c r="CA59" s="12">
        <v>0</v>
      </c>
      <c r="CB59" s="12">
        <v>0</v>
      </c>
      <c r="CC59" s="12">
        <v>0</v>
      </c>
      <c r="CD59" s="13"/>
      <c r="CE59" s="12">
        <v>0</v>
      </c>
      <c r="CF59" s="12">
        <v>0</v>
      </c>
      <c r="CG59" s="12">
        <v>0</v>
      </c>
      <c r="CH59" s="12">
        <v>0</v>
      </c>
      <c r="CI59" s="13"/>
      <c r="CJ59" s="12">
        <v>0</v>
      </c>
      <c r="CK59" s="12">
        <v>0</v>
      </c>
      <c r="CL59" s="12">
        <v>0</v>
      </c>
      <c r="CM59" s="12">
        <v>0</v>
      </c>
      <c r="CN59" s="13"/>
      <c r="CO59" s="12">
        <v>0</v>
      </c>
      <c r="CP59" s="12">
        <v>0</v>
      </c>
      <c r="CQ59" s="12">
        <v>0</v>
      </c>
      <c r="CR59" s="12">
        <v>0</v>
      </c>
      <c r="CS59" s="13"/>
      <c r="CT59" s="12">
        <v>0</v>
      </c>
      <c r="CU59" s="12">
        <v>0</v>
      </c>
      <c r="CV59" s="12">
        <v>0</v>
      </c>
      <c r="CW59" s="12">
        <v>0</v>
      </c>
      <c r="CX59" s="13"/>
      <c r="CY59" s="12">
        <v>0</v>
      </c>
      <c r="CZ59" s="12">
        <v>0</v>
      </c>
      <c r="DA59" s="12">
        <v>0</v>
      </c>
      <c r="DB59" s="12">
        <v>0</v>
      </c>
      <c r="DC59" s="13"/>
      <c r="DD59" s="12">
        <v>0</v>
      </c>
      <c r="DE59" s="12">
        <v>0</v>
      </c>
      <c r="DF59" s="12">
        <v>0</v>
      </c>
      <c r="DG59" s="12">
        <v>0</v>
      </c>
      <c r="DH59" s="13"/>
      <c r="DI59" s="12">
        <v>0</v>
      </c>
      <c r="DJ59" s="12">
        <v>0</v>
      </c>
      <c r="DK59" s="12">
        <v>0</v>
      </c>
      <c r="DL59" s="12">
        <v>0</v>
      </c>
      <c r="DM59" s="13"/>
      <c r="DN59" s="12">
        <v>0</v>
      </c>
      <c r="DO59" s="12">
        <v>20000</v>
      </c>
      <c r="DP59" s="12">
        <v>0</v>
      </c>
      <c r="DQ59" s="12">
        <v>20000</v>
      </c>
      <c r="DR59" s="13"/>
    </row>
    <row r="60" spans="1:122" hidden="1">
      <c r="A60" s="10">
        <v>54</v>
      </c>
      <c r="B60" s="14" t="s">
        <v>77</v>
      </c>
      <c r="C60" s="12">
        <v>0</v>
      </c>
      <c r="D60" s="12">
        <v>0</v>
      </c>
      <c r="E60" s="12">
        <v>0</v>
      </c>
      <c r="F60" s="12">
        <v>0</v>
      </c>
      <c r="G60" s="13"/>
      <c r="H60" s="12">
        <v>0</v>
      </c>
      <c r="I60" s="12">
        <v>0</v>
      </c>
      <c r="J60" s="12">
        <v>0</v>
      </c>
      <c r="K60" s="12">
        <v>0</v>
      </c>
      <c r="L60" s="13"/>
      <c r="M60" s="12">
        <v>0</v>
      </c>
      <c r="N60" s="12">
        <v>20000</v>
      </c>
      <c r="O60" s="12">
        <v>0</v>
      </c>
      <c r="P60" s="12">
        <v>20000</v>
      </c>
      <c r="Q60" s="13"/>
      <c r="R60" s="12">
        <v>0</v>
      </c>
      <c r="S60" s="12">
        <v>0</v>
      </c>
      <c r="T60" s="12">
        <v>0</v>
      </c>
      <c r="U60" s="12">
        <v>0</v>
      </c>
      <c r="V60" s="13"/>
      <c r="W60" s="12">
        <v>0</v>
      </c>
      <c r="X60" s="12">
        <v>0</v>
      </c>
      <c r="Y60" s="12">
        <v>0</v>
      </c>
      <c r="Z60" s="12">
        <v>0</v>
      </c>
      <c r="AA60" s="13"/>
      <c r="AB60" s="12">
        <v>0</v>
      </c>
      <c r="AC60" s="12">
        <v>0</v>
      </c>
      <c r="AD60" s="12">
        <v>0</v>
      </c>
      <c r="AE60" s="12">
        <v>0</v>
      </c>
      <c r="AF60" s="13"/>
      <c r="AG60" s="12">
        <v>0</v>
      </c>
      <c r="AH60" s="12">
        <v>0</v>
      </c>
      <c r="AI60" s="12">
        <v>0</v>
      </c>
      <c r="AJ60" s="12">
        <v>0</v>
      </c>
      <c r="AK60" s="13"/>
      <c r="AL60" s="12">
        <v>0</v>
      </c>
      <c r="AM60" s="12">
        <v>0</v>
      </c>
      <c r="AN60" s="12">
        <v>0</v>
      </c>
      <c r="AO60" s="12">
        <v>0</v>
      </c>
      <c r="AP60" s="13"/>
      <c r="AQ60" s="12">
        <v>0</v>
      </c>
      <c r="AR60" s="12">
        <v>0</v>
      </c>
      <c r="AS60" s="12">
        <v>0</v>
      </c>
      <c r="AT60" s="12">
        <v>0</v>
      </c>
      <c r="AU60" s="13"/>
      <c r="AV60" s="12">
        <v>0</v>
      </c>
      <c r="AW60" s="12">
        <v>0</v>
      </c>
      <c r="AX60" s="12">
        <v>0</v>
      </c>
      <c r="AY60" s="12">
        <v>0</v>
      </c>
      <c r="AZ60" s="13"/>
      <c r="BA60" s="12">
        <v>0</v>
      </c>
      <c r="BB60" s="12">
        <v>0</v>
      </c>
      <c r="BC60" s="12">
        <v>0</v>
      </c>
      <c r="BD60" s="12">
        <v>0</v>
      </c>
      <c r="BE60" s="13"/>
      <c r="BF60" s="12">
        <v>0</v>
      </c>
      <c r="BG60" s="12">
        <v>0</v>
      </c>
      <c r="BH60" s="12">
        <v>0</v>
      </c>
      <c r="BI60" s="12">
        <v>0</v>
      </c>
      <c r="BJ60" s="13"/>
      <c r="BK60" s="12">
        <v>0</v>
      </c>
      <c r="BL60" s="12">
        <v>0</v>
      </c>
      <c r="BM60" s="12">
        <v>0</v>
      </c>
      <c r="BN60" s="12">
        <v>0</v>
      </c>
      <c r="BO60" s="13"/>
      <c r="BP60" s="12">
        <v>0</v>
      </c>
      <c r="BQ60" s="12">
        <v>0</v>
      </c>
      <c r="BR60" s="12">
        <v>0</v>
      </c>
      <c r="BS60" s="12">
        <v>0</v>
      </c>
      <c r="BT60" s="13"/>
      <c r="BU60" s="12">
        <v>0</v>
      </c>
      <c r="BV60" s="12">
        <v>0</v>
      </c>
      <c r="BW60" s="12">
        <v>0</v>
      </c>
      <c r="BX60" s="12">
        <v>0</v>
      </c>
      <c r="BY60" s="13"/>
      <c r="BZ60" s="12">
        <v>0</v>
      </c>
      <c r="CA60" s="12">
        <v>0</v>
      </c>
      <c r="CB60" s="12">
        <v>0</v>
      </c>
      <c r="CC60" s="12">
        <v>0</v>
      </c>
      <c r="CD60" s="13"/>
      <c r="CE60" s="12">
        <v>0</v>
      </c>
      <c r="CF60" s="12">
        <v>0</v>
      </c>
      <c r="CG60" s="12">
        <v>0</v>
      </c>
      <c r="CH60" s="12">
        <v>0</v>
      </c>
      <c r="CI60" s="13"/>
      <c r="CJ60" s="12">
        <v>0</v>
      </c>
      <c r="CK60" s="12">
        <v>0</v>
      </c>
      <c r="CL60" s="12">
        <v>0</v>
      </c>
      <c r="CM60" s="12">
        <v>0</v>
      </c>
      <c r="CN60" s="13"/>
      <c r="CO60" s="12">
        <v>0</v>
      </c>
      <c r="CP60" s="12">
        <v>0</v>
      </c>
      <c r="CQ60" s="12">
        <v>0</v>
      </c>
      <c r="CR60" s="12">
        <v>0</v>
      </c>
      <c r="CS60" s="13"/>
      <c r="CT60" s="12">
        <v>0</v>
      </c>
      <c r="CU60" s="12">
        <v>0</v>
      </c>
      <c r="CV60" s="12">
        <v>0</v>
      </c>
      <c r="CW60" s="12">
        <v>0</v>
      </c>
      <c r="CX60" s="13"/>
      <c r="CY60" s="12">
        <v>0</v>
      </c>
      <c r="CZ60" s="12">
        <v>0</v>
      </c>
      <c r="DA60" s="12">
        <v>0</v>
      </c>
      <c r="DB60" s="12">
        <v>0</v>
      </c>
      <c r="DC60" s="13"/>
      <c r="DD60" s="12">
        <v>0</v>
      </c>
      <c r="DE60" s="12">
        <v>0</v>
      </c>
      <c r="DF60" s="12">
        <v>0</v>
      </c>
      <c r="DG60" s="12">
        <v>0</v>
      </c>
      <c r="DH60" s="13"/>
      <c r="DI60" s="12">
        <v>0</v>
      </c>
      <c r="DJ60" s="12">
        <v>0</v>
      </c>
      <c r="DK60" s="12">
        <v>0</v>
      </c>
      <c r="DL60" s="12">
        <v>0</v>
      </c>
      <c r="DM60" s="13"/>
      <c r="DN60" s="12">
        <v>0</v>
      </c>
      <c r="DO60" s="12">
        <v>20000</v>
      </c>
      <c r="DP60" s="12">
        <v>0</v>
      </c>
      <c r="DQ60" s="12">
        <v>20000</v>
      </c>
      <c r="DR60" s="13"/>
    </row>
    <row r="61" spans="1:122" hidden="1">
      <c r="A61" s="10">
        <v>55</v>
      </c>
      <c r="B61" s="14" t="s">
        <v>1295</v>
      </c>
      <c r="C61" s="12">
        <v>0</v>
      </c>
      <c r="D61" s="12">
        <v>0</v>
      </c>
      <c r="E61" s="12">
        <v>0</v>
      </c>
      <c r="F61" s="12">
        <v>0</v>
      </c>
      <c r="G61" s="13"/>
      <c r="H61" s="12">
        <v>0</v>
      </c>
      <c r="I61" s="12">
        <v>0</v>
      </c>
      <c r="J61" s="12">
        <v>0</v>
      </c>
      <c r="K61" s="12">
        <v>0</v>
      </c>
      <c r="L61" s="13"/>
      <c r="M61" s="12">
        <v>0</v>
      </c>
      <c r="N61" s="12">
        <v>20000</v>
      </c>
      <c r="O61" s="12">
        <v>0</v>
      </c>
      <c r="P61" s="12">
        <v>20000</v>
      </c>
      <c r="Q61" s="13"/>
      <c r="R61" s="12">
        <v>0</v>
      </c>
      <c r="S61" s="12">
        <v>0</v>
      </c>
      <c r="T61" s="12">
        <v>0</v>
      </c>
      <c r="U61" s="12">
        <v>0</v>
      </c>
      <c r="V61" s="13"/>
      <c r="W61" s="12">
        <v>0</v>
      </c>
      <c r="X61" s="12">
        <v>0</v>
      </c>
      <c r="Y61" s="12">
        <v>0</v>
      </c>
      <c r="Z61" s="12">
        <v>0</v>
      </c>
      <c r="AA61" s="13"/>
      <c r="AB61" s="12">
        <v>0</v>
      </c>
      <c r="AC61" s="12">
        <v>0</v>
      </c>
      <c r="AD61" s="12">
        <v>0</v>
      </c>
      <c r="AE61" s="12">
        <v>0</v>
      </c>
      <c r="AF61" s="13"/>
      <c r="AG61" s="12">
        <v>0</v>
      </c>
      <c r="AH61" s="12">
        <v>0</v>
      </c>
      <c r="AI61" s="12">
        <v>0</v>
      </c>
      <c r="AJ61" s="12">
        <v>0</v>
      </c>
      <c r="AK61" s="13"/>
      <c r="AL61" s="12">
        <v>0</v>
      </c>
      <c r="AM61" s="12">
        <v>0</v>
      </c>
      <c r="AN61" s="12">
        <v>0</v>
      </c>
      <c r="AO61" s="12">
        <v>0</v>
      </c>
      <c r="AP61" s="13"/>
      <c r="AQ61" s="12">
        <v>0</v>
      </c>
      <c r="AR61" s="12">
        <v>0</v>
      </c>
      <c r="AS61" s="12">
        <v>0</v>
      </c>
      <c r="AT61" s="12">
        <v>0</v>
      </c>
      <c r="AU61" s="13"/>
      <c r="AV61" s="12">
        <v>0</v>
      </c>
      <c r="AW61" s="12">
        <v>0</v>
      </c>
      <c r="AX61" s="12">
        <v>0</v>
      </c>
      <c r="AY61" s="12">
        <v>0</v>
      </c>
      <c r="AZ61" s="13"/>
      <c r="BA61" s="12">
        <v>0</v>
      </c>
      <c r="BB61" s="12">
        <v>0</v>
      </c>
      <c r="BC61" s="12">
        <v>0</v>
      </c>
      <c r="BD61" s="12">
        <v>0</v>
      </c>
      <c r="BE61" s="13"/>
      <c r="BF61" s="12">
        <v>0</v>
      </c>
      <c r="BG61" s="12">
        <v>0</v>
      </c>
      <c r="BH61" s="12">
        <v>0</v>
      </c>
      <c r="BI61" s="12">
        <v>0</v>
      </c>
      <c r="BJ61" s="13"/>
      <c r="BK61" s="12">
        <v>0</v>
      </c>
      <c r="BL61" s="12">
        <v>0</v>
      </c>
      <c r="BM61" s="12">
        <v>0</v>
      </c>
      <c r="BN61" s="12">
        <v>0</v>
      </c>
      <c r="BO61" s="13"/>
      <c r="BP61" s="12">
        <v>0</v>
      </c>
      <c r="BQ61" s="12">
        <v>0</v>
      </c>
      <c r="BR61" s="12">
        <v>0</v>
      </c>
      <c r="BS61" s="12">
        <v>0</v>
      </c>
      <c r="BT61" s="13"/>
      <c r="BU61" s="12">
        <v>0</v>
      </c>
      <c r="BV61" s="12">
        <v>0</v>
      </c>
      <c r="BW61" s="12">
        <v>0</v>
      </c>
      <c r="BX61" s="12">
        <v>0</v>
      </c>
      <c r="BY61" s="13"/>
      <c r="BZ61" s="12">
        <v>0</v>
      </c>
      <c r="CA61" s="12">
        <v>0</v>
      </c>
      <c r="CB61" s="12">
        <v>0</v>
      </c>
      <c r="CC61" s="12">
        <v>0</v>
      </c>
      <c r="CD61" s="13"/>
      <c r="CE61" s="12">
        <v>0</v>
      </c>
      <c r="CF61" s="12">
        <v>0</v>
      </c>
      <c r="CG61" s="12">
        <v>0</v>
      </c>
      <c r="CH61" s="12">
        <v>0</v>
      </c>
      <c r="CI61" s="13"/>
      <c r="CJ61" s="12">
        <v>0</v>
      </c>
      <c r="CK61" s="12">
        <v>0</v>
      </c>
      <c r="CL61" s="12">
        <v>0</v>
      </c>
      <c r="CM61" s="12">
        <v>0</v>
      </c>
      <c r="CN61" s="13"/>
      <c r="CO61" s="12">
        <v>0</v>
      </c>
      <c r="CP61" s="12">
        <v>0</v>
      </c>
      <c r="CQ61" s="12">
        <v>0</v>
      </c>
      <c r="CR61" s="12">
        <v>0</v>
      </c>
      <c r="CS61" s="13"/>
      <c r="CT61" s="12">
        <v>0</v>
      </c>
      <c r="CU61" s="12">
        <v>0</v>
      </c>
      <c r="CV61" s="12">
        <v>0</v>
      </c>
      <c r="CW61" s="12">
        <v>0</v>
      </c>
      <c r="CX61" s="13"/>
      <c r="CY61" s="12">
        <v>0</v>
      </c>
      <c r="CZ61" s="12">
        <v>0</v>
      </c>
      <c r="DA61" s="12">
        <v>0</v>
      </c>
      <c r="DB61" s="12">
        <v>0</v>
      </c>
      <c r="DC61" s="13"/>
      <c r="DD61" s="12">
        <v>0</v>
      </c>
      <c r="DE61" s="12">
        <v>0</v>
      </c>
      <c r="DF61" s="12">
        <v>0</v>
      </c>
      <c r="DG61" s="12">
        <v>0</v>
      </c>
      <c r="DH61" s="13"/>
      <c r="DI61" s="12">
        <v>0</v>
      </c>
      <c r="DJ61" s="12">
        <v>0</v>
      </c>
      <c r="DK61" s="12">
        <v>0</v>
      </c>
      <c r="DL61" s="12">
        <v>0</v>
      </c>
      <c r="DM61" s="13"/>
      <c r="DN61" s="12">
        <v>0</v>
      </c>
      <c r="DO61" s="12">
        <v>20000</v>
      </c>
      <c r="DP61" s="12">
        <v>0</v>
      </c>
      <c r="DQ61" s="12">
        <v>20000</v>
      </c>
      <c r="DR61" s="13"/>
    </row>
    <row r="62" spans="1:122" hidden="1">
      <c r="A62" s="10">
        <v>56</v>
      </c>
      <c r="B62" s="11" t="s">
        <v>47</v>
      </c>
      <c r="C62" s="12">
        <v>0</v>
      </c>
      <c r="D62" s="12">
        <v>0</v>
      </c>
      <c r="E62" s="12">
        <v>0</v>
      </c>
      <c r="F62" s="12">
        <v>0</v>
      </c>
      <c r="G62" s="13"/>
      <c r="H62" s="12">
        <v>0</v>
      </c>
      <c r="I62" s="12">
        <v>0</v>
      </c>
      <c r="J62" s="12">
        <v>0</v>
      </c>
      <c r="K62" s="12">
        <v>0</v>
      </c>
      <c r="L62" s="13"/>
      <c r="M62" s="12">
        <v>0</v>
      </c>
      <c r="N62" s="12">
        <v>20000</v>
      </c>
      <c r="O62" s="12">
        <v>0</v>
      </c>
      <c r="P62" s="12">
        <v>20000</v>
      </c>
      <c r="Q62" s="13"/>
      <c r="R62" s="12">
        <v>0</v>
      </c>
      <c r="S62" s="12">
        <v>0</v>
      </c>
      <c r="T62" s="12">
        <v>0</v>
      </c>
      <c r="U62" s="12">
        <v>0</v>
      </c>
      <c r="V62" s="13"/>
      <c r="W62" s="12">
        <v>0</v>
      </c>
      <c r="X62" s="12">
        <v>0</v>
      </c>
      <c r="Y62" s="12">
        <v>0</v>
      </c>
      <c r="Z62" s="12">
        <v>0</v>
      </c>
      <c r="AA62" s="13"/>
      <c r="AB62" s="12">
        <v>0</v>
      </c>
      <c r="AC62" s="12">
        <v>0</v>
      </c>
      <c r="AD62" s="12">
        <v>0</v>
      </c>
      <c r="AE62" s="12">
        <v>0</v>
      </c>
      <c r="AF62" s="13"/>
      <c r="AG62" s="12">
        <v>0</v>
      </c>
      <c r="AH62" s="12">
        <v>0</v>
      </c>
      <c r="AI62" s="12">
        <v>0</v>
      </c>
      <c r="AJ62" s="12">
        <v>0</v>
      </c>
      <c r="AK62" s="13"/>
      <c r="AL62" s="12">
        <v>0</v>
      </c>
      <c r="AM62" s="12">
        <v>0</v>
      </c>
      <c r="AN62" s="12">
        <v>0</v>
      </c>
      <c r="AO62" s="12">
        <v>0</v>
      </c>
      <c r="AP62" s="13"/>
      <c r="AQ62" s="12">
        <v>0</v>
      </c>
      <c r="AR62" s="12">
        <v>0</v>
      </c>
      <c r="AS62" s="12">
        <v>0</v>
      </c>
      <c r="AT62" s="12">
        <v>0</v>
      </c>
      <c r="AU62" s="13"/>
      <c r="AV62" s="12">
        <v>0</v>
      </c>
      <c r="AW62" s="12">
        <v>0</v>
      </c>
      <c r="AX62" s="12">
        <v>0</v>
      </c>
      <c r="AY62" s="12">
        <v>0</v>
      </c>
      <c r="AZ62" s="13"/>
      <c r="BA62" s="12">
        <v>0</v>
      </c>
      <c r="BB62" s="12">
        <v>0</v>
      </c>
      <c r="BC62" s="12">
        <v>0</v>
      </c>
      <c r="BD62" s="12">
        <v>0</v>
      </c>
      <c r="BE62" s="13"/>
      <c r="BF62" s="12">
        <v>0</v>
      </c>
      <c r="BG62" s="12">
        <v>0</v>
      </c>
      <c r="BH62" s="12">
        <v>0</v>
      </c>
      <c r="BI62" s="12">
        <v>0</v>
      </c>
      <c r="BJ62" s="13"/>
      <c r="BK62" s="12">
        <v>0</v>
      </c>
      <c r="BL62" s="12">
        <v>0</v>
      </c>
      <c r="BM62" s="12">
        <v>0</v>
      </c>
      <c r="BN62" s="12">
        <v>0</v>
      </c>
      <c r="BO62" s="13"/>
      <c r="BP62" s="12">
        <v>0</v>
      </c>
      <c r="BQ62" s="12">
        <v>0</v>
      </c>
      <c r="BR62" s="12">
        <v>0</v>
      </c>
      <c r="BS62" s="12">
        <v>0</v>
      </c>
      <c r="BT62" s="13"/>
      <c r="BU62" s="12">
        <v>0</v>
      </c>
      <c r="BV62" s="12">
        <v>0</v>
      </c>
      <c r="BW62" s="12">
        <v>0</v>
      </c>
      <c r="BX62" s="12">
        <v>0</v>
      </c>
      <c r="BY62" s="13"/>
      <c r="BZ62" s="12">
        <v>0</v>
      </c>
      <c r="CA62" s="12">
        <v>0</v>
      </c>
      <c r="CB62" s="12">
        <v>0</v>
      </c>
      <c r="CC62" s="12">
        <v>0</v>
      </c>
      <c r="CD62" s="13"/>
      <c r="CE62" s="12">
        <v>0</v>
      </c>
      <c r="CF62" s="12">
        <v>300000</v>
      </c>
      <c r="CG62" s="12">
        <v>0</v>
      </c>
      <c r="CH62" s="12">
        <v>300000</v>
      </c>
      <c r="CI62" s="13"/>
      <c r="CJ62" s="12">
        <v>0</v>
      </c>
      <c r="CK62" s="12">
        <v>0</v>
      </c>
      <c r="CL62" s="12">
        <v>0</v>
      </c>
      <c r="CM62" s="12">
        <v>0</v>
      </c>
      <c r="CN62" s="13"/>
      <c r="CO62" s="12">
        <v>0</v>
      </c>
      <c r="CP62" s="12">
        <v>0</v>
      </c>
      <c r="CQ62" s="12">
        <v>0</v>
      </c>
      <c r="CR62" s="12">
        <v>0</v>
      </c>
      <c r="CS62" s="13"/>
      <c r="CT62" s="12">
        <v>0</v>
      </c>
      <c r="CU62" s="12">
        <v>0</v>
      </c>
      <c r="CV62" s="12">
        <v>0</v>
      </c>
      <c r="CW62" s="12">
        <v>0</v>
      </c>
      <c r="CX62" s="13"/>
      <c r="CY62" s="12">
        <v>0</v>
      </c>
      <c r="CZ62" s="12">
        <v>0</v>
      </c>
      <c r="DA62" s="12">
        <v>0</v>
      </c>
      <c r="DB62" s="12">
        <v>0</v>
      </c>
      <c r="DC62" s="13"/>
      <c r="DD62" s="12">
        <v>0</v>
      </c>
      <c r="DE62" s="12">
        <v>0</v>
      </c>
      <c r="DF62" s="12">
        <v>0</v>
      </c>
      <c r="DG62" s="12">
        <v>0</v>
      </c>
      <c r="DH62" s="13"/>
      <c r="DI62" s="12">
        <v>0</v>
      </c>
      <c r="DJ62" s="12">
        <v>0</v>
      </c>
      <c r="DK62" s="12">
        <v>0</v>
      </c>
      <c r="DL62" s="12">
        <v>0</v>
      </c>
      <c r="DM62" s="13"/>
      <c r="DN62" s="12">
        <v>0</v>
      </c>
      <c r="DO62" s="12">
        <v>320000</v>
      </c>
      <c r="DP62" s="12">
        <v>0</v>
      </c>
      <c r="DQ62" s="12">
        <v>320000</v>
      </c>
      <c r="DR62" s="13"/>
    </row>
    <row r="63" spans="1:122" hidden="1">
      <c r="A63" s="10">
        <v>57</v>
      </c>
      <c r="B63" s="11" t="s">
        <v>64</v>
      </c>
      <c r="C63" s="12">
        <v>0</v>
      </c>
      <c r="D63" s="12">
        <v>0</v>
      </c>
      <c r="E63" s="12">
        <v>0</v>
      </c>
      <c r="F63" s="12">
        <v>0</v>
      </c>
      <c r="G63" s="13"/>
      <c r="H63" s="12">
        <v>0</v>
      </c>
      <c r="I63" s="12">
        <v>0</v>
      </c>
      <c r="J63" s="12">
        <v>0</v>
      </c>
      <c r="K63" s="12">
        <v>0</v>
      </c>
      <c r="L63" s="13"/>
      <c r="M63" s="12">
        <v>0</v>
      </c>
      <c r="N63" s="12">
        <v>0</v>
      </c>
      <c r="O63" s="12">
        <v>0</v>
      </c>
      <c r="P63" s="12">
        <v>0</v>
      </c>
      <c r="Q63" s="13"/>
      <c r="R63" s="12">
        <v>0</v>
      </c>
      <c r="S63" s="12">
        <v>0</v>
      </c>
      <c r="T63" s="12">
        <v>0</v>
      </c>
      <c r="U63" s="12">
        <v>0</v>
      </c>
      <c r="V63" s="13"/>
      <c r="W63" s="12">
        <v>0</v>
      </c>
      <c r="X63" s="12">
        <v>0</v>
      </c>
      <c r="Y63" s="12">
        <v>0</v>
      </c>
      <c r="Z63" s="12">
        <v>0</v>
      </c>
      <c r="AA63" s="13"/>
      <c r="AB63" s="12">
        <v>0</v>
      </c>
      <c r="AC63" s="12">
        <v>0</v>
      </c>
      <c r="AD63" s="12">
        <v>0</v>
      </c>
      <c r="AE63" s="12">
        <v>0</v>
      </c>
      <c r="AF63" s="13"/>
      <c r="AG63" s="12">
        <v>0</v>
      </c>
      <c r="AH63" s="12">
        <v>0</v>
      </c>
      <c r="AI63" s="12">
        <v>0</v>
      </c>
      <c r="AJ63" s="12">
        <v>0</v>
      </c>
      <c r="AK63" s="13"/>
      <c r="AL63" s="12">
        <v>0</v>
      </c>
      <c r="AM63" s="12">
        <v>0</v>
      </c>
      <c r="AN63" s="12">
        <v>0</v>
      </c>
      <c r="AO63" s="12">
        <v>0</v>
      </c>
      <c r="AP63" s="13"/>
      <c r="AQ63" s="12">
        <v>0</v>
      </c>
      <c r="AR63" s="12">
        <v>0</v>
      </c>
      <c r="AS63" s="12">
        <v>0</v>
      </c>
      <c r="AT63" s="12">
        <v>0</v>
      </c>
      <c r="AU63" s="13"/>
      <c r="AV63" s="12">
        <v>0</v>
      </c>
      <c r="AW63" s="12">
        <v>0</v>
      </c>
      <c r="AX63" s="12">
        <v>0</v>
      </c>
      <c r="AY63" s="12">
        <v>0</v>
      </c>
      <c r="AZ63" s="13"/>
      <c r="BA63" s="12">
        <v>0</v>
      </c>
      <c r="BB63" s="12">
        <v>0</v>
      </c>
      <c r="BC63" s="12">
        <v>0</v>
      </c>
      <c r="BD63" s="12">
        <v>0</v>
      </c>
      <c r="BE63" s="13"/>
      <c r="BF63" s="12">
        <v>0</v>
      </c>
      <c r="BG63" s="12">
        <v>0</v>
      </c>
      <c r="BH63" s="12">
        <v>0</v>
      </c>
      <c r="BI63" s="12">
        <v>0</v>
      </c>
      <c r="BJ63" s="13"/>
      <c r="BK63" s="12">
        <v>0</v>
      </c>
      <c r="BL63" s="12">
        <v>0</v>
      </c>
      <c r="BM63" s="12">
        <v>0</v>
      </c>
      <c r="BN63" s="12">
        <v>0</v>
      </c>
      <c r="BO63" s="13"/>
      <c r="BP63" s="12">
        <v>0</v>
      </c>
      <c r="BQ63" s="12">
        <v>0</v>
      </c>
      <c r="BR63" s="12">
        <v>0</v>
      </c>
      <c r="BS63" s="12">
        <v>0</v>
      </c>
      <c r="BT63" s="13"/>
      <c r="BU63" s="12">
        <v>0</v>
      </c>
      <c r="BV63" s="12">
        <v>0</v>
      </c>
      <c r="BW63" s="12">
        <v>0</v>
      </c>
      <c r="BX63" s="12">
        <v>0</v>
      </c>
      <c r="BY63" s="13"/>
      <c r="BZ63" s="12">
        <v>0</v>
      </c>
      <c r="CA63" s="12">
        <v>0</v>
      </c>
      <c r="CB63" s="12">
        <v>0</v>
      </c>
      <c r="CC63" s="12">
        <v>0</v>
      </c>
      <c r="CD63" s="13"/>
      <c r="CE63" s="12">
        <v>0</v>
      </c>
      <c r="CF63" s="12">
        <v>0</v>
      </c>
      <c r="CG63" s="12">
        <v>0</v>
      </c>
      <c r="CH63" s="12">
        <v>0</v>
      </c>
      <c r="CI63" s="13"/>
      <c r="CJ63" s="12">
        <v>0</v>
      </c>
      <c r="CK63" s="12">
        <v>0</v>
      </c>
      <c r="CL63" s="12">
        <v>0</v>
      </c>
      <c r="CM63" s="12">
        <v>0</v>
      </c>
      <c r="CN63" s="13"/>
      <c r="CO63" s="12">
        <v>0</v>
      </c>
      <c r="CP63" s="12">
        <v>0</v>
      </c>
      <c r="CQ63" s="12">
        <v>0</v>
      </c>
      <c r="CR63" s="12">
        <v>0</v>
      </c>
      <c r="CS63" s="13"/>
      <c r="CT63" s="12">
        <v>0</v>
      </c>
      <c r="CU63" s="12">
        <v>0</v>
      </c>
      <c r="CV63" s="12">
        <v>0</v>
      </c>
      <c r="CW63" s="12">
        <v>0</v>
      </c>
      <c r="CX63" s="13"/>
      <c r="CY63" s="12">
        <v>0</v>
      </c>
      <c r="CZ63" s="12">
        <v>0</v>
      </c>
      <c r="DA63" s="12">
        <v>0</v>
      </c>
      <c r="DB63" s="12">
        <v>0</v>
      </c>
      <c r="DC63" s="13"/>
      <c r="DD63" s="12">
        <v>0</v>
      </c>
      <c r="DE63" s="12">
        <v>0</v>
      </c>
      <c r="DF63" s="12">
        <v>0</v>
      </c>
      <c r="DG63" s="12">
        <v>0</v>
      </c>
      <c r="DH63" s="13"/>
      <c r="DI63" s="12">
        <v>0</v>
      </c>
      <c r="DJ63" s="12">
        <v>0</v>
      </c>
      <c r="DK63" s="12">
        <v>0</v>
      </c>
      <c r="DL63" s="12">
        <v>0</v>
      </c>
      <c r="DM63" s="13"/>
      <c r="DN63" s="12">
        <v>0</v>
      </c>
      <c r="DO63" s="12">
        <v>0</v>
      </c>
      <c r="DP63" s="12">
        <v>0</v>
      </c>
      <c r="DQ63" s="12">
        <v>0</v>
      </c>
      <c r="DR63" s="13"/>
    </row>
    <row r="64" spans="1:122" hidden="1">
      <c r="A64" s="10">
        <v>58</v>
      </c>
      <c r="B64" s="11" t="s">
        <v>48</v>
      </c>
      <c r="C64" s="12">
        <v>0</v>
      </c>
      <c r="D64" s="12">
        <v>0</v>
      </c>
      <c r="E64" s="12">
        <v>0</v>
      </c>
      <c r="F64" s="12">
        <v>0</v>
      </c>
      <c r="G64" s="13"/>
      <c r="H64" s="12">
        <v>0</v>
      </c>
      <c r="I64" s="12">
        <v>0</v>
      </c>
      <c r="J64" s="12">
        <v>0</v>
      </c>
      <c r="K64" s="12">
        <v>0</v>
      </c>
      <c r="L64" s="13"/>
      <c r="M64" s="12">
        <v>0</v>
      </c>
      <c r="N64" s="12">
        <v>20000</v>
      </c>
      <c r="O64" s="12">
        <v>0</v>
      </c>
      <c r="P64" s="12">
        <v>20000</v>
      </c>
      <c r="Q64" s="13"/>
      <c r="R64" s="12">
        <v>0</v>
      </c>
      <c r="S64" s="12">
        <v>0</v>
      </c>
      <c r="T64" s="12">
        <v>0</v>
      </c>
      <c r="U64" s="12">
        <v>0</v>
      </c>
      <c r="V64" s="13"/>
      <c r="W64" s="12">
        <v>0</v>
      </c>
      <c r="X64" s="12">
        <v>0</v>
      </c>
      <c r="Y64" s="12">
        <v>0</v>
      </c>
      <c r="Z64" s="12">
        <v>0</v>
      </c>
      <c r="AA64" s="13"/>
      <c r="AB64" s="12">
        <v>0</v>
      </c>
      <c r="AC64" s="12">
        <v>0</v>
      </c>
      <c r="AD64" s="12">
        <v>0</v>
      </c>
      <c r="AE64" s="12">
        <v>0</v>
      </c>
      <c r="AF64" s="13"/>
      <c r="AG64" s="12">
        <v>0</v>
      </c>
      <c r="AH64" s="12">
        <v>0</v>
      </c>
      <c r="AI64" s="12">
        <v>0</v>
      </c>
      <c r="AJ64" s="12">
        <v>0</v>
      </c>
      <c r="AK64" s="13"/>
      <c r="AL64" s="12">
        <v>0</v>
      </c>
      <c r="AM64" s="12">
        <v>0</v>
      </c>
      <c r="AN64" s="12">
        <v>0</v>
      </c>
      <c r="AO64" s="12">
        <v>0</v>
      </c>
      <c r="AP64" s="13"/>
      <c r="AQ64" s="12">
        <v>0</v>
      </c>
      <c r="AR64" s="12">
        <v>0</v>
      </c>
      <c r="AS64" s="12">
        <v>0</v>
      </c>
      <c r="AT64" s="12">
        <v>0</v>
      </c>
      <c r="AU64" s="13"/>
      <c r="AV64" s="12">
        <v>0</v>
      </c>
      <c r="AW64" s="12">
        <v>0</v>
      </c>
      <c r="AX64" s="12">
        <v>0</v>
      </c>
      <c r="AY64" s="12">
        <v>0</v>
      </c>
      <c r="AZ64" s="13"/>
      <c r="BA64" s="12">
        <v>0</v>
      </c>
      <c r="BB64" s="12">
        <v>0</v>
      </c>
      <c r="BC64" s="12">
        <v>0</v>
      </c>
      <c r="BD64" s="12">
        <v>0</v>
      </c>
      <c r="BE64" s="13"/>
      <c r="BF64" s="12">
        <v>0</v>
      </c>
      <c r="BG64" s="12">
        <v>0</v>
      </c>
      <c r="BH64" s="12">
        <v>0</v>
      </c>
      <c r="BI64" s="12">
        <v>0</v>
      </c>
      <c r="BJ64" s="13"/>
      <c r="BK64" s="12">
        <v>0</v>
      </c>
      <c r="BL64" s="12">
        <v>0</v>
      </c>
      <c r="BM64" s="12">
        <v>0</v>
      </c>
      <c r="BN64" s="12">
        <v>0</v>
      </c>
      <c r="BO64" s="13"/>
      <c r="BP64" s="12">
        <v>0</v>
      </c>
      <c r="BQ64" s="12">
        <v>0</v>
      </c>
      <c r="BR64" s="12">
        <v>0</v>
      </c>
      <c r="BS64" s="12">
        <v>0</v>
      </c>
      <c r="BT64" s="13"/>
      <c r="BU64" s="12">
        <v>0</v>
      </c>
      <c r="BV64" s="12">
        <v>0</v>
      </c>
      <c r="BW64" s="12">
        <v>0</v>
      </c>
      <c r="BX64" s="12">
        <v>0</v>
      </c>
      <c r="BY64" s="13"/>
      <c r="BZ64" s="12">
        <v>0</v>
      </c>
      <c r="CA64" s="12">
        <v>0</v>
      </c>
      <c r="CB64" s="12">
        <v>0</v>
      </c>
      <c r="CC64" s="12">
        <v>0</v>
      </c>
      <c r="CD64" s="13"/>
      <c r="CE64" s="12">
        <v>0</v>
      </c>
      <c r="CF64" s="12">
        <v>0</v>
      </c>
      <c r="CG64" s="12">
        <v>0</v>
      </c>
      <c r="CH64" s="12">
        <v>0</v>
      </c>
      <c r="CI64" s="13"/>
      <c r="CJ64" s="12">
        <v>0</v>
      </c>
      <c r="CK64" s="12">
        <v>0</v>
      </c>
      <c r="CL64" s="12">
        <v>0</v>
      </c>
      <c r="CM64" s="12">
        <v>0</v>
      </c>
      <c r="CN64" s="13"/>
      <c r="CO64" s="12">
        <v>0</v>
      </c>
      <c r="CP64" s="12">
        <v>0</v>
      </c>
      <c r="CQ64" s="12">
        <v>0</v>
      </c>
      <c r="CR64" s="12">
        <v>0</v>
      </c>
      <c r="CS64" s="13"/>
      <c r="CT64" s="12">
        <v>0</v>
      </c>
      <c r="CU64" s="12">
        <v>0</v>
      </c>
      <c r="CV64" s="12">
        <v>0</v>
      </c>
      <c r="CW64" s="12">
        <v>0</v>
      </c>
      <c r="CX64" s="13"/>
      <c r="CY64" s="12">
        <v>0</v>
      </c>
      <c r="CZ64" s="12">
        <v>0</v>
      </c>
      <c r="DA64" s="12">
        <v>0</v>
      </c>
      <c r="DB64" s="12">
        <v>0</v>
      </c>
      <c r="DC64" s="13"/>
      <c r="DD64" s="12">
        <v>0</v>
      </c>
      <c r="DE64" s="12">
        <v>0</v>
      </c>
      <c r="DF64" s="12">
        <v>0</v>
      </c>
      <c r="DG64" s="12">
        <v>0</v>
      </c>
      <c r="DH64" s="13"/>
      <c r="DI64" s="12">
        <v>0</v>
      </c>
      <c r="DJ64" s="12">
        <v>0</v>
      </c>
      <c r="DK64" s="12">
        <v>0</v>
      </c>
      <c r="DL64" s="12">
        <v>0</v>
      </c>
      <c r="DM64" s="13"/>
      <c r="DN64" s="12">
        <v>0</v>
      </c>
      <c r="DO64" s="12">
        <v>20000</v>
      </c>
      <c r="DP64" s="12">
        <v>0</v>
      </c>
      <c r="DQ64" s="12">
        <v>20000</v>
      </c>
      <c r="DR64" s="13"/>
    </row>
    <row r="65" spans="1:122" hidden="1">
      <c r="A65" s="10">
        <v>59</v>
      </c>
      <c r="B65" s="11" t="s">
        <v>65</v>
      </c>
      <c r="C65" s="12">
        <v>0</v>
      </c>
      <c r="D65" s="12">
        <v>0</v>
      </c>
      <c r="E65" s="12">
        <v>0</v>
      </c>
      <c r="F65" s="12">
        <v>0</v>
      </c>
      <c r="G65" s="13"/>
      <c r="H65" s="12">
        <v>0</v>
      </c>
      <c r="I65" s="12">
        <v>0</v>
      </c>
      <c r="J65" s="12">
        <v>0</v>
      </c>
      <c r="K65" s="12">
        <v>0</v>
      </c>
      <c r="L65" s="13"/>
      <c r="M65" s="12">
        <v>0</v>
      </c>
      <c r="N65" s="12">
        <v>0</v>
      </c>
      <c r="O65" s="12">
        <v>0</v>
      </c>
      <c r="P65" s="12">
        <v>0</v>
      </c>
      <c r="Q65" s="13"/>
      <c r="R65" s="12">
        <v>0</v>
      </c>
      <c r="S65" s="12">
        <v>0</v>
      </c>
      <c r="T65" s="12">
        <v>0</v>
      </c>
      <c r="U65" s="12">
        <v>0</v>
      </c>
      <c r="V65" s="13"/>
      <c r="W65" s="12">
        <v>0</v>
      </c>
      <c r="X65" s="12">
        <v>0</v>
      </c>
      <c r="Y65" s="12">
        <v>0</v>
      </c>
      <c r="Z65" s="12">
        <v>0</v>
      </c>
      <c r="AA65" s="13"/>
      <c r="AB65" s="12">
        <v>0</v>
      </c>
      <c r="AC65" s="12">
        <v>5000000</v>
      </c>
      <c r="AD65" s="12">
        <v>0</v>
      </c>
      <c r="AE65" s="12">
        <v>5000000</v>
      </c>
      <c r="AF65" s="13"/>
      <c r="AG65" s="12">
        <v>0</v>
      </c>
      <c r="AH65" s="12">
        <v>0</v>
      </c>
      <c r="AI65" s="12">
        <v>0</v>
      </c>
      <c r="AJ65" s="12">
        <v>0</v>
      </c>
      <c r="AK65" s="13"/>
      <c r="AL65" s="12">
        <v>0</v>
      </c>
      <c r="AM65" s="12">
        <v>0</v>
      </c>
      <c r="AN65" s="12">
        <v>0</v>
      </c>
      <c r="AO65" s="12">
        <v>0</v>
      </c>
      <c r="AP65" s="13"/>
      <c r="AQ65" s="12">
        <v>0</v>
      </c>
      <c r="AR65" s="12">
        <v>0</v>
      </c>
      <c r="AS65" s="12">
        <v>0</v>
      </c>
      <c r="AT65" s="12">
        <v>0</v>
      </c>
      <c r="AU65" s="13"/>
      <c r="AV65" s="12">
        <v>0</v>
      </c>
      <c r="AW65" s="12">
        <v>0</v>
      </c>
      <c r="AX65" s="12">
        <v>0</v>
      </c>
      <c r="AY65" s="12">
        <v>0</v>
      </c>
      <c r="AZ65" s="13"/>
      <c r="BA65" s="12">
        <v>0</v>
      </c>
      <c r="BB65" s="12">
        <v>0</v>
      </c>
      <c r="BC65" s="12">
        <v>0</v>
      </c>
      <c r="BD65" s="12">
        <v>0</v>
      </c>
      <c r="BE65" s="13"/>
      <c r="BF65" s="12">
        <v>0</v>
      </c>
      <c r="BG65" s="12">
        <v>0</v>
      </c>
      <c r="BH65" s="12">
        <v>0</v>
      </c>
      <c r="BI65" s="12">
        <v>0</v>
      </c>
      <c r="BJ65" s="13"/>
      <c r="BK65" s="12">
        <v>0</v>
      </c>
      <c r="BL65" s="12">
        <v>0</v>
      </c>
      <c r="BM65" s="12">
        <v>0</v>
      </c>
      <c r="BN65" s="12">
        <v>0</v>
      </c>
      <c r="BO65" s="13"/>
      <c r="BP65" s="12">
        <v>0</v>
      </c>
      <c r="BQ65" s="12">
        <v>0</v>
      </c>
      <c r="BR65" s="12">
        <v>0</v>
      </c>
      <c r="BS65" s="12">
        <v>0</v>
      </c>
      <c r="BT65" s="13"/>
      <c r="BU65" s="12">
        <v>0</v>
      </c>
      <c r="BV65" s="12">
        <v>0</v>
      </c>
      <c r="BW65" s="12">
        <v>0</v>
      </c>
      <c r="BX65" s="12">
        <v>0</v>
      </c>
      <c r="BY65" s="13"/>
      <c r="BZ65" s="12">
        <v>0</v>
      </c>
      <c r="CA65" s="12">
        <v>0</v>
      </c>
      <c r="CB65" s="12">
        <v>0</v>
      </c>
      <c r="CC65" s="12">
        <v>0</v>
      </c>
      <c r="CD65" s="13"/>
      <c r="CE65" s="12">
        <v>0</v>
      </c>
      <c r="CF65" s="12">
        <v>0</v>
      </c>
      <c r="CG65" s="12">
        <v>0</v>
      </c>
      <c r="CH65" s="12">
        <v>0</v>
      </c>
      <c r="CI65" s="13"/>
      <c r="CJ65" s="12">
        <v>0</v>
      </c>
      <c r="CK65" s="12">
        <v>0</v>
      </c>
      <c r="CL65" s="12">
        <v>0</v>
      </c>
      <c r="CM65" s="12">
        <v>0</v>
      </c>
      <c r="CN65" s="13"/>
      <c r="CO65" s="12">
        <v>0</v>
      </c>
      <c r="CP65" s="12">
        <v>0</v>
      </c>
      <c r="CQ65" s="12">
        <v>0</v>
      </c>
      <c r="CR65" s="12">
        <v>0</v>
      </c>
      <c r="CS65" s="13"/>
      <c r="CT65" s="12">
        <v>0</v>
      </c>
      <c r="CU65" s="12">
        <v>0</v>
      </c>
      <c r="CV65" s="12">
        <v>0</v>
      </c>
      <c r="CW65" s="12">
        <v>0</v>
      </c>
      <c r="CX65" s="13"/>
      <c r="CY65" s="12">
        <v>0</v>
      </c>
      <c r="CZ65" s="12">
        <v>0</v>
      </c>
      <c r="DA65" s="12">
        <v>0</v>
      </c>
      <c r="DB65" s="12">
        <v>0</v>
      </c>
      <c r="DC65" s="13"/>
      <c r="DD65" s="12">
        <v>0</v>
      </c>
      <c r="DE65" s="12">
        <v>0</v>
      </c>
      <c r="DF65" s="12">
        <v>0</v>
      </c>
      <c r="DG65" s="12">
        <v>0</v>
      </c>
      <c r="DH65" s="13"/>
      <c r="DI65" s="12">
        <v>0</v>
      </c>
      <c r="DJ65" s="12">
        <v>0</v>
      </c>
      <c r="DK65" s="12">
        <v>0</v>
      </c>
      <c r="DL65" s="12">
        <v>0</v>
      </c>
      <c r="DM65" s="13"/>
      <c r="DN65" s="12">
        <v>0</v>
      </c>
      <c r="DO65" s="12">
        <v>5000000</v>
      </c>
      <c r="DP65" s="12">
        <v>0</v>
      </c>
      <c r="DQ65" s="12">
        <v>5000000</v>
      </c>
      <c r="DR65" s="13"/>
    </row>
    <row r="66" spans="1:122" hidden="1">
      <c r="A66" s="10">
        <v>60</v>
      </c>
      <c r="B66" s="11" t="s">
        <v>49</v>
      </c>
      <c r="C66" s="12">
        <v>0</v>
      </c>
      <c r="D66" s="12">
        <v>0</v>
      </c>
      <c r="E66" s="12">
        <v>0</v>
      </c>
      <c r="F66" s="12">
        <v>0</v>
      </c>
      <c r="G66" s="13"/>
      <c r="H66" s="12">
        <v>0</v>
      </c>
      <c r="I66" s="12">
        <v>0</v>
      </c>
      <c r="J66" s="12">
        <v>0</v>
      </c>
      <c r="K66" s="12">
        <v>0</v>
      </c>
      <c r="L66" s="13"/>
      <c r="M66" s="12">
        <v>0</v>
      </c>
      <c r="N66" s="12">
        <v>0</v>
      </c>
      <c r="O66" s="12">
        <v>0</v>
      </c>
      <c r="P66" s="12">
        <v>0</v>
      </c>
      <c r="Q66" s="13"/>
      <c r="R66" s="12">
        <v>0</v>
      </c>
      <c r="S66" s="12">
        <v>0</v>
      </c>
      <c r="T66" s="12">
        <v>0</v>
      </c>
      <c r="U66" s="12">
        <v>0</v>
      </c>
      <c r="V66" s="13"/>
      <c r="W66" s="12">
        <v>0</v>
      </c>
      <c r="X66" s="12">
        <v>0</v>
      </c>
      <c r="Y66" s="12">
        <v>0</v>
      </c>
      <c r="Z66" s="12">
        <v>0</v>
      </c>
      <c r="AA66" s="13"/>
      <c r="AB66" s="12">
        <v>0</v>
      </c>
      <c r="AC66" s="12">
        <v>0</v>
      </c>
      <c r="AD66" s="12">
        <v>0</v>
      </c>
      <c r="AE66" s="12">
        <v>0</v>
      </c>
      <c r="AF66" s="13"/>
      <c r="AG66" s="12">
        <v>0</v>
      </c>
      <c r="AH66" s="12">
        <v>0</v>
      </c>
      <c r="AI66" s="12">
        <v>0</v>
      </c>
      <c r="AJ66" s="12">
        <v>0</v>
      </c>
      <c r="AK66" s="13"/>
      <c r="AL66" s="12">
        <v>0</v>
      </c>
      <c r="AM66" s="12">
        <v>0</v>
      </c>
      <c r="AN66" s="12">
        <v>0</v>
      </c>
      <c r="AO66" s="12">
        <v>0</v>
      </c>
      <c r="AP66" s="13"/>
      <c r="AQ66" s="12">
        <v>0</v>
      </c>
      <c r="AR66" s="12">
        <v>0</v>
      </c>
      <c r="AS66" s="12">
        <v>0</v>
      </c>
      <c r="AT66" s="12">
        <v>0</v>
      </c>
      <c r="AU66" s="13"/>
      <c r="AV66" s="12">
        <v>0</v>
      </c>
      <c r="AW66" s="12">
        <v>0</v>
      </c>
      <c r="AX66" s="12">
        <v>0</v>
      </c>
      <c r="AY66" s="12">
        <v>0</v>
      </c>
      <c r="AZ66" s="13"/>
      <c r="BA66" s="12">
        <v>0</v>
      </c>
      <c r="BB66" s="12">
        <v>0</v>
      </c>
      <c r="BC66" s="12">
        <v>0</v>
      </c>
      <c r="BD66" s="12">
        <v>0</v>
      </c>
      <c r="BE66" s="13"/>
      <c r="BF66" s="12">
        <v>0</v>
      </c>
      <c r="BG66" s="12">
        <v>0</v>
      </c>
      <c r="BH66" s="12">
        <v>0</v>
      </c>
      <c r="BI66" s="12">
        <v>0</v>
      </c>
      <c r="BJ66" s="13"/>
      <c r="BK66" s="12">
        <v>0</v>
      </c>
      <c r="BL66" s="12">
        <v>0</v>
      </c>
      <c r="BM66" s="12">
        <v>0</v>
      </c>
      <c r="BN66" s="12">
        <v>0</v>
      </c>
      <c r="BO66" s="13"/>
      <c r="BP66" s="12">
        <v>0</v>
      </c>
      <c r="BQ66" s="12">
        <v>0</v>
      </c>
      <c r="BR66" s="12">
        <v>0</v>
      </c>
      <c r="BS66" s="12">
        <v>0</v>
      </c>
      <c r="BT66" s="13"/>
      <c r="BU66" s="12">
        <v>0</v>
      </c>
      <c r="BV66" s="12">
        <v>0</v>
      </c>
      <c r="BW66" s="12">
        <v>0</v>
      </c>
      <c r="BX66" s="12">
        <v>0</v>
      </c>
      <c r="BY66" s="13"/>
      <c r="BZ66" s="12">
        <v>0</v>
      </c>
      <c r="CA66" s="12">
        <v>0</v>
      </c>
      <c r="CB66" s="12">
        <v>0</v>
      </c>
      <c r="CC66" s="12">
        <v>0</v>
      </c>
      <c r="CD66" s="13"/>
      <c r="CE66" s="12">
        <v>0</v>
      </c>
      <c r="CF66" s="12">
        <v>0</v>
      </c>
      <c r="CG66" s="12">
        <v>0</v>
      </c>
      <c r="CH66" s="12">
        <v>0</v>
      </c>
      <c r="CI66" s="13"/>
      <c r="CJ66" s="12">
        <v>0</v>
      </c>
      <c r="CK66" s="12">
        <v>0</v>
      </c>
      <c r="CL66" s="12">
        <v>0</v>
      </c>
      <c r="CM66" s="12">
        <v>0</v>
      </c>
      <c r="CN66" s="13"/>
      <c r="CO66" s="12">
        <v>0</v>
      </c>
      <c r="CP66" s="12">
        <v>0</v>
      </c>
      <c r="CQ66" s="12">
        <v>0</v>
      </c>
      <c r="CR66" s="12">
        <v>0</v>
      </c>
      <c r="CS66" s="13"/>
      <c r="CT66" s="12">
        <v>0</v>
      </c>
      <c r="CU66" s="12">
        <v>0</v>
      </c>
      <c r="CV66" s="12">
        <v>0</v>
      </c>
      <c r="CW66" s="12">
        <v>0</v>
      </c>
      <c r="CX66" s="13"/>
      <c r="CY66" s="12">
        <v>0</v>
      </c>
      <c r="CZ66" s="12">
        <v>0</v>
      </c>
      <c r="DA66" s="12">
        <v>0</v>
      </c>
      <c r="DB66" s="12">
        <v>0</v>
      </c>
      <c r="DC66" s="13"/>
      <c r="DD66" s="12">
        <v>0</v>
      </c>
      <c r="DE66" s="12">
        <v>0</v>
      </c>
      <c r="DF66" s="12">
        <v>0</v>
      </c>
      <c r="DG66" s="12">
        <v>0</v>
      </c>
      <c r="DH66" s="13"/>
      <c r="DI66" s="12">
        <v>0</v>
      </c>
      <c r="DJ66" s="12">
        <v>0</v>
      </c>
      <c r="DK66" s="12">
        <v>0</v>
      </c>
      <c r="DL66" s="12">
        <v>0</v>
      </c>
      <c r="DM66" s="13"/>
      <c r="DN66" s="12">
        <v>0</v>
      </c>
      <c r="DO66" s="12">
        <v>0</v>
      </c>
      <c r="DP66" s="12">
        <v>0</v>
      </c>
      <c r="DQ66" s="12">
        <v>0</v>
      </c>
      <c r="DR66" s="13"/>
    </row>
    <row r="67" spans="1:122" hidden="1">
      <c r="A67" s="10">
        <v>61</v>
      </c>
      <c r="B67" s="11" t="s">
        <v>50</v>
      </c>
      <c r="C67" s="12">
        <v>0</v>
      </c>
      <c r="D67" s="12">
        <v>0</v>
      </c>
      <c r="E67" s="12">
        <v>0</v>
      </c>
      <c r="F67" s="12">
        <v>0</v>
      </c>
      <c r="G67" s="13"/>
      <c r="H67" s="12">
        <v>0</v>
      </c>
      <c r="I67" s="12">
        <v>0</v>
      </c>
      <c r="J67" s="12">
        <v>0</v>
      </c>
      <c r="K67" s="12">
        <v>0</v>
      </c>
      <c r="L67" s="13"/>
      <c r="M67" s="12">
        <v>0</v>
      </c>
      <c r="N67" s="12">
        <v>0</v>
      </c>
      <c r="O67" s="12">
        <v>0</v>
      </c>
      <c r="P67" s="12">
        <v>0</v>
      </c>
      <c r="Q67" s="13"/>
      <c r="R67" s="12">
        <v>0</v>
      </c>
      <c r="S67" s="12">
        <v>0</v>
      </c>
      <c r="T67" s="12">
        <v>0</v>
      </c>
      <c r="U67" s="12">
        <v>0</v>
      </c>
      <c r="V67" s="13"/>
      <c r="W67" s="12">
        <v>0</v>
      </c>
      <c r="X67" s="12">
        <v>0</v>
      </c>
      <c r="Y67" s="12">
        <v>0</v>
      </c>
      <c r="Z67" s="12">
        <v>0</v>
      </c>
      <c r="AA67" s="13"/>
      <c r="AB67" s="12">
        <v>0</v>
      </c>
      <c r="AC67" s="12">
        <v>0</v>
      </c>
      <c r="AD67" s="12">
        <v>0</v>
      </c>
      <c r="AE67" s="12">
        <v>0</v>
      </c>
      <c r="AF67" s="13"/>
      <c r="AG67" s="12">
        <v>0</v>
      </c>
      <c r="AH67" s="12">
        <v>0</v>
      </c>
      <c r="AI67" s="12">
        <v>0</v>
      </c>
      <c r="AJ67" s="12">
        <v>0</v>
      </c>
      <c r="AK67" s="13"/>
      <c r="AL67" s="12">
        <v>0</v>
      </c>
      <c r="AM67" s="12">
        <v>0</v>
      </c>
      <c r="AN67" s="12">
        <v>0</v>
      </c>
      <c r="AO67" s="12">
        <v>0</v>
      </c>
      <c r="AP67" s="13"/>
      <c r="AQ67" s="12">
        <v>0</v>
      </c>
      <c r="AR67" s="12">
        <v>0</v>
      </c>
      <c r="AS67" s="12">
        <v>0</v>
      </c>
      <c r="AT67" s="12">
        <v>0</v>
      </c>
      <c r="AU67" s="13"/>
      <c r="AV67" s="12">
        <v>0</v>
      </c>
      <c r="AW67" s="12">
        <v>0</v>
      </c>
      <c r="AX67" s="12">
        <v>0</v>
      </c>
      <c r="AY67" s="12">
        <v>0</v>
      </c>
      <c r="AZ67" s="13"/>
      <c r="BA67" s="12">
        <v>0</v>
      </c>
      <c r="BB67" s="12">
        <v>0</v>
      </c>
      <c r="BC67" s="12">
        <v>0</v>
      </c>
      <c r="BD67" s="12">
        <v>0</v>
      </c>
      <c r="BE67" s="13"/>
      <c r="BF67" s="12">
        <v>0</v>
      </c>
      <c r="BG67" s="12">
        <v>0</v>
      </c>
      <c r="BH67" s="12">
        <v>0</v>
      </c>
      <c r="BI67" s="12">
        <v>0</v>
      </c>
      <c r="BJ67" s="13"/>
      <c r="BK67" s="12">
        <v>0</v>
      </c>
      <c r="BL67" s="12">
        <v>0</v>
      </c>
      <c r="BM67" s="12">
        <v>0</v>
      </c>
      <c r="BN67" s="12">
        <v>0</v>
      </c>
      <c r="BO67" s="13"/>
      <c r="BP67" s="12">
        <v>0</v>
      </c>
      <c r="BQ67" s="12">
        <v>0</v>
      </c>
      <c r="BR67" s="12">
        <v>0</v>
      </c>
      <c r="BS67" s="12">
        <v>0</v>
      </c>
      <c r="BT67" s="13"/>
      <c r="BU67" s="12">
        <v>0</v>
      </c>
      <c r="BV67" s="12">
        <v>0</v>
      </c>
      <c r="BW67" s="12">
        <v>0</v>
      </c>
      <c r="BX67" s="12">
        <v>0</v>
      </c>
      <c r="BY67" s="13"/>
      <c r="BZ67" s="12">
        <v>0</v>
      </c>
      <c r="CA67" s="12">
        <v>0</v>
      </c>
      <c r="CB67" s="12">
        <v>0</v>
      </c>
      <c r="CC67" s="12">
        <v>0</v>
      </c>
      <c r="CD67" s="13"/>
      <c r="CE67" s="12">
        <v>0</v>
      </c>
      <c r="CF67" s="12">
        <v>0</v>
      </c>
      <c r="CG67" s="12">
        <v>0</v>
      </c>
      <c r="CH67" s="12">
        <v>0</v>
      </c>
      <c r="CI67" s="13"/>
      <c r="CJ67" s="12">
        <v>0</v>
      </c>
      <c r="CK67" s="12">
        <v>0</v>
      </c>
      <c r="CL67" s="12">
        <v>0</v>
      </c>
      <c r="CM67" s="12">
        <v>0</v>
      </c>
      <c r="CN67" s="13"/>
      <c r="CO67" s="12">
        <v>0</v>
      </c>
      <c r="CP67" s="12">
        <v>0</v>
      </c>
      <c r="CQ67" s="12">
        <v>0</v>
      </c>
      <c r="CR67" s="12">
        <v>0</v>
      </c>
      <c r="CS67" s="13"/>
      <c r="CT67" s="12">
        <v>0</v>
      </c>
      <c r="CU67" s="12">
        <v>0</v>
      </c>
      <c r="CV67" s="12">
        <v>0</v>
      </c>
      <c r="CW67" s="12">
        <v>0</v>
      </c>
      <c r="CX67" s="13"/>
      <c r="CY67" s="12">
        <v>0</v>
      </c>
      <c r="CZ67" s="12">
        <v>0</v>
      </c>
      <c r="DA67" s="12">
        <v>0</v>
      </c>
      <c r="DB67" s="12">
        <v>0</v>
      </c>
      <c r="DC67" s="13"/>
      <c r="DD67" s="12">
        <v>0</v>
      </c>
      <c r="DE67" s="12">
        <v>0</v>
      </c>
      <c r="DF67" s="12">
        <v>0</v>
      </c>
      <c r="DG67" s="12">
        <v>0</v>
      </c>
      <c r="DH67" s="13"/>
      <c r="DI67" s="12">
        <v>0</v>
      </c>
      <c r="DJ67" s="12">
        <v>0</v>
      </c>
      <c r="DK67" s="12">
        <v>0</v>
      </c>
      <c r="DL67" s="12">
        <v>0</v>
      </c>
      <c r="DM67" s="13"/>
      <c r="DN67" s="12">
        <v>0</v>
      </c>
      <c r="DO67" s="12">
        <v>0</v>
      </c>
      <c r="DP67" s="12">
        <v>0</v>
      </c>
      <c r="DQ67" s="12">
        <v>0</v>
      </c>
      <c r="DR67" s="13"/>
    </row>
    <row r="68" spans="1:122" ht="16.5" hidden="1">
      <c r="A68" s="10">
        <v>62</v>
      </c>
      <c r="B68" s="79" t="s">
        <v>51</v>
      </c>
      <c r="C68" s="12">
        <v>0</v>
      </c>
      <c r="D68" s="12">
        <v>0</v>
      </c>
      <c r="E68" s="12">
        <v>0</v>
      </c>
      <c r="F68" s="12">
        <v>0</v>
      </c>
      <c r="G68" s="13"/>
      <c r="H68" s="12">
        <v>0</v>
      </c>
      <c r="I68" s="12">
        <v>0</v>
      </c>
      <c r="J68" s="12">
        <v>0</v>
      </c>
      <c r="K68" s="12">
        <v>0</v>
      </c>
      <c r="L68" s="13"/>
      <c r="M68" s="12">
        <v>0</v>
      </c>
      <c r="N68" s="12">
        <v>20000</v>
      </c>
      <c r="O68" s="12">
        <v>0</v>
      </c>
      <c r="P68" s="12">
        <v>20000</v>
      </c>
      <c r="Q68" s="13"/>
      <c r="R68" s="12">
        <v>0</v>
      </c>
      <c r="S68" s="12">
        <v>0</v>
      </c>
      <c r="T68" s="12">
        <v>0</v>
      </c>
      <c r="U68" s="12">
        <v>0</v>
      </c>
      <c r="V68" s="13"/>
      <c r="W68" s="12">
        <v>0</v>
      </c>
      <c r="X68" s="12">
        <v>0</v>
      </c>
      <c r="Y68" s="12">
        <v>0</v>
      </c>
      <c r="Z68" s="12">
        <v>0</v>
      </c>
      <c r="AA68" s="13"/>
      <c r="AB68" s="12">
        <v>0</v>
      </c>
      <c r="AC68" s="12">
        <v>0</v>
      </c>
      <c r="AD68" s="12">
        <v>0</v>
      </c>
      <c r="AE68" s="12">
        <v>0</v>
      </c>
      <c r="AF68" s="13"/>
      <c r="AG68" s="12">
        <v>0</v>
      </c>
      <c r="AH68" s="12">
        <v>0</v>
      </c>
      <c r="AI68" s="12">
        <v>0</v>
      </c>
      <c r="AJ68" s="12">
        <v>0</v>
      </c>
      <c r="AK68" s="13"/>
      <c r="AL68" s="12">
        <v>0</v>
      </c>
      <c r="AM68" s="12">
        <v>0</v>
      </c>
      <c r="AN68" s="12">
        <v>0</v>
      </c>
      <c r="AO68" s="12">
        <v>0</v>
      </c>
      <c r="AP68" s="13"/>
      <c r="AQ68" s="12">
        <v>0</v>
      </c>
      <c r="AR68" s="12">
        <v>0</v>
      </c>
      <c r="AS68" s="12">
        <v>0</v>
      </c>
      <c r="AT68" s="12">
        <v>0</v>
      </c>
      <c r="AU68" s="13"/>
      <c r="AV68" s="12">
        <v>0</v>
      </c>
      <c r="AW68" s="12">
        <v>0</v>
      </c>
      <c r="AX68" s="12">
        <v>0</v>
      </c>
      <c r="AY68" s="12">
        <v>0</v>
      </c>
      <c r="AZ68" s="13"/>
      <c r="BA68" s="12">
        <v>0</v>
      </c>
      <c r="BB68" s="12">
        <v>0</v>
      </c>
      <c r="BC68" s="12">
        <v>0</v>
      </c>
      <c r="BD68" s="12">
        <v>0</v>
      </c>
      <c r="BE68" s="13"/>
      <c r="BF68" s="12">
        <v>0</v>
      </c>
      <c r="BG68" s="12">
        <v>0</v>
      </c>
      <c r="BH68" s="12">
        <v>0</v>
      </c>
      <c r="BI68" s="12">
        <v>0</v>
      </c>
      <c r="BJ68" s="13"/>
      <c r="BK68" s="12">
        <v>0</v>
      </c>
      <c r="BL68" s="12">
        <v>0</v>
      </c>
      <c r="BM68" s="12">
        <v>0</v>
      </c>
      <c r="BN68" s="12">
        <v>0</v>
      </c>
      <c r="BO68" s="13"/>
      <c r="BP68" s="12">
        <v>0</v>
      </c>
      <c r="BQ68" s="12">
        <v>0</v>
      </c>
      <c r="BR68" s="12">
        <v>0</v>
      </c>
      <c r="BS68" s="12">
        <v>0</v>
      </c>
      <c r="BT68" s="13"/>
      <c r="BU68" s="12">
        <v>0</v>
      </c>
      <c r="BV68" s="12">
        <v>0</v>
      </c>
      <c r="BW68" s="12">
        <v>0</v>
      </c>
      <c r="BX68" s="12">
        <v>0</v>
      </c>
      <c r="BY68" s="13"/>
      <c r="BZ68" s="12">
        <v>0</v>
      </c>
      <c r="CA68" s="12">
        <v>0</v>
      </c>
      <c r="CB68" s="12">
        <v>0</v>
      </c>
      <c r="CC68" s="12">
        <v>0</v>
      </c>
      <c r="CD68" s="13"/>
      <c r="CE68" s="12">
        <v>0</v>
      </c>
      <c r="CF68" s="12">
        <v>0</v>
      </c>
      <c r="CG68" s="12">
        <v>0</v>
      </c>
      <c r="CH68" s="12">
        <v>0</v>
      </c>
      <c r="CI68" s="13"/>
      <c r="CJ68" s="12">
        <v>0</v>
      </c>
      <c r="CK68" s="12">
        <v>0</v>
      </c>
      <c r="CL68" s="12">
        <v>0</v>
      </c>
      <c r="CM68" s="12">
        <v>0</v>
      </c>
      <c r="CN68" s="13"/>
      <c r="CO68" s="12">
        <v>0</v>
      </c>
      <c r="CP68" s="12">
        <v>0</v>
      </c>
      <c r="CQ68" s="12">
        <v>0</v>
      </c>
      <c r="CR68" s="12">
        <v>0</v>
      </c>
      <c r="CS68" s="13"/>
      <c r="CT68" s="12">
        <v>0</v>
      </c>
      <c r="CU68" s="12">
        <v>0</v>
      </c>
      <c r="CV68" s="12">
        <v>0</v>
      </c>
      <c r="CW68" s="12">
        <v>0</v>
      </c>
      <c r="CX68" s="13"/>
      <c r="CY68" s="12">
        <v>0</v>
      </c>
      <c r="CZ68" s="12">
        <v>0</v>
      </c>
      <c r="DA68" s="12">
        <v>0</v>
      </c>
      <c r="DB68" s="12">
        <v>0</v>
      </c>
      <c r="DC68" s="13"/>
      <c r="DD68" s="12">
        <v>0</v>
      </c>
      <c r="DE68" s="12">
        <v>0</v>
      </c>
      <c r="DF68" s="12">
        <v>0</v>
      </c>
      <c r="DG68" s="12">
        <v>0</v>
      </c>
      <c r="DH68" s="13"/>
      <c r="DI68" s="12">
        <v>0</v>
      </c>
      <c r="DJ68" s="12">
        <v>0</v>
      </c>
      <c r="DK68" s="12">
        <v>0</v>
      </c>
      <c r="DL68" s="12">
        <v>0</v>
      </c>
      <c r="DM68" s="13"/>
      <c r="DN68" s="12">
        <v>0</v>
      </c>
      <c r="DO68" s="12">
        <v>20000</v>
      </c>
      <c r="DP68" s="12">
        <v>0</v>
      </c>
      <c r="DQ68" s="12">
        <v>20000</v>
      </c>
      <c r="DR68" s="13"/>
    </row>
    <row r="69" spans="1:122" hidden="1">
      <c r="A69" s="205" t="s">
        <v>52</v>
      </c>
      <c r="B69" s="205"/>
      <c r="C69" s="15">
        <v>0</v>
      </c>
      <c r="D69" s="15">
        <v>0</v>
      </c>
      <c r="E69" s="15">
        <v>0</v>
      </c>
      <c r="F69" s="15">
        <v>0</v>
      </c>
      <c r="G69" s="13"/>
      <c r="H69" s="15">
        <v>0</v>
      </c>
      <c r="I69" s="15">
        <v>0</v>
      </c>
      <c r="J69" s="15">
        <v>0</v>
      </c>
      <c r="K69" s="15">
        <v>0</v>
      </c>
      <c r="L69" s="13"/>
      <c r="M69" s="15">
        <v>0</v>
      </c>
      <c r="N69" s="15">
        <v>7217000</v>
      </c>
      <c r="O69" s="15">
        <v>0</v>
      </c>
      <c r="P69" s="15">
        <v>7217000</v>
      </c>
      <c r="Q69" s="13"/>
      <c r="R69" s="15">
        <v>800</v>
      </c>
      <c r="S69" s="15">
        <v>235440000</v>
      </c>
      <c r="T69" s="15">
        <v>0</v>
      </c>
      <c r="U69" s="15">
        <v>235440000</v>
      </c>
      <c r="V69" s="13"/>
      <c r="W69" s="15">
        <v>809</v>
      </c>
      <c r="X69" s="15">
        <v>3883200</v>
      </c>
      <c r="Y69" s="15">
        <v>0</v>
      </c>
      <c r="Z69" s="15">
        <v>3883200</v>
      </c>
      <c r="AA69" s="13"/>
      <c r="AB69" s="15">
        <v>0</v>
      </c>
      <c r="AC69" s="15">
        <v>310234595</v>
      </c>
      <c r="AD69" s="15">
        <v>0</v>
      </c>
      <c r="AE69" s="15">
        <v>310234595</v>
      </c>
      <c r="AF69" s="13"/>
      <c r="AG69" s="15">
        <v>392</v>
      </c>
      <c r="AH69" s="15">
        <v>9612000</v>
      </c>
      <c r="AI69" s="15">
        <v>0</v>
      </c>
      <c r="AJ69" s="15">
        <v>9612000</v>
      </c>
      <c r="AK69" s="13"/>
      <c r="AL69" s="15">
        <v>50000</v>
      </c>
      <c r="AM69" s="15">
        <v>5000000</v>
      </c>
      <c r="AN69" s="15">
        <v>0</v>
      </c>
      <c r="AO69" s="15">
        <v>5000000</v>
      </c>
      <c r="AP69" s="13"/>
      <c r="AQ69" s="15">
        <v>3000</v>
      </c>
      <c r="AR69" s="15">
        <v>22500000</v>
      </c>
      <c r="AS69" s="15">
        <v>0</v>
      </c>
      <c r="AT69" s="15">
        <v>22500000</v>
      </c>
      <c r="AU69" s="13"/>
      <c r="AV69" s="15">
        <v>762</v>
      </c>
      <c r="AW69" s="15">
        <v>3429000</v>
      </c>
      <c r="AX69" s="15">
        <v>0</v>
      </c>
      <c r="AY69" s="15">
        <v>3429000</v>
      </c>
      <c r="AZ69" s="13"/>
      <c r="BA69" s="15">
        <v>6000</v>
      </c>
      <c r="BB69" s="15">
        <v>32400000</v>
      </c>
      <c r="BC69" s="15">
        <v>0</v>
      </c>
      <c r="BD69" s="15">
        <v>32400000</v>
      </c>
      <c r="BE69" s="13"/>
      <c r="BF69" s="15">
        <v>533</v>
      </c>
      <c r="BG69" s="15">
        <v>4264000</v>
      </c>
      <c r="BH69" s="15">
        <v>0</v>
      </c>
      <c r="BI69" s="15">
        <v>4264000</v>
      </c>
      <c r="BJ69" s="13"/>
      <c r="BK69" s="15">
        <v>0</v>
      </c>
      <c r="BL69" s="15">
        <v>0</v>
      </c>
      <c r="BM69" s="15">
        <v>0</v>
      </c>
      <c r="BN69" s="15">
        <v>0</v>
      </c>
      <c r="BO69" s="13"/>
      <c r="BP69" s="15">
        <v>0</v>
      </c>
      <c r="BQ69" s="15">
        <v>0</v>
      </c>
      <c r="BR69" s="15">
        <v>0</v>
      </c>
      <c r="BS69" s="15">
        <v>0</v>
      </c>
      <c r="BT69" s="13"/>
      <c r="BU69" s="15">
        <v>45</v>
      </c>
      <c r="BV69" s="15">
        <v>450000</v>
      </c>
      <c r="BW69" s="15">
        <v>0</v>
      </c>
      <c r="BX69" s="15">
        <v>450000</v>
      </c>
      <c r="BY69" s="13"/>
      <c r="BZ69" s="15">
        <v>0</v>
      </c>
      <c r="CA69" s="15">
        <v>625000</v>
      </c>
      <c r="CB69" s="15">
        <v>0</v>
      </c>
      <c r="CC69" s="15">
        <v>625000</v>
      </c>
      <c r="CD69" s="13"/>
      <c r="CE69" s="15">
        <v>0</v>
      </c>
      <c r="CF69" s="15">
        <v>500000</v>
      </c>
      <c r="CG69" s="15">
        <v>0</v>
      </c>
      <c r="CH69" s="15">
        <v>500000</v>
      </c>
      <c r="CI69" s="13"/>
      <c r="CJ69" s="15">
        <v>1976</v>
      </c>
      <c r="CK69" s="15">
        <v>1976000</v>
      </c>
      <c r="CL69" s="15">
        <v>0</v>
      </c>
      <c r="CM69" s="15">
        <v>1976000</v>
      </c>
      <c r="CN69" s="13"/>
      <c r="CO69" s="15">
        <v>0</v>
      </c>
      <c r="CP69" s="15">
        <v>0</v>
      </c>
      <c r="CQ69" s="15">
        <v>0</v>
      </c>
      <c r="CR69" s="15">
        <v>0</v>
      </c>
      <c r="CS69" s="13"/>
      <c r="CT69" s="15">
        <v>0</v>
      </c>
      <c r="CU69" s="15">
        <v>0</v>
      </c>
      <c r="CV69" s="15">
        <v>0</v>
      </c>
      <c r="CW69" s="15">
        <v>0</v>
      </c>
      <c r="CX69" s="13"/>
      <c r="CY69" s="15">
        <v>0</v>
      </c>
      <c r="CZ69" s="15">
        <v>0</v>
      </c>
      <c r="DA69" s="15">
        <v>0</v>
      </c>
      <c r="DB69" s="15">
        <v>0</v>
      </c>
      <c r="DC69" s="13"/>
      <c r="DD69" s="15">
        <v>0</v>
      </c>
      <c r="DE69" s="15">
        <v>0</v>
      </c>
      <c r="DF69" s="15">
        <v>0</v>
      </c>
      <c r="DG69" s="15">
        <v>0</v>
      </c>
      <c r="DH69" s="13"/>
      <c r="DI69" s="15">
        <v>0</v>
      </c>
      <c r="DJ69" s="15">
        <v>0</v>
      </c>
      <c r="DK69" s="15">
        <v>0</v>
      </c>
      <c r="DL69" s="15">
        <v>0</v>
      </c>
      <c r="DM69" s="13"/>
      <c r="DN69" s="15">
        <v>0</v>
      </c>
      <c r="DO69" s="15">
        <v>637530795</v>
      </c>
      <c r="DP69" s="15">
        <v>0</v>
      </c>
      <c r="DQ69" s="15">
        <v>637530795</v>
      </c>
      <c r="DR69" s="13"/>
    </row>
    <row r="70" spans="1:122" hidden="1">
      <c r="A70" s="206" t="s">
        <v>53</v>
      </c>
      <c r="B70" s="206"/>
      <c r="C70" s="16">
        <v>6</v>
      </c>
      <c r="D70" s="16">
        <v>7200000</v>
      </c>
      <c r="E70" s="16">
        <v>0</v>
      </c>
      <c r="F70" s="16">
        <v>7200000</v>
      </c>
      <c r="G70" s="13"/>
      <c r="H70" s="16">
        <v>2</v>
      </c>
      <c r="I70" s="16">
        <v>8000000</v>
      </c>
      <c r="J70" s="16">
        <v>0</v>
      </c>
      <c r="K70" s="16">
        <v>8000000</v>
      </c>
      <c r="L70" s="13"/>
      <c r="M70" s="16">
        <v>0</v>
      </c>
      <c r="N70" s="16">
        <v>1458000</v>
      </c>
      <c r="O70" s="16">
        <v>0</v>
      </c>
      <c r="P70" s="16">
        <v>1458000</v>
      </c>
      <c r="Q70" s="13"/>
      <c r="R70" s="16">
        <v>14</v>
      </c>
      <c r="S70" s="16">
        <v>4200000</v>
      </c>
      <c r="T70" s="16">
        <v>0</v>
      </c>
      <c r="U70" s="16">
        <v>4200000</v>
      </c>
      <c r="V70" s="13"/>
      <c r="W70" s="16">
        <v>859</v>
      </c>
      <c r="X70" s="16">
        <v>1120800</v>
      </c>
      <c r="Y70" s="16">
        <v>0</v>
      </c>
      <c r="Z70" s="16">
        <v>1120800</v>
      </c>
      <c r="AA70" s="13"/>
      <c r="AB70" s="16">
        <v>0</v>
      </c>
      <c r="AC70" s="16">
        <v>24827405</v>
      </c>
      <c r="AD70" s="16">
        <v>0</v>
      </c>
      <c r="AE70" s="16">
        <v>24827405</v>
      </c>
      <c r="AF70" s="13"/>
      <c r="AG70" s="16">
        <v>156</v>
      </c>
      <c r="AH70" s="16">
        <v>0</v>
      </c>
      <c r="AI70" s="16">
        <v>0</v>
      </c>
      <c r="AJ70" s="16">
        <v>0</v>
      </c>
      <c r="AK70" s="13"/>
      <c r="AL70" s="16">
        <v>0</v>
      </c>
      <c r="AM70" s="16">
        <v>0</v>
      </c>
      <c r="AN70" s="16">
        <v>0</v>
      </c>
      <c r="AO70" s="16">
        <v>0</v>
      </c>
      <c r="AP70" s="13"/>
      <c r="AQ70" s="16">
        <v>0</v>
      </c>
      <c r="AR70" s="16">
        <v>0</v>
      </c>
      <c r="AS70" s="16">
        <v>0</v>
      </c>
      <c r="AT70" s="16">
        <v>0</v>
      </c>
      <c r="AU70" s="13"/>
      <c r="AV70" s="16">
        <v>0</v>
      </c>
      <c r="AW70" s="16">
        <v>0</v>
      </c>
      <c r="AX70" s="16">
        <v>0</v>
      </c>
      <c r="AY70" s="16">
        <v>0</v>
      </c>
      <c r="AZ70" s="13"/>
      <c r="BA70" s="16">
        <v>0</v>
      </c>
      <c r="BB70" s="16">
        <v>0</v>
      </c>
      <c r="BC70" s="16">
        <v>0</v>
      </c>
      <c r="BD70" s="16">
        <v>0</v>
      </c>
      <c r="BE70" s="13"/>
      <c r="BF70" s="16">
        <v>0</v>
      </c>
      <c r="BG70" s="16">
        <v>8000</v>
      </c>
      <c r="BH70" s="16">
        <v>0</v>
      </c>
      <c r="BI70" s="16">
        <v>8000</v>
      </c>
      <c r="BJ70" s="13"/>
      <c r="BK70" s="16">
        <v>0</v>
      </c>
      <c r="BL70" s="16">
        <v>2500000</v>
      </c>
      <c r="BM70" s="16">
        <v>0</v>
      </c>
      <c r="BN70" s="16">
        <v>2500000</v>
      </c>
      <c r="BO70" s="13"/>
      <c r="BP70" s="16">
        <v>9425799.8260405567</v>
      </c>
      <c r="BQ70" s="16">
        <v>94258000</v>
      </c>
      <c r="BR70" s="16">
        <v>0</v>
      </c>
      <c r="BS70" s="16">
        <v>94258000</v>
      </c>
      <c r="BT70" s="13"/>
      <c r="BU70" s="16">
        <v>0</v>
      </c>
      <c r="BV70" s="16">
        <v>550000</v>
      </c>
      <c r="BW70" s="16">
        <v>0</v>
      </c>
      <c r="BX70" s="16">
        <v>550000</v>
      </c>
      <c r="BY70" s="13"/>
      <c r="BZ70" s="16">
        <v>0</v>
      </c>
      <c r="CA70" s="16">
        <v>150000</v>
      </c>
      <c r="CB70" s="16">
        <v>0</v>
      </c>
      <c r="CC70" s="16">
        <v>150000</v>
      </c>
      <c r="CD70" s="13"/>
      <c r="CE70" s="16">
        <v>0</v>
      </c>
      <c r="CF70" s="16">
        <v>300000</v>
      </c>
      <c r="CG70" s="16">
        <v>0</v>
      </c>
      <c r="CH70" s="16">
        <v>300000</v>
      </c>
      <c r="CI70" s="13"/>
      <c r="CJ70" s="16">
        <v>0</v>
      </c>
      <c r="CK70" s="16">
        <v>0</v>
      </c>
      <c r="CL70" s="16">
        <v>0</v>
      </c>
      <c r="CM70" s="16">
        <v>0</v>
      </c>
      <c r="CN70" s="13"/>
      <c r="CO70" s="16">
        <v>54000</v>
      </c>
      <c r="CP70" s="16">
        <v>18900000</v>
      </c>
      <c r="CQ70" s="16">
        <v>0</v>
      </c>
      <c r="CR70" s="16">
        <v>18900000</v>
      </c>
      <c r="CS70" s="13"/>
      <c r="CT70" s="16">
        <v>54000</v>
      </c>
      <c r="CU70" s="16">
        <v>18900000</v>
      </c>
      <c r="CV70" s="16">
        <v>0</v>
      </c>
      <c r="CW70" s="16">
        <v>18900000</v>
      </c>
      <c r="CX70" s="13"/>
      <c r="CY70" s="16">
        <v>3738</v>
      </c>
      <c r="CZ70" s="16">
        <v>9345000</v>
      </c>
      <c r="DA70" s="16">
        <v>0</v>
      </c>
      <c r="DB70" s="16">
        <v>9345000</v>
      </c>
      <c r="DC70" s="13"/>
      <c r="DD70" s="16">
        <v>534</v>
      </c>
      <c r="DE70" s="16">
        <v>1250000</v>
      </c>
      <c r="DF70" s="16">
        <v>0</v>
      </c>
      <c r="DG70" s="16">
        <v>1250000</v>
      </c>
      <c r="DH70" s="13"/>
      <c r="DI70" s="16">
        <v>380</v>
      </c>
      <c r="DJ70" s="16">
        <v>950000</v>
      </c>
      <c r="DK70" s="16">
        <v>0</v>
      </c>
      <c r="DL70" s="16">
        <v>950000</v>
      </c>
      <c r="DM70" s="13"/>
      <c r="DN70" s="16">
        <v>0</v>
      </c>
      <c r="DO70" s="16">
        <v>193917205</v>
      </c>
      <c r="DP70" s="16">
        <v>0</v>
      </c>
      <c r="DQ70" s="16">
        <v>193917205</v>
      </c>
      <c r="DR70" s="13"/>
    </row>
    <row r="71" spans="1:122" hidden="1">
      <c r="A71" s="204" t="s">
        <v>54</v>
      </c>
      <c r="B71" s="204"/>
      <c r="C71" s="17">
        <v>6</v>
      </c>
      <c r="D71" s="17">
        <v>7200000</v>
      </c>
      <c r="E71" s="17">
        <v>0</v>
      </c>
      <c r="F71" s="17">
        <v>7200000</v>
      </c>
      <c r="G71" s="13"/>
      <c r="H71" s="17">
        <v>2</v>
      </c>
      <c r="I71" s="17">
        <v>8000000</v>
      </c>
      <c r="J71" s="17">
        <v>0</v>
      </c>
      <c r="K71" s="17">
        <v>8000000</v>
      </c>
      <c r="L71" s="13"/>
      <c r="M71" s="17">
        <v>0</v>
      </c>
      <c r="N71" s="17">
        <v>8675000</v>
      </c>
      <c r="O71" s="17">
        <v>0</v>
      </c>
      <c r="P71" s="17">
        <v>8675000</v>
      </c>
      <c r="Q71" s="13"/>
      <c r="R71" s="17">
        <v>814</v>
      </c>
      <c r="S71" s="17">
        <v>239640000</v>
      </c>
      <c r="T71" s="17">
        <v>0</v>
      </c>
      <c r="U71" s="17">
        <v>239640000</v>
      </c>
      <c r="V71" s="13"/>
      <c r="W71" s="17">
        <v>1668</v>
      </c>
      <c r="X71" s="17">
        <v>5004000</v>
      </c>
      <c r="Y71" s="17">
        <v>0</v>
      </c>
      <c r="Z71" s="17">
        <v>5004000</v>
      </c>
      <c r="AA71" s="13"/>
      <c r="AB71" s="17">
        <v>0</v>
      </c>
      <c r="AC71" s="17">
        <v>335062000</v>
      </c>
      <c r="AD71" s="17">
        <v>0</v>
      </c>
      <c r="AE71" s="17">
        <v>335062000</v>
      </c>
      <c r="AF71" s="13"/>
      <c r="AG71" s="17">
        <v>548</v>
      </c>
      <c r="AH71" s="17">
        <v>9612000</v>
      </c>
      <c r="AI71" s="17">
        <v>0</v>
      </c>
      <c r="AJ71" s="17">
        <v>9612000</v>
      </c>
      <c r="AK71" s="13"/>
      <c r="AL71" s="17">
        <v>50000</v>
      </c>
      <c r="AM71" s="17">
        <v>5000000</v>
      </c>
      <c r="AN71" s="17">
        <v>0</v>
      </c>
      <c r="AO71" s="17">
        <v>5000000</v>
      </c>
      <c r="AP71" s="13"/>
      <c r="AQ71" s="17">
        <v>3000</v>
      </c>
      <c r="AR71" s="17">
        <v>22500000</v>
      </c>
      <c r="AS71" s="17">
        <v>0</v>
      </c>
      <c r="AT71" s="17">
        <v>22500000</v>
      </c>
      <c r="AU71" s="13"/>
      <c r="AV71" s="17">
        <v>762</v>
      </c>
      <c r="AW71" s="17">
        <v>3429000</v>
      </c>
      <c r="AX71" s="17">
        <v>0</v>
      </c>
      <c r="AY71" s="17">
        <v>3429000</v>
      </c>
      <c r="AZ71" s="13"/>
      <c r="BA71" s="17">
        <v>6000</v>
      </c>
      <c r="BB71" s="17">
        <v>32400000</v>
      </c>
      <c r="BC71" s="17">
        <v>0</v>
      </c>
      <c r="BD71" s="17">
        <v>32400000</v>
      </c>
      <c r="BE71" s="13"/>
      <c r="BF71" s="17">
        <v>533</v>
      </c>
      <c r="BG71" s="17">
        <v>4272000</v>
      </c>
      <c r="BH71" s="17">
        <v>0</v>
      </c>
      <c r="BI71" s="17">
        <v>4272000</v>
      </c>
      <c r="BJ71" s="13"/>
      <c r="BK71" s="17">
        <v>0</v>
      </c>
      <c r="BL71" s="17">
        <v>2500000</v>
      </c>
      <c r="BM71" s="17">
        <v>0</v>
      </c>
      <c r="BN71" s="17">
        <v>2500000</v>
      </c>
      <c r="BO71" s="13"/>
      <c r="BP71" s="17">
        <v>9425799.8260405567</v>
      </c>
      <c r="BQ71" s="17">
        <v>94258000</v>
      </c>
      <c r="BR71" s="17">
        <v>0</v>
      </c>
      <c r="BS71" s="17">
        <v>94258000</v>
      </c>
      <c r="BT71" s="13"/>
      <c r="BU71" s="17">
        <v>45</v>
      </c>
      <c r="BV71" s="17">
        <v>1000000</v>
      </c>
      <c r="BW71" s="17">
        <v>0</v>
      </c>
      <c r="BX71" s="17">
        <v>1000000</v>
      </c>
      <c r="BY71" s="13"/>
      <c r="BZ71" s="17">
        <v>0</v>
      </c>
      <c r="CA71" s="17">
        <v>775000</v>
      </c>
      <c r="CB71" s="17">
        <v>0</v>
      </c>
      <c r="CC71" s="17">
        <v>775000</v>
      </c>
      <c r="CD71" s="13"/>
      <c r="CE71" s="17">
        <v>0</v>
      </c>
      <c r="CF71" s="17">
        <v>800000</v>
      </c>
      <c r="CG71" s="17">
        <v>0</v>
      </c>
      <c r="CH71" s="17">
        <v>800000</v>
      </c>
      <c r="CI71" s="13"/>
      <c r="CJ71" s="17">
        <v>1976</v>
      </c>
      <c r="CK71" s="17">
        <v>1976000.0000000002</v>
      </c>
      <c r="CL71" s="17">
        <v>0</v>
      </c>
      <c r="CM71" s="17">
        <v>1976000.0000000002</v>
      </c>
      <c r="CN71" s="13"/>
      <c r="CO71" s="17">
        <v>54000</v>
      </c>
      <c r="CP71" s="17">
        <v>18900000</v>
      </c>
      <c r="CQ71" s="17">
        <v>0</v>
      </c>
      <c r="CR71" s="17">
        <v>18900000</v>
      </c>
      <c r="CS71" s="13"/>
      <c r="CT71" s="17">
        <v>54000</v>
      </c>
      <c r="CU71" s="17">
        <v>18900000</v>
      </c>
      <c r="CV71" s="17">
        <v>0</v>
      </c>
      <c r="CW71" s="17">
        <v>18900000</v>
      </c>
      <c r="CX71" s="13"/>
      <c r="CY71" s="17">
        <v>3738</v>
      </c>
      <c r="CZ71" s="17">
        <v>9345000</v>
      </c>
      <c r="DA71" s="17">
        <v>0</v>
      </c>
      <c r="DB71" s="17">
        <v>9345000</v>
      </c>
      <c r="DC71" s="13"/>
      <c r="DD71" s="17">
        <v>534</v>
      </c>
      <c r="DE71" s="17">
        <v>1250000</v>
      </c>
      <c r="DF71" s="17">
        <v>0</v>
      </c>
      <c r="DG71" s="17">
        <v>1250000</v>
      </c>
      <c r="DH71" s="13"/>
      <c r="DI71" s="17">
        <v>380</v>
      </c>
      <c r="DJ71" s="17">
        <v>950000</v>
      </c>
      <c r="DK71" s="17">
        <v>0</v>
      </c>
      <c r="DL71" s="17">
        <v>950000</v>
      </c>
      <c r="DM71" s="13"/>
      <c r="DN71" s="17">
        <v>0</v>
      </c>
      <c r="DO71" s="17">
        <v>831448000</v>
      </c>
      <c r="DP71" s="17">
        <v>0</v>
      </c>
      <c r="DQ71" s="17">
        <v>831448000</v>
      </c>
      <c r="DR71" s="13"/>
    </row>
    <row r="72" spans="1:122">
      <c r="A72" s="142">
        <v>1</v>
      </c>
      <c r="B72" s="135" t="s">
        <v>1888</v>
      </c>
      <c r="K72" s="18"/>
      <c r="M72" s="1">
        <v>0</v>
      </c>
      <c r="N72" s="1">
        <v>0</v>
      </c>
      <c r="O72" s="1">
        <v>0</v>
      </c>
      <c r="P72" s="18">
        <f>N72+O72</f>
        <v>0</v>
      </c>
      <c r="R72" s="135">
        <v>2</v>
      </c>
      <c r="S72" s="1">
        <f>R72*100000</f>
        <v>200000</v>
      </c>
      <c r="U72" s="18">
        <f>S72+T72</f>
        <v>200000</v>
      </c>
      <c r="W72" s="142">
        <v>2</v>
      </c>
      <c r="X72" s="1">
        <f>W72*4800</f>
        <v>9600</v>
      </c>
      <c r="Y72" s="1">
        <v>0</v>
      </c>
      <c r="Z72" s="18">
        <f>X72+Y72</f>
        <v>9600</v>
      </c>
      <c r="AB72" s="1">
        <v>0</v>
      </c>
      <c r="AC72" s="1">
        <v>0</v>
      </c>
      <c r="AD72" s="1">
        <v>0</v>
      </c>
      <c r="AE72" s="1">
        <f t="shared" ref="AE72:AE99" si="1">AC72+AD72</f>
        <v>0</v>
      </c>
      <c r="AG72" s="1">
        <v>0</v>
      </c>
      <c r="AH72" s="1">
        <v>0</v>
      </c>
      <c r="AI72" s="1">
        <v>0</v>
      </c>
      <c r="AJ72" s="1">
        <f t="shared" ref="AJ72:AJ98" si="2">AH72+AI72</f>
        <v>0</v>
      </c>
      <c r="AO72" s="18"/>
      <c r="AT72" s="18"/>
      <c r="AY72" s="18"/>
      <c r="BA72" s="1">
        <v>0</v>
      </c>
      <c r="BB72" s="1">
        <v>0</v>
      </c>
      <c r="BC72" s="1">
        <v>0</v>
      </c>
      <c r="BD72" s="18">
        <f>BB72+BC72</f>
        <v>0</v>
      </c>
      <c r="BF72" s="1">
        <v>0</v>
      </c>
      <c r="BG72" s="1">
        <v>0</v>
      </c>
      <c r="BH72" s="1">
        <v>0</v>
      </c>
      <c r="BI72" s="1">
        <f t="shared" ref="BI72:BI101" si="3">BG72+BH72</f>
        <v>0</v>
      </c>
      <c r="BN72" s="18"/>
      <c r="BS72" s="18"/>
      <c r="BX72" s="18"/>
      <c r="BZ72" s="1">
        <v>0</v>
      </c>
      <c r="CA72" s="1">
        <v>0</v>
      </c>
      <c r="CB72" s="1">
        <v>0</v>
      </c>
      <c r="CC72" s="1">
        <f t="shared" ref="CC72:CC101" si="4">CA72+CB72</f>
        <v>0</v>
      </c>
      <c r="CH72" s="18"/>
      <c r="CJ72" s="1">
        <v>0</v>
      </c>
      <c r="CK72" s="1">
        <v>0</v>
      </c>
      <c r="CL72" s="1">
        <v>0</v>
      </c>
      <c r="CM72" s="1">
        <f t="shared" ref="CM72:CM101" si="5">CK72+CL72</f>
        <v>0</v>
      </c>
      <c r="CR72" s="18"/>
      <c r="CW72" s="18"/>
      <c r="DB72" s="18"/>
      <c r="DG72" s="18"/>
      <c r="DL72" s="18"/>
      <c r="DN72" s="12">
        <f t="shared" ref="DN72:DN102" si="6">C72+H72+M72+R72+W72+AB72+AG72+AL72+AQ72+AV72+BA72+BF72+BK72+BP72+BU72+BZ72+CE72+CJ72+CO72+CT72+CY72+DD72+DI72</f>
        <v>4</v>
      </c>
      <c r="DO72" s="12">
        <f t="shared" ref="DO72:DO102" si="7">D72+I72+N72+S72+X72+AC72+AH72+AM72+AR72+AW72+BB72+BG72+BL72+BQ72+BV72+CA72+CF72+CK72+CP72+CU72+CZ72+DE72+DJ72</f>
        <v>209600</v>
      </c>
      <c r="DP72" s="12">
        <f t="shared" ref="DP72:DP102" si="8">E72+J72+O72+T72+Y72+AD72+AI72+AN72+AS72+AX72+BC72+BH72+BM72+BR72+BW72+CB72+CG72+CL72+CQ72+CV72+DA72+DF72+DK72</f>
        <v>0</v>
      </c>
      <c r="DQ72" s="12">
        <f t="shared" ref="DQ72:DQ102" si="9">F72+K72+P72+U72+Z72+AE72+AJ72+AO72+AT72+AY72+BD72+BI72+BN72+BS72+BX72+CC72+CH72+CM72+CR72+CW72+DB72+DG72+DL72</f>
        <v>209600</v>
      </c>
    </row>
    <row r="73" spans="1:122">
      <c r="A73" s="142">
        <v>2</v>
      </c>
      <c r="B73" s="135" t="s">
        <v>1889</v>
      </c>
      <c r="M73" s="1">
        <v>0</v>
      </c>
      <c r="N73" s="1">
        <v>0</v>
      </c>
      <c r="O73" s="1">
        <v>0</v>
      </c>
      <c r="P73" s="18">
        <f t="shared" ref="P73:P102" si="10">N73+O73</f>
        <v>0</v>
      </c>
      <c r="R73" s="135">
        <v>0</v>
      </c>
      <c r="S73" s="1">
        <f t="shared" ref="S73:S102" si="11">R73*100000</f>
        <v>0</v>
      </c>
      <c r="T73" s="1">
        <v>0</v>
      </c>
      <c r="U73" s="18">
        <f t="shared" ref="U73:U102" si="12">S73+T73</f>
        <v>0</v>
      </c>
      <c r="W73" s="142">
        <v>0</v>
      </c>
      <c r="X73" s="1">
        <f t="shared" ref="W73:X102" si="13">W73*4800</f>
        <v>0</v>
      </c>
      <c r="Y73" s="1">
        <v>0</v>
      </c>
      <c r="Z73" s="18">
        <f t="shared" ref="Z73:Z102" si="14">X73+Y73</f>
        <v>0</v>
      </c>
      <c r="AB73" s="1">
        <v>0</v>
      </c>
      <c r="AC73" s="1">
        <v>0</v>
      </c>
      <c r="AD73" s="1">
        <v>0</v>
      </c>
      <c r="AE73" s="1">
        <f t="shared" si="1"/>
        <v>0</v>
      </c>
      <c r="AG73" s="1">
        <v>0</v>
      </c>
      <c r="AH73" s="1">
        <v>0</v>
      </c>
      <c r="AI73" s="1">
        <v>0</v>
      </c>
      <c r="AJ73" s="1">
        <f t="shared" si="2"/>
        <v>0</v>
      </c>
      <c r="BA73" s="1">
        <v>0</v>
      </c>
      <c r="BB73" s="1">
        <v>0</v>
      </c>
      <c r="BC73" s="1">
        <v>0</v>
      </c>
      <c r="BD73" s="18">
        <f t="shared" ref="BD73:BD102" si="15">BB73+BC73</f>
        <v>0</v>
      </c>
      <c r="BF73" s="1">
        <v>0</v>
      </c>
      <c r="BG73" s="1">
        <v>0</v>
      </c>
      <c r="BH73" s="1">
        <v>0</v>
      </c>
      <c r="BI73" s="1">
        <f t="shared" si="3"/>
        <v>0</v>
      </c>
      <c r="BZ73" s="1">
        <v>0</v>
      </c>
      <c r="CA73" s="1">
        <v>0</v>
      </c>
      <c r="CB73" s="1">
        <v>0</v>
      </c>
      <c r="CC73" s="1">
        <f t="shared" si="4"/>
        <v>0</v>
      </c>
      <c r="CJ73" s="1">
        <v>0</v>
      </c>
      <c r="CK73" s="1">
        <v>0</v>
      </c>
      <c r="CL73" s="1">
        <v>0</v>
      </c>
      <c r="CM73" s="1">
        <f t="shared" si="5"/>
        <v>0</v>
      </c>
      <c r="DN73" s="12">
        <f t="shared" si="6"/>
        <v>0</v>
      </c>
      <c r="DO73" s="12">
        <f t="shared" si="7"/>
        <v>0</v>
      </c>
      <c r="DP73" s="12">
        <f t="shared" si="8"/>
        <v>0</v>
      </c>
      <c r="DQ73" s="12">
        <f t="shared" si="9"/>
        <v>0</v>
      </c>
    </row>
    <row r="74" spans="1:122">
      <c r="A74" s="142">
        <v>3</v>
      </c>
      <c r="B74" s="135" t="s">
        <v>1890</v>
      </c>
      <c r="D74" s="19"/>
      <c r="E74" s="19"/>
      <c r="F74" s="19"/>
      <c r="M74" s="1">
        <v>0</v>
      </c>
      <c r="N74" s="1">
        <v>0</v>
      </c>
      <c r="O74" s="1">
        <v>0</v>
      </c>
      <c r="P74" s="18">
        <f t="shared" si="10"/>
        <v>0</v>
      </c>
      <c r="R74" s="135">
        <v>1</v>
      </c>
      <c r="S74" s="1">
        <f t="shared" si="11"/>
        <v>100000</v>
      </c>
      <c r="T74" s="1">
        <v>0</v>
      </c>
      <c r="U74" s="18">
        <f t="shared" si="12"/>
        <v>100000</v>
      </c>
      <c r="W74" s="142">
        <v>2</v>
      </c>
      <c r="X74" s="1">
        <f t="shared" si="13"/>
        <v>9600</v>
      </c>
      <c r="Y74" s="1">
        <v>0</v>
      </c>
      <c r="Z74" s="18">
        <f t="shared" si="14"/>
        <v>9600</v>
      </c>
      <c r="AB74" s="1">
        <v>0</v>
      </c>
      <c r="AC74" s="1">
        <v>0</v>
      </c>
      <c r="AD74" s="1">
        <v>0</v>
      </c>
      <c r="AE74" s="1">
        <f t="shared" si="1"/>
        <v>0</v>
      </c>
      <c r="AG74" s="1">
        <v>0</v>
      </c>
      <c r="AH74" s="1">
        <v>0</v>
      </c>
      <c r="AI74" s="1">
        <v>0</v>
      </c>
      <c r="AJ74" s="1">
        <f t="shared" si="2"/>
        <v>0</v>
      </c>
      <c r="BA74" s="1">
        <v>0</v>
      </c>
      <c r="BB74" s="1">
        <v>0</v>
      </c>
      <c r="BC74" s="1">
        <v>0</v>
      </c>
      <c r="BD74" s="18">
        <f t="shared" si="15"/>
        <v>0</v>
      </c>
      <c r="BF74" s="1">
        <v>0</v>
      </c>
      <c r="BG74" s="1">
        <v>0</v>
      </c>
      <c r="BH74" s="1">
        <v>0</v>
      </c>
      <c r="BI74" s="1">
        <f t="shared" si="3"/>
        <v>0</v>
      </c>
      <c r="BZ74" s="1">
        <v>0</v>
      </c>
      <c r="CA74" s="1">
        <v>0</v>
      </c>
      <c r="CB74" s="1">
        <v>0</v>
      </c>
      <c r="CC74" s="1">
        <f t="shared" si="4"/>
        <v>0</v>
      </c>
      <c r="CJ74" s="1">
        <v>0</v>
      </c>
      <c r="CK74" s="1">
        <v>0</v>
      </c>
      <c r="CL74" s="1">
        <v>0</v>
      </c>
      <c r="CM74" s="1">
        <f t="shared" si="5"/>
        <v>0</v>
      </c>
      <c r="DN74" s="12">
        <f t="shared" si="6"/>
        <v>3</v>
      </c>
      <c r="DO74" s="12">
        <f t="shared" si="7"/>
        <v>109600</v>
      </c>
      <c r="DP74" s="12">
        <f t="shared" si="8"/>
        <v>0</v>
      </c>
      <c r="DQ74" s="12">
        <f t="shared" si="9"/>
        <v>109600</v>
      </c>
    </row>
    <row r="75" spans="1:122" ht="19.5" customHeight="1">
      <c r="A75" s="142">
        <v>4</v>
      </c>
      <c r="B75" s="135" t="s">
        <v>1891</v>
      </c>
      <c r="M75" s="1">
        <v>0</v>
      </c>
      <c r="N75" s="1">
        <v>0</v>
      </c>
      <c r="O75" s="1">
        <v>0</v>
      </c>
      <c r="P75" s="18">
        <f t="shared" si="10"/>
        <v>0</v>
      </c>
      <c r="R75" s="135">
        <v>2</v>
      </c>
      <c r="S75" s="1">
        <f t="shared" si="11"/>
        <v>200000</v>
      </c>
      <c r="T75" s="1">
        <v>0</v>
      </c>
      <c r="U75" s="18">
        <f t="shared" si="12"/>
        <v>200000</v>
      </c>
      <c r="W75" s="142">
        <v>2</v>
      </c>
      <c r="X75" s="1">
        <f t="shared" si="13"/>
        <v>9600</v>
      </c>
      <c r="Y75" s="1">
        <v>0</v>
      </c>
      <c r="Z75" s="18">
        <f t="shared" si="14"/>
        <v>9600</v>
      </c>
      <c r="AB75" s="1">
        <v>0</v>
      </c>
      <c r="AC75" s="1">
        <v>0</v>
      </c>
      <c r="AD75" s="1">
        <v>0</v>
      </c>
      <c r="AE75" s="1">
        <f t="shared" si="1"/>
        <v>0</v>
      </c>
      <c r="AG75" s="1">
        <v>0</v>
      </c>
      <c r="AH75" s="1">
        <v>0</v>
      </c>
      <c r="AI75" s="1">
        <v>0</v>
      </c>
      <c r="AJ75" s="1">
        <f t="shared" si="2"/>
        <v>0</v>
      </c>
      <c r="BA75" s="1">
        <v>0</v>
      </c>
      <c r="BB75" s="1">
        <v>0</v>
      </c>
      <c r="BC75" s="1">
        <v>0</v>
      </c>
      <c r="BD75" s="18">
        <f t="shared" si="15"/>
        <v>0</v>
      </c>
      <c r="BF75" s="1">
        <v>0</v>
      </c>
      <c r="BG75" s="1">
        <v>0</v>
      </c>
      <c r="BH75" s="1">
        <v>0</v>
      </c>
      <c r="BI75" s="1">
        <f t="shared" si="3"/>
        <v>0</v>
      </c>
      <c r="BZ75" s="1">
        <v>0</v>
      </c>
      <c r="CA75" s="1">
        <v>0</v>
      </c>
      <c r="CB75" s="1">
        <v>0</v>
      </c>
      <c r="CC75" s="1">
        <f t="shared" si="4"/>
        <v>0</v>
      </c>
      <c r="CJ75" s="1">
        <v>0</v>
      </c>
      <c r="CK75" s="1">
        <v>0</v>
      </c>
      <c r="CL75" s="1">
        <v>0</v>
      </c>
      <c r="CM75" s="1">
        <f t="shared" si="5"/>
        <v>0</v>
      </c>
      <c r="DN75" s="12">
        <f t="shared" si="6"/>
        <v>4</v>
      </c>
      <c r="DO75" s="12">
        <f t="shared" si="7"/>
        <v>209600</v>
      </c>
      <c r="DP75" s="12">
        <f t="shared" si="8"/>
        <v>0</v>
      </c>
      <c r="DQ75" s="12">
        <f t="shared" si="9"/>
        <v>209600</v>
      </c>
    </row>
    <row r="76" spans="1:122" ht="18.75" customHeight="1">
      <c r="A76" s="142">
        <v>5</v>
      </c>
      <c r="B76" s="135" t="s">
        <v>1892</v>
      </c>
      <c r="M76" s="1">
        <v>0</v>
      </c>
      <c r="N76" s="1">
        <v>0</v>
      </c>
      <c r="O76" s="1">
        <v>0</v>
      </c>
      <c r="P76" s="18">
        <f t="shared" si="10"/>
        <v>0</v>
      </c>
      <c r="R76" s="135">
        <v>1</v>
      </c>
      <c r="S76" s="1">
        <f t="shared" si="11"/>
        <v>100000</v>
      </c>
      <c r="T76" s="1">
        <v>0</v>
      </c>
      <c r="U76" s="18">
        <f t="shared" si="12"/>
        <v>100000</v>
      </c>
      <c r="W76" s="142">
        <v>1</v>
      </c>
      <c r="X76" s="1">
        <f t="shared" si="13"/>
        <v>4800</v>
      </c>
      <c r="Y76" s="1">
        <v>0</v>
      </c>
      <c r="Z76" s="18">
        <f t="shared" si="14"/>
        <v>4800</v>
      </c>
      <c r="AB76" s="1">
        <v>0</v>
      </c>
      <c r="AC76" s="1">
        <v>0</v>
      </c>
      <c r="AD76" s="1">
        <v>0</v>
      </c>
      <c r="AE76" s="1">
        <f t="shared" si="1"/>
        <v>0</v>
      </c>
      <c r="AG76" s="1">
        <v>0</v>
      </c>
      <c r="AH76" s="1">
        <v>0</v>
      </c>
      <c r="AI76" s="1">
        <v>0</v>
      </c>
      <c r="AJ76" s="1">
        <f t="shared" si="2"/>
        <v>0</v>
      </c>
      <c r="BA76" s="1">
        <v>0</v>
      </c>
      <c r="BB76" s="1">
        <v>0</v>
      </c>
      <c r="BC76" s="1">
        <v>0</v>
      </c>
      <c r="BD76" s="18">
        <f t="shared" si="15"/>
        <v>0</v>
      </c>
      <c r="BF76" s="1">
        <v>0</v>
      </c>
      <c r="BG76" s="1">
        <v>0</v>
      </c>
      <c r="BH76" s="1">
        <v>0</v>
      </c>
      <c r="BI76" s="1">
        <f t="shared" si="3"/>
        <v>0</v>
      </c>
      <c r="BZ76" s="1">
        <v>0</v>
      </c>
      <c r="CA76" s="1">
        <v>0</v>
      </c>
      <c r="CB76" s="1">
        <v>0</v>
      </c>
      <c r="CC76" s="1">
        <f t="shared" si="4"/>
        <v>0</v>
      </c>
      <c r="CJ76" s="1">
        <v>0</v>
      </c>
      <c r="CK76" s="1">
        <v>0</v>
      </c>
      <c r="CL76" s="1">
        <v>0</v>
      </c>
      <c r="CM76" s="1">
        <f t="shared" si="5"/>
        <v>0</v>
      </c>
      <c r="DN76" s="12">
        <f t="shared" si="6"/>
        <v>2</v>
      </c>
      <c r="DO76" s="12">
        <f t="shared" si="7"/>
        <v>104800</v>
      </c>
      <c r="DP76" s="12">
        <f t="shared" si="8"/>
        <v>0</v>
      </c>
      <c r="DQ76" s="12">
        <f t="shared" si="9"/>
        <v>104800</v>
      </c>
    </row>
    <row r="77" spans="1:122">
      <c r="A77" s="142">
        <v>6</v>
      </c>
      <c r="B77" s="135" t="s">
        <v>1893</v>
      </c>
      <c r="M77" s="1">
        <v>0</v>
      </c>
      <c r="N77" s="1">
        <v>0</v>
      </c>
      <c r="O77" s="1">
        <v>0</v>
      </c>
      <c r="P77" s="18">
        <f t="shared" si="10"/>
        <v>0</v>
      </c>
      <c r="R77" s="135">
        <v>2</v>
      </c>
      <c r="S77" s="1">
        <f t="shared" si="11"/>
        <v>200000</v>
      </c>
      <c r="T77" s="1">
        <v>0</v>
      </c>
      <c r="U77" s="18">
        <f t="shared" si="12"/>
        <v>200000</v>
      </c>
      <c r="W77" s="142">
        <v>2</v>
      </c>
      <c r="X77" s="1">
        <f t="shared" si="13"/>
        <v>9600</v>
      </c>
      <c r="Y77" s="1">
        <v>0</v>
      </c>
      <c r="Z77" s="18">
        <f t="shared" si="14"/>
        <v>9600</v>
      </c>
      <c r="AB77" s="1">
        <v>0</v>
      </c>
      <c r="AC77" s="1">
        <v>0</v>
      </c>
      <c r="AD77" s="1">
        <v>0</v>
      </c>
      <c r="AE77" s="1">
        <f t="shared" si="1"/>
        <v>0</v>
      </c>
      <c r="AG77" s="1">
        <v>0</v>
      </c>
      <c r="AH77" s="1">
        <v>0</v>
      </c>
      <c r="AI77" s="1">
        <v>0</v>
      </c>
      <c r="AJ77" s="1">
        <f t="shared" si="2"/>
        <v>0</v>
      </c>
      <c r="BA77" s="1">
        <v>0</v>
      </c>
      <c r="BB77" s="1">
        <v>0</v>
      </c>
      <c r="BC77" s="1">
        <v>0</v>
      </c>
      <c r="BD77" s="18">
        <f t="shared" si="15"/>
        <v>0</v>
      </c>
      <c r="BF77" s="1">
        <v>0</v>
      </c>
      <c r="BG77" s="1">
        <v>0</v>
      </c>
      <c r="BH77" s="1">
        <v>0</v>
      </c>
      <c r="BI77" s="1">
        <f t="shared" si="3"/>
        <v>0</v>
      </c>
      <c r="BZ77" s="1">
        <v>0</v>
      </c>
      <c r="CA77" s="1">
        <v>0</v>
      </c>
      <c r="CB77" s="1">
        <v>0</v>
      </c>
      <c r="CC77" s="1">
        <f t="shared" si="4"/>
        <v>0</v>
      </c>
      <c r="CJ77" s="1">
        <v>0</v>
      </c>
      <c r="CK77" s="1">
        <v>0</v>
      </c>
      <c r="CL77" s="1">
        <v>0</v>
      </c>
      <c r="CM77" s="1">
        <f t="shared" si="5"/>
        <v>0</v>
      </c>
      <c r="DN77" s="12">
        <f t="shared" si="6"/>
        <v>4</v>
      </c>
      <c r="DO77" s="12">
        <f t="shared" si="7"/>
        <v>209600</v>
      </c>
      <c r="DP77" s="12">
        <f t="shared" si="8"/>
        <v>0</v>
      </c>
      <c r="DQ77" s="12">
        <f t="shared" si="9"/>
        <v>209600</v>
      </c>
    </row>
    <row r="78" spans="1:122">
      <c r="A78" s="142">
        <v>7</v>
      </c>
      <c r="B78" s="135" t="s">
        <v>1894</v>
      </c>
      <c r="M78" s="1">
        <v>0</v>
      </c>
      <c r="N78" s="1">
        <v>0</v>
      </c>
      <c r="O78" s="1">
        <v>0</v>
      </c>
      <c r="P78" s="18">
        <f t="shared" si="10"/>
        <v>0</v>
      </c>
      <c r="R78" s="135">
        <v>2</v>
      </c>
      <c r="S78" s="1">
        <f t="shared" si="11"/>
        <v>200000</v>
      </c>
      <c r="T78" s="1">
        <v>0</v>
      </c>
      <c r="U78" s="18">
        <f t="shared" si="12"/>
        <v>200000</v>
      </c>
      <c r="W78" s="142">
        <v>2</v>
      </c>
      <c r="X78" s="1">
        <f t="shared" si="13"/>
        <v>9600</v>
      </c>
      <c r="Y78" s="1">
        <v>0</v>
      </c>
      <c r="Z78" s="18">
        <f t="shared" si="14"/>
        <v>9600</v>
      </c>
      <c r="AB78" s="1">
        <v>0</v>
      </c>
      <c r="AC78" s="1">
        <v>0</v>
      </c>
      <c r="AD78" s="1">
        <v>0</v>
      </c>
      <c r="AE78" s="1">
        <f t="shared" si="1"/>
        <v>0</v>
      </c>
      <c r="AG78" s="1">
        <v>0</v>
      </c>
      <c r="AH78" s="1">
        <v>0</v>
      </c>
      <c r="AI78" s="1">
        <v>0</v>
      </c>
      <c r="AJ78" s="1">
        <f t="shared" si="2"/>
        <v>0</v>
      </c>
      <c r="BA78" s="1">
        <v>0</v>
      </c>
      <c r="BB78" s="1">
        <v>0</v>
      </c>
      <c r="BC78" s="1">
        <v>0</v>
      </c>
      <c r="BD78" s="18">
        <f t="shared" si="15"/>
        <v>0</v>
      </c>
      <c r="BF78" s="1">
        <v>0</v>
      </c>
      <c r="BG78" s="1">
        <v>0</v>
      </c>
      <c r="BH78" s="1">
        <v>0</v>
      </c>
      <c r="BI78" s="1">
        <f t="shared" si="3"/>
        <v>0</v>
      </c>
      <c r="BZ78" s="1">
        <v>0</v>
      </c>
      <c r="CA78" s="1">
        <v>0</v>
      </c>
      <c r="CB78" s="1">
        <v>0</v>
      </c>
      <c r="CC78" s="1">
        <f t="shared" si="4"/>
        <v>0</v>
      </c>
      <c r="CJ78" s="1">
        <v>0</v>
      </c>
      <c r="CK78" s="1">
        <v>0</v>
      </c>
      <c r="CL78" s="1">
        <v>0</v>
      </c>
      <c r="CM78" s="1">
        <f t="shared" si="5"/>
        <v>0</v>
      </c>
      <c r="DN78" s="12">
        <f t="shared" si="6"/>
        <v>4</v>
      </c>
      <c r="DO78" s="12">
        <f t="shared" si="7"/>
        <v>209600</v>
      </c>
      <c r="DP78" s="12">
        <f t="shared" si="8"/>
        <v>0</v>
      </c>
      <c r="DQ78" s="12">
        <f t="shared" si="9"/>
        <v>209600</v>
      </c>
    </row>
    <row r="79" spans="1:122">
      <c r="A79" s="142">
        <v>8</v>
      </c>
      <c r="B79" s="135" t="s">
        <v>1895</v>
      </c>
      <c r="M79" s="1">
        <v>0</v>
      </c>
      <c r="N79" s="1">
        <v>0</v>
      </c>
      <c r="O79" s="1">
        <v>0</v>
      </c>
      <c r="P79" s="18">
        <f t="shared" si="10"/>
        <v>0</v>
      </c>
      <c r="R79" s="135">
        <v>1</v>
      </c>
      <c r="S79" s="1">
        <f t="shared" si="11"/>
        <v>100000</v>
      </c>
      <c r="T79" s="1">
        <v>0</v>
      </c>
      <c r="U79" s="18">
        <f t="shared" si="12"/>
        <v>100000</v>
      </c>
      <c r="W79" s="142">
        <v>1</v>
      </c>
      <c r="X79" s="1">
        <f t="shared" si="13"/>
        <v>4800</v>
      </c>
      <c r="Y79" s="1">
        <v>0</v>
      </c>
      <c r="Z79" s="18">
        <f t="shared" si="14"/>
        <v>4800</v>
      </c>
      <c r="AB79" s="1">
        <v>0</v>
      </c>
      <c r="AC79" s="1">
        <v>0</v>
      </c>
      <c r="AD79" s="1">
        <v>0</v>
      </c>
      <c r="AE79" s="1">
        <f t="shared" si="1"/>
        <v>0</v>
      </c>
      <c r="AG79" s="1">
        <v>0</v>
      </c>
      <c r="AH79" s="1">
        <v>0</v>
      </c>
      <c r="AI79" s="1">
        <v>0</v>
      </c>
      <c r="AJ79" s="1">
        <f t="shared" si="2"/>
        <v>0</v>
      </c>
      <c r="BA79" s="1">
        <v>0</v>
      </c>
      <c r="BB79" s="1">
        <v>0</v>
      </c>
      <c r="BC79" s="1">
        <v>0</v>
      </c>
      <c r="BD79" s="18">
        <f t="shared" si="15"/>
        <v>0</v>
      </c>
      <c r="BF79" s="1">
        <v>1</v>
      </c>
      <c r="BG79" s="1">
        <v>5000</v>
      </c>
      <c r="BH79" s="1">
        <v>0</v>
      </c>
      <c r="BI79" s="1">
        <f t="shared" si="3"/>
        <v>5000</v>
      </c>
      <c r="BZ79" s="1">
        <v>0</v>
      </c>
      <c r="CA79" s="1">
        <v>0</v>
      </c>
      <c r="CB79" s="1">
        <v>0</v>
      </c>
      <c r="CC79" s="1">
        <f t="shared" si="4"/>
        <v>0</v>
      </c>
      <c r="CJ79" s="1">
        <v>0</v>
      </c>
      <c r="CK79" s="1">
        <v>0</v>
      </c>
      <c r="CL79" s="1">
        <v>0</v>
      </c>
      <c r="CM79" s="1">
        <f t="shared" si="5"/>
        <v>0</v>
      </c>
      <c r="DN79" s="12">
        <f t="shared" si="6"/>
        <v>3</v>
      </c>
      <c r="DO79" s="12">
        <f t="shared" si="7"/>
        <v>109800</v>
      </c>
      <c r="DP79" s="12">
        <f t="shared" si="8"/>
        <v>0</v>
      </c>
      <c r="DQ79" s="12">
        <f t="shared" si="9"/>
        <v>109800</v>
      </c>
    </row>
    <row r="80" spans="1:122">
      <c r="A80" s="142">
        <v>9</v>
      </c>
      <c r="B80" s="135" t="s">
        <v>1896</v>
      </c>
      <c r="M80" s="1">
        <v>0</v>
      </c>
      <c r="N80" s="1">
        <v>0</v>
      </c>
      <c r="O80" s="1">
        <v>0</v>
      </c>
      <c r="P80" s="18">
        <f t="shared" si="10"/>
        <v>0</v>
      </c>
      <c r="R80" s="135">
        <v>2</v>
      </c>
      <c r="S80" s="1">
        <f t="shared" si="11"/>
        <v>200000</v>
      </c>
      <c r="T80" s="1">
        <v>0</v>
      </c>
      <c r="U80" s="18">
        <f t="shared" si="12"/>
        <v>200000</v>
      </c>
      <c r="W80" s="142">
        <v>2</v>
      </c>
      <c r="X80" s="1">
        <f t="shared" si="13"/>
        <v>9600</v>
      </c>
      <c r="Y80" s="1">
        <v>0</v>
      </c>
      <c r="Z80" s="18">
        <f t="shared" si="14"/>
        <v>9600</v>
      </c>
      <c r="AB80" s="1">
        <v>0</v>
      </c>
      <c r="AC80" s="1">
        <v>0</v>
      </c>
      <c r="AD80" s="1">
        <v>0</v>
      </c>
      <c r="AE80" s="1">
        <f t="shared" si="1"/>
        <v>0</v>
      </c>
      <c r="AG80" s="1">
        <v>0</v>
      </c>
      <c r="AH80" s="1">
        <v>0</v>
      </c>
      <c r="AI80" s="1">
        <v>0</v>
      </c>
      <c r="AJ80" s="1">
        <f t="shared" si="2"/>
        <v>0</v>
      </c>
      <c r="BA80" s="1">
        <v>0</v>
      </c>
      <c r="BB80" s="1">
        <v>0</v>
      </c>
      <c r="BC80" s="1">
        <v>0</v>
      </c>
      <c r="BD80" s="18">
        <f t="shared" si="15"/>
        <v>0</v>
      </c>
      <c r="BF80" s="1">
        <v>0</v>
      </c>
      <c r="BG80" s="1">
        <v>0</v>
      </c>
      <c r="BH80" s="1">
        <v>0</v>
      </c>
      <c r="BI80" s="1">
        <f t="shared" si="3"/>
        <v>0</v>
      </c>
      <c r="BZ80" s="1">
        <v>0</v>
      </c>
      <c r="CA80" s="1">
        <v>0</v>
      </c>
      <c r="CB80" s="1">
        <v>0</v>
      </c>
      <c r="CC80" s="1">
        <f t="shared" si="4"/>
        <v>0</v>
      </c>
      <c r="CJ80" s="1">
        <v>0</v>
      </c>
      <c r="CK80" s="1">
        <v>0</v>
      </c>
      <c r="CL80" s="1">
        <v>0</v>
      </c>
      <c r="CM80" s="1">
        <f t="shared" si="5"/>
        <v>0</v>
      </c>
      <c r="DN80" s="12">
        <f t="shared" si="6"/>
        <v>4</v>
      </c>
      <c r="DO80" s="12">
        <f t="shared" si="7"/>
        <v>209600</v>
      </c>
      <c r="DP80" s="12">
        <f t="shared" si="8"/>
        <v>0</v>
      </c>
      <c r="DQ80" s="12">
        <f t="shared" si="9"/>
        <v>209600</v>
      </c>
    </row>
    <row r="81" spans="1:121">
      <c r="A81" s="142">
        <v>10</v>
      </c>
      <c r="B81" s="135" t="s">
        <v>1897</v>
      </c>
      <c r="M81" s="1">
        <v>0</v>
      </c>
      <c r="N81" s="1">
        <v>0</v>
      </c>
      <c r="O81" s="1">
        <v>0</v>
      </c>
      <c r="P81" s="18">
        <f t="shared" si="10"/>
        <v>0</v>
      </c>
      <c r="R81" s="135">
        <v>1</v>
      </c>
      <c r="S81" s="1">
        <f t="shared" si="11"/>
        <v>100000</v>
      </c>
      <c r="T81" s="1">
        <v>0</v>
      </c>
      <c r="U81" s="18">
        <f t="shared" si="12"/>
        <v>100000</v>
      </c>
      <c r="W81" s="142">
        <v>1</v>
      </c>
      <c r="X81" s="1">
        <f t="shared" si="13"/>
        <v>4800</v>
      </c>
      <c r="Y81" s="1">
        <v>0</v>
      </c>
      <c r="Z81" s="18">
        <f t="shared" si="14"/>
        <v>4800</v>
      </c>
      <c r="AB81" s="1">
        <v>0</v>
      </c>
      <c r="AC81" s="1">
        <v>0</v>
      </c>
      <c r="AD81" s="1">
        <v>0</v>
      </c>
      <c r="AE81" s="1">
        <f t="shared" si="1"/>
        <v>0</v>
      </c>
      <c r="AG81" s="1">
        <v>0</v>
      </c>
      <c r="AH81" s="1">
        <v>0</v>
      </c>
      <c r="AI81" s="1">
        <v>0</v>
      </c>
      <c r="AJ81" s="1">
        <f t="shared" si="2"/>
        <v>0</v>
      </c>
      <c r="BA81" s="1">
        <v>0</v>
      </c>
      <c r="BB81" s="1">
        <v>0</v>
      </c>
      <c r="BC81" s="1">
        <v>0</v>
      </c>
      <c r="BD81" s="18">
        <f t="shared" si="15"/>
        <v>0</v>
      </c>
      <c r="BF81" s="1">
        <v>1</v>
      </c>
      <c r="BG81" s="1">
        <v>5000</v>
      </c>
      <c r="BH81" s="1">
        <v>0</v>
      </c>
      <c r="BI81" s="1">
        <f t="shared" si="3"/>
        <v>5000</v>
      </c>
      <c r="BZ81" s="1">
        <v>0</v>
      </c>
      <c r="CA81" s="1">
        <v>0</v>
      </c>
      <c r="CB81" s="1">
        <v>0</v>
      </c>
      <c r="CC81" s="1">
        <f t="shared" si="4"/>
        <v>0</v>
      </c>
      <c r="CJ81" s="1">
        <v>0</v>
      </c>
      <c r="CK81" s="1">
        <v>0</v>
      </c>
      <c r="CL81" s="1">
        <v>0</v>
      </c>
      <c r="CM81" s="1">
        <f t="shared" si="5"/>
        <v>0</v>
      </c>
      <c r="DN81" s="12">
        <f t="shared" si="6"/>
        <v>3</v>
      </c>
      <c r="DO81" s="12">
        <f t="shared" si="7"/>
        <v>109800</v>
      </c>
      <c r="DP81" s="12">
        <f t="shared" si="8"/>
        <v>0</v>
      </c>
      <c r="DQ81" s="12">
        <f t="shared" si="9"/>
        <v>109800</v>
      </c>
    </row>
    <row r="82" spans="1:121">
      <c r="A82" s="142">
        <v>11</v>
      </c>
      <c r="B82" s="135" t="s">
        <v>1898</v>
      </c>
      <c r="M82" s="1">
        <v>0</v>
      </c>
      <c r="N82" s="1">
        <v>0</v>
      </c>
      <c r="O82" s="1">
        <v>0</v>
      </c>
      <c r="P82" s="18">
        <f t="shared" si="10"/>
        <v>0</v>
      </c>
      <c r="R82" s="135">
        <v>1</v>
      </c>
      <c r="S82" s="1">
        <f t="shared" si="11"/>
        <v>100000</v>
      </c>
      <c r="T82" s="1">
        <v>0</v>
      </c>
      <c r="U82" s="18">
        <f t="shared" si="12"/>
        <v>100000</v>
      </c>
      <c r="W82" s="142">
        <v>1</v>
      </c>
      <c r="X82" s="1">
        <f t="shared" si="13"/>
        <v>4800</v>
      </c>
      <c r="Y82" s="1">
        <v>0</v>
      </c>
      <c r="Z82" s="18">
        <f t="shared" si="14"/>
        <v>4800</v>
      </c>
      <c r="AB82" s="1">
        <v>0</v>
      </c>
      <c r="AC82" s="1">
        <v>0</v>
      </c>
      <c r="AD82" s="1">
        <v>0</v>
      </c>
      <c r="AE82" s="1">
        <f t="shared" si="1"/>
        <v>0</v>
      </c>
      <c r="AG82" s="1">
        <v>0</v>
      </c>
      <c r="AH82" s="1">
        <v>0</v>
      </c>
      <c r="AI82" s="1">
        <v>0</v>
      </c>
      <c r="AJ82" s="1">
        <f t="shared" si="2"/>
        <v>0</v>
      </c>
      <c r="BA82" s="1">
        <v>0</v>
      </c>
      <c r="BB82" s="1">
        <v>0</v>
      </c>
      <c r="BC82" s="1">
        <v>0</v>
      </c>
      <c r="BD82" s="18">
        <f t="shared" si="15"/>
        <v>0</v>
      </c>
      <c r="BF82" s="1">
        <v>1</v>
      </c>
      <c r="BG82" s="1">
        <v>5000</v>
      </c>
      <c r="BH82" s="1">
        <v>0</v>
      </c>
      <c r="BI82" s="1">
        <f t="shared" si="3"/>
        <v>5000</v>
      </c>
      <c r="BZ82" s="1">
        <v>0</v>
      </c>
      <c r="CA82" s="1">
        <v>0</v>
      </c>
      <c r="CB82" s="1">
        <v>0</v>
      </c>
      <c r="CC82" s="1">
        <f t="shared" si="4"/>
        <v>0</v>
      </c>
      <c r="CJ82" s="1">
        <v>0</v>
      </c>
      <c r="CK82" s="1">
        <v>0</v>
      </c>
      <c r="CL82" s="1">
        <v>0</v>
      </c>
      <c r="CM82" s="1">
        <f t="shared" si="5"/>
        <v>0</v>
      </c>
      <c r="DN82" s="12">
        <f t="shared" si="6"/>
        <v>3</v>
      </c>
      <c r="DO82" s="12">
        <f t="shared" si="7"/>
        <v>109800</v>
      </c>
      <c r="DP82" s="12">
        <f t="shared" si="8"/>
        <v>0</v>
      </c>
      <c r="DQ82" s="12">
        <f t="shared" si="9"/>
        <v>109800</v>
      </c>
    </row>
    <row r="83" spans="1:121">
      <c r="A83" s="142">
        <v>12</v>
      </c>
      <c r="B83" s="135" t="s">
        <v>1899</v>
      </c>
      <c r="M83" s="1">
        <v>0</v>
      </c>
      <c r="N83" s="1">
        <v>0</v>
      </c>
      <c r="O83" s="1">
        <v>0</v>
      </c>
      <c r="P83" s="18">
        <f t="shared" si="10"/>
        <v>0</v>
      </c>
      <c r="R83" s="135">
        <v>2</v>
      </c>
      <c r="S83" s="1">
        <f t="shared" si="11"/>
        <v>200000</v>
      </c>
      <c r="T83" s="1">
        <v>0</v>
      </c>
      <c r="U83" s="18">
        <f t="shared" si="12"/>
        <v>200000</v>
      </c>
      <c r="W83" s="142">
        <v>2</v>
      </c>
      <c r="X83" s="1">
        <f t="shared" si="13"/>
        <v>9600</v>
      </c>
      <c r="Y83" s="1">
        <v>0</v>
      </c>
      <c r="Z83" s="18">
        <f t="shared" si="14"/>
        <v>9600</v>
      </c>
      <c r="AB83" s="1">
        <v>0</v>
      </c>
      <c r="AC83" s="1">
        <v>0</v>
      </c>
      <c r="AD83" s="1">
        <v>0</v>
      </c>
      <c r="AE83" s="1">
        <f t="shared" si="1"/>
        <v>0</v>
      </c>
      <c r="AG83" s="1">
        <v>0</v>
      </c>
      <c r="AH83" s="1">
        <v>0</v>
      </c>
      <c r="AI83" s="1">
        <v>0</v>
      </c>
      <c r="AJ83" s="1">
        <f t="shared" si="2"/>
        <v>0</v>
      </c>
      <c r="BA83" s="1">
        <v>0</v>
      </c>
      <c r="BB83" s="1">
        <v>0</v>
      </c>
      <c r="BC83" s="1">
        <v>0</v>
      </c>
      <c r="BD83" s="18">
        <f t="shared" si="15"/>
        <v>0</v>
      </c>
      <c r="BF83" s="1">
        <v>1</v>
      </c>
      <c r="BG83" s="1">
        <v>5000</v>
      </c>
      <c r="BH83" s="1">
        <v>0</v>
      </c>
      <c r="BI83" s="1">
        <f t="shared" si="3"/>
        <v>5000</v>
      </c>
      <c r="BZ83" s="1">
        <v>0</v>
      </c>
      <c r="CA83" s="1">
        <v>0</v>
      </c>
      <c r="CB83" s="1">
        <v>0</v>
      </c>
      <c r="CC83" s="1">
        <f t="shared" si="4"/>
        <v>0</v>
      </c>
      <c r="CJ83" s="1">
        <v>0</v>
      </c>
      <c r="CK83" s="1">
        <v>0</v>
      </c>
      <c r="CL83" s="1">
        <v>0</v>
      </c>
      <c r="CM83" s="1">
        <f t="shared" si="5"/>
        <v>0</v>
      </c>
      <c r="DN83" s="12">
        <f t="shared" si="6"/>
        <v>5</v>
      </c>
      <c r="DO83" s="12">
        <f t="shared" si="7"/>
        <v>214600</v>
      </c>
      <c r="DP83" s="12">
        <f t="shared" si="8"/>
        <v>0</v>
      </c>
      <c r="DQ83" s="12">
        <f t="shared" si="9"/>
        <v>214600</v>
      </c>
    </row>
    <row r="84" spans="1:121">
      <c r="A84" s="142">
        <v>13</v>
      </c>
      <c r="B84" s="135" t="s">
        <v>1900</v>
      </c>
      <c r="M84" s="1">
        <v>0</v>
      </c>
      <c r="N84" s="1">
        <v>0</v>
      </c>
      <c r="O84" s="1">
        <v>0</v>
      </c>
      <c r="P84" s="18">
        <f t="shared" si="10"/>
        <v>0</v>
      </c>
      <c r="R84" s="135">
        <v>0</v>
      </c>
      <c r="S84" s="1">
        <f t="shared" si="11"/>
        <v>0</v>
      </c>
      <c r="T84" s="1">
        <v>0</v>
      </c>
      <c r="U84" s="18">
        <f t="shared" si="12"/>
        <v>0</v>
      </c>
      <c r="W84" s="142">
        <v>0</v>
      </c>
      <c r="X84" s="1">
        <f t="shared" si="13"/>
        <v>0</v>
      </c>
      <c r="Y84" s="1">
        <v>0</v>
      </c>
      <c r="Z84" s="18">
        <f t="shared" si="14"/>
        <v>0</v>
      </c>
      <c r="AB84" s="1">
        <v>0</v>
      </c>
      <c r="AC84" s="1">
        <v>0</v>
      </c>
      <c r="AD84" s="1">
        <v>0</v>
      </c>
      <c r="AE84" s="1">
        <f t="shared" si="1"/>
        <v>0</v>
      </c>
      <c r="AG84" s="1">
        <v>0</v>
      </c>
      <c r="AH84" s="1">
        <v>0</v>
      </c>
      <c r="AI84" s="1">
        <v>0</v>
      </c>
      <c r="AJ84" s="1">
        <f t="shared" si="2"/>
        <v>0</v>
      </c>
      <c r="BA84" s="1">
        <v>0</v>
      </c>
      <c r="BB84" s="1">
        <v>0</v>
      </c>
      <c r="BC84" s="1">
        <v>0</v>
      </c>
      <c r="BD84" s="18">
        <f t="shared" si="15"/>
        <v>0</v>
      </c>
      <c r="BF84" s="1">
        <v>0</v>
      </c>
      <c r="BG84" s="1">
        <v>0</v>
      </c>
      <c r="BH84" s="1">
        <v>0</v>
      </c>
      <c r="BI84" s="1">
        <f t="shared" si="3"/>
        <v>0</v>
      </c>
      <c r="BZ84" s="1">
        <v>0</v>
      </c>
      <c r="CA84" s="1">
        <v>0</v>
      </c>
      <c r="CB84" s="1">
        <v>0</v>
      </c>
      <c r="CC84" s="1">
        <f t="shared" si="4"/>
        <v>0</v>
      </c>
      <c r="CJ84" s="1">
        <v>0</v>
      </c>
      <c r="CK84" s="1">
        <v>0</v>
      </c>
      <c r="CL84" s="1">
        <v>0</v>
      </c>
      <c r="CM84" s="1">
        <f t="shared" si="5"/>
        <v>0</v>
      </c>
      <c r="DN84" s="12">
        <f t="shared" si="6"/>
        <v>0</v>
      </c>
      <c r="DO84" s="12">
        <f t="shared" si="7"/>
        <v>0</v>
      </c>
      <c r="DP84" s="12">
        <f t="shared" si="8"/>
        <v>0</v>
      </c>
      <c r="DQ84" s="12">
        <f t="shared" si="9"/>
        <v>0</v>
      </c>
    </row>
    <row r="85" spans="1:121">
      <c r="A85" s="142">
        <v>14</v>
      </c>
      <c r="B85" s="135" t="s">
        <v>1901</v>
      </c>
      <c r="M85" s="1">
        <v>0</v>
      </c>
      <c r="N85" s="1">
        <v>0</v>
      </c>
      <c r="O85" s="1">
        <v>0</v>
      </c>
      <c r="P85" s="18">
        <f t="shared" si="10"/>
        <v>0</v>
      </c>
      <c r="R85" s="135">
        <v>2</v>
      </c>
      <c r="S85" s="1">
        <f t="shared" si="11"/>
        <v>200000</v>
      </c>
      <c r="T85" s="1">
        <v>0</v>
      </c>
      <c r="U85" s="18">
        <f t="shared" si="12"/>
        <v>200000</v>
      </c>
      <c r="W85" s="142">
        <v>2</v>
      </c>
      <c r="X85" s="1">
        <f t="shared" si="13"/>
        <v>9600</v>
      </c>
      <c r="Y85" s="1">
        <v>0</v>
      </c>
      <c r="Z85" s="18">
        <f t="shared" si="14"/>
        <v>9600</v>
      </c>
      <c r="AB85" s="1">
        <v>0</v>
      </c>
      <c r="AC85" s="1">
        <v>0</v>
      </c>
      <c r="AD85" s="1">
        <v>0</v>
      </c>
      <c r="AE85" s="1">
        <f t="shared" si="1"/>
        <v>0</v>
      </c>
      <c r="AG85" s="1">
        <v>0</v>
      </c>
      <c r="AH85" s="1">
        <v>0</v>
      </c>
      <c r="AI85" s="1">
        <v>0</v>
      </c>
      <c r="AJ85" s="1">
        <f t="shared" si="2"/>
        <v>0</v>
      </c>
      <c r="BA85" s="1">
        <v>0</v>
      </c>
      <c r="BB85" s="1">
        <v>0</v>
      </c>
      <c r="BC85" s="1">
        <v>0</v>
      </c>
      <c r="BD85" s="18">
        <f t="shared" si="15"/>
        <v>0</v>
      </c>
      <c r="BF85" s="1">
        <v>0</v>
      </c>
      <c r="BG85" s="1">
        <v>0</v>
      </c>
      <c r="BH85" s="1">
        <v>0</v>
      </c>
      <c r="BI85" s="1">
        <f t="shared" si="3"/>
        <v>0</v>
      </c>
      <c r="BZ85" s="1">
        <v>0</v>
      </c>
      <c r="CA85" s="1">
        <v>0</v>
      </c>
      <c r="CB85" s="1">
        <v>0</v>
      </c>
      <c r="CC85" s="1">
        <f t="shared" si="4"/>
        <v>0</v>
      </c>
      <c r="CJ85" s="1">
        <v>0</v>
      </c>
      <c r="CK85" s="1">
        <v>0</v>
      </c>
      <c r="CL85" s="1">
        <v>0</v>
      </c>
      <c r="CM85" s="1">
        <f t="shared" si="5"/>
        <v>0</v>
      </c>
      <c r="DN85" s="12">
        <f t="shared" si="6"/>
        <v>4</v>
      </c>
      <c r="DO85" s="12">
        <f t="shared" si="7"/>
        <v>209600</v>
      </c>
      <c r="DP85" s="12">
        <f t="shared" si="8"/>
        <v>0</v>
      </c>
      <c r="DQ85" s="12">
        <f t="shared" si="9"/>
        <v>209600</v>
      </c>
    </row>
    <row r="86" spans="1:121">
      <c r="A86" s="142">
        <v>15</v>
      </c>
      <c r="B86" s="135" t="s">
        <v>1902</v>
      </c>
      <c r="M86" s="1">
        <v>0</v>
      </c>
      <c r="N86" s="1">
        <v>0</v>
      </c>
      <c r="O86" s="1">
        <v>0</v>
      </c>
      <c r="P86" s="18">
        <f t="shared" si="10"/>
        <v>0</v>
      </c>
      <c r="R86" s="135">
        <v>1</v>
      </c>
      <c r="S86" s="1">
        <f t="shared" si="11"/>
        <v>100000</v>
      </c>
      <c r="T86" s="1">
        <v>0</v>
      </c>
      <c r="U86" s="18">
        <f t="shared" si="12"/>
        <v>100000</v>
      </c>
      <c r="W86" s="142">
        <v>1</v>
      </c>
      <c r="X86" s="1">
        <f t="shared" si="13"/>
        <v>4800</v>
      </c>
      <c r="Y86" s="1">
        <v>0</v>
      </c>
      <c r="Z86" s="18">
        <f t="shared" si="14"/>
        <v>4800</v>
      </c>
      <c r="AB86" s="1">
        <v>0</v>
      </c>
      <c r="AC86" s="1">
        <v>0</v>
      </c>
      <c r="AD86" s="1">
        <v>0</v>
      </c>
      <c r="AE86" s="1">
        <f t="shared" si="1"/>
        <v>0</v>
      </c>
      <c r="AG86" s="1">
        <v>0</v>
      </c>
      <c r="AH86" s="1">
        <v>0</v>
      </c>
      <c r="AI86" s="1">
        <v>0</v>
      </c>
      <c r="AJ86" s="1">
        <f t="shared" si="2"/>
        <v>0</v>
      </c>
      <c r="BA86" s="1">
        <v>0</v>
      </c>
      <c r="BB86" s="1">
        <v>0</v>
      </c>
      <c r="BC86" s="1">
        <v>0</v>
      </c>
      <c r="BD86" s="18">
        <f t="shared" si="15"/>
        <v>0</v>
      </c>
      <c r="BF86" s="1">
        <v>1</v>
      </c>
      <c r="BG86" s="1">
        <v>5000</v>
      </c>
      <c r="BH86" s="1">
        <v>0</v>
      </c>
      <c r="BI86" s="1">
        <f t="shared" si="3"/>
        <v>5000</v>
      </c>
      <c r="BZ86" s="1">
        <v>0</v>
      </c>
      <c r="CA86" s="1">
        <v>0</v>
      </c>
      <c r="CB86" s="1">
        <v>0</v>
      </c>
      <c r="CC86" s="1">
        <f t="shared" si="4"/>
        <v>0</v>
      </c>
      <c r="CJ86" s="1">
        <v>0</v>
      </c>
      <c r="CK86" s="1">
        <v>0</v>
      </c>
      <c r="CL86" s="1">
        <v>0</v>
      </c>
      <c r="CM86" s="1">
        <f t="shared" si="5"/>
        <v>0</v>
      </c>
      <c r="DN86" s="12">
        <f t="shared" si="6"/>
        <v>3</v>
      </c>
      <c r="DO86" s="12">
        <f t="shared" si="7"/>
        <v>109800</v>
      </c>
      <c r="DP86" s="12">
        <f t="shared" si="8"/>
        <v>0</v>
      </c>
      <c r="DQ86" s="12">
        <f t="shared" si="9"/>
        <v>109800</v>
      </c>
    </row>
    <row r="87" spans="1:121">
      <c r="A87" s="142">
        <v>16</v>
      </c>
      <c r="B87" s="135" t="s">
        <v>1903</v>
      </c>
      <c r="M87" s="1">
        <v>0</v>
      </c>
      <c r="N87" s="1">
        <v>0</v>
      </c>
      <c r="O87" s="1">
        <v>0</v>
      </c>
      <c r="P87" s="18">
        <f t="shared" si="10"/>
        <v>0</v>
      </c>
      <c r="R87" s="135">
        <v>2</v>
      </c>
      <c r="S87" s="1">
        <f t="shared" si="11"/>
        <v>200000</v>
      </c>
      <c r="T87" s="1">
        <v>0</v>
      </c>
      <c r="U87" s="18">
        <f t="shared" si="12"/>
        <v>200000</v>
      </c>
      <c r="W87" s="142">
        <v>2</v>
      </c>
      <c r="X87" s="1">
        <f t="shared" si="13"/>
        <v>9600</v>
      </c>
      <c r="Y87" s="1">
        <v>0</v>
      </c>
      <c r="Z87" s="18">
        <f t="shared" si="14"/>
        <v>9600</v>
      </c>
      <c r="AB87" s="1">
        <v>0</v>
      </c>
      <c r="AC87" s="1">
        <v>0</v>
      </c>
      <c r="AD87" s="1">
        <v>0</v>
      </c>
      <c r="AE87" s="1">
        <f t="shared" si="1"/>
        <v>0</v>
      </c>
      <c r="AG87" s="1">
        <v>0</v>
      </c>
      <c r="AH87" s="1">
        <v>0</v>
      </c>
      <c r="AI87" s="1">
        <v>0</v>
      </c>
      <c r="AJ87" s="1">
        <f t="shared" si="2"/>
        <v>0</v>
      </c>
      <c r="BA87" s="1">
        <v>0</v>
      </c>
      <c r="BB87" s="1">
        <v>0</v>
      </c>
      <c r="BC87" s="1">
        <v>0</v>
      </c>
      <c r="BD87" s="18">
        <f t="shared" si="15"/>
        <v>0</v>
      </c>
      <c r="BF87" s="1">
        <v>0</v>
      </c>
      <c r="BG87" s="1">
        <v>0</v>
      </c>
      <c r="BH87" s="1">
        <v>0</v>
      </c>
      <c r="BI87" s="1">
        <f t="shared" si="3"/>
        <v>0</v>
      </c>
      <c r="BZ87" s="1">
        <v>0</v>
      </c>
      <c r="CA87" s="1">
        <v>0</v>
      </c>
      <c r="CB87" s="1">
        <v>0</v>
      </c>
      <c r="CC87" s="1">
        <f t="shared" si="4"/>
        <v>0</v>
      </c>
      <c r="CJ87" s="1">
        <v>0</v>
      </c>
      <c r="CK87" s="1">
        <v>0</v>
      </c>
      <c r="CL87" s="1">
        <v>0</v>
      </c>
      <c r="CM87" s="1">
        <f t="shared" si="5"/>
        <v>0</v>
      </c>
      <c r="DN87" s="12">
        <f t="shared" si="6"/>
        <v>4</v>
      </c>
      <c r="DO87" s="12">
        <f t="shared" si="7"/>
        <v>209600</v>
      </c>
      <c r="DP87" s="12">
        <f t="shared" si="8"/>
        <v>0</v>
      </c>
      <c r="DQ87" s="12">
        <f t="shared" si="9"/>
        <v>209600</v>
      </c>
    </row>
    <row r="88" spans="1:121">
      <c r="A88" s="142">
        <v>17</v>
      </c>
      <c r="B88" s="135" t="s">
        <v>1904</v>
      </c>
      <c r="M88" s="1">
        <v>0</v>
      </c>
      <c r="N88" s="1">
        <v>0</v>
      </c>
      <c r="O88" s="1">
        <v>0</v>
      </c>
      <c r="P88" s="18">
        <f t="shared" si="10"/>
        <v>0</v>
      </c>
      <c r="R88" s="135">
        <v>1</v>
      </c>
      <c r="S88" s="1">
        <f t="shared" si="11"/>
        <v>100000</v>
      </c>
      <c r="T88" s="1">
        <v>0</v>
      </c>
      <c r="U88" s="18">
        <f t="shared" si="12"/>
        <v>100000</v>
      </c>
      <c r="W88" s="142">
        <v>1</v>
      </c>
      <c r="X88" s="1">
        <f t="shared" si="13"/>
        <v>4800</v>
      </c>
      <c r="Y88" s="1">
        <v>0</v>
      </c>
      <c r="Z88" s="18">
        <f t="shared" si="14"/>
        <v>4800</v>
      </c>
      <c r="AB88" s="1">
        <v>0</v>
      </c>
      <c r="AC88" s="1">
        <v>0</v>
      </c>
      <c r="AD88" s="1">
        <v>0</v>
      </c>
      <c r="AE88" s="1">
        <f t="shared" si="1"/>
        <v>0</v>
      </c>
      <c r="AG88" s="1">
        <v>0</v>
      </c>
      <c r="AH88" s="1">
        <v>0</v>
      </c>
      <c r="AI88" s="1">
        <v>0</v>
      </c>
      <c r="AJ88" s="1">
        <f t="shared" si="2"/>
        <v>0</v>
      </c>
      <c r="BA88" s="1">
        <v>0</v>
      </c>
      <c r="BB88" s="1">
        <v>0</v>
      </c>
      <c r="BC88" s="1">
        <v>0</v>
      </c>
      <c r="BD88" s="18">
        <f t="shared" si="15"/>
        <v>0</v>
      </c>
      <c r="BF88" s="1">
        <v>1</v>
      </c>
      <c r="BG88" s="1">
        <v>5000</v>
      </c>
      <c r="BH88" s="1">
        <v>0</v>
      </c>
      <c r="BI88" s="1">
        <f t="shared" si="3"/>
        <v>5000</v>
      </c>
      <c r="BZ88" s="1">
        <v>0</v>
      </c>
      <c r="CA88" s="1">
        <v>0</v>
      </c>
      <c r="CB88" s="1">
        <v>0</v>
      </c>
      <c r="CC88" s="1">
        <f t="shared" si="4"/>
        <v>0</v>
      </c>
      <c r="CJ88" s="1">
        <v>0</v>
      </c>
      <c r="CK88" s="1">
        <v>0</v>
      </c>
      <c r="CL88" s="1">
        <v>0</v>
      </c>
      <c r="CM88" s="1">
        <f t="shared" si="5"/>
        <v>0</v>
      </c>
      <c r="DN88" s="12">
        <f t="shared" si="6"/>
        <v>3</v>
      </c>
      <c r="DO88" s="12">
        <f t="shared" si="7"/>
        <v>109800</v>
      </c>
      <c r="DP88" s="12">
        <f t="shared" si="8"/>
        <v>0</v>
      </c>
      <c r="DQ88" s="12">
        <f t="shared" si="9"/>
        <v>109800</v>
      </c>
    </row>
    <row r="89" spans="1:121">
      <c r="A89" s="142">
        <v>18</v>
      </c>
      <c r="B89" s="135" t="s">
        <v>1905</v>
      </c>
      <c r="M89" s="1">
        <v>0</v>
      </c>
      <c r="N89" s="1">
        <v>0</v>
      </c>
      <c r="O89" s="1">
        <v>0</v>
      </c>
      <c r="P89" s="18">
        <f t="shared" si="10"/>
        <v>0</v>
      </c>
      <c r="R89" s="135">
        <v>1</v>
      </c>
      <c r="S89" s="1">
        <f t="shared" si="11"/>
        <v>100000</v>
      </c>
      <c r="T89" s="1">
        <v>0</v>
      </c>
      <c r="U89" s="18">
        <f t="shared" si="12"/>
        <v>100000</v>
      </c>
      <c r="W89" s="142">
        <v>1</v>
      </c>
      <c r="X89" s="1">
        <f t="shared" si="13"/>
        <v>4800</v>
      </c>
      <c r="Y89" s="1">
        <v>0</v>
      </c>
      <c r="Z89" s="18">
        <f t="shared" si="14"/>
        <v>4800</v>
      </c>
      <c r="AB89" s="1">
        <v>0</v>
      </c>
      <c r="AC89" s="1">
        <v>0</v>
      </c>
      <c r="AD89" s="1">
        <v>0</v>
      </c>
      <c r="AE89" s="1">
        <f t="shared" si="1"/>
        <v>0</v>
      </c>
      <c r="AG89" s="1">
        <v>0</v>
      </c>
      <c r="AH89" s="1">
        <v>0</v>
      </c>
      <c r="AI89" s="1">
        <v>0</v>
      </c>
      <c r="AJ89" s="1">
        <f t="shared" si="2"/>
        <v>0</v>
      </c>
      <c r="BA89" s="1">
        <v>0</v>
      </c>
      <c r="BB89" s="1">
        <v>0</v>
      </c>
      <c r="BC89" s="1">
        <v>0</v>
      </c>
      <c r="BD89" s="18">
        <f t="shared" si="15"/>
        <v>0</v>
      </c>
      <c r="BF89" s="1">
        <v>0</v>
      </c>
      <c r="BG89" s="1">
        <v>0</v>
      </c>
      <c r="BH89" s="1">
        <v>0</v>
      </c>
      <c r="BI89" s="1">
        <f t="shared" si="3"/>
        <v>0</v>
      </c>
      <c r="BZ89" s="1">
        <v>0</v>
      </c>
      <c r="CA89" s="1">
        <v>0</v>
      </c>
      <c r="CB89" s="1">
        <v>0</v>
      </c>
      <c r="CC89" s="1">
        <f t="shared" si="4"/>
        <v>0</v>
      </c>
      <c r="CJ89" s="1">
        <v>0</v>
      </c>
      <c r="CK89" s="1">
        <v>0</v>
      </c>
      <c r="CL89" s="1">
        <v>0</v>
      </c>
      <c r="CM89" s="1">
        <f t="shared" si="5"/>
        <v>0</v>
      </c>
      <c r="DN89" s="12">
        <f t="shared" si="6"/>
        <v>2</v>
      </c>
      <c r="DO89" s="12">
        <f t="shared" si="7"/>
        <v>104800</v>
      </c>
      <c r="DP89" s="12">
        <f t="shared" si="8"/>
        <v>0</v>
      </c>
      <c r="DQ89" s="12">
        <f t="shared" si="9"/>
        <v>104800</v>
      </c>
    </row>
    <row r="90" spans="1:121">
      <c r="A90" s="142">
        <v>19</v>
      </c>
      <c r="B90" s="135" t="s">
        <v>1906</v>
      </c>
      <c r="M90" s="1">
        <v>0</v>
      </c>
      <c r="N90" s="1">
        <v>0</v>
      </c>
      <c r="O90" s="1">
        <v>0</v>
      </c>
      <c r="P90" s="18">
        <f t="shared" si="10"/>
        <v>0</v>
      </c>
      <c r="R90" s="135">
        <v>1</v>
      </c>
      <c r="S90" s="1">
        <f t="shared" si="11"/>
        <v>100000</v>
      </c>
      <c r="T90" s="1">
        <v>0</v>
      </c>
      <c r="U90" s="18">
        <f t="shared" si="12"/>
        <v>100000</v>
      </c>
      <c r="W90" s="142">
        <v>1</v>
      </c>
      <c r="X90" s="1">
        <f t="shared" si="13"/>
        <v>4800</v>
      </c>
      <c r="Y90" s="1">
        <v>0</v>
      </c>
      <c r="Z90" s="18">
        <f t="shared" si="14"/>
        <v>4800</v>
      </c>
      <c r="AB90" s="1">
        <v>0</v>
      </c>
      <c r="AC90" s="1">
        <v>0</v>
      </c>
      <c r="AD90" s="1">
        <v>0</v>
      </c>
      <c r="AE90" s="1">
        <f t="shared" si="1"/>
        <v>0</v>
      </c>
      <c r="AG90" s="1">
        <v>0</v>
      </c>
      <c r="AH90" s="1">
        <v>0</v>
      </c>
      <c r="AI90" s="1">
        <v>0</v>
      </c>
      <c r="AJ90" s="1">
        <f t="shared" si="2"/>
        <v>0</v>
      </c>
      <c r="BA90" s="1">
        <v>0</v>
      </c>
      <c r="BB90" s="1">
        <v>0</v>
      </c>
      <c r="BC90" s="1">
        <v>0</v>
      </c>
      <c r="BD90" s="18">
        <f t="shared" si="15"/>
        <v>0</v>
      </c>
      <c r="BF90" s="1">
        <v>0</v>
      </c>
      <c r="BG90" s="1">
        <v>0</v>
      </c>
      <c r="BH90" s="1">
        <v>0</v>
      </c>
      <c r="BI90" s="1">
        <f t="shared" si="3"/>
        <v>0</v>
      </c>
      <c r="BZ90" s="1">
        <v>0</v>
      </c>
      <c r="CA90" s="1">
        <v>0</v>
      </c>
      <c r="CB90" s="1">
        <v>0</v>
      </c>
      <c r="CC90" s="1">
        <f t="shared" si="4"/>
        <v>0</v>
      </c>
      <c r="CJ90" s="1">
        <v>0</v>
      </c>
      <c r="CK90" s="1">
        <v>0</v>
      </c>
      <c r="CL90" s="1">
        <v>0</v>
      </c>
      <c r="CM90" s="1">
        <f t="shared" si="5"/>
        <v>0</v>
      </c>
      <c r="DN90" s="12">
        <f t="shared" si="6"/>
        <v>2</v>
      </c>
      <c r="DO90" s="12">
        <f t="shared" si="7"/>
        <v>104800</v>
      </c>
      <c r="DP90" s="12">
        <f t="shared" si="8"/>
        <v>0</v>
      </c>
      <c r="DQ90" s="12">
        <f t="shared" si="9"/>
        <v>104800</v>
      </c>
    </row>
    <row r="91" spans="1:121">
      <c r="A91" s="142">
        <v>20</v>
      </c>
      <c r="B91" s="135" t="s">
        <v>1907</v>
      </c>
      <c r="M91" s="1">
        <v>0</v>
      </c>
      <c r="N91" s="1">
        <v>0</v>
      </c>
      <c r="O91" s="1">
        <v>0</v>
      </c>
      <c r="P91" s="18">
        <f t="shared" si="10"/>
        <v>0</v>
      </c>
      <c r="R91" s="135">
        <v>2</v>
      </c>
      <c r="S91" s="1">
        <f t="shared" si="11"/>
        <v>200000</v>
      </c>
      <c r="T91" s="1">
        <v>0</v>
      </c>
      <c r="U91" s="18">
        <f t="shared" si="12"/>
        <v>200000</v>
      </c>
      <c r="W91" s="142">
        <v>2</v>
      </c>
      <c r="X91" s="1">
        <f t="shared" si="13"/>
        <v>9600</v>
      </c>
      <c r="Y91" s="1">
        <v>0</v>
      </c>
      <c r="Z91" s="18">
        <f t="shared" si="14"/>
        <v>9600</v>
      </c>
      <c r="AB91" s="1">
        <v>0</v>
      </c>
      <c r="AC91" s="1">
        <v>0</v>
      </c>
      <c r="AD91" s="1">
        <v>0</v>
      </c>
      <c r="AE91" s="1">
        <f t="shared" si="1"/>
        <v>0</v>
      </c>
      <c r="AG91" s="1">
        <v>0</v>
      </c>
      <c r="AH91" s="1">
        <v>0</v>
      </c>
      <c r="AI91" s="1">
        <v>0</v>
      </c>
      <c r="AJ91" s="1">
        <f t="shared" si="2"/>
        <v>0</v>
      </c>
      <c r="BA91" s="1">
        <v>0</v>
      </c>
      <c r="BB91" s="1">
        <v>0</v>
      </c>
      <c r="BC91" s="1">
        <v>0</v>
      </c>
      <c r="BD91" s="18">
        <f t="shared" si="15"/>
        <v>0</v>
      </c>
      <c r="BF91" s="1">
        <v>0</v>
      </c>
      <c r="BG91" s="1">
        <v>0</v>
      </c>
      <c r="BH91" s="1">
        <v>0</v>
      </c>
      <c r="BI91" s="1">
        <f t="shared" si="3"/>
        <v>0</v>
      </c>
      <c r="BZ91" s="1">
        <v>0</v>
      </c>
      <c r="CA91" s="1">
        <v>0</v>
      </c>
      <c r="CB91" s="1">
        <v>0</v>
      </c>
      <c r="CC91" s="1">
        <f t="shared" si="4"/>
        <v>0</v>
      </c>
      <c r="CJ91" s="1">
        <v>0</v>
      </c>
      <c r="CK91" s="1">
        <v>0</v>
      </c>
      <c r="CL91" s="1">
        <v>0</v>
      </c>
      <c r="CM91" s="1">
        <f t="shared" si="5"/>
        <v>0</v>
      </c>
      <c r="DN91" s="12">
        <f t="shared" si="6"/>
        <v>4</v>
      </c>
      <c r="DO91" s="12">
        <f t="shared" si="7"/>
        <v>209600</v>
      </c>
      <c r="DP91" s="12">
        <f t="shared" si="8"/>
        <v>0</v>
      </c>
      <c r="DQ91" s="12">
        <f t="shared" si="9"/>
        <v>209600</v>
      </c>
    </row>
    <row r="92" spans="1:121">
      <c r="A92" s="142">
        <v>21</v>
      </c>
      <c r="B92" s="135" t="s">
        <v>1908</v>
      </c>
      <c r="M92" s="1">
        <v>0</v>
      </c>
      <c r="N92" s="1">
        <v>0</v>
      </c>
      <c r="O92" s="1">
        <v>0</v>
      </c>
      <c r="P92" s="18">
        <f t="shared" si="10"/>
        <v>0</v>
      </c>
      <c r="R92" s="135">
        <v>0</v>
      </c>
      <c r="S92" s="1">
        <f t="shared" si="11"/>
        <v>0</v>
      </c>
      <c r="T92" s="1">
        <v>0</v>
      </c>
      <c r="U92" s="18">
        <f t="shared" si="12"/>
        <v>0</v>
      </c>
      <c r="W92" s="142">
        <v>0</v>
      </c>
      <c r="X92" s="1">
        <f t="shared" si="13"/>
        <v>0</v>
      </c>
      <c r="Y92" s="1">
        <v>0</v>
      </c>
      <c r="Z92" s="18">
        <f t="shared" si="14"/>
        <v>0</v>
      </c>
      <c r="AB92" s="1">
        <v>0</v>
      </c>
      <c r="AC92" s="1">
        <v>0</v>
      </c>
      <c r="AD92" s="1">
        <v>0</v>
      </c>
      <c r="AE92" s="1">
        <f t="shared" si="1"/>
        <v>0</v>
      </c>
      <c r="AG92" s="1">
        <v>0</v>
      </c>
      <c r="AH92" s="1">
        <v>0</v>
      </c>
      <c r="AI92" s="1">
        <v>0</v>
      </c>
      <c r="AJ92" s="1">
        <f t="shared" si="2"/>
        <v>0</v>
      </c>
      <c r="BA92" s="1">
        <v>0</v>
      </c>
      <c r="BB92" s="1">
        <v>0</v>
      </c>
      <c r="BC92" s="1">
        <v>0</v>
      </c>
      <c r="BD92" s="18">
        <f t="shared" si="15"/>
        <v>0</v>
      </c>
      <c r="BF92" s="1">
        <v>0</v>
      </c>
      <c r="BG92" s="1">
        <v>0</v>
      </c>
      <c r="BH92" s="1">
        <v>0</v>
      </c>
      <c r="BI92" s="1">
        <f t="shared" si="3"/>
        <v>0</v>
      </c>
      <c r="BZ92" s="1">
        <v>0</v>
      </c>
      <c r="CA92" s="1">
        <v>0</v>
      </c>
      <c r="CB92" s="1">
        <v>0</v>
      </c>
      <c r="CC92" s="1">
        <f t="shared" si="4"/>
        <v>0</v>
      </c>
      <c r="CJ92" s="1">
        <v>0</v>
      </c>
      <c r="CK92" s="1">
        <v>0</v>
      </c>
      <c r="CL92" s="1">
        <v>0</v>
      </c>
      <c r="CM92" s="1">
        <f t="shared" si="5"/>
        <v>0</v>
      </c>
      <c r="DN92" s="12">
        <f t="shared" si="6"/>
        <v>0</v>
      </c>
      <c r="DO92" s="12">
        <f t="shared" si="7"/>
        <v>0</v>
      </c>
      <c r="DP92" s="12">
        <f t="shared" si="8"/>
        <v>0</v>
      </c>
      <c r="DQ92" s="12">
        <f t="shared" si="9"/>
        <v>0</v>
      </c>
    </row>
    <row r="93" spans="1:121">
      <c r="A93" s="142">
        <v>22</v>
      </c>
      <c r="B93" s="135" t="s">
        <v>1909</v>
      </c>
      <c r="M93" s="1">
        <v>0</v>
      </c>
      <c r="N93" s="1">
        <v>0</v>
      </c>
      <c r="O93" s="1">
        <v>0</v>
      </c>
      <c r="P93" s="18">
        <f t="shared" si="10"/>
        <v>0</v>
      </c>
      <c r="R93" s="135">
        <v>0</v>
      </c>
      <c r="S93" s="1">
        <f t="shared" si="11"/>
        <v>0</v>
      </c>
      <c r="T93" s="1">
        <v>0</v>
      </c>
      <c r="U93" s="18">
        <f t="shared" si="12"/>
        <v>0</v>
      </c>
      <c r="W93" s="142">
        <v>0</v>
      </c>
      <c r="X93" s="1">
        <f t="shared" si="13"/>
        <v>0</v>
      </c>
      <c r="Y93" s="1">
        <v>0</v>
      </c>
      <c r="Z93" s="18">
        <f t="shared" si="14"/>
        <v>0</v>
      </c>
      <c r="AB93" s="1">
        <v>0</v>
      </c>
      <c r="AC93" s="1">
        <v>0</v>
      </c>
      <c r="AD93" s="1">
        <v>0</v>
      </c>
      <c r="AE93" s="1">
        <f t="shared" si="1"/>
        <v>0</v>
      </c>
      <c r="AG93" s="1">
        <v>0</v>
      </c>
      <c r="AH93" s="1">
        <v>0</v>
      </c>
      <c r="AI93" s="1">
        <v>0</v>
      </c>
      <c r="AJ93" s="1">
        <f t="shared" si="2"/>
        <v>0</v>
      </c>
      <c r="BA93" s="1">
        <v>0</v>
      </c>
      <c r="BB93" s="1">
        <v>0</v>
      </c>
      <c r="BC93" s="1">
        <v>0</v>
      </c>
      <c r="BD93" s="18">
        <f t="shared" si="15"/>
        <v>0</v>
      </c>
      <c r="BF93" s="1">
        <v>0</v>
      </c>
      <c r="BG93" s="1">
        <v>0</v>
      </c>
      <c r="BH93" s="1">
        <v>0</v>
      </c>
      <c r="BI93" s="1">
        <f t="shared" si="3"/>
        <v>0</v>
      </c>
      <c r="BZ93" s="1">
        <v>0</v>
      </c>
      <c r="CA93" s="1">
        <v>0</v>
      </c>
      <c r="CB93" s="1">
        <v>0</v>
      </c>
      <c r="CC93" s="1">
        <f t="shared" si="4"/>
        <v>0</v>
      </c>
      <c r="CJ93" s="1">
        <v>0</v>
      </c>
      <c r="CK93" s="1">
        <v>0</v>
      </c>
      <c r="CL93" s="1">
        <v>0</v>
      </c>
      <c r="CM93" s="1">
        <f t="shared" si="5"/>
        <v>0</v>
      </c>
      <c r="DN93" s="12">
        <f t="shared" si="6"/>
        <v>0</v>
      </c>
      <c r="DO93" s="12">
        <f t="shared" si="7"/>
        <v>0</v>
      </c>
      <c r="DP93" s="12">
        <f t="shared" si="8"/>
        <v>0</v>
      </c>
      <c r="DQ93" s="12">
        <f t="shared" si="9"/>
        <v>0</v>
      </c>
    </row>
    <row r="94" spans="1:121">
      <c r="A94" s="142">
        <v>23</v>
      </c>
      <c r="B94" s="135" t="s">
        <v>1910</v>
      </c>
      <c r="M94" s="1">
        <v>0</v>
      </c>
      <c r="N94" s="1">
        <v>0</v>
      </c>
      <c r="O94" s="1">
        <v>0</v>
      </c>
      <c r="P94" s="18">
        <f t="shared" si="10"/>
        <v>0</v>
      </c>
      <c r="R94" s="135">
        <v>2</v>
      </c>
      <c r="S94" s="1">
        <f t="shared" si="11"/>
        <v>200000</v>
      </c>
      <c r="T94" s="1">
        <v>0</v>
      </c>
      <c r="U94" s="18">
        <f t="shared" si="12"/>
        <v>200000</v>
      </c>
      <c r="W94" s="142">
        <v>2</v>
      </c>
      <c r="X94" s="1">
        <f t="shared" si="13"/>
        <v>9600</v>
      </c>
      <c r="Y94" s="1">
        <v>0</v>
      </c>
      <c r="Z94" s="18">
        <f t="shared" si="14"/>
        <v>9600</v>
      </c>
      <c r="AB94" s="1">
        <v>0</v>
      </c>
      <c r="AC94" s="1">
        <v>0</v>
      </c>
      <c r="AD94" s="1">
        <v>0</v>
      </c>
      <c r="AE94" s="1">
        <f t="shared" si="1"/>
        <v>0</v>
      </c>
      <c r="AG94" s="1">
        <v>0</v>
      </c>
      <c r="AH94" s="1">
        <v>0</v>
      </c>
      <c r="AI94" s="1">
        <v>0</v>
      </c>
      <c r="AJ94" s="1">
        <f t="shared" si="2"/>
        <v>0</v>
      </c>
      <c r="BA94" s="1">
        <v>0</v>
      </c>
      <c r="BB94" s="1">
        <v>0</v>
      </c>
      <c r="BC94" s="1">
        <v>0</v>
      </c>
      <c r="BD94" s="18">
        <f t="shared" si="15"/>
        <v>0</v>
      </c>
      <c r="BF94" s="1">
        <v>0</v>
      </c>
      <c r="BG94" s="1">
        <v>0</v>
      </c>
      <c r="BH94" s="1">
        <v>0</v>
      </c>
      <c r="BI94" s="1">
        <f t="shared" si="3"/>
        <v>0</v>
      </c>
      <c r="BZ94" s="1">
        <v>0</v>
      </c>
      <c r="CA94" s="1">
        <v>0</v>
      </c>
      <c r="CB94" s="1">
        <v>0</v>
      </c>
      <c r="CC94" s="1">
        <f t="shared" si="4"/>
        <v>0</v>
      </c>
      <c r="CJ94" s="1">
        <v>0</v>
      </c>
      <c r="CK94" s="1">
        <v>0</v>
      </c>
      <c r="CL94" s="1">
        <v>0</v>
      </c>
      <c r="CM94" s="1">
        <f t="shared" si="5"/>
        <v>0</v>
      </c>
      <c r="DN94" s="12">
        <f t="shared" si="6"/>
        <v>4</v>
      </c>
      <c r="DO94" s="12">
        <f t="shared" si="7"/>
        <v>209600</v>
      </c>
      <c r="DP94" s="12">
        <f t="shared" si="8"/>
        <v>0</v>
      </c>
      <c r="DQ94" s="12">
        <f t="shared" si="9"/>
        <v>209600</v>
      </c>
    </row>
    <row r="95" spans="1:121">
      <c r="A95" s="142">
        <v>24</v>
      </c>
      <c r="B95" s="135" t="s">
        <v>1911</v>
      </c>
      <c r="M95" s="1">
        <v>0</v>
      </c>
      <c r="N95" s="1">
        <v>0</v>
      </c>
      <c r="O95" s="1">
        <v>0</v>
      </c>
      <c r="P95" s="18">
        <f t="shared" si="10"/>
        <v>0</v>
      </c>
      <c r="R95" s="135">
        <v>0</v>
      </c>
      <c r="S95" s="1">
        <f t="shared" si="11"/>
        <v>0</v>
      </c>
      <c r="T95" s="1">
        <v>0</v>
      </c>
      <c r="U95" s="18">
        <f t="shared" si="12"/>
        <v>0</v>
      </c>
      <c r="W95" s="142">
        <v>0</v>
      </c>
      <c r="X95" s="1">
        <f t="shared" si="13"/>
        <v>0</v>
      </c>
      <c r="Y95" s="1">
        <v>0</v>
      </c>
      <c r="Z95" s="18">
        <f t="shared" si="14"/>
        <v>0</v>
      </c>
      <c r="AB95" s="1">
        <v>0</v>
      </c>
      <c r="AC95" s="1">
        <v>0</v>
      </c>
      <c r="AD95" s="1">
        <v>0</v>
      </c>
      <c r="AE95" s="1">
        <f t="shared" si="1"/>
        <v>0</v>
      </c>
      <c r="AG95" s="1">
        <v>0</v>
      </c>
      <c r="AH95" s="1">
        <v>0</v>
      </c>
      <c r="AI95" s="1">
        <v>0</v>
      </c>
      <c r="AJ95" s="1">
        <f t="shared" si="2"/>
        <v>0</v>
      </c>
      <c r="BA95" s="1">
        <v>0</v>
      </c>
      <c r="BB95" s="1">
        <v>0</v>
      </c>
      <c r="BC95" s="1">
        <v>0</v>
      </c>
      <c r="BD95" s="18">
        <f t="shared" si="15"/>
        <v>0</v>
      </c>
      <c r="BF95" s="1">
        <v>0</v>
      </c>
      <c r="BG95" s="1">
        <v>0</v>
      </c>
      <c r="BH95" s="1">
        <v>0</v>
      </c>
      <c r="BI95" s="1">
        <f t="shared" si="3"/>
        <v>0</v>
      </c>
      <c r="BZ95" s="1">
        <v>0</v>
      </c>
      <c r="CA95" s="1">
        <v>0</v>
      </c>
      <c r="CB95" s="1">
        <v>0</v>
      </c>
      <c r="CC95" s="1">
        <f t="shared" si="4"/>
        <v>0</v>
      </c>
      <c r="CJ95" s="1">
        <v>0</v>
      </c>
      <c r="CK95" s="1">
        <v>0</v>
      </c>
      <c r="CL95" s="1">
        <v>0</v>
      </c>
      <c r="CM95" s="1">
        <f t="shared" si="5"/>
        <v>0</v>
      </c>
      <c r="DN95" s="12">
        <f t="shared" si="6"/>
        <v>0</v>
      </c>
      <c r="DO95" s="12">
        <f t="shared" si="7"/>
        <v>0</v>
      </c>
      <c r="DP95" s="12">
        <f t="shared" si="8"/>
        <v>0</v>
      </c>
      <c r="DQ95" s="12">
        <f t="shared" si="9"/>
        <v>0</v>
      </c>
    </row>
    <row r="96" spans="1:121">
      <c r="A96" s="142">
        <v>25</v>
      </c>
      <c r="B96" s="135" t="s">
        <v>1912</v>
      </c>
      <c r="M96" s="1">
        <v>0</v>
      </c>
      <c r="N96" s="1">
        <v>0</v>
      </c>
      <c r="O96" s="1">
        <v>0</v>
      </c>
      <c r="P96" s="18">
        <f t="shared" si="10"/>
        <v>0</v>
      </c>
      <c r="R96" s="135">
        <v>1</v>
      </c>
      <c r="S96" s="1">
        <f t="shared" si="11"/>
        <v>100000</v>
      </c>
      <c r="T96" s="1">
        <v>0</v>
      </c>
      <c r="U96" s="18">
        <f t="shared" si="12"/>
        <v>100000</v>
      </c>
      <c r="W96" s="142">
        <v>1</v>
      </c>
      <c r="X96" s="1">
        <f t="shared" si="13"/>
        <v>4800</v>
      </c>
      <c r="Y96" s="1">
        <v>0</v>
      </c>
      <c r="Z96" s="18">
        <f t="shared" si="14"/>
        <v>4800</v>
      </c>
      <c r="AB96" s="1">
        <v>0</v>
      </c>
      <c r="AC96" s="1">
        <v>0</v>
      </c>
      <c r="AD96" s="1">
        <v>0</v>
      </c>
      <c r="AE96" s="1">
        <f t="shared" si="1"/>
        <v>0</v>
      </c>
      <c r="AG96" s="1">
        <v>0</v>
      </c>
      <c r="AH96" s="1">
        <v>0</v>
      </c>
      <c r="AI96" s="1">
        <v>0</v>
      </c>
      <c r="AJ96" s="1">
        <f t="shared" si="2"/>
        <v>0</v>
      </c>
      <c r="BA96" s="1">
        <v>0</v>
      </c>
      <c r="BB96" s="1">
        <v>0</v>
      </c>
      <c r="BC96" s="1">
        <v>0</v>
      </c>
      <c r="BD96" s="18">
        <f t="shared" si="15"/>
        <v>0</v>
      </c>
      <c r="BF96" s="1">
        <v>0</v>
      </c>
      <c r="BG96" s="1">
        <v>0</v>
      </c>
      <c r="BH96" s="1">
        <v>0</v>
      </c>
      <c r="BI96" s="1">
        <f t="shared" si="3"/>
        <v>0</v>
      </c>
      <c r="BZ96" s="1">
        <v>0</v>
      </c>
      <c r="CA96" s="1">
        <v>0</v>
      </c>
      <c r="CB96" s="1">
        <v>0</v>
      </c>
      <c r="CC96" s="1">
        <f t="shared" si="4"/>
        <v>0</v>
      </c>
      <c r="CJ96" s="1">
        <v>0</v>
      </c>
      <c r="CK96" s="1">
        <v>0</v>
      </c>
      <c r="CL96" s="1">
        <v>0</v>
      </c>
      <c r="CM96" s="1">
        <f t="shared" si="5"/>
        <v>0</v>
      </c>
      <c r="DN96" s="12">
        <f t="shared" si="6"/>
        <v>2</v>
      </c>
      <c r="DO96" s="12">
        <f t="shared" si="7"/>
        <v>104800</v>
      </c>
      <c r="DP96" s="12">
        <f t="shared" si="8"/>
        <v>0</v>
      </c>
      <c r="DQ96" s="12">
        <f t="shared" si="9"/>
        <v>104800</v>
      </c>
    </row>
    <row r="97" spans="1:121">
      <c r="A97" s="142">
        <v>26</v>
      </c>
      <c r="B97" s="135" t="s">
        <v>1913</v>
      </c>
      <c r="M97" s="1">
        <v>0</v>
      </c>
      <c r="N97" s="1">
        <v>0</v>
      </c>
      <c r="O97" s="1">
        <v>0</v>
      </c>
      <c r="P97" s="18">
        <f t="shared" si="10"/>
        <v>0</v>
      </c>
      <c r="R97" s="135">
        <v>0</v>
      </c>
      <c r="S97" s="1">
        <f t="shared" si="11"/>
        <v>0</v>
      </c>
      <c r="T97" s="1">
        <v>0</v>
      </c>
      <c r="U97" s="18">
        <f t="shared" si="12"/>
        <v>0</v>
      </c>
      <c r="W97" s="76">
        <f t="shared" si="13"/>
        <v>0</v>
      </c>
      <c r="X97" s="1">
        <f t="shared" si="13"/>
        <v>0</v>
      </c>
      <c r="Y97" s="1">
        <v>0</v>
      </c>
      <c r="Z97" s="18">
        <f t="shared" si="14"/>
        <v>0</v>
      </c>
      <c r="AB97" s="1">
        <v>0</v>
      </c>
      <c r="AC97" s="1">
        <v>0</v>
      </c>
      <c r="AD97" s="1">
        <v>0</v>
      </c>
      <c r="AE97" s="1">
        <f t="shared" si="1"/>
        <v>0</v>
      </c>
      <c r="AG97" s="1">
        <v>0</v>
      </c>
      <c r="AH97" s="1">
        <v>0</v>
      </c>
      <c r="AI97" s="1">
        <v>0</v>
      </c>
      <c r="AJ97" s="1">
        <f t="shared" si="2"/>
        <v>0</v>
      </c>
      <c r="BA97" s="1">
        <v>0</v>
      </c>
      <c r="BB97" s="1">
        <v>0</v>
      </c>
      <c r="BC97" s="1">
        <v>0</v>
      </c>
      <c r="BD97" s="18">
        <f t="shared" si="15"/>
        <v>0</v>
      </c>
      <c r="BF97" s="1">
        <v>0</v>
      </c>
      <c r="BG97" s="1">
        <v>0</v>
      </c>
      <c r="BH97" s="1">
        <v>0</v>
      </c>
      <c r="BI97" s="1">
        <f t="shared" si="3"/>
        <v>0</v>
      </c>
      <c r="BZ97" s="1">
        <v>0</v>
      </c>
      <c r="CA97" s="1">
        <v>0</v>
      </c>
      <c r="CB97" s="1">
        <v>0</v>
      </c>
      <c r="CC97" s="1">
        <f t="shared" si="4"/>
        <v>0</v>
      </c>
      <c r="CJ97" s="1">
        <v>0</v>
      </c>
      <c r="CK97" s="1">
        <v>0</v>
      </c>
      <c r="CL97" s="1">
        <v>0</v>
      </c>
      <c r="CM97" s="1">
        <f t="shared" si="5"/>
        <v>0</v>
      </c>
      <c r="DN97" s="12">
        <f t="shared" si="6"/>
        <v>0</v>
      </c>
      <c r="DO97" s="12">
        <f t="shared" si="7"/>
        <v>0</v>
      </c>
      <c r="DP97" s="12">
        <f t="shared" si="8"/>
        <v>0</v>
      </c>
      <c r="DQ97" s="12">
        <f t="shared" si="9"/>
        <v>0</v>
      </c>
    </row>
    <row r="98" spans="1:121">
      <c r="A98" s="142">
        <v>27</v>
      </c>
      <c r="B98" s="135" t="s">
        <v>1914</v>
      </c>
      <c r="M98" s="1">
        <v>0</v>
      </c>
      <c r="N98" s="1">
        <v>0</v>
      </c>
      <c r="O98" s="1">
        <v>0</v>
      </c>
      <c r="P98" s="18">
        <f t="shared" si="10"/>
        <v>0</v>
      </c>
      <c r="R98" s="135">
        <v>0</v>
      </c>
      <c r="S98" s="1">
        <f t="shared" si="11"/>
        <v>0</v>
      </c>
      <c r="T98" s="1">
        <v>0</v>
      </c>
      <c r="U98" s="18">
        <f t="shared" si="12"/>
        <v>0</v>
      </c>
      <c r="W98" s="76">
        <f t="shared" si="13"/>
        <v>0</v>
      </c>
      <c r="X98" s="1">
        <f t="shared" si="13"/>
        <v>0</v>
      </c>
      <c r="Y98" s="1">
        <v>0</v>
      </c>
      <c r="Z98" s="18">
        <f t="shared" si="14"/>
        <v>0</v>
      </c>
      <c r="AB98" s="1">
        <v>0</v>
      </c>
      <c r="AC98" s="1">
        <v>0</v>
      </c>
      <c r="AD98" s="1">
        <v>0</v>
      </c>
      <c r="AE98" s="1">
        <f t="shared" si="1"/>
        <v>0</v>
      </c>
      <c r="AG98" s="1">
        <v>0</v>
      </c>
      <c r="AH98" s="1">
        <v>0</v>
      </c>
      <c r="AI98" s="1">
        <v>0</v>
      </c>
      <c r="AJ98" s="1">
        <f t="shared" si="2"/>
        <v>0</v>
      </c>
      <c r="BA98" s="1">
        <v>0</v>
      </c>
      <c r="BB98" s="1">
        <v>0</v>
      </c>
      <c r="BC98" s="1">
        <v>0</v>
      </c>
      <c r="BD98" s="18">
        <f t="shared" si="15"/>
        <v>0</v>
      </c>
      <c r="BF98" s="1">
        <v>0</v>
      </c>
      <c r="BG98" s="1">
        <v>0</v>
      </c>
      <c r="BH98" s="1">
        <v>0</v>
      </c>
      <c r="BI98" s="1">
        <f t="shared" si="3"/>
        <v>0</v>
      </c>
      <c r="BZ98" s="1">
        <v>0</v>
      </c>
      <c r="CA98" s="1">
        <v>0</v>
      </c>
      <c r="CB98" s="1">
        <v>0</v>
      </c>
      <c r="CC98" s="1">
        <f t="shared" si="4"/>
        <v>0</v>
      </c>
      <c r="CJ98" s="1">
        <v>0</v>
      </c>
      <c r="CK98" s="1">
        <v>0</v>
      </c>
      <c r="CL98" s="1">
        <v>0</v>
      </c>
      <c r="CM98" s="1">
        <f t="shared" si="5"/>
        <v>0</v>
      </c>
      <c r="DN98" s="12">
        <f t="shared" si="6"/>
        <v>0</v>
      </c>
      <c r="DO98" s="12">
        <f t="shared" si="7"/>
        <v>0</v>
      </c>
      <c r="DP98" s="12">
        <f t="shared" si="8"/>
        <v>0</v>
      </c>
      <c r="DQ98" s="12">
        <f t="shared" si="9"/>
        <v>0</v>
      </c>
    </row>
    <row r="99" spans="1:121">
      <c r="A99" s="142">
        <v>28</v>
      </c>
      <c r="B99" s="135" t="s">
        <v>1915</v>
      </c>
      <c r="M99" s="1">
        <v>0</v>
      </c>
      <c r="N99" s="1">
        <v>0</v>
      </c>
      <c r="O99" s="1">
        <v>0</v>
      </c>
      <c r="P99" s="18">
        <f t="shared" si="10"/>
        <v>0</v>
      </c>
      <c r="R99" s="135">
        <v>0</v>
      </c>
      <c r="S99" s="1">
        <f t="shared" si="11"/>
        <v>0</v>
      </c>
      <c r="T99" s="1">
        <v>0</v>
      </c>
      <c r="U99" s="18">
        <f t="shared" si="12"/>
        <v>0</v>
      </c>
      <c r="W99" s="76">
        <f t="shared" si="13"/>
        <v>0</v>
      </c>
      <c r="X99" s="1">
        <f t="shared" si="13"/>
        <v>0</v>
      </c>
      <c r="Y99" s="1">
        <v>0</v>
      </c>
      <c r="Z99" s="18">
        <f t="shared" si="14"/>
        <v>0</v>
      </c>
      <c r="AB99" s="1">
        <v>0</v>
      </c>
      <c r="AC99" s="1">
        <v>0</v>
      </c>
      <c r="AD99" s="1">
        <v>0</v>
      </c>
      <c r="AE99" s="1">
        <f t="shared" si="1"/>
        <v>0</v>
      </c>
      <c r="AG99" s="1">
        <v>20</v>
      </c>
      <c r="AH99" s="1">
        <v>721000</v>
      </c>
      <c r="AI99" s="1">
        <v>0</v>
      </c>
      <c r="AJ99" s="1">
        <f>AH99+AI99</f>
        <v>721000</v>
      </c>
      <c r="BA99" s="1">
        <v>0</v>
      </c>
      <c r="BB99" s="1">
        <v>0</v>
      </c>
      <c r="BC99" s="1">
        <v>0</v>
      </c>
      <c r="BD99" s="18">
        <f t="shared" si="15"/>
        <v>0</v>
      </c>
      <c r="BF99" s="1">
        <v>0</v>
      </c>
      <c r="BG99" s="1">
        <v>0</v>
      </c>
      <c r="BH99" s="1">
        <v>0</v>
      </c>
      <c r="BI99" s="1">
        <f t="shared" si="3"/>
        <v>0</v>
      </c>
      <c r="BZ99" s="1">
        <v>0</v>
      </c>
      <c r="CA99" s="1">
        <v>0</v>
      </c>
      <c r="CB99" s="1">
        <v>0</v>
      </c>
      <c r="CC99" s="1">
        <f t="shared" si="4"/>
        <v>0</v>
      </c>
      <c r="CJ99" s="1">
        <v>0</v>
      </c>
      <c r="CK99" s="1">
        <v>0</v>
      </c>
      <c r="CL99" s="1">
        <v>0</v>
      </c>
      <c r="CM99" s="1">
        <f t="shared" si="5"/>
        <v>0</v>
      </c>
      <c r="DN99" s="12">
        <f t="shared" si="6"/>
        <v>20</v>
      </c>
      <c r="DO99" s="12">
        <f t="shared" si="7"/>
        <v>721000</v>
      </c>
      <c r="DP99" s="12">
        <f t="shared" si="8"/>
        <v>0</v>
      </c>
      <c r="DQ99" s="12">
        <f t="shared" si="9"/>
        <v>721000</v>
      </c>
    </row>
    <row r="100" spans="1:121">
      <c r="A100" s="142">
        <v>29</v>
      </c>
      <c r="B100" s="135" t="s">
        <v>1916</v>
      </c>
      <c r="M100" s="1">
        <v>0</v>
      </c>
      <c r="N100" s="1">
        <v>0</v>
      </c>
      <c r="O100" s="1">
        <v>0</v>
      </c>
      <c r="P100" s="18">
        <f t="shared" si="10"/>
        <v>0</v>
      </c>
      <c r="R100" s="135">
        <v>0</v>
      </c>
      <c r="S100" s="1">
        <f t="shared" si="11"/>
        <v>0</v>
      </c>
      <c r="T100" s="1">
        <v>0</v>
      </c>
      <c r="U100" s="18">
        <f t="shared" si="12"/>
        <v>0</v>
      </c>
      <c r="W100" s="76">
        <f t="shared" si="13"/>
        <v>0</v>
      </c>
      <c r="X100" s="1">
        <f t="shared" si="13"/>
        <v>0</v>
      </c>
      <c r="Y100" s="1">
        <v>0</v>
      </c>
      <c r="Z100" s="18">
        <f t="shared" si="14"/>
        <v>0</v>
      </c>
      <c r="AB100" s="1">
        <v>0</v>
      </c>
      <c r="AC100" s="1">
        <v>9902706</v>
      </c>
      <c r="AD100" s="1">
        <v>0</v>
      </c>
      <c r="AE100" s="1">
        <f>AC100+AD100</f>
        <v>9902706</v>
      </c>
      <c r="AG100" s="1">
        <v>0</v>
      </c>
      <c r="AH100" s="1">
        <v>0</v>
      </c>
      <c r="AI100" s="1">
        <v>0</v>
      </c>
      <c r="AJ100" s="1">
        <f>AH100+AI100</f>
        <v>0</v>
      </c>
      <c r="BA100" s="1">
        <v>60</v>
      </c>
      <c r="BB100" s="1">
        <v>324000</v>
      </c>
      <c r="BC100" s="1">
        <v>0</v>
      </c>
      <c r="BD100" s="18">
        <f t="shared" si="15"/>
        <v>324000</v>
      </c>
      <c r="BF100" s="1">
        <v>14</v>
      </c>
      <c r="BG100" s="1">
        <v>130000</v>
      </c>
      <c r="BH100" s="1">
        <v>0</v>
      </c>
      <c r="BI100" s="1">
        <f t="shared" si="3"/>
        <v>130000</v>
      </c>
      <c r="BZ100" s="1">
        <v>0</v>
      </c>
      <c r="CA100" s="1">
        <v>0</v>
      </c>
      <c r="CB100" s="1">
        <v>0</v>
      </c>
      <c r="CC100" s="1">
        <f t="shared" si="4"/>
        <v>0</v>
      </c>
      <c r="CJ100" s="1">
        <v>0</v>
      </c>
      <c r="CK100" s="1">
        <v>0</v>
      </c>
      <c r="CL100" s="1">
        <v>0</v>
      </c>
      <c r="CM100" s="1">
        <f t="shared" si="5"/>
        <v>0</v>
      </c>
      <c r="DN100" s="12">
        <f t="shared" si="6"/>
        <v>74</v>
      </c>
      <c r="DO100" s="12">
        <f t="shared" si="7"/>
        <v>10356706</v>
      </c>
      <c r="DP100" s="12">
        <f t="shared" si="8"/>
        <v>0</v>
      </c>
      <c r="DQ100" s="12">
        <f t="shared" si="9"/>
        <v>10356706</v>
      </c>
    </row>
    <row r="101" spans="1:121">
      <c r="A101" s="142">
        <v>31</v>
      </c>
      <c r="B101" s="135" t="s">
        <v>1917</v>
      </c>
      <c r="M101" s="1">
        <v>0</v>
      </c>
      <c r="N101" s="1">
        <v>0</v>
      </c>
      <c r="O101" s="1">
        <v>0</v>
      </c>
      <c r="P101" s="18">
        <f t="shared" si="10"/>
        <v>0</v>
      </c>
      <c r="R101" s="135">
        <v>0</v>
      </c>
      <c r="S101" s="1">
        <f t="shared" si="11"/>
        <v>0</v>
      </c>
      <c r="T101" s="1">
        <v>0</v>
      </c>
      <c r="U101" s="18">
        <f t="shared" si="12"/>
        <v>0</v>
      </c>
      <c r="W101" s="76">
        <f t="shared" si="13"/>
        <v>0</v>
      </c>
      <c r="X101" s="1">
        <f t="shared" si="13"/>
        <v>0</v>
      </c>
      <c r="Y101" s="1">
        <v>0</v>
      </c>
      <c r="Z101" s="18">
        <f t="shared" si="14"/>
        <v>0</v>
      </c>
      <c r="AB101" s="1">
        <v>0</v>
      </c>
      <c r="AC101" s="1">
        <v>0</v>
      </c>
      <c r="AD101" s="1">
        <v>0</v>
      </c>
      <c r="AE101" s="1">
        <v>0</v>
      </c>
      <c r="AG101" s="1">
        <v>0</v>
      </c>
      <c r="AH101" s="1">
        <v>0</v>
      </c>
      <c r="AI101" s="1">
        <v>0</v>
      </c>
      <c r="AJ101" s="1">
        <f>AH101+AI101</f>
        <v>0</v>
      </c>
      <c r="BA101" s="1">
        <v>0</v>
      </c>
      <c r="BB101" s="1">
        <v>0</v>
      </c>
      <c r="BC101" s="1">
        <v>0</v>
      </c>
      <c r="BD101" s="18">
        <f t="shared" si="15"/>
        <v>0</v>
      </c>
      <c r="BF101" s="1">
        <v>0</v>
      </c>
      <c r="BG101" s="1">
        <v>0</v>
      </c>
      <c r="BH101" s="1">
        <v>0</v>
      </c>
      <c r="BI101" s="1">
        <f t="shared" si="3"/>
        <v>0</v>
      </c>
      <c r="BZ101" s="1">
        <v>0</v>
      </c>
      <c r="CA101" s="1">
        <v>20000</v>
      </c>
      <c r="CB101" s="1">
        <v>0</v>
      </c>
      <c r="CC101" s="1">
        <f t="shared" si="4"/>
        <v>20000</v>
      </c>
      <c r="CJ101" s="1">
        <v>52</v>
      </c>
      <c r="CK101" s="1">
        <v>52000</v>
      </c>
      <c r="CL101" s="1">
        <v>0</v>
      </c>
      <c r="CM101" s="1">
        <f t="shared" si="5"/>
        <v>52000</v>
      </c>
      <c r="DN101" s="12">
        <f t="shared" si="6"/>
        <v>52</v>
      </c>
      <c r="DO101" s="12">
        <f t="shared" si="7"/>
        <v>72000</v>
      </c>
      <c r="DP101" s="12">
        <f t="shared" si="8"/>
        <v>0</v>
      </c>
      <c r="DQ101" s="12">
        <f t="shared" si="9"/>
        <v>72000</v>
      </c>
    </row>
    <row r="102" spans="1:121">
      <c r="A102" s="142">
        <v>31</v>
      </c>
      <c r="B102" s="135" t="s">
        <v>1918</v>
      </c>
      <c r="M102" s="1">
        <v>0</v>
      </c>
      <c r="N102" s="1">
        <v>0</v>
      </c>
      <c r="O102" s="1">
        <v>0</v>
      </c>
      <c r="P102" s="18">
        <f t="shared" si="10"/>
        <v>0</v>
      </c>
      <c r="R102" s="135">
        <v>0</v>
      </c>
      <c r="S102" s="1">
        <f t="shared" si="11"/>
        <v>0</v>
      </c>
      <c r="T102" s="1">
        <v>0</v>
      </c>
      <c r="U102" s="18">
        <f t="shared" si="12"/>
        <v>0</v>
      </c>
      <c r="W102" s="76">
        <f t="shared" si="13"/>
        <v>0</v>
      </c>
      <c r="X102" s="1">
        <f t="shared" si="13"/>
        <v>0</v>
      </c>
      <c r="Y102" s="1">
        <v>0</v>
      </c>
      <c r="Z102" s="18">
        <f t="shared" si="14"/>
        <v>0</v>
      </c>
      <c r="AB102" s="1">
        <v>0</v>
      </c>
      <c r="AC102" s="1">
        <v>0</v>
      </c>
      <c r="AD102" s="1">
        <v>0</v>
      </c>
      <c r="AE102" s="1">
        <v>0</v>
      </c>
      <c r="AG102" s="1">
        <v>0</v>
      </c>
      <c r="AH102" s="1">
        <v>0</v>
      </c>
      <c r="AI102" s="1">
        <v>0</v>
      </c>
      <c r="AJ102" s="1">
        <f>AH102+AI102</f>
        <v>0</v>
      </c>
      <c r="BA102" s="1">
        <v>0</v>
      </c>
      <c r="BB102" s="1">
        <v>0</v>
      </c>
      <c r="BC102" s="1">
        <v>0</v>
      </c>
      <c r="BD102" s="18">
        <f t="shared" si="15"/>
        <v>0</v>
      </c>
      <c r="BF102" s="1">
        <v>0</v>
      </c>
      <c r="BG102" s="1">
        <v>0</v>
      </c>
      <c r="BH102" s="1">
        <v>0</v>
      </c>
      <c r="BI102" s="1">
        <f>BG102+BH102</f>
        <v>0</v>
      </c>
      <c r="BZ102" s="1">
        <v>0</v>
      </c>
      <c r="CA102" s="1">
        <v>0</v>
      </c>
      <c r="CB102" s="1">
        <v>0</v>
      </c>
      <c r="CC102" s="1">
        <f>CA102+CB102</f>
        <v>0</v>
      </c>
      <c r="CJ102" s="1">
        <v>0</v>
      </c>
      <c r="CK102" s="1">
        <v>0</v>
      </c>
      <c r="CL102" s="1">
        <v>0</v>
      </c>
      <c r="CM102" s="1">
        <f>CK102+CL102</f>
        <v>0</v>
      </c>
      <c r="DN102" s="12">
        <f t="shared" si="6"/>
        <v>0</v>
      </c>
      <c r="DO102" s="12">
        <f t="shared" si="7"/>
        <v>0</v>
      </c>
      <c r="DP102" s="12">
        <f t="shared" si="8"/>
        <v>0</v>
      </c>
      <c r="DQ102" s="12">
        <f t="shared" si="9"/>
        <v>0</v>
      </c>
    </row>
    <row r="103" spans="1:121" s="155" customFormat="1">
      <c r="A103" s="143">
        <v>32</v>
      </c>
      <c r="B103" s="137" t="s">
        <v>52</v>
      </c>
      <c r="C103" s="137">
        <f>SUM(C72:C102)</f>
        <v>0</v>
      </c>
      <c r="D103" s="137">
        <f>SUM(D72:D102)</f>
        <v>0</v>
      </c>
      <c r="E103" s="137">
        <f>SUM(E72:E102)</f>
        <v>0</v>
      </c>
      <c r="F103" s="137">
        <f>SUM(F72:F102)</f>
        <v>0</v>
      </c>
      <c r="H103" s="137">
        <f>SUM(H72:H102)</f>
        <v>0</v>
      </c>
      <c r="I103" s="137">
        <f>SUM(I72:I102)</f>
        <v>0</v>
      </c>
      <c r="J103" s="137">
        <f>SUM(J72:J102)</f>
        <v>0</v>
      </c>
      <c r="K103" s="137">
        <f>SUM(K72:K102)</f>
        <v>0</v>
      </c>
      <c r="M103" s="137">
        <f>SUM(M72:M102)</f>
        <v>0</v>
      </c>
      <c r="N103" s="137">
        <f>SUM(N72:N102)</f>
        <v>0</v>
      </c>
      <c r="O103" s="137">
        <f>SUM(O72:O102)</f>
        <v>0</v>
      </c>
      <c r="P103" s="137">
        <f>SUM(P72:P102)</f>
        <v>0</v>
      </c>
      <c r="R103" s="137">
        <f>SUM(R72:R102)</f>
        <v>30</v>
      </c>
      <c r="S103" s="137">
        <f>SUM(S72:S102)</f>
        <v>3000000</v>
      </c>
      <c r="T103" s="137">
        <f>SUM(T72:T102)</f>
        <v>0</v>
      </c>
      <c r="U103" s="137">
        <f>SUM(U72:U102)</f>
        <v>3000000</v>
      </c>
      <c r="W103" s="137">
        <f>SUM(W72:W102)</f>
        <v>31</v>
      </c>
      <c r="X103" s="137">
        <f>SUM(X72:X102)</f>
        <v>148800</v>
      </c>
      <c r="Y103" s="137">
        <f>SUM(Y72:Y102)</f>
        <v>0</v>
      </c>
      <c r="Z103" s="137">
        <f>SUM(Z72:Z102)</f>
        <v>148800</v>
      </c>
      <c r="AB103" s="137">
        <f>SUM(AB72:AB102)</f>
        <v>0</v>
      </c>
      <c r="AC103" s="137">
        <f>SUM(AC72:AC102)</f>
        <v>9902706</v>
      </c>
      <c r="AD103" s="137">
        <f>SUM(AD72:AD102)</f>
        <v>0</v>
      </c>
      <c r="AE103" s="137">
        <f>SUM(AE72:AE102)</f>
        <v>9902706</v>
      </c>
      <c r="AG103" s="137">
        <f>SUM(AG72:AG102)</f>
        <v>20</v>
      </c>
      <c r="AH103" s="137">
        <f>SUM(AH72:AH102)</f>
        <v>721000</v>
      </c>
      <c r="AI103" s="137">
        <f>SUM(AI72:AI102)</f>
        <v>0</v>
      </c>
      <c r="AJ103" s="137">
        <f>SUM(AJ72:AJ102)</f>
        <v>721000</v>
      </c>
      <c r="AL103" s="137">
        <f>SUM(AL72:AL102)</f>
        <v>0</v>
      </c>
      <c r="AM103" s="137">
        <f>SUM(AM72:AM102)</f>
        <v>0</v>
      </c>
      <c r="AN103" s="137">
        <f>SUM(AN72:AN102)</f>
        <v>0</v>
      </c>
      <c r="AO103" s="137">
        <f>SUM(AO72:AO102)</f>
        <v>0</v>
      </c>
      <c r="AQ103" s="137">
        <f>SUM(AQ72:AQ102)</f>
        <v>0</v>
      </c>
      <c r="AR103" s="137">
        <f>SUM(AR72:AR102)</f>
        <v>0</v>
      </c>
      <c r="AS103" s="137">
        <f>SUM(AS72:AS102)</f>
        <v>0</v>
      </c>
      <c r="AT103" s="137">
        <f>SUM(AT72:AT102)</f>
        <v>0</v>
      </c>
      <c r="AV103" s="137">
        <f>SUM(AV72:AV102)</f>
        <v>0</v>
      </c>
      <c r="AW103" s="137">
        <f>SUM(AW72:AW102)</f>
        <v>0</v>
      </c>
      <c r="AX103" s="137">
        <f>SUM(AX72:AX102)</f>
        <v>0</v>
      </c>
      <c r="AY103" s="137">
        <f>SUM(AY72:AY102)</f>
        <v>0</v>
      </c>
      <c r="BA103" s="137">
        <f>SUM(BA72:BA102)</f>
        <v>60</v>
      </c>
      <c r="BB103" s="137">
        <f>SUM(BB72:BB102)</f>
        <v>324000</v>
      </c>
      <c r="BC103" s="137">
        <f>SUM(BC72:BC102)</f>
        <v>0</v>
      </c>
      <c r="BD103" s="137">
        <f>SUM(BD72:BD102)</f>
        <v>324000</v>
      </c>
      <c r="BF103" s="137">
        <f>SUM(BF72:BF102)</f>
        <v>20</v>
      </c>
      <c r="BG103" s="137">
        <f>SUM(BG72:BG102)</f>
        <v>160000</v>
      </c>
      <c r="BH103" s="137">
        <f>SUM(BH72:BH102)</f>
        <v>0</v>
      </c>
      <c r="BI103" s="137">
        <f>SUM(BI72:BI102)</f>
        <v>160000</v>
      </c>
      <c r="BK103" s="137">
        <f>SUM(BK72:BK102)</f>
        <v>0</v>
      </c>
      <c r="BL103" s="137">
        <f>SUM(BL72:BL102)</f>
        <v>0</v>
      </c>
      <c r="BM103" s="137">
        <f>SUM(BM72:BM102)</f>
        <v>0</v>
      </c>
      <c r="BN103" s="137">
        <f>SUM(BN72:BN102)</f>
        <v>0</v>
      </c>
      <c r="BP103" s="137">
        <f>SUM(BP72:BP102)</f>
        <v>0</v>
      </c>
      <c r="BQ103" s="137">
        <f>SUM(BQ72:BQ102)</f>
        <v>0</v>
      </c>
      <c r="BR103" s="137">
        <f>SUM(BR72:BR102)</f>
        <v>0</v>
      </c>
      <c r="BS103" s="137">
        <f>SUM(BS72:BS102)</f>
        <v>0</v>
      </c>
      <c r="BU103" s="137">
        <f>SUM(BU72:BU102)</f>
        <v>0</v>
      </c>
      <c r="BV103" s="137">
        <f>SUM(BV72:BV102)</f>
        <v>0</v>
      </c>
      <c r="BW103" s="137">
        <f>SUM(BW72:BW102)</f>
        <v>0</v>
      </c>
      <c r="BX103" s="137">
        <f>SUM(BX72:BX102)</f>
        <v>0</v>
      </c>
      <c r="BZ103" s="137">
        <f>SUM(BZ72:BZ102)</f>
        <v>0</v>
      </c>
      <c r="CA103" s="137">
        <f>SUM(CA72:CA102)</f>
        <v>20000</v>
      </c>
      <c r="CB103" s="137">
        <f>SUM(CB72:CB102)</f>
        <v>0</v>
      </c>
      <c r="CC103" s="137">
        <f>SUM(CC72:CC102)</f>
        <v>20000</v>
      </c>
      <c r="CE103" s="137">
        <f>SUM(CE72:CE102)</f>
        <v>0</v>
      </c>
      <c r="CF103" s="137">
        <f>SUM(CF72:CF102)</f>
        <v>0</v>
      </c>
      <c r="CG103" s="137">
        <f>SUM(CG72:CG102)</f>
        <v>0</v>
      </c>
      <c r="CH103" s="137">
        <f>SUM(CH72:CH102)</f>
        <v>0</v>
      </c>
      <c r="CJ103" s="137">
        <f>SUM(CJ72:CJ102)</f>
        <v>52</v>
      </c>
      <c r="CK103" s="137">
        <f>SUM(CK72:CK102)</f>
        <v>52000</v>
      </c>
      <c r="CL103" s="137">
        <f>SUM(CL72:CL102)</f>
        <v>0</v>
      </c>
      <c r="CM103" s="137">
        <f>SUM(CM72:CM102)</f>
        <v>52000</v>
      </c>
      <c r="CO103" s="137">
        <f>SUM(CO72:CO102)</f>
        <v>0</v>
      </c>
      <c r="CP103" s="137">
        <f>SUM(CP72:CP102)</f>
        <v>0</v>
      </c>
      <c r="CQ103" s="137">
        <f>SUM(CQ72:CQ102)</f>
        <v>0</v>
      </c>
      <c r="CR103" s="137">
        <f>SUM(CR72:CR102)</f>
        <v>0</v>
      </c>
      <c r="CT103" s="137">
        <f>SUM(CT72:CT102)</f>
        <v>0</v>
      </c>
      <c r="CU103" s="137">
        <f>SUM(CU72:CU102)</f>
        <v>0</v>
      </c>
      <c r="CV103" s="137">
        <f>SUM(CV72:CV102)</f>
        <v>0</v>
      </c>
      <c r="CW103" s="137">
        <f>SUM(CW72:CW102)</f>
        <v>0</v>
      </c>
      <c r="CY103" s="137">
        <f>SUM(CY72:CY102)</f>
        <v>0</v>
      </c>
      <c r="CZ103" s="137">
        <f>SUM(CZ72:CZ102)</f>
        <v>0</v>
      </c>
      <c r="DA103" s="137">
        <f>SUM(DA72:DA102)</f>
        <v>0</v>
      </c>
      <c r="DB103" s="137">
        <f>SUM(DB72:DB102)</f>
        <v>0</v>
      </c>
      <c r="DD103" s="137">
        <f>SUM(DD72:DD102)</f>
        <v>0</v>
      </c>
      <c r="DE103" s="137">
        <f>SUM(DE72:DE102)</f>
        <v>0</v>
      </c>
      <c r="DF103" s="137">
        <f>SUM(DF72:DF102)</f>
        <v>0</v>
      </c>
      <c r="DG103" s="137">
        <f>SUM(DG72:DG102)</f>
        <v>0</v>
      </c>
      <c r="DI103" s="137">
        <f>SUM(DI72:DI102)</f>
        <v>0</v>
      </c>
      <c r="DJ103" s="137">
        <f>SUM(DJ72:DJ102)</f>
        <v>0</v>
      </c>
      <c r="DK103" s="137">
        <f>SUM(DK72:DK102)</f>
        <v>0</v>
      </c>
      <c r="DL103" s="137">
        <f>SUM(DL72:DL102)</f>
        <v>0</v>
      </c>
      <c r="DN103" s="137">
        <f>SUM(DN72:DN102)</f>
        <v>213</v>
      </c>
      <c r="DO103" s="137">
        <f>SUM(DO72:DO102)</f>
        <v>14328506</v>
      </c>
      <c r="DP103" s="137">
        <f>SUM(DP72:DP102)</f>
        <v>0</v>
      </c>
      <c r="DQ103" s="137">
        <f>SUM(DQ72:DQ102)</f>
        <v>14328506</v>
      </c>
    </row>
    <row r="104" spans="1:121" s="154" customFormat="1">
      <c r="A104" s="144">
        <v>33</v>
      </c>
      <c r="B104" s="145" t="s">
        <v>1919</v>
      </c>
      <c r="C104" s="138">
        <f>C105-C103</f>
        <v>0</v>
      </c>
      <c r="D104" s="138">
        <f>D105-D103</f>
        <v>0</v>
      </c>
      <c r="E104" s="138">
        <f>E105-E103</f>
        <v>0</v>
      </c>
      <c r="F104" s="138">
        <f>F105-F103</f>
        <v>0</v>
      </c>
      <c r="H104" s="138">
        <f>H105-H103</f>
        <v>0</v>
      </c>
      <c r="I104" s="138">
        <f>I105-I103</f>
        <v>0</v>
      </c>
      <c r="J104" s="138">
        <f>J105-J103</f>
        <v>0</v>
      </c>
      <c r="K104" s="138">
        <f>K105-K103</f>
        <v>0</v>
      </c>
      <c r="M104" s="138">
        <f>M105-M103</f>
        <v>0</v>
      </c>
      <c r="N104" s="138">
        <f>N105-N103</f>
        <v>213000</v>
      </c>
      <c r="O104" s="138">
        <f>O105-O103</f>
        <v>0</v>
      </c>
      <c r="P104" s="138">
        <f>P105-P103</f>
        <v>213000</v>
      </c>
      <c r="R104" s="138">
        <f>R105-R103</f>
        <v>1</v>
      </c>
      <c r="S104" s="138">
        <f>S105-S103</f>
        <v>6180000</v>
      </c>
      <c r="T104" s="138">
        <f>T105-T103</f>
        <v>0</v>
      </c>
      <c r="U104" s="138">
        <f>U105-U103</f>
        <v>6180000</v>
      </c>
      <c r="W104" s="138">
        <f>W105-W103</f>
        <v>1</v>
      </c>
      <c r="X104" s="138">
        <f>X105-X103</f>
        <v>4800</v>
      </c>
      <c r="Y104" s="138">
        <f>Y105-Y103</f>
        <v>0</v>
      </c>
      <c r="Z104" s="138">
        <f>Z105-Z103</f>
        <v>4800</v>
      </c>
      <c r="AB104" s="138">
        <f>AB105-AB103</f>
        <v>0</v>
      </c>
      <c r="AC104" s="138">
        <f>AC105-AC103</f>
        <v>0</v>
      </c>
      <c r="AD104" s="138">
        <f>AD105-AD103</f>
        <v>0</v>
      </c>
      <c r="AE104" s="138">
        <f>AE105-AE103</f>
        <v>0</v>
      </c>
      <c r="AG104" s="138">
        <f>AG105-AG103</f>
        <v>0</v>
      </c>
      <c r="AH104" s="138">
        <f>AH105-AH103</f>
        <v>0</v>
      </c>
      <c r="AI104" s="138">
        <f>AI105-AI103</f>
        <v>0</v>
      </c>
      <c r="AJ104" s="138">
        <f>AJ105-AJ103</f>
        <v>0</v>
      </c>
      <c r="AL104" s="138">
        <f>AL105-AL103</f>
        <v>1707</v>
      </c>
      <c r="AM104" s="138">
        <f>AM105-AM103</f>
        <v>170700</v>
      </c>
      <c r="AN104" s="138">
        <f>AN105-AN103</f>
        <v>0</v>
      </c>
      <c r="AO104" s="138">
        <f>AO105-AO103</f>
        <v>170700</v>
      </c>
      <c r="AQ104" s="138">
        <f>AQ105-AQ103</f>
        <v>0</v>
      </c>
      <c r="AR104" s="138">
        <f>AR105-AR103</f>
        <v>0</v>
      </c>
      <c r="AS104" s="138">
        <f>AS105-AS103</f>
        <v>0</v>
      </c>
      <c r="AT104" s="138">
        <f>AT105-AT103</f>
        <v>0</v>
      </c>
      <c r="AV104" s="138">
        <f>AV105-AV103</f>
        <v>0</v>
      </c>
      <c r="AW104" s="138">
        <f>AW105-AW103</f>
        <v>0</v>
      </c>
      <c r="AX104" s="138">
        <f>AX105-AX103</f>
        <v>0</v>
      </c>
      <c r="AY104" s="138">
        <f>AY105-AY103</f>
        <v>0</v>
      </c>
      <c r="BA104" s="138">
        <f>BA105-BA103</f>
        <v>0</v>
      </c>
      <c r="BB104" s="138">
        <f>BB105-BB103</f>
        <v>0</v>
      </c>
      <c r="BC104" s="138">
        <f>BC105-BC103</f>
        <v>0</v>
      </c>
      <c r="BD104" s="138">
        <f>BD105-BD103</f>
        <v>0</v>
      </c>
      <c r="BF104" s="138">
        <f>BF105-BF103</f>
        <v>0</v>
      </c>
      <c r="BG104" s="138">
        <f>BG105-BG103</f>
        <v>0</v>
      </c>
      <c r="BH104" s="138">
        <f>BH105-BH103</f>
        <v>0</v>
      </c>
      <c r="BI104" s="138">
        <f>BI105-BI103</f>
        <v>0</v>
      </c>
      <c r="BK104" s="138">
        <f>BK105-BK103</f>
        <v>0</v>
      </c>
      <c r="BL104" s="138">
        <f>BL105-BL103</f>
        <v>0</v>
      </c>
      <c r="BM104" s="138">
        <f>BM105-BM103</f>
        <v>0</v>
      </c>
      <c r="BN104" s="138">
        <f>BN105-BN103</f>
        <v>0</v>
      </c>
      <c r="BP104" s="138">
        <f>BP105-BP103</f>
        <v>0</v>
      </c>
      <c r="BQ104" s="138">
        <f>BQ105-BQ103</f>
        <v>0</v>
      </c>
      <c r="BR104" s="138">
        <f>BR105-BR103</f>
        <v>0</v>
      </c>
      <c r="BS104" s="138">
        <f>BS105-BS103</f>
        <v>0</v>
      </c>
      <c r="BU104" s="138">
        <f>BU105-BU103</f>
        <v>0</v>
      </c>
      <c r="BV104" s="138">
        <f>BV105-BV103</f>
        <v>0</v>
      </c>
      <c r="BW104" s="138">
        <f>BW105-BW103</f>
        <v>0</v>
      </c>
      <c r="BX104" s="138">
        <f>BX105-BX103</f>
        <v>0</v>
      </c>
      <c r="BZ104" s="138">
        <f>BZ105-BZ103</f>
        <v>0</v>
      </c>
      <c r="CA104" s="138">
        <f>CA105-CA103</f>
        <v>0</v>
      </c>
      <c r="CB104" s="138">
        <f>CB105-CB103</f>
        <v>0</v>
      </c>
      <c r="CC104" s="138">
        <f>CC105-CC103</f>
        <v>0</v>
      </c>
      <c r="CE104" s="138">
        <f>CE105-CE103</f>
        <v>0</v>
      </c>
      <c r="CF104" s="138">
        <f>CF105-CF103</f>
        <v>0</v>
      </c>
      <c r="CG104" s="138">
        <f>CG105-CG103</f>
        <v>0</v>
      </c>
      <c r="CH104" s="138">
        <f>CH105-CH103</f>
        <v>0</v>
      </c>
      <c r="CJ104" s="138">
        <f>CJ105-CJ103</f>
        <v>0</v>
      </c>
      <c r="CK104" s="138">
        <f>CK105-CK103</f>
        <v>0</v>
      </c>
      <c r="CL104" s="138">
        <f>CL105-CL103</f>
        <v>0</v>
      </c>
      <c r="CM104" s="138">
        <f>CM105-CM103</f>
        <v>0</v>
      </c>
      <c r="CO104" s="138">
        <f>CO105-CO103</f>
        <v>0</v>
      </c>
      <c r="CP104" s="138">
        <f>CP105-CP103</f>
        <v>0</v>
      </c>
      <c r="CQ104" s="138">
        <f>CQ105-CQ103</f>
        <v>0</v>
      </c>
      <c r="CR104" s="138">
        <f>CR105-CR103</f>
        <v>0</v>
      </c>
      <c r="CT104" s="138">
        <f>CT105-CT103</f>
        <v>0</v>
      </c>
      <c r="CU104" s="138">
        <f>CU105-CU103</f>
        <v>0</v>
      </c>
      <c r="CV104" s="138">
        <f>CV105-CV103</f>
        <v>0</v>
      </c>
      <c r="CW104" s="138">
        <f>CW105-CW103</f>
        <v>0</v>
      </c>
      <c r="CY104" s="138">
        <f>CY105-CY103</f>
        <v>0</v>
      </c>
      <c r="CZ104" s="138">
        <f>CZ105-CZ103</f>
        <v>0</v>
      </c>
      <c r="DA104" s="138">
        <f>DA105-DA103</f>
        <v>0</v>
      </c>
      <c r="DB104" s="138">
        <f>DB105-DB103</f>
        <v>0</v>
      </c>
      <c r="DD104" s="138">
        <f>DD105-DD103</f>
        <v>0</v>
      </c>
      <c r="DE104" s="138">
        <f>DE105-DE103</f>
        <v>0</v>
      </c>
      <c r="DF104" s="138">
        <f>DF105-DF103</f>
        <v>0</v>
      </c>
      <c r="DG104" s="138">
        <f>DG105-DG103</f>
        <v>0</v>
      </c>
      <c r="DI104" s="138">
        <f>DI105-DI103</f>
        <v>0</v>
      </c>
      <c r="DJ104" s="138">
        <f>DJ105-DJ103</f>
        <v>0</v>
      </c>
      <c r="DK104" s="138">
        <f>DK105-DK103</f>
        <v>0</v>
      </c>
      <c r="DL104" s="138">
        <f>DL105-DL103</f>
        <v>0</v>
      </c>
      <c r="DN104" s="138">
        <f>DN105-DN103</f>
        <v>1709</v>
      </c>
      <c r="DO104" s="138">
        <f>DO105-DO103</f>
        <v>6568500</v>
      </c>
      <c r="DP104" s="138">
        <f>DP105-DP103</f>
        <v>0</v>
      </c>
      <c r="DQ104" s="138">
        <f>DQ105-DQ103</f>
        <v>6568500</v>
      </c>
    </row>
    <row r="105" spans="1:121" s="156" customFormat="1">
      <c r="A105" s="146">
        <v>34</v>
      </c>
      <c r="B105" s="147" t="s">
        <v>54</v>
      </c>
      <c r="C105" s="157">
        <f>C37</f>
        <v>0</v>
      </c>
      <c r="D105" s="157">
        <f>D37</f>
        <v>0</v>
      </c>
      <c r="E105" s="157">
        <f>E37</f>
        <v>0</v>
      </c>
      <c r="F105" s="157">
        <f>F37</f>
        <v>0</v>
      </c>
      <c r="H105" s="157">
        <f>H37</f>
        <v>0</v>
      </c>
      <c r="I105" s="157">
        <f>I37</f>
        <v>0</v>
      </c>
      <c r="J105" s="157">
        <f>J37</f>
        <v>0</v>
      </c>
      <c r="K105" s="157">
        <f>K37</f>
        <v>0</v>
      </c>
      <c r="M105" s="157">
        <f>M37</f>
        <v>0</v>
      </c>
      <c r="N105" s="157">
        <f>N37</f>
        <v>213000</v>
      </c>
      <c r="O105" s="157">
        <f>O37</f>
        <v>0</v>
      </c>
      <c r="P105" s="157">
        <f>P37</f>
        <v>213000</v>
      </c>
      <c r="R105" s="157">
        <f>R37</f>
        <v>31</v>
      </c>
      <c r="S105" s="157">
        <f>S37</f>
        <v>9180000</v>
      </c>
      <c r="T105" s="157">
        <f>T37</f>
        <v>0</v>
      </c>
      <c r="U105" s="157">
        <f>U37</f>
        <v>9180000</v>
      </c>
      <c r="W105" s="157">
        <f>W37</f>
        <v>32</v>
      </c>
      <c r="X105" s="157">
        <f>X37</f>
        <v>153600</v>
      </c>
      <c r="Y105" s="157">
        <f>Y37</f>
        <v>0</v>
      </c>
      <c r="Z105" s="157">
        <f>Z37</f>
        <v>153600</v>
      </c>
      <c r="AB105" s="157">
        <f>AB37</f>
        <v>0</v>
      </c>
      <c r="AC105" s="157">
        <f>AC37</f>
        <v>9902706</v>
      </c>
      <c r="AD105" s="157">
        <f>AD37</f>
        <v>0</v>
      </c>
      <c r="AE105" s="157">
        <f>AE37</f>
        <v>9902706</v>
      </c>
      <c r="AG105" s="157">
        <f>AG37</f>
        <v>20</v>
      </c>
      <c r="AH105" s="157">
        <f>AH37</f>
        <v>721000</v>
      </c>
      <c r="AI105" s="157">
        <f>AI37</f>
        <v>0</v>
      </c>
      <c r="AJ105" s="157">
        <f>AJ37</f>
        <v>721000</v>
      </c>
      <c r="AL105" s="157">
        <f>AL37</f>
        <v>1707</v>
      </c>
      <c r="AM105" s="157">
        <f>AM37</f>
        <v>170700</v>
      </c>
      <c r="AN105" s="157">
        <f>AN37</f>
        <v>0</v>
      </c>
      <c r="AO105" s="157">
        <f>AO37</f>
        <v>170700</v>
      </c>
      <c r="AQ105" s="157">
        <f>AQ37</f>
        <v>0</v>
      </c>
      <c r="AR105" s="157">
        <f>AR37</f>
        <v>0</v>
      </c>
      <c r="AS105" s="157">
        <f>AS37</f>
        <v>0</v>
      </c>
      <c r="AT105" s="157">
        <f>AT37</f>
        <v>0</v>
      </c>
      <c r="AV105" s="157">
        <f>AV37</f>
        <v>0</v>
      </c>
      <c r="AW105" s="157">
        <f>AW37</f>
        <v>0</v>
      </c>
      <c r="AX105" s="157">
        <f>AX37</f>
        <v>0</v>
      </c>
      <c r="AY105" s="157">
        <f>AY37</f>
        <v>0</v>
      </c>
      <c r="BA105" s="157">
        <f>BA37</f>
        <v>60</v>
      </c>
      <c r="BB105" s="157">
        <f>BB37</f>
        <v>324000</v>
      </c>
      <c r="BC105" s="157">
        <f>BC37</f>
        <v>0</v>
      </c>
      <c r="BD105" s="157">
        <f>BD37</f>
        <v>324000</v>
      </c>
      <c r="BF105" s="157">
        <f>BF37</f>
        <v>20</v>
      </c>
      <c r="BG105" s="157">
        <f>BG37</f>
        <v>160000</v>
      </c>
      <c r="BH105" s="157">
        <f>BH37</f>
        <v>0</v>
      </c>
      <c r="BI105" s="157">
        <f>BI37</f>
        <v>160000</v>
      </c>
      <c r="BK105" s="157">
        <f>BK37</f>
        <v>0</v>
      </c>
      <c r="BL105" s="157">
        <f>BL37</f>
        <v>0</v>
      </c>
      <c r="BM105" s="157">
        <f>BM37</f>
        <v>0</v>
      </c>
      <c r="BN105" s="157">
        <f>BN37</f>
        <v>0</v>
      </c>
      <c r="BP105" s="157">
        <f>BP37</f>
        <v>0</v>
      </c>
      <c r="BQ105" s="157">
        <f>BQ37</f>
        <v>0</v>
      </c>
      <c r="BR105" s="157">
        <f>BR37</f>
        <v>0</v>
      </c>
      <c r="BS105" s="157">
        <f>BS37</f>
        <v>0</v>
      </c>
      <c r="BU105" s="157">
        <f>BU37</f>
        <v>0</v>
      </c>
      <c r="BV105" s="157">
        <f>BV37</f>
        <v>0</v>
      </c>
      <c r="BW105" s="157">
        <f>BW37</f>
        <v>0</v>
      </c>
      <c r="BX105" s="157">
        <f>BX37</f>
        <v>0</v>
      </c>
      <c r="BZ105" s="157">
        <f>BZ37</f>
        <v>0</v>
      </c>
      <c r="CA105" s="157">
        <f>CA37</f>
        <v>20000</v>
      </c>
      <c r="CB105" s="157">
        <f>CB37</f>
        <v>0</v>
      </c>
      <c r="CC105" s="157">
        <f>CC37</f>
        <v>20000</v>
      </c>
      <c r="CE105" s="157">
        <f>CE37</f>
        <v>0</v>
      </c>
      <c r="CF105" s="157">
        <f>CF37</f>
        <v>0</v>
      </c>
      <c r="CG105" s="157">
        <f>CG37</f>
        <v>0</v>
      </c>
      <c r="CH105" s="157">
        <f>CH37</f>
        <v>0</v>
      </c>
      <c r="CJ105" s="157">
        <f>CJ37</f>
        <v>52</v>
      </c>
      <c r="CK105" s="157">
        <f>CK37</f>
        <v>52000</v>
      </c>
      <c r="CL105" s="157">
        <f>CL37</f>
        <v>0</v>
      </c>
      <c r="CM105" s="157">
        <f>CM37</f>
        <v>52000</v>
      </c>
      <c r="CO105" s="157">
        <f>CO37</f>
        <v>0</v>
      </c>
      <c r="CP105" s="157">
        <f>CP37</f>
        <v>0</v>
      </c>
      <c r="CQ105" s="157">
        <f>CQ37</f>
        <v>0</v>
      </c>
      <c r="CR105" s="157">
        <f>CR37</f>
        <v>0</v>
      </c>
      <c r="CT105" s="157">
        <f>CT37</f>
        <v>0</v>
      </c>
      <c r="CU105" s="157">
        <f>CU37</f>
        <v>0</v>
      </c>
      <c r="CV105" s="157">
        <f>CV37</f>
        <v>0</v>
      </c>
      <c r="CW105" s="157">
        <f>CW37</f>
        <v>0</v>
      </c>
      <c r="CY105" s="157">
        <f>CY37</f>
        <v>0</v>
      </c>
      <c r="CZ105" s="157">
        <f>CZ37</f>
        <v>0</v>
      </c>
      <c r="DA105" s="157">
        <f>DA37</f>
        <v>0</v>
      </c>
      <c r="DB105" s="157">
        <f>DB37</f>
        <v>0</v>
      </c>
      <c r="DD105" s="157">
        <f>DD37</f>
        <v>0</v>
      </c>
      <c r="DE105" s="157">
        <f>DE37</f>
        <v>0</v>
      </c>
      <c r="DF105" s="157">
        <f>DF37</f>
        <v>0</v>
      </c>
      <c r="DG105" s="157">
        <f>DG37</f>
        <v>0</v>
      </c>
      <c r="DI105" s="157">
        <f>DI37</f>
        <v>0</v>
      </c>
      <c r="DJ105" s="157">
        <f>DJ37</f>
        <v>0</v>
      </c>
      <c r="DK105" s="157">
        <f>DK37</f>
        <v>0</v>
      </c>
      <c r="DL105" s="157">
        <f>DL37</f>
        <v>0</v>
      </c>
      <c r="DN105" s="157">
        <f>DN37</f>
        <v>1922</v>
      </c>
      <c r="DO105" s="157">
        <f>DO37</f>
        <v>20897006</v>
      </c>
      <c r="DP105" s="157">
        <f>DP37</f>
        <v>0</v>
      </c>
      <c r="DQ105" s="157">
        <f>DQ37</f>
        <v>20897006</v>
      </c>
    </row>
  </sheetData>
  <mergeCells count="96">
    <mergeCell ref="CZ2:DC2"/>
    <mergeCell ref="DE2:DH2"/>
    <mergeCell ref="DJ2:DM2"/>
    <mergeCell ref="BV2:BY2"/>
    <mergeCell ref="S2:U2"/>
    <mergeCell ref="X2:Z2"/>
    <mergeCell ref="AH2:AK2"/>
    <mergeCell ref="BQ2:BT2"/>
    <mergeCell ref="A1:G1"/>
    <mergeCell ref="H1:L1"/>
    <mergeCell ref="M1:Q1"/>
    <mergeCell ref="R1:V1"/>
    <mergeCell ref="W1:AA1"/>
    <mergeCell ref="AB1:AF1"/>
    <mergeCell ref="BZ1:CD1"/>
    <mergeCell ref="CE1:CI1"/>
    <mergeCell ref="CJ1:CN1"/>
    <mergeCell ref="AG1:AK1"/>
    <mergeCell ref="AL1:AP1"/>
    <mergeCell ref="AQ1:AU1"/>
    <mergeCell ref="AV1:AZ1"/>
    <mergeCell ref="BA1:BE1"/>
    <mergeCell ref="BF1:BJ1"/>
    <mergeCell ref="D3:G3"/>
    <mergeCell ref="I3:L3"/>
    <mergeCell ref="N3:Q3"/>
    <mergeCell ref="S3:V3"/>
    <mergeCell ref="X3:AA3"/>
    <mergeCell ref="AC3:AF3"/>
    <mergeCell ref="AH3:AK3"/>
    <mergeCell ref="AM3:AP3"/>
    <mergeCell ref="AR3:AU3"/>
    <mergeCell ref="AW3:AZ3"/>
    <mergeCell ref="DD1:DH1"/>
    <mergeCell ref="DI1:DM1"/>
    <mergeCell ref="BK1:BO1"/>
    <mergeCell ref="BP1:BT1"/>
    <mergeCell ref="BU1:BY1"/>
    <mergeCell ref="CO1:CS1"/>
    <mergeCell ref="CT1:CX1"/>
    <mergeCell ref="CY1:DC1"/>
    <mergeCell ref="BB3:BE3"/>
    <mergeCell ref="BG3:BJ3"/>
    <mergeCell ref="CP3:CS3"/>
    <mergeCell ref="CU3:CX3"/>
    <mergeCell ref="CZ3:DC3"/>
    <mergeCell ref="DE3:DH3"/>
    <mergeCell ref="DJ3:DM3"/>
    <mergeCell ref="BL3:BO3"/>
    <mergeCell ref="BQ3:BT3"/>
    <mergeCell ref="BV3:BY3"/>
    <mergeCell ref="CA3:CD3"/>
    <mergeCell ref="CF3:CI3"/>
    <mergeCell ref="CK3:CN3"/>
    <mergeCell ref="BV4:BY4"/>
    <mergeCell ref="CA4:CD4"/>
    <mergeCell ref="BB4:BE4"/>
    <mergeCell ref="BG4:BJ4"/>
    <mergeCell ref="D4:G4"/>
    <mergeCell ref="I4:L4"/>
    <mergeCell ref="N4:Q4"/>
    <mergeCell ref="S4:V4"/>
    <mergeCell ref="X4:AA4"/>
    <mergeCell ref="AC4:AF4"/>
    <mergeCell ref="BL4:BO4"/>
    <mergeCell ref="BQ4:BT4"/>
    <mergeCell ref="A71:B71"/>
    <mergeCell ref="DN1:DR4"/>
    <mergeCell ref="A3:B4"/>
    <mergeCell ref="A69:B69"/>
    <mergeCell ref="A70:B70"/>
    <mergeCell ref="CP4:CS4"/>
    <mergeCell ref="CU4:CX4"/>
    <mergeCell ref="CZ4:DC4"/>
    <mergeCell ref="DE4:DH4"/>
    <mergeCell ref="DJ4:DM4"/>
    <mergeCell ref="CF4:CI4"/>
    <mergeCell ref="CK4:CN4"/>
    <mergeCell ref="AH4:AK4"/>
    <mergeCell ref="AM4:AP4"/>
    <mergeCell ref="AR4:AU4"/>
    <mergeCell ref="AW4:AZ4"/>
    <mergeCell ref="D2:G2"/>
    <mergeCell ref="CA2:CD2"/>
    <mergeCell ref="CP2:CS2"/>
    <mergeCell ref="CU2:CX2"/>
    <mergeCell ref="AC2:AF2"/>
    <mergeCell ref="BB2:BE2"/>
    <mergeCell ref="BG2:BJ2"/>
    <mergeCell ref="I2:L2"/>
    <mergeCell ref="AR2:AU2"/>
    <mergeCell ref="AW2:AZ2"/>
    <mergeCell ref="AM2:AP2"/>
    <mergeCell ref="N2:Q2"/>
    <mergeCell ref="CF2:CI2"/>
    <mergeCell ref="CK2:CN2"/>
  </mergeCells>
  <printOptions verticalCentered="1" gridLines="1"/>
  <pageMargins left="0.69" right="0.15" top="0.28000000000000003" bottom="0" header="0.16" footer="0.16"/>
  <pageSetup paperSize="9" scale="49" orientation="portrait" horizontalDpi="4294967292" verticalDpi="0" r:id="rId1"/>
  <headerFooter>
    <oddFooter>&amp;RExecutive Director</oddFooter>
  </headerFooter>
  <colBreaks count="7" manualBreakCount="7">
    <brk id="17" max="104" man="1"/>
    <brk id="22" max="104" man="1"/>
    <brk id="27" max="104" man="1"/>
    <brk id="32" max="104" man="1"/>
    <brk id="52" max="104" man="1"/>
    <brk id="57" max="104" man="1"/>
    <brk id="82" max="104" man="1"/>
  </colBreaks>
</worksheet>
</file>

<file path=xl/worksheets/sheet4.xml><?xml version="1.0" encoding="utf-8"?>
<worksheet xmlns="http://schemas.openxmlformats.org/spreadsheetml/2006/main" xmlns:r="http://schemas.openxmlformats.org/officeDocument/2006/relationships">
  <dimension ref="A1:MY111"/>
  <sheetViews>
    <sheetView view="pageBreakPreview" zoomScale="66" zoomScaleNormal="80" zoomScaleSheetLayoutView="66" workbookViewId="0">
      <pane xSplit="2" ySplit="71" topLeftCell="C72" activePane="bottomRight" state="frozen"/>
      <selection pane="topRight" activeCell="C1" sqref="C1"/>
      <selection pane="bottomLeft" activeCell="A72" sqref="A72"/>
      <selection pane="bottomRight" activeCell="A81" sqref="A81"/>
    </sheetView>
  </sheetViews>
  <sheetFormatPr defaultRowHeight="15.75"/>
  <cols>
    <col min="1" max="1" width="9.7109375" style="18" customWidth="1"/>
    <col min="2" max="2" width="29.42578125" style="18" customWidth="1"/>
    <col min="3" max="6" width="16.7109375" style="18" customWidth="1"/>
    <col min="7" max="37" width="16.7109375" style="1" customWidth="1"/>
    <col min="38" max="42" width="16.7109375" style="1" hidden="1" customWidth="1"/>
    <col min="43" max="47" width="16.7109375" style="1" customWidth="1"/>
    <col min="48" max="52" width="16.7109375" style="1" hidden="1" customWidth="1"/>
    <col min="53" max="57" width="16.7109375" style="1" customWidth="1"/>
    <col min="58" max="62" width="16.7109375" style="1" hidden="1" customWidth="1"/>
    <col min="63" max="107" width="16.7109375" style="1" customWidth="1"/>
    <col min="108" max="122" width="16.7109375" style="1" hidden="1" customWidth="1"/>
    <col min="123" max="127" width="16.7109375" style="1" customWidth="1"/>
    <col min="128" max="137" width="16.7109375" style="1" hidden="1" customWidth="1"/>
    <col min="138" max="192" width="16.7109375" style="1" customWidth="1"/>
    <col min="193" max="197" width="16.7109375" style="1" hidden="1" customWidth="1"/>
    <col min="198" max="207" width="16.7109375" style="1" customWidth="1"/>
    <col min="208" max="212" width="16.7109375" style="1" hidden="1" customWidth="1"/>
    <col min="213" max="217" width="16.7109375" style="1" customWidth="1"/>
    <col min="218" max="232" width="16.7109375" style="1" hidden="1" customWidth="1"/>
    <col min="233" max="252" width="16.7109375" style="1" customWidth="1"/>
    <col min="253" max="257" width="16.7109375" style="1" hidden="1" customWidth="1"/>
    <col min="258" max="262" width="16.7109375" style="1" customWidth="1"/>
    <col min="263" max="267" width="16.7109375" style="1" hidden="1" customWidth="1"/>
    <col min="268" max="268" width="16.7109375" style="76" customWidth="1"/>
    <col min="269" max="287" width="16.7109375" style="1" customWidth="1"/>
    <col min="288" max="297" width="16.7109375" style="1" hidden="1" customWidth="1"/>
    <col min="298" max="332" width="16.7109375" style="1" customWidth="1"/>
    <col min="333" max="337" width="16.7109375" style="1" hidden="1" customWidth="1"/>
    <col min="338" max="342" width="16.7109375" style="1" customWidth="1"/>
    <col min="343" max="357" width="16.7109375" style="1" hidden="1" customWidth="1"/>
    <col min="358" max="361" width="16.7109375" style="1" customWidth="1"/>
    <col min="362" max="362" width="9.5703125" style="1" hidden="1" customWidth="1"/>
    <col min="363" max="363" width="14.42578125" style="1" bestFit="1" customWidth="1"/>
    <col min="364" max="16384" width="9.140625" style="1"/>
  </cols>
  <sheetData>
    <row r="1" spans="1:362" ht="22.5" customHeight="1">
      <c r="A1" s="188" t="s">
        <v>66</v>
      </c>
      <c r="B1" s="188"/>
      <c r="C1" s="188"/>
      <c r="D1" s="188"/>
      <c r="E1" s="188"/>
      <c r="F1" s="188"/>
      <c r="G1" s="188"/>
      <c r="H1" s="188" t="s">
        <v>66</v>
      </c>
      <c r="I1" s="188"/>
      <c r="J1" s="188"/>
      <c r="K1" s="188"/>
      <c r="L1" s="188"/>
      <c r="M1" s="188" t="s">
        <v>66</v>
      </c>
      <c r="N1" s="188"/>
      <c r="O1" s="188"/>
      <c r="P1" s="188"/>
      <c r="Q1" s="188"/>
      <c r="R1" s="188" t="s">
        <v>66</v>
      </c>
      <c r="S1" s="188"/>
      <c r="T1" s="188"/>
      <c r="U1" s="188"/>
      <c r="V1" s="188"/>
      <c r="W1" s="188" t="s">
        <v>66</v>
      </c>
      <c r="X1" s="188"/>
      <c r="Y1" s="188"/>
      <c r="Z1" s="188"/>
      <c r="AA1" s="188"/>
      <c r="AB1" s="188" t="s">
        <v>66</v>
      </c>
      <c r="AC1" s="188"/>
      <c r="AD1" s="188"/>
      <c r="AE1" s="188"/>
      <c r="AF1" s="188"/>
      <c r="AG1" s="188" t="s">
        <v>66</v>
      </c>
      <c r="AH1" s="188"/>
      <c r="AI1" s="188"/>
      <c r="AJ1" s="188"/>
      <c r="AK1" s="188"/>
      <c r="AL1" s="188" t="s">
        <v>66</v>
      </c>
      <c r="AM1" s="188"/>
      <c r="AN1" s="188"/>
      <c r="AO1" s="188"/>
      <c r="AP1" s="188"/>
      <c r="AQ1" s="188" t="s">
        <v>66</v>
      </c>
      <c r="AR1" s="188"/>
      <c r="AS1" s="188"/>
      <c r="AT1" s="188"/>
      <c r="AU1" s="188"/>
      <c r="AV1" s="188" t="s">
        <v>66</v>
      </c>
      <c r="AW1" s="188"/>
      <c r="AX1" s="188"/>
      <c r="AY1" s="188"/>
      <c r="AZ1" s="188"/>
      <c r="BA1" s="188" t="s">
        <v>66</v>
      </c>
      <c r="BB1" s="188"/>
      <c r="BC1" s="188"/>
      <c r="BD1" s="188"/>
      <c r="BE1" s="188"/>
      <c r="BF1" s="188" t="s">
        <v>66</v>
      </c>
      <c r="BG1" s="188"/>
      <c r="BH1" s="188"/>
      <c r="BI1" s="188"/>
      <c r="BJ1" s="188"/>
      <c r="BK1" s="188" t="s">
        <v>66</v>
      </c>
      <c r="BL1" s="188"/>
      <c r="BM1" s="188"/>
      <c r="BN1" s="188"/>
      <c r="BO1" s="188"/>
      <c r="BP1" s="188" t="s">
        <v>66</v>
      </c>
      <c r="BQ1" s="188"/>
      <c r="BR1" s="188"/>
      <c r="BS1" s="188"/>
      <c r="BT1" s="188"/>
      <c r="BU1" s="188" t="s">
        <v>66</v>
      </c>
      <c r="BV1" s="188"/>
      <c r="BW1" s="188"/>
      <c r="BX1" s="188"/>
      <c r="BY1" s="188"/>
      <c r="BZ1" s="188" t="s">
        <v>1533</v>
      </c>
      <c r="CA1" s="188"/>
      <c r="CB1" s="188"/>
      <c r="CC1" s="188"/>
      <c r="CD1" s="188"/>
      <c r="CE1" s="188" t="s">
        <v>66</v>
      </c>
      <c r="CF1" s="188"/>
      <c r="CG1" s="188"/>
      <c r="CH1" s="188"/>
      <c r="CI1" s="188"/>
      <c r="CJ1" s="188" t="s">
        <v>66</v>
      </c>
      <c r="CK1" s="188"/>
      <c r="CL1" s="188"/>
      <c r="CM1" s="188"/>
      <c r="CN1" s="188"/>
      <c r="CO1" s="188" t="s">
        <v>66</v>
      </c>
      <c r="CP1" s="188"/>
      <c r="CQ1" s="188"/>
      <c r="CR1" s="188"/>
      <c r="CS1" s="188"/>
      <c r="CT1" s="188" t="s">
        <v>66</v>
      </c>
      <c r="CU1" s="188"/>
      <c r="CV1" s="188"/>
      <c r="CW1" s="188"/>
      <c r="CX1" s="188"/>
      <c r="CY1" s="188" t="s">
        <v>66</v>
      </c>
      <c r="CZ1" s="188"/>
      <c r="DA1" s="188"/>
      <c r="DB1" s="188"/>
      <c r="DC1" s="188"/>
      <c r="DD1" s="188" t="s">
        <v>66</v>
      </c>
      <c r="DE1" s="188"/>
      <c r="DF1" s="188"/>
      <c r="DG1" s="188"/>
      <c r="DH1" s="188"/>
      <c r="DI1" s="188" t="s">
        <v>66</v>
      </c>
      <c r="DJ1" s="188"/>
      <c r="DK1" s="188"/>
      <c r="DL1" s="188"/>
      <c r="DM1" s="188"/>
      <c r="DN1" s="188" t="s">
        <v>66</v>
      </c>
      <c r="DO1" s="188"/>
      <c r="DP1" s="188"/>
      <c r="DQ1" s="188"/>
      <c r="DR1" s="188"/>
      <c r="DS1" s="188" t="s">
        <v>66</v>
      </c>
      <c r="DT1" s="188"/>
      <c r="DU1" s="188"/>
      <c r="DV1" s="188"/>
      <c r="DW1" s="188"/>
      <c r="DX1" s="188" t="s">
        <v>66</v>
      </c>
      <c r="DY1" s="188"/>
      <c r="DZ1" s="188"/>
      <c r="EA1" s="188"/>
      <c r="EB1" s="188"/>
      <c r="EC1" s="188" t="s">
        <v>66</v>
      </c>
      <c r="ED1" s="188"/>
      <c r="EE1" s="188"/>
      <c r="EF1" s="188"/>
      <c r="EG1" s="188"/>
      <c r="EH1" s="188" t="s">
        <v>66</v>
      </c>
      <c r="EI1" s="188"/>
      <c r="EJ1" s="188"/>
      <c r="EK1" s="188"/>
      <c r="EL1" s="188"/>
      <c r="EM1" s="188" t="s">
        <v>66</v>
      </c>
      <c r="EN1" s="188"/>
      <c r="EO1" s="188"/>
      <c r="EP1" s="188"/>
      <c r="EQ1" s="188"/>
      <c r="ER1" s="188" t="s">
        <v>66</v>
      </c>
      <c r="ES1" s="188"/>
      <c r="ET1" s="188"/>
      <c r="EU1" s="188"/>
      <c r="EV1" s="188"/>
      <c r="EW1" s="188" t="s">
        <v>66</v>
      </c>
      <c r="EX1" s="188"/>
      <c r="EY1" s="188"/>
      <c r="EZ1" s="188"/>
      <c r="FA1" s="188"/>
      <c r="FB1" s="188" t="s">
        <v>66</v>
      </c>
      <c r="FC1" s="188"/>
      <c r="FD1" s="188"/>
      <c r="FE1" s="188"/>
      <c r="FF1" s="188"/>
      <c r="FG1" s="188" t="s">
        <v>66</v>
      </c>
      <c r="FH1" s="188"/>
      <c r="FI1" s="188"/>
      <c r="FJ1" s="188"/>
      <c r="FK1" s="188"/>
      <c r="FL1" s="188" t="s">
        <v>66</v>
      </c>
      <c r="FM1" s="188"/>
      <c r="FN1" s="188"/>
      <c r="FO1" s="188"/>
      <c r="FP1" s="188"/>
      <c r="FQ1" s="188" t="s">
        <v>66</v>
      </c>
      <c r="FR1" s="188"/>
      <c r="FS1" s="188"/>
      <c r="FT1" s="188"/>
      <c r="FU1" s="188"/>
      <c r="FV1" s="188" t="s">
        <v>66</v>
      </c>
      <c r="FW1" s="188"/>
      <c r="FX1" s="188"/>
      <c r="FY1" s="188"/>
      <c r="FZ1" s="188"/>
      <c r="GA1" s="188" t="s">
        <v>66</v>
      </c>
      <c r="GB1" s="188"/>
      <c r="GC1" s="188"/>
      <c r="GD1" s="188"/>
      <c r="GE1" s="188"/>
      <c r="GF1" s="188" t="s">
        <v>66</v>
      </c>
      <c r="GG1" s="188"/>
      <c r="GH1" s="188"/>
      <c r="GI1" s="188"/>
      <c r="GJ1" s="188"/>
      <c r="GK1" s="188" t="s">
        <v>66</v>
      </c>
      <c r="GL1" s="188"/>
      <c r="GM1" s="188"/>
      <c r="GN1" s="188"/>
      <c r="GO1" s="188"/>
      <c r="GP1" s="188" t="s">
        <v>66</v>
      </c>
      <c r="GQ1" s="188"/>
      <c r="GR1" s="188"/>
      <c r="GS1" s="188"/>
      <c r="GT1" s="188"/>
      <c r="GU1" s="188" t="s">
        <v>66</v>
      </c>
      <c r="GV1" s="188"/>
      <c r="GW1" s="188"/>
      <c r="GX1" s="188"/>
      <c r="GY1" s="188"/>
      <c r="GZ1" s="188" t="s">
        <v>66</v>
      </c>
      <c r="HA1" s="188"/>
      <c r="HB1" s="188"/>
      <c r="HC1" s="188"/>
      <c r="HD1" s="188"/>
      <c r="HE1" s="188" t="s">
        <v>66</v>
      </c>
      <c r="HF1" s="188"/>
      <c r="HG1" s="188"/>
      <c r="HH1" s="188"/>
      <c r="HI1" s="188"/>
      <c r="HJ1" s="188" t="s">
        <v>66</v>
      </c>
      <c r="HK1" s="188"/>
      <c r="HL1" s="188"/>
      <c r="HM1" s="188"/>
      <c r="HN1" s="188"/>
      <c r="HO1" s="188" t="s">
        <v>66</v>
      </c>
      <c r="HP1" s="188"/>
      <c r="HQ1" s="188"/>
      <c r="HR1" s="188"/>
      <c r="HS1" s="188"/>
      <c r="HT1" s="188" t="s">
        <v>66</v>
      </c>
      <c r="HU1" s="188"/>
      <c r="HV1" s="188"/>
      <c r="HW1" s="188"/>
      <c r="HX1" s="188"/>
      <c r="HY1" s="188" t="s">
        <v>66</v>
      </c>
      <c r="HZ1" s="188"/>
      <c r="IA1" s="188"/>
      <c r="IB1" s="188"/>
      <c r="IC1" s="188"/>
      <c r="ID1" s="188" t="s">
        <v>66</v>
      </c>
      <c r="IE1" s="188"/>
      <c r="IF1" s="188"/>
      <c r="IG1" s="188"/>
      <c r="IH1" s="188"/>
      <c r="II1" s="188" t="s">
        <v>66</v>
      </c>
      <c r="IJ1" s="188"/>
      <c r="IK1" s="188"/>
      <c r="IL1" s="188"/>
      <c r="IM1" s="188"/>
      <c r="IN1" s="188" t="s">
        <v>66</v>
      </c>
      <c r="IO1" s="188"/>
      <c r="IP1" s="188"/>
      <c r="IQ1" s="188"/>
      <c r="IR1" s="188"/>
      <c r="IS1" s="188" t="s">
        <v>66</v>
      </c>
      <c r="IT1" s="188"/>
      <c r="IU1" s="188"/>
      <c r="IV1" s="188"/>
      <c r="IW1" s="188"/>
      <c r="IX1" s="188" t="s">
        <v>66</v>
      </c>
      <c r="IY1" s="188"/>
      <c r="IZ1" s="188"/>
      <c r="JA1" s="188"/>
      <c r="JB1" s="188"/>
      <c r="JC1" s="188" t="s">
        <v>66</v>
      </c>
      <c r="JD1" s="188"/>
      <c r="JE1" s="188"/>
      <c r="JF1" s="188"/>
      <c r="JG1" s="188"/>
      <c r="JH1" s="188" t="s">
        <v>66</v>
      </c>
      <c r="JI1" s="188"/>
      <c r="JJ1" s="188"/>
      <c r="JK1" s="188"/>
      <c r="JL1" s="188"/>
      <c r="JM1" s="188" t="s">
        <v>66</v>
      </c>
      <c r="JN1" s="188"/>
      <c r="JO1" s="188"/>
      <c r="JP1" s="188"/>
      <c r="JQ1" s="188"/>
      <c r="JR1" s="188" t="s">
        <v>66</v>
      </c>
      <c r="JS1" s="188"/>
      <c r="JT1" s="188"/>
      <c r="JU1" s="188"/>
      <c r="JV1" s="188"/>
      <c r="JW1" s="188" t="s">
        <v>66</v>
      </c>
      <c r="JX1" s="188"/>
      <c r="JY1" s="188"/>
      <c r="JZ1" s="188"/>
      <c r="KA1" s="188"/>
      <c r="KB1" s="188" t="s">
        <v>66</v>
      </c>
      <c r="KC1" s="188"/>
      <c r="KD1" s="188"/>
      <c r="KE1" s="188"/>
      <c r="KF1" s="188"/>
      <c r="KG1" s="188" t="s">
        <v>66</v>
      </c>
      <c r="KH1" s="188"/>
      <c r="KI1" s="188"/>
      <c r="KJ1" s="188"/>
      <c r="KK1" s="188"/>
      <c r="KL1" s="188" t="s">
        <v>66</v>
      </c>
      <c r="KM1" s="188"/>
      <c r="KN1" s="188"/>
      <c r="KO1" s="188"/>
      <c r="KP1" s="188"/>
      <c r="KQ1" s="188" t="s">
        <v>66</v>
      </c>
      <c r="KR1" s="188"/>
      <c r="KS1" s="188"/>
      <c r="KT1" s="188"/>
      <c r="KU1" s="188"/>
      <c r="KV1" s="188" t="s">
        <v>66</v>
      </c>
      <c r="KW1" s="188"/>
      <c r="KX1" s="188"/>
      <c r="KY1" s="188"/>
      <c r="KZ1" s="188"/>
      <c r="LA1" s="188" t="s">
        <v>66</v>
      </c>
      <c r="LB1" s="188"/>
      <c r="LC1" s="188"/>
      <c r="LD1" s="188"/>
      <c r="LE1" s="188"/>
      <c r="LF1" s="188" t="s">
        <v>66</v>
      </c>
      <c r="LG1" s="188"/>
      <c r="LH1" s="188"/>
      <c r="LI1" s="188"/>
      <c r="LJ1" s="188"/>
      <c r="LK1" s="188" t="s">
        <v>66</v>
      </c>
      <c r="LL1" s="188"/>
      <c r="LM1" s="188"/>
      <c r="LN1" s="188"/>
      <c r="LO1" s="188"/>
      <c r="LP1" s="188" t="s">
        <v>66</v>
      </c>
      <c r="LQ1" s="188"/>
      <c r="LR1" s="188"/>
      <c r="LS1" s="188"/>
      <c r="LT1" s="188"/>
      <c r="LU1" s="188" t="s">
        <v>66</v>
      </c>
      <c r="LV1" s="188"/>
      <c r="LW1" s="188"/>
      <c r="LX1" s="188"/>
      <c r="LY1" s="188"/>
      <c r="LZ1" s="188" t="s">
        <v>66</v>
      </c>
      <c r="MA1" s="188"/>
      <c r="MB1" s="188"/>
      <c r="MC1" s="188"/>
      <c r="MD1" s="188"/>
      <c r="ME1" s="188" t="s">
        <v>66</v>
      </c>
      <c r="MF1" s="188"/>
      <c r="MG1" s="188"/>
      <c r="MH1" s="188"/>
      <c r="MI1" s="188"/>
      <c r="MJ1" s="188" t="s">
        <v>66</v>
      </c>
      <c r="MK1" s="188"/>
      <c r="ML1" s="188"/>
      <c r="MM1" s="188"/>
      <c r="MN1" s="188"/>
      <c r="MO1" s="188" t="s">
        <v>66</v>
      </c>
      <c r="MP1" s="188"/>
      <c r="MQ1" s="188"/>
      <c r="MR1" s="188"/>
      <c r="MS1" s="188"/>
      <c r="MT1" s="207" t="s">
        <v>83</v>
      </c>
      <c r="MU1" s="208"/>
      <c r="MV1" s="208"/>
      <c r="MW1" s="208"/>
      <c r="MX1" s="209"/>
    </row>
    <row r="2" spans="1:362" ht="43.5" customHeight="1">
      <c r="A2" s="60"/>
      <c r="B2" s="61"/>
      <c r="C2" s="65" t="s">
        <v>426</v>
      </c>
      <c r="D2" s="198" t="s">
        <v>1422</v>
      </c>
      <c r="E2" s="199"/>
      <c r="F2" s="199"/>
      <c r="G2" s="200"/>
      <c r="H2" s="65" t="s">
        <v>426</v>
      </c>
      <c r="I2" s="195" t="s">
        <v>1501</v>
      </c>
      <c r="J2" s="196"/>
      <c r="K2" s="196"/>
      <c r="L2" s="197"/>
      <c r="M2" s="65" t="s">
        <v>426</v>
      </c>
      <c r="N2" s="195" t="s">
        <v>1501</v>
      </c>
      <c r="O2" s="196"/>
      <c r="P2" s="196"/>
      <c r="Q2" s="197"/>
      <c r="R2" s="65" t="s">
        <v>426</v>
      </c>
      <c r="S2" s="241" t="s">
        <v>1501</v>
      </c>
      <c r="T2" s="242"/>
      <c r="U2" s="242"/>
      <c r="V2" s="243"/>
      <c r="W2" s="65" t="s">
        <v>426</v>
      </c>
      <c r="X2" s="241" t="s">
        <v>1501</v>
      </c>
      <c r="Y2" s="242"/>
      <c r="Z2" s="242"/>
      <c r="AA2" s="243"/>
      <c r="AB2" s="65" t="s">
        <v>426</v>
      </c>
      <c r="AC2" s="241" t="s">
        <v>1501</v>
      </c>
      <c r="AD2" s="242"/>
      <c r="AE2" s="242"/>
      <c r="AF2" s="243"/>
      <c r="AG2" s="65" t="s">
        <v>426</v>
      </c>
      <c r="AH2" s="241" t="s">
        <v>1501</v>
      </c>
      <c r="AI2" s="242"/>
      <c r="AJ2" s="242"/>
      <c r="AK2" s="243"/>
      <c r="AL2" s="65" t="s">
        <v>426</v>
      </c>
      <c r="AM2" s="241"/>
      <c r="AN2" s="242"/>
      <c r="AO2" s="242"/>
      <c r="AP2" s="243"/>
      <c r="AQ2" s="65" t="s">
        <v>426</v>
      </c>
      <c r="AR2" s="275" t="s">
        <v>1437</v>
      </c>
      <c r="AS2" s="276"/>
      <c r="AT2" s="276"/>
      <c r="AU2" s="277"/>
      <c r="AV2" s="65" t="s">
        <v>426</v>
      </c>
      <c r="AW2" s="31"/>
      <c r="AX2" s="32"/>
      <c r="AY2" s="32"/>
      <c r="AZ2" s="33"/>
      <c r="BA2" s="65" t="s">
        <v>426</v>
      </c>
      <c r="BB2" s="253" t="s">
        <v>1449</v>
      </c>
      <c r="BC2" s="254"/>
      <c r="BD2" s="254"/>
      <c r="BE2" s="255"/>
      <c r="BF2" s="65" t="s">
        <v>426</v>
      </c>
      <c r="BG2" s="278" t="s">
        <v>1501</v>
      </c>
      <c r="BH2" s="279"/>
      <c r="BI2" s="279"/>
      <c r="BJ2" s="280"/>
      <c r="BK2" s="65" t="s">
        <v>426</v>
      </c>
      <c r="BL2" s="198" t="s">
        <v>1422</v>
      </c>
      <c r="BM2" s="199"/>
      <c r="BN2" s="199"/>
      <c r="BO2" s="200"/>
      <c r="BP2" s="65" t="s">
        <v>426</v>
      </c>
      <c r="BQ2" s="241" t="s">
        <v>1525</v>
      </c>
      <c r="BR2" s="242"/>
      <c r="BS2" s="242"/>
      <c r="BT2" s="243"/>
      <c r="BU2" s="65" t="s">
        <v>426</v>
      </c>
      <c r="BV2" s="241" t="s">
        <v>1525</v>
      </c>
      <c r="BW2" s="242"/>
      <c r="BX2" s="242"/>
      <c r="BY2" s="243"/>
      <c r="BZ2" s="65" t="s">
        <v>426</v>
      </c>
      <c r="CA2" s="272" t="s">
        <v>1525</v>
      </c>
      <c r="CB2" s="273"/>
      <c r="CC2" s="273"/>
      <c r="CD2" s="274"/>
      <c r="CE2" s="65" t="s">
        <v>426</v>
      </c>
      <c r="CF2" s="241" t="s">
        <v>1525</v>
      </c>
      <c r="CG2" s="242"/>
      <c r="CH2" s="242"/>
      <c r="CI2" s="243"/>
      <c r="CJ2" s="65" t="s">
        <v>426</v>
      </c>
      <c r="CK2" s="241" t="s">
        <v>1525</v>
      </c>
      <c r="CL2" s="242"/>
      <c r="CM2" s="242"/>
      <c r="CN2" s="243"/>
      <c r="CO2" s="65" t="s">
        <v>426</v>
      </c>
      <c r="CP2" s="241" t="s">
        <v>1525</v>
      </c>
      <c r="CQ2" s="242"/>
      <c r="CR2" s="242"/>
      <c r="CS2" s="243"/>
      <c r="CT2" s="65" t="s">
        <v>426</v>
      </c>
      <c r="CU2" s="241" t="s">
        <v>1525</v>
      </c>
      <c r="CV2" s="242"/>
      <c r="CW2" s="242"/>
      <c r="CX2" s="243"/>
      <c r="CY2" s="65" t="s">
        <v>426</v>
      </c>
      <c r="CZ2" s="278" t="s">
        <v>1525</v>
      </c>
      <c r="DA2" s="279"/>
      <c r="DB2" s="279"/>
      <c r="DC2" s="280"/>
      <c r="DD2" s="65" t="s">
        <v>426</v>
      </c>
      <c r="DE2" s="253" t="s">
        <v>1424</v>
      </c>
      <c r="DF2" s="254"/>
      <c r="DG2" s="254"/>
      <c r="DH2" s="255"/>
      <c r="DI2" s="65" t="s">
        <v>426</v>
      </c>
      <c r="DJ2" s="253" t="s">
        <v>1424</v>
      </c>
      <c r="DK2" s="254"/>
      <c r="DL2" s="254"/>
      <c r="DM2" s="255"/>
      <c r="DN2" s="58"/>
      <c r="DO2" s="31"/>
      <c r="DP2" s="32"/>
      <c r="DQ2" s="32"/>
      <c r="DR2" s="33"/>
      <c r="DS2" s="65" t="s">
        <v>426</v>
      </c>
      <c r="DT2" s="198" t="s">
        <v>1582</v>
      </c>
      <c r="DU2" s="199"/>
      <c r="DV2" s="199"/>
      <c r="DW2" s="200"/>
      <c r="DX2" s="65" t="s">
        <v>426</v>
      </c>
      <c r="DY2" s="198" t="s">
        <v>1672</v>
      </c>
      <c r="DZ2" s="199"/>
      <c r="EA2" s="199"/>
      <c r="EB2" s="200"/>
      <c r="EC2" s="65" t="s">
        <v>426</v>
      </c>
      <c r="ED2" s="198" t="s">
        <v>1587</v>
      </c>
      <c r="EE2" s="199"/>
      <c r="EF2" s="199"/>
      <c r="EG2" s="200"/>
      <c r="EH2" s="65" t="s">
        <v>426</v>
      </c>
      <c r="EI2" s="198" t="s">
        <v>1587</v>
      </c>
      <c r="EJ2" s="199"/>
      <c r="EK2" s="199"/>
      <c r="EL2" s="200"/>
      <c r="EM2" s="65" t="s">
        <v>426</v>
      </c>
      <c r="EN2" s="241" t="s">
        <v>1543</v>
      </c>
      <c r="EO2" s="242"/>
      <c r="EP2" s="242"/>
      <c r="EQ2" s="243"/>
      <c r="ER2" s="65" t="s">
        <v>426</v>
      </c>
      <c r="ES2" s="241" t="s">
        <v>1593</v>
      </c>
      <c r="ET2" s="242"/>
      <c r="EU2" s="242"/>
      <c r="EV2" s="243"/>
      <c r="EW2" s="65" t="s">
        <v>426</v>
      </c>
      <c r="EX2" s="198" t="s">
        <v>1554</v>
      </c>
      <c r="EY2" s="199"/>
      <c r="EZ2" s="199"/>
      <c r="FA2" s="200"/>
      <c r="FB2" s="65" t="s">
        <v>426</v>
      </c>
      <c r="FC2" s="198" t="s">
        <v>1554</v>
      </c>
      <c r="FD2" s="199"/>
      <c r="FE2" s="199"/>
      <c r="FF2" s="200"/>
      <c r="FG2" s="65" t="s">
        <v>426</v>
      </c>
      <c r="FH2" s="198" t="s">
        <v>1554</v>
      </c>
      <c r="FI2" s="199"/>
      <c r="FJ2" s="199"/>
      <c r="FK2" s="200"/>
      <c r="FL2" s="65" t="s">
        <v>426</v>
      </c>
      <c r="FM2" s="198" t="s">
        <v>1554</v>
      </c>
      <c r="FN2" s="199"/>
      <c r="FO2" s="199"/>
      <c r="FP2" s="200"/>
      <c r="FQ2" s="65" t="s">
        <v>426</v>
      </c>
      <c r="FR2" s="198" t="s">
        <v>1559</v>
      </c>
      <c r="FS2" s="199"/>
      <c r="FT2" s="199"/>
      <c r="FU2" s="200"/>
      <c r="FV2" s="65" t="s">
        <v>426</v>
      </c>
      <c r="FW2" s="198" t="s">
        <v>1630</v>
      </c>
      <c r="FX2" s="199"/>
      <c r="FY2" s="199"/>
      <c r="FZ2" s="200"/>
      <c r="GA2" s="65" t="s">
        <v>426</v>
      </c>
      <c r="GB2" s="198" t="s">
        <v>1445</v>
      </c>
      <c r="GC2" s="199"/>
      <c r="GD2" s="199"/>
      <c r="GE2" s="200"/>
      <c r="GF2" s="70" t="s">
        <v>426</v>
      </c>
      <c r="GG2" s="253" t="s">
        <v>1469</v>
      </c>
      <c r="GH2" s="254"/>
      <c r="GI2" s="254"/>
      <c r="GJ2" s="255"/>
      <c r="GK2" s="108" t="s">
        <v>426</v>
      </c>
      <c r="GL2" s="198" t="s">
        <v>1445</v>
      </c>
      <c r="GM2" s="199"/>
      <c r="GN2" s="199"/>
      <c r="GO2" s="200"/>
      <c r="GP2" s="65" t="s">
        <v>426</v>
      </c>
      <c r="GQ2" s="198" t="s">
        <v>1445</v>
      </c>
      <c r="GR2" s="199"/>
      <c r="GS2" s="199"/>
      <c r="GT2" s="200"/>
      <c r="GU2" s="65" t="s">
        <v>426</v>
      </c>
      <c r="GV2" s="241" t="s">
        <v>1525</v>
      </c>
      <c r="GW2" s="242"/>
      <c r="GX2" s="242"/>
      <c r="GY2" s="243"/>
      <c r="GZ2" s="65" t="s">
        <v>426</v>
      </c>
      <c r="HA2" s="272"/>
      <c r="HB2" s="273"/>
      <c r="HC2" s="273"/>
      <c r="HD2" s="274"/>
      <c r="HE2" s="65" t="s">
        <v>426</v>
      </c>
      <c r="HF2" s="198" t="s">
        <v>1445</v>
      </c>
      <c r="HG2" s="199"/>
      <c r="HH2" s="199"/>
      <c r="HI2" s="200"/>
      <c r="HJ2" s="65" t="s">
        <v>426</v>
      </c>
      <c r="HK2" s="195" t="s">
        <v>1501</v>
      </c>
      <c r="HL2" s="196"/>
      <c r="HM2" s="196"/>
      <c r="HN2" s="197"/>
      <c r="HO2" s="65" t="s">
        <v>426</v>
      </c>
      <c r="HP2" s="195" t="s">
        <v>1501</v>
      </c>
      <c r="HQ2" s="196"/>
      <c r="HR2" s="196"/>
      <c r="HS2" s="197"/>
      <c r="HT2" s="65"/>
      <c r="HU2" s="31"/>
      <c r="HV2" s="32"/>
      <c r="HW2" s="32"/>
      <c r="HX2" s="33"/>
      <c r="HY2" s="65" t="s">
        <v>426</v>
      </c>
      <c r="HZ2" s="198" t="s">
        <v>1445</v>
      </c>
      <c r="IA2" s="199"/>
      <c r="IB2" s="199"/>
      <c r="IC2" s="200"/>
      <c r="ID2" s="65" t="s">
        <v>426</v>
      </c>
      <c r="IE2" s="198" t="s">
        <v>1445</v>
      </c>
      <c r="IF2" s="199"/>
      <c r="IG2" s="199"/>
      <c r="IH2" s="200"/>
      <c r="II2" s="65" t="s">
        <v>426</v>
      </c>
      <c r="IJ2" s="198" t="s">
        <v>1445</v>
      </c>
      <c r="IK2" s="199"/>
      <c r="IL2" s="199"/>
      <c r="IM2" s="200"/>
      <c r="IN2" s="65" t="s">
        <v>426</v>
      </c>
      <c r="IO2" s="198" t="s">
        <v>1445</v>
      </c>
      <c r="IP2" s="199"/>
      <c r="IQ2" s="199"/>
      <c r="IR2" s="200"/>
      <c r="IS2" s="65" t="s">
        <v>426</v>
      </c>
      <c r="IT2" s="198" t="s">
        <v>1445</v>
      </c>
      <c r="IU2" s="199"/>
      <c r="IV2" s="199"/>
      <c r="IW2" s="200"/>
      <c r="IX2" s="65" t="s">
        <v>426</v>
      </c>
      <c r="IY2" s="241" t="s">
        <v>1525</v>
      </c>
      <c r="IZ2" s="242"/>
      <c r="JA2" s="242"/>
      <c r="JB2" s="243"/>
      <c r="JC2" s="65" t="s">
        <v>426</v>
      </c>
      <c r="JD2" s="272" t="s">
        <v>1683</v>
      </c>
      <c r="JE2" s="273"/>
      <c r="JF2" s="273"/>
      <c r="JG2" s="274"/>
      <c r="JH2" s="66" t="s">
        <v>426</v>
      </c>
      <c r="JI2" s="253" t="s">
        <v>1693</v>
      </c>
      <c r="JJ2" s="254"/>
      <c r="JK2" s="254"/>
      <c r="JL2" s="255"/>
      <c r="JM2" s="66" t="s">
        <v>426</v>
      </c>
      <c r="JN2" s="253" t="s">
        <v>1693</v>
      </c>
      <c r="JO2" s="254"/>
      <c r="JP2" s="254"/>
      <c r="JQ2" s="255"/>
      <c r="JR2" s="66" t="s">
        <v>426</v>
      </c>
      <c r="JS2" s="253" t="s">
        <v>1693</v>
      </c>
      <c r="JT2" s="254"/>
      <c r="JU2" s="254"/>
      <c r="JV2" s="255"/>
      <c r="JW2" s="82" t="s">
        <v>426</v>
      </c>
      <c r="JX2" s="198" t="s">
        <v>1422</v>
      </c>
      <c r="JY2" s="199"/>
      <c r="JZ2" s="199"/>
      <c r="KA2" s="200"/>
      <c r="KB2" s="70" t="s">
        <v>426</v>
      </c>
      <c r="KC2" s="198" t="s">
        <v>1467</v>
      </c>
      <c r="KD2" s="199"/>
      <c r="KE2" s="199"/>
      <c r="KF2" s="200"/>
      <c r="KG2" s="70" t="s">
        <v>426</v>
      </c>
      <c r="KH2" s="198" t="s">
        <v>1467</v>
      </c>
      <c r="KI2" s="199"/>
      <c r="KJ2" s="199"/>
      <c r="KK2" s="200"/>
      <c r="KL2" s="65" t="s">
        <v>426</v>
      </c>
      <c r="KM2" s="241" t="s">
        <v>1585</v>
      </c>
      <c r="KN2" s="242"/>
      <c r="KO2" s="242"/>
      <c r="KP2" s="243"/>
      <c r="KQ2" s="65" t="s">
        <v>426</v>
      </c>
      <c r="KR2" s="241" t="s">
        <v>1587</v>
      </c>
      <c r="KS2" s="242"/>
      <c r="KT2" s="242"/>
      <c r="KU2" s="243"/>
      <c r="KV2" s="65" t="s">
        <v>426</v>
      </c>
      <c r="KW2" s="241" t="s">
        <v>1589</v>
      </c>
      <c r="KX2" s="242"/>
      <c r="KY2" s="242"/>
      <c r="KZ2" s="243"/>
      <c r="LA2" s="65" t="s">
        <v>426</v>
      </c>
      <c r="LB2" s="241" t="s">
        <v>1589</v>
      </c>
      <c r="LC2" s="242"/>
      <c r="LD2" s="242"/>
      <c r="LE2" s="243"/>
      <c r="LF2" s="65" t="s">
        <v>426</v>
      </c>
      <c r="LG2" s="198" t="s">
        <v>1548</v>
      </c>
      <c r="LH2" s="199"/>
      <c r="LI2" s="199"/>
      <c r="LJ2" s="200"/>
      <c r="LK2" s="65" t="s">
        <v>426</v>
      </c>
      <c r="LL2" s="253" t="s">
        <v>1693</v>
      </c>
      <c r="LM2" s="254"/>
      <c r="LN2" s="254"/>
      <c r="LO2" s="255"/>
      <c r="LP2" s="65" t="s">
        <v>426</v>
      </c>
      <c r="LQ2" s="253" t="s">
        <v>1698</v>
      </c>
      <c r="LR2" s="254"/>
      <c r="LS2" s="254"/>
      <c r="LT2" s="255"/>
      <c r="LU2" s="65" t="s">
        <v>426</v>
      </c>
      <c r="LV2" s="253" t="s">
        <v>1699</v>
      </c>
      <c r="LW2" s="254"/>
      <c r="LX2" s="254"/>
      <c r="LY2" s="255"/>
      <c r="LZ2" s="65" t="s">
        <v>426</v>
      </c>
      <c r="MA2" s="198" t="s">
        <v>1552</v>
      </c>
      <c r="MB2" s="199"/>
      <c r="MC2" s="199"/>
      <c r="MD2" s="200"/>
      <c r="ME2" s="65" t="s">
        <v>426</v>
      </c>
      <c r="MF2" s="198" t="s">
        <v>1700</v>
      </c>
      <c r="MG2" s="199"/>
      <c r="MH2" s="199"/>
      <c r="MI2" s="200"/>
      <c r="MJ2" s="65" t="s">
        <v>426</v>
      </c>
      <c r="MK2" s="198" t="s">
        <v>1422</v>
      </c>
      <c r="ML2" s="199"/>
      <c r="MM2" s="199"/>
      <c r="MN2" s="200"/>
      <c r="MT2" s="210"/>
      <c r="MU2" s="211"/>
      <c r="MV2" s="211"/>
      <c r="MW2" s="211"/>
      <c r="MX2" s="212"/>
    </row>
    <row r="3" spans="1:362" ht="35.25" customHeight="1">
      <c r="A3" s="282" t="s">
        <v>82</v>
      </c>
      <c r="B3" s="283"/>
      <c r="C3" s="97" t="s">
        <v>1475</v>
      </c>
      <c r="D3" s="191" t="s">
        <v>269</v>
      </c>
      <c r="E3" s="192"/>
      <c r="F3" s="192"/>
      <c r="G3" s="193"/>
      <c r="H3" s="97" t="s">
        <v>1632</v>
      </c>
      <c r="I3" s="264" t="s">
        <v>271</v>
      </c>
      <c r="J3" s="265"/>
      <c r="K3" s="265"/>
      <c r="L3" s="266"/>
      <c r="M3" s="97" t="s">
        <v>1632</v>
      </c>
      <c r="N3" s="191" t="s">
        <v>273</v>
      </c>
      <c r="O3" s="192"/>
      <c r="P3" s="192"/>
      <c r="Q3" s="193"/>
      <c r="R3" s="97" t="s">
        <v>1632</v>
      </c>
      <c r="S3" s="191" t="s">
        <v>275</v>
      </c>
      <c r="T3" s="192"/>
      <c r="U3" s="192"/>
      <c r="V3" s="193"/>
      <c r="W3" s="97" t="s">
        <v>1632</v>
      </c>
      <c r="X3" s="191" t="s">
        <v>277</v>
      </c>
      <c r="Y3" s="192"/>
      <c r="Z3" s="192"/>
      <c r="AA3" s="193"/>
      <c r="AB3" s="97" t="s">
        <v>1632</v>
      </c>
      <c r="AC3" s="191" t="s">
        <v>279</v>
      </c>
      <c r="AD3" s="192"/>
      <c r="AE3" s="192"/>
      <c r="AF3" s="193"/>
      <c r="AG3" s="97" t="s">
        <v>1632</v>
      </c>
      <c r="AH3" s="191" t="s">
        <v>281</v>
      </c>
      <c r="AI3" s="192"/>
      <c r="AJ3" s="192"/>
      <c r="AK3" s="193"/>
      <c r="AL3" s="97" t="s">
        <v>1632</v>
      </c>
      <c r="AM3" s="191"/>
      <c r="AN3" s="192"/>
      <c r="AO3" s="192"/>
      <c r="AP3" s="193"/>
      <c r="AQ3" s="105" t="s">
        <v>1632</v>
      </c>
      <c r="AR3" s="191" t="s">
        <v>283</v>
      </c>
      <c r="AS3" s="192"/>
      <c r="AT3" s="192"/>
      <c r="AU3" s="193"/>
      <c r="AV3" s="97" t="s">
        <v>1632</v>
      </c>
      <c r="AW3" s="191"/>
      <c r="AX3" s="192"/>
      <c r="AY3" s="192"/>
      <c r="AZ3" s="193"/>
      <c r="BA3" s="97" t="s">
        <v>1632</v>
      </c>
      <c r="BB3" s="191" t="s">
        <v>285</v>
      </c>
      <c r="BC3" s="192"/>
      <c r="BD3" s="192"/>
      <c r="BE3" s="193"/>
      <c r="BF3" s="97" t="s">
        <v>1632</v>
      </c>
      <c r="BG3" s="191" t="s">
        <v>287</v>
      </c>
      <c r="BH3" s="192"/>
      <c r="BI3" s="192"/>
      <c r="BJ3" s="193"/>
      <c r="BK3" s="97" t="s">
        <v>1632</v>
      </c>
      <c r="BL3" s="191" t="s">
        <v>289</v>
      </c>
      <c r="BM3" s="192"/>
      <c r="BN3" s="192"/>
      <c r="BO3" s="193"/>
      <c r="BP3" s="97" t="s">
        <v>1632</v>
      </c>
      <c r="BQ3" s="191" t="s">
        <v>291</v>
      </c>
      <c r="BR3" s="192"/>
      <c r="BS3" s="192"/>
      <c r="BT3" s="193"/>
      <c r="BU3" s="97" t="s">
        <v>1632</v>
      </c>
      <c r="BV3" s="191" t="s">
        <v>293</v>
      </c>
      <c r="BW3" s="192"/>
      <c r="BX3" s="192"/>
      <c r="BY3" s="193"/>
      <c r="BZ3" s="97" t="s">
        <v>1632</v>
      </c>
      <c r="CA3" s="191" t="s">
        <v>295</v>
      </c>
      <c r="CB3" s="192"/>
      <c r="CC3" s="192"/>
      <c r="CD3" s="193"/>
      <c r="CE3" s="97" t="s">
        <v>1632</v>
      </c>
      <c r="CF3" s="191" t="s">
        <v>297</v>
      </c>
      <c r="CG3" s="192"/>
      <c r="CH3" s="192"/>
      <c r="CI3" s="193"/>
      <c r="CJ3" s="97" t="s">
        <v>1632</v>
      </c>
      <c r="CK3" s="191" t="s">
        <v>299</v>
      </c>
      <c r="CL3" s="192"/>
      <c r="CM3" s="192"/>
      <c r="CN3" s="193"/>
      <c r="CO3" s="97" t="s">
        <v>1632</v>
      </c>
      <c r="CP3" s="191" t="s">
        <v>301</v>
      </c>
      <c r="CQ3" s="192"/>
      <c r="CR3" s="192"/>
      <c r="CS3" s="193"/>
      <c r="CT3" s="97" t="s">
        <v>1632</v>
      </c>
      <c r="CU3" s="191" t="s">
        <v>303</v>
      </c>
      <c r="CV3" s="192"/>
      <c r="CW3" s="192"/>
      <c r="CX3" s="193"/>
      <c r="CY3" s="97" t="s">
        <v>1632</v>
      </c>
      <c r="CZ3" s="191" t="s">
        <v>305</v>
      </c>
      <c r="DA3" s="192"/>
      <c r="DB3" s="192"/>
      <c r="DC3" s="193"/>
      <c r="DD3" s="97" t="s">
        <v>1632</v>
      </c>
      <c r="DE3" s="191" t="s">
        <v>307</v>
      </c>
      <c r="DF3" s="192"/>
      <c r="DG3" s="192"/>
      <c r="DH3" s="193"/>
      <c r="DI3" s="97" t="s">
        <v>1632</v>
      </c>
      <c r="DJ3" s="191" t="s">
        <v>309</v>
      </c>
      <c r="DK3" s="192"/>
      <c r="DL3" s="192"/>
      <c r="DM3" s="193"/>
      <c r="DN3" s="97" t="s">
        <v>1632</v>
      </c>
      <c r="DO3" s="191" t="s">
        <v>311</v>
      </c>
      <c r="DP3" s="192"/>
      <c r="DQ3" s="192"/>
      <c r="DR3" s="193"/>
      <c r="DS3" s="97" t="s">
        <v>1632</v>
      </c>
      <c r="DT3" s="191" t="s">
        <v>312</v>
      </c>
      <c r="DU3" s="192"/>
      <c r="DV3" s="192"/>
      <c r="DW3" s="193"/>
      <c r="DX3" s="106" t="s">
        <v>1632</v>
      </c>
      <c r="DY3" s="264" t="s">
        <v>314</v>
      </c>
      <c r="DZ3" s="265"/>
      <c r="EA3" s="265"/>
      <c r="EB3" s="266"/>
      <c r="EC3" s="97" t="s">
        <v>1632</v>
      </c>
      <c r="ED3" s="191" t="s">
        <v>316</v>
      </c>
      <c r="EE3" s="192"/>
      <c r="EF3" s="192"/>
      <c r="EG3" s="193"/>
      <c r="EH3" s="97" t="s">
        <v>1632</v>
      </c>
      <c r="EI3" s="191" t="s">
        <v>318</v>
      </c>
      <c r="EJ3" s="192"/>
      <c r="EK3" s="192"/>
      <c r="EL3" s="193"/>
      <c r="EM3" s="97" t="s">
        <v>1632</v>
      </c>
      <c r="EN3" s="191" t="s">
        <v>320</v>
      </c>
      <c r="EO3" s="192"/>
      <c r="EP3" s="192"/>
      <c r="EQ3" s="193"/>
      <c r="ER3" s="97" t="s">
        <v>1632</v>
      </c>
      <c r="ES3" s="191" t="s">
        <v>322</v>
      </c>
      <c r="ET3" s="192"/>
      <c r="EU3" s="192"/>
      <c r="EV3" s="193"/>
      <c r="EW3" s="97" t="s">
        <v>1632</v>
      </c>
      <c r="EX3" s="191" t="s">
        <v>324</v>
      </c>
      <c r="EY3" s="192"/>
      <c r="EZ3" s="192"/>
      <c r="FA3" s="193"/>
      <c r="FB3" s="97" t="s">
        <v>1632</v>
      </c>
      <c r="FC3" s="191" t="s">
        <v>325</v>
      </c>
      <c r="FD3" s="192"/>
      <c r="FE3" s="192"/>
      <c r="FF3" s="193"/>
      <c r="FG3" s="97" t="s">
        <v>1632</v>
      </c>
      <c r="FH3" s="191" t="s">
        <v>327</v>
      </c>
      <c r="FI3" s="192"/>
      <c r="FJ3" s="192"/>
      <c r="FK3" s="193"/>
      <c r="FL3" s="97" t="s">
        <v>1632</v>
      </c>
      <c r="FM3" s="191" t="s">
        <v>329</v>
      </c>
      <c r="FN3" s="192"/>
      <c r="FO3" s="192"/>
      <c r="FP3" s="193"/>
      <c r="FQ3" s="97" t="s">
        <v>1632</v>
      </c>
      <c r="FR3" s="191" t="s">
        <v>330</v>
      </c>
      <c r="FS3" s="192"/>
      <c r="FT3" s="192"/>
      <c r="FU3" s="193"/>
      <c r="FV3" s="109" t="s">
        <v>1701</v>
      </c>
      <c r="FW3" s="191" t="s">
        <v>332</v>
      </c>
      <c r="FX3" s="192"/>
      <c r="FY3" s="192"/>
      <c r="FZ3" s="193"/>
      <c r="GA3" s="109" t="s">
        <v>1701</v>
      </c>
      <c r="GB3" s="191" t="s">
        <v>333</v>
      </c>
      <c r="GC3" s="192"/>
      <c r="GD3" s="192"/>
      <c r="GE3" s="193"/>
      <c r="GF3" s="97" t="s">
        <v>1632</v>
      </c>
      <c r="GG3" s="191" t="s">
        <v>1237</v>
      </c>
      <c r="GH3" s="192"/>
      <c r="GI3" s="192"/>
      <c r="GJ3" s="193"/>
      <c r="GK3" s="97" t="s">
        <v>1632</v>
      </c>
      <c r="GL3" s="191" t="s">
        <v>335</v>
      </c>
      <c r="GM3" s="192"/>
      <c r="GN3" s="192"/>
      <c r="GO3" s="193"/>
      <c r="GP3" s="97" t="s">
        <v>1632</v>
      </c>
      <c r="GQ3" s="191" t="s">
        <v>337</v>
      </c>
      <c r="GR3" s="192"/>
      <c r="GS3" s="192"/>
      <c r="GT3" s="193"/>
      <c r="GU3" s="109" t="s">
        <v>1686</v>
      </c>
      <c r="GV3" s="191" t="s">
        <v>339</v>
      </c>
      <c r="GW3" s="192"/>
      <c r="GX3" s="192"/>
      <c r="GY3" s="193"/>
      <c r="GZ3" s="97" t="s">
        <v>1632</v>
      </c>
      <c r="HA3" s="191"/>
      <c r="HB3" s="192"/>
      <c r="HC3" s="192"/>
      <c r="HD3" s="193"/>
      <c r="HE3" s="97" t="s">
        <v>1632</v>
      </c>
      <c r="HF3" s="191" t="s">
        <v>340</v>
      </c>
      <c r="HG3" s="192"/>
      <c r="HH3" s="192"/>
      <c r="HI3" s="193"/>
      <c r="HJ3" s="97" t="s">
        <v>1632</v>
      </c>
      <c r="HK3" s="191" t="s">
        <v>341</v>
      </c>
      <c r="HL3" s="192"/>
      <c r="HM3" s="192"/>
      <c r="HN3" s="193"/>
      <c r="HO3" s="109" t="s">
        <v>1686</v>
      </c>
      <c r="HP3" s="191" t="s">
        <v>343</v>
      </c>
      <c r="HQ3" s="192"/>
      <c r="HR3" s="192"/>
      <c r="HS3" s="193"/>
      <c r="HT3" s="97" t="s">
        <v>1632</v>
      </c>
      <c r="HU3" s="191" t="s">
        <v>345</v>
      </c>
      <c r="HV3" s="192"/>
      <c r="HW3" s="192"/>
      <c r="HX3" s="193"/>
      <c r="HY3" s="109" t="s">
        <v>1686</v>
      </c>
      <c r="HZ3" s="191" t="s">
        <v>346</v>
      </c>
      <c r="IA3" s="192"/>
      <c r="IB3" s="192"/>
      <c r="IC3" s="193"/>
      <c r="ID3" s="109" t="s">
        <v>1688</v>
      </c>
      <c r="IE3" s="191" t="s">
        <v>347</v>
      </c>
      <c r="IF3" s="192"/>
      <c r="IG3" s="192"/>
      <c r="IH3" s="193"/>
      <c r="II3" s="105" t="s">
        <v>1689</v>
      </c>
      <c r="IJ3" s="191" t="s">
        <v>349</v>
      </c>
      <c r="IK3" s="192"/>
      <c r="IL3" s="192"/>
      <c r="IM3" s="193"/>
      <c r="IN3" s="109" t="s">
        <v>1690</v>
      </c>
      <c r="IO3" s="191" t="s">
        <v>351</v>
      </c>
      <c r="IP3" s="192"/>
      <c r="IQ3" s="192"/>
      <c r="IR3" s="193"/>
      <c r="IS3" s="97" t="s">
        <v>1632</v>
      </c>
      <c r="IT3" s="191" t="s">
        <v>353</v>
      </c>
      <c r="IU3" s="192"/>
      <c r="IV3" s="192"/>
      <c r="IW3" s="193"/>
      <c r="IX3" s="97" t="s">
        <v>1632</v>
      </c>
      <c r="IY3" s="191" t="s">
        <v>354</v>
      </c>
      <c r="IZ3" s="192"/>
      <c r="JA3" s="192"/>
      <c r="JB3" s="193"/>
      <c r="JC3" s="109" t="s">
        <v>1692</v>
      </c>
      <c r="JD3" s="191" t="s">
        <v>356</v>
      </c>
      <c r="JE3" s="192"/>
      <c r="JF3" s="192"/>
      <c r="JG3" s="193"/>
      <c r="JH3" s="109" t="s">
        <v>1690</v>
      </c>
      <c r="JI3" s="191" t="s">
        <v>358</v>
      </c>
      <c r="JJ3" s="192"/>
      <c r="JK3" s="192"/>
      <c r="JL3" s="193"/>
      <c r="JM3" s="97" t="s">
        <v>1632</v>
      </c>
      <c r="JN3" s="191" t="s">
        <v>360</v>
      </c>
      <c r="JO3" s="192"/>
      <c r="JP3" s="192"/>
      <c r="JQ3" s="193"/>
      <c r="JR3" s="97" t="s">
        <v>1632</v>
      </c>
      <c r="JS3" s="191" t="s">
        <v>362</v>
      </c>
      <c r="JT3" s="192"/>
      <c r="JU3" s="192"/>
      <c r="JV3" s="193"/>
      <c r="JW3" s="97" t="s">
        <v>1632</v>
      </c>
      <c r="JX3" s="191" t="s">
        <v>364</v>
      </c>
      <c r="JY3" s="192"/>
      <c r="JZ3" s="192"/>
      <c r="KA3" s="193"/>
      <c r="KB3" s="97" t="s">
        <v>1632</v>
      </c>
      <c r="KC3" s="191" t="s">
        <v>1239</v>
      </c>
      <c r="KD3" s="192"/>
      <c r="KE3" s="192"/>
      <c r="KF3" s="193"/>
      <c r="KG3" s="97" t="s">
        <v>1632</v>
      </c>
      <c r="KH3" s="191" t="s">
        <v>366</v>
      </c>
      <c r="KI3" s="192"/>
      <c r="KJ3" s="192"/>
      <c r="KK3" s="193"/>
      <c r="KL3" s="97" t="s">
        <v>1632</v>
      </c>
      <c r="KM3" s="191" t="s">
        <v>368</v>
      </c>
      <c r="KN3" s="192"/>
      <c r="KO3" s="192"/>
      <c r="KP3" s="193"/>
      <c r="KQ3" s="97" t="s">
        <v>1632</v>
      </c>
      <c r="KR3" s="191" t="s">
        <v>370</v>
      </c>
      <c r="KS3" s="192"/>
      <c r="KT3" s="192"/>
      <c r="KU3" s="193"/>
      <c r="KV3" s="97" t="s">
        <v>1632</v>
      </c>
      <c r="KW3" s="191" t="s">
        <v>372</v>
      </c>
      <c r="KX3" s="192"/>
      <c r="KY3" s="192"/>
      <c r="KZ3" s="193"/>
      <c r="LA3" s="105" t="s">
        <v>1696</v>
      </c>
      <c r="LB3" s="191" t="s">
        <v>374</v>
      </c>
      <c r="LC3" s="192"/>
      <c r="LD3" s="192"/>
      <c r="LE3" s="193"/>
      <c r="LF3" s="97" t="s">
        <v>1632</v>
      </c>
      <c r="LG3" s="191" t="s">
        <v>376</v>
      </c>
      <c r="LH3" s="192"/>
      <c r="LI3" s="192"/>
      <c r="LJ3" s="193"/>
      <c r="LK3" s="97" t="s">
        <v>1632</v>
      </c>
      <c r="LL3" s="191" t="s">
        <v>378</v>
      </c>
      <c r="LM3" s="192"/>
      <c r="LN3" s="192"/>
      <c r="LO3" s="193"/>
      <c r="LP3" s="97" t="s">
        <v>1632</v>
      </c>
      <c r="LQ3" s="191" t="s">
        <v>380</v>
      </c>
      <c r="LR3" s="192"/>
      <c r="LS3" s="192"/>
      <c r="LT3" s="193"/>
      <c r="LU3" s="97" t="s">
        <v>1632</v>
      </c>
      <c r="LV3" s="191" t="s">
        <v>382</v>
      </c>
      <c r="LW3" s="192"/>
      <c r="LX3" s="192"/>
      <c r="LY3" s="193"/>
      <c r="LZ3" s="97" t="s">
        <v>1632</v>
      </c>
      <c r="MA3" s="191" t="s">
        <v>384</v>
      </c>
      <c r="MB3" s="192"/>
      <c r="MC3" s="192"/>
      <c r="MD3" s="193"/>
      <c r="ME3" s="97" t="s">
        <v>1632</v>
      </c>
      <c r="MF3" s="191" t="s">
        <v>386</v>
      </c>
      <c r="MG3" s="192"/>
      <c r="MH3" s="192"/>
      <c r="MI3" s="193"/>
      <c r="MJ3" s="97" t="s">
        <v>1632</v>
      </c>
      <c r="MK3" s="191" t="s">
        <v>1240</v>
      </c>
      <c r="ML3" s="192"/>
      <c r="MM3" s="192"/>
      <c r="MN3" s="193"/>
      <c r="MO3" s="97" t="s">
        <v>1632</v>
      </c>
      <c r="MP3" s="191"/>
      <c r="MQ3" s="192"/>
      <c r="MR3" s="192"/>
      <c r="MS3" s="193"/>
      <c r="MT3" s="210"/>
      <c r="MU3" s="211"/>
      <c r="MV3" s="211"/>
      <c r="MW3" s="211"/>
      <c r="MX3" s="212"/>
    </row>
    <row r="4" spans="1:362" ht="36.75" customHeight="1">
      <c r="A4" s="284"/>
      <c r="B4" s="285"/>
      <c r="C4" s="5" t="s">
        <v>78</v>
      </c>
      <c r="D4" s="193" t="s">
        <v>270</v>
      </c>
      <c r="E4" s="263"/>
      <c r="F4" s="263"/>
      <c r="G4" s="263"/>
      <c r="H4" s="5" t="s">
        <v>72</v>
      </c>
      <c r="I4" s="264" t="s">
        <v>272</v>
      </c>
      <c r="J4" s="265"/>
      <c r="K4" s="265"/>
      <c r="L4" s="266"/>
      <c r="M4" s="5" t="s">
        <v>72</v>
      </c>
      <c r="N4" s="264" t="s">
        <v>274</v>
      </c>
      <c r="O4" s="265"/>
      <c r="P4" s="265"/>
      <c r="Q4" s="266"/>
      <c r="R4" s="5" t="s">
        <v>72</v>
      </c>
      <c r="S4" s="267" t="s">
        <v>276</v>
      </c>
      <c r="T4" s="268"/>
      <c r="U4" s="268"/>
      <c r="V4" s="269"/>
      <c r="W4" s="5" t="s">
        <v>72</v>
      </c>
      <c r="X4" s="264" t="s">
        <v>278</v>
      </c>
      <c r="Y4" s="265"/>
      <c r="Z4" s="265"/>
      <c r="AA4" s="266"/>
      <c r="AB4" s="5" t="s">
        <v>72</v>
      </c>
      <c r="AC4" s="264" t="s">
        <v>280</v>
      </c>
      <c r="AD4" s="265"/>
      <c r="AE4" s="265"/>
      <c r="AF4" s="266"/>
      <c r="AG4" s="5" t="s">
        <v>72</v>
      </c>
      <c r="AH4" s="264" t="s">
        <v>282</v>
      </c>
      <c r="AI4" s="265"/>
      <c r="AJ4" s="265"/>
      <c r="AK4" s="266"/>
      <c r="AL4" s="5" t="s">
        <v>72</v>
      </c>
      <c r="AM4" s="193"/>
      <c r="AN4" s="263"/>
      <c r="AO4" s="263"/>
      <c r="AP4" s="263"/>
      <c r="AQ4" s="5" t="s">
        <v>72</v>
      </c>
      <c r="AR4" s="289" t="s">
        <v>284</v>
      </c>
      <c r="AS4" s="290"/>
      <c r="AT4" s="290"/>
      <c r="AU4" s="291"/>
      <c r="AV4" s="5" t="s">
        <v>72</v>
      </c>
      <c r="AW4" s="193"/>
      <c r="AX4" s="263"/>
      <c r="AY4" s="263"/>
      <c r="AZ4" s="263"/>
      <c r="BA4" s="5" t="s">
        <v>72</v>
      </c>
      <c r="BB4" s="193" t="s">
        <v>286</v>
      </c>
      <c r="BC4" s="263"/>
      <c r="BD4" s="263"/>
      <c r="BE4" s="263"/>
      <c r="BF4" s="5" t="s">
        <v>72</v>
      </c>
      <c r="BG4" s="193" t="s">
        <v>288</v>
      </c>
      <c r="BH4" s="263"/>
      <c r="BI4" s="263"/>
      <c r="BJ4" s="263"/>
      <c r="BK4" s="5" t="s">
        <v>72</v>
      </c>
      <c r="BL4" s="193" t="s">
        <v>290</v>
      </c>
      <c r="BM4" s="263"/>
      <c r="BN4" s="263"/>
      <c r="BO4" s="263"/>
      <c r="BP4" s="5" t="s">
        <v>72</v>
      </c>
      <c r="BQ4" s="193" t="s">
        <v>292</v>
      </c>
      <c r="BR4" s="263"/>
      <c r="BS4" s="263"/>
      <c r="BT4" s="263"/>
      <c r="BU4" s="5" t="s">
        <v>72</v>
      </c>
      <c r="BV4" s="264" t="s">
        <v>294</v>
      </c>
      <c r="BW4" s="265"/>
      <c r="BX4" s="265"/>
      <c r="BY4" s="266"/>
      <c r="BZ4" s="5" t="s">
        <v>72</v>
      </c>
      <c r="CA4" s="287" t="s">
        <v>296</v>
      </c>
      <c r="CB4" s="288"/>
      <c r="CC4" s="288"/>
      <c r="CD4" s="288"/>
      <c r="CE4" s="5" t="s">
        <v>72</v>
      </c>
      <c r="CF4" s="193" t="s">
        <v>298</v>
      </c>
      <c r="CG4" s="263"/>
      <c r="CH4" s="263"/>
      <c r="CI4" s="263"/>
      <c r="CJ4" s="5" t="s">
        <v>72</v>
      </c>
      <c r="CK4" s="193" t="s">
        <v>300</v>
      </c>
      <c r="CL4" s="263"/>
      <c r="CM4" s="263"/>
      <c r="CN4" s="263"/>
      <c r="CO4" s="5" t="s">
        <v>72</v>
      </c>
      <c r="CP4" s="264" t="s">
        <v>302</v>
      </c>
      <c r="CQ4" s="265"/>
      <c r="CR4" s="265"/>
      <c r="CS4" s="266"/>
      <c r="CT4" s="5" t="s">
        <v>72</v>
      </c>
      <c r="CU4" s="193" t="s">
        <v>304</v>
      </c>
      <c r="CV4" s="263"/>
      <c r="CW4" s="263"/>
      <c r="CX4" s="263"/>
      <c r="CY4" s="5" t="s">
        <v>72</v>
      </c>
      <c r="CZ4" s="193" t="s">
        <v>306</v>
      </c>
      <c r="DA4" s="263"/>
      <c r="DB4" s="263"/>
      <c r="DC4" s="263"/>
      <c r="DD4" s="5" t="s">
        <v>72</v>
      </c>
      <c r="DE4" s="193" t="s">
        <v>308</v>
      </c>
      <c r="DF4" s="263"/>
      <c r="DG4" s="263"/>
      <c r="DH4" s="263"/>
      <c r="DI4" s="5" t="s">
        <v>72</v>
      </c>
      <c r="DJ4" s="264" t="s">
        <v>310</v>
      </c>
      <c r="DK4" s="265"/>
      <c r="DL4" s="265"/>
      <c r="DM4" s="266"/>
      <c r="DN4" s="5" t="s">
        <v>72</v>
      </c>
      <c r="DO4" s="193" t="s">
        <v>290</v>
      </c>
      <c r="DP4" s="263"/>
      <c r="DQ4" s="263"/>
      <c r="DR4" s="263"/>
      <c r="DS4" s="5" t="s">
        <v>72</v>
      </c>
      <c r="DT4" s="193" t="s">
        <v>313</v>
      </c>
      <c r="DU4" s="263"/>
      <c r="DV4" s="263"/>
      <c r="DW4" s="263"/>
      <c r="DX4" s="5" t="s">
        <v>72</v>
      </c>
      <c r="DY4" s="266" t="s">
        <v>315</v>
      </c>
      <c r="DZ4" s="286"/>
      <c r="EA4" s="286"/>
      <c r="EB4" s="286"/>
      <c r="EC4" s="5" t="s">
        <v>72</v>
      </c>
      <c r="ED4" s="193" t="s">
        <v>317</v>
      </c>
      <c r="EE4" s="263"/>
      <c r="EF4" s="263"/>
      <c r="EG4" s="263"/>
      <c r="EH4" s="5" t="s">
        <v>72</v>
      </c>
      <c r="EI4" s="267" t="s">
        <v>319</v>
      </c>
      <c r="EJ4" s="268"/>
      <c r="EK4" s="268"/>
      <c r="EL4" s="269"/>
      <c r="EM4" s="5" t="s">
        <v>72</v>
      </c>
      <c r="EN4" s="264" t="s">
        <v>321</v>
      </c>
      <c r="EO4" s="265"/>
      <c r="EP4" s="265"/>
      <c r="EQ4" s="266"/>
      <c r="ER4" s="5" t="s">
        <v>72</v>
      </c>
      <c r="ES4" s="264" t="s">
        <v>323</v>
      </c>
      <c r="ET4" s="265"/>
      <c r="EU4" s="265"/>
      <c r="EV4" s="266"/>
      <c r="EW4" s="5" t="s">
        <v>72</v>
      </c>
      <c r="EX4" s="264" t="s">
        <v>1684</v>
      </c>
      <c r="EY4" s="265"/>
      <c r="EZ4" s="265"/>
      <c r="FA4" s="266"/>
      <c r="FB4" s="5" t="s">
        <v>72</v>
      </c>
      <c r="FC4" s="264" t="s">
        <v>326</v>
      </c>
      <c r="FD4" s="265"/>
      <c r="FE4" s="265"/>
      <c r="FF4" s="266"/>
      <c r="FG4" s="5" t="s">
        <v>72</v>
      </c>
      <c r="FH4" s="193" t="s">
        <v>328</v>
      </c>
      <c r="FI4" s="263"/>
      <c r="FJ4" s="263"/>
      <c r="FK4" s="263"/>
      <c r="FL4" s="5" t="s">
        <v>72</v>
      </c>
      <c r="FM4" s="193" t="s">
        <v>290</v>
      </c>
      <c r="FN4" s="263"/>
      <c r="FO4" s="263"/>
      <c r="FP4" s="263"/>
      <c r="FQ4" s="5" t="s">
        <v>72</v>
      </c>
      <c r="FR4" s="193" t="s">
        <v>331</v>
      </c>
      <c r="FS4" s="263"/>
      <c r="FT4" s="263"/>
      <c r="FU4" s="263"/>
      <c r="FV4" s="5" t="s">
        <v>72</v>
      </c>
      <c r="FW4" s="191" t="s">
        <v>1685</v>
      </c>
      <c r="FX4" s="192"/>
      <c r="FY4" s="192"/>
      <c r="FZ4" s="193"/>
      <c r="GA4" s="5" t="s">
        <v>72</v>
      </c>
      <c r="GB4" s="264" t="s">
        <v>334</v>
      </c>
      <c r="GC4" s="265"/>
      <c r="GD4" s="265"/>
      <c r="GE4" s="266"/>
      <c r="GF4" s="43" t="s">
        <v>72</v>
      </c>
      <c r="GG4" s="193" t="s">
        <v>290</v>
      </c>
      <c r="GH4" s="263"/>
      <c r="GI4" s="263"/>
      <c r="GJ4" s="263"/>
      <c r="GK4" s="5" t="s">
        <v>72</v>
      </c>
      <c r="GL4" s="193" t="s">
        <v>336</v>
      </c>
      <c r="GM4" s="263"/>
      <c r="GN4" s="263"/>
      <c r="GO4" s="263"/>
      <c r="GP4" s="5" t="s">
        <v>72</v>
      </c>
      <c r="GQ4" s="193" t="s">
        <v>338</v>
      </c>
      <c r="GR4" s="263"/>
      <c r="GS4" s="263"/>
      <c r="GT4" s="263"/>
      <c r="GU4" s="5" t="s">
        <v>72</v>
      </c>
      <c r="GV4" s="264" t="s">
        <v>1682</v>
      </c>
      <c r="GW4" s="265"/>
      <c r="GX4" s="265"/>
      <c r="GY4" s="266"/>
      <c r="GZ4" s="5" t="s">
        <v>72</v>
      </c>
      <c r="HA4" s="193"/>
      <c r="HB4" s="263"/>
      <c r="HC4" s="263"/>
      <c r="HD4" s="263"/>
      <c r="HE4" s="5" t="s">
        <v>72</v>
      </c>
      <c r="HF4" s="193" t="s">
        <v>1703</v>
      </c>
      <c r="HG4" s="263"/>
      <c r="HH4" s="263"/>
      <c r="HI4" s="263"/>
      <c r="HJ4" s="5" t="s">
        <v>72</v>
      </c>
      <c r="HK4" s="193" t="s">
        <v>342</v>
      </c>
      <c r="HL4" s="263"/>
      <c r="HM4" s="263"/>
      <c r="HN4" s="263"/>
      <c r="HO4" s="5" t="s">
        <v>72</v>
      </c>
      <c r="HP4" s="267" t="s">
        <v>344</v>
      </c>
      <c r="HQ4" s="268"/>
      <c r="HR4" s="268"/>
      <c r="HS4" s="269"/>
      <c r="HT4" s="5" t="s">
        <v>72</v>
      </c>
      <c r="HU4" s="193" t="s">
        <v>122</v>
      </c>
      <c r="HV4" s="263"/>
      <c r="HW4" s="263"/>
      <c r="HX4" s="263"/>
      <c r="HY4" s="5" t="s">
        <v>72</v>
      </c>
      <c r="HZ4" s="193" t="s">
        <v>1687</v>
      </c>
      <c r="IA4" s="263"/>
      <c r="IB4" s="263"/>
      <c r="IC4" s="263"/>
      <c r="ID4" s="5" t="s">
        <v>72</v>
      </c>
      <c r="IE4" s="193" t="s">
        <v>348</v>
      </c>
      <c r="IF4" s="263"/>
      <c r="IG4" s="263"/>
      <c r="IH4" s="263"/>
      <c r="II4" s="5" t="s">
        <v>72</v>
      </c>
      <c r="IJ4" s="193" t="s">
        <v>350</v>
      </c>
      <c r="IK4" s="263"/>
      <c r="IL4" s="263"/>
      <c r="IM4" s="263"/>
      <c r="IN4" s="5" t="s">
        <v>72</v>
      </c>
      <c r="IO4" s="267" t="s">
        <v>352</v>
      </c>
      <c r="IP4" s="268"/>
      <c r="IQ4" s="268"/>
      <c r="IR4" s="269"/>
      <c r="IS4" s="5" t="s">
        <v>72</v>
      </c>
      <c r="IT4" s="193" t="s">
        <v>122</v>
      </c>
      <c r="IU4" s="263"/>
      <c r="IV4" s="263"/>
      <c r="IW4" s="263"/>
      <c r="IX4" s="4" t="s">
        <v>72</v>
      </c>
      <c r="IY4" s="269" t="s">
        <v>355</v>
      </c>
      <c r="IZ4" s="281"/>
      <c r="JA4" s="281"/>
      <c r="JB4" s="281"/>
      <c r="JC4" s="25" t="s">
        <v>72</v>
      </c>
      <c r="JD4" s="264" t="s">
        <v>357</v>
      </c>
      <c r="JE4" s="265"/>
      <c r="JF4" s="265"/>
      <c r="JG4" s="266"/>
      <c r="JH4" s="109" t="s">
        <v>72</v>
      </c>
      <c r="JI4" s="193" t="s">
        <v>359</v>
      </c>
      <c r="JJ4" s="263"/>
      <c r="JK4" s="263"/>
      <c r="JL4" s="263"/>
      <c r="JM4" s="25" t="s">
        <v>72</v>
      </c>
      <c r="JN4" s="193" t="s">
        <v>361</v>
      </c>
      <c r="JO4" s="263"/>
      <c r="JP4" s="263"/>
      <c r="JQ4" s="263"/>
      <c r="JR4" s="25" t="s">
        <v>72</v>
      </c>
      <c r="JS4" s="193" t="s">
        <v>363</v>
      </c>
      <c r="JT4" s="263"/>
      <c r="JU4" s="263"/>
      <c r="JV4" s="263"/>
      <c r="JW4" s="25" t="s">
        <v>72</v>
      </c>
      <c r="JX4" s="193" t="s">
        <v>1920</v>
      </c>
      <c r="JY4" s="263"/>
      <c r="JZ4" s="263"/>
      <c r="KA4" s="263"/>
      <c r="KB4" s="43" t="s">
        <v>72</v>
      </c>
      <c r="KC4" s="193" t="s">
        <v>1238</v>
      </c>
      <c r="KD4" s="263"/>
      <c r="KE4" s="263"/>
      <c r="KF4" s="263"/>
      <c r="KG4" s="25" t="s">
        <v>72</v>
      </c>
      <c r="KH4" s="193" t="s">
        <v>367</v>
      </c>
      <c r="KI4" s="263"/>
      <c r="KJ4" s="263"/>
      <c r="KK4" s="263"/>
      <c r="KL4" s="25" t="s">
        <v>72</v>
      </c>
      <c r="KM4" s="193" t="s">
        <v>369</v>
      </c>
      <c r="KN4" s="263"/>
      <c r="KO4" s="263"/>
      <c r="KP4" s="263"/>
      <c r="KQ4" s="25" t="s">
        <v>72</v>
      </c>
      <c r="KR4" s="264" t="s">
        <v>371</v>
      </c>
      <c r="KS4" s="265"/>
      <c r="KT4" s="265"/>
      <c r="KU4" s="266"/>
      <c r="KV4" s="25" t="s">
        <v>72</v>
      </c>
      <c r="KW4" s="267" t="s">
        <v>373</v>
      </c>
      <c r="KX4" s="268"/>
      <c r="KY4" s="268"/>
      <c r="KZ4" s="269"/>
      <c r="LA4" s="25" t="s">
        <v>72</v>
      </c>
      <c r="LB4" s="193" t="s">
        <v>375</v>
      </c>
      <c r="LC4" s="263"/>
      <c r="LD4" s="263"/>
      <c r="LE4" s="263"/>
      <c r="LF4" s="25" t="s">
        <v>72</v>
      </c>
      <c r="LG4" s="267" t="s">
        <v>377</v>
      </c>
      <c r="LH4" s="268"/>
      <c r="LI4" s="268"/>
      <c r="LJ4" s="269"/>
      <c r="LK4" s="26" t="s">
        <v>72</v>
      </c>
      <c r="LL4" s="193" t="s">
        <v>379</v>
      </c>
      <c r="LM4" s="263"/>
      <c r="LN4" s="263"/>
      <c r="LO4" s="263"/>
      <c r="LP4" s="26" t="s">
        <v>72</v>
      </c>
      <c r="LQ4" s="264" t="s">
        <v>381</v>
      </c>
      <c r="LR4" s="265"/>
      <c r="LS4" s="265"/>
      <c r="LT4" s="266"/>
      <c r="LU4" s="26" t="s">
        <v>72</v>
      </c>
      <c r="LV4" s="264" t="s">
        <v>383</v>
      </c>
      <c r="LW4" s="265"/>
      <c r="LX4" s="265"/>
      <c r="LY4" s="266"/>
      <c r="LZ4" s="26" t="s">
        <v>72</v>
      </c>
      <c r="MA4" s="267" t="s">
        <v>385</v>
      </c>
      <c r="MB4" s="268"/>
      <c r="MC4" s="268"/>
      <c r="MD4" s="269"/>
      <c r="ME4" s="26" t="s">
        <v>72</v>
      </c>
      <c r="MF4" s="267" t="s">
        <v>387</v>
      </c>
      <c r="MG4" s="268"/>
      <c r="MH4" s="268"/>
      <c r="MI4" s="269"/>
      <c r="MJ4" s="26" t="s">
        <v>72</v>
      </c>
      <c r="MK4" s="193" t="s">
        <v>1921</v>
      </c>
      <c r="ML4" s="263"/>
      <c r="MM4" s="263"/>
      <c r="MN4" s="263"/>
      <c r="MO4" s="5" t="s">
        <v>72</v>
      </c>
      <c r="MP4" s="193"/>
      <c r="MQ4" s="263"/>
      <c r="MR4" s="263"/>
      <c r="MS4" s="263"/>
      <c r="MT4" s="213"/>
      <c r="MU4" s="214"/>
      <c r="MV4" s="214"/>
      <c r="MW4" s="214"/>
      <c r="MX4" s="215"/>
    </row>
    <row r="5" spans="1:362" s="23" customFormat="1" ht="51.75" customHeight="1">
      <c r="A5" s="141" t="s">
        <v>0</v>
      </c>
      <c r="B5" s="141" t="s">
        <v>1887</v>
      </c>
      <c r="C5" s="90" t="s">
        <v>1479</v>
      </c>
      <c r="D5" s="22" t="s">
        <v>74</v>
      </c>
      <c r="E5" s="22" t="s">
        <v>75</v>
      </c>
      <c r="F5" s="22" t="s">
        <v>76</v>
      </c>
      <c r="G5" s="22" t="s">
        <v>67</v>
      </c>
      <c r="H5" s="22" t="s">
        <v>1507</v>
      </c>
      <c r="I5" s="22" t="s">
        <v>74</v>
      </c>
      <c r="J5" s="22" t="s">
        <v>75</v>
      </c>
      <c r="K5" s="22" t="s">
        <v>76</v>
      </c>
      <c r="L5" s="22" t="s">
        <v>67</v>
      </c>
      <c r="M5" s="22" t="s">
        <v>1508</v>
      </c>
      <c r="N5" s="22" t="s">
        <v>74</v>
      </c>
      <c r="O5" s="22" t="s">
        <v>75</v>
      </c>
      <c r="P5" s="22" t="s">
        <v>76</v>
      </c>
      <c r="Q5" s="22" t="s">
        <v>67</v>
      </c>
      <c r="R5" s="22" t="s">
        <v>1509</v>
      </c>
      <c r="S5" s="22" t="s">
        <v>74</v>
      </c>
      <c r="T5" s="22" t="s">
        <v>75</v>
      </c>
      <c r="U5" s="22" t="s">
        <v>76</v>
      </c>
      <c r="V5" s="22" t="s">
        <v>67</v>
      </c>
      <c r="W5" s="22" t="s">
        <v>1510</v>
      </c>
      <c r="X5" s="22" t="s">
        <v>74</v>
      </c>
      <c r="Y5" s="22" t="s">
        <v>75</v>
      </c>
      <c r="Z5" s="22" t="s">
        <v>76</v>
      </c>
      <c r="AA5" s="22" t="s">
        <v>67</v>
      </c>
      <c r="AB5" s="22" t="s">
        <v>1511</v>
      </c>
      <c r="AC5" s="22" t="s">
        <v>74</v>
      </c>
      <c r="AD5" s="22" t="s">
        <v>75</v>
      </c>
      <c r="AE5" s="22" t="s">
        <v>76</v>
      </c>
      <c r="AF5" s="22" t="s">
        <v>67</v>
      </c>
      <c r="AG5" s="22" t="s">
        <v>1512</v>
      </c>
      <c r="AH5" s="22" t="s">
        <v>74</v>
      </c>
      <c r="AI5" s="22" t="s">
        <v>75</v>
      </c>
      <c r="AJ5" s="22" t="s">
        <v>76</v>
      </c>
      <c r="AK5" s="22" t="s">
        <v>67</v>
      </c>
      <c r="AL5" s="22" t="s">
        <v>73</v>
      </c>
      <c r="AM5" s="22" t="s">
        <v>74</v>
      </c>
      <c r="AN5" s="22" t="s">
        <v>75</v>
      </c>
      <c r="AO5" s="22" t="s">
        <v>76</v>
      </c>
      <c r="AP5" s="22" t="s">
        <v>67</v>
      </c>
      <c r="AQ5" s="69" t="s">
        <v>1436</v>
      </c>
      <c r="AR5" s="22" t="s">
        <v>74</v>
      </c>
      <c r="AS5" s="22" t="s">
        <v>75</v>
      </c>
      <c r="AT5" s="22" t="s">
        <v>76</v>
      </c>
      <c r="AU5" s="22" t="s">
        <v>67</v>
      </c>
      <c r="AV5" s="22" t="s">
        <v>73</v>
      </c>
      <c r="AW5" s="22" t="s">
        <v>74</v>
      </c>
      <c r="AX5" s="22" t="s">
        <v>75</v>
      </c>
      <c r="AY5" s="22" t="s">
        <v>76</v>
      </c>
      <c r="AZ5" s="22" t="s">
        <v>67</v>
      </c>
      <c r="BA5" s="22" t="s">
        <v>1675</v>
      </c>
      <c r="BB5" s="22" t="s">
        <v>74</v>
      </c>
      <c r="BC5" s="22" t="s">
        <v>75</v>
      </c>
      <c r="BD5" s="22" t="s">
        <v>76</v>
      </c>
      <c r="BE5" s="22" t="s">
        <v>67</v>
      </c>
      <c r="BF5" s="22" t="s">
        <v>1513</v>
      </c>
      <c r="BG5" s="22" t="s">
        <v>74</v>
      </c>
      <c r="BH5" s="22" t="s">
        <v>75</v>
      </c>
      <c r="BI5" s="22" t="s">
        <v>76</v>
      </c>
      <c r="BJ5" s="22" t="s">
        <v>67</v>
      </c>
      <c r="BK5" s="88" t="s">
        <v>1480</v>
      </c>
      <c r="BL5" s="22" t="s">
        <v>74</v>
      </c>
      <c r="BM5" s="22" t="s">
        <v>75</v>
      </c>
      <c r="BN5" s="22" t="s">
        <v>76</v>
      </c>
      <c r="BO5" s="22" t="s">
        <v>67</v>
      </c>
      <c r="BP5" s="22" t="s">
        <v>73</v>
      </c>
      <c r="BQ5" s="22" t="s">
        <v>74</v>
      </c>
      <c r="BR5" s="22" t="s">
        <v>75</v>
      </c>
      <c r="BS5" s="22" t="s">
        <v>76</v>
      </c>
      <c r="BT5" s="22" t="s">
        <v>67</v>
      </c>
      <c r="BU5" s="22" t="s">
        <v>73</v>
      </c>
      <c r="BV5" s="22" t="s">
        <v>74</v>
      </c>
      <c r="BW5" s="22" t="s">
        <v>75</v>
      </c>
      <c r="BX5" s="22" t="s">
        <v>76</v>
      </c>
      <c r="BY5" s="22" t="s">
        <v>67</v>
      </c>
      <c r="BZ5" s="22" t="s">
        <v>1676</v>
      </c>
      <c r="CA5" s="22" t="s">
        <v>74</v>
      </c>
      <c r="CB5" s="22" t="s">
        <v>75</v>
      </c>
      <c r="CC5" s="22" t="s">
        <v>76</v>
      </c>
      <c r="CD5" s="22" t="s">
        <v>67</v>
      </c>
      <c r="CE5" s="22" t="s">
        <v>73</v>
      </c>
      <c r="CF5" s="22" t="s">
        <v>74</v>
      </c>
      <c r="CG5" s="22" t="s">
        <v>75</v>
      </c>
      <c r="CH5" s="22" t="s">
        <v>76</v>
      </c>
      <c r="CI5" s="22" t="s">
        <v>67</v>
      </c>
      <c r="CJ5" s="22" t="s">
        <v>73</v>
      </c>
      <c r="CK5" s="22" t="s">
        <v>74</v>
      </c>
      <c r="CL5" s="22" t="s">
        <v>75</v>
      </c>
      <c r="CM5" s="22" t="s">
        <v>76</v>
      </c>
      <c r="CN5" s="22" t="s">
        <v>67</v>
      </c>
      <c r="CO5" s="22" t="s">
        <v>73</v>
      </c>
      <c r="CP5" s="22" t="s">
        <v>74</v>
      </c>
      <c r="CQ5" s="22" t="s">
        <v>75</v>
      </c>
      <c r="CR5" s="22" t="s">
        <v>76</v>
      </c>
      <c r="CS5" s="22" t="s">
        <v>67</v>
      </c>
      <c r="CT5" s="22" t="s">
        <v>73</v>
      </c>
      <c r="CU5" s="22" t="s">
        <v>74</v>
      </c>
      <c r="CV5" s="22" t="s">
        <v>75</v>
      </c>
      <c r="CW5" s="22" t="s">
        <v>76</v>
      </c>
      <c r="CX5" s="22" t="s">
        <v>67</v>
      </c>
      <c r="CY5" s="22" t="s">
        <v>73</v>
      </c>
      <c r="CZ5" s="22" t="s">
        <v>74</v>
      </c>
      <c r="DA5" s="22" t="s">
        <v>75</v>
      </c>
      <c r="DB5" s="22" t="s">
        <v>76</v>
      </c>
      <c r="DC5" s="22" t="s">
        <v>67</v>
      </c>
      <c r="DD5" s="67" t="s">
        <v>1428</v>
      </c>
      <c r="DE5" s="22" t="s">
        <v>74</v>
      </c>
      <c r="DF5" s="22" t="s">
        <v>75</v>
      </c>
      <c r="DG5" s="22" t="s">
        <v>76</v>
      </c>
      <c r="DH5" s="22" t="s">
        <v>67</v>
      </c>
      <c r="DI5" s="67" t="s">
        <v>1429</v>
      </c>
      <c r="DJ5" s="22" t="s">
        <v>74</v>
      </c>
      <c r="DK5" s="22" t="s">
        <v>75</v>
      </c>
      <c r="DL5" s="22" t="s">
        <v>76</v>
      </c>
      <c r="DM5" s="22" t="s">
        <v>67</v>
      </c>
      <c r="DN5" s="22" t="s">
        <v>73</v>
      </c>
      <c r="DO5" s="22" t="s">
        <v>74</v>
      </c>
      <c r="DP5" s="22" t="s">
        <v>75</v>
      </c>
      <c r="DQ5" s="22" t="s">
        <v>76</v>
      </c>
      <c r="DR5" s="22" t="s">
        <v>67</v>
      </c>
      <c r="DS5" s="22" t="s">
        <v>1581</v>
      </c>
      <c r="DT5" s="22" t="s">
        <v>74</v>
      </c>
      <c r="DU5" s="22" t="s">
        <v>75</v>
      </c>
      <c r="DV5" s="22" t="s">
        <v>76</v>
      </c>
      <c r="DW5" s="22" t="s">
        <v>67</v>
      </c>
      <c r="DX5" s="22" t="s">
        <v>73</v>
      </c>
      <c r="DY5" s="22" t="s">
        <v>74</v>
      </c>
      <c r="DZ5" s="22" t="s">
        <v>75</v>
      </c>
      <c r="EA5" s="22" t="s">
        <v>76</v>
      </c>
      <c r="EB5" s="22" t="s">
        <v>67</v>
      </c>
      <c r="EC5" s="22" t="s">
        <v>73</v>
      </c>
      <c r="ED5" s="22" t="s">
        <v>74</v>
      </c>
      <c r="EE5" s="22" t="s">
        <v>75</v>
      </c>
      <c r="EF5" s="22" t="s">
        <v>76</v>
      </c>
      <c r="EG5" s="22" t="s">
        <v>67</v>
      </c>
      <c r="EH5" s="22" t="s">
        <v>73</v>
      </c>
      <c r="EI5" s="22" t="s">
        <v>74</v>
      </c>
      <c r="EJ5" s="22" t="s">
        <v>75</v>
      </c>
      <c r="EK5" s="22" t="s">
        <v>76</v>
      </c>
      <c r="EL5" s="22" t="s">
        <v>67</v>
      </c>
      <c r="EM5" s="22" t="s">
        <v>73</v>
      </c>
      <c r="EN5" s="22" t="s">
        <v>74</v>
      </c>
      <c r="EO5" s="22" t="s">
        <v>75</v>
      </c>
      <c r="EP5" s="22" t="s">
        <v>76</v>
      </c>
      <c r="EQ5" s="22" t="s">
        <v>67</v>
      </c>
      <c r="ER5" s="22" t="s">
        <v>1594</v>
      </c>
      <c r="ES5" s="22" t="s">
        <v>74</v>
      </c>
      <c r="ET5" s="22" t="s">
        <v>75</v>
      </c>
      <c r="EU5" s="22" t="s">
        <v>76</v>
      </c>
      <c r="EV5" s="22" t="s">
        <v>67</v>
      </c>
      <c r="EW5" s="22" t="s">
        <v>73</v>
      </c>
      <c r="EX5" s="22" t="s">
        <v>74</v>
      </c>
      <c r="EY5" s="22" t="s">
        <v>75</v>
      </c>
      <c r="EZ5" s="22" t="s">
        <v>76</v>
      </c>
      <c r="FA5" s="22" t="s">
        <v>67</v>
      </c>
      <c r="FB5" s="22" t="s">
        <v>73</v>
      </c>
      <c r="FC5" s="22" t="s">
        <v>74</v>
      </c>
      <c r="FD5" s="22" t="s">
        <v>75</v>
      </c>
      <c r="FE5" s="22" t="s">
        <v>76</v>
      </c>
      <c r="FF5" s="22" t="s">
        <v>67</v>
      </c>
      <c r="FG5" s="22" t="s">
        <v>73</v>
      </c>
      <c r="FH5" s="22" t="s">
        <v>74</v>
      </c>
      <c r="FI5" s="22" t="s">
        <v>75</v>
      </c>
      <c r="FJ5" s="22" t="s">
        <v>76</v>
      </c>
      <c r="FK5" s="22" t="s">
        <v>67</v>
      </c>
      <c r="FL5" s="22" t="s">
        <v>73</v>
      </c>
      <c r="FM5" s="22" t="s">
        <v>74</v>
      </c>
      <c r="FN5" s="22" t="s">
        <v>75</v>
      </c>
      <c r="FO5" s="22" t="s">
        <v>76</v>
      </c>
      <c r="FP5" s="22" t="s">
        <v>67</v>
      </c>
      <c r="FQ5" s="22" t="s">
        <v>73</v>
      </c>
      <c r="FR5" s="22" t="s">
        <v>74</v>
      </c>
      <c r="FS5" s="22" t="s">
        <v>75</v>
      </c>
      <c r="FT5" s="22" t="s">
        <v>76</v>
      </c>
      <c r="FU5" s="22" t="s">
        <v>67</v>
      </c>
      <c r="FV5" s="22" t="s">
        <v>73</v>
      </c>
      <c r="FW5" s="22" t="s">
        <v>74</v>
      </c>
      <c r="FX5" s="22" t="s">
        <v>75</v>
      </c>
      <c r="FY5" s="22" t="s">
        <v>76</v>
      </c>
      <c r="FZ5" s="22" t="s">
        <v>67</v>
      </c>
      <c r="GA5" s="22" t="s">
        <v>1440</v>
      </c>
      <c r="GB5" s="22" t="s">
        <v>74</v>
      </c>
      <c r="GC5" s="22" t="s">
        <v>75</v>
      </c>
      <c r="GD5" s="22" t="s">
        <v>76</v>
      </c>
      <c r="GE5" s="22" t="s">
        <v>67</v>
      </c>
      <c r="GF5" s="22" t="s">
        <v>1702</v>
      </c>
      <c r="GG5" s="22" t="s">
        <v>1470</v>
      </c>
      <c r="GH5" s="22" t="s">
        <v>75</v>
      </c>
      <c r="GI5" s="22" t="s">
        <v>76</v>
      </c>
      <c r="GJ5" s="22" t="s">
        <v>67</v>
      </c>
      <c r="GK5" s="22" t="s">
        <v>1441</v>
      </c>
      <c r="GL5" s="22" t="s">
        <v>74</v>
      </c>
      <c r="GM5" s="22" t="s">
        <v>75</v>
      </c>
      <c r="GN5" s="22" t="s">
        <v>76</v>
      </c>
      <c r="GO5" s="22" t="s">
        <v>67</v>
      </c>
      <c r="GP5" s="22" t="s">
        <v>73</v>
      </c>
      <c r="GQ5" s="22" t="s">
        <v>74</v>
      </c>
      <c r="GR5" s="22" t="s">
        <v>75</v>
      </c>
      <c r="GS5" s="22" t="s">
        <v>76</v>
      </c>
      <c r="GT5" s="22" t="s">
        <v>67</v>
      </c>
      <c r="GU5" s="22" t="s">
        <v>73</v>
      </c>
      <c r="GV5" s="22" t="s">
        <v>74</v>
      </c>
      <c r="GW5" s="22" t="s">
        <v>75</v>
      </c>
      <c r="GX5" s="22" t="s">
        <v>76</v>
      </c>
      <c r="GY5" s="22" t="s">
        <v>67</v>
      </c>
      <c r="GZ5" s="22" t="s">
        <v>73</v>
      </c>
      <c r="HA5" s="22" t="s">
        <v>74</v>
      </c>
      <c r="HB5" s="22" t="s">
        <v>75</v>
      </c>
      <c r="HC5" s="22" t="s">
        <v>76</v>
      </c>
      <c r="HD5" s="22" t="s">
        <v>67</v>
      </c>
      <c r="HE5" s="22" t="s">
        <v>1442</v>
      </c>
      <c r="HF5" s="22" t="s">
        <v>74</v>
      </c>
      <c r="HG5" s="22" t="s">
        <v>75</v>
      </c>
      <c r="HH5" s="22" t="s">
        <v>76</v>
      </c>
      <c r="HI5" s="22" t="s">
        <v>67</v>
      </c>
      <c r="HJ5" s="22" t="s">
        <v>1514</v>
      </c>
      <c r="HK5" s="22" t="s">
        <v>74</v>
      </c>
      <c r="HL5" s="22" t="s">
        <v>75</v>
      </c>
      <c r="HM5" s="22" t="s">
        <v>76</v>
      </c>
      <c r="HN5" s="22" t="s">
        <v>67</v>
      </c>
      <c r="HO5" s="22" t="s">
        <v>73</v>
      </c>
      <c r="HP5" s="22" t="s">
        <v>74</v>
      </c>
      <c r="HQ5" s="22" t="s">
        <v>75</v>
      </c>
      <c r="HR5" s="22" t="s">
        <v>76</v>
      </c>
      <c r="HS5" s="22" t="s">
        <v>67</v>
      </c>
      <c r="HT5" s="22" t="s">
        <v>73</v>
      </c>
      <c r="HU5" s="22" t="s">
        <v>74</v>
      </c>
      <c r="HV5" s="22" t="s">
        <v>75</v>
      </c>
      <c r="HW5" s="22" t="s">
        <v>76</v>
      </c>
      <c r="HX5" s="22" t="s">
        <v>67</v>
      </c>
      <c r="HY5" s="22" t="s">
        <v>1443</v>
      </c>
      <c r="HZ5" s="22" t="s">
        <v>74</v>
      </c>
      <c r="IA5" s="22" t="s">
        <v>75</v>
      </c>
      <c r="IB5" s="22" t="s">
        <v>76</v>
      </c>
      <c r="IC5" s="22" t="s">
        <v>67</v>
      </c>
      <c r="ID5" s="22" t="s">
        <v>73</v>
      </c>
      <c r="IE5" s="22" t="s">
        <v>74</v>
      </c>
      <c r="IF5" s="22" t="s">
        <v>75</v>
      </c>
      <c r="IG5" s="22" t="s">
        <v>76</v>
      </c>
      <c r="IH5" s="22" t="s">
        <v>67</v>
      </c>
      <c r="II5" s="22" t="s">
        <v>1444</v>
      </c>
      <c r="IJ5" s="22" t="s">
        <v>74</v>
      </c>
      <c r="IK5" s="22" t="s">
        <v>75</v>
      </c>
      <c r="IL5" s="22" t="s">
        <v>76</v>
      </c>
      <c r="IM5" s="22" t="s">
        <v>67</v>
      </c>
      <c r="IN5" s="22" t="s">
        <v>1454</v>
      </c>
      <c r="IO5" s="22" t="s">
        <v>74</v>
      </c>
      <c r="IP5" s="22" t="s">
        <v>75</v>
      </c>
      <c r="IQ5" s="22" t="s">
        <v>76</v>
      </c>
      <c r="IR5" s="22" t="s">
        <v>67</v>
      </c>
      <c r="IS5" s="22" t="s">
        <v>73</v>
      </c>
      <c r="IT5" s="22" t="s">
        <v>74</v>
      </c>
      <c r="IU5" s="22" t="s">
        <v>75</v>
      </c>
      <c r="IV5" s="22" t="s">
        <v>76</v>
      </c>
      <c r="IW5" s="22" t="s">
        <v>67</v>
      </c>
      <c r="IX5" s="22" t="s">
        <v>73</v>
      </c>
      <c r="IY5" s="22" t="s">
        <v>74</v>
      </c>
      <c r="IZ5" s="22" t="s">
        <v>75</v>
      </c>
      <c r="JA5" s="22" t="s">
        <v>76</v>
      </c>
      <c r="JB5" s="22" t="s">
        <v>67</v>
      </c>
      <c r="JC5" s="22" t="s">
        <v>73</v>
      </c>
      <c r="JD5" s="22" t="s">
        <v>74</v>
      </c>
      <c r="JE5" s="22" t="s">
        <v>75</v>
      </c>
      <c r="JF5" s="22" t="s">
        <v>76</v>
      </c>
      <c r="JG5" s="22" t="s">
        <v>67</v>
      </c>
      <c r="JH5" s="71" t="s">
        <v>73</v>
      </c>
      <c r="JI5" s="22" t="s">
        <v>74</v>
      </c>
      <c r="JJ5" s="22" t="s">
        <v>75</v>
      </c>
      <c r="JK5" s="22" t="s">
        <v>76</v>
      </c>
      <c r="JL5" s="22" t="s">
        <v>67</v>
      </c>
      <c r="JM5" s="22" t="s">
        <v>73</v>
      </c>
      <c r="JN5" s="22" t="s">
        <v>74</v>
      </c>
      <c r="JO5" s="22" t="s">
        <v>75</v>
      </c>
      <c r="JP5" s="22" t="s">
        <v>76</v>
      </c>
      <c r="JQ5" s="22" t="s">
        <v>67</v>
      </c>
      <c r="JR5" s="22" t="s">
        <v>73</v>
      </c>
      <c r="JS5" s="22" t="s">
        <v>74</v>
      </c>
      <c r="JT5" s="22" t="s">
        <v>75</v>
      </c>
      <c r="JU5" s="22" t="s">
        <v>76</v>
      </c>
      <c r="JV5" s="22" t="s">
        <v>67</v>
      </c>
      <c r="JW5" s="22" t="s">
        <v>1694</v>
      </c>
      <c r="JX5" s="22" t="s">
        <v>74</v>
      </c>
      <c r="JY5" s="22" t="s">
        <v>75</v>
      </c>
      <c r="JZ5" s="22" t="s">
        <v>76</v>
      </c>
      <c r="KA5" s="22" t="s">
        <v>67</v>
      </c>
      <c r="KB5" s="22" t="s">
        <v>73</v>
      </c>
      <c r="KC5" s="22" t="s">
        <v>74</v>
      </c>
      <c r="KD5" s="22" t="s">
        <v>75</v>
      </c>
      <c r="KE5" s="22" t="s">
        <v>76</v>
      </c>
      <c r="KF5" s="22" t="s">
        <v>67</v>
      </c>
      <c r="KG5" s="22" t="s">
        <v>73</v>
      </c>
      <c r="KH5" s="22" t="s">
        <v>74</v>
      </c>
      <c r="KI5" s="22" t="s">
        <v>75</v>
      </c>
      <c r="KJ5" s="22" t="s">
        <v>76</v>
      </c>
      <c r="KK5" s="22" t="s">
        <v>67</v>
      </c>
      <c r="KL5" s="22" t="s">
        <v>1586</v>
      </c>
      <c r="KM5" s="22"/>
      <c r="KN5" s="22" t="s">
        <v>75</v>
      </c>
      <c r="KO5" s="22" t="s">
        <v>76</v>
      </c>
      <c r="KP5" s="22" t="s">
        <v>67</v>
      </c>
      <c r="KQ5" s="22" t="s">
        <v>73</v>
      </c>
      <c r="KR5" s="22" t="s">
        <v>74</v>
      </c>
      <c r="KS5" s="22" t="s">
        <v>75</v>
      </c>
      <c r="KT5" s="22" t="s">
        <v>76</v>
      </c>
      <c r="KU5" s="22" t="s">
        <v>67</v>
      </c>
      <c r="KV5" s="103" t="s">
        <v>1695</v>
      </c>
      <c r="KW5" s="22" t="s">
        <v>74</v>
      </c>
      <c r="KX5" s="22" t="s">
        <v>75</v>
      </c>
      <c r="KY5" s="22" t="s">
        <v>76</v>
      </c>
      <c r="KZ5" s="22" t="s">
        <v>67</v>
      </c>
      <c r="LA5" s="22" t="s">
        <v>1697</v>
      </c>
      <c r="LB5" s="22" t="s">
        <v>74</v>
      </c>
      <c r="LC5" s="22" t="s">
        <v>75</v>
      </c>
      <c r="LD5" s="22" t="s">
        <v>76</v>
      </c>
      <c r="LE5" s="22" t="s">
        <v>67</v>
      </c>
      <c r="LF5" s="22" t="s">
        <v>73</v>
      </c>
      <c r="LG5" s="22" t="s">
        <v>74</v>
      </c>
      <c r="LH5" s="22" t="s">
        <v>75</v>
      </c>
      <c r="LI5" s="22" t="s">
        <v>76</v>
      </c>
      <c r="LJ5" s="22" t="s">
        <v>67</v>
      </c>
      <c r="LK5" s="22" t="s">
        <v>73</v>
      </c>
      <c r="LL5" s="22" t="s">
        <v>74</v>
      </c>
      <c r="LM5" s="22" t="s">
        <v>75</v>
      </c>
      <c r="LN5" s="22" t="s">
        <v>76</v>
      </c>
      <c r="LO5" s="22" t="s">
        <v>67</v>
      </c>
      <c r="LP5" s="22" t="s">
        <v>73</v>
      </c>
      <c r="LQ5" s="22" t="s">
        <v>74</v>
      </c>
      <c r="LR5" s="22" t="s">
        <v>75</v>
      </c>
      <c r="LS5" s="22" t="s">
        <v>76</v>
      </c>
      <c r="LT5" s="22" t="s">
        <v>67</v>
      </c>
      <c r="LU5" s="22" t="s">
        <v>1573</v>
      </c>
      <c r="LV5" s="22" t="s">
        <v>74</v>
      </c>
      <c r="LW5" s="22" t="s">
        <v>75</v>
      </c>
      <c r="LX5" s="22" t="s">
        <v>76</v>
      </c>
      <c r="LY5" s="22" t="s">
        <v>67</v>
      </c>
      <c r="LZ5" s="22" t="s">
        <v>73</v>
      </c>
      <c r="MA5" s="22" t="s">
        <v>74</v>
      </c>
      <c r="MB5" s="22" t="s">
        <v>75</v>
      </c>
      <c r="MC5" s="22" t="s">
        <v>76</v>
      </c>
      <c r="MD5" s="22" t="s">
        <v>67</v>
      </c>
      <c r="ME5" s="22" t="s">
        <v>73</v>
      </c>
      <c r="MF5" s="22" t="s">
        <v>74</v>
      </c>
      <c r="MG5" s="22" t="s">
        <v>75</v>
      </c>
      <c r="MH5" s="22" t="s">
        <v>76</v>
      </c>
      <c r="MI5" s="22" t="s">
        <v>67</v>
      </c>
      <c r="MJ5" s="22" t="s">
        <v>1481</v>
      </c>
      <c r="MK5" s="22" t="s">
        <v>74</v>
      </c>
      <c r="ML5" s="22" t="s">
        <v>75</v>
      </c>
      <c r="MM5" s="22" t="s">
        <v>76</v>
      </c>
      <c r="MN5" s="22" t="s">
        <v>67</v>
      </c>
      <c r="MO5" s="22" t="s">
        <v>73</v>
      </c>
      <c r="MP5" s="22" t="s">
        <v>74</v>
      </c>
      <c r="MQ5" s="22" t="s">
        <v>75</v>
      </c>
      <c r="MR5" s="22" t="s">
        <v>76</v>
      </c>
      <c r="MS5" s="22" t="s">
        <v>67</v>
      </c>
      <c r="MT5" s="22" t="s">
        <v>73</v>
      </c>
      <c r="MU5" s="22" t="s">
        <v>74</v>
      </c>
      <c r="MV5" s="22" t="s">
        <v>75</v>
      </c>
      <c r="MW5" s="22" t="s">
        <v>76</v>
      </c>
      <c r="MX5" s="22" t="s">
        <v>67</v>
      </c>
    </row>
    <row r="6" spans="1:362" s="9" customFormat="1" ht="14.25" hidden="1" customHeight="1">
      <c r="A6" s="6" t="s">
        <v>1</v>
      </c>
      <c r="B6" s="6" t="s">
        <v>2</v>
      </c>
      <c r="C6" s="7" t="s">
        <v>68</v>
      </c>
      <c r="D6" s="7" t="s">
        <v>69</v>
      </c>
      <c r="E6" s="7" t="s">
        <v>70</v>
      </c>
      <c r="F6" s="7" t="s">
        <v>71</v>
      </c>
      <c r="G6" s="8"/>
      <c r="H6" s="7" t="s">
        <v>68</v>
      </c>
      <c r="I6" s="7" t="s">
        <v>69</v>
      </c>
      <c r="J6" s="7" t="s">
        <v>70</v>
      </c>
      <c r="K6" s="7" t="s">
        <v>71</v>
      </c>
      <c r="L6" s="8"/>
      <c r="M6" s="7" t="s">
        <v>68</v>
      </c>
      <c r="N6" s="7" t="s">
        <v>69</v>
      </c>
      <c r="O6" s="7" t="s">
        <v>70</v>
      </c>
      <c r="P6" s="7" t="s">
        <v>71</v>
      </c>
      <c r="Q6" s="8"/>
      <c r="R6" s="7" t="s">
        <v>68</v>
      </c>
      <c r="S6" s="7" t="s">
        <v>69</v>
      </c>
      <c r="T6" s="7" t="s">
        <v>70</v>
      </c>
      <c r="U6" s="7" t="s">
        <v>71</v>
      </c>
      <c r="V6" s="8"/>
      <c r="W6" s="7" t="s">
        <v>68</v>
      </c>
      <c r="X6" s="7" t="s">
        <v>69</v>
      </c>
      <c r="Y6" s="7" t="s">
        <v>70</v>
      </c>
      <c r="Z6" s="7" t="s">
        <v>71</v>
      </c>
      <c r="AA6" s="8"/>
      <c r="AB6" s="7" t="s">
        <v>68</v>
      </c>
      <c r="AC6" s="7" t="s">
        <v>69</v>
      </c>
      <c r="AD6" s="7" t="s">
        <v>70</v>
      </c>
      <c r="AE6" s="7" t="s">
        <v>71</v>
      </c>
      <c r="AF6" s="8"/>
      <c r="AG6" s="7" t="s">
        <v>68</v>
      </c>
      <c r="AH6" s="7" t="s">
        <v>69</v>
      </c>
      <c r="AI6" s="7" t="s">
        <v>70</v>
      </c>
      <c r="AJ6" s="7" t="s">
        <v>71</v>
      </c>
      <c r="AK6" s="8"/>
      <c r="AL6" s="7" t="s">
        <v>68</v>
      </c>
      <c r="AM6" s="7" t="s">
        <v>69</v>
      </c>
      <c r="AN6" s="7" t="s">
        <v>70</v>
      </c>
      <c r="AO6" s="7" t="s">
        <v>71</v>
      </c>
      <c r="AP6" s="8"/>
      <c r="AQ6" s="7" t="s">
        <v>68</v>
      </c>
      <c r="AR6" s="7" t="s">
        <v>69</v>
      </c>
      <c r="AS6" s="7" t="s">
        <v>70</v>
      </c>
      <c r="AT6" s="7" t="s">
        <v>71</v>
      </c>
      <c r="AU6" s="8"/>
      <c r="AV6" s="7" t="s">
        <v>68</v>
      </c>
      <c r="AW6" s="7" t="s">
        <v>69</v>
      </c>
      <c r="AX6" s="7" t="s">
        <v>70</v>
      </c>
      <c r="AY6" s="7" t="s">
        <v>71</v>
      </c>
      <c r="AZ6" s="8"/>
      <c r="BA6" s="7" t="s">
        <v>68</v>
      </c>
      <c r="BB6" s="7" t="s">
        <v>69</v>
      </c>
      <c r="BC6" s="7" t="s">
        <v>70</v>
      </c>
      <c r="BD6" s="7" t="s">
        <v>71</v>
      </c>
      <c r="BE6" s="8"/>
      <c r="BF6" s="7" t="s">
        <v>68</v>
      </c>
      <c r="BG6" s="7" t="s">
        <v>69</v>
      </c>
      <c r="BH6" s="7" t="s">
        <v>70</v>
      </c>
      <c r="BI6" s="7" t="s">
        <v>71</v>
      </c>
      <c r="BJ6" s="8"/>
      <c r="BK6" s="7" t="s">
        <v>68</v>
      </c>
      <c r="BL6" s="7" t="s">
        <v>69</v>
      </c>
      <c r="BM6" s="7" t="s">
        <v>70</v>
      </c>
      <c r="BN6" s="7" t="s">
        <v>71</v>
      </c>
      <c r="BO6" s="8"/>
      <c r="BP6" s="7" t="s">
        <v>68</v>
      </c>
      <c r="BQ6" s="7" t="s">
        <v>69</v>
      </c>
      <c r="BR6" s="7" t="s">
        <v>70</v>
      </c>
      <c r="BS6" s="7" t="s">
        <v>71</v>
      </c>
      <c r="BT6" s="8"/>
      <c r="BU6" s="7" t="s">
        <v>68</v>
      </c>
      <c r="BV6" s="7" t="s">
        <v>69</v>
      </c>
      <c r="BW6" s="7" t="s">
        <v>70</v>
      </c>
      <c r="BX6" s="7" t="s">
        <v>71</v>
      </c>
      <c r="BY6" s="8"/>
      <c r="BZ6" s="7" t="s">
        <v>68</v>
      </c>
      <c r="CA6" s="7" t="s">
        <v>69</v>
      </c>
      <c r="CB6" s="7" t="s">
        <v>70</v>
      </c>
      <c r="CC6" s="7" t="s">
        <v>71</v>
      </c>
      <c r="CD6" s="8"/>
      <c r="CE6" s="7" t="s">
        <v>68</v>
      </c>
      <c r="CF6" s="7" t="s">
        <v>69</v>
      </c>
      <c r="CG6" s="7" t="s">
        <v>70</v>
      </c>
      <c r="CH6" s="7" t="s">
        <v>71</v>
      </c>
      <c r="CI6" s="8"/>
      <c r="CJ6" s="7" t="s">
        <v>68</v>
      </c>
      <c r="CK6" s="7" t="s">
        <v>69</v>
      </c>
      <c r="CL6" s="7" t="s">
        <v>70</v>
      </c>
      <c r="CM6" s="7" t="s">
        <v>71</v>
      </c>
      <c r="CN6" s="8"/>
      <c r="CO6" s="7" t="s">
        <v>68</v>
      </c>
      <c r="CP6" s="7" t="s">
        <v>69</v>
      </c>
      <c r="CQ6" s="7" t="s">
        <v>70</v>
      </c>
      <c r="CR6" s="7" t="s">
        <v>71</v>
      </c>
      <c r="CS6" s="8"/>
      <c r="CT6" s="7" t="s">
        <v>68</v>
      </c>
      <c r="CU6" s="7" t="s">
        <v>69</v>
      </c>
      <c r="CV6" s="7" t="s">
        <v>70</v>
      </c>
      <c r="CW6" s="7" t="s">
        <v>71</v>
      </c>
      <c r="CX6" s="8"/>
      <c r="CY6" s="7" t="s">
        <v>68</v>
      </c>
      <c r="CZ6" s="7" t="s">
        <v>69</v>
      </c>
      <c r="DA6" s="7" t="s">
        <v>70</v>
      </c>
      <c r="DB6" s="7" t="s">
        <v>71</v>
      </c>
      <c r="DC6" s="8"/>
      <c r="DD6" s="7" t="s">
        <v>68</v>
      </c>
      <c r="DE6" s="7" t="s">
        <v>69</v>
      </c>
      <c r="DF6" s="7" t="s">
        <v>70</v>
      </c>
      <c r="DG6" s="7" t="s">
        <v>71</v>
      </c>
      <c r="DH6" s="8"/>
      <c r="DI6" s="7" t="s">
        <v>68</v>
      </c>
      <c r="DJ6" s="7" t="s">
        <v>69</v>
      </c>
      <c r="DK6" s="7" t="s">
        <v>70</v>
      </c>
      <c r="DL6" s="7" t="s">
        <v>71</v>
      </c>
      <c r="DM6" s="8"/>
      <c r="DN6" s="7" t="s">
        <v>68</v>
      </c>
      <c r="DO6" s="7" t="s">
        <v>69</v>
      </c>
      <c r="DP6" s="7" t="s">
        <v>70</v>
      </c>
      <c r="DQ6" s="7" t="s">
        <v>71</v>
      </c>
      <c r="DR6" s="8"/>
      <c r="DS6" s="7" t="s">
        <v>68</v>
      </c>
      <c r="DT6" s="7" t="s">
        <v>69</v>
      </c>
      <c r="DU6" s="7" t="s">
        <v>70</v>
      </c>
      <c r="DV6" s="7" t="s">
        <v>71</v>
      </c>
      <c r="DW6" s="8"/>
      <c r="DX6" s="7" t="s">
        <v>68</v>
      </c>
      <c r="DY6" s="7" t="s">
        <v>69</v>
      </c>
      <c r="DZ6" s="7" t="s">
        <v>70</v>
      </c>
      <c r="EA6" s="7" t="s">
        <v>71</v>
      </c>
      <c r="EB6" s="8"/>
      <c r="EC6" s="7" t="s">
        <v>68</v>
      </c>
      <c r="ED6" s="7" t="s">
        <v>69</v>
      </c>
      <c r="EE6" s="7" t="s">
        <v>70</v>
      </c>
      <c r="EF6" s="7" t="s">
        <v>71</v>
      </c>
      <c r="EG6" s="8"/>
      <c r="EH6" s="7" t="s">
        <v>68</v>
      </c>
      <c r="EI6" s="7" t="s">
        <v>69</v>
      </c>
      <c r="EJ6" s="7" t="s">
        <v>70</v>
      </c>
      <c r="EK6" s="7" t="s">
        <v>71</v>
      </c>
      <c r="EL6" s="8"/>
      <c r="EM6" s="7" t="s">
        <v>68</v>
      </c>
      <c r="EN6" s="7" t="s">
        <v>69</v>
      </c>
      <c r="EO6" s="7" t="s">
        <v>70</v>
      </c>
      <c r="EP6" s="7" t="s">
        <v>71</v>
      </c>
      <c r="EQ6" s="8"/>
      <c r="ER6" s="7" t="s">
        <v>68</v>
      </c>
      <c r="ES6" s="7" t="s">
        <v>69</v>
      </c>
      <c r="ET6" s="7" t="s">
        <v>70</v>
      </c>
      <c r="EU6" s="7" t="s">
        <v>71</v>
      </c>
      <c r="EV6" s="8"/>
      <c r="EW6" s="7" t="s">
        <v>68</v>
      </c>
      <c r="EX6" s="7" t="s">
        <v>69</v>
      </c>
      <c r="EY6" s="7" t="s">
        <v>70</v>
      </c>
      <c r="EZ6" s="7" t="s">
        <v>71</v>
      </c>
      <c r="FA6" s="8"/>
      <c r="FB6" s="7" t="s">
        <v>68</v>
      </c>
      <c r="FC6" s="7" t="s">
        <v>69</v>
      </c>
      <c r="FD6" s="7" t="s">
        <v>70</v>
      </c>
      <c r="FE6" s="7" t="s">
        <v>71</v>
      </c>
      <c r="FF6" s="8"/>
      <c r="FG6" s="7" t="s">
        <v>68</v>
      </c>
      <c r="FH6" s="7" t="s">
        <v>69</v>
      </c>
      <c r="FI6" s="7" t="s">
        <v>70</v>
      </c>
      <c r="FJ6" s="7" t="s">
        <v>71</v>
      </c>
      <c r="FK6" s="8"/>
      <c r="FL6" s="7" t="s">
        <v>68</v>
      </c>
      <c r="FM6" s="7" t="s">
        <v>69</v>
      </c>
      <c r="FN6" s="7" t="s">
        <v>70</v>
      </c>
      <c r="FO6" s="7" t="s">
        <v>71</v>
      </c>
      <c r="FP6" s="8"/>
      <c r="FQ6" s="7" t="s">
        <v>68</v>
      </c>
      <c r="FR6" s="7" t="s">
        <v>69</v>
      </c>
      <c r="FS6" s="7" t="s">
        <v>70</v>
      </c>
      <c r="FT6" s="7" t="s">
        <v>71</v>
      </c>
      <c r="FU6" s="8"/>
      <c r="FV6" s="7" t="s">
        <v>68</v>
      </c>
      <c r="FW6" s="7" t="s">
        <v>69</v>
      </c>
      <c r="FX6" s="7" t="s">
        <v>70</v>
      </c>
      <c r="FY6" s="7" t="s">
        <v>71</v>
      </c>
      <c r="FZ6" s="8"/>
      <c r="GA6" s="7" t="s">
        <v>68</v>
      </c>
      <c r="GB6" s="7" t="s">
        <v>69</v>
      </c>
      <c r="GC6" s="7" t="s">
        <v>70</v>
      </c>
      <c r="GD6" s="7" t="s">
        <v>71</v>
      </c>
      <c r="GE6" s="8"/>
      <c r="GF6" s="7" t="s">
        <v>68</v>
      </c>
      <c r="GG6" s="7" t="s">
        <v>69</v>
      </c>
      <c r="GH6" s="7" t="s">
        <v>70</v>
      </c>
      <c r="GI6" s="7" t="s">
        <v>71</v>
      </c>
      <c r="GJ6" s="8"/>
      <c r="GK6" s="7" t="s">
        <v>68</v>
      </c>
      <c r="GL6" s="7" t="s">
        <v>69</v>
      </c>
      <c r="GM6" s="7" t="s">
        <v>70</v>
      </c>
      <c r="GN6" s="7" t="s">
        <v>71</v>
      </c>
      <c r="GO6" s="8"/>
      <c r="GP6" s="7" t="s">
        <v>68</v>
      </c>
      <c r="GQ6" s="7" t="s">
        <v>69</v>
      </c>
      <c r="GR6" s="7" t="s">
        <v>70</v>
      </c>
      <c r="GS6" s="7" t="s">
        <v>71</v>
      </c>
      <c r="GT6" s="8"/>
      <c r="GU6" s="7" t="s">
        <v>68</v>
      </c>
      <c r="GV6" s="7" t="s">
        <v>69</v>
      </c>
      <c r="GW6" s="7" t="s">
        <v>70</v>
      </c>
      <c r="GX6" s="7" t="s">
        <v>71</v>
      </c>
      <c r="GY6" s="8"/>
      <c r="GZ6" s="7" t="s">
        <v>68</v>
      </c>
      <c r="HA6" s="7" t="s">
        <v>69</v>
      </c>
      <c r="HB6" s="7" t="s">
        <v>70</v>
      </c>
      <c r="HC6" s="7" t="s">
        <v>71</v>
      </c>
      <c r="HD6" s="8"/>
      <c r="HE6" s="7" t="s">
        <v>68</v>
      </c>
      <c r="HF6" s="7" t="s">
        <v>69</v>
      </c>
      <c r="HG6" s="7" t="s">
        <v>70</v>
      </c>
      <c r="HH6" s="7" t="s">
        <v>71</v>
      </c>
      <c r="HI6" s="8"/>
      <c r="HJ6" s="7" t="s">
        <v>68</v>
      </c>
      <c r="HK6" s="7" t="s">
        <v>69</v>
      </c>
      <c r="HL6" s="7" t="s">
        <v>70</v>
      </c>
      <c r="HM6" s="7" t="s">
        <v>71</v>
      </c>
      <c r="HN6" s="8"/>
      <c r="HO6" s="7" t="s">
        <v>68</v>
      </c>
      <c r="HP6" s="7" t="s">
        <v>69</v>
      </c>
      <c r="HQ6" s="7" t="s">
        <v>70</v>
      </c>
      <c r="HR6" s="7" t="s">
        <v>71</v>
      </c>
      <c r="HS6" s="8"/>
      <c r="HT6" s="7" t="s">
        <v>68</v>
      </c>
      <c r="HU6" s="7" t="s">
        <v>69</v>
      </c>
      <c r="HV6" s="7" t="s">
        <v>70</v>
      </c>
      <c r="HW6" s="7" t="s">
        <v>71</v>
      </c>
      <c r="HX6" s="8"/>
      <c r="HY6" s="7" t="s">
        <v>68</v>
      </c>
      <c r="HZ6" s="7" t="s">
        <v>69</v>
      </c>
      <c r="IA6" s="7" t="s">
        <v>70</v>
      </c>
      <c r="IB6" s="7" t="s">
        <v>71</v>
      </c>
      <c r="IC6" s="8"/>
      <c r="ID6" s="7" t="s">
        <v>68</v>
      </c>
      <c r="IE6" s="7" t="s">
        <v>69</v>
      </c>
      <c r="IF6" s="7" t="s">
        <v>70</v>
      </c>
      <c r="IG6" s="7" t="s">
        <v>71</v>
      </c>
      <c r="IH6" s="8"/>
      <c r="II6" s="7" t="s">
        <v>68</v>
      </c>
      <c r="IJ6" s="7" t="s">
        <v>69</v>
      </c>
      <c r="IK6" s="7" t="s">
        <v>70</v>
      </c>
      <c r="IL6" s="7" t="s">
        <v>71</v>
      </c>
      <c r="IM6" s="8"/>
      <c r="IN6" s="7" t="s">
        <v>68</v>
      </c>
      <c r="IO6" s="7" t="s">
        <v>69</v>
      </c>
      <c r="IP6" s="7" t="s">
        <v>70</v>
      </c>
      <c r="IQ6" s="7" t="s">
        <v>71</v>
      </c>
      <c r="IR6" s="8"/>
      <c r="IS6" s="7" t="s">
        <v>68</v>
      </c>
      <c r="IT6" s="7" t="s">
        <v>69</v>
      </c>
      <c r="IU6" s="7" t="s">
        <v>70</v>
      </c>
      <c r="IV6" s="7" t="s">
        <v>71</v>
      </c>
      <c r="IW6" s="8"/>
      <c r="IX6" s="7" t="s">
        <v>68</v>
      </c>
      <c r="IY6" s="7" t="s">
        <v>69</v>
      </c>
      <c r="IZ6" s="7" t="s">
        <v>70</v>
      </c>
      <c r="JA6" s="7" t="s">
        <v>71</v>
      </c>
      <c r="JB6" s="8"/>
      <c r="JC6" s="7" t="s">
        <v>68</v>
      </c>
      <c r="JD6" s="7" t="s">
        <v>69</v>
      </c>
      <c r="JE6" s="7" t="s">
        <v>70</v>
      </c>
      <c r="JF6" s="7" t="s">
        <v>71</v>
      </c>
      <c r="JG6" s="8"/>
      <c r="JH6" s="7" t="s">
        <v>68</v>
      </c>
      <c r="JI6" s="7" t="s">
        <v>69</v>
      </c>
      <c r="JJ6" s="7" t="s">
        <v>70</v>
      </c>
      <c r="JK6" s="7" t="s">
        <v>71</v>
      </c>
      <c r="JL6" s="8"/>
      <c r="JM6" s="7" t="s">
        <v>68</v>
      </c>
      <c r="JN6" s="7" t="s">
        <v>69</v>
      </c>
      <c r="JO6" s="7" t="s">
        <v>70</v>
      </c>
      <c r="JP6" s="7" t="s">
        <v>71</v>
      </c>
      <c r="JQ6" s="8"/>
      <c r="JR6" s="7" t="s">
        <v>68</v>
      </c>
      <c r="JS6" s="7" t="s">
        <v>69</v>
      </c>
      <c r="JT6" s="7" t="s">
        <v>70</v>
      </c>
      <c r="JU6" s="7" t="s">
        <v>71</v>
      </c>
      <c r="JV6" s="8"/>
      <c r="JW6" s="7" t="s">
        <v>68</v>
      </c>
      <c r="JX6" s="7" t="s">
        <v>69</v>
      </c>
      <c r="JY6" s="7" t="s">
        <v>70</v>
      </c>
      <c r="JZ6" s="7" t="s">
        <v>71</v>
      </c>
      <c r="KA6" s="8"/>
      <c r="KB6" s="7" t="s">
        <v>68</v>
      </c>
      <c r="KC6" s="7" t="s">
        <v>69</v>
      </c>
      <c r="KD6" s="7" t="s">
        <v>70</v>
      </c>
      <c r="KE6" s="7" t="s">
        <v>71</v>
      </c>
      <c r="KF6" s="8"/>
      <c r="KG6" s="7" t="s">
        <v>68</v>
      </c>
      <c r="KH6" s="7" t="s">
        <v>69</v>
      </c>
      <c r="KI6" s="7" t="s">
        <v>70</v>
      </c>
      <c r="KJ6" s="7" t="s">
        <v>71</v>
      </c>
      <c r="KK6" s="8"/>
      <c r="KL6" s="7" t="s">
        <v>68</v>
      </c>
      <c r="KM6" s="7" t="s">
        <v>69</v>
      </c>
      <c r="KN6" s="7" t="s">
        <v>70</v>
      </c>
      <c r="KO6" s="7" t="s">
        <v>71</v>
      </c>
      <c r="KP6" s="8"/>
      <c r="KQ6" s="7" t="s">
        <v>68</v>
      </c>
      <c r="KR6" s="7" t="s">
        <v>69</v>
      </c>
      <c r="KS6" s="7" t="s">
        <v>70</v>
      </c>
      <c r="KT6" s="7" t="s">
        <v>71</v>
      </c>
      <c r="KU6" s="8"/>
      <c r="KV6" s="7" t="s">
        <v>68</v>
      </c>
      <c r="KW6" s="7" t="s">
        <v>69</v>
      </c>
      <c r="KX6" s="7" t="s">
        <v>70</v>
      </c>
      <c r="KY6" s="7" t="s">
        <v>71</v>
      </c>
      <c r="KZ6" s="8"/>
      <c r="LA6" s="7" t="s">
        <v>68</v>
      </c>
      <c r="LB6" s="7" t="s">
        <v>69</v>
      </c>
      <c r="LC6" s="7" t="s">
        <v>70</v>
      </c>
      <c r="LD6" s="7" t="s">
        <v>71</v>
      </c>
      <c r="LE6" s="8"/>
      <c r="LF6" s="7" t="s">
        <v>68</v>
      </c>
      <c r="LG6" s="7" t="s">
        <v>69</v>
      </c>
      <c r="LH6" s="7" t="s">
        <v>70</v>
      </c>
      <c r="LI6" s="7" t="s">
        <v>71</v>
      </c>
      <c r="LJ6" s="8"/>
      <c r="LK6" s="7" t="s">
        <v>68</v>
      </c>
      <c r="LL6" s="7" t="s">
        <v>69</v>
      </c>
      <c r="LM6" s="7" t="s">
        <v>70</v>
      </c>
      <c r="LN6" s="7" t="s">
        <v>71</v>
      </c>
      <c r="LO6" s="8"/>
      <c r="LP6" s="7" t="s">
        <v>68</v>
      </c>
      <c r="LQ6" s="7" t="s">
        <v>69</v>
      </c>
      <c r="LR6" s="7" t="s">
        <v>70</v>
      </c>
      <c r="LS6" s="7" t="s">
        <v>71</v>
      </c>
      <c r="LT6" s="8"/>
      <c r="LU6" s="7" t="s">
        <v>68</v>
      </c>
      <c r="LV6" s="7" t="s">
        <v>69</v>
      </c>
      <c r="LW6" s="7" t="s">
        <v>70</v>
      </c>
      <c r="LX6" s="7" t="s">
        <v>71</v>
      </c>
      <c r="LY6" s="8"/>
      <c r="LZ6" s="7" t="s">
        <v>68</v>
      </c>
      <c r="MA6" s="7" t="s">
        <v>69</v>
      </c>
      <c r="MB6" s="7" t="s">
        <v>70</v>
      </c>
      <c r="MC6" s="7" t="s">
        <v>71</v>
      </c>
      <c r="MD6" s="8"/>
      <c r="ME6" s="7" t="s">
        <v>68</v>
      </c>
      <c r="MF6" s="7" t="s">
        <v>69</v>
      </c>
      <c r="MG6" s="7" t="s">
        <v>70</v>
      </c>
      <c r="MH6" s="7" t="s">
        <v>71</v>
      </c>
      <c r="MI6" s="8"/>
      <c r="MJ6" s="7" t="s">
        <v>68</v>
      </c>
      <c r="MK6" s="7" t="s">
        <v>69</v>
      </c>
      <c r="ML6" s="7" t="s">
        <v>70</v>
      </c>
      <c r="MM6" s="7" t="s">
        <v>71</v>
      </c>
      <c r="MN6" s="8"/>
      <c r="MO6" s="7" t="s">
        <v>68</v>
      </c>
      <c r="MP6" s="7" t="s">
        <v>69</v>
      </c>
      <c r="MQ6" s="7" t="s">
        <v>70</v>
      </c>
      <c r="MR6" s="7" t="s">
        <v>71</v>
      </c>
      <c r="MS6" s="8"/>
      <c r="MT6" s="7" t="s">
        <v>68</v>
      </c>
      <c r="MU6" s="7" t="s">
        <v>69</v>
      </c>
      <c r="MV6" s="7" t="s">
        <v>70</v>
      </c>
      <c r="MW6" s="7" t="s">
        <v>71</v>
      </c>
      <c r="MX6" s="8"/>
    </row>
    <row r="7" spans="1:362" ht="16.5" hidden="1">
      <c r="A7" s="77">
        <v>1</v>
      </c>
      <c r="B7" s="78" t="s">
        <v>3</v>
      </c>
      <c r="C7" s="12">
        <v>0</v>
      </c>
      <c r="D7" s="12">
        <v>40253200</v>
      </c>
      <c r="E7" s="12">
        <v>0</v>
      </c>
      <c r="F7" s="12">
        <v>40253200</v>
      </c>
      <c r="G7" s="13"/>
      <c r="H7" s="12">
        <v>2283</v>
      </c>
      <c r="I7" s="12">
        <v>684900</v>
      </c>
      <c r="J7" s="12">
        <v>0</v>
      </c>
      <c r="K7" s="12">
        <v>684900</v>
      </c>
      <c r="L7" s="13"/>
      <c r="M7" s="12">
        <v>37732.759019999998</v>
      </c>
      <c r="N7" s="12">
        <v>9433189.754999999</v>
      </c>
      <c r="O7" s="12">
        <v>0</v>
      </c>
      <c r="P7" s="12">
        <v>9433189.754999999</v>
      </c>
      <c r="Q7" s="13"/>
      <c r="R7" s="12">
        <v>1350</v>
      </c>
      <c r="S7" s="12">
        <v>270000</v>
      </c>
      <c r="T7" s="12">
        <v>0</v>
      </c>
      <c r="U7" s="12">
        <v>270000</v>
      </c>
      <c r="V7" s="13"/>
      <c r="W7" s="12">
        <v>435</v>
      </c>
      <c r="X7" s="12">
        <v>65250</v>
      </c>
      <c r="Y7" s="12">
        <v>0</v>
      </c>
      <c r="Z7" s="12">
        <v>65250</v>
      </c>
      <c r="AA7" s="13"/>
      <c r="AB7" s="12">
        <v>2479</v>
      </c>
      <c r="AC7" s="12">
        <v>495800</v>
      </c>
      <c r="AD7" s="12">
        <v>0</v>
      </c>
      <c r="AE7" s="12">
        <v>495800</v>
      </c>
      <c r="AF7" s="13"/>
      <c r="AG7" s="12">
        <v>2479</v>
      </c>
      <c r="AH7" s="12">
        <v>247900</v>
      </c>
      <c r="AI7" s="12">
        <v>0</v>
      </c>
      <c r="AJ7" s="12">
        <v>247900</v>
      </c>
      <c r="AK7" s="13"/>
      <c r="AL7" s="12">
        <v>0</v>
      </c>
      <c r="AM7" s="12">
        <v>0</v>
      </c>
      <c r="AN7" s="12">
        <v>0</v>
      </c>
      <c r="AO7" s="12">
        <v>0</v>
      </c>
      <c r="AP7" s="13"/>
      <c r="AQ7" s="12">
        <v>2479</v>
      </c>
      <c r="AR7" s="12">
        <v>2974800</v>
      </c>
      <c r="AS7" s="12">
        <v>0</v>
      </c>
      <c r="AT7" s="12">
        <v>2974800</v>
      </c>
      <c r="AU7" s="13"/>
      <c r="AV7" s="12">
        <v>0</v>
      </c>
      <c r="AW7" s="12">
        <v>0</v>
      </c>
      <c r="AX7" s="12">
        <v>0</v>
      </c>
      <c r="AY7" s="12">
        <v>0</v>
      </c>
      <c r="AZ7" s="13"/>
      <c r="BA7" s="12">
        <v>98276</v>
      </c>
      <c r="BB7" s="12">
        <v>22818125</v>
      </c>
      <c r="BC7" s="12">
        <v>0</v>
      </c>
      <c r="BD7" s="12">
        <v>22818125</v>
      </c>
      <c r="BE7" s="13"/>
      <c r="BF7" s="12">
        <v>28000</v>
      </c>
      <c r="BG7" s="12">
        <v>7342000</v>
      </c>
      <c r="BH7" s="12">
        <v>0</v>
      </c>
      <c r="BI7" s="12">
        <v>7342000</v>
      </c>
      <c r="BJ7" s="13"/>
      <c r="BK7" s="12">
        <v>75</v>
      </c>
      <c r="BL7" s="12">
        <v>11250</v>
      </c>
      <c r="BM7" s="12">
        <v>0</v>
      </c>
      <c r="BN7" s="12">
        <v>11250</v>
      </c>
      <c r="BO7" s="13"/>
      <c r="BP7" s="12">
        <v>2155</v>
      </c>
      <c r="BQ7" s="12">
        <v>215500</v>
      </c>
      <c r="BR7" s="12">
        <v>0</v>
      </c>
      <c r="BS7" s="12">
        <v>215500</v>
      </c>
      <c r="BT7" s="13"/>
      <c r="BU7" s="12">
        <v>2479</v>
      </c>
      <c r="BV7" s="12">
        <v>247900</v>
      </c>
      <c r="BW7" s="12">
        <v>0</v>
      </c>
      <c r="BX7" s="12">
        <v>247900</v>
      </c>
      <c r="BY7" s="13"/>
      <c r="BZ7" s="12">
        <v>2479</v>
      </c>
      <c r="CA7" s="12">
        <v>495800</v>
      </c>
      <c r="CB7" s="12">
        <v>0</v>
      </c>
      <c r="CC7" s="12">
        <v>495800</v>
      </c>
      <c r="CD7" s="13"/>
      <c r="CE7" s="12">
        <v>5613</v>
      </c>
      <c r="CF7" s="12">
        <v>841950</v>
      </c>
      <c r="CG7" s="12">
        <v>0</v>
      </c>
      <c r="CH7" s="12">
        <v>841950</v>
      </c>
      <c r="CI7" s="13"/>
      <c r="CJ7" s="12">
        <v>10</v>
      </c>
      <c r="CK7" s="12">
        <v>1500</v>
      </c>
      <c r="CL7" s="12">
        <v>0</v>
      </c>
      <c r="CM7" s="12">
        <v>1500</v>
      </c>
      <c r="CN7" s="13"/>
      <c r="CO7" s="12">
        <v>500</v>
      </c>
      <c r="CP7" s="12">
        <v>250000</v>
      </c>
      <c r="CQ7" s="12">
        <v>0</v>
      </c>
      <c r="CR7" s="12">
        <v>250000</v>
      </c>
      <c r="CS7" s="13"/>
      <c r="CT7" s="12">
        <v>1000</v>
      </c>
      <c r="CU7" s="12">
        <v>1000000</v>
      </c>
      <c r="CV7" s="12">
        <v>0</v>
      </c>
      <c r="CW7" s="12">
        <v>1000000</v>
      </c>
      <c r="CX7" s="13"/>
      <c r="CY7" s="12">
        <v>17452</v>
      </c>
      <c r="CZ7" s="12">
        <v>1745200</v>
      </c>
      <c r="DA7" s="12">
        <v>0</v>
      </c>
      <c r="DB7" s="12">
        <v>1745200</v>
      </c>
      <c r="DC7" s="13"/>
      <c r="DD7" s="12"/>
      <c r="DE7" s="12">
        <v>0</v>
      </c>
      <c r="DF7" s="12">
        <v>0</v>
      </c>
      <c r="DG7" s="12">
        <v>0</v>
      </c>
      <c r="DH7" s="13"/>
      <c r="DI7" s="12">
        <v>226</v>
      </c>
      <c r="DJ7" s="12">
        <v>135600</v>
      </c>
      <c r="DK7" s="12">
        <v>0</v>
      </c>
      <c r="DL7" s="12">
        <v>135600</v>
      </c>
      <c r="DM7" s="13"/>
      <c r="DN7" s="12">
        <v>0</v>
      </c>
      <c r="DO7" s="12">
        <v>0</v>
      </c>
      <c r="DP7" s="12">
        <v>0</v>
      </c>
      <c r="DQ7" s="12">
        <v>0</v>
      </c>
      <c r="DR7" s="13"/>
      <c r="DS7" s="12">
        <v>1</v>
      </c>
      <c r="DT7" s="12">
        <v>120000</v>
      </c>
      <c r="DU7" s="12">
        <v>0</v>
      </c>
      <c r="DV7" s="12">
        <v>120000</v>
      </c>
      <c r="DW7" s="13"/>
      <c r="DX7" s="12">
        <v>0</v>
      </c>
      <c r="DY7" s="12">
        <v>0</v>
      </c>
      <c r="DZ7" s="12">
        <v>0</v>
      </c>
      <c r="EA7" s="12">
        <v>0</v>
      </c>
      <c r="EB7" s="13"/>
      <c r="EC7" s="12">
        <v>0</v>
      </c>
      <c r="ED7" s="12">
        <v>0</v>
      </c>
      <c r="EE7" s="12">
        <v>0</v>
      </c>
      <c r="EF7" s="12">
        <v>0</v>
      </c>
      <c r="EG7" s="13"/>
      <c r="EH7" s="12">
        <v>0</v>
      </c>
      <c r="EI7" s="12">
        <v>1500</v>
      </c>
      <c r="EJ7" s="12">
        <v>0</v>
      </c>
      <c r="EK7" s="12">
        <v>1500</v>
      </c>
      <c r="EL7" s="13"/>
      <c r="EM7" s="12">
        <v>0</v>
      </c>
      <c r="EN7" s="12">
        <v>6624192</v>
      </c>
      <c r="EO7" s="12">
        <v>0</v>
      </c>
      <c r="EP7" s="12">
        <v>6624192</v>
      </c>
      <c r="EQ7" s="13"/>
      <c r="ER7" s="12">
        <v>1245</v>
      </c>
      <c r="ES7" s="12">
        <v>547200</v>
      </c>
      <c r="ET7" s="12">
        <v>0</v>
      </c>
      <c r="EU7" s="12">
        <v>547200</v>
      </c>
      <c r="EV7" s="13"/>
      <c r="EW7" s="12">
        <v>676</v>
      </c>
      <c r="EX7" s="12">
        <v>169000</v>
      </c>
      <c r="EY7" s="12">
        <v>0</v>
      </c>
      <c r="EZ7" s="12">
        <v>169000</v>
      </c>
      <c r="FA7" s="13"/>
      <c r="FB7" s="12">
        <v>338</v>
      </c>
      <c r="FC7" s="12">
        <v>135200</v>
      </c>
      <c r="FD7" s="12">
        <v>0</v>
      </c>
      <c r="FE7" s="12">
        <v>135200</v>
      </c>
      <c r="FF7" s="13"/>
      <c r="FG7" s="12">
        <v>338</v>
      </c>
      <c r="FH7" s="12">
        <v>202800</v>
      </c>
      <c r="FI7" s="12">
        <v>0</v>
      </c>
      <c r="FJ7" s="12">
        <v>202800</v>
      </c>
      <c r="FK7" s="13"/>
      <c r="FL7" s="12">
        <v>1530</v>
      </c>
      <c r="FM7" s="12">
        <v>153000</v>
      </c>
      <c r="FN7" s="12">
        <v>0</v>
      </c>
      <c r="FO7" s="12">
        <v>153000</v>
      </c>
      <c r="FP7" s="13"/>
      <c r="FQ7" s="12">
        <v>0</v>
      </c>
      <c r="FR7" s="12">
        <v>0</v>
      </c>
      <c r="FS7" s="12">
        <v>0</v>
      </c>
      <c r="FT7" s="12">
        <v>0</v>
      </c>
      <c r="FU7" s="13"/>
      <c r="FV7" s="12">
        <v>264069.74800000002</v>
      </c>
      <c r="FW7" s="12">
        <v>3036802.1020000004</v>
      </c>
      <c r="FX7" s="12">
        <v>0</v>
      </c>
      <c r="FY7" s="12">
        <v>3036802.1020000004</v>
      </c>
      <c r="FZ7" s="13"/>
      <c r="GA7" s="12">
        <v>2455</v>
      </c>
      <c r="GB7" s="12">
        <v>39280000</v>
      </c>
      <c r="GC7" s="12">
        <v>0</v>
      </c>
      <c r="GD7" s="12">
        <v>39280000</v>
      </c>
      <c r="GE7" s="13"/>
      <c r="GF7" s="12">
        <v>3075</v>
      </c>
      <c r="GG7" s="12">
        <v>615000</v>
      </c>
      <c r="GH7" s="12">
        <v>0</v>
      </c>
      <c r="GI7" s="12">
        <v>615000</v>
      </c>
      <c r="GJ7" s="13"/>
      <c r="GK7" s="12"/>
      <c r="GL7" s="12">
        <v>0</v>
      </c>
      <c r="GM7" s="12">
        <v>0</v>
      </c>
      <c r="GN7" s="12">
        <v>0</v>
      </c>
      <c r="GO7" s="13"/>
      <c r="GP7" s="12">
        <v>781</v>
      </c>
      <c r="GQ7" s="12">
        <v>3298200</v>
      </c>
      <c r="GR7" s="12">
        <v>0</v>
      </c>
      <c r="GS7" s="12">
        <v>3298200</v>
      </c>
      <c r="GT7" s="13"/>
      <c r="GU7" s="12">
        <v>36</v>
      </c>
      <c r="GV7" s="12">
        <v>180000</v>
      </c>
      <c r="GW7" s="12">
        <v>0</v>
      </c>
      <c r="GX7" s="12">
        <v>180000</v>
      </c>
      <c r="GY7" s="13"/>
      <c r="GZ7" s="12">
        <v>0</v>
      </c>
      <c r="HA7" s="12">
        <v>0</v>
      </c>
      <c r="HB7" s="12">
        <v>0</v>
      </c>
      <c r="HC7" s="12">
        <v>0</v>
      </c>
      <c r="HD7" s="13"/>
      <c r="HE7" s="12">
        <v>132</v>
      </c>
      <c r="HF7" s="12">
        <v>184800</v>
      </c>
      <c r="HG7" s="12">
        <v>0</v>
      </c>
      <c r="HH7" s="12">
        <v>184800</v>
      </c>
      <c r="HI7" s="13"/>
      <c r="HJ7" s="12">
        <v>35</v>
      </c>
      <c r="HK7" s="12">
        <v>4537225</v>
      </c>
      <c r="HL7" s="12">
        <v>0</v>
      </c>
      <c r="HM7" s="12">
        <v>4537225</v>
      </c>
      <c r="HN7" s="13"/>
      <c r="HO7" s="12">
        <v>0</v>
      </c>
      <c r="HP7" s="12">
        <v>0</v>
      </c>
      <c r="HQ7" s="12">
        <v>0</v>
      </c>
      <c r="HR7" s="12">
        <v>0</v>
      </c>
      <c r="HS7" s="13"/>
      <c r="HT7" s="12">
        <v>0</v>
      </c>
      <c r="HU7" s="12">
        <v>0</v>
      </c>
      <c r="HV7" s="12">
        <v>0</v>
      </c>
      <c r="HW7" s="12">
        <v>0</v>
      </c>
      <c r="HX7" s="13"/>
      <c r="HY7" s="12">
        <v>132</v>
      </c>
      <c r="HZ7" s="12">
        <v>9504000</v>
      </c>
      <c r="IA7" s="12"/>
      <c r="IB7" s="12">
        <v>9504000</v>
      </c>
      <c r="IC7" s="13"/>
      <c r="ID7" s="12">
        <v>2450</v>
      </c>
      <c r="IE7" s="12">
        <v>2450000</v>
      </c>
      <c r="IF7" s="12">
        <v>0</v>
      </c>
      <c r="IG7" s="12">
        <v>2450000</v>
      </c>
      <c r="IH7" s="13"/>
      <c r="II7" s="12">
        <v>9</v>
      </c>
      <c r="IJ7" s="12">
        <v>31500</v>
      </c>
      <c r="IK7" s="12">
        <v>0</v>
      </c>
      <c r="IL7" s="12">
        <v>31500</v>
      </c>
      <c r="IM7" s="13"/>
      <c r="IN7" s="12">
        <v>629</v>
      </c>
      <c r="IO7" s="12">
        <v>1132200</v>
      </c>
      <c r="IP7" s="12">
        <v>0</v>
      </c>
      <c r="IQ7" s="12">
        <v>1132200</v>
      </c>
      <c r="IR7" s="13"/>
      <c r="IS7" s="12">
        <v>0</v>
      </c>
      <c r="IT7" s="12">
        <v>0</v>
      </c>
      <c r="IU7" s="12">
        <v>0</v>
      </c>
      <c r="IV7" s="12">
        <v>0</v>
      </c>
      <c r="IW7" s="13"/>
      <c r="IX7" s="12">
        <v>2175</v>
      </c>
      <c r="IY7" s="12">
        <v>1756250</v>
      </c>
      <c r="IZ7" s="12">
        <v>0</v>
      </c>
      <c r="JA7" s="12">
        <v>1756250</v>
      </c>
      <c r="JB7" s="13"/>
      <c r="JC7" s="12">
        <v>0</v>
      </c>
      <c r="JD7" s="12">
        <v>0</v>
      </c>
      <c r="JE7" s="12">
        <v>0</v>
      </c>
      <c r="JF7" s="12">
        <v>0</v>
      </c>
      <c r="JG7" s="13"/>
      <c r="JH7" s="72">
        <v>2430</v>
      </c>
      <c r="JI7" s="12">
        <v>1336500</v>
      </c>
      <c r="JJ7" s="12">
        <v>0</v>
      </c>
      <c r="JK7" s="12">
        <v>1336500</v>
      </c>
      <c r="JL7" s="13"/>
      <c r="JM7" s="12">
        <v>76</v>
      </c>
      <c r="JN7" s="12">
        <v>171000</v>
      </c>
      <c r="JO7" s="12">
        <v>0</v>
      </c>
      <c r="JP7" s="12">
        <v>171000</v>
      </c>
      <c r="JQ7" s="13"/>
      <c r="JR7" s="12">
        <v>4620</v>
      </c>
      <c r="JS7" s="12">
        <v>318537</v>
      </c>
      <c r="JT7" s="12">
        <v>0</v>
      </c>
      <c r="JU7" s="12">
        <v>318537</v>
      </c>
      <c r="JV7" s="13"/>
      <c r="JW7" s="12">
        <v>175</v>
      </c>
      <c r="JX7" s="12">
        <v>175000</v>
      </c>
      <c r="JY7" s="12">
        <v>0</v>
      </c>
      <c r="JZ7" s="12">
        <v>175000</v>
      </c>
      <c r="KA7" s="13"/>
      <c r="KB7" s="12">
        <v>15</v>
      </c>
      <c r="KC7" s="12">
        <v>6000</v>
      </c>
      <c r="KD7" s="12">
        <v>0</v>
      </c>
      <c r="KE7" s="12">
        <v>6000</v>
      </c>
      <c r="KF7" s="13"/>
      <c r="KG7" s="12">
        <v>1096</v>
      </c>
      <c r="KH7" s="12">
        <v>238750</v>
      </c>
      <c r="KI7" s="12">
        <v>0</v>
      </c>
      <c r="KJ7" s="12">
        <v>238750</v>
      </c>
      <c r="KK7" s="13"/>
      <c r="KL7" s="12">
        <v>1</v>
      </c>
      <c r="KM7" s="12">
        <v>60000</v>
      </c>
      <c r="KN7" s="12">
        <v>0</v>
      </c>
      <c r="KO7" s="12">
        <v>60000</v>
      </c>
      <c r="KP7" s="13"/>
      <c r="KQ7" s="12">
        <v>0</v>
      </c>
      <c r="KR7" s="12">
        <v>5000</v>
      </c>
      <c r="KS7" s="12">
        <v>0</v>
      </c>
      <c r="KT7" s="12">
        <v>5000</v>
      </c>
      <c r="KU7" s="13"/>
      <c r="KV7" s="12">
        <v>9</v>
      </c>
      <c r="KW7" s="12">
        <v>18500240</v>
      </c>
      <c r="KX7" s="12">
        <v>0</v>
      </c>
      <c r="KY7" s="12">
        <v>18500240</v>
      </c>
      <c r="KZ7" s="13"/>
      <c r="LA7" s="12">
        <v>68</v>
      </c>
      <c r="LB7" s="12">
        <v>112000</v>
      </c>
      <c r="LC7" s="12">
        <v>0</v>
      </c>
      <c r="LD7" s="12">
        <v>112000</v>
      </c>
      <c r="LE7" s="13"/>
      <c r="LF7" s="12">
        <v>0</v>
      </c>
      <c r="LG7" s="12">
        <v>100000</v>
      </c>
      <c r="LH7" s="12">
        <v>0</v>
      </c>
      <c r="LI7" s="12">
        <v>100000</v>
      </c>
      <c r="LJ7" s="13"/>
      <c r="LK7" s="12">
        <v>2</v>
      </c>
      <c r="LL7" s="12">
        <v>4000</v>
      </c>
      <c r="LM7" s="12">
        <v>0</v>
      </c>
      <c r="LN7" s="12">
        <v>4000</v>
      </c>
      <c r="LO7" s="13"/>
      <c r="LP7" s="12">
        <v>9</v>
      </c>
      <c r="LQ7" s="12">
        <v>45000</v>
      </c>
      <c r="LR7" s="12">
        <v>0</v>
      </c>
      <c r="LS7" s="12">
        <v>45000</v>
      </c>
      <c r="LT7" s="13"/>
      <c r="LU7" s="12">
        <v>218</v>
      </c>
      <c r="LV7" s="12">
        <v>0</v>
      </c>
      <c r="LW7" s="12">
        <v>0</v>
      </c>
      <c r="LX7" s="12">
        <v>0</v>
      </c>
      <c r="LY7" s="13"/>
      <c r="LZ7" s="12">
        <v>1</v>
      </c>
      <c r="MA7" s="12">
        <v>30000</v>
      </c>
      <c r="MB7" s="12">
        <v>0</v>
      </c>
      <c r="MC7" s="12">
        <v>30000</v>
      </c>
      <c r="MD7" s="13"/>
      <c r="ME7" s="12">
        <v>0</v>
      </c>
      <c r="MF7" s="12">
        <v>0</v>
      </c>
      <c r="MG7" s="12">
        <v>0</v>
      </c>
      <c r="MH7" s="12">
        <v>0</v>
      </c>
      <c r="MI7" s="13"/>
      <c r="MJ7" s="12">
        <v>1</v>
      </c>
      <c r="MK7" s="12">
        <v>54000</v>
      </c>
      <c r="ML7" s="12">
        <v>0</v>
      </c>
      <c r="MM7" s="12">
        <v>54000</v>
      </c>
      <c r="MN7" s="13"/>
      <c r="MO7" s="12">
        <v>0</v>
      </c>
      <c r="MP7" s="12">
        <v>0</v>
      </c>
      <c r="MQ7" s="12">
        <v>0</v>
      </c>
      <c r="MR7" s="12">
        <v>0</v>
      </c>
      <c r="MS7" s="13"/>
      <c r="MT7" s="12">
        <v>0</v>
      </c>
      <c r="MU7" s="12">
        <v>184644760.85699999</v>
      </c>
      <c r="MV7" s="12">
        <v>0</v>
      </c>
      <c r="MW7" s="12">
        <v>184644760.85699999</v>
      </c>
      <c r="MX7" s="13"/>
    </row>
    <row r="8" spans="1:362" ht="16.5" hidden="1">
      <c r="A8" s="77">
        <v>2</v>
      </c>
      <c r="B8" s="78" t="s">
        <v>4</v>
      </c>
      <c r="C8" s="12">
        <v>0</v>
      </c>
      <c r="D8" s="12">
        <v>7326600</v>
      </c>
      <c r="E8" s="12">
        <v>0</v>
      </c>
      <c r="F8" s="12">
        <v>7326600</v>
      </c>
      <c r="G8" s="13"/>
      <c r="H8" s="12">
        <v>711</v>
      </c>
      <c r="I8" s="12">
        <v>213300</v>
      </c>
      <c r="J8" s="12">
        <v>0</v>
      </c>
      <c r="K8" s="12">
        <v>213300</v>
      </c>
      <c r="L8" s="13"/>
      <c r="M8" s="12">
        <v>4464.1770199999992</v>
      </c>
      <c r="N8" s="12">
        <v>1116044.2549999999</v>
      </c>
      <c r="O8" s="12">
        <v>0</v>
      </c>
      <c r="P8" s="12">
        <v>1116044.2549999999</v>
      </c>
      <c r="Q8" s="13"/>
      <c r="R8" s="12">
        <v>450</v>
      </c>
      <c r="S8" s="12">
        <v>90000</v>
      </c>
      <c r="T8" s="12">
        <v>0</v>
      </c>
      <c r="U8" s="12">
        <v>90000</v>
      </c>
      <c r="V8" s="13"/>
      <c r="W8" s="12">
        <v>500</v>
      </c>
      <c r="X8" s="12">
        <v>75000</v>
      </c>
      <c r="Y8" s="12">
        <v>0</v>
      </c>
      <c r="Z8" s="12">
        <v>75000</v>
      </c>
      <c r="AA8" s="13"/>
      <c r="AB8" s="12">
        <v>717</v>
      </c>
      <c r="AC8" s="12">
        <v>143400</v>
      </c>
      <c r="AD8" s="12">
        <v>0</v>
      </c>
      <c r="AE8" s="12">
        <v>143400</v>
      </c>
      <c r="AF8" s="13"/>
      <c r="AG8" s="12">
        <v>717</v>
      </c>
      <c r="AH8" s="12">
        <v>71700</v>
      </c>
      <c r="AI8" s="12">
        <v>0</v>
      </c>
      <c r="AJ8" s="12">
        <v>71700</v>
      </c>
      <c r="AK8" s="13"/>
      <c r="AL8" s="12">
        <v>0</v>
      </c>
      <c r="AM8" s="12">
        <v>0</v>
      </c>
      <c r="AN8" s="12">
        <v>0</v>
      </c>
      <c r="AO8" s="12">
        <v>0</v>
      </c>
      <c r="AP8" s="13"/>
      <c r="AQ8" s="12">
        <v>717</v>
      </c>
      <c r="AR8" s="12">
        <v>860400</v>
      </c>
      <c r="AS8" s="12">
        <v>0</v>
      </c>
      <c r="AT8" s="12">
        <v>860400</v>
      </c>
      <c r="AU8" s="13"/>
      <c r="AV8" s="12">
        <v>0</v>
      </c>
      <c r="AW8" s="12">
        <v>0</v>
      </c>
      <c r="AX8" s="12">
        <v>0</v>
      </c>
      <c r="AY8" s="12">
        <v>0</v>
      </c>
      <c r="AZ8" s="13"/>
      <c r="BA8" s="12">
        <v>18242</v>
      </c>
      <c r="BB8" s="12">
        <v>3846475</v>
      </c>
      <c r="BC8" s="12">
        <v>0</v>
      </c>
      <c r="BD8" s="12">
        <v>3846475</v>
      </c>
      <c r="BE8" s="13"/>
      <c r="BF8" s="12">
        <v>0</v>
      </c>
      <c r="BG8" s="12">
        <v>0</v>
      </c>
      <c r="BH8" s="12">
        <v>0</v>
      </c>
      <c r="BI8" s="12">
        <v>0</v>
      </c>
      <c r="BJ8" s="13"/>
      <c r="BK8" s="12">
        <v>75</v>
      </c>
      <c r="BL8" s="12">
        <v>11250</v>
      </c>
      <c r="BM8" s="12">
        <v>0</v>
      </c>
      <c r="BN8" s="12">
        <v>11250</v>
      </c>
      <c r="BO8" s="13"/>
      <c r="BP8" s="12">
        <v>587</v>
      </c>
      <c r="BQ8" s="12">
        <v>58700</v>
      </c>
      <c r="BR8" s="12">
        <v>0</v>
      </c>
      <c r="BS8" s="12">
        <v>58700</v>
      </c>
      <c r="BT8" s="13"/>
      <c r="BU8" s="12">
        <v>717</v>
      </c>
      <c r="BV8" s="12">
        <v>71700</v>
      </c>
      <c r="BW8" s="12">
        <v>0</v>
      </c>
      <c r="BX8" s="12">
        <v>71700</v>
      </c>
      <c r="BY8" s="13"/>
      <c r="BZ8" s="12">
        <v>717</v>
      </c>
      <c r="CA8" s="12">
        <v>143000</v>
      </c>
      <c r="CB8" s="12">
        <v>0</v>
      </c>
      <c r="CC8" s="12">
        <v>143000</v>
      </c>
      <c r="CD8" s="13"/>
      <c r="CE8" s="12">
        <v>570</v>
      </c>
      <c r="CF8" s="12">
        <v>85500</v>
      </c>
      <c r="CG8" s="12">
        <v>0</v>
      </c>
      <c r="CH8" s="12">
        <v>85500</v>
      </c>
      <c r="CI8" s="13"/>
      <c r="CJ8" s="12">
        <v>10</v>
      </c>
      <c r="CK8" s="12">
        <v>1500</v>
      </c>
      <c r="CL8" s="12">
        <v>0</v>
      </c>
      <c r="CM8" s="12">
        <v>1500</v>
      </c>
      <c r="CN8" s="13"/>
      <c r="CO8" s="12">
        <v>300</v>
      </c>
      <c r="CP8" s="12">
        <v>150000</v>
      </c>
      <c r="CQ8" s="12">
        <v>0</v>
      </c>
      <c r="CR8" s="12">
        <v>150000</v>
      </c>
      <c r="CS8" s="13"/>
      <c r="CT8" s="12">
        <v>600</v>
      </c>
      <c r="CU8" s="12">
        <v>600000</v>
      </c>
      <c r="CV8" s="12">
        <v>0</v>
      </c>
      <c r="CW8" s="12">
        <v>600000</v>
      </c>
      <c r="CX8" s="13"/>
      <c r="CY8" s="12">
        <v>2812</v>
      </c>
      <c r="CZ8" s="12">
        <v>281200</v>
      </c>
      <c r="DA8" s="12">
        <v>0</v>
      </c>
      <c r="DB8" s="12">
        <v>281200</v>
      </c>
      <c r="DC8" s="13"/>
      <c r="DD8" s="12">
        <v>0</v>
      </c>
      <c r="DE8" s="12">
        <v>0</v>
      </c>
      <c r="DF8" s="12">
        <v>0</v>
      </c>
      <c r="DG8" s="12">
        <v>0</v>
      </c>
      <c r="DH8" s="13"/>
      <c r="DI8" s="12">
        <v>0</v>
      </c>
      <c r="DJ8" s="12">
        <v>0</v>
      </c>
      <c r="DK8" s="12">
        <v>0</v>
      </c>
      <c r="DL8" s="12">
        <v>0</v>
      </c>
      <c r="DM8" s="13"/>
      <c r="DN8" s="12">
        <v>0</v>
      </c>
      <c r="DO8" s="12">
        <v>0</v>
      </c>
      <c r="DP8" s="12">
        <v>0</v>
      </c>
      <c r="DQ8" s="12">
        <v>0</v>
      </c>
      <c r="DR8" s="13"/>
      <c r="DS8" s="12">
        <v>1</v>
      </c>
      <c r="DT8" s="12">
        <v>120000</v>
      </c>
      <c r="DU8" s="12">
        <v>0</v>
      </c>
      <c r="DV8" s="12">
        <v>120000</v>
      </c>
      <c r="DW8" s="13"/>
      <c r="DX8" s="12">
        <v>0</v>
      </c>
      <c r="DY8" s="12">
        <v>0</v>
      </c>
      <c r="DZ8" s="12">
        <v>0</v>
      </c>
      <c r="EA8" s="12">
        <v>0</v>
      </c>
      <c r="EB8" s="13"/>
      <c r="EC8" s="12">
        <v>0</v>
      </c>
      <c r="ED8" s="12">
        <v>0</v>
      </c>
      <c r="EE8" s="12">
        <v>0</v>
      </c>
      <c r="EF8" s="12">
        <v>0</v>
      </c>
      <c r="EG8" s="13"/>
      <c r="EH8" s="12">
        <v>0</v>
      </c>
      <c r="EI8" s="12">
        <v>3000</v>
      </c>
      <c r="EJ8" s="12">
        <v>0</v>
      </c>
      <c r="EK8" s="12">
        <v>3000</v>
      </c>
      <c r="EL8" s="13"/>
      <c r="EM8" s="12">
        <v>0</v>
      </c>
      <c r="EN8" s="12">
        <v>1528176</v>
      </c>
      <c r="EO8" s="12">
        <v>0</v>
      </c>
      <c r="EP8" s="12">
        <v>1528176</v>
      </c>
      <c r="EQ8" s="13"/>
      <c r="ER8" s="12">
        <v>17</v>
      </c>
      <c r="ES8" s="12">
        <v>7800</v>
      </c>
      <c r="ET8" s="12">
        <v>0</v>
      </c>
      <c r="EU8" s="12">
        <v>7800</v>
      </c>
      <c r="EV8" s="13"/>
      <c r="EW8" s="12">
        <v>168</v>
      </c>
      <c r="EX8" s="12">
        <v>42000</v>
      </c>
      <c r="EY8" s="12">
        <v>0</v>
      </c>
      <c r="EZ8" s="12">
        <v>42000</v>
      </c>
      <c r="FA8" s="13"/>
      <c r="FB8" s="12">
        <v>84</v>
      </c>
      <c r="FC8" s="12">
        <v>33600</v>
      </c>
      <c r="FD8" s="12">
        <v>0</v>
      </c>
      <c r="FE8" s="12">
        <v>33600</v>
      </c>
      <c r="FF8" s="13"/>
      <c r="FG8" s="12">
        <v>84</v>
      </c>
      <c r="FH8" s="12">
        <v>50400</v>
      </c>
      <c r="FI8" s="12">
        <v>0</v>
      </c>
      <c r="FJ8" s="12">
        <v>50400</v>
      </c>
      <c r="FK8" s="13"/>
      <c r="FL8" s="12">
        <v>450</v>
      </c>
      <c r="FM8" s="12">
        <v>45000</v>
      </c>
      <c r="FN8" s="12">
        <v>0</v>
      </c>
      <c r="FO8" s="12">
        <v>45000</v>
      </c>
      <c r="FP8" s="13"/>
      <c r="FQ8" s="12">
        <v>0</v>
      </c>
      <c r="FR8" s="12">
        <v>0</v>
      </c>
      <c r="FS8" s="12">
        <v>0</v>
      </c>
      <c r="FT8" s="12">
        <v>0</v>
      </c>
      <c r="FU8" s="13"/>
      <c r="FV8" s="12">
        <v>60238.04358539384</v>
      </c>
      <c r="FW8" s="12">
        <v>692737.50123202906</v>
      </c>
      <c r="FX8" s="12">
        <v>0</v>
      </c>
      <c r="FY8" s="12">
        <v>692737.50123202906</v>
      </c>
      <c r="FZ8" s="13"/>
      <c r="GA8" s="12">
        <v>722</v>
      </c>
      <c r="GB8" s="12">
        <v>11552000</v>
      </c>
      <c r="GC8" s="12">
        <v>0</v>
      </c>
      <c r="GD8" s="12">
        <v>11552000</v>
      </c>
      <c r="GE8" s="13"/>
      <c r="GF8" s="12">
        <v>729</v>
      </c>
      <c r="GG8" s="12">
        <v>145800</v>
      </c>
      <c r="GH8" s="12">
        <v>0</v>
      </c>
      <c r="GI8" s="12">
        <v>145800</v>
      </c>
      <c r="GJ8" s="13"/>
      <c r="GK8" s="12"/>
      <c r="GL8" s="12">
        <v>0</v>
      </c>
      <c r="GM8" s="12">
        <v>0</v>
      </c>
      <c r="GN8" s="12">
        <v>0</v>
      </c>
      <c r="GO8" s="13"/>
      <c r="GP8" s="12">
        <v>163</v>
      </c>
      <c r="GQ8" s="12">
        <v>684600</v>
      </c>
      <c r="GR8" s="12">
        <v>0</v>
      </c>
      <c r="GS8" s="12">
        <v>684600</v>
      </c>
      <c r="GT8" s="13"/>
      <c r="GU8" s="12">
        <v>20</v>
      </c>
      <c r="GV8" s="12">
        <v>100000</v>
      </c>
      <c r="GW8" s="12">
        <v>0</v>
      </c>
      <c r="GX8" s="12">
        <v>100000</v>
      </c>
      <c r="GY8" s="13"/>
      <c r="GZ8" s="12">
        <v>0</v>
      </c>
      <c r="HA8" s="12">
        <v>0</v>
      </c>
      <c r="HB8" s="12">
        <v>0</v>
      </c>
      <c r="HC8" s="12">
        <v>0</v>
      </c>
      <c r="HD8" s="13"/>
      <c r="HE8" s="12">
        <v>37</v>
      </c>
      <c r="HF8" s="12">
        <v>51800</v>
      </c>
      <c r="HG8" s="12">
        <v>0</v>
      </c>
      <c r="HH8" s="12">
        <v>51800</v>
      </c>
      <c r="HI8" s="13"/>
      <c r="HJ8" s="12">
        <v>0</v>
      </c>
      <c r="HK8" s="12">
        <v>0</v>
      </c>
      <c r="HL8" s="12">
        <v>0</v>
      </c>
      <c r="HM8" s="12">
        <v>0</v>
      </c>
      <c r="HN8" s="13"/>
      <c r="HO8" s="12">
        <v>0</v>
      </c>
      <c r="HP8" s="12">
        <v>0</v>
      </c>
      <c r="HQ8" s="12">
        <v>0</v>
      </c>
      <c r="HR8" s="12">
        <v>0</v>
      </c>
      <c r="HS8" s="13"/>
      <c r="HT8" s="12">
        <v>0</v>
      </c>
      <c r="HU8" s="12">
        <v>0</v>
      </c>
      <c r="HV8" s="12">
        <v>0</v>
      </c>
      <c r="HW8" s="12">
        <v>0</v>
      </c>
      <c r="HX8" s="13"/>
      <c r="HY8" s="12">
        <v>37</v>
      </c>
      <c r="HZ8" s="12">
        <v>2664000</v>
      </c>
      <c r="IA8" s="12"/>
      <c r="IB8" s="12">
        <v>2664000</v>
      </c>
      <c r="IC8" s="13"/>
      <c r="ID8" s="12">
        <v>754</v>
      </c>
      <c r="IE8" s="12">
        <v>754000</v>
      </c>
      <c r="IF8" s="12">
        <v>0</v>
      </c>
      <c r="IG8" s="12">
        <v>754000</v>
      </c>
      <c r="IH8" s="13"/>
      <c r="II8" s="12">
        <v>5</v>
      </c>
      <c r="IJ8" s="12">
        <v>17500</v>
      </c>
      <c r="IK8" s="12">
        <v>0</v>
      </c>
      <c r="IL8" s="12">
        <v>17500</v>
      </c>
      <c r="IM8" s="13"/>
      <c r="IN8" s="12">
        <v>17</v>
      </c>
      <c r="IO8" s="12">
        <v>30600</v>
      </c>
      <c r="IP8" s="12">
        <v>0</v>
      </c>
      <c r="IQ8" s="12">
        <v>30600</v>
      </c>
      <c r="IR8" s="13"/>
      <c r="IS8" s="12">
        <v>0</v>
      </c>
      <c r="IT8" s="12">
        <v>0</v>
      </c>
      <c r="IU8" s="12">
        <v>0</v>
      </c>
      <c r="IV8" s="12">
        <v>0</v>
      </c>
      <c r="IW8" s="13"/>
      <c r="IX8" s="12">
        <v>599</v>
      </c>
      <c r="IY8" s="12">
        <v>540250</v>
      </c>
      <c r="IZ8" s="12">
        <v>0</v>
      </c>
      <c r="JA8" s="12">
        <v>540250</v>
      </c>
      <c r="JB8" s="13"/>
      <c r="JC8" s="12">
        <v>0</v>
      </c>
      <c r="JD8" s="12">
        <v>0</v>
      </c>
      <c r="JE8" s="12">
        <v>0</v>
      </c>
      <c r="JF8" s="12">
        <v>0</v>
      </c>
      <c r="JG8" s="13"/>
      <c r="JH8" s="72">
        <v>610</v>
      </c>
      <c r="JI8" s="12">
        <v>335500</v>
      </c>
      <c r="JJ8" s="12">
        <v>0</v>
      </c>
      <c r="JK8" s="12">
        <v>335500</v>
      </c>
      <c r="JL8" s="13"/>
      <c r="JM8" s="12">
        <v>23</v>
      </c>
      <c r="JN8" s="12">
        <v>51750</v>
      </c>
      <c r="JO8" s="12">
        <v>0</v>
      </c>
      <c r="JP8" s="12">
        <v>51750</v>
      </c>
      <c r="JQ8" s="13"/>
      <c r="JR8" s="12">
        <v>1160</v>
      </c>
      <c r="JS8" s="12">
        <v>79979</v>
      </c>
      <c r="JT8" s="12">
        <v>0</v>
      </c>
      <c r="JU8" s="12">
        <v>79979</v>
      </c>
      <c r="JV8" s="13"/>
      <c r="JW8" s="12">
        <v>33</v>
      </c>
      <c r="JX8" s="12">
        <v>33000</v>
      </c>
      <c r="JY8" s="12">
        <v>0</v>
      </c>
      <c r="JZ8" s="12">
        <v>33000</v>
      </c>
      <c r="KA8" s="13"/>
      <c r="KB8" s="12">
        <v>0</v>
      </c>
      <c r="KC8" s="12">
        <v>0</v>
      </c>
      <c r="KD8" s="12">
        <v>0</v>
      </c>
      <c r="KE8" s="12">
        <v>0</v>
      </c>
      <c r="KF8" s="13"/>
      <c r="KG8" s="12">
        <v>0</v>
      </c>
      <c r="KH8" s="12">
        <v>0</v>
      </c>
      <c r="KI8" s="12">
        <v>0</v>
      </c>
      <c r="KJ8" s="12">
        <v>0</v>
      </c>
      <c r="KK8" s="13"/>
      <c r="KL8" s="12">
        <v>1</v>
      </c>
      <c r="KM8" s="12">
        <v>60000</v>
      </c>
      <c r="KN8" s="12">
        <v>0</v>
      </c>
      <c r="KO8" s="12">
        <v>60000</v>
      </c>
      <c r="KP8" s="13"/>
      <c r="KQ8" s="12">
        <v>0</v>
      </c>
      <c r="KR8" s="12">
        <v>5000</v>
      </c>
      <c r="KS8" s="12">
        <v>0</v>
      </c>
      <c r="KT8" s="12">
        <v>5000</v>
      </c>
      <c r="KU8" s="13"/>
      <c r="KV8" s="12">
        <v>1</v>
      </c>
      <c r="KW8" s="12">
        <v>323140</v>
      </c>
      <c r="KX8" s="12">
        <v>0</v>
      </c>
      <c r="KY8" s="12">
        <v>323140</v>
      </c>
      <c r="KZ8" s="13"/>
      <c r="LA8" s="12">
        <v>1</v>
      </c>
      <c r="LB8" s="12">
        <v>4800</v>
      </c>
      <c r="LC8" s="12">
        <v>0</v>
      </c>
      <c r="LD8" s="12">
        <v>4800</v>
      </c>
      <c r="LE8" s="13"/>
      <c r="LF8" s="12">
        <v>0</v>
      </c>
      <c r="LG8" s="12">
        <v>0</v>
      </c>
      <c r="LH8" s="12">
        <v>0</v>
      </c>
      <c r="LI8" s="12">
        <v>0</v>
      </c>
      <c r="LJ8" s="13"/>
      <c r="LK8" s="12">
        <v>2</v>
      </c>
      <c r="LL8" s="12">
        <v>4000</v>
      </c>
      <c r="LM8" s="12">
        <v>0</v>
      </c>
      <c r="LN8" s="12">
        <v>4000</v>
      </c>
      <c r="LO8" s="13"/>
      <c r="LP8" s="12">
        <v>5</v>
      </c>
      <c r="LQ8" s="12">
        <v>25000</v>
      </c>
      <c r="LR8" s="12">
        <v>0</v>
      </c>
      <c r="LS8" s="12">
        <v>25000</v>
      </c>
      <c r="LT8" s="13"/>
      <c r="LU8" s="12">
        <v>65</v>
      </c>
      <c r="LV8" s="12">
        <v>0</v>
      </c>
      <c r="LW8" s="12">
        <v>0</v>
      </c>
      <c r="LX8" s="12">
        <v>0</v>
      </c>
      <c r="LY8" s="13"/>
      <c r="LZ8" s="12">
        <v>1</v>
      </c>
      <c r="MA8" s="12">
        <v>30000</v>
      </c>
      <c r="MB8" s="12">
        <v>0</v>
      </c>
      <c r="MC8" s="12">
        <v>30000</v>
      </c>
      <c r="MD8" s="13"/>
      <c r="ME8" s="12">
        <v>0</v>
      </c>
      <c r="MF8" s="12">
        <v>0</v>
      </c>
      <c r="MG8" s="12">
        <v>0</v>
      </c>
      <c r="MH8" s="12">
        <v>0</v>
      </c>
      <c r="MI8" s="13"/>
      <c r="MJ8" s="12">
        <v>1</v>
      </c>
      <c r="MK8" s="12">
        <v>54000</v>
      </c>
      <c r="ML8" s="12">
        <v>0</v>
      </c>
      <c r="MM8" s="12">
        <v>54000</v>
      </c>
      <c r="MN8" s="13"/>
      <c r="MO8" s="12">
        <v>0</v>
      </c>
      <c r="MP8" s="12">
        <v>0</v>
      </c>
      <c r="MQ8" s="12">
        <v>0</v>
      </c>
      <c r="MR8" s="12">
        <v>0</v>
      </c>
      <c r="MS8" s="13"/>
      <c r="MT8" s="12">
        <v>0</v>
      </c>
      <c r="MU8" s="12">
        <v>35215201.756232023</v>
      </c>
      <c r="MV8" s="12">
        <v>0</v>
      </c>
      <c r="MW8" s="12">
        <v>35215201.756232023</v>
      </c>
      <c r="MX8" s="13"/>
    </row>
    <row r="9" spans="1:362" ht="16.5" hidden="1">
      <c r="A9" s="77">
        <v>3</v>
      </c>
      <c r="B9" s="78" t="s">
        <v>5</v>
      </c>
      <c r="C9" s="12">
        <v>0</v>
      </c>
      <c r="D9" s="12">
        <v>24148800</v>
      </c>
      <c r="E9" s="12">
        <v>0</v>
      </c>
      <c r="F9" s="12">
        <v>24148800</v>
      </c>
      <c r="G9" s="13"/>
      <c r="H9" s="12">
        <v>2299</v>
      </c>
      <c r="I9" s="12">
        <v>689700</v>
      </c>
      <c r="J9" s="12">
        <v>0</v>
      </c>
      <c r="K9" s="12">
        <v>689700</v>
      </c>
      <c r="L9" s="13"/>
      <c r="M9" s="12">
        <v>24530.752487999998</v>
      </c>
      <c r="N9" s="12">
        <v>6132688.1219999995</v>
      </c>
      <c r="O9" s="12">
        <v>0</v>
      </c>
      <c r="P9" s="12">
        <v>6132688.1219999995</v>
      </c>
      <c r="Q9" s="13"/>
      <c r="R9" s="12">
        <v>1300</v>
      </c>
      <c r="S9" s="12">
        <v>260000</v>
      </c>
      <c r="T9" s="12">
        <v>0</v>
      </c>
      <c r="U9" s="12">
        <v>260000</v>
      </c>
      <c r="V9" s="13"/>
      <c r="W9" s="12">
        <v>366.27340513670248</v>
      </c>
      <c r="X9" s="12">
        <v>54941.010770505374</v>
      </c>
      <c r="Y9" s="12">
        <v>0</v>
      </c>
      <c r="Z9" s="12">
        <v>54941.010770505374</v>
      </c>
      <c r="AA9" s="13"/>
      <c r="AB9" s="12">
        <v>2299</v>
      </c>
      <c r="AC9" s="12">
        <v>459800</v>
      </c>
      <c r="AD9" s="12">
        <v>0</v>
      </c>
      <c r="AE9" s="12">
        <v>459800</v>
      </c>
      <c r="AF9" s="13"/>
      <c r="AG9" s="12">
        <v>2299</v>
      </c>
      <c r="AH9" s="12">
        <v>229900</v>
      </c>
      <c r="AI9" s="12">
        <v>0</v>
      </c>
      <c r="AJ9" s="12">
        <v>229900</v>
      </c>
      <c r="AK9" s="13"/>
      <c r="AL9" s="12">
        <v>0</v>
      </c>
      <c r="AM9" s="12">
        <v>0</v>
      </c>
      <c r="AN9" s="12">
        <v>0</v>
      </c>
      <c r="AO9" s="12">
        <v>0</v>
      </c>
      <c r="AP9" s="13"/>
      <c r="AQ9" s="12">
        <v>2299</v>
      </c>
      <c r="AR9" s="12">
        <v>2758800</v>
      </c>
      <c r="AS9" s="12">
        <v>0</v>
      </c>
      <c r="AT9" s="12">
        <v>2758800</v>
      </c>
      <c r="AU9" s="13"/>
      <c r="AV9" s="12">
        <v>0</v>
      </c>
      <c r="AW9" s="12">
        <v>0</v>
      </c>
      <c r="AX9" s="12">
        <v>0</v>
      </c>
      <c r="AY9" s="12">
        <v>0</v>
      </c>
      <c r="AZ9" s="13"/>
      <c r="BA9" s="12">
        <v>69434</v>
      </c>
      <c r="BB9" s="12">
        <v>16151050</v>
      </c>
      <c r="BC9" s="12">
        <v>0</v>
      </c>
      <c r="BD9" s="12">
        <v>16151050</v>
      </c>
      <c r="BE9" s="13"/>
      <c r="BF9" s="12">
        <v>20000</v>
      </c>
      <c r="BG9" s="12">
        <v>5324000</v>
      </c>
      <c r="BH9" s="12">
        <v>0</v>
      </c>
      <c r="BI9" s="12">
        <v>5324000</v>
      </c>
      <c r="BJ9" s="13"/>
      <c r="BK9" s="12">
        <v>225</v>
      </c>
      <c r="BL9" s="12">
        <v>33750</v>
      </c>
      <c r="BM9" s="12">
        <v>0</v>
      </c>
      <c r="BN9" s="12">
        <v>33750</v>
      </c>
      <c r="BO9" s="13"/>
      <c r="BP9" s="12">
        <v>2136</v>
      </c>
      <c r="BQ9" s="12">
        <v>213600</v>
      </c>
      <c r="BR9" s="12">
        <v>0</v>
      </c>
      <c r="BS9" s="12">
        <v>213600</v>
      </c>
      <c r="BT9" s="13"/>
      <c r="BU9" s="12">
        <v>2299</v>
      </c>
      <c r="BV9" s="12">
        <v>229900</v>
      </c>
      <c r="BW9" s="12">
        <v>0</v>
      </c>
      <c r="BX9" s="12">
        <v>229900</v>
      </c>
      <c r="BY9" s="13"/>
      <c r="BZ9" s="12">
        <v>2299</v>
      </c>
      <c r="CA9" s="12">
        <v>459800</v>
      </c>
      <c r="CB9" s="12">
        <v>0</v>
      </c>
      <c r="CC9" s="12">
        <v>459800</v>
      </c>
      <c r="CD9" s="13"/>
      <c r="CE9" s="12">
        <v>8624</v>
      </c>
      <c r="CF9" s="12">
        <v>1293600</v>
      </c>
      <c r="CG9" s="12">
        <v>0</v>
      </c>
      <c r="CH9" s="12">
        <v>1293600</v>
      </c>
      <c r="CI9" s="13"/>
      <c r="CJ9" s="12">
        <v>58</v>
      </c>
      <c r="CK9" s="12">
        <v>8700</v>
      </c>
      <c r="CL9" s="12">
        <v>0</v>
      </c>
      <c r="CM9" s="12">
        <v>8700</v>
      </c>
      <c r="CN9" s="13"/>
      <c r="CO9" s="12">
        <v>500</v>
      </c>
      <c r="CP9" s="12">
        <v>250000</v>
      </c>
      <c r="CQ9" s="12">
        <v>0</v>
      </c>
      <c r="CR9" s="12">
        <v>250000</v>
      </c>
      <c r="CS9" s="13"/>
      <c r="CT9" s="12">
        <v>1000</v>
      </c>
      <c r="CU9" s="12">
        <v>1000000</v>
      </c>
      <c r="CV9" s="12">
        <v>0</v>
      </c>
      <c r="CW9" s="12">
        <v>1000000</v>
      </c>
      <c r="CX9" s="13"/>
      <c r="CY9" s="12">
        <v>9024</v>
      </c>
      <c r="CZ9" s="12">
        <v>902400</v>
      </c>
      <c r="DA9" s="12">
        <v>0</v>
      </c>
      <c r="DB9" s="12">
        <v>902400</v>
      </c>
      <c r="DC9" s="13"/>
      <c r="DD9" s="12">
        <v>0</v>
      </c>
      <c r="DE9" s="12">
        <v>0</v>
      </c>
      <c r="DF9" s="12">
        <v>0</v>
      </c>
      <c r="DG9" s="12">
        <v>0</v>
      </c>
      <c r="DH9" s="13"/>
      <c r="DI9" s="12">
        <v>0</v>
      </c>
      <c r="DJ9" s="12">
        <v>0</v>
      </c>
      <c r="DK9" s="12">
        <v>0</v>
      </c>
      <c r="DL9" s="12">
        <v>0</v>
      </c>
      <c r="DM9" s="13"/>
      <c r="DN9" s="12">
        <v>0</v>
      </c>
      <c r="DO9" s="12">
        <v>0</v>
      </c>
      <c r="DP9" s="12">
        <v>0</v>
      </c>
      <c r="DQ9" s="12">
        <v>0</v>
      </c>
      <c r="DR9" s="13"/>
      <c r="DS9" s="12">
        <v>1</v>
      </c>
      <c r="DT9" s="12">
        <v>390000</v>
      </c>
      <c r="DU9" s="12">
        <v>0</v>
      </c>
      <c r="DV9" s="12">
        <v>390000</v>
      </c>
      <c r="DW9" s="13"/>
      <c r="DX9" s="12">
        <v>0</v>
      </c>
      <c r="DY9" s="12">
        <v>0</v>
      </c>
      <c r="DZ9" s="12">
        <v>0</v>
      </c>
      <c r="EA9" s="12">
        <v>0</v>
      </c>
      <c r="EB9" s="13"/>
      <c r="EC9" s="12">
        <v>0</v>
      </c>
      <c r="ED9" s="12">
        <v>0</v>
      </c>
      <c r="EE9" s="12">
        <v>0</v>
      </c>
      <c r="EF9" s="12">
        <v>0</v>
      </c>
      <c r="EG9" s="13"/>
      <c r="EH9" s="12">
        <v>0</v>
      </c>
      <c r="EI9" s="12">
        <v>4500</v>
      </c>
      <c r="EJ9" s="12">
        <v>0</v>
      </c>
      <c r="EK9" s="12">
        <v>4500</v>
      </c>
      <c r="EL9" s="13"/>
      <c r="EM9" s="12">
        <v>0</v>
      </c>
      <c r="EN9" s="12">
        <v>7332000</v>
      </c>
      <c r="EO9" s="12">
        <v>0</v>
      </c>
      <c r="EP9" s="12">
        <v>7332000</v>
      </c>
      <c r="EQ9" s="13"/>
      <c r="ER9" s="12">
        <v>0</v>
      </c>
      <c r="ES9" s="12">
        <v>0</v>
      </c>
      <c r="ET9" s="12">
        <v>0</v>
      </c>
      <c r="EU9" s="12">
        <v>0</v>
      </c>
      <c r="EV9" s="13"/>
      <c r="EW9" s="12">
        <v>605</v>
      </c>
      <c r="EX9" s="12">
        <v>151250</v>
      </c>
      <c r="EY9" s="12">
        <v>0</v>
      </c>
      <c r="EZ9" s="12">
        <v>151250</v>
      </c>
      <c r="FA9" s="13"/>
      <c r="FB9" s="12">
        <v>302</v>
      </c>
      <c r="FC9" s="12">
        <v>120800</v>
      </c>
      <c r="FD9" s="12">
        <v>0</v>
      </c>
      <c r="FE9" s="12">
        <v>120800</v>
      </c>
      <c r="FF9" s="13"/>
      <c r="FG9" s="12">
        <v>302</v>
      </c>
      <c r="FH9" s="12">
        <v>181200</v>
      </c>
      <c r="FI9" s="12">
        <v>0</v>
      </c>
      <c r="FJ9" s="12">
        <v>181200</v>
      </c>
      <c r="FK9" s="13"/>
      <c r="FL9" s="12">
        <v>1380</v>
      </c>
      <c r="FM9" s="12">
        <v>138000</v>
      </c>
      <c r="FN9" s="12">
        <v>0</v>
      </c>
      <c r="FO9" s="12">
        <v>138000</v>
      </c>
      <c r="FP9" s="13"/>
      <c r="FQ9" s="12">
        <v>0</v>
      </c>
      <c r="FR9" s="12">
        <v>0</v>
      </c>
      <c r="FS9" s="12">
        <v>0</v>
      </c>
      <c r="FT9" s="12">
        <v>0</v>
      </c>
      <c r="FU9" s="13"/>
      <c r="FV9" s="12">
        <v>231135.32268272445</v>
      </c>
      <c r="FW9" s="12">
        <v>2658056.2108513308</v>
      </c>
      <c r="FX9" s="12">
        <v>0</v>
      </c>
      <c r="FY9" s="12">
        <v>2658056.2108513308</v>
      </c>
      <c r="FZ9" s="13"/>
      <c r="GA9" s="12">
        <v>2299</v>
      </c>
      <c r="GB9" s="12">
        <v>36784000</v>
      </c>
      <c r="GC9" s="12">
        <v>0</v>
      </c>
      <c r="GD9" s="12">
        <v>36784000</v>
      </c>
      <c r="GE9" s="13"/>
      <c r="GF9" s="12">
        <v>2697</v>
      </c>
      <c r="GG9" s="12">
        <v>539400</v>
      </c>
      <c r="GH9" s="12">
        <v>0</v>
      </c>
      <c r="GI9" s="12">
        <v>539400</v>
      </c>
      <c r="GJ9" s="13"/>
      <c r="GK9" s="12"/>
      <c r="GL9" s="12">
        <v>0</v>
      </c>
      <c r="GM9" s="12">
        <v>0</v>
      </c>
      <c r="GN9" s="12">
        <v>0</v>
      </c>
      <c r="GO9" s="13"/>
      <c r="GP9" s="12">
        <v>82</v>
      </c>
      <c r="GQ9" s="12">
        <v>362400</v>
      </c>
      <c r="GR9" s="12">
        <v>0</v>
      </c>
      <c r="GS9" s="12">
        <v>362400</v>
      </c>
      <c r="GT9" s="13"/>
      <c r="GU9" s="12">
        <v>44</v>
      </c>
      <c r="GV9" s="12">
        <v>220000</v>
      </c>
      <c r="GW9" s="12">
        <v>0</v>
      </c>
      <c r="GX9" s="12">
        <v>220000</v>
      </c>
      <c r="GY9" s="13"/>
      <c r="GZ9" s="12">
        <v>0</v>
      </c>
      <c r="HA9" s="12">
        <v>0</v>
      </c>
      <c r="HB9" s="12">
        <v>0</v>
      </c>
      <c r="HC9" s="12">
        <v>0</v>
      </c>
      <c r="HD9" s="13"/>
      <c r="HE9" s="12">
        <v>115</v>
      </c>
      <c r="HF9" s="12">
        <v>161000</v>
      </c>
      <c r="HG9" s="12">
        <v>0</v>
      </c>
      <c r="HH9" s="12">
        <v>161000</v>
      </c>
      <c r="HI9" s="13"/>
      <c r="HJ9" s="12">
        <v>35</v>
      </c>
      <c r="HK9" s="12">
        <v>4537225</v>
      </c>
      <c r="HL9" s="12">
        <v>0</v>
      </c>
      <c r="HM9" s="12">
        <v>4537225</v>
      </c>
      <c r="HN9" s="13"/>
      <c r="HO9" s="12">
        <v>0</v>
      </c>
      <c r="HP9" s="12">
        <v>0</v>
      </c>
      <c r="HQ9" s="12">
        <v>0</v>
      </c>
      <c r="HR9" s="12">
        <v>0</v>
      </c>
      <c r="HS9" s="13"/>
      <c r="HT9" s="12">
        <v>0</v>
      </c>
      <c r="HU9" s="12">
        <v>0</v>
      </c>
      <c r="HV9" s="12">
        <v>0</v>
      </c>
      <c r="HW9" s="12">
        <v>0</v>
      </c>
      <c r="HX9" s="13"/>
      <c r="HY9" s="12">
        <v>115</v>
      </c>
      <c r="HZ9" s="12">
        <v>8280000</v>
      </c>
      <c r="IA9" s="12"/>
      <c r="IB9" s="12">
        <v>8280000</v>
      </c>
      <c r="IC9" s="13"/>
      <c r="ID9" s="12">
        <v>2408</v>
      </c>
      <c r="IE9" s="12">
        <v>2408000</v>
      </c>
      <c r="IF9" s="12">
        <v>0</v>
      </c>
      <c r="IG9" s="12">
        <v>2408000</v>
      </c>
      <c r="IH9" s="13"/>
      <c r="II9" s="12">
        <v>11</v>
      </c>
      <c r="IJ9" s="12">
        <v>38500</v>
      </c>
      <c r="IK9" s="12">
        <v>0</v>
      </c>
      <c r="IL9" s="12">
        <v>38500</v>
      </c>
      <c r="IM9" s="13"/>
      <c r="IN9" s="12">
        <v>452</v>
      </c>
      <c r="IO9" s="12">
        <v>813600</v>
      </c>
      <c r="IP9" s="12">
        <v>0</v>
      </c>
      <c r="IQ9" s="12">
        <v>813600</v>
      </c>
      <c r="IR9" s="13"/>
      <c r="IS9" s="12">
        <v>0</v>
      </c>
      <c r="IT9" s="12">
        <v>0</v>
      </c>
      <c r="IU9" s="12">
        <v>0</v>
      </c>
      <c r="IV9" s="12">
        <v>0</v>
      </c>
      <c r="IW9" s="13"/>
      <c r="IX9" s="12">
        <v>2160</v>
      </c>
      <c r="IY9" s="12">
        <v>1762000</v>
      </c>
      <c r="IZ9" s="12">
        <v>0</v>
      </c>
      <c r="JA9" s="12">
        <v>1762000</v>
      </c>
      <c r="JB9" s="13"/>
      <c r="JC9" s="12">
        <v>0</v>
      </c>
      <c r="JD9" s="12">
        <v>0</v>
      </c>
      <c r="JE9" s="12">
        <v>0</v>
      </c>
      <c r="JF9" s="12">
        <v>0</v>
      </c>
      <c r="JG9" s="13"/>
      <c r="JH9" s="72">
        <v>1960</v>
      </c>
      <c r="JI9" s="12">
        <v>1078000</v>
      </c>
      <c r="JJ9" s="12">
        <v>0</v>
      </c>
      <c r="JK9" s="12">
        <v>1078000</v>
      </c>
      <c r="JL9" s="13"/>
      <c r="JM9" s="12">
        <v>52</v>
      </c>
      <c r="JN9" s="12">
        <v>117000</v>
      </c>
      <c r="JO9" s="12">
        <v>0</v>
      </c>
      <c r="JP9" s="12">
        <v>117000</v>
      </c>
      <c r="JQ9" s="13"/>
      <c r="JR9" s="12">
        <v>3920</v>
      </c>
      <c r="JS9" s="12">
        <v>270274</v>
      </c>
      <c r="JT9" s="12">
        <v>0</v>
      </c>
      <c r="JU9" s="12">
        <v>270274</v>
      </c>
      <c r="JV9" s="13"/>
      <c r="JW9" s="12">
        <v>112</v>
      </c>
      <c r="JX9" s="12">
        <v>112000</v>
      </c>
      <c r="JY9" s="12">
        <v>0</v>
      </c>
      <c r="JZ9" s="12">
        <v>112000</v>
      </c>
      <c r="KA9" s="13"/>
      <c r="KB9" s="12">
        <v>0</v>
      </c>
      <c r="KC9" s="12">
        <v>0</v>
      </c>
      <c r="KD9" s="12">
        <v>0</v>
      </c>
      <c r="KE9" s="12">
        <v>0</v>
      </c>
      <c r="KF9" s="13"/>
      <c r="KG9" s="12">
        <v>0</v>
      </c>
      <c r="KH9" s="12">
        <v>0</v>
      </c>
      <c r="KI9" s="12">
        <v>0</v>
      </c>
      <c r="KJ9" s="12">
        <v>0</v>
      </c>
      <c r="KK9" s="13"/>
      <c r="KL9" s="12">
        <v>1</v>
      </c>
      <c r="KM9" s="12">
        <v>80000</v>
      </c>
      <c r="KN9" s="12">
        <v>0</v>
      </c>
      <c r="KO9" s="12">
        <v>80000</v>
      </c>
      <c r="KP9" s="13"/>
      <c r="KQ9" s="12">
        <v>0</v>
      </c>
      <c r="KR9" s="12">
        <v>15000</v>
      </c>
      <c r="KS9" s="12">
        <v>0</v>
      </c>
      <c r="KT9" s="12">
        <v>15000</v>
      </c>
      <c r="KU9" s="13"/>
      <c r="KV9" s="12">
        <v>0</v>
      </c>
      <c r="KW9" s="12">
        <v>0</v>
      </c>
      <c r="KX9" s="12">
        <v>0</v>
      </c>
      <c r="KY9" s="12">
        <v>0</v>
      </c>
      <c r="KZ9" s="13"/>
      <c r="LA9" s="12">
        <v>0</v>
      </c>
      <c r="LB9" s="12">
        <v>0</v>
      </c>
      <c r="LC9" s="12">
        <v>0</v>
      </c>
      <c r="LD9" s="12">
        <v>0</v>
      </c>
      <c r="LE9" s="13"/>
      <c r="LF9" s="12">
        <v>0</v>
      </c>
      <c r="LG9" s="12">
        <v>100000</v>
      </c>
      <c r="LH9" s="12">
        <v>0</v>
      </c>
      <c r="LI9" s="12">
        <v>100000</v>
      </c>
      <c r="LJ9" s="13"/>
      <c r="LK9" s="12">
        <v>2</v>
      </c>
      <c r="LL9" s="12">
        <v>4000</v>
      </c>
      <c r="LM9" s="12">
        <v>0</v>
      </c>
      <c r="LN9" s="12">
        <v>4000</v>
      </c>
      <c r="LO9" s="13"/>
      <c r="LP9" s="12">
        <v>11</v>
      </c>
      <c r="LQ9" s="12">
        <v>55000</v>
      </c>
      <c r="LR9" s="12">
        <v>0</v>
      </c>
      <c r="LS9" s="12">
        <v>55000</v>
      </c>
      <c r="LT9" s="13"/>
      <c r="LU9" s="12">
        <v>203</v>
      </c>
      <c r="LV9" s="12">
        <v>0</v>
      </c>
      <c r="LW9" s="12">
        <v>0</v>
      </c>
      <c r="LX9" s="12">
        <v>0</v>
      </c>
      <c r="LY9" s="13"/>
      <c r="LZ9" s="12">
        <v>1</v>
      </c>
      <c r="MA9" s="12">
        <v>30000</v>
      </c>
      <c r="MB9" s="12">
        <v>0</v>
      </c>
      <c r="MC9" s="12">
        <v>30000</v>
      </c>
      <c r="MD9" s="13"/>
      <c r="ME9" s="12">
        <v>0</v>
      </c>
      <c r="MF9" s="12">
        <v>0</v>
      </c>
      <c r="MG9" s="12">
        <v>0</v>
      </c>
      <c r="MH9" s="12">
        <v>0</v>
      </c>
      <c r="MI9" s="13"/>
      <c r="MJ9" s="12">
        <v>1</v>
      </c>
      <c r="MK9" s="12">
        <v>54000</v>
      </c>
      <c r="ML9" s="12">
        <v>0</v>
      </c>
      <c r="MM9" s="12">
        <v>54000</v>
      </c>
      <c r="MN9" s="13"/>
      <c r="MO9" s="12">
        <v>0</v>
      </c>
      <c r="MP9" s="12">
        <v>0</v>
      </c>
      <c r="MQ9" s="12">
        <v>0</v>
      </c>
      <c r="MR9" s="12">
        <v>0</v>
      </c>
      <c r="MS9" s="13"/>
      <c r="MT9" s="12">
        <v>0</v>
      </c>
      <c r="MU9" s="12">
        <v>129398634.34362184</v>
      </c>
      <c r="MV9" s="12">
        <v>0</v>
      </c>
      <c r="MW9" s="12">
        <v>129398634.34362184</v>
      </c>
      <c r="MX9" s="13"/>
    </row>
    <row r="10" spans="1:362" ht="16.5" hidden="1">
      <c r="A10" s="77">
        <v>4</v>
      </c>
      <c r="B10" s="78" t="s">
        <v>6</v>
      </c>
      <c r="C10" s="12">
        <v>0</v>
      </c>
      <c r="D10" s="12">
        <v>23920000</v>
      </c>
      <c r="E10" s="12">
        <v>0</v>
      </c>
      <c r="F10" s="12">
        <v>23920000</v>
      </c>
      <c r="G10" s="13"/>
      <c r="H10" s="12">
        <v>1820</v>
      </c>
      <c r="I10" s="12">
        <v>546000</v>
      </c>
      <c r="J10" s="12">
        <v>0</v>
      </c>
      <c r="K10" s="12">
        <v>546000</v>
      </c>
      <c r="L10" s="13"/>
      <c r="M10" s="12">
        <v>11448.208060000001</v>
      </c>
      <c r="N10" s="12">
        <v>2862052.0150000001</v>
      </c>
      <c r="O10" s="12">
        <v>0</v>
      </c>
      <c r="P10" s="12">
        <v>2862052.0150000001</v>
      </c>
      <c r="Q10" s="13"/>
      <c r="R10" s="12">
        <v>1350</v>
      </c>
      <c r="S10" s="12">
        <v>270000</v>
      </c>
      <c r="T10" s="12">
        <v>0</v>
      </c>
      <c r="U10" s="12">
        <v>270000</v>
      </c>
      <c r="V10" s="13"/>
      <c r="W10" s="12">
        <v>16</v>
      </c>
      <c r="X10" s="12">
        <v>2400</v>
      </c>
      <c r="Y10" s="12">
        <v>0</v>
      </c>
      <c r="Z10" s="12">
        <v>2400</v>
      </c>
      <c r="AA10" s="13"/>
      <c r="AB10" s="12">
        <v>1820</v>
      </c>
      <c r="AC10" s="12">
        <v>364000</v>
      </c>
      <c r="AD10" s="12">
        <v>0</v>
      </c>
      <c r="AE10" s="12">
        <v>364000</v>
      </c>
      <c r="AF10" s="13"/>
      <c r="AG10" s="12">
        <v>1820</v>
      </c>
      <c r="AH10" s="12">
        <v>182000</v>
      </c>
      <c r="AI10" s="12">
        <v>0</v>
      </c>
      <c r="AJ10" s="12">
        <v>182000</v>
      </c>
      <c r="AK10" s="13"/>
      <c r="AL10" s="12">
        <v>0</v>
      </c>
      <c r="AM10" s="12">
        <v>0</v>
      </c>
      <c r="AN10" s="12">
        <v>0</v>
      </c>
      <c r="AO10" s="12">
        <v>0</v>
      </c>
      <c r="AP10" s="13"/>
      <c r="AQ10" s="12">
        <v>1820</v>
      </c>
      <c r="AR10" s="12">
        <v>2184000</v>
      </c>
      <c r="AS10" s="12">
        <v>0</v>
      </c>
      <c r="AT10" s="12">
        <v>2184000</v>
      </c>
      <c r="AU10" s="13"/>
      <c r="AV10" s="12">
        <v>0</v>
      </c>
      <c r="AW10" s="12">
        <v>0</v>
      </c>
      <c r="AX10" s="12">
        <v>0</v>
      </c>
      <c r="AY10" s="12">
        <v>0</v>
      </c>
      <c r="AZ10" s="13"/>
      <c r="BA10" s="12">
        <v>56654</v>
      </c>
      <c r="BB10" s="12">
        <v>14575250</v>
      </c>
      <c r="BC10" s="12">
        <v>0</v>
      </c>
      <c r="BD10" s="12">
        <v>14575250</v>
      </c>
      <c r="BE10" s="13"/>
      <c r="BF10" s="12">
        <v>16500</v>
      </c>
      <c r="BG10" s="12">
        <v>4389000</v>
      </c>
      <c r="BH10" s="12">
        <v>0</v>
      </c>
      <c r="BI10" s="12">
        <v>4389000</v>
      </c>
      <c r="BJ10" s="13"/>
      <c r="BK10" s="12">
        <v>375</v>
      </c>
      <c r="BL10" s="12">
        <v>56250</v>
      </c>
      <c r="BM10" s="12">
        <v>0</v>
      </c>
      <c r="BN10" s="12">
        <v>56250</v>
      </c>
      <c r="BO10" s="13"/>
      <c r="BP10" s="12">
        <v>1846</v>
      </c>
      <c r="BQ10" s="12">
        <v>184600</v>
      </c>
      <c r="BR10" s="12">
        <v>0</v>
      </c>
      <c r="BS10" s="12">
        <v>184600</v>
      </c>
      <c r="BT10" s="13"/>
      <c r="BU10" s="12">
        <v>1820</v>
      </c>
      <c r="BV10" s="12">
        <v>182000</v>
      </c>
      <c r="BW10" s="12">
        <v>0</v>
      </c>
      <c r="BX10" s="12">
        <v>182000</v>
      </c>
      <c r="BY10" s="13"/>
      <c r="BZ10" s="12">
        <v>1820</v>
      </c>
      <c r="CA10" s="12">
        <v>364000</v>
      </c>
      <c r="CB10" s="12">
        <v>0</v>
      </c>
      <c r="CC10" s="12">
        <v>364000</v>
      </c>
      <c r="CD10" s="13"/>
      <c r="CE10" s="12">
        <v>3048</v>
      </c>
      <c r="CF10" s="12">
        <v>457200</v>
      </c>
      <c r="CG10" s="12">
        <v>0</v>
      </c>
      <c r="CH10" s="12">
        <v>457200</v>
      </c>
      <c r="CI10" s="13"/>
      <c r="CJ10" s="12">
        <v>10</v>
      </c>
      <c r="CK10" s="12">
        <v>1500</v>
      </c>
      <c r="CL10" s="12">
        <v>0</v>
      </c>
      <c r="CM10" s="12">
        <v>1500</v>
      </c>
      <c r="CN10" s="13"/>
      <c r="CO10" s="12">
        <v>300</v>
      </c>
      <c r="CP10" s="12">
        <v>150000</v>
      </c>
      <c r="CQ10" s="12">
        <v>0</v>
      </c>
      <c r="CR10" s="12">
        <v>150000</v>
      </c>
      <c r="CS10" s="13"/>
      <c r="CT10" s="12">
        <v>600</v>
      </c>
      <c r="CU10" s="12">
        <v>600000</v>
      </c>
      <c r="CV10" s="12">
        <v>0</v>
      </c>
      <c r="CW10" s="12">
        <v>600000</v>
      </c>
      <c r="CX10" s="13"/>
      <c r="CY10" s="12">
        <v>6071</v>
      </c>
      <c r="CZ10" s="12">
        <v>607100</v>
      </c>
      <c r="DA10" s="12">
        <v>0</v>
      </c>
      <c r="DB10" s="12">
        <v>607100</v>
      </c>
      <c r="DC10" s="13"/>
      <c r="DD10" s="12">
        <v>0</v>
      </c>
      <c r="DE10" s="12">
        <v>0</v>
      </c>
      <c r="DF10" s="12">
        <v>0</v>
      </c>
      <c r="DG10" s="12">
        <v>0</v>
      </c>
      <c r="DH10" s="13"/>
      <c r="DI10" s="12">
        <v>0</v>
      </c>
      <c r="DJ10" s="12">
        <v>0</v>
      </c>
      <c r="DK10" s="12">
        <v>0</v>
      </c>
      <c r="DL10" s="12">
        <v>0</v>
      </c>
      <c r="DM10" s="13"/>
      <c r="DN10" s="12">
        <v>0</v>
      </c>
      <c r="DO10" s="12">
        <v>0</v>
      </c>
      <c r="DP10" s="12">
        <v>0</v>
      </c>
      <c r="DQ10" s="12">
        <v>0</v>
      </c>
      <c r="DR10" s="13"/>
      <c r="DS10" s="12">
        <v>1</v>
      </c>
      <c r="DT10" s="12">
        <v>120000</v>
      </c>
      <c r="DU10" s="12">
        <v>0</v>
      </c>
      <c r="DV10" s="12">
        <v>120000</v>
      </c>
      <c r="DW10" s="13"/>
      <c r="DX10" s="12">
        <v>0</v>
      </c>
      <c r="DY10" s="12">
        <v>0</v>
      </c>
      <c r="DZ10" s="12">
        <v>0</v>
      </c>
      <c r="EA10" s="12">
        <v>0</v>
      </c>
      <c r="EB10" s="13"/>
      <c r="EC10" s="12">
        <v>0</v>
      </c>
      <c r="ED10" s="12">
        <v>0</v>
      </c>
      <c r="EE10" s="12">
        <v>0</v>
      </c>
      <c r="EF10" s="12">
        <v>0</v>
      </c>
      <c r="EG10" s="13"/>
      <c r="EH10" s="12">
        <v>0</v>
      </c>
      <c r="EI10" s="12">
        <v>2100</v>
      </c>
      <c r="EJ10" s="12">
        <v>0</v>
      </c>
      <c r="EK10" s="12">
        <v>2100</v>
      </c>
      <c r="EL10" s="13"/>
      <c r="EM10" s="12">
        <v>0</v>
      </c>
      <c r="EN10" s="12">
        <v>4077792</v>
      </c>
      <c r="EO10" s="12">
        <v>0</v>
      </c>
      <c r="EP10" s="12">
        <v>4077792</v>
      </c>
      <c r="EQ10" s="13"/>
      <c r="ER10" s="12">
        <v>28</v>
      </c>
      <c r="ES10" s="12">
        <v>12200</v>
      </c>
      <c r="ET10" s="12">
        <v>0</v>
      </c>
      <c r="EU10" s="12">
        <v>12200</v>
      </c>
      <c r="EV10" s="13"/>
      <c r="EW10" s="12">
        <v>489</v>
      </c>
      <c r="EX10" s="12">
        <v>122250</v>
      </c>
      <c r="EY10" s="12">
        <v>0</v>
      </c>
      <c r="EZ10" s="12">
        <v>122250</v>
      </c>
      <c r="FA10" s="13"/>
      <c r="FB10" s="12">
        <v>244</v>
      </c>
      <c r="FC10" s="12">
        <v>97600</v>
      </c>
      <c r="FD10" s="12">
        <v>0</v>
      </c>
      <c r="FE10" s="12">
        <v>97600</v>
      </c>
      <c r="FF10" s="13"/>
      <c r="FG10" s="12">
        <v>244</v>
      </c>
      <c r="FH10" s="12">
        <v>146400</v>
      </c>
      <c r="FI10" s="12">
        <v>0</v>
      </c>
      <c r="FJ10" s="12">
        <v>146400</v>
      </c>
      <c r="FK10" s="13"/>
      <c r="FL10" s="12">
        <v>1110</v>
      </c>
      <c r="FM10" s="12">
        <v>111000</v>
      </c>
      <c r="FN10" s="12">
        <v>0</v>
      </c>
      <c r="FO10" s="12">
        <v>111000</v>
      </c>
      <c r="FP10" s="13"/>
      <c r="FQ10" s="12">
        <v>0</v>
      </c>
      <c r="FR10" s="12">
        <v>0</v>
      </c>
      <c r="FS10" s="12">
        <v>0</v>
      </c>
      <c r="FT10" s="12">
        <v>0</v>
      </c>
      <c r="FU10" s="13"/>
      <c r="FV10" s="12">
        <v>185586.6503278029</v>
      </c>
      <c r="FW10" s="12">
        <v>2134246.4787697331</v>
      </c>
      <c r="FX10" s="12">
        <v>0</v>
      </c>
      <c r="FY10" s="12">
        <v>2134246.4787697331</v>
      </c>
      <c r="FZ10" s="13"/>
      <c r="GA10" s="12">
        <v>1738</v>
      </c>
      <c r="GB10" s="12">
        <v>27808000</v>
      </c>
      <c r="GC10" s="12">
        <v>0</v>
      </c>
      <c r="GD10" s="12">
        <v>27808000</v>
      </c>
      <c r="GE10" s="13"/>
      <c r="GF10" s="12">
        <v>2460</v>
      </c>
      <c r="GG10" s="12">
        <v>492000</v>
      </c>
      <c r="GH10" s="12">
        <v>0</v>
      </c>
      <c r="GI10" s="12">
        <v>492000</v>
      </c>
      <c r="GJ10" s="13"/>
      <c r="GK10" s="12"/>
      <c r="GL10" s="12">
        <v>0</v>
      </c>
      <c r="GM10" s="12">
        <v>0</v>
      </c>
      <c r="GN10" s="12">
        <v>0</v>
      </c>
      <c r="GO10" s="13"/>
      <c r="GP10" s="12">
        <v>569</v>
      </c>
      <c r="GQ10" s="12">
        <v>2407800</v>
      </c>
      <c r="GR10" s="12">
        <v>0</v>
      </c>
      <c r="GS10" s="12">
        <v>2407800</v>
      </c>
      <c r="GT10" s="13"/>
      <c r="GU10" s="12">
        <v>44</v>
      </c>
      <c r="GV10" s="12">
        <v>220000</v>
      </c>
      <c r="GW10" s="12">
        <v>0</v>
      </c>
      <c r="GX10" s="12">
        <v>220000</v>
      </c>
      <c r="GY10" s="13"/>
      <c r="GZ10" s="12">
        <v>0</v>
      </c>
      <c r="HA10" s="12">
        <v>0</v>
      </c>
      <c r="HB10" s="12">
        <v>0</v>
      </c>
      <c r="HC10" s="12">
        <v>0</v>
      </c>
      <c r="HD10" s="13"/>
      <c r="HE10" s="12">
        <v>97</v>
      </c>
      <c r="HF10" s="12">
        <v>135800</v>
      </c>
      <c r="HG10" s="12">
        <v>0</v>
      </c>
      <c r="HH10" s="12">
        <v>135800</v>
      </c>
      <c r="HI10" s="13"/>
      <c r="HJ10" s="12">
        <v>35</v>
      </c>
      <c r="HK10" s="12">
        <v>4537225</v>
      </c>
      <c r="HL10" s="12">
        <v>0</v>
      </c>
      <c r="HM10" s="12">
        <v>4537225</v>
      </c>
      <c r="HN10" s="13"/>
      <c r="HO10" s="12">
        <v>0</v>
      </c>
      <c r="HP10" s="12">
        <v>0</v>
      </c>
      <c r="HQ10" s="12">
        <v>0</v>
      </c>
      <c r="HR10" s="12">
        <v>0</v>
      </c>
      <c r="HS10" s="13"/>
      <c r="HT10" s="12">
        <v>0</v>
      </c>
      <c r="HU10" s="12">
        <v>0</v>
      </c>
      <c r="HV10" s="12">
        <v>0</v>
      </c>
      <c r="HW10" s="12">
        <v>0</v>
      </c>
      <c r="HX10" s="13"/>
      <c r="HY10" s="12">
        <v>98</v>
      </c>
      <c r="HZ10" s="12">
        <v>7056000</v>
      </c>
      <c r="IA10" s="12"/>
      <c r="IB10" s="12">
        <v>7056000</v>
      </c>
      <c r="IC10" s="13"/>
      <c r="ID10" s="12">
        <v>1820</v>
      </c>
      <c r="IE10" s="12">
        <v>1820000</v>
      </c>
      <c r="IF10" s="12">
        <v>0</v>
      </c>
      <c r="IG10" s="12">
        <v>1820000</v>
      </c>
      <c r="IH10" s="13"/>
      <c r="II10" s="12">
        <v>11</v>
      </c>
      <c r="IJ10" s="12">
        <v>38500</v>
      </c>
      <c r="IK10" s="12">
        <v>0</v>
      </c>
      <c r="IL10" s="12">
        <v>38500</v>
      </c>
      <c r="IM10" s="13"/>
      <c r="IN10" s="12">
        <v>727</v>
      </c>
      <c r="IO10" s="12">
        <v>1308600</v>
      </c>
      <c r="IP10" s="12">
        <v>0</v>
      </c>
      <c r="IQ10" s="12">
        <v>1308600</v>
      </c>
      <c r="IR10" s="13"/>
      <c r="IS10" s="12">
        <v>0</v>
      </c>
      <c r="IT10" s="12">
        <v>0</v>
      </c>
      <c r="IU10" s="12">
        <v>0</v>
      </c>
      <c r="IV10" s="12">
        <v>0</v>
      </c>
      <c r="IW10" s="13"/>
      <c r="IX10" s="12">
        <v>1870</v>
      </c>
      <c r="IY10" s="12">
        <v>1544500</v>
      </c>
      <c r="IZ10" s="12">
        <v>0</v>
      </c>
      <c r="JA10" s="12">
        <v>1544500</v>
      </c>
      <c r="JB10" s="13"/>
      <c r="JC10" s="12">
        <v>0</v>
      </c>
      <c r="JD10" s="12">
        <v>0</v>
      </c>
      <c r="JE10" s="12">
        <v>0</v>
      </c>
      <c r="JF10" s="12">
        <v>0</v>
      </c>
      <c r="JG10" s="13"/>
      <c r="JH10" s="72">
        <v>1660</v>
      </c>
      <c r="JI10" s="12">
        <v>913000.00000000012</v>
      </c>
      <c r="JJ10" s="12">
        <v>0</v>
      </c>
      <c r="JK10" s="12">
        <v>913000.00000000012</v>
      </c>
      <c r="JL10" s="13"/>
      <c r="JM10" s="12">
        <v>37</v>
      </c>
      <c r="JN10" s="12">
        <v>83250</v>
      </c>
      <c r="JO10" s="12">
        <v>0</v>
      </c>
      <c r="JP10" s="12">
        <v>83250</v>
      </c>
      <c r="JQ10" s="13"/>
      <c r="JR10" s="12">
        <v>3240</v>
      </c>
      <c r="JS10" s="12">
        <v>223389</v>
      </c>
      <c r="JT10" s="12">
        <v>0</v>
      </c>
      <c r="JU10" s="12">
        <v>223389</v>
      </c>
      <c r="JV10" s="13"/>
      <c r="JW10" s="12">
        <v>104</v>
      </c>
      <c r="JX10" s="12">
        <v>104000</v>
      </c>
      <c r="JY10" s="12">
        <v>0</v>
      </c>
      <c r="JZ10" s="12">
        <v>104000</v>
      </c>
      <c r="KA10" s="13"/>
      <c r="KB10" s="12">
        <v>0</v>
      </c>
      <c r="KC10" s="12">
        <v>0</v>
      </c>
      <c r="KD10" s="12">
        <v>0</v>
      </c>
      <c r="KE10" s="12">
        <v>0</v>
      </c>
      <c r="KF10" s="13"/>
      <c r="KG10" s="12">
        <v>0</v>
      </c>
      <c r="KH10" s="12">
        <v>0</v>
      </c>
      <c r="KI10" s="12">
        <v>0</v>
      </c>
      <c r="KJ10" s="12">
        <v>0</v>
      </c>
      <c r="KK10" s="13"/>
      <c r="KL10" s="12">
        <v>1</v>
      </c>
      <c r="KM10" s="12">
        <v>60000</v>
      </c>
      <c r="KN10" s="12">
        <v>0</v>
      </c>
      <c r="KO10" s="12">
        <v>60000</v>
      </c>
      <c r="KP10" s="13"/>
      <c r="KQ10" s="12">
        <v>0</v>
      </c>
      <c r="KR10" s="12">
        <v>2000</v>
      </c>
      <c r="KS10" s="12">
        <v>0</v>
      </c>
      <c r="KT10" s="12">
        <v>2000</v>
      </c>
      <c r="KU10" s="13"/>
      <c r="KV10" s="12">
        <v>5</v>
      </c>
      <c r="KW10" s="12">
        <v>628340</v>
      </c>
      <c r="KX10" s="12">
        <v>0</v>
      </c>
      <c r="KY10" s="12">
        <v>628340</v>
      </c>
      <c r="KZ10" s="13"/>
      <c r="LA10" s="12">
        <v>2</v>
      </c>
      <c r="LB10" s="12">
        <v>6400</v>
      </c>
      <c r="LC10" s="12">
        <v>0</v>
      </c>
      <c r="LD10" s="12">
        <v>6400</v>
      </c>
      <c r="LE10" s="13"/>
      <c r="LF10" s="12">
        <v>0</v>
      </c>
      <c r="LG10" s="12">
        <v>100000</v>
      </c>
      <c r="LH10" s="12">
        <v>0</v>
      </c>
      <c r="LI10" s="12">
        <v>100000</v>
      </c>
      <c r="LJ10" s="13"/>
      <c r="LK10" s="12">
        <v>2</v>
      </c>
      <c r="LL10" s="12">
        <v>4000</v>
      </c>
      <c r="LM10" s="12">
        <v>0</v>
      </c>
      <c r="LN10" s="12">
        <v>4000</v>
      </c>
      <c r="LO10" s="13"/>
      <c r="LP10" s="12">
        <v>11</v>
      </c>
      <c r="LQ10" s="12">
        <v>55000</v>
      </c>
      <c r="LR10" s="12">
        <v>0</v>
      </c>
      <c r="LS10" s="12">
        <v>55000</v>
      </c>
      <c r="LT10" s="13"/>
      <c r="LU10" s="12">
        <v>185</v>
      </c>
      <c r="LV10" s="12">
        <v>0</v>
      </c>
      <c r="LW10" s="12">
        <v>0</v>
      </c>
      <c r="LX10" s="12">
        <v>0</v>
      </c>
      <c r="LY10" s="13"/>
      <c r="LZ10" s="12">
        <v>1</v>
      </c>
      <c r="MA10" s="12">
        <v>30000</v>
      </c>
      <c r="MB10" s="12">
        <v>0</v>
      </c>
      <c r="MC10" s="12">
        <v>30000</v>
      </c>
      <c r="MD10" s="13"/>
      <c r="ME10" s="12">
        <v>0</v>
      </c>
      <c r="MF10" s="12">
        <v>0</v>
      </c>
      <c r="MG10" s="12">
        <v>0</v>
      </c>
      <c r="MH10" s="12">
        <v>0</v>
      </c>
      <c r="MI10" s="13"/>
      <c r="MJ10" s="12">
        <v>1</v>
      </c>
      <c r="MK10" s="12">
        <v>54000</v>
      </c>
      <c r="ML10" s="12">
        <v>0</v>
      </c>
      <c r="MM10" s="12">
        <v>54000</v>
      </c>
      <c r="MN10" s="13"/>
      <c r="MO10" s="12">
        <v>0</v>
      </c>
      <c r="MP10" s="12">
        <v>0</v>
      </c>
      <c r="MQ10" s="12">
        <v>0</v>
      </c>
      <c r="MR10" s="12">
        <v>0</v>
      </c>
      <c r="MS10" s="13"/>
      <c r="MT10" s="12">
        <v>0</v>
      </c>
      <c r="MU10" s="12">
        <v>108352744.49376974</v>
      </c>
      <c r="MV10" s="12">
        <v>0</v>
      </c>
      <c r="MW10" s="12">
        <v>108352744.49376974</v>
      </c>
      <c r="MX10" s="13"/>
    </row>
    <row r="11" spans="1:362" ht="16.5" hidden="1">
      <c r="A11" s="77">
        <v>5</v>
      </c>
      <c r="B11" s="78" t="s">
        <v>7</v>
      </c>
      <c r="C11" s="12">
        <v>0</v>
      </c>
      <c r="D11" s="12">
        <v>40346400</v>
      </c>
      <c r="E11" s="12">
        <v>0</v>
      </c>
      <c r="F11" s="12">
        <v>40346400</v>
      </c>
      <c r="G11" s="13"/>
      <c r="H11" s="12">
        <v>2410</v>
      </c>
      <c r="I11" s="12">
        <v>723000</v>
      </c>
      <c r="J11" s="12">
        <v>0</v>
      </c>
      <c r="K11" s="12">
        <v>723000</v>
      </c>
      <c r="L11" s="13"/>
      <c r="M11" s="12">
        <v>48537.872900000002</v>
      </c>
      <c r="N11" s="12">
        <v>12134468.225</v>
      </c>
      <c r="O11" s="12">
        <v>0</v>
      </c>
      <c r="P11" s="12">
        <v>12134468.225</v>
      </c>
      <c r="Q11" s="13"/>
      <c r="R11" s="12">
        <v>1800</v>
      </c>
      <c r="S11" s="12">
        <v>360000</v>
      </c>
      <c r="T11" s="12">
        <v>0</v>
      </c>
      <c r="U11" s="12">
        <v>360000</v>
      </c>
      <c r="V11" s="13"/>
      <c r="W11" s="12">
        <v>190.40927920463955</v>
      </c>
      <c r="X11" s="12">
        <v>28561.391880695934</v>
      </c>
      <c r="Y11" s="12">
        <v>0</v>
      </c>
      <c r="Z11" s="12">
        <v>28561.391880695934</v>
      </c>
      <c r="AA11" s="13"/>
      <c r="AB11" s="12">
        <v>2410</v>
      </c>
      <c r="AC11" s="12">
        <v>482000</v>
      </c>
      <c r="AD11" s="12">
        <v>0</v>
      </c>
      <c r="AE11" s="12">
        <v>482000</v>
      </c>
      <c r="AF11" s="13"/>
      <c r="AG11" s="12">
        <v>2410</v>
      </c>
      <c r="AH11" s="12">
        <v>241000</v>
      </c>
      <c r="AI11" s="12">
        <v>0</v>
      </c>
      <c r="AJ11" s="12">
        <v>241000</v>
      </c>
      <c r="AK11" s="13"/>
      <c r="AL11" s="12">
        <v>0</v>
      </c>
      <c r="AM11" s="12">
        <v>0</v>
      </c>
      <c r="AN11" s="12">
        <v>0</v>
      </c>
      <c r="AO11" s="12">
        <v>0</v>
      </c>
      <c r="AP11" s="13"/>
      <c r="AQ11" s="12">
        <v>2410</v>
      </c>
      <c r="AR11" s="12">
        <v>2892000</v>
      </c>
      <c r="AS11" s="12">
        <v>0</v>
      </c>
      <c r="AT11" s="12">
        <v>2892000</v>
      </c>
      <c r="AU11" s="13"/>
      <c r="AV11" s="12">
        <v>0</v>
      </c>
      <c r="AW11" s="12">
        <v>0</v>
      </c>
      <c r="AX11" s="12">
        <v>0</v>
      </c>
      <c r="AY11" s="12">
        <v>0</v>
      </c>
      <c r="AZ11" s="13"/>
      <c r="BA11" s="12">
        <v>84990</v>
      </c>
      <c r="BB11" s="12">
        <v>20482175</v>
      </c>
      <c r="BC11" s="12">
        <v>0</v>
      </c>
      <c r="BD11" s="12">
        <v>20482175</v>
      </c>
      <c r="BE11" s="13"/>
      <c r="BF11" s="12">
        <v>24500</v>
      </c>
      <c r="BG11" s="12">
        <v>6482000</v>
      </c>
      <c r="BH11" s="12">
        <v>0</v>
      </c>
      <c r="BI11" s="12">
        <v>6482000</v>
      </c>
      <c r="BJ11" s="13"/>
      <c r="BK11" s="12">
        <v>150</v>
      </c>
      <c r="BL11" s="12">
        <v>22500</v>
      </c>
      <c r="BM11" s="12">
        <v>0</v>
      </c>
      <c r="BN11" s="12">
        <v>22500</v>
      </c>
      <c r="BO11" s="13"/>
      <c r="BP11" s="12">
        <v>2567</v>
      </c>
      <c r="BQ11" s="12">
        <v>256700</v>
      </c>
      <c r="BR11" s="12">
        <v>0</v>
      </c>
      <c r="BS11" s="12">
        <v>256700</v>
      </c>
      <c r="BT11" s="13"/>
      <c r="BU11" s="12">
        <v>2410</v>
      </c>
      <c r="BV11" s="12">
        <v>241000</v>
      </c>
      <c r="BW11" s="12">
        <v>0</v>
      </c>
      <c r="BX11" s="12">
        <v>241000</v>
      </c>
      <c r="BY11" s="13"/>
      <c r="BZ11" s="12">
        <v>2410</v>
      </c>
      <c r="CA11" s="12">
        <v>482000</v>
      </c>
      <c r="CB11" s="12">
        <v>0</v>
      </c>
      <c r="CC11" s="12">
        <v>482000</v>
      </c>
      <c r="CD11" s="13"/>
      <c r="CE11" s="12">
        <v>11170</v>
      </c>
      <c r="CF11" s="12">
        <v>1675500</v>
      </c>
      <c r="CG11" s="12">
        <v>0</v>
      </c>
      <c r="CH11" s="12">
        <v>1675500</v>
      </c>
      <c r="CI11" s="13"/>
      <c r="CJ11" s="12">
        <v>10</v>
      </c>
      <c r="CK11" s="12">
        <v>1500</v>
      </c>
      <c r="CL11" s="12">
        <v>0</v>
      </c>
      <c r="CM11" s="12">
        <v>1500</v>
      </c>
      <c r="CN11" s="13"/>
      <c r="CO11" s="12">
        <v>500</v>
      </c>
      <c r="CP11" s="12">
        <v>250000</v>
      </c>
      <c r="CQ11" s="12">
        <v>0</v>
      </c>
      <c r="CR11" s="12">
        <v>250000</v>
      </c>
      <c r="CS11" s="13"/>
      <c r="CT11" s="12">
        <v>1000</v>
      </c>
      <c r="CU11" s="12">
        <v>1000000</v>
      </c>
      <c r="CV11" s="12">
        <v>0</v>
      </c>
      <c r="CW11" s="12">
        <v>1000000</v>
      </c>
      <c r="CX11" s="13"/>
      <c r="CY11" s="12">
        <v>12038</v>
      </c>
      <c r="CZ11" s="12">
        <v>1203800</v>
      </c>
      <c r="DA11" s="12">
        <v>0</v>
      </c>
      <c r="DB11" s="12">
        <v>1203800</v>
      </c>
      <c r="DC11" s="13"/>
      <c r="DD11" s="12">
        <v>0</v>
      </c>
      <c r="DE11" s="12">
        <v>0</v>
      </c>
      <c r="DF11" s="12">
        <v>0</v>
      </c>
      <c r="DG11" s="12">
        <v>0</v>
      </c>
      <c r="DH11" s="13"/>
      <c r="DI11" s="12">
        <v>0</v>
      </c>
      <c r="DJ11" s="12">
        <v>0</v>
      </c>
      <c r="DK11" s="12">
        <v>0</v>
      </c>
      <c r="DL11" s="12">
        <v>0</v>
      </c>
      <c r="DM11" s="13"/>
      <c r="DN11" s="12">
        <v>0</v>
      </c>
      <c r="DO11" s="12">
        <v>0</v>
      </c>
      <c r="DP11" s="12">
        <v>0</v>
      </c>
      <c r="DQ11" s="12">
        <v>0</v>
      </c>
      <c r="DR11" s="13"/>
      <c r="DS11" s="12">
        <v>1</v>
      </c>
      <c r="DT11" s="12">
        <v>120000</v>
      </c>
      <c r="DU11" s="12">
        <v>0</v>
      </c>
      <c r="DV11" s="12">
        <v>120000</v>
      </c>
      <c r="DW11" s="13"/>
      <c r="DX11" s="12">
        <v>0</v>
      </c>
      <c r="DY11" s="12">
        <v>0</v>
      </c>
      <c r="DZ11" s="12">
        <v>0</v>
      </c>
      <c r="EA11" s="12">
        <v>0</v>
      </c>
      <c r="EB11" s="13"/>
      <c r="EC11" s="12">
        <v>0</v>
      </c>
      <c r="ED11" s="12">
        <v>0</v>
      </c>
      <c r="EE11" s="12">
        <v>0</v>
      </c>
      <c r="EF11" s="12">
        <v>0</v>
      </c>
      <c r="EG11" s="13"/>
      <c r="EH11" s="12">
        <v>0</v>
      </c>
      <c r="EI11" s="12">
        <v>1500</v>
      </c>
      <c r="EJ11" s="12">
        <v>0</v>
      </c>
      <c r="EK11" s="12">
        <v>1500</v>
      </c>
      <c r="EL11" s="13"/>
      <c r="EM11" s="12">
        <v>0</v>
      </c>
      <c r="EN11" s="12">
        <v>6786192</v>
      </c>
      <c r="EO11" s="12">
        <v>0</v>
      </c>
      <c r="EP11" s="12">
        <v>6786192</v>
      </c>
      <c r="EQ11" s="13"/>
      <c r="ER11" s="12">
        <v>829</v>
      </c>
      <c r="ES11" s="12">
        <v>351600</v>
      </c>
      <c r="ET11" s="12">
        <v>0</v>
      </c>
      <c r="EU11" s="12">
        <v>351600</v>
      </c>
      <c r="EV11" s="13"/>
      <c r="EW11" s="12">
        <v>712</v>
      </c>
      <c r="EX11" s="12">
        <v>178000</v>
      </c>
      <c r="EY11" s="12">
        <v>0</v>
      </c>
      <c r="EZ11" s="12">
        <v>178000</v>
      </c>
      <c r="FA11" s="13"/>
      <c r="FB11" s="12">
        <v>356</v>
      </c>
      <c r="FC11" s="12">
        <v>142400</v>
      </c>
      <c r="FD11" s="12">
        <v>0</v>
      </c>
      <c r="FE11" s="12">
        <v>142400</v>
      </c>
      <c r="FF11" s="13"/>
      <c r="FG11" s="12">
        <v>356</v>
      </c>
      <c r="FH11" s="12">
        <v>213600</v>
      </c>
      <c r="FI11" s="12">
        <v>0</v>
      </c>
      <c r="FJ11" s="12">
        <v>213600</v>
      </c>
      <c r="FK11" s="13"/>
      <c r="FL11" s="12">
        <v>1620</v>
      </c>
      <c r="FM11" s="12">
        <v>162000</v>
      </c>
      <c r="FN11" s="12">
        <v>0</v>
      </c>
      <c r="FO11" s="12">
        <v>162000</v>
      </c>
      <c r="FP11" s="13"/>
      <c r="FQ11" s="12">
        <v>2000</v>
      </c>
      <c r="FR11" s="12">
        <v>150000</v>
      </c>
      <c r="FS11" s="12">
        <v>0</v>
      </c>
      <c r="FT11" s="12">
        <v>150000</v>
      </c>
      <c r="FU11" s="13"/>
      <c r="FV11" s="12">
        <v>270854.58616267086</v>
      </c>
      <c r="FW11" s="12">
        <v>3114827.7408707151</v>
      </c>
      <c r="FX11" s="12">
        <v>0</v>
      </c>
      <c r="FY11" s="12">
        <v>3114827.7408707151</v>
      </c>
      <c r="FZ11" s="13"/>
      <c r="GA11" s="12">
        <v>2296</v>
      </c>
      <c r="GB11" s="12">
        <v>36736000</v>
      </c>
      <c r="GC11" s="12">
        <v>0</v>
      </c>
      <c r="GD11" s="12">
        <v>36736000</v>
      </c>
      <c r="GE11" s="13"/>
      <c r="GF11" s="12">
        <v>3032</v>
      </c>
      <c r="GG11" s="12">
        <v>606400</v>
      </c>
      <c r="GH11" s="12">
        <v>0</v>
      </c>
      <c r="GI11" s="12">
        <v>606400</v>
      </c>
      <c r="GJ11" s="13"/>
      <c r="GK11" s="12"/>
      <c r="GL11" s="12">
        <v>0</v>
      </c>
      <c r="GM11" s="12">
        <v>0</v>
      </c>
      <c r="GN11" s="12">
        <v>0</v>
      </c>
      <c r="GO11" s="13"/>
      <c r="GP11" s="12">
        <v>14</v>
      </c>
      <c r="GQ11" s="12">
        <v>76800</v>
      </c>
      <c r="GR11" s="12">
        <v>0</v>
      </c>
      <c r="GS11" s="12">
        <v>76800</v>
      </c>
      <c r="GT11" s="13"/>
      <c r="GU11" s="12">
        <v>72</v>
      </c>
      <c r="GV11" s="12">
        <v>360000</v>
      </c>
      <c r="GW11" s="12">
        <v>0</v>
      </c>
      <c r="GX11" s="12">
        <v>360000</v>
      </c>
      <c r="GY11" s="13"/>
      <c r="GZ11" s="12">
        <v>0</v>
      </c>
      <c r="HA11" s="12">
        <v>0</v>
      </c>
      <c r="HB11" s="12">
        <v>0</v>
      </c>
      <c r="HC11" s="12">
        <v>0</v>
      </c>
      <c r="HD11" s="13"/>
      <c r="HE11" s="12">
        <v>125</v>
      </c>
      <c r="HF11" s="12">
        <v>175000</v>
      </c>
      <c r="HG11" s="12">
        <v>0</v>
      </c>
      <c r="HH11" s="12">
        <v>175000</v>
      </c>
      <c r="HI11" s="13"/>
      <c r="HJ11" s="12">
        <v>40</v>
      </c>
      <c r="HK11" s="12">
        <v>5185400</v>
      </c>
      <c r="HL11" s="12">
        <v>0</v>
      </c>
      <c r="HM11" s="12">
        <v>5185400</v>
      </c>
      <c r="HN11" s="13"/>
      <c r="HO11" s="12">
        <v>0</v>
      </c>
      <c r="HP11" s="12">
        <v>0</v>
      </c>
      <c r="HQ11" s="12">
        <v>0</v>
      </c>
      <c r="HR11" s="12">
        <v>0</v>
      </c>
      <c r="HS11" s="13"/>
      <c r="HT11" s="12">
        <v>0</v>
      </c>
      <c r="HU11" s="12">
        <v>0</v>
      </c>
      <c r="HV11" s="12">
        <v>0</v>
      </c>
      <c r="HW11" s="12">
        <v>0</v>
      </c>
      <c r="HX11" s="13"/>
      <c r="HY11" s="12">
        <v>125</v>
      </c>
      <c r="HZ11" s="12">
        <v>9000000</v>
      </c>
      <c r="IA11" s="12"/>
      <c r="IB11" s="12">
        <v>9000000</v>
      </c>
      <c r="IC11" s="13"/>
      <c r="ID11" s="12">
        <v>2411</v>
      </c>
      <c r="IE11" s="12">
        <v>2411000</v>
      </c>
      <c r="IF11" s="12">
        <v>0</v>
      </c>
      <c r="IG11" s="12">
        <v>2411000</v>
      </c>
      <c r="IH11" s="13"/>
      <c r="II11" s="12">
        <v>18</v>
      </c>
      <c r="IJ11" s="12">
        <v>63000</v>
      </c>
      <c r="IK11" s="12">
        <v>0</v>
      </c>
      <c r="IL11" s="12">
        <v>63000</v>
      </c>
      <c r="IM11" s="13"/>
      <c r="IN11" s="12">
        <v>736</v>
      </c>
      <c r="IO11" s="12">
        <v>1324800</v>
      </c>
      <c r="IP11" s="12">
        <v>0</v>
      </c>
      <c r="IQ11" s="12">
        <v>1324800</v>
      </c>
      <c r="IR11" s="13"/>
      <c r="IS11" s="12">
        <v>0</v>
      </c>
      <c r="IT11" s="12">
        <v>0</v>
      </c>
      <c r="IU11" s="12">
        <v>0</v>
      </c>
      <c r="IV11" s="12">
        <v>0</v>
      </c>
      <c r="IW11" s="13"/>
      <c r="IX11" s="12">
        <v>2605</v>
      </c>
      <c r="IY11" s="12">
        <v>2155250</v>
      </c>
      <c r="IZ11" s="12">
        <v>0</v>
      </c>
      <c r="JA11" s="12">
        <v>2155250</v>
      </c>
      <c r="JB11" s="13"/>
      <c r="JC11" s="12">
        <v>0</v>
      </c>
      <c r="JD11" s="12">
        <v>0</v>
      </c>
      <c r="JE11" s="12">
        <v>0</v>
      </c>
      <c r="JF11" s="12">
        <v>0</v>
      </c>
      <c r="JG11" s="13"/>
      <c r="JH11" s="72">
        <v>2560</v>
      </c>
      <c r="JI11" s="12">
        <v>1408000</v>
      </c>
      <c r="JJ11" s="12">
        <v>0</v>
      </c>
      <c r="JK11" s="12">
        <v>1408000</v>
      </c>
      <c r="JL11" s="13"/>
      <c r="JM11" s="12">
        <v>139</v>
      </c>
      <c r="JN11" s="12">
        <v>312750</v>
      </c>
      <c r="JO11" s="12">
        <v>0</v>
      </c>
      <c r="JP11" s="12">
        <v>312750</v>
      </c>
      <c r="JQ11" s="13"/>
      <c r="JR11" s="12">
        <v>5560</v>
      </c>
      <c r="JS11" s="12">
        <v>383347</v>
      </c>
      <c r="JT11" s="12">
        <v>0</v>
      </c>
      <c r="JU11" s="12">
        <v>383347</v>
      </c>
      <c r="JV11" s="13"/>
      <c r="JW11" s="12">
        <v>140</v>
      </c>
      <c r="JX11" s="12">
        <v>140000</v>
      </c>
      <c r="JY11" s="12">
        <v>0</v>
      </c>
      <c r="JZ11" s="12">
        <v>140000</v>
      </c>
      <c r="KA11" s="13"/>
      <c r="KB11" s="12">
        <v>0</v>
      </c>
      <c r="KC11" s="12">
        <v>0</v>
      </c>
      <c r="KD11" s="12">
        <v>0</v>
      </c>
      <c r="KE11" s="12">
        <v>0</v>
      </c>
      <c r="KF11" s="13"/>
      <c r="KG11" s="12">
        <v>0</v>
      </c>
      <c r="KH11" s="12">
        <v>0</v>
      </c>
      <c r="KI11" s="12">
        <v>0</v>
      </c>
      <c r="KJ11" s="12">
        <v>0</v>
      </c>
      <c r="KK11" s="13"/>
      <c r="KL11" s="12">
        <v>1</v>
      </c>
      <c r="KM11" s="12">
        <v>60000</v>
      </c>
      <c r="KN11" s="12">
        <v>0</v>
      </c>
      <c r="KO11" s="12">
        <v>60000</v>
      </c>
      <c r="KP11" s="13"/>
      <c r="KQ11" s="12">
        <v>0</v>
      </c>
      <c r="KR11" s="12">
        <v>5000</v>
      </c>
      <c r="KS11" s="12">
        <v>0</v>
      </c>
      <c r="KT11" s="12">
        <v>5000</v>
      </c>
      <c r="KU11" s="13"/>
      <c r="KV11" s="12">
        <v>17</v>
      </c>
      <c r="KW11" s="12">
        <v>12631960</v>
      </c>
      <c r="KX11" s="12">
        <v>0</v>
      </c>
      <c r="KY11" s="12">
        <v>12631960</v>
      </c>
      <c r="KZ11" s="13"/>
      <c r="LA11" s="12">
        <v>46</v>
      </c>
      <c r="LB11" s="12">
        <v>76800</v>
      </c>
      <c r="LC11" s="12">
        <v>0</v>
      </c>
      <c r="LD11" s="12">
        <v>76800</v>
      </c>
      <c r="LE11" s="13"/>
      <c r="LF11" s="12">
        <v>0</v>
      </c>
      <c r="LG11" s="12">
        <v>100000</v>
      </c>
      <c r="LH11" s="12">
        <v>0</v>
      </c>
      <c r="LI11" s="12">
        <v>100000</v>
      </c>
      <c r="LJ11" s="13"/>
      <c r="LK11" s="12">
        <v>2</v>
      </c>
      <c r="LL11" s="12">
        <v>4000</v>
      </c>
      <c r="LM11" s="12">
        <v>0</v>
      </c>
      <c r="LN11" s="12">
        <v>4000</v>
      </c>
      <c r="LO11" s="13"/>
      <c r="LP11" s="12">
        <v>18</v>
      </c>
      <c r="LQ11" s="12">
        <v>90000</v>
      </c>
      <c r="LR11" s="12">
        <v>0</v>
      </c>
      <c r="LS11" s="12">
        <v>90000</v>
      </c>
      <c r="LT11" s="13"/>
      <c r="LU11" s="12">
        <v>231</v>
      </c>
      <c r="LV11" s="12">
        <v>0</v>
      </c>
      <c r="LW11" s="12">
        <v>0</v>
      </c>
      <c r="LX11" s="12">
        <v>0</v>
      </c>
      <c r="LY11" s="13"/>
      <c r="LZ11" s="12">
        <v>1</v>
      </c>
      <c r="MA11" s="12">
        <v>30000</v>
      </c>
      <c r="MB11" s="12">
        <v>0</v>
      </c>
      <c r="MC11" s="12">
        <v>30000</v>
      </c>
      <c r="MD11" s="13"/>
      <c r="ME11" s="12">
        <v>0</v>
      </c>
      <c r="MF11" s="12">
        <v>0</v>
      </c>
      <c r="MG11" s="12">
        <v>0</v>
      </c>
      <c r="MH11" s="12">
        <v>0</v>
      </c>
      <c r="MI11" s="13"/>
      <c r="MJ11" s="12">
        <v>1</v>
      </c>
      <c r="MK11" s="12">
        <v>54000</v>
      </c>
      <c r="ML11" s="12">
        <v>0</v>
      </c>
      <c r="MM11" s="12">
        <v>54000</v>
      </c>
      <c r="MN11" s="13"/>
      <c r="MO11" s="12">
        <v>0</v>
      </c>
      <c r="MP11" s="12">
        <v>0</v>
      </c>
      <c r="MQ11" s="12">
        <v>0</v>
      </c>
      <c r="MR11" s="12">
        <v>0</v>
      </c>
      <c r="MS11" s="13"/>
      <c r="MT11" s="12">
        <v>0</v>
      </c>
      <c r="MU11" s="12">
        <v>173914231.35775143</v>
      </c>
      <c r="MV11" s="12">
        <v>0</v>
      </c>
      <c r="MW11" s="12">
        <v>173914231.35775143</v>
      </c>
      <c r="MX11" s="13"/>
    </row>
    <row r="12" spans="1:362" ht="16.5" hidden="1">
      <c r="A12" s="77">
        <v>6</v>
      </c>
      <c r="B12" s="78" t="s">
        <v>8</v>
      </c>
      <c r="C12" s="12">
        <v>0</v>
      </c>
      <c r="D12" s="12">
        <v>36081000</v>
      </c>
      <c r="E12" s="12">
        <v>0</v>
      </c>
      <c r="F12" s="12">
        <v>36081000</v>
      </c>
      <c r="G12" s="13"/>
      <c r="H12" s="12">
        <v>2317</v>
      </c>
      <c r="I12" s="12">
        <v>695100</v>
      </c>
      <c r="J12" s="12">
        <v>0</v>
      </c>
      <c r="K12" s="12">
        <v>695100</v>
      </c>
      <c r="L12" s="13"/>
      <c r="M12" s="12">
        <v>32642.393150400003</v>
      </c>
      <c r="N12" s="12">
        <v>8160598.2876000004</v>
      </c>
      <c r="O12" s="12">
        <v>0</v>
      </c>
      <c r="P12" s="12">
        <v>8160598.2876000004</v>
      </c>
      <c r="Q12" s="13"/>
      <c r="R12" s="12">
        <v>1950</v>
      </c>
      <c r="S12" s="12">
        <v>390000</v>
      </c>
      <c r="T12" s="12">
        <v>0</v>
      </c>
      <c r="U12" s="12">
        <v>390000</v>
      </c>
      <c r="V12" s="13"/>
      <c r="W12" s="12">
        <v>345.11681855840914</v>
      </c>
      <c r="X12" s="12">
        <v>51767.522783761371</v>
      </c>
      <c r="Y12" s="12">
        <v>0</v>
      </c>
      <c r="Z12" s="12">
        <v>51767.522783761371</v>
      </c>
      <c r="AA12" s="13"/>
      <c r="AB12" s="12">
        <v>2356</v>
      </c>
      <c r="AC12" s="12">
        <v>471200</v>
      </c>
      <c r="AD12" s="12">
        <v>0</v>
      </c>
      <c r="AE12" s="12">
        <v>471200</v>
      </c>
      <c r="AF12" s="13"/>
      <c r="AG12" s="12">
        <v>2356</v>
      </c>
      <c r="AH12" s="12">
        <v>235600</v>
      </c>
      <c r="AI12" s="12">
        <v>0</v>
      </c>
      <c r="AJ12" s="12">
        <v>235600</v>
      </c>
      <c r="AK12" s="13"/>
      <c r="AL12" s="12">
        <v>0</v>
      </c>
      <c r="AM12" s="12">
        <v>0</v>
      </c>
      <c r="AN12" s="12">
        <v>0</v>
      </c>
      <c r="AO12" s="12">
        <v>0</v>
      </c>
      <c r="AP12" s="13"/>
      <c r="AQ12" s="12">
        <v>2356</v>
      </c>
      <c r="AR12" s="12">
        <v>2827200</v>
      </c>
      <c r="AS12" s="12">
        <v>0</v>
      </c>
      <c r="AT12" s="12">
        <v>2827200</v>
      </c>
      <c r="AU12" s="13"/>
      <c r="AV12" s="12">
        <v>0</v>
      </c>
      <c r="AW12" s="12">
        <v>0</v>
      </c>
      <c r="AX12" s="12">
        <v>0</v>
      </c>
      <c r="AY12" s="12">
        <v>0</v>
      </c>
      <c r="AZ12" s="13"/>
      <c r="BA12" s="12">
        <v>85184</v>
      </c>
      <c r="BB12" s="12">
        <v>20643300</v>
      </c>
      <c r="BC12" s="12">
        <v>0</v>
      </c>
      <c r="BD12" s="12">
        <v>20643300</v>
      </c>
      <c r="BE12" s="13"/>
      <c r="BF12" s="12">
        <v>0</v>
      </c>
      <c r="BG12" s="12">
        <v>0</v>
      </c>
      <c r="BH12" s="12">
        <v>0</v>
      </c>
      <c r="BI12" s="12">
        <v>0</v>
      </c>
      <c r="BJ12" s="13"/>
      <c r="BK12" s="12">
        <v>450</v>
      </c>
      <c r="BL12" s="12">
        <v>67500</v>
      </c>
      <c r="BM12" s="12">
        <v>0</v>
      </c>
      <c r="BN12" s="12">
        <v>67500</v>
      </c>
      <c r="BO12" s="13"/>
      <c r="BP12" s="12">
        <v>2401</v>
      </c>
      <c r="BQ12" s="12">
        <v>240100</v>
      </c>
      <c r="BR12" s="12">
        <v>0</v>
      </c>
      <c r="BS12" s="12">
        <v>240100</v>
      </c>
      <c r="BT12" s="13"/>
      <c r="BU12" s="12">
        <v>2356</v>
      </c>
      <c r="BV12" s="12">
        <v>235600</v>
      </c>
      <c r="BW12" s="12">
        <v>0</v>
      </c>
      <c r="BX12" s="12">
        <v>235600</v>
      </c>
      <c r="BY12" s="13"/>
      <c r="BZ12" s="12">
        <v>2356</v>
      </c>
      <c r="CA12" s="12">
        <v>471200</v>
      </c>
      <c r="CB12" s="12">
        <v>0</v>
      </c>
      <c r="CC12" s="12">
        <v>471200</v>
      </c>
      <c r="CD12" s="13"/>
      <c r="CE12" s="12">
        <v>6192</v>
      </c>
      <c r="CF12" s="12">
        <v>928800</v>
      </c>
      <c r="CG12" s="12">
        <v>0</v>
      </c>
      <c r="CH12" s="12">
        <v>928800</v>
      </c>
      <c r="CI12" s="13"/>
      <c r="CJ12" s="12">
        <v>96</v>
      </c>
      <c r="CK12" s="12">
        <v>14400</v>
      </c>
      <c r="CL12" s="12">
        <v>0</v>
      </c>
      <c r="CM12" s="12">
        <v>14400</v>
      </c>
      <c r="CN12" s="13"/>
      <c r="CO12" s="12">
        <v>500</v>
      </c>
      <c r="CP12" s="12">
        <v>250000</v>
      </c>
      <c r="CQ12" s="12">
        <v>0</v>
      </c>
      <c r="CR12" s="12">
        <v>250000</v>
      </c>
      <c r="CS12" s="13"/>
      <c r="CT12" s="12">
        <v>1000</v>
      </c>
      <c r="CU12" s="12">
        <v>1000000</v>
      </c>
      <c r="CV12" s="12">
        <v>0</v>
      </c>
      <c r="CW12" s="12">
        <v>1000000</v>
      </c>
      <c r="CX12" s="13"/>
      <c r="CY12" s="12">
        <v>13400</v>
      </c>
      <c r="CZ12" s="12">
        <v>1340000</v>
      </c>
      <c r="DA12" s="12">
        <v>0</v>
      </c>
      <c r="DB12" s="12">
        <v>1340000</v>
      </c>
      <c r="DC12" s="13"/>
      <c r="DD12" s="12">
        <v>0</v>
      </c>
      <c r="DE12" s="12">
        <v>0</v>
      </c>
      <c r="DF12" s="12">
        <v>0</v>
      </c>
      <c r="DG12" s="12">
        <v>0</v>
      </c>
      <c r="DH12" s="13"/>
      <c r="DI12" s="12">
        <v>0</v>
      </c>
      <c r="DJ12" s="12">
        <v>0</v>
      </c>
      <c r="DK12" s="12">
        <v>0</v>
      </c>
      <c r="DL12" s="12">
        <v>0</v>
      </c>
      <c r="DM12" s="13"/>
      <c r="DN12" s="12">
        <v>0</v>
      </c>
      <c r="DO12" s="12">
        <v>0</v>
      </c>
      <c r="DP12" s="12">
        <v>0</v>
      </c>
      <c r="DQ12" s="12">
        <v>0</v>
      </c>
      <c r="DR12" s="13"/>
      <c r="DS12" s="12">
        <v>1</v>
      </c>
      <c r="DT12" s="12">
        <v>160000</v>
      </c>
      <c r="DU12" s="12">
        <v>0</v>
      </c>
      <c r="DV12" s="12">
        <v>160000</v>
      </c>
      <c r="DW12" s="13"/>
      <c r="DX12" s="12">
        <v>0</v>
      </c>
      <c r="DY12" s="12">
        <v>0</v>
      </c>
      <c r="DZ12" s="12">
        <v>0</v>
      </c>
      <c r="EA12" s="12">
        <v>0</v>
      </c>
      <c r="EB12" s="13"/>
      <c r="EC12" s="12">
        <v>0</v>
      </c>
      <c r="ED12" s="12">
        <v>0</v>
      </c>
      <c r="EE12" s="12">
        <v>0</v>
      </c>
      <c r="EF12" s="12">
        <v>0</v>
      </c>
      <c r="EG12" s="13"/>
      <c r="EH12" s="12">
        <v>0</v>
      </c>
      <c r="EI12" s="12">
        <v>2100</v>
      </c>
      <c r="EJ12" s="12">
        <v>0</v>
      </c>
      <c r="EK12" s="12">
        <v>2100</v>
      </c>
      <c r="EL12" s="13"/>
      <c r="EM12" s="12">
        <v>0</v>
      </c>
      <c r="EN12" s="12">
        <v>6966192</v>
      </c>
      <c r="EO12" s="12">
        <v>0</v>
      </c>
      <c r="EP12" s="12">
        <v>6966192</v>
      </c>
      <c r="EQ12" s="13"/>
      <c r="ER12" s="12">
        <v>302</v>
      </c>
      <c r="ES12" s="12">
        <v>130800</v>
      </c>
      <c r="ET12" s="12">
        <v>0</v>
      </c>
      <c r="EU12" s="12">
        <v>130800</v>
      </c>
      <c r="EV12" s="13"/>
      <c r="EW12" s="12">
        <v>730</v>
      </c>
      <c r="EX12" s="12">
        <v>182500</v>
      </c>
      <c r="EY12" s="12">
        <v>0</v>
      </c>
      <c r="EZ12" s="12">
        <v>182500</v>
      </c>
      <c r="FA12" s="13"/>
      <c r="FB12" s="12">
        <v>365</v>
      </c>
      <c r="FC12" s="12">
        <v>146000</v>
      </c>
      <c r="FD12" s="12">
        <v>0</v>
      </c>
      <c r="FE12" s="12">
        <v>146000</v>
      </c>
      <c r="FF12" s="13"/>
      <c r="FG12" s="12">
        <v>365</v>
      </c>
      <c r="FH12" s="12">
        <v>219000</v>
      </c>
      <c r="FI12" s="12">
        <v>0</v>
      </c>
      <c r="FJ12" s="12">
        <v>219000</v>
      </c>
      <c r="FK12" s="13"/>
      <c r="FL12" s="12">
        <v>1650</v>
      </c>
      <c r="FM12" s="12">
        <v>165000</v>
      </c>
      <c r="FN12" s="12">
        <v>0</v>
      </c>
      <c r="FO12" s="12">
        <v>165000</v>
      </c>
      <c r="FP12" s="13"/>
      <c r="FQ12" s="12">
        <v>0</v>
      </c>
      <c r="FR12" s="12">
        <v>0</v>
      </c>
      <c r="FS12" s="12">
        <v>0</v>
      </c>
      <c r="FT12" s="12">
        <v>0</v>
      </c>
      <c r="FU12" s="13"/>
      <c r="FV12" s="12">
        <v>274667.86745198147</v>
      </c>
      <c r="FW12" s="12">
        <v>3158680.475697787</v>
      </c>
      <c r="FX12" s="12">
        <v>0</v>
      </c>
      <c r="FY12" s="12">
        <v>3158680.475697787</v>
      </c>
      <c r="FZ12" s="13"/>
      <c r="GA12" s="12">
        <v>2303</v>
      </c>
      <c r="GB12" s="12">
        <v>36848000</v>
      </c>
      <c r="GC12" s="12">
        <v>0</v>
      </c>
      <c r="GD12" s="12">
        <v>36848000</v>
      </c>
      <c r="GE12" s="13"/>
      <c r="GF12" s="12">
        <v>3130</v>
      </c>
      <c r="GG12" s="12">
        <v>626000</v>
      </c>
      <c r="GH12" s="12">
        <v>0</v>
      </c>
      <c r="GI12" s="12">
        <v>626000</v>
      </c>
      <c r="GJ12" s="13"/>
      <c r="GK12" s="12"/>
      <c r="GL12" s="12">
        <v>0</v>
      </c>
      <c r="GM12" s="12">
        <v>0</v>
      </c>
      <c r="GN12" s="12">
        <v>0</v>
      </c>
      <c r="GO12" s="13"/>
      <c r="GP12" s="12">
        <v>3680</v>
      </c>
      <c r="GQ12" s="12">
        <v>15474000</v>
      </c>
      <c r="GR12" s="12">
        <v>0</v>
      </c>
      <c r="GS12" s="12">
        <v>15474000</v>
      </c>
      <c r="GT12" s="13"/>
      <c r="GU12" s="12">
        <v>64</v>
      </c>
      <c r="GV12" s="12">
        <v>320000</v>
      </c>
      <c r="GW12" s="12">
        <v>0</v>
      </c>
      <c r="GX12" s="12">
        <v>320000</v>
      </c>
      <c r="GY12" s="13"/>
      <c r="GZ12" s="12">
        <v>0</v>
      </c>
      <c r="HA12" s="12">
        <v>0</v>
      </c>
      <c r="HB12" s="12">
        <v>0</v>
      </c>
      <c r="HC12" s="12">
        <v>0</v>
      </c>
      <c r="HD12" s="13"/>
      <c r="HE12" s="12">
        <v>122</v>
      </c>
      <c r="HF12" s="12">
        <v>170800</v>
      </c>
      <c r="HG12" s="12">
        <v>0</v>
      </c>
      <c r="HH12" s="12">
        <v>170800</v>
      </c>
      <c r="HI12" s="13"/>
      <c r="HJ12" s="12">
        <v>0</v>
      </c>
      <c r="HK12" s="12">
        <v>0</v>
      </c>
      <c r="HL12" s="12">
        <v>0</v>
      </c>
      <c r="HM12" s="12">
        <v>0</v>
      </c>
      <c r="HN12" s="13"/>
      <c r="HO12" s="12">
        <v>0</v>
      </c>
      <c r="HP12" s="12">
        <v>0</v>
      </c>
      <c r="HQ12" s="12">
        <v>0</v>
      </c>
      <c r="HR12" s="12">
        <v>0</v>
      </c>
      <c r="HS12" s="13"/>
      <c r="HT12" s="12">
        <v>0</v>
      </c>
      <c r="HU12" s="12">
        <v>0</v>
      </c>
      <c r="HV12" s="12">
        <v>0</v>
      </c>
      <c r="HW12" s="12">
        <v>0</v>
      </c>
      <c r="HX12" s="13"/>
      <c r="HY12" s="12">
        <v>122</v>
      </c>
      <c r="HZ12" s="12">
        <v>8784000</v>
      </c>
      <c r="IA12" s="12"/>
      <c r="IB12" s="12">
        <v>8784000</v>
      </c>
      <c r="IC12" s="13"/>
      <c r="ID12" s="12">
        <v>2409</v>
      </c>
      <c r="IE12" s="12">
        <v>2409000</v>
      </c>
      <c r="IF12" s="12">
        <v>0</v>
      </c>
      <c r="IG12" s="12">
        <v>2409000</v>
      </c>
      <c r="IH12" s="13"/>
      <c r="II12" s="12">
        <v>16</v>
      </c>
      <c r="IJ12" s="12">
        <v>56000</v>
      </c>
      <c r="IK12" s="12">
        <v>0</v>
      </c>
      <c r="IL12" s="12">
        <v>56000</v>
      </c>
      <c r="IM12" s="13"/>
      <c r="IN12" s="12">
        <v>767</v>
      </c>
      <c r="IO12" s="12">
        <v>1380600</v>
      </c>
      <c r="IP12" s="12">
        <v>0</v>
      </c>
      <c r="IQ12" s="12">
        <v>1380600</v>
      </c>
      <c r="IR12" s="13"/>
      <c r="IS12" s="12">
        <v>0</v>
      </c>
      <c r="IT12" s="12">
        <v>0</v>
      </c>
      <c r="IU12" s="12">
        <v>0</v>
      </c>
      <c r="IV12" s="12">
        <v>0</v>
      </c>
      <c r="IW12" s="13"/>
      <c r="IX12" s="12">
        <v>2435</v>
      </c>
      <c r="IY12" s="12">
        <v>2010750</v>
      </c>
      <c r="IZ12" s="12">
        <v>0</v>
      </c>
      <c r="JA12" s="12">
        <v>2010750</v>
      </c>
      <c r="JB12" s="13"/>
      <c r="JC12" s="12">
        <v>0</v>
      </c>
      <c r="JD12" s="12">
        <v>0</v>
      </c>
      <c r="JE12" s="12">
        <v>0</v>
      </c>
      <c r="JF12" s="12">
        <v>0</v>
      </c>
      <c r="JG12" s="13"/>
      <c r="JH12" s="72">
        <v>3430</v>
      </c>
      <c r="JI12" s="12">
        <v>1886500.0000000002</v>
      </c>
      <c r="JJ12" s="12">
        <v>0</v>
      </c>
      <c r="JK12" s="12">
        <v>1886500.0000000002</v>
      </c>
      <c r="JL12" s="13"/>
      <c r="JM12" s="12">
        <v>142</v>
      </c>
      <c r="JN12" s="12">
        <v>319500</v>
      </c>
      <c r="JO12" s="12">
        <v>0</v>
      </c>
      <c r="JP12" s="12">
        <v>319500</v>
      </c>
      <c r="JQ12" s="13"/>
      <c r="JR12" s="12">
        <v>6480</v>
      </c>
      <c r="JS12" s="12">
        <v>446779</v>
      </c>
      <c r="JT12" s="12">
        <v>0</v>
      </c>
      <c r="JU12" s="12">
        <v>446779</v>
      </c>
      <c r="JV12" s="13"/>
      <c r="JW12" s="12">
        <v>156</v>
      </c>
      <c r="JX12" s="12">
        <v>156000</v>
      </c>
      <c r="JY12" s="12">
        <v>0</v>
      </c>
      <c r="JZ12" s="12">
        <v>156000</v>
      </c>
      <c r="KA12" s="13"/>
      <c r="KB12" s="12">
        <v>0</v>
      </c>
      <c r="KC12" s="12">
        <v>0</v>
      </c>
      <c r="KD12" s="12">
        <v>0</v>
      </c>
      <c r="KE12" s="12">
        <v>0</v>
      </c>
      <c r="KF12" s="13"/>
      <c r="KG12" s="12">
        <v>0</v>
      </c>
      <c r="KH12" s="12">
        <v>0</v>
      </c>
      <c r="KI12" s="12">
        <v>0</v>
      </c>
      <c r="KJ12" s="12">
        <v>0</v>
      </c>
      <c r="KK12" s="13"/>
      <c r="KL12" s="12">
        <v>1</v>
      </c>
      <c r="KM12" s="12">
        <v>200000</v>
      </c>
      <c r="KN12" s="12">
        <v>0</v>
      </c>
      <c r="KO12" s="12">
        <v>200000</v>
      </c>
      <c r="KP12" s="13"/>
      <c r="KQ12" s="12">
        <v>0</v>
      </c>
      <c r="KR12" s="12">
        <v>5000</v>
      </c>
      <c r="KS12" s="12">
        <v>0</v>
      </c>
      <c r="KT12" s="12">
        <v>5000</v>
      </c>
      <c r="KU12" s="13"/>
      <c r="KV12" s="12">
        <v>13</v>
      </c>
      <c r="KW12" s="12">
        <v>4780220</v>
      </c>
      <c r="KX12" s="12">
        <v>0</v>
      </c>
      <c r="KY12" s="12">
        <v>4780220</v>
      </c>
      <c r="KZ12" s="13"/>
      <c r="LA12" s="12">
        <v>17</v>
      </c>
      <c r="LB12" s="12">
        <v>30400</v>
      </c>
      <c r="LC12" s="12">
        <v>0</v>
      </c>
      <c r="LD12" s="12">
        <v>30400</v>
      </c>
      <c r="LE12" s="13"/>
      <c r="LF12" s="12">
        <v>0</v>
      </c>
      <c r="LG12" s="12">
        <v>100000</v>
      </c>
      <c r="LH12" s="12">
        <v>0</v>
      </c>
      <c r="LI12" s="12">
        <v>100000</v>
      </c>
      <c r="LJ12" s="13"/>
      <c r="LK12" s="12">
        <v>2</v>
      </c>
      <c r="LL12" s="12">
        <v>4000</v>
      </c>
      <c r="LM12" s="12">
        <v>0</v>
      </c>
      <c r="LN12" s="12">
        <v>4000</v>
      </c>
      <c r="LO12" s="13"/>
      <c r="LP12" s="12">
        <v>16</v>
      </c>
      <c r="LQ12" s="12">
        <v>80000</v>
      </c>
      <c r="LR12" s="12">
        <v>0</v>
      </c>
      <c r="LS12" s="12">
        <v>80000</v>
      </c>
      <c r="LT12" s="13"/>
      <c r="LU12" s="12">
        <v>242</v>
      </c>
      <c r="LV12" s="12">
        <v>0</v>
      </c>
      <c r="LW12" s="12">
        <v>0</v>
      </c>
      <c r="LX12" s="12">
        <v>0</v>
      </c>
      <c r="LY12" s="13"/>
      <c r="LZ12" s="12">
        <v>1</v>
      </c>
      <c r="MA12" s="12">
        <v>30000</v>
      </c>
      <c r="MB12" s="12">
        <v>0</v>
      </c>
      <c r="MC12" s="12">
        <v>30000</v>
      </c>
      <c r="MD12" s="13"/>
      <c r="ME12" s="12">
        <v>0</v>
      </c>
      <c r="MF12" s="12">
        <v>0</v>
      </c>
      <c r="MG12" s="12">
        <v>0</v>
      </c>
      <c r="MH12" s="12">
        <v>0</v>
      </c>
      <c r="MI12" s="13"/>
      <c r="MJ12" s="12">
        <v>1</v>
      </c>
      <c r="MK12" s="12">
        <v>54000</v>
      </c>
      <c r="ML12" s="12">
        <v>0</v>
      </c>
      <c r="MM12" s="12">
        <v>54000</v>
      </c>
      <c r="MN12" s="13"/>
      <c r="MO12" s="12">
        <v>0</v>
      </c>
      <c r="MP12" s="12">
        <v>0</v>
      </c>
      <c r="MQ12" s="12">
        <v>0</v>
      </c>
      <c r="MR12" s="12">
        <v>0</v>
      </c>
      <c r="MS12" s="13"/>
      <c r="MT12" s="12">
        <v>0</v>
      </c>
      <c r="MU12" s="12">
        <v>161405187.28608155</v>
      </c>
      <c r="MV12" s="12">
        <v>0</v>
      </c>
      <c r="MW12" s="12">
        <v>161405187.28608155</v>
      </c>
      <c r="MX12" s="13"/>
    </row>
    <row r="13" spans="1:362" ht="16.5" hidden="1">
      <c r="A13" s="77">
        <v>7</v>
      </c>
      <c r="B13" s="78" t="s">
        <v>9</v>
      </c>
      <c r="C13" s="12">
        <v>0</v>
      </c>
      <c r="D13" s="12">
        <v>27406400</v>
      </c>
      <c r="E13" s="12">
        <v>0</v>
      </c>
      <c r="F13" s="12">
        <v>27406400</v>
      </c>
      <c r="G13" s="13"/>
      <c r="H13" s="12">
        <v>1983</v>
      </c>
      <c r="I13" s="12">
        <v>594900</v>
      </c>
      <c r="J13" s="12">
        <v>0</v>
      </c>
      <c r="K13" s="12">
        <v>594900</v>
      </c>
      <c r="L13" s="13"/>
      <c r="M13" s="12">
        <v>27531.2323</v>
      </c>
      <c r="N13" s="12">
        <v>6882808.0750000002</v>
      </c>
      <c r="O13" s="12">
        <v>0</v>
      </c>
      <c r="P13" s="12">
        <v>6882808.0750000002</v>
      </c>
      <c r="Q13" s="13"/>
      <c r="R13" s="12">
        <v>1180</v>
      </c>
      <c r="S13" s="12">
        <v>236000</v>
      </c>
      <c r="T13" s="12">
        <v>0</v>
      </c>
      <c r="U13" s="12">
        <v>236000</v>
      </c>
      <c r="V13" s="13"/>
      <c r="W13" s="12">
        <v>375</v>
      </c>
      <c r="X13" s="12">
        <v>56250</v>
      </c>
      <c r="Y13" s="12">
        <v>0</v>
      </c>
      <c r="Z13" s="12">
        <v>56250</v>
      </c>
      <c r="AA13" s="13"/>
      <c r="AB13" s="12">
        <v>2221</v>
      </c>
      <c r="AC13" s="12">
        <v>444200</v>
      </c>
      <c r="AD13" s="12">
        <v>0</v>
      </c>
      <c r="AE13" s="12">
        <v>444200</v>
      </c>
      <c r="AF13" s="13"/>
      <c r="AG13" s="12">
        <v>2221</v>
      </c>
      <c r="AH13" s="12">
        <v>222100</v>
      </c>
      <c r="AI13" s="12">
        <v>0</v>
      </c>
      <c r="AJ13" s="12">
        <v>222100</v>
      </c>
      <c r="AK13" s="13"/>
      <c r="AL13" s="12">
        <v>0</v>
      </c>
      <c r="AM13" s="12">
        <v>0</v>
      </c>
      <c r="AN13" s="12">
        <v>0</v>
      </c>
      <c r="AO13" s="12">
        <v>0</v>
      </c>
      <c r="AP13" s="13"/>
      <c r="AQ13" s="12">
        <v>2221</v>
      </c>
      <c r="AR13" s="12">
        <v>2665200</v>
      </c>
      <c r="AS13" s="12">
        <v>0</v>
      </c>
      <c r="AT13" s="12">
        <v>2665200</v>
      </c>
      <c r="AU13" s="13"/>
      <c r="AV13" s="12">
        <v>0</v>
      </c>
      <c r="AW13" s="12">
        <v>0</v>
      </c>
      <c r="AX13" s="12">
        <v>0</v>
      </c>
      <c r="AY13" s="12">
        <v>0</v>
      </c>
      <c r="AZ13" s="13"/>
      <c r="BA13" s="12">
        <v>68483</v>
      </c>
      <c r="BB13" s="12">
        <v>20396025</v>
      </c>
      <c r="BC13" s="12">
        <v>0</v>
      </c>
      <c r="BD13" s="12">
        <v>20396025</v>
      </c>
      <c r="BE13" s="13"/>
      <c r="BF13" s="12">
        <v>0</v>
      </c>
      <c r="BG13" s="12">
        <v>0</v>
      </c>
      <c r="BH13" s="12">
        <v>0</v>
      </c>
      <c r="BI13" s="12">
        <v>0</v>
      </c>
      <c r="BJ13" s="13"/>
      <c r="BK13" s="12">
        <v>225</v>
      </c>
      <c r="BL13" s="12">
        <v>33750</v>
      </c>
      <c r="BM13" s="12">
        <v>0</v>
      </c>
      <c r="BN13" s="12">
        <v>33750</v>
      </c>
      <c r="BO13" s="13"/>
      <c r="BP13" s="12">
        <v>2174</v>
      </c>
      <c r="BQ13" s="12">
        <v>217400</v>
      </c>
      <c r="BR13" s="12">
        <v>0</v>
      </c>
      <c r="BS13" s="12">
        <v>217400</v>
      </c>
      <c r="BT13" s="13"/>
      <c r="BU13" s="12">
        <v>2221</v>
      </c>
      <c r="BV13" s="12">
        <v>222100</v>
      </c>
      <c r="BW13" s="12">
        <v>0</v>
      </c>
      <c r="BX13" s="12">
        <v>222100</v>
      </c>
      <c r="BY13" s="13"/>
      <c r="BZ13" s="12">
        <v>2221</v>
      </c>
      <c r="CA13" s="12">
        <v>444200</v>
      </c>
      <c r="CB13" s="12">
        <v>0</v>
      </c>
      <c r="CC13" s="12">
        <v>444200</v>
      </c>
      <c r="CD13" s="13"/>
      <c r="CE13" s="12">
        <v>3373</v>
      </c>
      <c r="CF13" s="12">
        <v>505950</v>
      </c>
      <c r="CG13" s="12">
        <v>0</v>
      </c>
      <c r="CH13" s="12">
        <v>505950</v>
      </c>
      <c r="CI13" s="13"/>
      <c r="CJ13" s="12">
        <v>74</v>
      </c>
      <c r="CK13" s="12">
        <v>11100</v>
      </c>
      <c r="CL13" s="12">
        <v>0</v>
      </c>
      <c r="CM13" s="12">
        <v>11100</v>
      </c>
      <c r="CN13" s="13"/>
      <c r="CO13" s="12">
        <v>500</v>
      </c>
      <c r="CP13" s="12">
        <v>250000</v>
      </c>
      <c r="CQ13" s="12">
        <v>0</v>
      </c>
      <c r="CR13" s="12">
        <v>250000</v>
      </c>
      <c r="CS13" s="13"/>
      <c r="CT13" s="12">
        <v>1000</v>
      </c>
      <c r="CU13" s="12">
        <v>1000000</v>
      </c>
      <c r="CV13" s="12">
        <v>0</v>
      </c>
      <c r="CW13" s="12">
        <v>1000000</v>
      </c>
      <c r="CX13" s="13"/>
      <c r="CY13" s="12">
        <v>5561</v>
      </c>
      <c r="CZ13" s="12">
        <v>556100</v>
      </c>
      <c r="DA13" s="12">
        <v>0</v>
      </c>
      <c r="DB13" s="12">
        <v>556100</v>
      </c>
      <c r="DC13" s="13"/>
      <c r="DD13" s="12">
        <v>0</v>
      </c>
      <c r="DE13" s="12">
        <v>0</v>
      </c>
      <c r="DF13" s="12">
        <v>0</v>
      </c>
      <c r="DG13" s="12">
        <v>0</v>
      </c>
      <c r="DH13" s="13"/>
      <c r="DI13" s="12">
        <v>0</v>
      </c>
      <c r="DJ13" s="12">
        <v>0</v>
      </c>
      <c r="DK13" s="12">
        <v>0</v>
      </c>
      <c r="DL13" s="12">
        <v>0</v>
      </c>
      <c r="DM13" s="13"/>
      <c r="DN13" s="12">
        <v>0</v>
      </c>
      <c r="DO13" s="12">
        <v>0</v>
      </c>
      <c r="DP13" s="12">
        <v>0</v>
      </c>
      <c r="DQ13" s="12">
        <v>0</v>
      </c>
      <c r="DR13" s="13"/>
      <c r="DS13" s="12">
        <v>1</v>
      </c>
      <c r="DT13" s="12">
        <v>120000</v>
      </c>
      <c r="DU13" s="12">
        <v>0</v>
      </c>
      <c r="DV13" s="12">
        <v>120000</v>
      </c>
      <c r="DW13" s="13"/>
      <c r="DX13" s="12">
        <v>0</v>
      </c>
      <c r="DY13" s="12">
        <v>0</v>
      </c>
      <c r="DZ13" s="12">
        <v>0</v>
      </c>
      <c r="EA13" s="12">
        <v>0</v>
      </c>
      <c r="EB13" s="13"/>
      <c r="EC13" s="12">
        <v>0</v>
      </c>
      <c r="ED13" s="12">
        <v>0</v>
      </c>
      <c r="EE13" s="12">
        <v>0</v>
      </c>
      <c r="EF13" s="12">
        <v>0</v>
      </c>
      <c r="EG13" s="13"/>
      <c r="EH13" s="12">
        <v>0</v>
      </c>
      <c r="EI13" s="12">
        <v>2100</v>
      </c>
      <c r="EJ13" s="12">
        <v>0</v>
      </c>
      <c r="EK13" s="12">
        <v>2100</v>
      </c>
      <c r="EL13" s="13"/>
      <c r="EM13" s="12">
        <v>0</v>
      </c>
      <c r="EN13" s="12">
        <v>7727400</v>
      </c>
      <c r="EO13" s="12">
        <v>0</v>
      </c>
      <c r="EP13" s="12">
        <v>7727400</v>
      </c>
      <c r="EQ13" s="13"/>
      <c r="ER13" s="12">
        <v>131</v>
      </c>
      <c r="ES13" s="12">
        <v>54400</v>
      </c>
      <c r="ET13" s="12">
        <v>0</v>
      </c>
      <c r="EU13" s="12">
        <v>54400</v>
      </c>
      <c r="EV13" s="13"/>
      <c r="EW13" s="12">
        <v>655</v>
      </c>
      <c r="EX13" s="12">
        <v>163750</v>
      </c>
      <c r="EY13" s="12">
        <v>0</v>
      </c>
      <c r="EZ13" s="12">
        <v>163750</v>
      </c>
      <c r="FA13" s="13"/>
      <c r="FB13" s="12">
        <v>328</v>
      </c>
      <c r="FC13" s="12">
        <v>131200</v>
      </c>
      <c r="FD13" s="12">
        <v>0</v>
      </c>
      <c r="FE13" s="12">
        <v>131200</v>
      </c>
      <c r="FF13" s="13"/>
      <c r="FG13" s="12">
        <v>328</v>
      </c>
      <c r="FH13" s="12">
        <v>196800</v>
      </c>
      <c r="FI13" s="12">
        <v>0</v>
      </c>
      <c r="FJ13" s="12">
        <v>196800</v>
      </c>
      <c r="FK13" s="13"/>
      <c r="FL13" s="12">
        <v>1470</v>
      </c>
      <c r="FM13" s="12">
        <v>147000</v>
      </c>
      <c r="FN13" s="12">
        <v>0</v>
      </c>
      <c r="FO13" s="12">
        <v>147000</v>
      </c>
      <c r="FP13" s="13"/>
      <c r="FQ13" s="12">
        <v>0</v>
      </c>
      <c r="FR13" s="12">
        <v>0</v>
      </c>
      <c r="FS13" s="12">
        <v>0</v>
      </c>
      <c r="FT13" s="12">
        <v>0</v>
      </c>
      <c r="FU13" s="13"/>
      <c r="FV13" s="12">
        <v>239607.67843756787</v>
      </c>
      <c r="FW13" s="12">
        <v>2755488.3020320307</v>
      </c>
      <c r="FX13" s="12">
        <v>0</v>
      </c>
      <c r="FY13" s="12">
        <v>2755488.3020320307</v>
      </c>
      <c r="FZ13" s="13"/>
      <c r="GA13" s="12">
        <v>2226</v>
      </c>
      <c r="GB13" s="12">
        <v>35616000</v>
      </c>
      <c r="GC13" s="12">
        <v>0</v>
      </c>
      <c r="GD13" s="12">
        <v>35616000</v>
      </c>
      <c r="GE13" s="13"/>
      <c r="GF13" s="12">
        <v>3766</v>
      </c>
      <c r="GG13" s="12">
        <v>753200</v>
      </c>
      <c r="GH13" s="12">
        <v>0</v>
      </c>
      <c r="GI13" s="12">
        <v>753200</v>
      </c>
      <c r="GJ13" s="13"/>
      <c r="GK13" s="12"/>
      <c r="GL13" s="12">
        <v>0</v>
      </c>
      <c r="GM13" s="12">
        <v>0</v>
      </c>
      <c r="GN13" s="12">
        <v>0</v>
      </c>
      <c r="GO13" s="13"/>
      <c r="GP13" s="12">
        <v>989</v>
      </c>
      <c r="GQ13" s="12">
        <v>4171800</v>
      </c>
      <c r="GR13" s="12">
        <v>0</v>
      </c>
      <c r="GS13" s="12">
        <v>4171800</v>
      </c>
      <c r="GT13" s="13"/>
      <c r="GU13" s="12">
        <v>56</v>
      </c>
      <c r="GV13" s="12">
        <v>280000</v>
      </c>
      <c r="GW13" s="12">
        <v>0</v>
      </c>
      <c r="GX13" s="12">
        <v>280000</v>
      </c>
      <c r="GY13" s="13"/>
      <c r="GZ13" s="12">
        <v>0</v>
      </c>
      <c r="HA13" s="12">
        <v>0</v>
      </c>
      <c r="HB13" s="12">
        <v>0</v>
      </c>
      <c r="HC13" s="12">
        <v>0</v>
      </c>
      <c r="HD13" s="13"/>
      <c r="HE13" s="12">
        <v>117</v>
      </c>
      <c r="HF13" s="12">
        <v>163800</v>
      </c>
      <c r="HG13" s="12">
        <v>0</v>
      </c>
      <c r="HH13" s="12">
        <v>163800</v>
      </c>
      <c r="HI13" s="13"/>
      <c r="HJ13" s="12">
        <v>0</v>
      </c>
      <c r="HK13" s="12">
        <v>0</v>
      </c>
      <c r="HL13" s="12">
        <v>0</v>
      </c>
      <c r="HM13" s="12">
        <v>0</v>
      </c>
      <c r="HN13" s="13"/>
      <c r="HO13" s="12">
        <v>0</v>
      </c>
      <c r="HP13" s="12">
        <v>0</v>
      </c>
      <c r="HQ13" s="12">
        <v>0</v>
      </c>
      <c r="HR13" s="12">
        <v>0</v>
      </c>
      <c r="HS13" s="13"/>
      <c r="HT13" s="12">
        <v>0</v>
      </c>
      <c r="HU13" s="12">
        <v>0</v>
      </c>
      <c r="HV13" s="12">
        <v>0</v>
      </c>
      <c r="HW13" s="12">
        <v>0</v>
      </c>
      <c r="HX13" s="13"/>
      <c r="HY13" s="12">
        <v>117</v>
      </c>
      <c r="HZ13" s="12">
        <v>8424000</v>
      </c>
      <c r="IA13" s="12"/>
      <c r="IB13" s="12">
        <v>8424000</v>
      </c>
      <c r="IC13" s="13"/>
      <c r="ID13" s="12">
        <v>2332</v>
      </c>
      <c r="IE13" s="12">
        <v>2332000</v>
      </c>
      <c r="IF13" s="12">
        <v>0</v>
      </c>
      <c r="IG13" s="12">
        <v>2332000</v>
      </c>
      <c r="IH13" s="13"/>
      <c r="II13" s="12">
        <v>14</v>
      </c>
      <c r="IJ13" s="12">
        <v>49000</v>
      </c>
      <c r="IK13" s="12">
        <v>0</v>
      </c>
      <c r="IL13" s="12">
        <v>49000</v>
      </c>
      <c r="IM13" s="13"/>
      <c r="IN13" s="12">
        <v>1591</v>
      </c>
      <c r="IO13" s="12">
        <v>2863800</v>
      </c>
      <c r="IP13" s="12">
        <v>0</v>
      </c>
      <c r="IQ13" s="12">
        <v>2863800</v>
      </c>
      <c r="IR13" s="13"/>
      <c r="IS13" s="12">
        <v>0</v>
      </c>
      <c r="IT13" s="12">
        <v>0</v>
      </c>
      <c r="IU13" s="12">
        <v>0</v>
      </c>
      <c r="IV13" s="12">
        <v>0</v>
      </c>
      <c r="IW13" s="13"/>
      <c r="IX13" s="12">
        <v>2204</v>
      </c>
      <c r="IY13" s="12">
        <v>1820500</v>
      </c>
      <c r="IZ13" s="12">
        <v>0</v>
      </c>
      <c r="JA13" s="12">
        <v>1820500</v>
      </c>
      <c r="JB13" s="13"/>
      <c r="JC13" s="12">
        <v>0</v>
      </c>
      <c r="JD13" s="12">
        <v>0</v>
      </c>
      <c r="JE13" s="12">
        <v>0</v>
      </c>
      <c r="JF13" s="12">
        <v>0</v>
      </c>
      <c r="JG13" s="13"/>
      <c r="JH13" s="72">
        <v>1810</v>
      </c>
      <c r="JI13" s="12">
        <v>995500.00000000012</v>
      </c>
      <c r="JJ13" s="12">
        <v>0</v>
      </c>
      <c r="JK13" s="12">
        <v>995500.00000000012</v>
      </c>
      <c r="JL13" s="13"/>
      <c r="JM13" s="12">
        <v>79</v>
      </c>
      <c r="JN13" s="12">
        <v>177750</v>
      </c>
      <c r="JO13" s="12">
        <v>0</v>
      </c>
      <c r="JP13" s="12">
        <v>177750</v>
      </c>
      <c r="JQ13" s="13"/>
      <c r="JR13" s="12">
        <v>4560</v>
      </c>
      <c r="JS13" s="12">
        <v>314400</v>
      </c>
      <c r="JT13" s="12">
        <v>0</v>
      </c>
      <c r="JU13" s="12">
        <v>314400</v>
      </c>
      <c r="JV13" s="13"/>
      <c r="JW13" s="12">
        <v>126</v>
      </c>
      <c r="JX13" s="12">
        <v>126000</v>
      </c>
      <c r="JY13" s="12">
        <v>0</v>
      </c>
      <c r="JZ13" s="12">
        <v>126000</v>
      </c>
      <c r="KA13" s="13"/>
      <c r="KB13" s="12">
        <v>0</v>
      </c>
      <c r="KC13" s="12">
        <v>0</v>
      </c>
      <c r="KD13" s="12">
        <v>0</v>
      </c>
      <c r="KE13" s="12">
        <v>0</v>
      </c>
      <c r="KF13" s="13"/>
      <c r="KG13" s="12">
        <v>0</v>
      </c>
      <c r="KH13" s="12">
        <v>0</v>
      </c>
      <c r="KI13" s="12">
        <v>0</v>
      </c>
      <c r="KJ13" s="12">
        <v>0</v>
      </c>
      <c r="KK13" s="13"/>
      <c r="KL13" s="12">
        <v>1</v>
      </c>
      <c r="KM13" s="12">
        <v>80000</v>
      </c>
      <c r="KN13" s="12">
        <v>0</v>
      </c>
      <c r="KO13" s="12">
        <v>80000</v>
      </c>
      <c r="KP13" s="13"/>
      <c r="KQ13" s="12">
        <v>0</v>
      </c>
      <c r="KR13" s="12">
        <v>3000</v>
      </c>
      <c r="KS13" s="12">
        <v>0</v>
      </c>
      <c r="KT13" s="12">
        <v>3000</v>
      </c>
      <c r="KU13" s="13"/>
      <c r="KV13" s="12">
        <v>7</v>
      </c>
      <c r="KW13" s="12">
        <v>1992340</v>
      </c>
      <c r="KX13" s="12">
        <v>0</v>
      </c>
      <c r="KY13" s="12">
        <v>1992340</v>
      </c>
      <c r="KZ13" s="13"/>
      <c r="LA13" s="12">
        <v>7</v>
      </c>
      <c r="LB13" s="12">
        <v>14400</v>
      </c>
      <c r="LC13" s="12">
        <v>0</v>
      </c>
      <c r="LD13" s="12">
        <v>14400</v>
      </c>
      <c r="LE13" s="13"/>
      <c r="LF13" s="12">
        <v>0</v>
      </c>
      <c r="LG13" s="12">
        <v>0</v>
      </c>
      <c r="LH13" s="12">
        <v>0</v>
      </c>
      <c r="LI13" s="12">
        <v>0</v>
      </c>
      <c r="LJ13" s="13"/>
      <c r="LK13" s="12">
        <v>2</v>
      </c>
      <c r="LL13" s="12">
        <v>4000</v>
      </c>
      <c r="LM13" s="12">
        <v>0</v>
      </c>
      <c r="LN13" s="12">
        <v>4000</v>
      </c>
      <c r="LO13" s="13"/>
      <c r="LP13" s="12">
        <v>14</v>
      </c>
      <c r="LQ13" s="12">
        <v>70000</v>
      </c>
      <c r="LR13" s="12">
        <v>0</v>
      </c>
      <c r="LS13" s="12">
        <v>70000</v>
      </c>
      <c r="LT13" s="13"/>
      <c r="LU13" s="12">
        <v>228</v>
      </c>
      <c r="LV13" s="12">
        <v>0</v>
      </c>
      <c r="LW13" s="12">
        <v>0</v>
      </c>
      <c r="LX13" s="12">
        <v>0</v>
      </c>
      <c r="LY13" s="13"/>
      <c r="LZ13" s="12">
        <v>1</v>
      </c>
      <c r="MA13" s="12">
        <v>30000</v>
      </c>
      <c r="MB13" s="12">
        <v>0</v>
      </c>
      <c r="MC13" s="12">
        <v>30000</v>
      </c>
      <c r="MD13" s="13"/>
      <c r="ME13" s="12">
        <v>0</v>
      </c>
      <c r="MF13" s="12">
        <v>0</v>
      </c>
      <c r="MG13" s="12">
        <v>0</v>
      </c>
      <c r="MH13" s="12">
        <v>0</v>
      </c>
      <c r="MI13" s="13"/>
      <c r="MJ13" s="12">
        <v>1</v>
      </c>
      <c r="MK13" s="12">
        <v>54000</v>
      </c>
      <c r="ML13" s="12">
        <v>0</v>
      </c>
      <c r="MM13" s="12">
        <v>54000</v>
      </c>
      <c r="MN13" s="13"/>
      <c r="MO13" s="12">
        <v>0</v>
      </c>
      <c r="MP13" s="12">
        <v>0</v>
      </c>
      <c r="MQ13" s="12">
        <v>0</v>
      </c>
      <c r="MR13" s="12">
        <v>0</v>
      </c>
      <c r="MS13" s="13"/>
      <c r="MT13" s="12">
        <v>0</v>
      </c>
      <c r="MU13" s="12">
        <v>133778111.37703203</v>
      </c>
      <c r="MV13" s="12">
        <v>0</v>
      </c>
      <c r="MW13" s="12">
        <v>133778111.37703203</v>
      </c>
      <c r="MX13" s="13"/>
    </row>
    <row r="14" spans="1:362" ht="16.5" hidden="1">
      <c r="A14" s="77">
        <v>8</v>
      </c>
      <c r="B14" s="78" t="s">
        <v>10</v>
      </c>
      <c r="C14" s="12">
        <v>0</v>
      </c>
      <c r="D14" s="12">
        <v>14823600</v>
      </c>
      <c r="E14" s="12">
        <v>0</v>
      </c>
      <c r="F14" s="12">
        <v>14823600</v>
      </c>
      <c r="G14" s="13"/>
      <c r="H14" s="12">
        <v>1494</v>
      </c>
      <c r="I14" s="12">
        <v>448200</v>
      </c>
      <c r="J14" s="12">
        <v>0</v>
      </c>
      <c r="K14" s="12">
        <v>448200</v>
      </c>
      <c r="L14" s="13"/>
      <c r="M14" s="12">
        <v>19870.336640000001</v>
      </c>
      <c r="N14" s="12">
        <v>4967584.16</v>
      </c>
      <c r="O14" s="12">
        <v>0</v>
      </c>
      <c r="P14" s="12">
        <v>4967584.16</v>
      </c>
      <c r="Q14" s="13"/>
      <c r="R14" s="12">
        <v>700</v>
      </c>
      <c r="S14" s="12">
        <v>140000</v>
      </c>
      <c r="T14" s="12">
        <v>0</v>
      </c>
      <c r="U14" s="12">
        <v>140000</v>
      </c>
      <c r="V14" s="13"/>
      <c r="W14" s="12">
        <v>420</v>
      </c>
      <c r="X14" s="12">
        <v>63000</v>
      </c>
      <c r="Y14" s="12">
        <v>0</v>
      </c>
      <c r="Z14" s="12">
        <v>63000</v>
      </c>
      <c r="AA14" s="13"/>
      <c r="AB14" s="12">
        <v>1501</v>
      </c>
      <c r="AC14" s="12">
        <v>300200</v>
      </c>
      <c r="AD14" s="12">
        <v>0</v>
      </c>
      <c r="AE14" s="12">
        <v>300200</v>
      </c>
      <c r="AF14" s="13"/>
      <c r="AG14" s="12">
        <v>1501</v>
      </c>
      <c r="AH14" s="12">
        <v>150100</v>
      </c>
      <c r="AI14" s="12">
        <v>0</v>
      </c>
      <c r="AJ14" s="12">
        <v>150100</v>
      </c>
      <c r="AK14" s="13"/>
      <c r="AL14" s="12">
        <v>0</v>
      </c>
      <c r="AM14" s="12">
        <v>0</v>
      </c>
      <c r="AN14" s="12">
        <v>0</v>
      </c>
      <c r="AO14" s="12">
        <v>0</v>
      </c>
      <c r="AP14" s="13"/>
      <c r="AQ14" s="12">
        <v>1501</v>
      </c>
      <c r="AR14" s="12">
        <v>1801200</v>
      </c>
      <c r="AS14" s="12">
        <v>0</v>
      </c>
      <c r="AT14" s="12">
        <v>1801200</v>
      </c>
      <c r="AU14" s="13"/>
      <c r="AV14" s="12">
        <v>0</v>
      </c>
      <c r="AW14" s="12">
        <v>0</v>
      </c>
      <c r="AX14" s="12">
        <v>0</v>
      </c>
      <c r="AY14" s="12">
        <v>0</v>
      </c>
      <c r="AZ14" s="13"/>
      <c r="BA14" s="12">
        <v>43937</v>
      </c>
      <c r="BB14" s="12">
        <v>11132750</v>
      </c>
      <c r="BC14" s="12">
        <v>0</v>
      </c>
      <c r="BD14" s="12">
        <v>11132750</v>
      </c>
      <c r="BE14" s="13"/>
      <c r="BF14" s="12">
        <v>0</v>
      </c>
      <c r="BG14" s="12">
        <v>0</v>
      </c>
      <c r="BH14" s="12">
        <v>0</v>
      </c>
      <c r="BI14" s="12">
        <v>0</v>
      </c>
      <c r="BJ14" s="13"/>
      <c r="BK14" s="12">
        <v>150</v>
      </c>
      <c r="BL14" s="12">
        <v>22500</v>
      </c>
      <c r="BM14" s="12">
        <v>0</v>
      </c>
      <c r="BN14" s="12">
        <v>22500</v>
      </c>
      <c r="BO14" s="13"/>
      <c r="BP14" s="12">
        <v>1529</v>
      </c>
      <c r="BQ14" s="12">
        <v>152900</v>
      </c>
      <c r="BR14" s="12">
        <v>0</v>
      </c>
      <c r="BS14" s="12">
        <v>152900</v>
      </c>
      <c r="BT14" s="13"/>
      <c r="BU14" s="12">
        <v>1501</v>
      </c>
      <c r="BV14" s="12">
        <v>150100</v>
      </c>
      <c r="BW14" s="12">
        <v>0</v>
      </c>
      <c r="BX14" s="12">
        <v>150100</v>
      </c>
      <c r="BY14" s="13"/>
      <c r="BZ14" s="12">
        <v>1501</v>
      </c>
      <c r="CA14" s="12">
        <v>300200</v>
      </c>
      <c r="CB14" s="12">
        <v>0</v>
      </c>
      <c r="CC14" s="12">
        <v>300200</v>
      </c>
      <c r="CD14" s="13"/>
      <c r="CE14" s="12">
        <v>2611</v>
      </c>
      <c r="CF14" s="12">
        <v>391650</v>
      </c>
      <c r="CG14" s="12">
        <v>0</v>
      </c>
      <c r="CH14" s="12">
        <v>391650</v>
      </c>
      <c r="CI14" s="13"/>
      <c r="CJ14" s="12">
        <v>96</v>
      </c>
      <c r="CK14" s="12">
        <v>14400</v>
      </c>
      <c r="CL14" s="12">
        <v>0</v>
      </c>
      <c r="CM14" s="12">
        <v>14400</v>
      </c>
      <c r="CN14" s="13"/>
      <c r="CO14" s="12">
        <v>500</v>
      </c>
      <c r="CP14" s="12">
        <v>250000</v>
      </c>
      <c r="CQ14" s="12">
        <v>0</v>
      </c>
      <c r="CR14" s="12">
        <v>250000</v>
      </c>
      <c r="CS14" s="13"/>
      <c r="CT14" s="12">
        <v>1000</v>
      </c>
      <c r="CU14" s="12">
        <v>1000000</v>
      </c>
      <c r="CV14" s="12">
        <v>0</v>
      </c>
      <c r="CW14" s="12">
        <v>1000000</v>
      </c>
      <c r="CX14" s="13"/>
      <c r="CY14" s="12">
        <v>5035</v>
      </c>
      <c r="CZ14" s="12">
        <v>503500</v>
      </c>
      <c r="DA14" s="12">
        <v>0</v>
      </c>
      <c r="DB14" s="12">
        <v>503500</v>
      </c>
      <c r="DC14" s="13"/>
      <c r="DD14" s="12">
        <v>0</v>
      </c>
      <c r="DE14" s="12">
        <v>0</v>
      </c>
      <c r="DF14" s="12">
        <v>0</v>
      </c>
      <c r="DG14" s="12">
        <v>0</v>
      </c>
      <c r="DH14" s="13"/>
      <c r="DI14" s="12">
        <v>0</v>
      </c>
      <c r="DJ14" s="12">
        <v>0</v>
      </c>
      <c r="DK14" s="12">
        <v>0</v>
      </c>
      <c r="DL14" s="12">
        <v>0</v>
      </c>
      <c r="DM14" s="13"/>
      <c r="DN14" s="12">
        <v>0</v>
      </c>
      <c r="DO14" s="12">
        <v>0</v>
      </c>
      <c r="DP14" s="12">
        <v>0</v>
      </c>
      <c r="DQ14" s="12">
        <v>0</v>
      </c>
      <c r="DR14" s="13"/>
      <c r="DS14" s="12">
        <v>1</v>
      </c>
      <c r="DT14" s="12">
        <v>150000</v>
      </c>
      <c r="DU14" s="12">
        <v>0</v>
      </c>
      <c r="DV14" s="12">
        <v>150000</v>
      </c>
      <c r="DW14" s="13"/>
      <c r="DX14" s="12">
        <v>0</v>
      </c>
      <c r="DY14" s="12">
        <v>0</v>
      </c>
      <c r="DZ14" s="12">
        <v>0</v>
      </c>
      <c r="EA14" s="12">
        <v>0</v>
      </c>
      <c r="EB14" s="13"/>
      <c r="EC14" s="12">
        <v>0</v>
      </c>
      <c r="ED14" s="12">
        <v>0</v>
      </c>
      <c r="EE14" s="12">
        <v>0</v>
      </c>
      <c r="EF14" s="12">
        <v>0</v>
      </c>
      <c r="EG14" s="13"/>
      <c r="EH14" s="12">
        <v>0</v>
      </c>
      <c r="EI14" s="12">
        <v>900</v>
      </c>
      <c r="EJ14" s="12">
        <v>0</v>
      </c>
      <c r="EK14" s="12">
        <v>900</v>
      </c>
      <c r="EL14" s="13"/>
      <c r="EM14" s="12">
        <v>0</v>
      </c>
      <c r="EN14" s="12">
        <v>2962992</v>
      </c>
      <c r="EO14" s="12">
        <v>0</v>
      </c>
      <c r="EP14" s="12">
        <v>2962992</v>
      </c>
      <c r="EQ14" s="13"/>
      <c r="ER14" s="12">
        <v>35</v>
      </c>
      <c r="ES14" s="12">
        <v>15000</v>
      </c>
      <c r="ET14" s="12">
        <v>0</v>
      </c>
      <c r="EU14" s="12">
        <v>15000</v>
      </c>
      <c r="EV14" s="13"/>
      <c r="EW14" s="12">
        <v>411</v>
      </c>
      <c r="EX14" s="12">
        <v>102750</v>
      </c>
      <c r="EY14" s="12">
        <v>0</v>
      </c>
      <c r="EZ14" s="12">
        <v>102750</v>
      </c>
      <c r="FA14" s="13"/>
      <c r="FB14" s="12">
        <v>206</v>
      </c>
      <c r="FC14" s="12">
        <v>82400</v>
      </c>
      <c r="FD14" s="12">
        <v>0</v>
      </c>
      <c r="FE14" s="12">
        <v>82400</v>
      </c>
      <c r="FF14" s="13"/>
      <c r="FG14" s="12">
        <v>206</v>
      </c>
      <c r="FH14" s="12">
        <v>123600</v>
      </c>
      <c r="FI14" s="12">
        <v>0</v>
      </c>
      <c r="FJ14" s="12">
        <v>123600</v>
      </c>
      <c r="FK14" s="13"/>
      <c r="FL14" s="12">
        <v>930</v>
      </c>
      <c r="FM14" s="12">
        <v>93000</v>
      </c>
      <c r="FN14" s="12">
        <v>0</v>
      </c>
      <c r="FO14" s="12">
        <v>93000</v>
      </c>
      <c r="FP14" s="13"/>
      <c r="FQ14" s="12">
        <v>0</v>
      </c>
      <c r="FR14" s="12">
        <v>0</v>
      </c>
      <c r="FS14" s="12">
        <v>0</v>
      </c>
      <c r="FT14" s="12">
        <v>0</v>
      </c>
      <c r="FU14" s="13"/>
      <c r="FV14" s="12">
        <v>149899.17560388535</v>
      </c>
      <c r="FW14" s="12">
        <v>1723840.5194446815</v>
      </c>
      <c r="FX14" s="12">
        <v>0</v>
      </c>
      <c r="FY14" s="12">
        <v>1723840.5194446815</v>
      </c>
      <c r="FZ14" s="13"/>
      <c r="GA14" s="12">
        <v>1439</v>
      </c>
      <c r="GB14" s="12">
        <v>23024000</v>
      </c>
      <c r="GC14" s="12">
        <v>0</v>
      </c>
      <c r="GD14" s="12">
        <v>23024000</v>
      </c>
      <c r="GE14" s="13"/>
      <c r="GF14" s="12">
        <v>1955</v>
      </c>
      <c r="GG14" s="12">
        <v>391000</v>
      </c>
      <c r="GH14" s="12">
        <v>0</v>
      </c>
      <c r="GI14" s="12">
        <v>391000</v>
      </c>
      <c r="GJ14" s="13"/>
      <c r="GK14" s="12"/>
      <c r="GL14" s="12">
        <v>0</v>
      </c>
      <c r="GM14" s="12">
        <v>0</v>
      </c>
      <c r="GN14" s="12">
        <v>0</v>
      </c>
      <c r="GO14" s="13"/>
      <c r="GP14" s="12">
        <v>911</v>
      </c>
      <c r="GQ14" s="12">
        <v>3844200</v>
      </c>
      <c r="GR14" s="12">
        <v>0</v>
      </c>
      <c r="GS14" s="12">
        <v>3844200</v>
      </c>
      <c r="GT14" s="13"/>
      <c r="GU14" s="12">
        <v>44</v>
      </c>
      <c r="GV14" s="12">
        <v>220000</v>
      </c>
      <c r="GW14" s="12">
        <v>0</v>
      </c>
      <c r="GX14" s="12">
        <v>220000</v>
      </c>
      <c r="GY14" s="13"/>
      <c r="GZ14" s="12">
        <v>0</v>
      </c>
      <c r="HA14" s="12">
        <v>0</v>
      </c>
      <c r="HB14" s="12">
        <v>0</v>
      </c>
      <c r="HC14" s="12">
        <v>0</v>
      </c>
      <c r="HD14" s="13"/>
      <c r="HE14" s="12">
        <v>78</v>
      </c>
      <c r="HF14" s="12">
        <v>109200</v>
      </c>
      <c r="HG14" s="12">
        <v>0</v>
      </c>
      <c r="HH14" s="12">
        <v>109200</v>
      </c>
      <c r="HI14" s="13"/>
      <c r="HJ14" s="12">
        <v>0</v>
      </c>
      <c r="HK14" s="12">
        <v>0</v>
      </c>
      <c r="HL14" s="12">
        <v>0</v>
      </c>
      <c r="HM14" s="12">
        <v>0</v>
      </c>
      <c r="HN14" s="13"/>
      <c r="HO14" s="12">
        <v>0</v>
      </c>
      <c r="HP14" s="12">
        <v>0</v>
      </c>
      <c r="HQ14" s="12">
        <v>0</v>
      </c>
      <c r="HR14" s="12">
        <v>0</v>
      </c>
      <c r="HS14" s="13"/>
      <c r="HT14" s="12">
        <v>0</v>
      </c>
      <c r="HU14" s="12">
        <v>0</v>
      </c>
      <c r="HV14" s="12">
        <v>0</v>
      </c>
      <c r="HW14" s="12">
        <v>0</v>
      </c>
      <c r="HX14" s="13"/>
      <c r="HY14" s="12">
        <v>78</v>
      </c>
      <c r="HZ14" s="12">
        <v>5616000</v>
      </c>
      <c r="IA14" s="12"/>
      <c r="IB14" s="12">
        <v>5616000</v>
      </c>
      <c r="IC14" s="13"/>
      <c r="ID14" s="12">
        <v>1506</v>
      </c>
      <c r="IE14" s="12">
        <v>1506000</v>
      </c>
      <c r="IF14" s="12">
        <v>0</v>
      </c>
      <c r="IG14" s="12">
        <v>1506000</v>
      </c>
      <c r="IH14" s="13"/>
      <c r="II14" s="12">
        <v>11</v>
      </c>
      <c r="IJ14" s="12">
        <v>38500</v>
      </c>
      <c r="IK14" s="12">
        <v>0</v>
      </c>
      <c r="IL14" s="12">
        <v>38500</v>
      </c>
      <c r="IM14" s="13"/>
      <c r="IN14" s="12">
        <v>520</v>
      </c>
      <c r="IO14" s="12">
        <v>936000</v>
      </c>
      <c r="IP14" s="12">
        <v>0</v>
      </c>
      <c r="IQ14" s="12">
        <v>936000</v>
      </c>
      <c r="IR14" s="13"/>
      <c r="IS14" s="12">
        <v>0</v>
      </c>
      <c r="IT14" s="12">
        <v>0</v>
      </c>
      <c r="IU14" s="12">
        <v>0</v>
      </c>
      <c r="IV14" s="12">
        <v>0</v>
      </c>
      <c r="IW14" s="13"/>
      <c r="IX14" s="12">
        <v>1553</v>
      </c>
      <c r="IY14" s="12">
        <v>1306750</v>
      </c>
      <c r="IZ14" s="12">
        <v>0</v>
      </c>
      <c r="JA14" s="12">
        <v>1306750</v>
      </c>
      <c r="JB14" s="13"/>
      <c r="JC14" s="12">
        <v>0</v>
      </c>
      <c r="JD14" s="12">
        <v>0</v>
      </c>
      <c r="JE14" s="12">
        <v>0</v>
      </c>
      <c r="JF14" s="12">
        <v>0</v>
      </c>
      <c r="JG14" s="13"/>
      <c r="JH14" s="72">
        <v>1480</v>
      </c>
      <c r="JI14" s="12">
        <v>814000.00000000012</v>
      </c>
      <c r="JJ14" s="12">
        <v>0</v>
      </c>
      <c r="JK14" s="12">
        <v>814000.00000000012</v>
      </c>
      <c r="JL14" s="13"/>
      <c r="JM14" s="12">
        <v>66</v>
      </c>
      <c r="JN14" s="12">
        <v>148500</v>
      </c>
      <c r="JO14" s="12">
        <v>0</v>
      </c>
      <c r="JP14" s="12">
        <v>148500</v>
      </c>
      <c r="JQ14" s="13"/>
      <c r="JR14" s="12">
        <v>2810</v>
      </c>
      <c r="JS14" s="12">
        <v>193742</v>
      </c>
      <c r="JT14" s="12">
        <v>0</v>
      </c>
      <c r="JU14" s="12">
        <v>193742</v>
      </c>
      <c r="JV14" s="13"/>
      <c r="JW14" s="12">
        <v>81</v>
      </c>
      <c r="JX14" s="12">
        <v>81000</v>
      </c>
      <c r="JY14" s="12">
        <v>0</v>
      </c>
      <c r="JZ14" s="12">
        <v>81000</v>
      </c>
      <c r="KA14" s="13"/>
      <c r="KB14" s="12">
        <v>0</v>
      </c>
      <c r="KC14" s="12">
        <v>0</v>
      </c>
      <c r="KD14" s="12">
        <v>0</v>
      </c>
      <c r="KE14" s="12">
        <v>0</v>
      </c>
      <c r="KF14" s="13"/>
      <c r="KG14" s="12">
        <v>0</v>
      </c>
      <c r="KH14" s="12">
        <v>0</v>
      </c>
      <c r="KI14" s="12">
        <v>0</v>
      </c>
      <c r="KJ14" s="12">
        <v>0</v>
      </c>
      <c r="KK14" s="13"/>
      <c r="KL14" s="12">
        <v>1</v>
      </c>
      <c r="KM14" s="12">
        <v>60000</v>
      </c>
      <c r="KN14" s="12">
        <v>0</v>
      </c>
      <c r="KO14" s="12">
        <v>60000</v>
      </c>
      <c r="KP14" s="13"/>
      <c r="KQ14" s="12">
        <v>0</v>
      </c>
      <c r="KR14" s="12">
        <v>2000</v>
      </c>
      <c r="KS14" s="12">
        <v>0</v>
      </c>
      <c r="KT14" s="12">
        <v>2000</v>
      </c>
      <c r="KU14" s="13"/>
      <c r="KV14" s="12">
        <v>4</v>
      </c>
      <c r="KW14" s="12">
        <v>619340</v>
      </c>
      <c r="KX14" s="12">
        <v>0</v>
      </c>
      <c r="KY14" s="12">
        <v>619340</v>
      </c>
      <c r="KZ14" s="13"/>
      <c r="LA14" s="12">
        <v>2</v>
      </c>
      <c r="LB14" s="12">
        <v>6400</v>
      </c>
      <c r="LC14" s="12">
        <v>0</v>
      </c>
      <c r="LD14" s="12">
        <v>6400</v>
      </c>
      <c r="LE14" s="13"/>
      <c r="LF14" s="12">
        <v>0</v>
      </c>
      <c r="LG14" s="12">
        <v>100000</v>
      </c>
      <c r="LH14" s="12">
        <v>0</v>
      </c>
      <c r="LI14" s="12">
        <v>100000</v>
      </c>
      <c r="LJ14" s="13"/>
      <c r="LK14" s="12">
        <v>2</v>
      </c>
      <c r="LL14" s="12">
        <v>4000</v>
      </c>
      <c r="LM14" s="12">
        <v>0</v>
      </c>
      <c r="LN14" s="12">
        <v>4000</v>
      </c>
      <c r="LO14" s="13"/>
      <c r="LP14" s="12">
        <v>11</v>
      </c>
      <c r="LQ14" s="12">
        <v>55000</v>
      </c>
      <c r="LR14" s="12">
        <v>0</v>
      </c>
      <c r="LS14" s="12">
        <v>55000</v>
      </c>
      <c r="LT14" s="13"/>
      <c r="LU14" s="12">
        <v>142</v>
      </c>
      <c r="LV14" s="12">
        <v>0</v>
      </c>
      <c r="LW14" s="12">
        <v>0</v>
      </c>
      <c r="LX14" s="12">
        <v>0</v>
      </c>
      <c r="LY14" s="13"/>
      <c r="LZ14" s="12">
        <v>1</v>
      </c>
      <c r="MA14" s="12">
        <v>30000</v>
      </c>
      <c r="MB14" s="12">
        <v>0</v>
      </c>
      <c r="MC14" s="12">
        <v>30000</v>
      </c>
      <c r="MD14" s="13"/>
      <c r="ME14" s="12">
        <v>0</v>
      </c>
      <c r="MF14" s="12">
        <v>0</v>
      </c>
      <c r="MG14" s="12">
        <v>0</v>
      </c>
      <c r="MH14" s="12">
        <v>0</v>
      </c>
      <c r="MI14" s="13"/>
      <c r="MJ14" s="12">
        <v>1</v>
      </c>
      <c r="MK14" s="12">
        <v>54000</v>
      </c>
      <c r="ML14" s="12">
        <v>0</v>
      </c>
      <c r="MM14" s="12">
        <v>54000</v>
      </c>
      <c r="MN14" s="13"/>
      <c r="MO14" s="12">
        <v>0</v>
      </c>
      <c r="MP14" s="12">
        <v>0</v>
      </c>
      <c r="MQ14" s="12">
        <v>0</v>
      </c>
      <c r="MR14" s="12">
        <v>0</v>
      </c>
      <c r="MS14" s="13"/>
      <c r="MT14" s="12">
        <v>0</v>
      </c>
      <c r="MU14" s="12">
        <v>81025998.679444671</v>
      </c>
      <c r="MV14" s="12">
        <v>0</v>
      </c>
      <c r="MW14" s="12">
        <v>81025998.679444671</v>
      </c>
      <c r="MX14" s="13"/>
    </row>
    <row r="15" spans="1:362" ht="16.5" hidden="1">
      <c r="A15" s="77">
        <v>9</v>
      </c>
      <c r="B15" s="78" t="s">
        <v>11</v>
      </c>
      <c r="C15" s="12">
        <v>0</v>
      </c>
      <c r="D15" s="12">
        <v>38171800</v>
      </c>
      <c r="E15" s="12">
        <v>0</v>
      </c>
      <c r="F15" s="12">
        <v>38171800</v>
      </c>
      <c r="G15" s="13"/>
      <c r="H15" s="12">
        <v>3323</v>
      </c>
      <c r="I15" s="12">
        <v>996900</v>
      </c>
      <c r="J15" s="12">
        <v>0</v>
      </c>
      <c r="K15" s="12">
        <v>996900</v>
      </c>
      <c r="L15" s="13"/>
      <c r="M15" s="12">
        <v>51853.939851999996</v>
      </c>
      <c r="N15" s="12">
        <v>12963484.963</v>
      </c>
      <c r="O15" s="12">
        <v>0</v>
      </c>
      <c r="P15" s="12">
        <v>12963484.963</v>
      </c>
      <c r="Q15" s="13"/>
      <c r="R15" s="12">
        <v>1900</v>
      </c>
      <c r="S15" s="12">
        <v>380000</v>
      </c>
      <c r="T15" s="12">
        <v>0</v>
      </c>
      <c r="U15" s="12">
        <v>380000</v>
      </c>
      <c r="V15" s="13"/>
      <c r="W15" s="12">
        <v>148</v>
      </c>
      <c r="X15" s="12">
        <v>22307</v>
      </c>
      <c r="Y15" s="12">
        <v>0</v>
      </c>
      <c r="Z15" s="12">
        <v>22307</v>
      </c>
      <c r="AA15" s="13"/>
      <c r="AB15" s="12">
        <v>3323</v>
      </c>
      <c r="AC15" s="12">
        <v>664600</v>
      </c>
      <c r="AD15" s="12">
        <v>0</v>
      </c>
      <c r="AE15" s="12">
        <v>664600</v>
      </c>
      <c r="AF15" s="13"/>
      <c r="AG15" s="12">
        <v>3323</v>
      </c>
      <c r="AH15" s="12">
        <v>332300</v>
      </c>
      <c r="AI15" s="12">
        <v>0</v>
      </c>
      <c r="AJ15" s="12">
        <v>332300</v>
      </c>
      <c r="AK15" s="13"/>
      <c r="AL15" s="12">
        <v>0</v>
      </c>
      <c r="AM15" s="12">
        <v>0</v>
      </c>
      <c r="AN15" s="12">
        <v>0</v>
      </c>
      <c r="AO15" s="12">
        <v>0</v>
      </c>
      <c r="AP15" s="13"/>
      <c r="AQ15" s="12">
        <v>3323</v>
      </c>
      <c r="AR15" s="12">
        <v>3987600</v>
      </c>
      <c r="AS15" s="12">
        <v>0</v>
      </c>
      <c r="AT15" s="12">
        <v>3987600</v>
      </c>
      <c r="AU15" s="13"/>
      <c r="AV15" s="12">
        <v>0</v>
      </c>
      <c r="AW15" s="12">
        <v>0</v>
      </c>
      <c r="AX15" s="12">
        <v>0</v>
      </c>
      <c r="AY15" s="12">
        <v>0</v>
      </c>
      <c r="AZ15" s="13"/>
      <c r="BA15" s="12">
        <v>108328</v>
      </c>
      <c r="BB15" s="12">
        <v>25517200</v>
      </c>
      <c r="BC15" s="12">
        <v>0</v>
      </c>
      <c r="BD15" s="12">
        <v>25517200</v>
      </c>
      <c r="BE15" s="13"/>
      <c r="BF15" s="12">
        <v>0</v>
      </c>
      <c r="BG15" s="12">
        <v>0</v>
      </c>
      <c r="BH15" s="12">
        <v>0</v>
      </c>
      <c r="BI15" s="12">
        <v>0</v>
      </c>
      <c r="BJ15" s="13"/>
      <c r="BK15" s="12">
        <v>225</v>
      </c>
      <c r="BL15" s="12">
        <v>33750</v>
      </c>
      <c r="BM15" s="12">
        <v>0</v>
      </c>
      <c r="BN15" s="12">
        <v>33750</v>
      </c>
      <c r="BO15" s="13"/>
      <c r="BP15" s="12">
        <v>3460</v>
      </c>
      <c r="BQ15" s="12">
        <v>346000</v>
      </c>
      <c r="BR15" s="12">
        <v>0</v>
      </c>
      <c r="BS15" s="12">
        <v>346000</v>
      </c>
      <c r="BT15" s="13"/>
      <c r="BU15" s="12">
        <v>3323</v>
      </c>
      <c r="BV15" s="12">
        <v>332300</v>
      </c>
      <c r="BW15" s="12">
        <v>0</v>
      </c>
      <c r="BX15" s="12">
        <v>332300</v>
      </c>
      <c r="BY15" s="13"/>
      <c r="BZ15" s="12">
        <v>3323</v>
      </c>
      <c r="CA15" s="12">
        <v>664600</v>
      </c>
      <c r="CB15" s="12">
        <v>0</v>
      </c>
      <c r="CC15" s="12">
        <v>664600</v>
      </c>
      <c r="CD15" s="13"/>
      <c r="CE15" s="12">
        <v>7000</v>
      </c>
      <c r="CF15" s="12">
        <v>1050000</v>
      </c>
      <c r="CG15" s="12">
        <v>0</v>
      </c>
      <c r="CH15" s="12">
        <v>1050000</v>
      </c>
      <c r="CI15" s="13"/>
      <c r="CJ15" s="12">
        <v>100</v>
      </c>
      <c r="CK15" s="12">
        <v>15000</v>
      </c>
      <c r="CL15" s="12">
        <v>0</v>
      </c>
      <c r="CM15" s="12">
        <v>15000</v>
      </c>
      <c r="CN15" s="13"/>
      <c r="CO15" s="12">
        <v>500</v>
      </c>
      <c r="CP15" s="12">
        <v>250000</v>
      </c>
      <c r="CQ15" s="12">
        <v>0</v>
      </c>
      <c r="CR15" s="12">
        <v>250000</v>
      </c>
      <c r="CS15" s="13"/>
      <c r="CT15" s="12">
        <v>1000</v>
      </c>
      <c r="CU15" s="12">
        <v>1000000</v>
      </c>
      <c r="CV15" s="12">
        <v>0</v>
      </c>
      <c r="CW15" s="12">
        <v>1000000</v>
      </c>
      <c r="CX15" s="13"/>
      <c r="CY15" s="12">
        <v>12884</v>
      </c>
      <c r="CZ15" s="12">
        <v>1288400</v>
      </c>
      <c r="DA15" s="12">
        <v>0</v>
      </c>
      <c r="DB15" s="12">
        <v>1288400</v>
      </c>
      <c r="DC15" s="13"/>
      <c r="DD15" s="12">
        <v>0</v>
      </c>
      <c r="DE15" s="12">
        <v>0</v>
      </c>
      <c r="DF15" s="12">
        <v>0</v>
      </c>
      <c r="DG15" s="12">
        <v>0</v>
      </c>
      <c r="DH15" s="13"/>
      <c r="DI15" s="12">
        <v>0</v>
      </c>
      <c r="DJ15" s="12">
        <v>0</v>
      </c>
      <c r="DK15" s="12">
        <v>0</v>
      </c>
      <c r="DL15" s="12">
        <v>0</v>
      </c>
      <c r="DM15" s="13"/>
      <c r="DN15" s="12">
        <v>0</v>
      </c>
      <c r="DO15" s="12">
        <v>0</v>
      </c>
      <c r="DP15" s="12">
        <v>0</v>
      </c>
      <c r="DQ15" s="12">
        <v>0</v>
      </c>
      <c r="DR15" s="13"/>
      <c r="DS15" s="12">
        <v>1</v>
      </c>
      <c r="DT15" s="12">
        <v>120000</v>
      </c>
      <c r="DU15" s="12">
        <v>0</v>
      </c>
      <c r="DV15" s="12">
        <v>120000</v>
      </c>
      <c r="DW15" s="13"/>
      <c r="DX15" s="12">
        <v>0</v>
      </c>
      <c r="DY15" s="12">
        <v>0</v>
      </c>
      <c r="DZ15" s="12">
        <v>0</v>
      </c>
      <c r="EA15" s="12">
        <v>0</v>
      </c>
      <c r="EB15" s="13"/>
      <c r="EC15" s="12">
        <v>0</v>
      </c>
      <c r="ED15" s="12">
        <v>0</v>
      </c>
      <c r="EE15" s="12">
        <v>0</v>
      </c>
      <c r="EF15" s="12">
        <v>0</v>
      </c>
      <c r="EG15" s="13"/>
      <c r="EH15" s="12">
        <v>0</v>
      </c>
      <c r="EI15" s="12">
        <v>2100</v>
      </c>
      <c r="EJ15" s="12">
        <v>0</v>
      </c>
      <c r="EK15" s="12">
        <v>2100</v>
      </c>
      <c r="EL15" s="13"/>
      <c r="EM15" s="12">
        <v>0</v>
      </c>
      <c r="EN15" s="12">
        <v>10942200</v>
      </c>
      <c r="EO15" s="12">
        <v>0</v>
      </c>
      <c r="EP15" s="12">
        <v>10942200</v>
      </c>
      <c r="EQ15" s="13"/>
      <c r="ER15" s="12">
        <v>895</v>
      </c>
      <c r="ES15" s="12">
        <v>388000</v>
      </c>
      <c r="ET15" s="12">
        <v>0</v>
      </c>
      <c r="EU15" s="12">
        <v>388000</v>
      </c>
      <c r="EV15" s="13"/>
      <c r="EW15" s="12">
        <v>945</v>
      </c>
      <c r="EX15" s="12">
        <v>236250</v>
      </c>
      <c r="EY15" s="12">
        <v>0</v>
      </c>
      <c r="EZ15" s="12">
        <v>236250</v>
      </c>
      <c r="FA15" s="13"/>
      <c r="FB15" s="12">
        <v>472</v>
      </c>
      <c r="FC15" s="12">
        <v>188800</v>
      </c>
      <c r="FD15" s="12">
        <v>0</v>
      </c>
      <c r="FE15" s="12">
        <v>188800</v>
      </c>
      <c r="FF15" s="13"/>
      <c r="FG15" s="12">
        <v>472</v>
      </c>
      <c r="FH15" s="12">
        <v>283200</v>
      </c>
      <c r="FI15" s="12">
        <v>0</v>
      </c>
      <c r="FJ15" s="12">
        <v>283200</v>
      </c>
      <c r="FK15" s="13"/>
      <c r="FL15" s="12">
        <v>2130</v>
      </c>
      <c r="FM15" s="12">
        <v>213000</v>
      </c>
      <c r="FN15" s="12">
        <v>0</v>
      </c>
      <c r="FO15" s="12">
        <v>213000</v>
      </c>
      <c r="FP15" s="13"/>
      <c r="FQ15" s="12">
        <v>2000</v>
      </c>
      <c r="FR15" s="12">
        <v>150000</v>
      </c>
      <c r="FS15" s="12">
        <v>0</v>
      </c>
      <c r="FT15" s="12">
        <v>150000</v>
      </c>
      <c r="FU15" s="13"/>
      <c r="FV15" s="12">
        <v>339958.16177330806</v>
      </c>
      <c r="FW15" s="12">
        <v>3909518.8603930427</v>
      </c>
      <c r="FX15" s="12">
        <v>0</v>
      </c>
      <c r="FY15" s="12">
        <v>3909518.8603930427</v>
      </c>
      <c r="FZ15" s="13"/>
      <c r="GA15" s="12">
        <v>3073</v>
      </c>
      <c r="GB15" s="12">
        <v>49168000</v>
      </c>
      <c r="GC15" s="12">
        <v>0</v>
      </c>
      <c r="GD15" s="12">
        <v>49168000</v>
      </c>
      <c r="GE15" s="13"/>
      <c r="GF15" s="12">
        <v>3913</v>
      </c>
      <c r="GG15" s="12">
        <v>782600</v>
      </c>
      <c r="GH15" s="12">
        <v>0</v>
      </c>
      <c r="GI15" s="12">
        <v>782600</v>
      </c>
      <c r="GJ15" s="13"/>
      <c r="GK15" s="12"/>
      <c r="GL15" s="12">
        <v>0</v>
      </c>
      <c r="GM15" s="12">
        <v>0</v>
      </c>
      <c r="GN15" s="12">
        <v>0</v>
      </c>
      <c r="GO15" s="13"/>
      <c r="GP15" s="12">
        <v>3721</v>
      </c>
      <c r="GQ15" s="12">
        <v>15646200</v>
      </c>
      <c r="GR15" s="12">
        <v>0</v>
      </c>
      <c r="GS15" s="12">
        <v>15646200</v>
      </c>
      <c r="GT15" s="13"/>
      <c r="GU15" s="12">
        <v>72</v>
      </c>
      <c r="GV15" s="12">
        <v>360000</v>
      </c>
      <c r="GW15" s="12">
        <v>0</v>
      </c>
      <c r="GX15" s="12">
        <v>360000</v>
      </c>
      <c r="GY15" s="13"/>
      <c r="GZ15" s="12">
        <v>0</v>
      </c>
      <c r="HA15" s="12">
        <v>0</v>
      </c>
      <c r="HB15" s="12">
        <v>0</v>
      </c>
      <c r="HC15" s="12">
        <v>0</v>
      </c>
      <c r="HD15" s="13"/>
      <c r="HE15" s="12">
        <v>186</v>
      </c>
      <c r="HF15" s="12">
        <v>260400</v>
      </c>
      <c r="HG15" s="12">
        <v>0</v>
      </c>
      <c r="HH15" s="12">
        <v>260400</v>
      </c>
      <c r="HI15" s="13"/>
      <c r="HJ15" s="12">
        <v>0</v>
      </c>
      <c r="HK15" s="12">
        <v>0</v>
      </c>
      <c r="HL15" s="12">
        <v>0</v>
      </c>
      <c r="HM15" s="12">
        <v>0</v>
      </c>
      <c r="HN15" s="13"/>
      <c r="HO15" s="12">
        <v>0</v>
      </c>
      <c r="HP15" s="12">
        <v>0</v>
      </c>
      <c r="HQ15" s="12">
        <v>0</v>
      </c>
      <c r="HR15" s="12">
        <v>0</v>
      </c>
      <c r="HS15" s="13"/>
      <c r="HT15" s="12">
        <v>0</v>
      </c>
      <c r="HU15" s="12">
        <v>0</v>
      </c>
      <c r="HV15" s="12">
        <v>0</v>
      </c>
      <c r="HW15" s="12">
        <v>0</v>
      </c>
      <c r="HX15" s="13"/>
      <c r="HY15" s="12">
        <v>186</v>
      </c>
      <c r="HZ15" s="12">
        <v>13392000</v>
      </c>
      <c r="IA15" s="12"/>
      <c r="IB15" s="12">
        <v>13392000</v>
      </c>
      <c r="IC15" s="13"/>
      <c r="ID15" s="12">
        <v>3068</v>
      </c>
      <c r="IE15" s="12">
        <v>3068000</v>
      </c>
      <c r="IF15" s="12">
        <v>0</v>
      </c>
      <c r="IG15" s="12">
        <v>3068000</v>
      </c>
      <c r="IH15" s="13"/>
      <c r="II15" s="12">
        <v>18</v>
      </c>
      <c r="IJ15" s="12">
        <v>63000</v>
      </c>
      <c r="IK15" s="12">
        <v>0</v>
      </c>
      <c r="IL15" s="12">
        <v>63000</v>
      </c>
      <c r="IM15" s="13"/>
      <c r="IN15" s="12">
        <v>787</v>
      </c>
      <c r="IO15" s="12">
        <v>1416600</v>
      </c>
      <c r="IP15" s="12">
        <v>0</v>
      </c>
      <c r="IQ15" s="12">
        <v>1416600</v>
      </c>
      <c r="IR15" s="13"/>
      <c r="IS15" s="12">
        <v>0</v>
      </c>
      <c r="IT15" s="12">
        <v>0</v>
      </c>
      <c r="IU15" s="12">
        <v>0</v>
      </c>
      <c r="IV15" s="12">
        <v>0</v>
      </c>
      <c r="IW15" s="13"/>
      <c r="IX15" s="12">
        <v>3498</v>
      </c>
      <c r="IY15" s="12">
        <v>2825000</v>
      </c>
      <c r="IZ15" s="12">
        <v>0</v>
      </c>
      <c r="JA15" s="12">
        <v>2825000</v>
      </c>
      <c r="JB15" s="13"/>
      <c r="JC15" s="12">
        <v>0</v>
      </c>
      <c r="JD15" s="12">
        <v>0</v>
      </c>
      <c r="JE15" s="12">
        <v>0</v>
      </c>
      <c r="JF15" s="12">
        <v>0</v>
      </c>
      <c r="JG15" s="13"/>
      <c r="JH15" s="72">
        <v>4300</v>
      </c>
      <c r="JI15" s="12">
        <v>2865000</v>
      </c>
      <c r="JJ15" s="12">
        <v>0</v>
      </c>
      <c r="JK15" s="12">
        <v>2865000</v>
      </c>
      <c r="JL15" s="13"/>
      <c r="JM15" s="12">
        <v>407</v>
      </c>
      <c r="JN15" s="12">
        <v>915750</v>
      </c>
      <c r="JO15" s="12">
        <v>0</v>
      </c>
      <c r="JP15" s="12">
        <v>915750</v>
      </c>
      <c r="JQ15" s="13"/>
      <c r="JR15" s="12">
        <v>10990</v>
      </c>
      <c r="JS15" s="12">
        <v>757732</v>
      </c>
      <c r="JT15" s="12">
        <v>0</v>
      </c>
      <c r="JU15" s="12">
        <v>757732</v>
      </c>
      <c r="JV15" s="13"/>
      <c r="JW15" s="12">
        <v>172</v>
      </c>
      <c r="JX15" s="12">
        <v>172000</v>
      </c>
      <c r="JY15" s="12">
        <v>0</v>
      </c>
      <c r="JZ15" s="12">
        <v>172000</v>
      </c>
      <c r="KA15" s="13"/>
      <c r="KB15" s="12">
        <v>15</v>
      </c>
      <c r="KC15" s="12">
        <v>6000</v>
      </c>
      <c r="KD15" s="12">
        <v>0</v>
      </c>
      <c r="KE15" s="12">
        <v>6000</v>
      </c>
      <c r="KF15" s="13"/>
      <c r="KG15" s="12">
        <v>1668</v>
      </c>
      <c r="KH15" s="12">
        <v>418250</v>
      </c>
      <c r="KI15" s="12">
        <v>0</v>
      </c>
      <c r="KJ15" s="12">
        <v>418250</v>
      </c>
      <c r="KK15" s="13"/>
      <c r="KL15" s="12">
        <v>1</v>
      </c>
      <c r="KM15" s="12">
        <v>80000</v>
      </c>
      <c r="KN15" s="12">
        <v>0</v>
      </c>
      <c r="KO15" s="12">
        <v>80000</v>
      </c>
      <c r="KP15" s="13"/>
      <c r="KQ15" s="12">
        <v>0</v>
      </c>
      <c r="KR15" s="12">
        <v>6000</v>
      </c>
      <c r="KS15" s="12">
        <v>0</v>
      </c>
      <c r="KT15" s="12">
        <v>6000</v>
      </c>
      <c r="KU15" s="13"/>
      <c r="KV15" s="12">
        <v>17</v>
      </c>
      <c r="KW15" s="12">
        <v>13466380</v>
      </c>
      <c r="KX15" s="12">
        <v>0</v>
      </c>
      <c r="KY15" s="12">
        <v>13466380</v>
      </c>
      <c r="KZ15" s="13"/>
      <c r="LA15" s="12">
        <v>49</v>
      </c>
      <c r="LB15" s="12">
        <v>81600</v>
      </c>
      <c r="LC15" s="12">
        <v>0</v>
      </c>
      <c r="LD15" s="12">
        <v>81600</v>
      </c>
      <c r="LE15" s="13"/>
      <c r="LF15" s="12">
        <v>0</v>
      </c>
      <c r="LG15" s="12">
        <v>0</v>
      </c>
      <c r="LH15" s="12">
        <v>0</v>
      </c>
      <c r="LI15" s="12">
        <v>0</v>
      </c>
      <c r="LJ15" s="13"/>
      <c r="LK15" s="12">
        <v>2</v>
      </c>
      <c r="LL15" s="12">
        <v>4000</v>
      </c>
      <c r="LM15" s="12">
        <v>0</v>
      </c>
      <c r="LN15" s="12">
        <v>4000</v>
      </c>
      <c r="LO15" s="13"/>
      <c r="LP15" s="12">
        <v>18</v>
      </c>
      <c r="LQ15" s="12">
        <v>90000</v>
      </c>
      <c r="LR15" s="12">
        <v>0</v>
      </c>
      <c r="LS15" s="12">
        <v>90000</v>
      </c>
      <c r="LT15" s="13"/>
      <c r="LU15" s="12">
        <v>324</v>
      </c>
      <c r="LV15" s="12">
        <v>0</v>
      </c>
      <c r="LW15" s="12">
        <v>0</v>
      </c>
      <c r="LX15" s="12">
        <v>0</v>
      </c>
      <c r="LY15" s="13"/>
      <c r="LZ15" s="12">
        <v>1</v>
      </c>
      <c r="MA15" s="12">
        <v>30000</v>
      </c>
      <c r="MB15" s="12">
        <v>0</v>
      </c>
      <c r="MC15" s="12">
        <v>30000</v>
      </c>
      <c r="MD15" s="13"/>
      <c r="ME15" s="12">
        <v>0</v>
      </c>
      <c r="MF15" s="12">
        <v>0</v>
      </c>
      <c r="MG15" s="12">
        <v>0</v>
      </c>
      <c r="MH15" s="12">
        <v>0</v>
      </c>
      <c r="MI15" s="13"/>
      <c r="MJ15" s="12">
        <v>1</v>
      </c>
      <c r="MK15" s="12">
        <v>54000</v>
      </c>
      <c r="ML15" s="12">
        <v>0</v>
      </c>
      <c r="MM15" s="12">
        <v>54000</v>
      </c>
      <c r="MN15" s="13"/>
      <c r="MO15" s="12">
        <v>0</v>
      </c>
      <c r="MP15" s="12">
        <v>0</v>
      </c>
      <c r="MQ15" s="12">
        <v>0</v>
      </c>
      <c r="MR15" s="12">
        <v>0</v>
      </c>
      <c r="MS15" s="13"/>
      <c r="MT15" s="12">
        <v>0</v>
      </c>
      <c r="MU15" s="12">
        <v>210377822.82339305</v>
      </c>
      <c r="MV15" s="12">
        <v>0</v>
      </c>
      <c r="MW15" s="12">
        <v>210377822.82339305</v>
      </c>
      <c r="MX15" s="13"/>
    </row>
    <row r="16" spans="1:362" ht="16.5" hidden="1">
      <c r="A16" s="77">
        <v>10</v>
      </c>
      <c r="B16" s="78" t="s">
        <v>12</v>
      </c>
      <c r="C16" s="12">
        <v>0</v>
      </c>
      <c r="D16" s="12">
        <v>45206200</v>
      </c>
      <c r="E16" s="12">
        <v>0</v>
      </c>
      <c r="F16" s="12">
        <v>45206200</v>
      </c>
      <c r="G16" s="13"/>
      <c r="H16" s="12">
        <v>4403</v>
      </c>
      <c r="I16" s="12">
        <v>1320900</v>
      </c>
      <c r="J16" s="12">
        <v>0</v>
      </c>
      <c r="K16" s="12">
        <v>1320900</v>
      </c>
      <c r="L16" s="13"/>
      <c r="M16" s="12">
        <v>64581.804649999998</v>
      </c>
      <c r="N16" s="12">
        <v>16145451.1625</v>
      </c>
      <c r="O16" s="12">
        <v>0</v>
      </c>
      <c r="P16" s="12">
        <v>16145451.1625</v>
      </c>
      <c r="Q16" s="13"/>
      <c r="R16" s="12">
        <v>1370</v>
      </c>
      <c r="S16" s="12">
        <v>274000</v>
      </c>
      <c r="T16" s="12">
        <v>0</v>
      </c>
      <c r="U16" s="12">
        <v>274000</v>
      </c>
      <c r="V16" s="13"/>
      <c r="W16" s="12">
        <v>190</v>
      </c>
      <c r="X16" s="12">
        <v>28500</v>
      </c>
      <c r="Y16" s="12">
        <v>0</v>
      </c>
      <c r="Z16" s="12">
        <v>28500</v>
      </c>
      <c r="AA16" s="13"/>
      <c r="AB16" s="12">
        <v>4542</v>
      </c>
      <c r="AC16" s="12">
        <v>908400</v>
      </c>
      <c r="AD16" s="12">
        <v>0</v>
      </c>
      <c r="AE16" s="12">
        <v>908400</v>
      </c>
      <c r="AF16" s="13"/>
      <c r="AG16" s="12">
        <v>4542</v>
      </c>
      <c r="AH16" s="12">
        <v>454200</v>
      </c>
      <c r="AI16" s="12">
        <v>0</v>
      </c>
      <c r="AJ16" s="12">
        <v>454200</v>
      </c>
      <c r="AK16" s="13"/>
      <c r="AL16" s="12">
        <v>0</v>
      </c>
      <c r="AM16" s="12">
        <v>0</v>
      </c>
      <c r="AN16" s="12">
        <v>0</v>
      </c>
      <c r="AO16" s="12">
        <v>0</v>
      </c>
      <c r="AP16" s="13"/>
      <c r="AQ16" s="12">
        <v>4542</v>
      </c>
      <c r="AR16" s="12">
        <v>5450400</v>
      </c>
      <c r="AS16" s="12">
        <v>0</v>
      </c>
      <c r="AT16" s="12">
        <v>5450400</v>
      </c>
      <c r="AU16" s="13"/>
      <c r="AV16" s="12">
        <v>0</v>
      </c>
      <c r="AW16" s="12">
        <v>0</v>
      </c>
      <c r="AX16" s="12">
        <v>0</v>
      </c>
      <c r="AY16" s="12">
        <v>0</v>
      </c>
      <c r="AZ16" s="13"/>
      <c r="BA16" s="12">
        <v>169016</v>
      </c>
      <c r="BB16" s="12">
        <v>42422150</v>
      </c>
      <c r="BC16" s="12">
        <v>0</v>
      </c>
      <c r="BD16" s="12">
        <v>42422150</v>
      </c>
      <c r="BE16" s="13"/>
      <c r="BF16" s="12">
        <v>0</v>
      </c>
      <c r="BG16" s="12">
        <v>0</v>
      </c>
      <c r="BH16" s="12">
        <v>0</v>
      </c>
      <c r="BI16" s="12">
        <v>0</v>
      </c>
      <c r="BJ16" s="13"/>
      <c r="BK16" s="12">
        <v>150</v>
      </c>
      <c r="BL16" s="12">
        <v>22500</v>
      </c>
      <c r="BM16" s="12">
        <v>0</v>
      </c>
      <c r="BN16" s="12">
        <v>22500</v>
      </c>
      <c r="BO16" s="13"/>
      <c r="BP16" s="12">
        <v>4612</v>
      </c>
      <c r="BQ16" s="12">
        <v>461200</v>
      </c>
      <c r="BR16" s="12">
        <v>0</v>
      </c>
      <c r="BS16" s="12">
        <v>461200</v>
      </c>
      <c r="BT16" s="13"/>
      <c r="BU16" s="12">
        <v>4542</v>
      </c>
      <c r="BV16" s="12">
        <v>454200</v>
      </c>
      <c r="BW16" s="12">
        <v>0</v>
      </c>
      <c r="BX16" s="12">
        <v>454200</v>
      </c>
      <c r="BY16" s="13"/>
      <c r="BZ16" s="12">
        <v>4542</v>
      </c>
      <c r="CA16" s="12">
        <v>908400</v>
      </c>
      <c r="CB16" s="12">
        <v>0</v>
      </c>
      <c r="CC16" s="12">
        <v>908400</v>
      </c>
      <c r="CD16" s="13"/>
      <c r="CE16" s="12">
        <v>6663</v>
      </c>
      <c r="CF16" s="12">
        <v>999450</v>
      </c>
      <c r="CG16" s="12">
        <v>0</v>
      </c>
      <c r="CH16" s="12">
        <v>999450</v>
      </c>
      <c r="CI16" s="13"/>
      <c r="CJ16" s="12">
        <v>20</v>
      </c>
      <c r="CK16" s="12">
        <v>3000</v>
      </c>
      <c r="CL16" s="12">
        <v>0</v>
      </c>
      <c r="CM16" s="12">
        <v>3000</v>
      </c>
      <c r="CN16" s="13"/>
      <c r="CO16" s="12">
        <v>500</v>
      </c>
      <c r="CP16" s="12">
        <v>250000</v>
      </c>
      <c r="CQ16" s="12">
        <v>0</v>
      </c>
      <c r="CR16" s="12">
        <v>250000</v>
      </c>
      <c r="CS16" s="13"/>
      <c r="CT16" s="12">
        <v>1000</v>
      </c>
      <c r="CU16" s="12">
        <v>1000000</v>
      </c>
      <c r="CV16" s="12">
        <v>0</v>
      </c>
      <c r="CW16" s="12">
        <v>1000000</v>
      </c>
      <c r="CX16" s="13"/>
      <c r="CY16" s="12">
        <v>11562</v>
      </c>
      <c r="CZ16" s="12">
        <v>1156200</v>
      </c>
      <c r="DA16" s="12">
        <v>0</v>
      </c>
      <c r="DB16" s="12">
        <v>1156200</v>
      </c>
      <c r="DC16" s="13"/>
      <c r="DD16" s="12"/>
      <c r="DE16" s="12">
        <v>0</v>
      </c>
      <c r="DF16" s="12">
        <v>0</v>
      </c>
      <c r="DG16" s="12">
        <v>0</v>
      </c>
      <c r="DH16" s="13"/>
      <c r="DI16" s="12">
        <v>856</v>
      </c>
      <c r="DJ16" s="12">
        <v>513600</v>
      </c>
      <c r="DK16" s="12">
        <v>0</v>
      </c>
      <c r="DL16" s="12">
        <v>513600</v>
      </c>
      <c r="DM16" s="13"/>
      <c r="DN16" s="12">
        <v>0</v>
      </c>
      <c r="DO16" s="12">
        <v>0</v>
      </c>
      <c r="DP16" s="12">
        <v>0</v>
      </c>
      <c r="DQ16" s="12">
        <v>0</v>
      </c>
      <c r="DR16" s="13"/>
      <c r="DS16" s="12">
        <v>1</v>
      </c>
      <c r="DT16" s="12">
        <v>120000</v>
      </c>
      <c r="DU16" s="12">
        <v>0</v>
      </c>
      <c r="DV16" s="12">
        <v>120000</v>
      </c>
      <c r="DW16" s="13"/>
      <c r="DX16" s="12">
        <v>0</v>
      </c>
      <c r="DY16" s="12">
        <v>0</v>
      </c>
      <c r="DZ16" s="12">
        <v>0</v>
      </c>
      <c r="EA16" s="12">
        <v>0</v>
      </c>
      <c r="EB16" s="13"/>
      <c r="EC16" s="12">
        <v>0</v>
      </c>
      <c r="ED16" s="12">
        <v>0</v>
      </c>
      <c r="EE16" s="12">
        <v>0</v>
      </c>
      <c r="EF16" s="12">
        <v>0</v>
      </c>
      <c r="EG16" s="13"/>
      <c r="EH16" s="12">
        <v>0</v>
      </c>
      <c r="EI16" s="12">
        <v>4800</v>
      </c>
      <c r="EJ16" s="12">
        <v>0</v>
      </c>
      <c r="EK16" s="12">
        <v>4800</v>
      </c>
      <c r="EL16" s="13"/>
      <c r="EM16" s="12">
        <v>0</v>
      </c>
      <c r="EN16" s="12">
        <v>12026392</v>
      </c>
      <c r="EO16" s="12">
        <v>0</v>
      </c>
      <c r="EP16" s="12">
        <v>12026392</v>
      </c>
      <c r="EQ16" s="13"/>
      <c r="ER16" s="12">
        <v>1464</v>
      </c>
      <c r="ES16" s="12">
        <v>640000</v>
      </c>
      <c r="ET16" s="12">
        <v>0</v>
      </c>
      <c r="EU16" s="12">
        <v>640000</v>
      </c>
      <c r="EV16" s="13"/>
      <c r="EW16" s="12">
        <v>1224</v>
      </c>
      <c r="EX16" s="12">
        <v>306000</v>
      </c>
      <c r="EY16" s="12">
        <v>0</v>
      </c>
      <c r="EZ16" s="12">
        <v>306000</v>
      </c>
      <c r="FA16" s="13"/>
      <c r="FB16" s="12">
        <v>612</v>
      </c>
      <c r="FC16" s="12">
        <v>244800</v>
      </c>
      <c r="FD16" s="12">
        <v>0</v>
      </c>
      <c r="FE16" s="12">
        <v>244800</v>
      </c>
      <c r="FF16" s="13"/>
      <c r="FG16" s="12">
        <v>612</v>
      </c>
      <c r="FH16" s="12">
        <v>367200</v>
      </c>
      <c r="FI16" s="12">
        <v>0</v>
      </c>
      <c r="FJ16" s="12">
        <v>367200</v>
      </c>
      <c r="FK16" s="13"/>
      <c r="FL16" s="12">
        <v>2790</v>
      </c>
      <c r="FM16" s="12">
        <v>279000</v>
      </c>
      <c r="FN16" s="12">
        <v>0</v>
      </c>
      <c r="FO16" s="12">
        <v>279000</v>
      </c>
      <c r="FP16" s="13"/>
      <c r="FQ16" s="12">
        <v>2500</v>
      </c>
      <c r="FR16" s="12">
        <v>187500</v>
      </c>
      <c r="FS16" s="12">
        <v>0</v>
      </c>
      <c r="FT16" s="12">
        <v>187500</v>
      </c>
      <c r="FU16" s="13"/>
      <c r="FV16" s="12">
        <v>400375.58380944066</v>
      </c>
      <c r="FW16" s="12">
        <v>4604319.2138085682</v>
      </c>
      <c r="FX16" s="12">
        <v>0</v>
      </c>
      <c r="FY16" s="12">
        <v>4604319.2138085682</v>
      </c>
      <c r="FZ16" s="13"/>
      <c r="GA16" s="12">
        <v>4552</v>
      </c>
      <c r="GB16" s="12">
        <v>72832000</v>
      </c>
      <c r="GC16" s="12">
        <v>0</v>
      </c>
      <c r="GD16" s="12">
        <v>72832000</v>
      </c>
      <c r="GE16" s="13"/>
      <c r="GF16" s="12">
        <v>6439</v>
      </c>
      <c r="GG16" s="12">
        <v>1287800</v>
      </c>
      <c r="GH16" s="12">
        <v>0</v>
      </c>
      <c r="GI16" s="12">
        <v>1287800</v>
      </c>
      <c r="GJ16" s="13"/>
      <c r="GK16" s="12"/>
      <c r="GL16" s="12">
        <v>0</v>
      </c>
      <c r="GM16" s="12">
        <v>0</v>
      </c>
      <c r="GN16" s="12">
        <v>0</v>
      </c>
      <c r="GO16" s="13"/>
      <c r="GP16" s="12">
        <v>6439</v>
      </c>
      <c r="GQ16" s="12">
        <v>27061800</v>
      </c>
      <c r="GR16" s="12">
        <v>0</v>
      </c>
      <c r="GS16" s="12">
        <v>27061800</v>
      </c>
      <c r="GT16" s="13"/>
      <c r="GU16" s="12">
        <v>108</v>
      </c>
      <c r="GV16" s="12">
        <v>540000</v>
      </c>
      <c r="GW16" s="12">
        <v>0</v>
      </c>
      <c r="GX16" s="12">
        <v>540000</v>
      </c>
      <c r="GY16" s="13"/>
      <c r="GZ16" s="12">
        <v>0</v>
      </c>
      <c r="HA16" s="12">
        <v>0</v>
      </c>
      <c r="HB16" s="12">
        <v>0</v>
      </c>
      <c r="HC16" s="12">
        <v>0</v>
      </c>
      <c r="HD16" s="13"/>
      <c r="HE16" s="12">
        <v>234</v>
      </c>
      <c r="HF16" s="12">
        <v>327600</v>
      </c>
      <c r="HG16" s="12">
        <v>0</v>
      </c>
      <c r="HH16" s="12">
        <v>327600</v>
      </c>
      <c r="HI16" s="13"/>
      <c r="HJ16" s="12">
        <v>0</v>
      </c>
      <c r="HK16" s="12">
        <v>0</v>
      </c>
      <c r="HL16" s="12">
        <v>0</v>
      </c>
      <c r="HM16" s="12">
        <v>0</v>
      </c>
      <c r="HN16" s="13"/>
      <c r="HO16" s="12">
        <v>0</v>
      </c>
      <c r="HP16" s="12">
        <v>0</v>
      </c>
      <c r="HQ16" s="12">
        <v>0</v>
      </c>
      <c r="HR16" s="12">
        <v>0</v>
      </c>
      <c r="HS16" s="13"/>
      <c r="HT16" s="12">
        <v>0</v>
      </c>
      <c r="HU16" s="12">
        <v>0</v>
      </c>
      <c r="HV16" s="12">
        <v>0</v>
      </c>
      <c r="HW16" s="12">
        <v>0</v>
      </c>
      <c r="HX16" s="13"/>
      <c r="HY16" s="12">
        <v>234</v>
      </c>
      <c r="HZ16" s="12">
        <v>16848000</v>
      </c>
      <c r="IA16" s="12"/>
      <c r="IB16" s="12">
        <v>16848000</v>
      </c>
      <c r="IC16" s="13"/>
      <c r="ID16" s="12">
        <v>4547</v>
      </c>
      <c r="IE16" s="12">
        <v>4547000</v>
      </c>
      <c r="IF16" s="12">
        <v>0</v>
      </c>
      <c r="IG16" s="12">
        <v>4547000</v>
      </c>
      <c r="IH16" s="13"/>
      <c r="II16" s="12">
        <v>27</v>
      </c>
      <c r="IJ16" s="12">
        <v>94500</v>
      </c>
      <c r="IK16" s="12">
        <v>0</v>
      </c>
      <c r="IL16" s="12">
        <v>94500</v>
      </c>
      <c r="IM16" s="13"/>
      <c r="IN16" s="12">
        <v>1897</v>
      </c>
      <c r="IO16" s="12">
        <v>3414600</v>
      </c>
      <c r="IP16" s="12">
        <v>0</v>
      </c>
      <c r="IQ16" s="12">
        <v>3414600</v>
      </c>
      <c r="IR16" s="13"/>
      <c r="IS16" s="12">
        <v>0</v>
      </c>
      <c r="IT16" s="12">
        <v>0</v>
      </c>
      <c r="IU16" s="12">
        <v>0</v>
      </c>
      <c r="IV16" s="12">
        <v>0</v>
      </c>
      <c r="IW16" s="13"/>
      <c r="IX16" s="12">
        <v>4668</v>
      </c>
      <c r="IY16" s="12">
        <v>3779000</v>
      </c>
      <c r="IZ16" s="12">
        <v>0</v>
      </c>
      <c r="JA16" s="12">
        <v>3779000</v>
      </c>
      <c r="JB16" s="13"/>
      <c r="JC16" s="12">
        <v>0</v>
      </c>
      <c r="JD16" s="12">
        <v>0</v>
      </c>
      <c r="JE16" s="12">
        <v>0</v>
      </c>
      <c r="JF16" s="12">
        <v>0</v>
      </c>
      <c r="JG16" s="13"/>
      <c r="JH16" s="72">
        <v>3400</v>
      </c>
      <c r="JI16" s="12">
        <v>1870000.0000000002</v>
      </c>
      <c r="JJ16" s="12">
        <v>0</v>
      </c>
      <c r="JK16" s="12">
        <v>1870000.0000000002</v>
      </c>
      <c r="JL16" s="13"/>
      <c r="JM16" s="12">
        <v>140</v>
      </c>
      <c r="JN16" s="12">
        <v>315000</v>
      </c>
      <c r="JO16" s="12">
        <v>0</v>
      </c>
      <c r="JP16" s="12">
        <v>315000</v>
      </c>
      <c r="JQ16" s="13"/>
      <c r="JR16" s="12">
        <v>6640</v>
      </c>
      <c r="JS16" s="12">
        <v>457811</v>
      </c>
      <c r="JT16" s="12">
        <v>0</v>
      </c>
      <c r="JU16" s="12">
        <v>457811</v>
      </c>
      <c r="JV16" s="13"/>
      <c r="JW16" s="12">
        <v>210</v>
      </c>
      <c r="JX16" s="12">
        <v>210000</v>
      </c>
      <c r="JY16" s="12">
        <v>0</v>
      </c>
      <c r="JZ16" s="12">
        <v>210000</v>
      </c>
      <c r="KA16" s="13"/>
      <c r="KB16" s="12">
        <v>0</v>
      </c>
      <c r="KC16" s="12">
        <v>0</v>
      </c>
      <c r="KD16" s="12">
        <v>0</v>
      </c>
      <c r="KE16" s="12">
        <v>0</v>
      </c>
      <c r="KF16" s="13"/>
      <c r="KG16" s="12">
        <v>0</v>
      </c>
      <c r="KH16" s="12">
        <v>0</v>
      </c>
      <c r="KI16" s="12">
        <v>0</v>
      </c>
      <c r="KJ16" s="12">
        <v>0</v>
      </c>
      <c r="KK16" s="13"/>
      <c r="KL16" s="12">
        <v>1</v>
      </c>
      <c r="KM16" s="12">
        <v>60000</v>
      </c>
      <c r="KN16" s="12">
        <v>0</v>
      </c>
      <c r="KO16" s="12">
        <v>60000</v>
      </c>
      <c r="KP16" s="13"/>
      <c r="KQ16" s="12">
        <v>0</v>
      </c>
      <c r="KR16" s="12">
        <v>15000</v>
      </c>
      <c r="KS16" s="12">
        <v>0</v>
      </c>
      <c r="KT16" s="12">
        <v>15000</v>
      </c>
      <c r="KU16" s="13"/>
      <c r="KV16" s="12">
        <v>25</v>
      </c>
      <c r="KW16" s="12">
        <v>22161720</v>
      </c>
      <c r="KX16" s="12">
        <v>0</v>
      </c>
      <c r="KY16" s="12">
        <v>22161720</v>
      </c>
      <c r="KZ16" s="13"/>
      <c r="LA16" s="12">
        <v>81</v>
      </c>
      <c r="LB16" s="12">
        <v>132800</v>
      </c>
      <c r="LC16" s="12">
        <v>0</v>
      </c>
      <c r="LD16" s="12">
        <v>132800</v>
      </c>
      <c r="LE16" s="13"/>
      <c r="LF16" s="12">
        <v>0</v>
      </c>
      <c r="LG16" s="12">
        <v>100000</v>
      </c>
      <c r="LH16" s="12">
        <v>0</v>
      </c>
      <c r="LI16" s="12">
        <v>100000</v>
      </c>
      <c r="LJ16" s="13"/>
      <c r="LK16" s="12">
        <v>2</v>
      </c>
      <c r="LL16" s="12">
        <v>4000</v>
      </c>
      <c r="LM16" s="12">
        <v>0</v>
      </c>
      <c r="LN16" s="12">
        <v>4000</v>
      </c>
      <c r="LO16" s="13"/>
      <c r="LP16" s="12">
        <v>27</v>
      </c>
      <c r="LQ16" s="12">
        <v>135000</v>
      </c>
      <c r="LR16" s="12">
        <v>0</v>
      </c>
      <c r="LS16" s="12">
        <v>135000</v>
      </c>
      <c r="LT16" s="13"/>
      <c r="LU16" s="12">
        <v>405</v>
      </c>
      <c r="LV16" s="12">
        <v>0</v>
      </c>
      <c r="LW16" s="12">
        <v>0</v>
      </c>
      <c r="LX16" s="12">
        <v>0</v>
      </c>
      <c r="LY16" s="13"/>
      <c r="LZ16" s="12">
        <v>1</v>
      </c>
      <c r="MA16" s="12">
        <v>30000</v>
      </c>
      <c r="MB16" s="12">
        <v>0</v>
      </c>
      <c r="MC16" s="12">
        <v>30000</v>
      </c>
      <c r="MD16" s="13"/>
      <c r="ME16" s="12">
        <v>0</v>
      </c>
      <c r="MF16" s="12">
        <v>0</v>
      </c>
      <c r="MG16" s="12">
        <v>0</v>
      </c>
      <c r="MH16" s="12">
        <v>0</v>
      </c>
      <c r="MI16" s="13"/>
      <c r="MJ16" s="12">
        <v>1</v>
      </c>
      <c r="MK16" s="12">
        <v>54000</v>
      </c>
      <c r="ML16" s="12">
        <v>0</v>
      </c>
      <c r="MM16" s="12">
        <v>54000</v>
      </c>
      <c r="MN16" s="13"/>
      <c r="MO16" s="12">
        <v>0</v>
      </c>
      <c r="MP16" s="12">
        <v>0</v>
      </c>
      <c r="MQ16" s="12">
        <v>0</v>
      </c>
      <c r="MR16" s="12">
        <v>0</v>
      </c>
      <c r="MS16" s="13"/>
      <c r="MT16" s="12">
        <v>0</v>
      </c>
      <c r="MU16" s="12">
        <v>293036393.37630856</v>
      </c>
      <c r="MV16" s="12">
        <v>0</v>
      </c>
      <c r="MW16" s="12">
        <v>293036393.37630856</v>
      </c>
      <c r="MX16" s="13"/>
    </row>
    <row r="17" spans="1:362" ht="16.5" hidden="1">
      <c r="A17" s="77">
        <v>11</v>
      </c>
      <c r="B17" s="78" t="s">
        <v>13</v>
      </c>
      <c r="C17" s="12">
        <v>0</v>
      </c>
      <c r="D17" s="12">
        <v>35363000</v>
      </c>
      <c r="E17" s="12">
        <v>0</v>
      </c>
      <c r="F17" s="12">
        <v>35363000</v>
      </c>
      <c r="G17" s="13"/>
      <c r="H17" s="12">
        <v>3679</v>
      </c>
      <c r="I17" s="12">
        <v>1103700</v>
      </c>
      <c r="J17" s="12">
        <v>0</v>
      </c>
      <c r="K17" s="12">
        <v>1103700</v>
      </c>
      <c r="L17" s="13"/>
      <c r="M17" s="12">
        <v>23965.95377</v>
      </c>
      <c r="N17" s="12">
        <v>5991488.4424999999</v>
      </c>
      <c r="O17" s="12">
        <v>0</v>
      </c>
      <c r="P17" s="12">
        <v>5991488.4424999999</v>
      </c>
      <c r="Q17" s="13"/>
      <c r="R17" s="12">
        <v>2600</v>
      </c>
      <c r="S17" s="12">
        <v>520000</v>
      </c>
      <c r="T17" s="12">
        <v>0</v>
      </c>
      <c r="U17" s="12">
        <v>520000</v>
      </c>
      <c r="V17" s="13"/>
      <c r="W17" s="12">
        <v>445</v>
      </c>
      <c r="X17" s="12">
        <v>66750</v>
      </c>
      <c r="Y17" s="12">
        <v>0</v>
      </c>
      <c r="Z17" s="12">
        <v>66750</v>
      </c>
      <c r="AA17" s="13"/>
      <c r="AB17" s="12">
        <v>3680</v>
      </c>
      <c r="AC17" s="12">
        <v>736000</v>
      </c>
      <c r="AD17" s="12">
        <v>0</v>
      </c>
      <c r="AE17" s="12">
        <v>736000</v>
      </c>
      <c r="AF17" s="13"/>
      <c r="AG17" s="12">
        <v>3680</v>
      </c>
      <c r="AH17" s="12">
        <v>368000</v>
      </c>
      <c r="AI17" s="12">
        <v>0</v>
      </c>
      <c r="AJ17" s="12">
        <v>368000</v>
      </c>
      <c r="AK17" s="13"/>
      <c r="AL17" s="12">
        <v>0</v>
      </c>
      <c r="AM17" s="12">
        <v>0</v>
      </c>
      <c r="AN17" s="12">
        <v>0</v>
      </c>
      <c r="AO17" s="12">
        <v>0</v>
      </c>
      <c r="AP17" s="13"/>
      <c r="AQ17" s="12">
        <v>3680</v>
      </c>
      <c r="AR17" s="12">
        <v>4416000</v>
      </c>
      <c r="AS17" s="12">
        <v>0</v>
      </c>
      <c r="AT17" s="12">
        <v>4416000</v>
      </c>
      <c r="AU17" s="13"/>
      <c r="AV17" s="12">
        <v>0</v>
      </c>
      <c r="AW17" s="12">
        <v>0</v>
      </c>
      <c r="AX17" s="12">
        <v>0</v>
      </c>
      <c r="AY17" s="12">
        <v>0</v>
      </c>
      <c r="AZ17" s="13"/>
      <c r="BA17" s="12">
        <v>116867</v>
      </c>
      <c r="BB17" s="12">
        <v>31159425</v>
      </c>
      <c r="BC17" s="12">
        <v>0</v>
      </c>
      <c r="BD17" s="12">
        <v>31159425</v>
      </c>
      <c r="BE17" s="13"/>
      <c r="BF17" s="12">
        <v>33500</v>
      </c>
      <c r="BG17" s="12">
        <v>8885000</v>
      </c>
      <c r="BH17" s="12">
        <v>0</v>
      </c>
      <c r="BI17" s="12">
        <v>8885000</v>
      </c>
      <c r="BJ17" s="13"/>
      <c r="BK17" s="12">
        <v>225</v>
      </c>
      <c r="BL17" s="12">
        <v>33750</v>
      </c>
      <c r="BM17" s="12">
        <v>0</v>
      </c>
      <c r="BN17" s="12">
        <v>33750</v>
      </c>
      <c r="BO17" s="13"/>
      <c r="BP17" s="12">
        <v>3723</v>
      </c>
      <c r="BQ17" s="12">
        <v>372300</v>
      </c>
      <c r="BR17" s="12">
        <v>0</v>
      </c>
      <c r="BS17" s="12">
        <v>372300</v>
      </c>
      <c r="BT17" s="13"/>
      <c r="BU17" s="12">
        <v>3680</v>
      </c>
      <c r="BV17" s="12">
        <v>368000</v>
      </c>
      <c r="BW17" s="12">
        <v>0</v>
      </c>
      <c r="BX17" s="12">
        <v>368000</v>
      </c>
      <c r="BY17" s="13"/>
      <c r="BZ17" s="12">
        <v>3680</v>
      </c>
      <c r="CA17" s="12">
        <v>736000</v>
      </c>
      <c r="CB17" s="12">
        <v>0</v>
      </c>
      <c r="CC17" s="12">
        <v>736000</v>
      </c>
      <c r="CD17" s="13"/>
      <c r="CE17" s="12">
        <v>5216</v>
      </c>
      <c r="CF17" s="12">
        <v>782400</v>
      </c>
      <c r="CG17" s="12">
        <v>0</v>
      </c>
      <c r="CH17" s="12">
        <v>782400</v>
      </c>
      <c r="CI17" s="13"/>
      <c r="CJ17" s="12">
        <v>138</v>
      </c>
      <c r="CK17" s="12">
        <v>20700</v>
      </c>
      <c r="CL17" s="12">
        <v>0</v>
      </c>
      <c r="CM17" s="12">
        <v>20700</v>
      </c>
      <c r="CN17" s="13"/>
      <c r="CO17" s="12">
        <v>500</v>
      </c>
      <c r="CP17" s="12">
        <v>250000</v>
      </c>
      <c r="CQ17" s="12">
        <v>0</v>
      </c>
      <c r="CR17" s="12">
        <v>250000</v>
      </c>
      <c r="CS17" s="13"/>
      <c r="CT17" s="12">
        <v>1000</v>
      </c>
      <c r="CU17" s="12">
        <v>1000000</v>
      </c>
      <c r="CV17" s="12">
        <v>0</v>
      </c>
      <c r="CW17" s="12">
        <v>1000000</v>
      </c>
      <c r="CX17" s="13"/>
      <c r="CY17" s="12">
        <v>10508</v>
      </c>
      <c r="CZ17" s="12">
        <v>1050800</v>
      </c>
      <c r="DA17" s="12">
        <v>0</v>
      </c>
      <c r="DB17" s="12">
        <v>1050800</v>
      </c>
      <c r="DC17" s="13"/>
      <c r="DD17" s="12">
        <v>1084</v>
      </c>
      <c r="DE17" s="12">
        <v>433550</v>
      </c>
      <c r="DF17" s="12">
        <v>0</v>
      </c>
      <c r="DG17" s="12">
        <v>433550</v>
      </c>
      <c r="DH17" s="13"/>
      <c r="DI17" s="12">
        <v>785</v>
      </c>
      <c r="DJ17" s="12">
        <v>471000</v>
      </c>
      <c r="DK17" s="12">
        <v>0</v>
      </c>
      <c r="DL17" s="12">
        <v>471000</v>
      </c>
      <c r="DM17" s="13"/>
      <c r="DN17" s="12">
        <v>0</v>
      </c>
      <c r="DO17" s="12">
        <v>0</v>
      </c>
      <c r="DP17" s="12">
        <v>0</v>
      </c>
      <c r="DQ17" s="12">
        <v>0</v>
      </c>
      <c r="DR17" s="13"/>
      <c r="DS17" s="12">
        <v>1</v>
      </c>
      <c r="DT17" s="12">
        <v>360000</v>
      </c>
      <c r="DU17" s="12">
        <v>0</v>
      </c>
      <c r="DV17" s="12">
        <v>360000</v>
      </c>
      <c r="DW17" s="13"/>
      <c r="DX17" s="12">
        <v>0</v>
      </c>
      <c r="DY17" s="12">
        <v>0</v>
      </c>
      <c r="DZ17" s="12">
        <v>0</v>
      </c>
      <c r="EA17" s="12">
        <v>0</v>
      </c>
      <c r="EB17" s="13"/>
      <c r="EC17" s="12">
        <v>0</v>
      </c>
      <c r="ED17" s="12">
        <v>0</v>
      </c>
      <c r="EE17" s="12">
        <v>0</v>
      </c>
      <c r="EF17" s="12">
        <v>0</v>
      </c>
      <c r="EG17" s="13"/>
      <c r="EH17" s="12">
        <v>0</v>
      </c>
      <c r="EI17" s="12">
        <v>5400</v>
      </c>
      <c r="EJ17" s="12">
        <v>0</v>
      </c>
      <c r="EK17" s="12">
        <v>5400</v>
      </c>
      <c r="EL17" s="13"/>
      <c r="EM17" s="12">
        <v>0</v>
      </c>
      <c r="EN17" s="12">
        <v>0</v>
      </c>
      <c r="EO17" s="12">
        <v>0</v>
      </c>
      <c r="EP17" s="12">
        <v>0</v>
      </c>
      <c r="EQ17" s="13"/>
      <c r="ER17" s="12">
        <v>0</v>
      </c>
      <c r="ES17" s="12">
        <v>0</v>
      </c>
      <c r="ET17" s="12">
        <v>0</v>
      </c>
      <c r="EU17" s="12">
        <v>0</v>
      </c>
      <c r="EV17" s="13"/>
      <c r="EW17" s="12">
        <v>1055</v>
      </c>
      <c r="EX17" s="12">
        <v>263750</v>
      </c>
      <c r="EY17" s="12">
        <v>0</v>
      </c>
      <c r="EZ17" s="12">
        <v>263750</v>
      </c>
      <c r="FA17" s="13"/>
      <c r="FB17" s="12">
        <v>527</v>
      </c>
      <c r="FC17" s="12">
        <v>210800</v>
      </c>
      <c r="FD17" s="12">
        <v>0</v>
      </c>
      <c r="FE17" s="12">
        <v>210800</v>
      </c>
      <c r="FF17" s="13"/>
      <c r="FG17" s="12">
        <v>527</v>
      </c>
      <c r="FH17" s="12">
        <v>316200</v>
      </c>
      <c r="FI17" s="12">
        <v>0</v>
      </c>
      <c r="FJ17" s="12">
        <v>316200</v>
      </c>
      <c r="FK17" s="13"/>
      <c r="FL17" s="12">
        <v>2400</v>
      </c>
      <c r="FM17" s="12">
        <v>240000</v>
      </c>
      <c r="FN17" s="12">
        <v>0</v>
      </c>
      <c r="FO17" s="12">
        <v>240000</v>
      </c>
      <c r="FP17" s="13"/>
      <c r="FQ17" s="12">
        <v>0</v>
      </c>
      <c r="FR17" s="12">
        <v>0</v>
      </c>
      <c r="FS17" s="12">
        <v>0</v>
      </c>
      <c r="FT17" s="12">
        <v>0</v>
      </c>
      <c r="FU17" s="13"/>
      <c r="FV17" s="12">
        <v>220427.30742095993</v>
      </c>
      <c r="FW17" s="12">
        <v>2534914.0353410393</v>
      </c>
      <c r="FX17" s="12">
        <v>0</v>
      </c>
      <c r="FY17" s="12">
        <v>2534914.0353410393</v>
      </c>
      <c r="FZ17" s="13"/>
      <c r="GA17" s="12">
        <v>3600</v>
      </c>
      <c r="GB17" s="12">
        <v>57600000</v>
      </c>
      <c r="GC17" s="12">
        <v>0</v>
      </c>
      <c r="GD17" s="12">
        <v>57600000</v>
      </c>
      <c r="GE17" s="13"/>
      <c r="GF17" s="12">
        <v>5410</v>
      </c>
      <c r="GG17" s="12">
        <v>1082000</v>
      </c>
      <c r="GH17" s="12">
        <v>0</v>
      </c>
      <c r="GI17" s="12">
        <v>1082000</v>
      </c>
      <c r="GJ17" s="13"/>
      <c r="GK17" s="12"/>
      <c r="GL17" s="12">
        <v>0</v>
      </c>
      <c r="GM17" s="12">
        <v>0</v>
      </c>
      <c r="GN17" s="12">
        <v>0</v>
      </c>
      <c r="GO17" s="13"/>
      <c r="GP17" s="12">
        <v>655</v>
      </c>
      <c r="GQ17" s="12">
        <v>2769000</v>
      </c>
      <c r="GR17" s="12">
        <v>0</v>
      </c>
      <c r="GS17" s="12">
        <v>2769000</v>
      </c>
      <c r="GT17" s="13"/>
      <c r="GU17" s="12">
        <v>96</v>
      </c>
      <c r="GV17" s="12">
        <v>480000</v>
      </c>
      <c r="GW17" s="12">
        <v>0</v>
      </c>
      <c r="GX17" s="12">
        <v>480000</v>
      </c>
      <c r="GY17" s="13"/>
      <c r="GZ17" s="12">
        <v>0</v>
      </c>
      <c r="HA17" s="12">
        <v>0</v>
      </c>
      <c r="HB17" s="12">
        <v>0</v>
      </c>
      <c r="HC17" s="12">
        <v>0</v>
      </c>
      <c r="HD17" s="13"/>
      <c r="HE17" s="12">
        <v>193</v>
      </c>
      <c r="HF17" s="12">
        <v>270200</v>
      </c>
      <c r="HG17" s="12">
        <v>0</v>
      </c>
      <c r="HH17" s="12">
        <v>270200</v>
      </c>
      <c r="HI17" s="13"/>
      <c r="HJ17" s="12">
        <v>60</v>
      </c>
      <c r="HK17" s="12">
        <v>7778100</v>
      </c>
      <c r="HL17" s="12">
        <v>0</v>
      </c>
      <c r="HM17" s="12">
        <v>7778100</v>
      </c>
      <c r="HN17" s="13"/>
      <c r="HO17" s="12">
        <v>0</v>
      </c>
      <c r="HP17" s="12">
        <v>0</v>
      </c>
      <c r="HQ17" s="12">
        <v>0</v>
      </c>
      <c r="HR17" s="12">
        <v>0</v>
      </c>
      <c r="HS17" s="13"/>
      <c r="HT17" s="12">
        <v>0</v>
      </c>
      <c r="HU17" s="12">
        <v>0</v>
      </c>
      <c r="HV17" s="12">
        <v>0</v>
      </c>
      <c r="HW17" s="12">
        <v>0</v>
      </c>
      <c r="HX17" s="13"/>
      <c r="HY17" s="12">
        <v>194</v>
      </c>
      <c r="HZ17" s="12">
        <v>13968000</v>
      </c>
      <c r="IA17" s="12"/>
      <c r="IB17" s="12">
        <v>13968000</v>
      </c>
      <c r="IC17" s="13"/>
      <c r="ID17" s="12">
        <v>3767</v>
      </c>
      <c r="IE17" s="12">
        <v>3767000</v>
      </c>
      <c r="IF17" s="12">
        <v>0</v>
      </c>
      <c r="IG17" s="12">
        <v>3767000</v>
      </c>
      <c r="IH17" s="13"/>
      <c r="II17" s="12">
        <v>24</v>
      </c>
      <c r="IJ17" s="12">
        <v>84000</v>
      </c>
      <c r="IK17" s="12">
        <v>0</v>
      </c>
      <c r="IL17" s="12">
        <v>84000</v>
      </c>
      <c r="IM17" s="13"/>
      <c r="IN17" s="12">
        <v>1780</v>
      </c>
      <c r="IO17" s="12">
        <v>3204000</v>
      </c>
      <c r="IP17" s="12">
        <v>0</v>
      </c>
      <c r="IQ17" s="12">
        <v>3204000</v>
      </c>
      <c r="IR17" s="13"/>
      <c r="IS17" s="12">
        <v>0</v>
      </c>
      <c r="IT17" s="12">
        <v>0</v>
      </c>
      <c r="IU17" s="12">
        <v>0</v>
      </c>
      <c r="IV17" s="12">
        <v>0</v>
      </c>
      <c r="IW17" s="13"/>
      <c r="IX17" s="12">
        <v>3773</v>
      </c>
      <c r="IY17" s="12">
        <v>3082250</v>
      </c>
      <c r="IZ17" s="12">
        <v>0</v>
      </c>
      <c r="JA17" s="12">
        <v>3082250</v>
      </c>
      <c r="JB17" s="13"/>
      <c r="JC17" s="12">
        <v>0</v>
      </c>
      <c r="JD17" s="12">
        <v>0</v>
      </c>
      <c r="JE17" s="12">
        <v>0</v>
      </c>
      <c r="JF17" s="12">
        <v>0</v>
      </c>
      <c r="JG17" s="13"/>
      <c r="JH17" s="72">
        <v>3790</v>
      </c>
      <c r="JI17" s="12">
        <v>2084500.0000000002</v>
      </c>
      <c r="JJ17" s="12">
        <v>0</v>
      </c>
      <c r="JK17" s="12">
        <v>2084500.0000000002</v>
      </c>
      <c r="JL17" s="13"/>
      <c r="JM17" s="12">
        <v>221</v>
      </c>
      <c r="JN17" s="12">
        <v>497250</v>
      </c>
      <c r="JO17" s="12">
        <v>0</v>
      </c>
      <c r="JP17" s="12">
        <v>497250</v>
      </c>
      <c r="JQ17" s="13"/>
      <c r="JR17" s="12">
        <v>8240</v>
      </c>
      <c r="JS17" s="12">
        <v>568126</v>
      </c>
      <c r="JT17" s="12">
        <v>0</v>
      </c>
      <c r="JU17" s="12">
        <v>568126</v>
      </c>
      <c r="JV17" s="13"/>
      <c r="JW17" s="12">
        <v>195</v>
      </c>
      <c r="JX17" s="12">
        <v>195000</v>
      </c>
      <c r="JY17" s="12">
        <v>0</v>
      </c>
      <c r="JZ17" s="12">
        <v>195000</v>
      </c>
      <c r="KA17" s="13"/>
      <c r="KB17" s="12">
        <v>15</v>
      </c>
      <c r="KC17" s="12">
        <v>6000</v>
      </c>
      <c r="KD17" s="12">
        <v>0</v>
      </c>
      <c r="KE17" s="12">
        <v>6000</v>
      </c>
      <c r="KF17" s="13"/>
      <c r="KG17" s="12">
        <v>1690</v>
      </c>
      <c r="KH17" s="12">
        <v>465000</v>
      </c>
      <c r="KI17" s="12">
        <v>0</v>
      </c>
      <c r="KJ17" s="12">
        <v>465000</v>
      </c>
      <c r="KK17" s="13"/>
      <c r="KL17" s="12">
        <v>1</v>
      </c>
      <c r="KM17" s="12">
        <v>60000</v>
      </c>
      <c r="KN17" s="12">
        <v>0</v>
      </c>
      <c r="KO17" s="12">
        <v>60000</v>
      </c>
      <c r="KP17" s="13"/>
      <c r="KQ17" s="12">
        <v>0</v>
      </c>
      <c r="KR17" s="12">
        <v>15000</v>
      </c>
      <c r="KS17" s="12">
        <v>0</v>
      </c>
      <c r="KT17" s="12">
        <v>15000</v>
      </c>
      <c r="KU17" s="13"/>
      <c r="KV17" s="12">
        <v>0</v>
      </c>
      <c r="KW17" s="12">
        <v>0</v>
      </c>
      <c r="KX17" s="12">
        <v>0</v>
      </c>
      <c r="KY17" s="12">
        <v>0</v>
      </c>
      <c r="KZ17" s="13"/>
      <c r="LA17" s="12">
        <v>0</v>
      </c>
      <c r="LB17" s="12">
        <v>0</v>
      </c>
      <c r="LC17" s="12">
        <v>0</v>
      </c>
      <c r="LD17" s="12">
        <v>0</v>
      </c>
      <c r="LE17" s="13"/>
      <c r="LF17" s="12">
        <v>0</v>
      </c>
      <c r="LG17" s="12">
        <v>100000</v>
      </c>
      <c r="LH17" s="12">
        <v>0</v>
      </c>
      <c r="LI17" s="12">
        <v>100000</v>
      </c>
      <c r="LJ17" s="13"/>
      <c r="LK17" s="12">
        <v>2</v>
      </c>
      <c r="LL17" s="12">
        <v>4000</v>
      </c>
      <c r="LM17" s="12">
        <v>0</v>
      </c>
      <c r="LN17" s="12">
        <v>4000</v>
      </c>
      <c r="LO17" s="13"/>
      <c r="LP17" s="12">
        <v>24</v>
      </c>
      <c r="LQ17" s="12">
        <v>120000</v>
      </c>
      <c r="LR17" s="12">
        <v>0</v>
      </c>
      <c r="LS17" s="12">
        <v>120000</v>
      </c>
      <c r="LT17" s="13"/>
      <c r="LU17" s="12">
        <v>332</v>
      </c>
      <c r="LV17" s="12">
        <v>0</v>
      </c>
      <c r="LW17" s="12">
        <v>0</v>
      </c>
      <c r="LX17" s="12">
        <v>0</v>
      </c>
      <c r="LY17" s="13"/>
      <c r="LZ17" s="12">
        <v>1</v>
      </c>
      <c r="MA17" s="12">
        <v>30000</v>
      </c>
      <c r="MB17" s="12">
        <v>0</v>
      </c>
      <c r="MC17" s="12">
        <v>30000</v>
      </c>
      <c r="MD17" s="13"/>
      <c r="ME17" s="12">
        <v>0</v>
      </c>
      <c r="MF17" s="12">
        <v>0</v>
      </c>
      <c r="MG17" s="12">
        <v>0</v>
      </c>
      <c r="MH17" s="12">
        <v>0</v>
      </c>
      <c r="MI17" s="13"/>
      <c r="MJ17" s="12">
        <v>1</v>
      </c>
      <c r="MK17" s="12">
        <v>54000</v>
      </c>
      <c r="ML17" s="12">
        <v>0</v>
      </c>
      <c r="MM17" s="12">
        <v>54000</v>
      </c>
      <c r="MN17" s="13"/>
      <c r="MO17" s="12">
        <v>0</v>
      </c>
      <c r="MP17" s="12">
        <v>0</v>
      </c>
      <c r="MQ17" s="12">
        <v>0</v>
      </c>
      <c r="MR17" s="12">
        <v>0</v>
      </c>
      <c r="MS17" s="13"/>
      <c r="MT17" s="12">
        <v>0</v>
      </c>
      <c r="MU17" s="12">
        <v>196342353.47784102</v>
      </c>
      <c r="MV17" s="12">
        <v>0</v>
      </c>
      <c r="MW17" s="12">
        <v>196342353.47784102</v>
      </c>
      <c r="MX17" s="13"/>
    </row>
    <row r="18" spans="1:362" ht="16.5" hidden="1">
      <c r="A18" s="77">
        <v>12</v>
      </c>
      <c r="B18" s="78" t="s">
        <v>14</v>
      </c>
      <c r="C18" s="12">
        <v>0</v>
      </c>
      <c r="D18" s="12">
        <v>23866000</v>
      </c>
      <c r="E18" s="12">
        <v>0</v>
      </c>
      <c r="F18" s="12">
        <v>23866000</v>
      </c>
      <c r="G18" s="13"/>
      <c r="H18" s="12">
        <v>2392</v>
      </c>
      <c r="I18" s="12">
        <v>717600</v>
      </c>
      <c r="J18" s="12">
        <v>0</v>
      </c>
      <c r="K18" s="12">
        <v>717600</v>
      </c>
      <c r="L18" s="13"/>
      <c r="M18" s="12">
        <v>34297.306428000004</v>
      </c>
      <c r="N18" s="12">
        <v>8574326.6070000008</v>
      </c>
      <c r="O18" s="12">
        <v>0</v>
      </c>
      <c r="P18" s="12">
        <v>8574326.6070000008</v>
      </c>
      <c r="Q18" s="13"/>
      <c r="R18" s="12">
        <v>900</v>
      </c>
      <c r="S18" s="12">
        <v>180000</v>
      </c>
      <c r="T18" s="12">
        <v>0</v>
      </c>
      <c r="U18" s="12">
        <v>180000</v>
      </c>
      <c r="V18" s="13"/>
      <c r="W18" s="12">
        <v>510.40265120132545</v>
      </c>
      <c r="X18" s="12">
        <v>76560.397680198817</v>
      </c>
      <c r="Y18" s="12">
        <v>0</v>
      </c>
      <c r="Z18" s="12">
        <v>76560.397680198817</v>
      </c>
      <c r="AA18" s="13"/>
      <c r="AB18" s="12">
        <v>2392</v>
      </c>
      <c r="AC18" s="12">
        <v>478400</v>
      </c>
      <c r="AD18" s="12">
        <v>0</v>
      </c>
      <c r="AE18" s="12">
        <v>478400</v>
      </c>
      <c r="AF18" s="13"/>
      <c r="AG18" s="12">
        <v>2392</v>
      </c>
      <c r="AH18" s="12">
        <v>239200</v>
      </c>
      <c r="AI18" s="12">
        <v>0</v>
      </c>
      <c r="AJ18" s="12">
        <v>239200</v>
      </c>
      <c r="AK18" s="13"/>
      <c r="AL18" s="12">
        <v>0</v>
      </c>
      <c r="AM18" s="12">
        <v>0</v>
      </c>
      <c r="AN18" s="12">
        <v>0</v>
      </c>
      <c r="AO18" s="12">
        <v>0</v>
      </c>
      <c r="AP18" s="13"/>
      <c r="AQ18" s="12">
        <v>2392</v>
      </c>
      <c r="AR18" s="12">
        <v>2870400</v>
      </c>
      <c r="AS18" s="12">
        <v>0</v>
      </c>
      <c r="AT18" s="12">
        <v>2870400</v>
      </c>
      <c r="AU18" s="13"/>
      <c r="AV18" s="12">
        <v>0</v>
      </c>
      <c r="AW18" s="12">
        <v>0</v>
      </c>
      <c r="AX18" s="12">
        <v>0</v>
      </c>
      <c r="AY18" s="12">
        <v>0</v>
      </c>
      <c r="AZ18" s="13"/>
      <c r="BA18" s="12">
        <v>67022</v>
      </c>
      <c r="BB18" s="12">
        <v>15904775</v>
      </c>
      <c r="BC18" s="12">
        <v>0</v>
      </c>
      <c r="BD18" s="12">
        <v>15904775</v>
      </c>
      <c r="BE18" s="13"/>
      <c r="BF18" s="12">
        <v>0</v>
      </c>
      <c r="BG18" s="12">
        <v>0</v>
      </c>
      <c r="BH18" s="12">
        <v>0</v>
      </c>
      <c r="BI18" s="12">
        <v>0</v>
      </c>
      <c r="BJ18" s="13"/>
      <c r="BK18" s="12">
        <v>150</v>
      </c>
      <c r="BL18" s="12">
        <v>22500</v>
      </c>
      <c r="BM18" s="12">
        <v>0</v>
      </c>
      <c r="BN18" s="12">
        <v>22500</v>
      </c>
      <c r="BO18" s="13"/>
      <c r="BP18" s="12">
        <v>2464</v>
      </c>
      <c r="BQ18" s="12">
        <v>246400</v>
      </c>
      <c r="BR18" s="12">
        <v>0</v>
      </c>
      <c r="BS18" s="12">
        <v>246400</v>
      </c>
      <c r="BT18" s="13"/>
      <c r="BU18" s="12">
        <v>2392</v>
      </c>
      <c r="BV18" s="12">
        <v>239200</v>
      </c>
      <c r="BW18" s="12">
        <v>0</v>
      </c>
      <c r="BX18" s="12">
        <v>239200</v>
      </c>
      <c r="BY18" s="13"/>
      <c r="BZ18" s="12">
        <v>2392</v>
      </c>
      <c r="CA18" s="12">
        <v>478400</v>
      </c>
      <c r="CB18" s="12">
        <v>0</v>
      </c>
      <c r="CC18" s="12">
        <v>478400</v>
      </c>
      <c r="CD18" s="13"/>
      <c r="CE18" s="12">
        <v>6484</v>
      </c>
      <c r="CF18" s="12">
        <v>972600</v>
      </c>
      <c r="CG18" s="12">
        <v>0</v>
      </c>
      <c r="CH18" s="12">
        <v>972600</v>
      </c>
      <c r="CI18" s="13"/>
      <c r="CJ18" s="12">
        <v>20</v>
      </c>
      <c r="CK18" s="12">
        <v>3000</v>
      </c>
      <c r="CL18" s="12">
        <v>0</v>
      </c>
      <c r="CM18" s="12">
        <v>3000</v>
      </c>
      <c r="CN18" s="13"/>
      <c r="CO18" s="12">
        <v>500</v>
      </c>
      <c r="CP18" s="12">
        <v>250000</v>
      </c>
      <c r="CQ18" s="12">
        <v>0</v>
      </c>
      <c r="CR18" s="12">
        <v>250000</v>
      </c>
      <c r="CS18" s="13"/>
      <c r="CT18" s="12">
        <v>1000</v>
      </c>
      <c r="CU18" s="12">
        <v>1000000</v>
      </c>
      <c r="CV18" s="12">
        <v>0</v>
      </c>
      <c r="CW18" s="12">
        <v>1000000</v>
      </c>
      <c r="CX18" s="13"/>
      <c r="CY18" s="12">
        <v>11445</v>
      </c>
      <c r="CZ18" s="12">
        <v>1144500</v>
      </c>
      <c r="DA18" s="12">
        <v>0</v>
      </c>
      <c r="DB18" s="12">
        <v>1144500</v>
      </c>
      <c r="DC18" s="13"/>
      <c r="DD18" s="12">
        <v>0</v>
      </c>
      <c r="DE18" s="12">
        <v>0</v>
      </c>
      <c r="DF18" s="12">
        <v>0</v>
      </c>
      <c r="DG18" s="12">
        <v>0</v>
      </c>
      <c r="DH18" s="13"/>
      <c r="DI18" s="12">
        <v>0</v>
      </c>
      <c r="DJ18" s="12">
        <v>0</v>
      </c>
      <c r="DK18" s="12">
        <v>0</v>
      </c>
      <c r="DL18" s="12">
        <v>0</v>
      </c>
      <c r="DM18" s="13"/>
      <c r="DN18" s="12">
        <v>0</v>
      </c>
      <c r="DO18" s="12">
        <v>0</v>
      </c>
      <c r="DP18" s="12">
        <v>0</v>
      </c>
      <c r="DQ18" s="12">
        <v>0</v>
      </c>
      <c r="DR18" s="13"/>
      <c r="DS18" s="12">
        <v>1</v>
      </c>
      <c r="DT18" s="12">
        <v>120000</v>
      </c>
      <c r="DU18" s="12">
        <v>0</v>
      </c>
      <c r="DV18" s="12">
        <v>120000</v>
      </c>
      <c r="DW18" s="13"/>
      <c r="DX18" s="12">
        <v>0</v>
      </c>
      <c r="DY18" s="12">
        <v>0</v>
      </c>
      <c r="DZ18" s="12">
        <v>0</v>
      </c>
      <c r="EA18" s="12">
        <v>0</v>
      </c>
      <c r="EB18" s="13"/>
      <c r="EC18" s="12">
        <v>0</v>
      </c>
      <c r="ED18" s="12">
        <v>0</v>
      </c>
      <c r="EE18" s="12">
        <v>0</v>
      </c>
      <c r="EF18" s="12">
        <v>0</v>
      </c>
      <c r="EG18" s="13"/>
      <c r="EH18" s="12">
        <v>0</v>
      </c>
      <c r="EI18" s="12">
        <v>2100</v>
      </c>
      <c r="EJ18" s="12">
        <v>0</v>
      </c>
      <c r="EK18" s="12">
        <v>2100</v>
      </c>
      <c r="EL18" s="13"/>
      <c r="EM18" s="12">
        <v>0</v>
      </c>
      <c r="EN18" s="12">
        <v>4990592</v>
      </c>
      <c r="EO18" s="12">
        <v>0</v>
      </c>
      <c r="EP18" s="12">
        <v>4990592</v>
      </c>
      <c r="EQ18" s="13"/>
      <c r="ER18" s="12">
        <v>1248</v>
      </c>
      <c r="ES18" s="12">
        <v>570000</v>
      </c>
      <c r="ET18" s="12">
        <v>0</v>
      </c>
      <c r="EU18" s="12">
        <v>570000</v>
      </c>
      <c r="EV18" s="13"/>
      <c r="EW18" s="12">
        <v>616</v>
      </c>
      <c r="EX18" s="12">
        <v>154000</v>
      </c>
      <c r="EY18" s="12">
        <v>0</v>
      </c>
      <c r="EZ18" s="12">
        <v>154000</v>
      </c>
      <c r="FA18" s="13"/>
      <c r="FB18" s="12">
        <v>308</v>
      </c>
      <c r="FC18" s="12">
        <v>123200</v>
      </c>
      <c r="FD18" s="12">
        <v>0</v>
      </c>
      <c r="FE18" s="12">
        <v>123200</v>
      </c>
      <c r="FF18" s="13"/>
      <c r="FG18" s="12">
        <v>308</v>
      </c>
      <c r="FH18" s="12">
        <v>184800</v>
      </c>
      <c r="FI18" s="12">
        <v>0</v>
      </c>
      <c r="FJ18" s="12">
        <v>184800</v>
      </c>
      <c r="FK18" s="13"/>
      <c r="FL18" s="12">
        <v>1380</v>
      </c>
      <c r="FM18" s="12">
        <v>138000</v>
      </c>
      <c r="FN18" s="12">
        <v>0</v>
      </c>
      <c r="FO18" s="12">
        <v>138000</v>
      </c>
      <c r="FP18" s="13"/>
      <c r="FQ18" s="12">
        <v>2000</v>
      </c>
      <c r="FR18" s="12">
        <v>150000</v>
      </c>
      <c r="FS18" s="12">
        <v>0</v>
      </c>
      <c r="FT18" s="12">
        <v>150000</v>
      </c>
      <c r="FU18" s="13"/>
      <c r="FV18" s="12">
        <v>159779.15298142208</v>
      </c>
      <c r="FW18" s="12">
        <v>1837460.2592863541</v>
      </c>
      <c r="FX18" s="12">
        <v>0</v>
      </c>
      <c r="FY18" s="12">
        <v>1837460.2592863541</v>
      </c>
      <c r="FZ18" s="13"/>
      <c r="GA18" s="12">
        <v>2368</v>
      </c>
      <c r="GB18" s="12">
        <v>37888000</v>
      </c>
      <c r="GC18" s="12">
        <v>0</v>
      </c>
      <c r="GD18" s="12">
        <v>37888000</v>
      </c>
      <c r="GE18" s="13"/>
      <c r="GF18" s="12">
        <v>2907</v>
      </c>
      <c r="GG18" s="12">
        <v>581400</v>
      </c>
      <c r="GH18" s="12">
        <v>0</v>
      </c>
      <c r="GI18" s="12">
        <v>581400</v>
      </c>
      <c r="GJ18" s="13"/>
      <c r="GK18" s="12"/>
      <c r="GL18" s="12">
        <v>0</v>
      </c>
      <c r="GM18" s="12">
        <v>0</v>
      </c>
      <c r="GN18" s="12">
        <v>0</v>
      </c>
      <c r="GO18" s="13"/>
      <c r="GP18" s="12">
        <v>3828</v>
      </c>
      <c r="GQ18" s="12">
        <v>16095600</v>
      </c>
      <c r="GR18" s="12">
        <v>0</v>
      </c>
      <c r="GS18" s="12">
        <v>16095600</v>
      </c>
      <c r="GT18" s="13"/>
      <c r="GU18" s="12">
        <v>56</v>
      </c>
      <c r="GV18" s="12">
        <v>280000</v>
      </c>
      <c r="GW18" s="12">
        <v>0</v>
      </c>
      <c r="GX18" s="12">
        <v>280000</v>
      </c>
      <c r="GY18" s="13"/>
      <c r="GZ18" s="12">
        <v>0</v>
      </c>
      <c r="HA18" s="12">
        <v>0</v>
      </c>
      <c r="HB18" s="12">
        <v>0</v>
      </c>
      <c r="HC18" s="12">
        <v>0</v>
      </c>
      <c r="HD18" s="13"/>
      <c r="HE18" s="12">
        <v>120</v>
      </c>
      <c r="HF18" s="12">
        <v>168000</v>
      </c>
      <c r="HG18" s="12">
        <v>0</v>
      </c>
      <c r="HH18" s="12">
        <v>168000</v>
      </c>
      <c r="HI18" s="13"/>
      <c r="HJ18" s="12">
        <v>0</v>
      </c>
      <c r="HK18" s="12">
        <v>0</v>
      </c>
      <c r="HL18" s="12">
        <v>0</v>
      </c>
      <c r="HM18" s="12">
        <v>0</v>
      </c>
      <c r="HN18" s="13"/>
      <c r="HO18" s="12">
        <v>0</v>
      </c>
      <c r="HP18" s="12">
        <v>0</v>
      </c>
      <c r="HQ18" s="12">
        <v>0</v>
      </c>
      <c r="HR18" s="12">
        <v>0</v>
      </c>
      <c r="HS18" s="13"/>
      <c r="HT18" s="12">
        <v>0</v>
      </c>
      <c r="HU18" s="12">
        <v>0</v>
      </c>
      <c r="HV18" s="12">
        <v>0</v>
      </c>
      <c r="HW18" s="12">
        <v>0</v>
      </c>
      <c r="HX18" s="13"/>
      <c r="HY18" s="12">
        <v>120</v>
      </c>
      <c r="HZ18" s="12">
        <v>8640000</v>
      </c>
      <c r="IA18" s="12"/>
      <c r="IB18" s="12">
        <v>8640000</v>
      </c>
      <c r="IC18" s="13"/>
      <c r="ID18" s="12">
        <v>2476</v>
      </c>
      <c r="IE18" s="12">
        <v>2476000</v>
      </c>
      <c r="IF18" s="12">
        <v>0</v>
      </c>
      <c r="IG18" s="12">
        <v>2476000</v>
      </c>
      <c r="IH18" s="13"/>
      <c r="II18" s="12">
        <v>14</v>
      </c>
      <c r="IJ18" s="12">
        <v>49000</v>
      </c>
      <c r="IK18" s="12">
        <v>0</v>
      </c>
      <c r="IL18" s="12">
        <v>49000</v>
      </c>
      <c r="IM18" s="13"/>
      <c r="IN18" s="12">
        <v>517</v>
      </c>
      <c r="IO18" s="12">
        <v>930600</v>
      </c>
      <c r="IP18" s="12">
        <v>0</v>
      </c>
      <c r="IQ18" s="12">
        <v>930600</v>
      </c>
      <c r="IR18" s="13"/>
      <c r="IS18" s="12">
        <v>0</v>
      </c>
      <c r="IT18" s="12">
        <v>0</v>
      </c>
      <c r="IU18" s="12">
        <v>0</v>
      </c>
      <c r="IV18" s="12">
        <v>0</v>
      </c>
      <c r="IW18" s="13"/>
      <c r="IX18" s="12">
        <v>2494</v>
      </c>
      <c r="IY18" s="12">
        <v>2038000</v>
      </c>
      <c r="IZ18" s="12">
        <v>0</v>
      </c>
      <c r="JA18" s="12">
        <v>2038000</v>
      </c>
      <c r="JB18" s="13"/>
      <c r="JC18" s="12">
        <v>0</v>
      </c>
      <c r="JD18" s="12">
        <v>0</v>
      </c>
      <c r="JE18" s="12">
        <v>0</v>
      </c>
      <c r="JF18" s="12">
        <v>0</v>
      </c>
      <c r="JG18" s="13"/>
      <c r="JH18" s="72">
        <v>2410</v>
      </c>
      <c r="JI18" s="12">
        <v>1325500</v>
      </c>
      <c r="JJ18" s="12">
        <v>0</v>
      </c>
      <c r="JK18" s="12">
        <v>1325500</v>
      </c>
      <c r="JL18" s="13"/>
      <c r="JM18" s="12">
        <v>103</v>
      </c>
      <c r="JN18" s="12">
        <v>231750</v>
      </c>
      <c r="JO18" s="12">
        <v>0</v>
      </c>
      <c r="JP18" s="12">
        <v>231750</v>
      </c>
      <c r="JQ18" s="13"/>
      <c r="JR18" s="12">
        <v>4530</v>
      </c>
      <c r="JS18" s="12">
        <v>312332</v>
      </c>
      <c r="JT18" s="12">
        <v>0</v>
      </c>
      <c r="JU18" s="12">
        <v>312332</v>
      </c>
      <c r="JV18" s="13"/>
      <c r="JW18" s="12">
        <v>123</v>
      </c>
      <c r="JX18" s="12">
        <v>123000</v>
      </c>
      <c r="JY18" s="12">
        <v>0</v>
      </c>
      <c r="JZ18" s="12">
        <v>123000</v>
      </c>
      <c r="KA18" s="13"/>
      <c r="KB18" s="12">
        <v>0</v>
      </c>
      <c r="KC18" s="12">
        <v>0</v>
      </c>
      <c r="KD18" s="12">
        <v>0</v>
      </c>
      <c r="KE18" s="12">
        <v>0</v>
      </c>
      <c r="KF18" s="13"/>
      <c r="KG18" s="12">
        <v>0</v>
      </c>
      <c r="KH18" s="12">
        <v>0</v>
      </c>
      <c r="KI18" s="12">
        <v>0</v>
      </c>
      <c r="KJ18" s="12">
        <v>0</v>
      </c>
      <c r="KK18" s="13"/>
      <c r="KL18" s="12">
        <v>1</v>
      </c>
      <c r="KM18" s="12">
        <v>80000</v>
      </c>
      <c r="KN18" s="12">
        <v>0</v>
      </c>
      <c r="KO18" s="12">
        <v>80000</v>
      </c>
      <c r="KP18" s="13"/>
      <c r="KQ18" s="12">
        <v>0</v>
      </c>
      <c r="KR18" s="12">
        <v>5000</v>
      </c>
      <c r="KS18" s="12">
        <v>0</v>
      </c>
      <c r="KT18" s="12">
        <v>5000</v>
      </c>
      <c r="KU18" s="13"/>
      <c r="KV18" s="12">
        <v>14</v>
      </c>
      <c r="KW18" s="12">
        <v>18885960</v>
      </c>
      <c r="KX18" s="12">
        <v>0</v>
      </c>
      <c r="KY18" s="12">
        <v>18885960</v>
      </c>
      <c r="KZ18" s="13"/>
      <c r="LA18" s="12">
        <v>69</v>
      </c>
      <c r="LB18" s="12">
        <v>113600</v>
      </c>
      <c r="LC18" s="12">
        <v>0</v>
      </c>
      <c r="LD18" s="12">
        <v>113600</v>
      </c>
      <c r="LE18" s="13"/>
      <c r="LF18" s="12">
        <v>0</v>
      </c>
      <c r="LG18" s="12">
        <v>100000</v>
      </c>
      <c r="LH18" s="12">
        <v>0</v>
      </c>
      <c r="LI18" s="12">
        <v>100000</v>
      </c>
      <c r="LJ18" s="13"/>
      <c r="LK18" s="12">
        <v>2</v>
      </c>
      <c r="LL18" s="12">
        <v>4000</v>
      </c>
      <c r="LM18" s="12">
        <v>0</v>
      </c>
      <c r="LN18" s="12">
        <v>4000</v>
      </c>
      <c r="LO18" s="13"/>
      <c r="LP18" s="12">
        <v>14</v>
      </c>
      <c r="LQ18" s="12">
        <v>70000</v>
      </c>
      <c r="LR18" s="12">
        <v>0</v>
      </c>
      <c r="LS18" s="12">
        <v>70000</v>
      </c>
      <c r="LT18" s="13"/>
      <c r="LU18" s="12">
        <v>332</v>
      </c>
      <c r="LV18" s="12">
        <v>0</v>
      </c>
      <c r="LW18" s="12">
        <v>0</v>
      </c>
      <c r="LX18" s="12">
        <v>0</v>
      </c>
      <c r="LY18" s="13"/>
      <c r="LZ18" s="12">
        <v>1</v>
      </c>
      <c r="MA18" s="12">
        <v>30000</v>
      </c>
      <c r="MB18" s="12">
        <v>0</v>
      </c>
      <c r="MC18" s="12">
        <v>30000</v>
      </c>
      <c r="MD18" s="13"/>
      <c r="ME18" s="12">
        <v>0</v>
      </c>
      <c r="MF18" s="12">
        <v>0</v>
      </c>
      <c r="MG18" s="12">
        <v>0</v>
      </c>
      <c r="MH18" s="12">
        <v>0</v>
      </c>
      <c r="MI18" s="13"/>
      <c r="MJ18" s="12">
        <v>1</v>
      </c>
      <c r="MK18" s="12">
        <v>54000</v>
      </c>
      <c r="ML18" s="12">
        <v>0</v>
      </c>
      <c r="MM18" s="12">
        <v>54000</v>
      </c>
      <c r="MN18" s="13"/>
      <c r="MO18" s="12">
        <v>0</v>
      </c>
      <c r="MP18" s="12">
        <v>0</v>
      </c>
      <c r="MQ18" s="12">
        <v>0</v>
      </c>
      <c r="MR18" s="12">
        <v>0</v>
      </c>
      <c r="MS18" s="13"/>
      <c r="MT18" s="12">
        <v>0</v>
      </c>
      <c r="MU18" s="12">
        <v>156015756.26396656</v>
      </c>
      <c r="MV18" s="12">
        <v>0</v>
      </c>
      <c r="MW18" s="12">
        <v>156015756.26396656</v>
      </c>
      <c r="MX18" s="13"/>
    </row>
    <row r="19" spans="1:362" ht="16.5" hidden="1">
      <c r="A19" s="77">
        <v>13</v>
      </c>
      <c r="B19" s="78" t="s">
        <v>15</v>
      </c>
      <c r="C19" s="12">
        <v>0</v>
      </c>
      <c r="D19" s="12">
        <v>19728000</v>
      </c>
      <c r="E19" s="12">
        <v>0</v>
      </c>
      <c r="F19" s="12">
        <v>19728000</v>
      </c>
      <c r="G19" s="13"/>
      <c r="H19" s="12">
        <v>1556</v>
      </c>
      <c r="I19" s="12">
        <v>466800</v>
      </c>
      <c r="J19" s="12">
        <v>0</v>
      </c>
      <c r="K19" s="12">
        <v>466800</v>
      </c>
      <c r="L19" s="13"/>
      <c r="M19" s="12">
        <v>15889.22984</v>
      </c>
      <c r="N19" s="12">
        <v>3972307.46</v>
      </c>
      <c r="O19" s="12">
        <v>0</v>
      </c>
      <c r="P19" s="12">
        <v>3972307.46</v>
      </c>
      <c r="Q19" s="13"/>
      <c r="R19" s="12">
        <v>1120</v>
      </c>
      <c r="S19" s="12">
        <v>224000</v>
      </c>
      <c r="T19" s="12">
        <v>0</v>
      </c>
      <c r="U19" s="12">
        <v>224000</v>
      </c>
      <c r="V19" s="13"/>
      <c r="W19" s="12">
        <v>400</v>
      </c>
      <c r="X19" s="12">
        <v>60000</v>
      </c>
      <c r="Y19" s="12">
        <v>0</v>
      </c>
      <c r="Z19" s="12">
        <v>60000</v>
      </c>
      <c r="AA19" s="13"/>
      <c r="AB19" s="12">
        <v>1583</v>
      </c>
      <c r="AC19" s="12">
        <v>316600</v>
      </c>
      <c r="AD19" s="12">
        <v>0</v>
      </c>
      <c r="AE19" s="12">
        <v>316600</v>
      </c>
      <c r="AF19" s="13"/>
      <c r="AG19" s="12">
        <v>1583</v>
      </c>
      <c r="AH19" s="12">
        <v>158300</v>
      </c>
      <c r="AI19" s="12">
        <v>0</v>
      </c>
      <c r="AJ19" s="12">
        <v>158300</v>
      </c>
      <c r="AK19" s="13"/>
      <c r="AL19" s="12">
        <v>0</v>
      </c>
      <c r="AM19" s="12">
        <v>0</v>
      </c>
      <c r="AN19" s="12">
        <v>0</v>
      </c>
      <c r="AO19" s="12">
        <v>0</v>
      </c>
      <c r="AP19" s="13"/>
      <c r="AQ19" s="12">
        <v>1583</v>
      </c>
      <c r="AR19" s="12">
        <v>1899600</v>
      </c>
      <c r="AS19" s="12">
        <v>0</v>
      </c>
      <c r="AT19" s="12">
        <v>1899600</v>
      </c>
      <c r="AU19" s="13"/>
      <c r="AV19" s="12">
        <v>0</v>
      </c>
      <c r="AW19" s="12">
        <v>0</v>
      </c>
      <c r="AX19" s="12">
        <v>0</v>
      </c>
      <c r="AY19" s="12">
        <v>0</v>
      </c>
      <c r="AZ19" s="13"/>
      <c r="BA19" s="12">
        <v>49942</v>
      </c>
      <c r="BB19" s="12">
        <v>14955025</v>
      </c>
      <c r="BC19" s="12">
        <v>0</v>
      </c>
      <c r="BD19" s="12">
        <v>14955025</v>
      </c>
      <c r="BE19" s="13"/>
      <c r="BF19" s="12">
        <v>14500</v>
      </c>
      <c r="BG19" s="12">
        <v>3844000</v>
      </c>
      <c r="BH19" s="12">
        <v>0</v>
      </c>
      <c r="BI19" s="12">
        <v>3844000</v>
      </c>
      <c r="BJ19" s="13"/>
      <c r="BK19" s="12">
        <v>150</v>
      </c>
      <c r="BL19" s="12">
        <v>22500</v>
      </c>
      <c r="BM19" s="12">
        <v>0</v>
      </c>
      <c r="BN19" s="12">
        <v>22500</v>
      </c>
      <c r="BO19" s="13"/>
      <c r="BP19" s="12">
        <v>1661</v>
      </c>
      <c r="BQ19" s="12">
        <v>166100</v>
      </c>
      <c r="BR19" s="12">
        <v>0</v>
      </c>
      <c r="BS19" s="12">
        <v>166100</v>
      </c>
      <c r="BT19" s="13"/>
      <c r="BU19" s="12">
        <v>1583</v>
      </c>
      <c r="BV19" s="12">
        <v>158300</v>
      </c>
      <c r="BW19" s="12">
        <v>0</v>
      </c>
      <c r="BX19" s="12">
        <v>158300</v>
      </c>
      <c r="BY19" s="13"/>
      <c r="BZ19" s="12">
        <v>1583</v>
      </c>
      <c r="CA19" s="12">
        <v>316600</v>
      </c>
      <c r="CB19" s="12">
        <v>0</v>
      </c>
      <c r="CC19" s="12">
        <v>316600</v>
      </c>
      <c r="CD19" s="13"/>
      <c r="CE19" s="12">
        <v>2261</v>
      </c>
      <c r="CF19" s="12">
        <v>339150</v>
      </c>
      <c r="CG19" s="12">
        <v>0</v>
      </c>
      <c r="CH19" s="12">
        <v>339150</v>
      </c>
      <c r="CI19" s="13"/>
      <c r="CJ19" s="12">
        <v>10</v>
      </c>
      <c r="CK19" s="12">
        <v>1500</v>
      </c>
      <c r="CL19" s="12">
        <v>0</v>
      </c>
      <c r="CM19" s="12">
        <v>1500</v>
      </c>
      <c r="CN19" s="13"/>
      <c r="CO19" s="12">
        <v>500</v>
      </c>
      <c r="CP19" s="12">
        <v>250000</v>
      </c>
      <c r="CQ19" s="12">
        <v>0</v>
      </c>
      <c r="CR19" s="12">
        <v>250000</v>
      </c>
      <c r="CS19" s="13"/>
      <c r="CT19" s="12">
        <v>1000</v>
      </c>
      <c r="CU19" s="12">
        <v>1000000</v>
      </c>
      <c r="CV19" s="12">
        <v>0</v>
      </c>
      <c r="CW19" s="12">
        <v>1000000</v>
      </c>
      <c r="CX19" s="13"/>
      <c r="CY19" s="12">
        <v>7644</v>
      </c>
      <c r="CZ19" s="12">
        <v>764400</v>
      </c>
      <c r="DA19" s="12">
        <v>0</v>
      </c>
      <c r="DB19" s="12">
        <v>764400</v>
      </c>
      <c r="DC19" s="13"/>
      <c r="DD19" s="12">
        <v>295</v>
      </c>
      <c r="DE19" s="12">
        <v>117950</v>
      </c>
      <c r="DF19" s="12">
        <v>0</v>
      </c>
      <c r="DG19" s="12">
        <v>117950</v>
      </c>
      <c r="DH19" s="13"/>
      <c r="DI19" s="12">
        <v>296</v>
      </c>
      <c r="DJ19" s="12">
        <v>177600</v>
      </c>
      <c r="DK19" s="12">
        <v>0</v>
      </c>
      <c r="DL19" s="12">
        <v>177600</v>
      </c>
      <c r="DM19" s="13"/>
      <c r="DN19" s="12">
        <v>0</v>
      </c>
      <c r="DO19" s="12">
        <v>0</v>
      </c>
      <c r="DP19" s="12">
        <v>0</v>
      </c>
      <c r="DQ19" s="12">
        <v>0</v>
      </c>
      <c r="DR19" s="13"/>
      <c r="DS19" s="12">
        <v>1</v>
      </c>
      <c r="DT19" s="12">
        <v>690000</v>
      </c>
      <c r="DU19" s="12">
        <v>0</v>
      </c>
      <c r="DV19" s="12">
        <v>690000</v>
      </c>
      <c r="DW19" s="13"/>
      <c r="DX19" s="12">
        <v>0</v>
      </c>
      <c r="DY19" s="12">
        <v>0</v>
      </c>
      <c r="DZ19" s="12">
        <v>0</v>
      </c>
      <c r="EA19" s="12">
        <v>0</v>
      </c>
      <c r="EB19" s="13"/>
      <c r="EC19" s="12">
        <v>0</v>
      </c>
      <c r="ED19" s="12">
        <v>0</v>
      </c>
      <c r="EE19" s="12">
        <v>0</v>
      </c>
      <c r="EF19" s="12">
        <v>0</v>
      </c>
      <c r="EG19" s="13"/>
      <c r="EH19" s="12">
        <v>0</v>
      </c>
      <c r="EI19" s="12">
        <v>1500</v>
      </c>
      <c r="EJ19" s="12">
        <v>0</v>
      </c>
      <c r="EK19" s="12">
        <v>1500</v>
      </c>
      <c r="EL19" s="13"/>
      <c r="EM19" s="12">
        <v>0</v>
      </c>
      <c r="EN19" s="12">
        <v>3247992</v>
      </c>
      <c r="EO19" s="12">
        <v>0</v>
      </c>
      <c r="EP19" s="12">
        <v>3247992</v>
      </c>
      <c r="EQ19" s="13"/>
      <c r="ER19" s="12">
        <v>0</v>
      </c>
      <c r="ES19" s="12">
        <v>0</v>
      </c>
      <c r="ET19" s="12">
        <v>0</v>
      </c>
      <c r="EU19" s="12">
        <v>0</v>
      </c>
      <c r="EV19" s="13"/>
      <c r="EW19" s="12">
        <v>423</v>
      </c>
      <c r="EX19" s="12">
        <v>105750</v>
      </c>
      <c r="EY19" s="12">
        <v>0</v>
      </c>
      <c r="EZ19" s="12">
        <v>105750</v>
      </c>
      <c r="FA19" s="13"/>
      <c r="FB19" s="12">
        <v>211</v>
      </c>
      <c r="FC19" s="12">
        <v>84400</v>
      </c>
      <c r="FD19" s="12">
        <v>0</v>
      </c>
      <c r="FE19" s="12">
        <v>84400</v>
      </c>
      <c r="FF19" s="13"/>
      <c r="FG19" s="12">
        <v>211</v>
      </c>
      <c r="FH19" s="12">
        <v>126600</v>
      </c>
      <c r="FI19" s="12">
        <v>0</v>
      </c>
      <c r="FJ19" s="12">
        <v>126600</v>
      </c>
      <c r="FK19" s="13"/>
      <c r="FL19" s="12">
        <v>960</v>
      </c>
      <c r="FM19" s="12">
        <v>96000</v>
      </c>
      <c r="FN19" s="12">
        <v>0</v>
      </c>
      <c r="FO19" s="12">
        <v>96000</v>
      </c>
      <c r="FP19" s="13"/>
      <c r="FQ19" s="12">
        <v>0</v>
      </c>
      <c r="FR19" s="12">
        <v>0</v>
      </c>
      <c r="FS19" s="12">
        <v>0</v>
      </c>
      <c r="FT19" s="12">
        <v>0</v>
      </c>
      <c r="FU19" s="13"/>
      <c r="FV19" s="12">
        <v>98860.81600906112</v>
      </c>
      <c r="FW19" s="12">
        <v>1136899.384104203</v>
      </c>
      <c r="FX19" s="12">
        <v>0</v>
      </c>
      <c r="FY19" s="12">
        <v>1136899.384104203</v>
      </c>
      <c r="FZ19" s="13"/>
      <c r="GA19" s="12">
        <v>1561</v>
      </c>
      <c r="GB19" s="12">
        <v>24976000</v>
      </c>
      <c r="GC19" s="12">
        <v>0</v>
      </c>
      <c r="GD19" s="12">
        <v>24976000</v>
      </c>
      <c r="GE19" s="13"/>
      <c r="GF19" s="12">
        <v>2820</v>
      </c>
      <c r="GG19" s="12">
        <v>564000</v>
      </c>
      <c r="GH19" s="12">
        <v>0</v>
      </c>
      <c r="GI19" s="12">
        <v>564000</v>
      </c>
      <c r="GJ19" s="13"/>
      <c r="GK19" s="12"/>
      <c r="GL19" s="12">
        <v>0</v>
      </c>
      <c r="GM19" s="12">
        <v>0</v>
      </c>
      <c r="GN19" s="12">
        <v>0</v>
      </c>
      <c r="GO19" s="13"/>
      <c r="GP19" s="12">
        <v>715</v>
      </c>
      <c r="GQ19" s="12">
        <v>3021000</v>
      </c>
      <c r="GR19" s="12">
        <v>0</v>
      </c>
      <c r="GS19" s="12">
        <v>3021000</v>
      </c>
      <c r="GT19" s="13"/>
      <c r="GU19" s="12">
        <v>40</v>
      </c>
      <c r="GV19" s="12">
        <v>200000</v>
      </c>
      <c r="GW19" s="12">
        <v>0</v>
      </c>
      <c r="GX19" s="12">
        <v>200000</v>
      </c>
      <c r="GY19" s="13"/>
      <c r="GZ19" s="12">
        <v>0</v>
      </c>
      <c r="HA19" s="12">
        <v>0</v>
      </c>
      <c r="HB19" s="12">
        <v>0</v>
      </c>
      <c r="HC19" s="12">
        <v>0</v>
      </c>
      <c r="HD19" s="13"/>
      <c r="HE19" s="12">
        <v>83</v>
      </c>
      <c r="HF19" s="12">
        <v>116200</v>
      </c>
      <c r="HG19" s="12">
        <v>0</v>
      </c>
      <c r="HH19" s="12">
        <v>116200</v>
      </c>
      <c r="HI19" s="13"/>
      <c r="HJ19" s="12">
        <v>26</v>
      </c>
      <c r="HK19" s="12">
        <v>3370510</v>
      </c>
      <c r="HL19" s="12">
        <v>0</v>
      </c>
      <c r="HM19" s="12">
        <v>3370510</v>
      </c>
      <c r="HN19" s="13"/>
      <c r="HO19" s="12">
        <v>0</v>
      </c>
      <c r="HP19" s="12">
        <v>0</v>
      </c>
      <c r="HQ19" s="12">
        <v>0</v>
      </c>
      <c r="HR19" s="12">
        <v>0</v>
      </c>
      <c r="HS19" s="13"/>
      <c r="HT19" s="12">
        <v>0</v>
      </c>
      <c r="HU19" s="12">
        <v>0</v>
      </c>
      <c r="HV19" s="12">
        <v>0</v>
      </c>
      <c r="HW19" s="12">
        <v>0</v>
      </c>
      <c r="HX19" s="13"/>
      <c r="HY19" s="12">
        <v>83</v>
      </c>
      <c r="HZ19" s="12">
        <v>5976000</v>
      </c>
      <c r="IA19" s="12"/>
      <c r="IB19" s="12">
        <v>5976000</v>
      </c>
      <c r="IC19" s="13"/>
      <c r="ID19" s="12">
        <v>1635</v>
      </c>
      <c r="IE19" s="12">
        <v>1635000</v>
      </c>
      <c r="IF19" s="12">
        <v>0</v>
      </c>
      <c r="IG19" s="12">
        <v>1635000</v>
      </c>
      <c r="IH19" s="13"/>
      <c r="II19" s="12">
        <v>10</v>
      </c>
      <c r="IJ19" s="12">
        <v>35000</v>
      </c>
      <c r="IK19" s="12">
        <v>0</v>
      </c>
      <c r="IL19" s="12">
        <v>35000</v>
      </c>
      <c r="IM19" s="13"/>
      <c r="IN19" s="12">
        <v>1181</v>
      </c>
      <c r="IO19" s="12">
        <v>2125800</v>
      </c>
      <c r="IP19" s="12">
        <v>0</v>
      </c>
      <c r="IQ19" s="12">
        <v>2125800</v>
      </c>
      <c r="IR19" s="13"/>
      <c r="IS19" s="12">
        <v>0</v>
      </c>
      <c r="IT19" s="12">
        <v>0</v>
      </c>
      <c r="IU19" s="12">
        <v>0</v>
      </c>
      <c r="IV19" s="12">
        <v>0</v>
      </c>
      <c r="IW19" s="13"/>
      <c r="IX19" s="12">
        <v>1683</v>
      </c>
      <c r="IY19" s="12">
        <v>1395750</v>
      </c>
      <c r="IZ19" s="12">
        <v>0</v>
      </c>
      <c r="JA19" s="12">
        <v>1395750</v>
      </c>
      <c r="JB19" s="13"/>
      <c r="JC19" s="12">
        <v>0</v>
      </c>
      <c r="JD19" s="12">
        <v>0</v>
      </c>
      <c r="JE19" s="12">
        <v>0</v>
      </c>
      <c r="JF19" s="12">
        <v>0</v>
      </c>
      <c r="JG19" s="13"/>
      <c r="JH19" s="72">
        <v>1520</v>
      </c>
      <c r="JI19" s="12">
        <v>836000.00000000012</v>
      </c>
      <c r="JJ19" s="12">
        <v>0</v>
      </c>
      <c r="JK19" s="12">
        <v>836000.00000000012</v>
      </c>
      <c r="JL19" s="13"/>
      <c r="JM19" s="12">
        <v>42</v>
      </c>
      <c r="JN19" s="12">
        <v>94500</v>
      </c>
      <c r="JO19" s="12">
        <v>0</v>
      </c>
      <c r="JP19" s="12">
        <v>94500</v>
      </c>
      <c r="JQ19" s="13"/>
      <c r="JR19" s="12">
        <v>2890</v>
      </c>
      <c r="JS19" s="12">
        <v>199258</v>
      </c>
      <c r="JT19" s="12">
        <v>0</v>
      </c>
      <c r="JU19" s="12">
        <v>199258</v>
      </c>
      <c r="JV19" s="13"/>
      <c r="JW19" s="12">
        <v>92</v>
      </c>
      <c r="JX19" s="12">
        <v>92000</v>
      </c>
      <c r="JY19" s="12">
        <v>0</v>
      </c>
      <c r="JZ19" s="12">
        <v>92000</v>
      </c>
      <c r="KA19" s="13"/>
      <c r="KB19" s="12">
        <v>0</v>
      </c>
      <c r="KC19" s="12">
        <v>0</v>
      </c>
      <c r="KD19" s="12">
        <v>0</v>
      </c>
      <c r="KE19" s="12">
        <v>0</v>
      </c>
      <c r="KF19" s="13"/>
      <c r="KG19" s="12">
        <v>0</v>
      </c>
      <c r="KH19" s="12">
        <v>0</v>
      </c>
      <c r="KI19" s="12">
        <v>0</v>
      </c>
      <c r="KJ19" s="12">
        <v>0</v>
      </c>
      <c r="KK19" s="13"/>
      <c r="KL19" s="12">
        <v>1</v>
      </c>
      <c r="KM19" s="12">
        <v>60000</v>
      </c>
      <c r="KN19" s="12">
        <v>0</v>
      </c>
      <c r="KO19" s="12">
        <v>60000</v>
      </c>
      <c r="KP19" s="13"/>
      <c r="KQ19" s="12">
        <v>0</v>
      </c>
      <c r="KR19" s="12">
        <v>5000</v>
      </c>
      <c r="KS19" s="12">
        <v>0</v>
      </c>
      <c r="KT19" s="12">
        <v>5000</v>
      </c>
      <c r="KU19" s="13"/>
      <c r="KV19" s="12">
        <v>0</v>
      </c>
      <c r="KW19" s="12">
        <v>0</v>
      </c>
      <c r="KX19" s="12">
        <v>0</v>
      </c>
      <c r="KY19" s="12">
        <v>0</v>
      </c>
      <c r="KZ19" s="13"/>
      <c r="LA19" s="12">
        <v>0</v>
      </c>
      <c r="LB19" s="12">
        <v>0</v>
      </c>
      <c r="LC19" s="12">
        <v>0</v>
      </c>
      <c r="LD19" s="12">
        <v>0</v>
      </c>
      <c r="LE19" s="13"/>
      <c r="LF19" s="12">
        <v>0</v>
      </c>
      <c r="LG19" s="12">
        <v>100000</v>
      </c>
      <c r="LH19" s="12">
        <v>0</v>
      </c>
      <c r="LI19" s="12">
        <v>100000</v>
      </c>
      <c r="LJ19" s="13"/>
      <c r="LK19" s="12">
        <v>2</v>
      </c>
      <c r="LL19" s="12">
        <v>4000</v>
      </c>
      <c r="LM19" s="12">
        <v>0</v>
      </c>
      <c r="LN19" s="12">
        <v>4000</v>
      </c>
      <c r="LO19" s="13"/>
      <c r="LP19" s="12">
        <v>10</v>
      </c>
      <c r="LQ19" s="12">
        <v>50000</v>
      </c>
      <c r="LR19" s="12">
        <v>0</v>
      </c>
      <c r="LS19" s="12">
        <v>50000</v>
      </c>
      <c r="LT19" s="13"/>
      <c r="LU19" s="12">
        <v>234</v>
      </c>
      <c r="LV19" s="12">
        <v>0</v>
      </c>
      <c r="LW19" s="12">
        <v>0</v>
      </c>
      <c r="LX19" s="12">
        <v>0</v>
      </c>
      <c r="LY19" s="13"/>
      <c r="LZ19" s="12">
        <v>1</v>
      </c>
      <c r="MA19" s="12">
        <v>30000</v>
      </c>
      <c r="MB19" s="12">
        <v>0</v>
      </c>
      <c r="MC19" s="12">
        <v>30000</v>
      </c>
      <c r="MD19" s="13"/>
      <c r="ME19" s="12">
        <v>0</v>
      </c>
      <c r="MF19" s="12">
        <v>0</v>
      </c>
      <c r="MG19" s="12">
        <v>0</v>
      </c>
      <c r="MH19" s="12">
        <v>0</v>
      </c>
      <c r="MI19" s="13"/>
      <c r="MJ19" s="12">
        <v>1</v>
      </c>
      <c r="MK19" s="12">
        <v>54000</v>
      </c>
      <c r="ML19" s="12">
        <v>0</v>
      </c>
      <c r="MM19" s="12">
        <v>54000</v>
      </c>
      <c r="MN19" s="13"/>
      <c r="MO19" s="12">
        <v>0</v>
      </c>
      <c r="MP19" s="12">
        <v>0</v>
      </c>
      <c r="MQ19" s="12">
        <v>0</v>
      </c>
      <c r="MR19" s="12">
        <v>0</v>
      </c>
      <c r="MS19" s="13"/>
      <c r="MT19" s="12">
        <v>0</v>
      </c>
      <c r="MU19" s="12">
        <v>99367891.844104201</v>
      </c>
      <c r="MV19" s="12">
        <v>0</v>
      </c>
      <c r="MW19" s="12">
        <v>99367891.844104201</v>
      </c>
      <c r="MX19" s="13"/>
    </row>
    <row r="20" spans="1:362" ht="16.5" hidden="1">
      <c r="A20" s="77">
        <v>14</v>
      </c>
      <c r="B20" s="78" t="s">
        <v>16</v>
      </c>
      <c r="C20" s="12">
        <v>0</v>
      </c>
      <c r="D20" s="12">
        <v>9380200</v>
      </c>
      <c r="E20" s="12">
        <v>0</v>
      </c>
      <c r="F20" s="12">
        <v>9380200</v>
      </c>
      <c r="G20" s="13"/>
      <c r="H20" s="12">
        <v>938</v>
      </c>
      <c r="I20" s="12">
        <v>281400</v>
      </c>
      <c r="J20" s="12">
        <v>0</v>
      </c>
      <c r="K20" s="12">
        <v>281400</v>
      </c>
      <c r="L20" s="13"/>
      <c r="M20" s="12">
        <v>10991.089120000001</v>
      </c>
      <c r="N20" s="12">
        <v>2747772.2800000003</v>
      </c>
      <c r="O20" s="12">
        <v>0</v>
      </c>
      <c r="P20" s="12">
        <v>2747772.2800000003</v>
      </c>
      <c r="Q20" s="13"/>
      <c r="R20" s="12">
        <v>970</v>
      </c>
      <c r="S20" s="12">
        <v>194000</v>
      </c>
      <c r="T20" s="12">
        <v>0</v>
      </c>
      <c r="U20" s="12">
        <v>194000</v>
      </c>
      <c r="V20" s="13"/>
      <c r="W20" s="12">
        <v>319.99337199668588</v>
      </c>
      <c r="X20" s="12">
        <v>47999.005799502884</v>
      </c>
      <c r="Y20" s="12">
        <v>0</v>
      </c>
      <c r="Z20" s="12">
        <v>47999.005799502884</v>
      </c>
      <c r="AA20" s="13"/>
      <c r="AB20" s="12">
        <v>966</v>
      </c>
      <c r="AC20" s="12">
        <v>193200</v>
      </c>
      <c r="AD20" s="12">
        <v>0</v>
      </c>
      <c r="AE20" s="12">
        <v>193200</v>
      </c>
      <c r="AF20" s="13"/>
      <c r="AG20" s="12">
        <v>966</v>
      </c>
      <c r="AH20" s="12">
        <v>96600</v>
      </c>
      <c r="AI20" s="12">
        <v>0</v>
      </c>
      <c r="AJ20" s="12">
        <v>96600</v>
      </c>
      <c r="AK20" s="13"/>
      <c r="AL20" s="12">
        <v>0</v>
      </c>
      <c r="AM20" s="12">
        <v>0</v>
      </c>
      <c r="AN20" s="12">
        <v>0</v>
      </c>
      <c r="AO20" s="12">
        <v>0</v>
      </c>
      <c r="AP20" s="13"/>
      <c r="AQ20" s="12">
        <v>966</v>
      </c>
      <c r="AR20" s="12">
        <v>1159200</v>
      </c>
      <c r="AS20" s="12">
        <v>0</v>
      </c>
      <c r="AT20" s="12">
        <v>1159200</v>
      </c>
      <c r="AU20" s="13"/>
      <c r="AV20" s="12">
        <v>0</v>
      </c>
      <c r="AW20" s="12">
        <v>0</v>
      </c>
      <c r="AX20" s="12">
        <v>0</v>
      </c>
      <c r="AY20" s="12">
        <v>0</v>
      </c>
      <c r="AZ20" s="13"/>
      <c r="BA20" s="12">
        <v>28736</v>
      </c>
      <c r="BB20" s="12">
        <v>7308050</v>
      </c>
      <c r="BC20" s="12">
        <v>0</v>
      </c>
      <c r="BD20" s="12">
        <v>7308050</v>
      </c>
      <c r="BE20" s="13"/>
      <c r="BF20" s="12">
        <v>0</v>
      </c>
      <c r="BG20" s="12">
        <v>0</v>
      </c>
      <c r="BH20" s="12">
        <v>0</v>
      </c>
      <c r="BI20" s="12">
        <v>0</v>
      </c>
      <c r="BJ20" s="13"/>
      <c r="BK20" s="12">
        <v>150</v>
      </c>
      <c r="BL20" s="12">
        <v>22500</v>
      </c>
      <c r="BM20" s="12">
        <v>0</v>
      </c>
      <c r="BN20" s="12">
        <v>22500</v>
      </c>
      <c r="BO20" s="13"/>
      <c r="BP20" s="12">
        <v>999</v>
      </c>
      <c r="BQ20" s="12">
        <v>99900</v>
      </c>
      <c r="BR20" s="12">
        <v>0</v>
      </c>
      <c r="BS20" s="12">
        <v>99900</v>
      </c>
      <c r="BT20" s="13"/>
      <c r="BU20" s="12">
        <v>966</v>
      </c>
      <c r="BV20" s="12">
        <v>96600</v>
      </c>
      <c r="BW20" s="12">
        <v>0</v>
      </c>
      <c r="BX20" s="12">
        <v>96600</v>
      </c>
      <c r="BY20" s="13"/>
      <c r="BZ20" s="12">
        <v>966</v>
      </c>
      <c r="CA20" s="12">
        <v>193200</v>
      </c>
      <c r="CB20" s="12">
        <v>0</v>
      </c>
      <c r="CC20" s="12">
        <v>193200</v>
      </c>
      <c r="CD20" s="13"/>
      <c r="CE20" s="12">
        <v>2140</v>
      </c>
      <c r="CF20" s="12">
        <v>321000</v>
      </c>
      <c r="CG20" s="12">
        <v>0</v>
      </c>
      <c r="CH20" s="12">
        <v>321000</v>
      </c>
      <c r="CI20" s="13"/>
      <c r="CJ20" s="12">
        <v>30</v>
      </c>
      <c r="CK20" s="12">
        <v>4500</v>
      </c>
      <c r="CL20" s="12">
        <v>0</v>
      </c>
      <c r="CM20" s="12">
        <v>4500</v>
      </c>
      <c r="CN20" s="13"/>
      <c r="CO20" s="12">
        <v>300</v>
      </c>
      <c r="CP20" s="12">
        <v>150000</v>
      </c>
      <c r="CQ20" s="12">
        <v>0</v>
      </c>
      <c r="CR20" s="12">
        <v>150000</v>
      </c>
      <c r="CS20" s="13"/>
      <c r="CT20" s="12">
        <v>600</v>
      </c>
      <c r="CU20" s="12">
        <v>600000</v>
      </c>
      <c r="CV20" s="12">
        <v>0</v>
      </c>
      <c r="CW20" s="12">
        <v>600000</v>
      </c>
      <c r="CX20" s="13"/>
      <c r="CY20" s="12">
        <v>5884</v>
      </c>
      <c r="CZ20" s="12">
        <v>588400</v>
      </c>
      <c r="DA20" s="12">
        <v>0</v>
      </c>
      <c r="DB20" s="12">
        <v>588400</v>
      </c>
      <c r="DC20" s="13"/>
      <c r="DD20" s="12">
        <v>0</v>
      </c>
      <c r="DE20" s="12">
        <v>0</v>
      </c>
      <c r="DF20" s="12">
        <v>0</v>
      </c>
      <c r="DG20" s="12">
        <v>0</v>
      </c>
      <c r="DH20" s="13"/>
      <c r="DI20" s="12">
        <v>0</v>
      </c>
      <c r="DJ20" s="12">
        <v>0</v>
      </c>
      <c r="DK20" s="12">
        <v>0</v>
      </c>
      <c r="DL20" s="12">
        <v>0</v>
      </c>
      <c r="DM20" s="13"/>
      <c r="DN20" s="12">
        <v>0</v>
      </c>
      <c r="DO20" s="12">
        <v>0</v>
      </c>
      <c r="DP20" s="12">
        <v>0</v>
      </c>
      <c r="DQ20" s="12">
        <v>0</v>
      </c>
      <c r="DR20" s="13"/>
      <c r="DS20" s="12">
        <v>1</v>
      </c>
      <c r="DT20" s="12">
        <v>120000</v>
      </c>
      <c r="DU20" s="12">
        <v>0</v>
      </c>
      <c r="DV20" s="12">
        <v>120000</v>
      </c>
      <c r="DW20" s="13"/>
      <c r="DX20" s="12">
        <v>0</v>
      </c>
      <c r="DY20" s="12">
        <v>0</v>
      </c>
      <c r="DZ20" s="12">
        <v>0</v>
      </c>
      <c r="EA20" s="12">
        <v>0</v>
      </c>
      <c r="EB20" s="13"/>
      <c r="EC20" s="12">
        <v>0</v>
      </c>
      <c r="ED20" s="12">
        <v>0</v>
      </c>
      <c r="EE20" s="12">
        <v>0</v>
      </c>
      <c r="EF20" s="12">
        <v>0</v>
      </c>
      <c r="EG20" s="13"/>
      <c r="EH20" s="12">
        <v>0</v>
      </c>
      <c r="EI20" s="12">
        <v>2100</v>
      </c>
      <c r="EJ20" s="12">
        <v>0</v>
      </c>
      <c r="EK20" s="12">
        <v>2100</v>
      </c>
      <c r="EL20" s="13"/>
      <c r="EM20" s="12">
        <v>0</v>
      </c>
      <c r="EN20" s="12">
        <v>1286592</v>
      </c>
      <c r="EO20" s="12">
        <v>0</v>
      </c>
      <c r="EP20" s="12">
        <v>1286592</v>
      </c>
      <c r="EQ20" s="13"/>
      <c r="ER20" s="12">
        <v>18</v>
      </c>
      <c r="ES20" s="12">
        <v>8200</v>
      </c>
      <c r="ET20" s="12">
        <v>0</v>
      </c>
      <c r="EU20" s="12">
        <v>8200</v>
      </c>
      <c r="EV20" s="13"/>
      <c r="EW20" s="12">
        <v>271</v>
      </c>
      <c r="EX20" s="12">
        <v>67750</v>
      </c>
      <c r="EY20" s="12">
        <v>0</v>
      </c>
      <c r="EZ20" s="12">
        <v>67750</v>
      </c>
      <c r="FA20" s="13"/>
      <c r="FB20" s="12">
        <v>135</v>
      </c>
      <c r="FC20" s="12">
        <v>54000</v>
      </c>
      <c r="FD20" s="12">
        <v>0</v>
      </c>
      <c r="FE20" s="12">
        <v>54000</v>
      </c>
      <c r="FF20" s="13"/>
      <c r="FG20" s="12">
        <v>135</v>
      </c>
      <c r="FH20" s="12">
        <v>81000</v>
      </c>
      <c r="FI20" s="12">
        <v>0</v>
      </c>
      <c r="FJ20" s="12">
        <v>81000</v>
      </c>
      <c r="FK20" s="13"/>
      <c r="FL20" s="12">
        <v>600</v>
      </c>
      <c r="FM20" s="12">
        <v>60000</v>
      </c>
      <c r="FN20" s="12">
        <v>0</v>
      </c>
      <c r="FO20" s="12">
        <v>60000</v>
      </c>
      <c r="FP20" s="13"/>
      <c r="FQ20" s="12">
        <v>0</v>
      </c>
      <c r="FR20" s="12">
        <v>0</v>
      </c>
      <c r="FS20" s="12">
        <v>0</v>
      </c>
      <c r="FT20" s="12">
        <v>0</v>
      </c>
      <c r="FU20" s="13"/>
      <c r="FV20" s="12">
        <v>147978.50776533654</v>
      </c>
      <c r="FW20" s="12">
        <v>1701752.8393013703</v>
      </c>
      <c r="FX20" s="12">
        <v>0</v>
      </c>
      <c r="FY20" s="12">
        <v>1701752.8393013703</v>
      </c>
      <c r="FZ20" s="13"/>
      <c r="GA20" s="12">
        <v>975</v>
      </c>
      <c r="GB20" s="12">
        <v>15600000</v>
      </c>
      <c r="GC20" s="12">
        <v>0</v>
      </c>
      <c r="GD20" s="12">
        <v>15600000</v>
      </c>
      <c r="GE20" s="13"/>
      <c r="GF20" s="12">
        <v>1322</v>
      </c>
      <c r="GG20" s="12">
        <v>264400</v>
      </c>
      <c r="GH20" s="12">
        <v>0</v>
      </c>
      <c r="GI20" s="12">
        <v>264400</v>
      </c>
      <c r="GJ20" s="13"/>
      <c r="GK20" s="12"/>
      <c r="GL20" s="12">
        <v>0</v>
      </c>
      <c r="GM20" s="12">
        <v>0</v>
      </c>
      <c r="GN20" s="12">
        <v>0</v>
      </c>
      <c r="GO20" s="13"/>
      <c r="GP20" s="12">
        <v>3</v>
      </c>
      <c r="GQ20" s="12">
        <v>12600</v>
      </c>
      <c r="GR20" s="12">
        <v>0</v>
      </c>
      <c r="GS20" s="12">
        <v>12600</v>
      </c>
      <c r="GT20" s="13"/>
      <c r="GU20" s="12">
        <v>28</v>
      </c>
      <c r="GV20" s="12">
        <v>140000</v>
      </c>
      <c r="GW20" s="12">
        <v>0</v>
      </c>
      <c r="GX20" s="12">
        <v>140000</v>
      </c>
      <c r="GY20" s="13"/>
      <c r="GZ20" s="12">
        <v>0</v>
      </c>
      <c r="HA20" s="12">
        <v>0</v>
      </c>
      <c r="HB20" s="12">
        <v>0</v>
      </c>
      <c r="HC20" s="12">
        <v>0</v>
      </c>
      <c r="HD20" s="13"/>
      <c r="HE20" s="12">
        <v>49</v>
      </c>
      <c r="HF20" s="12">
        <v>68600</v>
      </c>
      <c r="HG20" s="12">
        <v>0</v>
      </c>
      <c r="HH20" s="12">
        <v>68600</v>
      </c>
      <c r="HI20" s="13"/>
      <c r="HJ20" s="12">
        <v>0</v>
      </c>
      <c r="HK20" s="12">
        <v>0</v>
      </c>
      <c r="HL20" s="12">
        <v>0</v>
      </c>
      <c r="HM20" s="12">
        <v>0</v>
      </c>
      <c r="HN20" s="13"/>
      <c r="HO20" s="12">
        <v>0</v>
      </c>
      <c r="HP20" s="12">
        <v>0</v>
      </c>
      <c r="HQ20" s="12">
        <v>0</v>
      </c>
      <c r="HR20" s="12">
        <v>0</v>
      </c>
      <c r="HS20" s="13"/>
      <c r="HT20" s="12">
        <v>0</v>
      </c>
      <c r="HU20" s="12">
        <v>0</v>
      </c>
      <c r="HV20" s="12">
        <v>0</v>
      </c>
      <c r="HW20" s="12">
        <v>0</v>
      </c>
      <c r="HX20" s="13"/>
      <c r="HY20" s="12">
        <v>49</v>
      </c>
      <c r="HZ20" s="12">
        <v>3528000</v>
      </c>
      <c r="IA20" s="12"/>
      <c r="IB20" s="12">
        <v>3528000</v>
      </c>
      <c r="IC20" s="13"/>
      <c r="ID20" s="12">
        <v>1018</v>
      </c>
      <c r="IE20" s="12">
        <v>1018000</v>
      </c>
      <c r="IF20" s="12">
        <v>0</v>
      </c>
      <c r="IG20" s="12">
        <v>1018000</v>
      </c>
      <c r="IH20" s="13"/>
      <c r="II20" s="12">
        <v>7</v>
      </c>
      <c r="IJ20" s="12">
        <v>24500</v>
      </c>
      <c r="IK20" s="12">
        <v>0</v>
      </c>
      <c r="IL20" s="12">
        <v>24500</v>
      </c>
      <c r="IM20" s="13"/>
      <c r="IN20" s="12">
        <v>347</v>
      </c>
      <c r="IO20" s="12">
        <v>624600</v>
      </c>
      <c r="IP20" s="12">
        <v>0</v>
      </c>
      <c r="IQ20" s="12">
        <v>624600</v>
      </c>
      <c r="IR20" s="13"/>
      <c r="IS20" s="12">
        <v>0</v>
      </c>
      <c r="IT20" s="12">
        <v>0</v>
      </c>
      <c r="IU20" s="12">
        <v>0</v>
      </c>
      <c r="IV20" s="12">
        <v>0</v>
      </c>
      <c r="IW20" s="13"/>
      <c r="IX20" s="12">
        <v>1015</v>
      </c>
      <c r="IY20" s="12">
        <v>869250</v>
      </c>
      <c r="IZ20" s="12">
        <v>0</v>
      </c>
      <c r="JA20" s="12">
        <v>869250</v>
      </c>
      <c r="JB20" s="13"/>
      <c r="JC20" s="12">
        <v>0</v>
      </c>
      <c r="JD20" s="12">
        <v>0</v>
      </c>
      <c r="JE20" s="12">
        <v>0</v>
      </c>
      <c r="JF20" s="12">
        <v>0</v>
      </c>
      <c r="JG20" s="13"/>
      <c r="JH20" s="72">
        <v>970</v>
      </c>
      <c r="JI20" s="12">
        <v>533500</v>
      </c>
      <c r="JJ20" s="12">
        <v>0</v>
      </c>
      <c r="JK20" s="12">
        <v>533500</v>
      </c>
      <c r="JL20" s="13"/>
      <c r="JM20" s="12">
        <v>39</v>
      </c>
      <c r="JN20" s="12">
        <v>87750</v>
      </c>
      <c r="JO20" s="12">
        <v>0</v>
      </c>
      <c r="JP20" s="12">
        <v>87750</v>
      </c>
      <c r="JQ20" s="13"/>
      <c r="JR20" s="12">
        <v>1850</v>
      </c>
      <c r="JS20" s="12">
        <v>127553</v>
      </c>
      <c r="JT20" s="12">
        <v>0</v>
      </c>
      <c r="JU20" s="12">
        <v>127553</v>
      </c>
      <c r="JV20" s="13"/>
      <c r="JW20" s="12">
        <v>53</v>
      </c>
      <c r="JX20" s="12">
        <v>53000</v>
      </c>
      <c r="JY20" s="12">
        <v>0</v>
      </c>
      <c r="JZ20" s="12">
        <v>53000</v>
      </c>
      <c r="KA20" s="13"/>
      <c r="KB20" s="12">
        <v>0</v>
      </c>
      <c r="KC20" s="12">
        <v>0</v>
      </c>
      <c r="KD20" s="12">
        <v>0</v>
      </c>
      <c r="KE20" s="12">
        <v>0</v>
      </c>
      <c r="KF20" s="13"/>
      <c r="KG20" s="12">
        <v>0</v>
      </c>
      <c r="KH20" s="12">
        <v>0</v>
      </c>
      <c r="KI20" s="12">
        <v>0</v>
      </c>
      <c r="KJ20" s="12">
        <v>0</v>
      </c>
      <c r="KK20" s="13"/>
      <c r="KL20" s="12">
        <v>1</v>
      </c>
      <c r="KM20" s="12">
        <v>80000</v>
      </c>
      <c r="KN20" s="12">
        <v>0</v>
      </c>
      <c r="KO20" s="12">
        <v>80000</v>
      </c>
      <c r="KP20" s="13"/>
      <c r="KQ20" s="12">
        <v>0</v>
      </c>
      <c r="KR20" s="12">
        <v>5000</v>
      </c>
      <c r="KS20" s="12">
        <v>0</v>
      </c>
      <c r="KT20" s="12">
        <v>5000</v>
      </c>
      <c r="KU20" s="13"/>
      <c r="KV20" s="12">
        <v>5</v>
      </c>
      <c r="KW20" s="12">
        <v>359140</v>
      </c>
      <c r="KX20" s="12">
        <v>0</v>
      </c>
      <c r="KY20" s="12">
        <v>359140</v>
      </c>
      <c r="KZ20" s="13"/>
      <c r="LA20" s="12">
        <v>1</v>
      </c>
      <c r="LB20" s="12">
        <v>4800</v>
      </c>
      <c r="LC20" s="12">
        <v>0</v>
      </c>
      <c r="LD20" s="12">
        <v>4800</v>
      </c>
      <c r="LE20" s="13"/>
      <c r="LF20" s="12">
        <v>0</v>
      </c>
      <c r="LG20" s="12">
        <v>0</v>
      </c>
      <c r="LH20" s="12">
        <v>0</v>
      </c>
      <c r="LI20" s="12">
        <v>0</v>
      </c>
      <c r="LJ20" s="13"/>
      <c r="LK20" s="12">
        <v>2</v>
      </c>
      <c r="LL20" s="12">
        <v>4000</v>
      </c>
      <c r="LM20" s="12">
        <v>0</v>
      </c>
      <c r="LN20" s="12">
        <v>4000</v>
      </c>
      <c r="LO20" s="13"/>
      <c r="LP20" s="12">
        <v>7</v>
      </c>
      <c r="LQ20" s="12">
        <v>35000</v>
      </c>
      <c r="LR20" s="12">
        <v>0</v>
      </c>
      <c r="LS20" s="12">
        <v>35000</v>
      </c>
      <c r="LT20" s="13"/>
      <c r="LU20" s="12">
        <v>93</v>
      </c>
      <c r="LV20" s="12">
        <v>100000</v>
      </c>
      <c r="LW20" s="12">
        <v>0</v>
      </c>
      <c r="LX20" s="12">
        <v>100000</v>
      </c>
      <c r="LY20" s="13"/>
      <c r="LZ20" s="12">
        <v>1</v>
      </c>
      <c r="MA20" s="12">
        <v>30000</v>
      </c>
      <c r="MB20" s="12">
        <v>0</v>
      </c>
      <c r="MC20" s="12">
        <v>30000</v>
      </c>
      <c r="MD20" s="13"/>
      <c r="ME20" s="12">
        <v>0</v>
      </c>
      <c r="MF20" s="12">
        <v>0</v>
      </c>
      <c r="MG20" s="12">
        <v>0</v>
      </c>
      <c r="MH20" s="12">
        <v>0</v>
      </c>
      <c r="MI20" s="13"/>
      <c r="MJ20" s="12">
        <v>1</v>
      </c>
      <c r="MK20" s="12">
        <v>54000</v>
      </c>
      <c r="ML20" s="12">
        <v>0</v>
      </c>
      <c r="MM20" s="12">
        <v>54000</v>
      </c>
      <c r="MN20" s="13"/>
      <c r="MO20" s="12">
        <v>0</v>
      </c>
      <c r="MP20" s="12">
        <v>0</v>
      </c>
      <c r="MQ20" s="12">
        <v>0</v>
      </c>
      <c r="MR20" s="12">
        <v>0</v>
      </c>
      <c r="MS20" s="13"/>
      <c r="MT20" s="12">
        <v>0</v>
      </c>
      <c r="MU20" s="12">
        <v>50489609.125100873</v>
      </c>
      <c r="MV20" s="12">
        <v>0</v>
      </c>
      <c r="MW20" s="12">
        <v>50489609.125100873</v>
      </c>
      <c r="MX20" s="13"/>
    </row>
    <row r="21" spans="1:362" ht="16.5" hidden="1">
      <c r="A21" s="77">
        <v>15</v>
      </c>
      <c r="B21" s="78" t="s">
        <v>17</v>
      </c>
      <c r="C21" s="12">
        <v>0</v>
      </c>
      <c r="D21" s="12">
        <v>17321600</v>
      </c>
      <c r="E21" s="12">
        <v>0</v>
      </c>
      <c r="F21" s="12">
        <v>17321600</v>
      </c>
      <c r="G21" s="13"/>
      <c r="H21" s="12">
        <v>1563</v>
      </c>
      <c r="I21" s="12">
        <v>468900</v>
      </c>
      <c r="J21" s="12">
        <v>0</v>
      </c>
      <c r="K21" s="12">
        <v>468900</v>
      </c>
      <c r="L21" s="13"/>
      <c r="M21" s="12">
        <v>13092.466640000001</v>
      </c>
      <c r="N21" s="12">
        <v>3273116.66</v>
      </c>
      <c r="O21" s="12">
        <v>0</v>
      </c>
      <c r="P21" s="12">
        <v>3273116.66</v>
      </c>
      <c r="Q21" s="13"/>
      <c r="R21" s="12">
        <v>770</v>
      </c>
      <c r="S21" s="12">
        <v>154000</v>
      </c>
      <c r="T21" s="12">
        <v>0</v>
      </c>
      <c r="U21" s="12">
        <v>154000</v>
      </c>
      <c r="V21" s="13"/>
      <c r="W21" s="12">
        <v>251.23446561723273</v>
      </c>
      <c r="X21" s="12">
        <v>37685.16984258491</v>
      </c>
      <c r="Y21" s="12">
        <v>0</v>
      </c>
      <c r="Z21" s="12">
        <v>37685.16984258491</v>
      </c>
      <c r="AA21" s="13"/>
      <c r="AB21" s="12">
        <v>1570</v>
      </c>
      <c r="AC21" s="12">
        <v>314000</v>
      </c>
      <c r="AD21" s="12">
        <v>0</v>
      </c>
      <c r="AE21" s="12">
        <v>314000</v>
      </c>
      <c r="AF21" s="13"/>
      <c r="AG21" s="12">
        <v>1570</v>
      </c>
      <c r="AH21" s="12">
        <v>157000</v>
      </c>
      <c r="AI21" s="12">
        <v>0</v>
      </c>
      <c r="AJ21" s="12">
        <v>157000</v>
      </c>
      <c r="AK21" s="13"/>
      <c r="AL21" s="12">
        <v>0</v>
      </c>
      <c r="AM21" s="12">
        <v>0</v>
      </c>
      <c r="AN21" s="12">
        <v>0</v>
      </c>
      <c r="AO21" s="12">
        <v>0</v>
      </c>
      <c r="AP21" s="13"/>
      <c r="AQ21" s="12">
        <v>1570</v>
      </c>
      <c r="AR21" s="12">
        <v>1884000</v>
      </c>
      <c r="AS21" s="12">
        <v>0</v>
      </c>
      <c r="AT21" s="12">
        <v>1884000</v>
      </c>
      <c r="AU21" s="13"/>
      <c r="AV21" s="12">
        <v>0</v>
      </c>
      <c r="AW21" s="12">
        <v>0</v>
      </c>
      <c r="AX21" s="12">
        <v>0</v>
      </c>
      <c r="AY21" s="12">
        <v>0</v>
      </c>
      <c r="AZ21" s="13"/>
      <c r="BA21" s="12">
        <v>43734</v>
      </c>
      <c r="BB21" s="12">
        <v>10681100</v>
      </c>
      <c r="BC21" s="12">
        <v>0</v>
      </c>
      <c r="BD21" s="12">
        <v>10681100</v>
      </c>
      <c r="BE21" s="13"/>
      <c r="BF21" s="12">
        <v>0</v>
      </c>
      <c r="BG21" s="12">
        <v>0</v>
      </c>
      <c r="BH21" s="12">
        <v>0</v>
      </c>
      <c r="BI21" s="12">
        <v>0</v>
      </c>
      <c r="BJ21" s="13"/>
      <c r="BK21" s="12">
        <v>150</v>
      </c>
      <c r="BL21" s="12">
        <v>22500</v>
      </c>
      <c r="BM21" s="12">
        <v>0</v>
      </c>
      <c r="BN21" s="12">
        <v>22500</v>
      </c>
      <c r="BO21" s="13"/>
      <c r="BP21" s="12">
        <v>1345</v>
      </c>
      <c r="BQ21" s="12">
        <v>134500</v>
      </c>
      <c r="BR21" s="12">
        <v>0</v>
      </c>
      <c r="BS21" s="12">
        <v>134500</v>
      </c>
      <c r="BT21" s="13"/>
      <c r="BU21" s="12">
        <v>1570</v>
      </c>
      <c r="BV21" s="12">
        <v>157000</v>
      </c>
      <c r="BW21" s="12">
        <v>0</v>
      </c>
      <c r="BX21" s="12">
        <v>157000</v>
      </c>
      <c r="BY21" s="13"/>
      <c r="BZ21" s="12">
        <v>1570</v>
      </c>
      <c r="CA21" s="12">
        <v>314000</v>
      </c>
      <c r="CB21" s="12">
        <v>0</v>
      </c>
      <c r="CC21" s="12">
        <v>314000</v>
      </c>
      <c r="CD21" s="13"/>
      <c r="CE21" s="12">
        <v>2659</v>
      </c>
      <c r="CF21" s="12">
        <v>398850</v>
      </c>
      <c r="CG21" s="12">
        <v>0</v>
      </c>
      <c r="CH21" s="12">
        <v>398850</v>
      </c>
      <c r="CI21" s="13"/>
      <c r="CJ21" s="12">
        <v>10</v>
      </c>
      <c r="CK21" s="12">
        <v>1500</v>
      </c>
      <c r="CL21" s="12">
        <v>0</v>
      </c>
      <c r="CM21" s="12">
        <v>1500</v>
      </c>
      <c r="CN21" s="13"/>
      <c r="CO21" s="12">
        <v>500</v>
      </c>
      <c r="CP21" s="12">
        <v>250000</v>
      </c>
      <c r="CQ21" s="12">
        <v>0</v>
      </c>
      <c r="CR21" s="12">
        <v>250000</v>
      </c>
      <c r="CS21" s="13"/>
      <c r="CT21" s="12">
        <v>1000</v>
      </c>
      <c r="CU21" s="12">
        <v>1000000</v>
      </c>
      <c r="CV21" s="12">
        <v>0</v>
      </c>
      <c r="CW21" s="12">
        <v>1000000</v>
      </c>
      <c r="CX21" s="13"/>
      <c r="CY21" s="12">
        <v>7086</v>
      </c>
      <c r="CZ21" s="12">
        <v>708600</v>
      </c>
      <c r="DA21" s="12">
        <v>0</v>
      </c>
      <c r="DB21" s="12">
        <v>708600</v>
      </c>
      <c r="DC21" s="13"/>
      <c r="DD21" s="12">
        <v>0</v>
      </c>
      <c r="DE21" s="12">
        <v>0</v>
      </c>
      <c r="DF21" s="12">
        <v>0</v>
      </c>
      <c r="DG21" s="12">
        <v>0</v>
      </c>
      <c r="DH21" s="13"/>
      <c r="DI21" s="12">
        <v>0</v>
      </c>
      <c r="DJ21" s="12">
        <v>0</v>
      </c>
      <c r="DK21" s="12">
        <v>0</v>
      </c>
      <c r="DL21" s="12">
        <v>0</v>
      </c>
      <c r="DM21" s="13"/>
      <c r="DN21" s="12">
        <v>0</v>
      </c>
      <c r="DO21" s="12">
        <v>0</v>
      </c>
      <c r="DP21" s="12">
        <v>0</v>
      </c>
      <c r="DQ21" s="12">
        <v>0</v>
      </c>
      <c r="DR21" s="13"/>
      <c r="DS21" s="12">
        <v>1</v>
      </c>
      <c r="DT21" s="12">
        <v>200000</v>
      </c>
      <c r="DU21" s="12">
        <v>0</v>
      </c>
      <c r="DV21" s="12">
        <v>200000</v>
      </c>
      <c r="DW21" s="13"/>
      <c r="DX21" s="12">
        <v>0</v>
      </c>
      <c r="DY21" s="12">
        <v>0</v>
      </c>
      <c r="DZ21" s="12">
        <v>0</v>
      </c>
      <c r="EA21" s="12">
        <v>0</v>
      </c>
      <c r="EB21" s="13"/>
      <c r="EC21" s="12">
        <v>0</v>
      </c>
      <c r="ED21" s="12">
        <v>0</v>
      </c>
      <c r="EE21" s="12">
        <v>0</v>
      </c>
      <c r="EF21" s="12">
        <v>0</v>
      </c>
      <c r="EG21" s="13"/>
      <c r="EH21" s="12">
        <v>0</v>
      </c>
      <c r="EI21" s="12">
        <v>900</v>
      </c>
      <c r="EJ21" s="12">
        <v>0</v>
      </c>
      <c r="EK21" s="12">
        <v>900</v>
      </c>
      <c r="EL21" s="13"/>
      <c r="EM21" s="12">
        <v>0</v>
      </c>
      <c r="EN21" s="12">
        <v>2943792</v>
      </c>
      <c r="EO21" s="12">
        <v>0</v>
      </c>
      <c r="EP21" s="12">
        <v>2943792</v>
      </c>
      <c r="EQ21" s="13"/>
      <c r="ER21" s="12">
        <v>0</v>
      </c>
      <c r="ES21" s="12">
        <v>0</v>
      </c>
      <c r="ET21" s="12">
        <v>0</v>
      </c>
      <c r="EU21" s="12">
        <v>0</v>
      </c>
      <c r="EV21" s="13"/>
      <c r="EW21" s="12">
        <v>392</v>
      </c>
      <c r="EX21" s="12">
        <v>98000</v>
      </c>
      <c r="EY21" s="12">
        <v>0</v>
      </c>
      <c r="EZ21" s="12">
        <v>98000</v>
      </c>
      <c r="FA21" s="13"/>
      <c r="FB21" s="12">
        <v>196</v>
      </c>
      <c r="FC21" s="12">
        <v>78400</v>
      </c>
      <c r="FD21" s="12">
        <v>0</v>
      </c>
      <c r="FE21" s="12">
        <v>78400</v>
      </c>
      <c r="FF21" s="13"/>
      <c r="FG21" s="12">
        <v>196</v>
      </c>
      <c r="FH21" s="12">
        <v>117600</v>
      </c>
      <c r="FI21" s="12">
        <v>0</v>
      </c>
      <c r="FJ21" s="12">
        <v>117600</v>
      </c>
      <c r="FK21" s="13"/>
      <c r="FL21" s="12">
        <v>870</v>
      </c>
      <c r="FM21" s="12">
        <v>87000</v>
      </c>
      <c r="FN21" s="12">
        <v>0</v>
      </c>
      <c r="FO21" s="12">
        <v>87000</v>
      </c>
      <c r="FP21" s="13"/>
      <c r="FQ21" s="12">
        <v>0</v>
      </c>
      <c r="FR21" s="12">
        <v>0</v>
      </c>
      <c r="FS21" s="12">
        <v>0</v>
      </c>
      <c r="FT21" s="12">
        <v>0</v>
      </c>
      <c r="FU21" s="13"/>
      <c r="FV21" s="12">
        <v>284219.77319467295</v>
      </c>
      <c r="FW21" s="12">
        <v>3268527.3917387389</v>
      </c>
      <c r="FX21" s="12">
        <v>0</v>
      </c>
      <c r="FY21" s="12">
        <v>3268527.3917387389</v>
      </c>
      <c r="FZ21" s="13"/>
      <c r="GA21" s="12">
        <v>1503</v>
      </c>
      <c r="GB21" s="12">
        <v>24048000</v>
      </c>
      <c r="GC21" s="12">
        <v>0</v>
      </c>
      <c r="GD21" s="12">
        <v>24048000</v>
      </c>
      <c r="GE21" s="13"/>
      <c r="GF21" s="12">
        <v>1915</v>
      </c>
      <c r="GG21" s="12">
        <v>383000</v>
      </c>
      <c r="GH21" s="12">
        <v>0</v>
      </c>
      <c r="GI21" s="12">
        <v>383000</v>
      </c>
      <c r="GJ21" s="13"/>
      <c r="GK21" s="12"/>
      <c r="GL21" s="12">
        <v>0</v>
      </c>
      <c r="GM21" s="12">
        <v>0</v>
      </c>
      <c r="GN21" s="12">
        <v>0</v>
      </c>
      <c r="GO21" s="13"/>
      <c r="GP21" s="12">
        <v>289</v>
      </c>
      <c r="GQ21" s="12">
        <v>1231800</v>
      </c>
      <c r="GR21" s="12">
        <v>0</v>
      </c>
      <c r="GS21" s="12">
        <v>1231800</v>
      </c>
      <c r="GT21" s="13"/>
      <c r="GU21" s="12">
        <v>44</v>
      </c>
      <c r="GV21" s="12">
        <v>220000</v>
      </c>
      <c r="GW21" s="12">
        <v>0</v>
      </c>
      <c r="GX21" s="12">
        <v>220000</v>
      </c>
      <c r="GY21" s="13"/>
      <c r="GZ21" s="12">
        <v>0</v>
      </c>
      <c r="HA21" s="12">
        <v>0</v>
      </c>
      <c r="HB21" s="12">
        <v>0</v>
      </c>
      <c r="HC21" s="12">
        <v>0</v>
      </c>
      <c r="HD21" s="13"/>
      <c r="HE21" s="12">
        <v>79</v>
      </c>
      <c r="HF21" s="12">
        <v>110600</v>
      </c>
      <c r="HG21" s="12">
        <v>0</v>
      </c>
      <c r="HH21" s="12">
        <v>110600</v>
      </c>
      <c r="HI21" s="13"/>
      <c r="HJ21" s="12">
        <v>0</v>
      </c>
      <c r="HK21" s="12">
        <v>0</v>
      </c>
      <c r="HL21" s="12">
        <v>0</v>
      </c>
      <c r="HM21" s="12">
        <v>0</v>
      </c>
      <c r="HN21" s="13"/>
      <c r="HO21" s="12">
        <v>0</v>
      </c>
      <c r="HP21" s="12">
        <v>0</v>
      </c>
      <c r="HQ21" s="12">
        <v>0</v>
      </c>
      <c r="HR21" s="12">
        <v>0</v>
      </c>
      <c r="HS21" s="13"/>
      <c r="HT21" s="12">
        <v>0</v>
      </c>
      <c r="HU21" s="12">
        <v>0</v>
      </c>
      <c r="HV21" s="12">
        <v>0</v>
      </c>
      <c r="HW21" s="12">
        <v>0</v>
      </c>
      <c r="HX21" s="13"/>
      <c r="HY21" s="12">
        <v>79</v>
      </c>
      <c r="HZ21" s="12">
        <v>5688000</v>
      </c>
      <c r="IA21" s="12"/>
      <c r="IB21" s="12">
        <v>5688000</v>
      </c>
      <c r="IC21" s="13"/>
      <c r="ID21" s="12">
        <v>1573</v>
      </c>
      <c r="IE21" s="12">
        <v>1573000</v>
      </c>
      <c r="IF21" s="12">
        <v>0</v>
      </c>
      <c r="IG21" s="12">
        <v>1573000</v>
      </c>
      <c r="IH21" s="13"/>
      <c r="II21" s="12">
        <v>11</v>
      </c>
      <c r="IJ21" s="12">
        <v>38500</v>
      </c>
      <c r="IK21" s="12">
        <v>0</v>
      </c>
      <c r="IL21" s="12">
        <v>38500</v>
      </c>
      <c r="IM21" s="13"/>
      <c r="IN21" s="12">
        <v>415</v>
      </c>
      <c r="IO21" s="12">
        <v>747000</v>
      </c>
      <c r="IP21" s="12">
        <v>0</v>
      </c>
      <c r="IQ21" s="12">
        <v>747000</v>
      </c>
      <c r="IR21" s="13"/>
      <c r="IS21" s="12">
        <v>0</v>
      </c>
      <c r="IT21" s="12">
        <v>0</v>
      </c>
      <c r="IU21" s="12">
        <v>0</v>
      </c>
      <c r="IV21" s="12">
        <v>0</v>
      </c>
      <c r="IW21" s="13"/>
      <c r="IX21" s="12">
        <v>1369</v>
      </c>
      <c r="IY21" s="12">
        <v>1168750</v>
      </c>
      <c r="IZ21" s="12">
        <v>0</v>
      </c>
      <c r="JA21" s="12">
        <v>1168750</v>
      </c>
      <c r="JB21" s="13"/>
      <c r="JC21" s="12">
        <v>0</v>
      </c>
      <c r="JD21" s="12">
        <v>0</v>
      </c>
      <c r="JE21" s="12">
        <v>0</v>
      </c>
      <c r="JF21" s="12">
        <v>0</v>
      </c>
      <c r="JG21" s="13"/>
      <c r="JH21" s="72">
        <v>1410</v>
      </c>
      <c r="JI21" s="12">
        <v>775500.00000000012</v>
      </c>
      <c r="JJ21" s="12">
        <v>0</v>
      </c>
      <c r="JK21" s="12">
        <v>775500.00000000012</v>
      </c>
      <c r="JL21" s="13"/>
      <c r="JM21" s="12">
        <v>49</v>
      </c>
      <c r="JN21" s="12">
        <v>110250</v>
      </c>
      <c r="JO21" s="12">
        <v>0</v>
      </c>
      <c r="JP21" s="12">
        <v>110250</v>
      </c>
      <c r="JQ21" s="13"/>
      <c r="JR21" s="12">
        <v>2680</v>
      </c>
      <c r="JS21" s="12">
        <v>184779</v>
      </c>
      <c r="JT21" s="12">
        <v>0</v>
      </c>
      <c r="JU21" s="12">
        <v>184779</v>
      </c>
      <c r="JV21" s="13"/>
      <c r="JW21" s="12">
        <v>80</v>
      </c>
      <c r="JX21" s="12">
        <v>80000</v>
      </c>
      <c r="JY21" s="12">
        <v>0</v>
      </c>
      <c r="JZ21" s="12">
        <v>80000</v>
      </c>
      <c r="KA21" s="13"/>
      <c r="KB21" s="12">
        <v>0</v>
      </c>
      <c r="KC21" s="12">
        <v>0</v>
      </c>
      <c r="KD21" s="12">
        <v>0</v>
      </c>
      <c r="KE21" s="12">
        <v>0</v>
      </c>
      <c r="KF21" s="13"/>
      <c r="KG21" s="12">
        <v>0</v>
      </c>
      <c r="KH21" s="12">
        <v>0</v>
      </c>
      <c r="KI21" s="12">
        <v>0</v>
      </c>
      <c r="KJ21" s="12">
        <v>0</v>
      </c>
      <c r="KK21" s="13"/>
      <c r="KL21" s="12">
        <v>1</v>
      </c>
      <c r="KM21" s="12">
        <v>60000</v>
      </c>
      <c r="KN21" s="12">
        <v>0</v>
      </c>
      <c r="KO21" s="12">
        <v>60000</v>
      </c>
      <c r="KP21" s="13"/>
      <c r="KQ21" s="12">
        <v>0</v>
      </c>
      <c r="KR21" s="12">
        <v>2000</v>
      </c>
      <c r="KS21" s="12">
        <v>0</v>
      </c>
      <c r="KT21" s="12">
        <v>2000</v>
      </c>
      <c r="KU21" s="13"/>
      <c r="KV21" s="12">
        <v>0</v>
      </c>
      <c r="KW21" s="12">
        <v>0</v>
      </c>
      <c r="KX21" s="12">
        <v>0</v>
      </c>
      <c r="KY21" s="12">
        <v>0</v>
      </c>
      <c r="KZ21" s="13"/>
      <c r="LA21" s="12">
        <v>0</v>
      </c>
      <c r="LB21" s="12">
        <v>0</v>
      </c>
      <c r="LC21" s="12">
        <v>0</v>
      </c>
      <c r="LD21" s="12">
        <v>0</v>
      </c>
      <c r="LE21" s="13"/>
      <c r="LF21" s="12">
        <v>0</v>
      </c>
      <c r="LG21" s="12">
        <v>100000</v>
      </c>
      <c r="LH21" s="12">
        <v>0</v>
      </c>
      <c r="LI21" s="12">
        <v>100000</v>
      </c>
      <c r="LJ21" s="13"/>
      <c r="LK21" s="12">
        <v>2</v>
      </c>
      <c r="LL21" s="12">
        <v>4000</v>
      </c>
      <c r="LM21" s="12">
        <v>0</v>
      </c>
      <c r="LN21" s="12">
        <v>4000</v>
      </c>
      <c r="LO21" s="13"/>
      <c r="LP21" s="12">
        <v>11</v>
      </c>
      <c r="LQ21" s="12">
        <v>55000</v>
      </c>
      <c r="LR21" s="12">
        <v>0</v>
      </c>
      <c r="LS21" s="12">
        <v>55000</v>
      </c>
      <c r="LT21" s="13"/>
      <c r="LU21" s="12">
        <v>151</v>
      </c>
      <c r="LV21" s="12">
        <v>0</v>
      </c>
      <c r="LW21" s="12">
        <v>0</v>
      </c>
      <c r="LX21" s="12">
        <v>0</v>
      </c>
      <c r="LY21" s="13"/>
      <c r="LZ21" s="12">
        <v>1</v>
      </c>
      <c r="MA21" s="12">
        <v>30000</v>
      </c>
      <c r="MB21" s="12">
        <v>0</v>
      </c>
      <c r="MC21" s="12">
        <v>30000</v>
      </c>
      <c r="MD21" s="13"/>
      <c r="ME21" s="12">
        <v>0</v>
      </c>
      <c r="MF21" s="12">
        <v>0</v>
      </c>
      <c r="MG21" s="12">
        <v>0</v>
      </c>
      <c r="MH21" s="12">
        <v>0</v>
      </c>
      <c r="MI21" s="13"/>
      <c r="MJ21" s="12">
        <v>1</v>
      </c>
      <c r="MK21" s="12">
        <v>54000</v>
      </c>
      <c r="ML21" s="12">
        <v>0</v>
      </c>
      <c r="MM21" s="12">
        <v>54000</v>
      </c>
      <c r="MN21" s="13"/>
      <c r="MO21" s="12">
        <v>0</v>
      </c>
      <c r="MP21" s="12">
        <v>0</v>
      </c>
      <c r="MQ21" s="12">
        <v>0</v>
      </c>
      <c r="MR21" s="12">
        <v>0</v>
      </c>
      <c r="MS21" s="13"/>
      <c r="MT21" s="12">
        <v>0</v>
      </c>
      <c r="MU21" s="12">
        <v>80736750.221581325</v>
      </c>
      <c r="MV21" s="12">
        <v>0</v>
      </c>
      <c r="MW21" s="12">
        <v>80736750.221581325</v>
      </c>
      <c r="MX21" s="13"/>
    </row>
    <row r="22" spans="1:362" ht="16.5" hidden="1">
      <c r="A22" s="77">
        <v>16</v>
      </c>
      <c r="B22" s="78" t="s">
        <v>18</v>
      </c>
      <c r="C22" s="12">
        <v>0</v>
      </c>
      <c r="D22" s="12">
        <v>43387200</v>
      </c>
      <c r="E22" s="12">
        <v>0</v>
      </c>
      <c r="F22" s="12">
        <v>43387200</v>
      </c>
      <c r="G22" s="13"/>
      <c r="H22" s="12">
        <v>2788</v>
      </c>
      <c r="I22" s="12">
        <v>836400</v>
      </c>
      <c r="J22" s="12">
        <v>0</v>
      </c>
      <c r="K22" s="12">
        <v>836400</v>
      </c>
      <c r="L22" s="13"/>
      <c r="M22" s="12">
        <v>42825.198680000001</v>
      </c>
      <c r="N22" s="12">
        <v>10706299.67</v>
      </c>
      <c r="O22" s="12">
        <v>0</v>
      </c>
      <c r="P22" s="12">
        <v>10706299.67</v>
      </c>
      <c r="Q22" s="13"/>
      <c r="R22" s="12">
        <v>1900</v>
      </c>
      <c r="S22" s="12">
        <v>380000</v>
      </c>
      <c r="T22" s="12">
        <v>0</v>
      </c>
      <c r="U22" s="12">
        <v>380000</v>
      </c>
      <c r="V22" s="13"/>
      <c r="W22" s="12">
        <v>575</v>
      </c>
      <c r="X22" s="12">
        <v>86250</v>
      </c>
      <c r="Y22" s="12">
        <v>0</v>
      </c>
      <c r="Z22" s="12">
        <v>86250</v>
      </c>
      <c r="AA22" s="13"/>
      <c r="AB22" s="12">
        <v>2791</v>
      </c>
      <c r="AC22" s="12">
        <v>558200</v>
      </c>
      <c r="AD22" s="12">
        <v>0</v>
      </c>
      <c r="AE22" s="12">
        <v>558200</v>
      </c>
      <c r="AF22" s="13"/>
      <c r="AG22" s="12">
        <v>2791</v>
      </c>
      <c r="AH22" s="12">
        <v>279100</v>
      </c>
      <c r="AI22" s="12">
        <v>0</v>
      </c>
      <c r="AJ22" s="12">
        <v>279100</v>
      </c>
      <c r="AK22" s="13"/>
      <c r="AL22" s="12">
        <v>0</v>
      </c>
      <c r="AM22" s="12">
        <v>0</v>
      </c>
      <c r="AN22" s="12">
        <v>0</v>
      </c>
      <c r="AO22" s="12">
        <v>0</v>
      </c>
      <c r="AP22" s="13"/>
      <c r="AQ22" s="12">
        <v>2791</v>
      </c>
      <c r="AR22" s="12">
        <v>3349200</v>
      </c>
      <c r="AS22" s="12">
        <v>0</v>
      </c>
      <c r="AT22" s="12">
        <v>3349200</v>
      </c>
      <c r="AU22" s="13"/>
      <c r="AV22" s="12">
        <v>0</v>
      </c>
      <c r="AW22" s="12">
        <v>0</v>
      </c>
      <c r="AX22" s="12">
        <v>0</v>
      </c>
      <c r="AY22" s="12">
        <v>0</v>
      </c>
      <c r="AZ22" s="13"/>
      <c r="BA22" s="12">
        <v>97134</v>
      </c>
      <c r="BB22" s="12">
        <v>25572750</v>
      </c>
      <c r="BC22" s="12">
        <v>0</v>
      </c>
      <c r="BD22" s="12">
        <v>25572750</v>
      </c>
      <c r="BE22" s="13"/>
      <c r="BF22" s="12">
        <v>27760</v>
      </c>
      <c r="BG22" s="12">
        <v>7330000</v>
      </c>
      <c r="BH22" s="12">
        <v>0</v>
      </c>
      <c r="BI22" s="12">
        <v>7330000</v>
      </c>
      <c r="BJ22" s="13"/>
      <c r="BK22" s="12">
        <v>225</v>
      </c>
      <c r="BL22" s="12">
        <v>33750</v>
      </c>
      <c r="BM22" s="12">
        <v>0</v>
      </c>
      <c r="BN22" s="12">
        <v>33750</v>
      </c>
      <c r="BO22" s="13"/>
      <c r="BP22" s="12">
        <v>2861</v>
      </c>
      <c r="BQ22" s="12">
        <v>286100</v>
      </c>
      <c r="BR22" s="12">
        <v>0</v>
      </c>
      <c r="BS22" s="12">
        <v>286100</v>
      </c>
      <c r="BT22" s="13"/>
      <c r="BU22" s="12">
        <v>2791</v>
      </c>
      <c r="BV22" s="12">
        <v>279100</v>
      </c>
      <c r="BW22" s="12">
        <v>0</v>
      </c>
      <c r="BX22" s="12">
        <v>279100</v>
      </c>
      <c r="BY22" s="13"/>
      <c r="BZ22" s="12">
        <v>2791</v>
      </c>
      <c r="CA22" s="12">
        <v>558200</v>
      </c>
      <c r="CB22" s="12">
        <v>0</v>
      </c>
      <c r="CC22" s="12">
        <v>558200</v>
      </c>
      <c r="CD22" s="13"/>
      <c r="CE22" s="12">
        <v>5401</v>
      </c>
      <c r="CF22" s="12">
        <v>810150</v>
      </c>
      <c r="CG22" s="12">
        <v>0</v>
      </c>
      <c r="CH22" s="12">
        <v>810150</v>
      </c>
      <c r="CI22" s="13"/>
      <c r="CJ22" s="12">
        <v>10</v>
      </c>
      <c r="CK22" s="12">
        <v>1500</v>
      </c>
      <c r="CL22" s="12">
        <v>0</v>
      </c>
      <c r="CM22" s="12">
        <v>1500</v>
      </c>
      <c r="CN22" s="13"/>
      <c r="CO22" s="12">
        <v>500</v>
      </c>
      <c r="CP22" s="12">
        <v>250000</v>
      </c>
      <c r="CQ22" s="12">
        <v>0</v>
      </c>
      <c r="CR22" s="12">
        <v>250000</v>
      </c>
      <c r="CS22" s="13"/>
      <c r="CT22" s="12">
        <v>1000</v>
      </c>
      <c r="CU22" s="12">
        <v>1000000</v>
      </c>
      <c r="CV22" s="12">
        <v>0</v>
      </c>
      <c r="CW22" s="12">
        <v>1000000</v>
      </c>
      <c r="CX22" s="13"/>
      <c r="CY22" s="12">
        <v>7646</v>
      </c>
      <c r="CZ22" s="12">
        <v>764600</v>
      </c>
      <c r="DA22" s="12">
        <v>0</v>
      </c>
      <c r="DB22" s="12">
        <v>764600</v>
      </c>
      <c r="DC22" s="13"/>
      <c r="DD22" s="12">
        <v>773</v>
      </c>
      <c r="DE22" s="12">
        <v>309150</v>
      </c>
      <c r="DF22" s="12">
        <v>0</v>
      </c>
      <c r="DG22" s="12">
        <v>309150</v>
      </c>
      <c r="DH22" s="13"/>
      <c r="DI22" s="12">
        <v>506</v>
      </c>
      <c r="DJ22" s="12">
        <v>303600</v>
      </c>
      <c r="DK22" s="12">
        <v>0</v>
      </c>
      <c r="DL22" s="12">
        <v>303600</v>
      </c>
      <c r="DM22" s="13"/>
      <c r="DN22" s="12">
        <v>0</v>
      </c>
      <c r="DO22" s="12">
        <v>0</v>
      </c>
      <c r="DP22" s="12">
        <v>0</v>
      </c>
      <c r="DQ22" s="12">
        <v>0</v>
      </c>
      <c r="DR22" s="13"/>
      <c r="DS22" s="12">
        <v>1</v>
      </c>
      <c r="DT22" s="12">
        <v>150000</v>
      </c>
      <c r="DU22" s="12">
        <v>0</v>
      </c>
      <c r="DV22" s="12">
        <v>150000</v>
      </c>
      <c r="DW22" s="13"/>
      <c r="DX22" s="12">
        <v>0</v>
      </c>
      <c r="DY22" s="12">
        <v>0</v>
      </c>
      <c r="DZ22" s="12">
        <v>0</v>
      </c>
      <c r="EA22" s="12">
        <v>0</v>
      </c>
      <c r="EB22" s="13"/>
      <c r="EC22" s="12">
        <v>0</v>
      </c>
      <c r="ED22" s="12">
        <v>0</v>
      </c>
      <c r="EE22" s="12">
        <v>0</v>
      </c>
      <c r="EF22" s="12">
        <v>0</v>
      </c>
      <c r="EG22" s="13"/>
      <c r="EH22" s="12">
        <v>0</v>
      </c>
      <c r="EI22" s="12">
        <v>2100</v>
      </c>
      <c r="EJ22" s="12">
        <v>0</v>
      </c>
      <c r="EK22" s="12">
        <v>2100</v>
      </c>
      <c r="EL22" s="13"/>
      <c r="EM22" s="12">
        <v>0</v>
      </c>
      <c r="EN22" s="12">
        <v>7291392</v>
      </c>
      <c r="EO22" s="12">
        <v>0</v>
      </c>
      <c r="EP22" s="12">
        <v>7291392</v>
      </c>
      <c r="EQ22" s="13"/>
      <c r="ER22" s="12">
        <v>854</v>
      </c>
      <c r="ES22" s="12">
        <v>430000</v>
      </c>
      <c r="ET22" s="12">
        <v>0</v>
      </c>
      <c r="EU22" s="12">
        <v>430000</v>
      </c>
      <c r="EV22" s="13"/>
      <c r="EW22" s="12">
        <v>739</v>
      </c>
      <c r="EX22" s="12">
        <v>184750</v>
      </c>
      <c r="EY22" s="12">
        <v>0</v>
      </c>
      <c r="EZ22" s="12">
        <v>184750</v>
      </c>
      <c r="FA22" s="13"/>
      <c r="FB22" s="12">
        <v>369</v>
      </c>
      <c r="FC22" s="12">
        <v>147600</v>
      </c>
      <c r="FD22" s="12">
        <v>0</v>
      </c>
      <c r="FE22" s="12">
        <v>147600</v>
      </c>
      <c r="FF22" s="13"/>
      <c r="FG22" s="12">
        <v>369</v>
      </c>
      <c r="FH22" s="12">
        <v>221400</v>
      </c>
      <c r="FI22" s="12">
        <v>0</v>
      </c>
      <c r="FJ22" s="12">
        <v>221400</v>
      </c>
      <c r="FK22" s="13"/>
      <c r="FL22" s="12">
        <v>1680</v>
      </c>
      <c r="FM22" s="12">
        <v>168000</v>
      </c>
      <c r="FN22" s="12">
        <v>0</v>
      </c>
      <c r="FO22" s="12">
        <v>168000</v>
      </c>
      <c r="FP22" s="13"/>
      <c r="FQ22" s="12">
        <v>2000</v>
      </c>
      <c r="FR22" s="12">
        <v>150000</v>
      </c>
      <c r="FS22" s="12">
        <v>0</v>
      </c>
      <c r="FT22" s="12">
        <v>150000</v>
      </c>
      <c r="FU22" s="13"/>
      <c r="FV22" s="12">
        <v>156485.62456696809</v>
      </c>
      <c r="FW22" s="12">
        <v>1799584.682520133</v>
      </c>
      <c r="FX22" s="12">
        <v>0</v>
      </c>
      <c r="FY22" s="12">
        <v>1799584.682520133</v>
      </c>
      <c r="FZ22" s="13"/>
      <c r="GA22" s="12">
        <v>2781</v>
      </c>
      <c r="GB22" s="12">
        <v>44496000</v>
      </c>
      <c r="GC22" s="12">
        <v>0</v>
      </c>
      <c r="GD22" s="12">
        <v>44496000</v>
      </c>
      <c r="GE22" s="13"/>
      <c r="GF22" s="12">
        <v>4206</v>
      </c>
      <c r="GG22" s="12">
        <v>841200</v>
      </c>
      <c r="GH22" s="12">
        <v>0</v>
      </c>
      <c r="GI22" s="12">
        <v>841200</v>
      </c>
      <c r="GJ22" s="13"/>
      <c r="GK22" s="12"/>
      <c r="GL22" s="12">
        <v>0</v>
      </c>
      <c r="GM22" s="12">
        <v>0</v>
      </c>
      <c r="GN22" s="12">
        <v>0</v>
      </c>
      <c r="GO22" s="13"/>
      <c r="GP22" s="12">
        <v>1685</v>
      </c>
      <c r="GQ22" s="12">
        <v>7095000</v>
      </c>
      <c r="GR22" s="12">
        <v>0</v>
      </c>
      <c r="GS22" s="12">
        <v>7095000</v>
      </c>
      <c r="GT22" s="13"/>
      <c r="GU22" s="12">
        <v>64</v>
      </c>
      <c r="GV22" s="12">
        <v>320000</v>
      </c>
      <c r="GW22" s="12">
        <v>0</v>
      </c>
      <c r="GX22" s="12">
        <v>320000</v>
      </c>
      <c r="GY22" s="13"/>
      <c r="GZ22" s="12">
        <v>0</v>
      </c>
      <c r="HA22" s="12">
        <v>0</v>
      </c>
      <c r="HB22" s="12">
        <v>0</v>
      </c>
      <c r="HC22" s="12">
        <v>0</v>
      </c>
      <c r="HD22" s="13"/>
      <c r="HE22" s="12">
        <v>140</v>
      </c>
      <c r="HF22" s="12">
        <v>196000</v>
      </c>
      <c r="HG22" s="12">
        <v>0</v>
      </c>
      <c r="HH22" s="12">
        <v>196000</v>
      </c>
      <c r="HI22" s="13"/>
      <c r="HJ22" s="12">
        <v>50</v>
      </c>
      <c r="HK22" s="12">
        <v>6481750</v>
      </c>
      <c r="HL22" s="12">
        <v>0</v>
      </c>
      <c r="HM22" s="12">
        <v>6481750</v>
      </c>
      <c r="HN22" s="13"/>
      <c r="HO22" s="12">
        <v>0</v>
      </c>
      <c r="HP22" s="12">
        <v>0</v>
      </c>
      <c r="HQ22" s="12">
        <v>0</v>
      </c>
      <c r="HR22" s="12">
        <v>0</v>
      </c>
      <c r="HS22" s="13"/>
      <c r="HT22" s="12">
        <v>0</v>
      </c>
      <c r="HU22" s="12">
        <v>0</v>
      </c>
      <c r="HV22" s="12">
        <v>0</v>
      </c>
      <c r="HW22" s="12">
        <v>0</v>
      </c>
      <c r="HX22" s="13"/>
      <c r="HY22" s="12">
        <v>140</v>
      </c>
      <c r="HZ22" s="12">
        <v>10080000</v>
      </c>
      <c r="IA22" s="12"/>
      <c r="IB22" s="12">
        <v>10080000</v>
      </c>
      <c r="IC22" s="13"/>
      <c r="ID22" s="12">
        <v>2776</v>
      </c>
      <c r="IE22" s="12">
        <v>2776000</v>
      </c>
      <c r="IF22" s="12">
        <v>0</v>
      </c>
      <c r="IG22" s="12">
        <v>2776000</v>
      </c>
      <c r="IH22" s="13"/>
      <c r="II22" s="12">
        <v>16</v>
      </c>
      <c r="IJ22" s="12">
        <v>56000</v>
      </c>
      <c r="IK22" s="12">
        <v>0</v>
      </c>
      <c r="IL22" s="12">
        <v>56000</v>
      </c>
      <c r="IM22" s="13"/>
      <c r="IN22" s="12">
        <v>1396</v>
      </c>
      <c r="IO22" s="12">
        <v>2512800</v>
      </c>
      <c r="IP22" s="12">
        <v>0</v>
      </c>
      <c r="IQ22" s="12">
        <v>2512800</v>
      </c>
      <c r="IR22" s="13"/>
      <c r="IS22" s="12">
        <v>0</v>
      </c>
      <c r="IT22" s="12">
        <v>0</v>
      </c>
      <c r="IU22" s="12">
        <v>0</v>
      </c>
      <c r="IV22" s="12">
        <v>0</v>
      </c>
      <c r="IW22" s="13"/>
      <c r="IX22" s="12">
        <v>2895</v>
      </c>
      <c r="IY22" s="12">
        <v>2355750</v>
      </c>
      <c r="IZ22" s="12">
        <v>0</v>
      </c>
      <c r="JA22" s="12">
        <v>2355750</v>
      </c>
      <c r="JB22" s="13"/>
      <c r="JC22" s="12">
        <v>0</v>
      </c>
      <c r="JD22" s="12">
        <v>0</v>
      </c>
      <c r="JE22" s="12">
        <v>0</v>
      </c>
      <c r="JF22" s="12">
        <v>0</v>
      </c>
      <c r="JG22" s="13"/>
      <c r="JH22" s="72">
        <v>2660</v>
      </c>
      <c r="JI22" s="12">
        <v>1463000.0000000002</v>
      </c>
      <c r="JJ22" s="12">
        <v>0</v>
      </c>
      <c r="JK22" s="12">
        <v>1463000.0000000002</v>
      </c>
      <c r="JL22" s="13"/>
      <c r="JM22" s="12">
        <v>95</v>
      </c>
      <c r="JN22" s="12">
        <v>213750</v>
      </c>
      <c r="JO22" s="12">
        <v>0</v>
      </c>
      <c r="JP22" s="12">
        <v>213750</v>
      </c>
      <c r="JQ22" s="13"/>
      <c r="JR22" s="12">
        <v>5050</v>
      </c>
      <c r="JS22" s="12">
        <v>348184</v>
      </c>
      <c r="JT22" s="12">
        <v>0</v>
      </c>
      <c r="JU22" s="12">
        <v>348184</v>
      </c>
      <c r="JV22" s="13"/>
      <c r="JW22" s="12">
        <v>167</v>
      </c>
      <c r="JX22" s="12">
        <v>167000</v>
      </c>
      <c r="JY22" s="12">
        <v>0</v>
      </c>
      <c r="JZ22" s="12">
        <v>167000</v>
      </c>
      <c r="KA22" s="13"/>
      <c r="KB22" s="12">
        <v>0</v>
      </c>
      <c r="KC22" s="12">
        <v>0</v>
      </c>
      <c r="KD22" s="12">
        <v>0</v>
      </c>
      <c r="KE22" s="12">
        <v>0</v>
      </c>
      <c r="KF22" s="13"/>
      <c r="KG22" s="12">
        <v>0</v>
      </c>
      <c r="KH22" s="12">
        <v>0</v>
      </c>
      <c r="KI22" s="12">
        <v>0</v>
      </c>
      <c r="KJ22" s="12">
        <v>0</v>
      </c>
      <c r="KK22" s="13"/>
      <c r="KL22" s="12">
        <v>1</v>
      </c>
      <c r="KM22" s="12">
        <v>60000</v>
      </c>
      <c r="KN22" s="12">
        <v>0</v>
      </c>
      <c r="KO22" s="12">
        <v>60000</v>
      </c>
      <c r="KP22" s="13"/>
      <c r="KQ22" s="12">
        <v>0</v>
      </c>
      <c r="KR22" s="12">
        <v>3000</v>
      </c>
      <c r="KS22" s="12">
        <v>0</v>
      </c>
      <c r="KT22" s="12">
        <v>3000</v>
      </c>
      <c r="KU22" s="13"/>
      <c r="KV22" s="12">
        <v>15</v>
      </c>
      <c r="KW22" s="12">
        <v>12892100</v>
      </c>
      <c r="KX22" s="12">
        <v>0</v>
      </c>
      <c r="KY22" s="12">
        <v>12892100</v>
      </c>
      <c r="KZ22" s="13"/>
      <c r="LA22" s="12">
        <v>47</v>
      </c>
      <c r="LB22" s="12">
        <v>78400</v>
      </c>
      <c r="LC22" s="12">
        <v>0</v>
      </c>
      <c r="LD22" s="12">
        <v>78400</v>
      </c>
      <c r="LE22" s="13"/>
      <c r="LF22" s="12">
        <v>0</v>
      </c>
      <c r="LG22" s="12">
        <v>100000</v>
      </c>
      <c r="LH22" s="12">
        <v>0</v>
      </c>
      <c r="LI22" s="12">
        <v>100000</v>
      </c>
      <c r="LJ22" s="13"/>
      <c r="LK22" s="12">
        <v>2</v>
      </c>
      <c r="LL22" s="12">
        <v>4000</v>
      </c>
      <c r="LM22" s="12">
        <v>0</v>
      </c>
      <c r="LN22" s="12">
        <v>4000</v>
      </c>
      <c r="LO22" s="13"/>
      <c r="LP22" s="12">
        <v>16</v>
      </c>
      <c r="LQ22" s="12">
        <v>80000</v>
      </c>
      <c r="LR22" s="12">
        <v>0</v>
      </c>
      <c r="LS22" s="12">
        <v>80000</v>
      </c>
      <c r="LT22" s="13"/>
      <c r="LU22" s="12">
        <v>238</v>
      </c>
      <c r="LV22" s="12">
        <v>0</v>
      </c>
      <c r="LW22" s="12">
        <v>0</v>
      </c>
      <c r="LX22" s="12">
        <v>0</v>
      </c>
      <c r="LY22" s="13"/>
      <c r="LZ22" s="12">
        <v>1</v>
      </c>
      <c r="MA22" s="12">
        <v>30000</v>
      </c>
      <c r="MB22" s="12">
        <v>0</v>
      </c>
      <c r="MC22" s="12">
        <v>30000</v>
      </c>
      <c r="MD22" s="13"/>
      <c r="ME22" s="12">
        <v>0</v>
      </c>
      <c r="MF22" s="12">
        <v>0</v>
      </c>
      <c r="MG22" s="12">
        <v>0</v>
      </c>
      <c r="MH22" s="12">
        <v>0</v>
      </c>
      <c r="MI22" s="13"/>
      <c r="MJ22" s="12">
        <v>1</v>
      </c>
      <c r="MK22" s="12">
        <v>54000</v>
      </c>
      <c r="ML22" s="12">
        <v>0</v>
      </c>
      <c r="MM22" s="12">
        <v>54000</v>
      </c>
      <c r="MN22" s="13"/>
      <c r="MO22" s="12">
        <v>0</v>
      </c>
      <c r="MP22" s="12">
        <v>0</v>
      </c>
      <c r="MQ22" s="12">
        <v>0</v>
      </c>
      <c r="MR22" s="12">
        <v>0</v>
      </c>
      <c r="MS22" s="13"/>
      <c r="MT22" s="12">
        <v>0</v>
      </c>
      <c r="MU22" s="12">
        <v>200330310.35252014</v>
      </c>
      <c r="MV22" s="12">
        <v>0</v>
      </c>
      <c r="MW22" s="12">
        <v>200330310.35252014</v>
      </c>
      <c r="MX22" s="13"/>
    </row>
    <row r="23" spans="1:362" ht="16.5" hidden="1">
      <c r="A23" s="77">
        <v>17</v>
      </c>
      <c r="B23" s="78" t="s">
        <v>19</v>
      </c>
      <c r="C23" s="12">
        <v>0</v>
      </c>
      <c r="D23" s="12">
        <v>26840200</v>
      </c>
      <c r="E23" s="12">
        <v>0</v>
      </c>
      <c r="F23" s="12">
        <v>26840200</v>
      </c>
      <c r="G23" s="13"/>
      <c r="H23" s="12">
        <v>1526</v>
      </c>
      <c r="I23" s="12">
        <v>457800</v>
      </c>
      <c r="J23" s="12">
        <v>0</v>
      </c>
      <c r="K23" s="12">
        <v>457800</v>
      </c>
      <c r="L23" s="13"/>
      <c r="M23" s="12">
        <v>37949.888679999996</v>
      </c>
      <c r="N23" s="12">
        <v>9487472.1699999999</v>
      </c>
      <c r="O23" s="12">
        <v>0</v>
      </c>
      <c r="P23" s="12">
        <v>9487472.1699999999</v>
      </c>
      <c r="Q23" s="13"/>
      <c r="R23" s="12">
        <v>900</v>
      </c>
      <c r="S23" s="12">
        <v>180000</v>
      </c>
      <c r="T23" s="12">
        <v>0</v>
      </c>
      <c r="U23" s="12">
        <v>180000</v>
      </c>
      <c r="V23" s="13"/>
      <c r="W23" s="12">
        <v>174.54183927091958</v>
      </c>
      <c r="X23" s="12">
        <v>26181.275890637939</v>
      </c>
      <c r="Y23" s="12">
        <v>0</v>
      </c>
      <c r="Z23" s="12">
        <v>26181.275890637939</v>
      </c>
      <c r="AA23" s="13"/>
      <c r="AB23" s="12">
        <v>1526</v>
      </c>
      <c r="AC23" s="12">
        <v>305200</v>
      </c>
      <c r="AD23" s="12">
        <v>0</v>
      </c>
      <c r="AE23" s="12">
        <v>305200</v>
      </c>
      <c r="AF23" s="13"/>
      <c r="AG23" s="12">
        <v>1526</v>
      </c>
      <c r="AH23" s="12">
        <v>152600</v>
      </c>
      <c r="AI23" s="12">
        <v>0</v>
      </c>
      <c r="AJ23" s="12">
        <v>152600</v>
      </c>
      <c r="AK23" s="13"/>
      <c r="AL23" s="12">
        <v>0</v>
      </c>
      <c r="AM23" s="12">
        <v>0</v>
      </c>
      <c r="AN23" s="12">
        <v>0</v>
      </c>
      <c r="AO23" s="12">
        <v>0</v>
      </c>
      <c r="AP23" s="13"/>
      <c r="AQ23" s="12">
        <v>1526</v>
      </c>
      <c r="AR23" s="12">
        <v>1831100</v>
      </c>
      <c r="AS23" s="12">
        <v>0</v>
      </c>
      <c r="AT23" s="12">
        <v>1831100</v>
      </c>
      <c r="AU23" s="13"/>
      <c r="AV23" s="12">
        <v>0</v>
      </c>
      <c r="AW23" s="12">
        <v>0</v>
      </c>
      <c r="AX23" s="12">
        <v>0</v>
      </c>
      <c r="AY23" s="12">
        <v>0</v>
      </c>
      <c r="AZ23" s="13"/>
      <c r="BA23" s="12">
        <v>57668</v>
      </c>
      <c r="BB23" s="12">
        <v>12983600</v>
      </c>
      <c r="BC23" s="12">
        <v>0</v>
      </c>
      <c r="BD23" s="12">
        <v>12983600</v>
      </c>
      <c r="BE23" s="13"/>
      <c r="BF23" s="12">
        <v>16500</v>
      </c>
      <c r="BG23" s="12">
        <v>4359000</v>
      </c>
      <c r="BH23" s="12">
        <v>0</v>
      </c>
      <c r="BI23" s="12">
        <v>4359000</v>
      </c>
      <c r="BJ23" s="13"/>
      <c r="BK23" s="12">
        <v>150</v>
      </c>
      <c r="BL23" s="12">
        <v>22500</v>
      </c>
      <c r="BM23" s="12">
        <v>0</v>
      </c>
      <c r="BN23" s="12">
        <v>22500</v>
      </c>
      <c r="BO23" s="13"/>
      <c r="BP23" s="12">
        <v>1481</v>
      </c>
      <c r="BQ23" s="12">
        <v>148100</v>
      </c>
      <c r="BR23" s="12">
        <v>0</v>
      </c>
      <c r="BS23" s="12">
        <v>148100</v>
      </c>
      <c r="BT23" s="13"/>
      <c r="BU23" s="12">
        <v>1526</v>
      </c>
      <c r="BV23" s="12">
        <v>152600</v>
      </c>
      <c r="BW23" s="12">
        <v>0</v>
      </c>
      <c r="BX23" s="12">
        <v>152600</v>
      </c>
      <c r="BY23" s="13"/>
      <c r="BZ23" s="12">
        <v>1526</v>
      </c>
      <c r="CA23" s="12">
        <v>305200</v>
      </c>
      <c r="CB23" s="12">
        <v>0</v>
      </c>
      <c r="CC23" s="12">
        <v>305200</v>
      </c>
      <c r="CD23" s="13"/>
      <c r="CE23" s="12">
        <v>5086</v>
      </c>
      <c r="CF23" s="12">
        <v>762900</v>
      </c>
      <c r="CG23" s="12">
        <v>0</v>
      </c>
      <c r="CH23" s="12">
        <v>762900</v>
      </c>
      <c r="CI23" s="13"/>
      <c r="CJ23" s="12">
        <v>32</v>
      </c>
      <c r="CK23" s="12">
        <v>4800</v>
      </c>
      <c r="CL23" s="12">
        <v>0</v>
      </c>
      <c r="CM23" s="12">
        <v>4800</v>
      </c>
      <c r="CN23" s="13"/>
      <c r="CO23" s="12">
        <v>300</v>
      </c>
      <c r="CP23" s="12">
        <v>150000</v>
      </c>
      <c r="CQ23" s="12">
        <v>0</v>
      </c>
      <c r="CR23" s="12">
        <v>150000</v>
      </c>
      <c r="CS23" s="13"/>
      <c r="CT23" s="12">
        <v>600</v>
      </c>
      <c r="CU23" s="12">
        <v>600000</v>
      </c>
      <c r="CV23" s="12">
        <v>0</v>
      </c>
      <c r="CW23" s="12">
        <v>600000</v>
      </c>
      <c r="CX23" s="13"/>
      <c r="CY23" s="12">
        <v>6182</v>
      </c>
      <c r="CZ23" s="12">
        <v>618200</v>
      </c>
      <c r="DA23" s="12">
        <v>0</v>
      </c>
      <c r="DB23" s="12">
        <v>618200</v>
      </c>
      <c r="DC23" s="13"/>
      <c r="DD23" s="12">
        <v>0</v>
      </c>
      <c r="DE23" s="12">
        <v>0</v>
      </c>
      <c r="DF23" s="12">
        <v>0</v>
      </c>
      <c r="DG23" s="12">
        <v>0</v>
      </c>
      <c r="DH23" s="13"/>
      <c r="DI23" s="12">
        <v>0</v>
      </c>
      <c r="DJ23" s="12">
        <v>0</v>
      </c>
      <c r="DK23" s="12">
        <v>0</v>
      </c>
      <c r="DL23" s="12">
        <v>0</v>
      </c>
      <c r="DM23" s="13"/>
      <c r="DN23" s="12">
        <v>0</v>
      </c>
      <c r="DO23" s="12">
        <v>0</v>
      </c>
      <c r="DP23" s="12">
        <v>0</v>
      </c>
      <c r="DQ23" s="12">
        <v>0</v>
      </c>
      <c r="DR23" s="13"/>
      <c r="DS23" s="12">
        <v>1</v>
      </c>
      <c r="DT23" s="12">
        <v>100000</v>
      </c>
      <c r="DU23" s="12">
        <v>0</v>
      </c>
      <c r="DV23" s="12">
        <v>100000</v>
      </c>
      <c r="DW23" s="13"/>
      <c r="DX23" s="12">
        <v>0</v>
      </c>
      <c r="DY23" s="12">
        <v>0</v>
      </c>
      <c r="DZ23" s="12">
        <v>0</v>
      </c>
      <c r="EA23" s="12">
        <v>0</v>
      </c>
      <c r="EB23" s="13"/>
      <c r="EC23" s="12">
        <v>0</v>
      </c>
      <c r="ED23" s="12">
        <v>0</v>
      </c>
      <c r="EE23" s="12">
        <v>0</v>
      </c>
      <c r="EF23" s="12">
        <v>0</v>
      </c>
      <c r="EG23" s="13"/>
      <c r="EH23" s="12">
        <v>0</v>
      </c>
      <c r="EI23" s="12">
        <v>1800</v>
      </c>
      <c r="EJ23" s="12">
        <v>0</v>
      </c>
      <c r="EK23" s="12">
        <v>1800</v>
      </c>
      <c r="EL23" s="13"/>
      <c r="EM23" s="12">
        <v>0</v>
      </c>
      <c r="EN23" s="12">
        <v>3112992</v>
      </c>
      <c r="EO23" s="12">
        <v>0</v>
      </c>
      <c r="EP23" s="12">
        <v>3112992</v>
      </c>
      <c r="EQ23" s="13"/>
      <c r="ER23" s="12">
        <v>400</v>
      </c>
      <c r="ES23" s="12">
        <v>212000</v>
      </c>
      <c r="ET23" s="12">
        <v>0</v>
      </c>
      <c r="EU23" s="12">
        <v>212000</v>
      </c>
      <c r="EV23" s="13"/>
      <c r="EW23" s="12">
        <v>399</v>
      </c>
      <c r="EX23" s="12">
        <v>99750</v>
      </c>
      <c r="EY23" s="12">
        <v>0</v>
      </c>
      <c r="EZ23" s="12">
        <v>99750</v>
      </c>
      <c r="FA23" s="13"/>
      <c r="FB23" s="12">
        <v>200</v>
      </c>
      <c r="FC23" s="12">
        <v>80000</v>
      </c>
      <c r="FD23" s="12">
        <v>0</v>
      </c>
      <c r="FE23" s="12">
        <v>80000</v>
      </c>
      <c r="FF23" s="13"/>
      <c r="FG23" s="12">
        <v>200</v>
      </c>
      <c r="FH23" s="12">
        <v>120000</v>
      </c>
      <c r="FI23" s="12">
        <v>0</v>
      </c>
      <c r="FJ23" s="12">
        <v>120000</v>
      </c>
      <c r="FK23" s="13"/>
      <c r="FL23" s="12">
        <v>900</v>
      </c>
      <c r="FM23" s="12">
        <v>90000</v>
      </c>
      <c r="FN23" s="12">
        <v>0</v>
      </c>
      <c r="FO23" s="12">
        <v>90000</v>
      </c>
      <c r="FP23" s="13"/>
      <c r="FQ23" s="12">
        <v>0</v>
      </c>
      <c r="FR23" s="12">
        <v>0</v>
      </c>
      <c r="FS23" s="12">
        <v>0</v>
      </c>
      <c r="FT23" s="12">
        <v>0</v>
      </c>
      <c r="FU23" s="13"/>
      <c r="FV23" s="12">
        <v>158949.13690724003</v>
      </c>
      <c r="FW23" s="12">
        <v>1827915.0744332604</v>
      </c>
      <c r="FX23" s="12">
        <v>0</v>
      </c>
      <c r="FY23" s="12">
        <v>1827915.0744332604</v>
      </c>
      <c r="FZ23" s="13"/>
      <c r="GA23" s="12">
        <v>1545</v>
      </c>
      <c r="GB23" s="12">
        <v>24720000</v>
      </c>
      <c r="GC23" s="12">
        <v>0</v>
      </c>
      <c r="GD23" s="12">
        <v>24720000</v>
      </c>
      <c r="GE23" s="13"/>
      <c r="GF23" s="12">
        <v>1782</v>
      </c>
      <c r="GG23" s="12">
        <v>356400</v>
      </c>
      <c r="GH23" s="12">
        <v>0</v>
      </c>
      <c r="GI23" s="12">
        <v>356400</v>
      </c>
      <c r="GJ23" s="13"/>
      <c r="GK23" s="12"/>
      <c r="GL23" s="12">
        <v>0</v>
      </c>
      <c r="GM23" s="12">
        <v>0</v>
      </c>
      <c r="GN23" s="12">
        <v>0</v>
      </c>
      <c r="GO23" s="13"/>
      <c r="GP23" s="12">
        <v>32</v>
      </c>
      <c r="GQ23" s="12">
        <v>152400</v>
      </c>
      <c r="GR23" s="12">
        <v>0</v>
      </c>
      <c r="GS23" s="12">
        <v>152400</v>
      </c>
      <c r="GT23" s="13"/>
      <c r="GU23" s="12">
        <v>28</v>
      </c>
      <c r="GV23" s="12">
        <v>140000</v>
      </c>
      <c r="GW23" s="12">
        <v>0</v>
      </c>
      <c r="GX23" s="12">
        <v>140000</v>
      </c>
      <c r="GY23" s="13"/>
      <c r="GZ23" s="12">
        <v>0</v>
      </c>
      <c r="HA23" s="12">
        <v>0</v>
      </c>
      <c r="HB23" s="12">
        <v>0</v>
      </c>
      <c r="HC23" s="12">
        <v>0</v>
      </c>
      <c r="HD23" s="13"/>
      <c r="HE23" s="12">
        <v>79</v>
      </c>
      <c r="HF23" s="12">
        <v>110600</v>
      </c>
      <c r="HG23" s="12">
        <v>0</v>
      </c>
      <c r="HH23" s="12">
        <v>110600</v>
      </c>
      <c r="HI23" s="13"/>
      <c r="HJ23" s="12">
        <v>25</v>
      </c>
      <c r="HK23" s="12">
        <v>3240875</v>
      </c>
      <c r="HL23" s="12">
        <v>0</v>
      </c>
      <c r="HM23" s="12">
        <v>3240875</v>
      </c>
      <c r="HN23" s="13"/>
      <c r="HO23" s="12">
        <v>0</v>
      </c>
      <c r="HP23" s="12">
        <v>0</v>
      </c>
      <c r="HQ23" s="12">
        <v>0</v>
      </c>
      <c r="HR23" s="12">
        <v>0</v>
      </c>
      <c r="HS23" s="13"/>
      <c r="HT23" s="12">
        <v>0</v>
      </c>
      <c r="HU23" s="12">
        <v>0</v>
      </c>
      <c r="HV23" s="12">
        <v>0</v>
      </c>
      <c r="HW23" s="12">
        <v>0</v>
      </c>
      <c r="HX23" s="13"/>
      <c r="HY23" s="12">
        <v>79</v>
      </c>
      <c r="HZ23" s="12">
        <v>5688000</v>
      </c>
      <c r="IA23" s="12"/>
      <c r="IB23" s="12">
        <v>5688000</v>
      </c>
      <c r="IC23" s="13"/>
      <c r="ID23" s="12">
        <v>1618</v>
      </c>
      <c r="IE23" s="12">
        <v>1618000</v>
      </c>
      <c r="IF23" s="12">
        <v>0</v>
      </c>
      <c r="IG23" s="12">
        <v>1618000</v>
      </c>
      <c r="IH23" s="13"/>
      <c r="II23" s="12">
        <v>7</v>
      </c>
      <c r="IJ23" s="12">
        <v>24500</v>
      </c>
      <c r="IK23" s="12">
        <v>0</v>
      </c>
      <c r="IL23" s="12">
        <v>24500</v>
      </c>
      <c r="IM23" s="13"/>
      <c r="IN23" s="12">
        <v>265</v>
      </c>
      <c r="IO23" s="12">
        <v>477000</v>
      </c>
      <c r="IP23" s="12">
        <v>0</v>
      </c>
      <c r="IQ23" s="12">
        <v>477000</v>
      </c>
      <c r="IR23" s="13"/>
      <c r="IS23" s="12">
        <v>0</v>
      </c>
      <c r="IT23" s="12">
        <v>0</v>
      </c>
      <c r="IU23" s="12">
        <v>0</v>
      </c>
      <c r="IV23" s="12">
        <v>0</v>
      </c>
      <c r="IW23" s="13"/>
      <c r="IX23" s="12">
        <v>1497</v>
      </c>
      <c r="IY23" s="12">
        <v>1230750</v>
      </c>
      <c r="IZ23" s="12">
        <v>0</v>
      </c>
      <c r="JA23" s="12">
        <v>1230750</v>
      </c>
      <c r="JB23" s="13"/>
      <c r="JC23" s="12">
        <v>0</v>
      </c>
      <c r="JD23" s="12">
        <v>0</v>
      </c>
      <c r="JE23" s="12">
        <v>0</v>
      </c>
      <c r="JF23" s="12">
        <v>0</v>
      </c>
      <c r="JG23" s="13"/>
      <c r="JH23" s="72">
        <v>1300</v>
      </c>
      <c r="JI23" s="12">
        <v>715000</v>
      </c>
      <c r="JJ23" s="12">
        <v>0</v>
      </c>
      <c r="JK23" s="12">
        <v>715000</v>
      </c>
      <c r="JL23" s="13"/>
      <c r="JM23" s="12">
        <v>51</v>
      </c>
      <c r="JN23" s="12">
        <v>114750</v>
      </c>
      <c r="JO23" s="12">
        <v>0</v>
      </c>
      <c r="JP23" s="12">
        <v>114750</v>
      </c>
      <c r="JQ23" s="13"/>
      <c r="JR23" s="12">
        <v>2590</v>
      </c>
      <c r="JS23" s="12">
        <v>178574</v>
      </c>
      <c r="JT23" s="12">
        <v>0</v>
      </c>
      <c r="JU23" s="12">
        <v>178574</v>
      </c>
      <c r="JV23" s="13"/>
      <c r="JW23" s="12">
        <v>106</v>
      </c>
      <c r="JX23" s="12">
        <v>106000</v>
      </c>
      <c r="JY23" s="12">
        <v>0</v>
      </c>
      <c r="JZ23" s="12">
        <v>106000</v>
      </c>
      <c r="KA23" s="13"/>
      <c r="KB23" s="12">
        <v>0</v>
      </c>
      <c r="KC23" s="12">
        <v>0</v>
      </c>
      <c r="KD23" s="12">
        <v>0</v>
      </c>
      <c r="KE23" s="12">
        <v>0</v>
      </c>
      <c r="KF23" s="13"/>
      <c r="KG23" s="12">
        <v>0</v>
      </c>
      <c r="KH23" s="12">
        <v>0</v>
      </c>
      <c r="KI23" s="12">
        <v>0</v>
      </c>
      <c r="KJ23" s="12">
        <v>0</v>
      </c>
      <c r="KK23" s="13"/>
      <c r="KL23" s="12">
        <v>1</v>
      </c>
      <c r="KM23" s="12">
        <v>60000</v>
      </c>
      <c r="KN23" s="12">
        <v>0</v>
      </c>
      <c r="KO23" s="12">
        <v>60000</v>
      </c>
      <c r="KP23" s="13"/>
      <c r="KQ23" s="12">
        <v>0</v>
      </c>
      <c r="KR23" s="12">
        <v>4000</v>
      </c>
      <c r="KS23" s="12">
        <v>0</v>
      </c>
      <c r="KT23" s="12">
        <v>4000</v>
      </c>
      <c r="KU23" s="13"/>
      <c r="KV23" s="12">
        <v>7</v>
      </c>
      <c r="KW23" s="12">
        <v>6072220</v>
      </c>
      <c r="KX23" s="12">
        <v>0</v>
      </c>
      <c r="KY23" s="12">
        <v>6072220</v>
      </c>
      <c r="KZ23" s="13"/>
      <c r="LA23" s="12">
        <v>22</v>
      </c>
      <c r="LB23" s="12">
        <v>38400</v>
      </c>
      <c r="LC23" s="12">
        <v>0</v>
      </c>
      <c r="LD23" s="12">
        <v>38400</v>
      </c>
      <c r="LE23" s="13"/>
      <c r="LF23" s="12">
        <v>0</v>
      </c>
      <c r="LG23" s="12">
        <v>100000</v>
      </c>
      <c r="LH23" s="12">
        <v>0</v>
      </c>
      <c r="LI23" s="12">
        <v>100000</v>
      </c>
      <c r="LJ23" s="13"/>
      <c r="LK23" s="12">
        <v>2</v>
      </c>
      <c r="LL23" s="12">
        <v>4000</v>
      </c>
      <c r="LM23" s="12">
        <v>0</v>
      </c>
      <c r="LN23" s="12">
        <v>4000</v>
      </c>
      <c r="LO23" s="13"/>
      <c r="LP23" s="12">
        <v>7</v>
      </c>
      <c r="LQ23" s="12">
        <v>35000</v>
      </c>
      <c r="LR23" s="12">
        <v>0</v>
      </c>
      <c r="LS23" s="12">
        <v>35000</v>
      </c>
      <c r="LT23" s="13"/>
      <c r="LU23" s="12">
        <v>129</v>
      </c>
      <c r="LV23" s="12">
        <v>0</v>
      </c>
      <c r="LW23" s="12">
        <v>0</v>
      </c>
      <c r="LX23" s="12">
        <v>0</v>
      </c>
      <c r="LY23" s="13"/>
      <c r="LZ23" s="12">
        <v>1</v>
      </c>
      <c r="MA23" s="12">
        <v>30000</v>
      </c>
      <c r="MB23" s="12">
        <v>0</v>
      </c>
      <c r="MC23" s="12">
        <v>30000</v>
      </c>
      <c r="MD23" s="13"/>
      <c r="ME23" s="12">
        <v>0</v>
      </c>
      <c r="MF23" s="12">
        <v>0</v>
      </c>
      <c r="MG23" s="12">
        <v>0</v>
      </c>
      <c r="MH23" s="12">
        <v>0</v>
      </c>
      <c r="MI23" s="13"/>
      <c r="MJ23" s="12">
        <v>1</v>
      </c>
      <c r="MK23" s="12">
        <v>54000</v>
      </c>
      <c r="ML23" s="12">
        <v>0</v>
      </c>
      <c r="MM23" s="12">
        <v>54000</v>
      </c>
      <c r="MN23" s="13"/>
      <c r="MO23" s="12">
        <v>0</v>
      </c>
      <c r="MP23" s="12">
        <v>0</v>
      </c>
      <c r="MQ23" s="12">
        <v>0</v>
      </c>
      <c r="MR23" s="12">
        <v>0</v>
      </c>
      <c r="MS23" s="13"/>
      <c r="MT23" s="12">
        <v>0</v>
      </c>
      <c r="MU23" s="12">
        <v>110302379.5203239</v>
      </c>
      <c r="MV23" s="12">
        <v>0</v>
      </c>
      <c r="MW23" s="12">
        <v>110302379.5203239</v>
      </c>
      <c r="MX23" s="13"/>
    </row>
    <row r="24" spans="1:362" ht="16.5" hidden="1">
      <c r="A24" s="77">
        <v>18</v>
      </c>
      <c r="B24" s="78" t="s">
        <v>20</v>
      </c>
      <c r="C24" s="12">
        <v>0</v>
      </c>
      <c r="D24" s="12">
        <v>20487000</v>
      </c>
      <c r="E24" s="12">
        <v>0</v>
      </c>
      <c r="F24" s="12">
        <v>20487000</v>
      </c>
      <c r="G24" s="13"/>
      <c r="H24" s="12">
        <v>1362</v>
      </c>
      <c r="I24" s="12">
        <v>408600</v>
      </c>
      <c r="J24" s="12">
        <v>0</v>
      </c>
      <c r="K24" s="12">
        <v>408600</v>
      </c>
      <c r="L24" s="13"/>
      <c r="M24" s="12">
        <v>9718.752120000001</v>
      </c>
      <c r="N24" s="12">
        <v>2429688.0300000003</v>
      </c>
      <c r="O24" s="12">
        <v>0</v>
      </c>
      <c r="P24" s="12">
        <v>2429688.0300000003</v>
      </c>
      <c r="Q24" s="13"/>
      <c r="R24" s="12">
        <v>1000</v>
      </c>
      <c r="S24" s="12">
        <v>200000</v>
      </c>
      <c r="T24" s="12">
        <v>0</v>
      </c>
      <c r="U24" s="12">
        <v>200000</v>
      </c>
      <c r="V24" s="13"/>
      <c r="W24" s="12">
        <v>315</v>
      </c>
      <c r="X24" s="12">
        <v>47250</v>
      </c>
      <c r="Y24" s="12">
        <v>0</v>
      </c>
      <c r="Z24" s="12">
        <v>47250</v>
      </c>
      <c r="AA24" s="13"/>
      <c r="AB24" s="12">
        <v>1420</v>
      </c>
      <c r="AC24" s="12">
        <v>284000</v>
      </c>
      <c r="AD24" s="12">
        <v>0</v>
      </c>
      <c r="AE24" s="12">
        <v>284000</v>
      </c>
      <c r="AF24" s="13"/>
      <c r="AG24" s="12">
        <v>1420</v>
      </c>
      <c r="AH24" s="12">
        <v>142000</v>
      </c>
      <c r="AI24" s="12">
        <v>0</v>
      </c>
      <c r="AJ24" s="12">
        <v>142000</v>
      </c>
      <c r="AK24" s="13"/>
      <c r="AL24" s="12">
        <v>0</v>
      </c>
      <c r="AM24" s="12">
        <v>0</v>
      </c>
      <c r="AN24" s="12">
        <v>0</v>
      </c>
      <c r="AO24" s="12">
        <v>0</v>
      </c>
      <c r="AP24" s="13"/>
      <c r="AQ24" s="12">
        <v>1420</v>
      </c>
      <c r="AR24" s="12">
        <v>1704000</v>
      </c>
      <c r="AS24" s="12">
        <v>0</v>
      </c>
      <c r="AT24" s="12">
        <v>1704000</v>
      </c>
      <c r="AU24" s="13"/>
      <c r="AV24" s="12">
        <v>0</v>
      </c>
      <c r="AW24" s="12">
        <v>0</v>
      </c>
      <c r="AX24" s="12">
        <v>0</v>
      </c>
      <c r="AY24" s="12">
        <v>0</v>
      </c>
      <c r="AZ24" s="13"/>
      <c r="BA24" s="12">
        <v>58768</v>
      </c>
      <c r="BB24" s="12">
        <v>15808950</v>
      </c>
      <c r="BC24" s="12">
        <v>0</v>
      </c>
      <c r="BD24" s="12">
        <v>15808950</v>
      </c>
      <c r="BE24" s="13"/>
      <c r="BF24" s="12">
        <v>0</v>
      </c>
      <c r="BG24" s="12">
        <v>0</v>
      </c>
      <c r="BH24" s="12">
        <v>0</v>
      </c>
      <c r="BI24" s="12">
        <v>0</v>
      </c>
      <c r="BJ24" s="13"/>
      <c r="BK24" s="12">
        <v>150</v>
      </c>
      <c r="BL24" s="12">
        <v>22500</v>
      </c>
      <c r="BM24" s="12">
        <v>0</v>
      </c>
      <c r="BN24" s="12">
        <v>22500</v>
      </c>
      <c r="BO24" s="13"/>
      <c r="BP24" s="12">
        <v>1774</v>
      </c>
      <c r="BQ24" s="12">
        <v>177400</v>
      </c>
      <c r="BR24" s="12">
        <v>0</v>
      </c>
      <c r="BS24" s="12">
        <v>177400</v>
      </c>
      <c r="BT24" s="13"/>
      <c r="BU24" s="12">
        <v>1420</v>
      </c>
      <c r="BV24" s="12">
        <v>142000</v>
      </c>
      <c r="BW24" s="12">
        <v>0</v>
      </c>
      <c r="BX24" s="12">
        <v>142000</v>
      </c>
      <c r="BY24" s="13"/>
      <c r="BZ24" s="12">
        <v>1420</v>
      </c>
      <c r="CA24" s="12">
        <v>284000</v>
      </c>
      <c r="CB24" s="12">
        <v>0</v>
      </c>
      <c r="CC24" s="12">
        <v>284000</v>
      </c>
      <c r="CD24" s="13"/>
      <c r="CE24" s="12">
        <v>3619</v>
      </c>
      <c r="CF24" s="12">
        <v>542850</v>
      </c>
      <c r="CG24" s="12">
        <v>0</v>
      </c>
      <c r="CH24" s="12">
        <v>542850</v>
      </c>
      <c r="CI24" s="13"/>
      <c r="CJ24" s="12">
        <v>15</v>
      </c>
      <c r="CK24" s="12">
        <v>2250</v>
      </c>
      <c r="CL24" s="12">
        <v>0</v>
      </c>
      <c r="CM24" s="12">
        <v>2250</v>
      </c>
      <c r="CN24" s="13"/>
      <c r="CO24" s="12">
        <v>500</v>
      </c>
      <c r="CP24" s="12">
        <v>250000</v>
      </c>
      <c r="CQ24" s="12">
        <v>0</v>
      </c>
      <c r="CR24" s="12">
        <v>250000</v>
      </c>
      <c r="CS24" s="13"/>
      <c r="CT24" s="12">
        <v>1000</v>
      </c>
      <c r="CU24" s="12">
        <v>1000000</v>
      </c>
      <c r="CV24" s="12">
        <v>0</v>
      </c>
      <c r="CW24" s="12">
        <v>1000000</v>
      </c>
      <c r="CX24" s="13"/>
      <c r="CY24" s="12">
        <v>9896</v>
      </c>
      <c r="CZ24" s="12">
        <v>989600</v>
      </c>
      <c r="DA24" s="12">
        <v>0</v>
      </c>
      <c r="DB24" s="12">
        <v>989600</v>
      </c>
      <c r="DC24" s="13"/>
      <c r="DD24" s="12"/>
      <c r="DE24" s="12">
        <v>0</v>
      </c>
      <c r="DF24" s="12">
        <v>0</v>
      </c>
      <c r="DG24" s="12">
        <v>0</v>
      </c>
      <c r="DH24" s="13"/>
      <c r="DI24" s="12">
        <v>261</v>
      </c>
      <c r="DJ24" s="12">
        <v>156600</v>
      </c>
      <c r="DK24" s="12">
        <v>0</v>
      </c>
      <c r="DL24" s="12">
        <v>156600</v>
      </c>
      <c r="DM24" s="13"/>
      <c r="DN24" s="12">
        <v>0</v>
      </c>
      <c r="DO24" s="12">
        <v>0</v>
      </c>
      <c r="DP24" s="12">
        <v>0</v>
      </c>
      <c r="DQ24" s="12">
        <v>0</v>
      </c>
      <c r="DR24" s="13"/>
      <c r="DS24" s="12">
        <v>1</v>
      </c>
      <c r="DT24" s="12">
        <v>130000</v>
      </c>
      <c r="DU24" s="12">
        <v>0</v>
      </c>
      <c r="DV24" s="12">
        <v>130000</v>
      </c>
      <c r="DW24" s="13"/>
      <c r="DX24" s="12">
        <v>0</v>
      </c>
      <c r="DY24" s="12">
        <v>0</v>
      </c>
      <c r="DZ24" s="12">
        <v>0</v>
      </c>
      <c r="EA24" s="12">
        <v>0</v>
      </c>
      <c r="EB24" s="13"/>
      <c r="EC24" s="12">
        <v>0</v>
      </c>
      <c r="ED24" s="12">
        <v>0</v>
      </c>
      <c r="EE24" s="12">
        <v>0</v>
      </c>
      <c r="EF24" s="12">
        <v>0</v>
      </c>
      <c r="EG24" s="13"/>
      <c r="EH24" s="12">
        <v>0</v>
      </c>
      <c r="EI24" s="12">
        <v>900</v>
      </c>
      <c r="EJ24" s="12">
        <v>0</v>
      </c>
      <c r="EK24" s="12">
        <v>900</v>
      </c>
      <c r="EL24" s="13"/>
      <c r="EM24" s="12">
        <v>0</v>
      </c>
      <c r="EN24" s="12">
        <v>5157000</v>
      </c>
      <c r="EO24" s="12">
        <v>0</v>
      </c>
      <c r="EP24" s="12">
        <v>5157000</v>
      </c>
      <c r="EQ24" s="13"/>
      <c r="ER24" s="12">
        <v>345</v>
      </c>
      <c r="ES24" s="12">
        <v>148000</v>
      </c>
      <c r="ET24" s="12">
        <v>0</v>
      </c>
      <c r="EU24" s="12">
        <v>148000</v>
      </c>
      <c r="EV24" s="13"/>
      <c r="EW24" s="12">
        <v>407</v>
      </c>
      <c r="EX24" s="12">
        <v>101750</v>
      </c>
      <c r="EY24" s="12">
        <v>0</v>
      </c>
      <c r="EZ24" s="12">
        <v>101750</v>
      </c>
      <c r="FA24" s="13"/>
      <c r="FB24" s="12">
        <v>204</v>
      </c>
      <c r="FC24" s="12">
        <v>81600</v>
      </c>
      <c r="FD24" s="12">
        <v>0</v>
      </c>
      <c r="FE24" s="12">
        <v>81600</v>
      </c>
      <c r="FF24" s="13"/>
      <c r="FG24" s="12">
        <v>204</v>
      </c>
      <c r="FH24" s="12">
        <v>122400</v>
      </c>
      <c r="FI24" s="12">
        <v>0</v>
      </c>
      <c r="FJ24" s="12">
        <v>122400</v>
      </c>
      <c r="FK24" s="13"/>
      <c r="FL24" s="12">
        <v>1020</v>
      </c>
      <c r="FM24" s="12">
        <v>102000</v>
      </c>
      <c r="FN24" s="12">
        <v>0</v>
      </c>
      <c r="FO24" s="12">
        <v>102000</v>
      </c>
      <c r="FP24" s="13"/>
      <c r="FQ24" s="12">
        <v>0</v>
      </c>
      <c r="FR24" s="12">
        <v>0</v>
      </c>
      <c r="FS24" s="12">
        <v>0</v>
      </c>
      <c r="FT24" s="12">
        <v>0</v>
      </c>
      <c r="FU24" s="13"/>
      <c r="FV24" s="12">
        <v>90080.054644757241</v>
      </c>
      <c r="FW24" s="12">
        <v>1035920.6284147083</v>
      </c>
      <c r="FX24" s="12">
        <v>0</v>
      </c>
      <c r="FY24" s="12">
        <v>1035920.6284147083</v>
      </c>
      <c r="FZ24" s="13"/>
      <c r="GA24" s="12">
        <v>1524</v>
      </c>
      <c r="GB24" s="12">
        <v>24384000</v>
      </c>
      <c r="GC24" s="12">
        <v>0</v>
      </c>
      <c r="GD24" s="12">
        <v>24384000</v>
      </c>
      <c r="GE24" s="13"/>
      <c r="GF24" s="12">
        <v>2317</v>
      </c>
      <c r="GG24" s="12">
        <v>463400</v>
      </c>
      <c r="GH24" s="12">
        <v>0</v>
      </c>
      <c r="GI24" s="12">
        <v>463400</v>
      </c>
      <c r="GJ24" s="13"/>
      <c r="GK24" s="12"/>
      <c r="GL24" s="12">
        <v>0</v>
      </c>
      <c r="GM24" s="12">
        <v>0</v>
      </c>
      <c r="GN24" s="12">
        <v>0</v>
      </c>
      <c r="GO24" s="13"/>
      <c r="GP24" s="12">
        <v>1495</v>
      </c>
      <c r="GQ24" s="12">
        <v>6297000</v>
      </c>
      <c r="GR24" s="12">
        <v>0</v>
      </c>
      <c r="GS24" s="12">
        <v>6297000</v>
      </c>
      <c r="GT24" s="13"/>
      <c r="GU24" s="12">
        <v>28</v>
      </c>
      <c r="GV24" s="12">
        <v>140000</v>
      </c>
      <c r="GW24" s="12">
        <v>0</v>
      </c>
      <c r="GX24" s="12">
        <v>140000</v>
      </c>
      <c r="GY24" s="13"/>
      <c r="GZ24" s="12">
        <v>0</v>
      </c>
      <c r="HA24" s="12">
        <v>0</v>
      </c>
      <c r="HB24" s="12">
        <v>0</v>
      </c>
      <c r="HC24" s="12">
        <v>0</v>
      </c>
      <c r="HD24" s="13"/>
      <c r="HE24" s="12">
        <v>79</v>
      </c>
      <c r="HF24" s="12">
        <v>110600</v>
      </c>
      <c r="HG24" s="12">
        <v>0</v>
      </c>
      <c r="HH24" s="12">
        <v>110600</v>
      </c>
      <c r="HI24" s="13"/>
      <c r="HJ24" s="12">
        <v>0</v>
      </c>
      <c r="HK24" s="12">
        <v>0</v>
      </c>
      <c r="HL24" s="12">
        <v>0</v>
      </c>
      <c r="HM24" s="12">
        <v>0</v>
      </c>
      <c r="HN24" s="13"/>
      <c r="HO24" s="12">
        <v>0</v>
      </c>
      <c r="HP24" s="12">
        <v>0</v>
      </c>
      <c r="HQ24" s="12">
        <v>0</v>
      </c>
      <c r="HR24" s="12">
        <v>0</v>
      </c>
      <c r="HS24" s="13"/>
      <c r="HT24" s="12">
        <v>0</v>
      </c>
      <c r="HU24" s="12">
        <v>0</v>
      </c>
      <c r="HV24" s="12">
        <v>0</v>
      </c>
      <c r="HW24" s="12">
        <v>0</v>
      </c>
      <c r="HX24" s="13"/>
      <c r="HY24" s="12">
        <v>79</v>
      </c>
      <c r="HZ24" s="12">
        <v>5688000</v>
      </c>
      <c r="IA24" s="12"/>
      <c r="IB24" s="12">
        <v>5688000</v>
      </c>
      <c r="IC24" s="13"/>
      <c r="ID24" s="12">
        <v>1519</v>
      </c>
      <c r="IE24" s="12">
        <v>1519000</v>
      </c>
      <c r="IF24" s="12">
        <v>0</v>
      </c>
      <c r="IG24" s="12">
        <v>1519000</v>
      </c>
      <c r="IH24" s="13"/>
      <c r="II24" s="12">
        <v>7</v>
      </c>
      <c r="IJ24" s="12">
        <v>24500</v>
      </c>
      <c r="IK24" s="12">
        <v>0</v>
      </c>
      <c r="IL24" s="12">
        <v>24500</v>
      </c>
      <c r="IM24" s="13"/>
      <c r="IN24" s="12">
        <v>931</v>
      </c>
      <c r="IO24" s="12">
        <v>1675800</v>
      </c>
      <c r="IP24" s="12">
        <v>0</v>
      </c>
      <c r="IQ24" s="12">
        <v>1675800</v>
      </c>
      <c r="IR24" s="13"/>
      <c r="IS24" s="12">
        <v>0</v>
      </c>
      <c r="IT24" s="12">
        <v>0</v>
      </c>
      <c r="IU24" s="12">
        <v>0</v>
      </c>
      <c r="IV24" s="12">
        <v>0</v>
      </c>
      <c r="IW24" s="13"/>
      <c r="IX24" s="12">
        <v>1790</v>
      </c>
      <c r="IY24" s="12">
        <v>1450500</v>
      </c>
      <c r="IZ24" s="12">
        <v>0</v>
      </c>
      <c r="JA24" s="12">
        <v>1450500</v>
      </c>
      <c r="JB24" s="13"/>
      <c r="JC24" s="12">
        <v>0</v>
      </c>
      <c r="JD24" s="12">
        <v>0</v>
      </c>
      <c r="JE24" s="12">
        <v>0</v>
      </c>
      <c r="JF24" s="12">
        <v>0</v>
      </c>
      <c r="JG24" s="13"/>
      <c r="JH24" s="72">
        <v>1460</v>
      </c>
      <c r="JI24" s="12">
        <v>803000.00000000012</v>
      </c>
      <c r="JJ24" s="12">
        <v>0</v>
      </c>
      <c r="JK24" s="12">
        <v>803000.00000000012</v>
      </c>
      <c r="JL24" s="13"/>
      <c r="JM24" s="12">
        <v>38</v>
      </c>
      <c r="JN24" s="12">
        <v>85500</v>
      </c>
      <c r="JO24" s="12">
        <v>0</v>
      </c>
      <c r="JP24" s="12">
        <v>85500</v>
      </c>
      <c r="JQ24" s="13"/>
      <c r="JR24" s="12">
        <v>2780</v>
      </c>
      <c r="JS24" s="12">
        <v>191674</v>
      </c>
      <c r="JT24" s="12">
        <v>0</v>
      </c>
      <c r="JU24" s="12">
        <v>191674</v>
      </c>
      <c r="JV24" s="13"/>
      <c r="JW24" s="12">
        <v>108</v>
      </c>
      <c r="JX24" s="12">
        <v>108000</v>
      </c>
      <c r="JY24" s="12">
        <v>0</v>
      </c>
      <c r="JZ24" s="12">
        <v>108000</v>
      </c>
      <c r="KA24" s="13"/>
      <c r="KB24" s="12">
        <v>0</v>
      </c>
      <c r="KC24" s="12">
        <v>0</v>
      </c>
      <c r="KD24" s="12">
        <v>0</v>
      </c>
      <c r="KE24" s="12">
        <v>0</v>
      </c>
      <c r="KF24" s="13"/>
      <c r="KG24" s="12">
        <v>0</v>
      </c>
      <c r="KH24" s="12">
        <v>0</v>
      </c>
      <c r="KI24" s="12">
        <v>0</v>
      </c>
      <c r="KJ24" s="12">
        <v>0</v>
      </c>
      <c r="KK24" s="13"/>
      <c r="KL24" s="12">
        <v>1</v>
      </c>
      <c r="KM24" s="12">
        <v>60000</v>
      </c>
      <c r="KN24" s="12">
        <v>0</v>
      </c>
      <c r="KO24" s="12">
        <v>60000</v>
      </c>
      <c r="KP24" s="13"/>
      <c r="KQ24" s="12">
        <v>0</v>
      </c>
      <c r="KR24" s="12">
        <v>2500</v>
      </c>
      <c r="KS24" s="12">
        <v>0</v>
      </c>
      <c r="KT24" s="12">
        <v>2500</v>
      </c>
      <c r="KU24" s="13"/>
      <c r="KV24" s="12">
        <v>7</v>
      </c>
      <c r="KW24" s="12">
        <v>5231680</v>
      </c>
      <c r="KX24" s="12">
        <v>0</v>
      </c>
      <c r="KY24" s="12">
        <v>5231680</v>
      </c>
      <c r="KZ24" s="13"/>
      <c r="LA24" s="12">
        <v>19</v>
      </c>
      <c r="LB24" s="12">
        <v>33600</v>
      </c>
      <c r="LC24" s="12">
        <v>0</v>
      </c>
      <c r="LD24" s="12">
        <v>33600</v>
      </c>
      <c r="LE24" s="13"/>
      <c r="LF24" s="12">
        <v>0</v>
      </c>
      <c r="LG24" s="12">
        <v>100000</v>
      </c>
      <c r="LH24" s="12">
        <v>0</v>
      </c>
      <c r="LI24" s="12">
        <v>100000</v>
      </c>
      <c r="LJ24" s="13"/>
      <c r="LK24" s="12">
        <v>2</v>
      </c>
      <c r="LL24" s="12">
        <v>4000</v>
      </c>
      <c r="LM24" s="12">
        <v>0</v>
      </c>
      <c r="LN24" s="12">
        <v>4000</v>
      </c>
      <c r="LO24" s="13"/>
      <c r="LP24" s="12">
        <v>7</v>
      </c>
      <c r="LQ24" s="12">
        <v>35000</v>
      </c>
      <c r="LR24" s="12">
        <v>0</v>
      </c>
      <c r="LS24" s="12">
        <v>35000</v>
      </c>
      <c r="LT24" s="13"/>
      <c r="LU24" s="12">
        <v>126</v>
      </c>
      <c r="LV24" s="12">
        <v>0</v>
      </c>
      <c r="LW24" s="12">
        <v>0</v>
      </c>
      <c r="LX24" s="12">
        <v>0</v>
      </c>
      <c r="LY24" s="13"/>
      <c r="LZ24" s="12">
        <v>1</v>
      </c>
      <c r="MA24" s="12">
        <v>30000</v>
      </c>
      <c r="MB24" s="12">
        <v>0</v>
      </c>
      <c r="MC24" s="12">
        <v>30000</v>
      </c>
      <c r="MD24" s="13"/>
      <c r="ME24" s="12">
        <v>0</v>
      </c>
      <c r="MF24" s="12">
        <v>0</v>
      </c>
      <c r="MG24" s="12">
        <v>0</v>
      </c>
      <c r="MH24" s="12">
        <v>0</v>
      </c>
      <c r="MI24" s="13"/>
      <c r="MJ24" s="12">
        <v>1</v>
      </c>
      <c r="MK24" s="12">
        <v>54000</v>
      </c>
      <c r="ML24" s="12">
        <v>0</v>
      </c>
      <c r="MM24" s="12">
        <v>54000</v>
      </c>
      <c r="MN24" s="13"/>
      <c r="MO24" s="12">
        <v>0</v>
      </c>
      <c r="MP24" s="12">
        <v>0</v>
      </c>
      <c r="MQ24" s="12">
        <v>0</v>
      </c>
      <c r="MR24" s="12">
        <v>0</v>
      </c>
      <c r="MS24" s="13"/>
      <c r="MT24" s="12">
        <v>0</v>
      </c>
      <c r="MU24" s="12">
        <v>100450012.65841471</v>
      </c>
      <c r="MV24" s="12">
        <v>0</v>
      </c>
      <c r="MW24" s="12">
        <v>100450012.65841471</v>
      </c>
      <c r="MX24" s="13"/>
    </row>
    <row r="25" spans="1:362" ht="16.5" hidden="1">
      <c r="A25" s="77">
        <v>19</v>
      </c>
      <c r="B25" s="78" t="s">
        <v>21</v>
      </c>
      <c r="C25" s="12">
        <v>0</v>
      </c>
      <c r="D25" s="12">
        <v>10386200</v>
      </c>
      <c r="E25" s="12">
        <v>0</v>
      </c>
      <c r="F25" s="12">
        <v>10386200</v>
      </c>
      <c r="G25" s="13"/>
      <c r="H25" s="12">
        <v>898</v>
      </c>
      <c r="I25" s="12">
        <v>269400</v>
      </c>
      <c r="J25" s="12">
        <v>0</v>
      </c>
      <c r="K25" s="12">
        <v>269400</v>
      </c>
      <c r="L25" s="13"/>
      <c r="M25" s="12">
        <v>15633.335519999999</v>
      </c>
      <c r="N25" s="12">
        <v>3908333.88</v>
      </c>
      <c r="O25" s="12">
        <v>0</v>
      </c>
      <c r="P25" s="12">
        <v>3908333.88</v>
      </c>
      <c r="Q25" s="13"/>
      <c r="R25" s="12">
        <v>620</v>
      </c>
      <c r="S25" s="12">
        <v>124000</v>
      </c>
      <c r="T25" s="12">
        <v>0</v>
      </c>
      <c r="U25" s="12">
        <v>124000</v>
      </c>
      <c r="V25" s="13"/>
      <c r="W25" s="12">
        <v>145</v>
      </c>
      <c r="X25" s="12">
        <v>21750</v>
      </c>
      <c r="Y25" s="12">
        <v>0</v>
      </c>
      <c r="Z25" s="12">
        <v>21750</v>
      </c>
      <c r="AA25" s="13"/>
      <c r="AB25" s="12">
        <v>898</v>
      </c>
      <c r="AC25" s="12">
        <v>179600</v>
      </c>
      <c r="AD25" s="12">
        <v>0</v>
      </c>
      <c r="AE25" s="12">
        <v>179600</v>
      </c>
      <c r="AF25" s="13"/>
      <c r="AG25" s="12">
        <v>898</v>
      </c>
      <c r="AH25" s="12">
        <v>89800</v>
      </c>
      <c r="AI25" s="12">
        <v>0</v>
      </c>
      <c r="AJ25" s="12">
        <v>89800</v>
      </c>
      <c r="AK25" s="13"/>
      <c r="AL25" s="12">
        <v>0</v>
      </c>
      <c r="AM25" s="12">
        <v>0</v>
      </c>
      <c r="AN25" s="12">
        <v>0</v>
      </c>
      <c r="AO25" s="12">
        <v>0</v>
      </c>
      <c r="AP25" s="13"/>
      <c r="AQ25" s="12">
        <v>898</v>
      </c>
      <c r="AR25" s="12">
        <v>1077600</v>
      </c>
      <c r="AS25" s="12">
        <v>0</v>
      </c>
      <c r="AT25" s="12">
        <v>1077600</v>
      </c>
      <c r="AU25" s="13"/>
      <c r="AV25" s="12">
        <v>0</v>
      </c>
      <c r="AW25" s="12">
        <v>0</v>
      </c>
      <c r="AX25" s="12">
        <v>0</v>
      </c>
      <c r="AY25" s="12">
        <v>0</v>
      </c>
      <c r="AZ25" s="13"/>
      <c r="BA25" s="12">
        <v>25417</v>
      </c>
      <c r="BB25" s="12">
        <v>6713900</v>
      </c>
      <c r="BC25" s="12">
        <v>0</v>
      </c>
      <c r="BD25" s="12">
        <v>6713900</v>
      </c>
      <c r="BE25" s="13"/>
      <c r="BF25" s="12">
        <v>0</v>
      </c>
      <c r="BG25" s="12">
        <v>0</v>
      </c>
      <c r="BH25" s="12">
        <v>0</v>
      </c>
      <c r="BI25" s="12">
        <v>0</v>
      </c>
      <c r="BJ25" s="13"/>
      <c r="BK25" s="12">
        <v>150</v>
      </c>
      <c r="BL25" s="12">
        <v>22500</v>
      </c>
      <c r="BM25" s="12">
        <v>0</v>
      </c>
      <c r="BN25" s="12">
        <v>22500</v>
      </c>
      <c r="BO25" s="13"/>
      <c r="BP25" s="12">
        <v>1010</v>
      </c>
      <c r="BQ25" s="12">
        <v>101000</v>
      </c>
      <c r="BR25" s="12">
        <v>0</v>
      </c>
      <c r="BS25" s="12">
        <v>101000</v>
      </c>
      <c r="BT25" s="13"/>
      <c r="BU25" s="12">
        <v>898</v>
      </c>
      <c r="BV25" s="12">
        <v>89800</v>
      </c>
      <c r="BW25" s="12">
        <v>0</v>
      </c>
      <c r="BX25" s="12">
        <v>89800</v>
      </c>
      <c r="BY25" s="13"/>
      <c r="BZ25" s="12">
        <v>898</v>
      </c>
      <c r="CA25" s="12">
        <v>179600</v>
      </c>
      <c r="CB25" s="12">
        <v>0</v>
      </c>
      <c r="CC25" s="12">
        <v>179600</v>
      </c>
      <c r="CD25" s="13"/>
      <c r="CE25" s="12">
        <v>1608</v>
      </c>
      <c r="CF25" s="12">
        <v>241200</v>
      </c>
      <c r="CG25" s="12">
        <v>0</v>
      </c>
      <c r="CH25" s="12">
        <v>241200</v>
      </c>
      <c r="CI25" s="13"/>
      <c r="CJ25" s="12">
        <v>10</v>
      </c>
      <c r="CK25" s="12">
        <v>1500</v>
      </c>
      <c r="CL25" s="12">
        <v>0</v>
      </c>
      <c r="CM25" s="12">
        <v>1500</v>
      </c>
      <c r="CN25" s="13"/>
      <c r="CO25" s="12">
        <v>500</v>
      </c>
      <c r="CP25" s="12">
        <v>250000</v>
      </c>
      <c r="CQ25" s="12">
        <v>0</v>
      </c>
      <c r="CR25" s="12">
        <v>250000</v>
      </c>
      <c r="CS25" s="13"/>
      <c r="CT25" s="12">
        <v>1000</v>
      </c>
      <c r="CU25" s="12">
        <v>1000000</v>
      </c>
      <c r="CV25" s="12">
        <v>0</v>
      </c>
      <c r="CW25" s="12">
        <v>1000000</v>
      </c>
      <c r="CX25" s="13"/>
      <c r="CY25" s="12">
        <v>3313</v>
      </c>
      <c r="CZ25" s="12">
        <v>331300</v>
      </c>
      <c r="DA25" s="12">
        <v>0</v>
      </c>
      <c r="DB25" s="12">
        <v>331300</v>
      </c>
      <c r="DC25" s="13"/>
      <c r="DD25" s="12">
        <v>0</v>
      </c>
      <c r="DE25" s="12">
        <v>0</v>
      </c>
      <c r="DF25" s="12">
        <v>0</v>
      </c>
      <c r="DG25" s="12">
        <v>0</v>
      </c>
      <c r="DH25" s="13"/>
      <c r="DI25" s="12">
        <v>0</v>
      </c>
      <c r="DJ25" s="12">
        <v>0</v>
      </c>
      <c r="DK25" s="12">
        <v>0</v>
      </c>
      <c r="DL25" s="12">
        <v>0</v>
      </c>
      <c r="DM25" s="13"/>
      <c r="DN25" s="12">
        <v>0</v>
      </c>
      <c r="DO25" s="12">
        <v>0</v>
      </c>
      <c r="DP25" s="12">
        <v>0</v>
      </c>
      <c r="DQ25" s="12">
        <v>0</v>
      </c>
      <c r="DR25" s="13"/>
      <c r="DS25" s="12">
        <v>1</v>
      </c>
      <c r="DT25" s="12">
        <v>230000</v>
      </c>
      <c r="DU25" s="12">
        <v>0</v>
      </c>
      <c r="DV25" s="12">
        <v>230000</v>
      </c>
      <c r="DW25" s="13"/>
      <c r="DX25" s="12">
        <v>0</v>
      </c>
      <c r="DY25" s="12">
        <v>0</v>
      </c>
      <c r="DZ25" s="12">
        <v>0</v>
      </c>
      <c r="EA25" s="12">
        <v>0</v>
      </c>
      <c r="EB25" s="13"/>
      <c r="EC25" s="12">
        <v>0</v>
      </c>
      <c r="ED25" s="12">
        <v>0</v>
      </c>
      <c r="EE25" s="12">
        <v>0</v>
      </c>
      <c r="EF25" s="12">
        <v>0</v>
      </c>
      <c r="EG25" s="13"/>
      <c r="EH25" s="12">
        <v>0</v>
      </c>
      <c r="EI25" s="12">
        <v>2100</v>
      </c>
      <c r="EJ25" s="12">
        <v>0</v>
      </c>
      <c r="EK25" s="12">
        <v>2100</v>
      </c>
      <c r="EL25" s="13"/>
      <c r="EM25" s="12">
        <v>0</v>
      </c>
      <c r="EN25" s="12">
        <v>2919600</v>
      </c>
      <c r="EO25" s="12">
        <v>0</v>
      </c>
      <c r="EP25" s="12">
        <v>2919600</v>
      </c>
      <c r="EQ25" s="13"/>
      <c r="ER25" s="12">
        <v>36</v>
      </c>
      <c r="ES25" s="12">
        <v>15400</v>
      </c>
      <c r="ET25" s="12">
        <v>0</v>
      </c>
      <c r="EU25" s="12">
        <v>15400</v>
      </c>
      <c r="EV25" s="13"/>
      <c r="EW25" s="12">
        <v>241</v>
      </c>
      <c r="EX25" s="12">
        <v>60250</v>
      </c>
      <c r="EY25" s="12">
        <v>0</v>
      </c>
      <c r="EZ25" s="12">
        <v>60250</v>
      </c>
      <c r="FA25" s="13"/>
      <c r="FB25" s="12">
        <v>121</v>
      </c>
      <c r="FC25" s="12">
        <v>48400</v>
      </c>
      <c r="FD25" s="12">
        <v>0</v>
      </c>
      <c r="FE25" s="12">
        <v>48400</v>
      </c>
      <c r="FF25" s="13"/>
      <c r="FG25" s="12">
        <v>121</v>
      </c>
      <c r="FH25" s="12">
        <v>72600</v>
      </c>
      <c r="FI25" s="12">
        <v>0</v>
      </c>
      <c r="FJ25" s="12">
        <v>72600</v>
      </c>
      <c r="FK25" s="13"/>
      <c r="FL25" s="12">
        <v>750</v>
      </c>
      <c r="FM25" s="12">
        <v>75000</v>
      </c>
      <c r="FN25" s="12">
        <v>0</v>
      </c>
      <c r="FO25" s="12">
        <v>75000</v>
      </c>
      <c r="FP25" s="13"/>
      <c r="FQ25" s="12">
        <v>0</v>
      </c>
      <c r="FR25" s="12">
        <v>0</v>
      </c>
      <c r="FS25" s="12">
        <v>0</v>
      </c>
      <c r="FT25" s="12">
        <v>0</v>
      </c>
      <c r="FU25" s="13"/>
      <c r="FV25" s="12">
        <v>189288.00369888739</v>
      </c>
      <c r="FW25" s="12">
        <v>2176812.0425372049</v>
      </c>
      <c r="FX25" s="12">
        <v>0</v>
      </c>
      <c r="FY25" s="12">
        <v>2176812.0425372049</v>
      </c>
      <c r="FZ25" s="13"/>
      <c r="GA25" s="12">
        <v>858</v>
      </c>
      <c r="GB25" s="12">
        <v>13728000</v>
      </c>
      <c r="GC25" s="12">
        <v>0</v>
      </c>
      <c r="GD25" s="12">
        <v>13728000</v>
      </c>
      <c r="GE25" s="13"/>
      <c r="GF25" s="12">
        <v>1202</v>
      </c>
      <c r="GG25" s="12">
        <v>240400</v>
      </c>
      <c r="GH25" s="12">
        <v>0</v>
      </c>
      <c r="GI25" s="12">
        <v>240400</v>
      </c>
      <c r="GJ25" s="13"/>
      <c r="GK25" s="12"/>
      <c r="GL25" s="12">
        <v>0</v>
      </c>
      <c r="GM25" s="12">
        <v>0</v>
      </c>
      <c r="GN25" s="12">
        <v>0</v>
      </c>
      <c r="GO25" s="13"/>
      <c r="GP25" s="12">
        <v>1128</v>
      </c>
      <c r="GQ25" s="12">
        <v>4755600</v>
      </c>
      <c r="GR25" s="12">
        <v>0</v>
      </c>
      <c r="GS25" s="12">
        <v>4755600</v>
      </c>
      <c r="GT25" s="13"/>
      <c r="GU25" s="12">
        <v>28</v>
      </c>
      <c r="GV25" s="12">
        <v>140000</v>
      </c>
      <c r="GW25" s="12">
        <v>0</v>
      </c>
      <c r="GX25" s="12">
        <v>140000</v>
      </c>
      <c r="GY25" s="13"/>
      <c r="GZ25" s="12">
        <v>0</v>
      </c>
      <c r="HA25" s="12">
        <v>0</v>
      </c>
      <c r="HB25" s="12">
        <v>0</v>
      </c>
      <c r="HC25" s="12">
        <v>0</v>
      </c>
      <c r="HD25" s="13"/>
      <c r="HE25" s="12">
        <v>44</v>
      </c>
      <c r="HF25" s="12">
        <v>61600</v>
      </c>
      <c r="HG25" s="12">
        <v>0</v>
      </c>
      <c r="HH25" s="12">
        <v>61600</v>
      </c>
      <c r="HI25" s="13"/>
      <c r="HJ25" s="12">
        <v>0</v>
      </c>
      <c r="HK25" s="12">
        <v>0</v>
      </c>
      <c r="HL25" s="12">
        <v>0</v>
      </c>
      <c r="HM25" s="12">
        <v>0</v>
      </c>
      <c r="HN25" s="13"/>
      <c r="HO25" s="12">
        <v>0</v>
      </c>
      <c r="HP25" s="12">
        <v>0</v>
      </c>
      <c r="HQ25" s="12">
        <v>0</v>
      </c>
      <c r="HR25" s="12">
        <v>0</v>
      </c>
      <c r="HS25" s="13"/>
      <c r="HT25" s="12">
        <v>0</v>
      </c>
      <c r="HU25" s="12">
        <v>0</v>
      </c>
      <c r="HV25" s="12">
        <v>0</v>
      </c>
      <c r="HW25" s="12">
        <v>0</v>
      </c>
      <c r="HX25" s="13"/>
      <c r="HY25" s="12">
        <v>45</v>
      </c>
      <c r="HZ25" s="12">
        <v>3240000</v>
      </c>
      <c r="IA25" s="12"/>
      <c r="IB25" s="12">
        <v>3240000</v>
      </c>
      <c r="IC25" s="13"/>
      <c r="ID25" s="12">
        <v>896</v>
      </c>
      <c r="IE25" s="12">
        <v>896000</v>
      </c>
      <c r="IF25" s="12">
        <v>0</v>
      </c>
      <c r="IG25" s="12">
        <v>896000</v>
      </c>
      <c r="IH25" s="13"/>
      <c r="II25" s="12">
        <v>7</v>
      </c>
      <c r="IJ25" s="12">
        <v>24500</v>
      </c>
      <c r="IK25" s="12">
        <v>0</v>
      </c>
      <c r="IL25" s="12">
        <v>24500</v>
      </c>
      <c r="IM25" s="13"/>
      <c r="IN25" s="12">
        <v>371</v>
      </c>
      <c r="IO25" s="12">
        <v>667800</v>
      </c>
      <c r="IP25" s="12">
        <v>0</v>
      </c>
      <c r="IQ25" s="12">
        <v>667800</v>
      </c>
      <c r="IR25" s="13"/>
      <c r="IS25" s="12">
        <v>0</v>
      </c>
      <c r="IT25" s="12">
        <v>0</v>
      </c>
      <c r="IU25" s="12">
        <v>0</v>
      </c>
      <c r="IV25" s="12">
        <v>0</v>
      </c>
      <c r="IW25" s="13"/>
      <c r="IX25" s="12">
        <v>1026</v>
      </c>
      <c r="IY25" s="12">
        <v>877500</v>
      </c>
      <c r="IZ25" s="12">
        <v>0</v>
      </c>
      <c r="JA25" s="12">
        <v>877500</v>
      </c>
      <c r="JB25" s="13"/>
      <c r="JC25" s="12">
        <v>0</v>
      </c>
      <c r="JD25" s="12">
        <v>0</v>
      </c>
      <c r="JE25" s="12">
        <v>0</v>
      </c>
      <c r="JF25" s="12">
        <v>0</v>
      </c>
      <c r="JG25" s="13"/>
      <c r="JH25" s="72">
        <v>870</v>
      </c>
      <c r="JI25" s="12">
        <v>478500.00000000006</v>
      </c>
      <c r="JJ25" s="12">
        <v>0</v>
      </c>
      <c r="JK25" s="12">
        <v>478500.00000000006</v>
      </c>
      <c r="JL25" s="13"/>
      <c r="JM25" s="12">
        <v>29</v>
      </c>
      <c r="JN25" s="12">
        <v>65250</v>
      </c>
      <c r="JO25" s="12">
        <v>0</v>
      </c>
      <c r="JP25" s="12">
        <v>65250</v>
      </c>
      <c r="JQ25" s="13"/>
      <c r="JR25" s="12">
        <v>1650</v>
      </c>
      <c r="JS25" s="12">
        <v>113763</v>
      </c>
      <c r="JT25" s="12">
        <v>0</v>
      </c>
      <c r="JU25" s="12">
        <v>113763</v>
      </c>
      <c r="JV25" s="13"/>
      <c r="JW25" s="12">
        <v>47</v>
      </c>
      <c r="JX25" s="12">
        <v>47000</v>
      </c>
      <c r="JY25" s="12">
        <v>0</v>
      </c>
      <c r="JZ25" s="12">
        <v>47000</v>
      </c>
      <c r="KA25" s="13"/>
      <c r="KB25" s="12">
        <v>0</v>
      </c>
      <c r="KC25" s="12">
        <v>0</v>
      </c>
      <c r="KD25" s="12">
        <v>0</v>
      </c>
      <c r="KE25" s="12">
        <v>0</v>
      </c>
      <c r="KF25" s="13"/>
      <c r="KG25" s="12">
        <v>0</v>
      </c>
      <c r="KH25" s="12">
        <v>0</v>
      </c>
      <c r="KI25" s="12">
        <v>0</v>
      </c>
      <c r="KJ25" s="12">
        <v>0</v>
      </c>
      <c r="KK25" s="13"/>
      <c r="KL25" s="12">
        <v>1</v>
      </c>
      <c r="KM25" s="12">
        <v>60000</v>
      </c>
      <c r="KN25" s="12">
        <v>0</v>
      </c>
      <c r="KO25" s="12">
        <v>60000</v>
      </c>
      <c r="KP25" s="13"/>
      <c r="KQ25" s="12">
        <v>0</v>
      </c>
      <c r="KR25" s="12">
        <v>5000</v>
      </c>
      <c r="KS25" s="12">
        <v>0</v>
      </c>
      <c r="KT25" s="12">
        <v>5000</v>
      </c>
      <c r="KU25" s="13"/>
      <c r="KV25" s="12">
        <v>3</v>
      </c>
      <c r="KW25" s="12">
        <v>610340</v>
      </c>
      <c r="KX25" s="12">
        <v>0</v>
      </c>
      <c r="KY25" s="12">
        <v>610340</v>
      </c>
      <c r="KZ25" s="13"/>
      <c r="LA25" s="12">
        <v>2</v>
      </c>
      <c r="LB25" s="12">
        <v>6400</v>
      </c>
      <c r="LC25" s="12">
        <v>0</v>
      </c>
      <c r="LD25" s="12">
        <v>6400</v>
      </c>
      <c r="LE25" s="13"/>
      <c r="LF25" s="12">
        <v>0</v>
      </c>
      <c r="LG25" s="12">
        <v>0</v>
      </c>
      <c r="LH25" s="12">
        <v>0</v>
      </c>
      <c r="LI25" s="12">
        <v>0</v>
      </c>
      <c r="LJ25" s="13"/>
      <c r="LK25" s="12">
        <v>2</v>
      </c>
      <c r="LL25" s="12">
        <v>4000</v>
      </c>
      <c r="LM25" s="12">
        <v>0</v>
      </c>
      <c r="LN25" s="12">
        <v>4000</v>
      </c>
      <c r="LO25" s="13"/>
      <c r="LP25" s="12">
        <v>6</v>
      </c>
      <c r="LQ25" s="12">
        <v>30000</v>
      </c>
      <c r="LR25" s="12">
        <v>0</v>
      </c>
      <c r="LS25" s="12">
        <v>30000</v>
      </c>
      <c r="LT25" s="13"/>
      <c r="LU25" s="12">
        <v>80</v>
      </c>
      <c r="LV25" s="12">
        <v>0</v>
      </c>
      <c r="LW25" s="12">
        <v>0</v>
      </c>
      <c r="LX25" s="12">
        <v>0</v>
      </c>
      <c r="LY25" s="13"/>
      <c r="LZ25" s="12">
        <v>1</v>
      </c>
      <c r="MA25" s="12">
        <v>30000</v>
      </c>
      <c r="MB25" s="12">
        <v>0</v>
      </c>
      <c r="MC25" s="12">
        <v>30000</v>
      </c>
      <c r="MD25" s="13"/>
      <c r="ME25" s="12">
        <v>0</v>
      </c>
      <c r="MF25" s="12">
        <v>0</v>
      </c>
      <c r="MG25" s="12">
        <v>0</v>
      </c>
      <c r="MH25" s="12">
        <v>0</v>
      </c>
      <c r="MI25" s="13"/>
      <c r="MJ25" s="12">
        <v>1</v>
      </c>
      <c r="MK25" s="12">
        <v>54000</v>
      </c>
      <c r="ML25" s="12">
        <v>0</v>
      </c>
      <c r="MM25" s="12">
        <v>54000</v>
      </c>
      <c r="MN25" s="13"/>
      <c r="MO25" s="12">
        <v>0</v>
      </c>
      <c r="MP25" s="12">
        <v>0</v>
      </c>
      <c r="MQ25" s="12">
        <v>0</v>
      </c>
      <c r="MR25" s="12">
        <v>0</v>
      </c>
      <c r="MS25" s="13"/>
      <c r="MT25" s="12">
        <v>0</v>
      </c>
      <c r="MU25" s="12">
        <v>56723298.922537208</v>
      </c>
      <c r="MV25" s="12">
        <v>0</v>
      </c>
      <c r="MW25" s="12">
        <v>56723298.922537208</v>
      </c>
      <c r="MX25" s="13"/>
    </row>
    <row r="26" spans="1:362" ht="16.5" hidden="1">
      <c r="A26" s="77">
        <v>20</v>
      </c>
      <c r="B26" s="78" t="s">
        <v>22</v>
      </c>
      <c r="C26" s="12">
        <v>0</v>
      </c>
      <c r="D26" s="12">
        <v>33274600</v>
      </c>
      <c r="E26" s="12">
        <v>0</v>
      </c>
      <c r="F26" s="12">
        <v>33274600</v>
      </c>
      <c r="G26" s="13"/>
      <c r="H26" s="12">
        <v>1764</v>
      </c>
      <c r="I26" s="12">
        <v>529200</v>
      </c>
      <c r="J26" s="12">
        <v>0</v>
      </c>
      <c r="K26" s="12">
        <v>529200</v>
      </c>
      <c r="L26" s="13"/>
      <c r="M26" s="12">
        <v>20864.186420000002</v>
      </c>
      <c r="N26" s="12">
        <v>5216046.6050000004</v>
      </c>
      <c r="O26" s="12">
        <v>0</v>
      </c>
      <c r="P26" s="12">
        <v>5216046.6050000004</v>
      </c>
      <c r="Q26" s="13"/>
      <c r="R26" s="12">
        <v>1190</v>
      </c>
      <c r="S26" s="12">
        <v>238000</v>
      </c>
      <c r="T26" s="12">
        <v>0</v>
      </c>
      <c r="U26" s="12">
        <v>238000</v>
      </c>
      <c r="V26" s="13"/>
      <c r="W26" s="12">
        <v>383.46313173156574</v>
      </c>
      <c r="X26" s="12">
        <v>57519.469759734864</v>
      </c>
      <c r="Y26" s="12">
        <v>0</v>
      </c>
      <c r="Z26" s="12">
        <v>57519.469759734864</v>
      </c>
      <c r="AA26" s="13"/>
      <c r="AB26" s="12">
        <v>1764</v>
      </c>
      <c r="AC26" s="12">
        <v>352800</v>
      </c>
      <c r="AD26" s="12">
        <v>0</v>
      </c>
      <c r="AE26" s="12">
        <v>352800</v>
      </c>
      <c r="AF26" s="13"/>
      <c r="AG26" s="12">
        <v>1764</v>
      </c>
      <c r="AH26" s="12">
        <v>176400</v>
      </c>
      <c r="AI26" s="12">
        <v>0</v>
      </c>
      <c r="AJ26" s="12">
        <v>176400</v>
      </c>
      <c r="AK26" s="13"/>
      <c r="AL26" s="12">
        <v>0</v>
      </c>
      <c r="AM26" s="12">
        <v>0</v>
      </c>
      <c r="AN26" s="12">
        <v>0</v>
      </c>
      <c r="AO26" s="12">
        <v>0</v>
      </c>
      <c r="AP26" s="13"/>
      <c r="AQ26" s="12">
        <v>1764</v>
      </c>
      <c r="AR26" s="12">
        <v>2116800</v>
      </c>
      <c r="AS26" s="12">
        <v>0</v>
      </c>
      <c r="AT26" s="12">
        <v>2116800</v>
      </c>
      <c r="AU26" s="13"/>
      <c r="AV26" s="12">
        <v>0</v>
      </c>
      <c r="AW26" s="12">
        <v>0</v>
      </c>
      <c r="AX26" s="12">
        <v>0</v>
      </c>
      <c r="AY26" s="12">
        <v>0</v>
      </c>
      <c r="AZ26" s="13"/>
      <c r="BA26" s="12">
        <v>67684</v>
      </c>
      <c r="BB26" s="12">
        <v>15893675</v>
      </c>
      <c r="BC26" s="12">
        <v>0</v>
      </c>
      <c r="BD26" s="12">
        <v>15893675</v>
      </c>
      <c r="BE26" s="13"/>
      <c r="BF26" s="12">
        <v>0</v>
      </c>
      <c r="BG26" s="12">
        <v>0</v>
      </c>
      <c r="BH26" s="12">
        <v>0</v>
      </c>
      <c r="BI26" s="12">
        <v>0</v>
      </c>
      <c r="BJ26" s="13"/>
      <c r="BK26" s="12">
        <v>150</v>
      </c>
      <c r="BL26" s="12">
        <v>22500</v>
      </c>
      <c r="BM26" s="12">
        <v>0</v>
      </c>
      <c r="BN26" s="12">
        <v>22500</v>
      </c>
      <c r="BO26" s="13"/>
      <c r="BP26" s="12">
        <v>2075</v>
      </c>
      <c r="BQ26" s="12">
        <v>207500</v>
      </c>
      <c r="BR26" s="12">
        <v>0</v>
      </c>
      <c r="BS26" s="12">
        <v>207500</v>
      </c>
      <c r="BT26" s="13"/>
      <c r="BU26" s="12">
        <v>1764</v>
      </c>
      <c r="BV26" s="12">
        <v>176400</v>
      </c>
      <c r="BW26" s="12">
        <v>0</v>
      </c>
      <c r="BX26" s="12">
        <v>176400</v>
      </c>
      <c r="BY26" s="13"/>
      <c r="BZ26" s="12">
        <v>1764</v>
      </c>
      <c r="CA26" s="12">
        <v>352800</v>
      </c>
      <c r="CB26" s="12">
        <v>0</v>
      </c>
      <c r="CC26" s="12">
        <v>352800</v>
      </c>
      <c r="CD26" s="13"/>
      <c r="CE26" s="12">
        <v>8860</v>
      </c>
      <c r="CF26" s="12">
        <v>1329000</v>
      </c>
      <c r="CG26" s="12">
        <v>0</v>
      </c>
      <c r="CH26" s="12">
        <v>1329000</v>
      </c>
      <c r="CI26" s="13"/>
      <c r="CJ26" s="12">
        <v>30</v>
      </c>
      <c r="CK26" s="12">
        <v>4500</v>
      </c>
      <c r="CL26" s="12">
        <v>0</v>
      </c>
      <c r="CM26" s="12">
        <v>4500</v>
      </c>
      <c r="CN26" s="13"/>
      <c r="CO26" s="12">
        <v>500</v>
      </c>
      <c r="CP26" s="12">
        <v>250000</v>
      </c>
      <c r="CQ26" s="12">
        <v>0</v>
      </c>
      <c r="CR26" s="12">
        <v>250000</v>
      </c>
      <c r="CS26" s="13"/>
      <c r="CT26" s="12">
        <v>1000</v>
      </c>
      <c r="CU26" s="12">
        <v>1000000</v>
      </c>
      <c r="CV26" s="12">
        <v>0</v>
      </c>
      <c r="CW26" s="12">
        <v>1000000</v>
      </c>
      <c r="CX26" s="13"/>
      <c r="CY26" s="12">
        <v>5185</v>
      </c>
      <c r="CZ26" s="12">
        <v>518500</v>
      </c>
      <c r="DA26" s="12">
        <v>0</v>
      </c>
      <c r="DB26" s="12">
        <v>518500</v>
      </c>
      <c r="DC26" s="13"/>
      <c r="DD26" s="12">
        <v>0</v>
      </c>
      <c r="DE26" s="12">
        <v>0</v>
      </c>
      <c r="DF26" s="12">
        <v>0</v>
      </c>
      <c r="DG26" s="12">
        <v>0</v>
      </c>
      <c r="DH26" s="13"/>
      <c r="DI26" s="12">
        <v>0</v>
      </c>
      <c r="DJ26" s="12">
        <v>0</v>
      </c>
      <c r="DK26" s="12">
        <v>0</v>
      </c>
      <c r="DL26" s="12">
        <v>0</v>
      </c>
      <c r="DM26" s="13"/>
      <c r="DN26" s="12">
        <v>0</v>
      </c>
      <c r="DO26" s="12">
        <v>0</v>
      </c>
      <c r="DP26" s="12">
        <v>0</v>
      </c>
      <c r="DQ26" s="12">
        <v>0</v>
      </c>
      <c r="DR26" s="13"/>
      <c r="DS26" s="12">
        <v>1</v>
      </c>
      <c r="DT26" s="12">
        <v>150000</v>
      </c>
      <c r="DU26" s="12">
        <v>0</v>
      </c>
      <c r="DV26" s="12">
        <v>150000</v>
      </c>
      <c r="DW26" s="13"/>
      <c r="DX26" s="12">
        <v>0</v>
      </c>
      <c r="DY26" s="12">
        <v>0</v>
      </c>
      <c r="DZ26" s="12">
        <v>0</v>
      </c>
      <c r="EA26" s="12">
        <v>0</v>
      </c>
      <c r="EB26" s="13"/>
      <c r="EC26" s="12">
        <v>0</v>
      </c>
      <c r="ED26" s="12">
        <v>0</v>
      </c>
      <c r="EE26" s="12">
        <v>0</v>
      </c>
      <c r="EF26" s="12">
        <v>0</v>
      </c>
      <c r="EG26" s="13"/>
      <c r="EH26" s="12">
        <v>0</v>
      </c>
      <c r="EI26" s="12">
        <v>1800</v>
      </c>
      <c r="EJ26" s="12">
        <v>0</v>
      </c>
      <c r="EK26" s="12">
        <v>1800</v>
      </c>
      <c r="EL26" s="13"/>
      <c r="EM26" s="12">
        <v>0</v>
      </c>
      <c r="EN26" s="12">
        <v>4189992</v>
      </c>
      <c r="EO26" s="12">
        <v>0</v>
      </c>
      <c r="EP26" s="12">
        <v>4189992</v>
      </c>
      <c r="EQ26" s="13"/>
      <c r="ER26" s="12">
        <v>1257</v>
      </c>
      <c r="ES26" s="12">
        <v>522800</v>
      </c>
      <c r="ET26" s="12">
        <v>0</v>
      </c>
      <c r="EU26" s="12">
        <v>522800</v>
      </c>
      <c r="EV26" s="13"/>
      <c r="EW26" s="12">
        <v>480</v>
      </c>
      <c r="EX26" s="12">
        <v>120000</v>
      </c>
      <c r="EY26" s="12">
        <v>0</v>
      </c>
      <c r="EZ26" s="12">
        <v>120000</v>
      </c>
      <c r="FA26" s="13"/>
      <c r="FB26" s="12">
        <v>240</v>
      </c>
      <c r="FC26" s="12">
        <v>96000</v>
      </c>
      <c r="FD26" s="12">
        <v>0</v>
      </c>
      <c r="FE26" s="12">
        <v>96000</v>
      </c>
      <c r="FF26" s="13"/>
      <c r="FG26" s="12">
        <v>240</v>
      </c>
      <c r="FH26" s="12">
        <v>144000</v>
      </c>
      <c r="FI26" s="12">
        <v>0</v>
      </c>
      <c r="FJ26" s="12">
        <v>144000</v>
      </c>
      <c r="FK26" s="13"/>
      <c r="FL26" s="12">
        <v>1080</v>
      </c>
      <c r="FM26" s="12">
        <v>108000</v>
      </c>
      <c r="FN26" s="12">
        <v>0</v>
      </c>
      <c r="FO26" s="12">
        <v>108000</v>
      </c>
      <c r="FP26" s="13"/>
      <c r="FQ26" s="12">
        <v>2000</v>
      </c>
      <c r="FR26" s="12">
        <v>150000</v>
      </c>
      <c r="FS26" s="12">
        <v>0</v>
      </c>
      <c r="FT26" s="12">
        <v>150000</v>
      </c>
      <c r="FU26" s="13"/>
      <c r="FV26" s="12">
        <v>406207.38999238773</v>
      </c>
      <c r="FW26" s="12">
        <v>4671384.9849124588</v>
      </c>
      <c r="FX26" s="12">
        <v>0</v>
      </c>
      <c r="FY26" s="12">
        <v>4671384.9849124588</v>
      </c>
      <c r="FZ26" s="13"/>
      <c r="GA26" s="12">
        <v>1785</v>
      </c>
      <c r="GB26" s="12">
        <v>28560000</v>
      </c>
      <c r="GC26" s="12">
        <v>0</v>
      </c>
      <c r="GD26" s="12">
        <v>28560000</v>
      </c>
      <c r="GE26" s="13"/>
      <c r="GF26" s="12">
        <v>2279</v>
      </c>
      <c r="GG26" s="12">
        <v>455800</v>
      </c>
      <c r="GH26" s="12">
        <v>0</v>
      </c>
      <c r="GI26" s="12">
        <v>455800</v>
      </c>
      <c r="GJ26" s="13"/>
      <c r="GK26" s="12"/>
      <c r="GL26" s="12">
        <v>0</v>
      </c>
      <c r="GM26" s="12">
        <v>0</v>
      </c>
      <c r="GN26" s="12">
        <v>0</v>
      </c>
      <c r="GO26" s="13"/>
      <c r="GP26" s="12">
        <v>485</v>
      </c>
      <c r="GQ26" s="12">
        <v>2055000</v>
      </c>
      <c r="GR26" s="12">
        <v>0</v>
      </c>
      <c r="GS26" s="12">
        <v>2055000</v>
      </c>
      <c r="GT26" s="13"/>
      <c r="GU26" s="12">
        <v>52</v>
      </c>
      <c r="GV26" s="12">
        <v>260000</v>
      </c>
      <c r="GW26" s="12">
        <v>0</v>
      </c>
      <c r="GX26" s="12">
        <v>260000</v>
      </c>
      <c r="GY26" s="13"/>
      <c r="GZ26" s="12">
        <v>0</v>
      </c>
      <c r="HA26" s="12">
        <v>0</v>
      </c>
      <c r="HB26" s="12">
        <v>0</v>
      </c>
      <c r="HC26" s="12">
        <v>0</v>
      </c>
      <c r="HD26" s="13"/>
      <c r="HE26" s="12">
        <v>102</v>
      </c>
      <c r="HF26" s="12">
        <v>142800</v>
      </c>
      <c r="HG26" s="12">
        <v>0</v>
      </c>
      <c r="HH26" s="12">
        <v>142800</v>
      </c>
      <c r="HI26" s="13"/>
      <c r="HJ26" s="12">
        <v>0</v>
      </c>
      <c r="HK26" s="12">
        <v>0</v>
      </c>
      <c r="HL26" s="12">
        <v>0</v>
      </c>
      <c r="HM26" s="12">
        <v>0</v>
      </c>
      <c r="HN26" s="13"/>
      <c r="HO26" s="12">
        <v>0</v>
      </c>
      <c r="HP26" s="12">
        <v>0</v>
      </c>
      <c r="HQ26" s="12">
        <v>0</v>
      </c>
      <c r="HR26" s="12">
        <v>0</v>
      </c>
      <c r="HS26" s="13"/>
      <c r="HT26" s="12">
        <v>0</v>
      </c>
      <c r="HU26" s="12">
        <v>0</v>
      </c>
      <c r="HV26" s="12">
        <v>0</v>
      </c>
      <c r="HW26" s="12">
        <v>0</v>
      </c>
      <c r="HX26" s="13"/>
      <c r="HY26" s="12">
        <v>102</v>
      </c>
      <c r="HZ26" s="12">
        <v>7344000</v>
      </c>
      <c r="IA26" s="12"/>
      <c r="IB26" s="12">
        <v>7344000</v>
      </c>
      <c r="IC26" s="13"/>
      <c r="ID26" s="12">
        <v>1871</v>
      </c>
      <c r="IE26" s="12">
        <v>1871000</v>
      </c>
      <c r="IF26" s="12">
        <v>0</v>
      </c>
      <c r="IG26" s="12">
        <v>1871000</v>
      </c>
      <c r="IH26" s="13"/>
      <c r="II26" s="12">
        <v>13</v>
      </c>
      <c r="IJ26" s="12">
        <v>45500</v>
      </c>
      <c r="IK26" s="12">
        <v>0</v>
      </c>
      <c r="IL26" s="12">
        <v>45500</v>
      </c>
      <c r="IM26" s="13"/>
      <c r="IN26" s="12">
        <v>479</v>
      </c>
      <c r="IO26" s="12">
        <v>862200</v>
      </c>
      <c r="IP26" s="12">
        <v>0</v>
      </c>
      <c r="IQ26" s="12">
        <v>862200</v>
      </c>
      <c r="IR26" s="13"/>
      <c r="IS26" s="12">
        <v>0</v>
      </c>
      <c r="IT26" s="12">
        <v>0</v>
      </c>
      <c r="IU26" s="12">
        <v>0</v>
      </c>
      <c r="IV26" s="12">
        <v>0</v>
      </c>
      <c r="IW26" s="13"/>
      <c r="IX26" s="12">
        <v>2103</v>
      </c>
      <c r="IY26" s="12">
        <v>1736250</v>
      </c>
      <c r="IZ26" s="12">
        <v>0</v>
      </c>
      <c r="JA26" s="12">
        <v>1736250</v>
      </c>
      <c r="JB26" s="13"/>
      <c r="JC26" s="12">
        <v>0</v>
      </c>
      <c r="JD26" s="12">
        <v>0</v>
      </c>
      <c r="JE26" s="12">
        <v>0</v>
      </c>
      <c r="JF26" s="12">
        <v>0</v>
      </c>
      <c r="JG26" s="13"/>
      <c r="JH26" s="72">
        <v>1630</v>
      </c>
      <c r="JI26" s="12">
        <v>896500.00000000012</v>
      </c>
      <c r="JJ26" s="12">
        <v>0</v>
      </c>
      <c r="JK26" s="12">
        <v>896500.00000000012</v>
      </c>
      <c r="JL26" s="13"/>
      <c r="JM26" s="12">
        <v>30</v>
      </c>
      <c r="JN26" s="12">
        <v>67500</v>
      </c>
      <c r="JO26" s="12">
        <v>0</v>
      </c>
      <c r="JP26" s="12">
        <v>67500</v>
      </c>
      <c r="JQ26" s="13"/>
      <c r="JR26" s="12">
        <v>3190</v>
      </c>
      <c r="JS26" s="12">
        <v>219942</v>
      </c>
      <c r="JT26" s="12">
        <v>0</v>
      </c>
      <c r="JU26" s="12">
        <v>219942</v>
      </c>
      <c r="JV26" s="13"/>
      <c r="JW26" s="12">
        <v>124</v>
      </c>
      <c r="JX26" s="12">
        <v>124000</v>
      </c>
      <c r="JY26" s="12">
        <v>0</v>
      </c>
      <c r="JZ26" s="12">
        <v>124000</v>
      </c>
      <c r="KA26" s="13"/>
      <c r="KB26" s="12">
        <v>0</v>
      </c>
      <c r="KC26" s="12">
        <v>0</v>
      </c>
      <c r="KD26" s="12">
        <v>0</v>
      </c>
      <c r="KE26" s="12">
        <v>0</v>
      </c>
      <c r="KF26" s="13"/>
      <c r="KG26" s="12">
        <v>0</v>
      </c>
      <c r="KH26" s="12">
        <v>0</v>
      </c>
      <c r="KI26" s="12">
        <v>0</v>
      </c>
      <c r="KJ26" s="12">
        <v>0</v>
      </c>
      <c r="KK26" s="13"/>
      <c r="KL26" s="12">
        <v>1</v>
      </c>
      <c r="KM26" s="12">
        <v>60000</v>
      </c>
      <c r="KN26" s="12">
        <v>0</v>
      </c>
      <c r="KO26" s="12">
        <v>60000</v>
      </c>
      <c r="KP26" s="13"/>
      <c r="KQ26" s="12">
        <v>0</v>
      </c>
      <c r="KR26" s="12">
        <v>5000</v>
      </c>
      <c r="KS26" s="12">
        <v>0</v>
      </c>
      <c r="KT26" s="12">
        <v>5000</v>
      </c>
      <c r="KU26" s="13"/>
      <c r="KV26" s="12">
        <v>13</v>
      </c>
      <c r="KW26" s="12">
        <v>18787560</v>
      </c>
      <c r="KX26" s="12">
        <v>0</v>
      </c>
      <c r="KY26" s="12">
        <v>18787560</v>
      </c>
      <c r="KZ26" s="13"/>
      <c r="LA26" s="12">
        <v>69</v>
      </c>
      <c r="LB26" s="12">
        <v>113600</v>
      </c>
      <c r="LC26" s="12">
        <v>0</v>
      </c>
      <c r="LD26" s="12">
        <v>113600</v>
      </c>
      <c r="LE26" s="13"/>
      <c r="LF26" s="12">
        <v>0</v>
      </c>
      <c r="LG26" s="12">
        <v>100000</v>
      </c>
      <c r="LH26" s="12">
        <v>0</v>
      </c>
      <c r="LI26" s="12">
        <v>100000</v>
      </c>
      <c r="LJ26" s="13"/>
      <c r="LK26" s="12">
        <v>2</v>
      </c>
      <c r="LL26" s="12">
        <v>4000</v>
      </c>
      <c r="LM26" s="12">
        <v>0</v>
      </c>
      <c r="LN26" s="12">
        <v>4000</v>
      </c>
      <c r="LO26" s="13"/>
      <c r="LP26" s="12">
        <v>13</v>
      </c>
      <c r="LQ26" s="12">
        <v>65000</v>
      </c>
      <c r="LR26" s="12">
        <v>0</v>
      </c>
      <c r="LS26" s="12">
        <v>65000</v>
      </c>
      <c r="LT26" s="13"/>
      <c r="LU26" s="12">
        <v>170</v>
      </c>
      <c r="LV26" s="12">
        <v>0</v>
      </c>
      <c r="LW26" s="12">
        <v>0</v>
      </c>
      <c r="LX26" s="12">
        <v>0</v>
      </c>
      <c r="LY26" s="13"/>
      <c r="LZ26" s="12">
        <v>1</v>
      </c>
      <c r="MA26" s="12">
        <v>30000</v>
      </c>
      <c r="MB26" s="12">
        <v>0</v>
      </c>
      <c r="MC26" s="12">
        <v>30000</v>
      </c>
      <c r="MD26" s="13"/>
      <c r="ME26" s="12">
        <v>0</v>
      </c>
      <c r="MF26" s="12">
        <v>0</v>
      </c>
      <c r="MG26" s="12">
        <v>0</v>
      </c>
      <c r="MH26" s="12">
        <v>0</v>
      </c>
      <c r="MI26" s="13"/>
      <c r="MJ26" s="12">
        <v>1</v>
      </c>
      <c r="MK26" s="12">
        <v>54000</v>
      </c>
      <c r="ML26" s="12">
        <v>0</v>
      </c>
      <c r="MM26" s="12">
        <v>54000</v>
      </c>
      <c r="MN26" s="13"/>
      <c r="MO26" s="12">
        <v>0</v>
      </c>
      <c r="MP26" s="12">
        <v>0</v>
      </c>
      <c r="MQ26" s="12">
        <v>0</v>
      </c>
      <c r="MR26" s="12">
        <v>0</v>
      </c>
      <c r="MS26" s="13"/>
      <c r="MT26" s="12">
        <v>0</v>
      </c>
      <c r="MU26" s="12">
        <v>135729870.05967218</v>
      </c>
      <c r="MV26" s="12">
        <v>0</v>
      </c>
      <c r="MW26" s="12">
        <v>135729870.05967218</v>
      </c>
      <c r="MX26" s="13"/>
    </row>
    <row r="27" spans="1:362" ht="16.5" hidden="1">
      <c r="A27" s="77">
        <v>21</v>
      </c>
      <c r="B27" s="78" t="s">
        <v>23</v>
      </c>
      <c r="C27" s="12">
        <v>0</v>
      </c>
      <c r="D27" s="12">
        <v>42170800</v>
      </c>
      <c r="E27" s="12">
        <v>0</v>
      </c>
      <c r="F27" s="12">
        <v>42170800</v>
      </c>
      <c r="G27" s="13"/>
      <c r="H27" s="12">
        <v>3998</v>
      </c>
      <c r="I27" s="12">
        <v>1199400</v>
      </c>
      <c r="J27" s="12">
        <v>0</v>
      </c>
      <c r="K27" s="12">
        <v>1199400</v>
      </c>
      <c r="L27" s="13"/>
      <c r="M27" s="12">
        <v>44587.130957599999</v>
      </c>
      <c r="N27" s="12">
        <v>11146782.739399999</v>
      </c>
      <c r="O27" s="12">
        <v>0</v>
      </c>
      <c r="P27" s="12">
        <v>11146782.739399999</v>
      </c>
      <c r="Q27" s="13"/>
      <c r="R27" s="12">
        <v>2400</v>
      </c>
      <c r="S27" s="12">
        <v>480000</v>
      </c>
      <c r="T27" s="12">
        <v>0</v>
      </c>
      <c r="U27" s="12">
        <v>480000</v>
      </c>
      <c r="V27" s="13"/>
      <c r="W27" s="12">
        <v>323.96023198011585</v>
      </c>
      <c r="X27" s="12">
        <v>48594.034797017375</v>
      </c>
      <c r="Y27" s="12">
        <v>0</v>
      </c>
      <c r="Z27" s="12">
        <v>48594.034797017375</v>
      </c>
      <c r="AA27" s="13"/>
      <c r="AB27" s="12">
        <v>4006</v>
      </c>
      <c r="AC27" s="12">
        <v>801200</v>
      </c>
      <c r="AD27" s="12">
        <v>0</v>
      </c>
      <c r="AE27" s="12">
        <v>801200</v>
      </c>
      <c r="AF27" s="13"/>
      <c r="AG27" s="12">
        <v>4006</v>
      </c>
      <c r="AH27" s="12">
        <v>400600</v>
      </c>
      <c r="AI27" s="12">
        <v>0</v>
      </c>
      <c r="AJ27" s="12">
        <v>400600</v>
      </c>
      <c r="AK27" s="13"/>
      <c r="AL27" s="12">
        <v>0</v>
      </c>
      <c r="AM27" s="12">
        <v>0</v>
      </c>
      <c r="AN27" s="12">
        <v>0</v>
      </c>
      <c r="AO27" s="12">
        <v>0</v>
      </c>
      <c r="AP27" s="13"/>
      <c r="AQ27" s="12">
        <v>4006</v>
      </c>
      <c r="AR27" s="12">
        <v>4807200</v>
      </c>
      <c r="AS27" s="12">
        <v>0</v>
      </c>
      <c r="AT27" s="12">
        <v>4807200</v>
      </c>
      <c r="AU27" s="13"/>
      <c r="AV27" s="12">
        <v>0</v>
      </c>
      <c r="AW27" s="12">
        <v>0</v>
      </c>
      <c r="AX27" s="12">
        <v>0</v>
      </c>
      <c r="AY27" s="12">
        <v>0</v>
      </c>
      <c r="AZ27" s="13"/>
      <c r="BA27" s="12">
        <v>119557</v>
      </c>
      <c r="BB27" s="12">
        <v>26880900</v>
      </c>
      <c r="BC27" s="12">
        <v>0</v>
      </c>
      <c r="BD27" s="12">
        <v>26880900</v>
      </c>
      <c r="BE27" s="13"/>
      <c r="BF27" s="12">
        <v>0</v>
      </c>
      <c r="BG27" s="12">
        <v>0</v>
      </c>
      <c r="BH27" s="12">
        <v>0</v>
      </c>
      <c r="BI27" s="12">
        <v>0</v>
      </c>
      <c r="BJ27" s="13"/>
      <c r="BK27" s="12">
        <v>300</v>
      </c>
      <c r="BL27" s="12">
        <v>45000</v>
      </c>
      <c r="BM27" s="12">
        <v>0</v>
      </c>
      <c r="BN27" s="12">
        <v>45000</v>
      </c>
      <c r="BO27" s="13"/>
      <c r="BP27" s="12">
        <v>3779</v>
      </c>
      <c r="BQ27" s="12">
        <v>377900</v>
      </c>
      <c r="BR27" s="12">
        <v>0</v>
      </c>
      <c r="BS27" s="12">
        <v>377900</v>
      </c>
      <c r="BT27" s="13"/>
      <c r="BU27" s="12">
        <v>4006</v>
      </c>
      <c r="BV27" s="12">
        <v>400600</v>
      </c>
      <c r="BW27" s="12">
        <v>0</v>
      </c>
      <c r="BX27" s="12">
        <v>400600</v>
      </c>
      <c r="BY27" s="13"/>
      <c r="BZ27" s="12">
        <v>4006</v>
      </c>
      <c r="CA27" s="12">
        <v>801200</v>
      </c>
      <c r="CB27" s="12">
        <v>0</v>
      </c>
      <c r="CC27" s="12">
        <v>801200</v>
      </c>
      <c r="CD27" s="13"/>
      <c r="CE27" s="12">
        <v>5216</v>
      </c>
      <c r="CF27" s="12">
        <v>782400</v>
      </c>
      <c r="CG27" s="12">
        <v>0</v>
      </c>
      <c r="CH27" s="12">
        <v>782400</v>
      </c>
      <c r="CI27" s="13"/>
      <c r="CJ27" s="12">
        <v>90</v>
      </c>
      <c r="CK27" s="12">
        <v>13500</v>
      </c>
      <c r="CL27" s="12">
        <v>0</v>
      </c>
      <c r="CM27" s="12">
        <v>13500</v>
      </c>
      <c r="CN27" s="13"/>
      <c r="CO27" s="12">
        <v>500</v>
      </c>
      <c r="CP27" s="12">
        <v>250000</v>
      </c>
      <c r="CQ27" s="12">
        <v>0</v>
      </c>
      <c r="CR27" s="12">
        <v>250000</v>
      </c>
      <c r="CS27" s="13"/>
      <c r="CT27" s="12">
        <v>1000</v>
      </c>
      <c r="CU27" s="12">
        <v>1000000</v>
      </c>
      <c r="CV27" s="12">
        <v>0</v>
      </c>
      <c r="CW27" s="12">
        <v>1000000</v>
      </c>
      <c r="CX27" s="13"/>
      <c r="CY27" s="12">
        <v>6118</v>
      </c>
      <c r="CZ27" s="12">
        <v>611800</v>
      </c>
      <c r="DA27" s="12">
        <v>0</v>
      </c>
      <c r="DB27" s="12">
        <v>611800</v>
      </c>
      <c r="DC27" s="13"/>
      <c r="DD27" s="12">
        <v>0</v>
      </c>
      <c r="DE27" s="12">
        <v>0</v>
      </c>
      <c r="DF27" s="12">
        <v>0</v>
      </c>
      <c r="DG27" s="12">
        <v>0</v>
      </c>
      <c r="DH27" s="13"/>
      <c r="DI27" s="12">
        <v>0</v>
      </c>
      <c r="DJ27" s="12">
        <v>0</v>
      </c>
      <c r="DK27" s="12">
        <v>0</v>
      </c>
      <c r="DL27" s="12">
        <v>0</v>
      </c>
      <c r="DM27" s="13"/>
      <c r="DN27" s="12">
        <v>0</v>
      </c>
      <c r="DO27" s="12">
        <v>0</v>
      </c>
      <c r="DP27" s="12">
        <v>0</v>
      </c>
      <c r="DQ27" s="12">
        <v>0</v>
      </c>
      <c r="DR27" s="13"/>
      <c r="DS27" s="12">
        <v>1</v>
      </c>
      <c r="DT27" s="12">
        <v>200000</v>
      </c>
      <c r="DU27" s="12">
        <v>0</v>
      </c>
      <c r="DV27" s="12">
        <v>200000</v>
      </c>
      <c r="DW27" s="13"/>
      <c r="DX27" s="12">
        <v>0</v>
      </c>
      <c r="DY27" s="12">
        <v>0</v>
      </c>
      <c r="DZ27" s="12">
        <v>0</v>
      </c>
      <c r="EA27" s="12">
        <v>0</v>
      </c>
      <c r="EB27" s="13"/>
      <c r="EC27" s="12">
        <v>0</v>
      </c>
      <c r="ED27" s="12">
        <v>0</v>
      </c>
      <c r="EE27" s="12">
        <v>0</v>
      </c>
      <c r="EF27" s="12">
        <v>0</v>
      </c>
      <c r="EG27" s="13"/>
      <c r="EH27" s="12">
        <v>0</v>
      </c>
      <c r="EI27" s="12">
        <v>4600</v>
      </c>
      <c r="EJ27" s="12">
        <v>0</v>
      </c>
      <c r="EK27" s="12">
        <v>4600</v>
      </c>
      <c r="EL27" s="13"/>
      <c r="EM27" s="12">
        <v>0</v>
      </c>
      <c r="EN27" s="12">
        <v>13109400</v>
      </c>
      <c r="EO27" s="12">
        <v>0</v>
      </c>
      <c r="EP27" s="12">
        <v>13109400</v>
      </c>
      <c r="EQ27" s="13"/>
      <c r="ER27" s="12">
        <v>702</v>
      </c>
      <c r="ES27" s="12">
        <v>320000</v>
      </c>
      <c r="ET27" s="12">
        <v>0</v>
      </c>
      <c r="EU27" s="12">
        <v>320000</v>
      </c>
      <c r="EV27" s="13"/>
      <c r="EW27" s="12">
        <v>1078</v>
      </c>
      <c r="EX27" s="12">
        <v>269500</v>
      </c>
      <c r="EY27" s="12">
        <v>0</v>
      </c>
      <c r="EZ27" s="12">
        <v>269500</v>
      </c>
      <c r="FA27" s="13"/>
      <c r="FB27" s="12">
        <v>539</v>
      </c>
      <c r="FC27" s="12">
        <v>215600</v>
      </c>
      <c r="FD27" s="12">
        <v>0</v>
      </c>
      <c r="FE27" s="12">
        <v>215600</v>
      </c>
      <c r="FF27" s="13"/>
      <c r="FG27" s="12">
        <v>539</v>
      </c>
      <c r="FH27" s="12">
        <v>323400</v>
      </c>
      <c r="FI27" s="12">
        <v>0</v>
      </c>
      <c r="FJ27" s="12">
        <v>323400</v>
      </c>
      <c r="FK27" s="13"/>
      <c r="FL27" s="12">
        <v>2430</v>
      </c>
      <c r="FM27" s="12">
        <v>243000</v>
      </c>
      <c r="FN27" s="12">
        <v>0</v>
      </c>
      <c r="FO27" s="12">
        <v>243000</v>
      </c>
      <c r="FP27" s="13"/>
      <c r="FQ27" s="12">
        <v>2000</v>
      </c>
      <c r="FR27" s="12">
        <v>150000</v>
      </c>
      <c r="FS27" s="12">
        <v>0</v>
      </c>
      <c r="FT27" s="12">
        <v>150000</v>
      </c>
      <c r="FU27" s="13"/>
      <c r="FV27" s="12">
        <v>118786.08520317808</v>
      </c>
      <c r="FW27" s="12">
        <v>1366039.979836548</v>
      </c>
      <c r="FX27" s="12">
        <v>0</v>
      </c>
      <c r="FY27" s="12">
        <v>1366039.979836548</v>
      </c>
      <c r="FZ27" s="13"/>
      <c r="GA27" s="12">
        <v>3860</v>
      </c>
      <c r="GB27" s="12">
        <v>61760000</v>
      </c>
      <c r="GC27" s="12">
        <v>0</v>
      </c>
      <c r="GD27" s="12">
        <v>61760000</v>
      </c>
      <c r="GE27" s="13"/>
      <c r="GF27" s="12">
        <v>4341</v>
      </c>
      <c r="GG27" s="12">
        <v>868200</v>
      </c>
      <c r="GH27" s="12">
        <v>0</v>
      </c>
      <c r="GI27" s="12">
        <v>868200</v>
      </c>
      <c r="GJ27" s="13"/>
      <c r="GK27" s="12"/>
      <c r="GL27" s="12">
        <v>0</v>
      </c>
      <c r="GM27" s="12">
        <v>0</v>
      </c>
      <c r="GN27" s="12">
        <v>0</v>
      </c>
      <c r="GO27" s="13"/>
      <c r="GP27" s="12">
        <v>5935</v>
      </c>
      <c r="GQ27" s="12">
        <v>24945000</v>
      </c>
      <c r="GR27" s="12">
        <v>0</v>
      </c>
      <c r="GS27" s="12">
        <v>24945000</v>
      </c>
      <c r="GT27" s="13"/>
      <c r="GU27" s="12">
        <v>84</v>
      </c>
      <c r="GV27" s="12">
        <v>420000</v>
      </c>
      <c r="GW27" s="12">
        <v>0</v>
      </c>
      <c r="GX27" s="12">
        <v>420000</v>
      </c>
      <c r="GY27" s="13"/>
      <c r="GZ27" s="12">
        <v>0</v>
      </c>
      <c r="HA27" s="12">
        <v>0</v>
      </c>
      <c r="HB27" s="12">
        <v>0</v>
      </c>
      <c r="HC27" s="12">
        <v>0</v>
      </c>
      <c r="HD27" s="13"/>
      <c r="HE27" s="12">
        <v>216</v>
      </c>
      <c r="HF27" s="12">
        <v>302400</v>
      </c>
      <c r="HG27" s="12">
        <v>0</v>
      </c>
      <c r="HH27" s="12">
        <v>302400</v>
      </c>
      <c r="HI27" s="13"/>
      <c r="HJ27" s="12">
        <v>0</v>
      </c>
      <c r="HK27" s="12">
        <v>0</v>
      </c>
      <c r="HL27" s="12">
        <v>0</v>
      </c>
      <c r="HM27" s="12">
        <v>0</v>
      </c>
      <c r="HN27" s="13"/>
      <c r="HO27" s="12">
        <v>0</v>
      </c>
      <c r="HP27" s="12">
        <v>0</v>
      </c>
      <c r="HQ27" s="12">
        <v>0</v>
      </c>
      <c r="HR27" s="12">
        <v>0</v>
      </c>
      <c r="HS27" s="13"/>
      <c r="HT27" s="12">
        <v>0</v>
      </c>
      <c r="HU27" s="12">
        <v>0</v>
      </c>
      <c r="HV27" s="12">
        <v>0</v>
      </c>
      <c r="HW27" s="12">
        <v>0</v>
      </c>
      <c r="HX27" s="13"/>
      <c r="HY27" s="12">
        <v>215</v>
      </c>
      <c r="HZ27" s="12">
        <v>15480000</v>
      </c>
      <c r="IA27" s="12"/>
      <c r="IB27" s="12">
        <v>15480000</v>
      </c>
      <c r="IC27" s="13"/>
      <c r="ID27" s="12">
        <v>3855</v>
      </c>
      <c r="IE27" s="12">
        <v>3855000</v>
      </c>
      <c r="IF27" s="12">
        <v>0</v>
      </c>
      <c r="IG27" s="12">
        <v>3855000</v>
      </c>
      <c r="IH27" s="13"/>
      <c r="II27" s="12">
        <v>21</v>
      </c>
      <c r="IJ27" s="12">
        <v>73500</v>
      </c>
      <c r="IK27" s="12">
        <v>0</v>
      </c>
      <c r="IL27" s="12">
        <v>73500</v>
      </c>
      <c r="IM27" s="13"/>
      <c r="IN27" s="12">
        <v>540</v>
      </c>
      <c r="IO27" s="12">
        <v>972000</v>
      </c>
      <c r="IP27" s="12">
        <v>0</v>
      </c>
      <c r="IQ27" s="12">
        <v>972000</v>
      </c>
      <c r="IR27" s="13"/>
      <c r="IS27" s="12">
        <v>0</v>
      </c>
      <c r="IT27" s="12">
        <v>0</v>
      </c>
      <c r="IU27" s="12">
        <v>0</v>
      </c>
      <c r="IV27" s="12">
        <v>0</v>
      </c>
      <c r="IW27" s="13"/>
      <c r="IX27" s="12">
        <v>3823</v>
      </c>
      <c r="IY27" s="12">
        <v>3094250</v>
      </c>
      <c r="IZ27" s="12">
        <v>0</v>
      </c>
      <c r="JA27" s="12">
        <v>3094250</v>
      </c>
      <c r="JB27" s="13"/>
      <c r="JC27" s="12">
        <v>0</v>
      </c>
      <c r="JD27" s="12">
        <v>0</v>
      </c>
      <c r="JE27" s="12">
        <v>0</v>
      </c>
      <c r="JF27" s="12">
        <v>0</v>
      </c>
      <c r="JG27" s="13"/>
      <c r="JH27" s="72">
        <v>2990</v>
      </c>
      <c r="JI27" s="12">
        <v>1644500.0000000002</v>
      </c>
      <c r="JJ27" s="12">
        <v>0</v>
      </c>
      <c r="JK27" s="12">
        <v>1644500.0000000002</v>
      </c>
      <c r="JL27" s="13"/>
      <c r="JM27" s="12">
        <v>156</v>
      </c>
      <c r="JN27" s="12">
        <v>351000</v>
      </c>
      <c r="JO27" s="12">
        <v>0</v>
      </c>
      <c r="JP27" s="12">
        <v>351000</v>
      </c>
      <c r="JQ27" s="13"/>
      <c r="JR27" s="12">
        <v>6090</v>
      </c>
      <c r="JS27" s="12">
        <v>419889</v>
      </c>
      <c r="JT27" s="12">
        <v>0</v>
      </c>
      <c r="JU27" s="12">
        <v>419889</v>
      </c>
      <c r="JV27" s="13"/>
      <c r="JW27" s="12">
        <v>185</v>
      </c>
      <c r="JX27" s="12">
        <v>185000</v>
      </c>
      <c r="JY27" s="12">
        <v>0</v>
      </c>
      <c r="JZ27" s="12">
        <v>185000</v>
      </c>
      <c r="KA27" s="13"/>
      <c r="KB27" s="12">
        <v>0</v>
      </c>
      <c r="KC27" s="12">
        <v>0</v>
      </c>
      <c r="KD27" s="12">
        <v>0</v>
      </c>
      <c r="KE27" s="12">
        <v>0</v>
      </c>
      <c r="KF27" s="13"/>
      <c r="KG27" s="12">
        <v>0</v>
      </c>
      <c r="KH27" s="12">
        <v>0</v>
      </c>
      <c r="KI27" s="12">
        <v>0</v>
      </c>
      <c r="KJ27" s="12">
        <v>0</v>
      </c>
      <c r="KK27" s="13"/>
      <c r="KL27" s="12">
        <v>1</v>
      </c>
      <c r="KM27" s="12">
        <v>80000</v>
      </c>
      <c r="KN27" s="12">
        <v>0</v>
      </c>
      <c r="KO27" s="12">
        <v>80000</v>
      </c>
      <c r="KP27" s="13"/>
      <c r="KQ27" s="12">
        <v>0</v>
      </c>
      <c r="KR27" s="12">
        <v>5000</v>
      </c>
      <c r="KS27" s="12">
        <v>0</v>
      </c>
      <c r="KT27" s="12">
        <v>5000</v>
      </c>
      <c r="KU27" s="13"/>
      <c r="KV27" s="12">
        <v>21</v>
      </c>
      <c r="KW27" s="12">
        <v>10783560</v>
      </c>
      <c r="KX27" s="12">
        <v>0</v>
      </c>
      <c r="KY27" s="12">
        <v>10783560</v>
      </c>
      <c r="KZ27" s="13"/>
      <c r="LA27" s="12">
        <v>39</v>
      </c>
      <c r="LB27" s="12">
        <v>65600</v>
      </c>
      <c r="LC27" s="12">
        <v>0</v>
      </c>
      <c r="LD27" s="12">
        <v>65600</v>
      </c>
      <c r="LE27" s="13"/>
      <c r="LF27" s="12">
        <v>0</v>
      </c>
      <c r="LG27" s="12">
        <v>100000</v>
      </c>
      <c r="LH27" s="12">
        <v>0</v>
      </c>
      <c r="LI27" s="12">
        <v>100000</v>
      </c>
      <c r="LJ27" s="13"/>
      <c r="LK27" s="12">
        <v>2</v>
      </c>
      <c r="LL27" s="12">
        <v>4000</v>
      </c>
      <c r="LM27" s="12">
        <v>0</v>
      </c>
      <c r="LN27" s="12">
        <v>4000</v>
      </c>
      <c r="LO27" s="13"/>
      <c r="LP27" s="12">
        <v>21</v>
      </c>
      <c r="LQ27" s="12">
        <v>105000</v>
      </c>
      <c r="LR27" s="12">
        <v>0</v>
      </c>
      <c r="LS27" s="12">
        <v>105000</v>
      </c>
      <c r="LT27" s="13"/>
      <c r="LU27" s="12">
        <v>399</v>
      </c>
      <c r="LV27" s="12">
        <v>100000</v>
      </c>
      <c r="LW27" s="12">
        <v>0</v>
      </c>
      <c r="LX27" s="12">
        <v>100000</v>
      </c>
      <c r="LY27" s="13"/>
      <c r="LZ27" s="12">
        <v>1</v>
      </c>
      <c r="MA27" s="12">
        <v>30000</v>
      </c>
      <c r="MB27" s="12">
        <v>0</v>
      </c>
      <c r="MC27" s="12">
        <v>30000</v>
      </c>
      <c r="MD27" s="13"/>
      <c r="ME27" s="12">
        <v>0</v>
      </c>
      <c r="MF27" s="12">
        <v>0</v>
      </c>
      <c r="MG27" s="12">
        <v>0</v>
      </c>
      <c r="MH27" s="12">
        <v>0</v>
      </c>
      <c r="MI27" s="13"/>
      <c r="MJ27" s="12">
        <v>1</v>
      </c>
      <c r="MK27" s="12">
        <v>54000</v>
      </c>
      <c r="ML27" s="12">
        <v>0</v>
      </c>
      <c r="MM27" s="12">
        <v>54000</v>
      </c>
      <c r="MN27" s="13"/>
      <c r="MO27" s="12">
        <v>0</v>
      </c>
      <c r="MP27" s="12">
        <v>0</v>
      </c>
      <c r="MQ27" s="12">
        <v>0</v>
      </c>
      <c r="MR27" s="12">
        <v>0</v>
      </c>
      <c r="MS27" s="13"/>
      <c r="MT27" s="12">
        <v>0</v>
      </c>
      <c r="MU27" s="12">
        <v>234117315.75403357</v>
      </c>
      <c r="MV27" s="12">
        <v>0</v>
      </c>
      <c r="MW27" s="12">
        <v>234117315.75403357</v>
      </c>
      <c r="MX27" s="13"/>
    </row>
    <row r="28" spans="1:362" ht="16.5" hidden="1">
      <c r="A28" s="77">
        <v>22</v>
      </c>
      <c r="B28" s="78" t="s">
        <v>24</v>
      </c>
      <c r="C28" s="12">
        <v>0</v>
      </c>
      <c r="D28" s="12">
        <v>15601200</v>
      </c>
      <c r="E28" s="12">
        <v>0</v>
      </c>
      <c r="F28" s="12">
        <v>15601200</v>
      </c>
      <c r="G28" s="13"/>
      <c r="H28" s="12">
        <v>959</v>
      </c>
      <c r="I28" s="12">
        <v>287700</v>
      </c>
      <c r="J28" s="12">
        <v>0</v>
      </c>
      <c r="K28" s="12">
        <v>287700</v>
      </c>
      <c r="L28" s="13"/>
      <c r="M28" s="12">
        <v>18042.2143</v>
      </c>
      <c r="N28" s="12">
        <v>4510553.5750000002</v>
      </c>
      <c r="O28" s="12">
        <v>0</v>
      </c>
      <c r="P28" s="12">
        <v>4510553.5750000002</v>
      </c>
      <c r="Q28" s="13"/>
      <c r="R28" s="12">
        <v>730</v>
      </c>
      <c r="S28" s="12">
        <v>146000</v>
      </c>
      <c r="T28" s="12">
        <v>0</v>
      </c>
      <c r="U28" s="12">
        <v>146000</v>
      </c>
      <c r="V28" s="13"/>
      <c r="W28" s="12">
        <v>691.55592377796165</v>
      </c>
      <c r="X28" s="12">
        <v>103733.38856669425</v>
      </c>
      <c r="Y28" s="12">
        <v>0</v>
      </c>
      <c r="Z28" s="12">
        <v>103733.38856669425</v>
      </c>
      <c r="AA28" s="13"/>
      <c r="AB28" s="12">
        <v>969</v>
      </c>
      <c r="AC28" s="12">
        <v>193800</v>
      </c>
      <c r="AD28" s="12">
        <v>0</v>
      </c>
      <c r="AE28" s="12">
        <v>193800</v>
      </c>
      <c r="AF28" s="13"/>
      <c r="AG28" s="12">
        <v>969</v>
      </c>
      <c r="AH28" s="12">
        <v>96900</v>
      </c>
      <c r="AI28" s="12">
        <v>0</v>
      </c>
      <c r="AJ28" s="12">
        <v>96900</v>
      </c>
      <c r="AK28" s="13"/>
      <c r="AL28" s="12">
        <v>0</v>
      </c>
      <c r="AM28" s="12">
        <v>0</v>
      </c>
      <c r="AN28" s="12">
        <v>0</v>
      </c>
      <c r="AO28" s="12">
        <v>0</v>
      </c>
      <c r="AP28" s="13"/>
      <c r="AQ28" s="12">
        <v>969</v>
      </c>
      <c r="AR28" s="12">
        <v>1162800</v>
      </c>
      <c r="AS28" s="12">
        <v>0</v>
      </c>
      <c r="AT28" s="12">
        <v>1162800</v>
      </c>
      <c r="AU28" s="13"/>
      <c r="AV28" s="12">
        <v>0</v>
      </c>
      <c r="AW28" s="12">
        <v>0</v>
      </c>
      <c r="AX28" s="12">
        <v>0</v>
      </c>
      <c r="AY28" s="12">
        <v>0</v>
      </c>
      <c r="AZ28" s="13"/>
      <c r="BA28" s="12">
        <v>35106</v>
      </c>
      <c r="BB28" s="12">
        <v>9583600</v>
      </c>
      <c r="BC28" s="12">
        <v>0</v>
      </c>
      <c r="BD28" s="12">
        <v>9583600</v>
      </c>
      <c r="BE28" s="13"/>
      <c r="BF28" s="12">
        <v>0</v>
      </c>
      <c r="BG28" s="12">
        <v>0</v>
      </c>
      <c r="BH28" s="12">
        <v>0</v>
      </c>
      <c r="BI28" s="12">
        <v>0</v>
      </c>
      <c r="BJ28" s="13"/>
      <c r="BK28" s="12">
        <v>450</v>
      </c>
      <c r="BL28" s="12">
        <v>67500</v>
      </c>
      <c r="BM28" s="12">
        <v>0</v>
      </c>
      <c r="BN28" s="12">
        <v>67500</v>
      </c>
      <c r="BO28" s="13"/>
      <c r="BP28" s="12">
        <v>1365</v>
      </c>
      <c r="BQ28" s="12">
        <v>136500</v>
      </c>
      <c r="BR28" s="12">
        <v>0</v>
      </c>
      <c r="BS28" s="12">
        <v>136500</v>
      </c>
      <c r="BT28" s="13"/>
      <c r="BU28" s="12">
        <v>969</v>
      </c>
      <c r="BV28" s="12">
        <v>96900</v>
      </c>
      <c r="BW28" s="12">
        <v>0</v>
      </c>
      <c r="BX28" s="12">
        <v>96900</v>
      </c>
      <c r="BY28" s="13"/>
      <c r="BZ28" s="12">
        <v>969</v>
      </c>
      <c r="CA28" s="12">
        <v>193800</v>
      </c>
      <c r="CB28" s="12">
        <v>0</v>
      </c>
      <c r="CC28" s="12">
        <v>193800</v>
      </c>
      <c r="CD28" s="13"/>
      <c r="CE28" s="12">
        <v>5916</v>
      </c>
      <c r="CF28" s="12">
        <v>887400</v>
      </c>
      <c r="CG28" s="12">
        <v>0</v>
      </c>
      <c r="CH28" s="12">
        <v>887400</v>
      </c>
      <c r="CI28" s="13"/>
      <c r="CJ28" s="12">
        <v>15</v>
      </c>
      <c r="CK28" s="12">
        <v>2250</v>
      </c>
      <c r="CL28" s="12">
        <v>0</v>
      </c>
      <c r="CM28" s="12">
        <v>2250</v>
      </c>
      <c r="CN28" s="13"/>
      <c r="CO28" s="12">
        <v>300</v>
      </c>
      <c r="CP28" s="12">
        <v>150000</v>
      </c>
      <c r="CQ28" s="12">
        <v>0</v>
      </c>
      <c r="CR28" s="12">
        <v>150000</v>
      </c>
      <c r="CS28" s="13"/>
      <c r="CT28" s="12">
        <v>600</v>
      </c>
      <c r="CU28" s="12">
        <v>600000</v>
      </c>
      <c r="CV28" s="12">
        <v>0</v>
      </c>
      <c r="CW28" s="12">
        <v>600000</v>
      </c>
      <c r="CX28" s="13"/>
      <c r="CY28" s="12">
        <v>5174</v>
      </c>
      <c r="CZ28" s="12">
        <v>517400</v>
      </c>
      <c r="DA28" s="12">
        <v>0</v>
      </c>
      <c r="DB28" s="12">
        <v>517400</v>
      </c>
      <c r="DC28" s="13"/>
      <c r="DD28" s="12">
        <v>0</v>
      </c>
      <c r="DE28" s="12">
        <v>0</v>
      </c>
      <c r="DF28" s="12">
        <v>0</v>
      </c>
      <c r="DG28" s="12">
        <v>0</v>
      </c>
      <c r="DH28" s="13"/>
      <c r="DI28" s="12">
        <v>0</v>
      </c>
      <c r="DJ28" s="12">
        <v>0</v>
      </c>
      <c r="DK28" s="12">
        <v>0</v>
      </c>
      <c r="DL28" s="12">
        <v>0</v>
      </c>
      <c r="DM28" s="13"/>
      <c r="DN28" s="12">
        <v>0</v>
      </c>
      <c r="DO28" s="12">
        <v>0</v>
      </c>
      <c r="DP28" s="12">
        <v>0</v>
      </c>
      <c r="DQ28" s="12">
        <v>0</v>
      </c>
      <c r="DR28" s="13"/>
      <c r="DS28" s="12">
        <v>1</v>
      </c>
      <c r="DT28" s="12">
        <v>390000</v>
      </c>
      <c r="DU28" s="12">
        <v>0</v>
      </c>
      <c r="DV28" s="12">
        <v>390000</v>
      </c>
      <c r="DW28" s="13"/>
      <c r="DX28" s="12">
        <v>0</v>
      </c>
      <c r="DY28" s="12">
        <v>0</v>
      </c>
      <c r="DZ28" s="12">
        <v>0</v>
      </c>
      <c r="EA28" s="12">
        <v>0</v>
      </c>
      <c r="EB28" s="13"/>
      <c r="EC28" s="12">
        <v>0</v>
      </c>
      <c r="ED28" s="12">
        <v>0</v>
      </c>
      <c r="EE28" s="12">
        <v>0</v>
      </c>
      <c r="EF28" s="12">
        <v>0</v>
      </c>
      <c r="EG28" s="13"/>
      <c r="EH28" s="12">
        <v>0</v>
      </c>
      <c r="EI28" s="12">
        <v>2100</v>
      </c>
      <c r="EJ28" s="12">
        <v>0</v>
      </c>
      <c r="EK28" s="12">
        <v>2100</v>
      </c>
      <c r="EL28" s="13"/>
      <c r="EM28" s="12">
        <v>0</v>
      </c>
      <c r="EN28" s="12">
        <v>1899192</v>
      </c>
      <c r="EO28" s="12">
        <v>0</v>
      </c>
      <c r="EP28" s="12">
        <v>1899192</v>
      </c>
      <c r="EQ28" s="13"/>
      <c r="ER28" s="12">
        <v>46</v>
      </c>
      <c r="ES28" s="12">
        <v>21400</v>
      </c>
      <c r="ET28" s="12">
        <v>0</v>
      </c>
      <c r="EU28" s="12">
        <v>21400</v>
      </c>
      <c r="EV28" s="13"/>
      <c r="EW28" s="12">
        <v>327</v>
      </c>
      <c r="EX28" s="12">
        <v>81750</v>
      </c>
      <c r="EY28" s="12">
        <v>0</v>
      </c>
      <c r="EZ28" s="12">
        <v>81750</v>
      </c>
      <c r="FA28" s="13"/>
      <c r="FB28" s="12">
        <v>164</v>
      </c>
      <c r="FC28" s="12">
        <v>65600</v>
      </c>
      <c r="FD28" s="12">
        <v>0</v>
      </c>
      <c r="FE28" s="12">
        <v>65600</v>
      </c>
      <c r="FF28" s="13"/>
      <c r="FG28" s="12">
        <v>164</v>
      </c>
      <c r="FH28" s="12">
        <v>98400</v>
      </c>
      <c r="FI28" s="12">
        <v>0</v>
      </c>
      <c r="FJ28" s="12">
        <v>98400</v>
      </c>
      <c r="FK28" s="13"/>
      <c r="FL28" s="12">
        <v>720</v>
      </c>
      <c r="FM28" s="12">
        <v>72000</v>
      </c>
      <c r="FN28" s="12">
        <v>0</v>
      </c>
      <c r="FO28" s="12">
        <v>72000</v>
      </c>
      <c r="FP28" s="13"/>
      <c r="FQ28" s="12">
        <v>0</v>
      </c>
      <c r="FR28" s="12">
        <v>0</v>
      </c>
      <c r="FS28" s="12">
        <v>0</v>
      </c>
      <c r="FT28" s="12">
        <v>0</v>
      </c>
      <c r="FU28" s="13"/>
      <c r="FV28" s="12">
        <v>443597.53696180502</v>
      </c>
      <c r="FW28" s="12">
        <v>5101371.6750607574</v>
      </c>
      <c r="FX28" s="12">
        <v>0</v>
      </c>
      <c r="FY28" s="12">
        <v>5101371.6750607574</v>
      </c>
      <c r="FZ28" s="13"/>
      <c r="GA28" s="12">
        <v>934</v>
      </c>
      <c r="GB28" s="12">
        <v>14944000</v>
      </c>
      <c r="GC28" s="12">
        <v>0</v>
      </c>
      <c r="GD28" s="12">
        <v>14944000</v>
      </c>
      <c r="GE28" s="13"/>
      <c r="GF28" s="12">
        <v>1555</v>
      </c>
      <c r="GG28" s="12">
        <v>311000</v>
      </c>
      <c r="GH28" s="12">
        <v>0</v>
      </c>
      <c r="GI28" s="12">
        <v>311000</v>
      </c>
      <c r="GJ28" s="13"/>
      <c r="GK28" s="12"/>
      <c r="GL28" s="12">
        <v>0</v>
      </c>
      <c r="GM28" s="12">
        <v>0</v>
      </c>
      <c r="GN28" s="12">
        <v>0</v>
      </c>
      <c r="GO28" s="13"/>
      <c r="GP28" s="12">
        <v>0</v>
      </c>
      <c r="GQ28" s="12">
        <v>0</v>
      </c>
      <c r="GR28" s="12">
        <v>0</v>
      </c>
      <c r="GS28" s="12">
        <v>0</v>
      </c>
      <c r="GT28" s="13"/>
      <c r="GU28" s="12">
        <v>36</v>
      </c>
      <c r="GV28" s="12">
        <v>180000</v>
      </c>
      <c r="GW28" s="12">
        <v>0</v>
      </c>
      <c r="GX28" s="12">
        <v>180000</v>
      </c>
      <c r="GY28" s="13"/>
      <c r="GZ28" s="12">
        <v>0</v>
      </c>
      <c r="HA28" s="12">
        <v>0</v>
      </c>
      <c r="HB28" s="12">
        <v>0</v>
      </c>
      <c r="HC28" s="12">
        <v>0</v>
      </c>
      <c r="HD28" s="13"/>
      <c r="HE28" s="12">
        <v>51</v>
      </c>
      <c r="HF28" s="12">
        <v>71400</v>
      </c>
      <c r="HG28" s="12">
        <v>0</v>
      </c>
      <c r="HH28" s="12">
        <v>71400</v>
      </c>
      <c r="HI28" s="13"/>
      <c r="HJ28" s="12">
        <v>0</v>
      </c>
      <c r="HK28" s="12">
        <v>0</v>
      </c>
      <c r="HL28" s="12">
        <v>0</v>
      </c>
      <c r="HM28" s="12">
        <v>0</v>
      </c>
      <c r="HN28" s="13"/>
      <c r="HO28" s="12">
        <v>0</v>
      </c>
      <c r="HP28" s="12">
        <v>0</v>
      </c>
      <c r="HQ28" s="12">
        <v>0</v>
      </c>
      <c r="HR28" s="12">
        <v>0</v>
      </c>
      <c r="HS28" s="13"/>
      <c r="HT28" s="12">
        <v>0</v>
      </c>
      <c r="HU28" s="12">
        <v>0</v>
      </c>
      <c r="HV28" s="12">
        <v>0</v>
      </c>
      <c r="HW28" s="12">
        <v>0</v>
      </c>
      <c r="HX28" s="13"/>
      <c r="HY28" s="12">
        <v>51</v>
      </c>
      <c r="HZ28" s="12">
        <v>3672000</v>
      </c>
      <c r="IA28" s="12"/>
      <c r="IB28" s="12">
        <v>3672000</v>
      </c>
      <c r="IC28" s="13"/>
      <c r="ID28" s="12">
        <v>978</v>
      </c>
      <c r="IE28" s="12">
        <v>978000</v>
      </c>
      <c r="IF28" s="12">
        <v>0</v>
      </c>
      <c r="IG28" s="12">
        <v>978000</v>
      </c>
      <c r="IH28" s="13"/>
      <c r="II28" s="12">
        <v>9</v>
      </c>
      <c r="IJ28" s="12">
        <v>31500</v>
      </c>
      <c r="IK28" s="12">
        <v>0</v>
      </c>
      <c r="IL28" s="12">
        <v>31500</v>
      </c>
      <c r="IM28" s="13"/>
      <c r="IN28" s="12">
        <v>592</v>
      </c>
      <c r="IO28" s="12">
        <v>1065600</v>
      </c>
      <c r="IP28" s="12">
        <v>0</v>
      </c>
      <c r="IQ28" s="12">
        <v>1065600</v>
      </c>
      <c r="IR28" s="13"/>
      <c r="IS28" s="12">
        <v>0</v>
      </c>
      <c r="IT28" s="12">
        <v>0</v>
      </c>
      <c r="IU28" s="12">
        <v>0</v>
      </c>
      <c r="IV28" s="12">
        <v>0</v>
      </c>
      <c r="IW28" s="13"/>
      <c r="IX28" s="12">
        <v>1385</v>
      </c>
      <c r="IY28" s="12">
        <v>1163750</v>
      </c>
      <c r="IZ28" s="12">
        <v>0</v>
      </c>
      <c r="JA28" s="12">
        <v>1163750</v>
      </c>
      <c r="JB28" s="13"/>
      <c r="JC28" s="12">
        <v>0</v>
      </c>
      <c r="JD28" s="12">
        <v>0</v>
      </c>
      <c r="JE28" s="12">
        <v>0</v>
      </c>
      <c r="JF28" s="12">
        <v>0</v>
      </c>
      <c r="JG28" s="13"/>
      <c r="JH28" s="72">
        <v>1280</v>
      </c>
      <c r="JI28" s="12">
        <v>704000</v>
      </c>
      <c r="JJ28" s="12">
        <v>0</v>
      </c>
      <c r="JK28" s="12">
        <v>704000</v>
      </c>
      <c r="JL28" s="13"/>
      <c r="JM28" s="12">
        <v>55</v>
      </c>
      <c r="JN28" s="12">
        <v>123750</v>
      </c>
      <c r="JO28" s="12">
        <v>0</v>
      </c>
      <c r="JP28" s="12">
        <v>123750</v>
      </c>
      <c r="JQ28" s="13"/>
      <c r="JR28" s="12">
        <v>2250</v>
      </c>
      <c r="JS28" s="12">
        <v>155132</v>
      </c>
      <c r="JT28" s="12">
        <v>0</v>
      </c>
      <c r="JU28" s="12">
        <v>155132</v>
      </c>
      <c r="JV28" s="13"/>
      <c r="JW28" s="12">
        <v>64</v>
      </c>
      <c r="JX28" s="12">
        <v>64000</v>
      </c>
      <c r="JY28" s="12">
        <v>0</v>
      </c>
      <c r="JZ28" s="12">
        <v>64000</v>
      </c>
      <c r="KA28" s="13"/>
      <c r="KB28" s="12">
        <v>0</v>
      </c>
      <c r="KC28" s="12">
        <v>0</v>
      </c>
      <c r="KD28" s="12">
        <v>0</v>
      </c>
      <c r="KE28" s="12">
        <v>0</v>
      </c>
      <c r="KF28" s="13"/>
      <c r="KG28" s="12">
        <v>0</v>
      </c>
      <c r="KH28" s="12">
        <v>0</v>
      </c>
      <c r="KI28" s="12">
        <v>0</v>
      </c>
      <c r="KJ28" s="12">
        <v>0</v>
      </c>
      <c r="KK28" s="13"/>
      <c r="KL28" s="12">
        <v>1</v>
      </c>
      <c r="KM28" s="12">
        <v>60000</v>
      </c>
      <c r="KN28" s="12">
        <v>0</v>
      </c>
      <c r="KO28" s="12">
        <v>60000</v>
      </c>
      <c r="KP28" s="13"/>
      <c r="KQ28" s="12">
        <v>0</v>
      </c>
      <c r="KR28" s="12">
        <v>5000</v>
      </c>
      <c r="KS28" s="12">
        <v>0</v>
      </c>
      <c r="KT28" s="12">
        <v>5000</v>
      </c>
      <c r="KU28" s="13"/>
      <c r="KV28" s="12">
        <v>7</v>
      </c>
      <c r="KW28" s="12">
        <v>915540</v>
      </c>
      <c r="KX28" s="12">
        <v>0</v>
      </c>
      <c r="KY28" s="12">
        <v>915540</v>
      </c>
      <c r="KZ28" s="13"/>
      <c r="LA28" s="12">
        <v>3</v>
      </c>
      <c r="LB28" s="12">
        <v>8000</v>
      </c>
      <c r="LC28" s="12">
        <v>0</v>
      </c>
      <c r="LD28" s="12">
        <v>8000</v>
      </c>
      <c r="LE28" s="13"/>
      <c r="LF28" s="12">
        <v>0</v>
      </c>
      <c r="LG28" s="12">
        <v>100000</v>
      </c>
      <c r="LH28" s="12">
        <v>0</v>
      </c>
      <c r="LI28" s="12">
        <v>100000</v>
      </c>
      <c r="LJ28" s="13"/>
      <c r="LK28" s="12">
        <v>2</v>
      </c>
      <c r="LL28" s="12">
        <v>4000</v>
      </c>
      <c r="LM28" s="12">
        <v>0</v>
      </c>
      <c r="LN28" s="12">
        <v>4000</v>
      </c>
      <c r="LO28" s="13"/>
      <c r="LP28" s="12">
        <v>9</v>
      </c>
      <c r="LQ28" s="12">
        <v>45000</v>
      </c>
      <c r="LR28" s="12">
        <v>0</v>
      </c>
      <c r="LS28" s="12">
        <v>45000</v>
      </c>
      <c r="LT28" s="13"/>
      <c r="LU28" s="12">
        <v>101</v>
      </c>
      <c r="LV28" s="12">
        <v>0</v>
      </c>
      <c r="LW28" s="12">
        <v>0</v>
      </c>
      <c r="LX28" s="12">
        <v>0</v>
      </c>
      <c r="LY28" s="13"/>
      <c r="LZ28" s="12">
        <v>1</v>
      </c>
      <c r="MA28" s="12">
        <v>30000</v>
      </c>
      <c r="MB28" s="12">
        <v>0</v>
      </c>
      <c r="MC28" s="12">
        <v>30000</v>
      </c>
      <c r="MD28" s="13"/>
      <c r="ME28" s="12">
        <v>0</v>
      </c>
      <c r="MF28" s="12">
        <v>0</v>
      </c>
      <c r="MG28" s="12">
        <v>0</v>
      </c>
      <c r="MH28" s="12">
        <v>0</v>
      </c>
      <c r="MI28" s="13"/>
      <c r="MJ28" s="12">
        <v>1</v>
      </c>
      <c r="MK28" s="12">
        <v>54000</v>
      </c>
      <c r="ML28" s="12">
        <v>0</v>
      </c>
      <c r="MM28" s="12">
        <v>54000</v>
      </c>
      <c r="MN28" s="13"/>
      <c r="MO28" s="12">
        <v>0</v>
      </c>
      <c r="MP28" s="12">
        <v>0</v>
      </c>
      <c r="MQ28" s="12">
        <v>0</v>
      </c>
      <c r="MR28" s="12">
        <v>0</v>
      </c>
      <c r="MS28" s="13"/>
      <c r="MT28" s="12">
        <v>0</v>
      </c>
      <c r="MU28" s="12">
        <v>66755522.638627447</v>
      </c>
      <c r="MV28" s="12">
        <v>0</v>
      </c>
      <c r="MW28" s="12">
        <v>66755522.638627447</v>
      </c>
      <c r="MX28" s="13"/>
    </row>
    <row r="29" spans="1:362" ht="16.5" hidden="1">
      <c r="A29" s="77">
        <v>23</v>
      </c>
      <c r="B29" s="78" t="s">
        <v>25</v>
      </c>
      <c r="C29" s="12">
        <v>0</v>
      </c>
      <c r="D29" s="12">
        <v>37916200</v>
      </c>
      <c r="E29" s="12">
        <v>0</v>
      </c>
      <c r="F29" s="12">
        <v>37916200</v>
      </c>
      <c r="G29" s="13"/>
      <c r="H29" s="12">
        <v>3570</v>
      </c>
      <c r="I29" s="12">
        <v>1071000</v>
      </c>
      <c r="J29" s="12">
        <v>0</v>
      </c>
      <c r="K29" s="12">
        <v>1071000</v>
      </c>
      <c r="L29" s="13"/>
      <c r="M29" s="12">
        <v>30322.021461599998</v>
      </c>
      <c r="N29" s="12">
        <v>7580505.3653999995</v>
      </c>
      <c r="O29" s="12">
        <v>0</v>
      </c>
      <c r="P29" s="12">
        <v>7580505.3653999995</v>
      </c>
      <c r="Q29" s="13"/>
      <c r="R29" s="12">
        <v>1100</v>
      </c>
      <c r="S29" s="12">
        <v>220000</v>
      </c>
      <c r="T29" s="12">
        <v>0</v>
      </c>
      <c r="U29" s="12">
        <v>220000</v>
      </c>
      <c r="V29" s="13"/>
      <c r="W29" s="12">
        <v>71</v>
      </c>
      <c r="X29" s="12">
        <v>10650</v>
      </c>
      <c r="Y29" s="12">
        <v>0</v>
      </c>
      <c r="Z29" s="12">
        <v>10650</v>
      </c>
      <c r="AA29" s="13"/>
      <c r="AB29" s="12">
        <v>3896</v>
      </c>
      <c r="AC29" s="12">
        <v>779200</v>
      </c>
      <c r="AD29" s="12">
        <v>0</v>
      </c>
      <c r="AE29" s="12">
        <v>779200</v>
      </c>
      <c r="AF29" s="13"/>
      <c r="AG29" s="12">
        <v>3896</v>
      </c>
      <c r="AH29" s="12">
        <v>389600</v>
      </c>
      <c r="AI29" s="12">
        <v>0</v>
      </c>
      <c r="AJ29" s="12">
        <v>389600</v>
      </c>
      <c r="AK29" s="13"/>
      <c r="AL29" s="12">
        <v>0</v>
      </c>
      <c r="AM29" s="12">
        <v>0</v>
      </c>
      <c r="AN29" s="12">
        <v>0</v>
      </c>
      <c r="AO29" s="12">
        <v>0</v>
      </c>
      <c r="AP29" s="13"/>
      <c r="AQ29" s="12">
        <v>3896</v>
      </c>
      <c r="AR29" s="12">
        <v>4675200</v>
      </c>
      <c r="AS29" s="12">
        <v>0</v>
      </c>
      <c r="AT29" s="12">
        <v>4675200</v>
      </c>
      <c r="AU29" s="13"/>
      <c r="AV29" s="12">
        <v>0</v>
      </c>
      <c r="AW29" s="12">
        <v>0</v>
      </c>
      <c r="AX29" s="12">
        <v>0</v>
      </c>
      <c r="AY29" s="12">
        <v>0</v>
      </c>
      <c r="AZ29" s="13"/>
      <c r="BA29" s="12">
        <v>134339</v>
      </c>
      <c r="BB29" s="12">
        <v>36176175</v>
      </c>
      <c r="BC29" s="12">
        <v>0</v>
      </c>
      <c r="BD29" s="12">
        <v>36176175</v>
      </c>
      <c r="BE29" s="13"/>
      <c r="BF29" s="12">
        <v>38000</v>
      </c>
      <c r="BG29" s="12">
        <v>10037000</v>
      </c>
      <c r="BH29" s="12">
        <v>0</v>
      </c>
      <c r="BI29" s="12">
        <v>10037000</v>
      </c>
      <c r="BJ29" s="13"/>
      <c r="BK29" s="12">
        <v>225</v>
      </c>
      <c r="BL29" s="12">
        <v>33750</v>
      </c>
      <c r="BM29" s="12">
        <v>0</v>
      </c>
      <c r="BN29" s="12">
        <v>33750</v>
      </c>
      <c r="BO29" s="13"/>
      <c r="BP29" s="12">
        <v>4006</v>
      </c>
      <c r="BQ29" s="12">
        <v>400600</v>
      </c>
      <c r="BR29" s="12">
        <v>0</v>
      </c>
      <c r="BS29" s="12">
        <v>400600</v>
      </c>
      <c r="BT29" s="13"/>
      <c r="BU29" s="12">
        <v>3896</v>
      </c>
      <c r="BV29" s="12">
        <v>389600</v>
      </c>
      <c r="BW29" s="12">
        <v>0</v>
      </c>
      <c r="BX29" s="12">
        <v>389600</v>
      </c>
      <c r="BY29" s="13"/>
      <c r="BZ29" s="12">
        <v>3896</v>
      </c>
      <c r="CA29" s="12">
        <v>779200</v>
      </c>
      <c r="CB29" s="12">
        <v>0</v>
      </c>
      <c r="CC29" s="12">
        <v>779200</v>
      </c>
      <c r="CD29" s="13"/>
      <c r="CE29" s="12">
        <v>5200</v>
      </c>
      <c r="CF29" s="12">
        <v>780000</v>
      </c>
      <c r="CG29" s="12">
        <v>0</v>
      </c>
      <c r="CH29" s="12">
        <v>780000</v>
      </c>
      <c r="CI29" s="13"/>
      <c r="CJ29" s="12">
        <v>42</v>
      </c>
      <c r="CK29" s="12">
        <v>6300</v>
      </c>
      <c r="CL29" s="12">
        <v>0</v>
      </c>
      <c r="CM29" s="12">
        <v>6300</v>
      </c>
      <c r="CN29" s="13"/>
      <c r="CO29" s="12">
        <v>500</v>
      </c>
      <c r="CP29" s="12">
        <v>250000</v>
      </c>
      <c r="CQ29" s="12">
        <v>0</v>
      </c>
      <c r="CR29" s="12">
        <v>250000</v>
      </c>
      <c r="CS29" s="13"/>
      <c r="CT29" s="12">
        <v>1000</v>
      </c>
      <c r="CU29" s="12">
        <v>1000000</v>
      </c>
      <c r="CV29" s="12">
        <v>0</v>
      </c>
      <c r="CW29" s="12">
        <v>1000000</v>
      </c>
      <c r="CX29" s="13"/>
      <c r="CY29" s="12">
        <v>10781</v>
      </c>
      <c r="CZ29" s="12">
        <v>1078100</v>
      </c>
      <c r="DA29" s="12">
        <v>0</v>
      </c>
      <c r="DB29" s="12">
        <v>1078100</v>
      </c>
      <c r="DC29" s="13"/>
      <c r="DD29" s="12">
        <v>0</v>
      </c>
      <c r="DE29" s="12">
        <v>0</v>
      </c>
      <c r="DF29" s="12">
        <v>0</v>
      </c>
      <c r="DG29" s="12">
        <v>0</v>
      </c>
      <c r="DH29" s="13"/>
      <c r="DI29" s="12">
        <v>0</v>
      </c>
      <c r="DJ29" s="12">
        <v>0</v>
      </c>
      <c r="DK29" s="12">
        <v>0</v>
      </c>
      <c r="DL29" s="12">
        <v>0</v>
      </c>
      <c r="DM29" s="13"/>
      <c r="DN29" s="12">
        <v>0</v>
      </c>
      <c r="DO29" s="12">
        <v>0</v>
      </c>
      <c r="DP29" s="12">
        <v>0</v>
      </c>
      <c r="DQ29" s="12">
        <v>0</v>
      </c>
      <c r="DR29" s="13"/>
      <c r="DS29" s="12">
        <v>1</v>
      </c>
      <c r="DT29" s="12">
        <v>120000</v>
      </c>
      <c r="DU29" s="12">
        <v>0</v>
      </c>
      <c r="DV29" s="12">
        <v>120000</v>
      </c>
      <c r="DW29" s="13"/>
      <c r="DX29" s="12">
        <v>0</v>
      </c>
      <c r="DY29" s="12">
        <v>0</v>
      </c>
      <c r="DZ29" s="12">
        <v>0</v>
      </c>
      <c r="EA29" s="12">
        <v>0</v>
      </c>
      <c r="EB29" s="13"/>
      <c r="EC29" s="12">
        <v>0</v>
      </c>
      <c r="ED29" s="12">
        <v>5412000</v>
      </c>
      <c r="EE29" s="12">
        <v>0</v>
      </c>
      <c r="EF29" s="12">
        <v>5412000</v>
      </c>
      <c r="EG29" s="13"/>
      <c r="EH29" s="12">
        <v>0</v>
      </c>
      <c r="EI29" s="12">
        <v>15000</v>
      </c>
      <c r="EJ29" s="12">
        <v>0</v>
      </c>
      <c r="EK29" s="12">
        <v>15000</v>
      </c>
      <c r="EL29" s="13"/>
      <c r="EM29" s="12">
        <v>0</v>
      </c>
      <c r="EN29" s="12">
        <v>12340992</v>
      </c>
      <c r="EO29" s="12">
        <v>0</v>
      </c>
      <c r="EP29" s="12">
        <v>12340992</v>
      </c>
      <c r="EQ29" s="13"/>
      <c r="ER29" s="12">
        <v>1886</v>
      </c>
      <c r="ES29" s="12">
        <v>890000</v>
      </c>
      <c r="ET29" s="12">
        <v>0</v>
      </c>
      <c r="EU29" s="12">
        <v>890000</v>
      </c>
      <c r="EV29" s="13"/>
      <c r="EW29" s="12">
        <v>1151</v>
      </c>
      <c r="EX29" s="12">
        <v>287750</v>
      </c>
      <c r="EY29" s="12">
        <v>0</v>
      </c>
      <c r="EZ29" s="12">
        <v>287750</v>
      </c>
      <c r="FA29" s="13"/>
      <c r="FB29" s="12">
        <v>575</v>
      </c>
      <c r="FC29" s="12">
        <v>230000</v>
      </c>
      <c r="FD29" s="12">
        <v>0</v>
      </c>
      <c r="FE29" s="12">
        <v>230000</v>
      </c>
      <c r="FF29" s="13"/>
      <c r="FG29" s="12">
        <v>575</v>
      </c>
      <c r="FH29" s="12">
        <v>345000</v>
      </c>
      <c r="FI29" s="12">
        <v>0</v>
      </c>
      <c r="FJ29" s="12">
        <v>345000</v>
      </c>
      <c r="FK29" s="13"/>
      <c r="FL29" s="12">
        <v>2610</v>
      </c>
      <c r="FM29" s="12">
        <v>261000</v>
      </c>
      <c r="FN29" s="12">
        <v>0</v>
      </c>
      <c r="FO29" s="12">
        <v>261000</v>
      </c>
      <c r="FP29" s="13"/>
      <c r="FQ29" s="12">
        <v>2500</v>
      </c>
      <c r="FR29" s="12">
        <v>187500</v>
      </c>
      <c r="FS29" s="12">
        <v>0</v>
      </c>
      <c r="FT29" s="12">
        <v>187500</v>
      </c>
      <c r="FU29" s="13"/>
      <c r="FV29" s="12">
        <v>252239.36568636337</v>
      </c>
      <c r="FW29" s="12">
        <v>2900752.7053931784</v>
      </c>
      <c r="FX29" s="12">
        <v>0</v>
      </c>
      <c r="FY29" s="12">
        <v>2900752.7053931784</v>
      </c>
      <c r="FZ29" s="13"/>
      <c r="GA29" s="12">
        <v>4279</v>
      </c>
      <c r="GB29" s="12">
        <v>68464000</v>
      </c>
      <c r="GC29" s="12">
        <v>0</v>
      </c>
      <c r="GD29" s="12">
        <v>68464000</v>
      </c>
      <c r="GE29" s="13"/>
      <c r="GF29" s="12">
        <v>5799</v>
      </c>
      <c r="GG29" s="12">
        <v>1159800</v>
      </c>
      <c r="GH29" s="12">
        <v>0</v>
      </c>
      <c r="GI29" s="12">
        <v>1159800</v>
      </c>
      <c r="GJ29" s="13"/>
      <c r="GK29" s="12"/>
      <c r="GL29" s="12">
        <v>0</v>
      </c>
      <c r="GM29" s="12">
        <v>0</v>
      </c>
      <c r="GN29" s="12">
        <v>0</v>
      </c>
      <c r="GO29" s="13"/>
      <c r="GP29" s="12">
        <v>2787</v>
      </c>
      <c r="GQ29" s="12">
        <v>11723400</v>
      </c>
      <c r="GR29" s="12">
        <v>0</v>
      </c>
      <c r="GS29" s="12">
        <v>11723400</v>
      </c>
      <c r="GT29" s="13"/>
      <c r="GU29" s="12">
        <v>64</v>
      </c>
      <c r="GV29" s="12">
        <v>320000</v>
      </c>
      <c r="GW29" s="12">
        <v>0</v>
      </c>
      <c r="GX29" s="12">
        <v>320000</v>
      </c>
      <c r="GY29" s="13"/>
      <c r="GZ29" s="12">
        <v>0</v>
      </c>
      <c r="HA29" s="12">
        <v>0</v>
      </c>
      <c r="HB29" s="12">
        <v>0</v>
      </c>
      <c r="HC29" s="12">
        <v>0</v>
      </c>
      <c r="HD29" s="13"/>
      <c r="HE29" s="12">
        <v>225</v>
      </c>
      <c r="HF29" s="12">
        <v>315000</v>
      </c>
      <c r="HG29" s="12">
        <v>0</v>
      </c>
      <c r="HH29" s="12">
        <v>315000</v>
      </c>
      <c r="HI29" s="13"/>
      <c r="HJ29" s="12">
        <v>65</v>
      </c>
      <c r="HK29" s="12">
        <v>8426275</v>
      </c>
      <c r="HL29" s="12">
        <v>0</v>
      </c>
      <c r="HM29" s="12">
        <v>8426275</v>
      </c>
      <c r="HN29" s="13"/>
      <c r="HO29" s="12">
        <v>0</v>
      </c>
      <c r="HP29" s="12">
        <v>0</v>
      </c>
      <c r="HQ29" s="12">
        <v>0</v>
      </c>
      <c r="HR29" s="12">
        <v>0</v>
      </c>
      <c r="HS29" s="13"/>
      <c r="HT29" s="12">
        <v>0</v>
      </c>
      <c r="HU29" s="12">
        <v>0</v>
      </c>
      <c r="HV29" s="12">
        <v>0</v>
      </c>
      <c r="HW29" s="12">
        <v>0</v>
      </c>
      <c r="HX29" s="13"/>
      <c r="HY29" s="12">
        <v>226</v>
      </c>
      <c r="HZ29" s="12">
        <v>16272000</v>
      </c>
      <c r="IA29" s="12"/>
      <c r="IB29" s="12">
        <v>16272000</v>
      </c>
      <c r="IC29" s="13"/>
      <c r="ID29" s="12">
        <v>4274</v>
      </c>
      <c r="IE29" s="12">
        <v>4274000</v>
      </c>
      <c r="IF29" s="12">
        <v>0</v>
      </c>
      <c r="IG29" s="12">
        <v>4274000</v>
      </c>
      <c r="IH29" s="13"/>
      <c r="II29" s="12">
        <v>16</v>
      </c>
      <c r="IJ29" s="12">
        <v>56000</v>
      </c>
      <c r="IK29" s="12">
        <v>0</v>
      </c>
      <c r="IL29" s="12">
        <v>56000</v>
      </c>
      <c r="IM29" s="13"/>
      <c r="IN29" s="12">
        <v>2138</v>
      </c>
      <c r="IO29" s="12">
        <v>3848400</v>
      </c>
      <c r="IP29" s="12">
        <v>0</v>
      </c>
      <c r="IQ29" s="12">
        <v>3848400</v>
      </c>
      <c r="IR29" s="13"/>
      <c r="IS29" s="12">
        <v>0</v>
      </c>
      <c r="IT29" s="12">
        <v>0</v>
      </c>
      <c r="IU29" s="12">
        <v>0</v>
      </c>
      <c r="IV29" s="12">
        <v>0</v>
      </c>
      <c r="IW29" s="13"/>
      <c r="IX29" s="12">
        <v>4040</v>
      </c>
      <c r="IY29" s="12">
        <v>3214500</v>
      </c>
      <c r="IZ29" s="12">
        <v>0</v>
      </c>
      <c r="JA29" s="12">
        <v>3214500</v>
      </c>
      <c r="JB29" s="13"/>
      <c r="JC29" s="12">
        <v>0</v>
      </c>
      <c r="JD29" s="12">
        <v>0</v>
      </c>
      <c r="JE29" s="12">
        <v>0</v>
      </c>
      <c r="JF29" s="12">
        <v>0</v>
      </c>
      <c r="JG29" s="13"/>
      <c r="JH29" s="72">
        <v>4740</v>
      </c>
      <c r="JI29" s="12">
        <v>2607000</v>
      </c>
      <c r="JJ29" s="12">
        <v>0</v>
      </c>
      <c r="JK29" s="12">
        <v>2607000</v>
      </c>
      <c r="JL29" s="13"/>
      <c r="JM29" s="12">
        <v>299</v>
      </c>
      <c r="JN29" s="12">
        <v>672750</v>
      </c>
      <c r="JO29" s="12">
        <v>0</v>
      </c>
      <c r="JP29" s="12">
        <v>672750</v>
      </c>
      <c r="JQ29" s="13"/>
      <c r="JR29" s="12">
        <v>7970</v>
      </c>
      <c r="JS29" s="12">
        <v>549510</v>
      </c>
      <c r="JT29" s="12">
        <v>0</v>
      </c>
      <c r="JU29" s="12">
        <v>549510</v>
      </c>
      <c r="JV29" s="13"/>
      <c r="JW29" s="12">
        <v>210</v>
      </c>
      <c r="JX29" s="12">
        <v>210000</v>
      </c>
      <c r="JY29" s="12">
        <v>0</v>
      </c>
      <c r="JZ29" s="12">
        <v>210000</v>
      </c>
      <c r="KA29" s="13"/>
      <c r="KB29" s="12">
        <v>0</v>
      </c>
      <c r="KC29" s="12">
        <v>0</v>
      </c>
      <c r="KD29" s="12">
        <v>0</v>
      </c>
      <c r="KE29" s="12">
        <v>0</v>
      </c>
      <c r="KF29" s="13"/>
      <c r="KG29" s="12">
        <v>0</v>
      </c>
      <c r="KH29" s="12">
        <v>0</v>
      </c>
      <c r="KI29" s="12">
        <v>0</v>
      </c>
      <c r="KJ29" s="12">
        <v>0</v>
      </c>
      <c r="KK29" s="13"/>
      <c r="KL29" s="12">
        <v>1</v>
      </c>
      <c r="KM29" s="12">
        <v>150000</v>
      </c>
      <c r="KN29" s="12">
        <v>0</v>
      </c>
      <c r="KO29" s="12">
        <v>150000</v>
      </c>
      <c r="KP29" s="13"/>
      <c r="KQ29" s="12">
        <v>0</v>
      </c>
      <c r="KR29" s="12">
        <v>45000</v>
      </c>
      <c r="KS29" s="12">
        <v>0</v>
      </c>
      <c r="KT29" s="12">
        <v>45000</v>
      </c>
      <c r="KU29" s="13"/>
      <c r="KV29" s="12">
        <v>16</v>
      </c>
      <c r="KW29" s="12">
        <v>28334900</v>
      </c>
      <c r="KX29" s="12">
        <v>0</v>
      </c>
      <c r="KY29" s="12">
        <v>28334900</v>
      </c>
      <c r="KZ29" s="13"/>
      <c r="LA29" s="12">
        <v>104</v>
      </c>
      <c r="LB29" s="12">
        <v>169600</v>
      </c>
      <c r="LC29" s="12">
        <v>0</v>
      </c>
      <c r="LD29" s="12">
        <v>169600</v>
      </c>
      <c r="LE29" s="13"/>
      <c r="LF29" s="12">
        <v>0</v>
      </c>
      <c r="LG29" s="12">
        <v>100000</v>
      </c>
      <c r="LH29" s="12">
        <v>0</v>
      </c>
      <c r="LI29" s="12">
        <v>100000</v>
      </c>
      <c r="LJ29" s="13"/>
      <c r="LK29" s="12">
        <v>2</v>
      </c>
      <c r="LL29" s="12">
        <v>4000</v>
      </c>
      <c r="LM29" s="12">
        <v>0</v>
      </c>
      <c r="LN29" s="12">
        <v>4000</v>
      </c>
      <c r="LO29" s="13"/>
      <c r="LP29" s="12">
        <v>16</v>
      </c>
      <c r="LQ29" s="12">
        <v>80000</v>
      </c>
      <c r="LR29" s="12">
        <v>0</v>
      </c>
      <c r="LS29" s="12">
        <v>80000</v>
      </c>
      <c r="LT29" s="13"/>
      <c r="LU29" s="12">
        <v>385</v>
      </c>
      <c r="LV29" s="12">
        <v>0</v>
      </c>
      <c r="LW29" s="12">
        <v>0</v>
      </c>
      <c r="LX29" s="12">
        <v>0</v>
      </c>
      <c r="LY29" s="13"/>
      <c r="LZ29" s="12">
        <v>1</v>
      </c>
      <c r="MA29" s="12">
        <v>30000</v>
      </c>
      <c r="MB29" s="12">
        <v>0</v>
      </c>
      <c r="MC29" s="12">
        <v>30000</v>
      </c>
      <c r="MD29" s="13"/>
      <c r="ME29" s="12">
        <v>0</v>
      </c>
      <c r="MF29" s="12">
        <v>0</v>
      </c>
      <c r="MG29" s="12">
        <v>0</v>
      </c>
      <c r="MH29" s="12">
        <v>0</v>
      </c>
      <c r="MI29" s="13"/>
      <c r="MJ29" s="12">
        <v>1</v>
      </c>
      <c r="MK29" s="12">
        <v>54000</v>
      </c>
      <c r="ML29" s="12">
        <v>0</v>
      </c>
      <c r="MM29" s="12">
        <v>54000</v>
      </c>
      <c r="MN29" s="13"/>
      <c r="MO29" s="12">
        <v>0</v>
      </c>
      <c r="MP29" s="12">
        <v>0</v>
      </c>
      <c r="MQ29" s="12">
        <v>0</v>
      </c>
      <c r="MR29" s="12">
        <v>0</v>
      </c>
      <c r="MS29" s="13"/>
      <c r="MT29" s="12">
        <v>0</v>
      </c>
      <c r="MU29" s="12">
        <v>277643210.07079315</v>
      </c>
      <c r="MV29" s="12">
        <v>0</v>
      </c>
      <c r="MW29" s="12">
        <v>277643210.07079315</v>
      </c>
      <c r="MX29" s="13"/>
    </row>
    <row r="30" spans="1:362" ht="16.5" hidden="1">
      <c r="A30" s="77">
        <v>24</v>
      </c>
      <c r="B30" s="78" t="s">
        <v>26</v>
      </c>
      <c r="C30" s="12">
        <v>0</v>
      </c>
      <c r="D30" s="12">
        <v>29275000</v>
      </c>
      <c r="E30" s="12">
        <v>0</v>
      </c>
      <c r="F30" s="12">
        <v>29275000</v>
      </c>
      <c r="G30" s="13"/>
      <c r="H30" s="12">
        <v>2316</v>
      </c>
      <c r="I30" s="12">
        <v>694800</v>
      </c>
      <c r="J30" s="12">
        <v>0</v>
      </c>
      <c r="K30" s="12">
        <v>694800</v>
      </c>
      <c r="L30" s="13"/>
      <c r="M30" s="12">
        <v>33417.752939999998</v>
      </c>
      <c r="N30" s="12">
        <v>8354438.2349999994</v>
      </c>
      <c r="O30" s="12">
        <v>0</v>
      </c>
      <c r="P30" s="12">
        <v>8354438.2349999994</v>
      </c>
      <c r="Q30" s="13"/>
      <c r="R30" s="12">
        <v>1790</v>
      </c>
      <c r="S30" s="12">
        <v>358000</v>
      </c>
      <c r="T30" s="12">
        <v>0</v>
      </c>
      <c r="U30" s="12">
        <v>358000</v>
      </c>
      <c r="V30" s="13"/>
      <c r="W30" s="12">
        <v>258</v>
      </c>
      <c r="X30" s="12">
        <v>38700</v>
      </c>
      <c r="Y30" s="12">
        <v>0</v>
      </c>
      <c r="Z30" s="12">
        <v>38700</v>
      </c>
      <c r="AA30" s="13"/>
      <c r="AB30" s="12">
        <v>2316</v>
      </c>
      <c r="AC30" s="12">
        <v>463200</v>
      </c>
      <c r="AD30" s="12">
        <v>0</v>
      </c>
      <c r="AE30" s="12">
        <v>463200</v>
      </c>
      <c r="AF30" s="13"/>
      <c r="AG30" s="12">
        <v>2316</v>
      </c>
      <c r="AH30" s="12">
        <v>231600</v>
      </c>
      <c r="AI30" s="12">
        <v>0</v>
      </c>
      <c r="AJ30" s="12">
        <v>231600</v>
      </c>
      <c r="AK30" s="13"/>
      <c r="AL30" s="12">
        <v>0</v>
      </c>
      <c r="AM30" s="12">
        <v>0</v>
      </c>
      <c r="AN30" s="12">
        <v>0</v>
      </c>
      <c r="AO30" s="12">
        <v>0</v>
      </c>
      <c r="AP30" s="13"/>
      <c r="AQ30" s="12">
        <v>2316</v>
      </c>
      <c r="AR30" s="12">
        <v>2779200</v>
      </c>
      <c r="AS30" s="12">
        <v>0</v>
      </c>
      <c r="AT30" s="12">
        <v>2779200</v>
      </c>
      <c r="AU30" s="13"/>
      <c r="AV30" s="12">
        <v>0</v>
      </c>
      <c r="AW30" s="12">
        <v>0</v>
      </c>
      <c r="AX30" s="12">
        <v>0</v>
      </c>
      <c r="AY30" s="12">
        <v>0</v>
      </c>
      <c r="AZ30" s="13"/>
      <c r="BA30" s="12">
        <v>78228</v>
      </c>
      <c r="BB30" s="12">
        <v>21799250</v>
      </c>
      <c r="BC30" s="12">
        <v>0</v>
      </c>
      <c r="BD30" s="12">
        <v>21799250</v>
      </c>
      <c r="BE30" s="13"/>
      <c r="BF30" s="12">
        <v>0</v>
      </c>
      <c r="BG30" s="12">
        <v>0</v>
      </c>
      <c r="BH30" s="12">
        <v>0</v>
      </c>
      <c r="BI30" s="12">
        <v>0</v>
      </c>
      <c r="BJ30" s="13"/>
      <c r="BK30" s="12">
        <v>225</v>
      </c>
      <c r="BL30" s="12">
        <v>33750</v>
      </c>
      <c r="BM30" s="12">
        <v>0</v>
      </c>
      <c r="BN30" s="12">
        <v>33750</v>
      </c>
      <c r="BO30" s="13"/>
      <c r="BP30" s="12">
        <v>2655</v>
      </c>
      <c r="BQ30" s="12">
        <v>265500</v>
      </c>
      <c r="BR30" s="12">
        <v>0</v>
      </c>
      <c r="BS30" s="12">
        <v>265500</v>
      </c>
      <c r="BT30" s="13"/>
      <c r="BU30" s="12">
        <v>2316</v>
      </c>
      <c r="BV30" s="12">
        <v>231600</v>
      </c>
      <c r="BW30" s="12">
        <v>0</v>
      </c>
      <c r="BX30" s="12">
        <v>231600</v>
      </c>
      <c r="BY30" s="13"/>
      <c r="BZ30" s="12">
        <v>2316</v>
      </c>
      <c r="CA30" s="12">
        <v>463200</v>
      </c>
      <c r="CB30" s="12">
        <v>0</v>
      </c>
      <c r="CC30" s="12">
        <v>463200</v>
      </c>
      <c r="CD30" s="13"/>
      <c r="CE30" s="12">
        <v>5051</v>
      </c>
      <c r="CF30" s="12">
        <v>757650</v>
      </c>
      <c r="CG30" s="12">
        <v>0</v>
      </c>
      <c r="CH30" s="12">
        <v>757650</v>
      </c>
      <c r="CI30" s="13"/>
      <c r="CJ30" s="12">
        <v>60</v>
      </c>
      <c r="CK30" s="12">
        <v>9000</v>
      </c>
      <c r="CL30" s="12">
        <v>0</v>
      </c>
      <c r="CM30" s="12">
        <v>9000</v>
      </c>
      <c r="CN30" s="13"/>
      <c r="CO30" s="12">
        <v>500</v>
      </c>
      <c r="CP30" s="12">
        <v>250000</v>
      </c>
      <c r="CQ30" s="12">
        <v>0</v>
      </c>
      <c r="CR30" s="12">
        <v>250000</v>
      </c>
      <c r="CS30" s="13"/>
      <c r="CT30" s="12">
        <v>1000</v>
      </c>
      <c r="CU30" s="12">
        <v>1000000</v>
      </c>
      <c r="CV30" s="12">
        <v>0</v>
      </c>
      <c r="CW30" s="12">
        <v>1000000</v>
      </c>
      <c r="CX30" s="13"/>
      <c r="CY30" s="12">
        <v>10442</v>
      </c>
      <c r="CZ30" s="12">
        <v>1044200</v>
      </c>
      <c r="DA30" s="12">
        <v>0</v>
      </c>
      <c r="DB30" s="12">
        <v>1044200</v>
      </c>
      <c r="DC30" s="13"/>
      <c r="DD30" s="12">
        <v>0</v>
      </c>
      <c r="DE30" s="12">
        <v>0</v>
      </c>
      <c r="DF30" s="12">
        <v>0</v>
      </c>
      <c r="DG30" s="12">
        <v>0</v>
      </c>
      <c r="DH30" s="13"/>
      <c r="DI30" s="12">
        <v>0</v>
      </c>
      <c r="DJ30" s="12">
        <v>0</v>
      </c>
      <c r="DK30" s="12">
        <v>0</v>
      </c>
      <c r="DL30" s="12">
        <v>0</v>
      </c>
      <c r="DM30" s="13"/>
      <c r="DN30" s="12">
        <v>0</v>
      </c>
      <c r="DO30" s="12">
        <v>0</v>
      </c>
      <c r="DP30" s="12">
        <v>0</v>
      </c>
      <c r="DQ30" s="12">
        <v>0</v>
      </c>
      <c r="DR30" s="13"/>
      <c r="DS30" s="12">
        <v>1</v>
      </c>
      <c r="DT30" s="12">
        <v>120000</v>
      </c>
      <c r="DU30" s="12">
        <v>0</v>
      </c>
      <c r="DV30" s="12">
        <v>120000</v>
      </c>
      <c r="DW30" s="13"/>
      <c r="DX30" s="12">
        <v>0</v>
      </c>
      <c r="DY30" s="12">
        <v>0</v>
      </c>
      <c r="DZ30" s="12">
        <v>0</v>
      </c>
      <c r="EA30" s="12">
        <v>0</v>
      </c>
      <c r="EB30" s="13"/>
      <c r="EC30" s="12">
        <v>0</v>
      </c>
      <c r="ED30" s="12">
        <v>0</v>
      </c>
      <c r="EE30" s="12">
        <v>0</v>
      </c>
      <c r="EF30" s="12">
        <v>0</v>
      </c>
      <c r="EG30" s="13"/>
      <c r="EH30" s="12">
        <v>0</v>
      </c>
      <c r="EI30" s="12">
        <v>2100</v>
      </c>
      <c r="EJ30" s="12">
        <v>0</v>
      </c>
      <c r="EK30" s="12">
        <v>2100</v>
      </c>
      <c r="EL30" s="13"/>
      <c r="EM30" s="12">
        <v>0</v>
      </c>
      <c r="EN30" s="12">
        <v>8154000</v>
      </c>
      <c r="EO30" s="12">
        <v>0</v>
      </c>
      <c r="EP30" s="12">
        <v>8154000</v>
      </c>
      <c r="EQ30" s="13"/>
      <c r="ER30" s="12">
        <v>54</v>
      </c>
      <c r="ES30" s="12">
        <v>25600</v>
      </c>
      <c r="ET30" s="12">
        <v>0</v>
      </c>
      <c r="EU30" s="12">
        <v>25600</v>
      </c>
      <c r="EV30" s="13"/>
      <c r="EW30" s="12">
        <v>692</v>
      </c>
      <c r="EX30" s="12">
        <v>173000</v>
      </c>
      <c r="EY30" s="12">
        <v>0</v>
      </c>
      <c r="EZ30" s="12">
        <v>173000</v>
      </c>
      <c r="FA30" s="13"/>
      <c r="FB30" s="12">
        <v>346</v>
      </c>
      <c r="FC30" s="12">
        <v>138400</v>
      </c>
      <c r="FD30" s="12">
        <v>0</v>
      </c>
      <c r="FE30" s="12">
        <v>138400</v>
      </c>
      <c r="FF30" s="13"/>
      <c r="FG30" s="12">
        <v>346</v>
      </c>
      <c r="FH30" s="12">
        <v>207600</v>
      </c>
      <c r="FI30" s="12">
        <v>0</v>
      </c>
      <c r="FJ30" s="12">
        <v>207600</v>
      </c>
      <c r="FK30" s="13"/>
      <c r="FL30" s="12">
        <v>1650</v>
      </c>
      <c r="FM30" s="12">
        <v>165000</v>
      </c>
      <c r="FN30" s="12">
        <v>0</v>
      </c>
      <c r="FO30" s="12">
        <v>165000</v>
      </c>
      <c r="FP30" s="13"/>
      <c r="FQ30" s="12">
        <v>0</v>
      </c>
      <c r="FR30" s="12">
        <v>0</v>
      </c>
      <c r="FS30" s="12">
        <v>0</v>
      </c>
      <c r="FT30" s="12">
        <v>0</v>
      </c>
      <c r="FU30" s="13"/>
      <c r="FV30" s="12">
        <v>196403.86048075801</v>
      </c>
      <c r="FW30" s="12">
        <v>2258644.395528717</v>
      </c>
      <c r="FX30" s="12">
        <v>0</v>
      </c>
      <c r="FY30" s="12">
        <v>2258644.395528717</v>
      </c>
      <c r="FZ30" s="13"/>
      <c r="GA30" s="12">
        <v>2199</v>
      </c>
      <c r="GB30" s="12">
        <v>35184000</v>
      </c>
      <c r="GC30" s="12">
        <v>0</v>
      </c>
      <c r="GD30" s="12">
        <v>35184000</v>
      </c>
      <c r="GE30" s="13"/>
      <c r="GF30" s="12">
        <v>3637</v>
      </c>
      <c r="GG30" s="12">
        <v>727400</v>
      </c>
      <c r="GH30" s="12">
        <v>0</v>
      </c>
      <c r="GI30" s="12">
        <v>727400</v>
      </c>
      <c r="GJ30" s="13"/>
      <c r="GK30" s="12"/>
      <c r="GL30" s="12">
        <v>0</v>
      </c>
      <c r="GM30" s="12">
        <v>0</v>
      </c>
      <c r="GN30" s="12">
        <v>0</v>
      </c>
      <c r="GO30" s="13"/>
      <c r="GP30" s="12">
        <v>3552</v>
      </c>
      <c r="GQ30" s="12">
        <v>14936400</v>
      </c>
      <c r="GR30" s="12">
        <v>0</v>
      </c>
      <c r="GS30" s="12">
        <v>14936400</v>
      </c>
      <c r="GT30" s="13"/>
      <c r="GU30" s="12">
        <v>80</v>
      </c>
      <c r="GV30" s="12">
        <v>400000</v>
      </c>
      <c r="GW30" s="12">
        <v>0</v>
      </c>
      <c r="GX30" s="12">
        <v>400000</v>
      </c>
      <c r="GY30" s="13"/>
      <c r="GZ30" s="12">
        <v>0</v>
      </c>
      <c r="HA30" s="12">
        <v>0</v>
      </c>
      <c r="HB30" s="12">
        <v>0</v>
      </c>
      <c r="HC30" s="12">
        <v>0</v>
      </c>
      <c r="HD30" s="13"/>
      <c r="HE30" s="12">
        <v>121</v>
      </c>
      <c r="HF30" s="12">
        <v>169400</v>
      </c>
      <c r="HG30" s="12">
        <v>0</v>
      </c>
      <c r="HH30" s="12">
        <v>169400</v>
      </c>
      <c r="HI30" s="13"/>
      <c r="HJ30" s="12">
        <v>0</v>
      </c>
      <c r="HK30" s="12">
        <v>0</v>
      </c>
      <c r="HL30" s="12">
        <v>0</v>
      </c>
      <c r="HM30" s="12">
        <v>0</v>
      </c>
      <c r="HN30" s="13"/>
      <c r="HO30" s="12">
        <v>0</v>
      </c>
      <c r="HP30" s="12">
        <v>0</v>
      </c>
      <c r="HQ30" s="12">
        <v>0</v>
      </c>
      <c r="HR30" s="12">
        <v>0</v>
      </c>
      <c r="HS30" s="13"/>
      <c r="HT30" s="12">
        <v>0</v>
      </c>
      <c r="HU30" s="12">
        <v>0</v>
      </c>
      <c r="HV30" s="12">
        <v>0</v>
      </c>
      <c r="HW30" s="12">
        <v>0</v>
      </c>
      <c r="HX30" s="13"/>
      <c r="HY30" s="12">
        <v>121</v>
      </c>
      <c r="HZ30" s="12">
        <v>8712000</v>
      </c>
      <c r="IA30" s="12"/>
      <c r="IB30" s="12">
        <v>8712000</v>
      </c>
      <c r="IC30" s="13"/>
      <c r="ID30" s="12">
        <v>2311</v>
      </c>
      <c r="IE30" s="12">
        <v>2311000</v>
      </c>
      <c r="IF30" s="12">
        <v>0</v>
      </c>
      <c r="IG30" s="12">
        <v>2311000</v>
      </c>
      <c r="IH30" s="13"/>
      <c r="II30" s="12">
        <v>20</v>
      </c>
      <c r="IJ30" s="12">
        <v>70000</v>
      </c>
      <c r="IK30" s="12">
        <v>0</v>
      </c>
      <c r="IL30" s="12">
        <v>70000</v>
      </c>
      <c r="IM30" s="13"/>
      <c r="IN30" s="12">
        <v>1433</v>
      </c>
      <c r="IO30" s="12">
        <v>2579400</v>
      </c>
      <c r="IP30" s="12">
        <v>0</v>
      </c>
      <c r="IQ30" s="12">
        <v>2579400</v>
      </c>
      <c r="IR30" s="13"/>
      <c r="IS30" s="12">
        <v>0</v>
      </c>
      <c r="IT30" s="12">
        <v>0</v>
      </c>
      <c r="IU30" s="12">
        <v>0</v>
      </c>
      <c r="IV30" s="12">
        <v>0</v>
      </c>
      <c r="IW30" s="13"/>
      <c r="IX30" s="12">
        <v>2697</v>
      </c>
      <c r="IY30" s="12">
        <v>2241250</v>
      </c>
      <c r="IZ30" s="12">
        <v>0</v>
      </c>
      <c r="JA30" s="12">
        <v>2241250</v>
      </c>
      <c r="JB30" s="13"/>
      <c r="JC30" s="12">
        <v>0</v>
      </c>
      <c r="JD30" s="12">
        <v>0</v>
      </c>
      <c r="JE30" s="12">
        <v>0</v>
      </c>
      <c r="JF30" s="12">
        <v>0</v>
      </c>
      <c r="JG30" s="13"/>
      <c r="JH30" s="72">
        <v>1890</v>
      </c>
      <c r="JI30" s="12">
        <v>1039500.0000000001</v>
      </c>
      <c r="JJ30" s="12">
        <v>0</v>
      </c>
      <c r="JK30" s="12">
        <v>1039500.0000000001</v>
      </c>
      <c r="JL30" s="13"/>
      <c r="JM30" s="12">
        <v>88</v>
      </c>
      <c r="JN30" s="12">
        <v>198000</v>
      </c>
      <c r="JO30" s="12">
        <v>0</v>
      </c>
      <c r="JP30" s="12">
        <v>198000</v>
      </c>
      <c r="JQ30" s="13"/>
      <c r="JR30" s="12">
        <v>3930</v>
      </c>
      <c r="JS30" s="12">
        <v>270963</v>
      </c>
      <c r="JT30" s="12">
        <v>0</v>
      </c>
      <c r="JU30" s="12">
        <v>270963</v>
      </c>
      <c r="JV30" s="13"/>
      <c r="JW30" s="12">
        <v>143</v>
      </c>
      <c r="JX30" s="12">
        <v>143000</v>
      </c>
      <c r="JY30" s="12">
        <v>0</v>
      </c>
      <c r="JZ30" s="12">
        <v>143000</v>
      </c>
      <c r="KA30" s="13"/>
      <c r="KB30" s="12">
        <v>0</v>
      </c>
      <c r="KC30" s="12">
        <v>0</v>
      </c>
      <c r="KD30" s="12">
        <v>0</v>
      </c>
      <c r="KE30" s="12">
        <v>0</v>
      </c>
      <c r="KF30" s="13"/>
      <c r="KG30" s="12">
        <v>0</v>
      </c>
      <c r="KH30" s="12">
        <v>0</v>
      </c>
      <c r="KI30" s="12">
        <v>0</v>
      </c>
      <c r="KJ30" s="12">
        <v>0</v>
      </c>
      <c r="KK30" s="13"/>
      <c r="KL30" s="12">
        <v>1</v>
      </c>
      <c r="KM30" s="12">
        <v>150000</v>
      </c>
      <c r="KN30" s="12">
        <v>0</v>
      </c>
      <c r="KO30" s="12">
        <v>150000</v>
      </c>
      <c r="KP30" s="13"/>
      <c r="KQ30" s="12">
        <v>0</v>
      </c>
      <c r="KR30" s="12">
        <v>5000</v>
      </c>
      <c r="KS30" s="12">
        <v>0</v>
      </c>
      <c r="KT30" s="12">
        <v>5000</v>
      </c>
      <c r="KU30" s="13"/>
      <c r="KV30" s="12">
        <v>13</v>
      </c>
      <c r="KW30" s="12">
        <v>969540</v>
      </c>
      <c r="KX30" s="12">
        <v>0</v>
      </c>
      <c r="KY30" s="12">
        <v>969540</v>
      </c>
      <c r="KZ30" s="13"/>
      <c r="LA30" s="12">
        <v>3</v>
      </c>
      <c r="LB30" s="12">
        <v>8000</v>
      </c>
      <c r="LC30" s="12">
        <v>0</v>
      </c>
      <c r="LD30" s="12">
        <v>8000</v>
      </c>
      <c r="LE30" s="13"/>
      <c r="LF30" s="12">
        <v>0</v>
      </c>
      <c r="LG30" s="12">
        <v>0</v>
      </c>
      <c r="LH30" s="12">
        <v>0</v>
      </c>
      <c r="LI30" s="12">
        <v>0</v>
      </c>
      <c r="LJ30" s="13"/>
      <c r="LK30" s="12">
        <v>2</v>
      </c>
      <c r="LL30" s="12">
        <v>4000</v>
      </c>
      <c r="LM30" s="12">
        <v>0</v>
      </c>
      <c r="LN30" s="12">
        <v>4000</v>
      </c>
      <c r="LO30" s="13"/>
      <c r="LP30" s="12">
        <v>20</v>
      </c>
      <c r="LQ30" s="12">
        <v>100000</v>
      </c>
      <c r="LR30" s="12">
        <v>0</v>
      </c>
      <c r="LS30" s="12">
        <v>100000</v>
      </c>
      <c r="LT30" s="13"/>
      <c r="LU30" s="12">
        <v>249</v>
      </c>
      <c r="LV30" s="12">
        <v>0</v>
      </c>
      <c r="LW30" s="12">
        <v>0</v>
      </c>
      <c r="LX30" s="12">
        <v>0</v>
      </c>
      <c r="LY30" s="13"/>
      <c r="LZ30" s="12">
        <v>1</v>
      </c>
      <c r="MA30" s="12">
        <v>30000</v>
      </c>
      <c r="MB30" s="12">
        <v>0</v>
      </c>
      <c r="MC30" s="12">
        <v>30000</v>
      </c>
      <c r="MD30" s="13"/>
      <c r="ME30" s="12">
        <v>0</v>
      </c>
      <c r="MF30" s="12">
        <v>0</v>
      </c>
      <c r="MG30" s="12">
        <v>0</v>
      </c>
      <c r="MH30" s="12">
        <v>0</v>
      </c>
      <c r="MI30" s="13"/>
      <c r="MJ30" s="12">
        <v>1</v>
      </c>
      <c r="MK30" s="12">
        <v>54000</v>
      </c>
      <c r="ML30" s="12">
        <v>0</v>
      </c>
      <c r="MM30" s="12">
        <v>54000</v>
      </c>
      <c r="MN30" s="13"/>
      <c r="MO30" s="12">
        <v>0</v>
      </c>
      <c r="MP30" s="12">
        <v>0</v>
      </c>
      <c r="MQ30" s="12">
        <v>0</v>
      </c>
      <c r="MR30" s="12">
        <v>0</v>
      </c>
      <c r="MS30" s="13"/>
      <c r="MT30" s="12">
        <v>0</v>
      </c>
      <c r="MU30" s="12">
        <v>149596285.63052872</v>
      </c>
      <c r="MV30" s="12">
        <v>0</v>
      </c>
      <c r="MW30" s="12">
        <v>149596285.63052872</v>
      </c>
      <c r="MX30" s="13"/>
    </row>
    <row r="31" spans="1:362" ht="16.5" hidden="1">
      <c r="A31" s="77">
        <v>25</v>
      </c>
      <c r="B31" s="78" t="s">
        <v>27</v>
      </c>
      <c r="C31" s="12">
        <v>0</v>
      </c>
      <c r="D31" s="12">
        <v>22338800</v>
      </c>
      <c r="E31" s="12">
        <v>0</v>
      </c>
      <c r="F31" s="12">
        <v>22338800</v>
      </c>
      <c r="G31" s="13"/>
      <c r="H31" s="12">
        <v>1927</v>
      </c>
      <c r="I31" s="12">
        <v>578100</v>
      </c>
      <c r="J31" s="12">
        <v>0</v>
      </c>
      <c r="K31" s="12">
        <v>578100</v>
      </c>
      <c r="L31" s="13"/>
      <c r="M31" s="12">
        <v>33302.306074839995</v>
      </c>
      <c r="N31" s="12">
        <v>8325576.5187099986</v>
      </c>
      <c r="O31" s="12">
        <v>0</v>
      </c>
      <c r="P31" s="12">
        <v>8325576.5187099986</v>
      </c>
      <c r="Q31" s="13"/>
      <c r="R31" s="12">
        <v>920</v>
      </c>
      <c r="S31" s="12">
        <v>184000</v>
      </c>
      <c r="T31" s="12">
        <v>0</v>
      </c>
      <c r="U31" s="12">
        <v>184000</v>
      </c>
      <c r="V31" s="13"/>
      <c r="W31" s="12">
        <v>300</v>
      </c>
      <c r="X31" s="12">
        <v>45000</v>
      </c>
      <c r="Y31" s="12">
        <v>0</v>
      </c>
      <c r="Z31" s="12">
        <v>45000</v>
      </c>
      <c r="AA31" s="13"/>
      <c r="AB31" s="12">
        <v>1985</v>
      </c>
      <c r="AC31" s="12">
        <v>397000</v>
      </c>
      <c r="AD31" s="12">
        <v>0</v>
      </c>
      <c r="AE31" s="12">
        <v>397000</v>
      </c>
      <c r="AF31" s="13"/>
      <c r="AG31" s="12">
        <v>1985</v>
      </c>
      <c r="AH31" s="12">
        <v>198500</v>
      </c>
      <c r="AI31" s="12">
        <v>0</v>
      </c>
      <c r="AJ31" s="12">
        <v>198500</v>
      </c>
      <c r="AK31" s="13"/>
      <c r="AL31" s="12">
        <v>0</v>
      </c>
      <c r="AM31" s="12">
        <v>0</v>
      </c>
      <c r="AN31" s="12">
        <v>0</v>
      </c>
      <c r="AO31" s="12">
        <v>0</v>
      </c>
      <c r="AP31" s="13"/>
      <c r="AQ31" s="12">
        <v>1985</v>
      </c>
      <c r="AR31" s="12">
        <v>2381900</v>
      </c>
      <c r="AS31" s="12">
        <v>0</v>
      </c>
      <c r="AT31" s="12">
        <v>2381900</v>
      </c>
      <c r="AU31" s="13"/>
      <c r="AV31" s="12">
        <v>0</v>
      </c>
      <c r="AW31" s="12">
        <v>0</v>
      </c>
      <c r="AX31" s="12">
        <v>0</v>
      </c>
      <c r="AY31" s="12">
        <v>0</v>
      </c>
      <c r="AZ31" s="13"/>
      <c r="BA31" s="12">
        <v>57568</v>
      </c>
      <c r="BB31" s="12">
        <v>13274800</v>
      </c>
      <c r="BC31" s="12">
        <v>0</v>
      </c>
      <c r="BD31" s="12">
        <v>13274800</v>
      </c>
      <c r="BE31" s="13"/>
      <c r="BF31" s="12">
        <v>17000</v>
      </c>
      <c r="BG31" s="12">
        <v>4517000</v>
      </c>
      <c r="BH31" s="12">
        <v>0</v>
      </c>
      <c r="BI31" s="12">
        <v>4517000</v>
      </c>
      <c r="BJ31" s="13"/>
      <c r="BK31" s="12">
        <v>150</v>
      </c>
      <c r="BL31" s="12">
        <v>22500</v>
      </c>
      <c r="BM31" s="12">
        <v>0</v>
      </c>
      <c r="BN31" s="12">
        <v>22500</v>
      </c>
      <c r="BO31" s="13"/>
      <c r="BP31" s="12">
        <v>2234</v>
      </c>
      <c r="BQ31" s="12">
        <v>223400</v>
      </c>
      <c r="BR31" s="12">
        <v>0</v>
      </c>
      <c r="BS31" s="12">
        <v>223400</v>
      </c>
      <c r="BT31" s="13"/>
      <c r="BU31" s="12">
        <v>1985</v>
      </c>
      <c r="BV31" s="12">
        <v>198500</v>
      </c>
      <c r="BW31" s="12">
        <v>0</v>
      </c>
      <c r="BX31" s="12">
        <v>198500</v>
      </c>
      <c r="BY31" s="13"/>
      <c r="BZ31" s="12">
        <v>1985</v>
      </c>
      <c r="CA31" s="12">
        <v>397000</v>
      </c>
      <c r="CB31" s="12">
        <v>0</v>
      </c>
      <c r="CC31" s="12">
        <v>397000</v>
      </c>
      <c r="CD31" s="13"/>
      <c r="CE31" s="12">
        <v>2336</v>
      </c>
      <c r="CF31" s="12">
        <v>350400</v>
      </c>
      <c r="CG31" s="12">
        <v>0</v>
      </c>
      <c r="CH31" s="12">
        <v>350400</v>
      </c>
      <c r="CI31" s="13"/>
      <c r="CJ31" s="12">
        <v>10</v>
      </c>
      <c r="CK31" s="12">
        <v>1500</v>
      </c>
      <c r="CL31" s="12">
        <v>0</v>
      </c>
      <c r="CM31" s="12">
        <v>1500</v>
      </c>
      <c r="CN31" s="13"/>
      <c r="CO31" s="12">
        <v>500</v>
      </c>
      <c r="CP31" s="12">
        <v>250000</v>
      </c>
      <c r="CQ31" s="12">
        <v>0</v>
      </c>
      <c r="CR31" s="12">
        <v>250000</v>
      </c>
      <c r="CS31" s="13"/>
      <c r="CT31" s="12">
        <v>1000</v>
      </c>
      <c r="CU31" s="12">
        <v>1000000</v>
      </c>
      <c r="CV31" s="12">
        <v>0</v>
      </c>
      <c r="CW31" s="12">
        <v>1000000</v>
      </c>
      <c r="CX31" s="13"/>
      <c r="CY31" s="12">
        <v>7484</v>
      </c>
      <c r="CZ31" s="12">
        <v>748400</v>
      </c>
      <c r="DA31" s="12">
        <v>0</v>
      </c>
      <c r="DB31" s="12">
        <v>748400</v>
      </c>
      <c r="DC31" s="13"/>
      <c r="DD31" s="12">
        <v>0</v>
      </c>
      <c r="DE31" s="12">
        <v>0</v>
      </c>
      <c r="DF31" s="12">
        <v>0</v>
      </c>
      <c r="DG31" s="12">
        <v>0</v>
      </c>
      <c r="DH31" s="13"/>
      <c r="DI31" s="12">
        <v>0</v>
      </c>
      <c r="DJ31" s="12">
        <v>0</v>
      </c>
      <c r="DK31" s="12">
        <v>0</v>
      </c>
      <c r="DL31" s="12">
        <v>0</v>
      </c>
      <c r="DM31" s="13"/>
      <c r="DN31" s="12">
        <v>0</v>
      </c>
      <c r="DO31" s="12">
        <v>0</v>
      </c>
      <c r="DP31" s="12">
        <v>0</v>
      </c>
      <c r="DQ31" s="12">
        <v>0</v>
      </c>
      <c r="DR31" s="13"/>
      <c r="DS31" s="12">
        <v>1</v>
      </c>
      <c r="DT31" s="12">
        <v>250000</v>
      </c>
      <c r="DU31" s="12">
        <v>0</v>
      </c>
      <c r="DV31" s="12">
        <v>250000</v>
      </c>
      <c r="DW31" s="13"/>
      <c r="DX31" s="12">
        <v>0</v>
      </c>
      <c r="DY31" s="12">
        <v>0</v>
      </c>
      <c r="DZ31" s="12">
        <v>0</v>
      </c>
      <c r="EA31" s="12">
        <v>0</v>
      </c>
      <c r="EB31" s="13"/>
      <c r="EC31" s="12">
        <v>0</v>
      </c>
      <c r="ED31" s="12">
        <v>0</v>
      </c>
      <c r="EE31" s="12">
        <v>0</v>
      </c>
      <c r="EF31" s="12">
        <v>0</v>
      </c>
      <c r="EG31" s="13"/>
      <c r="EH31" s="12">
        <v>0</v>
      </c>
      <c r="EI31" s="12">
        <v>3000</v>
      </c>
      <c r="EJ31" s="12">
        <v>0</v>
      </c>
      <c r="EK31" s="12">
        <v>3000</v>
      </c>
      <c r="EL31" s="13"/>
      <c r="EM31" s="12">
        <v>0</v>
      </c>
      <c r="EN31" s="12">
        <v>6356400</v>
      </c>
      <c r="EO31" s="12">
        <v>0</v>
      </c>
      <c r="EP31" s="12">
        <v>6356400</v>
      </c>
      <c r="EQ31" s="13"/>
      <c r="ER31" s="12">
        <v>55</v>
      </c>
      <c r="ES31" s="12">
        <v>25000</v>
      </c>
      <c r="ET31" s="12">
        <v>0</v>
      </c>
      <c r="EU31" s="12">
        <v>25000</v>
      </c>
      <c r="EV31" s="13"/>
      <c r="EW31" s="12">
        <v>534</v>
      </c>
      <c r="EX31" s="12">
        <v>133500</v>
      </c>
      <c r="EY31" s="12">
        <v>0</v>
      </c>
      <c r="EZ31" s="12">
        <v>133500</v>
      </c>
      <c r="FA31" s="13"/>
      <c r="FB31" s="12">
        <v>267</v>
      </c>
      <c r="FC31" s="12">
        <v>106800</v>
      </c>
      <c r="FD31" s="12">
        <v>0</v>
      </c>
      <c r="FE31" s="12">
        <v>106800</v>
      </c>
      <c r="FF31" s="13"/>
      <c r="FG31" s="12">
        <v>267</v>
      </c>
      <c r="FH31" s="12">
        <v>160200</v>
      </c>
      <c r="FI31" s="12">
        <v>0</v>
      </c>
      <c r="FJ31" s="12">
        <v>160200</v>
      </c>
      <c r="FK31" s="13"/>
      <c r="FL31" s="12">
        <v>1200</v>
      </c>
      <c r="FM31" s="12">
        <v>120000</v>
      </c>
      <c r="FN31" s="12">
        <v>0</v>
      </c>
      <c r="FO31" s="12">
        <v>120000</v>
      </c>
      <c r="FP31" s="13"/>
      <c r="FQ31" s="12">
        <v>0</v>
      </c>
      <c r="FR31" s="12">
        <v>0</v>
      </c>
      <c r="FS31" s="12">
        <v>0</v>
      </c>
      <c r="FT31" s="12">
        <v>0</v>
      </c>
      <c r="FU31" s="13"/>
      <c r="FV31" s="12">
        <v>366859.0016819805</v>
      </c>
      <c r="FW31" s="12">
        <v>4218878.5193427755</v>
      </c>
      <c r="FX31" s="12">
        <v>0</v>
      </c>
      <c r="FY31" s="12">
        <v>4218878.5193427755</v>
      </c>
      <c r="FZ31" s="13"/>
      <c r="GA31" s="12">
        <v>1911</v>
      </c>
      <c r="GB31" s="12">
        <v>30576000</v>
      </c>
      <c r="GC31" s="12">
        <v>0</v>
      </c>
      <c r="GD31" s="12">
        <v>30576000</v>
      </c>
      <c r="GE31" s="13"/>
      <c r="GF31" s="12">
        <v>2236</v>
      </c>
      <c r="GG31" s="12">
        <v>447200</v>
      </c>
      <c r="GH31" s="12">
        <v>0</v>
      </c>
      <c r="GI31" s="12">
        <v>447200</v>
      </c>
      <c r="GJ31" s="13"/>
      <c r="GK31" s="12"/>
      <c r="GL31" s="12">
        <v>0</v>
      </c>
      <c r="GM31" s="12">
        <v>0</v>
      </c>
      <c r="GN31" s="12">
        <v>0</v>
      </c>
      <c r="GO31" s="13"/>
      <c r="GP31" s="12">
        <v>3535</v>
      </c>
      <c r="GQ31" s="12">
        <v>14865000</v>
      </c>
      <c r="GR31" s="12">
        <v>0</v>
      </c>
      <c r="GS31" s="12">
        <v>14865000</v>
      </c>
      <c r="GT31" s="13"/>
      <c r="GU31" s="12">
        <v>56</v>
      </c>
      <c r="GV31" s="12">
        <v>280000</v>
      </c>
      <c r="GW31" s="12">
        <v>0</v>
      </c>
      <c r="GX31" s="12">
        <v>280000</v>
      </c>
      <c r="GY31" s="13"/>
      <c r="GZ31" s="12">
        <v>0</v>
      </c>
      <c r="HA31" s="12">
        <v>0</v>
      </c>
      <c r="HB31" s="12">
        <v>0</v>
      </c>
      <c r="HC31" s="12">
        <v>0</v>
      </c>
      <c r="HD31" s="13"/>
      <c r="HE31" s="12">
        <v>100</v>
      </c>
      <c r="HF31" s="12">
        <v>140000</v>
      </c>
      <c r="HG31" s="12">
        <v>0</v>
      </c>
      <c r="HH31" s="12">
        <v>140000</v>
      </c>
      <c r="HI31" s="13"/>
      <c r="HJ31" s="12">
        <v>30</v>
      </c>
      <c r="HK31" s="12">
        <v>3889050</v>
      </c>
      <c r="HL31" s="12">
        <v>0</v>
      </c>
      <c r="HM31" s="12">
        <v>3889050</v>
      </c>
      <c r="HN31" s="13"/>
      <c r="HO31" s="12">
        <v>0</v>
      </c>
      <c r="HP31" s="12">
        <v>0</v>
      </c>
      <c r="HQ31" s="12">
        <v>0</v>
      </c>
      <c r="HR31" s="12">
        <v>0</v>
      </c>
      <c r="HS31" s="13"/>
      <c r="HT31" s="12">
        <v>0</v>
      </c>
      <c r="HU31" s="12">
        <v>0</v>
      </c>
      <c r="HV31" s="12">
        <v>0</v>
      </c>
      <c r="HW31" s="12">
        <v>0</v>
      </c>
      <c r="HX31" s="13"/>
      <c r="HY31" s="12">
        <v>100</v>
      </c>
      <c r="HZ31" s="12">
        <v>7200000</v>
      </c>
      <c r="IA31" s="12"/>
      <c r="IB31" s="12">
        <v>7200000</v>
      </c>
      <c r="IC31" s="13"/>
      <c r="ID31" s="12">
        <v>1996</v>
      </c>
      <c r="IE31" s="12">
        <v>1996000</v>
      </c>
      <c r="IF31" s="12">
        <v>0</v>
      </c>
      <c r="IG31" s="12">
        <v>1996000</v>
      </c>
      <c r="IH31" s="13"/>
      <c r="II31" s="12">
        <v>14</v>
      </c>
      <c r="IJ31" s="12">
        <v>49000</v>
      </c>
      <c r="IK31" s="12">
        <v>0</v>
      </c>
      <c r="IL31" s="12">
        <v>49000</v>
      </c>
      <c r="IM31" s="13"/>
      <c r="IN31" s="12">
        <v>345</v>
      </c>
      <c r="IO31" s="12">
        <v>621000</v>
      </c>
      <c r="IP31" s="12">
        <v>0</v>
      </c>
      <c r="IQ31" s="12">
        <v>621000</v>
      </c>
      <c r="IR31" s="13"/>
      <c r="IS31" s="12">
        <v>0</v>
      </c>
      <c r="IT31" s="12">
        <v>0</v>
      </c>
      <c r="IU31" s="12">
        <v>0</v>
      </c>
      <c r="IV31" s="12">
        <v>0</v>
      </c>
      <c r="IW31" s="13"/>
      <c r="IX31" s="12">
        <v>2264</v>
      </c>
      <c r="IY31" s="12">
        <v>1865500</v>
      </c>
      <c r="IZ31" s="12">
        <v>0</v>
      </c>
      <c r="JA31" s="12">
        <v>1865500</v>
      </c>
      <c r="JB31" s="13"/>
      <c r="JC31" s="12">
        <v>0</v>
      </c>
      <c r="JD31" s="12">
        <v>0</v>
      </c>
      <c r="JE31" s="12">
        <v>0</v>
      </c>
      <c r="JF31" s="12">
        <v>0</v>
      </c>
      <c r="JG31" s="13"/>
      <c r="JH31" s="72">
        <v>1480</v>
      </c>
      <c r="JI31" s="12">
        <v>814000.00000000012</v>
      </c>
      <c r="JJ31" s="12">
        <v>0</v>
      </c>
      <c r="JK31" s="12">
        <v>814000.00000000012</v>
      </c>
      <c r="JL31" s="13"/>
      <c r="JM31" s="12">
        <v>53</v>
      </c>
      <c r="JN31" s="12">
        <v>119250</v>
      </c>
      <c r="JO31" s="12">
        <v>0</v>
      </c>
      <c r="JP31" s="12">
        <v>119250</v>
      </c>
      <c r="JQ31" s="13"/>
      <c r="JR31" s="12">
        <v>3210</v>
      </c>
      <c r="JS31" s="12">
        <v>221321</v>
      </c>
      <c r="JT31" s="12">
        <v>0</v>
      </c>
      <c r="JU31" s="12">
        <v>221321</v>
      </c>
      <c r="JV31" s="13"/>
      <c r="JW31" s="12">
        <v>106</v>
      </c>
      <c r="JX31" s="12">
        <v>106000</v>
      </c>
      <c r="JY31" s="12">
        <v>0</v>
      </c>
      <c r="JZ31" s="12">
        <v>106000</v>
      </c>
      <c r="KA31" s="13"/>
      <c r="KB31" s="12">
        <v>15</v>
      </c>
      <c r="KC31" s="12">
        <v>6000</v>
      </c>
      <c r="KD31" s="12">
        <v>0</v>
      </c>
      <c r="KE31" s="12">
        <v>6000</v>
      </c>
      <c r="KF31" s="13"/>
      <c r="KG31" s="12">
        <v>953</v>
      </c>
      <c r="KH31" s="12">
        <v>276250</v>
      </c>
      <c r="KI31" s="12">
        <v>0</v>
      </c>
      <c r="KJ31" s="12">
        <v>276250</v>
      </c>
      <c r="KK31" s="13"/>
      <c r="KL31" s="12">
        <v>1</v>
      </c>
      <c r="KM31" s="12">
        <v>80000</v>
      </c>
      <c r="KN31" s="12">
        <v>0</v>
      </c>
      <c r="KO31" s="12">
        <v>80000</v>
      </c>
      <c r="KP31" s="13"/>
      <c r="KQ31" s="12">
        <v>0</v>
      </c>
      <c r="KR31" s="12">
        <v>5000</v>
      </c>
      <c r="KS31" s="12">
        <v>0</v>
      </c>
      <c r="KT31" s="12">
        <v>5000</v>
      </c>
      <c r="KU31" s="13"/>
      <c r="KV31" s="12">
        <v>6</v>
      </c>
      <c r="KW31" s="12">
        <v>906540</v>
      </c>
      <c r="KX31" s="12">
        <v>0</v>
      </c>
      <c r="KY31" s="12">
        <v>906540</v>
      </c>
      <c r="KZ31" s="13"/>
      <c r="LA31" s="12">
        <v>3</v>
      </c>
      <c r="LB31" s="12">
        <v>8000</v>
      </c>
      <c r="LC31" s="12">
        <v>0</v>
      </c>
      <c r="LD31" s="12">
        <v>8000</v>
      </c>
      <c r="LE31" s="13"/>
      <c r="LF31" s="12">
        <v>0</v>
      </c>
      <c r="LG31" s="12">
        <v>100000</v>
      </c>
      <c r="LH31" s="12">
        <v>0</v>
      </c>
      <c r="LI31" s="12">
        <v>100000</v>
      </c>
      <c r="LJ31" s="13"/>
      <c r="LK31" s="12">
        <v>2</v>
      </c>
      <c r="LL31" s="12">
        <v>4000</v>
      </c>
      <c r="LM31" s="12">
        <v>0</v>
      </c>
      <c r="LN31" s="12">
        <v>4000</v>
      </c>
      <c r="LO31" s="13"/>
      <c r="LP31" s="12">
        <v>14</v>
      </c>
      <c r="LQ31" s="12">
        <v>70000</v>
      </c>
      <c r="LR31" s="12">
        <v>0</v>
      </c>
      <c r="LS31" s="12">
        <v>70000</v>
      </c>
      <c r="LT31" s="13"/>
      <c r="LU31" s="12">
        <v>187</v>
      </c>
      <c r="LV31" s="12">
        <v>100000</v>
      </c>
      <c r="LW31" s="12">
        <v>0</v>
      </c>
      <c r="LX31" s="12">
        <v>100000</v>
      </c>
      <c r="LY31" s="13"/>
      <c r="LZ31" s="12">
        <v>1</v>
      </c>
      <c r="MA31" s="12">
        <v>30000</v>
      </c>
      <c r="MB31" s="12">
        <v>0</v>
      </c>
      <c r="MC31" s="12">
        <v>30000</v>
      </c>
      <c r="MD31" s="13"/>
      <c r="ME31" s="12">
        <v>0</v>
      </c>
      <c r="MF31" s="12">
        <v>0</v>
      </c>
      <c r="MG31" s="12">
        <v>0</v>
      </c>
      <c r="MH31" s="12">
        <v>0</v>
      </c>
      <c r="MI31" s="13"/>
      <c r="MJ31" s="12">
        <v>1</v>
      </c>
      <c r="MK31" s="12">
        <v>54000</v>
      </c>
      <c r="ML31" s="12">
        <v>0</v>
      </c>
      <c r="MM31" s="12">
        <v>54000</v>
      </c>
      <c r="MN31" s="13"/>
      <c r="MO31" s="12">
        <v>0</v>
      </c>
      <c r="MP31" s="12">
        <v>0</v>
      </c>
      <c r="MQ31" s="12">
        <v>0</v>
      </c>
      <c r="MR31" s="12">
        <v>0</v>
      </c>
      <c r="MS31" s="13"/>
      <c r="MT31" s="12">
        <v>0</v>
      </c>
      <c r="MU31" s="12">
        <v>131635266.03805277</v>
      </c>
      <c r="MV31" s="12">
        <v>0</v>
      </c>
      <c r="MW31" s="12">
        <v>131635266.03805277</v>
      </c>
      <c r="MX31" s="13"/>
    </row>
    <row r="32" spans="1:362" ht="16.5" hidden="1">
      <c r="A32" s="77">
        <v>26</v>
      </c>
      <c r="B32" s="78" t="s">
        <v>28</v>
      </c>
      <c r="C32" s="12">
        <v>0</v>
      </c>
      <c r="D32" s="12">
        <v>40476400</v>
      </c>
      <c r="E32" s="12">
        <v>0</v>
      </c>
      <c r="F32" s="12">
        <v>40476400</v>
      </c>
      <c r="G32" s="13"/>
      <c r="H32" s="12">
        <v>3115</v>
      </c>
      <c r="I32" s="12">
        <v>934500</v>
      </c>
      <c r="J32" s="12">
        <v>0</v>
      </c>
      <c r="K32" s="12">
        <v>934500</v>
      </c>
      <c r="L32" s="13"/>
      <c r="M32" s="12">
        <v>30652.405762000002</v>
      </c>
      <c r="N32" s="12">
        <v>7663101.4405000005</v>
      </c>
      <c r="O32" s="12">
        <v>0</v>
      </c>
      <c r="P32" s="12">
        <v>7663101.4405000005</v>
      </c>
      <c r="Q32" s="13"/>
      <c r="R32" s="12">
        <v>1520</v>
      </c>
      <c r="S32" s="12">
        <v>304000</v>
      </c>
      <c r="T32" s="12">
        <v>0</v>
      </c>
      <c r="U32" s="12">
        <v>304000</v>
      </c>
      <c r="V32" s="13"/>
      <c r="W32" s="12">
        <v>236</v>
      </c>
      <c r="X32" s="12">
        <v>35400</v>
      </c>
      <c r="Y32" s="12">
        <v>0</v>
      </c>
      <c r="Z32" s="12">
        <v>35400</v>
      </c>
      <c r="AA32" s="13"/>
      <c r="AB32" s="12">
        <v>3111</v>
      </c>
      <c r="AC32" s="12">
        <v>622200</v>
      </c>
      <c r="AD32" s="12">
        <v>0</v>
      </c>
      <c r="AE32" s="12">
        <v>622200</v>
      </c>
      <c r="AF32" s="13"/>
      <c r="AG32" s="12">
        <v>3111</v>
      </c>
      <c r="AH32" s="12">
        <v>311100</v>
      </c>
      <c r="AI32" s="12">
        <v>0</v>
      </c>
      <c r="AJ32" s="12">
        <v>311100</v>
      </c>
      <c r="AK32" s="13"/>
      <c r="AL32" s="12">
        <v>0</v>
      </c>
      <c r="AM32" s="12">
        <v>0</v>
      </c>
      <c r="AN32" s="12">
        <v>0</v>
      </c>
      <c r="AO32" s="12">
        <v>0</v>
      </c>
      <c r="AP32" s="13"/>
      <c r="AQ32" s="12">
        <v>3111</v>
      </c>
      <c r="AR32" s="12">
        <v>3733100</v>
      </c>
      <c r="AS32" s="12">
        <v>0</v>
      </c>
      <c r="AT32" s="12">
        <v>3733100</v>
      </c>
      <c r="AU32" s="13"/>
      <c r="AV32" s="12">
        <v>0</v>
      </c>
      <c r="AW32" s="12">
        <v>0</v>
      </c>
      <c r="AX32" s="12">
        <v>0</v>
      </c>
      <c r="AY32" s="12">
        <v>0</v>
      </c>
      <c r="AZ32" s="13"/>
      <c r="BA32" s="12">
        <v>133757</v>
      </c>
      <c r="BB32" s="12">
        <v>37104750</v>
      </c>
      <c r="BC32" s="12">
        <v>0</v>
      </c>
      <c r="BD32" s="12">
        <v>37104750</v>
      </c>
      <c r="BE32" s="13"/>
      <c r="BF32" s="12">
        <v>0</v>
      </c>
      <c r="BG32" s="12">
        <v>0</v>
      </c>
      <c r="BH32" s="12">
        <v>0</v>
      </c>
      <c r="BI32" s="12">
        <v>0</v>
      </c>
      <c r="BJ32" s="13"/>
      <c r="BK32" s="12">
        <v>300</v>
      </c>
      <c r="BL32" s="12">
        <v>45000</v>
      </c>
      <c r="BM32" s="12">
        <v>0</v>
      </c>
      <c r="BN32" s="12">
        <v>45000</v>
      </c>
      <c r="BO32" s="13"/>
      <c r="BP32" s="12">
        <v>4475</v>
      </c>
      <c r="BQ32" s="12">
        <v>447500</v>
      </c>
      <c r="BR32" s="12">
        <v>0</v>
      </c>
      <c r="BS32" s="12">
        <v>447500</v>
      </c>
      <c r="BT32" s="13"/>
      <c r="BU32" s="12">
        <v>3111</v>
      </c>
      <c r="BV32" s="12">
        <v>311100</v>
      </c>
      <c r="BW32" s="12">
        <v>0</v>
      </c>
      <c r="BX32" s="12">
        <v>311100</v>
      </c>
      <c r="BY32" s="13"/>
      <c r="BZ32" s="12">
        <v>3111</v>
      </c>
      <c r="CA32" s="12">
        <v>622200</v>
      </c>
      <c r="CB32" s="12">
        <v>0</v>
      </c>
      <c r="CC32" s="12">
        <v>622200</v>
      </c>
      <c r="CD32" s="13"/>
      <c r="CE32" s="12">
        <v>3934</v>
      </c>
      <c r="CF32" s="12">
        <v>590100</v>
      </c>
      <c r="CG32" s="12">
        <v>0</v>
      </c>
      <c r="CH32" s="12">
        <v>590100</v>
      </c>
      <c r="CI32" s="13"/>
      <c r="CJ32" s="12">
        <v>204</v>
      </c>
      <c r="CK32" s="12">
        <v>30600</v>
      </c>
      <c r="CL32" s="12">
        <v>0</v>
      </c>
      <c r="CM32" s="12">
        <v>30600</v>
      </c>
      <c r="CN32" s="13"/>
      <c r="CO32" s="12">
        <v>500</v>
      </c>
      <c r="CP32" s="12">
        <v>250000</v>
      </c>
      <c r="CQ32" s="12">
        <v>0</v>
      </c>
      <c r="CR32" s="12">
        <v>250000</v>
      </c>
      <c r="CS32" s="13"/>
      <c r="CT32" s="12">
        <v>1000</v>
      </c>
      <c r="CU32" s="12">
        <v>1000000</v>
      </c>
      <c r="CV32" s="12">
        <v>0</v>
      </c>
      <c r="CW32" s="12">
        <v>1000000</v>
      </c>
      <c r="CX32" s="13"/>
      <c r="CY32" s="12">
        <v>9228</v>
      </c>
      <c r="CZ32" s="12">
        <v>922800</v>
      </c>
      <c r="DA32" s="12">
        <v>0</v>
      </c>
      <c r="DB32" s="12">
        <v>922800</v>
      </c>
      <c r="DC32" s="13"/>
      <c r="DD32" s="12">
        <v>0</v>
      </c>
      <c r="DE32" s="12">
        <v>0</v>
      </c>
      <c r="DF32" s="12">
        <v>0</v>
      </c>
      <c r="DG32" s="12">
        <v>0</v>
      </c>
      <c r="DH32" s="13"/>
      <c r="DI32" s="12">
        <v>0</v>
      </c>
      <c r="DJ32" s="12">
        <v>0</v>
      </c>
      <c r="DK32" s="12">
        <v>0</v>
      </c>
      <c r="DL32" s="12">
        <v>0</v>
      </c>
      <c r="DM32" s="13"/>
      <c r="DN32" s="12">
        <v>0</v>
      </c>
      <c r="DO32" s="12">
        <v>0</v>
      </c>
      <c r="DP32" s="12">
        <v>0</v>
      </c>
      <c r="DQ32" s="12">
        <v>0</v>
      </c>
      <c r="DR32" s="13"/>
      <c r="DS32" s="12">
        <v>1</v>
      </c>
      <c r="DT32" s="12">
        <v>120000</v>
      </c>
      <c r="DU32" s="12">
        <v>0</v>
      </c>
      <c r="DV32" s="12">
        <v>120000</v>
      </c>
      <c r="DW32" s="13"/>
      <c r="DX32" s="12">
        <v>0</v>
      </c>
      <c r="DY32" s="12">
        <v>0</v>
      </c>
      <c r="DZ32" s="12">
        <v>0</v>
      </c>
      <c r="EA32" s="12">
        <v>0</v>
      </c>
      <c r="EB32" s="13"/>
      <c r="EC32" s="12">
        <v>0</v>
      </c>
      <c r="ED32" s="12">
        <v>0</v>
      </c>
      <c r="EE32" s="12">
        <v>0</v>
      </c>
      <c r="EF32" s="12">
        <v>0</v>
      </c>
      <c r="EG32" s="13"/>
      <c r="EH32" s="12">
        <v>0</v>
      </c>
      <c r="EI32" s="12">
        <v>5400</v>
      </c>
      <c r="EJ32" s="12">
        <v>0</v>
      </c>
      <c r="EK32" s="12">
        <v>5400</v>
      </c>
      <c r="EL32" s="13"/>
      <c r="EM32" s="12">
        <v>0</v>
      </c>
      <c r="EN32" s="12">
        <v>11620992</v>
      </c>
      <c r="EO32" s="12">
        <v>0</v>
      </c>
      <c r="EP32" s="12">
        <v>11620992</v>
      </c>
      <c r="EQ32" s="13"/>
      <c r="ER32" s="12">
        <v>805</v>
      </c>
      <c r="ES32" s="12">
        <v>337000</v>
      </c>
      <c r="ET32" s="12">
        <v>0</v>
      </c>
      <c r="EU32" s="12">
        <v>337000</v>
      </c>
      <c r="EV32" s="13"/>
      <c r="EW32" s="12">
        <v>1390</v>
      </c>
      <c r="EX32" s="12">
        <v>347500</v>
      </c>
      <c r="EY32" s="12">
        <v>0</v>
      </c>
      <c r="EZ32" s="12">
        <v>347500</v>
      </c>
      <c r="FA32" s="13"/>
      <c r="FB32" s="12">
        <v>695</v>
      </c>
      <c r="FC32" s="12">
        <v>278000</v>
      </c>
      <c r="FD32" s="12">
        <v>0</v>
      </c>
      <c r="FE32" s="12">
        <v>278000</v>
      </c>
      <c r="FF32" s="13"/>
      <c r="FG32" s="12">
        <v>695</v>
      </c>
      <c r="FH32" s="12">
        <v>417000</v>
      </c>
      <c r="FI32" s="12">
        <v>0</v>
      </c>
      <c r="FJ32" s="12">
        <v>417000</v>
      </c>
      <c r="FK32" s="13"/>
      <c r="FL32" s="12">
        <v>3150</v>
      </c>
      <c r="FM32" s="12">
        <v>315000</v>
      </c>
      <c r="FN32" s="12">
        <v>0</v>
      </c>
      <c r="FO32" s="12">
        <v>315000</v>
      </c>
      <c r="FP32" s="13"/>
      <c r="FQ32" s="12">
        <v>2500</v>
      </c>
      <c r="FR32" s="12">
        <v>187500</v>
      </c>
      <c r="FS32" s="12">
        <v>0</v>
      </c>
      <c r="FT32" s="12">
        <v>187500</v>
      </c>
      <c r="FU32" s="13"/>
      <c r="FV32" s="12">
        <v>521224.36905527831</v>
      </c>
      <c r="FW32" s="12">
        <v>5994078</v>
      </c>
      <c r="FX32" s="12">
        <v>0</v>
      </c>
      <c r="FY32" s="12">
        <v>5994078</v>
      </c>
      <c r="FZ32" s="13"/>
      <c r="GA32" s="12">
        <v>3134</v>
      </c>
      <c r="GB32" s="12">
        <v>50144000</v>
      </c>
      <c r="GC32" s="12">
        <v>0</v>
      </c>
      <c r="GD32" s="12">
        <v>50144000</v>
      </c>
      <c r="GE32" s="13"/>
      <c r="GF32" s="12">
        <v>5469</v>
      </c>
      <c r="GG32" s="12">
        <v>1093800</v>
      </c>
      <c r="GH32" s="12">
        <v>0</v>
      </c>
      <c r="GI32" s="12">
        <v>1093800</v>
      </c>
      <c r="GJ32" s="13"/>
      <c r="GK32" s="12"/>
      <c r="GL32" s="12">
        <v>0</v>
      </c>
      <c r="GM32" s="12">
        <v>0</v>
      </c>
      <c r="GN32" s="12">
        <v>0</v>
      </c>
      <c r="GO32" s="13"/>
      <c r="GP32" s="12">
        <v>1045</v>
      </c>
      <c r="GQ32" s="12">
        <v>4407000</v>
      </c>
      <c r="GR32" s="12">
        <v>0</v>
      </c>
      <c r="GS32" s="12">
        <v>4407000</v>
      </c>
      <c r="GT32" s="13"/>
      <c r="GU32" s="12">
        <v>92</v>
      </c>
      <c r="GV32" s="12">
        <v>460000</v>
      </c>
      <c r="GW32" s="12">
        <v>0</v>
      </c>
      <c r="GX32" s="12">
        <v>460000</v>
      </c>
      <c r="GY32" s="13"/>
      <c r="GZ32" s="12">
        <v>0</v>
      </c>
      <c r="HA32" s="12">
        <v>0</v>
      </c>
      <c r="HB32" s="12">
        <v>0</v>
      </c>
      <c r="HC32" s="12">
        <v>0</v>
      </c>
      <c r="HD32" s="13"/>
      <c r="HE32" s="12">
        <v>173</v>
      </c>
      <c r="HF32" s="12">
        <v>242200</v>
      </c>
      <c r="HG32" s="12">
        <v>0</v>
      </c>
      <c r="HH32" s="12">
        <v>242200</v>
      </c>
      <c r="HI32" s="13"/>
      <c r="HJ32" s="12">
        <v>0</v>
      </c>
      <c r="HK32" s="12">
        <v>0</v>
      </c>
      <c r="HL32" s="12">
        <v>0</v>
      </c>
      <c r="HM32" s="12">
        <v>0</v>
      </c>
      <c r="HN32" s="13"/>
      <c r="HO32" s="12">
        <v>0</v>
      </c>
      <c r="HP32" s="12">
        <v>0</v>
      </c>
      <c r="HQ32" s="12">
        <v>0</v>
      </c>
      <c r="HR32" s="12">
        <v>0</v>
      </c>
      <c r="HS32" s="13"/>
      <c r="HT32" s="12">
        <v>0</v>
      </c>
      <c r="HU32" s="12">
        <v>0</v>
      </c>
      <c r="HV32" s="12">
        <v>0</v>
      </c>
      <c r="HW32" s="12">
        <v>0</v>
      </c>
      <c r="HX32" s="13"/>
      <c r="HY32" s="12">
        <v>173</v>
      </c>
      <c r="HZ32" s="12">
        <v>12456000</v>
      </c>
      <c r="IA32" s="12"/>
      <c r="IB32" s="12">
        <v>12456000</v>
      </c>
      <c r="IC32" s="13"/>
      <c r="ID32" s="12">
        <v>3281</v>
      </c>
      <c r="IE32" s="12">
        <v>3281000</v>
      </c>
      <c r="IF32" s="12">
        <v>0</v>
      </c>
      <c r="IG32" s="12">
        <v>3281000</v>
      </c>
      <c r="IH32" s="13"/>
      <c r="II32" s="12">
        <v>23</v>
      </c>
      <c r="IJ32" s="12">
        <v>80500</v>
      </c>
      <c r="IK32" s="12">
        <v>0</v>
      </c>
      <c r="IL32" s="12">
        <v>80500</v>
      </c>
      <c r="IM32" s="13"/>
      <c r="IN32" s="12">
        <v>2407</v>
      </c>
      <c r="IO32" s="12">
        <v>4332600</v>
      </c>
      <c r="IP32" s="12">
        <v>0</v>
      </c>
      <c r="IQ32" s="12">
        <v>4332600</v>
      </c>
      <c r="IR32" s="13"/>
      <c r="IS32" s="12">
        <v>0</v>
      </c>
      <c r="IT32" s="12">
        <v>0</v>
      </c>
      <c r="IU32" s="12">
        <v>0</v>
      </c>
      <c r="IV32" s="12">
        <v>0</v>
      </c>
      <c r="IW32" s="13"/>
      <c r="IX32" s="12">
        <v>4523</v>
      </c>
      <c r="IY32" s="12">
        <v>3636250</v>
      </c>
      <c r="IZ32" s="12">
        <v>0</v>
      </c>
      <c r="JA32" s="12">
        <v>3636250</v>
      </c>
      <c r="JB32" s="13"/>
      <c r="JC32" s="12">
        <v>0</v>
      </c>
      <c r="JD32" s="12">
        <v>0</v>
      </c>
      <c r="JE32" s="12">
        <v>0</v>
      </c>
      <c r="JF32" s="12">
        <v>0</v>
      </c>
      <c r="JG32" s="13"/>
      <c r="JH32" s="72">
        <v>5940</v>
      </c>
      <c r="JI32" s="12">
        <v>3267000.0000000005</v>
      </c>
      <c r="JJ32" s="12">
        <v>0</v>
      </c>
      <c r="JK32" s="12">
        <v>3267000.0000000005</v>
      </c>
      <c r="JL32" s="13"/>
      <c r="JM32" s="12">
        <v>891</v>
      </c>
      <c r="JN32" s="12">
        <v>1796500</v>
      </c>
      <c r="JO32" s="12">
        <v>0</v>
      </c>
      <c r="JP32" s="12">
        <v>1796500</v>
      </c>
      <c r="JQ32" s="13"/>
      <c r="JR32" s="12">
        <v>25880</v>
      </c>
      <c r="JS32" s="12">
        <v>1784358</v>
      </c>
      <c r="JT32" s="12">
        <v>0</v>
      </c>
      <c r="JU32" s="12">
        <v>1784358</v>
      </c>
      <c r="JV32" s="13"/>
      <c r="JW32" s="12">
        <v>193</v>
      </c>
      <c r="JX32" s="12">
        <v>193000</v>
      </c>
      <c r="JY32" s="12">
        <v>0</v>
      </c>
      <c r="JZ32" s="12">
        <v>193000</v>
      </c>
      <c r="KA32" s="13"/>
      <c r="KB32" s="12">
        <v>0</v>
      </c>
      <c r="KC32" s="12">
        <v>0</v>
      </c>
      <c r="KD32" s="12">
        <v>0</v>
      </c>
      <c r="KE32" s="12">
        <v>0</v>
      </c>
      <c r="KF32" s="13"/>
      <c r="KG32" s="12">
        <v>0</v>
      </c>
      <c r="KH32" s="12">
        <v>0</v>
      </c>
      <c r="KI32" s="12">
        <v>0</v>
      </c>
      <c r="KJ32" s="12">
        <v>0</v>
      </c>
      <c r="KK32" s="13"/>
      <c r="KL32" s="12">
        <v>1</v>
      </c>
      <c r="KM32" s="12">
        <v>400000</v>
      </c>
      <c r="KN32" s="12">
        <v>0</v>
      </c>
      <c r="KO32" s="12">
        <v>400000</v>
      </c>
      <c r="KP32" s="13"/>
      <c r="KQ32" s="12">
        <v>0</v>
      </c>
      <c r="KR32" s="12">
        <v>25000</v>
      </c>
      <c r="KS32" s="12">
        <v>0</v>
      </c>
      <c r="KT32" s="12">
        <v>25000</v>
      </c>
      <c r="KU32" s="13"/>
      <c r="KV32" s="12">
        <v>20</v>
      </c>
      <c r="KW32" s="12">
        <v>12087620</v>
      </c>
      <c r="KX32" s="12">
        <v>0</v>
      </c>
      <c r="KY32" s="12">
        <v>12087620</v>
      </c>
      <c r="KZ32" s="13"/>
      <c r="LA32" s="12">
        <v>44</v>
      </c>
      <c r="LB32" s="12">
        <v>73600</v>
      </c>
      <c r="LC32" s="12">
        <v>0</v>
      </c>
      <c r="LD32" s="12">
        <v>73600</v>
      </c>
      <c r="LE32" s="13"/>
      <c r="LF32" s="12">
        <v>0</v>
      </c>
      <c r="LG32" s="12">
        <v>0</v>
      </c>
      <c r="LH32" s="12">
        <v>0</v>
      </c>
      <c r="LI32" s="12">
        <v>0</v>
      </c>
      <c r="LJ32" s="13"/>
      <c r="LK32" s="12">
        <v>2</v>
      </c>
      <c r="LL32" s="12">
        <v>4000</v>
      </c>
      <c r="LM32" s="12">
        <v>0</v>
      </c>
      <c r="LN32" s="12">
        <v>4000</v>
      </c>
      <c r="LO32" s="13"/>
      <c r="LP32" s="12">
        <v>23</v>
      </c>
      <c r="LQ32" s="12">
        <v>115000</v>
      </c>
      <c r="LR32" s="12">
        <v>0</v>
      </c>
      <c r="LS32" s="12">
        <v>115000</v>
      </c>
      <c r="LT32" s="13"/>
      <c r="LU32" s="12">
        <v>327</v>
      </c>
      <c r="LV32" s="12">
        <v>100000</v>
      </c>
      <c r="LW32" s="12">
        <v>0</v>
      </c>
      <c r="LX32" s="12">
        <v>100000</v>
      </c>
      <c r="LY32" s="13"/>
      <c r="LZ32" s="12">
        <v>1</v>
      </c>
      <c r="MA32" s="12">
        <v>30000</v>
      </c>
      <c r="MB32" s="12">
        <v>0</v>
      </c>
      <c r="MC32" s="12">
        <v>30000</v>
      </c>
      <c r="MD32" s="13"/>
      <c r="ME32" s="12">
        <v>0</v>
      </c>
      <c r="MF32" s="12">
        <v>0</v>
      </c>
      <c r="MG32" s="12">
        <v>0</v>
      </c>
      <c r="MH32" s="12">
        <v>0</v>
      </c>
      <c r="MI32" s="13"/>
      <c r="MJ32" s="12">
        <v>1</v>
      </c>
      <c r="MK32" s="12">
        <v>54000</v>
      </c>
      <c r="ML32" s="12">
        <v>0</v>
      </c>
      <c r="MM32" s="12">
        <v>54000</v>
      </c>
      <c r="MN32" s="13"/>
      <c r="MO32" s="12">
        <v>0</v>
      </c>
      <c r="MP32" s="12">
        <v>0</v>
      </c>
      <c r="MQ32" s="12">
        <v>0</v>
      </c>
      <c r="MR32" s="12">
        <v>0</v>
      </c>
      <c r="MS32" s="13"/>
      <c r="MT32" s="12">
        <v>0</v>
      </c>
      <c r="MU32" s="12">
        <v>215089749.44049999</v>
      </c>
      <c r="MV32" s="12">
        <v>0</v>
      </c>
      <c r="MW32" s="12">
        <v>215089749.44049999</v>
      </c>
      <c r="MX32" s="13"/>
    </row>
    <row r="33" spans="1:363" ht="16.5" hidden="1">
      <c r="A33" s="77">
        <v>27</v>
      </c>
      <c r="B33" s="78" t="s">
        <v>29</v>
      </c>
      <c r="C33" s="12">
        <v>0</v>
      </c>
      <c r="D33" s="12">
        <v>53896800</v>
      </c>
      <c r="E33" s="12">
        <v>0</v>
      </c>
      <c r="F33" s="12">
        <v>53896800</v>
      </c>
      <c r="G33" s="13"/>
      <c r="H33" s="12">
        <v>2966</v>
      </c>
      <c r="I33" s="12">
        <v>889800</v>
      </c>
      <c r="J33" s="12">
        <v>0</v>
      </c>
      <c r="K33" s="12">
        <v>889800</v>
      </c>
      <c r="L33" s="13"/>
      <c r="M33" s="12">
        <v>56900.575380000002</v>
      </c>
      <c r="N33" s="12">
        <v>14225143.845000001</v>
      </c>
      <c r="O33" s="12">
        <v>0</v>
      </c>
      <c r="P33" s="12">
        <v>14225143.845000001</v>
      </c>
      <c r="Q33" s="13"/>
      <c r="R33" s="12">
        <v>2350</v>
      </c>
      <c r="S33" s="12">
        <v>470000</v>
      </c>
      <c r="T33" s="12">
        <v>0</v>
      </c>
      <c r="U33" s="12">
        <v>470000</v>
      </c>
      <c r="V33" s="13"/>
      <c r="W33" s="12">
        <v>349</v>
      </c>
      <c r="X33" s="12">
        <v>52350</v>
      </c>
      <c r="Y33" s="12">
        <v>0</v>
      </c>
      <c r="Z33" s="12">
        <v>52350</v>
      </c>
      <c r="AA33" s="13"/>
      <c r="AB33" s="12">
        <v>2966</v>
      </c>
      <c r="AC33" s="12">
        <v>593200</v>
      </c>
      <c r="AD33" s="12">
        <v>0</v>
      </c>
      <c r="AE33" s="12">
        <v>593200</v>
      </c>
      <c r="AF33" s="13"/>
      <c r="AG33" s="12">
        <v>2966</v>
      </c>
      <c r="AH33" s="12">
        <v>296600</v>
      </c>
      <c r="AI33" s="12">
        <v>0</v>
      </c>
      <c r="AJ33" s="12">
        <v>296600</v>
      </c>
      <c r="AK33" s="13"/>
      <c r="AL33" s="12">
        <v>0</v>
      </c>
      <c r="AM33" s="12">
        <v>0</v>
      </c>
      <c r="AN33" s="12">
        <v>0</v>
      </c>
      <c r="AO33" s="12">
        <v>0</v>
      </c>
      <c r="AP33" s="13"/>
      <c r="AQ33" s="12">
        <v>2966</v>
      </c>
      <c r="AR33" s="12">
        <v>3559200</v>
      </c>
      <c r="AS33" s="12">
        <v>0</v>
      </c>
      <c r="AT33" s="12">
        <v>3559200</v>
      </c>
      <c r="AU33" s="13"/>
      <c r="AV33" s="12">
        <v>0</v>
      </c>
      <c r="AW33" s="12">
        <v>0</v>
      </c>
      <c r="AX33" s="12">
        <v>0</v>
      </c>
      <c r="AY33" s="12">
        <v>0</v>
      </c>
      <c r="AZ33" s="13"/>
      <c r="BA33" s="12">
        <v>100299</v>
      </c>
      <c r="BB33" s="12">
        <v>24535925</v>
      </c>
      <c r="BC33" s="12">
        <v>0</v>
      </c>
      <c r="BD33" s="12">
        <v>24535925</v>
      </c>
      <c r="BE33" s="13"/>
      <c r="BF33" s="12">
        <v>29000</v>
      </c>
      <c r="BG33" s="12">
        <v>7658000</v>
      </c>
      <c r="BH33" s="12">
        <v>0</v>
      </c>
      <c r="BI33" s="12">
        <v>7658000</v>
      </c>
      <c r="BJ33" s="13"/>
      <c r="BK33" s="12">
        <v>225</v>
      </c>
      <c r="BL33" s="12">
        <v>33750</v>
      </c>
      <c r="BM33" s="12">
        <v>0</v>
      </c>
      <c r="BN33" s="12">
        <v>33750</v>
      </c>
      <c r="BO33" s="13"/>
      <c r="BP33" s="12">
        <v>2905</v>
      </c>
      <c r="BQ33" s="12">
        <v>290500</v>
      </c>
      <c r="BR33" s="12">
        <v>0</v>
      </c>
      <c r="BS33" s="12">
        <v>290500</v>
      </c>
      <c r="BT33" s="13"/>
      <c r="BU33" s="12">
        <v>2966</v>
      </c>
      <c r="BV33" s="12">
        <v>296600</v>
      </c>
      <c r="BW33" s="12">
        <v>0</v>
      </c>
      <c r="BX33" s="12">
        <v>296600</v>
      </c>
      <c r="BY33" s="13"/>
      <c r="BZ33" s="12">
        <v>2966</v>
      </c>
      <c r="CA33" s="12">
        <v>593200</v>
      </c>
      <c r="CB33" s="12">
        <v>0</v>
      </c>
      <c r="CC33" s="12">
        <v>593200</v>
      </c>
      <c r="CD33" s="13"/>
      <c r="CE33" s="12">
        <v>6292</v>
      </c>
      <c r="CF33" s="12">
        <v>943800</v>
      </c>
      <c r="CG33" s="12">
        <v>0</v>
      </c>
      <c r="CH33" s="12">
        <v>943800</v>
      </c>
      <c r="CI33" s="13"/>
      <c r="CJ33" s="12">
        <v>190</v>
      </c>
      <c r="CK33" s="12">
        <v>28500</v>
      </c>
      <c r="CL33" s="12">
        <v>0</v>
      </c>
      <c r="CM33" s="12">
        <v>28500</v>
      </c>
      <c r="CN33" s="13"/>
      <c r="CO33" s="12">
        <v>500</v>
      </c>
      <c r="CP33" s="12">
        <v>250000</v>
      </c>
      <c r="CQ33" s="12">
        <v>0</v>
      </c>
      <c r="CR33" s="12">
        <v>250000</v>
      </c>
      <c r="CS33" s="13"/>
      <c r="CT33" s="12">
        <v>1000</v>
      </c>
      <c r="CU33" s="12">
        <v>1000000</v>
      </c>
      <c r="CV33" s="12">
        <v>0</v>
      </c>
      <c r="CW33" s="12">
        <v>1000000</v>
      </c>
      <c r="CX33" s="13"/>
      <c r="CY33" s="12">
        <v>15327</v>
      </c>
      <c r="CZ33" s="12">
        <v>1532700</v>
      </c>
      <c r="DA33" s="12">
        <v>0</v>
      </c>
      <c r="DB33" s="12">
        <v>1532700</v>
      </c>
      <c r="DC33" s="13"/>
      <c r="DD33" s="12">
        <v>751</v>
      </c>
      <c r="DE33" s="12">
        <v>300350</v>
      </c>
      <c r="DF33" s="12">
        <v>0</v>
      </c>
      <c r="DG33" s="12">
        <v>300350</v>
      </c>
      <c r="DH33" s="13"/>
      <c r="DI33" s="12">
        <v>436</v>
      </c>
      <c r="DJ33" s="12">
        <v>261600</v>
      </c>
      <c r="DK33" s="12">
        <v>0</v>
      </c>
      <c r="DL33" s="12">
        <v>261600</v>
      </c>
      <c r="DM33" s="13"/>
      <c r="DN33" s="12">
        <v>0</v>
      </c>
      <c r="DO33" s="12">
        <v>0</v>
      </c>
      <c r="DP33" s="12">
        <v>0</v>
      </c>
      <c r="DQ33" s="12">
        <v>0</v>
      </c>
      <c r="DR33" s="13"/>
      <c r="DS33" s="12">
        <v>1</v>
      </c>
      <c r="DT33" s="12">
        <v>160000</v>
      </c>
      <c r="DU33" s="12">
        <v>0</v>
      </c>
      <c r="DV33" s="12">
        <v>160000</v>
      </c>
      <c r="DW33" s="13"/>
      <c r="DX33" s="12">
        <v>0</v>
      </c>
      <c r="DY33" s="12">
        <v>0</v>
      </c>
      <c r="DZ33" s="12">
        <v>0</v>
      </c>
      <c r="EA33" s="12">
        <v>0</v>
      </c>
      <c r="EB33" s="13"/>
      <c r="EC33" s="12">
        <v>0</v>
      </c>
      <c r="ED33" s="12">
        <v>0</v>
      </c>
      <c r="EE33" s="12">
        <v>0</v>
      </c>
      <c r="EF33" s="12">
        <v>0</v>
      </c>
      <c r="EG33" s="13"/>
      <c r="EH33" s="12">
        <v>0</v>
      </c>
      <c r="EI33" s="12">
        <v>3000</v>
      </c>
      <c r="EJ33" s="12">
        <v>0</v>
      </c>
      <c r="EK33" s="12">
        <v>3000</v>
      </c>
      <c r="EL33" s="13"/>
      <c r="EM33" s="12">
        <v>0</v>
      </c>
      <c r="EN33" s="12">
        <v>9850800</v>
      </c>
      <c r="EO33" s="12">
        <v>0</v>
      </c>
      <c r="EP33" s="12">
        <v>9850800</v>
      </c>
      <c r="EQ33" s="13"/>
      <c r="ER33" s="12">
        <v>1808</v>
      </c>
      <c r="ES33" s="12">
        <v>790000</v>
      </c>
      <c r="ET33" s="12">
        <v>0</v>
      </c>
      <c r="EU33" s="12">
        <v>790000</v>
      </c>
      <c r="EV33" s="13"/>
      <c r="EW33" s="12">
        <v>788</v>
      </c>
      <c r="EX33" s="12">
        <v>197000</v>
      </c>
      <c r="EY33" s="12">
        <v>0</v>
      </c>
      <c r="EZ33" s="12">
        <v>197000</v>
      </c>
      <c r="FA33" s="13"/>
      <c r="FB33" s="12">
        <v>394</v>
      </c>
      <c r="FC33" s="12">
        <v>157600</v>
      </c>
      <c r="FD33" s="12">
        <v>0</v>
      </c>
      <c r="FE33" s="12">
        <v>157600</v>
      </c>
      <c r="FF33" s="13"/>
      <c r="FG33" s="12">
        <v>394</v>
      </c>
      <c r="FH33" s="12">
        <v>236400</v>
      </c>
      <c r="FI33" s="12">
        <v>0</v>
      </c>
      <c r="FJ33" s="12">
        <v>236400</v>
      </c>
      <c r="FK33" s="13"/>
      <c r="FL33" s="12">
        <v>1770</v>
      </c>
      <c r="FM33" s="12">
        <v>177000</v>
      </c>
      <c r="FN33" s="12">
        <v>0</v>
      </c>
      <c r="FO33" s="12">
        <v>177000</v>
      </c>
      <c r="FP33" s="13"/>
      <c r="FQ33" s="12">
        <v>2000</v>
      </c>
      <c r="FR33" s="12">
        <v>150000</v>
      </c>
      <c r="FS33" s="12">
        <v>0</v>
      </c>
      <c r="FT33" s="12">
        <v>150000</v>
      </c>
      <c r="FU33" s="13"/>
      <c r="FV33" s="12">
        <v>475919.4055166964</v>
      </c>
      <c r="FW33" s="12">
        <v>5473073.1634420082</v>
      </c>
      <c r="FX33" s="12">
        <v>0</v>
      </c>
      <c r="FY33" s="12">
        <v>5473073.1634420082</v>
      </c>
      <c r="FZ33" s="13"/>
      <c r="GA33" s="12">
        <v>2971</v>
      </c>
      <c r="GB33" s="12">
        <v>47536000</v>
      </c>
      <c r="GC33" s="12">
        <v>0</v>
      </c>
      <c r="GD33" s="12">
        <v>47536000</v>
      </c>
      <c r="GE33" s="13"/>
      <c r="GF33" s="12">
        <v>3898</v>
      </c>
      <c r="GG33" s="12">
        <v>779600</v>
      </c>
      <c r="GH33" s="12">
        <v>0</v>
      </c>
      <c r="GI33" s="12">
        <v>779600</v>
      </c>
      <c r="GJ33" s="13"/>
      <c r="GK33" s="12"/>
      <c r="GL33" s="12">
        <v>0</v>
      </c>
      <c r="GM33" s="12">
        <v>0</v>
      </c>
      <c r="GN33" s="12">
        <v>0</v>
      </c>
      <c r="GO33" s="13"/>
      <c r="GP33" s="12">
        <v>1241</v>
      </c>
      <c r="GQ33" s="12">
        <v>5230200</v>
      </c>
      <c r="GR33" s="12">
        <v>0</v>
      </c>
      <c r="GS33" s="12">
        <v>5230200</v>
      </c>
      <c r="GT33" s="13"/>
      <c r="GU33" s="12">
        <v>56</v>
      </c>
      <c r="GV33" s="12">
        <v>280000</v>
      </c>
      <c r="GW33" s="12">
        <v>0</v>
      </c>
      <c r="GX33" s="12">
        <v>280000</v>
      </c>
      <c r="GY33" s="13"/>
      <c r="GZ33" s="12">
        <v>0</v>
      </c>
      <c r="HA33" s="12">
        <v>0</v>
      </c>
      <c r="HB33" s="12">
        <v>0</v>
      </c>
      <c r="HC33" s="12">
        <v>0</v>
      </c>
      <c r="HD33" s="13"/>
      <c r="HE33" s="12">
        <v>149</v>
      </c>
      <c r="HF33" s="12">
        <v>208600</v>
      </c>
      <c r="HG33" s="12">
        <v>0</v>
      </c>
      <c r="HH33" s="12">
        <v>208600</v>
      </c>
      <c r="HI33" s="13"/>
      <c r="HJ33" s="12">
        <v>50</v>
      </c>
      <c r="HK33" s="12">
        <v>6481750</v>
      </c>
      <c r="HL33" s="12">
        <v>0</v>
      </c>
      <c r="HM33" s="12">
        <v>6481750</v>
      </c>
      <c r="HN33" s="13"/>
      <c r="HO33" s="12">
        <v>0</v>
      </c>
      <c r="HP33" s="12">
        <v>0</v>
      </c>
      <c r="HQ33" s="12">
        <v>0</v>
      </c>
      <c r="HR33" s="12">
        <v>0</v>
      </c>
      <c r="HS33" s="13"/>
      <c r="HT33" s="12">
        <v>0</v>
      </c>
      <c r="HU33" s="12">
        <v>0</v>
      </c>
      <c r="HV33" s="12">
        <v>0</v>
      </c>
      <c r="HW33" s="12">
        <v>0</v>
      </c>
      <c r="HX33" s="13"/>
      <c r="HY33" s="12">
        <v>149</v>
      </c>
      <c r="HZ33" s="12">
        <v>10728000</v>
      </c>
      <c r="IA33" s="12"/>
      <c r="IB33" s="12">
        <v>10728000</v>
      </c>
      <c r="IC33" s="13"/>
      <c r="ID33" s="12">
        <v>2966</v>
      </c>
      <c r="IE33" s="12">
        <v>2966000</v>
      </c>
      <c r="IF33" s="12">
        <v>0</v>
      </c>
      <c r="IG33" s="12">
        <v>2966000</v>
      </c>
      <c r="IH33" s="13"/>
      <c r="II33" s="12">
        <v>14</v>
      </c>
      <c r="IJ33" s="12">
        <v>49000</v>
      </c>
      <c r="IK33" s="12">
        <v>0</v>
      </c>
      <c r="IL33" s="12">
        <v>49000</v>
      </c>
      <c r="IM33" s="13"/>
      <c r="IN33" s="12">
        <v>962</v>
      </c>
      <c r="IO33" s="12">
        <v>1731600</v>
      </c>
      <c r="IP33" s="12">
        <v>0</v>
      </c>
      <c r="IQ33" s="12">
        <v>1731600</v>
      </c>
      <c r="IR33" s="13"/>
      <c r="IS33" s="12">
        <v>0</v>
      </c>
      <c r="IT33" s="12">
        <v>0</v>
      </c>
      <c r="IU33" s="12">
        <v>0</v>
      </c>
      <c r="IV33" s="12">
        <v>0</v>
      </c>
      <c r="IW33" s="13"/>
      <c r="IX33" s="12">
        <v>2935</v>
      </c>
      <c r="IY33" s="12">
        <v>2368750</v>
      </c>
      <c r="IZ33" s="12">
        <v>0</v>
      </c>
      <c r="JA33" s="12">
        <v>2368750</v>
      </c>
      <c r="JB33" s="13"/>
      <c r="JC33" s="12">
        <v>0</v>
      </c>
      <c r="JD33" s="12">
        <v>0</v>
      </c>
      <c r="JE33" s="12">
        <v>0</v>
      </c>
      <c r="JF33" s="12">
        <v>0</v>
      </c>
      <c r="JG33" s="13"/>
      <c r="JH33" s="72">
        <v>2930</v>
      </c>
      <c r="JI33" s="12">
        <v>1611500.0000000002</v>
      </c>
      <c r="JJ33" s="12">
        <v>0</v>
      </c>
      <c r="JK33" s="12">
        <v>1611500.0000000002</v>
      </c>
      <c r="JL33" s="13"/>
      <c r="JM33" s="12">
        <v>34</v>
      </c>
      <c r="JN33" s="12">
        <v>76500</v>
      </c>
      <c r="JO33" s="12">
        <v>0</v>
      </c>
      <c r="JP33" s="12">
        <v>76500</v>
      </c>
      <c r="JQ33" s="13"/>
      <c r="JR33" s="12">
        <v>6230</v>
      </c>
      <c r="JS33" s="12">
        <v>429542</v>
      </c>
      <c r="JT33" s="12">
        <v>0</v>
      </c>
      <c r="JU33" s="12">
        <v>429542</v>
      </c>
      <c r="JV33" s="13"/>
      <c r="JW33" s="12">
        <v>175</v>
      </c>
      <c r="JX33" s="12">
        <v>175000</v>
      </c>
      <c r="JY33" s="12">
        <v>0</v>
      </c>
      <c r="JZ33" s="12">
        <v>175000</v>
      </c>
      <c r="KA33" s="13"/>
      <c r="KB33" s="12">
        <v>0</v>
      </c>
      <c r="KC33" s="12">
        <v>0</v>
      </c>
      <c r="KD33" s="12">
        <v>0</v>
      </c>
      <c r="KE33" s="12">
        <v>0</v>
      </c>
      <c r="KF33" s="13"/>
      <c r="KG33" s="12">
        <v>0</v>
      </c>
      <c r="KH33" s="12">
        <v>0</v>
      </c>
      <c r="KI33" s="12">
        <v>0</v>
      </c>
      <c r="KJ33" s="12">
        <v>0</v>
      </c>
      <c r="KK33" s="13"/>
      <c r="KL33" s="12">
        <v>1</v>
      </c>
      <c r="KM33" s="12">
        <v>150000</v>
      </c>
      <c r="KN33" s="12">
        <v>0</v>
      </c>
      <c r="KO33" s="12">
        <v>150000</v>
      </c>
      <c r="KP33" s="13"/>
      <c r="KQ33" s="12">
        <v>0</v>
      </c>
      <c r="KR33" s="12">
        <v>5000</v>
      </c>
      <c r="KS33" s="12">
        <v>0</v>
      </c>
      <c r="KT33" s="12">
        <v>5000</v>
      </c>
      <c r="KU33" s="13"/>
      <c r="KV33" s="12">
        <v>14</v>
      </c>
      <c r="KW33" s="12">
        <v>26944080</v>
      </c>
      <c r="KX33" s="12">
        <v>0</v>
      </c>
      <c r="KY33" s="12">
        <v>26944080</v>
      </c>
      <c r="KZ33" s="13"/>
      <c r="LA33" s="12">
        <v>99</v>
      </c>
      <c r="LB33" s="12">
        <v>161600</v>
      </c>
      <c r="LC33" s="12">
        <v>0</v>
      </c>
      <c r="LD33" s="12">
        <v>161600</v>
      </c>
      <c r="LE33" s="13"/>
      <c r="LF33" s="12">
        <v>0</v>
      </c>
      <c r="LG33" s="12">
        <v>100000</v>
      </c>
      <c r="LH33" s="12">
        <v>0</v>
      </c>
      <c r="LI33" s="12">
        <v>100000</v>
      </c>
      <c r="LJ33" s="13"/>
      <c r="LK33" s="12">
        <v>2</v>
      </c>
      <c r="LL33" s="12">
        <v>4000</v>
      </c>
      <c r="LM33" s="12">
        <v>0</v>
      </c>
      <c r="LN33" s="12">
        <v>4000</v>
      </c>
      <c r="LO33" s="13"/>
      <c r="LP33" s="12">
        <v>14</v>
      </c>
      <c r="LQ33" s="12">
        <v>70000</v>
      </c>
      <c r="LR33" s="12">
        <v>0</v>
      </c>
      <c r="LS33" s="12">
        <v>70000</v>
      </c>
      <c r="LT33" s="13"/>
      <c r="LU33" s="12">
        <v>246</v>
      </c>
      <c r="LV33" s="12">
        <v>0</v>
      </c>
      <c r="LW33" s="12">
        <v>0</v>
      </c>
      <c r="LX33" s="12">
        <v>0</v>
      </c>
      <c r="LY33" s="13"/>
      <c r="LZ33" s="12">
        <v>1</v>
      </c>
      <c r="MA33" s="12">
        <v>30000</v>
      </c>
      <c r="MB33" s="12">
        <v>0</v>
      </c>
      <c r="MC33" s="12">
        <v>30000</v>
      </c>
      <c r="MD33" s="13"/>
      <c r="ME33" s="12">
        <v>0</v>
      </c>
      <c r="MF33" s="12">
        <v>0</v>
      </c>
      <c r="MG33" s="12">
        <v>0</v>
      </c>
      <c r="MH33" s="12">
        <v>0</v>
      </c>
      <c r="MI33" s="13"/>
      <c r="MJ33" s="12">
        <v>1</v>
      </c>
      <c r="MK33" s="12">
        <v>54000</v>
      </c>
      <c r="ML33" s="12">
        <v>0</v>
      </c>
      <c r="MM33" s="12">
        <v>54000</v>
      </c>
      <c r="MN33" s="13"/>
      <c r="MO33" s="12">
        <v>0</v>
      </c>
      <c r="MP33" s="12">
        <v>0</v>
      </c>
      <c r="MQ33" s="12">
        <v>0</v>
      </c>
      <c r="MR33" s="12">
        <v>0</v>
      </c>
      <c r="MS33" s="13"/>
      <c r="MT33" s="12">
        <v>0</v>
      </c>
      <c r="MU33" s="12">
        <v>237073614.00844201</v>
      </c>
      <c r="MV33" s="12">
        <v>0</v>
      </c>
      <c r="MW33" s="12">
        <v>237073614.00844201</v>
      </c>
      <c r="MX33" s="13"/>
    </row>
    <row r="34" spans="1:363" ht="16.5" hidden="1">
      <c r="A34" s="77">
        <v>28</v>
      </c>
      <c r="B34" s="78" t="s">
        <v>30</v>
      </c>
      <c r="C34" s="12">
        <v>0</v>
      </c>
      <c r="D34" s="12">
        <v>19431600</v>
      </c>
      <c r="E34" s="12">
        <v>0</v>
      </c>
      <c r="F34" s="12">
        <v>19431600</v>
      </c>
      <c r="G34" s="13"/>
      <c r="H34" s="12">
        <v>2477</v>
      </c>
      <c r="I34" s="12">
        <v>743100</v>
      </c>
      <c r="J34" s="12">
        <v>0</v>
      </c>
      <c r="K34" s="12">
        <v>743100</v>
      </c>
      <c r="L34" s="13"/>
      <c r="M34" s="12">
        <v>22438.697512000002</v>
      </c>
      <c r="N34" s="12">
        <v>5609674.3780000005</v>
      </c>
      <c r="O34" s="12">
        <v>0</v>
      </c>
      <c r="P34" s="12">
        <v>5609674.3780000005</v>
      </c>
      <c r="Q34" s="13"/>
      <c r="R34" s="12">
        <v>1200</v>
      </c>
      <c r="S34" s="12">
        <v>240000</v>
      </c>
      <c r="T34" s="12">
        <v>0</v>
      </c>
      <c r="U34" s="12">
        <v>240000</v>
      </c>
      <c r="V34" s="13"/>
      <c r="W34" s="12">
        <v>189</v>
      </c>
      <c r="X34" s="12">
        <v>28350</v>
      </c>
      <c r="Y34" s="12">
        <v>0</v>
      </c>
      <c r="Z34" s="12">
        <v>28350</v>
      </c>
      <c r="AA34" s="13"/>
      <c r="AB34" s="12">
        <v>2509</v>
      </c>
      <c r="AC34" s="12">
        <v>501800</v>
      </c>
      <c r="AD34" s="12">
        <v>0</v>
      </c>
      <c r="AE34" s="12">
        <v>501800</v>
      </c>
      <c r="AF34" s="13"/>
      <c r="AG34" s="12">
        <v>2509</v>
      </c>
      <c r="AH34" s="12">
        <v>250900</v>
      </c>
      <c r="AI34" s="12">
        <v>0</v>
      </c>
      <c r="AJ34" s="12">
        <v>250900</v>
      </c>
      <c r="AK34" s="13"/>
      <c r="AL34" s="12">
        <v>0</v>
      </c>
      <c r="AM34" s="12">
        <v>0</v>
      </c>
      <c r="AN34" s="12">
        <v>0</v>
      </c>
      <c r="AO34" s="12">
        <v>0</v>
      </c>
      <c r="AP34" s="13"/>
      <c r="AQ34" s="12">
        <v>2509</v>
      </c>
      <c r="AR34" s="12">
        <v>3010800</v>
      </c>
      <c r="AS34" s="12">
        <v>0</v>
      </c>
      <c r="AT34" s="12">
        <v>3010800</v>
      </c>
      <c r="AU34" s="13"/>
      <c r="AV34" s="12">
        <v>0</v>
      </c>
      <c r="AW34" s="12">
        <v>0</v>
      </c>
      <c r="AX34" s="12">
        <v>0</v>
      </c>
      <c r="AY34" s="12">
        <v>0</v>
      </c>
      <c r="AZ34" s="13"/>
      <c r="BA34" s="12">
        <v>79448</v>
      </c>
      <c r="BB34" s="12">
        <v>18725400</v>
      </c>
      <c r="BC34" s="12">
        <v>0</v>
      </c>
      <c r="BD34" s="12">
        <v>18725400</v>
      </c>
      <c r="BE34" s="13"/>
      <c r="BF34" s="12">
        <v>0</v>
      </c>
      <c r="BG34" s="12">
        <v>0</v>
      </c>
      <c r="BH34" s="12">
        <v>0</v>
      </c>
      <c r="BI34" s="12">
        <v>0</v>
      </c>
      <c r="BJ34" s="13"/>
      <c r="BK34" s="12">
        <v>150</v>
      </c>
      <c r="BL34" s="12">
        <v>22500</v>
      </c>
      <c r="BM34" s="12">
        <v>0</v>
      </c>
      <c r="BN34" s="12">
        <v>22500</v>
      </c>
      <c r="BO34" s="13"/>
      <c r="BP34" s="12">
        <v>2740</v>
      </c>
      <c r="BQ34" s="12">
        <v>274000</v>
      </c>
      <c r="BR34" s="12">
        <v>0</v>
      </c>
      <c r="BS34" s="12">
        <v>274000</v>
      </c>
      <c r="BT34" s="13"/>
      <c r="BU34" s="12">
        <v>2509</v>
      </c>
      <c r="BV34" s="12">
        <v>250900</v>
      </c>
      <c r="BW34" s="12">
        <v>0</v>
      </c>
      <c r="BX34" s="12">
        <v>250900</v>
      </c>
      <c r="BY34" s="13"/>
      <c r="BZ34" s="12">
        <v>2509</v>
      </c>
      <c r="CA34" s="12">
        <v>501800</v>
      </c>
      <c r="CB34" s="12">
        <v>0</v>
      </c>
      <c r="CC34" s="12">
        <v>501800</v>
      </c>
      <c r="CD34" s="13"/>
      <c r="CE34" s="12">
        <v>5909</v>
      </c>
      <c r="CF34" s="12">
        <v>886350</v>
      </c>
      <c r="CG34" s="12">
        <v>0</v>
      </c>
      <c r="CH34" s="12">
        <v>886350</v>
      </c>
      <c r="CI34" s="13"/>
      <c r="CJ34" s="12">
        <v>48</v>
      </c>
      <c r="CK34" s="12">
        <v>7200</v>
      </c>
      <c r="CL34" s="12">
        <v>0</v>
      </c>
      <c r="CM34" s="12">
        <v>7200</v>
      </c>
      <c r="CN34" s="13"/>
      <c r="CO34" s="12">
        <v>500</v>
      </c>
      <c r="CP34" s="12">
        <v>250000</v>
      </c>
      <c r="CQ34" s="12">
        <v>0</v>
      </c>
      <c r="CR34" s="12">
        <v>250000</v>
      </c>
      <c r="CS34" s="13"/>
      <c r="CT34" s="12">
        <v>1000</v>
      </c>
      <c r="CU34" s="12">
        <v>1000000</v>
      </c>
      <c r="CV34" s="12">
        <v>0</v>
      </c>
      <c r="CW34" s="12">
        <v>1000000</v>
      </c>
      <c r="CX34" s="13"/>
      <c r="CY34" s="12">
        <v>15071</v>
      </c>
      <c r="CZ34" s="12">
        <v>1507100</v>
      </c>
      <c r="DA34" s="12">
        <v>0</v>
      </c>
      <c r="DB34" s="12">
        <v>1507100</v>
      </c>
      <c r="DC34" s="13"/>
      <c r="DD34" s="12">
        <v>0</v>
      </c>
      <c r="DE34" s="12">
        <v>0</v>
      </c>
      <c r="DF34" s="12">
        <v>0</v>
      </c>
      <c r="DG34" s="12">
        <v>0</v>
      </c>
      <c r="DH34" s="13"/>
      <c r="DI34" s="12">
        <v>0</v>
      </c>
      <c r="DJ34" s="12">
        <v>0</v>
      </c>
      <c r="DK34" s="12">
        <v>0</v>
      </c>
      <c r="DL34" s="12">
        <v>0</v>
      </c>
      <c r="DM34" s="13"/>
      <c r="DN34" s="12">
        <v>0</v>
      </c>
      <c r="DO34" s="12">
        <v>0</v>
      </c>
      <c r="DP34" s="12">
        <v>0</v>
      </c>
      <c r="DQ34" s="12">
        <v>0</v>
      </c>
      <c r="DR34" s="13"/>
      <c r="DS34" s="12">
        <v>1</v>
      </c>
      <c r="DT34" s="12">
        <v>630000</v>
      </c>
      <c r="DU34" s="12">
        <v>0</v>
      </c>
      <c r="DV34" s="12">
        <v>630000</v>
      </c>
      <c r="DW34" s="13"/>
      <c r="DX34" s="12">
        <v>0</v>
      </c>
      <c r="DY34" s="12">
        <v>0</v>
      </c>
      <c r="DZ34" s="12">
        <v>0</v>
      </c>
      <c r="EA34" s="12">
        <v>0</v>
      </c>
      <c r="EB34" s="13"/>
      <c r="EC34" s="12">
        <v>0</v>
      </c>
      <c r="ED34" s="12">
        <v>0</v>
      </c>
      <c r="EE34" s="12">
        <v>0</v>
      </c>
      <c r="EF34" s="12">
        <v>0</v>
      </c>
      <c r="EG34" s="13"/>
      <c r="EH34" s="12">
        <v>0</v>
      </c>
      <c r="EI34" s="12">
        <v>3000</v>
      </c>
      <c r="EJ34" s="12">
        <v>0</v>
      </c>
      <c r="EK34" s="12">
        <v>3000</v>
      </c>
      <c r="EL34" s="13"/>
      <c r="EM34" s="12">
        <v>0</v>
      </c>
      <c r="EN34" s="12">
        <v>8343600</v>
      </c>
      <c r="EO34" s="12">
        <v>0</v>
      </c>
      <c r="EP34" s="12">
        <v>8343600</v>
      </c>
      <c r="EQ34" s="13"/>
      <c r="ER34" s="12">
        <v>0</v>
      </c>
      <c r="ES34" s="12">
        <v>0</v>
      </c>
      <c r="ET34" s="12">
        <v>0</v>
      </c>
      <c r="EU34" s="12">
        <v>0</v>
      </c>
      <c r="EV34" s="13"/>
      <c r="EW34" s="12">
        <v>714</v>
      </c>
      <c r="EX34" s="12">
        <v>178500</v>
      </c>
      <c r="EY34" s="12">
        <v>0</v>
      </c>
      <c r="EZ34" s="12">
        <v>178500</v>
      </c>
      <c r="FA34" s="13"/>
      <c r="FB34" s="12">
        <v>357</v>
      </c>
      <c r="FC34" s="12">
        <v>142800</v>
      </c>
      <c r="FD34" s="12">
        <v>0</v>
      </c>
      <c r="FE34" s="12">
        <v>142800</v>
      </c>
      <c r="FF34" s="13"/>
      <c r="FG34" s="12">
        <v>357</v>
      </c>
      <c r="FH34" s="12">
        <v>214200</v>
      </c>
      <c r="FI34" s="12">
        <v>0</v>
      </c>
      <c r="FJ34" s="12">
        <v>214200</v>
      </c>
      <c r="FK34" s="13"/>
      <c r="FL34" s="12">
        <v>1620</v>
      </c>
      <c r="FM34" s="12">
        <v>162000</v>
      </c>
      <c r="FN34" s="12">
        <v>0</v>
      </c>
      <c r="FO34" s="12">
        <v>162000</v>
      </c>
      <c r="FP34" s="13"/>
      <c r="FQ34" s="12">
        <v>0</v>
      </c>
      <c r="FR34" s="12">
        <v>0</v>
      </c>
      <c r="FS34" s="12">
        <v>0</v>
      </c>
      <c r="FT34" s="12">
        <v>0</v>
      </c>
      <c r="FU34" s="13"/>
      <c r="FV34" s="12">
        <v>302079.58750488231</v>
      </c>
      <c r="FW34" s="12">
        <v>3473915.2563061467</v>
      </c>
      <c r="FX34" s="12">
        <v>0</v>
      </c>
      <c r="FY34" s="12">
        <v>3473915.2563061467</v>
      </c>
      <c r="FZ34" s="13"/>
      <c r="GA34" s="12">
        <v>2397</v>
      </c>
      <c r="GB34" s="12">
        <v>38352000</v>
      </c>
      <c r="GC34" s="12">
        <v>0</v>
      </c>
      <c r="GD34" s="12">
        <v>38352000</v>
      </c>
      <c r="GE34" s="13"/>
      <c r="GF34" s="12">
        <v>2961</v>
      </c>
      <c r="GG34" s="12">
        <v>592200</v>
      </c>
      <c r="GH34" s="12">
        <v>0</v>
      </c>
      <c r="GI34" s="12">
        <v>592200</v>
      </c>
      <c r="GJ34" s="13"/>
      <c r="GK34" s="12"/>
      <c r="GL34" s="12">
        <v>0</v>
      </c>
      <c r="GM34" s="12">
        <v>0</v>
      </c>
      <c r="GN34" s="12">
        <v>0</v>
      </c>
      <c r="GO34" s="13"/>
      <c r="GP34" s="12">
        <v>3335</v>
      </c>
      <c r="GQ34" s="12">
        <v>14025000</v>
      </c>
      <c r="GR34" s="12">
        <v>0</v>
      </c>
      <c r="GS34" s="12">
        <v>14025000</v>
      </c>
      <c r="GT34" s="13"/>
      <c r="GU34" s="12">
        <v>76</v>
      </c>
      <c r="GV34" s="12">
        <v>380000</v>
      </c>
      <c r="GW34" s="12">
        <v>0</v>
      </c>
      <c r="GX34" s="12">
        <v>380000</v>
      </c>
      <c r="GY34" s="13"/>
      <c r="GZ34" s="12">
        <v>0</v>
      </c>
      <c r="HA34" s="12">
        <v>0</v>
      </c>
      <c r="HB34" s="12">
        <v>0</v>
      </c>
      <c r="HC34" s="12">
        <v>0</v>
      </c>
      <c r="HD34" s="13"/>
      <c r="HE34" s="12">
        <v>127</v>
      </c>
      <c r="HF34" s="12">
        <v>177800</v>
      </c>
      <c r="HG34" s="12">
        <v>0</v>
      </c>
      <c r="HH34" s="12">
        <v>177800</v>
      </c>
      <c r="HI34" s="13"/>
      <c r="HJ34" s="12">
        <v>0</v>
      </c>
      <c r="HK34" s="12">
        <v>0</v>
      </c>
      <c r="HL34" s="12">
        <v>0</v>
      </c>
      <c r="HM34" s="12">
        <v>0</v>
      </c>
      <c r="HN34" s="13"/>
      <c r="HO34" s="12">
        <v>0</v>
      </c>
      <c r="HP34" s="12">
        <v>0</v>
      </c>
      <c r="HQ34" s="12">
        <v>0</v>
      </c>
      <c r="HR34" s="12">
        <v>0</v>
      </c>
      <c r="HS34" s="13"/>
      <c r="HT34" s="12">
        <v>0</v>
      </c>
      <c r="HU34" s="12">
        <v>0</v>
      </c>
      <c r="HV34" s="12">
        <v>0</v>
      </c>
      <c r="HW34" s="12">
        <v>0</v>
      </c>
      <c r="HX34" s="13"/>
      <c r="HY34" s="12">
        <v>127</v>
      </c>
      <c r="HZ34" s="12">
        <v>9144000</v>
      </c>
      <c r="IA34" s="12"/>
      <c r="IB34" s="12">
        <v>9144000</v>
      </c>
      <c r="IC34" s="13"/>
      <c r="ID34" s="12">
        <v>2509</v>
      </c>
      <c r="IE34" s="12">
        <v>2509000</v>
      </c>
      <c r="IF34" s="12">
        <v>0</v>
      </c>
      <c r="IG34" s="12">
        <v>2509000</v>
      </c>
      <c r="IH34" s="13"/>
      <c r="II34" s="12">
        <v>19</v>
      </c>
      <c r="IJ34" s="12">
        <v>66500</v>
      </c>
      <c r="IK34" s="12">
        <v>0</v>
      </c>
      <c r="IL34" s="12">
        <v>66500</v>
      </c>
      <c r="IM34" s="13"/>
      <c r="IN34" s="12">
        <v>580</v>
      </c>
      <c r="IO34" s="12">
        <v>1044000</v>
      </c>
      <c r="IP34" s="12">
        <v>0</v>
      </c>
      <c r="IQ34" s="12">
        <v>1044000</v>
      </c>
      <c r="IR34" s="13"/>
      <c r="IS34" s="12">
        <v>0</v>
      </c>
      <c r="IT34" s="12">
        <v>0</v>
      </c>
      <c r="IU34" s="12">
        <v>0</v>
      </c>
      <c r="IV34" s="12">
        <v>0</v>
      </c>
      <c r="IW34" s="13"/>
      <c r="IX34" s="12">
        <v>2780</v>
      </c>
      <c r="IY34" s="12">
        <v>2295000</v>
      </c>
      <c r="IZ34" s="12">
        <v>0</v>
      </c>
      <c r="JA34" s="12">
        <v>2295000</v>
      </c>
      <c r="JB34" s="13"/>
      <c r="JC34" s="12">
        <v>0</v>
      </c>
      <c r="JD34" s="12">
        <v>0</v>
      </c>
      <c r="JE34" s="12">
        <v>0</v>
      </c>
      <c r="JF34" s="12">
        <v>0</v>
      </c>
      <c r="JG34" s="13"/>
      <c r="JH34" s="72">
        <v>2160</v>
      </c>
      <c r="JI34" s="12">
        <v>1188000</v>
      </c>
      <c r="JJ34" s="12">
        <v>0</v>
      </c>
      <c r="JK34" s="12">
        <v>1188000</v>
      </c>
      <c r="JL34" s="13"/>
      <c r="JM34" s="12">
        <v>86</v>
      </c>
      <c r="JN34" s="12">
        <v>193500</v>
      </c>
      <c r="JO34" s="12">
        <v>0</v>
      </c>
      <c r="JP34" s="12">
        <v>193500</v>
      </c>
      <c r="JQ34" s="13"/>
      <c r="JR34" s="12">
        <v>4010</v>
      </c>
      <c r="JS34" s="12">
        <v>276479</v>
      </c>
      <c r="JT34" s="12">
        <v>0</v>
      </c>
      <c r="JU34" s="12">
        <v>276479</v>
      </c>
      <c r="JV34" s="13"/>
      <c r="JW34" s="12">
        <v>146</v>
      </c>
      <c r="JX34" s="12">
        <v>146000</v>
      </c>
      <c r="JY34" s="12">
        <v>0</v>
      </c>
      <c r="JZ34" s="12">
        <v>146000</v>
      </c>
      <c r="KA34" s="13"/>
      <c r="KB34" s="12">
        <v>0</v>
      </c>
      <c r="KC34" s="12">
        <v>0</v>
      </c>
      <c r="KD34" s="12">
        <v>0</v>
      </c>
      <c r="KE34" s="12">
        <v>0</v>
      </c>
      <c r="KF34" s="13"/>
      <c r="KG34" s="12">
        <v>0</v>
      </c>
      <c r="KH34" s="12">
        <v>0</v>
      </c>
      <c r="KI34" s="12">
        <v>0</v>
      </c>
      <c r="KJ34" s="12">
        <v>0</v>
      </c>
      <c r="KK34" s="13"/>
      <c r="KL34" s="12">
        <v>1</v>
      </c>
      <c r="KM34" s="12">
        <v>60000</v>
      </c>
      <c r="KN34" s="12">
        <v>0</v>
      </c>
      <c r="KO34" s="12">
        <v>60000</v>
      </c>
      <c r="KP34" s="13"/>
      <c r="KQ34" s="12">
        <v>0</v>
      </c>
      <c r="KR34" s="12">
        <v>5000</v>
      </c>
      <c r="KS34" s="12">
        <v>0</v>
      </c>
      <c r="KT34" s="12">
        <v>5000</v>
      </c>
      <c r="KU34" s="13"/>
      <c r="KV34" s="12">
        <v>0</v>
      </c>
      <c r="KW34" s="12">
        <v>0</v>
      </c>
      <c r="KX34" s="12">
        <v>0</v>
      </c>
      <c r="KY34" s="12">
        <v>0</v>
      </c>
      <c r="KZ34" s="13"/>
      <c r="LA34" s="12">
        <v>0</v>
      </c>
      <c r="LB34" s="12">
        <v>0</v>
      </c>
      <c r="LC34" s="12">
        <v>0</v>
      </c>
      <c r="LD34" s="12">
        <v>0</v>
      </c>
      <c r="LE34" s="13"/>
      <c r="LF34" s="12">
        <v>0</v>
      </c>
      <c r="LG34" s="12">
        <v>100000</v>
      </c>
      <c r="LH34" s="12">
        <v>0</v>
      </c>
      <c r="LI34" s="12">
        <v>100000</v>
      </c>
      <c r="LJ34" s="13"/>
      <c r="LK34" s="12">
        <v>2</v>
      </c>
      <c r="LL34" s="12">
        <v>4000</v>
      </c>
      <c r="LM34" s="12">
        <v>0</v>
      </c>
      <c r="LN34" s="12">
        <v>4000</v>
      </c>
      <c r="LO34" s="13"/>
      <c r="LP34" s="12">
        <v>19</v>
      </c>
      <c r="LQ34" s="12">
        <v>95000</v>
      </c>
      <c r="LR34" s="12">
        <v>0</v>
      </c>
      <c r="LS34" s="12">
        <v>95000</v>
      </c>
      <c r="LT34" s="13"/>
      <c r="LU34" s="12">
        <v>246</v>
      </c>
      <c r="LV34" s="12">
        <v>0</v>
      </c>
      <c r="LW34" s="12">
        <v>0</v>
      </c>
      <c r="LX34" s="12">
        <v>0</v>
      </c>
      <c r="LY34" s="13"/>
      <c r="LZ34" s="12">
        <v>1</v>
      </c>
      <c r="MA34" s="12">
        <v>30000</v>
      </c>
      <c r="MB34" s="12">
        <v>0</v>
      </c>
      <c r="MC34" s="12">
        <v>30000</v>
      </c>
      <c r="MD34" s="13"/>
      <c r="ME34" s="12">
        <v>0</v>
      </c>
      <c r="MF34" s="12">
        <v>0</v>
      </c>
      <c r="MG34" s="12">
        <v>0</v>
      </c>
      <c r="MH34" s="12">
        <v>0</v>
      </c>
      <c r="MI34" s="13"/>
      <c r="MJ34" s="12">
        <v>1</v>
      </c>
      <c r="MK34" s="12">
        <v>54000</v>
      </c>
      <c r="ML34" s="12">
        <v>0</v>
      </c>
      <c r="MM34" s="12">
        <v>54000</v>
      </c>
      <c r="MN34" s="13"/>
      <c r="MO34" s="12">
        <v>0</v>
      </c>
      <c r="MP34" s="12">
        <v>0</v>
      </c>
      <c r="MQ34" s="12">
        <v>0</v>
      </c>
      <c r="MR34" s="12">
        <v>0</v>
      </c>
      <c r="MS34" s="13"/>
      <c r="MT34" s="12">
        <v>0</v>
      </c>
      <c r="MU34" s="12">
        <v>137126968.63430613</v>
      </c>
      <c r="MV34" s="12">
        <v>0</v>
      </c>
      <c r="MW34" s="12">
        <v>137126968.63430613</v>
      </c>
      <c r="MX34" s="13"/>
    </row>
    <row r="35" spans="1:363" ht="16.5" hidden="1">
      <c r="A35" s="77">
        <v>29</v>
      </c>
      <c r="B35" s="78" t="s">
        <v>31</v>
      </c>
      <c r="C35" s="12">
        <v>0</v>
      </c>
      <c r="D35" s="12">
        <v>29883800</v>
      </c>
      <c r="E35" s="12">
        <v>0</v>
      </c>
      <c r="F35" s="12">
        <v>29883800</v>
      </c>
      <c r="G35" s="13"/>
      <c r="H35" s="12">
        <v>1596</v>
      </c>
      <c r="I35" s="12">
        <v>478800</v>
      </c>
      <c r="J35" s="12">
        <v>0</v>
      </c>
      <c r="K35" s="12">
        <v>478800</v>
      </c>
      <c r="L35" s="13"/>
      <c r="M35" s="12">
        <v>38657.641000000003</v>
      </c>
      <c r="N35" s="12">
        <v>9664410.25</v>
      </c>
      <c r="O35" s="12">
        <v>0</v>
      </c>
      <c r="P35" s="12">
        <v>9664410.25</v>
      </c>
      <c r="Q35" s="13"/>
      <c r="R35" s="12">
        <v>1000</v>
      </c>
      <c r="S35" s="12">
        <v>200000</v>
      </c>
      <c r="T35" s="12">
        <v>0</v>
      </c>
      <c r="U35" s="12">
        <v>200000</v>
      </c>
      <c r="V35" s="13"/>
      <c r="W35" s="12">
        <v>469</v>
      </c>
      <c r="X35" s="12">
        <v>70350</v>
      </c>
      <c r="Y35" s="12">
        <v>0</v>
      </c>
      <c r="Z35" s="12">
        <v>70350</v>
      </c>
      <c r="AA35" s="13"/>
      <c r="AB35" s="12">
        <v>1677</v>
      </c>
      <c r="AC35" s="12">
        <v>335400</v>
      </c>
      <c r="AD35" s="12">
        <v>0</v>
      </c>
      <c r="AE35" s="12">
        <v>335400</v>
      </c>
      <c r="AF35" s="13"/>
      <c r="AG35" s="12">
        <v>1677</v>
      </c>
      <c r="AH35" s="12">
        <v>167700</v>
      </c>
      <c r="AI35" s="12">
        <v>0</v>
      </c>
      <c r="AJ35" s="12">
        <v>167700</v>
      </c>
      <c r="AK35" s="13"/>
      <c r="AL35" s="12">
        <v>0</v>
      </c>
      <c r="AM35" s="12">
        <v>0</v>
      </c>
      <c r="AN35" s="12">
        <v>0</v>
      </c>
      <c r="AO35" s="12">
        <v>0</v>
      </c>
      <c r="AP35" s="13"/>
      <c r="AQ35" s="12">
        <v>1677</v>
      </c>
      <c r="AR35" s="12">
        <v>2012400</v>
      </c>
      <c r="AS35" s="12">
        <v>0</v>
      </c>
      <c r="AT35" s="12">
        <v>2012400</v>
      </c>
      <c r="AU35" s="13"/>
      <c r="AV35" s="12">
        <v>0</v>
      </c>
      <c r="AW35" s="12">
        <v>0</v>
      </c>
      <c r="AX35" s="12">
        <v>0</v>
      </c>
      <c r="AY35" s="12">
        <v>0</v>
      </c>
      <c r="AZ35" s="13"/>
      <c r="BA35" s="12">
        <v>65548</v>
      </c>
      <c r="BB35" s="12">
        <v>15014275</v>
      </c>
      <c r="BC35" s="12">
        <v>0</v>
      </c>
      <c r="BD35" s="12">
        <v>15014275</v>
      </c>
      <c r="BE35" s="13"/>
      <c r="BF35" s="12">
        <v>0</v>
      </c>
      <c r="BG35" s="12">
        <v>0</v>
      </c>
      <c r="BH35" s="12">
        <v>0</v>
      </c>
      <c r="BI35" s="12">
        <v>0</v>
      </c>
      <c r="BJ35" s="13"/>
      <c r="BK35" s="12">
        <v>150</v>
      </c>
      <c r="BL35" s="12">
        <v>22500</v>
      </c>
      <c r="BM35" s="12">
        <v>0</v>
      </c>
      <c r="BN35" s="12">
        <v>22500</v>
      </c>
      <c r="BO35" s="13"/>
      <c r="BP35" s="12">
        <v>1688</v>
      </c>
      <c r="BQ35" s="12">
        <v>168800</v>
      </c>
      <c r="BR35" s="12">
        <v>0</v>
      </c>
      <c r="BS35" s="12">
        <v>168800</v>
      </c>
      <c r="BT35" s="13"/>
      <c r="BU35" s="12">
        <v>1677</v>
      </c>
      <c r="BV35" s="12">
        <v>167700</v>
      </c>
      <c r="BW35" s="12">
        <v>0</v>
      </c>
      <c r="BX35" s="12">
        <v>167700</v>
      </c>
      <c r="BY35" s="13"/>
      <c r="BZ35" s="12">
        <v>1677</v>
      </c>
      <c r="CA35" s="12">
        <v>335400</v>
      </c>
      <c r="CB35" s="12">
        <v>0</v>
      </c>
      <c r="CC35" s="12">
        <v>335400</v>
      </c>
      <c r="CD35" s="13"/>
      <c r="CE35" s="12">
        <v>4851</v>
      </c>
      <c r="CF35" s="12">
        <v>727650</v>
      </c>
      <c r="CG35" s="12">
        <v>0</v>
      </c>
      <c r="CH35" s="12">
        <v>727650</v>
      </c>
      <c r="CI35" s="13"/>
      <c r="CJ35" s="12">
        <v>10</v>
      </c>
      <c r="CK35" s="12">
        <v>1500</v>
      </c>
      <c r="CL35" s="12">
        <v>0</v>
      </c>
      <c r="CM35" s="12">
        <v>1500</v>
      </c>
      <c r="CN35" s="13"/>
      <c r="CO35" s="12">
        <v>500</v>
      </c>
      <c r="CP35" s="12">
        <v>250000</v>
      </c>
      <c r="CQ35" s="12">
        <v>0</v>
      </c>
      <c r="CR35" s="12">
        <v>250000</v>
      </c>
      <c r="CS35" s="13"/>
      <c r="CT35" s="12">
        <v>1000</v>
      </c>
      <c r="CU35" s="12">
        <v>1000000</v>
      </c>
      <c r="CV35" s="12">
        <v>0</v>
      </c>
      <c r="CW35" s="12">
        <v>1000000</v>
      </c>
      <c r="CX35" s="13"/>
      <c r="CY35" s="12">
        <v>6272</v>
      </c>
      <c r="CZ35" s="12">
        <v>627200</v>
      </c>
      <c r="DA35" s="12">
        <v>0</v>
      </c>
      <c r="DB35" s="12">
        <v>627200</v>
      </c>
      <c r="DC35" s="13"/>
      <c r="DD35" s="12"/>
      <c r="DE35" s="12">
        <v>0</v>
      </c>
      <c r="DF35" s="12">
        <v>0</v>
      </c>
      <c r="DG35" s="12">
        <v>0</v>
      </c>
      <c r="DH35" s="13"/>
      <c r="DI35" s="12">
        <v>296</v>
      </c>
      <c r="DJ35" s="12">
        <v>177600</v>
      </c>
      <c r="DK35" s="12">
        <v>0</v>
      </c>
      <c r="DL35" s="12">
        <v>177600</v>
      </c>
      <c r="DM35" s="13"/>
      <c r="DN35" s="12">
        <v>0</v>
      </c>
      <c r="DO35" s="12">
        <v>0</v>
      </c>
      <c r="DP35" s="12">
        <v>0</v>
      </c>
      <c r="DQ35" s="12">
        <v>0</v>
      </c>
      <c r="DR35" s="13"/>
      <c r="DS35" s="12">
        <v>1</v>
      </c>
      <c r="DT35" s="12">
        <v>120000</v>
      </c>
      <c r="DU35" s="12">
        <v>0</v>
      </c>
      <c r="DV35" s="12">
        <v>120000</v>
      </c>
      <c r="DW35" s="13"/>
      <c r="DX35" s="12">
        <v>0</v>
      </c>
      <c r="DY35" s="12">
        <v>0</v>
      </c>
      <c r="DZ35" s="12">
        <v>0</v>
      </c>
      <c r="EA35" s="12">
        <v>0</v>
      </c>
      <c r="EB35" s="13"/>
      <c r="EC35" s="12">
        <v>0</v>
      </c>
      <c r="ED35" s="12">
        <v>0</v>
      </c>
      <c r="EE35" s="12">
        <v>0</v>
      </c>
      <c r="EF35" s="12">
        <v>0</v>
      </c>
      <c r="EG35" s="13"/>
      <c r="EH35" s="12">
        <v>0</v>
      </c>
      <c r="EI35" s="12">
        <v>2100</v>
      </c>
      <c r="EJ35" s="12">
        <v>0</v>
      </c>
      <c r="EK35" s="12">
        <v>2100</v>
      </c>
      <c r="EL35" s="13"/>
      <c r="EM35" s="12">
        <v>0</v>
      </c>
      <c r="EN35" s="12">
        <v>3675192</v>
      </c>
      <c r="EO35" s="12">
        <v>0</v>
      </c>
      <c r="EP35" s="12">
        <v>3675192</v>
      </c>
      <c r="EQ35" s="13"/>
      <c r="ER35" s="12">
        <v>1154</v>
      </c>
      <c r="ES35" s="12">
        <v>528000</v>
      </c>
      <c r="ET35" s="12">
        <v>0</v>
      </c>
      <c r="EU35" s="12">
        <v>528000</v>
      </c>
      <c r="EV35" s="13"/>
      <c r="EW35" s="12">
        <v>457</v>
      </c>
      <c r="EX35" s="12">
        <v>114250</v>
      </c>
      <c r="EY35" s="12">
        <v>0</v>
      </c>
      <c r="EZ35" s="12">
        <v>114250</v>
      </c>
      <c r="FA35" s="13"/>
      <c r="FB35" s="12">
        <v>228</v>
      </c>
      <c r="FC35" s="12">
        <v>91200</v>
      </c>
      <c r="FD35" s="12">
        <v>0</v>
      </c>
      <c r="FE35" s="12">
        <v>91200</v>
      </c>
      <c r="FF35" s="13"/>
      <c r="FG35" s="12">
        <v>228</v>
      </c>
      <c r="FH35" s="12">
        <v>136800</v>
      </c>
      <c r="FI35" s="12">
        <v>0</v>
      </c>
      <c r="FJ35" s="12">
        <v>136800</v>
      </c>
      <c r="FK35" s="13"/>
      <c r="FL35" s="12">
        <v>1020</v>
      </c>
      <c r="FM35" s="12">
        <v>102000</v>
      </c>
      <c r="FN35" s="12">
        <v>0</v>
      </c>
      <c r="FO35" s="12">
        <v>102000</v>
      </c>
      <c r="FP35" s="13"/>
      <c r="FQ35" s="12">
        <v>2000</v>
      </c>
      <c r="FR35" s="12">
        <v>150000</v>
      </c>
      <c r="FS35" s="12">
        <v>0</v>
      </c>
      <c r="FT35" s="12">
        <v>150000</v>
      </c>
      <c r="FU35" s="13"/>
      <c r="FV35" s="12">
        <v>258199.48074393574</v>
      </c>
      <c r="FW35" s="12">
        <v>2969294.028555261</v>
      </c>
      <c r="FX35" s="12">
        <v>0</v>
      </c>
      <c r="FY35" s="12">
        <v>2969294.028555261</v>
      </c>
      <c r="FZ35" s="13"/>
      <c r="GA35" s="12">
        <v>1710</v>
      </c>
      <c r="GB35" s="12">
        <v>27360000</v>
      </c>
      <c r="GC35" s="12">
        <v>0</v>
      </c>
      <c r="GD35" s="12">
        <v>27360000</v>
      </c>
      <c r="GE35" s="13"/>
      <c r="GF35" s="12">
        <v>2068</v>
      </c>
      <c r="GG35" s="12">
        <v>413600</v>
      </c>
      <c r="GH35" s="12">
        <v>0</v>
      </c>
      <c r="GI35" s="12">
        <v>413600</v>
      </c>
      <c r="GJ35" s="13"/>
      <c r="GK35" s="12"/>
      <c r="GL35" s="12">
        <v>0</v>
      </c>
      <c r="GM35" s="12">
        <v>0</v>
      </c>
      <c r="GN35" s="12">
        <v>0</v>
      </c>
      <c r="GO35" s="13"/>
      <c r="GP35" s="12">
        <v>719</v>
      </c>
      <c r="GQ35" s="12">
        <v>3037800</v>
      </c>
      <c r="GR35" s="12">
        <v>0</v>
      </c>
      <c r="GS35" s="12">
        <v>3037800</v>
      </c>
      <c r="GT35" s="13"/>
      <c r="GU35" s="12">
        <v>40</v>
      </c>
      <c r="GV35" s="12">
        <v>200000</v>
      </c>
      <c r="GW35" s="12">
        <v>0</v>
      </c>
      <c r="GX35" s="12">
        <v>200000</v>
      </c>
      <c r="GY35" s="13"/>
      <c r="GZ35" s="12">
        <v>0</v>
      </c>
      <c r="HA35" s="12">
        <v>0</v>
      </c>
      <c r="HB35" s="12">
        <v>0</v>
      </c>
      <c r="HC35" s="12">
        <v>0</v>
      </c>
      <c r="HD35" s="13"/>
      <c r="HE35" s="12">
        <v>91</v>
      </c>
      <c r="HF35" s="12">
        <v>127400</v>
      </c>
      <c r="HG35" s="12">
        <v>0</v>
      </c>
      <c r="HH35" s="12">
        <v>127400</v>
      </c>
      <c r="HI35" s="13"/>
      <c r="HJ35" s="12">
        <v>0</v>
      </c>
      <c r="HK35" s="12">
        <v>0</v>
      </c>
      <c r="HL35" s="12">
        <v>0</v>
      </c>
      <c r="HM35" s="12">
        <v>0</v>
      </c>
      <c r="HN35" s="13"/>
      <c r="HO35" s="12">
        <v>0</v>
      </c>
      <c r="HP35" s="12">
        <v>0</v>
      </c>
      <c r="HQ35" s="12">
        <v>0</v>
      </c>
      <c r="HR35" s="12">
        <v>0</v>
      </c>
      <c r="HS35" s="13"/>
      <c r="HT35" s="12">
        <v>0</v>
      </c>
      <c r="HU35" s="12">
        <v>0</v>
      </c>
      <c r="HV35" s="12">
        <v>0</v>
      </c>
      <c r="HW35" s="12">
        <v>0</v>
      </c>
      <c r="HX35" s="13"/>
      <c r="HY35" s="12">
        <v>91</v>
      </c>
      <c r="HZ35" s="12">
        <v>6552000</v>
      </c>
      <c r="IA35" s="12"/>
      <c r="IB35" s="12">
        <v>6552000</v>
      </c>
      <c r="IC35" s="13"/>
      <c r="ID35" s="12">
        <v>1791</v>
      </c>
      <c r="IE35" s="12">
        <v>1791000</v>
      </c>
      <c r="IF35" s="12">
        <v>0</v>
      </c>
      <c r="IG35" s="12">
        <v>1791000</v>
      </c>
      <c r="IH35" s="13"/>
      <c r="II35" s="12">
        <v>10</v>
      </c>
      <c r="IJ35" s="12">
        <v>35000</v>
      </c>
      <c r="IK35" s="12">
        <v>0</v>
      </c>
      <c r="IL35" s="12">
        <v>35000</v>
      </c>
      <c r="IM35" s="13"/>
      <c r="IN35" s="12">
        <v>367</v>
      </c>
      <c r="IO35" s="12">
        <v>660600</v>
      </c>
      <c r="IP35" s="12">
        <v>0</v>
      </c>
      <c r="IQ35" s="12">
        <v>660600</v>
      </c>
      <c r="IR35" s="13"/>
      <c r="IS35" s="12">
        <v>0</v>
      </c>
      <c r="IT35" s="12">
        <v>0</v>
      </c>
      <c r="IU35" s="12">
        <v>0</v>
      </c>
      <c r="IV35" s="12">
        <v>0</v>
      </c>
      <c r="IW35" s="13"/>
      <c r="IX35" s="12">
        <v>1710</v>
      </c>
      <c r="IY35" s="12">
        <v>1416000</v>
      </c>
      <c r="IZ35" s="12">
        <v>0</v>
      </c>
      <c r="JA35" s="12">
        <v>1416000</v>
      </c>
      <c r="JB35" s="13"/>
      <c r="JC35" s="12">
        <v>0</v>
      </c>
      <c r="JD35" s="12">
        <v>0</v>
      </c>
      <c r="JE35" s="12">
        <v>0</v>
      </c>
      <c r="JF35" s="12">
        <v>0</v>
      </c>
      <c r="JG35" s="13"/>
      <c r="JH35" s="72">
        <v>1740</v>
      </c>
      <c r="JI35" s="12">
        <v>957000.00000000012</v>
      </c>
      <c r="JJ35" s="12">
        <v>0</v>
      </c>
      <c r="JK35" s="12">
        <v>957000.00000000012</v>
      </c>
      <c r="JL35" s="13"/>
      <c r="JM35" s="12">
        <v>29</v>
      </c>
      <c r="JN35" s="12">
        <v>65250</v>
      </c>
      <c r="JO35" s="12">
        <v>0</v>
      </c>
      <c r="JP35" s="12">
        <v>65250</v>
      </c>
      <c r="JQ35" s="13"/>
      <c r="JR35" s="12">
        <v>2430</v>
      </c>
      <c r="JS35" s="12">
        <v>167542</v>
      </c>
      <c r="JT35" s="12">
        <v>0</v>
      </c>
      <c r="JU35" s="12">
        <v>167542</v>
      </c>
      <c r="JV35" s="13"/>
      <c r="JW35" s="12">
        <v>120</v>
      </c>
      <c r="JX35" s="12">
        <v>120000</v>
      </c>
      <c r="JY35" s="12">
        <v>0</v>
      </c>
      <c r="JZ35" s="12">
        <v>120000</v>
      </c>
      <c r="KA35" s="13"/>
      <c r="KB35" s="12">
        <v>0</v>
      </c>
      <c r="KC35" s="12">
        <v>0</v>
      </c>
      <c r="KD35" s="12">
        <v>0</v>
      </c>
      <c r="KE35" s="12">
        <v>0</v>
      </c>
      <c r="KF35" s="13"/>
      <c r="KG35" s="12">
        <v>0</v>
      </c>
      <c r="KH35" s="12">
        <v>0</v>
      </c>
      <c r="KI35" s="12">
        <v>0</v>
      </c>
      <c r="KJ35" s="12">
        <v>0</v>
      </c>
      <c r="KK35" s="13"/>
      <c r="KL35" s="12">
        <v>1</v>
      </c>
      <c r="KM35" s="12">
        <v>60000</v>
      </c>
      <c r="KN35" s="12">
        <v>0</v>
      </c>
      <c r="KO35" s="12">
        <v>60000</v>
      </c>
      <c r="KP35" s="13"/>
      <c r="KQ35" s="12">
        <v>0</v>
      </c>
      <c r="KR35" s="12">
        <v>5000</v>
      </c>
      <c r="KS35" s="12">
        <v>0</v>
      </c>
      <c r="KT35" s="12">
        <v>5000</v>
      </c>
      <c r="KU35" s="13"/>
      <c r="KV35" s="12">
        <v>10</v>
      </c>
      <c r="KW35" s="12">
        <v>17154300</v>
      </c>
      <c r="KX35" s="12">
        <v>0</v>
      </c>
      <c r="KY35" s="12">
        <v>17154300</v>
      </c>
      <c r="KZ35" s="13"/>
      <c r="LA35" s="12">
        <v>63</v>
      </c>
      <c r="LB35" s="12">
        <v>104000</v>
      </c>
      <c r="LC35" s="12">
        <v>0</v>
      </c>
      <c r="LD35" s="12">
        <v>104000</v>
      </c>
      <c r="LE35" s="13"/>
      <c r="LF35" s="12">
        <v>0</v>
      </c>
      <c r="LG35" s="12">
        <v>100000</v>
      </c>
      <c r="LH35" s="12">
        <v>0</v>
      </c>
      <c r="LI35" s="12">
        <v>100000</v>
      </c>
      <c r="LJ35" s="13"/>
      <c r="LK35" s="12">
        <v>2</v>
      </c>
      <c r="LL35" s="12">
        <v>4000</v>
      </c>
      <c r="LM35" s="12">
        <v>0</v>
      </c>
      <c r="LN35" s="12">
        <v>4000</v>
      </c>
      <c r="LO35" s="13"/>
      <c r="LP35" s="12">
        <v>10</v>
      </c>
      <c r="LQ35" s="12">
        <v>50000</v>
      </c>
      <c r="LR35" s="12">
        <v>0</v>
      </c>
      <c r="LS35" s="12">
        <v>50000</v>
      </c>
      <c r="LT35" s="13"/>
      <c r="LU35" s="12">
        <v>153</v>
      </c>
      <c r="LV35" s="12">
        <v>0</v>
      </c>
      <c r="LW35" s="12">
        <v>0</v>
      </c>
      <c r="LX35" s="12">
        <v>0</v>
      </c>
      <c r="LY35" s="13"/>
      <c r="LZ35" s="12">
        <v>1</v>
      </c>
      <c r="MA35" s="12">
        <v>30000</v>
      </c>
      <c r="MB35" s="12">
        <v>0</v>
      </c>
      <c r="MC35" s="12">
        <v>30000</v>
      </c>
      <c r="MD35" s="13"/>
      <c r="ME35" s="12">
        <v>0</v>
      </c>
      <c r="MF35" s="12">
        <v>0</v>
      </c>
      <c r="MG35" s="12">
        <v>0</v>
      </c>
      <c r="MH35" s="12">
        <v>0</v>
      </c>
      <c r="MI35" s="13"/>
      <c r="MJ35" s="12">
        <v>1</v>
      </c>
      <c r="MK35" s="12">
        <v>54000</v>
      </c>
      <c r="ML35" s="12">
        <v>0</v>
      </c>
      <c r="MM35" s="12">
        <v>54000</v>
      </c>
      <c r="MN35" s="13"/>
      <c r="MO35" s="12">
        <v>0</v>
      </c>
      <c r="MP35" s="12">
        <v>0</v>
      </c>
      <c r="MQ35" s="12">
        <v>0</v>
      </c>
      <c r="MR35" s="12">
        <v>0</v>
      </c>
      <c r="MS35" s="13"/>
      <c r="MT35" s="12">
        <v>0</v>
      </c>
      <c r="MU35" s="12">
        <v>129658813.27855526</v>
      </c>
      <c r="MV35" s="12">
        <v>0</v>
      </c>
      <c r="MW35" s="12">
        <v>129658813.27855526</v>
      </c>
      <c r="MX35" s="13"/>
    </row>
    <row r="36" spans="1:363" ht="16.5" hidden="1">
      <c r="A36" s="77">
        <v>30</v>
      </c>
      <c r="B36" s="78" t="s">
        <v>32</v>
      </c>
      <c r="C36" s="12">
        <v>0</v>
      </c>
      <c r="D36" s="12">
        <v>62064200</v>
      </c>
      <c r="E36" s="12">
        <v>0</v>
      </c>
      <c r="F36" s="12">
        <v>62064200</v>
      </c>
      <c r="G36" s="13"/>
      <c r="H36" s="12">
        <v>3948</v>
      </c>
      <c r="I36" s="12">
        <v>1184400</v>
      </c>
      <c r="J36" s="12">
        <v>0</v>
      </c>
      <c r="K36" s="12">
        <v>1184400</v>
      </c>
      <c r="L36" s="13"/>
      <c r="M36" s="12">
        <v>86784.798760000005</v>
      </c>
      <c r="N36" s="12">
        <v>21696199.690000001</v>
      </c>
      <c r="O36" s="12">
        <v>0</v>
      </c>
      <c r="P36" s="12">
        <v>21696199.690000001</v>
      </c>
      <c r="Q36" s="13"/>
      <c r="R36" s="12">
        <v>1730</v>
      </c>
      <c r="S36" s="12">
        <v>346000</v>
      </c>
      <c r="T36" s="12">
        <v>0</v>
      </c>
      <c r="U36" s="12">
        <v>346000</v>
      </c>
      <c r="V36" s="13"/>
      <c r="W36" s="12">
        <v>459</v>
      </c>
      <c r="X36" s="12">
        <v>68850</v>
      </c>
      <c r="Y36" s="12">
        <v>0</v>
      </c>
      <c r="Z36" s="12">
        <v>68850</v>
      </c>
      <c r="AA36" s="13"/>
      <c r="AB36" s="12">
        <v>4075</v>
      </c>
      <c r="AC36" s="12">
        <v>815000</v>
      </c>
      <c r="AD36" s="12">
        <v>0</v>
      </c>
      <c r="AE36" s="12">
        <v>815000</v>
      </c>
      <c r="AF36" s="13"/>
      <c r="AG36" s="12">
        <v>4075</v>
      </c>
      <c r="AH36" s="12">
        <v>407500</v>
      </c>
      <c r="AI36" s="12">
        <v>0</v>
      </c>
      <c r="AJ36" s="12">
        <v>407500</v>
      </c>
      <c r="AK36" s="13"/>
      <c r="AL36" s="12">
        <v>0</v>
      </c>
      <c r="AM36" s="12">
        <v>0</v>
      </c>
      <c r="AN36" s="12">
        <v>0</v>
      </c>
      <c r="AO36" s="12">
        <v>0</v>
      </c>
      <c r="AP36" s="13"/>
      <c r="AQ36" s="12">
        <v>4075</v>
      </c>
      <c r="AR36" s="12">
        <v>4890000</v>
      </c>
      <c r="AS36" s="12">
        <v>0</v>
      </c>
      <c r="AT36" s="12">
        <v>4890000</v>
      </c>
      <c r="AU36" s="13"/>
      <c r="AV36" s="12">
        <v>0</v>
      </c>
      <c r="AW36" s="12">
        <v>0</v>
      </c>
      <c r="AX36" s="12">
        <v>0</v>
      </c>
      <c r="AY36" s="12">
        <v>0</v>
      </c>
      <c r="AZ36" s="13"/>
      <c r="BA36" s="12">
        <v>132799</v>
      </c>
      <c r="BB36" s="12">
        <v>30677850</v>
      </c>
      <c r="BC36" s="12">
        <v>0</v>
      </c>
      <c r="BD36" s="12">
        <v>30677850</v>
      </c>
      <c r="BE36" s="13"/>
      <c r="BF36" s="12">
        <v>0</v>
      </c>
      <c r="BG36" s="12">
        <v>0</v>
      </c>
      <c r="BH36" s="12">
        <v>0</v>
      </c>
      <c r="BI36" s="12">
        <v>0</v>
      </c>
      <c r="BJ36" s="13"/>
      <c r="BK36" s="12">
        <v>150</v>
      </c>
      <c r="BL36" s="12">
        <v>22500</v>
      </c>
      <c r="BM36" s="12">
        <v>0</v>
      </c>
      <c r="BN36" s="12">
        <v>22500</v>
      </c>
      <c r="BO36" s="13"/>
      <c r="BP36" s="12">
        <v>3853</v>
      </c>
      <c r="BQ36" s="12">
        <v>385300</v>
      </c>
      <c r="BR36" s="12">
        <v>0</v>
      </c>
      <c r="BS36" s="12">
        <v>385300</v>
      </c>
      <c r="BT36" s="13"/>
      <c r="BU36" s="12">
        <v>4075</v>
      </c>
      <c r="BV36" s="12">
        <v>407500</v>
      </c>
      <c r="BW36" s="12">
        <v>0</v>
      </c>
      <c r="BX36" s="12">
        <v>407500</v>
      </c>
      <c r="BY36" s="13"/>
      <c r="BZ36" s="12">
        <v>4075</v>
      </c>
      <c r="CA36" s="12">
        <v>815000</v>
      </c>
      <c r="CB36" s="12">
        <v>0</v>
      </c>
      <c r="CC36" s="12">
        <v>815000</v>
      </c>
      <c r="CD36" s="13"/>
      <c r="CE36" s="12">
        <v>11468</v>
      </c>
      <c r="CF36" s="12">
        <v>1720200</v>
      </c>
      <c r="CG36" s="12">
        <v>0</v>
      </c>
      <c r="CH36" s="12">
        <v>1720200</v>
      </c>
      <c r="CI36" s="13"/>
      <c r="CJ36" s="12">
        <v>10</v>
      </c>
      <c r="CK36" s="12">
        <v>1500</v>
      </c>
      <c r="CL36" s="12">
        <v>0</v>
      </c>
      <c r="CM36" s="12">
        <v>1500</v>
      </c>
      <c r="CN36" s="13"/>
      <c r="CO36" s="12">
        <v>500</v>
      </c>
      <c r="CP36" s="12">
        <v>250000</v>
      </c>
      <c r="CQ36" s="12">
        <v>0</v>
      </c>
      <c r="CR36" s="12">
        <v>250000</v>
      </c>
      <c r="CS36" s="13"/>
      <c r="CT36" s="12">
        <v>1000</v>
      </c>
      <c r="CU36" s="12">
        <v>1000000</v>
      </c>
      <c r="CV36" s="12">
        <v>0</v>
      </c>
      <c r="CW36" s="12">
        <v>1000000</v>
      </c>
      <c r="CX36" s="13"/>
      <c r="CY36" s="12">
        <v>23597</v>
      </c>
      <c r="CZ36" s="12">
        <v>2359700</v>
      </c>
      <c r="DA36" s="12">
        <v>0</v>
      </c>
      <c r="DB36" s="12">
        <v>2359700</v>
      </c>
      <c r="DC36" s="13"/>
      <c r="DD36" s="12">
        <v>0</v>
      </c>
      <c r="DE36" s="12">
        <v>0</v>
      </c>
      <c r="DF36" s="12">
        <v>0</v>
      </c>
      <c r="DG36" s="12">
        <v>0</v>
      </c>
      <c r="DH36" s="13"/>
      <c r="DI36" s="12">
        <v>0</v>
      </c>
      <c r="DJ36" s="12">
        <v>0</v>
      </c>
      <c r="DK36" s="12">
        <v>0</v>
      </c>
      <c r="DL36" s="12">
        <v>0</v>
      </c>
      <c r="DM36" s="13"/>
      <c r="DN36" s="12">
        <v>0</v>
      </c>
      <c r="DO36" s="12">
        <v>0</v>
      </c>
      <c r="DP36" s="12">
        <v>0</v>
      </c>
      <c r="DQ36" s="12">
        <v>0</v>
      </c>
      <c r="DR36" s="13"/>
      <c r="DS36" s="12">
        <v>1</v>
      </c>
      <c r="DT36" s="12">
        <v>150000</v>
      </c>
      <c r="DU36" s="12">
        <v>0</v>
      </c>
      <c r="DV36" s="12">
        <v>150000</v>
      </c>
      <c r="DW36" s="13"/>
      <c r="DX36" s="12">
        <v>0</v>
      </c>
      <c r="DY36" s="12">
        <v>0</v>
      </c>
      <c r="DZ36" s="12">
        <v>0</v>
      </c>
      <c r="EA36" s="12">
        <v>0</v>
      </c>
      <c r="EB36" s="13"/>
      <c r="EC36" s="12">
        <v>0</v>
      </c>
      <c r="ED36" s="12">
        <v>0</v>
      </c>
      <c r="EE36" s="12">
        <v>0</v>
      </c>
      <c r="EF36" s="12">
        <v>0</v>
      </c>
      <c r="EG36" s="13"/>
      <c r="EH36" s="12">
        <v>0</v>
      </c>
      <c r="EI36" s="12">
        <v>2100</v>
      </c>
      <c r="EJ36" s="12">
        <v>0</v>
      </c>
      <c r="EK36" s="12">
        <v>2100</v>
      </c>
      <c r="EL36" s="13"/>
      <c r="EM36" s="12">
        <v>0</v>
      </c>
      <c r="EN36" s="12">
        <v>12471000</v>
      </c>
      <c r="EO36" s="12">
        <v>0</v>
      </c>
      <c r="EP36" s="12">
        <v>12471000</v>
      </c>
      <c r="EQ36" s="13"/>
      <c r="ER36" s="12">
        <v>1112</v>
      </c>
      <c r="ES36" s="12">
        <v>530000</v>
      </c>
      <c r="ET36" s="12">
        <v>0</v>
      </c>
      <c r="EU36" s="12">
        <v>530000</v>
      </c>
      <c r="EV36" s="13"/>
      <c r="EW36" s="12">
        <v>1025</v>
      </c>
      <c r="EX36" s="12">
        <v>256250</v>
      </c>
      <c r="EY36" s="12">
        <v>0</v>
      </c>
      <c r="EZ36" s="12">
        <v>256250</v>
      </c>
      <c r="FA36" s="13"/>
      <c r="FB36" s="12">
        <v>512</v>
      </c>
      <c r="FC36" s="12">
        <v>204800</v>
      </c>
      <c r="FD36" s="12">
        <v>0</v>
      </c>
      <c r="FE36" s="12">
        <v>204800</v>
      </c>
      <c r="FF36" s="13"/>
      <c r="FG36" s="12">
        <v>512</v>
      </c>
      <c r="FH36" s="12">
        <v>307200</v>
      </c>
      <c r="FI36" s="12">
        <v>0</v>
      </c>
      <c r="FJ36" s="12">
        <v>307200</v>
      </c>
      <c r="FK36" s="13"/>
      <c r="FL36" s="12">
        <v>2310</v>
      </c>
      <c r="FM36" s="12">
        <v>231000</v>
      </c>
      <c r="FN36" s="12">
        <v>0</v>
      </c>
      <c r="FO36" s="12">
        <v>231000</v>
      </c>
      <c r="FP36" s="13"/>
      <c r="FQ36" s="12">
        <v>0</v>
      </c>
      <c r="FR36" s="12">
        <v>0</v>
      </c>
      <c r="FS36" s="12">
        <v>0</v>
      </c>
      <c r="FT36" s="12">
        <v>0</v>
      </c>
      <c r="FU36" s="13"/>
      <c r="FV36" s="12">
        <v>172740.52332409885</v>
      </c>
      <c r="FW36" s="12">
        <v>1986516.0182271367</v>
      </c>
      <c r="FX36" s="12">
        <v>0</v>
      </c>
      <c r="FY36" s="12">
        <v>1986516.0182271367</v>
      </c>
      <c r="FZ36" s="13"/>
      <c r="GA36" s="12">
        <v>3854</v>
      </c>
      <c r="GB36" s="12">
        <v>61664000</v>
      </c>
      <c r="GC36" s="12">
        <v>0</v>
      </c>
      <c r="GD36" s="12">
        <v>61664000</v>
      </c>
      <c r="GE36" s="13"/>
      <c r="GF36" s="12">
        <v>4629</v>
      </c>
      <c r="GG36" s="12">
        <v>925800</v>
      </c>
      <c r="GH36" s="12">
        <v>0</v>
      </c>
      <c r="GI36" s="12">
        <v>925800</v>
      </c>
      <c r="GJ36" s="13"/>
      <c r="GK36" s="12"/>
      <c r="GL36" s="12">
        <v>0</v>
      </c>
      <c r="GM36" s="12">
        <v>0</v>
      </c>
      <c r="GN36" s="12">
        <v>0</v>
      </c>
      <c r="GO36" s="13"/>
      <c r="GP36" s="12">
        <v>9042</v>
      </c>
      <c r="GQ36" s="12">
        <v>37994400</v>
      </c>
      <c r="GR36" s="12">
        <v>0</v>
      </c>
      <c r="GS36" s="12">
        <v>37994400</v>
      </c>
      <c r="GT36" s="13"/>
      <c r="GU36" s="12">
        <v>80</v>
      </c>
      <c r="GV36" s="12">
        <v>400000</v>
      </c>
      <c r="GW36" s="12">
        <v>0</v>
      </c>
      <c r="GX36" s="12">
        <v>400000</v>
      </c>
      <c r="GY36" s="13"/>
      <c r="GZ36" s="12">
        <v>0</v>
      </c>
      <c r="HA36" s="12">
        <v>0</v>
      </c>
      <c r="HB36" s="12">
        <v>0</v>
      </c>
      <c r="HC36" s="12">
        <v>0</v>
      </c>
      <c r="HD36" s="13"/>
      <c r="HE36" s="12">
        <v>207</v>
      </c>
      <c r="HF36" s="12">
        <v>289800</v>
      </c>
      <c r="HG36" s="12">
        <v>0</v>
      </c>
      <c r="HH36" s="12">
        <v>289800</v>
      </c>
      <c r="HI36" s="13"/>
      <c r="HJ36" s="12">
        <v>0</v>
      </c>
      <c r="HK36" s="12">
        <v>0</v>
      </c>
      <c r="HL36" s="12">
        <v>0</v>
      </c>
      <c r="HM36" s="12">
        <v>0</v>
      </c>
      <c r="HN36" s="13"/>
      <c r="HO36" s="12">
        <v>0</v>
      </c>
      <c r="HP36" s="12">
        <v>0</v>
      </c>
      <c r="HQ36" s="12">
        <v>0</v>
      </c>
      <c r="HR36" s="12">
        <v>0</v>
      </c>
      <c r="HS36" s="13"/>
      <c r="HT36" s="12">
        <v>0</v>
      </c>
      <c r="HU36" s="12">
        <v>0</v>
      </c>
      <c r="HV36" s="12">
        <v>0</v>
      </c>
      <c r="HW36" s="12">
        <v>0</v>
      </c>
      <c r="HX36" s="13"/>
      <c r="HY36" s="12">
        <v>208</v>
      </c>
      <c r="HZ36" s="12">
        <v>14976000</v>
      </c>
      <c r="IA36" s="12"/>
      <c r="IB36" s="12">
        <v>14976000</v>
      </c>
      <c r="IC36" s="13"/>
      <c r="ID36" s="12">
        <v>3849</v>
      </c>
      <c r="IE36" s="12">
        <v>3849000</v>
      </c>
      <c r="IF36" s="12">
        <v>0</v>
      </c>
      <c r="IG36" s="12">
        <v>3849000</v>
      </c>
      <c r="IH36" s="13"/>
      <c r="II36" s="12">
        <v>20</v>
      </c>
      <c r="IJ36" s="12">
        <v>70000</v>
      </c>
      <c r="IK36" s="12">
        <v>0</v>
      </c>
      <c r="IL36" s="12">
        <v>70000</v>
      </c>
      <c r="IM36" s="13"/>
      <c r="IN36" s="12">
        <v>810</v>
      </c>
      <c r="IO36" s="12">
        <v>1458000</v>
      </c>
      <c r="IP36" s="12">
        <v>0</v>
      </c>
      <c r="IQ36" s="12">
        <v>1458000</v>
      </c>
      <c r="IR36" s="13"/>
      <c r="IS36" s="12">
        <v>0</v>
      </c>
      <c r="IT36" s="12">
        <v>0</v>
      </c>
      <c r="IU36" s="12">
        <v>0</v>
      </c>
      <c r="IV36" s="12">
        <v>0</v>
      </c>
      <c r="IW36" s="13"/>
      <c r="IX36" s="12">
        <v>3895</v>
      </c>
      <c r="IY36" s="12">
        <v>3139750</v>
      </c>
      <c r="IZ36" s="12">
        <v>0</v>
      </c>
      <c r="JA36" s="12">
        <v>3139750</v>
      </c>
      <c r="JB36" s="13"/>
      <c r="JC36" s="12">
        <v>0</v>
      </c>
      <c r="JD36" s="12">
        <v>0</v>
      </c>
      <c r="JE36" s="12">
        <v>0</v>
      </c>
      <c r="JF36" s="12">
        <v>0</v>
      </c>
      <c r="JG36" s="13"/>
      <c r="JH36" s="72">
        <v>4980</v>
      </c>
      <c r="JI36" s="12">
        <v>2739000</v>
      </c>
      <c r="JJ36" s="12">
        <v>0</v>
      </c>
      <c r="JK36" s="12">
        <v>2739000</v>
      </c>
      <c r="JL36" s="13"/>
      <c r="JM36" s="12">
        <v>107</v>
      </c>
      <c r="JN36" s="12">
        <v>240750</v>
      </c>
      <c r="JO36" s="12">
        <v>0</v>
      </c>
      <c r="JP36" s="12">
        <v>240750</v>
      </c>
      <c r="JQ36" s="13"/>
      <c r="JR36" s="12">
        <v>8680</v>
      </c>
      <c r="JS36" s="12">
        <v>598463</v>
      </c>
      <c r="JT36" s="12">
        <v>0</v>
      </c>
      <c r="JU36" s="12">
        <v>598463</v>
      </c>
      <c r="JV36" s="13"/>
      <c r="JW36" s="12">
        <v>186</v>
      </c>
      <c r="JX36" s="12">
        <v>186000</v>
      </c>
      <c r="JY36" s="12">
        <v>0</v>
      </c>
      <c r="JZ36" s="12">
        <v>186000</v>
      </c>
      <c r="KA36" s="13"/>
      <c r="KB36" s="12">
        <v>15</v>
      </c>
      <c r="KC36" s="12">
        <v>6000</v>
      </c>
      <c r="KD36" s="12">
        <v>0</v>
      </c>
      <c r="KE36" s="12">
        <v>6000</v>
      </c>
      <c r="KF36" s="13"/>
      <c r="KG36" s="12">
        <v>1930</v>
      </c>
      <c r="KH36" s="12">
        <v>465750</v>
      </c>
      <c r="KI36" s="12">
        <v>0</v>
      </c>
      <c r="KJ36" s="12">
        <v>465750</v>
      </c>
      <c r="KK36" s="13"/>
      <c r="KL36" s="12">
        <v>1</v>
      </c>
      <c r="KM36" s="12">
        <v>80000</v>
      </c>
      <c r="KN36" s="12">
        <v>0</v>
      </c>
      <c r="KO36" s="12">
        <v>80000</v>
      </c>
      <c r="KP36" s="13"/>
      <c r="KQ36" s="12">
        <v>0</v>
      </c>
      <c r="KR36" s="12">
        <v>5000</v>
      </c>
      <c r="KS36" s="12">
        <v>0</v>
      </c>
      <c r="KT36" s="12">
        <v>5000</v>
      </c>
      <c r="KU36" s="13"/>
      <c r="KV36" s="12">
        <v>20</v>
      </c>
      <c r="KW36" s="12">
        <v>16732720</v>
      </c>
      <c r="KX36" s="12">
        <v>0</v>
      </c>
      <c r="KY36" s="12">
        <v>16732720</v>
      </c>
      <c r="KZ36" s="13"/>
      <c r="LA36" s="12">
        <v>61</v>
      </c>
      <c r="LB36" s="12">
        <v>100800</v>
      </c>
      <c r="LC36" s="12">
        <v>0</v>
      </c>
      <c r="LD36" s="12">
        <v>100800</v>
      </c>
      <c r="LE36" s="13"/>
      <c r="LF36" s="12">
        <v>0</v>
      </c>
      <c r="LG36" s="12">
        <v>100000</v>
      </c>
      <c r="LH36" s="12">
        <v>0</v>
      </c>
      <c r="LI36" s="12">
        <v>100000</v>
      </c>
      <c r="LJ36" s="13"/>
      <c r="LK36" s="12">
        <v>2</v>
      </c>
      <c r="LL36" s="12">
        <v>4000</v>
      </c>
      <c r="LM36" s="12">
        <v>0</v>
      </c>
      <c r="LN36" s="12">
        <v>4000</v>
      </c>
      <c r="LO36" s="13"/>
      <c r="LP36" s="12">
        <v>21</v>
      </c>
      <c r="LQ36" s="12">
        <v>105000</v>
      </c>
      <c r="LR36" s="12">
        <v>0</v>
      </c>
      <c r="LS36" s="12">
        <v>105000</v>
      </c>
      <c r="LT36" s="13"/>
      <c r="LU36" s="12">
        <v>381</v>
      </c>
      <c r="LV36" s="12">
        <v>0</v>
      </c>
      <c r="LW36" s="12">
        <v>0</v>
      </c>
      <c r="LX36" s="12">
        <v>0</v>
      </c>
      <c r="LY36" s="13"/>
      <c r="LZ36" s="12">
        <v>1</v>
      </c>
      <c r="MA36" s="12">
        <v>30000</v>
      </c>
      <c r="MB36" s="12">
        <v>0</v>
      </c>
      <c r="MC36" s="12">
        <v>30000</v>
      </c>
      <c r="MD36" s="13"/>
      <c r="ME36" s="12">
        <v>0</v>
      </c>
      <c r="MF36" s="12">
        <v>0</v>
      </c>
      <c r="MG36" s="12">
        <v>0</v>
      </c>
      <c r="MH36" s="12">
        <v>0</v>
      </c>
      <c r="MI36" s="13"/>
      <c r="MJ36" s="12">
        <v>1</v>
      </c>
      <c r="MK36" s="12">
        <v>54000</v>
      </c>
      <c r="ML36" s="12">
        <v>0</v>
      </c>
      <c r="MM36" s="12">
        <v>54000</v>
      </c>
      <c r="MN36" s="13"/>
      <c r="MO36" s="12">
        <v>0</v>
      </c>
      <c r="MP36" s="12">
        <v>0</v>
      </c>
      <c r="MQ36" s="12">
        <v>0</v>
      </c>
      <c r="MR36" s="12">
        <v>0</v>
      </c>
      <c r="MS36" s="13"/>
      <c r="MT36" s="12">
        <v>0</v>
      </c>
      <c r="MU36" s="12">
        <v>291464798.70822716</v>
      </c>
      <c r="MV36" s="12">
        <v>0</v>
      </c>
      <c r="MW36" s="12">
        <v>291464798.70822716</v>
      </c>
      <c r="MX36" s="13"/>
    </row>
    <row r="37" spans="1:363" s="154" customFormat="1" ht="16.5">
      <c r="A37" s="160">
        <v>31</v>
      </c>
      <c r="B37" s="161" t="s">
        <v>33</v>
      </c>
      <c r="C37" s="150">
        <v>0</v>
      </c>
      <c r="D37" s="150">
        <v>38675400</v>
      </c>
      <c r="E37" s="150">
        <v>0</v>
      </c>
      <c r="F37" s="150">
        <v>38675400</v>
      </c>
      <c r="G37" s="151"/>
      <c r="H37" s="150">
        <v>3424</v>
      </c>
      <c r="I37" s="150">
        <v>1027200</v>
      </c>
      <c r="J37" s="150">
        <v>0</v>
      </c>
      <c r="K37" s="150">
        <v>1027200</v>
      </c>
      <c r="L37" s="151"/>
      <c r="M37" s="150">
        <v>41719.335679999997</v>
      </c>
      <c r="N37" s="150">
        <v>10429833.92</v>
      </c>
      <c r="O37" s="150">
        <v>0</v>
      </c>
      <c r="P37" s="150">
        <v>10429833.92</v>
      </c>
      <c r="Q37" s="151"/>
      <c r="R37" s="150">
        <v>1700</v>
      </c>
      <c r="S37" s="150">
        <v>340000</v>
      </c>
      <c r="T37" s="150">
        <v>0</v>
      </c>
      <c r="U37" s="150">
        <v>340000</v>
      </c>
      <c r="V37" s="151"/>
      <c r="W37" s="150">
        <v>560</v>
      </c>
      <c r="X37" s="150">
        <v>84000</v>
      </c>
      <c r="Y37" s="150">
        <v>0</v>
      </c>
      <c r="Z37" s="150">
        <v>84000</v>
      </c>
      <c r="AA37" s="151"/>
      <c r="AB37" s="150">
        <v>3463</v>
      </c>
      <c r="AC37" s="150">
        <v>692600</v>
      </c>
      <c r="AD37" s="150">
        <v>0</v>
      </c>
      <c r="AE37" s="150">
        <v>692600</v>
      </c>
      <c r="AF37" s="151"/>
      <c r="AG37" s="150">
        <v>3463</v>
      </c>
      <c r="AH37" s="150">
        <v>346300</v>
      </c>
      <c r="AI37" s="150">
        <v>0</v>
      </c>
      <c r="AJ37" s="150">
        <v>346300</v>
      </c>
      <c r="AK37" s="151"/>
      <c r="AL37" s="150">
        <v>0</v>
      </c>
      <c r="AM37" s="150">
        <v>0</v>
      </c>
      <c r="AN37" s="150">
        <v>0</v>
      </c>
      <c r="AO37" s="150">
        <v>0</v>
      </c>
      <c r="AP37" s="151"/>
      <c r="AQ37" s="150">
        <v>3463</v>
      </c>
      <c r="AR37" s="150">
        <v>4155600</v>
      </c>
      <c r="AS37" s="150">
        <v>0</v>
      </c>
      <c r="AT37" s="150">
        <v>4155600</v>
      </c>
      <c r="AU37" s="151"/>
      <c r="AV37" s="150">
        <v>0</v>
      </c>
      <c r="AW37" s="150">
        <v>0</v>
      </c>
      <c r="AX37" s="150">
        <v>0</v>
      </c>
      <c r="AY37" s="150">
        <v>0</v>
      </c>
      <c r="AZ37" s="151"/>
      <c r="BA37" s="150">
        <v>100888</v>
      </c>
      <c r="BB37" s="150">
        <v>23421750</v>
      </c>
      <c r="BC37" s="150">
        <v>0</v>
      </c>
      <c r="BD37" s="150">
        <v>23421750</v>
      </c>
      <c r="BE37" s="151"/>
      <c r="BF37" s="150">
        <v>0</v>
      </c>
      <c r="BG37" s="150">
        <v>0</v>
      </c>
      <c r="BH37" s="150">
        <v>0</v>
      </c>
      <c r="BI37" s="150">
        <v>0</v>
      </c>
      <c r="BJ37" s="151"/>
      <c r="BK37" s="150">
        <v>450</v>
      </c>
      <c r="BL37" s="150">
        <v>67500</v>
      </c>
      <c r="BM37" s="150">
        <v>0</v>
      </c>
      <c r="BN37" s="150">
        <v>67500</v>
      </c>
      <c r="BO37" s="151"/>
      <c r="BP37" s="150">
        <v>3590</v>
      </c>
      <c r="BQ37" s="150">
        <v>359000</v>
      </c>
      <c r="BR37" s="150">
        <v>0</v>
      </c>
      <c r="BS37" s="150">
        <v>359000</v>
      </c>
      <c r="BT37" s="151"/>
      <c r="BU37" s="150">
        <v>3463</v>
      </c>
      <c r="BV37" s="150">
        <v>346300</v>
      </c>
      <c r="BW37" s="150">
        <v>0</v>
      </c>
      <c r="BX37" s="150">
        <v>346300</v>
      </c>
      <c r="BY37" s="151"/>
      <c r="BZ37" s="150">
        <v>3463</v>
      </c>
      <c r="CA37" s="150">
        <v>692600</v>
      </c>
      <c r="CB37" s="150">
        <v>0</v>
      </c>
      <c r="CC37" s="150">
        <v>692600</v>
      </c>
      <c r="CD37" s="151"/>
      <c r="CE37" s="150">
        <v>6072</v>
      </c>
      <c r="CF37" s="150">
        <v>910800</v>
      </c>
      <c r="CG37" s="150">
        <v>0</v>
      </c>
      <c r="CH37" s="150">
        <v>910800</v>
      </c>
      <c r="CI37" s="151"/>
      <c r="CJ37" s="150">
        <v>36</v>
      </c>
      <c r="CK37" s="150">
        <v>5400</v>
      </c>
      <c r="CL37" s="150">
        <v>0</v>
      </c>
      <c r="CM37" s="150">
        <v>5400</v>
      </c>
      <c r="CN37" s="151"/>
      <c r="CO37" s="150">
        <v>500</v>
      </c>
      <c r="CP37" s="150">
        <v>250000</v>
      </c>
      <c r="CQ37" s="150">
        <v>0</v>
      </c>
      <c r="CR37" s="150">
        <v>250000</v>
      </c>
      <c r="CS37" s="151"/>
      <c r="CT37" s="150">
        <v>1000</v>
      </c>
      <c r="CU37" s="150">
        <v>1000000</v>
      </c>
      <c r="CV37" s="150">
        <v>0</v>
      </c>
      <c r="CW37" s="150">
        <v>1000000</v>
      </c>
      <c r="CX37" s="151"/>
      <c r="CY37" s="150">
        <v>11952</v>
      </c>
      <c r="CZ37" s="150">
        <v>1195200</v>
      </c>
      <c r="DA37" s="150">
        <v>0</v>
      </c>
      <c r="DB37" s="150">
        <v>1195200</v>
      </c>
      <c r="DC37" s="151"/>
      <c r="DD37" s="150">
        <v>0</v>
      </c>
      <c r="DE37" s="150">
        <v>0</v>
      </c>
      <c r="DF37" s="150">
        <v>0</v>
      </c>
      <c r="DG37" s="150">
        <v>0</v>
      </c>
      <c r="DH37" s="151"/>
      <c r="DI37" s="150">
        <v>0</v>
      </c>
      <c r="DJ37" s="150">
        <v>0</v>
      </c>
      <c r="DK37" s="150">
        <v>0</v>
      </c>
      <c r="DL37" s="150">
        <v>0</v>
      </c>
      <c r="DM37" s="151"/>
      <c r="DN37" s="150">
        <v>0</v>
      </c>
      <c r="DO37" s="150">
        <v>0</v>
      </c>
      <c r="DP37" s="150">
        <v>0</v>
      </c>
      <c r="DQ37" s="150">
        <v>0</v>
      </c>
      <c r="DR37" s="151"/>
      <c r="DS37" s="150">
        <v>1</v>
      </c>
      <c r="DT37" s="150">
        <v>120000</v>
      </c>
      <c r="DU37" s="150">
        <v>0</v>
      </c>
      <c r="DV37" s="150">
        <v>120000</v>
      </c>
      <c r="DW37" s="151"/>
      <c r="DX37" s="150">
        <v>0</v>
      </c>
      <c r="DY37" s="150">
        <v>0</v>
      </c>
      <c r="DZ37" s="150">
        <v>0</v>
      </c>
      <c r="EA37" s="150">
        <v>0</v>
      </c>
      <c r="EB37" s="151"/>
      <c r="EC37" s="150">
        <v>0</v>
      </c>
      <c r="ED37" s="150">
        <v>0</v>
      </c>
      <c r="EE37" s="150">
        <v>0</v>
      </c>
      <c r="EF37" s="150">
        <v>0</v>
      </c>
      <c r="EG37" s="151"/>
      <c r="EH37" s="150">
        <v>0</v>
      </c>
      <c r="EI37" s="150">
        <v>3000</v>
      </c>
      <c r="EJ37" s="150">
        <v>0</v>
      </c>
      <c r="EK37" s="150">
        <v>3000</v>
      </c>
      <c r="EL37" s="151"/>
      <c r="EM37" s="150">
        <v>0</v>
      </c>
      <c r="EN37" s="150">
        <v>8871192</v>
      </c>
      <c r="EO37" s="150">
        <v>0</v>
      </c>
      <c r="EP37" s="150">
        <v>8871192</v>
      </c>
      <c r="EQ37" s="151"/>
      <c r="ER37" s="150">
        <v>3287</v>
      </c>
      <c r="ES37" s="150">
        <v>1600000</v>
      </c>
      <c r="ET37" s="150">
        <v>0</v>
      </c>
      <c r="EU37" s="150">
        <v>1600000</v>
      </c>
      <c r="EV37" s="151"/>
      <c r="EW37" s="150">
        <v>950</v>
      </c>
      <c r="EX37" s="150">
        <v>237500</v>
      </c>
      <c r="EY37" s="150">
        <v>0</v>
      </c>
      <c r="EZ37" s="150">
        <v>237500</v>
      </c>
      <c r="FA37" s="151"/>
      <c r="FB37" s="150">
        <v>475</v>
      </c>
      <c r="FC37" s="150">
        <v>190000</v>
      </c>
      <c r="FD37" s="150">
        <v>0</v>
      </c>
      <c r="FE37" s="150">
        <v>190000</v>
      </c>
      <c r="FF37" s="151"/>
      <c r="FG37" s="150">
        <v>475</v>
      </c>
      <c r="FH37" s="150">
        <v>285000</v>
      </c>
      <c r="FI37" s="150">
        <v>0</v>
      </c>
      <c r="FJ37" s="150">
        <v>285000</v>
      </c>
      <c r="FK37" s="151"/>
      <c r="FL37" s="150">
        <v>2160</v>
      </c>
      <c r="FM37" s="150">
        <v>216000</v>
      </c>
      <c r="FN37" s="150">
        <v>0</v>
      </c>
      <c r="FO37" s="150">
        <v>216000</v>
      </c>
      <c r="FP37" s="151"/>
      <c r="FQ37" s="150">
        <v>2000</v>
      </c>
      <c r="FR37" s="150">
        <v>150000</v>
      </c>
      <c r="FS37" s="150">
        <v>0</v>
      </c>
      <c r="FT37" s="150">
        <v>150000</v>
      </c>
      <c r="FU37" s="151"/>
      <c r="FV37" s="150">
        <v>385830.10533813521</v>
      </c>
      <c r="FW37" s="150">
        <v>4437046.2113885554</v>
      </c>
      <c r="FX37" s="150">
        <v>0</v>
      </c>
      <c r="FY37" s="150">
        <v>4437046.2113885554</v>
      </c>
      <c r="FZ37" s="151"/>
      <c r="GA37" s="150">
        <v>3356</v>
      </c>
      <c r="GB37" s="150">
        <v>53696000</v>
      </c>
      <c r="GC37" s="150">
        <v>0</v>
      </c>
      <c r="GD37" s="150">
        <v>53696000</v>
      </c>
      <c r="GE37" s="151"/>
      <c r="GF37" s="150">
        <v>3982</v>
      </c>
      <c r="GG37" s="150">
        <v>796400</v>
      </c>
      <c r="GH37" s="150">
        <v>0</v>
      </c>
      <c r="GI37" s="150">
        <v>796400</v>
      </c>
      <c r="GJ37" s="151"/>
      <c r="GK37" s="150"/>
      <c r="GL37" s="150">
        <v>0</v>
      </c>
      <c r="GM37" s="150">
        <v>0</v>
      </c>
      <c r="GN37" s="150">
        <v>0</v>
      </c>
      <c r="GO37" s="151"/>
      <c r="GP37" s="150">
        <v>2250</v>
      </c>
      <c r="GQ37" s="150">
        <v>9468000</v>
      </c>
      <c r="GR37" s="150">
        <v>0</v>
      </c>
      <c r="GS37" s="150">
        <v>9468000</v>
      </c>
      <c r="GT37" s="151"/>
      <c r="GU37" s="150">
        <v>80</v>
      </c>
      <c r="GV37" s="150">
        <v>400000</v>
      </c>
      <c r="GW37" s="150">
        <v>0</v>
      </c>
      <c r="GX37" s="150">
        <v>400000</v>
      </c>
      <c r="GY37" s="151"/>
      <c r="GZ37" s="150">
        <v>0</v>
      </c>
      <c r="HA37" s="150">
        <v>0</v>
      </c>
      <c r="HB37" s="150">
        <v>0</v>
      </c>
      <c r="HC37" s="150">
        <v>0</v>
      </c>
      <c r="HD37" s="151"/>
      <c r="HE37" s="150">
        <v>180</v>
      </c>
      <c r="HF37" s="150">
        <v>252000</v>
      </c>
      <c r="HG37" s="150">
        <v>0</v>
      </c>
      <c r="HH37" s="150">
        <v>252000</v>
      </c>
      <c r="HI37" s="151"/>
      <c r="HJ37" s="150">
        <v>0</v>
      </c>
      <c r="HK37" s="150">
        <v>0</v>
      </c>
      <c r="HL37" s="150">
        <v>0</v>
      </c>
      <c r="HM37" s="150">
        <v>0</v>
      </c>
      <c r="HN37" s="151"/>
      <c r="HO37" s="150">
        <v>0</v>
      </c>
      <c r="HP37" s="150">
        <v>0</v>
      </c>
      <c r="HQ37" s="150">
        <v>0</v>
      </c>
      <c r="HR37" s="150">
        <v>0</v>
      </c>
      <c r="HS37" s="151"/>
      <c r="HT37" s="150">
        <v>0</v>
      </c>
      <c r="HU37" s="150">
        <v>0</v>
      </c>
      <c r="HV37" s="150">
        <v>0</v>
      </c>
      <c r="HW37" s="150">
        <v>0</v>
      </c>
      <c r="HX37" s="151"/>
      <c r="HY37" s="150">
        <v>180</v>
      </c>
      <c r="HZ37" s="150">
        <v>12960000</v>
      </c>
      <c r="IA37" s="150"/>
      <c r="IB37" s="150">
        <v>12960000</v>
      </c>
      <c r="IC37" s="151"/>
      <c r="ID37" s="150">
        <v>3517</v>
      </c>
      <c r="IE37" s="150">
        <v>3517000</v>
      </c>
      <c r="IF37" s="150">
        <v>0</v>
      </c>
      <c r="IG37" s="150">
        <v>3517000</v>
      </c>
      <c r="IH37" s="151"/>
      <c r="II37" s="150">
        <v>20</v>
      </c>
      <c r="IJ37" s="150">
        <v>70000</v>
      </c>
      <c r="IK37" s="150">
        <v>0</v>
      </c>
      <c r="IL37" s="150">
        <v>70000</v>
      </c>
      <c r="IM37" s="151"/>
      <c r="IN37" s="150">
        <v>645</v>
      </c>
      <c r="IO37" s="150">
        <v>1161000</v>
      </c>
      <c r="IP37" s="150">
        <v>0</v>
      </c>
      <c r="IQ37" s="150">
        <v>1161000</v>
      </c>
      <c r="IR37" s="151"/>
      <c r="IS37" s="150">
        <v>0</v>
      </c>
      <c r="IT37" s="150">
        <v>0</v>
      </c>
      <c r="IU37" s="150">
        <v>0</v>
      </c>
      <c r="IV37" s="150">
        <v>0</v>
      </c>
      <c r="IW37" s="151"/>
      <c r="IX37" s="150">
        <v>3590</v>
      </c>
      <c r="IY37" s="150">
        <v>2942500</v>
      </c>
      <c r="IZ37" s="150">
        <v>0</v>
      </c>
      <c r="JA37" s="150">
        <v>2942500</v>
      </c>
      <c r="JB37" s="151"/>
      <c r="JC37" s="150">
        <v>0</v>
      </c>
      <c r="JD37" s="150">
        <v>0</v>
      </c>
      <c r="JE37" s="150">
        <v>0</v>
      </c>
      <c r="JF37" s="150">
        <v>0</v>
      </c>
      <c r="JG37" s="151"/>
      <c r="JH37" s="152">
        <v>3710</v>
      </c>
      <c r="JI37" s="150">
        <v>2040500.0000000002</v>
      </c>
      <c r="JJ37" s="150">
        <v>0</v>
      </c>
      <c r="JK37" s="150">
        <v>2040500.0000000002</v>
      </c>
      <c r="JL37" s="151"/>
      <c r="JM37" s="150">
        <v>157</v>
      </c>
      <c r="JN37" s="150">
        <v>353250</v>
      </c>
      <c r="JO37" s="150">
        <v>0</v>
      </c>
      <c r="JP37" s="150">
        <v>353250</v>
      </c>
      <c r="JQ37" s="151"/>
      <c r="JR37" s="150">
        <v>6100</v>
      </c>
      <c r="JS37" s="150">
        <v>420579</v>
      </c>
      <c r="JT37" s="150">
        <v>0</v>
      </c>
      <c r="JU37" s="150">
        <v>420579</v>
      </c>
      <c r="JV37" s="151"/>
      <c r="JW37" s="150">
        <v>185</v>
      </c>
      <c r="JX37" s="150">
        <v>185000</v>
      </c>
      <c r="JY37" s="150">
        <v>0</v>
      </c>
      <c r="JZ37" s="150">
        <v>185000</v>
      </c>
      <c r="KA37" s="151"/>
      <c r="KB37" s="150">
        <v>0</v>
      </c>
      <c r="KC37" s="150">
        <v>0</v>
      </c>
      <c r="KD37" s="150">
        <v>0</v>
      </c>
      <c r="KE37" s="150">
        <v>0</v>
      </c>
      <c r="KF37" s="151"/>
      <c r="KG37" s="150">
        <v>0</v>
      </c>
      <c r="KH37" s="150">
        <v>0</v>
      </c>
      <c r="KI37" s="150">
        <v>0</v>
      </c>
      <c r="KJ37" s="150">
        <v>0</v>
      </c>
      <c r="KK37" s="151"/>
      <c r="KL37" s="150">
        <v>1</v>
      </c>
      <c r="KM37" s="150">
        <v>80000</v>
      </c>
      <c r="KN37" s="150">
        <v>0</v>
      </c>
      <c r="KO37" s="150">
        <v>80000</v>
      </c>
      <c r="KP37" s="151"/>
      <c r="KQ37" s="150">
        <v>0</v>
      </c>
      <c r="KR37" s="150">
        <v>5000</v>
      </c>
      <c r="KS37" s="150">
        <v>0</v>
      </c>
      <c r="KT37" s="150">
        <v>5000</v>
      </c>
      <c r="KU37" s="151"/>
      <c r="KV37" s="150">
        <v>20</v>
      </c>
      <c r="KW37" s="150">
        <v>49334800</v>
      </c>
      <c r="KX37" s="150">
        <v>0</v>
      </c>
      <c r="KY37" s="150">
        <v>49334800</v>
      </c>
      <c r="KZ37" s="151"/>
      <c r="LA37" s="150">
        <v>181</v>
      </c>
      <c r="LB37" s="150">
        <v>300000</v>
      </c>
      <c r="LC37" s="150">
        <v>0</v>
      </c>
      <c r="LD37" s="150">
        <v>300000</v>
      </c>
      <c r="LE37" s="151"/>
      <c r="LF37" s="150">
        <v>0</v>
      </c>
      <c r="LG37" s="150">
        <v>100000</v>
      </c>
      <c r="LH37" s="150">
        <v>0</v>
      </c>
      <c r="LI37" s="150">
        <v>100000</v>
      </c>
      <c r="LJ37" s="151"/>
      <c r="LK37" s="150">
        <v>2</v>
      </c>
      <c r="LL37" s="150">
        <v>4000</v>
      </c>
      <c r="LM37" s="150">
        <v>0</v>
      </c>
      <c r="LN37" s="150">
        <v>4000</v>
      </c>
      <c r="LO37" s="151"/>
      <c r="LP37" s="150">
        <v>20</v>
      </c>
      <c r="LQ37" s="150">
        <v>100000</v>
      </c>
      <c r="LR37" s="150">
        <v>0</v>
      </c>
      <c r="LS37" s="150">
        <v>100000</v>
      </c>
      <c r="LT37" s="151"/>
      <c r="LU37" s="150">
        <v>323</v>
      </c>
      <c r="LV37" s="150">
        <v>0</v>
      </c>
      <c r="LW37" s="150">
        <v>0</v>
      </c>
      <c r="LX37" s="150">
        <v>0</v>
      </c>
      <c r="LY37" s="151"/>
      <c r="LZ37" s="150">
        <v>1</v>
      </c>
      <c r="MA37" s="150">
        <v>30000</v>
      </c>
      <c r="MB37" s="150">
        <v>0</v>
      </c>
      <c r="MC37" s="150">
        <v>30000</v>
      </c>
      <c r="MD37" s="151"/>
      <c r="ME37" s="150">
        <v>0</v>
      </c>
      <c r="MF37" s="150">
        <v>0</v>
      </c>
      <c r="MG37" s="150">
        <v>0</v>
      </c>
      <c r="MH37" s="150">
        <v>0</v>
      </c>
      <c r="MI37" s="151"/>
      <c r="MJ37" s="150">
        <v>1</v>
      </c>
      <c r="MK37" s="150">
        <v>54000</v>
      </c>
      <c r="ML37" s="150">
        <v>0</v>
      </c>
      <c r="MM37" s="150">
        <v>54000</v>
      </c>
      <c r="MN37" s="151"/>
      <c r="MO37" s="150">
        <v>0</v>
      </c>
      <c r="MP37" s="150">
        <v>0</v>
      </c>
      <c r="MQ37" s="150">
        <v>0</v>
      </c>
      <c r="MR37" s="150">
        <v>0</v>
      </c>
      <c r="MS37" s="151"/>
      <c r="MT37" s="150">
        <f>C37+H37+M37+R37+W37+AB37+AG37+AL37+AQ37+AV37+BA37+BF37+BK37+BP37+BU37+BZ37+CE37+CJ37+CO37+CT37+CY37+DD37+DI37+DN37+DS37+DX37+EC37+EH37+EM37+ER37+EW37+FB37+FG37+FL37+FQ37+FV37+GA37+GF37+GK37+GP37+GU37+GZ37+HE37+HJ37+HO37+HT37+HY37+ID37+II37+IN37+IS37+IX37+JC37+JH37+JM37+JR37+JW37+KB37+KG37+KL37+KQ37+KV37+LA37+LF37+LK37+LP37+LU37+LZ37+ME37+MJ37+MO37</f>
        <v>612885.44101813517</v>
      </c>
      <c r="MU37" s="150">
        <f t="shared" ref="MU37:MW37" si="0">D37+I37+N37+S37+X37+AC37+AH37+AM37+AR37+AW37+BB37+BG37+BL37+BQ37+BV37+CA37+CF37+CK37+CP37+CU37+CZ37+DE37+DJ37+DO37+DT37+DY37+ED37+EI37+EN37+ES37+EX37+FC37+FH37+FM37+FR37+FW37+GB37+GG37+GL37+GQ37+GV37+HA37+HF37+HK37+HP37+HU37+HZ37+IE37+IJ37+IO37+IT37+IY37+JD37+JI37+JN37+JS37+JX37+KC37+KH37+KM37+KR37+KW37+LB37+LG37+LL37+LQ37+LV37+MA37+MF37+MK37+MP37</f>
        <v>238379251.13138855</v>
      </c>
      <c r="MV37" s="150">
        <f t="shared" si="0"/>
        <v>0</v>
      </c>
      <c r="MW37" s="150">
        <f t="shared" si="0"/>
        <v>238379251.13138855</v>
      </c>
      <c r="MX37" s="151"/>
      <c r="MY37" s="154">
        <v>238379251</v>
      </c>
    </row>
    <row r="38" spans="1:363" ht="16.5" hidden="1">
      <c r="A38" s="77">
        <v>32</v>
      </c>
      <c r="B38" s="78" t="s">
        <v>34</v>
      </c>
      <c r="C38" s="12">
        <v>0</v>
      </c>
      <c r="D38" s="12">
        <v>9664200</v>
      </c>
      <c r="E38" s="12">
        <v>0</v>
      </c>
      <c r="F38" s="12">
        <v>9664200</v>
      </c>
      <c r="G38" s="13"/>
      <c r="H38" s="12">
        <v>498</v>
      </c>
      <c r="I38" s="12">
        <v>149400</v>
      </c>
      <c r="J38" s="12">
        <v>0</v>
      </c>
      <c r="K38" s="12">
        <v>149400</v>
      </c>
      <c r="L38" s="13"/>
      <c r="M38" s="12">
        <v>7993.6058400000002</v>
      </c>
      <c r="N38" s="12">
        <v>1998401.46</v>
      </c>
      <c r="O38" s="12">
        <v>0</v>
      </c>
      <c r="P38" s="12">
        <v>1998401.46</v>
      </c>
      <c r="Q38" s="13"/>
      <c r="R38" s="12">
        <v>590</v>
      </c>
      <c r="S38" s="12">
        <v>118000</v>
      </c>
      <c r="T38" s="12">
        <v>0</v>
      </c>
      <c r="U38" s="12">
        <v>118000</v>
      </c>
      <c r="V38" s="13"/>
      <c r="W38" s="12">
        <v>309</v>
      </c>
      <c r="X38" s="12">
        <v>46350</v>
      </c>
      <c r="Y38" s="12">
        <v>0</v>
      </c>
      <c r="Z38" s="12">
        <v>46350</v>
      </c>
      <c r="AA38" s="13"/>
      <c r="AB38" s="12">
        <v>506</v>
      </c>
      <c r="AC38" s="12">
        <v>101200</v>
      </c>
      <c r="AD38" s="12">
        <v>0</v>
      </c>
      <c r="AE38" s="12">
        <v>101200</v>
      </c>
      <c r="AF38" s="13"/>
      <c r="AG38" s="12">
        <v>506</v>
      </c>
      <c r="AH38" s="12">
        <v>50600</v>
      </c>
      <c r="AI38" s="12">
        <v>0</v>
      </c>
      <c r="AJ38" s="12">
        <v>50600</v>
      </c>
      <c r="AK38" s="13"/>
      <c r="AL38" s="12">
        <v>0</v>
      </c>
      <c r="AM38" s="12">
        <v>0</v>
      </c>
      <c r="AN38" s="12">
        <v>0</v>
      </c>
      <c r="AO38" s="12">
        <v>0</v>
      </c>
      <c r="AP38" s="13"/>
      <c r="AQ38" s="12">
        <v>506</v>
      </c>
      <c r="AR38" s="12">
        <v>607200</v>
      </c>
      <c r="AS38" s="12">
        <v>0</v>
      </c>
      <c r="AT38" s="12">
        <v>607200</v>
      </c>
      <c r="AU38" s="13"/>
      <c r="AV38" s="12">
        <v>0</v>
      </c>
      <c r="AW38" s="12">
        <v>0</v>
      </c>
      <c r="AX38" s="12">
        <v>0</v>
      </c>
      <c r="AY38" s="12">
        <v>0</v>
      </c>
      <c r="AZ38" s="13"/>
      <c r="BA38" s="12">
        <v>18950</v>
      </c>
      <c r="BB38" s="12">
        <v>4917500</v>
      </c>
      <c r="BC38" s="12">
        <v>0</v>
      </c>
      <c r="BD38" s="12">
        <v>4917500</v>
      </c>
      <c r="BE38" s="13"/>
      <c r="BF38" s="12">
        <v>6000</v>
      </c>
      <c r="BG38" s="12">
        <v>1575000</v>
      </c>
      <c r="BH38" s="12">
        <v>0</v>
      </c>
      <c r="BI38" s="12">
        <v>1575000</v>
      </c>
      <c r="BJ38" s="13"/>
      <c r="BK38" s="12">
        <v>75</v>
      </c>
      <c r="BL38" s="12">
        <v>11250</v>
      </c>
      <c r="BM38" s="12">
        <v>0</v>
      </c>
      <c r="BN38" s="12">
        <v>11250</v>
      </c>
      <c r="BO38" s="13"/>
      <c r="BP38" s="12">
        <v>579</v>
      </c>
      <c r="BQ38" s="12">
        <v>57900</v>
      </c>
      <c r="BR38" s="12">
        <v>0</v>
      </c>
      <c r="BS38" s="12">
        <v>57900</v>
      </c>
      <c r="BT38" s="13"/>
      <c r="BU38" s="12">
        <v>506</v>
      </c>
      <c r="BV38" s="12">
        <v>50600</v>
      </c>
      <c r="BW38" s="12">
        <v>0</v>
      </c>
      <c r="BX38" s="12">
        <v>50600</v>
      </c>
      <c r="BY38" s="13"/>
      <c r="BZ38" s="12">
        <v>506</v>
      </c>
      <c r="CA38" s="12">
        <v>101200</v>
      </c>
      <c r="CB38" s="12">
        <v>0</v>
      </c>
      <c r="CC38" s="12">
        <v>101200</v>
      </c>
      <c r="CD38" s="13"/>
      <c r="CE38" s="12">
        <v>712</v>
      </c>
      <c r="CF38" s="12">
        <v>106800</v>
      </c>
      <c r="CG38" s="12">
        <v>0</v>
      </c>
      <c r="CH38" s="12">
        <v>106800</v>
      </c>
      <c r="CI38" s="13"/>
      <c r="CJ38" s="12">
        <v>48</v>
      </c>
      <c r="CK38" s="12">
        <v>7200</v>
      </c>
      <c r="CL38" s="12">
        <v>0</v>
      </c>
      <c r="CM38" s="12">
        <v>7200</v>
      </c>
      <c r="CN38" s="13"/>
      <c r="CO38" s="12">
        <v>300</v>
      </c>
      <c r="CP38" s="12">
        <v>150000</v>
      </c>
      <c r="CQ38" s="12">
        <v>0</v>
      </c>
      <c r="CR38" s="12">
        <v>150000</v>
      </c>
      <c r="CS38" s="13"/>
      <c r="CT38" s="12">
        <v>600</v>
      </c>
      <c r="CU38" s="12">
        <v>600000</v>
      </c>
      <c r="CV38" s="12">
        <v>0</v>
      </c>
      <c r="CW38" s="12">
        <v>600000</v>
      </c>
      <c r="CX38" s="13"/>
      <c r="CY38" s="12">
        <v>3218</v>
      </c>
      <c r="CZ38" s="12">
        <v>321800</v>
      </c>
      <c r="DA38" s="12">
        <v>0</v>
      </c>
      <c r="DB38" s="12">
        <v>321800</v>
      </c>
      <c r="DC38" s="13"/>
      <c r="DD38" s="12">
        <v>0</v>
      </c>
      <c r="DE38" s="12">
        <v>0</v>
      </c>
      <c r="DF38" s="12">
        <v>0</v>
      </c>
      <c r="DG38" s="12">
        <v>0</v>
      </c>
      <c r="DH38" s="13"/>
      <c r="DI38" s="12">
        <v>0</v>
      </c>
      <c r="DJ38" s="12">
        <v>0</v>
      </c>
      <c r="DK38" s="12">
        <v>0</v>
      </c>
      <c r="DL38" s="12">
        <v>0</v>
      </c>
      <c r="DM38" s="13"/>
      <c r="DN38" s="12">
        <v>0</v>
      </c>
      <c r="DO38" s="12">
        <v>0</v>
      </c>
      <c r="DP38" s="12">
        <v>0</v>
      </c>
      <c r="DQ38" s="12">
        <v>0</v>
      </c>
      <c r="DR38" s="13"/>
      <c r="DS38" s="12">
        <v>1</v>
      </c>
      <c r="DT38" s="12">
        <v>100000</v>
      </c>
      <c r="DU38" s="12">
        <v>0</v>
      </c>
      <c r="DV38" s="12">
        <v>100000</v>
      </c>
      <c r="DW38" s="13"/>
      <c r="DX38" s="12">
        <v>0</v>
      </c>
      <c r="DY38" s="12">
        <v>0</v>
      </c>
      <c r="DZ38" s="12">
        <v>0</v>
      </c>
      <c r="EA38" s="12">
        <v>0</v>
      </c>
      <c r="EB38" s="13"/>
      <c r="EC38" s="12">
        <v>0</v>
      </c>
      <c r="ED38" s="12">
        <v>0</v>
      </c>
      <c r="EE38" s="12">
        <v>0</v>
      </c>
      <c r="EF38" s="12">
        <v>0</v>
      </c>
      <c r="EG38" s="13"/>
      <c r="EH38" s="12">
        <v>0</v>
      </c>
      <c r="EI38" s="12">
        <v>2100</v>
      </c>
      <c r="EJ38" s="12">
        <v>0</v>
      </c>
      <c r="EK38" s="12">
        <v>2100</v>
      </c>
      <c r="EL38" s="13"/>
      <c r="EM38" s="12">
        <v>0</v>
      </c>
      <c r="EN38" s="12">
        <v>1000000</v>
      </c>
      <c r="EO38" s="12">
        <v>0</v>
      </c>
      <c r="EP38" s="12">
        <v>1000000</v>
      </c>
      <c r="EQ38" s="13"/>
      <c r="ER38" s="12">
        <v>40</v>
      </c>
      <c r="ES38" s="12">
        <v>26000</v>
      </c>
      <c r="ET38" s="12">
        <v>0</v>
      </c>
      <c r="EU38" s="12">
        <v>26000</v>
      </c>
      <c r="EV38" s="13"/>
      <c r="EW38" s="12">
        <v>153</v>
      </c>
      <c r="EX38" s="12">
        <v>38250</v>
      </c>
      <c r="EY38" s="12">
        <v>0</v>
      </c>
      <c r="EZ38" s="12">
        <v>38250</v>
      </c>
      <c r="FA38" s="13"/>
      <c r="FB38" s="12">
        <v>77</v>
      </c>
      <c r="FC38" s="12">
        <v>30800</v>
      </c>
      <c r="FD38" s="12">
        <v>0</v>
      </c>
      <c r="FE38" s="12">
        <v>30800</v>
      </c>
      <c r="FF38" s="13"/>
      <c r="FG38" s="12">
        <v>77</v>
      </c>
      <c r="FH38" s="12">
        <v>46200</v>
      </c>
      <c r="FI38" s="12">
        <v>0</v>
      </c>
      <c r="FJ38" s="12">
        <v>46200</v>
      </c>
      <c r="FK38" s="13"/>
      <c r="FL38" s="12">
        <v>390</v>
      </c>
      <c r="FM38" s="12">
        <v>39000</v>
      </c>
      <c r="FN38" s="12">
        <v>0</v>
      </c>
      <c r="FO38" s="12">
        <v>39000</v>
      </c>
      <c r="FP38" s="13"/>
      <c r="FQ38" s="12">
        <v>0</v>
      </c>
      <c r="FR38" s="12">
        <v>0</v>
      </c>
      <c r="FS38" s="12">
        <v>0</v>
      </c>
      <c r="FT38" s="12">
        <v>0</v>
      </c>
      <c r="FU38" s="13"/>
      <c r="FV38" s="12">
        <v>347081.50579997746</v>
      </c>
      <c r="FW38" s="12">
        <v>3991437.3166997409</v>
      </c>
      <c r="FX38" s="12">
        <v>0</v>
      </c>
      <c r="FY38" s="12">
        <v>3991437.3166997409</v>
      </c>
      <c r="FZ38" s="13"/>
      <c r="GA38" s="12">
        <v>511</v>
      </c>
      <c r="GB38" s="12">
        <v>8176000</v>
      </c>
      <c r="GC38" s="12">
        <v>0</v>
      </c>
      <c r="GD38" s="12">
        <v>8176000</v>
      </c>
      <c r="GE38" s="13"/>
      <c r="GF38" s="12">
        <v>750</v>
      </c>
      <c r="GG38" s="12">
        <v>150000</v>
      </c>
      <c r="GH38" s="12">
        <v>0</v>
      </c>
      <c r="GI38" s="12">
        <v>150000</v>
      </c>
      <c r="GJ38" s="13"/>
      <c r="GK38" s="12"/>
      <c r="GL38" s="12">
        <v>0</v>
      </c>
      <c r="GM38" s="12">
        <v>0</v>
      </c>
      <c r="GN38" s="12">
        <v>0</v>
      </c>
      <c r="GO38" s="13"/>
      <c r="GP38" s="12">
        <v>0</v>
      </c>
      <c r="GQ38" s="12">
        <v>0</v>
      </c>
      <c r="GR38" s="12">
        <v>0</v>
      </c>
      <c r="GS38" s="12">
        <v>0</v>
      </c>
      <c r="GT38" s="13"/>
      <c r="GU38" s="12">
        <v>24</v>
      </c>
      <c r="GV38" s="12">
        <v>120000</v>
      </c>
      <c r="GW38" s="12">
        <v>0</v>
      </c>
      <c r="GX38" s="12">
        <v>120000</v>
      </c>
      <c r="GY38" s="13"/>
      <c r="GZ38" s="12">
        <v>0</v>
      </c>
      <c r="HA38" s="12">
        <v>0</v>
      </c>
      <c r="HB38" s="12">
        <v>0</v>
      </c>
      <c r="HC38" s="12">
        <v>0</v>
      </c>
      <c r="HD38" s="13"/>
      <c r="HE38" s="12">
        <v>26</v>
      </c>
      <c r="HF38" s="12">
        <v>36400</v>
      </c>
      <c r="HG38" s="12">
        <v>0</v>
      </c>
      <c r="HH38" s="12">
        <v>36400</v>
      </c>
      <c r="HI38" s="13"/>
      <c r="HJ38" s="12">
        <v>10</v>
      </c>
      <c r="HK38" s="12">
        <v>1296350</v>
      </c>
      <c r="HL38" s="12">
        <v>0</v>
      </c>
      <c r="HM38" s="12">
        <v>1296350</v>
      </c>
      <c r="HN38" s="13"/>
      <c r="HO38" s="12">
        <v>0</v>
      </c>
      <c r="HP38" s="12">
        <v>0</v>
      </c>
      <c r="HQ38" s="12">
        <v>0</v>
      </c>
      <c r="HR38" s="12">
        <v>0</v>
      </c>
      <c r="HS38" s="13"/>
      <c r="HT38" s="12">
        <v>0</v>
      </c>
      <c r="HU38" s="12">
        <v>0</v>
      </c>
      <c r="HV38" s="12">
        <v>0</v>
      </c>
      <c r="HW38" s="12">
        <v>0</v>
      </c>
      <c r="HX38" s="13"/>
      <c r="HY38" s="12">
        <v>26</v>
      </c>
      <c r="HZ38" s="12">
        <v>1872000</v>
      </c>
      <c r="IA38" s="12"/>
      <c r="IB38" s="12">
        <v>1872000</v>
      </c>
      <c r="IC38" s="13"/>
      <c r="ID38" s="12">
        <v>532</v>
      </c>
      <c r="IE38" s="12">
        <v>532000</v>
      </c>
      <c r="IF38" s="12">
        <v>0</v>
      </c>
      <c r="IG38" s="12">
        <v>532000</v>
      </c>
      <c r="IH38" s="13"/>
      <c r="II38" s="12">
        <v>6</v>
      </c>
      <c r="IJ38" s="12">
        <v>21000</v>
      </c>
      <c r="IK38" s="12">
        <v>0</v>
      </c>
      <c r="IL38" s="12">
        <v>21000</v>
      </c>
      <c r="IM38" s="13"/>
      <c r="IN38" s="12">
        <v>254</v>
      </c>
      <c r="IO38" s="12">
        <v>457200</v>
      </c>
      <c r="IP38" s="12">
        <v>0</v>
      </c>
      <c r="IQ38" s="12">
        <v>457200</v>
      </c>
      <c r="IR38" s="13"/>
      <c r="IS38" s="12">
        <v>0</v>
      </c>
      <c r="IT38" s="12">
        <v>0</v>
      </c>
      <c r="IU38" s="12">
        <v>0</v>
      </c>
      <c r="IV38" s="12">
        <v>0</v>
      </c>
      <c r="IW38" s="13"/>
      <c r="IX38" s="12">
        <v>593</v>
      </c>
      <c r="IY38" s="12">
        <v>544250</v>
      </c>
      <c r="IZ38" s="12">
        <v>0</v>
      </c>
      <c r="JA38" s="12">
        <v>544250</v>
      </c>
      <c r="JB38" s="13"/>
      <c r="JC38" s="12">
        <v>0</v>
      </c>
      <c r="JD38" s="12">
        <v>0</v>
      </c>
      <c r="JE38" s="12">
        <v>0</v>
      </c>
      <c r="JF38" s="12">
        <v>0</v>
      </c>
      <c r="JG38" s="13"/>
      <c r="JH38" s="72">
        <v>550</v>
      </c>
      <c r="JI38" s="12">
        <v>302500</v>
      </c>
      <c r="JJ38" s="12">
        <v>0</v>
      </c>
      <c r="JK38" s="12">
        <v>302500</v>
      </c>
      <c r="JL38" s="13"/>
      <c r="JM38" s="12">
        <v>24</v>
      </c>
      <c r="JN38" s="12">
        <v>54000</v>
      </c>
      <c r="JO38" s="12">
        <v>0</v>
      </c>
      <c r="JP38" s="12">
        <v>54000</v>
      </c>
      <c r="JQ38" s="13"/>
      <c r="JR38" s="12">
        <v>1040</v>
      </c>
      <c r="JS38" s="12">
        <v>71705</v>
      </c>
      <c r="JT38" s="12">
        <v>0</v>
      </c>
      <c r="JU38" s="12">
        <v>71705</v>
      </c>
      <c r="JV38" s="13"/>
      <c r="JW38" s="12">
        <v>35</v>
      </c>
      <c r="JX38" s="12">
        <v>35000</v>
      </c>
      <c r="JY38" s="12">
        <v>0</v>
      </c>
      <c r="JZ38" s="12">
        <v>35000</v>
      </c>
      <c r="KA38" s="13"/>
      <c r="KB38" s="12">
        <v>0</v>
      </c>
      <c r="KC38" s="12">
        <v>0</v>
      </c>
      <c r="KD38" s="12">
        <v>0</v>
      </c>
      <c r="KE38" s="12">
        <v>0</v>
      </c>
      <c r="KF38" s="13"/>
      <c r="KG38" s="12">
        <v>0</v>
      </c>
      <c r="KH38" s="12">
        <v>0</v>
      </c>
      <c r="KI38" s="12">
        <v>0</v>
      </c>
      <c r="KJ38" s="12">
        <v>0</v>
      </c>
      <c r="KK38" s="13"/>
      <c r="KL38" s="12">
        <v>1</v>
      </c>
      <c r="KM38" s="12">
        <v>60000</v>
      </c>
      <c r="KN38" s="12">
        <v>0</v>
      </c>
      <c r="KO38" s="12">
        <v>60000</v>
      </c>
      <c r="KP38" s="13"/>
      <c r="KQ38" s="12">
        <v>0</v>
      </c>
      <c r="KR38" s="12">
        <v>5000</v>
      </c>
      <c r="KS38" s="12">
        <v>0</v>
      </c>
      <c r="KT38" s="12">
        <v>5000</v>
      </c>
      <c r="KU38" s="13"/>
      <c r="KV38" s="12">
        <v>4</v>
      </c>
      <c r="KW38" s="12">
        <v>583340</v>
      </c>
      <c r="KX38" s="12">
        <v>0</v>
      </c>
      <c r="KY38" s="12">
        <v>583340</v>
      </c>
      <c r="KZ38" s="13"/>
      <c r="LA38" s="12">
        <v>2</v>
      </c>
      <c r="LB38" s="12">
        <v>6400</v>
      </c>
      <c r="LC38" s="12">
        <v>0</v>
      </c>
      <c r="LD38" s="12">
        <v>6400</v>
      </c>
      <c r="LE38" s="13"/>
      <c r="LF38" s="12">
        <v>0</v>
      </c>
      <c r="LG38" s="12">
        <v>100000</v>
      </c>
      <c r="LH38" s="12">
        <v>0</v>
      </c>
      <c r="LI38" s="12">
        <v>100000</v>
      </c>
      <c r="LJ38" s="13"/>
      <c r="LK38" s="12">
        <v>2</v>
      </c>
      <c r="LL38" s="12">
        <v>4000</v>
      </c>
      <c r="LM38" s="12">
        <v>0</v>
      </c>
      <c r="LN38" s="12">
        <v>4000</v>
      </c>
      <c r="LO38" s="13"/>
      <c r="LP38" s="12">
        <v>6</v>
      </c>
      <c r="LQ38" s="12">
        <v>30000</v>
      </c>
      <c r="LR38" s="12">
        <v>0</v>
      </c>
      <c r="LS38" s="12">
        <v>30000</v>
      </c>
      <c r="LT38" s="13"/>
      <c r="LU38" s="12">
        <v>54</v>
      </c>
      <c r="LV38" s="12">
        <v>0</v>
      </c>
      <c r="LW38" s="12">
        <v>0</v>
      </c>
      <c r="LX38" s="12">
        <v>0</v>
      </c>
      <c r="LY38" s="13"/>
      <c r="LZ38" s="12">
        <v>1</v>
      </c>
      <c r="MA38" s="12">
        <v>30000</v>
      </c>
      <c r="MB38" s="12">
        <v>0</v>
      </c>
      <c r="MC38" s="12">
        <v>30000</v>
      </c>
      <c r="MD38" s="13"/>
      <c r="ME38" s="12">
        <v>0</v>
      </c>
      <c r="MF38" s="12">
        <v>0</v>
      </c>
      <c r="MG38" s="12">
        <v>0</v>
      </c>
      <c r="MH38" s="12">
        <v>0</v>
      </c>
      <c r="MI38" s="13"/>
      <c r="MJ38" s="12">
        <v>1</v>
      </c>
      <c r="MK38" s="12">
        <v>54000</v>
      </c>
      <c r="ML38" s="12">
        <v>0</v>
      </c>
      <c r="MM38" s="12">
        <v>54000</v>
      </c>
      <c r="MN38" s="13"/>
      <c r="MO38" s="12">
        <v>0</v>
      </c>
      <c r="MP38" s="12">
        <v>0</v>
      </c>
      <c r="MQ38" s="12">
        <v>0</v>
      </c>
      <c r="MR38" s="12">
        <v>0</v>
      </c>
      <c r="MS38" s="13"/>
      <c r="MT38" s="12">
        <v>0</v>
      </c>
      <c r="MU38" s="12">
        <v>40449533.776699737</v>
      </c>
      <c r="MV38" s="12">
        <v>0</v>
      </c>
      <c r="MW38" s="12">
        <v>40449533.776699737</v>
      </c>
      <c r="MX38" s="13"/>
    </row>
    <row r="39" spans="1:363" ht="16.5" hidden="1">
      <c r="A39" s="77">
        <v>33</v>
      </c>
      <c r="B39" s="78" t="s">
        <v>35</v>
      </c>
      <c r="C39" s="12">
        <v>0</v>
      </c>
      <c r="D39" s="12">
        <v>7194400</v>
      </c>
      <c r="E39" s="12">
        <v>0</v>
      </c>
      <c r="F39" s="12">
        <v>7194400</v>
      </c>
      <c r="G39" s="13"/>
      <c r="H39" s="12">
        <v>572</v>
      </c>
      <c r="I39" s="12">
        <v>171600</v>
      </c>
      <c r="J39" s="12">
        <v>0</v>
      </c>
      <c r="K39" s="12">
        <v>171600</v>
      </c>
      <c r="L39" s="13"/>
      <c r="M39" s="12">
        <v>14461.358560000001</v>
      </c>
      <c r="N39" s="12">
        <v>3615339.64</v>
      </c>
      <c r="O39" s="12">
        <v>0</v>
      </c>
      <c r="P39" s="12">
        <v>3615339.64</v>
      </c>
      <c r="Q39" s="13"/>
      <c r="R39" s="12">
        <v>350</v>
      </c>
      <c r="S39" s="12">
        <v>70000</v>
      </c>
      <c r="T39" s="12">
        <v>0</v>
      </c>
      <c r="U39" s="12">
        <v>70000</v>
      </c>
      <c r="V39" s="13"/>
      <c r="W39" s="12">
        <v>37</v>
      </c>
      <c r="X39" s="12">
        <v>5550</v>
      </c>
      <c r="Y39" s="12">
        <v>0</v>
      </c>
      <c r="Z39" s="12">
        <v>5550</v>
      </c>
      <c r="AA39" s="13"/>
      <c r="AB39" s="12">
        <v>572</v>
      </c>
      <c r="AC39" s="12">
        <v>114400</v>
      </c>
      <c r="AD39" s="12">
        <v>0</v>
      </c>
      <c r="AE39" s="12">
        <v>114400</v>
      </c>
      <c r="AF39" s="13"/>
      <c r="AG39" s="12">
        <v>572</v>
      </c>
      <c r="AH39" s="12">
        <v>57200</v>
      </c>
      <c r="AI39" s="12">
        <v>0</v>
      </c>
      <c r="AJ39" s="12">
        <v>57200</v>
      </c>
      <c r="AK39" s="13"/>
      <c r="AL39" s="12">
        <v>0</v>
      </c>
      <c r="AM39" s="12">
        <v>0</v>
      </c>
      <c r="AN39" s="12">
        <v>0</v>
      </c>
      <c r="AO39" s="12">
        <v>0</v>
      </c>
      <c r="AP39" s="13"/>
      <c r="AQ39" s="12">
        <v>572</v>
      </c>
      <c r="AR39" s="12">
        <v>686400</v>
      </c>
      <c r="AS39" s="12">
        <v>0</v>
      </c>
      <c r="AT39" s="12">
        <v>686400</v>
      </c>
      <c r="AU39" s="13"/>
      <c r="AV39" s="12">
        <v>0</v>
      </c>
      <c r="AW39" s="12">
        <v>0</v>
      </c>
      <c r="AX39" s="12">
        <v>0</v>
      </c>
      <c r="AY39" s="12">
        <v>0</v>
      </c>
      <c r="AZ39" s="13"/>
      <c r="BA39" s="12">
        <v>22472</v>
      </c>
      <c r="BB39" s="12">
        <v>5881325</v>
      </c>
      <c r="BC39" s="12">
        <v>0</v>
      </c>
      <c r="BD39" s="12">
        <v>5881325</v>
      </c>
      <c r="BE39" s="13"/>
      <c r="BF39" s="12">
        <v>0</v>
      </c>
      <c r="BG39" s="12">
        <v>0</v>
      </c>
      <c r="BH39" s="12">
        <v>0</v>
      </c>
      <c r="BI39" s="12">
        <v>0</v>
      </c>
      <c r="BJ39" s="13"/>
      <c r="BK39" s="12">
        <v>75</v>
      </c>
      <c r="BL39" s="12">
        <v>11250</v>
      </c>
      <c r="BM39" s="12">
        <v>0</v>
      </c>
      <c r="BN39" s="12">
        <v>11250</v>
      </c>
      <c r="BO39" s="13"/>
      <c r="BP39" s="12">
        <v>592</v>
      </c>
      <c r="BQ39" s="12">
        <v>59200</v>
      </c>
      <c r="BR39" s="12">
        <v>0</v>
      </c>
      <c r="BS39" s="12">
        <v>59200</v>
      </c>
      <c r="BT39" s="13"/>
      <c r="BU39" s="12">
        <v>572</v>
      </c>
      <c r="BV39" s="12">
        <v>57200</v>
      </c>
      <c r="BW39" s="12">
        <v>0</v>
      </c>
      <c r="BX39" s="12">
        <v>57200</v>
      </c>
      <c r="BY39" s="13"/>
      <c r="BZ39" s="12">
        <v>572</v>
      </c>
      <c r="CA39" s="12">
        <v>114400</v>
      </c>
      <c r="CB39" s="12">
        <v>0</v>
      </c>
      <c r="CC39" s="12">
        <v>114400</v>
      </c>
      <c r="CD39" s="13"/>
      <c r="CE39" s="12">
        <v>174</v>
      </c>
      <c r="CF39" s="12">
        <v>26100</v>
      </c>
      <c r="CG39" s="12">
        <v>0</v>
      </c>
      <c r="CH39" s="12">
        <v>26100</v>
      </c>
      <c r="CI39" s="13"/>
      <c r="CJ39" s="12">
        <v>10</v>
      </c>
      <c r="CK39" s="12">
        <v>1500</v>
      </c>
      <c r="CL39" s="12">
        <v>0</v>
      </c>
      <c r="CM39" s="12">
        <v>1500</v>
      </c>
      <c r="CN39" s="13"/>
      <c r="CO39" s="12">
        <v>300</v>
      </c>
      <c r="CP39" s="12">
        <v>150000</v>
      </c>
      <c r="CQ39" s="12">
        <v>0</v>
      </c>
      <c r="CR39" s="12">
        <v>150000</v>
      </c>
      <c r="CS39" s="13"/>
      <c r="CT39" s="12">
        <v>600</v>
      </c>
      <c r="CU39" s="12">
        <v>600000</v>
      </c>
      <c r="CV39" s="12">
        <v>0</v>
      </c>
      <c r="CW39" s="12">
        <v>600000</v>
      </c>
      <c r="CX39" s="13"/>
      <c r="CY39" s="12">
        <v>1402</v>
      </c>
      <c r="CZ39" s="12">
        <v>140200</v>
      </c>
      <c r="DA39" s="12">
        <v>0</v>
      </c>
      <c r="DB39" s="12">
        <v>140200</v>
      </c>
      <c r="DC39" s="13"/>
      <c r="DD39" s="12"/>
      <c r="DE39" s="12">
        <v>0</v>
      </c>
      <c r="DF39" s="12">
        <v>0</v>
      </c>
      <c r="DG39" s="12">
        <v>0</v>
      </c>
      <c r="DH39" s="13"/>
      <c r="DI39" s="12">
        <v>86</v>
      </c>
      <c r="DJ39" s="12">
        <v>51600</v>
      </c>
      <c r="DK39" s="12">
        <v>0</v>
      </c>
      <c r="DL39" s="12">
        <v>51600</v>
      </c>
      <c r="DM39" s="13"/>
      <c r="DN39" s="12">
        <v>0</v>
      </c>
      <c r="DO39" s="12">
        <v>0</v>
      </c>
      <c r="DP39" s="12">
        <v>0</v>
      </c>
      <c r="DQ39" s="12">
        <v>0</v>
      </c>
      <c r="DR39" s="13"/>
      <c r="DS39" s="12">
        <v>1</v>
      </c>
      <c r="DT39" s="12">
        <v>120000</v>
      </c>
      <c r="DU39" s="12">
        <v>0</v>
      </c>
      <c r="DV39" s="12">
        <v>120000</v>
      </c>
      <c r="DW39" s="13"/>
      <c r="DX39" s="12">
        <v>0</v>
      </c>
      <c r="DY39" s="12">
        <v>0</v>
      </c>
      <c r="DZ39" s="12">
        <v>0</v>
      </c>
      <c r="EA39" s="12">
        <v>0</v>
      </c>
      <c r="EB39" s="13"/>
      <c r="EC39" s="12">
        <v>0</v>
      </c>
      <c r="ED39" s="12">
        <v>0</v>
      </c>
      <c r="EE39" s="12">
        <v>0</v>
      </c>
      <c r="EF39" s="12">
        <v>0</v>
      </c>
      <c r="EG39" s="13"/>
      <c r="EH39" s="12">
        <v>0</v>
      </c>
      <c r="EI39" s="12">
        <v>3000</v>
      </c>
      <c r="EJ39" s="12">
        <v>0</v>
      </c>
      <c r="EK39" s="12">
        <v>3000</v>
      </c>
      <c r="EL39" s="13"/>
      <c r="EM39" s="12">
        <v>0</v>
      </c>
      <c r="EN39" s="12">
        <v>1955400</v>
      </c>
      <c r="EO39" s="12">
        <v>0</v>
      </c>
      <c r="EP39" s="12">
        <v>1955400</v>
      </c>
      <c r="EQ39" s="13"/>
      <c r="ER39" s="12">
        <v>229</v>
      </c>
      <c r="ES39" s="12">
        <v>101600</v>
      </c>
      <c r="ET39" s="12">
        <v>0</v>
      </c>
      <c r="EU39" s="12">
        <v>101600</v>
      </c>
      <c r="EV39" s="13"/>
      <c r="EW39" s="12">
        <v>158</v>
      </c>
      <c r="EX39" s="12">
        <v>39500</v>
      </c>
      <c r="EY39" s="12">
        <v>0</v>
      </c>
      <c r="EZ39" s="12">
        <v>39500</v>
      </c>
      <c r="FA39" s="13"/>
      <c r="FB39" s="12">
        <v>80</v>
      </c>
      <c r="FC39" s="12">
        <v>32000</v>
      </c>
      <c r="FD39" s="12">
        <v>0</v>
      </c>
      <c r="FE39" s="12">
        <v>32000</v>
      </c>
      <c r="FF39" s="13"/>
      <c r="FG39" s="12">
        <v>80</v>
      </c>
      <c r="FH39" s="12">
        <v>48000</v>
      </c>
      <c r="FI39" s="12">
        <v>0</v>
      </c>
      <c r="FJ39" s="12">
        <v>48000</v>
      </c>
      <c r="FK39" s="13"/>
      <c r="FL39" s="12">
        <v>450</v>
      </c>
      <c r="FM39" s="12">
        <v>45000</v>
      </c>
      <c r="FN39" s="12">
        <v>0</v>
      </c>
      <c r="FO39" s="12">
        <v>45000</v>
      </c>
      <c r="FP39" s="13"/>
      <c r="FQ39" s="12">
        <v>0</v>
      </c>
      <c r="FR39" s="12">
        <v>0</v>
      </c>
      <c r="FS39" s="12">
        <v>0</v>
      </c>
      <c r="FT39" s="12">
        <v>0</v>
      </c>
      <c r="FU39" s="13"/>
      <c r="FV39" s="12">
        <v>55647.03399633307</v>
      </c>
      <c r="FW39" s="12">
        <v>639940.89095783024</v>
      </c>
      <c r="FX39" s="12">
        <v>0</v>
      </c>
      <c r="FY39" s="12">
        <v>639940.89095783024</v>
      </c>
      <c r="FZ39" s="13"/>
      <c r="GA39" s="12">
        <v>552</v>
      </c>
      <c r="GB39" s="12">
        <v>8832000</v>
      </c>
      <c r="GC39" s="12">
        <v>0</v>
      </c>
      <c r="GD39" s="12">
        <v>8832000</v>
      </c>
      <c r="GE39" s="13"/>
      <c r="GF39" s="12">
        <v>825</v>
      </c>
      <c r="GG39" s="12">
        <v>165000</v>
      </c>
      <c r="GH39" s="12">
        <v>0</v>
      </c>
      <c r="GI39" s="12">
        <v>165000</v>
      </c>
      <c r="GJ39" s="13"/>
      <c r="GK39" s="12"/>
      <c r="GL39" s="12">
        <v>0</v>
      </c>
      <c r="GM39" s="12">
        <v>0</v>
      </c>
      <c r="GN39" s="12">
        <v>0</v>
      </c>
      <c r="GO39" s="13"/>
      <c r="GP39" s="12">
        <v>0</v>
      </c>
      <c r="GQ39" s="12">
        <v>0</v>
      </c>
      <c r="GR39" s="12">
        <v>0</v>
      </c>
      <c r="GS39" s="12">
        <v>0</v>
      </c>
      <c r="GT39" s="13"/>
      <c r="GU39" s="12">
        <v>20</v>
      </c>
      <c r="GV39" s="12">
        <v>100000</v>
      </c>
      <c r="GW39" s="12">
        <v>0</v>
      </c>
      <c r="GX39" s="12">
        <v>100000</v>
      </c>
      <c r="GY39" s="13"/>
      <c r="GZ39" s="12">
        <v>0</v>
      </c>
      <c r="HA39" s="12">
        <v>0</v>
      </c>
      <c r="HB39" s="12">
        <v>0</v>
      </c>
      <c r="HC39" s="12">
        <v>0</v>
      </c>
      <c r="HD39" s="13"/>
      <c r="HE39" s="12">
        <v>32</v>
      </c>
      <c r="HF39" s="12">
        <v>44800</v>
      </c>
      <c r="HG39" s="12">
        <v>0</v>
      </c>
      <c r="HH39" s="12">
        <v>44800</v>
      </c>
      <c r="HI39" s="13"/>
      <c r="HJ39" s="12">
        <v>0</v>
      </c>
      <c r="HK39" s="12">
        <v>0</v>
      </c>
      <c r="HL39" s="12">
        <v>0</v>
      </c>
      <c r="HM39" s="12">
        <v>0</v>
      </c>
      <c r="HN39" s="13"/>
      <c r="HO39" s="12">
        <v>0</v>
      </c>
      <c r="HP39" s="12">
        <v>0</v>
      </c>
      <c r="HQ39" s="12">
        <v>0</v>
      </c>
      <c r="HR39" s="12">
        <v>0</v>
      </c>
      <c r="HS39" s="13"/>
      <c r="HT39" s="12">
        <v>0</v>
      </c>
      <c r="HU39" s="12">
        <v>0</v>
      </c>
      <c r="HV39" s="12">
        <v>0</v>
      </c>
      <c r="HW39" s="12">
        <v>0</v>
      </c>
      <c r="HX39" s="13"/>
      <c r="HY39" s="12">
        <v>32</v>
      </c>
      <c r="HZ39" s="12">
        <v>2304000</v>
      </c>
      <c r="IA39" s="12"/>
      <c r="IB39" s="12">
        <v>2304000</v>
      </c>
      <c r="IC39" s="13"/>
      <c r="ID39" s="12">
        <v>547</v>
      </c>
      <c r="IE39" s="12">
        <v>547000</v>
      </c>
      <c r="IF39" s="12">
        <v>0</v>
      </c>
      <c r="IG39" s="12">
        <v>547000</v>
      </c>
      <c r="IH39" s="13"/>
      <c r="II39" s="12">
        <v>5</v>
      </c>
      <c r="IJ39" s="12">
        <v>17500</v>
      </c>
      <c r="IK39" s="12">
        <v>0</v>
      </c>
      <c r="IL39" s="12">
        <v>17500</v>
      </c>
      <c r="IM39" s="13"/>
      <c r="IN39" s="12">
        <v>314</v>
      </c>
      <c r="IO39" s="12">
        <v>565200</v>
      </c>
      <c r="IP39" s="12">
        <v>0</v>
      </c>
      <c r="IQ39" s="12">
        <v>565200</v>
      </c>
      <c r="IR39" s="13"/>
      <c r="IS39" s="12">
        <v>0</v>
      </c>
      <c r="IT39" s="12">
        <v>0</v>
      </c>
      <c r="IU39" s="12">
        <v>0</v>
      </c>
      <c r="IV39" s="12">
        <v>0</v>
      </c>
      <c r="IW39" s="13"/>
      <c r="IX39" s="12">
        <v>604</v>
      </c>
      <c r="IY39" s="12">
        <v>544000</v>
      </c>
      <c r="IZ39" s="12">
        <v>0</v>
      </c>
      <c r="JA39" s="12">
        <v>544000</v>
      </c>
      <c r="JB39" s="13"/>
      <c r="JC39" s="12">
        <v>0</v>
      </c>
      <c r="JD39" s="12">
        <v>0</v>
      </c>
      <c r="JE39" s="12">
        <v>0</v>
      </c>
      <c r="JF39" s="12">
        <v>0</v>
      </c>
      <c r="JG39" s="13"/>
      <c r="JH39" s="72">
        <v>570</v>
      </c>
      <c r="JI39" s="12">
        <v>313500</v>
      </c>
      <c r="JJ39" s="12">
        <v>0</v>
      </c>
      <c r="JK39" s="12">
        <v>313500</v>
      </c>
      <c r="JL39" s="13"/>
      <c r="JM39" s="12">
        <v>69</v>
      </c>
      <c r="JN39" s="12">
        <v>155250</v>
      </c>
      <c r="JO39" s="12">
        <v>0</v>
      </c>
      <c r="JP39" s="12">
        <v>155250</v>
      </c>
      <c r="JQ39" s="13"/>
      <c r="JR39" s="12">
        <v>1080</v>
      </c>
      <c r="JS39" s="12">
        <v>74463</v>
      </c>
      <c r="JT39" s="12">
        <v>0</v>
      </c>
      <c r="JU39" s="12">
        <v>74463</v>
      </c>
      <c r="JV39" s="13"/>
      <c r="JW39" s="12">
        <v>41</v>
      </c>
      <c r="JX39" s="12">
        <v>41000</v>
      </c>
      <c r="JY39" s="12">
        <v>0</v>
      </c>
      <c r="JZ39" s="12">
        <v>41000</v>
      </c>
      <c r="KA39" s="13"/>
      <c r="KB39" s="12">
        <v>0</v>
      </c>
      <c r="KC39" s="12">
        <v>0</v>
      </c>
      <c r="KD39" s="12">
        <v>0</v>
      </c>
      <c r="KE39" s="12">
        <v>0</v>
      </c>
      <c r="KF39" s="13"/>
      <c r="KG39" s="12">
        <v>0</v>
      </c>
      <c r="KH39" s="12">
        <v>0</v>
      </c>
      <c r="KI39" s="12">
        <v>0</v>
      </c>
      <c r="KJ39" s="12">
        <v>0</v>
      </c>
      <c r="KK39" s="13"/>
      <c r="KL39" s="12">
        <v>1</v>
      </c>
      <c r="KM39" s="12">
        <v>60000</v>
      </c>
      <c r="KN39" s="12">
        <v>0</v>
      </c>
      <c r="KO39" s="12">
        <v>60000</v>
      </c>
      <c r="KP39" s="13"/>
      <c r="KQ39" s="12">
        <v>0</v>
      </c>
      <c r="KR39" s="12">
        <v>7000</v>
      </c>
      <c r="KS39" s="12">
        <v>0</v>
      </c>
      <c r="KT39" s="12">
        <v>7000</v>
      </c>
      <c r="KU39" s="13"/>
      <c r="KV39" s="12">
        <v>5</v>
      </c>
      <c r="KW39" s="12">
        <v>3598480</v>
      </c>
      <c r="KX39" s="12">
        <v>0</v>
      </c>
      <c r="KY39" s="12">
        <v>3598480</v>
      </c>
      <c r="KZ39" s="13"/>
      <c r="LA39" s="12">
        <v>13</v>
      </c>
      <c r="LB39" s="12">
        <v>24000</v>
      </c>
      <c r="LC39" s="12">
        <v>0</v>
      </c>
      <c r="LD39" s="12">
        <v>24000</v>
      </c>
      <c r="LE39" s="13"/>
      <c r="LF39" s="12">
        <v>0</v>
      </c>
      <c r="LG39" s="12">
        <v>100000</v>
      </c>
      <c r="LH39" s="12">
        <v>0</v>
      </c>
      <c r="LI39" s="12">
        <v>100000</v>
      </c>
      <c r="LJ39" s="13"/>
      <c r="LK39" s="12">
        <v>2</v>
      </c>
      <c r="LL39" s="12">
        <v>4000</v>
      </c>
      <c r="LM39" s="12">
        <v>0</v>
      </c>
      <c r="LN39" s="12">
        <v>4000</v>
      </c>
      <c r="LO39" s="13"/>
      <c r="LP39" s="12">
        <v>5</v>
      </c>
      <c r="LQ39" s="12">
        <v>25000</v>
      </c>
      <c r="LR39" s="12">
        <v>0</v>
      </c>
      <c r="LS39" s="12">
        <v>25000</v>
      </c>
      <c r="LT39" s="13"/>
      <c r="LU39" s="12">
        <v>53</v>
      </c>
      <c r="LV39" s="12">
        <v>0</v>
      </c>
      <c r="LW39" s="12">
        <v>0</v>
      </c>
      <c r="LX39" s="12">
        <v>0</v>
      </c>
      <c r="LY39" s="13"/>
      <c r="LZ39" s="12">
        <v>1</v>
      </c>
      <c r="MA39" s="12">
        <v>30000</v>
      </c>
      <c r="MB39" s="12">
        <v>0</v>
      </c>
      <c r="MC39" s="12">
        <v>30000</v>
      </c>
      <c r="MD39" s="13"/>
      <c r="ME39" s="12">
        <v>0</v>
      </c>
      <c r="MF39" s="12">
        <v>0</v>
      </c>
      <c r="MG39" s="12">
        <v>0</v>
      </c>
      <c r="MH39" s="12">
        <v>0</v>
      </c>
      <c r="MI39" s="13"/>
      <c r="MJ39" s="12">
        <v>1</v>
      </c>
      <c r="MK39" s="12">
        <v>54000</v>
      </c>
      <c r="ML39" s="12">
        <v>0</v>
      </c>
      <c r="MM39" s="12">
        <v>54000</v>
      </c>
      <c r="MN39" s="13"/>
      <c r="MO39" s="12">
        <v>0</v>
      </c>
      <c r="MP39" s="12">
        <v>0</v>
      </c>
      <c r="MQ39" s="12">
        <v>0</v>
      </c>
      <c r="MR39" s="12">
        <v>0</v>
      </c>
      <c r="MS39" s="13"/>
      <c r="MT39" s="12">
        <v>0</v>
      </c>
      <c r="MU39" s="12">
        <v>39598298.530957833</v>
      </c>
      <c r="MV39" s="12">
        <v>0</v>
      </c>
      <c r="MW39" s="12">
        <v>39598298.530957833</v>
      </c>
      <c r="MX39" s="13"/>
    </row>
    <row r="40" spans="1:363" ht="16.5" hidden="1">
      <c r="A40" s="77">
        <v>34</v>
      </c>
      <c r="B40" s="78" t="s">
        <v>36</v>
      </c>
      <c r="C40" s="12">
        <v>0</v>
      </c>
      <c r="D40" s="12">
        <v>34011200</v>
      </c>
      <c r="E40" s="12">
        <v>0</v>
      </c>
      <c r="F40" s="12">
        <v>34011200</v>
      </c>
      <c r="G40" s="13"/>
      <c r="H40" s="12">
        <v>2973</v>
      </c>
      <c r="I40" s="12">
        <v>891900</v>
      </c>
      <c r="J40" s="12">
        <v>0</v>
      </c>
      <c r="K40" s="12">
        <v>891900</v>
      </c>
      <c r="L40" s="13"/>
      <c r="M40" s="12">
        <v>27496.781429999999</v>
      </c>
      <c r="N40" s="12">
        <v>6874195.3574999999</v>
      </c>
      <c r="O40" s="12">
        <v>0</v>
      </c>
      <c r="P40" s="12">
        <v>6874195.3574999999</v>
      </c>
      <c r="Q40" s="13"/>
      <c r="R40" s="12">
        <v>2140</v>
      </c>
      <c r="S40" s="12">
        <v>428000</v>
      </c>
      <c r="T40" s="12">
        <v>0</v>
      </c>
      <c r="U40" s="12">
        <v>428000</v>
      </c>
      <c r="V40" s="13"/>
      <c r="W40" s="12">
        <v>562</v>
      </c>
      <c r="X40" s="12">
        <v>84300</v>
      </c>
      <c r="Y40" s="12">
        <v>0</v>
      </c>
      <c r="Z40" s="12">
        <v>84300</v>
      </c>
      <c r="AA40" s="13"/>
      <c r="AB40" s="12">
        <v>2993</v>
      </c>
      <c r="AC40" s="12">
        <v>598600</v>
      </c>
      <c r="AD40" s="12">
        <v>0</v>
      </c>
      <c r="AE40" s="12">
        <v>598600</v>
      </c>
      <c r="AF40" s="13"/>
      <c r="AG40" s="12">
        <v>2993</v>
      </c>
      <c r="AH40" s="12">
        <v>299300</v>
      </c>
      <c r="AI40" s="12">
        <v>0</v>
      </c>
      <c r="AJ40" s="12">
        <v>299300</v>
      </c>
      <c r="AK40" s="13"/>
      <c r="AL40" s="12">
        <v>0</v>
      </c>
      <c r="AM40" s="12">
        <v>0</v>
      </c>
      <c r="AN40" s="12">
        <v>0</v>
      </c>
      <c r="AO40" s="12">
        <v>0</v>
      </c>
      <c r="AP40" s="13"/>
      <c r="AQ40" s="12">
        <v>2993</v>
      </c>
      <c r="AR40" s="12">
        <v>3591500</v>
      </c>
      <c r="AS40" s="12">
        <v>0</v>
      </c>
      <c r="AT40" s="12">
        <v>3591500</v>
      </c>
      <c r="AU40" s="13"/>
      <c r="AV40" s="12">
        <v>0</v>
      </c>
      <c r="AW40" s="12">
        <v>0</v>
      </c>
      <c r="AX40" s="12">
        <v>0</v>
      </c>
      <c r="AY40" s="12">
        <v>0</v>
      </c>
      <c r="AZ40" s="13"/>
      <c r="BA40" s="12">
        <v>105749</v>
      </c>
      <c r="BB40" s="12">
        <v>22943125</v>
      </c>
      <c r="BC40" s="12">
        <v>0</v>
      </c>
      <c r="BD40" s="12">
        <v>22943125</v>
      </c>
      <c r="BE40" s="13"/>
      <c r="BF40" s="12">
        <v>30000</v>
      </c>
      <c r="BG40" s="12">
        <v>7923000</v>
      </c>
      <c r="BH40" s="12">
        <v>0</v>
      </c>
      <c r="BI40" s="12">
        <v>7923000</v>
      </c>
      <c r="BJ40" s="13"/>
      <c r="BK40" s="12">
        <v>75</v>
      </c>
      <c r="BL40" s="12">
        <v>11250</v>
      </c>
      <c r="BM40" s="12">
        <v>0</v>
      </c>
      <c r="BN40" s="12">
        <v>11250</v>
      </c>
      <c r="BO40" s="13"/>
      <c r="BP40" s="12">
        <v>2968</v>
      </c>
      <c r="BQ40" s="12">
        <v>296800</v>
      </c>
      <c r="BR40" s="12">
        <v>0</v>
      </c>
      <c r="BS40" s="12">
        <v>296800</v>
      </c>
      <c r="BT40" s="13"/>
      <c r="BU40" s="12">
        <v>2993</v>
      </c>
      <c r="BV40" s="12">
        <v>299300</v>
      </c>
      <c r="BW40" s="12">
        <v>0</v>
      </c>
      <c r="BX40" s="12">
        <v>299300</v>
      </c>
      <c r="BY40" s="13"/>
      <c r="BZ40" s="12">
        <v>2993</v>
      </c>
      <c r="CA40" s="12">
        <v>598600</v>
      </c>
      <c r="CB40" s="12">
        <v>0</v>
      </c>
      <c r="CC40" s="12">
        <v>598600</v>
      </c>
      <c r="CD40" s="13"/>
      <c r="CE40" s="12">
        <v>4195</v>
      </c>
      <c r="CF40" s="12">
        <v>629250</v>
      </c>
      <c r="CG40" s="12">
        <v>0</v>
      </c>
      <c r="CH40" s="12">
        <v>629250</v>
      </c>
      <c r="CI40" s="13"/>
      <c r="CJ40" s="12">
        <v>10</v>
      </c>
      <c r="CK40" s="12">
        <v>1500</v>
      </c>
      <c r="CL40" s="12">
        <v>0</v>
      </c>
      <c r="CM40" s="12">
        <v>1500</v>
      </c>
      <c r="CN40" s="13"/>
      <c r="CO40" s="12">
        <v>500</v>
      </c>
      <c r="CP40" s="12">
        <v>250000</v>
      </c>
      <c r="CQ40" s="12">
        <v>0</v>
      </c>
      <c r="CR40" s="12">
        <v>250000</v>
      </c>
      <c r="CS40" s="13"/>
      <c r="CT40" s="12">
        <v>1000</v>
      </c>
      <c r="CU40" s="12">
        <v>1000000</v>
      </c>
      <c r="CV40" s="12">
        <v>0</v>
      </c>
      <c r="CW40" s="12">
        <v>1000000</v>
      </c>
      <c r="CX40" s="13"/>
      <c r="CY40" s="12">
        <v>10403</v>
      </c>
      <c r="CZ40" s="12">
        <v>1040300</v>
      </c>
      <c r="DA40" s="12">
        <v>0</v>
      </c>
      <c r="DB40" s="12">
        <v>1040300</v>
      </c>
      <c r="DC40" s="13"/>
      <c r="DD40" s="12"/>
      <c r="DE40" s="12">
        <v>0</v>
      </c>
      <c r="DF40" s="12">
        <v>0</v>
      </c>
      <c r="DG40" s="12">
        <v>0</v>
      </c>
      <c r="DH40" s="13"/>
      <c r="DI40" s="12">
        <v>572</v>
      </c>
      <c r="DJ40" s="12">
        <v>343200</v>
      </c>
      <c r="DK40" s="12">
        <v>0</v>
      </c>
      <c r="DL40" s="12">
        <v>343200</v>
      </c>
      <c r="DM40" s="13"/>
      <c r="DN40" s="12">
        <v>0</v>
      </c>
      <c r="DO40" s="12">
        <v>0</v>
      </c>
      <c r="DP40" s="12">
        <v>0</v>
      </c>
      <c r="DQ40" s="12">
        <v>0</v>
      </c>
      <c r="DR40" s="13"/>
      <c r="DS40" s="12">
        <v>1</v>
      </c>
      <c r="DT40" s="12">
        <v>120000</v>
      </c>
      <c r="DU40" s="12">
        <v>0</v>
      </c>
      <c r="DV40" s="12">
        <v>120000</v>
      </c>
      <c r="DW40" s="13"/>
      <c r="DX40" s="12">
        <v>0</v>
      </c>
      <c r="DY40" s="12">
        <v>0</v>
      </c>
      <c r="DZ40" s="12">
        <v>0</v>
      </c>
      <c r="EA40" s="12">
        <v>0</v>
      </c>
      <c r="EB40" s="13"/>
      <c r="EC40" s="12">
        <v>0</v>
      </c>
      <c r="ED40" s="12">
        <v>1353000</v>
      </c>
      <c r="EE40" s="12">
        <v>0</v>
      </c>
      <c r="EF40" s="12">
        <v>1353000</v>
      </c>
      <c r="EG40" s="13"/>
      <c r="EH40" s="12">
        <v>0</v>
      </c>
      <c r="EI40" s="12">
        <v>6600</v>
      </c>
      <c r="EJ40" s="12">
        <v>0</v>
      </c>
      <c r="EK40" s="12">
        <v>6600</v>
      </c>
      <c r="EL40" s="13"/>
      <c r="EM40" s="12">
        <v>0</v>
      </c>
      <c r="EN40" s="12">
        <v>8289192</v>
      </c>
      <c r="EO40" s="12">
        <v>0</v>
      </c>
      <c r="EP40" s="12">
        <v>8289192</v>
      </c>
      <c r="EQ40" s="13"/>
      <c r="ER40" s="12">
        <v>1145</v>
      </c>
      <c r="ES40" s="12">
        <v>498000</v>
      </c>
      <c r="ET40" s="12">
        <v>0</v>
      </c>
      <c r="EU40" s="12">
        <v>498000</v>
      </c>
      <c r="EV40" s="13"/>
      <c r="EW40" s="12">
        <v>824</v>
      </c>
      <c r="EX40" s="12">
        <v>206000</v>
      </c>
      <c r="EY40" s="12">
        <v>0</v>
      </c>
      <c r="EZ40" s="12">
        <v>206000</v>
      </c>
      <c r="FA40" s="13"/>
      <c r="FB40" s="12">
        <v>412</v>
      </c>
      <c r="FC40" s="12">
        <v>164800</v>
      </c>
      <c r="FD40" s="12">
        <v>0</v>
      </c>
      <c r="FE40" s="12">
        <v>164800</v>
      </c>
      <c r="FF40" s="13"/>
      <c r="FG40" s="12">
        <v>412</v>
      </c>
      <c r="FH40" s="12">
        <v>247200</v>
      </c>
      <c r="FI40" s="12">
        <v>0</v>
      </c>
      <c r="FJ40" s="12">
        <v>247200</v>
      </c>
      <c r="FK40" s="13"/>
      <c r="FL40" s="12">
        <v>1860</v>
      </c>
      <c r="FM40" s="12">
        <v>186000</v>
      </c>
      <c r="FN40" s="12">
        <v>0</v>
      </c>
      <c r="FO40" s="12">
        <v>186000</v>
      </c>
      <c r="FP40" s="13"/>
      <c r="FQ40" s="12">
        <v>2000</v>
      </c>
      <c r="FR40" s="12">
        <v>150000</v>
      </c>
      <c r="FS40" s="12">
        <v>0</v>
      </c>
      <c r="FT40" s="12">
        <v>150000</v>
      </c>
      <c r="FU40" s="13"/>
      <c r="FV40" s="12">
        <v>60186.835154960667</v>
      </c>
      <c r="FW40" s="12">
        <v>692148.6042820476</v>
      </c>
      <c r="FX40" s="12">
        <v>0</v>
      </c>
      <c r="FY40" s="12">
        <v>692148.6042820476</v>
      </c>
      <c r="FZ40" s="13"/>
      <c r="GA40" s="12">
        <v>3019</v>
      </c>
      <c r="GB40" s="12">
        <v>48304000</v>
      </c>
      <c r="GC40" s="12">
        <v>0</v>
      </c>
      <c r="GD40" s="12">
        <v>48304000</v>
      </c>
      <c r="GE40" s="13"/>
      <c r="GF40" s="12">
        <v>3149</v>
      </c>
      <c r="GG40" s="12">
        <v>629800</v>
      </c>
      <c r="GH40" s="12">
        <v>0</v>
      </c>
      <c r="GI40" s="12">
        <v>629800</v>
      </c>
      <c r="GJ40" s="13"/>
      <c r="GK40" s="12"/>
      <c r="GL40" s="12">
        <v>0</v>
      </c>
      <c r="GM40" s="12">
        <v>0</v>
      </c>
      <c r="GN40" s="12">
        <v>0</v>
      </c>
      <c r="GO40" s="13"/>
      <c r="GP40" s="12">
        <v>5455</v>
      </c>
      <c r="GQ40" s="12">
        <v>22929000</v>
      </c>
      <c r="GR40" s="12">
        <v>0</v>
      </c>
      <c r="GS40" s="12">
        <v>22929000</v>
      </c>
      <c r="GT40" s="13"/>
      <c r="GU40" s="12">
        <v>68</v>
      </c>
      <c r="GV40" s="12">
        <v>340000</v>
      </c>
      <c r="GW40" s="12">
        <v>0</v>
      </c>
      <c r="GX40" s="12">
        <v>340000</v>
      </c>
      <c r="GY40" s="13"/>
      <c r="GZ40" s="12">
        <v>0</v>
      </c>
      <c r="HA40" s="12">
        <v>0</v>
      </c>
      <c r="HB40" s="12">
        <v>0</v>
      </c>
      <c r="HC40" s="12">
        <v>0</v>
      </c>
      <c r="HD40" s="13"/>
      <c r="HE40" s="12">
        <v>162</v>
      </c>
      <c r="HF40" s="12">
        <v>226800</v>
      </c>
      <c r="HG40" s="12">
        <v>0</v>
      </c>
      <c r="HH40" s="12">
        <v>226800</v>
      </c>
      <c r="HI40" s="13"/>
      <c r="HJ40" s="12">
        <v>50</v>
      </c>
      <c r="HK40" s="12">
        <v>6481750</v>
      </c>
      <c r="HL40" s="12">
        <v>0</v>
      </c>
      <c r="HM40" s="12">
        <v>6481750</v>
      </c>
      <c r="HN40" s="13"/>
      <c r="HO40" s="12">
        <v>0</v>
      </c>
      <c r="HP40" s="12">
        <v>0</v>
      </c>
      <c r="HQ40" s="12">
        <v>0</v>
      </c>
      <c r="HR40" s="12">
        <v>0</v>
      </c>
      <c r="HS40" s="13"/>
      <c r="HT40" s="12">
        <v>0</v>
      </c>
      <c r="HU40" s="12">
        <v>0</v>
      </c>
      <c r="HV40" s="12">
        <v>0</v>
      </c>
      <c r="HW40" s="12">
        <v>0</v>
      </c>
      <c r="HX40" s="13"/>
      <c r="HY40" s="12">
        <v>163</v>
      </c>
      <c r="HZ40" s="12">
        <v>11736000</v>
      </c>
      <c r="IA40" s="12"/>
      <c r="IB40" s="12">
        <v>11736000</v>
      </c>
      <c r="IC40" s="13"/>
      <c r="ID40" s="12">
        <v>3014</v>
      </c>
      <c r="IE40" s="12">
        <v>3014000</v>
      </c>
      <c r="IF40" s="12">
        <v>0</v>
      </c>
      <c r="IG40" s="12">
        <v>3014000</v>
      </c>
      <c r="IH40" s="13"/>
      <c r="II40" s="12">
        <v>17</v>
      </c>
      <c r="IJ40" s="12">
        <v>59500</v>
      </c>
      <c r="IK40" s="12">
        <v>0</v>
      </c>
      <c r="IL40" s="12">
        <v>59500</v>
      </c>
      <c r="IM40" s="13"/>
      <c r="IN40" s="12">
        <v>264</v>
      </c>
      <c r="IO40" s="12">
        <v>475200</v>
      </c>
      <c r="IP40" s="12">
        <v>0</v>
      </c>
      <c r="IQ40" s="12">
        <v>475200</v>
      </c>
      <c r="IR40" s="13"/>
      <c r="IS40" s="12">
        <v>0</v>
      </c>
      <c r="IT40" s="12">
        <v>0</v>
      </c>
      <c r="IU40" s="12">
        <v>0</v>
      </c>
      <c r="IV40" s="12">
        <v>0</v>
      </c>
      <c r="IW40" s="13"/>
      <c r="IX40" s="12">
        <v>3004</v>
      </c>
      <c r="IY40" s="12">
        <v>2446000</v>
      </c>
      <c r="IZ40" s="12">
        <v>0</v>
      </c>
      <c r="JA40" s="12">
        <v>2446000</v>
      </c>
      <c r="JB40" s="13"/>
      <c r="JC40" s="12">
        <v>0</v>
      </c>
      <c r="JD40" s="12">
        <v>0</v>
      </c>
      <c r="JE40" s="12">
        <v>0</v>
      </c>
      <c r="JF40" s="12">
        <v>0</v>
      </c>
      <c r="JG40" s="13"/>
      <c r="JH40" s="72">
        <v>2660</v>
      </c>
      <c r="JI40" s="12">
        <v>1463000.0000000002</v>
      </c>
      <c r="JJ40" s="12">
        <v>0</v>
      </c>
      <c r="JK40" s="12">
        <v>1463000.0000000002</v>
      </c>
      <c r="JL40" s="13"/>
      <c r="JM40" s="12">
        <v>219</v>
      </c>
      <c r="JN40" s="12">
        <v>492750</v>
      </c>
      <c r="JO40" s="12">
        <v>0</v>
      </c>
      <c r="JP40" s="12">
        <v>492750</v>
      </c>
      <c r="JQ40" s="13"/>
      <c r="JR40" s="12">
        <v>5330</v>
      </c>
      <c r="JS40" s="12">
        <v>367489</v>
      </c>
      <c r="JT40" s="12">
        <v>0</v>
      </c>
      <c r="JU40" s="12">
        <v>367489</v>
      </c>
      <c r="JV40" s="13"/>
      <c r="JW40" s="12">
        <v>194</v>
      </c>
      <c r="JX40" s="12">
        <v>194000</v>
      </c>
      <c r="JY40" s="12">
        <v>0</v>
      </c>
      <c r="JZ40" s="12">
        <v>194000</v>
      </c>
      <c r="KA40" s="13"/>
      <c r="KB40" s="12">
        <v>0</v>
      </c>
      <c r="KC40" s="12">
        <v>0</v>
      </c>
      <c r="KD40" s="12">
        <v>0</v>
      </c>
      <c r="KE40" s="12">
        <v>0</v>
      </c>
      <c r="KF40" s="13"/>
      <c r="KG40" s="12">
        <v>0</v>
      </c>
      <c r="KH40" s="12">
        <v>0</v>
      </c>
      <c r="KI40" s="12">
        <v>0</v>
      </c>
      <c r="KJ40" s="12">
        <v>0</v>
      </c>
      <c r="KK40" s="13"/>
      <c r="KL40" s="12">
        <v>1</v>
      </c>
      <c r="KM40" s="12">
        <v>80000</v>
      </c>
      <c r="KN40" s="12">
        <v>0</v>
      </c>
      <c r="KO40" s="12">
        <v>80000</v>
      </c>
      <c r="KP40" s="13"/>
      <c r="KQ40" s="12">
        <v>0</v>
      </c>
      <c r="KR40" s="12">
        <v>10500</v>
      </c>
      <c r="KS40" s="12">
        <v>0</v>
      </c>
      <c r="KT40" s="12">
        <v>10500</v>
      </c>
      <c r="KU40" s="13"/>
      <c r="KV40" s="12">
        <v>16</v>
      </c>
      <c r="KW40" s="12">
        <v>17217240</v>
      </c>
      <c r="KX40" s="12">
        <v>0</v>
      </c>
      <c r="KY40" s="12">
        <v>17217240</v>
      </c>
      <c r="KZ40" s="13"/>
      <c r="LA40" s="12">
        <v>63</v>
      </c>
      <c r="LB40" s="12">
        <v>104000</v>
      </c>
      <c r="LC40" s="12">
        <v>0</v>
      </c>
      <c r="LD40" s="12">
        <v>104000</v>
      </c>
      <c r="LE40" s="13"/>
      <c r="LF40" s="12">
        <v>0</v>
      </c>
      <c r="LG40" s="12">
        <v>100000</v>
      </c>
      <c r="LH40" s="12">
        <v>0</v>
      </c>
      <c r="LI40" s="12">
        <v>100000</v>
      </c>
      <c r="LJ40" s="13"/>
      <c r="LK40" s="12">
        <v>2</v>
      </c>
      <c r="LL40" s="12">
        <v>4000</v>
      </c>
      <c r="LM40" s="12">
        <v>0</v>
      </c>
      <c r="LN40" s="12">
        <v>4000</v>
      </c>
      <c r="LO40" s="13"/>
      <c r="LP40" s="12">
        <v>17</v>
      </c>
      <c r="LQ40" s="12">
        <v>85000</v>
      </c>
      <c r="LR40" s="12">
        <v>0</v>
      </c>
      <c r="LS40" s="12">
        <v>85000</v>
      </c>
      <c r="LT40" s="13"/>
      <c r="LU40" s="12">
        <v>273</v>
      </c>
      <c r="LV40" s="12">
        <v>0</v>
      </c>
      <c r="LW40" s="12">
        <v>0</v>
      </c>
      <c r="LX40" s="12">
        <v>0</v>
      </c>
      <c r="LY40" s="13"/>
      <c r="LZ40" s="12">
        <v>1</v>
      </c>
      <c r="MA40" s="12">
        <v>30000</v>
      </c>
      <c r="MB40" s="12">
        <v>0</v>
      </c>
      <c r="MC40" s="12">
        <v>30000</v>
      </c>
      <c r="MD40" s="13"/>
      <c r="ME40" s="12">
        <v>0</v>
      </c>
      <c r="MF40" s="12">
        <v>0</v>
      </c>
      <c r="MG40" s="12">
        <v>0</v>
      </c>
      <c r="MH40" s="12">
        <v>0</v>
      </c>
      <c r="MI40" s="13"/>
      <c r="MJ40" s="12">
        <v>1</v>
      </c>
      <c r="MK40" s="12">
        <v>54000</v>
      </c>
      <c r="ML40" s="12">
        <v>0</v>
      </c>
      <c r="MM40" s="12">
        <v>54000</v>
      </c>
      <c r="MN40" s="13"/>
      <c r="MO40" s="12">
        <v>0</v>
      </c>
      <c r="MP40" s="12">
        <v>0</v>
      </c>
      <c r="MQ40" s="12">
        <v>0</v>
      </c>
      <c r="MR40" s="12">
        <v>0</v>
      </c>
      <c r="MS40" s="13"/>
      <c r="MT40" s="12">
        <v>0</v>
      </c>
      <c r="MU40" s="12">
        <v>210872289.96178204</v>
      </c>
      <c r="MV40" s="12">
        <v>0</v>
      </c>
      <c r="MW40" s="12">
        <v>210872289.96178204</v>
      </c>
      <c r="MX40" s="13"/>
    </row>
    <row r="41" spans="1:363" ht="16.5" hidden="1">
      <c r="A41" s="77">
        <v>35</v>
      </c>
      <c r="B41" s="78" t="s">
        <v>37</v>
      </c>
      <c r="C41" s="12">
        <v>0</v>
      </c>
      <c r="D41" s="12">
        <v>27882200</v>
      </c>
      <c r="E41" s="12">
        <v>0</v>
      </c>
      <c r="F41" s="12">
        <v>27882200</v>
      </c>
      <c r="G41" s="13"/>
      <c r="H41" s="12">
        <v>2875</v>
      </c>
      <c r="I41" s="12">
        <v>862500</v>
      </c>
      <c r="J41" s="12">
        <v>0</v>
      </c>
      <c r="K41" s="12">
        <v>862500</v>
      </c>
      <c r="L41" s="13"/>
      <c r="M41" s="12">
        <v>47517.387280000003</v>
      </c>
      <c r="N41" s="12">
        <v>11879346.82</v>
      </c>
      <c r="O41" s="12">
        <v>0</v>
      </c>
      <c r="P41" s="12">
        <v>11879346.82</v>
      </c>
      <c r="Q41" s="13"/>
      <c r="R41" s="12">
        <v>1190</v>
      </c>
      <c r="S41" s="12">
        <v>238000</v>
      </c>
      <c r="T41" s="12">
        <v>0</v>
      </c>
      <c r="U41" s="12">
        <v>238000</v>
      </c>
      <c r="V41" s="13"/>
      <c r="W41" s="12">
        <v>248</v>
      </c>
      <c r="X41" s="12">
        <v>37200</v>
      </c>
      <c r="Y41" s="12">
        <v>0</v>
      </c>
      <c r="Z41" s="12">
        <v>37200</v>
      </c>
      <c r="AA41" s="13"/>
      <c r="AB41" s="12">
        <v>2885</v>
      </c>
      <c r="AC41" s="12">
        <v>577000</v>
      </c>
      <c r="AD41" s="12">
        <v>0</v>
      </c>
      <c r="AE41" s="12">
        <v>577000</v>
      </c>
      <c r="AF41" s="13"/>
      <c r="AG41" s="12">
        <v>2885</v>
      </c>
      <c r="AH41" s="12">
        <v>288500</v>
      </c>
      <c r="AI41" s="12">
        <v>0</v>
      </c>
      <c r="AJ41" s="12">
        <v>288500</v>
      </c>
      <c r="AK41" s="13"/>
      <c r="AL41" s="12">
        <v>0</v>
      </c>
      <c r="AM41" s="12">
        <v>0</v>
      </c>
      <c r="AN41" s="12">
        <v>0</v>
      </c>
      <c r="AO41" s="12">
        <v>0</v>
      </c>
      <c r="AP41" s="13"/>
      <c r="AQ41" s="12">
        <v>2885</v>
      </c>
      <c r="AR41" s="12">
        <v>3462000</v>
      </c>
      <c r="AS41" s="12">
        <v>0</v>
      </c>
      <c r="AT41" s="12">
        <v>3462000</v>
      </c>
      <c r="AU41" s="13"/>
      <c r="AV41" s="12">
        <v>0</v>
      </c>
      <c r="AW41" s="12">
        <v>0</v>
      </c>
      <c r="AX41" s="12">
        <v>0</v>
      </c>
      <c r="AY41" s="12">
        <v>0</v>
      </c>
      <c r="AZ41" s="13"/>
      <c r="BA41" s="12">
        <v>91468</v>
      </c>
      <c r="BB41" s="12">
        <v>21758275</v>
      </c>
      <c r="BC41" s="12">
        <v>0</v>
      </c>
      <c r="BD41" s="12">
        <v>21758275</v>
      </c>
      <c r="BE41" s="13"/>
      <c r="BF41" s="12">
        <v>0</v>
      </c>
      <c r="BG41" s="12">
        <v>0</v>
      </c>
      <c r="BH41" s="12">
        <v>0</v>
      </c>
      <c r="BI41" s="12">
        <v>0</v>
      </c>
      <c r="BJ41" s="13"/>
      <c r="BK41" s="12">
        <v>150</v>
      </c>
      <c r="BL41" s="12">
        <v>22500</v>
      </c>
      <c r="BM41" s="12">
        <v>0</v>
      </c>
      <c r="BN41" s="12">
        <v>22500</v>
      </c>
      <c r="BO41" s="13"/>
      <c r="BP41" s="12">
        <v>2912</v>
      </c>
      <c r="BQ41" s="12">
        <v>291200</v>
      </c>
      <c r="BR41" s="12">
        <v>0</v>
      </c>
      <c r="BS41" s="12">
        <v>291200</v>
      </c>
      <c r="BT41" s="13"/>
      <c r="BU41" s="12">
        <v>2885</v>
      </c>
      <c r="BV41" s="12">
        <v>288500</v>
      </c>
      <c r="BW41" s="12">
        <v>0</v>
      </c>
      <c r="BX41" s="12">
        <v>288500</v>
      </c>
      <c r="BY41" s="13"/>
      <c r="BZ41" s="12">
        <v>2885</v>
      </c>
      <c r="CA41" s="12">
        <v>577000</v>
      </c>
      <c r="CB41" s="12">
        <v>0</v>
      </c>
      <c r="CC41" s="12">
        <v>577000</v>
      </c>
      <c r="CD41" s="13"/>
      <c r="CE41" s="12">
        <v>6503</v>
      </c>
      <c r="CF41" s="12">
        <v>975450</v>
      </c>
      <c r="CG41" s="12">
        <v>0</v>
      </c>
      <c r="CH41" s="12">
        <v>975450</v>
      </c>
      <c r="CI41" s="13"/>
      <c r="CJ41" s="12">
        <v>10</v>
      </c>
      <c r="CK41" s="12">
        <v>1500</v>
      </c>
      <c r="CL41" s="12">
        <v>0</v>
      </c>
      <c r="CM41" s="12">
        <v>1500</v>
      </c>
      <c r="CN41" s="13"/>
      <c r="CO41" s="12">
        <v>500</v>
      </c>
      <c r="CP41" s="12">
        <v>250000</v>
      </c>
      <c r="CQ41" s="12">
        <v>0</v>
      </c>
      <c r="CR41" s="12">
        <v>250000</v>
      </c>
      <c r="CS41" s="13"/>
      <c r="CT41" s="12">
        <v>1000</v>
      </c>
      <c r="CU41" s="12">
        <v>1000000</v>
      </c>
      <c r="CV41" s="12">
        <v>0</v>
      </c>
      <c r="CW41" s="12">
        <v>1000000</v>
      </c>
      <c r="CX41" s="13"/>
      <c r="CY41" s="12">
        <v>13352</v>
      </c>
      <c r="CZ41" s="12">
        <v>1335200</v>
      </c>
      <c r="DA41" s="12">
        <v>0</v>
      </c>
      <c r="DB41" s="12">
        <v>1335200</v>
      </c>
      <c r="DC41" s="13"/>
      <c r="DD41" s="12">
        <v>0</v>
      </c>
      <c r="DE41" s="12">
        <v>0</v>
      </c>
      <c r="DF41" s="12">
        <v>0</v>
      </c>
      <c r="DG41" s="12">
        <v>0</v>
      </c>
      <c r="DH41" s="13"/>
      <c r="DI41" s="12">
        <v>0</v>
      </c>
      <c r="DJ41" s="12">
        <v>0</v>
      </c>
      <c r="DK41" s="12">
        <v>0</v>
      </c>
      <c r="DL41" s="12">
        <v>0</v>
      </c>
      <c r="DM41" s="13"/>
      <c r="DN41" s="12">
        <v>0</v>
      </c>
      <c r="DO41" s="12">
        <v>0</v>
      </c>
      <c r="DP41" s="12">
        <v>0</v>
      </c>
      <c r="DQ41" s="12">
        <v>0</v>
      </c>
      <c r="DR41" s="13"/>
      <c r="DS41" s="12">
        <v>1</v>
      </c>
      <c r="DT41" s="12">
        <v>120000</v>
      </c>
      <c r="DU41" s="12">
        <v>0</v>
      </c>
      <c r="DV41" s="12">
        <v>120000</v>
      </c>
      <c r="DW41" s="13"/>
      <c r="DX41" s="12">
        <v>0</v>
      </c>
      <c r="DY41" s="12">
        <v>0</v>
      </c>
      <c r="DZ41" s="12">
        <v>0</v>
      </c>
      <c r="EA41" s="12">
        <v>0</v>
      </c>
      <c r="EB41" s="13"/>
      <c r="EC41" s="12">
        <v>0</v>
      </c>
      <c r="ED41" s="12">
        <v>0</v>
      </c>
      <c r="EE41" s="12">
        <v>0</v>
      </c>
      <c r="EF41" s="12">
        <v>0</v>
      </c>
      <c r="EG41" s="13"/>
      <c r="EH41" s="12">
        <v>0</v>
      </c>
      <c r="EI41" s="12">
        <v>2100</v>
      </c>
      <c r="EJ41" s="12">
        <v>0</v>
      </c>
      <c r="EK41" s="12">
        <v>2100</v>
      </c>
      <c r="EL41" s="13"/>
      <c r="EM41" s="12">
        <v>0</v>
      </c>
      <c r="EN41" s="12">
        <v>7105992</v>
      </c>
      <c r="EO41" s="12">
        <v>0</v>
      </c>
      <c r="EP41" s="12">
        <v>7105992</v>
      </c>
      <c r="EQ41" s="13"/>
      <c r="ER41" s="12">
        <v>1603</v>
      </c>
      <c r="ES41" s="12">
        <v>721200</v>
      </c>
      <c r="ET41" s="12">
        <v>0</v>
      </c>
      <c r="EU41" s="12">
        <v>721200</v>
      </c>
      <c r="EV41" s="13"/>
      <c r="EW41" s="12">
        <v>799</v>
      </c>
      <c r="EX41" s="12">
        <v>199750</v>
      </c>
      <c r="EY41" s="12">
        <v>0</v>
      </c>
      <c r="EZ41" s="12">
        <v>199750</v>
      </c>
      <c r="FA41" s="13"/>
      <c r="FB41" s="12">
        <v>400</v>
      </c>
      <c r="FC41" s="12">
        <v>160000</v>
      </c>
      <c r="FD41" s="12">
        <v>0</v>
      </c>
      <c r="FE41" s="12">
        <v>160000</v>
      </c>
      <c r="FF41" s="13"/>
      <c r="FG41" s="12">
        <v>400</v>
      </c>
      <c r="FH41" s="12">
        <v>240000</v>
      </c>
      <c r="FI41" s="12">
        <v>0</v>
      </c>
      <c r="FJ41" s="12">
        <v>240000</v>
      </c>
      <c r="FK41" s="13"/>
      <c r="FL41" s="12">
        <v>1800</v>
      </c>
      <c r="FM41" s="12">
        <v>180000</v>
      </c>
      <c r="FN41" s="12">
        <v>0</v>
      </c>
      <c r="FO41" s="12">
        <v>180000</v>
      </c>
      <c r="FP41" s="13"/>
      <c r="FQ41" s="12">
        <v>0</v>
      </c>
      <c r="FR41" s="12">
        <v>0</v>
      </c>
      <c r="FS41" s="12">
        <v>0</v>
      </c>
      <c r="FT41" s="12">
        <v>0</v>
      </c>
      <c r="FU41" s="13"/>
      <c r="FV41" s="12">
        <v>315034.08863391168</v>
      </c>
      <c r="FW41" s="12">
        <v>3622454.0192899802</v>
      </c>
      <c r="FX41" s="12">
        <v>0</v>
      </c>
      <c r="FY41" s="12">
        <v>3622454.0192899802</v>
      </c>
      <c r="FZ41" s="13"/>
      <c r="GA41" s="12">
        <v>2844</v>
      </c>
      <c r="GB41" s="12">
        <v>45504000</v>
      </c>
      <c r="GC41" s="12">
        <v>0</v>
      </c>
      <c r="GD41" s="12">
        <v>45504000</v>
      </c>
      <c r="GE41" s="13"/>
      <c r="GF41" s="12">
        <v>3547</v>
      </c>
      <c r="GG41" s="12">
        <v>709400</v>
      </c>
      <c r="GH41" s="12">
        <v>0</v>
      </c>
      <c r="GI41" s="12">
        <v>709400</v>
      </c>
      <c r="GJ41" s="13"/>
      <c r="GK41" s="12"/>
      <c r="GL41" s="12">
        <v>0</v>
      </c>
      <c r="GM41" s="12">
        <v>0</v>
      </c>
      <c r="GN41" s="12">
        <v>0</v>
      </c>
      <c r="GO41" s="13"/>
      <c r="GP41" s="12">
        <v>2696</v>
      </c>
      <c r="GQ41" s="12">
        <v>11341200</v>
      </c>
      <c r="GR41" s="12">
        <v>0</v>
      </c>
      <c r="GS41" s="12">
        <v>11341200</v>
      </c>
      <c r="GT41" s="13"/>
      <c r="GU41" s="12">
        <v>76</v>
      </c>
      <c r="GV41" s="12">
        <v>380000</v>
      </c>
      <c r="GW41" s="12">
        <v>0</v>
      </c>
      <c r="GX41" s="12">
        <v>380000</v>
      </c>
      <c r="GY41" s="13"/>
      <c r="GZ41" s="12">
        <v>0</v>
      </c>
      <c r="HA41" s="12">
        <v>0</v>
      </c>
      <c r="HB41" s="12">
        <v>0</v>
      </c>
      <c r="HC41" s="12">
        <v>0</v>
      </c>
      <c r="HD41" s="13"/>
      <c r="HE41" s="12">
        <v>157</v>
      </c>
      <c r="HF41" s="12">
        <v>219800</v>
      </c>
      <c r="HG41" s="12">
        <v>0</v>
      </c>
      <c r="HH41" s="12">
        <v>219800</v>
      </c>
      <c r="HI41" s="13"/>
      <c r="HJ41" s="12">
        <v>0</v>
      </c>
      <c r="HK41" s="12">
        <v>0</v>
      </c>
      <c r="HL41" s="12">
        <v>0</v>
      </c>
      <c r="HM41" s="12">
        <v>0</v>
      </c>
      <c r="HN41" s="13"/>
      <c r="HO41" s="12">
        <v>0</v>
      </c>
      <c r="HP41" s="12">
        <v>0</v>
      </c>
      <c r="HQ41" s="12">
        <v>0</v>
      </c>
      <c r="HR41" s="12">
        <v>0</v>
      </c>
      <c r="HS41" s="13"/>
      <c r="HT41" s="12">
        <v>0</v>
      </c>
      <c r="HU41" s="12">
        <v>0</v>
      </c>
      <c r="HV41" s="12">
        <v>0</v>
      </c>
      <c r="HW41" s="12">
        <v>0</v>
      </c>
      <c r="HX41" s="13"/>
      <c r="HY41" s="12">
        <v>157</v>
      </c>
      <c r="HZ41" s="12">
        <v>11304000</v>
      </c>
      <c r="IA41" s="12"/>
      <c r="IB41" s="12">
        <v>11304000</v>
      </c>
      <c r="IC41" s="13"/>
      <c r="ID41" s="12">
        <v>2984</v>
      </c>
      <c r="IE41" s="12">
        <v>2984000</v>
      </c>
      <c r="IF41" s="12">
        <v>0</v>
      </c>
      <c r="IG41" s="12">
        <v>2984000</v>
      </c>
      <c r="IH41" s="13"/>
      <c r="II41" s="12">
        <v>19</v>
      </c>
      <c r="IJ41" s="12">
        <v>66500</v>
      </c>
      <c r="IK41" s="12">
        <v>0</v>
      </c>
      <c r="IL41" s="12">
        <v>66500</v>
      </c>
      <c r="IM41" s="13"/>
      <c r="IN41" s="12">
        <v>719</v>
      </c>
      <c r="IO41" s="12">
        <v>1294200</v>
      </c>
      <c r="IP41" s="12">
        <v>0</v>
      </c>
      <c r="IQ41" s="12">
        <v>1294200</v>
      </c>
      <c r="IR41" s="13"/>
      <c r="IS41" s="12">
        <v>0</v>
      </c>
      <c r="IT41" s="12">
        <v>0</v>
      </c>
      <c r="IU41" s="12">
        <v>0</v>
      </c>
      <c r="IV41" s="12">
        <v>0</v>
      </c>
      <c r="IW41" s="13"/>
      <c r="IX41" s="12">
        <v>2952</v>
      </c>
      <c r="IY41" s="12">
        <v>2424000</v>
      </c>
      <c r="IZ41" s="12">
        <v>0</v>
      </c>
      <c r="JA41" s="12">
        <v>2424000</v>
      </c>
      <c r="JB41" s="13"/>
      <c r="JC41" s="12">
        <v>0</v>
      </c>
      <c r="JD41" s="12">
        <v>0</v>
      </c>
      <c r="JE41" s="12">
        <v>0</v>
      </c>
      <c r="JF41" s="12">
        <v>0</v>
      </c>
      <c r="JG41" s="13"/>
      <c r="JH41" s="72">
        <v>2870</v>
      </c>
      <c r="JI41" s="12">
        <v>1578500.0000000002</v>
      </c>
      <c r="JJ41" s="12">
        <v>0</v>
      </c>
      <c r="JK41" s="12">
        <v>1578500.0000000002</v>
      </c>
      <c r="JL41" s="13"/>
      <c r="JM41" s="12">
        <v>140</v>
      </c>
      <c r="JN41" s="12">
        <v>315000</v>
      </c>
      <c r="JO41" s="12">
        <v>0</v>
      </c>
      <c r="JP41" s="12">
        <v>315000</v>
      </c>
      <c r="JQ41" s="13"/>
      <c r="JR41" s="12">
        <v>5810</v>
      </c>
      <c r="JS41" s="12">
        <v>400584</v>
      </c>
      <c r="JT41" s="12">
        <v>0</v>
      </c>
      <c r="JU41" s="12">
        <v>400584</v>
      </c>
      <c r="JV41" s="13"/>
      <c r="JW41" s="12">
        <v>154</v>
      </c>
      <c r="JX41" s="12">
        <v>154000</v>
      </c>
      <c r="JY41" s="12">
        <v>0</v>
      </c>
      <c r="JZ41" s="12">
        <v>154000</v>
      </c>
      <c r="KA41" s="13"/>
      <c r="KB41" s="12">
        <v>0</v>
      </c>
      <c r="KC41" s="12">
        <v>0</v>
      </c>
      <c r="KD41" s="12">
        <v>0</v>
      </c>
      <c r="KE41" s="12">
        <v>0</v>
      </c>
      <c r="KF41" s="13"/>
      <c r="KG41" s="12">
        <v>0</v>
      </c>
      <c r="KH41" s="12">
        <v>0</v>
      </c>
      <c r="KI41" s="12">
        <v>0</v>
      </c>
      <c r="KJ41" s="12">
        <v>0</v>
      </c>
      <c r="KK41" s="13"/>
      <c r="KL41" s="12">
        <v>1</v>
      </c>
      <c r="KM41" s="12">
        <v>80000</v>
      </c>
      <c r="KN41" s="12">
        <v>0</v>
      </c>
      <c r="KO41" s="12">
        <v>80000</v>
      </c>
      <c r="KP41" s="13"/>
      <c r="KQ41" s="12">
        <v>0</v>
      </c>
      <c r="KR41" s="12">
        <v>2000</v>
      </c>
      <c r="KS41" s="12">
        <v>0</v>
      </c>
      <c r="KT41" s="12">
        <v>2000</v>
      </c>
      <c r="KU41" s="13"/>
      <c r="KV41" s="12">
        <v>19</v>
      </c>
      <c r="KW41" s="12">
        <v>24090460</v>
      </c>
      <c r="KX41" s="12">
        <v>0</v>
      </c>
      <c r="KY41" s="12">
        <v>24090460</v>
      </c>
      <c r="KZ41" s="13"/>
      <c r="LA41" s="12">
        <v>88</v>
      </c>
      <c r="LB41" s="12">
        <v>150000</v>
      </c>
      <c r="LC41" s="12">
        <v>0</v>
      </c>
      <c r="LD41" s="12">
        <v>150000</v>
      </c>
      <c r="LE41" s="13"/>
      <c r="LF41" s="12">
        <v>0</v>
      </c>
      <c r="LG41" s="12">
        <v>100000</v>
      </c>
      <c r="LH41" s="12">
        <v>0</v>
      </c>
      <c r="LI41" s="12">
        <v>100000</v>
      </c>
      <c r="LJ41" s="13"/>
      <c r="LK41" s="12">
        <v>2</v>
      </c>
      <c r="LL41" s="12">
        <v>4000</v>
      </c>
      <c r="LM41" s="12">
        <v>0</v>
      </c>
      <c r="LN41" s="12">
        <v>4000</v>
      </c>
      <c r="LO41" s="13"/>
      <c r="LP41" s="12">
        <v>19</v>
      </c>
      <c r="LQ41" s="12">
        <v>95000</v>
      </c>
      <c r="LR41" s="12">
        <v>0</v>
      </c>
      <c r="LS41" s="12">
        <v>95000</v>
      </c>
      <c r="LT41" s="13"/>
      <c r="LU41" s="12">
        <v>293</v>
      </c>
      <c r="LV41" s="12">
        <v>0</v>
      </c>
      <c r="LW41" s="12">
        <v>0</v>
      </c>
      <c r="LX41" s="12">
        <v>0</v>
      </c>
      <c r="LY41" s="13"/>
      <c r="LZ41" s="12">
        <v>1</v>
      </c>
      <c r="MA41" s="12">
        <v>30000</v>
      </c>
      <c r="MB41" s="12">
        <v>0</v>
      </c>
      <c r="MC41" s="12">
        <v>30000</v>
      </c>
      <c r="MD41" s="13"/>
      <c r="ME41" s="12">
        <v>0</v>
      </c>
      <c r="MF41" s="12">
        <v>0</v>
      </c>
      <c r="MG41" s="12">
        <v>0</v>
      </c>
      <c r="MH41" s="12">
        <v>0</v>
      </c>
      <c r="MI41" s="13"/>
      <c r="MJ41" s="12">
        <v>1</v>
      </c>
      <c r="MK41" s="12">
        <v>54000</v>
      </c>
      <c r="ML41" s="12">
        <v>0</v>
      </c>
      <c r="MM41" s="12">
        <v>54000</v>
      </c>
      <c r="MN41" s="13"/>
      <c r="MO41" s="12">
        <v>0</v>
      </c>
      <c r="MP41" s="12">
        <v>0</v>
      </c>
      <c r="MQ41" s="12">
        <v>0</v>
      </c>
      <c r="MR41" s="12">
        <v>0</v>
      </c>
      <c r="MS41" s="13"/>
      <c r="MT41" s="12">
        <v>0</v>
      </c>
      <c r="MU41" s="12">
        <v>187358511.83928996</v>
      </c>
      <c r="MV41" s="12">
        <v>0</v>
      </c>
      <c r="MW41" s="12">
        <v>187358511.83928996</v>
      </c>
      <c r="MX41" s="13"/>
    </row>
    <row r="42" spans="1:363" ht="16.5" hidden="1">
      <c r="A42" s="77">
        <v>36</v>
      </c>
      <c r="B42" s="78" t="s">
        <v>38</v>
      </c>
      <c r="C42" s="12">
        <v>0</v>
      </c>
      <c r="D42" s="12">
        <v>34939000</v>
      </c>
      <c r="E42" s="12">
        <v>0</v>
      </c>
      <c r="F42" s="12">
        <v>34939000</v>
      </c>
      <c r="G42" s="13"/>
      <c r="H42" s="12">
        <v>2111</v>
      </c>
      <c r="I42" s="12">
        <v>633300</v>
      </c>
      <c r="J42" s="12">
        <v>0</v>
      </c>
      <c r="K42" s="12">
        <v>633300</v>
      </c>
      <c r="L42" s="13"/>
      <c r="M42" s="12">
        <v>24124.698620000003</v>
      </c>
      <c r="N42" s="12">
        <v>6031174.6550000003</v>
      </c>
      <c r="O42" s="12">
        <v>0</v>
      </c>
      <c r="P42" s="12">
        <v>6031174.6550000003</v>
      </c>
      <c r="Q42" s="13"/>
      <c r="R42" s="12">
        <v>1070</v>
      </c>
      <c r="S42" s="12">
        <v>214000</v>
      </c>
      <c r="T42" s="12">
        <v>0</v>
      </c>
      <c r="U42" s="12">
        <v>214000</v>
      </c>
      <c r="V42" s="13"/>
      <c r="W42" s="12">
        <v>449</v>
      </c>
      <c r="X42" s="12">
        <v>67350</v>
      </c>
      <c r="Y42" s="12">
        <v>0</v>
      </c>
      <c r="Z42" s="12">
        <v>67350</v>
      </c>
      <c r="AA42" s="13"/>
      <c r="AB42" s="12">
        <v>2111</v>
      </c>
      <c r="AC42" s="12">
        <v>422200</v>
      </c>
      <c r="AD42" s="12">
        <v>0</v>
      </c>
      <c r="AE42" s="12">
        <v>422200</v>
      </c>
      <c r="AF42" s="13"/>
      <c r="AG42" s="12">
        <v>2111</v>
      </c>
      <c r="AH42" s="12">
        <v>211100</v>
      </c>
      <c r="AI42" s="12">
        <v>0</v>
      </c>
      <c r="AJ42" s="12">
        <v>211100</v>
      </c>
      <c r="AK42" s="13"/>
      <c r="AL42" s="12">
        <v>0</v>
      </c>
      <c r="AM42" s="12">
        <v>0</v>
      </c>
      <c r="AN42" s="12">
        <v>0</v>
      </c>
      <c r="AO42" s="12">
        <v>0</v>
      </c>
      <c r="AP42" s="13"/>
      <c r="AQ42" s="12">
        <v>2111</v>
      </c>
      <c r="AR42" s="12">
        <v>2533200</v>
      </c>
      <c r="AS42" s="12">
        <v>0</v>
      </c>
      <c r="AT42" s="12">
        <v>2533200</v>
      </c>
      <c r="AU42" s="13"/>
      <c r="AV42" s="12">
        <v>0</v>
      </c>
      <c r="AW42" s="12">
        <v>0</v>
      </c>
      <c r="AX42" s="12">
        <v>0</v>
      </c>
      <c r="AY42" s="12">
        <v>0</v>
      </c>
      <c r="AZ42" s="13"/>
      <c r="BA42" s="12">
        <v>69665</v>
      </c>
      <c r="BB42" s="12">
        <v>16799500</v>
      </c>
      <c r="BC42" s="12">
        <v>0</v>
      </c>
      <c r="BD42" s="12">
        <v>16799500</v>
      </c>
      <c r="BE42" s="13"/>
      <c r="BF42" s="12">
        <v>0</v>
      </c>
      <c r="BG42" s="12">
        <v>0</v>
      </c>
      <c r="BH42" s="12">
        <v>0</v>
      </c>
      <c r="BI42" s="12">
        <v>0</v>
      </c>
      <c r="BJ42" s="13"/>
      <c r="BK42" s="12">
        <v>150</v>
      </c>
      <c r="BL42" s="12">
        <v>22500</v>
      </c>
      <c r="BM42" s="12">
        <v>0</v>
      </c>
      <c r="BN42" s="12">
        <v>22500</v>
      </c>
      <c r="BO42" s="13"/>
      <c r="BP42" s="12">
        <v>1983</v>
      </c>
      <c r="BQ42" s="12">
        <v>198300</v>
      </c>
      <c r="BR42" s="12">
        <v>0</v>
      </c>
      <c r="BS42" s="12">
        <v>198300</v>
      </c>
      <c r="BT42" s="13"/>
      <c r="BU42" s="12">
        <v>2111</v>
      </c>
      <c r="BV42" s="12">
        <v>211100</v>
      </c>
      <c r="BW42" s="12">
        <v>0</v>
      </c>
      <c r="BX42" s="12">
        <v>211100</v>
      </c>
      <c r="BY42" s="13"/>
      <c r="BZ42" s="12">
        <v>2111</v>
      </c>
      <c r="CA42" s="12">
        <v>422200</v>
      </c>
      <c r="CB42" s="12">
        <v>0</v>
      </c>
      <c r="CC42" s="12">
        <v>422200</v>
      </c>
      <c r="CD42" s="13"/>
      <c r="CE42" s="12">
        <v>4175</v>
      </c>
      <c r="CF42" s="12">
        <v>626250</v>
      </c>
      <c r="CG42" s="12">
        <v>0</v>
      </c>
      <c r="CH42" s="12">
        <v>626250</v>
      </c>
      <c r="CI42" s="13"/>
      <c r="CJ42" s="12">
        <v>20</v>
      </c>
      <c r="CK42" s="12">
        <v>3000</v>
      </c>
      <c r="CL42" s="12">
        <v>0</v>
      </c>
      <c r="CM42" s="12">
        <v>3000</v>
      </c>
      <c r="CN42" s="13"/>
      <c r="CO42" s="12">
        <v>500</v>
      </c>
      <c r="CP42" s="12">
        <v>250000</v>
      </c>
      <c r="CQ42" s="12">
        <v>0</v>
      </c>
      <c r="CR42" s="12">
        <v>250000</v>
      </c>
      <c r="CS42" s="13"/>
      <c r="CT42" s="12">
        <v>1000</v>
      </c>
      <c r="CU42" s="12">
        <v>1000000</v>
      </c>
      <c r="CV42" s="12">
        <v>0</v>
      </c>
      <c r="CW42" s="12">
        <v>1000000</v>
      </c>
      <c r="CX42" s="13"/>
      <c r="CY42" s="12">
        <v>7914</v>
      </c>
      <c r="CZ42" s="12">
        <v>791400</v>
      </c>
      <c r="DA42" s="12">
        <v>0</v>
      </c>
      <c r="DB42" s="12">
        <v>791400</v>
      </c>
      <c r="DC42" s="13"/>
      <c r="DD42" s="12">
        <v>0</v>
      </c>
      <c r="DE42" s="12">
        <v>0</v>
      </c>
      <c r="DF42" s="12">
        <v>0</v>
      </c>
      <c r="DG42" s="12">
        <v>0</v>
      </c>
      <c r="DH42" s="13"/>
      <c r="DI42" s="12">
        <v>0</v>
      </c>
      <c r="DJ42" s="12">
        <v>0</v>
      </c>
      <c r="DK42" s="12">
        <v>0</v>
      </c>
      <c r="DL42" s="12">
        <v>0</v>
      </c>
      <c r="DM42" s="13"/>
      <c r="DN42" s="12">
        <v>0</v>
      </c>
      <c r="DO42" s="12">
        <v>0</v>
      </c>
      <c r="DP42" s="12">
        <v>0</v>
      </c>
      <c r="DQ42" s="12">
        <v>0</v>
      </c>
      <c r="DR42" s="13"/>
      <c r="DS42" s="12">
        <v>1</v>
      </c>
      <c r="DT42" s="12">
        <v>100000</v>
      </c>
      <c r="DU42" s="12">
        <v>0</v>
      </c>
      <c r="DV42" s="12">
        <v>100000</v>
      </c>
      <c r="DW42" s="13"/>
      <c r="DX42" s="12">
        <v>0</v>
      </c>
      <c r="DY42" s="12">
        <v>0</v>
      </c>
      <c r="DZ42" s="12">
        <v>0</v>
      </c>
      <c r="EA42" s="12">
        <v>0</v>
      </c>
      <c r="EB42" s="13"/>
      <c r="EC42" s="12">
        <v>0</v>
      </c>
      <c r="ED42" s="12">
        <v>0</v>
      </c>
      <c r="EE42" s="12">
        <v>0</v>
      </c>
      <c r="EF42" s="12">
        <v>0</v>
      </c>
      <c r="EG42" s="13"/>
      <c r="EH42" s="12">
        <v>0</v>
      </c>
      <c r="EI42" s="12">
        <v>2100</v>
      </c>
      <c r="EJ42" s="12">
        <v>0</v>
      </c>
      <c r="EK42" s="12">
        <v>2100</v>
      </c>
      <c r="EL42" s="13"/>
      <c r="EM42" s="12">
        <v>0</v>
      </c>
      <c r="EN42" s="12">
        <v>4794192</v>
      </c>
      <c r="EO42" s="12">
        <v>0</v>
      </c>
      <c r="EP42" s="12">
        <v>4794192</v>
      </c>
      <c r="EQ42" s="13"/>
      <c r="ER42" s="12">
        <v>564</v>
      </c>
      <c r="ES42" s="12">
        <v>235600</v>
      </c>
      <c r="ET42" s="12">
        <v>0</v>
      </c>
      <c r="EU42" s="12">
        <v>235600</v>
      </c>
      <c r="EV42" s="13"/>
      <c r="EW42" s="12">
        <v>537</v>
      </c>
      <c r="EX42" s="12">
        <v>134250</v>
      </c>
      <c r="EY42" s="12">
        <v>0</v>
      </c>
      <c r="EZ42" s="12">
        <v>134250</v>
      </c>
      <c r="FA42" s="13"/>
      <c r="FB42" s="12">
        <v>268</v>
      </c>
      <c r="FC42" s="12">
        <v>107200</v>
      </c>
      <c r="FD42" s="12">
        <v>0</v>
      </c>
      <c r="FE42" s="12">
        <v>107200</v>
      </c>
      <c r="FF42" s="13"/>
      <c r="FG42" s="12">
        <v>268</v>
      </c>
      <c r="FH42" s="12">
        <v>160800</v>
      </c>
      <c r="FI42" s="12">
        <v>0</v>
      </c>
      <c r="FJ42" s="12">
        <v>160800</v>
      </c>
      <c r="FK42" s="13"/>
      <c r="FL42" s="12">
        <v>1200</v>
      </c>
      <c r="FM42" s="12">
        <v>120000</v>
      </c>
      <c r="FN42" s="12">
        <v>0</v>
      </c>
      <c r="FO42" s="12">
        <v>120000</v>
      </c>
      <c r="FP42" s="13"/>
      <c r="FQ42" s="12">
        <v>0</v>
      </c>
      <c r="FR42" s="12">
        <v>0</v>
      </c>
      <c r="FS42" s="12">
        <v>0</v>
      </c>
      <c r="FT42" s="12">
        <v>0</v>
      </c>
      <c r="FU42" s="13"/>
      <c r="FV42" s="12">
        <v>294928.82890764717</v>
      </c>
      <c r="FW42" s="12">
        <v>3391681.5324379425</v>
      </c>
      <c r="FX42" s="12">
        <v>0</v>
      </c>
      <c r="FY42" s="12">
        <v>3391681.5324379425</v>
      </c>
      <c r="FZ42" s="13"/>
      <c r="GA42" s="12">
        <v>2069</v>
      </c>
      <c r="GB42" s="12">
        <v>33104000</v>
      </c>
      <c r="GC42" s="12">
        <v>0</v>
      </c>
      <c r="GD42" s="12">
        <v>33104000</v>
      </c>
      <c r="GE42" s="13"/>
      <c r="GF42" s="12">
        <v>2666</v>
      </c>
      <c r="GG42" s="12">
        <v>533200</v>
      </c>
      <c r="GH42" s="12">
        <v>0</v>
      </c>
      <c r="GI42" s="12">
        <v>533200</v>
      </c>
      <c r="GJ42" s="13"/>
      <c r="GK42" s="12"/>
      <c r="GL42" s="12">
        <v>0</v>
      </c>
      <c r="GM42" s="12">
        <v>0</v>
      </c>
      <c r="GN42" s="12">
        <v>0</v>
      </c>
      <c r="GO42" s="13"/>
      <c r="GP42" s="12">
        <v>1557</v>
      </c>
      <c r="GQ42" s="12">
        <v>6557400</v>
      </c>
      <c r="GR42" s="12">
        <v>0</v>
      </c>
      <c r="GS42" s="12">
        <v>6557400</v>
      </c>
      <c r="GT42" s="13"/>
      <c r="GU42" s="12">
        <v>44</v>
      </c>
      <c r="GV42" s="12">
        <v>220000</v>
      </c>
      <c r="GW42" s="12">
        <v>0</v>
      </c>
      <c r="GX42" s="12">
        <v>220000</v>
      </c>
      <c r="GY42" s="13"/>
      <c r="GZ42" s="12">
        <v>0</v>
      </c>
      <c r="HA42" s="12">
        <v>0</v>
      </c>
      <c r="HB42" s="12">
        <v>0</v>
      </c>
      <c r="HC42" s="12">
        <v>0</v>
      </c>
      <c r="HD42" s="13"/>
      <c r="HE42" s="12">
        <v>107</v>
      </c>
      <c r="HF42" s="12">
        <v>149800</v>
      </c>
      <c r="HG42" s="12">
        <v>0</v>
      </c>
      <c r="HH42" s="12">
        <v>149800</v>
      </c>
      <c r="HI42" s="13"/>
      <c r="HJ42" s="12">
        <v>0</v>
      </c>
      <c r="HK42" s="12">
        <v>0</v>
      </c>
      <c r="HL42" s="12">
        <v>0</v>
      </c>
      <c r="HM42" s="12">
        <v>0</v>
      </c>
      <c r="HN42" s="13"/>
      <c r="HO42" s="12">
        <v>0</v>
      </c>
      <c r="HP42" s="12">
        <v>0</v>
      </c>
      <c r="HQ42" s="12">
        <v>0</v>
      </c>
      <c r="HR42" s="12">
        <v>0</v>
      </c>
      <c r="HS42" s="13"/>
      <c r="HT42" s="12">
        <v>0</v>
      </c>
      <c r="HU42" s="12">
        <v>0</v>
      </c>
      <c r="HV42" s="12">
        <v>0</v>
      </c>
      <c r="HW42" s="12">
        <v>0</v>
      </c>
      <c r="HX42" s="13"/>
      <c r="HY42" s="12">
        <v>107</v>
      </c>
      <c r="HZ42" s="12">
        <v>7704000</v>
      </c>
      <c r="IA42" s="12"/>
      <c r="IB42" s="12">
        <v>7704000</v>
      </c>
      <c r="IC42" s="13"/>
      <c r="ID42" s="12">
        <v>2148</v>
      </c>
      <c r="IE42" s="12">
        <v>2148000</v>
      </c>
      <c r="IF42" s="12">
        <v>0</v>
      </c>
      <c r="IG42" s="12">
        <v>2148000</v>
      </c>
      <c r="IH42" s="13"/>
      <c r="II42" s="12">
        <v>11</v>
      </c>
      <c r="IJ42" s="12">
        <v>38500</v>
      </c>
      <c r="IK42" s="12">
        <v>0</v>
      </c>
      <c r="IL42" s="12">
        <v>38500</v>
      </c>
      <c r="IM42" s="13"/>
      <c r="IN42" s="12">
        <v>606</v>
      </c>
      <c r="IO42" s="12">
        <v>1090800</v>
      </c>
      <c r="IP42" s="12">
        <v>0</v>
      </c>
      <c r="IQ42" s="12">
        <v>1090800</v>
      </c>
      <c r="IR42" s="13"/>
      <c r="IS42" s="12">
        <v>0</v>
      </c>
      <c r="IT42" s="12">
        <v>0</v>
      </c>
      <c r="IU42" s="12">
        <v>0</v>
      </c>
      <c r="IV42" s="12">
        <v>0</v>
      </c>
      <c r="IW42" s="13"/>
      <c r="IX42" s="12">
        <v>2007</v>
      </c>
      <c r="IY42" s="12">
        <v>1647250</v>
      </c>
      <c r="IZ42" s="12">
        <v>0</v>
      </c>
      <c r="JA42" s="12">
        <v>1647250</v>
      </c>
      <c r="JB42" s="13"/>
      <c r="JC42" s="12">
        <v>0</v>
      </c>
      <c r="JD42" s="12">
        <v>0</v>
      </c>
      <c r="JE42" s="12">
        <v>0</v>
      </c>
      <c r="JF42" s="12">
        <v>0</v>
      </c>
      <c r="JG42" s="13"/>
      <c r="JH42" s="72">
        <v>1930</v>
      </c>
      <c r="JI42" s="12">
        <v>1061500</v>
      </c>
      <c r="JJ42" s="12">
        <v>0</v>
      </c>
      <c r="JK42" s="12">
        <v>1061500</v>
      </c>
      <c r="JL42" s="13"/>
      <c r="JM42" s="12">
        <v>27</v>
      </c>
      <c r="JN42" s="12">
        <v>60750</v>
      </c>
      <c r="JO42" s="12">
        <v>0</v>
      </c>
      <c r="JP42" s="12">
        <v>60750</v>
      </c>
      <c r="JQ42" s="13"/>
      <c r="JR42" s="12">
        <v>3670</v>
      </c>
      <c r="JS42" s="12">
        <v>253037</v>
      </c>
      <c r="JT42" s="12">
        <v>0</v>
      </c>
      <c r="JU42" s="12">
        <v>253037</v>
      </c>
      <c r="JV42" s="13"/>
      <c r="JW42" s="12">
        <v>128</v>
      </c>
      <c r="JX42" s="12">
        <v>128000</v>
      </c>
      <c r="JY42" s="12">
        <v>0</v>
      </c>
      <c r="JZ42" s="12">
        <v>128000</v>
      </c>
      <c r="KA42" s="13"/>
      <c r="KB42" s="12">
        <v>0</v>
      </c>
      <c r="KC42" s="12">
        <v>0</v>
      </c>
      <c r="KD42" s="12">
        <v>0</v>
      </c>
      <c r="KE42" s="12">
        <v>0</v>
      </c>
      <c r="KF42" s="13"/>
      <c r="KG42" s="12">
        <v>0</v>
      </c>
      <c r="KH42" s="12">
        <v>0</v>
      </c>
      <c r="KI42" s="12">
        <v>0</v>
      </c>
      <c r="KJ42" s="12">
        <v>0</v>
      </c>
      <c r="KK42" s="13"/>
      <c r="KL42" s="12">
        <v>1</v>
      </c>
      <c r="KM42" s="12">
        <v>60000</v>
      </c>
      <c r="KN42" s="12">
        <v>0</v>
      </c>
      <c r="KO42" s="12">
        <v>60000</v>
      </c>
      <c r="KP42" s="13"/>
      <c r="KQ42" s="12">
        <v>0</v>
      </c>
      <c r="KR42" s="12">
        <v>5000</v>
      </c>
      <c r="KS42" s="12">
        <v>0</v>
      </c>
      <c r="KT42" s="12">
        <v>5000</v>
      </c>
      <c r="KU42" s="13"/>
      <c r="KV42" s="12">
        <v>9</v>
      </c>
      <c r="KW42" s="12">
        <v>8480080</v>
      </c>
      <c r="KX42" s="12">
        <v>0</v>
      </c>
      <c r="KY42" s="12">
        <v>8480080</v>
      </c>
      <c r="KZ42" s="13"/>
      <c r="LA42" s="12">
        <v>31</v>
      </c>
      <c r="LB42" s="12">
        <v>52800</v>
      </c>
      <c r="LC42" s="12">
        <v>0</v>
      </c>
      <c r="LD42" s="12">
        <v>52800</v>
      </c>
      <c r="LE42" s="13"/>
      <c r="LF42" s="12">
        <v>0</v>
      </c>
      <c r="LG42" s="12">
        <v>100000</v>
      </c>
      <c r="LH42" s="12">
        <v>0</v>
      </c>
      <c r="LI42" s="12">
        <v>100000</v>
      </c>
      <c r="LJ42" s="13"/>
      <c r="LK42" s="12">
        <v>2</v>
      </c>
      <c r="LL42" s="12">
        <v>4000</v>
      </c>
      <c r="LM42" s="12">
        <v>0</v>
      </c>
      <c r="LN42" s="12">
        <v>4000</v>
      </c>
      <c r="LO42" s="13"/>
      <c r="LP42" s="12">
        <v>11</v>
      </c>
      <c r="LQ42" s="12">
        <v>55000</v>
      </c>
      <c r="LR42" s="12">
        <v>0</v>
      </c>
      <c r="LS42" s="12">
        <v>55000</v>
      </c>
      <c r="LT42" s="13"/>
      <c r="LU42" s="12">
        <v>181</v>
      </c>
      <c r="LV42" s="12">
        <v>0</v>
      </c>
      <c r="LW42" s="12">
        <v>0</v>
      </c>
      <c r="LX42" s="12">
        <v>0</v>
      </c>
      <c r="LY42" s="13"/>
      <c r="LZ42" s="12">
        <v>1</v>
      </c>
      <c r="MA42" s="12">
        <v>30000</v>
      </c>
      <c r="MB42" s="12">
        <v>0</v>
      </c>
      <c r="MC42" s="12">
        <v>30000</v>
      </c>
      <c r="MD42" s="13"/>
      <c r="ME42" s="12">
        <v>0</v>
      </c>
      <c r="MF42" s="12">
        <v>0</v>
      </c>
      <c r="MG42" s="12">
        <v>0</v>
      </c>
      <c r="MH42" s="12">
        <v>0</v>
      </c>
      <c r="MI42" s="13"/>
      <c r="MJ42" s="12">
        <v>1</v>
      </c>
      <c r="MK42" s="12">
        <v>54000</v>
      </c>
      <c r="ML42" s="12">
        <v>0</v>
      </c>
      <c r="MM42" s="12">
        <v>54000</v>
      </c>
      <c r="MN42" s="13"/>
      <c r="MO42" s="12">
        <v>0</v>
      </c>
      <c r="MP42" s="12">
        <v>0</v>
      </c>
      <c r="MQ42" s="12">
        <v>0</v>
      </c>
      <c r="MR42" s="12">
        <v>0</v>
      </c>
      <c r="MS42" s="13"/>
      <c r="MT42" s="12">
        <v>0</v>
      </c>
      <c r="MU42" s="12">
        <v>137958515.18743795</v>
      </c>
      <c r="MV42" s="12">
        <v>0</v>
      </c>
      <c r="MW42" s="12">
        <v>137958515.18743795</v>
      </c>
      <c r="MX42" s="13"/>
    </row>
    <row r="43" spans="1:363" ht="16.5" hidden="1">
      <c r="A43" s="77">
        <v>37</v>
      </c>
      <c r="B43" s="78" t="s">
        <v>39</v>
      </c>
      <c r="C43" s="12">
        <v>0</v>
      </c>
      <c r="D43" s="12">
        <v>43120000</v>
      </c>
      <c r="E43" s="12">
        <v>0</v>
      </c>
      <c r="F43" s="12">
        <v>43120000</v>
      </c>
      <c r="G43" s="13"/>
      <c r="H43" s="12">
        <v>3205</v>
      </c>
      <c r="I43" s="12">
        <v>961500</v>
      </c>
      <c r="J43" s="12">
        <v>0</v>
      </c>
      <c r="K43" s="12">
        <v>961500</v>
      </c>
      <c r="L43" s="13"/>
      <c r="M43" s="12">
        <v>39512.9320916</v>
      </c>
      <c r="N43" s="12">
        <v>9878233.0229000002</v>
      </c>
      <c r="O43" s="12">
        <v>0</v>
      </c>
      <c r="P43" s="12">
        <v>9878233.0229000002</v>
      </c>
      <c r="Q43" s="13"/>
      <c r="R43" s="12">
        <v>1200</v>
      </c>
      <c r="S43" s="12">
        <v>240000</v>
      </c>
      <c r="T43" s="12">
        <v>0</v>
      </c>
      <c r="U43" s="12">
        <v>240000</v>
      </c>
      <c r="V43" s="13"/>
      <c r="W43" s="12">
        <v>214</v>
      </c>
      <c r="X43" s="12">
        <v>32100</v>
      </c>
      <c r="Y43" s="12">
        <v>0</v>
      </c>
      <c r="Z43" s="12">
        <v>32100</v>
      </c>
      <c r="AA43" s="13"/>
      <c r="AB43" s="12">
        <v>3252</v>
      </c>
      <c r="AC43" s="12">
        <v>650400</v>
      </c>
      <c r="AD43" s="12">
        <v>0</v>
      </c>
      <c r="AE43" s="12">
        <v>650400</v>
      </c>
      <c r="AF43" s="13"/>
      <c r="AG43" s="12">
        <v>3252</v>
      </c>
      <c r="AH43" s="12">
        <v>325200</v>
      </c>
      <c r="AI43" s="12">
        <v>0</v>
      </c>
      <c r="AJ43" s="12">
        <v>325200</v>
      </c>
      <c r="AK43" s="13"/>
      <c r="AL43" s="12">
        <v>0</v>
      </c>
      <c r="AM43" s="12">
        <v>0</v>
      </c>
      <c r="AN43" s="12">
        <v>0</v>
      </c>
      <c r="AO43" s="12">
        <v>0</v>
      </c>
      <c r="AP43" s="13"/>
      <c r="AQ43" s="12">
        <v>3252</v>
      </c>
      <c r="AR43" s="12">
        <v>3902400</v>
      </c>
      <c r="AS43" s="12">
        <v>0</v>
      </c>
      <c r="AT43" s="12">
        <v>3902400</v>
      </c>
      <c r="AU43" s="13"/>
      <c r="AV43" s="12">
        <v>0</v>
      </c>
      <c r="AW43" s="12">
        <v>0</v>
      </c>
      <c r="AX43" s="12">
        <v>0</v>
      </c>
      <c r="AY43" s="12">
        <v>0</v>
      </c>
      <c r="AZ43" s="13"/>
      <c r="BA43" s="12">
        <v>104424</v>
      </c>
      <c r="BB43" s="12">
        <v>25238700</v>
      </c>
      <c r="BC43" s="12">
        <v>0</v>
      </c>
      <c r="BD43" s="12">
        <v>25238700</v>
      </c>
      <c r="BE43" s="13"/>
      <c r="BF43" s="12">
        <v>0</v>
      </c>
      <c r="BG43" s="12">
        <v>0</v>
      </c>
      <c r="BH43" s="12">
        <v>0</v>
      </c>
      <c r="BI43" s="12">
        <v>0</v>
      </c>
      <c r="BJ43" s="13"/>
      <c r="BK43" s="12">
        <v>300</v>
      </c>
      <c r="BL43" s="12">
        <v>45000</v>
      </c>
      <c r="BM43" s="12">
        <v>0</v>
      </c>
      <c r="BN43" s="12">
        <v>45000</v>
      </c>
      <c r="BO43" s="13"/>
      <c r="BP43" s="12">
        <v>3007</v>
      </c>
      <c r="BQ43" s="12">
        <v>300700</v>
      </c>
      <c r="BR43" s="12">
        <v>0</v>
      </c>
      <c r="BS43" s="12">
        <v>300700</v>
      </c>
      <c r="BT43" s="13"/>
      <c r="BU43" s="12">
        <v>3252</v>
      </c>
      <c r="BV43" s="12">
        <v>325200</v>
      </c>
      <c r="BW43" s="12">
        <v>0</v>
      </c>
      <c r="BX43" s="12">
        <v>325200</v>
      </c>
      <c r="BY43" s="13"/>
      <c r="BZ43" s="12">
        <v>3252</v>
      </c>
      <c r="CA43" s="12">
        <v>650400</v>
      </c>
      <c r="CB43" s="12">
        <v>0</v>
      </c>
      <c r="CC43" s="12">
        <v>650400</v>
      </c>
      <c r="CD43" s="13"/>
      <c r="CE43" s="12">
        <v>7472</v>
      </c>
      <c r="CF43" s="12">
        <v>1120800</v>
      </c>
      <c r="CG43" s="12">
        <v>0</v>
      </c>
      <c r="CH43" s="12">
        <v>1120800</v>
      </c>
      <c r="CI43" s="13"/>
      <c r="CJ43" s="12">
        <v>20</v>
      </c>
      <c r="CK43" s="12">
        <v>3000</v>
      </c>
      <c r="CL43" s="12">
        <v>0</v>
      </c>
      <c r="CM43" s="12">
        <v>3000</v>
      </c>
      <c r="CN43" s="13"/>
      <c r="CO43" s="12">
        <v>500</v>
      </c>
      <c r="CP43" s="12">
        <v>250000</v>
      </c>
      <c r="CQ43" s="12">
        <v>0</v>
      </c>
      <c r="CR43" s="12">
        <v>250000</v>
      </c>
      <c r="CS43" s="13"/>
      <c r="CT43" s="12">
        <v>1000</v>
      </c>
      <c r="CU43" s="12">
        <v>1000000</v>
      </c>
      <c r="CV43" s="12">
        <v>0</v>
      </c>
      <c r="CW43" s="12">
        <v>1000000</v>
      </c>
      <c r="CX43" s="13"/>
      <c r="CY43" s="12">
        <v>8095</v>
      </c>
      <c r="CZ43" s="12">
        <v>809500</v>
      </c>
      <c r="DA43" s="12">
        <v>0</v>
      </c>
      <c r="DB43" s="12">
        <v>809500</v>
      </c>
      <c r="DC43" s="13"/>
      <c r="DD43" s="12">
        <v>0</v>
      </c>
      <c r="DE43" s="12">
        <v>0</v>
      </c>
      <c r="DF43" s="12">
        <v>0</v>
      </c>
      <c r="DG43" s="12">
        <v>0</v>
      </c>
      <c r="DH43" s="13"/>
      <c r="DI43" s="12">
        <v>0</v>
      </c>
      <c r="DJ43" s="12">
        <v>0</v>
      </c>
      <c r="DK43" s="12">
        <v>0</v>
      </c>
      <c r="DL43" s="12">
        <v>0</v>
      </c>
      <c r="DM43" s="13"/>
      <c r="DN43" s="12">
        <v>0</v>
      </c>
      <c r="DO43" s="12">
        <v>0</v>
      </c>
      <c r="DP43" s="12">
        <v>0</v>
      </c>
      <c r="DQ43" s="12">
        <v>0</v>
      </c>
      <c r="DR43" s="13"/>
      <c r="DS43" s="12">
        <v>1</v>
      </c>
      <c r="DT43" s="12">
        <v>150000</v>
      </c>
      <c r="DU43" s="12">
        <v>0</v>
      </c>
      <c r="DV43" s="12">
        <v>150000</v>
      </c>
      <c r="DW43" s="13"/>
      <c r="DX43" s="12">
        <v>0</v>
      </c>
      <c r="DY43" s="12">
        <v>0</v>
      </c>
      <c r="DZ43" s="12">
        <v>0</v>
      </c>
      <c r="EA43" s="12">
        <v>0</v>
      </c>
      <c r="EB43" s="13"/>
      <c r="EC43" s="12">
        <v>0</v>
      </c>
      <c r="ED43" s="12">
        <v>0</v>
      </c>
      <c r="EE43" s="12">
        <v>0</v>
      </c>
      <c r="EF43" s="12">
        <v>0</v>
      </c>
      <c r="EG43" s="13"/>
      <c r="EH43" s="12">
        <v>0</v>
      </c>
      <c r="EI43" s="12">
        <v>3000</v>
      </c>
      <c r="EJ43" s="12">
        <v>0</v>
      </c>
      <c r="EK43" s="12">
        <v>3000</v>
      </c>
      <c r="EL43" s="13"/>
      <c r="EM43" s="12">
        <v>0</v>
      </c>
      <c r="EN43" s="12">
        <v>10511400</v>
      </c>
      <c r="EO43" s="12">
        <v>0</v>
      </c>
      <c r="EP43" s="12">
        <v>10511400</v>
      </c>
      <c r="EQ43" s="13"/>
      <c r="ER43" s="12">
        <v>1418</v>
      </c>
      <c r="ES43" s="12">
        <v>607200</v>
      </c>
      <c r="ET43" s="12">
        <v>0</v>
      </c>
      <c r="EU43" s="12">
        <v>607200</v>
      </c>
      <c r="EV43" s="13"/>
      <c r="EW43" s="12">
        <v>842</v>
      </c>
      <c r="EX43" s="12">
        <v>210500</v>
      </c>
      <c r="EY43" s="12">
        <v>0</v>
      </c>
      <c r="EZ43" s="12">
        <v>210500</v>
      </c>
      <c r="FA43" s="13"/>
      <c r="FB43" s="12">
        <v>421</v>
      </c>
      <c r="FC43" s="12">
        <v>168400</v>
      </c>
      <c r="FD43" s="12">
        <v>0</v>
      </c>
      <c r="FE43" s="12">
        <v>168400</v>
      </c>
      <c r="FF43" s="13"/>
      <c r="FG43" s="12">
        <v>421</v>
      </c>
      <c r="FH43" s="12">
        <v>252600</v>
      </c>
      <c r="FI43" s="12">
        <v>0</v>
      </c>
      <c r="FJ43" s="12">
        <v>252600</v>
      </c>
      <c r="FK43" s="13"/>
      <c r="FL43" s="12">
        <v>1830</v>
      </c>
      <c r="FM43" s="12">
        <v>183000</v>
      </c>
      <c r="FN43" s="12">
        <v>0</v>
      </c>
      <c r="FO43" s="12">
        <v>183000</v>
      </c>
      <c r="FP43" s="13"/>
      <c r="FQ43" s="12">
        <v>0</v>
      </c>
      <c r="FR43" s="12">
        <v>0</v>
      </c>
      <c r="FS43" s="12">
        <v>0</v>
      </c>
      <c r="FT43" s="12">
        <v>0</v>
      </c>
      <c r="FU43" s="13"/>
      <c r="FV43" s="12">
        <v>206785.43287505093</v>
      </c>
      <c r="FW43" s="12">
        <v>2378032.4780630856</v>
      </c>
      <c r="FX43" s="12">
        <v>0</v>
      </c>
      <c r="FY43" s="12">
        <v>2378032.4780630856</v>
      </c>
      <c r="FZ43" s="13"/>
      <c r="GA43" s="12">
        <v>3138</v>
      </c>
      <c r="GB43" s="12">
        <v>50208000</v>
      </c>
      <c r="GC43" s="12">
        <v>0</v>
      </c>
      <c r="GD43" s="12">
        <v>50208000</v>
      </c>
      <c r="GE43" s="13"/>
      <c r="GF43" s="12">
        <v>4044</v>
      </c>
      <c r="GG43" s="12">
        <v>808800</v>
      </c>
      <c r="GH43" s="12">
        <v>0</v>
      </c>
      <c r="GI43" s="12">
        <v>808800</v>
      </c>
      <c r="GJ43" s="13"/>
      <c r="GK43" s="12"/>
      <c r="GL43" s="12">
        <v>0</v>
      </c>
      <c r="GM43" s="12">
        <v>0</v>
      </c>
      <c r="GN43" s="12">
        <v>0</v>
      </c>
      <c r="GO43" s="13"/>
      <c r="GP43" s="12">
        <v>4021</v>
      </c>
      <c r="GQ43" s="12">
        <v>16906200</v>
      </c>
      <c r="GR43" s="12">
        <v>0</v>
      </c>
      <c r="GS43" s="12">
        <v>16906200</v>
      </c>
      <c r="GT43" s="13"/>
      <c r="GU43" s="12">
        <v>64</v>
      </c>
      <c r="GV43" s="12">
        <v>320000</v>
      </c>
      <c r="GW43" s="12">
        <v>0</v>
      </c>
      <c r="GX43" s="12">
        <v>320000</v>
      </c>
      <c r="GY43" s="13"/>
      <c r="GZ43" s="12">
        <v>0</v>
      </c>
      <c r="HA43" s="12">
        <v>0</v>
      </c>
      <c r="HB43" s="12">
        <v>0</v>
      </c>
      <c r="HC43" s="12">
        <v>0</v>
      </c>
      <c r="HD43" s="13"/>
      <c r="HE43" s="12">
        <v>163</v>
      </c>
      <c r="HF43" s="12">
        <v>228200</v>
      </c>
      <c r="HG43" s="12">
        <v>0</v>
      </c>
      <c r="HH43" s="12">
        <v>228200</v>
      </c>
      <c r="HI43" s="13"/>
      <c r="HJ43" s="12">
        <v>0</v>
      </c>
      <c r="HK43" s="12">
        <v>0</v>
      </c>
      <c r="HL43" s="12">
        <v>0</v>
      </c>
      <c r="HM43" s="12">
        <v>0</v>
      </c>
      <c r="HN43" s="13"/>
      <c r="HO43" s="12">
        <v>0</v>
      </c>
      <c r="HP43" s="12">
        <v>0</v>
      </c>
      <c r="HQ43" s="12">
        <v>0</v>
      </c>
      <c r="HR43" s="12">
        <v>0</v>
      </c>
      <c r="HS43" s="13"/>
      <c r="HT43" s="12">
        <v>0</v>
      </c>
      <c r="HU43" s="12">
        <v>0</v>
      </c>
      <c r="HV43" s="12">
        <v>0</v>
      </c>
      <c r="HW43" s="12">
        <v>0</v>
      </c>
      <c r="HX43" s="13"/>
      <c r="HY43" s="12">
        <v>163</v>
      </c>
      <c r="HZ43" s="12">
        <v>11736000</v>
      </c>
      <c r="IA43" s="12"/>
      <c r="IB43" s="12">
        <v>11736000</v>
      </c>
      <c r="IC43" s="13"/>
      <c r="ID43" s="12">
        <v>3133</v>
      </c>
      <c r="IE43" s="12">
        <v>3133000</v>
      </c>
      <c r="IF43" s="12">
        <v>0</v>
      </c>
      <c r="IG43" s="12">
        <v>3133000</v>
      </c>
      <c r="IH43" s="13"/>
      <c r="II43" s="12">
        <v>16</v>
      </c>
      <c r="IJ43" s="12">
        <v>56000</v>
      </c>
      <c r="IK43" s="12">
        <v>0</v>
      </c>
      <c r="IL43" s="12">
        <v>56000</v>
      </c>
      <c r="IM43" s="13"/>
      <c r="IN43" s="12">
        <v>922</v>
      </c>
      <c r="IO43" s="12">
        <v>1659600</v>
      </c>
      <c r="IP43" s="12">
        <v>0</v>
      </c>
      <c r="IQ43" s="12">
        <v>1659600</v>
      </c>
      <c r="IR43" s="13"/>
      <c r="IS43" s="12">
        <v>0</v>
      </c>
      <c r="IT43" s="12">
        <v>0</v>
      </c>
      <c r="IU43" s="12">
        <v>0</v>
      </c>
      <c r="IV43" s="12">
        <v>0</v>
      </c>
      <c r="IW43" s="13"/>
      <c r="IX43" s="12">
        <v>3041</v>
      </c>
      <c r="IY43" s="12">
        <v>2465250</v>
      </c>
      <c r="IZ43" s="12">
        <v>0</v>
      </c>
      <c r="JA43" s="12">
        <v>2465250</v>
      </c>
      <c r="JB43" s="13"/>
      <c r="JC43" s="12">
        <v>0</v>
      </c>
      <c r="JD43" s="12">
        <v>0</v>
      </c>
      <c r="JE43" s="12">
        <v>0</v>
      </c>
      <c r="JF43" s="12">
        <v>0</v>
      </c>
      <c r="JG43" s="13"/>
      <c r="JH43" s="72">
        <v>2820</v>
      </c>
      <c r="JI43" s="12">
        <v>1551000.0000000002</v>
      </c>
      <c r="JJ43" s="12">
        <v>0</v>
      </c>
      <c r="JK43" s="12">
        <v>1551000.0000000002</v>
      </c>
      <c r="JL43" s="13"/>
      <c r="JM43" s="12">
        <v>143</v>
      </c>
      <c r="JN43" s="12">
        <v>321750</v>
      </c>
      <c r="JO43" s="12">
        <v>0</v>
      </c>
      <c r="JP43" s="12">
        <v>321750</v>
      </c>
      <c r="JQ43" s="13"/>
      <c r="JR43" s="12">
        <v>6370</v>
      </c>
      <c r="JS43" s="12">
        <v>439195</v>
      </c>
      <c r="JT43" s="12">
        <v>0</v>
      </c>
      <c r="JU43" s="12">
        <v>439195</v>
      </c>
      <c r="JV43" s="13"/>
      <c r="JW43" s="12">
        <v>158</v>
      </c>
      <c r="JX43" s="12">
        <v>158000</v>
      </c>
      <c r="JY43" s="12">
        <v>0</v>
      </c>
      <c r="JZ43" s="12">
        <v>158000</v>
      </c>
      <c r="KA43" s="13"/>
      <c r="KB43" s="12">
        <v>0</v>
      </c>
      <c r="KC43" s="12">
        <v>0</v>
      </c>
      <c r="KD43" s="12">
        <v>0</v>
      </c>
      <c r="KE43" s="12">
        <v>0</v>
      </c>
      <c r="KF43" s="13"/>
      <c r="KG43" s="12">
        <v>0</v>
      </c>
      <c r="KH43" s="12">
        <v>0</v>
      </c>
      <c r="KI43" s="12">
        <v>0</v>
      </c>
      <c r="KJ43" s="12">
        <v>0</v>
      </c>
      <c r="KK43" s="13"/>
      <c r="KL43" s="12">
        <v>1</v>
      </c>
      <c r="KM43" s="12">
        <v>150000</v>
      </c>
      <c r="KN43" s="12">
        <v>0</v>
      </c>
      <c r="KO43" s="12">
        <v>150000</v>
      </c>
      <c r="KP43" s="13"/>
      <c r="KQ43" s="12">
        <v>0</v>
      </c>
      <c r="KR43" s="12">
        <v>5000</v>
      </c>
      <c r="KS43" s="12">
        <v>0</v>
      </c>
      <c r="KT43" s="12">
        <v>5000</v>
      </c>
      <c r="KU43" s="13"/>
      <c r="KV43" s="12">
        <v>16</v>
      </c>
      <c r="KW43" s="12">
        <v>21273120</v>
      </c>
      <c r="KX43" s="12">
        <v>0</v>
      </c>
      <c r="KY43" s="12">
        <v>21273120</v>
      </c>
      <c r="KZ43" s="13"/>
      <c r="LA43" s="12">
        <v>78</v>
      </c>
      <c r="LB43" s="12">
        <v>128000</v>
      </c>
      <c r="LC43" s="12">
        <v>0</v>
      </c>
      <c r="LD43" s="12">
        <v>128000</v>
      </c>
      <c r="LE43" s="13"/>
      <c r="LF43" s="12">
        <v>0</v>
      </c>
      <c r="LG43" s="12">
        <v>100000</v>
      </c>
      <c r="LH43" s="12">
        <v>0</v>
      </c>
      <c r="LI43" s="12">
        <v>100000</v>
      </c>
      <c r="LJ43" s="13"/>
      <c r="LK43" s="12">
        <v>2</v>
      </c>
      <c r="LL43" s="12">
        <v>4000</v>
      </c>
      <c r="LM43" s="12">
        <v>0</v>
      </c>
      <c r="LN43" s="12">
        <v>4000</v>
      </c>
      <c r="LO43" s="13"/>
      <c r="LP43" s="12">
        <v>16</v>
      </c>
      <c r="LQ43" s="12">
        <v>80000</v>
      </c>
      <c r="LR43" s="12">
        <v>0</v>
      </c>
      <c r="LS43" s="12">
        <v>80000</v>
      </c>
      <c r="LT43" s="13"/>
      <c r="LU43" s="12">
        <v>290</v>
      </c>
      <c r="LV43" s="12">
        <v>100000</v>
      </c>
      <c r="LW43" s="12">
        <v>0</v>
      </c>
      <c r="LX43" s="12">
        <v>100000</v>
      </c>
      <c r="LY43" s="13"/>
      <c r="LZ43" s="12">
        <v>1</v>
      </c>
      <c r="MA43" s="12">
        <v>30000</v>
      </c>
      <c r="MB43" s="12">
        <v>0</v>
      </c>
      <c r="MC43" s="12">
        <v>30000</v>
      </c>
      <c r="MD43" s="13"/>
      <c r="ME43" s="12">
        <v>0</v>
      </c>
      <c r="MF43" s="12">
        <v>0</v>
      </c>
      <c r="MG43" s="12">
        <v>0</v>
      </c>
      <c r="MH43" s="12">
        <v>0</v>
      </c>
      <c r="MI43" s="13"/>
      <c r="MJ43" s="12">
        <v>1</v>
      </c>
      <c r="MK43" s="12">
        <v>54000</v>
      </c>
      <c r="ML43" s="12">
        <v>0</v>
      </c>
      <c r="MM43" s="12">
        <v>54000</v>
      </c>
      <c r="MN43" s="13"/>
      <c r="MO43" s="12">
        <v>0</v>
      </c>
      <c r="MP43" s="12">
        <v>0</v>
      </c>
      <c r="MQ43" s="12">
        <v>0</v>
      </c>
      <c r="MR43" s="12">
        <v>0</v>
      </c>
      <c r="MS43" s="13"/>
      <c r="MT43" s="12">
        <v>0</v>
      </c>
      <c r="MU43" s="12">
        <v>215232380.50096309</v>
      </c>
      <c r="MV43" s="12">
        <v>0</v>
      </c>
      <c r="MW43" s="12">
        <v>215232380.50096309</v>
      </c>
      <c r="MX43" s="13"/>
    </row>
    <row r="44" spans="1:363" ht="16.5" hidden="1">
      <c r="A44" s="77">
        <v>38</v>
      </c>
      <c r="B44" s="78" t="s">
        <v>40</v>
      </c>
      <c r="C44" s="12">
        <v>0</v>
      </c>
      <c r="D44" s="12">
        <v>47303600</v>
      </c>
      <c r="E44" s="12">
        <v>0</v>
      </c>
      <c r="F44" s="12">
        <v>47303600</v>
      </c>
      <c r="G44" s="13"/>
      <c r="H44" s="12">
        <v>3401</v>
      </c>
      <c r="I44" s="12">
        <v>1020300</v>
      </c>
      <c r="J44" s="12">
        <v>0</v>
      </c>
      <c r="K44" s="12">
        <v>1020300</v>
      </c>
      <c r="L44" s="13"/>
      <c r="M44" s="12">
        <v>53647</v>
      </c>
      <c r="N44" s="12">
        <v>13411868</v>
      </c>
      <c r="O44" s="12">
        <v>0</v>
      </c>
      <c r="P44" s="12">
        <v>13411868</v>
      </c>
      <c r="Q44" s="13"/>
      <c r="R44" s="12">
        <v>1700</v>
      </c>
      <c r="S44" s="12">
        <v>340000</v>
      </c>
      <c r="T44" s="12">
        <v>0</v>
      </c>
      <c r="U44" s="12">
        <v>340000</v>
      </c>
      <c r="V44" s="13"/>
      <c r="W44" s="12">
        <v>535</v>
      </c>
      <c r="X44" s="12">
        <v>80250</v>
      </c>
      <c r="Y44" s="12">
        <v>0</v>
      </c>
      <c r="Z44" s="12">
        <v>80250</v>
      </c>
      <c r="AA44" s="13"/>
      <c r="AB44" s="12">
        <v>3457</v>
      </c>
      <c r="AC44" s="12">
        <v>691400</v>
      </c>
      <c r="AD44" s="12">
        <v>0</v>
      </c>
      <c r="AE44" s="12">
        <v>691400</v>
      </c>
      <c r="AF44" s="13"/>
      <c r="AG44" s="12">
        <v>3457</v>
      </c>
      <c r="AH44" s="12">
        <v>345700</v>
      </c>
      <c r="AI44" s="12">
        <v>0</v>
      </c>
      <c r="AJ44" s="12">
        <v>345700</v>
      </c>
      <c r="AK44" s="13"/>
      <c r="AL44" s="12">
        <v>0</v>
      </c>
      <c r="AM44" s="12">
        <v>0</v>
      </c>
      <c r="AN44" s="12">
        <v>0</v>
      </c>
      <c r="AO44" s="12">
        <v>0</v>
      </c>
      <c r="AP44" s="13"/>
      <c r="AQ44" s="12">
        <v>3457</v>
      </c>
      <c r="AR44" s="12">
        <v>4148400</v>
      </c>
      <c r="AS44" s="12">
        <v>0</v>
      </c>
      <c r="AT44" s="12">
        <v>4148400</v>
      </c>
      <c r="AU44" s="13"/>
      <c r="AV44" s="12">
        <v>0</v>
      </c>
      <c r="AW44" s="12">
        <v>0</v>
      </c>
      <c r="AX44" s="12">
        <v>0</v>
      </c>
      <c r="AY44" s="12">
        <v>0</v>
      </c>
      <c r="AZ44" s="13"/>
      <c r="BA44" s="12">
        <v>124931</v>
      </c>
      <c r="BB44" s="12">
        <v>29464750</v>
      </c>
      <c r="BC44" s="12">
        <v>0</v>
      </c>
      <c r="BD44" s="12">
        <v>29464750</v>
      </c>
      <c r="BE44" s="13"/>
      <c r="BF44" s="12">
        <v>0</v>
      </c>
      <c r="BG44" s="12">
        <v>0</v>
      </c>
      <c r="BH44" s="12">
        <v>0</v>
      </c>
      <c r="BI44" s="12">
        <v>0</v>
      </c>
      <c r="BJ44" s="13"/>
      <c r="BK44" s="12">
        <v>150</v>
      </c>
      <c r="BL44" s="12">
        <v>22500</v>
      </c>
      <c r="BM44" s="12">
        <v>0</v>
      </c>
      <c r="BN44" s="12">
        <v>22500</v>
      </c>
      <c r="BO44" s="13"/>
      <c r="BP44" s="12">
        <v>3486</v>
      </c>
      <c r="BQ44" s="12">
        <v>348600</v>
      </c>
      <c r="BR44" s="12">
        <v>0</v>
      </c>
      <c r="BS44" s="12">
        <v>348600</v>
      </c>
      <c r="BT44" s="13"/>
      <c r="BU44" s="12">
        <v>3457</v>
      </c>
      <c r="BV44" s="12">
        <v>345700</v>
      </c>
      <c r="BW44" s="12">
        <v>0</v>
      </c>
      <c r="BX44" s="12">
        <v>345700</v>
      </c>
      <c r="BY44" s="13"/>
      <c r="BZ44" s="12">
        <v>3457</v>
      </c>
      <c r="CA44" s="12">
        <v>691400</v>
      </c>
      <c r="CB44" s="12">
        <v>0</v>
      </c>
      <c r="CC44" s="12">
        <v>691400</v>
      </c>
      <c r="CD44" s="13"/>
      <c r="CE44" s="12">
        <v>8314</v>
      </c>
      <c r="CF44" s="12">
        <v>1247100</v>
      </c>
      <c r="CG44" s="12">
        <v>0</v>
      </c>
      <c r="CH44" s="12">
        <v>1247100</v>
      </c>
      <c r="CI44" s="13"/>
      <c r="CJ44" s="12">
        <v>106</v>
      </c>
      <c r="CK44" s="12">
        <v>15900</v>
      </c>
      <c r="CL44" s="12">
        <v>0</v>
      </c>
      <c r="CM44" s="12">
        <v>15900</v>
      </c>
      <c r="CN44" s="13"/>
      <c r="CO44" s="12">
        <v>500</v>
      </c>
      <c r="CP44" s="12">
        <v>250000</v>
      </c>
      <c r="CQ44" s="12">
        <v>0</v>
      </c>
      <c r="CR44" s="12">
        <v>250000</v>
      </c>
      <c r="CS44" s="13"/>
      <c r="CT44" s="12">
        <v>1000</v>
      </c>
      <c r="CU44" s="12">
        <v>1000000</v>
      </c>
      <c r="CV44" s="12">
        <v>0</v>
      </c>
      <c r="CW44" s="12">
        <v>1000000</v>
      </c>
      <c r="CX44" s="13"/>
      <c r="CY44" s="12">
        <v>12278</v>
      </c>
      <c r="CZ44" s="12">
        <v>1227800</v>
      </c>
      <c r="DA44" s="12">
        <v>0</v>
      </c>
      <c r="DB44" s="12">
        <v>1227800</v>
      </c>
      <c r="DC44" s="13"/>
      <c r="DD44" s="12">
        <v>0</v>
      </c>
      <c r="DE44" s="12">
        <v>0</v>
      </c>
      <c r="DF44" s="12">
        <v>0</v>
      </c>
      <c r="DG44" s="12">
        <v>0</v>
      </c>
      <c r="DH44" s="13"/>
      <c r="DI44" s="12">
        <v>0</v>
      </c>
      <c r="DJ44" s="12">
        <v>0</v>
      </c>
      <c r="DK44" s="12">
        <v>0</v>
      </c>
      <c r="DL44" s="12">
        <v>0</v>
      </c>
      <c r="DM44" s="13"/>
      <c r="DN44" s="12">
        <v>0</v>
      </c>
      <c r="DO44" s="12">
        <v>0</v>
      </c>
      <c r="DP44" s="12">
        <v>0</v>
      </c>
      <c r="DQ44" s="12">
        <v>0</v>
      </c>
      <c r="DR44" s="13"/>
      <c r="DS44" s="12">
        <v>1</v>
      </c>
      <c r="DT44" s="12">
        <v>120000</v>
      </c>
      <c r="DU44" s="12">
        <v>0</v>
      </c>
      <c r="DV44" s="12">
        <v>120000</v>
      </c>
      <c r="DW44" s="13"/>
      <c r="DX44" s="12">
        <v>0</v>
      </c>
      <c r="DY44" s="12">
        <v>0</v>
      </c>
      <c r="DZ44" s="12">
        <v>0</v>
      </c>
      <c r="EA44" s="12">
        <v>0</v>
      </c>
      <c r="EB44" s="13"/>
      <c r="EC44" s="12">
        <v>0</v>
      </c>
      <c r="ED44" s="12">
        <v>0</v>
      </c>
      <c r="EE44" s="12">
        <v>0</v>
      </c>
      <c r="EF44" s="12">
        <v>0</v>
      </c>
      <c r="EG44" s="13"/>
      <c r="EH44" s="12">
        <v>0</v>
      </c>
      <c r="EI44" s="12">
        <v>5400</v>
      </c>
      <c r="EJ44" s="12">
        <v>0</v>
      </c>
      <c r="EK44" s="12">
        <v>5400</v>
      </c>
      <c r="EL44" s="13"/>
      <c r="EM44" s="12">
        <v>0</v>
      </c>
      <c r="EN44" s="12">
        <v>9917592</v>
      </c>
      <c r="EO44" s="12">
        <v>0</v>
      </c>
      <c r="EP44" s="12">
        <v>9917592</v>
      </c>
      <c r="EQ44" s="13"/>
      <c r="ER44" s="12">
        <v>455</v>
      </c>
      <c r="ES44" s="12">
        <v>187000</v>
      </c>
      <c r="ET44" s="12">
        <v>0</v>
      </c>
      <c r="EU44" s="12">
        <v>187000</v>
      </c>
      <c r="EV44" s="13"/>
      <c r="EW44" s="12">
        <v>943</v>
      </c>
      <c r="EX44" s="12">
        <v>235750</v>
      </c>
      <c r="EY44" s="12">
        <v>0</v>
      </c>
      <c r="EZ44" s="12">
        <v>235750</v>
      </c>
      <c r="FA44" s="13"/>
      <c r="FB44" s="12">
        <v>472</v>
      </c>
      <c r="FC44" s="12">
        <v>188800</v>
      </c>
      <c r="FD44" s="12">
        <v>0</v>
      </c>
      <c r="FE44" s="12">
        <v>188800</v>
      </c>
      <c r="FF44" s="13"/>
      <c r="FG44" s="12">
        <v>472</v>
      </c>
      <c r="FH44" s="12">
        <v>283200</v>
      </c>
      <c r="FI44" s="12">
        <v>0</v>
      </c>
      <c r="FJ44" s="12">
        <v>283200</v>
      </c>
      <c r="FK44" s="13"/>
      <c r="FL44" s="12">
        <v>2130</v>
      </c>
      <c r="FM44" s="12">
        <v>213000</v>
      </c>
      <c r="FN44" s="12">
        <v>0</v>
      </c>
      <c r="FO44" s="12">
        <v>213000</v>
      </c>
      <c r="FP44" s="13"/>
      <c r="FQ44" s="12">
        <v>2500</v>
      </c>
      <c r="FR44" s="12">
        <v>187500</v>
      </c>
      <c r="FS44" s="12">
        <v>0</v>
      </c>
      <c r="FT44" s="12">
        <v>187500</v>
      </c>
      <c r="FU44" s="13"/>
      <c r="FV44" s="12">
        <v>324000.56266875932</v>
      </c>
      <c r="FW44" s="12">
        <v>3726006.4706907324</v>
      </c>
      <c r="FX44" s="12">
        <v>0</v>
      </c>
      <c r="FY44" s="12">
        <v>3726006.4706907324</v>
      </c>
      <c r="FZ44" s="13"/>
      <c r="GA44" s="12">
        <v>3466</v>
      </c>
      <c r="GB44" s="12">
        <v>55456000</v>
      </c>
      <c r="GC44" s="12">
        <v>0</v>
      </c>
      <c r="GD44" s="12">
        <v>55456000</v>
      </c>
      <c r="GE44" s="13"/>
      <c r="GF44" s="12">
        <v>4368</v>
      </c>
      <c r="GG44" s="12">
        <v>873600</v>
      </c>
      <c r="GH44" s="12">
        <v>0</v>
      </c>
      <c r="GI44" s="12">
        <v>873600</v>
      </c>
      <c r="GJ44" s="13"/>
      <c r="GK44" s="12"/>
      <c r="GL44" s="12">
        <v>0</v>
      </c>
      <c r="GM44" s="12">
        <v>0</v>
      </c>
      <c r="GN44" s="12">
        <v>0</v>
      </c>
      <c r="GO44" s="13"/>
      <c r="GP44" s="12">
        <v>3500</v>
      </c>
      <c r="GQ44" s="12">
        <v>14718000</v>
      </c>
      <c r="GR44" s="12">
        <v>0</v>
      </c>
      <c r="GS44" s="12">
        <v>14718000</v>
      </c>
      <c r="GT44" s="13"/>
      <c r="GU44" s="12">
        <v>72</v>
      </c>
      <c r="GV44" s="12">
        <v>360000</v>
      </c>
      <c r="GW44" s="12">
        <v>0</v>
      </c>
      <c r="GX44" s="12">
        <v>360000</v>
      </c>
      <c r="GY44" s="13"/>
      <c r="GZ44" s="12">
        <v>0</v>
      </c>
      <c r="HA44" s="12">
        <v>0</v>
      </c>
      <c r="HB44" s="12">
        <v>0</v>
      </c>
      <c r="HC44" s="12">
        <v>0</v>
      </c>
      <c r="HD44" s="13"/>
      <c r="HE44" s="12">
        <v>182</v>
      </c>
      <c r="HF44" s="12">
        <v>254800</v>
      </c>
      <c r="HG44" s="12">
        <v>0</v>
      </c>
      <c r="HH44" s="12">
        <v>254800</v>
      </c>
      <c r="HI44" s="13"/>
      <c r="HJ44" s="12">
        <v>0</v>
      </c>
      <c r="HK44" s="12">
        <v>0</v>
      </c>
      <c r="HL44" s="12">
        <v>0</v>
      </c>
      <c r="HM44" s="12">
        <v>0</v>
      </c>
      <c r="HN44" s="13"/>
      <c r="HO44" s="12">
        <v>0</v>
      </c>
      <c r="HP44" s="12">
        <v>0</v>
      </c>
      <c r="HQ44" s="12">
        <v>0</v>
      </c>
      <c r="HR44" s="12">
        <v>0</v>
      </c>
      <c r="HS44" s="13"/>
      <c r="HT44" s="12">
        <v>0</v>
      </c>
      <c r="HU44" s="12">
        <v>0</v>
      </c>
      <c r="HV44" s="12">
        <v>0</v>
      </c>
      <c r="HW44" s="12">
        <v>0</v>
      </c>
      <c r="HX44" s="13"/>
      <c r="HY44" s="12">
        <v>182</v>
      </c>
      <c r="HZ44" s="12">
        <v>13104000</v>
      </c>
      <c r="IA44" s="12"/>
      <c r="IB44" s="12">
        <v>13104000</v>
      </c>
      <c r="IC44" s="13"/>
      <c r="ID44" s="12">
        <v>3461</v>
      </c>
      <c r="IE44" s="12">
        <v>3461000</v>
      </c>
      <c r="IF44" s="12">
        <v>0</v>
      </c>
      <c r="IG44" s="12">
        <v>3461000</v>
      </c>
      <c r="IH44" s="13"/>
      <c r="II44" s="12">
        <v>18</v>
      </c>
      <c r="IJ44" s="12">
        <v>63000</v>
      </c>
      <c r="IK44" s="12">
        <v>0</v>
      </c>
      <c r="IL44" s="12">
        <v>63000</v>
      </c>
      <c r="IM44" s="13"/>
      <c r="IN44" s="12">
        <v>917</v>
      </c>
      <c r="IO44" s="12">
        <v>1650600</v>
      </c>
      <c r="IP44" s="12">
        <v>0</v>
      </c>
      <c r="IQ44" s="12">
        <v>1650600</v>
      </c>
      <c r="IR44" s="13"/>
      <c r="IS44" s="12">
        <v>0</v>
      </c>
      <c r="IT44" s="12">
        <v>0</v>
      </c>
      <c r="IU44" s="12">
        <v>0</v>
      </c>
      <c r="IV44" s="12">
        <v>0</v>
      </c>
      <c r="IW44" s="13"/>
      <c r="IX44" s="12">
        <v>3524</v>
      </c>
      <c r="IY44" s="12">
        <v>2844500</v>
      </c>
      <c r="IZ44" s="12">
        <v>0</v>
      </c>
      <c r="JA44" s="12">
        <v>2844500</v>
      </c>
      <c r="JB44" s="13"/>
      <c r="JC44" s="12">
        <v>0</v>
      </c>
      <c r="JD44" s="12">
        <v>0</v>
      </c>
      <c r="JE44" s="12">
        <v>0</v>
      </c>
      <c r="JF44" s="12">
        <v>0</v>
      </c>
      <c r="JG44" s="13"/>
      <c r="JH44" s="72">
        <v>3100</v>
      </c>
      <c r="JI44" s="12">
        <v>1705000.0000000002</v>
      </c>
      <c r="JJ44" s="12">
        <v>0</v>
      </c>
      <c r="JK44" s="12">
        <v>1705000.0000000002</v>
      </c>
      <c r="JL44" s="13"/>
      <c r="JM44" s="12">
        <v>102</v>
      </c>
      <c r="JN44" s="12">
        <v>229500</v>
      </c>
      <c r="JO44" s="12">
        <v>0</v>
      </c>
      <c r="JP44" s="12">
        <v>229500</v>
      </c>
      <c r="JQ44" s="13"/>
      <c r="JR44" s="12">
        <v>4490</v>
      </c>
      <c r="JS44" s="12">
        <v>309574</v>
      </c>
      <c r="JT44" s="12">
        <v>0</v>
      </c>
      <c r="JU44" s="12">
        <v>309574</v>
      </c>
      <c r="JV44" s="13"/>
      <c r="JW44" s="12">
        <v>173</v>
      </c>
      <c r="JX44" s="12">
        <v>173000</v>
      </c>
      <c r="JY44" s="12">
        <v>0</v>
      </c>
      <c r="JZ44" s="12">
        <v>173000</v>
      </c>
      <c r="KA44" s="13"/>
      <c r="KB44" s="12">
        <v>0</v>
      </c>
      <c r="KC44" s="12">
        <v>0</v>
      </c>
      <c r="KD44" s="12">
        <v>0</v>
      </c>
      <c r="KE44" s="12">
        <v>0</v>
      </c>
      <c r="KF44" s="13"/>
      <c r="KG44" s="12">
        <v>0</v>
      </c>
      <c r="KH44" s="12">
        <v>0</v>
      </c>
      <c r="KI44" s="12">
        <v>0</v>
      </c>
      <c r="KJ44" s="12">
        <v>0</v>
      </c>
      <c r="KK44" s="13"/>
      <c r="KL44" s="12">
        <v>1</v>
      </c>
      <c r="KM44" s="12">
        <v>60000</v>
      </c>
      <c r="KN44" s="12">
        <v>0</v>
      </c>
      <c r="KO44" s="12">
        <v>60000</v>
      </c>
      <c r="KP44" s="13"/>
      <c r="KQ44" s="12">
        <v>0</v>
      </c>
      <c r="KR44" s="12">
        <v>10000</v>
      </c>
      <c r="KS44" s="12">
        <v>0</v>
      </c>
      <c r="KT44" s="12">
        <v>10000</v>
      </c>
      <c r="KU44" s="13"/>
      <c r="KV44" s="12">
        <v>14</v>
      </c>
      <c r="KW44" s="12">
        <v>6909880</v>
      </c>
      <c r="KX44" s="12">
        <v>0</v>
      </c>
      <c r="KY44" s="12">
        <v>6909880</v>
      </c>
      <c r="KZ44" s="13"/>
      <c r="LA44" s="12">
        <v>25</v>
      </c>
      <c r="LB44" s="12">
        <v>43200</v>
      </c>
      <c r="LC44" s="12">
        <v>0</v>
      </c>
      <c r="LD44" s="12">
        <v>43200</v>
      </c>
      <c r="LE44" s="13"/>
      <c r="LF44" s="12">
        <v>0</v>
      </c>
      <c r="LG44" s="12">
        <v>100000</v>
      </c>
      <c r="LH44" s="12">
        <v>0</v>
      </c>
      <c r="LI44" s="12">
        <v>100000</v>
      </c>
      <c r="LJ44" s="13"/>
      <c r="LK44" s="12">
        <v>2</v>
      </c>
      <c r="LL44" s="12">
        <v>4000</v>
      </c>
      <c r="LM44" s="12">
        <v>0</v>
      </c>
      <c r="LN44" s="12">
        <v>4000</v>
      </c>
      <c r="LO44" s="13"/>
      <c r="LP44" s="12">
        <v>18</v>
      </c>
      <c r="LQ44" s="12">
        <v>90000</v>
      </c>
      <c r="LR44" s="12">
        <v>0</v>
      </c>
      <c r="LS44" s="12">
        <v>90000</v>
      </c>
      <c r="LT44" s="13"/>
      <c r="LU44" s="12">
        <v>315</v>
      </c>
      <c r="LV44" s="12">
        <v>0</v>
      </c>
      <c r="LW44" s="12">
        <v>0</v>
      </c>
      <c r="LX44" s="12">
        <v>0</v>
      </c>
      <c r="LY44" s="13"/>
      <c r="LZ44" s="12">
        <v>1</v>
      </c>
      <c r="MA44" s="12">
        <v>30000</v>
      </c>
      <c r="MB44" s="12">
        <v>0</v>
      </c>
      <c r="MC44" s="12">
        <v>30000</v>
      </c>
      <c r="MD44" s="13"/>
      <c r="ME44" s="12">
        <v>0</v>
      </c>
      <c r="MF44" s="12">
        <v>0</v>
      </c>
      <c r="MG44" s="12">
        <v>0</v>
      </c>
      <c r="MH44" s="12">
        <v>0</v>
      </c>
      <c r="MI44" s="13"/>
      <c r="MJ44" s="12">
        <v>1</v>
      </c>
      <c r="MK44" s="12">
        <v>54000</v>
      </c>
      <c r="ML44" s="12">
        <v>0</v>
      </c>
      <c r="MM44" s="12">
        <v>54000</v>
      </c>
      <c r="MN44" s="13"/>
      <c r="MO44" s="12">
        <v>0</v>
      </c>
      <c r="MP44" s="12">
        <v>0</v>
      </c>
      <c r="MQ44" s="12">
        <v>0</v>
      </c>
      <c r="MR44" s="12">
        <v>0</v>
      </c>
      <c r="MS44" s="13"/>
      <c r="MT44" s="12">
        <v>0</v>
      </c>
      <c r="MU44" s="12">
        <v>219523170.47069073</v>
      </c>
      <c r="MV44" s="12">
        <v>0</v>
      </c>
      <c r="MW44" s="12">
        <v>219523170.47069073</v>
      </c>
      <c r="MX44" s="13"/>
    </row>
    <row r="45" spans="1:363" ht="16.5" hidden="1">
      <c r="A45" s="77">
        <v>39</v>
      </c>
      <c r="B45" s="78" t="s">
        <v>55</v>
      </c>
      <c r="C45" s="12">
        <v>0</v>
      </c>
      <c r="D45" s="12">
        <v>0</v>
      </c>
      <c r="E45" s="12">
        <v>0</v>
      </c>
      <c r="F45" s="12">
        <v>0</v>
      </c>
      <c r="G45" s="13"/>
      <c r="H45" s="12">
        <v>0</v>
      </c>
      <c r="I45" s="12">
        <v>0</v>
      </c>
      <c r="J45" s="12">
        <v>0</v>
      </c>
      <c r="K45" s="12">
        <v>0</v>
      </c>
      <c r="L45" s="13"/>
      <c r="M45" s="12">
        <v>0</v>
      </c>
      <c r="N45" s="12">
        <v>0</v>
      </c>
      <c r="O45" s="12">
        <v>0</v>
      </c>
      <c r="P45" s="12">
        <v>0</v>
      </c>
      <c r="Q45" s="13"/>
      <c r="R45" s="12">
        <v>0</v>
      </c>
      <c r="S45" s="12">
        <v>0</v>
      </c>
      <c r="T45" s="12">
        <v>0</v>
      </c>
      <c r="U45" s="12">
        <v>0</v>
      </c>
      <c r="V45" s="13"/>
      <c r="W45" s="12">
        <v>0</v>
      </c>
      <c r="X45" s="12">
        <v>0</v>
      </c>
      <c r="Y45" s="12">
        <v>0</v>
      </c>
      <c r="Z45" s="12">
        <v>0</v>
      </c>
      <c r="AA45" s="13"/>
      <c r="AB45" s="12">
        <v>0</v>
      </c>
      <c r="AC45" s="12">
        <v>0</v>
      </c>
      <c r="AD45" s="12">
        <v>0</v>
      </c>
      <c r="AE45" s="12">
        <v>0</v>
      </c>
      <c r="AF45" s="13"/>
      <c r="AG45" s="12">
        <v>0</v>
      </c>
      <c r="AH45" s="12">
        <v>0</v>
      </c>
      <c r="AI45" s="12">
        <v>0</v>
      </c>
      <c r="AJ45" s="12">
        <v>0</v>
      </c>
      <c r="AK45" s="13"/>
      <c r="AL45" s="12">
        <v>0</v>
      </c>
      <c r="AM45" s="12">
        <v>0</v>
      </c>
      <c r="AN45" s="12">
        <v>0</v>
      </c>
      <c r="AO45" s="12">
        <v>0</v>
      </c>
      <c r="AP45" s="13"/>
      <c r="AQ45" s="12">
        <v>0</v>
      </c>
      <c r="AR45" s="12">
        <v>0</v>
      </c>
      <c r="AS45" s="12">
        <v>0</v>
      </c>
      <c r="AT45" s="12">
        <v>0</v>
      </c>
      <c r="AU45" s="13"/>
      <c r="AV45" s="12">
        <v>0</v>
      </c>
      <c r="AW45" s="12">
        <v>0</v>
      </c>
      <c r="AX45" s="12">
        <v>0</v>
      </c>
      <c r="AY45" s="12">
        <v>0</v>
      </c>
      <c r="AZ45" s="13"/>
      <c r="BA45" s="12">
        <v>0</v>
      </c>
      <c r="BB45" s="12">
        <v>0</v>
      </c>
      <c r="BC45" s="12">
        <v>0</v>
      </c>
      <c r="BD45" s="12">
        <v>0</v>
      </c>
      <c r="BE45" s="13"/>
      <c r="BF45" s="12">
        <v>0</v>
      </c>
      <c r="BG45" s="12">
        <v>0</v>
      </c>
      <c r="BH45" s="12">
        <v>0</v>
      </c>
      <c r="BI45" s="12">
        <v>0</v>
      </c>
      <c r="BJ45" s="13"/>
      <c r="BK45" s="12">
        <v>0</v>
      </c>
      <c r="BL45" s="12">
        <v>0</v>
      </c>
      <c r="BM45" s="12">
        <v>0</v>
      </c>
      <c r="BN45" s="12">
        <v>0</v>
      </c>
      <c r="BO45" s="13"/>
      <c r="BP45" s="12">
        <v>0</v>
      </c>
      <c r="BQ45" s="12">
        <v>0</v>
      </c>
      <c r="BR45" s="12">
        <v>0</v>
      </c>
      <c r="BS45" s="12">
        <v>0</v>
      </c>
      <c r="BT45" s="13"/>
      <c r="BU45" s="12">
        <v>0</v>
      </c>
      <c r="BV45" s="12">
        <v>0</v>
      </c>
      <c r="BW45" s="12">
        <v>0</v>
      </c>
      <c r="BX45" s="12">
        <v>0</v>
      </c>
      <c r="BY45" s="13"/>
      <c r="BZ45" s="12">
        <v>0</v>
      </c>
      <c r="CA45" s="12">
        <v>0</v>
      </c>
      <c r="CB45" s="12">
        <v>0</v>
      </c>
      <c r="CC45" s="12">
        <v>0</v>
      </c>
      <c r="CD45" s="13"/>
      <c r="CE45" s="12">
        <v>0</v>
      </c>
      <c r="CF45" s="12">
        <v>0</v>
      </c>
      <c r="CG45" s="12">
        <v>0</v>
      </c>
      <c r="CH45" s="12">
        <v>0</v>
      </c>
      <c r="CI45" s="13"/>
      <c r="CJ45" s="12">
        <v>0</v>
      </c>
      <c r="CK45" s="12">
        <v>0</v>
      </c>
      <c r="CL45" s="12">
        <v>0</v>
      </c>
      <c r="CM45" s="12">
        <v>0</v>
      </c>
      <c r="CN45" s="13"/>
      <c r="CO45" s="12">
        <v>0</v>
      </c>
      <c r="CP45" s="12">
        <v>0</v>
      </c>
      <c r="CQ45" s="12">
        <v>0</v>
      </c>
      <c r="CR45" s="12">
        <v>0</v>
      </c>
      <c r="CS45" s="13"/>
      <c r="CT45" s="12">
        <v>0</v>
      </c>
      <c r="CU45" s="12">
        <v>0</v>
      </c>
      <c r="CV45" s="12">
        <v>0</v>
      </c>
      <c r="CW45" s="12">
        <v>0</v>
      </c>
      <c r="CX45" s="13"/>
      <c r="CY45" s="12">
        <v>0</v>
      </c>
      <c r="CZ45" s="12">
        <v>0</v>
      </c>
      <c r="DA45" s="12">
        <v>0</v>
      </c>
      <c r="DB45" s="12">
        <v>0</v>
      </c>
      <c r="DC45" s="13"/>
      <c r="DD45" s="12">
        <v>0</v>
      </c>
      <c r="DE45" s="12">
        <v>0</v>
      </c>
      <c r="DF45" s="12">
        <v>0</v>
      </c>
      <c r="DG45" s="12">
        <v>0</v>
      </c>
      <c r="DH45" s="13"/>
      <c r="DI45" s="12">
        <v>0</v>
      </c>
      <c r="DJ45" s="12">
        <v>0</v>
      </c>
      <c r="DK45" s="12">
        <v>0</v>
      </c>
      <c r="DL45" s="12">
        <v>0</v>
      </c>
      <c r="DM45" s="13"/>
      <c r="DN45" s="12">
        <v>0</v>
      </c>
      <c r="DO45" s="12">
        <v>0</v>
      </c>
      <c r="DP45" s="12">
        <v>0</v>
      </c>
      <c r="DQ45" s="12">
        <v>0</v>
      </c>
      <c r="DR45" s="13"/>
      <c r="DS45" s="12">
        <v>0</v>
      </c>
      <c r="DT45" s="12">
        <v>0</v>
      </c>
      <c r="DU45" s="12">
        <v>0</v>
      </c>
      <c r="DV45" s="12">
        <v>0</v>
      </c>
      <c r="DW45" s="13"/>
      <c r="DX45" s="12">
        <v>0</v>
      </c>
      <c r="DY45" s="12">
        <v>0</v>
      </c>
      <c r="DZ45" s="12">
        <v>0</v>
      </c>
      <c r="EA45" s="12">
        <v>0</v>
      </c>
      <c r="EB45" s="13"/>
      <c r="EC45" s="12">
        <v>0</v>
      </c>
      <c r="ED45" s="12">
        <v>0</v>
      </c>
      <c r="EE45" s="12">
        <v>0</v>
      </c>
      <c r="EF45" s="12">
        <v>0</v>
      </c>
      <c r="EG45" s="13"/>
      <c r="EH45" s="12">
        <v>0</v>
      </c>
      <c r="EI45" s="12">
        <v>0</v>
      </c>
      <c r="EJ45" s="12">
        <v>0</v>
      </c>
      <c r="EK45" s="12">
        <v>0</v>
      </c>
      <c r="EL45" s="13"/>
      <c r="EM45" s="12">
        <v>0</v>
      </c>
      <c r="EN45" s="12">
        <v>0</v>
      </c>
      <c r="EO45" s="12">
        <v>0</v>
      </c>
      <c r="EP45" s="12">
        <v>0</v>
      </c>
      <c r="EQ45" s="13"/>
      <c r="ER45" s="12">
        <v>0</v>
      </c>
      <c r="ES45" s="12"/>
      <c r="ET45" s="12">
        <v>0</v>
      </c>
      <c r="EU45" s="12">
        <v>0</v>
      </c>
      <c r="EV45" s="13"/>
      <c r="EW45" s="12">
        <v>0</v>
      </c>
      <c r="EX45" s="12">
        <v>0</v>
      </c>
      <c r="EY45" s="12">
        <v>0</v>
      </c>
      <c r="EZ45" s="12">
        <v>0</v>
      </c>
      <c r="FA45" s="13"/>
      <c r="FB45" s="12">
        <v>0</v>
      </c>
      <c r="FC45" s="12">
        <v>0</v>
      </c>
      <c r="FD45" s="12">
        <v>0</v>
      </c>
      <c r="FE45" s="12">
        <v>0</v>
      </c>
      <c r="FF45" s="13"/>
      <c r="FG45" s="12">
        <v>0</v>
      </c>
      <c r="FH45" s="12">
        <v>0</v>
      </c>
      <c r="FI45" s="12">
        <v>0</v>
      </c>
      <c r="FJ45" s="12">
        <v>0</v>
      </c>
      <c r="FK45" s="13"/>
      <c r="FL45" s="12">
        <v>0</v>
      </c>
      <c r="FM45" s="12">
        <v>0</v>
      </c>
      <c r="FN45" s="12">
        <v>0</v>
      </c>
      <c r="FO45" s="12">
        <v>0</v>
      </c>
      <c r="FP45" s="13"/>
      <c r="FQ45" s="12">
        <v>0</v>
      </c>
      <c r="FR45" s="12">
        <v>0</v>
      </c>
      <c r="FS45" s="12">
        <v>0</v>
      </c>
      <c r="FT45" s="12">
        <v>0</v>
      </c>
      <c r="FU45" s="13"/>
      <c r="FV45" s="12">
        <v>0</v>
      </c>
      <c r="FW45" s="12">
        <v>0</v>
      </c>
      <c r="FX45" s="12">
        <v>0</v>
      </c>
      <c r="FY45" s="12">
        <v>0</v>
      </c>
      <c r="FZ45" s="13"/>
      <c r="GA45" s="12">
        <v>0</v>
      </c>
      <c r="GB45" s="12">
        <v>0</v>
      </c>
      <c r="GC45" s="12">
        <v>0</v>
      </c>
      <c r="GD45" s="12">
        <v>0</v>
      </c>
      <c r="GE45" s="13"/>
      <c r="GF45" s="12">
        <v>0</v>
      </c>
      <c r="GG45" s="12">
        <v>0</v>
      </c>
      <c r="GH45" s="12">
        <v>0</v>
      </c>
      <c r="GI45" s="12">
        <v>0</v>
      </c>
      <c r="GJ45" s="13"/>
      <c r="GK45" s="12">
        <v>2</v>
      </c>
      <c r="GL45" s="12">
        <v>336000</v>
      </c>
      <c r="GM45" s="12">
        <v>0</v>
      </c>
      <c r="GN45" s="12">
        <v>336000</v>
      </c>
      <c r="GO45" s="13"/>
      <c r="GP45" s="12">
        <v>0</v>
      </c>
      <c r="GQ45" s="12">
        <v>504000</v>
      </c>
      <c r="GR45" s="12">
        <v>0</v>
      </c>
      <c r="GS45" s="12">
        <v>504000</v>
      </c>
      <c r="GT45" s="13"/>
      <c r="GU45" s="12">
        <v>0</v>
      </c>
      <c r="GV45" s="12">
        <v>0</v>
      </c>
      <c r="GW45" s="12">
        <v>0</v>
      </c>
      <c r="GX45" s="12">
        <v>0</v>
      </c>
      <c r="GY45" s="13"/>
      <c r="GZ45" s="12">
        <v>0</v>
      </c>
      <c r="HA45" s="12">
        <v>0</v>
      </c>
      <c r="HB45" s="12">
        <v>0</v>
      </c>
      <c r="HC45" s="12">
        <v>0</v>
      </c>
      <c r="HD45" s="13"/>
      <c r="HE45" s="12">
        <v>0</v>
      </c>
      <c r="HF45" s="12">
        <v>0</v>
      </c>
      <c r="HG45" s="12">
        <v>0</v>
      </c>
      <c r="HH45" s="12">
        <v>0</v>
      </c>
      <c r="HI45" s="13"/>
      <c r="HJ45" s="12">
        <v>0</v>
      </c>
      <c r="HK45" s="12">
        <v>0</v>
      </c>
      <c r="HL45" s="12">
        <v>0</v>
      </c>
      <c r="HM45" s="12">
        <v>0</v>
      </c>
      <c r="HN45" s="13"/>
      <c r="HO45" s="12">
        <v>0</v>
      </c>
      <c r="HP45" s="12">
        <v>0</v>
      </c>
      <c r="HQ45" s="12">
        <v>0</v>
      </c>
      <c r="HR45" s="12">
        <v>0</v>
      </c>
      <c r="HS45" s="13"/>
      <c r="HT45" s="12">
        <v>0</v>
      </c>
      <c r="HU45" s="12">
        <v>0</v>
      </c>
      <c r="HV45" s="12">
        <v>0</v>
      </c>
      <c r="HW45" s="12">
        <v>0</v>
      </c>
      <c r="HX45" s="13"/>
      <c r="HY45" s="12">
        <v>0</v>
      </c>
      <c r="HZ45" s="12">
        <v>0</v>
      </c>
      <c r="IA45" s="12"/>
      <c r="IB45" s="12">
        <v>0</v>
      </c>
      <c r="IC45" s="13"/>
      <c r="ID45" s="12">
        <v>0</v>
      </c>
      <c r="IE45" s="12">
        <v>0</v>
      </c>
      <c r="IF45" s="12">
        <v>0</v>
      </c>
      <c r="IG45" s="12">
        <v>0</v>
      </c>
      <c r="IH45" s="13"/>
      <c r="II45" s="12">
        <v>0</v>
      </c>
      <c r="IJ45" s="12">
        <v>0</v>
      </c>
      <c r="IK45" s="12">
        <v>0</v>
      </c>
      <c r="IL45" s="12">
        <v>0</v>
      </c>
      <c r="IM45" s="13"/>
      <c r="IN45" s="12">
        <v>0</v>
      </c>
      <c r="IO45" s="12">
        <v>0</v>
      </c>
      <c r="IP45" s="12">
        <v>0</v>
      </c>
      <c r="IQ45" s="12">
        <v>0</v>
      </c>
      <c r="IR45" s="13"/>
      <c r="IS45" s="12">
        <v>0</v>
      </c>
      <c r="IT45" s="12">
        <v>0</v>
      </c>
      <c r="IU45" s="12">
        <v>0</v>
      </c>
      <c r="IV45" s="12">
        <v>0</v>
      </c>
      <c r="IW45" s="13"/>
      <c r="IX45" s="12">
        <v>0</v>
      </c>
      <c r="IY45" s="12">
        <v>0</v>
      </c>
      <c r="IZ45" s="12">
        <v>0</v>
      </c>
      <c r="JA45" s="12">
        <v>0</v>
      </c>
      <c r="JB45" s="13"/>
      <c r="JC45" s="12">
        <v>0</v>
      </c>
      <c r="JD45" s="12">
        <v>0</v>
      </c>
      <c r="JE45" s="12">
        <v>0</v>
      </c>
      <c r="JF45" s="12">
        <v>0</v>
      </c>
      <c r="JG45" s="13"/>
      <c r="JH45" s="72">
        <v>0</v>
      </c>
      <c r="JI45" s="12">
        <v>0</v>
      </c>
      <c r="JJ45" s="12">
        <v>0</v>
      </c>
      <c r="JK45" s="12">
        <v>0</v>
      </c>
      <c r="JL45" s="13"/>
      <c r="JM45" s="12">
        <v>0</v>
      </c>
      <c r="JN45" s="12">
        <v>0</v>
      </c>
      <c r="JO45" s="12">
        <v>0</v>
      </c>
      <c r="JP45" s="12">
        <v>0</v>
      </c>
      <c r="JQ45" s="13"/>
      <c r="JR45" s="12">
        <v>0</v>
      </c>
      <c r="JS45" s="12">
        <v>0</v>
      </c>
      <c r="JT45" s="12">
        <v>0</v>
      </c>
      <c r="JU45" s="12">
        <v>0</v>
      </c>
      <c r="JV45" s="13"/>
      <c r="JW45" s="12">
        <v>0</v>
      </c>
      <c r="JX45" s="12">
        <v>0</v>
      </c>
      <c r="JY45" s="12">
        <v>0</v>
      </c>
      <c r="JZ45" s="12">
        <v>0</v>
      </c>
      <c r="KA45" s="13"/>
      <c r="KB45" s="12">
        <v>0</v>
      </c>
      <c r="KC45" s="12">
        <v>0</v>
      </c>
      <c r="KD45" s="12">
        <v>0</v>
      </c>
      <c r="KE45" s="12">
        <v>0</v>
      </c>
      <c r="KF45" s="13"/>
      <c r="KG45" s="12">
        <v>0</v>
      </c>
      <c r="KH45" s="12">
        <v>0</v>
      </c>
      <c r="KI45" s="12">
        <v>0</v>
      </c>
      <c r="KJ45" s="12">
        <v>0</v>
      </c>
      <c r="KK45" s="13"/>
      <c r="KL45" s="12">
        <v>0</v>
      </c>
      <c r="KM45" s="12">
        <v>0</v>
      </c>
      <c r="KN45" s="12">
        <v>0</v>
      </c>
      <c r="KO45" s="12">
        <v>0</v>
      </c>
      <c r="KP45" s="13"/>
      <c r="KQ45" s="12">
        <v>0</v>
      </c>
      <c r="KR45" s="12">
        <v>0</v>
      </c>
      <c r="KS45" s="12">
        <v>0</v>
      </c>
      <c r="KT45" s="12">
        <v>0</v>
      </c>
      <c r="KU45" s="13"/>
      <c r="KV45" s="12">
        <v>0</v>
      </c>
      <c r="KW45" s="12">
        <v>0</v>
      </c>
      <c r="KX45" s="12">
        <v>0</v>
      </c>
      <c r="KY45" s="12">
        <v>0</v>
      </c>
      <c r="KZ45" s="13"/>
      <c r="LA45" s="12"/>
      <c r="LB45" s="12"/>
      <c r="LC45" s="12">
        <v>0</v>
      </c>
      <c r="LD45" s="12">
        <v>0</v>
      </c>
      <c r="LE45" s="13"/>
      <c r="LF45" s="12">
        <v>0</v>
      </c>
      <c r="LG45" s="12">
        <v>0</v>
      </c>
      <c r="LH45" s="12">
        <v>0</v>
      </c>
      <c r="LI45" s="12">
        <v>0</v>
      </c>
      <c r="LJ45" s="13"/>
      <c r="LK45" s="12">
        <v>0</v>
      </c>
      <c r="LL45" s="12">
        <v>0</v>
      </c>
      <c r="LM45" s="12">
        <v>0</v>
      </c>
      <c r="LN45" s="12">
        <v>0</v>
      </c>
      <c r="LO45" s="13"/>
      <c r="LP45" s="12">
        <v>0</v>
      </c>
      <c r="LQ45" s="12">
        <v>0</v>
      </c>
      <c r="LR45" s="12">
        <v>0</v>
      </c>
      <c r="LS45" s="12">
        <v>0</v>
      </c>
      <c r="LT45" s="13"/>
      <c r="LU45" s="12">
        <v>0</v>
      </c>
      <c r="LV45" s="12">
        <v>0</v>
      </c>
      <c r="LW45" s="12">
        <v>0</v>
      </c>
      <c r="LX45" s="12">
        <v>0</v>
      </c>
      <c r="LY45" s="13"/>
      <c r="LZ45" s="12">
        <v>0</v>
      </c>
      <c r="MA45" s="12">
        <v>0</v>
      </c>
      <c r="MB45" s="12">
        <v>0</v>
      </c>
      <c r="MC45" s="12">
        <v>0</v>
      </c>
      <c r="MD45" s="13"/>
      <c r="ME45" s="12">
        <v>0</v>
      </c>
      <c r="MF45" s="12">
        <v>0</v>
      </c>
      <c r="MG45" s="12">
        <v>0</v>
      </c>
      <c r="MH45" s="12">
        <v>0</v>
      </c>
      <c r="MI45" s="13"/>
      <c r="MJ45" s="12">
        <v>0</v>
      </c>
      <c r="MK45" s="12">
        <v>0</v>
      </c>
      <c r="ML45" s="12">
        <v>0</v>
      </c>
      <c r="MM45" s="12">
        <v>0</v>
      </c>
      <c r="MN45" s="13"/>
      <c r="MO45" s="12">
        <v>0</v>
      </c>
      <c r="MP45" s="12">
        <v>0</v>
      </c>
      <c r="MQ45" s="12">
        <v>0</v>
      </c>
      <c r="MR45" s="12">
        <v>0</v>
      </c>
      <c r="MS45" s="13"/>
      <c r="MT45" s="12">
        <v>0</v>
      </c>
      <c r="MU45" s="12">
        <v>840000</v>
      </c>
      <c r="MV45" s="12">
        <v>0</v>
      </c>
      <c r="MW45" s="12">
        <v>840000</v>
      </c>
      <c r="MX45" s="13"/>
    </row>
    <row r="46" spans="1:363" ht="16.5" hidden="1">
      <c r="A46" s="77">
        <v>40</v>
      </c>
      <c r="B46" s="78" t="s">
        <v>56</v>
      </c>
      <c r="C46" s="12">
        <v>0</v>
      </c>
      <c r="D46" s="12">
        <v>0</v>
      </c>
      <c r="E46" s="12">
        <v>0</v>
      </c>
      <c r="F46" s="12">
        <v>0</v>
      </c>
      <c r="G46" s="13"/>
      <c r="H46" s="12">
        <v>0</v>
      </c>
      <c r="I46" s="12">
        <v>0</v>
      </c>
      <c r="J46" s="12">
        <v>0</v>
      </c>
      <c r="K46" s="12">
        <v>0</v>
      </c>
      <c r="L46" s="13"/>
      <c r="M46" s="12">
        <v>0</v>
      </c>
      <c r="N46" s="12">
        <v>0</v>
      </c>
      <c r="O46" s="12">
        <v>0</v>
      </c>
      <c r="P46" s="12">
        <v>0</v>
      </c>
      <c r="Q46" s="13"/>
      <c r="R46" s="12">
        <v>0</v>
      </c>
      <c r="S46" s="12">
        <v>0</v>
      </c>
      <c r="T46" s="12">
        <v>0</v>
      </c>
      <c r="U46" s="12">
        <v>0</v>
      </c>
      <c r="V46" s="13"/>
      <c r="W46" s="12">
        <v>0</v>
      </c>
      <c r="X46" s="12">
        <v>0</v>
      </c>
      <c r="Y46" s="12">
        <v>0</v>
      </c>
      <c r="Z46" s="12">
        <v>0</v>
      </c>
      <c r="AA46" s="13"/>
      <c r="AB46" s="12">
        <v>0</v>
      </c>
      <c r="AC46" s="12">
        <v>0</v>
      </c>
      <c r="AD46" s="12">
        <v>0</v>
      </c>
      <c r="AE46" s="12">
        <v>0</v>
      </c>
      <c r="AF46" s="13"/>
      <c r="AG46" s="12">
        <v>0</v>
      </c>
      <c r="AH46" s="12">
        <v>0</v>
      </c>
      <c r="AI46" s="12">
        <v>0</v>
      </c>
      <c r="AJ46" s="12">
        <v>0</v>
      </c>
      <c r="AK46" s="13"/>
      <c r="AL46" s="12">
        <v>0</v>
      </c>
      <c r="AM46" s="12">
        <v>0</v>
      </c>
      <c r="AN46" s="12">
        <v>0</v>
      </c>
      <c r="AO46" s="12">
        <v>0</v>
      </c>
      <c r="AP46" s="13"/>
      <c r="AQ46" s="12">
        <v>0</v>
      </c>
      <c r="AR46" s="12">
        <v>0</v>
      </c>
      <c r="AS46" s="12">
        <v>0</v>
      </c>
      <c r="AT46" s="12">
        <v>0</v>
      </c>
      <c r="AU46" s="13"/>
      <c r="AV46" s="12">
        <v>0</v>
      </c>
      <c r="AW46" s="12">
        <v>0</v>
      </c>
      <c r="AX46" s="12">
        <v>0</v>
      </c>
      <c r="AY46" s="12">
        <v>0</v>
      </c>
      <c r="AZ46" s="13"/>
      <c r="BA46" s="12">
        <v>0</v>
      </c>
      <c r="BB46" s="12">
        <v>0</v>
      </c>
      <c r="BC46" s="12">
        <v>0</v>
      </c>
      <c r="BD46" s="12">
        <v>0</v>
      </c>
      <c r="BE46" s="13"/>
      <c r="BF46" s="12">
        <v>0</v>
      </c>
      <c r="BG46" s="12">
        <v>0</v>
      </c>
      <c r="BH46" s="12">
        <v>0</v>
      </c>
      <c r="BI46" s="12">
        <v>0</v>
      </c>
      <c r="BJ46" s="13"/>
      <c r="BK46" s="12">
        <v>0</v>
      </c>
      <c r="BL46" s="12">
        <v>0</v>
      </c>
      <c r="BM46" s="12">
        <v>0</v>
      </c>
      <c r="BN46" s="12">
        <v>0</v>
      </c>
      <c r="BO46" s="13"/>
      <c r="BP46" s="12">
        <v>0</v>
      </c>
      <c r="BQ46" s="12">
        <v>0</v>
      </c>
      <c r="BR46" s="12">
        <v>0</v>
      </c>
      <c r="BS46" s="12">
        <v>0</v>
      </c>
      <c r="BT46" s="13"/>
      <c r="BU46" s="12">
        <v>0</v>
      </c>
      <c r="BV46" s="12">
        <v>0</v>
      </c>
      <c r="BW46" s="12">
        <v>0</v>
      </c>
      <c r="BX46" s="12">
        <v>0</v>
      </c>
      <c r="BY46" s="13"/>
      <c r="BZ46" s="12">
        <v>0</v>
      </c>
      <c r="CA46" s="12">
        <v>0</v>
      </c>
      <c r="CB46" s="12">
        <v>0</v>
      </c>
      <c r="CC46" s="12">
        <v>0</v>
      </c>
      <c r="CD46" s="13"/>
      <c r="CE46" s="12">
        <v>0</v>
      </c>
      <c r="CF46" s="12">
        <v>0</v>
      </c>
      <c r="CG46" s="12">
        <v>0</v>
      </c>
      <c r="CH46" s="12">
        <v>0</v>
      </c>
      <c r="CI46" s="13"/>
      <c r="CJ46" s="12">
        <v>0</v>
      </c>
      <c r="CK46" s="12">
        <v>0</v>
      </c>
      <c r="CL46" s="12">
        <v>0</v>
      </c>
      <c r="CM46" s="12">
        <v>0</v>
      </c>
      <c r="CN46" s="13"/>
      <c r="CO46" s="12">
        <v>0</v>
      </c>
      <c r="CP46" s="12">
        <v>0</v>
      </c>
      <c r="CQ46" s="12">
        <v>0</v>
      </c>
      <c r="CR46" s="12">
        <v>0</v>
      </c>
      <c r="CS46" s="13"/>
      <c r="CT46" s="12">
        <v>0</v>
      </c>
      <c r="CU46" s="12">
        <v>0</v>
      </c>
      <c r="CV46" s="12">
        <v>0</v>
      </c>
      <c r="CW46" s="12">
        <v>0</v>
      </c>
      <c r="CX46" s="13"/>
      <c r="CY46" s="12">
        <v>0</v>
      </c>
      <c r="CZ46" s="12">
        <v>0</v>
      </c>
      <c r="DA46" s="12">
        <v>0</v>
      </c>
      <c r="DB46" s="12">
        <v>0</v>
      </c>
      <c r="DC46" s="13"/>
      <c r="DD46" s="12">
        <v>0</v>
      </c>
      <c r="DE46" s="12">
        <v>0</v>
      </c>
      <c r="DF46" s="12">
        <v>0</v>
      </c>
      <c r="DG46" s="12">
        <v>0</v>
      </c>
      <c r="DH46" s="13"/>
      <c r="DI46" s="12">
        <v>0</v>
      </c>
      <c r="DJ46" s="12">
        <v>0</v>
      </c>
      <c r="DK46" s="12">
        <v>0</v>
      </c>
      <c r="DL46" s="12">
        <v>0</v>
      </c>
      <c r="DM46" s="13"/>
      <c r="DN46" s="12">
        <v>0</v>
      </c>
      <c r="DO46" s="12">
        <v>0</v>
      </c>
      <c r="DP46" s="12">
        <v>0</v>
      </c>
      <c r="DQ46" s="12">
        <v>0</v>
      </c>
      <c r="DR46" s="13"/>
      <c r="DS46" s="12">
        <v>0</v>
      </c>
      <c r="DT46" s="12">
        <v>0</v>
      </c>
      <c r="DU46" s="12">
        <v>0</v>
      </c>
      <c r="DV46" s="12">
        <v>0</v>
      </c>
      <c r="DW46" s="13"/>
      <c r="DX46" s="12">
        <v>0</v>
      </c>
      <c r="DY46" s="12">
        <v>0</v>
      </c>
      <c r="DZ46" s="12">
        <v>0</v>
      </c>
      <c r="EA46" s="12">
        <v>0</v>
      </c>
      <c r="EB46" s="13"/>
      <c r="EC46" s="12">
        <v>0</v>
      </c>
      <c r="ED46" s="12">
        <v>0</v>
      </c>
      <c r="EE46" s="12">
        <v>0</v>
      </c>
      <c r="EF46" s="12">
        <v>0</v>
      </c>
      <c r="EG46" s="13"/>
      <c r="EH46" s="12">
        <v>0</v>
      </c>
      <c r="EI46" s="12">
        <v>0</v>
      </c>
      <c r="EJ46" s="12">
        <v>0</v>
      </c>
      <c r="EK46" s="12">
        <v>0</v>
      </c>
      <c r="EL46" s="13"/>
      <c r="EM46" s="12">
        <v>0</v>
      </c>
      <c r="EN46" s="12">
        <v>0</v>
      </c>
      <c r="EO46" s="12">
        <v>0</v>
      </c>
      <c r="EP46" s="12">
        <v>0</v>
      </c>
      <c r="EQ46" s="13"/>
      <c r="ER46" s="12">
        <v>0</v>
      </c>
      <c r="ES46" s="12"/>
      <c r="ET46" s="12">
        <v>0</v>
      </c>
      <c r="EU46" s="12">
        <v>0</v>
      </c>
      <c r="EV46" s="13"/>
      <c r="EW46" s="12">
        <v>0</v>
      </c>
      <c r="EX46" s="12">
        <v>0</v>
      </c>
      <c r="EY46" s="12">
        <v>0</v>
      </c>
      <c r="EZ46" s="12">
        <v>0</v>
      </c>
      <c r="FA46" s="13"/>
      <c r="FB46" s="12">
        <v>0</v>
      </c>
      <c r="FC46" s="12">
        <v>0</v>
      </c>
      <c r="FD46" s="12">
        <v>0</v>
      </c>
      <c r="FE46" s="12">
        <v>0</v>
      </c>
      <c r="FF46" s="13"/>
      <c r="FG46" s="12">
        <v>0</v>
      </c>
      <c r="FH46" s="12">
        <v>0</v>
      </c>
      <c r="FI46" s="12">
        <v>0</v>
      </c>
      <c r="FJ46" s="12">
        <v>0</v>
      </c>
      <c r="FK46" s="13"/>
      <c r="FL46" s="12">
        <v>0</v>
      </c>
      <c r="FM46" s="12">
        <v>0</v>
      </c>
      <c r="FN46" s="12">
        <v>0</v>
      </c>
      <c r="FO46" s="12">
        <v>0</v>
      </c>
      <c r="FP46" s="13"/>
      <c r="FQ46" s="12">
        <v>0</v>
      </c>
      <c r="FR46" s="12">
        <v>0</v>
      </c>
      <c r="FS46" s="12">
        <v>0</v>
      </c>
      <c r="FT46" s="12">
        <v>0</v>
      </c>
      <c r="FU46" s="13"/>
      <c r="FV46" s="12">
        <v>0</v>
      </c>
      <c r="FW46" s="12">
        <v>0</v>
      </c>
      <c r="FX46" s="12">
        <v>0</v>
      </c>
      <c r="FY46" s="12">
        <v>0</v>
      </c>
      <c r="FZ46" s="13"/>
      <c r="GA46" s="12">
        <v>0</v>
      </c>
      <c r="GB46" s="12">
        <v>0</v>
      </c>
      <c r="GC46" s="12">
        <v>0</v>
      </c>
      <c r="GD46" s="12">
        <v>0</v>
      </c>
      <c r="GE46" s="13"/>
      <c r="GF46" s="12">
        <v>0</v>
      </c>
      <c r="GG46" s="12">
        <v>0</v>
      </c>
      <c r="GH46" s="12">
        <v>0</v>
      </c>
      <c r="GI46" s="12">
        <v>0</v>
      </c>
      <c r="GJ46" s="13"/>
      <c r="GK46" s="12">
        <v>3</v>
      </c>
      <c r="GL46" s="12">
        <v>504000</v>
      </c>
      <c r="GM46" s="12">
        <v>0</v>
      </c>
      <c r="GN46" s="12">
        <v>504000</v>
      </c>
      <c r="GO46" s="13"/>
      <c r="GP46" s="12">
        <v>0</v>
      </c>
      <c r="GQ46" s="12">
        <v>756000</v>
      </c>
      <c r="GR46" s="12">
        <v>0</v>
      </c>
      <c r="GS46" s="12">
        <v>756000</v>
      </c>
      <c r="GT46" s="13"/>
      <c r="GU46" s="12">
        <v>0</v>
      </c>
      <c r="GV46" s="12">
        <v>0</v>
      </c>
      <c r="GW46" s="12">
        <v>0</v>
      </c>
      <c r="GX46" s="12">
        <v>0</v>
      </c>
      <c r="GY46" s="13"/>
      <c r="GZ46" s="12">
        <v>0</v>
      </c>
      <c r="HA46" s="12">
        <v>0</v>
      </c>
      <c r="HB46" s="12">
        <v>0</v>
      </c>
      <c r="HC46" s="12">
        <v>0</v>
      </c>
      <c r="HD46" s="13"/>
      <c r="HE46" s="12">
        <v>0</v>
      </c>
      <c r="HF46" s="12">
        <v>0</v>
      </c>
      <c r="HG46" s="12">
        <v>0</v>
      </c>
      <c r="HH46" s="12">
        <v>0</v>
      </c>
      <c r="HI46" s="13"/>
      <c r="HJ46" s="12">
        <v>0</v>
      </c>
      <c r="HK46" s="12">
        <v>0</v>
      </c>
      <c r="HL46" s="12">
        <v>0</v>
      </c>
      <c r="HM46" s="12">
        <v>0</v>
      </c>
      <c r="HN46" s="13"/>
      <c r="HO46" s="12">
        <v>0</v>
      </c>
      <c r="HP46" s="12">
        <v>0</v>
      </c>
      <c r="HQ46" s="12">
        <v>0</v>
      </c>
      <c r="HR46" s="12">
        <v>0</v>
      </c>
      <c r="HS46" s="13"/>
      <c r="HT46" s="12">
        <v>0</v>
      </c>
      <c r="HU46" s="12">
        <v>0</v>
      </c>
      <c r="HV46" s="12">
        <v>0</v>
      </c>
      <c r="HW46" s="12">
        <v>0</v>
      </c>
      <c r="HX46" s="13"/>
      <c r="HY46" s="12">
        <v>0</v>
      </c>
      <c r="HZ46" s="12">
        <v>0</v>
      </c>
      <c r="IA46" s="12"/>
      <c r="IB46" s="12">
        <v>0</v>
      </c>
      <c r="IC46" s="13"/>
      <c r="ID46" s="12">
        <v>0</v>
      </c>
      <c r="IE46" s="12">
        <v>0</v>
      </c>
      <c r="IF46" s="12">
        <v>0</v>
      </c>
      <c r="IG46" s="12">
        <v>0</v>
      </c>
      <c r="IH46" s="13"/>
      <c r="II46" s="12">
        <v>0</v>
      </c>
      <c r="IJ46" s="12">
        <v>0</v>
      </c>
      <c r="IK46" s="12">
        <v>0</v>
      </c>
      <c r="IL46" s="12">
        <v>0</v>
      </c>
      <c r="IM46" s="13"/>
      <c r="IN46" s="12">
        <v>0</v>
      </c>
      <c r="IO46" s="12">
        <v>0</v>
      </c>
      <c r="IP46" s="12">
        <v>0</v>
      </c>
      <c r="IQ46" s="12">
        <v>0</v>
      </c>
      <c r="IR46" s="13"/>
      <c r="IS46" s="12">
        <v>0</v>
      </c>
      <c r="IT46" s="12">
        <v>0</v>
      </c>
      <c r="IU46" s="12">
        <v>0</v>
      </c>
      <c r="IV46" s="12">
        <v>0</v>
      </c>
      <c r="IW46" s="13"/>
      <c r="IX46" s="12">
        <v>0</v>
      </c>
      <c r="IY46" s="12">
        <v>0</v>
      </c>
      <c r="IZ46" s="12">
        <v>0</v>
      </c>
      <c r="JA46" s="12">
        <v>0</v>
      </c>
      <c r="JB46" s="13"/>
      <c r="JC46" s="12">
        <v>0</v>
      </c>
      <c r="JD46" s="12">
        <v>0</v>
      </c>
      <c r="JE46" s="12">
        <v>0</v>
      </c>
      <c r="JF46" s="12">
        <v>0</v>
      </c>
      <c r="JG46" s="13"/>
      <c r="JH46" s="72">
        <v>0</v>
      </c>
      <c r="JI46" s="12">
        <v>0</v>
      </c>
      <c r="JJ46" s="12">
        <v>0</v>
      </c>
      <c r="JK46" s="12">
        <v>0</v>
      </c>
      <c r="JL46" s="13"/>
      <c r="JM46" s="12">
        <v>0</v>
      </c>
      <c r="JN46" s="12">
        <v>0</v>
      </c>
      <c r="JO46" s="12">
        <v>0</v>
      </c>
      <c r="JP46" s="12">
        <v>0</v>
      </c>
      <c r="JQ46" s="13"/>
      <c r="JR46" s="12">
        <v>0</v>
      </c>
      <c r="JS46" s="12">
        <v>0</v>
      </c>
      <c r="JT46" s="12">
        <v>0</v>
      </c>
      <c r="JU46" s="12">
        <v>0</v>
      </c>
      <c r="JV46" s="13"/>
      <c r="JW46" s="12">
        <v>0</v>
      </c>
      <c r="JX46" s="12">
        <v>0</v>
      </c>
      <c r="JY46" s="12">
        <v>0</v>
      </c>
      <c r="JZ46" s="12">
        <v>0</v>
      </c>
      <c r="KA46" s="13"/>
      <c r="KB46" s="12">
        <v>0</v>
      </c>
      <c r="KC46" s="12">
        <v>0</v>
      </c>
      <c r="KD46" s="12">
        <v>0</v>
      </c>
      <c r="KE46" s="12">
        <v>0</v>
      </c>
      <c r="KF46" s="13"/>
      <c r="KG46" s="12">
        <v>0</v>
      </c>
      <c r="KH46" s="12">
        <v>0</v>
      </c>
      <c r="KI46" s="12">
        <v>0</v>
      </c>
      <c r="KJ46" s="12">
        <v>0</v>
      </c>
      <c r="KK46" s="13"/>
      <c r="KL46" s="12">
        <v>0</v>
      </c>
      <c r="KM46" s="12">
        <v>0</v>
      </c>
      <c r="KN46" s="12">
        <v>0</v>
      </c>
      <c r="KO46" s="12">
        <v>0</v>
      </c>
      <c r="KP46" s="13"/>
      <c r="KQ46" s="12">
        <v>0</v>
      </c>
      <c r="KR46" s="12">
        <v>0</v>
      </c>
      <c r="KS46" s="12">
        <v>0</v>
      </c>
      <c r="KT46" s="12">
        <v>0</v>
      </c>
      <c r="KU46" s="13"/>
      <c r="KV46" s="12">
        <v>0</v>
      </c>
      <c r="KW46" s="12">
        <v>0</v>
      </c>
      <c r="KX46" s="12">
        <v>0</v>
      </c>
      <c r="KY46" s="12">
        <v>0</v>
      </c>
      <c r="KZ46" s="13"/>
      <c r="LA46" s="12"/>
      <c r="LB46" s="12"/>
      <c r="LC46" s="12">
        <v>0</v>
      </c>
      <c r="LD46" s="12">
        <v>0</v>
      </c>
      <c r="LE46" s="13"/>
      <c r="LF46" s="12">
        <v>0</v>
      </c>
      <c r="LG46" s="12">
        <v>0</v>
      </c>
      <c r="LH46" s="12">
        <v>0</v>
      </c>
      <c r="LI46" s="12">
        <v>0</v>
      </c>
      <c r="LJ46" s="13"/>
      <c r="LK46" s="12">
        <v>0</v>
      </c>
      <c r="LL46" s="12">
        <v>0</v>
      </c>
      <c r="LM46" s="12">
        <v>0</v>
      </c>
      <c r="LN46" s="12">
        <v>0</v>
      </c>
      <c r="LO46" s="13"/>
      <c r="LP46" s="12">
        <v>0</v>
      </c>
      <c r="LQ46" s="12">
        <v>0</v>
      </c>
      <c r="LR46" s="12">
        <v>0</v>
      </c>
      <c r="LS46" s="12">
        <v>0</v>
      </c>
      <c r="LT46" s="13"/>
      <c r="LU46" s="12">
        <v>0</v>
      </c>
      <c r="LV46" s="12">
        <v>0</v>
      </c>
      <c r="LW46" s="12">
        <v>0</v>
      </c>
      <c r="LX46" s="12">
        <v>0</v>
      </c>
      <c r="LY46" s="13"/>
      <c r="LZ46" s="12">
        <v>0</v>
      </c>
      <c r="MA46" s="12">
        <v>0</v>
      </c>
      <c r="MB46" s="12">
        <v>0</v>
      </c>
      <c r="MC46" s="12">
        <v>0</v>
      </c>
      <c r="MD46" s="13"/>
      <c r="ME46" s="12">
        <v>0</v>
      </c>
      <c r="MF46" s="12">
        <v>0</v>
      </c>
      <c r="MG46" s="12">
        <v>0</v>
      </c>
      <c r="MH46" s="12">
        <v>0</v>
      </c>
      <c r="MI46" s="13"/>
      <c r="MJ46" s="12">
        <v>0</v>
      </c>
      <c r="MK46" s="12">
        <v>0</v>
      </c>
      <c r="ML46" s="12">
        <v>0</v>
      </c>
      <c r="MM46" s="12">
        <v>0</v>
      </c>
      <c r="MN46" s="13"/>
      <c r="MO46" s="12">
        <v>0</v>
      </c>
      <c r="MP46" s="12">
        <v>0</v>
      </c>
      <c r="MQ46" s="12">
        <v>0</v>
      </c>
      <c r="MR46" s="12">
        <v>0</v>
      </c>
      <c r="MS46" s="13"/>
      <c r="MT46" s="12">
        <v>0</v>
      </c>
      <c r="MU46" s="12">
        <v>1260000</v>
      </c>
      <c r="MV46" s="12">
        <v>0</v>
      </c>
      <c r="MW46" s="12">
        <v>1260000</v>
      </c>
      <c r="MX46" s="13"/>
    </row>
    <row r="47" spans="1:363" ht="16.5" hidden="1">
      <c r="A47" s="77">
        <v>41</v>
      </c>
      <c r="B47" s="78" t="s">
        <v>57</v>
      </c>
      <c r="C47" s="12">
        <v>0</v>
      </c>
      <c r="D47" s="12">
        <v>0</v>
      </c>
      <c r="E47" s="12">
        <v>0</v>
      </c>
      <c r="F47" s="12">
        <v>0</v>
      </c>
      <c r="G47" s="13"/>
      <c r="H47" s="12">
        <v>0</v>
      </c>
      <c r="I47" s="12">
        <v>0</v>
      </c>
      <c r="J47" s="12">
        <v>0</v>
      </c>
      <c r="K47" s="12">
        <v>0</v>
      </c>
      <c r="L47" s="13"/>
      <c r="M47" s="12">
        <v>0</v>
      </c>
      <c r="N47" s="12">
        <v>0</v>
      </c>
      <c r="O47" s="12">
        <v>0</v>
      </c>
      <c r="P47" s="12">
        <v>0</v>
      </c>
      <c r="Q47" s="13"/>
      <c r="R47" s="12">
        <v>0</v>
      </c>
      <c r="S47" s="12">
        <v>0</v>
      </c>
      <c r="T47" s="12">
        <v>0</v>
      </c>
      <c r="U47" s="12">
        <v>0</v>
      </c>
      <c r="V47" s="13"/>
      <c r="W47" s="12">
        <v>0</v>
      </c>
      <c r="X47" s="12">
        <v>0</v>
      </c>
      <c r="Y47" s="12">
        <v>0</v>
      </c>
      <c r="Z47" s="12">
        <v>0</v>
      </c>
      <c r="AA47" s="13"/>
      <c r="AB47" s="12">
        <v>0</v>
      </c>
      <c r="AC47" s="12">
        <v>0</v>
      </c>
      <c r="AD47" s="12">
        <v>0</v>
      </c>
      <c r="AE47" s="12">
        <v>0</v>
      </c>
      <c r="AF47" s="13"/>
      <c r="AG47" s="12">
        <v>0</v>
      </c>
      <c r="AH47" s="12">
        <v>0</v>
      </c>
      <c r="AI47" s="12">
        <v>0</v>
      </c>
      <c r="AJ47" s="12">
        <v>0</v>
      </c>
      <c r="AK47" s="13"/>
      <c r="AL47" s="12">
        <v>0</v>
      </c>
      <c r="AM47" s="12">
        <v>0</v>
      </c>
      <c r="AN47" s="12">
        <v>0</v>
      </c>
      <c r="AO47" s="12">
        <v>0</v>
      </c>
      <c r="AP47" s="13"/>
      <c r="AQ47" s="12">
        <v>0</v>
      </c>
      <c r="AR47" s="12">
        <v>0</v>
      </c>
      <c r="AS47" s="12">
        <v>0</v>
      </c>
      <c r="AT47" s="12">
        <v>0</v>
      </c>
      <c r="AU47" s="13"/>
      <c r="AV47" s="12">
        <v>0</v>
      </c>
      <c r="AW47" s="12">
        <v>0</v>
      </c>
      <c r="AX47" s="12">
        <v>0</v>
      </c>
      <c r="AY47" s="12">
        <v>0</v>
      </c>
      <c r="AZ47" s="13"/>
      <c r="BA47" s="12">
        <v>0</v>
      </c>
      <c r="BB47" s="12">
        <v>0</v>
      </c>
      <c r="BC47" s="12">
        <v>0</v>
      </c>
      <c r="BD47" s="12">
        <v>0</v>
      </c>
      <c r="BE47" s="13"/>
      <c r="BF47" s="12">
        <v>0</v>
      </c>
      <c r="BG47" s="12">
        <v>0</v>
      </c>
      <c r="BH47" s="12">
        <v>0</v>
      </c>
      <c r="BI47" s="12">
        <v>0</v>
      </c>
      <c r="BJ47" s="13"/>
      <c r="BK47" s="12">
        <v>0</v>
      </c>
      <c r="BL47" s="12">
        <v>0</v>
      </c>
      <c r="BM47" s="12">
        <v>0</v>
      </c>
      <c r="BN47" s="12">
        <v>0</v>
      </c>
      <c r="BO47" s="13"/>
      <c r="BP47" s="12">
        <v>0</v>
      </c>
      <c r="BQ47" s="12">
        <v>0</v>
      </c>
      <c r="BR47" s="12">
        <v>0</v>
      </c>
      <c r="BS47" s="12">
        <v>0</v>
      </c>
      <c r="BT47" s="13"/>
      <c r="BU47" s="12">
        <v>0</v>
      </c>
      <c r="BV47" s="12">
        <v>0</v>
      </c>
      <c r="BW47" s="12">
        <v>0</v>
      </c>
      <c r="BX47" s="12">
        <v>0</v>
      </c>
      <c r="BY47" s="13"/>
      <c r="BZ47" s="12">
        <v>0</v>
      </c>
      <c r="CA47" s="12">
        <v>0</v>
      </c>
      <c r="CB47" s="12">
        <v>0</v>
      </c>
      <c r="CC47" s="12">
        <v>0</v>
      </c>
      <c r="CD47" s="13"/>
      <c r="CE47" s="12">
        <v>0</v>
      </c>
      <c r="CF47" s="12">
        <v>0</v>
      </c>
      <c r="CG47" s="12">
        <v>0</v>
      </c>
      <c r="CH47" s="12">
        <v>0</v>
      </c>
      <c r="CI47" s="13"/>
      <c r="CJ47" s="12">
        <v>0</v>
      </c>
      <c r="CK47" s="12">
        <v>0</v>
      </c>
      <c r="CL47" s="12">
        <v>0</v>
      </c>
      <c r="CM47" s="12">
        <v>0</v>
      </c>
      <c r="CN47" s="13"/>
      <c r="CO47" s="12">
        <v>0</v>
      </c>
      <c r="CP47" s="12">
        <v>0</v>
      </c>
      <c r="CQ47" s="12">
        <v>0</v>
      </c>
      <c r="CR47" s="12">
        <v>0</v>
      </c>
      <c r="CS47" s="13"/>
      <c r="CT47" s="12">
        <v>0</v>
      </c>
      <c r="CU47" s="12">
        <v>0</v>
      </c>
      <c r="CV47" s="12">
        <v>0</v>
      </c>
      <c r="CW47" s="12">
        <v>0</v>
      </c>
      <c r="CX47" s="13"/>
      <c r="CY47" s="12">
        <v>0</v>
      </c>
      <c r="CZ47" s="12">
        <v>0</v>
      </c>
      <c r="DA47" s="12">
        <v>0</v>
      </c>
      <c r="DB47" s="12">
        <v>0</v>
      </c>
      <c r="DC47" s="13"/>
      <c r="DD47" s="12">
        <v>0</v>
      </c>
      <c r="DE47" s="12">
        <v>0</v>
      </c>
      <c r="DF47" s="12">
        <v>0</v>
      </c>
      <c r="DG47" s="12">
        <v>0</v>
      </c>
      <c r="DH47" s="13"/>
      <c r="DI47" s="12">
        <v>0</v>
      </c>
      <c r="DJ47" s="12">
        <v>0</v>
      </c>
      <c r="DK47" s="12">
        <v>0</v>
      </c>
      <c r="DL47" s="12">
        <v>0</v>
      </c>
      <c r="DM47" s="13"/>
      <c r="DN47" s="12">
        <v>0</v>
      </c>
      <c r="DO47" s="12">
        <v>0</v>
      </c>
      <c r="DP47" s="12">
        <v>0</v>
      </c>
      <c r="DQ47" s="12">
        <v>0</v>
      </c>
      <c r="DR47" s="13"/>
      <c r="DS47" s="12">
        <v>0</v>
      </c>
      <c r="DT47" s="12">
        <v>0</v>
      </c>
      <c r="DU47" s="12">
        <v>0</v>
      </c>
      <c r="DV47" s="12">
        <v>0</v>
      </c>
      <c r="DW47" s="13"/>
      <c r="DX47" s="12">
        <v>0</v>
      </c>
      <c r="DY47" s="12">
        <v>0</v>
      </c>
      <c r="DZ47" s="12">
        <v>0</v>
      </c>
      <c r="EA47" s="12">
        <v>0</v>
      </c>
      <c r="EB47" s="13"/>
      <c r="EC47" s="12">
        <v>0</v>
      </c>
      <c r="ED47" s="12">
        <v>0</v>
      </c>
      <c r="EE47" s="12">
        <v>0</v>
      </c>
      <c r="EF47" s="12">
        <v>0</v>
      </c>
      <c r="EG47" s="13"/>
      <c r="EH47" s="12">
        <v>0</v>
      </c>
      <c r="EI47" s="12">
        <v>0</v>
      </c>
      <c r="EJ47" s="12">
        <v>0</v>
      </c>
      <c r="EK47" s="12">
        <v>0</v>
      </c>
      <c r="EL47" s="13"/>
      <c r="EM47" s="12">
        <v>0</v>
      </c>
      <c r="EN47" s="12">
        <v>0</v>
      </c>
      <c r="EO47" s="12">
        <v>0</v>
      </c>
      <c r="EP47" s="12">
        <v>0</v>
      </c>
      <c r="EQ47" s="13"/>
      <c r="ER47" s="12">
        <v>0</v>
      </c>
      <c r="ES47" s="12">
        <v>0</v>
      </c>
      <c r="ET47" s="12">
        <v>0</v>
      </c>
      <c r="EU47" s="12">
        <v>0</v>
      </c>
      <c r="EV47" s="13"/>
      <c r="EW47" s="12">
        <v>0</v>
      </c>
      <c r="EX47" s="12">
        <v>0</v>
      </c>
      <c r="EY47" s="12">
        <v>0</v>
      </c>
      <c r="EZ47" s="12">
        <v>0</v>
      </c>
      <c r="FA47" s="13"/>
      <c r="FB47" s="12">
        <v>0</v>
      </c>
      <c r="FC47" s="12">
        <v>0</v>
      </c>
      <c r="FD47" s="12">
        <v>0</v>
      </c>
      <c r="FE47" s="12">
        <v>0</v>
      </c>
      <c r="FF47" s="13"/>
      <c r="FG47" s="12">
        <v>0</v>
      </c>
      <c r="FH47" s="12">
        <v>0</v>
      </c>
      <c r="FI47" s="12">
        <v>0</v>
      </c>
      <c r="FJ47" s="12">
        <v>0</v>
      </c>
      <c r="FK47" s="13"/>
      <c r="FL47" s="12">
        <v>0</v>
      </c>
      <c r="FM47" s="12">
        <v>0</v>
      </c>
      <c r="FN47" s="12">
        <v>0</v>
      </c>
      <c r="FO47" s="12">
        <v>0</v>
      </c>
      <c r="FP47" s="13"/>
      <c r="FQ47" s="12">
        <v>0</v>
      </c>
      <c r="FR47" s="12">
        <v>0</v>
      </c>
      <c r="FS47" s="12">
        <v>0</v>
      </c>
      <c r="FT47" s="12">
        <v>0</v>
      </c>
      <c r="FU47" s="13"/>
      <c r="FV47" s="12">
        <v>0</v>
      </c>
      <c r="FW47" s="12">
        <v>0</v>
      </c>
      <c r="FX47" s="12">
        <v>0</v>
      </c>
      <c r="FY47" s="12">
        <v>0</v>
      </c>
      <c r="FZ47" s="13"/>
      <c r="GA47" s="12">
        <v>0</v>
      </c>
      <c r="GB47" s="12">
        <v>0</v>
      </c>
      <c r="GC47" s="12">
        <v>0</v>
      </c>
      <c r="GD47" s="12">
        <v>0</v>
      </c>
      <c r="GE47" s="13"/>
      <c r="GF47" s="12">
        <v>0</v>
      </c>
      <c r="GG47" s="12">
        <v>0</v>
      </c>
      <c r="GH47" s="12">
        <v>0</v>
      </c>
      <c r="GI47" s="12">
        <v>0</v>
      </c>
      <c r="GJ47" s="13"/>
      <c r="GK47" s="12">
        <v>3</v>
      </c>
      <c r="GL47" s="12">
        <v>504000</v>
      </c>
      <c r="GM47" s="12">
        <v>0</v>
      </c>
      <c r="GN47" s="12">
        <v>504000</v>
      </c>
      <c r="GO47" s="13"/>
      <c r="GP47" s="12">
        <v>0</v>
      </c>
      <c r="GQ47" s="12">
        <v>756000</v>
      </c>
      <c r="GR47" s="12">
        <v>0</v>
      </c>
      <c r="GS47" s="12">
        <v>756000</v>
      </c>
      <c r="GT47" s="13"/>
      <c r="GU47" s="12">
        <v>0</v>
      </c>
      <c r="GV47" s="12">
        <v>0</v>
      </c>
      <c r="GW47" s="12">
        <v>0</v>
      </c>
      <c r="GX47" s="12">
        <v>0</v>
      </c>
      <c r="GY47" s="13"/>
      <c r="GZ47" s="12">
        <v>0</v>
      </c>
      <c r="HA47" s="12">
        <v>0</v>
      </c>
      <c r="HB47" s="12">
        <v>0</v>
      </c>
      <c r="HC47" s="12">
        <v>0</v>
      </c>
      <c r="HD47" s="13"/>
      <c r="HE47" s="12">
        <v>0</v>
      </c>
      <c r="HF47" s="12">
        <v>0</v>
      </c>
      <c r="HG47" s="12">
        <v>0</v>
      </c>
      <c r="HH47" s="12">
        <v>0</v>
      </c>
      <c r="HI47" s="13"/>
      <c r="HJ47" s="12">
        <v>0</v>
      </c>
      <c r="HK47" s="12">
        <v>0</v>
      </c>
      <c r="HL47" s="12">
        <v>0</v>
      </c>
      <c r="HM47" s="12">
        <v>0</v>
      </c>
      <c r="HN47" s="13"/>
      <c r="HO47" s="12">
        <v>0</v>
      </c>
      <c r="HP47" s="12">
        <v>0</v>
      </c>
      <c r="HQ47" s="12">
        <v>0</v>
      </c>
      <c r="HR47" s="12">
        <v>0</v>
      </c>
      <c r="HS47" s="13"/>
      <c r="HT47" s="12">
        <v>0</v>
      </c>
      <c r="HU47" s="12">
        <v>0</v>
      </c>
      <c r="HV47" s="12">
        <v>0</v>
      </c>
      <c r="HW47" s="12">
        <v>0</v>
      </c>
      <c r="HX47" s="13"/>
      <c r="HY47" s="12">
        <v>0</v>
      </c>
      <c r="HZ47" s="12">
        <v>0</v>
      </c>
      <c r="IA47" s="12"/>
      <c r="IB47" s="12">
        <v>0</v>
      </c>
      <c r="IC47" s="13"/>
      <c r="ID47" s="12">
        <v>0</v>
      </c>
      <c r="IE47" s="12">
        <v>0</v>
      </c>
      <c r="IF47" s="12">
        <v>0</v>
      </c>
      <c r="IG47" s="12">
        <v>0</v>
      </c>
      <c r="IH47" s="13"/>
      <c r="II47" s="12">
        <v>0</v>
      </c>
      <c r="IJ47" s="12">
        <v>0</v>
      </c>
      <c r="IK47" s="12">
        <v>0</v>
      </c>
      <c r="IL47" s="12">
        <v>0</v>
      </c>
      <c r="IM47" s="13"/>
      <c r="IN47" s="12">
        <v>0</v>
      </c>
      <c r="IO47" s="12">
        <v>0</v>
      </c>
      <c r="IP47" s="12">
        <v>0</v>
      </c>
      <c r="IQ47" s="12">
        <v>0</v>
      </c>
      <c r="IR47" s="13"/>
      <c r="IS47" s="12">
        <v>0</v>
      </c>
      <c r="IT47" s="12">
        <v>0</v>
      </c>
      <c r="IU47" s="12">
        <v>0</v>
      </c>
      <c r="IV47" s="12">
        <v>0</v>
      </c>
      <c r="IW47" s="13"/>
      <c r="IX47" s="12">
        <v>0</v>
      </c>
      <c r="IY47" s="12">
        <v>0</v>
      </c>
      <c r="IZ47" s="12">
        <v>0</v>
      </c>
      <c r="JA47" s="12">
        <v>0</v>
      </c>
      <c r="JB47" s="13"/>
      <c r="JC47" s="12">
        <v>0</v>
      </c>
      <c r="JD47" s="12">
        <v>0</v>
      </c>
      <c r="JE47" s="12">
        <v>0</v>
      </c>
      <c r="JF47" s="12">
        <v>0</v>
      </c>
      <c r="JG47" s="13"/>
      <c r="JH47" s="72">
        <v>0</v>
      </c>
      <c r="JI47" s="12">
        <v>0</v>
      </c>
      <c r="JJ47" s="12">
        <v>0</v>
      </c>
      <c r="JK47" s="12">
        <v>0</v>
      </c>
      <c r="JL47" s="13"/>
      <c r="JM47" s="12">
        <v>0</v>
      </c>
      <c r="JN47" s="12">
        <v>0</v>
      </c>
      <c r="JO47" s="12">
        <v>0</v>
      </c>
      <c r="JP47" s="12">
        <v>0</v>
      </c>
      <c r="JQ47" s="13"/>
      <c r="JR47" s="12">
        <v>0</v>
      </c>
      <c r="JS47" s="12">
        <v>0</v>
      </c>
      <c r="JT47" s="12">
        <v>0</v>
      </c>
      <c r="JU47" s="12">
        <v>0</v>
      </c>
      <c r="JV47" s="13"/>
      <c r="JW47" s="12">
        <v>0</v>
      </c>
      <c r="JX47" s="12">
        <v>0</v>
      </c>
      <c r="JY47" s="12">
        <v>0</v>
      </c>
      <c r="JZ47" s="12">
        <v>0</v>
      </c>
      <c r="KA47" s="13"/>
      <c r="KB47" s="12">
        <v>0</v>
      </c>
      <c r="KC47" s="12">
        <v>0</v>
      </c>
      <c r="KD47" s="12">
        <v>0</v>
      </c>
      <c r="KE47" s="12">
        <v>0</v>
      </c>
      <c r="KF47" s="13"/>
      <c r="KG47" s="12">
        <v>0</v>
      </c>
      <c r="KH47" s="12">
        <v>0</v>
      </c>
      <c r="KI47" s="12">
        <v>0</v>
      </c>
      <c r="KJ47" s="12">
        <v>0</v>
      </c>
      <c r="KK47" s="13"/>
      <c r="KL47" s="12">
        <v>0</v>
      </c>
      <c r="KM47" s="12">
        <v>0</v>
      </c>
      <c r="KN47" s="12">
        <v>0</v>
      </c>
      <c r="KO47" s="12">
        <v>0</v>
      </c>
      <c r="KP47" s="13"/>
      <c r="KQ47" s="12">
        <v>0</v>
      </c>
      <c r="KR47" s="12">
        <v>0</v>
      </c>
      <c r="KS47" s="12">
        <v>0</v>
      </c>
      <c r="KT47" s="12">
        <v>0</v>
      </c>
      <c r="KU47" s="13"/>
      <c r="KV47" s="12">
        <v>0</v>
      </c>
      <c r="KW47" s="12">
        <v>0</v>
      </c>
      <c r="KX47" s="12">
        <v>0</v>
      </c>
      <c r="KY47" s="12">
        <v>0</v>
      </c>
      <c r="KZ47" s="13"/>
      <c r="LA47" s="12"/>
      <c r="LB47" s="12"/>
      <c r="LC47" s="12">
        <v>0</v>
      </c>
      <c r="LD47" s="12">
        <v>0</v>
      </c>
      <c r="LE47" s="13"/>
      <c r="LF47" s="12">
        <v>0</v>
      </c>
      <c r="LG47" s="12">
        <v>0</v>
      </c>
      <c r="LH47" s="12">
        <v>0</v>
      </c>
      <c r="LI47" s="12">
        <v>0</v>
      </c>
      <c r="LJ47" s="13"/>
      <c r="LK47" s="12">
        <v>0</v>
      </c>
      <c r="LL47" s="12">
        <v>0</v>
      </c>
      <c r="LM47" s="12">
        <v>0</v>
      </c>
      <c r="LN47" s="12">
        <v>0</v>
      </c>
      <c r="LO47" s="13"/>
      <c r="LP47" s="12">
        <v>0</v>
      </c>
      <c r="LQ47" s="12">
        <v>0</v>
      </c>
      <c r="LR47" s="12">
        <v>0</v>
      </c>
      <c r="LS47" s="12">
        <v>0</v>
      </c>
      <c r="LT47" s="13"/>
      <c r="LU47" s="12">
        <v>0</v>
      </c>
      <c r="LV47" s="12">
        <v>0</v>
      </c>
      <c r="LW47" s="12">
        <v>0</v>
      </c>
      <c r="LX47" s="12">
        <v>0</v>
      </c>
      <c r="LY47" s="13"/>
      <c r="LZ47" s="12">
        <v>0</v>
      </c>
      <c r="MA47" s="12">
        <v>0</v>
      </c>
      <c r="MB47" s="12">
        <v>0</v>
      </c>
      <c r="MC47" s="12">
        <v>0</v>
      </c>
      <c r="MD47" s="13"/>
      <c r="ME47" s="12">
        <v>0</v>
      </c>
      <c r="MF47" s="12">
        <v>0</v>
      </c>
      <c r="MG47" s="12">
        <v>0</v>
      </c>
      <c r="MH47" s="12">
        <v>0</v>
      </c>
      <c r="MI47" s="13"/>
      <c r="MJ47" s="12">
        <v>0</v>
      </c>
      <c r="MK47" s="12">
        <v>0</v>
      </c>
      <c r="ML47" s="12">
        <v>0</v>
      </c>
      <c r="MM47" s="12">
        <v>0</v>
      </c>
      <c r="MN47" s="13"/>
      <c r="MO47" s="12">
        <v>0</v>
      </c>
      <c r="MP47" s="12">
        <v>0</v>
      </c>
      <c r="MQ47" s="12">
        <v>0</v>
      </c>
      <c r="MR47" s="12">
        <v>0</v>
      </c>
      <c r="MS47" s="13"/>
      <c r="MT47" s="12">
        <v>0</v>
      </c>
      <c r="MU47" s="12">
        <v>1260000</v>
      </c>
      <c r="MV47" s="12">
        <v>0</v>
      </c>
      <c r="MW47" s="12">
        <v>1260000</v>
      </c>
      <c r="MX47" s="13"/>
    </row>
    <row r="48" spans="1:363" ht="16.5" hidden="1">
      <c r="A48" s="77">
        <v>42</v>
      </c>
      <c r="B48" s="78" t="s">
        <v>58</v>
      </c>
      <c r="C48" s="12">
        <v>0</v>
      </c>
      <c r="D48" s="12">
        <v>0</v>
      </c>
      <c r="E48" s="12">
        <v>0</v>
      </c>
      <c r="F48" s="12">
        <v>0</v>
      </c>
      <c r="G48" s="13"/>
      <c r="H48" s="12">
        <v>0</v>
      </c>
      <c r="I48" s="12">
        <v>0</v>
      </c>
      <c r="J48" s="12">
        <v>0</v>
      </c>
      <c r="K48" s="12">
        <v>0</v>
      </c>
      <c r="L48" s="13"/>
      <c r="M48" s="12">
        <v>0</v>
      </c>
      <c r="N48" s="12">
        <v>0</v>
      </c>
      <c r="O48" s="12">
        <v>0</v>
      </c>
      <c r="P48" s="12">
        <v>0</v>
      </c>
      <c r="Q48" s="13"/>
      <c r="R48" s="12">
        <v>0</v>
      </c>
      <c r="S48" s="12">
        <v>0</v>
      </c>
      <c r="T48" s="12">
        <v>0</v>
      </c>
      <c r="U48" s="12">
        <v>0</v>
      </c>
      <c r="V48" s="13"/>
      <c r="W48" s="12">
        <v>0</v>
      </c>
      <c r="X48" s="12">
        <v>0</v>
      </c>
      <c r="Y48" s="12">
        <v>0</v>
      </c>
      <c r="Z48" s="12">
        <v>0</v>
      </c>
      <c r="AA48" s="13"/>
      <c r="AB48" s="12">
        <v>0</v>
      </c>
      <c r="AC48" s="12">
        <v>0</v>
      </c>
      <c r="AD48" s="12">
        <v>0</v>
      </c>
      <c r="AE48" s="12">
        <v>0</v>
      </c>
      <c r="AF48" s="13"/>
      <c r="AG48" s="12">
        <v>0</v>
      </c>
      <c r="AH48" s="12">
        <v>0</v>
      </c>
      <c r="AI48" s="12">
        <v>0</v>
      </c>
      <c r="AJ48" s="12">
        <v>0</v>
      </c>
      <c r="AK48" s="13"/>
      <c r="AL48" s="12">
        <v>0</v>
      </c>
      <c r="AM48" s="12">
        <v>0</v>
      </c>
      <c r="AN48" s="12">
        <v>0</v>
      </c>
      <c r="AO48" s="12">
        <v>0</v>
      </c>
      <c r="AP48" s="13"/>
      <c r="AQ48" s="12">
        <v>0</v>
      </c>
      <c r="AR48" s="12">
        <v>0</v>
      </c>
      <c r="AS48" s="12">
        <v>0</v>
      </c>
      <c r="AT48" s="12">
        <v>0</v>
      </c>
      <c r="AU48" s="13"/>
      <c r="AV48" s="12">
        <v>0</v>
      </c>
      <c r="AW48" s="12">
        <v>0</v>
      </c>
      <c r="AX48" s="12">
        <v>0</v>
      </c>
      <c r="AY48" s="12">
        <v>0</v>
      </c>
      <c r="AZ48" s="13"/>
      <c r="BA48" s="12">
        <v>0</v>
      </c>
      <c r="BB48" s="12">
        <v>0</v>
      </c>
      <c r="BC48" s="12">
        <v>0</v>
      </c>
      <c r="BD48" s="12">
        <v>0</v>
      </c>
      <c r="BE48" s="13"/>
      <c r="BF48" s="12">
        <v>0</v>
      </c>
      <c r="BG48" s="12">
        <v>0</v>
      </c>
      <c r="BH48" s="12">
        <v>0</v>
      </c>
      <c r="BI48" s="12">
        <v>0</v>
      </c>
      <c r="BJ48" s="13"/>
      <c r="BK48" s="12">
        <v>0</v>
      </c>
      <c r="BL48" s="12">
        <v>0</v>
      </c>
      <c r="BM48" s="12">
        <v>0</v>
      </c>
      <c r="BN48" s="12">
        <v>0</v>
      </c>
      <c r="BO48" s="13"/>
      <c r="BP48" s="12">
        <v>0</v>
      </c>
      <c r="BQ48" s="12">
        <v>0</v>
      </c>
      <c r="BR48" s="12">
        <v>0</v>
      </c>
      <c r="BS48" s="12">
        <v>0</v>
      </c>
      <c r="BT48" s="13"/>
      <c r="BU48" s="12">
        <v>0</v>
      </c>
      <c r="BV48" s="12">
        <v>0</v>
      </c>
      <c r="BW48" s="12">
        <v>0</v>
      </c>
      <c r="BX48" s="12">
        <v>0</v>
      </c>
      <c r="BY48" s="13"/>
      <c r="BZ48" s="12">
        <v>0</v>
      </c>
      <c r="CA48" s="12">
        <v>0</v>
      </c>
      <c r="CB48" s="12">
        <v>0</v>
      </c>
      <c r="CC48" s="12">
        <v>0</v>
      </c>
      <c r="CD48" s="13"/>
      <c r="CE48" s="12">
        <v>0</v>
      </c>
      <c r="CF48" s="12">
        <v>0</v>
      </c>
      <c r="CG48" s="12">
        <v>0</v>
      </c>
      <c r="CH48" s="12">
        <v>0</v>
      </c>
      <c r="CI48" s="13"/>
      <c r="CJ48" s="12">
        <v>0</v>
      </c>
      <c r="CK48" s="12">
        <v>0</v>
      </c>
      <c r="CL48" s="12">
        <v>0</v>
      </c>
      <c r="CM48" s="12">
        <v>0</v>
      </c>
      <c r="CN48" s="13"/>
      <c r="CO48" s="12">
        <v>0</v>
      </c>
      <c r="CP48" s="12">
        <v>0</v>
      </c>
      <c r="CQ48" s="12">
        <v>0</v>
      </c>
      <c r="CR48" s="12">
        <v>0</v>
      </c>
      <c r="CS48" s="13"/>
      <c r="CT48" s="12">
        <v>0</v>
      </c>
      <c r="CU48" s="12">
        <v>0</v>
      </c>
      <c r="CV48" s="12">
        <v>0</v>
      </c>
      <c r="CW48" s="12">
        <v>0</v>
      </c>
      <c r="CX48" s="13"/>
      <c r="CY48" s="12">
        <v>0</v>
      </c>
      <c r="CZ48" s="12">
        <v>0</v>
      </c>
      <c r="DA48" s="12">
        <v>0</v>
      </c>
      <c r="DB48" s="12">
        <v>0</v>
      </c>
      <c r="DC48" s="13"/>
      <c r="DD48" s="12">
        <v>0</v>
      </c>
      <c r="DE48" s="12">
        <v>0</v>
      </c>
      <c r="DF48" s="12">
        <v>0</v>
      </c>
      <c r="DG48" s="12">
        <v>0</v>
      </c>
      <c r="DH48" s="13"/>
      <c r="DI48" s="12">
        <v>0</v>
      </c>
      <c r="DJ48" s="12">
        <v>0</v>
      </c>
      <c r="DK48" s="12">
        <v>0</v>
      </c>
      <c r="DL48" s="12">
        <v>0</v>
      </c>
      <c r="DM48" s="13"/>
      <c r="DN48" s="12">
        <v>0</v>
      </c>
      <c r="DO48" s="12">
        <v>0</v>
      </c>
      <c r="DP48" s="12">
        <v>0</v>
      </c>
      <c r="DQ48" s="12">
        <v>0</v>
      </c>
      <c r="DR48" s="13"/>
      <c r="DS48" s="12">
        <v>0</v>
      </c>
      <c r="DT48" s="12">
        <v>0</v>
      </c>
      <c r="DU48" s="12">
        <v>0</v>
      </c>
      <c r="DV48" s="12">
        <v>0</v>
      </c>
      <c r="DW48" s="13"/>
      <c r="DX48" s="12">
        <v>0</v>
      </c>
      <c r="DY48" s="12">
        <v>0</v>
      </c>
      <c r="DZ48" s="12">
        <v>0</v>
      </c>
      <c r="EA48" s="12">
        <v>0</v>
      </c>
      <c r="EB48" s="13"/>
      <c r="EC48" s="12">
        <v>0</v>
      </c>
      <c r="ED48" s="12">
        <v>0</v>
      </c>
      <c r="EE48" s="12">
        <v>0</v>
      </c>
      <c r="EF48" s="12">
        <v>0</v>
      </c>
      <c r="EG48" s="13"/>
      <c r="EH48" s="12">
        <v>0</v>
      </c>
      <c r="EI48" s="12">
        <v>0</v>
      </c>
      <c r="EJ48" s="12">
        <v>0</v>
      </c>
      <c r="EK48" s="12">
        <v>0</v>
      </c>
      <c r="EL48" s="13"/>
      <c r="EM48" s="12">
        <v>0</v>
      </c>
      <c r="EN48" s="12">
        <v>0</v>
      </c>
      <c r="EO48" s="12">
        <v>0</v>
      </c>
      <c r="EP48" s="12">
        <v>0</v>
      </c>
      <c r="EQ48" s="13"/>
      <c r="ER48" s="12">
        <v>0</v>
      </c>
      <c r="ES48" s="12">
        <v>0</v>
      </c>
      <c r="ET48" s="12">
        <v>0</v>
      </c>
      <c r="EU48" s="12">
        <v>0</v>
      </c>
      <c r="EV48" s="13"/>
      <c r="EW48" s="12">
        <v>0</v>
      </c>
      <c r="EX48" s="12">
        <v>0</v>
      </c>
      <c r="EY48" s="12">
        <v>0</v>
      </c>
      <c r="EZ48" s="12">
        <v>0</v>
      </c>
      <c r="FA48" s="13"/>
      <c r="FB48" s="12">
        <v>0</v>
      </c>
      <c r="FC48" s="12">
        <v>0</v>
      </c>
      <c r="FD48" s="12">
        <v>0</v>
      </c>
      <c r="FE48" s="12">
        <v>0</v>
      </c>
      <c r="FF48" s="13"/>
      <c r="FG48" s="12">
        <v>0</v>
      </c>
      <c r="FH48" s="12">
        <v>0</v>
      </c>
      <c r="FI48" s="12">
        <v>0</v>
      </c>
      <c r="FJ48" s="12">
        <v>0</v>
      </c>
      <c r="FK48" s="13"/>
      <c r="FL48" s="12">
        <v>0</v>
      </c>
      <c r="FM48" s="12">
        <v>0</v>
      </c>
      <c r="FN48" s="12">
        <v>0</v>
      </c>
      <c r="FO48" s="12">
        <v>0</v>
      </c>
      <c r="FP48" s="13"/>
      <c r="FQ48" s="12">
        <v>0</v>
      </c>
      <c r="FR48" s="12">
        <v>0</v>
      </c>
      <c r="FS48" s="12">
        <v>0</v>
      </c>
      <c r="FT48" s="12">
        <v>0</v>
      </c>
      <c r="FU48" s="13"/>
      <c r="FV48" s="12">
        <v>0</v>
      </c>
      <c r="FW48" s="12">
        <v>0</v>
      </c>
      <c r="FX48" s="12">
        <v>0</v>
      </c>
      <c r="FY48" s="12">
        <v>0</v>
      </c>
      <c r="FZ48" s="13"/>
      <c r="GA48" s="12">
        <v>0</v>
      </c>
      <c r="GB48" s="12">
        <v>0</v>
      </c>
      <c r="GC48" s="12">
        <v>0</v>
      </c>
      <c r="GD48" s="12">
        <v>0</v>
      </c>
      <c r="GE48" s="13"/>
      <c r="GF48" s="12">
        <v>0</v>
      </c>
      <c r="GG48" s="12">
        <v>0</v>
      </c>
      <c r="GH48" s="12">
        <v>0</v>
      </c>
      <c r="GI48" s="12">
        <v>0</v>
      </c>
      <c r="GJ48" s="13"/>
      <c r="GK48" s="12">
        <v>4</v>
      </c>
      <c r="GL48" s="12">
        <v>672000</v>
      </c>
      <c r="GM48" s="12">
        <v>0</v>
      </c>
      <c r="GN48" s="12">
        <v>672000</v>
      </c>
      <c r="GO48" s="13"/>
      <c r="GP48" s="12">
        <v>0</v>
      </c>
      <c r="GQ48" s="12">
        <v>1260000</v>
      </c>
      <c r="GR48" s="12">
        <v>0</v>
      </c>
      <c r="GS48" s="12">
        <v>1260000</v>
      </c>
      <c r="GT48" s="13"/>
      <c r="GU48" s="12">
        <v>0</v>
      </c>
      <c r="GV48" s="12">
        <v>0</v>
      </c>
      <c r="GW48" s="12">
        <v>0</v>
      </c>
      <c r="GX48" s="12">
        <v>0</v>
      </c>
      <c r="GY48" s="13"/>
      <c r="GZ48" s="12">
        <v>0</v>
      </c>
      <c r="HA48" s="12">
        <v>0</v>
      </c>
      <c r="HB48" s="12">
        <v>0</v>
      </c>
      <c r="HC48" s="12">
        <v>0</v>
      </c>
      <c r="HD48" s="13"/>
      <c r="HE48" s="12">
        <v>0</v>
      </c>
      <c r="HF48" s="12">
        <v>0</v>
      </c>
      <c r="HG48" s="12">
        <v>0</v>
      </c>
      <c r="HH48" s="12">
        <v>0</v>
      </c>
      <c r="HI48" s="13"/>
      <c r="HJ48" s="12">
        <v>0</v>
      </c>
      <c r="HK48" s="12">
        <v>0</v>
      </c>
      <c r="HL48" s="12">
        <v>0</v>
      </c>
      <c r="HM48" s="12">
        <v>0</v>
      </c>
      <c r="HN48" s="13"/>
      <c r="HO48" s="12">
        <v>0</v>
      </c>
      <c r="HP48" s="12">
        <v>0</v>
      </c>
      <c r="HQ48" s="12">
        <v>0</v>
      </c>
      <c r="HR48" s="12">
        <v>0</v>
      </c>
      <c r="HS48" s="13"/>
      <c r="HT48" s="12">
        <v>0</v>
      </c>
      <c r="HU48" s="12">
        <v>0</v>
      </c>
      <c r="HV48" s="12">
        <v>0</v>
      </c>
      <c r="HW48" s="12">
        <v>0</v>
      </c>
      <c r="HX48" s="13"/>
      <c r="HY48" s="12">
        <v>0</v>
      </c>
      <c r="HZ48" s="12">
        <v>0</v>
      </c>
      <c r="IA48" s="12"/>
      <c r="IB48" s="12">
        <v>0</v>
      </c>
      <c r="IC48" s="13"/>
      <c r="ID48" s="12">
        <v>0</v>
      </c>
      <c r="IE48" s="12">
        <v>0</v>
      </c>
      <c r="IF48" s="12">
        <v>0</v>
      </c>
      <c r="IG48" s="12">
        <v>0</v>
      </c>
      <c r="IH48" s="13"/>
      <c r="II48" s="12">
        <v>0</v>
      </c>
      <c r="IJ48" s="12">
        <v>0</v>
      </c>
      <c r="IK48" s="12">
        <v>0</v>
      </c>
      <c r="IL48" s="12">
        <v>0</v>
      </c>
      <c r="IM48" s="13"/>
      <c r="IN48" s="12">
        <v>0</v>
      </c>
      <c r="IO48" s="12">
        <v>0</v>
      </c>
      <c r="IP48" s="12">
        <v>0</v>
      </c>
      <c r="IQ48" s="12">
        <v>0</v>
      </c>
      <c r="IR48" s="13"/>
      <c r="IS48" s="12">
        <v>0</v>
      </c>
      <c r="IT48" s="12">
        <v>0</v>
      </c>
      <c r="IU48" s="12">
        <v>0</v>
      </c>
      <c r="IV48" s="12">
        <v>0</v>
      </c>
      <c r="IW48" s="13"/>
      <c r="IX48" s="12">
        <v>0</v>
      </c>
      <c r="IY48" s="12">
        <v>0</v>
      </c>
      <c r="IZ48" s="12">
        <v>0</v>
      </c>
      <c r="JA48" s="12">
        <v>0</v>
      </c>
      <c r="JB48" s="13"/>
      <c r="JC48" s="12">
        <v>0</v>
      </c>
      <c r="JD48" s="12">
        <v>0</v>
      </c>
      <c r="JE48" s="12">
        <v>0</v>
      </c>
      <c r="JF48" s="12">
        <v>0</v>
      </c>
      <c r="JG48" s="13"/>
      <c r="JH48" s="72">
        <v>0</v>
      </c>
      <c r="JI48" s="12">
        <v>0</v>
      </c>
      <c r="JJ48" s="12">
        <v>0</v>
      </c>
      <c r="JK48" s="12">
        <v>0</v>
      </c>
      <c r="JL48" s="13"/>
      <c r="JM48" s="12">
        <v>0</v>
      </c>
      <c r="JN48" s="12">
        <v>0</v>
      </c>
      <c r="JO48" s="12">
        <v>0</v>
      </c>
      <c r="JP48" s="12">
        <v>0</v>
      </c>
      <c r="JQ48" s="13"/>
      <c r="JR48" s="12">
        <v>0</v>
      </c>
      <c r="JS48" s="12">
        <v>0</v>
      </c>
      <c r="JT48" s="12">
        <v>0</v>
      </c>
      <c r="JU48" s="12">
        <v>0</v>
      </c>
      <c r="JV48" s="13"/>
      <c r="JW48" s="12">
        <v>0</v>
      </c>
      <c r="JX48" s="12">
        <v>0</v>
      </c>
      <c r="JY48" s="12">
        <v>0</v>
      </c>
      <c r="JZ48" s="12">
        <v>0</v>
      </c>
      <c r="KA48" s="13"/>
      <c r="KB48" s="12">
        <v>0</v>
      </c>
      <c r="KC48" s="12">
        <v>0</v>
      </c>
      <c r="KD48" s="12">
        <v>0</v>
      </c>
      <c r="KE48" s="12">
        <v>0</v>
      </c>
      <c r="KF48" s="13"/>
      <c r="KG48" s="12">
        <v>0</v>
      </c>
      <c r="KH48" s="12">
        <v>0</v>
      </c>
      <c r="KI48" s="12">
        <v>0</v>
      </c>
      <c r="KJ48" s="12">
        <v>0</v>
      </c>
      <c r="KK48" s="13"/>
      <c r="KL48" s="12">
        <v>0</v>
      </c>
      <c r="KM48" s="12">
        <v>0</v>
      </c>
      <c r="KN48" s="12">
        <v>0</v>
      </c>
      <c r="KO48" s="12">
        <v>0</v>
      </c>
      <c r="KP48" s="13"/>
      <c r="KQ48" s="12">
        <v>0</v>
      </c>
      <c r="KR48" s="12">
        <v>0</v>
      </c>
      <c r="KS48" s="12">
        <v>0</v>
      </c>
      <c r="KT48" s="12">
        <v>0</v>
      </c>
      <c r="KU48" s="13"/>
      <c r="KV48" s="12">
        <v>0</v>
      </c>
      <c r="KW48" s="12">
        <v>0</v>
      </c>
      <c r="KX48" s="12">
        <v>0</v>
      </c>
      <c r="KY48" s="12">
        <v>0</v>
      </c>
      <c r="KZ48" s="13"/>
      <c r="LA48" s="12"/>
      <c r="LB48" s="12"/>
      <c r="LC48" s="12">
        <v>0</v>
      </c>
      <c r="LD48" s="12">
        <v>0</v>
      </c>
      <c r="LE48" s="13"/>
      <c r="LF48" s="12">
        <v>0</v>
      </c>
      <c r="LG48" s="12">
        <v>0</v>
      </c>
      <c r="LH48" s="12">
        <v>0</v>
      </c>
      <c r="LI48" s="12">
        <v>0</v>
      </c>
      <c r="LJ48" s="13"/>
      <c r="LK48" s="12">
        <v>0</v>
      </c>
      <c r="LL48" s="12">
        <v>0</v>
      </c>
      <c r="LM48" s="12">
        <v>0</v>
      </c>
      <c r="LN48" s="12">
        <v>0</v>
      </c>
      <c r="LO48" s="13"/>
      <c r="LP48" s="12">
        <v>0</v>
      </c>
      <c r="LQ48" s="12">
        <v>0</v>
      </c>
      <c r="LR48" s="12">
        <v>0</v>
      </c>
      <c r="LS48" s="12">
        <v>0</v>
      </c>
      <c r="LT48" s="13"/>
      <c r="LU48" s="12">
        <v>0</v>
      </c>
      <c r="LV48" s="12">
        <v>0</v>
      </c>
      <c r="LW48" s="12">
        <v>0</v>
      </c>
      <c r="LX48" s="12">
        <v>0</v>
      </c>
      <c r="LY48" s="13"/>
      <c r="LZ48" s="12">
        <v>0</v>
      </c>
      <c r="MA48" s="12">
        <v>0</v>
      </c>
      <c r="MB48" s="12">
        <v>0</v>
      </c>
      <c r="MC48" s="12">
        <v>0</v>
      </c>
      <c r="MD48" s="13"/>
      <c r="ME48" s="12">
        <v>0</v>
      </c>
      <c r="MF48" s="12">
        <v>0</v>
      </c>
      <c r="MG48" s="12">
        <v>0</v>
      </c>
      <c r="MH48" s="12">
        <v>0</v>
      </c>
      <c r="MI48" s="13"/>
      <c r="MJ48" s="12">
        <v>0</v>
      </c>
      <c r="MK48" s="12">
        <v>0</v>
      </c>
      <c r="ML48" s="12">
        <v>0</v>
      </c>
      <c r="MM48" s="12">
        <v>0</v>
      </c>
      <c r="MN48" s="13"/>
      <c r="MO48" s="12">
        <v>0</v>
      </c>
      <c r="MP48" s="12">
        <v>0</v>
      </c>
      <c r="MQ48" s="12">
        <v>0</v>
      </c>
      <c r="MR48" s="12">
        <v>0</v>
      </c>
      <c r="MS48" s="13"/>
      <c r="MT48" s="12">
        <v>0</v>
      </c>
      <c r="MU48" s="12">
        <v>1932000</v>
      </c>
      <c r="MV48" s="12">
        <v>0</v>
      </c>
      <c r="MW48" s="12">
        <v>1932000</v>
      </c>
      <c r="MX48" s="13"/>
    </row>
    <row r="49" spans="1:362" ht="16.5" hidden="1">
      <c r="A49" s="77">
        <v>43</v>
      </c>
      <c r="B49" s="78" t="s">
        <v>59</v>
      </c>
      <c r="C49" s="12">
        <v>0</v>
      </c>
      <c r="D49" s="12">
        <v>0</v>
      </c>
      <c r="E49" s="12">
        <v>0</v>
      </c>
      <c r="F49" s="12">
        <v>0</v>
      </c>
      <c r="G49" s="13"/>
      <c r="H49" s="12">
        <v>0</v>
      </c>
      <c r="I49" s="12">
        <v>0</v>
      </c>
      <c r="J49" s="12">
        <v>0</v>
      </c>
      <c r="K49" s="12">
        <v>0</v>
      </c>
      <c r="L49" s="13"/>
      <c r="M49" s="12">
        <v>0</v>
      </c>
      <c r="N49" s="12">
        <v>0</v>
      </c>
      <c r="O49" s="12">
        <v>0</v>
      </c>
      <c r="P49" s="12">
        <v>0</v>
      </c>
      <c r="Q49" s="13"/>
      <c r="R49" s="12">
        <v>0</v>
      </c>
      <c r="S49" s="12">
        <v>0</v>
      </c>
      <c r="T49" s="12">
        <v>0</v>
      </c>
      <c r="U49" s="12">
        <v>0</v>
      </c>
      <c r="V49" s="13"/>
      <c r="W49" s="12">
        <v>0</v>
      </c>
      <c r="X49" s="12">
        <v>0</v>
      </c>
      <c r="Y49" s="12">
        <v>0</v>
      </c>
      <c r="Z49" s="12">
        <v>0</v>
      </c>
      <c r="AA49" s="13"/>
      <c r="AB49" s="12">
        <v>0</v>
      </c>
      <c r="AC49" s="12">
        <v>0</v>
      </c>
      <c r="AD49" s="12">
        <v>0</v>
      </c>
      <c r="AE49" s="12">
        <v>0</v>
      </c>
      <c r="AF49" s="13"/>
      <c r="AG49" s="12">
        <v>0</v>
      </c>
      <c r="AH49" s="12">
        <v>0</v>
      </c>
      <c r="AI49" s="12">
        <v>0</v>
      </c>
      <c r="AJ49" s="12">
        <v>0</v>
      </c>
      <c r="AK49" s="13"/>
      <c r="AL49" s="12">
        <v>0</v>
      </c>
      <c r="AM49" s="12">
        <v>0</v>
      </c>
      <c r="AN49" s="12">
        <v>0</v>
      </c>
      <c r="AO49" s="12">
        <v>0</v>
      </c>
      <c r="AP49" s="13"/>
      <c r="AQ49" s="12">
        <v>0</v>
      </c>
      <c r="AR49" s="12">
        <v>0</v>
      </c>
      <c r="AS49" s="12">
        <v>0</v>
      </c>
      <c r="AT49" s="12">
        <v>0</v>
      </c>
      <c r="AU49" s="13"/>
      <c r="AV49" s="12">
        <v>0</v>
      </c>
      <c r="AW49" s="12">
        <v>0</v>
      </c>
      <c r="AX49" s="12">
        <v>0</v>
      </c>
      <c r="AY49" s="12">
        <v>0</v>
      </c>
      <c r="AZ49" s="13"/>
      <c r="BA49" s="12">
        <v>0</v>
      </c>
      <c r="BB49" s="12">
        <v>0</v>
      </c>
      <c r="BC49" s="12">
        <v>0</v>
      </c>
      <c r="BD49" s="12">
        <v>0</v>
      </c>
      <c r="BE49" s="13"/>
      <c r="BF49" s="12">
        <v>0</v>
      </c>
      <c r="BG49" s="12">
        <v>0</v>
      </c>
      <c r="BH49" s="12">
        <v>0</v>
      </c>
      <c r="BI49" s="12">
        <v>0</v>
      </c>
      <c r="BJ49" s="13"/>
      <c r="BK49" s="12">
        <v>0</v>
      </c>
      <c r="BL49" s="12">
        <v>0</v>
      </c>
      <c r="BM49" s="12">
        <v>0</v>
      </c>
      <c r="BN49" s="12">
        <v>0</v>
      </c>
      <c r="BO49" s="13"/>
      <c r="BP49" s="12">
        <v>0</v>
      </c>
      <c r="BQ49" s="12">
        <v>0</v>
      </c>
      <c r="BR49" s="12">
        <v>0</v>
      </c>
      <c r="BS49" s="12">
        <v>0</v>
      </c>
      <c r="BT49" s="13"/>
      <c r="BU49" s="12">
        <v>0</v>
      </c>
      <c r="BV49" s="12">
        <v>0</v>
      </c>
      <c r="BW49" s="12">
        <v>0</v>
      </c>
      <c r="BX49" s="12">
        <v>0</v>
      </c>
      <c r="BY49" s="13"/>
      <c r="BZ49" s="12">
        <v>0</v>
      </c>
      <c r="CA49" s="12">
        <v>0</v>
      </c>
      <c r="CB49" s="12">
        <v>0</v>
      </c>
      <c r="CC49" s="12">
        <v>0</v>
      </c>
      <c r="CD49" s="13"/>
      <c r="CE49" s="12">
        <v>0</v>
      </c>
      <c r="CF49" s="12">
        <v>0</v>
      </c>
      <c r="CG49" s="12">
        <v>0</v>
      </c>
      <c r="CH49" s="12">
        <v>0</v>
      </c>
      <c r="CI49" s="13"/>
      <c r="CJ49" s="12">
        <v>0</v>
      </c>
      <c r="CK49" s="12">
        <v>0</v>
      </c>
      <c r="CL49" s="12">
        <v>0</v>
      </c>
      <c r="CM49" s="12">
        <v>0</v>
      </c>
      <c r="CN49" s="13"/>
      <c r="CO49" s="12">
        <v>0</v>
      </c>
      <c r="CP49" s="12">
        <v>0</v>
      </c>
      <c r="CQ49" s="12">
        <v>0</v>
      </c>
      <c r="CR49" s="12">
        <v>0</v>
      </c>
      <c r="CS49" s="13"/>
      <c r="CT49" s="12">
        <v>0</v>
      </c>
      <c r="CU49" s="12">
        <v>0</v>
      </c>
      <c r="CV49" s="12">
        <v>0</v>
      </c>
      <c r="CW49" s="12">
        <v>0</v>
      </c>
      <c r="CX49" s="13"/>
      <c r="CY49" s="12">
        <v>0</v>
      </c>
      <c r="CZ49" s="12">
        <v>0</v>
      </c>
      <c r="DA49" s="12">
        <v>0</v>
      </c>
      <c r="DB49" s="12">
        <v>0</v>
      </c>
      <c r="DC49" s="13"/>
      <c r="DD49" s="12">
        <v>0</v>
      </c>
      <c r="DE49" s="12">
        <v>0</v>
      </c>
      <c r="DF49" s="12">
        <v>0</v>
      </c>
      <c r="DG49" s="12">
        <v>0</v>
      </c>
      <c r="DH49" s="13"/>
      <c r="DI49" s="12">
        <v>0</v>
      </c>
      <c r="DJ49" s="12">
        <v>0</v>
      </c>
      <c r="DK49" s="12">
        <v>0</v>
      </c>
      <c r="DL49" s="12">
        <v>0</v>
      </c>
      <c r="DM49" s="13"/>
      <c r="DN49" s="12">
        <v>0</v>
      </c>
      <c r="DO49" s="12">
        <v>0</v>
      </c>
      <c r="DP49" s="12">
        <v>0</v>
      </c>
      <c r="DQ49" s="12">
        <v>0</v>
      </c>
      <c r="DR49" s="13"/>
      <c r="DS49" s="12">
        <v>0</v>
      </c>
      <c r="DT49" s="12">
        <v>0</v>
      </c>
      <c r="DU49" s="12">
        <v>0</v>
      </c>
      <c r="DV49" s="12">
        <v>0</v>
      </c>
      <c r="DW49" s="13"/>
      <c r="DX49" s="12">
        <v>0</v>
      </c>
      <c r="DY49" s="12">
        <v>0</v>
      </c>
      <c r="DZ49" s="12">
        <v>0</v>
      </c>
      <c r="EA49" s="12">
        <v>0</v>
      </c>
      <c r="EB49" s="13"/>
      <c r="EC49" s="12">
        <v>0</v>
      </c>
      <c r="ED49" s="12">
        <v>0</v>
      </c>
      <c r="EE49" s="12">
        <v>0</v>
      </c>
      <c r="EF49" s="12">
        <v>0</v>
      </c>
      <c r="EG49" s="13"/>
      <c r="EH49" s="12">
        <v>0</v>
      </c>
      <c r="EI49" s="12">
        <v>0</v>
      </c>
      <c r="EJ49" s="12">
        <v>0</v>
      </c>
      <c r="EK49" s="12">
        <v>0</v>
      </c>
      <c r="EL49" s="13"/>
      <c r="EM49" s="12">
        <v>0</v>
      </c>
      <c r="EN49" s="12">
        <v>0</v>
      </c>
      <c r="EO49" s="12">
        <v>0</v>
      </c>
      <c r="EP49" s="12">
        <v>0</v>
      </c>
      <c r="EQ49" s="13"/>
      <c r="ER49" s="12">
        <v>0</v>
      </c>
      <c r="ES49" s="12">
        <v>0</v>
      </c>
      <c r="ET49" s="12">
        <v>0</v>
      </c>
      <c r="EU49" s="12">
        <v>0</v>
      </c>
      <c r="EV49" s="13"/>
      <c r="EW49" s="12">
        <v>0</v>
      </c>
      <c r="EX49" s="12">
        <v>0</v>
      </c>
      <c r="EY49" s="12">
        <v>0</v>
      </c>
      <c r="EZ49" s="12">
        <v>0</v>
      </c>
      <c r="FA49" s="13"/>
      <c r="FB49" s="12">
        <v>0</v>
      </c>
      <c r="FC49" s="12">
        <v>0</v>
      </c>
      <c r="FD49" s="12">
        <v>0</v>
      </c>
      <c r="FE49" s="12">
        <v>0</v>
      </c>
      <c r="FF49" s="13"/>
      <c r="FG49" s="12">
        <v>0</v>
      </c>
      <c r="FH49" s="12">
        <v>0</v>
      </c>
      <c r="FI49" s="12">
        <v>0</v>
      </c>
      <c r="FJ49" s="12">
        <v>0</v>
      </c>
      <c r="FK49" s="13"/>
      <c r="FL49" s="12">
        <v>0</v>
      </c>
      <c r="FM49" s="12">
        <v>0</v>
      </c>
      <c r="FN49" s="12">
        <v>0</v>
      </c>
      <c r="FO49" s="12">
        <v>0</v>
      </c>
      <c r="FP49" s="13"/>
      <c r="FQ49" s="12">
        <v>0</v>
      </c>
      <c r="FR49" s="12">
        <v>0</v>
      </c>
      <c r="FS49" s="12">
        <v>0</v>
      </c>
      <c r="FT49" s="12">
        <v>0</v>
      </c>
      <c r="FU49" s="13"/>
      <c r="FV49" s="12">
        <v>0</v>
      </c>
      <c r="FW49" s="12">
        <v>0</v>
      </c>
      <c r="FX49" s="12">
        <v>0</v>
      </c>
      <c r="FY49" s="12">
        <v>0</v>
      </c>
      <c r="FZ49" s="13"/>
      <c r="GA49" s="12">
        <v>0</v>
      </c>
      <c r="GB49" s="12">
        <v>0</v>
      </c>
      <c r="GC49" s="12">
        <v>0</v>
      </c>
      <c r="GD49" s="12">
        <v>0</v>
      </c>
      <c r="GE49" s="13"/>
      <c r="GF49" s="12">
        <v>0</v>
      </c>
      <c r="GG49" s="12">
        <v>0</v>
      </c>
      <c r="GH49" s="12">
        <v>0</v>
      </c>
      <c r="GI49" s="12">
        <v>0</v>
      </c>
      <c r="GJ49" s="13"/>
      <c r="GK49" s="12">
        <v>4</v>
      </c>
      <c r="GL49" s="12">
        <v>672000</v>
      </c>
      <c r="GM49" s="12">
        <v>0</v>
      </c>
      <c r="GN49" s="12">
        <v>672000</v>
      </c>
      <c r="GO49" s="13"/>
      <c r="GP49" s="12">
        <v>0</v>
      </c>
      <c r="GQ49" s="12">
        <v>1512000</v>
      </c>
      <c r="GR49" s="12">
        <v>0</v>
      </c>
      <c r="GS49" s="12">
        <v>1512000</v>
      </c>
      <c r="GT49" s="13"/>
      <c r="GU49" s="12">
        <v>0</v>
      </c>
      <c r="GV49" s="12">
        <v>0</v>
      </c>
      <c r="GW49" s="12">
        <v>0</v>
      </c>
      <c r="GX49" s="12">
        <v>0</v>
      </c>
      <c r="GY49" s="13"/>
      <c r="GZ49" s="12">
        <v>0</v>
      </c>
      <c r="HA49" s="12">
        <v>0</v>
      </c>
      <c r="HB49" s="12">
        <v>0</v>
      </c>
      <c r="HC49" s="12">
        <v>0</v>
      </c>
      <c r="HD49" s="13"/>
      <c r="HE49" s="12">
        <v>0</v>
      </c>
      <c r="HF49" s="12">
        <v>0</v>
      </c>
      <c r="HG49" s="12">
        <v>0</v>
      </c>
      <c r="HH49" s="12">
        <v>0</v>
      </c>
      <c r="HI49" s="13"/>
      <c r="HJ49" s="12">
        <v>0</v>
      </c>
      <c r="HK49" s="12">
        <v>0</v>
      </c>
      <c r="HL49" s="12">
        <v>0</v>
      </c>
      <c r="HM49" s="12">
        <v>0</v>
      </c>
      <c r="HN49" s="13"/>
      <c r="HO49" s="12">
        <v>0</v>
      </c>
      <c r="HP49" s="12">
        <v>0</v>
      </c>
      <c r="HQ49" s="12">
        <v>0</v>
      </c>
      <c r="HR49" s="12">
        <v>0</v>
      </c>
      <c r="HS49" s="13"/>
      <c r="HT49" s="12">
        <v>0</v>
      </c>
      <c r="HU49" s="12">
        <v>0</v>
      </c>
      <c r="HV49" s="12">
        <v>0</v>
      </c>
      <c r="HW49" s="12">
        <v>0</v>
      </c>
      <c r="HX49" s="13"/>
      <c r="HY49" s="12">
        <v>0</v>
      </c>
      <c r="HZ49" s="12">
        <v>0</v>
      </c>
      <c r="IA49" s="12"/>
      <c r="IB49" s="12">
        <v>0</v>
      </c>
      <c r="IC49" s="13"/>
      <c r="ID49" s="12">
        <v>0</v>
      </c>
      <c r="IE49" s="12">
        <v>0</v>
      </c>
      <c r="IF49" s="12">
        <v>0</v>
      </c>
      <c r="IG49" s="12">
        <v>0</v>
      </c>
      <c r="IH49" s="13"/>
      <c r="II49" s="12">
        <v>0</v>
      </c>
      <c r="IJ49" s="12">
        <v>0</v>
      </c>
      <c r="IK49" s="12">
        <v>0</v>
      </c>
      <c r="IL49" s="12">
        <v>0</v>
      </c>
      <c r="IM49" s="13"/>
      <c r="IN49" s="12">
        <v>0</v>
      </c>
      <c r="IO49" s="12">
        <v>0</v>
      </c>
      <c r="IP49" s="12">
        <v>0</v>
      </c>
      <c r="IQ49" s="12">
        <v>0</v>
      </c>
      <c r="IR49" s="13"/>
      <c r="IS49" s="12">
        <v>0</v>
      </c>
      <c r="IT49" s="12">
        <v>0</v>
      </c>
      <c r="IU49" s="12">
        <v>0</v>
      </c>
      <c r="IV49" s="12">
        <v>0</v>
      </c>
      <c r="IW49" s="13"/>
      <c r="IX49" s="12">
        <v>0</v>
      </c>
      <c r="IY49" s="12">
        <v>0</v>
      </c>
      <c r="IZ49" s="12">
        <v>0</v>
      </c>
      <c r="JA49" s="12">
        <v>0</v>
      </c>
      <c r="JB49" s="13"/>
      <c r="JC49" s="12">
        <v>0</v>
      </c>
      <c r="JD49" s="12">
        <v>0</v>
      </c>
      <c r="JE49" s="12">
        <v>0</v>
      </c>
      <c r="JF49" s="12">
        <v>0</v>
      </c>
      <c r="JG49" s="13"/>
      <c r="JH49" s="72">
        <v>0</v>
      </c>
      <c r="JI49" s="12">
        <v>0</v>
      </c>
      <c r="JJ49" s="12">
        <v>0</v>
      </c>
      <c r="JK49" s="12">
        <v>0</v>
      </c>
      <c r="JL49" s="13"/>
      <c r="JM49" s="12">
        <v>0</v>
      </c>
      <c r="JN49" s="12">
        <v>0</v>
      </c>
      <c r="JO49" s="12">
        <v>0</v>
      </c>
      <c r="JP49" s="12">
        <v>0</v>
      </c>
      <c r="JQ49" s="13"/>
      <c r="JR49" s="12">
        <v>0</v>
      </c>
      <c r="JS49" s="12">
        <v>0</v>
      </c>
      <c r="JT49" s="12">
        <v>0</v>
      </c>
      <c r="JU49" s="12">
        <v>0</v>
      </c>
      <c r="JV49" s="13"/>
      <c r="JW49" s="12">
        <v>0</v>
      </c>
      <c r="JX49" s="12">
        <v>0</v>
      </c>
      <c r="JY49" s="12">
        <v>0</v>
      </c>
      <c r="JZ49" s="12">
        <v>0</v>
      </c>
      <c r="KA49" s="13"/>
      <c r="KB49" s="12">
        <v>0</v>
      </c>
      <c r="KC49" s="12">
        <v>0</v>
      </c>
      <c r="KD49" s="12">
        <v>0</v>
      </c>
      <c r="KE49" s="12">
        <v>0</v>
      </c>
      <c r="KF49" s="13"/>
      <c r="KG49" s="12">
        <v>0</v>
      </c>
      <c r="KH49" s="12">
        <v>0</v>
      </c>
      <c r="KI49" s="12">
        <v>0</v>
      </c>
      <c r="KJ49" s="12">
        <v>0</v>
      </c>
      <c r="KK49" s="13"/>
      <c r="KL49" s="12">
        <v>0</v>
      </c>
      <c r="KM49" s="12">
        <v>0</v>
      </c>
      <c r="KN49" s="12">
        <v>0</v>
      </c>
      <c r="KO49" s="12">
        <v>0</v>
      </c>
      <c r="KP49" s="13"/>
      <c r="KQ49" s="12">
        <v>0</v>
      </c>
      <c r="KR49" s="12">
        <v>0</v>
      </c>
      <c r="KS49" s="12">
        <v>0</v>
      </c>
      <c r="KT49" s="12">
        <v>0</v>
      </c>
      <c r="KU49" s="13"/>
      <c r="KV49" s="12">
        <v>0</v>
      </c>
      <c r="KW49" s="12">
        <v>0</v>
      </c>
      <c r="KX49" s="12">
        <v>0</v>
      </c>
      <c r="KY49" s="12">
        <v>0</v>
      </c>
      <c r="KZ49" s="13"/>
      <c r="LA49" s="12"/>
      <c r="LB49" s="12"/>
      <c r="LC49" s="12">
        <v>0</v>
      </c>
      <c r="LD49" s="12">
        <v>0</v>
      </c>
      <c r="LE49" s="13"/>
      <c r="LF49" s="12">
        <v>0</v>
      </c>
      <c r="LG49" s="12">
        <v>0</v>
      </c>
      <c r="LH49" s="12">
        <v>0</v>
      </c>
      <c r="LI49" s="12">
        <v>0</v>
      </c>
      <c r="LJ49" s="13"/>
      <c r="LK49" s="12">
        <v>0</v>
      </c>
      <c r="LL49" s="12">
        <v>0</v>
      </c>
      <c r="LM49" s="12">
        <v>0</v>
      </c>
      <c r="LN49" s="12">
        <v>0</v>
      </c>
      <c r="LO49" s="13"/>
      <c r="LP49" s="12">
        <v>0</v>
      </c>
      <c r="LQ49" s="12">
        <v>0</v>
      </c>
      <c r="LR49" s="12">
        <v>0</v>
      </c>
      <c r="LS49" s="12">
        <v>0</v>
      </c>
      <c r="LT49" s="13"/>
      <c r="LU49" s="12">
        <v>0</v>
      </c>
      <c r="LV49" s="12">
        <v>0</v>
      </c>
      <c r="LW49" s="12">
        <v>0</v>
      </c>
      <c r="LX49" s="12">
        <v>0</v>
      </c>
      <c r="LY49" s="13"/>
      <c r="LZ49" s="12">
        <v>0</v>
      </c>
      <c r="MA49" s="12">
        <v>0</v>
      </c>
      <c r="MB49" s="12">
        <v>0</v>
      </c>
      <c r="MC49" s="12">
        <v>0</v>
      </c>
      <c r="MD49" s="13"/>
      <c r="ME49" s="12">
        <v>0</v>
      </c>
      <c r="MF49" s="12">
        <v>0</v>
      </c>
      <c r="MG49" s="12">
        <v>0</v>
      </c>
      <c r="MH49" s="12">
        <v>0</v>
      </c>
      <c r="MI49" s="13"/>
      <c r="MJ49" s="12">
        <v>0</v>
      </c>
      <c r="MK49" s="12">
        <v>0</v>
      </c>
      <c r="ML49" s="12">
        <v>0</v>
      </c>
      <c r="MM49" s="12">
        <v>0</v>
      </c>
      <c r="MN49" s="13"/>
      <c r="MO49" s="12">
        <v>0</v>
      </c>
      <c r="MP49" s="12">
        <v>0</v>
      </c>
      <c r="MQ49" s="12">
        <v>0</v>
      </c>
      <c r="MR49" s="12">
        <v>0</v>
      </c>
      <c r="MS49" s="13"/>
      <c r="MT49" s="12">
        <v>0</v>
      </c>
      <c r="MU49" s="12">
        <v>2184000</v>
      </c>
      <c r="MV49" s="12">
        <v>0</v>
      </c>
      <c r="MW49" s="12">
        <v>2184000</v>
      </c>
      <c r="MX49" s="13"/>
    </row>
    <row r="50" spans="1:362" ht="16.5" hidden="1">
      <c r="A50" s="77">
        <v>44</v>
      </c>
      <c r="B50" s="78" t="s">
        <v>60</v>
      </c>
      <c r="C50" s="12">
        <v>0</v>
      </c>
      <c r="D50" s="12">
        <v>0</v>
      </c>
      <c r="E50" s="12">
        <v>0</v>
      </c>
      <c r="F50" s="12">
        <v>0</v>
      </c>
      <c r="G50" s="13"/>
      <c r="H50" s="12">
        <v>0</v>
      </c>
      <c r="I50" s="12">
        <v>0</v>
      </c>
      <c r="J50" s="12">
        <v>0</v>
      </c>
      <c r="K50" s="12">
        <v>0</v>
      </c>
      <c r="L50" s="13"/>
      <c r="M50" s="12">
        <v>0</v>
      </c>
      <c r="N50" s="12">
        <v>0</v>
      </c>
      <c r="O50" s="12">
        <v>0</v>
      </c>
      <c r="P50" s="12">
        <v>0</v>
      </c>
      <c r="Q50" s="13"/>
      <c r="R50" s="12">
        <v>0</v>
      </c>
      <c r="S50" s="12">
        <v>0</v>
      </c>
      <c r="T50" s="12">
        <v>0</v>
      </c>
      <c r="U50" s="12">
        <v>0</v>
      </c>
      <c r="V50" s="13"/>
      <c r="W50" s="12">
        <v>0</v>
      </c>
      <c r="X50" s="12">
        <v>0</v>
      </c>
      <c r="Y50" s="12">
        <v>0</v>
      </c>
      <c r="Z50" s="12">
        <v>0</v>
      </c>
      <c r="AA50" s="13"/>
      <c r="AB50" s="12">
        <v>0</v>
      </c>
      <c r="AC50" s="12">
        <v>0</v>
      </c>
      <c r="AD50" s="12">
        <v>0</v>
      </c>
      <c r="AE50" s="12">
        <v>0</v>
      </c>
      <c r="AF50" s="13"/>
      <c r="AG50" s="12">
        <v>0</v>
      </c>
      <c r="AH50" s="12">
        <v>0</v>
      </c>
      <c r="AI50" s="12">
        <v>0</v>
      </c>
      <c r="AJ50" s="12">
        <v>0</v>
      </c>
      <c r="AK50" s="13"/>
      <c r="AL50" s="12">
        <v>0</v>
      </c>
      <c r="AM50" s="12">
        <v>0</v>
      </c>
      <c r="AN50" s="12">
        <v>0</v>
      </c>
      <c r="AO50" s="12">
        <v>0</v>
      </c>
      <c r="AP50" s="13"/>
      <c r="AQ50" s="12">
        <v>0</v>
      </c>
      <c r="AR50" s="12">
        <v>0</v>
      </c>
      <c r="AS50" s="12">
        <v>0</v>
      </c>
      <c r="AT50" s="12">
        <v>0</v>
      </c>
      <c r="AU50" s="13"/>
      <c r="AV50" s="12">
        <v>0</v>
      </c>
      <c r="AW50" s="12">
        <v>0</v>
      </c>
      <c r="AX50" s="12">
        <v>0</v>
      </c>
      <c r="AY50" s="12">
        <v>0</v>
      </c>
      <c r="AZ50" s="13"/>
      <c r="BA50" s="12">
        <v>0</v>
      </c>
      <c r="BB50" s="12">
        <v>0</v>
      </c>
      <c r="BC50" s="12">
        <v>0</v>
      </c>
      <c r="BD50" s="12">
        <v>0</v>
      </c>
      <c r="BE50" s="13"/>
      <c r="BF50" s="12">
        <v>0</v>
      </c>
      <c r="BG50" s="12">
        <v>0</v>
      </c>
      <c r="BH50" s="12">
        <v>0</v>
      </c>
      <c r="BI50" s="12">
        <v>0</v>
      </c>
      <c r="BJ50" s="13"/>
      <c r="BK50" s="12">
        <v>0</v>
      </c>
      <c r="BL50" s="12">
        <v>0</v>
      </c>
      <c r="BM50" s="12">
        <v>0</v>
      </c>
      <c r="BN50" s="12">
        <v>0</v>
      </c>
      <c r="BO50" s="13"/>
      <c r="BP50" s="12">
        <v>0</v>
      </c>
      <c r="BQ50" s="12">
        <v>0</v>
      </c>
      <c r="BR50" s="12">
        <v>0</v>
      </c>
      <c r="BS50" s="12">
        <v>0</v>
      </c>
      <c r="BT50" s="13"/>
      <c r="BU50" s="12">
        <v>0</v>
      </c>
      <c r="BV50" s="12">
        <v>0</v>
      </c>
      <c r="BW50" s="12">
        <v>0</v>
      </c>
      <c r="BX50" s="12">
        <v>0</v>
      </c>
      <c r="BY50" s="13"/>
      <c r="BZ50" s="12">
        <v>0</v>
      </c>
      <c r="CA50" s="12">
        <v>0</v>
      </c>
      <c r="CB50" s="12">
        <v>0</v>
      </c>
      <c r="CC50" s="12">
        <v>0</v>
      </c>
      <c r="CD50" s="13"/>
      <c r="CE50" s="12">
        <v>0</v>
      </c>
      <c r="CF50" s="12">
        <v>0</v>
      </c>
      <c r="CG50" s="12">
        <v>0</v>
      </c>
      <c r="CH50" s="12">
        <v>0</v>
      </c>
      <c r="CI50" s="13"/>
      <c r="CJ50" s="12">
        <v>0</v>
      </c>
      <c r="CK50" s="12">
        <v>0</v>
      </c>
      <c r="CL50" s="12">
        <v>0</v>
      </c>
      <c r="CM50" s="12">
        <v>0</v>
      </c>
      <c r="CN50" s="13"/>
      <c r="CO50" s="12">
        <v>0</v>
      </c>
      <c r="CP50" s="12">
        <v>0</v>
      </c>
      <c r="CQ50" s="12">
        <v>0</v>
      </c>
      <c r="CR50" s="12">
        <v>0</v>
      </c>
      <c r="CS50" s="13"/>
      <c r="CT50" s="12">
        <v>0</v>
      </c>
      <c r="CU50" s="12">
        <v>0</v>
      </c>
      <c r="CV50" s="12">
        <v>0</v>
      </c>
      <c r="CW50" s="12">
        <v>0</v>
      </c>
      <c r="CX50" s="13"/>
      <c r="CY50" s="12">
        <v>0</v>
      </c>
      <c r="CZ50" s="12">
        <v>0</v>
      </c>
      <c r="DA50" s="12">
        <v>0</v>
      </c>
      <c r="DB50" s="12">
        <v>0</v>
      </c>
      <c r="DC50" s="13"/>
      <c r="DD50" s="12">
        <v>0</v>
      </c>
      <c r="DE50" s="12">
        <v>0</v>
      </c>
      <c r="DF50" s="12">
        <v>0</v>
      </c>
      <c r="DG50" s="12">
        <v>0</v>
      </c>
      <c r="DH50" s="13"/>
      <c r="DI50" s="12">
        <v>0</v>
      </c>
      <c r="DJ50" s="12">
        <v>0</v>
      </c>
      <c r="DK50" s="12">
        <v>0</v>
      </c>
      <c r="DL50" s="12">
        <v>0</v>
      </c>
      <c r="DM50" s="13"/>
      <c r="DN50" s="12">
        <v>0</v>
      </c>
      <c r="DO50" s="12">
        <v>0</v>
      </c>
      <c r="DP50" s="12">
        <v>0</v>
      </c>
      <c r="DQ50" s="12">
        <v>0</v>
      </c>
      <c r="DR50" s="13"/>
      <c r="DS50" s="12">
        <v>0</v>
      </c>
      <c r="DT50" s="12">
        <v>0</v>
      </c>
      <c r="DU50" s="12">
        <v>0</v>
      </c>
      <c r="DV50" s="12">
        <v>0</v>
      </c>
      <c r="DW50" s="13"/>
      <c r="DX50" s="12">
        <v>0</v>
      </c>
      <c r="DY50" s="12">
        <v>0</v>
      </c>
      <c r="DZ50" s="12">
        <v>0</v>
      </c>
      <c r="EA50" s="12">
        <v>0</v>
      </c>
      <c r="EB50" s="13"/>
      <c r="EC50" s="12">
        <v>0</v>
      </c>
      <c r="ED50" s="12">
        <v>0</v>
      </c>
      <c r="EE50" s="12">
        <v>0</v>
      </c>
      <c r="EF50" s="12">
        <v>0</v>
      </c>
      <c r="EG50" s="13"/>
      <c r="EH50" s="12">
        <v>0</v>
      </c>
      <c r="EI50" s="12">
        <v>0</v>
      </c>
      <c r="EJ50" s="12">
        <v>0</v>
      </c>
      <c r="EK50" s="12">
        <v>0</v>
      </c>
      <c r="EL50" s="13"/>
      <c r="EM50" s="12">
        <v>0</v>
      </c>
      <c r="EN50" s="12">
        <v>0</v>
      </c>
      <c r="EO50" s="12">
        <v>0</v>
      </c>
      <c r="EP50" s="12">
        <v>0</v>
      </c>
      <c r="EQ50" s="13"/>
      <c r="ER50" s="12">
        <v>0</v>
      </c>
      <c r="ES50" s="12">
        <v>0</v>
      </c>
      <c r="ET50" s="12">
        <v>0</v>
      </c>
      <c r="EU50" s="12">
        <v>0</v>
      </c>
      <c r="EV50" s="13"/>
      <c r="EW50" s="12">
        <v>0</v>
      </c>
      <c r="EX50" s="12">
        <v>0</v>
      </c>
      <c r="EY50" s="12">
        <v>0</v>
      </c>
      <c r="EZ50" s="12">
        <v>0</v>
      </c>
      <c r="FA50" s="13"/>
      <c r="FB50" s="12">
        <v>0</v>
      </c>
      <c r="FC50" s="12">
        <v>0</v>
      </c>
      <c r="FD50" s="12">
        <v>0</v>
      </c>
      <c r="FE50" s="12">
        <v>0</v>
      </c>
      <c r="FF50" s="13"/>
      <c r="FG50" s="12">
        <v>0</v>
      </c>
      <c r="FH50" s="12">
        <v>0</v>
      </c>
      <c r="FI50" s="12">
        <v>0</v>
      </c>
      <c r="FJ50" s="12">
        <v>0</v>
      </c>
      <c r="FK50" s="13"/>
      <c r="FL50" s="12">
        <v>0</v>
      </c>
      <c r="FM50" s="12">
        <v>0</v>
      </c>
      <c r="FN50" s="12">
        <v>0</v>
      </c>
      <c r="FO50" s="12">
        <v>0</v>
      </c>
      <c r="FP50" s="13"/>
      <c r="FQ50" s="12">
        <v>0</v>
      </c>
      <c r="FR50" s="12">
        <v>0</v>
      </c>
      <c r="FS50" s="12">
        <v>0</v>
      </c>
      <c r="FT50" s="12">
        <v>0</v>
      </c>
      <c r="FU50" s="13"/>
      <c r="FV50" s="12">
        <v>0</v>
      </c>
      <c r="FW50" s="12">
        <v>0</v>
      </c>
      <c r="FX50" s="12">
        <v>0</v>
      </c>
      <c r="FY50" s="12">
        <v>0</v>
      </c>
      <c r="FZ50" s="13"/>
      <c r="GA50" s="12">
        <v>0</v>
      </c>
      <c r="GB50" s="12">
        <v>0</v>
      </c>
      <c r="GC50" s="12">
        <v>0</v>
      </c>
      <c r="GD50" s="12">
        <v>0</v>
      </c>
      <c r="GE50" s="13"/>
      <c r="GF50" s="12">
        <v>0</v>
      </c>
      <c r="GG50" s="12">
        <v>0</v>
      </c>
      <c r="GH50" s="12">
        <v>0</v>
      </c>
      <c r="GI50" s="12">
        <v>0</v>
      </c>
      <c r="GJ50" s="13"/>
      <c r="GK50" s="12">
        <v>3</v>
      </c>
      <c r="GL50" s="12">
        <v>504000</v>
      </c>
      <c r="GM50" s="12">
        <v>0</v>
      </c>
      <c r="GN50" s="12">
        <v>504000</v>
      </c>
      <c r="GO50" s="13"/>
      <c r="GP50" s="12">
        <v>0</v>
      </c>
      <c r="GQ50" s="12">
        <v>1512000</v>
      </c>
      <c r="GR50" s="12">
        <v>0</v>
      </c>
      <c r="GS50" s="12">
        <v>1512000</v>
      </c>
      <c r="GT50" s="13"/>
      <c r="GU50" s="12">
        <v>0</v>
      </c>
      <c r="GV50" s="12">
        <v>0</v>
      </c>
      <c r="GW50" s="12">
        <v>0</v>
      </c>
      <c r="GX50" s="12">
        <v>0</v>
      </c>
      <c r="GY50" s="13"/>
      <c r="GZ50" s="12">
        <v>0</v>
      </c>
      <c r="HA50" s="12">
        <v>0</v>
      </c>
      <c r="HB50" s="12">
        <v>0</v>
      </c>
      <c r="HC50" s="12">
        <v>0</v>
      </c>
      <c r="HD50" s="13"/>
      <c r="HE50" s="12">
        <v>0</v>
      </c>
      <c r="HF50" s="12">
        <v>0</v>
      </c>
      <c r="HG50" s="12">
        <v>0</v>
      </c>
      <c r="HH50" s="12">
        <v>0</v>
      </c>
      <c r="HI50" s="13"/>
      <c r="HJ50" s="12">
        <v>0</v>
      </c>
      <c r="HK50" s="12">
        <v>0</v>
      </c>
      <c r="HL50" s="12">
        <v>0</v>
      </c>
      <c r="HM50" s="12">
        <v>0</v>
      </c>
      <c r="HN50" s="13"/>
      <c r="HO50" s="12">
        <v>0</v>
      </c>
      <c r="HP50" s="12">
        <v>0</v>
      </c>
      <c r="HQ50" s="12">
        <v>0</v>
      </c>
      <c r="HR50" s="12">
        <v>0</v>
      </c>
      <c r="HS50" s="13"/>
      <c r="HT50" s="12">
        <v>0</v>
      </c>
      <c r="HU50" s="12">
        <v>0</v>
      </c>
      <c r="HV50" s="12">
        <v>0</v>
      </c>
      <c r="HW50" s="12">
        <v>0</v>
      </c>
      <c r="HX50" s="13"/>
      <c r="HY50" s="12">
        <v>0</v>
      </c>
      <c r="HZ50" s="12">
        <v>0</v>
      </c>
      <c r="IA50" s="12"/>
      <c r="IB50" s="12">
        <v>0</v>
      </c>
      <c r="IC50" s="13"/>
      <c r="ID50" s="12">
        <v>0</v>
      </c>
      <c r="IE50" s="12">
        <v>0</v>
      </c>
      <c r="IF50" s="12">
        <v>0</v>
      </c>
      <c r="IG50" s="12">
        <v>0</v>
      </c>
      <c r="IH50" s="13"/>
      <c r="II50" s="12">
        <v>0</v>
      </c>
      <c r="IJ50" s="12">
        <v>0</v>
      </c>
      <c r="IK50" s="12">
        <v>0</v>
      </c>
      <c r="IL50" s="12">
        <v>0</v>
      </c>
      <c r="IM50" s="13"/>
      <c r="IN50" s="12">
        <v>0</v>
      </c>
      <c r="IO50" s="12">
        <v>0</v>
      </c>
      <c r="IP50" s="12">
        <v>0</v>
      </c>
      <c r="IQ50" s="12">
        <v>0</v>
      </c>
      <c r="IR50" s="13"/>
      <c r="IS50" s="12">
        <v>0</v>
      </c>
      <c r="IT50" s="12">
        <v>0</v>
      </c>
      <c r="IU50" s="12">
        <v>0</v>
      </c>
      <c r="IV50" s="12">
        <v>0</v>
      </c>
      <c r="IW50" s="13"/>
      <c r="IX50" s="12">
        <v>0</v>
      </c>
      <c r="IY50" s="12">
        <v>0</v>
      </c>
      <c r="IZ50" s="12">
        <v>0</v>
      </c>
      <c r="JA50" s="12">
        <v>0</v>
      </c>
      <c r="JB50" s="13"/>
      <c r="JC50" s="12">
        <v>0</v>
      </c>
      <c r="JD50" s="12">
        <v>0</v>
      </c>
      <c r="JE50" s="12">
        <v>0</v>
      </c>
      <c r="JF50" s="12">
        <v>0</v>
      </c>
      <c r="JG50" s="13"/>
      <c r="JH50" s="72">
        <v>0</v>
      </c>
      <c r="JI50" s="12">
        <v>0</v>
      </c>
      <c r="JJ50" s="12">
        <v>0</v>
      </c>
      <c r="JK50" s="12">
        <v>0</v>
      </c>
      <c r="JL50" s="13"/>
      <c r="JM50" s="12">
        <v>0</v>
      </c>
      <c r="JN50" s="12">
        <v>0</v>
      </c>
      <c r="JO50" s="12">
        <v>0</v>
      </c>
      <c r="JP50" s="12">
        <v>0</v>
      </c>
      <c r="JQ50" s="13"/>
      <c r="JR50" s="12">
        <v>0</v>
      </c>
      <c r="JS50" s="12">
        <v>0</v>
      </c>
      <c r="JT50" s="12">
        <v>0</v>
      </c>
      <c r="JU50" s="12">
        <v>0</v>
      </c>
      <c r="JV50" s="13"/>
      <c r="JW50" s="12">
        <v>0</v>
      </c>
      <c r="JX50" s="12">
        <v>0</v>
      </c>
      <c r="JY50" s="12">
        <v>0</v>
      </c>
      <c r="JZ50" s="12">
        <v>0</v>
      </c>
      <c r="KA50" s="13"/>
      <c r="KB50" s="12">
        <v>0</v>
      </c>
      <c r="KC50" s="12">
        <v>0</v>
      </c>
      <c r="KD50" s="12">
        <v>0</v>
      </c>
      <c r="KE50" s="12">
        <v>0</v>
      </c>
      <c r="KF50" s="13"/>
      <c r="KG50" s="12">
        <v>0</v>
      </c>
      <c r="KH50" s="12">
        <v>0</v>
      </c>
      <c r="KI50" s="12">
        <v>0</v>
      </c>
      <c r="KJ50" s="12">
        <v>0</v>
      </c>
      <c r="KK50" s="13"/>
      <c r="KL50" s="12">
        <v>0</v>
      </c>
      <c r="KM50" s="12">
        <v>0</v>
      </c>
      <c r="KN50" s="12">
        <v>0</v>
      </c>
      <c r="KO50" s="12">
        <v>0</v>
      </c>
      <c r="KP50" s="13"/>
      <c r="KQ50" s="12">
        <v>0</v>
      </c>
      <c r="KR50" s="12">
        <v>0</v>
      </c>
      <c r="KS50" s="12">
        <v>0</v>
      </c>
      <c r="KT50" s="12">
        <v>0</v>
      </c>
      <c r="KU50" s="13"/>
      <c r="KV50" s="12">
        <v>0</v>
      </c>
      <c r="KW50" s="12">
        <v>0</v>
      </c>
      <c r="KX50" s="12">
        <v>0</v>
      </c>
      <c r="KY50" s="12">
        <v>0</v>
      </c>
      <c r="KZ50" s="13"/>
      <c r="LA50" s="12"/>
      <c r="LB50" s="12"/>
      <c r="LC50" s="12">
        <v>0</v>
      </c>
      <c r="LD50" s="12">
        <v>0</v>
      </c>
      <c r="LE50" s="13"/>
      <c r="LF50" s="12">
        <v>0</v>
      </c>
      <c r="LG50" s="12">
        <v>0</v>
      </c>
      <c r="LH50" s="12">
        <v>0</v>
      </c>
      <c r="LI50" s="12">
        <v>0</v>
      </c>
      <c r="LJ50" s="13"/>
      <c r="LK50" s="12">
        <v>0</v>
      </c>
      <c r="LL50" s="12">
        <v>0</v>
      </c>
      <c r="LM50" s="12">
        <v>0</v>
      </c>
      <c r="LN50" s="12">
        <v>0</v>
      </c>
      <c r="LO50" s="13"/>
      <c r="LP50" s="12">
        <v>0</v>
      </c>
      <c r="LQ50" s="12">
        <v>0</v>
      </c>
      <c r="LR50" s="12">
        <v>0</v>
      </c>
      <c r="LS50" s="12">
        <v>0</v>
      </c>
      <c r="LT50" s="13"/>
      <c r="LU50" s="12">
        <v>0</v>
      </c>
      <c r="LV50" s="12">
        <v>0</v>
      </c>
      <c r="LW50" s="12">
        <v>0</v>
      </c>
      <c r="LX50" s="12">
        <v>0</v>
      </c>
      <c r="LY50" s="13"/>
      <c r="LZ50" s="12">
        <v>0</v>
      </c>
      <c r="MA50" s="12">
        <v>0</v>
      </c>
      <c r="MB50" s="12">
        <v>0</v>
      </c>
      <c r="MC50" s="12">
        <v>0</v>
      </c>
      <c r="MD50" s="13"/>
      <c r="ME50" s="12">
        <v>0</v>
      </c>
      <c r="MF50" s="12">
        <v>0</v>
      </c>
      <c r="MG50" s="12">
        <v>0</v>
      </c>
      <c r="MH50" s="12">
        <v>0</v>
      </c>
      <c r="MI50" s="13"/>
      <c r="MJ50" s="12">
        <v>0</v>
      </c>
      <c r="MK50" s="12">
        <v>0</v>
      </c>
      <c r="ML50" s="12">
        <v>0</v>
      </c>
      <c r="MM50" s="12">
        <v>0</v>
      </c>
      <c r="MN50" s="13"/>
      <c r="MO50" s="12">
        <v>0</v>
      </c>
      <c r="MP50" s="12">
        <v>0</v>
      </c>
      <c r="MQ50" s="12">
        <v>0</v>
      </c>
      <c r="MR50" s="12">
        <v>0</v>
      </c>
      <c r="MS50" s="13"/>
      <c r="MT50" s="12">
        <v>0</v>
      </c>
      <c r="MU50" s="12">
        <v>2016000</v>
      </c>
      <c r="MV50" s="12">
        <v>0</v>
      </c>
      <c r="MW50" s="12">
        <v>2016000</v>
      </c>
      <c r="MX50" s="13"/>
    </row>
    <row r="51" spans="1:362" ht="16.5" hidden="1">
      <c r="A51" s="77">
        <v>45</v>
      </c>
      <c r="B51" s="78" t="s">
        <v>61</v>
      </c>
      <c r="C51" s="12">
        <v>0</v>
      </c>
      <c r="D51" s="12">
        <v>0</v>
      </c>
      <c r="E51" s="12">
        <v>0</v>
      </c>
      <c r="F51" s="12">
        <v>0</v>
      </c>
      <c r="G51" s="13"/>
      <c r="H51" s="12">
        <v>0</v>
      </c>
      <c r="I51" s="12">
        <v>0</v>
      </c>
      <c r="J51" s="12">
        <v>0</v>
      </c>
      <c r="K51" s="12">
        <v>0</v>
      </c>
      <c r="L51" s="13"/>
      <c r="M51" s="12">
        <v>0</v>
      </c>
      <c r="N51" s="12">
        <v>0</v>
      </c>
      <c r="O51" s="12">
        <v>0</v>
      </c>
      <c r="P51" s="12">
        <v>0</v>
      </c>
      <c r="Q51" s="13"/>
      <c r="R51" s="12">
        <v>0</v>
      </c>
      <c r="S51" s="12">
        <v>0</v>
      </c>
      <c r="T51" s="12">
        <v>0</v>
      </c>
      <c r="U51" s="12">
        <v>0</v>
      </c>
      <c r="V51" s="13"/>
      <c r="W51" s="12">
        <v>0</v>
      </c>
      <c r="X51" s="12">
        <v>0</v>
      </c>
      <c r="Y51" s="12">
        <v>0</v>
      </c>
      <c r="Z51" s="12">
        <v>0</v>
      </c>
      <c r="AA51" s="13"/>
      <c r="AB51" s="12">
        <v>0</v>
      </c>
      <c r="AC51" s="12">
        <v>0</v>
      </c>
      <c r="AD51" s="12">
        <v>0</v>
      </c>
      <c r="AE51" s="12">
        <v>0</v>
      </c>
      <c r="AF51" s="13"/>
      <c r="AG51" s="12">
        <v>0</v>
      </c>
      <c r="AH51" s="12">
        <v>0</v>
      </c>
      <c r="AI51" s="12">
        <v>0</v>
      </c>
      <c r="AJ51" s="12">
        <v>0</v>
      </c>
      <c r="AK51" s="13"/>
      <c r="AL51" s="12">
        <v>0</v>
      </c>
      <c r="AM51" s="12">
        <v>0</v>
      </c>
      <c r="AN51" s="12">
        <v>0</v>
      </c>
      <c r="AO51" s="12">
        <v>0</v>
      </c>
      <c r="AP51" s="13"/>
      <c r="AQ51" s="12">
        <v>0</v>
      </c>
      <c r="AR51" s="12">
        <v>0</v>
      </c>
      <c r="AS51" s="12">
        <v>0</v>
      </c>
      <c r="AT51" s="12">
        <v>0</v>
      </c>
      <c r="AU51" s="13"/>
      <c r="AV51" s="12">
        <v>0</v>
      </c>
      <c r="AW51" s="12">
        <v>0</v>
      </c>
      <c r="AX51" s="12">
        <v>0</v>
      </c>
      <c r="AY51" s="12">
        <v>0</v>
      </c>
      <c r="AZ51" s="13"/>
      <c r="BA51" s="12">
        <v>0</v>
      </c>
      <c r="BB51" s="12">
        <v>0</v>
      </c>
      <c r="BC51" s="12">
        <v>0</v>
      </c>
      <c r="BD51" s="12">
        <v>0</v>
      </c>
      <c r="BE51" s="13"/>
      <c r="BF51" s="12">
        <v>0</v>
      </c>
      <c r="BG51" s="12">
        <v>0</v>
      </c>
      <c r="BH51" s="12">
        <v>0</v>
      </c>
      <c r="BI51" s="12">
        <v>0</v>
      </c>
      <c r="BJ51" s="13"/>
      <c r="BK51" s="12">
        <v>0</v>
      </c>
      <c r="BL51" s="12">
        <v>0</v>
      </c>
      <c r="BM51" s="12">
        <v>0</v>
      </c>
      <c r="BN51" s="12">
        <v>0</v>
      </c>
      <c r="BO51" s="13"/>
      <c r="BP51" s="12">
        <v>0</v>
      </c>
      <c r="BQ51" s="12">
        <v>0</v>
      </c>
      <c r="BR51" s="12">
        <v>0</v>
      </c>
      <c r="BS51" s="12">
        <v>0</v>
      </c>
      <c r="BT51" s="13"/>
      <c r="BU51" s="12">
        <v>0</v>
      </c>
      <c r="BV51" s="12">
        <v>0</v>
      </c>
      <c r="BW51" s="12">
        <v>0</v>
      </c>
      <c r="BX51" s="12">
        <v>0</v>
      </c>
      <c r="BY51" s="13"/>
      <c r="BZ51" s="12">
        <v>0</v>
      </c>
      <c r="CA51" s="12">
        <v>0</v>
      </c>
      <c r="CB51" s="12">
        <v>0</v>
      </c>
      <c r="CC51" s="12">
        <v>0</v>
      </c>
      <c r="CD51" s="13"/>
      <c r="CE51" s="12">
        <v>0</v>
      </c>
      <c r="CF51" s="12">
        <v>0</v>
      </c>
      <c r="CG51" s="12">
        <v>0</v>
      </c>
      <c r="CH51" s="12">
        <v>0</v>
      </c>
      <c r="CI51" s="13"/>
      <c r="CJ51" s="12">
        <v>0</v>
      </c>
      <c r="CK51" s="12">
        <v>0</v>
      </c>
      <c r="CL51" s="12">
        <v>0</v>
      </c>
      <c r="CM51" s="12">
        <v>0</v>
      </c>
      <c r="CN51" s="13"/>
      <c r="CO51" s="12">
        <v>0</v>
      </c>
      <c r="CP51" s="12">
        <v>0</v>
      </c>
      <c r="CQ51" s="12">
        <v>0</v>
      </c>
      <c r="CR51" s="12">
        <v>0</v>
      </c>
      <c r="CS51" s="13"/>
      <c r="CT51" s="12">
        <v>0</v>
      </c>
      <c r="CU51" s="12">
        <v>0</v>
      </c>
      <c r="CV51" s="12">
        <v>0</v>
      </c>
      <c r="CW51" s="12">
        <v>0</v>
      </c>
      <c r="CX51" s="13"/>
      <c r="CY51" s="12">
        <v>0</v>
      </c>
      <c r="CZ51" s="12">
        <v>0</v>
      </c>
      <c r="DA51" s="12">
        <v>0</v>
      </c>
      <c r="DB51" s="12">
        <v>0</v>
      </c>
      <c r="DC51" s="13"/>
      <c r="DD51" s="12">
        <v>0</v>
      </c>
      <c r="DE51" s="12">
        <v>0</v>
      </c>
      <c r="DF51" s="12">
        <v>0</v>
      </c>
      <c r="DG51" s="12">
        <v>0</v>
      </c>
      <c r="DH51" s="13"/>
      <c r="DI51" s="12">
        <v>0</v>
      </c>
      <c r="DJ51" s="12">
        <v>0</v>
      </c>
      <c r="DK51" s="12">
        <v>0</v>
      </c>
      <c r="DL51" s="12">
        <v>0</v>
      </c>
      <c r="DM51" s="13"/>
      <c r="DN51" s="12">
        <v>0</v>
      </c>
      <c r="DO51" s="12">
        <v>0</v>
      </c>
      <c r="DP51" s="12">
        <v>0</v>
      </c>
      <c r="DQ51" s="12">
        <v>0</v>
      </c>
      <c r="DR51" s="13"/>
      <c r="DS51" s="12">
        <v>0</v>
      </c>
      <c r="DT51" s="12">
        <v>0</v>
      </c>
      <c r="DU51" s="12">
        <v>0</v>
      </c>
      <c r="DV51" s="12">
        <v>0</v>
      </c>
      <c r="DW51" s="13"/>
      <c r="DX51" s="12">
        <v>0</v>
      </c>
      <c r="DY51" s="12">
        <v>0</v>
      </c>
      <c r="DZ51" s="12">
        <v>0</v>
      </c>
      <c r="EA51" s="12">
        <v>0</v>
      </c>
      <c r="EB51" s="13"/>
      <c r="EC51" s="12">
        <v>0</v>
      </c>
      <c r="ED51" s="12">
        <v>0</v>
      </c>
      <c r="EE51" s="12">
        <v>0</v>
      </c>
      <c r="EF51" s="12">
        <v>0</v>
      </c>
      <c r="EG51" s="13"/>
      <c r="EH51" s="12">
        <v>0</v>
      </c>
      <c r="EI51" s="12">
        <v>0</v>
      </c>
      <c r="EJ51" s="12">
        <v>0</v>
      </c>
      <c r="EK51" s="12">
        <v>0</v>
      </c>
      <c r="EL51" s="13"/>
      <c r="EM51" s="12">
        <v>0</v>
      </c>
      <c r="EN51" s="12">
        <v>0</v>
      </c>
      <c r="EO51" s="12">
        <v>0</v>
      </c>
      <c r="EP51" s="12">
        <v>0</v>
      </c>
      <c r="EQ51" s="13"/>
      <c r="ER51" s="12">
        <v>0</v>
      </c>
      <c r="ES51" s="12">
        <v>0</v>
      </c>
      <c r="ET51" s="12">
        <v>0</v>
      </c>
      <c r="EU51" s="12">
        <v>0</v>
      </c>
      <c r="EV51" s="13"/>
      <c r="EW51" s="12">
        <v>0</v>
      </c>
      <c r="EX51" s="12">
        <v>0</v>
      </c>
      <c r="EY51" s="12">
        <v>0</v>
      </c>
      <c r="EZ51" s="12">
        <v>0</v>
      </c>
      <c r="FA51" s="13"/>
      <c r="FB51" s="12">
        <v>0</v>
      </c>
      <c r="FC51" s="12">
        <v>0</v>
      </c>
      <c r="FD51" s="12">
        <v>0</v>
      </c>
      <c r="FE51" s="12">
        <v>0</v>
      </c>
      <c r="FF51" s="13"/>
      <c r="FG51" s="12">
        <v>0</v>
      </c>
      <c r="FH51" s="12">
        <v>0</v>
      </c>
      <c r="FI51" s="12">
        <v>0</v>
      </c>
      <c r="FJ51" s="12">
        <v>0</v>
      </c>
      <c r="FK51" s="13"/>
      <c r="FL51" s="12">
        <v>0</v>
      </c>
      <c r="FM51" s="12">
        <v>0</v>
      </c>
      <c r="FN51" s="12">
        <v>0</v>
      </c>
      <c r="FO51" s="12">
        <v>0</v>
      </c>
      <c r="FP51" s="13"/>
      <c r="FQ51" s="12">
        <v>0</v>
      </c>
      <c r="FR51" s="12">
        <v>0</v>
      </c>
      <c r="FS51" s="12">
        <v>0</v>
      </c>
      <c r="FT51" s="12">
        <v>0</v>
      </c>
      <c r="FU51" s="13"/>
      <c r="FV51" s="12">
        <v>0</v>
      </c>
      <c r="FW51" s="12">
        <v>0</v>
      </c>
      <c r="FX51" s="12">
        <v>0</v>
      </c>
      <c r="FY51" s="12">
        <v>0</v>
      </c>
      <c r="FZ51" s="13"/>
      <c r="GA51" s="12">
        <v>0</v>
      </c>
      <c r="GB51" s="12">
        <v>0</v>
      </c>
      <c r="GC51" s="12">
        <v>0</v>
      </c>
      <c r="GD51" s="12">
        <v>0</v>
      </c>
      <c r="GE51" s="13"/>
      <c r="GF51" s="12">
        <v>0</v>
      </c>
      <c r="GG51" s="12">
        <v>0</v>
      </c>
      <c r="GH51" s="12">
        <v>0</v>
      </c>
      <c r="GI51" s="12">
        <v>0</v>
      </c>
      <c r="GJ51" s="13"/>
      <c r="GK51" s="12">
        <v>3</v>
      </c>
      <c r="GL51" s="12">
        <v>504000</v>
      </c>
      <c r="GM51" s="12">
        <v>0</v>
      </c>
      <c r="GN51" s="12">
        <v>504000</v>
      </c>
      <c r="GO51" s="13"/>
      <c r="GP51" s="12">
        <v>0</v>
      </c>
      <c r="GQ51" s="12">
        <v>1008000</v>
      </c>
      <c r="GR51" s="12">
        <v>0</v>
      </c>
      <c r="GS51" s="12">
        <v>1008000</v>
      </c>
      <c r="GT51" s="13"/>
      <c r="GU51" s="12">
        <v>0</v>
      </c>
      <c r="GV51" s="12">
        <v>0</v>
      </c>
      <c r="GW51" s="12">
        <v>0</v>
      </c>
      <c r="GX51" s="12">
        <v>0</v>
      </c>
      <c r="GY51" s="13"/>
      <c r="GZ51" s="12">
        <v>0</v>
      </c>
      <c r="HA51" s="12">
        <v>0</v>
      </c>
      <c r="HB51" s="12">
        <v>0</v>
      </c>
      <c r="HC51" s="12">
        <v>0</v>
      </c>
      <c r="HD51" s="13"/>
      <c r="HE51" s="12">
        <v>0</v>
      </c>
      <c r="HF51" s="12">
        <v>0</v>
      </c>
      <c r="HG51" s="12">
        <v>0</v>
      </c>
      <c r="HH51" s="12">
        <v>0</v>
      </c>
      <c r="HI51" s="13"/>
      <c r="HJ51" s="12">
        <v>0</v>
      </c>
      <c r="HK51" s="12">
        <v>0</v>
      </c>
      <c r="HL51" s="12">
        <v>0</v>
      </c>
      <c r="HM51" s="12">
        <v>0</v>
      </c>
      <c r="HN51" s="13"/>
      <c r="HO51" s="12">
        <v>0</v>
      </c>
      <c r="HP51" s="12">
        <v>0</v>
      </c>
      <c r="HQ51" s="12">
        <v>0</v>
      </c>
      <c r="HR51" s="12">
        <v>0</v>
      </c>
      <c r="HS51" s="13"/>
      <c r="HT51" s="12">
        <v>0</v>
      </c>
      <c r="HU51" s="12">
        <v>0</v>
      </c>
      <c r="HV51" s="12">
        <v>0</v>
      </c>
      <c r="HW51" s="12">
        <v>0</v>
      </c>
      <c r="HX51" s="13"/>
      <c r="HY51" s="12">
        <v>0</v>
      </c>
      <c r="HZ51" s="12">
        <v>0</v>
      </c>
      <c r="IA51" s="12"/>
      <c r="IB51" s="12">
        <v>0</v>
      </c>
      <c r="IC51" s="13"/>
      <c r="ID51" s="12">
        <v>0</v>
      </c>
      <c r="IE51" s="12">
        <v>0</v>
      </c>
      <c r="IF51" s="12">
        <v>0</v>
      </c>
      <c r="IG51" s="12">
        <v>0</v>
      </c>
      <c r="IH51" s="13"/>
      <c r="II51" s="12">
        <v>0</v>
      </c>
      <c r="IJ51" s="12">
        <v>0</v>
      </c>
      <c r="IK51" s="12">
        <v>0</v>
      </c>
      <c r="IL51" s="12">
        <v>0</v>
      </c>
      <c r="IM51" s="13"/>
      <c r="IN51" s="12">
        <v>0</v>
      </c>
      <c r="IO51" s="12">
        <v>0</v>
      </c>
      <c r="IP51" s="12">
        <v>0</v>
      </c>
      <c r="IQ51" s="12">
        <v>0</v>
      </c>
      <c r="IR51" s="13"/>
      <c r="IS51" s="12">
        <v>0</v>
      </c>
      <c r="IT51" s="12">
        <v>0</v>
      </c>
      <c r="IU51" s="12">
        <v>0</v>
      </c>
      <c r="IV51" s="12">
        <v>0</v>
      </c>
      <c r="IW51" s="13"/>
      <c r="IX51" s="12">
        <v>0</v>
      </c>
      <c r="IY51" s="12">
        <v>0</v>
      </c>
      <c r="IZ51" s="12">
        <v>0</v>
      </c>
      <c r="JA51" s="12">
        <v>0</v>
      </c>
      <c r="JB51" s="13"/>
      <c r="JC51" s="12">
        <v>0</v>
      </c>
      <c r="JD51" s="12">
        <v>0</v>
      </c>
      <c r="JE51" s="12">
        <v>0</v>
      </c>
      <c r="JF51" s="12">
        <v>0</v>
      </c>
      <c r="JG51" s="13"/>
      <c r="JH51" s="72">
        <v>0</v>
      </c>
      <c r="JI51" s="12">
        <v>0</v>
      </c>
      <c r="JJ51" s="12">
        <v>0</v>
      </c>
      <c r="JK51" s="12">
        <v>0</v>
      </c>
      <c r="JL51" s="13"/>
      <c r="JM51" s="12">
        <v>0</v>
      </c>
      <c r="JN51" s="12">
        <v>0</v>
      </c>
      <c r="JO51" s="12">
        <v>0</v>
      </c>
      <c r="JP51" s="12">
        <v>0</v>
      </c>
      <c r="JQ51" s="13"/>
      <c r="JR51" s="12">
        <v>0</v>
      </c>
      <c r="JS51" s="12">
        <v>0</v>
      </c>
      <c r="JT51" s="12">
        <v>0</v>
      </c>
      <c r="JU51" s="12">
        <v>0</v>
      </c>
      <c r="JV51" s="13"/>
      <c r="JW51" s="12">
        <v>0</v>
      </c>
      <c r="JX51" s="12">
        <v>0</v>
      </c>
      <c r="JY51" s="12">
        <v>0</v>
      </c>
      <c r="JZ51" s="12">
        <v>0</v>
      </c>
      <c r="KA51" s="13"/>
      <c r="KB51" s="12">
        <v>0</v>
      </c>
      <c r="KC51" s="12">
        <v>0</v>
      </c>
      <c r="KD51" s="12">
        <v>0</v>
      </c>
      <c r="KE51" s="12">
        <v>0</v>
      </c>
      <c r="KF51" s="13"/>
      <c r="KG51" s="12">
        <v>0</v>
      </c>
      <c r="KH51" s="12">
        <v>0</v>
      </c>
      <c r="KI51" s="12">
        <v>0</v>
      </c>
      <c r="KJ51" s="12">
        <v>0</v>
      </c>
      <c r="KK51" s="13"/>
      <c r="KL51" s="12">
        <v>0</v>
      </c>
      <c r="KM51" s="12">
        <v>0</v>
      </c>
      <c r="KN51" s="12">
        <v>0</v>
      </c>
      <c r="KO51" s="12">
        <v>0</v>
      </c>
      <c r="KP51" s="13"/>
      <c r="KQ51" s="12">
        <v>0</v>
      </c>
      <c r="KR51" s="12">
        <v>0</v>
      </c>
      <c r="KS51" s="12">
        <v>0</v>
      </c>
      <c r="KT51" s="12">
        <v>0</v>
      </c>
      <c r="KU51" s="13"/>
      <c r="KV51" s="12">
        <v>0</v>
      </c>
      <c r="KW51" s="12">
        <v>0</v>
      </c>
      <c r="KX51" s="12">
        <v>0</v>
      </c>
      <c r="KY51" s="12">
        <v>0</v>
      </c>
      <c r="KZ51" s="13"/>
      <c r="LA51" s="12"/>
      <c r="LB51" s="12"/>
      <c r="LC51" s="12">
        <v>0</v>
      </c>
      <c r="LD51" s="12">
        <v>0</v>
      </c>
      <c r="LE51" s="13"/>
      <c r="LF51" s="12">
        <v>0</v>
      </c>
      <c r="LG51" s="12">
        <v>0</v>
      </c>
      <c r="LH51" s="12">
        <v>0</v>
      </c>
      <c r="LI51" s="12">
        <v>0</v>
      </c>
      <c r="LJ51" s="13"/>
      <c r="LK51" s="12">
        <v>0</v>
      </c>
      <c r="LL51" s="12">
        <v>0</v>
      </c>
      <c r="LM51" s="12">
        <v>0</v>
      </c>
      <c r="LN51" s="12">
        <v>0</v>
      </c>
      <c r="LO51" s="13"/>
      <c r="LP51" s="12">
        <v>0</v>
      </c>
      <c r="LQ51" s="12">
        <v>0</v>
      </c>
      <c r="LR51" s="12">
        <v>0</v>
      </c>
      <c r="LS51" s="12">
        <v>0</v>
      </c>
      <c r="LT51" s="13"/>
      <c r="LU51" s="12">
        <v>0</v>
      </c>
      <c r="LV51" s="12">
        <v>0</v>
      </c>
      <c r="LW51" s="12">
        <v>0</v>
      </c>
      <c r="LX51" s="12">
        <v>0</v>
      </c>
      <c r="LY51" s="13"/>
      <c r="LZ51" s="12">
        <v>0</v>
      </c>
      <c r="MA51" s="12">
        <v>0</v>
      </c>
      <c r="MB51" s="12">
        <v>0</v>
      </c>
      <c r="MC51" s="12">
        <v>0</v>
      </c>
      <c r="MD51" s="13"/>
      <c r="ME51" s="12">
        <v>0</v>
      </c>
      <c r="MF51" s="12">
        <v>0</v>
      </c>
      <c r="MG51" s="12">
        <v>0</v>
      </c>
      <c r="MH51" s="12">
        <v>0</v>
      </c>
      <c r="MI51" s="13"/>
      <c r="MJ51" s="12">
        <v>0</v>
      </c>
      <c r="MK51" s="12">
        <v>0</v>
      </c>
      <c r="ML51" s="12">
        <v>0</v>
      </c>
      <c r="MM51" s="12">
        <v>0</v>
      </c>
      <c r="MN51" s="13"/>
      <c r="MO51" s="12">
        <v>0</v>
      </c>
      <c r="MP51" s="12">
        <v>0</v>
      </c>
      <c r="MQ51" s="12">
        <v>0</v>
      </c>
      <c r="MR51" s="12">
        <v>0</v>
      </c>
      <c r="MS51" s="13"/>
      <c r="MT51" s="12">
        <v>0</v>
      </c>
      <c r="MU51" s="12">
        <v>1512000</v>
      </c>
      <c r="MV51" s="12">
        <v>0</v>
      </c>
      <c r="MW51" s="12">
        <v>1512000</v>
      </c>
      <c r="MX51" s="13"/>
    </row>
    <row r="52" spans="1:362" ht="16.5" hidden="1">
      <c r="A52" s="77">
        <v>46</v>
      </c>
      <c r="B52" s="78" t="s">
        <v>62</v>
      </c>
      <c r="C52" s="12">
        <v>0</v>
      </c>
      <c r="D52" s="12">
        <v>0</v>
      </c>
      <c r="E52" s="12">
        <v>0</v>
      </c>
      <c r="F52" s="12">
        <v>0</v>
      </c>
      <c r="G52" s="13"/>
      <c r="H52" s="12">
        <v>0</v>
      </c>
      <c r="I52" s="12">
        <v>0</v>
      </c>
      <c r="J52" s="12">
        <v>0</v>
      </c>
      <c r="K52" s="12">
        <v>0</v>
      </c>
      <c r="L52" s="13"/>
      <c r="M52" s="12">
        <v>0</v>
      </c>
      <c r="N52" s="12">
        <v>0</v>
      </c>
      <c r="O52" s="12">
        <v>0</v>
      </c>
      <c r="P52" s="12">
        <v>0</v>
      </c>
      <c r="Q52" s="13"/>
      <c r="R52" s="12">
        <v>0</v>
      </c>
      <c r="S52" s="12">
        <v>0</v>
      </c>
      <c r="T52" s="12">
        <v>0</v>
      </c>
      <c r="U52" s="12">
        <v>0</v>
      </c>
      <c r="V52" s="13"/>
      <c r="W52" s="12">
        <v>0</v>
      </c>
      <c r="X52" s="12">
        <v>0</v>
      </c>
      <c r="Y52" s="12">
        <v>0</v>
      </c>
      <c r="Z52" s="12">
        <v>0</v>
      </c>
      <c r="AA52" s="13"/>
      <c r="AB52" s="12">
        <v>0</v>
      </c>
      <c r="AC52" s="12">
        <v>0</v>
      </c>
      <c r="AD52" s="12">
        <v>0</v>
      </c>
      <c r="AE52" s="12">
        <v>0</v>
      </c>
      <c r="AF52" s="13"/>
      <c r="AG52" s="12">
        <v>0</v>
      </c>
      <c r="AH52" s="12">
        <v>0</v>
      </c>
      <c r="AI52" s="12">
        <v>0</v>
      </c>
      <c r="AJ52" s="12">
        <v>0</v>
      </c>
      <c r="AK52" s="13"/>
      <c r="AL52" s="12">
        <v>0</v>
      </c>
      <c r="AM52" s="12">
        <v>0</v>
      </c>
      <c r="AN52" s="12">
        <v>0</v>
      </c>
      <c r="AO52" s="12">
        <v>0</v>
      </c>
      <c r="AP52" s="13"/>
      <c r="AQ52" s="12">
        <v>0</v>
      </c>
      <c r="AR52" s="12">
        <v>0</v>
      </c>
      <c r="AS52" s="12">
        <v>0</v>
      </c>
      <c r="AT52" s="12">
        <v>0</v>
      </c>
      <c r="AU52" s="13"/>
      <c r="AV52" s="12">
        <v>0</v>
      </c>
      <c r="AW52" s="12">
        <v>0</v>
      </c>
      <c r="AX52" s="12">
        <v>0</v>
      </c>
      <c r="AY52" s="12">
        <v>0</v>
      </c>
      <c r="AZ52" s="13"/>
      <c r="BA52" s="12">
        <v>0</v>
      </c>
      <c r="BB52" s="12">
        <v>0</v>
      </c>
      <c r="BC52" s="12">
        <v>0</v>
      </c>
      <c r="BD52" s="12">
        <v>0</v>
      </c>
      <c r="BE52" s="13"/>
      <c r="BF52" s="12">
        <v>0</v>
      </c>
      <c r="BG52" s="12">
        <v>0</v>
      </c>
      <c r="BH52" s="12">
        <v>0</v>
      </c>
      <c r="BI52" s="12">
        <v>0</v>
      </c>
      <c r="BJ52" s="13"/>
      <c r="BK52" s="12">
        <v>0</v>
      </c>
      <c r="BL52" s="12">
        <v>0</v>
      </c>
      <c r="BM52" s="12">
        <v>0</v>
      </c>
      <c r="BN52" s="12">
        <v>0</v>
      </c>
      <c r="BO52" s="13"/>
      <c r="BP52" s="12">
        <v>0</v>
      </c>
      <c r="BQ52" s="12">
        <v>0</v>
      </c>
      <c r="BR52" s="12">
        <v>0</v>
      </c>
      <c r="BS52" s="12">
        <v>0</v>
      </c>
      <c r="BT52" s="13"/>
      <c r="BU52" s="12">
        <v>0</v>
      </c>
      <c r="BV52" s="12">
        <v>0</v>
      </c>
      <c r="BW52" s="12">
        <v>0</v>
      </c>
      <c r="BX52" s="12">
        <v>0</v>
      </c>
      <c r="BY52" s="13"/>
      <c r="BZ52" s="12">
        <v>0</v>
      </c>
      <c r="CA52" s="12">
        <v>0</v>
      </c>
      <c r="CB52" s="12">
        <v>0</v>
      </c>
      <c r="CC52" s="12">
        <v>0</v>
      </c>
      <c r="CD52" s="13"/>
      <c r="CE52" s="12">
        <v>0</v>
      </c>
      <c r="CF52" s="12">
        <v>0</v>
      </c>
      <c r="CG52" s="12">
        <v>0</v>
      </c>
      <c r="CH52" s="12">
        <v>0</v>
      </c>
      <c r="CI52" s="13"/>
      <c r="CJ52" s="12">
        <v>0</v>
      </c>
      <c r="CK52" s="12">
        <v>0</v>
      </c>
      <c r="CL52" s="12">
        <v>0</v>
      </c>
      <c r="CM52" s="12">
        <v>0</v>
      </c>
      <c r="CN52" s="13"/>
      <c r="CO52" s="12">
        <v>0</v>
      </c>
      <c r="CP52" s="12">
        <v>0</v>
      </c>
      <c r="CQ52" s="12">
        <v>0</v>
      </c>
      <c r="CR52" s="12">
        <v>0</v>
      </c>
      <c r="CS52" s="13"/>
      <c r="CT52" s="12">
        <v>0</v>
      </c>
      <c r="CU52" s="12">
        <v>0</v>
      </c>
      <c r="CV52" s="12">
        <v>0</v>
      </c>
      <c r="CW52" s="12">
        <v>0</v>
      </c>
      <c r="CX52" s="13"/>
      <c r="CY52" s="12">
        <v>0</v>
      </c>
      <c r="CZ52" s="12">
        <v>0</v>
      </c>
      <c r="DA52" s="12">
        <v>0</v>
      </c>
      <c r="DB52" s="12">
        <v>0</v>
      </c>
      <c r="DC52" s="13"/>
      <c r="DD52" s="12">
        <v>0</v>
      </c>
      <c r="DE52" s="12">
        <v>0</v>
      </c>
      <c r="DF52" s="12">
        <v>0</v>
      </c>
      <c r="DG52" s="12">
        <v>0</v>
      </c>
      <c r="DH52" s="13"/>
      <c r="DI52" s="12">
        <v>0</v>
      </c>
      <c r="DJ52" s="12">
        <v>0</v>
      </c>
      <c r="DK52" s="12">
        <v>0</v>
      </c>
      <c r="DL52" s="12">
        <v>0</v>
      </c>
      <c r="DM52" s="13"/>
      <c r="DN52" s="12">
        <v>0</v>
      </c>
      <c r="DO52" s="12">
        <v>0</v>
      </c>
      <c r="DP52" s="12">
        <v>0</v>
      </c>
      <c r="DQ52" s="12">
        <v>0</v>
      </c>
      <c r="DR52" s="13"/>
      <c r="DS52" s="12">
        <v>0</v>
      </c>
      <c r="DT52" s="12">
        <v>0</v>
      </c>
      <c r="DU52" s="12">
        <v>0</v>
      </c>
      <c r="DV52" s="12">
        <v>0</v>
      </c>
      <c r="DW52" s="13"/>
      <c r="DX52" s="12">
        <v>0</v>
      </c>
      <c r="DY52" s="12">
        <v>0</v>
      </c>
      <c r="DZ52" s="12">
        <v>0</v>
      </c>
      <c r="EA52" s="12">
        <v>0</v>
      </c>
      <c r="EB52" s="13"/>
      <c r="EC52" s="12">
        <v>0</v>
      </c>
      <c r="ED52" s="12">
        <v>0</v>
      </c>
      <c r="EE52" s="12">
        <v>0</v>
      </c>
      <c r="EF52" s="12">
        <v>0</v>
      </c>
      <c r="EG52" s="13"/>
      <c r="EH52" s="12">
        <v>0</v>
      </c>
      <c r="EI52" s="12">
        <v>0</v>
      </c>
      <c r="EJ52" s="12">
        <v>0</v>
      </c>
      <c r="EK52" s="12">
        <v>0</v>
      </c>
      <c r="EL52" s="13"/>
      <c r="EM52" s="12">
        <v>0</v>
      </c>
      <c r="EN52" s="12">
        <v>0</v>
      </c>
      <c r="EO52" s="12">
        <v>0</v>
      </c>
      <c r="EP52" s="12">
        <v>0</v>
      </c>
      <c r="EQ52" s="13"/>
      <c r="ER52" s="12">
        <v>0</v>
      </c>
      <c r="ES52" s="12">
        <v>0</v>
      </c>
      <c r="ET52" s="12">
        <v>0</v>
      </c>
      <c r="EU52" s="12">
        <v>0</v>
      </c>
      <c r="EV52" s="13"/>
      <c r="EW52" s="12">
        <v>0</v>
      </c>
      <c r="EX52" s="12">
        <v>0</v>
      </c>
      <c r="EY52" s="12">
        <v>0</v>
      </c>
      <c r="EZ52" s="12">
        <v>0</v>
      </c>
      <c r="FA52" s="13"/>
      <c r="FB52" s="12">
        <v>0</v>
      </c>
      <c r="FC52" s="12">
        <v>0</v>
      </c>
      <c r="FD52" s="12">
        <v>0</v>
      </c>
      <c r="FE52" s="12">
        <v>0</v>
      </c>
      <c r="FF52" s="13"/>
      <c r="FG52" s="12">
        <v>0</v>
      </c>
      <c r="FH52" s="12">
        <v>0</v>
      </c>
      <c r="FI52" s="12">
        <v>0</v>
      </c>
      <c r="FJ52" s="12">
        <v>0</v>
      </c>
      <c r="FK52" s="13"/>
      <c r="FL52" s="12">
        <v>0</v>
      </c>
      <c r="FM52" s="12">
        <v>0</v>
      </c>
      <c r="FN52" s="12">
        <v>0</v>
      </c>
      <c r="FO52" s="12">
        <v>0</v>
      </c>
      <c r="FP52" s="13"/>
      <c r="FQ52" s="12">
        <v>0</v>
      </c>
      <c r="FR52" s="12">
        <v>0</v>
      </c>
      <c r="FS52" s="12">
        <v>0</v>
      </c>
      <c r="FT52" s="12">
        <v>0</v>
      </c>
      <c r="FU52" s="13"/>
      <c r="FV52" s="12">
        <v>0</v>
      </c>
      <c r="FW52" s="12">
        <v>0</v>
      </c>
      <c r="FX52" s="12">
        <v>0</v>
      </c>
      <c r="FY52" s="12">
        <v>0</v>
      </c>
      <c r="FZ52" s="13"/>
      <c r="GA52" s="12">
        <v>0</v>
      </c>
      <c r="GB52" s="12">
        <v>0</v>
      </c>
      <c r="GC52" s="12">
        <v>0</v>
      </c>
      <c r="GD52" s="12">
        <v>0</v>
      </c>
      <c r="GE52" s="13"/>
      <c r="GF52" s="12">
        <v>0</v>
      </c>
      <c r="GG52" s="12">
        <v>0</v>
      </c>
      <c r="GH52" s="12">
        <v>0</v>
      </c>
      <c r="GI52" s="12">
        <v>0</v>
      </c>
      <c r="GJ52" s="13"/>
      <c r="GK52" s="12">
        <v>3</v>
      </c>
      <c r="GL52" s="12">
        <v>504000</v>
      </c>
      <c r="GM52" s="12">
        <v>0</v>
      </c>
      <c r="GN52" s="12">
        <v>504000</v>
      </c>
      <c r="GO52" s="13"/>
      <c r="GP52" s="12">
        <v>0</v>
      </c>
      <c r="GQ52" s="12">
        <v>756000</v>
      </c>
      <c r="GR52" s="12">
        <v>0</v>
      </c>
      <c r="GS52" s="12">
        <v>756000</v>
      </c>
      <c r="GT52" s="13"/>
      <c r="GU52" s="12">
        <v>0</v>
      </c>
      <c r="GV52" s="12">
        <v>0</v>
      </c>
      <c r="GW52" s="12">
        <v>0</v>
      </c>
      <c r="GX52" s="12">
        <v>0</v>
      </c>
      <c r="GY52" s="13"/>
      <c r="GZ52" s="12">
        <v>0</v>
      </c>
      <c r="HA52" s="12">
        <v>0</v>
      </c>
      <c r="HB52" s="12">
        <v>0</v>
      </c>
      <c r="HC52" s="12">
        <v>0</v>
      </c>
      <c r="HD52" s="13"/>
      <c r="HE52" s="12">
        <v>0</v>
      </c>
      <c r="HF52" s="12">
        <v>0</v>
      </c>
      <c r="HG52" s="12">
        <v>0</v>
      </c>
      <c r="HH52" s="12">
        <v>0</v>
      </c>
      <c r="HI52" s="13"/>
      <c r="HJ52" s="12">
        <v>0</v>
      </c>
      <c r="HK52" s="12">
        <v>0</v>
      </c>
      <c r="HL52" s="12">
        <v>0</v>
      </c>
      <c r="HM52" s="12">
        <v>0</v>
      </c>
      <c r="HN52" s="13"/>
      <c r="HO52" s="12">
        <v>0</v>
      </c>
      <c r="HP52" s="12">
        <v>0</v>
      </c>
      <c r="HQ52" s="12">
        <v>0</v>
      </c>
      <c r="HR52" s="12">
        <v>0</v>
      </c>
      <c r="HS52" s="13"/>
      <c r="HT52" s="12">
        <v>0</v>
      </c>
      <c r="HU52" s="12">
        <v>0</v>
      </c>
      <c r="HV52" s="12">
        <v>0</v>
      </c>
      <c r="HW52" s="12">
        <v>0</v>
      </c>
      <c r="HX52" s="13"/>
      <c r="HY52" s="12">
        <v>0</v>
      </c>
      <c r="HZ52" s="12">
        <v>0</v>
      </c>
      <c r="IA52" s="12"/>
      <c r="IB52" s="12">
        <v>0</v>
      </c>
      <c r="IC52" s="13"/>
      <c r="ID52" s="12">
        <v>0</v>
      </c>
      <c r="IE52" s="12">
        <v>0</v>
      </c>
      <c r="IF52" s="12">
        <v>0</v>
      </c>
      <c r="IG52" s="12">
        <v>0</v>
      </c>
      <c r="IH52" s="13"/>
      <c r="II52" s="12">
        <v>0</v>
      </c>
      <c r="IJ52" s="12">
        <v>0</v>
      </c>
      <c r="IK52" s="12">
        <v>0</v>
      </c>
      <c r="IL52" s="12">
        <v>0</v>
      </c>
      <c r="IM52" s="13"/>
      <c r="IN52" s="12">
        <v>0</v>
      </c>
      <c r="IO52" s="12">
        <v>0</v>
      </c>
      <c r="IP52" s="12">
        <v>0</v>
      </c>
      <c r="IQ52" s="12">
        <v>0</v>
      </c>
      <c r="IR52" s="13"/>
      <c r="IS52" s="12">
        <v>0</v>
      </c>
      <c r="IT52" s="12">
        <v>0</v>
      </c>
      <c r="IU52" s="12">
        <v>0</v>
      </c>
      <c r="IV52" s="12">
        <v>0</v>
      </c>
      <c r="IW52" s="13"/>
      <c r="IX52" s="12">
        <v>0</v>
      </c>
      <c r="IY52" s="12">
        <v>0</v>
      </c>
      <c r="IZ52" s="12">
        <v>0</v>
      </c>
      <c r="JA52" s="12">
        <v>0</v>
      </c>
      <c r="JB52" s="13"/>
      <c r="JC52" s="12">
        <v>0</v>
      </c>
      <c r="JD52" s="12">
        <v>0</v>
      </c>
      <c r="JE52" s="12">
        <v>0</v>
      </c>
      <c r="JF52" s="12">
        <v>0</v>
      </c>
      <c r="JG52" s="13"/>
      <c r="JH52" s="72">
        <v>0</v>
      </c>
      <c r="JI52" s="12">
        <v>0</v>
      </c>
      <c r="JJ52" s="12">
        <v>0</v>
      </c>
      <c r="JK52" s="12">
        <v>0</v>
      </c>
      <c r="JL52" s="13"/>
      <c r="JM52" s="12">
        <v>0</v>
      </c>
      <c r="JN52" s="12">
        <v>0</v>
      </c>
      <c r="JO52" s="12">
        <v>0</v>
      </c>
      <c r="JP52" s="12">
        <v>0</v>
      </c>
      <c r="JQ52" s="13"/>
      <c r="JR52" s="12">
        <v>0</v>
      </c>
      <c r="JS52" s="12">
        <v>0</v>
      </c>
      <c r="JT52" s="12">
        <v>0</v>
      </c>
      <c r="JU52" s="12">
        <v>0</v>
      </c>
      <c r="JV52" s="13"/>
      <c r="JW52" s="12">
        <v>0</v>
      </c>
      <c r="JX52" s="12">
        <v>0</v>
      </c>
      <c r="JY52" s="12">
        <v>0</v>
      </c>
      <c r="JZ52" s="12">
        <v>0</v>
      </c>
      <c r="KA52" s="13"/>
      <c r="KB52" s="12">
        <v>0</v>
      </c>
      <c r="KC52" s="12">
        <v>0</v>
      </c>
      <c r="KD52" s="12">
        <v>0</v>
      </c>
      <c r="KE52" s="12">
        <v>0</v>
      </c>
      <c r="KF52" s="13"/>
      <c r="KG52" s="12">
        <v>0</v>
      </c>
      <c r="KH52" s="12">
        <v>0</v>
      </c>
      <c r="KI52" s="12">
        <v>0</v>
      </c>
      <c r="KJ52" s="12">
        <v>0</v>
      </c>
      <c r="KK52" s="13"/>
      <c r="KL52" s="12">
        <v>0</v>
      </c>
      <c r="KM52" s="12">
        <v>0</v>
      </c>
      <c r="KN52" s="12">
        <v>0</v>
      </c>
      <c r="KO52" s="12">
        <v>0</v>
      </c>
      <c r="KP52" s="13"/>
      <c r="KQ52" s="12">
        <v>0</v>
      </c>
      <c r="KR52" s="12">
        <v>0</v>
      </c>
      <c r="KS52" s="12">
        <v>0</v>
      </c>
      <c r="KT52" s="12">
        <v>0</v>
      </c>
      <c r="KU52" s="13"/>
      <c r="KV52" s="12">
        <v>0</v>
      </c>
      <c r="KW52" s="12">
        <v>0</v>
      </c>
      <c r="KX52" s="12">
        <v>0</v>
      </c>
      <c r="KY52" s="12">
        <v>0</v>
      </c>
      <c r="KZ52" s="13"/>
      <c r="LA52" s="12"/>
      <c r="LB52" s="12"/>
      <c r="LC52" s="12">
        <v>0</v>
      </c>
      <c r="LD52" s="12">
        <v>0</v>
      </c>
      <c r="LE52" s="13"/>
      <c r="LF52" s="12">
        <v>0</v>
      </c>
      <c r="LG52" s="12">
        <v>0</v>
      </c>
      <c r="LH52" s="12">
        <v>0</v>
      </c>
      <c r="LI52" s="12">
        <v>0</v>
      </c>
      <c r="LJ52" s="13"/>
      <c r="LK52" s="12">
        <v>0</v>
      </c>
      <c r="LL52" s="12">
        <v>0</v>
      </c>
      <c r="LM52" s="12">
        <v>0</v>
      </c>
      <c r="LN52" s="12">
        <v>0</v>
      </c>
      <c r="LO52" s="13"/>
      <c r="LP52" s="12">
        <v>0</v>
      </c>
      <c r="LQ52" s="12">
        <v>0</v>
      </c>
      <c r="LR52" s="12">
        <v>0</v>
      </c>
      <c r="LS52" s="12">
        <v>0</v>
      </c>
      <c r="LT52" s="13"/>
      <c r="LU52" s="12">
        <v>0</v>
      </c>
      <c r="LV52" s="12">
        <v>0</v>
      </c>
      <c r="LW52" s="12">
        <v>0</v>
      </c>
      <c r="LX52" s="12">
        <v>0</v>
      </c>
      <c r="LY52" s="13"/>
      <c r="LZ52" s="12">
        <v>0</v>
      </c>
      <c r="MA52" s="12">
        <v>0</v>
      </c>
      <c r="MB52" s="12">
        <v>0</v>
      </c>
      <c r="MC52" s="12">
        <v>0</v>
      </c>
      <c r="MD52" s="13"/>
      <c r="ME52" s="12">
        <v>0</v>
      </c>
      <c r="MF52" s="12">
        <v>0</v>
      </c>
      <c r="MG52" s="12">
        <v>0</v>
      </c>
      <c r="MH52" s="12">
        <v>0</v>
      </c>
      <c r="MI52" s="13"/>
      <c r="MJ52" s="12">
        <v>0</v>
      </c>
      <c r="MK52" s="12">
        <v>0</v>
      </c>
      <c r="ML52" s="12">
        <v>0</v>
      </c>
      <c r="MM52" s="12">
        <v>0</v>
      </c>
      <c r="MN52" s="13"/>
      <c r="MO52" s="12">
        <v>0</v>
      </c>
      <c r="MP52" s="12">
        <v>0</v>
      </c>
      <c r="MQ52" s="12">
        <v>0</v>
      </c>
      <c r="MR52" s="12">
        <v>0</v>
      </c>
      <c r="MS52" s="13"/>
      <c r="MT52" s="12">
        <v>0</v>
      </c>
      <c r="MU52" s="12">
        <v>1260000</v>
      </c>
      <c r="MV52" s="12">
        <v>0</v>
      </c>
      <c r="MW52" s="12">
        <v>1260000</v>
      </c>
      <c r="MX52" s="13"/>
    </row>
    <row r="53" spans="1:362" ht="16.5" hidden="1">
      <c r="A53" s="77">
        <v>47</v>
      </c>
      <c r="B53" s="78" t="s">
        <v>63</v>
      </c>
      <c r="C53" s="12">
        <v>0</v>
      </c>
      <c r="D53" s="12">
        <v>0</v>
      </c>
      <c r="E53" s="12">
        <v>0</v>
      </c>
      <c r="F53" s="12">
        <v>0</v>
      </c>
      <c r="G53" s="13"/>
      <c r="H53" s="12">
        <v>0</v>
      </c>
      <c r="I53" s="12">
        <v>0</v>
      </c>
      <c r="J53" s="12">
        <v>0</v>
      </c>
      <c r="K53" s="12">
        <v>0</v>
      </c>
      <c r="L53" s="13"/>
      <c r="M53" s="12">
        <v>0</v>
      </c>
      <c r="N53" s="12">
        <v>0</v>
      </c>
      <c r="O53" s="12">
        <v>0</v>
      </c>
      <c r="P53" s="12">
        <v>0</v>
      </c>
      <c r="Q53" s="13"/>
      <c r="R53" s="12">
        <v>0</v>
      </c>
      <c r="S53" s="12">
        <v>0</v>
      </c>
      <c r="T53" s="12">
        <v>0</v>
      </c>
      <c r="U53" s="12">
        <v>0</v>
      </c>
      <c r="V53" s="13"/>
      <c r="W53" s="12">
        <v>0</v>
      </c>
      <c r="X53" s="12">
        <v>0</v>
      </c>
      <c r="Y53" s="12">
        <v>0</v>
      </c>
      <c r="Z53" s="12">
        <v>0</v>
      </c>
      <c r="AA53" s="13"/>
      <c r="AB53" s="12">
        <v>0</v>
      </c>
      <c r="AC53" s="12">
        <v>0</v>
      </c>
      <c r="AD53" s="12">
        <v>0</v>
      </c>
      <c r="AE53" s="12">
        <v>0</v>
      </c>
      <c r="AF53" s="13"/>
      <c r="AG53" s="12">
        <v>0</v>
      </c>
      <c r="AH53" s="12">
        <v>0</v>
      </c>
      <c r="AI53" s="12">
        <v>0</v>
      </c>
      <c r="AJ53" s="12">
        <v>0</v>
      </c>
      <c r="AK53" s="13"/>
      <c r="AL53" s="12">
        <v>0</v>
      </c>
      <c r="AM53" s="12">
        <v>0</v>
      </c>
      <c r="AN53" s="12">
        <v>0</v>
      </c>
      <c r="AO53" s="12">
        <v>0</v>
      </c>
      <c r="AP53" s="13"/>
      <c r="AQ53" s="12">
        <v>0</v>
      </c>
      <c r="AR53" s="12">
        <v>0</v>
      </c>
      <c r="AS53" s="12">
        <v>0</v>
      </c>
      <c r="AT53" s="12">
        <v>0</v>
      </c>
      <c r="AU53" s="13"/>
      <c r="AV53" s="12">
        <v>0</v>
      </c>
      <c r="AW53" s="12">
        <v>0</v>
      </c>
      <c r="AX53" s="12">
        <v>0</v>
      </c>
      <c r="AY53" s="12">
        <v>0</v>
      </c>
      <c r="AZ53" s="13"/>
      <c r="BA53" s="12">
        <v>0</v>
      </c>
      <c r="BB53" s="12">
        <v>0</v>
      </c>
      <c r="BC53" s="12">
        <v>0</v>
      </c>
      <c r="BD53" s="12">
        <v>0</v>
      </c>
      <c r="BE53" s="13"/>
      <c r="BF53" s="12">
        <v>0</v>
      </c>
      <c r="BG53" s="12">
        <v>0</v>
      </c>
      <c r="BH53" s="12">
        <v>0</v>
      </c>
      <c r="BI53" s="12">
        <v>0</v>
      </c>
      <c r="BJ53" s="13"/>
      <c r="BK53" s="12">
        <v>0</v>
      </c>
      <c r="BL53" s="12">
        <v>0</v>
      </c>
      <c r="BM53" s="12">
        <v>0</v>
      </c>
      <c r="BN53" s="12">
        <v>0</v>
      </c>
      <c r="BO53" s="13"/>
      <c r="BP53" s="12">
        <v>0</v>
      </c>
      <c r="BQ53" s="12">
        <v>0</v>
      </c>
      <c r="BR53" s="12">
        <v>0</v>
      </c>
      <c r="BS53" s="12">
        <v>0</v>
      </c>
      <c r="BT53" s="13"/>
      <c r="BU53" s="12">
        <v>0</v>
      </c>
      <c r="BV53" s="12">
        <v>0</v>
      </c>
      <c r="BW53" s="12">
        <v>0</v>
      </c>
      <c r="BX53" s="12">
        <v>0</v>
      </c>
      <c r="BY53" s="13"/>
      <c r="BZ53" s="12">
        <v>0</v>
      </c>
      <c r="CA53" s="12">
        <v>0</v>
      </c>
      <c r="CB53" s="12">
        <v>0</v>
      </c>
      <c r="CC53" s="12">
        <v>0</v>
      </c>
      <c r="CD53" s="13"/>
      <c r="CE53" s="12">
        <v>0</v>
      </c>
      <c r="CF53" s="12">
        <v>0</v>
      </c>
      <c r="CG53" s="12">
        <v>0</v>
      </c>
      <c r="CH53" s="12">
        <v>0</v>
      </c>
      <c r="CI53" s="13"/>
      <c r="CJ53" s="12">
        <v>0</v>
      </c>
      <c r="CK53" s="12">
        <v>0</v>
      </c>
      <c r="CL53" s="12">
        <v>0</v>
      </c>
      <c r="CM53" s="12">
        <v>0</v>
      </c>
      <c r="CN53" s="13"/>
      <c r="CO53" s="12">
        <v>0</v>
      </c>
      <c r="CP53" s="12">
        <v>0</v>
      </c>
      <c r="CQ53" s="12">
        <v>0</v>
      </c>
      <c r="CR53" s="12">
        <v>0</v>
      </c>
      <c r="CS53" s="13"/>
      <c r="CT53" s="12">
        <v>0</v>
      </c>
      <c r="CU53" s="12">
        <v>0</v>
      </c>
      <c r="CV53" s="12">
        <v>0</v>
      </c>
      <c r="CW53" s="12">
        <v>0</v>
      </c>
      <c r="CX53" s="13"/>
      <c r="CY53" s="12">
        <v>0</v>
      </c>
      <c r="CZ53" s="12">
        <v>0</v>
      </c>
      <c r="DA53" s="12">
        <v>0</v>
      </c>
      <c r="DB53" s="12">
        <v>0</v>
      </c>
      <c r="DC53" s="13"/>
      <c r="DD53" s="12">
        <v>0</v>
      </c>
      <c r="DE53" s="12">
        <v>0</v>
      </c>
      <c r="DF53" s="12">
        <v>0</v>
      </c>
      <c r="DG53" s="12">
        <v>0</v>
      </c>
      <c r="DH53" s="13"/>
      <c r="DI53" s="12">
        <v>0</v>
      </c>
      <c r="DJ53" s="12">
        <v>0</v>
      </c>
      <c r="DK53" s="12">
        <v>0</v>
      </c>
      <c r="DL53" s="12">
        <v>0</v>
      </c>
      <c r="DM53" s="13"/>
      <c r="DN53" s="12">
        <v>0</v>
      </c>
      <c r="DO53" s="12">
        <v>0</v>
      </c>
      <c r="DP53" s="12">
        <v>0</v>
      </c>
      <c r="DQ53" s="12">
        <v>0</v>
      </c>
      <c r="DR53" s="13"/>
      <c r="DS53" s="12">
        <v>0</v>
      </c>
      <c r="DT53" s="12">
        <v>0</v>
      </c>
      <c r="DU53" s="12">
        <v>0</v>
      </c>
      <c r="DV53" s="12">
        <v>0</v>
      </c>
      <c r="DW53" s="13"/>
      <c r="DX53" s="12">
        <v>0</v>
      </c>
      <c r="DY53" s="12">
        <v>0</v>
      </c>
      <c r="DZ53" s="12">
        <v>0</v>
      </c>
      <c r="EA53" s="12">
        <v>0</v>
      </c>
      <c r="EB53" s="13"/>
      <c r="EC53" s="12">
        <v>0</v>
      </c>
      <c r="ED53" s="12">
        <v>0</v>
      </c>
      <c r="EE53" s="12">
        <v>0</v>
      </c>
      <c r="EF53" s="12">
        <v>0</v>
      </c>
      <c r="EG53" s="13"/>
      <c r="EH53" s="12">
        <v>0</v>
      </c>
      <c r="EI53" s="12">
        <v>0</v>
      </c>
      <c r="EJ53" s="12">
        <v>0</v>
      </c>
      <c r="EK53" s="12">
        <v>0</v>
      </c>
      <c r="EL53" s="13"/>
      <c r="EM53" s="12">
        <v>0</v>
      </c>
      <c r="EN53" s="12">
        <v>0</v>
      </c>
      <c r="EO53" s="12">
        <v>0</v>
      </c>
      <c r="EP53" s="12">
        <v>0</v>
      </c>
      <c r="EQ53" s="13"/>
      <c r="ER53" s="12">
        <v>0</v>
      </c>
      <c r="ES53" s="12">
        <v>0</v>
      </c>
      <c r="ET53" s="12">
        <v>0</v>
      </c>
      <c r="EU53" s="12">
        <v>0</v>
      </c>
      <c r="EV53" s="13"/>
      <c r="EW53" s="12">
        <v>0</v>
      </c>
      <c r="EX53" s="12">
        <v>0</v>
      </c>
      <c r="EY53" s="12">
        <v>0</v>
      </c>
      <c r="EZ53" s="12">
        <v>0</v>
      </c>
      <c r="FA53" s="13"/>
      <c r="FB53" s="12">
        <v>0</v>
      </c>
      <c r="FC53" s="12">
        <v>0</v>
      </c>
      <c r="FD53" s="12">
        <v>0</v>
      </c>
      <c r="FE53" s="12">
        <v>0</v>
      </c>
      <c r="FF53" s="13"/>
      <c r="FG53" s="12">
        <v>0</v>
      </c>
      <c r="FH53" s="12">
        <v>0</v>
      </c>
      <c r="FI53" s="12">
        <v>0</v>
      </c>
      <c r="FJ53" s="12">
        <v>0</v>
      </c>
      <c r="FK53" s="13"/>
      <c r="FL53" s="12">
        <v>0</v>
      </c>
      <c r="FM53" s="12">
        <v>0</v>
      </c>
      <c r="FN53" s="12">
        <v>0</v>
      </c>
      <c r="FO53" s="12">
        <v>0</v>
      </c>
      <c r="FP53" s="13"/>
      <c r="FQ53" s="12">
        <v>0</v>
      </c>
      <c r="FR53" s="12">
        <v>0</v>
      </c>
      <c r="FS53" s="12">
        <v>0</v>
      </c>
      <c r="FT53" s="12">
        <v>0</v>
      </c>
      <c r="FU53" s="13"/>
      <c r="FV53" s="12">
        <v>0</v>
      </c>
      <c r="FW53" s="12">
        <v>0</v>
      </c>
      <c r="FX53" s="12">
        <v>0</v>
      </c>
      <c r="FY53" s="12">
        <v>0</v>
      </c>
      <c r="FZ53" s="13"/>
      <c r="GA53" s="12">
        <v>0</v>
      </c>
      <c r="GB53" s="12">
        <v>0</v>
      </c>
      <c r="GC53" s="12">
        <v>0</v>
      </c>
      <c r="GD53" s="12">
        <v>0</v>
      </c>
      <c r="GE53" s="13"/>
      <c r="GF53" s="12">
        <v>0</v>
      </c>
      <c r="GG53" s="12">
        <v>0</v>
      </c>
      <c r="GH53" s="12">
        <v>0</v>
      </c>
      <c r="GI53" s="12">
        <v>0</v>
      </c>
      <c r="GJ53" s="13"/>
      <c r="GK53" s="12">
        <v>4</v>
      </c>
      <c r="GL53" s="12">
        <v>672000</v>
      </c>
      <c r="GM53" s="12">
        <v>0</v>
      </c>
      <c r="GN53" s="12">
        <v>672000</v>
      </c>
      <c r="GO53" s="13"/>
      <c r="GP53" s="12">
        <v>0</v>
      </c>
      <c r="GQ53" s="12">
        <v>1512000</v>
      </c>
      <c r="GR53" s="12">
        <v>0</v>
      </c>
      <c r="GS53" s="12">
        <v>1512000</v>
      </c>
      <c r="GT53" s="13"/>
      <c r="GU53" s="12">
        <v>0</v>
      </c>
      <c r="GV53" s="12">
        <v>0</v>
      </c>
      <c r="GW53" s="12">
        <v>0</v>
      </c>
      <c r="GX53" s="12">
        <v>0</v>
      </c>
      <c r="GY53" s="13"/>
      <c r="GZ53" s="12">
        <v>0</v>
      </c>
      <c r="HA53" s="12">
        <v>0</v>
      </c>
      <c r="HB53" s="12">
        <v>0</v>
      </c>
      <c r="HC53" s="12">
        <v>0</v>
      </c>
      <c r="HD53" s="13"/>
      <c r="HE53" s="12">
        <v>0</v>
      </c>
      <c r="HF53" s="12">
        <v>0</v>
      </c>
      <c r="HG53" s="12">
        <v>0</v>
      </c>
      <c r="HH53" s="12">
        <v>0</v>
      </c>
      <c r="HI53" s="13"/>
      <c r="HJ53" s="12">
        <v>0</v>
      </c>
      <c r="HK53" s="12">
        <v>0</v>
      </c>
      <c r="HL53" s="12">
        <v>0</v>
      </c>
      <c r="HM53" s="12">
        <v>0</v>
      </c>
      <c r="HN53" s="13"/>
      <c r="HO53" s="12">
        <v>0</v>
      </c>
      <c r="HP53" s="12">
        <v>0</v>
      </c>
      <c r="HQ53" s="12">
        <v>0</v>
      </c>
      <c r="HR53" s="12">
        <v>0</v>
      </c>
      <c r="HS53" s="13"/>
      <c r="HT53" s="12">
        <v>0</v>
      </c>
      <c r="HU53" s="12">
        <v>0</v>
      </c>
      <c r="HV53" s="12">
        <v>0</v>
      </c>
      <c r="HW53" s="12">
        <v>0</v>
      </c>
      <c r="HX53" s="13"/>
      <c r="HY53" s="12">
        <v>0</v>
      </c>
      <c r="HZ53" s="12">
        <v>0</v>
      </c>
      <c r="IA53" s="12"/>
      <c r="IB53" s="12">
        <v>0</v>
      </c>
      <c r="IC53" s="13"/>
      <c r="ID53" s="12">
        <v>0</v>
      </c>
      <c r="IE53" s="12">
        <v>0</v>
      </c>
      <c r="IF53" s="12">
        <v>0</v>
      </c>
      <c r="IG53" s="12">
        <v>0</v>
      </c>
      <c r="IH53" s="13"/>
      <c r="II53" s="12">
        <v>0</v>
      </c>
      <c r="IJ53" s="12">
        <v>0</v>
      </c>
      <c r="IK53" s="12">
        <v>0</v>
      </c>
      <c r="IL53" s="12">
        <v>0</v>
      </c>
      <c r="IM53" s="13"/>
      <c r="IN53" s="12">
        <v>0</v>
      </c>
      <c r="IO53" s="12">
        <v>0</v>
      </c>
      <c r="IP53" s="12">
        <v>0</v>
      </c>
      <c r="IQ53" s="12">
        <v>0</v>
      </c>
      <c r="IR53" s="13"/>
      <c r="IS53" s="12">
        <v>0</v>
      </c>
      <c r="IT53" s="12">
        <v>0</v>
      </c>
      <c r="IU53" s="12">
        <v>0</v>
      </c>
      <c r="IV53" s="12">
        <v>0</v>
      </c>
      <c r="IW53" s="13"/>
      <c r="IX53" s="12">
        <v>0</v>
      </c>
      <c r="IY53" s="12">
        <v>0</v>
      </c>
      <c r="IZ53" s="12">
        <v>0</v>
      </c>
      <c r="JA53" s="12">
        <v>0</v>
      </c>
      <c r="JB53" s="13"/>
      <c r="JC53" s="12">
        <v>0</v>
      </c>
      <c r="JD53" s="12">
        <v>0</v>
      </c>
      <c r="JE53" s="12">
        <v>0</v>
      </c>
      <c r="JF53" s="12">
        <v>0</v>
      </c>
      <c r="JG53" s="13"/>
      <c r="JH53" s="72">
        <v>0</v>
      </c>
      <c r="JI53" s="12">
        <v>0</v>
      </c>
      <c r="JJ53" s="12">
        <v>0</v>
      </c>
      <c r="JK53" s="12">
        <v>0</v>
      </c>
      <c r="JL53" s="13"/>
      <c r="JM53" s="12">
        <v>0</v>
      </c>
      <c r="JN53" s="12">
        <v>0</v>
      </c>
      <c r="JO53" s="12">
        <v>0</v>
      </c>
      <c r="JP53" s="12">
        <v>0</v>
      </c>
      <c r="JQ53" s="13"/>
      <c r="JR53" s="12">
        <v>0</v>
      </c>
      <c r="JS53" s="12">
        <v>0</v>
      </c>
      <c r="JT53" s="12">
        <v>0</v>
      </c>
      <c r="JU53" s="12">
        <v>0</v>
      </c>
      <c r="JV53" s="13"/>
      <c r="JW53" s="12">
        <v>0</v>
      </c>
      <c r="JX53" s="12">
        <v>0</v>
      </c>
      <c r="JY53" s="12">
        <v>0</v>
      </c>
      <c r="JZ53" s="12">
        <v>0</v>
      </c>
      <c r="KA53" s="13"/>
      <c r="KB53" s="12">
        <v>0</v>
      </c>
      <c r="KC53" s="12">
        <v>0</v>
      </c>
      <c r="KD53" s="12">
        <v>0</v>
      </c>
      <c r="KE53" s="12">
        <v>0</v>
      </c>
      <c r="KF53" s="13"/>
      <c r="KG53" s="12">
        <v>0</v>
      </c>
      <c r="KH53" s="12">
        <v>0</v>
      </c>
      <c r="KI53" s="12">
        <v>0</v>
      </c>
      <c r="KJ53" s="12">
        <v>0</v>
      </c>
      <c r="KK53" s="13"/>
      <c r="KL53" s="12">
        <v>0</v>
      </c>
      <c r="KM53" s="12">
        <v>0</v>
      </c>
      <c r="KN53" s="12">
        <v>0</v>
      </c>
      <c r="KO53" s="12">
        <v>0</v>
      </c>
      <c r="KP53" s="13"/>
      <c r="KQ53" s="12">
        <v>0</v>
      </c>
      <c r="KR53" s="12">
        <v>0</v>
      </c>
      <c r="KS53" s="12">
        <v>0</v>
      </c>
      <c r="KT53" s="12">
        <v>0</v>
      </c>
      <c r="KU53" s="13"/>
      <c r="KV53" s="12">
        <v>0</v>
      </c>
      <c r="KW53" s="12">
        <v>0</v>
      </c>
      <c r="KX53" s="12">
        <v>0</v>
      </c>
      <c r="KY53" s="12">
        <v>0</v>
      </c>
      <c r="KZ53" s="13"/>
      <c r="LA53" s="12"/>
      <c r="LB53" s="12"/>
      <c r="LC53" s="12">
        <v>0</v>
      </c>
      <c r="LD53" s="12">
        <v>0</v>
      </c>
      <c r="LE53" s="13"/>
      <c r="LF53" s="12">
        <v>0</v>
      </c>
      <c r="LG53" s="12">
        <v>0</v>
      </c>
      <c r="LH53" s="12">
        <v>0</v>
      </c>
      <c r="LI53" s="12">
        <v>0</v>
      </c>
      <c r="LJ53" s="13"/>
      <c r="LK53" s="12">
        <v>0</v>
      </c>
      <c r="LL53" s="12">
        <v>0</v>
      </c>
      <c r="LM53" s="12">
        <v>0</v>
      </c>
      <c r="LN53" s="12">
        <v>0</v>
      </c>
      <c r="LO53" s="13"/>
      <c r="LP53" s="12">
        <v>0</v>
      </c>
      <c r="LQ53" s="12">
        <v>0</v>
      </c>
      <c r="LR53" s="12">
        <v>0</v>
      </c>
      <c r="LS53" s="12">
        <v>0</v>
      </c>
      <c r="LT53" s="13"/>
      <c r="LU53" s="12">
        <v>0</v>
      </c>
      <c r="LV53" s="12">
        <v>0</v>
      </c>
      <c r="LW53" s="12">
        <v>0</v>
      </c>
      <c r="LX53" s="12">
        <v>0</v>
      </c>
      <c r="LY53" s="13"/>
      <c r="LZ53" s="12">
        <v>0</v>
      </c>
      <c r="MA53" s="12">
        <v>0</v>
      </c>
      <c r="MB53" s="12">
        <v>0</v>
      </c>
      <c r="MC53" s="12">
        <v>0</v>
      </c>
      <c r="MD53" s="13"/>
      <c r="ME53" s="12">
        <v>0</v>
      </c>
      <c r="MF53" s="12">
        <v>0</v>
      </c>
      <c r="MG53" s="12">
        <v>0</v>
      </c>
      <c r="MH53" s="12">
        <v>0</v>
      </c>
      <c r="MI53" s="13"/>
      <c r="MJ53" s="12">
        <v>0</v>
      </c>
      <c r="MK53" s="12">
        <v>0</v>
      </c>
      <c r="ML53" s="12">
        <v>0</v>
      </c>
      <c r="MM53" s="12">
        <v>0</v>
      </c>
      <c r="MN53" s="13"/>
      <c r="MO53" s="12">
        <v>0</v>
      </c>
      <c r="MP53" s="12">
        <v>0</v>
      </c>
      <c r="MQ53" s="12">
        <v>0</v>
      </c>
      <c r="MR53" s="12">
        <v>0</v>
      </c>
      <c r="MS53" s="13"/>
      <c r="MT53" s="12">
        <v>0</v>
      </c>
      <c r="MU53" s="12">
        <v>2184000</v>
      </c>
      <c r="MV53" s="12">
        <v>0</v>
      </c>
      <c r="MW53" s="12">
        <v>2184000</v>
      </c>
      <c r="MX53" s="13"/>
    </row>
    <row r="54" spans="1:362" ht="16.5" hidden="1">
      <c r="A54" s="77">
        <v>48</v>
      </c>
      <c r="B54" s="78" t="s">
        <v>41</v>
      </c>
      <c r="C54" s="12">
        <v>0</v>
      </c>
      <c r="D54" s="12">
        <v>1460000</v>
      </c>
      <c r="E54" s="12">
        <v>0</v>
      </c>
      <c r="F54" s="12">
        <v>1460000</v>
      </c>
      <c r="G54" s="13"/>
      <c r="H54" s="12">
        <v>0</v>
      </c>
      <c r="I54" s="12">
        <v>0</v>
      </c>
      <c r="J54" s="12">
        <v>0</v>
      </c>
      <c r="K54" s="12">
        <v>0</v>
      </c>
      <c r="L54" s="13"/>
      <c r="M54" s="12">
        <v>0</v>
      </c>
      <c r="N54" s="12">
        <v>0</v>
      </c>
      <c r="O54" s="12">
        <v>0</v>
      </c>
      <c r="P54" s="12">
        <v>0</v>
      </c>
      <c r="Q54" s="13"/>
      <c r="R54" s="12">
        <v>0</v>
      </c>
      <c r="S54" s="12">
        <v>0</v>
      </c>
      <c r="T54" s="12">
        <v>0</v>
      </c>
      <c r="U54" s="12">
        <v>0</v>
      </c>
      <c r="V54" s="13"/>
      <c r="W54" s="12">
        <v>0</v>
      </c>
      <c r="X54" s="12">
        <v>0</v>
      </c>
      <c r="Y54" s="12">
        <v>0</v>
      </c>
      <c r="Z54" s="12">
        <v>0</v>
      </c>
      <c r="AA54" s="13"/>
      <c r="AB54" s="12">
        <v>0</v>
      </c>
      <c r="AC54" s="12">
        <v>0</v>
      </c>
      <c r="AD54" s="12">
        <v>0</v>
      </c>
      <c r="AE54" s="12">
        <v>0</v>
      </c>
      <c r="AF54" s="13"/>
      <c r="AG54" s="12">
        <v>0</v>
      </c>
      <c r="AH54" s="12">
        <v>0</v>
      </c>
      <c r="AI54" s="12">
        <v>0</v>
      </c>
      <c r="AJ54" s="12">
        <v>0</v>
      </c>
      <c r="AK54" s="13"/>
      <c r="AL54" s="12">
        <v>0</v>
      </c>
      <c r="AM54" s="12">
        <v>0</v>
      </c>
      <c r="AN54" s="12">
        <v>0</v>
      </c>
      <c r="AO54" s="12">
        <v>0</v>
      </c>
      <c r="AP54" s="13"/>
      <c r="AQ54" s="12">
        <v>0</v>
      </c>
      <c r="AR54" s="12">
        <v>0</v>
      </c>
      <c r="AS54" s="12">
        <v>0</v>
      </c>
      <c r="AT54" s="12">
        <v>0</v>
      </c>
      <c r="AU54" s="13"/>
      <c r="AV54" s="12">
        <v>0</v>
      </c>
      <c r="AW54" s="12">
        <v>0</v>
      </c>
      <c r="AX54" s="12">
        <v>0</v>
      </c>
      <c r="AY54" s="12">
        <v>0</v>
      </c>
      <c r="AZ54" s="13"/>
      <c r="BA54" s="12">
        <v>0</v>
      </c>
      <c r="BB54" s="12">
        <v>0</v>
      </c>
      <c r="BC54" s="12">
        <v>0</v>
      </c>
      <c r="BD54" s="12">
        <v>0</v>
      </c>
      <c r="BE54" s="13"/>
      <c r="BF54" s="12">
        <v>0</v>
      </c>
      <c r="BG54" s="12">
        <v>0</v>
      </c>
      <c r="BH54" s="12">
        <v>0</v>
      </c>
      <c r="BI54" s="12">
        <v>0</v>
      </c>
      <c r="BJ54" s="13"/>
      <c r="BK54" s="12">
        <v>0</v>
      </c>
      <c r="BL54" s="12">
        <v>0</v>
      </c>
      <c r="BM54" s="12">
        <v>0</v>
      </c>
      <c r="BN54" s="12">
        <v>0</v>
      </c>
      <c r="BO54" s="13"/>
      <c r="BP54" s="12">
        <v>0</v>
      </c>
      <c r="BQ54" s="12">
        <v>0</v>
      </c>
      <c r="BR54" s="12">
        <v>0</v>
      </c>
      <c r="BS54" s="12">
        <v>0</v>
      </c>
      <c r="BT54" s="13"/>
      <c r="BU54" s="12">
        <v>0</v>
      </c>
      <c r="BV54" s="12">
        <v>0</v>
      </c>
      <c r="BW54" s="12">
        <v>0</v>
      </c>
      <c r="BX54" s="12">
        <v>0</v>
      </c>
      <c r="BY54" s="13"/>
      <c r="BZ54" s="12">
        <v>0</v>
      </c>
      <c r="CA54" s="12">
        <v>0</v>
      </c>
      <c r="CB54" s="12">
        <v>0</v>
      </c>
      <c r="CC54" s="12">
        <v>0</v>
      </c>
      <c r="CD54" s="13"/>
      <c r="CE54" s="12">
        <v>800</v>
      </c>
      <c r="CF54" s="12">
        <v>120000</v>
      </c>
      <c r="CG54" s="12">
        <v>0</v>
      </c>
      <c r="CH54" s="12">
        <v>120000</v>
      </c>
      <c r="CI54" s="13"/>
      <c r="CJ54" s="12">
        <v>20</v>
      </c>
      <c r="CK54" s="12">
        <v>3000</v>
      </c>
      <c r="CL54" s="12">
        <v>0</v>
      </c>
      <c r="CM54" s="12">
        <v>3000</v>
      </c>
      <c r="CN54" s="13"/>
      <c r="CO54" s="12">
        <v>0</v>
      </c>
      <c r="CP54" s="12">
        <v>0</v>
      </c>
      <c r="CQ54" s="12">
        <v>0</v>
      </c>
      <c r="CR54" s="12">
        <v>0</v>
      </c>
      <c r="CS54" s="13"/>
      <c r="CT54" s="12">
        <v>0</v>
      </c>
      <c r="CU54" s="12">
        <v>0</v>
      </c>
      <c r="CV54" s="12">
        <v>0</v>
      </c>
      <c r="CW54" s="12">
        <v>0</v>
      </c>
      <c r="CX54" s="13"/>
      <c r="CY54" s="12">
        <v>200</v>
      </c>
      <c r="CZ54" s="12">
        <v>20000</v>
      </c>
      <c r="DA54" s="12">
        <v>0</v>
      </c>
      <c r="DB54" s="12">
        <v>20000</v>
      </c>
      <c r="DC54" s="13"/>
      <c r="DD54" s="12">
        <v>0</v>
      </c>
      <c r="DE54" s="12">
        <v>0</v>
      </c>
      <c r="DF54" s="12">
        <v>0</v>
      </c>
      <c r="DG54" s="12">
        <v>0</v>
      </c>
      <c r="DH54" s="13"/>
      <c r="DI54" s="12">
        <v>0</v>
      </c>
      <c r="DJ54" s="12">
        <v>0</v>
      </c>
      <c r="DK54" s="12">
        <v>0</v>
      </c>
      <c r="DL54" s="12">
        <v>0</v>
      </c>
      <c r="DM54" s="13"/>
      <c r="DN54" s="12">
        <v>0</v>
      </c>
      <c r="DO54" s="12">
        <v>0</v>
      </c>
      <c r="DP54" s="12">
        <v>0</v>
      </c>
      <c r="DQ54" s="12">
        <v>0</v>
      </c>
      <c r="DR54" s="13"/>
      <c r="DS54" s="12">
        <v>0</v>
      </c>
      <c r="DT54" s="12">
        <v>0</v>
      </c>
      <c r="DU54" s="12">
        <v>0</v>
      </c>
      <c r="DV54" s="12">
        <v>0</v>
      </c>
      <c r="DW54" s="13"/>
      <c r="DX54" s="12">
        <v>0</v>
      </c>
      <c r="DY54" s="12">
        <v>0</v>
      </c>
      <c r="DZ54" s="12">
        <v>0</v>
      </c>
      <c r="EA54" s="12">
        <v>0</v>
      </c>
      <c r="EB54" s="13"/>
      <c r="EC54" s="12">
        <v>0</v>
      </c>
      <c r="ED54" s="12">
        <v>0</v>
      </c>
      <c r="EE54" s="12">
        <v>0</v>
      </c>
      <c r="EF54" s="12">
        <v>0</v>
      </c>
      <c r="EG54" s="13"/>
      <c r="EH54" s="12">
        <v>0</v>
      </c>
      <c r="EI54" s="12">
        <v>0</v>
      </c>
      <c r="EJ54" s="12">
        <v>0</v>
      </c>
      <c r="EK54" s="12">
        <v>0</v>
      </c>
      <c r="EL54" s="13"/>
      <c r="EM54" s="12">
        <v>0</v>
      </c>
      <c r="EN54" s="12">
        <v>0</v>
      </c>
      <c r="EO54" s="12">
        <v>0</v>
      </c>
      <c r="EP54" s="12">
        <v>0</v>
      </c>
      <c r="EQ54" s="13"/>
      <c r="ER54" s="12">
        <v>0</v>
      </c>
      <c r="ES54" s="12">
        <v>0</v>
      </c>
      <c r="ET54" s="12">
        <v>0</v>
      </c>
      <c r="EU54" s="12">
        <v>0</v>
      </c>
      <c r="EV54" s="13"/>
      <c r="EW54" s="12">
        <v>0</v>
      </c>
      <c r="EX54" s="12">
        <v>0</v>
      </c>
      <c r="EY54" s="12">
        <v>0</v>
      </c>
      <c r="EZ54" s="12">
        <v>0</v>
      </c>
      <c r="FA54" s="13"/>
      <c r="FB54" s="12">
        <v>0</v>
      </c>
      <c r="FC54" s="12">
        <v>0</v>
      </c>
      <c r="FD54" s="12">
        <v>0</v>
      </c>
      <c r="FE54" s="12">
        <v>0</v>
      </c>
      <c r="FF54" s="13"/>
      <c r="FG54" s="12">
        <v>0</v>
      </c>
      <c r="FH54" s="12">
        <v>0</v>
      </c>
      <c r="FI54" s="12">
        <v>0</v>
      </c>
      <c r="FJ54" s="12">
        <v>0</v>
      </c>
      <c r="FK54" s="13"/>
      <c r="FL54" s="12">
        <v>0</v>
      </c>
      <c r="FM54" s="12">
        <v>0</v>
      </c>
      <c r="FN54" s="12">
        <v>0</v>
      </c>
      <c r="FO54" s="12">
        <v>0</v>
      </c>
      <c r="FP54" s="13"/>
      <c r="FQ54" s="12">
        <v>0</v>
      </c>
      <c r="FR54" s="12">
        <v>0</v>
      </c>
      <c r="FS54" s="12">
        <v>0</v>
      </c>
      <c r="FT54" s="12">
        <v>0</v>
      </c>
      <c r="FU54" s="13"/>
      <c r="FV54" s="12">
        <v>0</v>
      </c>
      <c r="FW54" s="12">
        <v>0</v>
      </c>
      <c r="FX54" s="12">
        <v>0</v>
      </c>
      <c r="FY54" s="12">
        <v>0</v>
      </c>
      <c r="FZ54" s="13"/>
      <c r="GA54" s="12">
        <v>0</v>
      </c>
      <c r="GB54" s="12">
        <v>0</v>
      </c>
      <c r="GC54" s="12">
        <v>0</v>
      </c>
      <c r="GD54" s="12">
        <v>0</v>
      </c>
      <c r="GE54" s="13"/>
      <c r="GF54" s="12">
        <v>0</v>
      </c>
      <c r="GG54" s="12">
        <v>0</v>
      </c>
      <c r="GH54" s="12">
        <v>0</v>
      </c>
      <c r="GI54" s="12">
        <v>0</v>
      </c>
      <c r="GJ54" s="13"/>
      <c r="GK54" s="12">
        <v>0</v>
      </c>
      <c r="GL54" s="12">
        <v>0</v>
      </c>
      <c r="GM54" s="12">
        <v>0</v>
      </c>
      <c r="GN54" s="12">
        <v>0</v>
      </c>
      <c r="GO54" s="13"/>
      <c r="GP54" s="12">
        <v>0</v>
      </c>
      <c r="GQ54" s="12">
        <v>0</v>
      </c>
      <c r="GR54" s="12">
        <v>0</v>
      </c>
      <c r="GS54" s="12">
        <v>0</v>
      </c>
      <c r="GT54" s="13"/>
      <c r="GU54" s="12">
        <v>0</v>
      </c>
      <c r="GV54" s="12">
        <v>0</v>
      </c>
      <c r="GW54" s="12">
        <v>0</v>
      </c>
      <c r="GX54" s="12">
        <v>0</v>
      </c>
      <c r="GY54" s="13"/>
      <c r="GZ54" s="12">
        <v>0</v>
      </c>
      <c r="HA54" s="12">
        <v>0</v>
      </c>
      <c r="HB54" s="12">
        <v>0</v>
      </c>
      <c r="HC54" s="12">
        <v>0</v>
      </c>
      <c r="HD54" s="13"/>
      <c r="HE54" s="12">
        <v>0</v>
      </c>
      <c r="HF54" s="12">
        <v>0</v>
      </c>
      <c r="HG54" s="12">
        <v>0</v>
      </c>
      <c r="HH54" s="12">
        <v>0</v>
      </c>
      <c r="HI54" s="13"/>
      <c r="HJ54" s="12">
        <v>0</v>
      </c>
      <c r="HK54" s="12">
        <v>0</v>
      </c>
      <c r="HL54" s="12">
        <v>0</v>
      </c>
      <c r="HM54" s="12">
        <v>0</v>
      </c>
      <c r="HN54" s="13"/>
      <c r="HO54" s="12">
        <v>0</v>
      </c>
      <c r="HP54" s="12">
        <v>0</v>
      </c>
      <c r="HQ54" s="12">
        <v>0</v>
      </c>
      <c r="HR54" s="12">
        <v>0</v>
      </c>
      <c r="HS54" s="13"/>
      <c r="HT54" s="12">
        <v>0</v>
      </c>
      <c r="HU54" s="12">
        <v>0</v>
      </c>
      <c r="HV54" s="12">
        <v>0</v>
      </c>
      <c r="HW54" s="12">
        <v>0</v>
      </c>
      <c r="HX54" s="13"/>
      <c r="HY54" s="12">
        <v>0</v>
      </c>
      <c r="HZ54" s="12">
        <v>0</v>
      </c>
      <c r="IA54" s="12"/>
      <c r="IB54" s="12">
        <v>0</v>
      </c>
      <c r="IC54" s="13"/>
      <c r="ID54" s="12">
        <v>0</v>
      </c>
      <c r="IE54" s="12">
        <v>0</v>
      </c>
      <c r="IF54" s="12">
        <v>0</v>
      </c>
      <c r="IG54" s="12">
        <v>0</v>
      </c>
      <c r="IH54" s="13"/>
      <c r="II54" s="12">
        <v>0</v>
      </c>
      <c r="IJ54" s="12">
        <v>0</v>
      </c>
      <c r="IK54" s="12">
        <v>0</v>
      </c>
      <c r="IL54" s="12">
        <v>0</v>
      </c>
      <c r="IM54" s="13"/>
      <c r="IN54" s="12">
        <v>0</v>
      </c>
      <c r="IO54" s="12">
        <v>0</v>
      </c>
      <c r="IP54" s="12">
        <v>0</v>
      </c>
      <c r="IQ54" s="12">
        <v>0</v>
      </c>
      <c r="IR54" s="13"/>
      <c r="IS54" s="12">
        <v>0</v>
      </c>
      <c r="IT54" s="12">
        <v>0</v>
      </c>
      <c r="IU54" s="12">
        <v>0</v>
      </c>
      <c r="IV54" s="12">
        <v>0</v>
      </c>
      <c r="IW54" s="13"/>
      <c r="IX54" s="12">
        <v>0</v>
      </c>
      <c r="IY54" s="12">
        <v>0</v>
      </c>
      <c r="IZ54" s="12">
        <v>0</v>
      </c>
      <c r="JA54" s="12">
        <v>0</v>
      </c>
      <c r="JB54" s="13"/>
      <c r="JC54" s="12">
        <v>0</v>
      </c>
      <c r="JD54" s="12">
        <v>0</v>
      </c>
      <c r="JE54" s="12">
        <v>0</v>
      </c>
      <c r="JF54" s="12">
        <v>0</v>
      </c>
      <c r="JG54" s="13"/>
      <c r="JH54" s="72">
        <v>0</v>
      </c>
      <c r="JI54" s="12">
        <v>0</v>
      </c>
      <c r="JJ54" s="12">
        <v>0</v>
      </c>
      <c r="JK54" s="12">
        <v>0</v>
      </c>
      <c r="JL54" s="13"/>
      <c r="JM54" s="12">
        <v>0</v>
      </c>
      <c r="JN54" s="12">
        <v>0</v>
      </c>
      <c r="JO54" s="12">
        <v>0</v>
      </c>
      <c r="JP54" s="12">
        <v>0</v>
      </c>
      <c r="JQ54" s="13"/>
      <c r="JR54" s="12">
        <v>0</v>
      </c>
      <c r="JS54" s="12">
        <v>0</v>
      </c>
      <c r="JT54" s="12">
        <v>0</v>
      </c>
      <c r="JU54" s="12">
        <v>0</v>
      </c>
      <c r="JV54" s="13"/>
      <c r="JW54" s="12">
        <v>0</v>
      </c>
      <c r="JX54" s="12">
        <v>0</v>
      </c>
      <c r="JY54" s="12">
        <v>0</v>
      </c>
      <c r="JZ54" s="12">
        <v>0</v>
      </c>
      <c r="KA54" s="13"/>
      <c r="KB54" s="12">
        <v>0</v>
      </c>
      <c r="KC54" s="12">
        <v>0</v>
      </c>
      <c r="KD54" s="12">
        <v>0</v>
      </c>
      <c r="KE54" s="12">
        <v>0</v>
      </c>
      <c r="KF54" s="13"/>
      <c r="KG54" s="12">
        <v>0</v>
      </c>
      <c r="KH54" s="12">
        <v>0</v>
      </c>
      <c r="KI54" s="12">
        <v>0</v>
      </c>
      <c r="KJ54" s="12">
        <v>0</v>
      </c>
      <c r="KK54" s="13"/>
      <c r="KL54" s="12">
        <v>0</v>
      </c>
      <c r="KM54" s="12">
        <v>0</v>
      </c>
      <c r="KN54" s="12">
        <v>0</v>
      </c>
      <c r="KO54" s="12">
        <v>0</v>
      </c>
      <c r="KP54" s="13"/>
      <c r="KQ54" s="12">
        <v>0</v>
      </c>
      <c r="KR54" s="12">
        <v>0</v>
      </c>
      <c r="KS54" s="12">
        <v>0</v>
      </c>
      <c r="KT54" s="12">
        <v>0</v>
      </c>
      <c r="KU54" s="13"/>
      <c r="KV54" s="12">
        <v>0</v>
      </c>
      <c r="KW54" s="12">
        <v>0</v>
      </c>
      <c r="KX54" s="12">
        <v>0</v>
      </c>
      <c r="KY54" s="12">
        <v>0</v>
      </c>
      <c r="KZ54" s="13"/>
      <c r="LA54" s="12"/>
      <c r="LB54" s="12"/>
      <c r="LC54" s="12">
        <v>0</v>
      </c>
      <c r="LD54" s="12">
        <v>0</v>
      </c>
      <c r="LE54" s="13"/>
      <c r="LF54" s="12">
        <v>0</v>
      </c>
      <c r="LG54" s="12">
        <v>0</v>
      </c>
      <c r="LH54" s="12">
        <v>0</v>
      </c>
      <c r="LI54" s="12">
        <v>0</v>
      </c>
      <c r="LJ54" s="13"/>
      <c r="LK54" s="12">
        <v>0</v>
      </c>
      <c r="LL54" s="12">
        <v>0</v>
      </c>
      <c r="LM54" s="12">
        <v>0</v>
      </c>
      <c r="LN54" s="12">
        <v>0</v>
      </c>
      <c r="LO54" s="13"/>
      <c r="LP54" s="12">
        <v>0</v>
      </c>
      <c r="LQ54" s="12">
        <v>0</v>
      </c>
      <c r="LR54" s="12">
        <v>0</v>
      </c>
      <c r="LS54" s="12">
        <v>0</v>
      </c>
      <c r="LT54" s="13"/>
      <c r="LU54" s="12">
        <v>0</v>
      </c>
      <c r="LV54" s="12">
        <v>0</v>
      </c>
      <c r="LW54" s="12">
        <v>0</v>
      </c>
      <c r="LX54" s="12">
        <v>0</v>
      </c>
      <c r="LY54" s="13"/>
      <c r="LZ54" s="12">
        <v>0</v>
      </c>
      <c r="MA54" s="12">
        <v>0</v>
      </c>
      <c r="MB54" s="12">
        <v>0</v>
      </c>
      <c r="MC54" s="12">
        <v>0</v>
      </c>
      <c r="MD54" s="13"/>
      <c r="ME54" s="12">
        <v>0</v>
      </c>
      <c r="MF54" s="12">
        <v>0</v>
      </c>
      <c r="MG54" s="12">
        <v>0</v>
      </c>
      <c r="MH54" s="12">
        <v>0</v>
      </c>
      <c r="MI54" s="13"/>
      <c r="MJ54" s="12">
        <v>0</v>
      </c>
      <c r="MK54" s="12">
        <v>0</v>
      </c>
      <c r="ML54" s="12">
        <v>0</v>
      </c>
      <c r="MM54" s="12">
        <v>0</v>
      </c>
      <c r="MN54" s="13"/>
      <c r="MO54" s="12">
        <v>0</v>
      </c>
      <c r="MP54" s="12">
        <v>0</v>
      </c>
      <c r="MQ54" s="12">
        <v>0</v>
      </c>
      <c r="MR54" s="12">
        <v>0</v>
      </c>
      <c r="MS54" s="13"/>
      <c r="MT54" s="12">
        <v>0</v>
      </c>
      <c r="MU54" s="12">
        <v>1603000</v>
      </c>
      <c r="MV54" s="12">
        <v>0</v>
      </c>
      <c r="MW54" s="12">
        <v>1603000</v>
      </c>
      <c r="MX54" s="13"/>
    </row>
    <row r="55" spans="1:362" ht="16.5" hidden="1">
      <c r="A55" s="77">
        <v>49</v>
      </c>
      <c r="B55" s="78" t="s">
        <v>42</v>
      </c>
      <c r="C55" s="12">
        <v>0</v>
      </c>
      <c r="D55" s="12">
        <v>2880000</v>
      </c>
      <c r="E55" s="12">
        <v>0</v>
      </c>
      <c r="F55" s="12">
        <v>2880000</v>
      </c>
      <c r="G55" s="13"/>
      <c r="H55" s="12">
        <v>0</v>
      </c>
      <c r="I55" s="12">
        <v>0</v>
      </c>
      <c r="J55" s="12">
        <v>0</v>
      </c>
      <c r="K55" s="12">
        <v>0</v>
      </c>
      <c r="L55" s="13"/>
      <c r="M55" s="12">
        <v>0</v>
      </c>
      <c r="N55" s="12">
        <v>0</v>
      </c>
      <c r="O55" s="12">
        <v>0</v>
      </c>
      <c r="P55" s="12">
        <v>0</v>
      </c>
      <c r="Q55" s="13"/>
      <c r="R55" s="12">
        <v>0</v>
      </c>
      <c r="S55" s="12">
        <v>0</v>
      </c>
      <c r="T55" s="12">
        <v>0</v>
      </c>
      <c r="U55" s="12">
        <v>0</v>
      </c>
      <c r="V55" s="13"/>
      <c r="W55" s="12">
        <v>0</v>
      </c>
      <c r="X55" s="12">
        <v>0</v>
      </c>
      <c r="Y55" s="12">
        <v>0</v>
      </c>
      <c r="Z55" s="12">
        <v>0</v>
      </c>
      <c r="AA55" s="13"/>
      <c r="AB55" s="12">
        <v>0</v>
      </c>
      <c r="AC55" s="12">
        <v>0</v>
      </c>
      <c r="AD55" s="12">
        <v>0</v>
      </c>
      <c r="AE55" s="12">
        <v>0</v>
      </c>
      <c r="AF55" s="13"/>
      <c r="AG55" s="12">
        <v>0</v>
      </c>
      <c r="AH55" s="12">
        <v>0</v>
      </c>
      <c r="AI55" s="12">
        <v>0</v>
      </c>
      <c r="AJ55" s="12">
        <v>0</v>
      </c>
      <c r="AK55" s="13"/>
      <c r="AL55" s="12">
        <v>0</v>
      </c>
      <c r="AM55" s="12">
        <v>0</v>
      </c>
      <c r="AN55" s="12">
        <v>0</v>
      </c>
      <c r="AO55" s="12">
        <v>0</v>
      </c>
      <c r="AP55" s="13"/>
      <c r="AQ55" s="12">
        <v>0</v>
      </c>
      <c r="AR55" s="12">
        <v>0</v>
      </c>
      <c r="AS55" s="12">
        <v>0</v>
      </c>
      <c r="AT55" s="12">
        <v>0</v>
      </c>
      <c r="AU55" s="13"/>
      <c r="AV55" s="12">
        <v>0</v>
      </c>
      <c r="AW55" s="12">
        <v>0</v>
      </c>
      <c r="AX55" s="12">
        <v>0</v>
      </c>
      <c r="AY55" s="12">
        <v>0</v>
      </c>
      <c r="AZ55" s="13"/>
      <c r="BA55" s="12">
        <v>0</v>
      </c>
      <c r="BB55" s="12">
        <v>0</v>
      </c>
      <c r="BC55" s="12">
        <v>0</v>
      </c>
      <c r="BD55" s="12">
        <v>0</v>
      </c>
      <c r="BE55" s="13"/>
      <c r="BF55" s="12">
        <v>0</v>
      </c>
      <c r="BG55" s="12">
        <v>0</v>
      </c>
      <c r="BH55" s="12">
        <v>0</v>
      </c>
      <c r="BI55" s="12">
        <v>0</v>
      </c>
      <c r="BJ55" s="13"/>
      <c r="BK55" s="12">
        <v>0</v>
      </c>
      <c r="BL55" s="12">
        <v>0</v>
      </c>
      <c r="BM55" s="12">
        <v>0</v>
      </c>
      <c r="BN55" s="12">
        <v>0</v>
      </c>
      <c r="BO55" s="13"/>
      <c r="BP55" s="12">
        <v>0</v>
      </c>
      <c r="BQ55" s="12">
        <v>0</v>
      </c>
      <c r="BR55" s="12">
        <v>0</v>
      </c>
      <c r="BS55" s="12">
        <v>0</v>
      </c>
      <c r="BT55" s="13"/>
      <c r="BU55" s="12">
        <v>0</v>
      </c>
      <c r="BV55" s="12">
        <v>0</v>
      </c>
      <c r="BW55" s="12">
        <v>0</v>
      </c>
      <c r="BX55" s="12">
        <v>0</v>
      </c>
      <c r="BY55" s="13"/>
      <c r="BZ55" s="12">
        <v>0</v>
      </c>
      <c r="CA55" s="12">
        <v>0</v>
      </c>
      <c r="CB55" s="12">
        <v>0</v>
      </c>
      <c r="CC55" s="12">
        <v>0</v>
      </c>
      <c r="CD55" s="13"/>
      <c r="CE55" s="12">
        <v>500</v>
      </c>
      <c r="CF55" s="12">
        <v>75000</v>
      </c>
      <c r="CG55" s="12">
        <v>0</v>
      </c>
      <c r="CH55" s="12">
        <v>75000</v>
      </c>
      <c r="CI55" s="13"/>
      <c r="CJ55" s="12">
        <v>20</v>
      </c>
      <c r="CK55" s="12">
        <v>3000</v>
      </c>
      <c r="CL55" s="12">
        <v>0</v>
      </c>
      <c r="CM55" s="12">
        <v>3000</v>
      </c>
      <c r="CN55" s="13"/>
      <c r="CO55" s="12">
        <v>0</v>
      </c>
      <c r="CP55" s="12">
        <v>0</v>
      </c>
      <c r="CQ55" s="12">
        <v>0</v>
      </c>
      <c r="CR55" s="12">
        <v>0</v>
      </c>
      <c r="CS55" s="13"/>
      <c r="CT55" s="12">
        <v>0</v>
      </c>
      <c r="CU55" s="12">
        <v>0</v>
      </c>
      <c r="CV55" s="12">
        <v>0</v>
      </c>
      <c r="CW55" s="12">
        <v>0</v>
      </c>
      <c r="CX55" s="13"/>
      <c r="CY55" s="12">
        <v>200</v>
      </c>
      <c r="CZ55" s="12">
        <v>20000</v>
      </c>
      <c r="DA55" s="12">
        <v>0</v>
      </c>
      <c r="DB55" s="12">
        <v>20000</v>
      </c>
      <c r="DC55" s="13"/>
      <c r="DD55" s="12">
        <v>0</v>
      </c>
      <c r="DE55" s="12">
        <v>0</v>
      </c>
      <c r="DF55" s="12">
        <v>0</v>
      </c>
      <c r="DG55" s="12">
        <v>0</v>
      </c>
      <c r="DH55" s="13"/>
      <c r="DI55" s="12">
        <v>0</v>
      </c>
      <c r="DJ55" s="12">
        <v>0</v>
      </c>
      <c r="DK55" s="12">
        <v>0</v>
      </c>
      <c r="DL55" s="12">
        <v>0</v>
      </c>
      <c r="DM55" s="13"/>
      <c r="DN55" s="12">
        <v>0</v>
      </c>
      <c r="DO55" s="12">
        <v>0</v>
      </c>
      <c r="DP55" s="12">
        <v>0</v>
      </c>
      <c r="DQ55" s="12">
        <v>0</v>
      </c>
      <c r="DR55" s="13"/>
      <c r="DS55" s="12">
        <v>0</v>
      </c>
      <c r="DT55" s="12">
        <v>0</v>
      </c>
      <c r="DU55" s="12">
        <v>0</v>
      </c>
      <c r="DV55" s="12">
        <v>0</v>
      </c>
      <c r="DW55" s="13"/>
      <c r="DX55" s="12">
        <v>0</v>
      </c>
      <c r="DY55" s="12">
        <v>0</v>
      </c>
      <c r="DZ55" s="12">
        <v>0</v>
      </c>
      <c r="EA55" s="12">
        <v>0</v>
      </c>
      <c r="EB55" s="13"/>
      <c r="EC55" s="12">
        <v>0</v>
      </c>
      <c r="ED55" s="12">
        <v>0</v>
      </c>
      <c r="EE55" s="12">
        <v>0</v>
      </c>
      <c r="EF55" s="12">
        <v>0</v>
      </c>
      <c r="EG55" s="13"/>
      <c r="EH55" s="12">
        <v>0</v>
      </c>
      <c r="EI55" s="12">
        <v>0</v>
      </c>
      <c r="EJ55" s="12">
        <v>0</v>
      </c>
      <c r="EK55" s="12">
        <v>0</v>
      </c>
      <c r="EL55" s="13"/>
      <c r="EM55" s="12">
        <v>0</v>
      </c>
      <c r="EN55" s="12">
        <v>0</v>
      </c>
      <c r="EO55" s="12">
        <v>0</v>
      </c>
      <c r="EP55" s="12">
        <v>0</v>
      </c>
      <c r="EQ55" s="13"/>
      <c r="ER55" s="12">
        <v>0</v>
      </c>
      <c r="ES55" s="12">
        <v>0</v>
      </c>
      <c r="ET55" s="12">
        <v>0</v>
      </c>
      <c r="EU55" s="12">
        <v>0</v>
      </c>
      <c r="EV55" s="13"/>
      <c r="EW55" s="12">
        <v>0</v>
      </c>
      <c r="EX55" s="12">
        <v>0</v>
      </c>
      <c r="EY55" s="12">
        <v>0</v>
      </c>
      <c r="EZ55" s="12">
        <v>0</v>
      </c>
      <c r="FA55" s="13"/>
      <c r="FB55" s="12">
        <v>0</v>
      </c>
      <c r="FC55" s="12">
        <v>0</v>
      </c>
      <c r="FD55" s="12">
        <v>0</v>
      </c>
      <c r="FE55" s="12">
        <v>0</v>
      </c>
      <c r="FF55" s="13"/>
      <c r="FG55" s="12">
        <v>0</v>
      </c>
      <c r="FH55" s="12">
        <v>0</v>
      </c>
      <c r="FI55" s="12">
        <v>0</v>
      </c>
      <c r="FJ55" s="12">
        <v>0</v>
      </c>
      <c r="FK55" s="13"/>
      <c r="FL55" s="12">
        <v>0</v>
      </c>
      <c r="FM55" s="12">
        <v>0</v>
      </c>
      <c r="FN55" s="12">
        <v>0</v>
      </c>
      <c r="FO55" s="12">
        <v>0</v>
      </c>
      <c r="FP55" s="13"/>
      <c r="FQ55" s="12">
        <v>0</v>
      </c>
      <c r="FR55" s="12">
        <v>0</v>
      </c>
      <c r="FS55" s="12">
        <v>0</v>
      </c>
      <c r="FT55" s="12">
        <v>0</v>
      </c>
      <c r="FU55" s="13"/>
      <c r="FV55" s="12">
        <v>0</v>
      </c>
      <c r="FW55" s="12">
        <v>0</v>
      </c>
      <c r="FX55" s="12">
        <v>0</v>
      </c>
      <c r="FY55" s="12">
        <v>0</v>
      </c>
      <c r="FZ55" s="13"/>
      <c r="GA55" s="12">
        <v>0</v>
      </c>
      <c r="GB55" s="12">
        <v>0</v>
      </c>
      <c r="GC55" s="12">
        <v>0</v>
      </c>
      <c r="GD55" s="12">
        <v>0</v>
      </c>
      <c r="GE55" s="13"/>
      <c r="GF55" s="12">
        <v>0</v>
      </c>
      <c r="GG55" s="12">
        <v>0</v>
      </c>
      <c r="GH55" s="12">
        <v>0</v>
      </c>
      <c r="GI55" s="12">
        <v>0</v>
      </c>
      <c r="GJ55" s="13"/>
      <c r="GK55" s="12">
        <v>0</v>
      </c>
      <c r="GL55" s="12">
        <v>0</v>
      </c>
      <c r="GM55" s="12">
        <v>0</v>
      </c>
      <c r="GN55" s="12">
        <v>0</v>
      </c>
      <c r="GO55" s="13"/>
      <c r="GP55" s="12">
        <v>0</v>
      </c>
      <c r="GQ55" s="12">
        <v>0</v>
      </c>
      <c r="GR55" s="12">
        <v>0</v>
      </c>
      <c r="GS55" s="12">
        <v>0</v>
      </c>
      <c r="GT55" s="13"/>
      <c r="GU55" s="12">
        <v>0</v>
      </c>
      <c r="GV55" s="12">
        <v>0</v>
      </c>
      <c r="GW55" s="12">
        <v>0</v>
      </c>
      <c r="GX55" s="12">
        <v>0</v>
      </c>
      <c r="GY55" s="13"/>
      <c r="GZ55" s="12">
        <v>0</v>
      </c>
      <c r="HA55" s="12">
        <v>0</v>
      </c>
      <c r="HB55" s="12">
        <v>0</v>
      </c>
      <c r="HC55" s="12">
        <v>0</v>
      </c>
      <c r="HD55" s="13"/>
      <c r="HE55" s="12">
        <v>0</v>
      </c>
      <c r="HF55" s="12">
        <v>0</v>
      </c>
      <c r="HG55" s="12">
        <v>0</v>
      </c>
      <c r="HH55" s="12">
        <v>0</v>
      </c>
      <c r="HI55" s="13"/>
      <c r="HJ55" s="12">
        <v>0</v>
      </c>
      <c r="HK55" s="12">
        <v>0</v>
      </c>
      <c r="HL55" s="12">
        <v>0</v>
      </c>
      <c r="HM55" s="12">
        <v>0</v>
      </c>
      <c r="HN55" s="13"/>
      <c r="HO55" s="12">
        <v>0</v>
      </c>
      <c r="HP55" s="12">
        <v>0</v>
      </c>
      <c r="HQ55" s="12">
        <v>0</v>
      </c>
      <c r="HR55" s="12">
        <v>0</v>
      </c>
      <c r="HS55" s="13"/>
      <c r="HT55" s="12">
        <v>0</v>
      </c>
      <c r="HU55" s="12">
        <v>0</v>
      </c>
      <c r="HV55" s="12">
        <v>0</v>
      </c>
      <c r="HW55" s="12">
        <v>0</v>
      </c>
      <c r="HX55" s="13"/>
      <c r="HY55" s="12">
        <v>0</v>
      </c>
      <c r="HZ55" s="12">
        <v>0</v>
      </c>
      <c r="IA55" s="12"/>
      <c r="IB55" s="12">
        <v>0</v>
      </c>
      <c r="IC55" s="13"/>
      <c r="ID55" s="12">
        <v>0</v>
      </c>
      <c r="IE55" s="12">
        <v>0</v>
      </c>
      <c r="IF55" s="12">
        <v>0</v>
      </c>
      <c r="IG55" s="12">
        <v>0</v>
      </c>
      <c r="IH55" s="13"/>
      <c r="II55" s="12">
        <v>0</v>
      </c>
      <c r="IJ55" s="12">
        <v>0</v>
      </c>
      <c r="IK55" s="12">
        <v>0</v>
      </c>
      <c r="IL55" s="12">
        <v>0</v>
      </c>
      <c r="IM55" s="13"/>
      <c r="IN55" s="12">
        <v>0</v>
      </c>
      <c r="IO55" s="12">
        <v>0</v>
      </c>
      <c r="IP55" s="12">
        <v>0</v>
      </c>
      <c r="IQ55" s="12">
        <v>0</v>
      </c>
      <c r="IR55" s="13"/>
      <c r="IS55" s="12">
        <v>0</v>
      </c>
      <c r="IT55" s="12">
        <v>0</v>
      </c>
      <c r="IU55" s="12">
        <v>0</v>
      </c>
      <c r="IV55" s="12">
        <v>0</v>
      </c>
      <c r="IW55" s="13"/>
      <c r="IX55" s="12">
        <v>0</v>
      </c>
      <c r="IY55" s="12">
        <v>0</v>
      </c>
      <c r="IZ55" s="12">
        <v>0</v>
      </c>
      <c r="JA55" s="12">
        <v>0</v>
      </c>
      <c r="JB55" s="13"/>
      <c r="JC55" s="12">
        <v>0</v>
      </c>
      <c r="JD55" s="12">
        <v>0</v>
      </c>
      <c r="JE55" s="12">
        <v>0</v>
      </c>
      <c r="JF55" s="12">
        <v>0</v>
      </c>
      <c r="JG55" s="13"/>
      <c r="JH55" s="72">
        <v>0</v>
      </c>
      <c r="JI55" s="12">
        <v>0</v>
      </c>
      <c r="JJ55" s="12">
        <v>0</v>
      </c>
      <c r="JK55" s="12">
        <v>0</v>
      </c>
      <c r="JL55" s="13"/>
      <c r="JM55" s="12">
        <v>0</v>
      </c>
      <c r="JN55" s="12">
        <v>0</v>
      </c>
      <c r="JO55" s="12">
        <v>0</v>
      </c>
      <c r="JP55" s="12">
        <v>0</v>
      </c>
      <c r="JQ55" s="13"/>
      <c r="JR55" s="12">
        <v>0</v>
      </c>
      <c r="JS55" s="12">
        <v>0</v>
      </c>
      <c r="JT55" s="12">
        <v>0</v>
      </c>
      <c r="JU55" s="12">
        <v>0</v>
      </c>
      <c r="JV55" s="13"/>
      <c r="JW55" s="12">
        <v>0</v>
      </c>
      <c r="JX55" s="12">
        <v>0</v>
      </c>
      <c r="JY55" s="12">
        <v>0</v>
      </c>
      <c r="JZ55" s="12">
        <v>0</v>
      </c>
      <c r="KA55" s="13"/>
      <c r="KB55" s="12">
        <v>0</v>
      </c>
      <c r="KC55" s="12">
        <v>0</v>
      </c>
      <c r="KD55" s="12">
        <v>0</v>
      </c>
      <c r="KE55" s="12">
        <v>0</v>
      </c>
      <c r="KF55" s="13"/>
      <c r="KG55" s="12">
        <v>0</v>
      </c>
      <c r="KH55" s="12">
        <v>0</v>
      </c>
      <c r="KI55" s="12">
        <v>0</v>
      </c>
      <c r="KJ55" s="12">
        <v>0</v>
      </c>
      <c r="KK55" s="13"/>
      <c r="KL55" s="12">
        <v>0</v>
      </c>
      <c r="KM55" s="12">
        <v>0</v>
      </c>
      <c r="KN55" s="12">
        <v>0</v>
      </c>
      <c r="KO55" s="12">
        <v>0</v>
      </c>
      <c r="KP55" s="13"/>
      <c r="KQ55" s="12">
        <v>0</v>
      </c>
      <c r="KR55" s="12">
        <v>0</v>
      </c>
      <c r="KS55" s="12">
        <v>0</v>
      </c>
      <c r="KT55" s="12">
        <v>0</v>
      </c>
      <c r="KU55" s="13"/>
      <c r="KV55" s="12">
        <v>0</v>
      </c>
      <c r="KW55" s="12">
        <v>0</v>
      </c>
      <c r="KX55" s="12">
        <v>0</v>
      </c>
      <c r="KY55" s="12">
        <v>0</v>
      </c>
      <c r="KZ55" s="13"/>
      <c r="LA55" s="12"/>
      <c r="LB55" s="12"/>
      <c r="LC55" s="12">
        <v>0</v>
      </c>
      <c r="LD55" s="12">
        <v>0</v>
      </c>
      <c r="LE55" s="13"/>
      <c r="LF55" s="12">
        <v>0</v>
      </c>
      <c r="LG55" s="12">
        <v>0</v>
      </c>
      <c r="LH55" s="12">
        <v>0</v>
      </c>
      <c r="LI55" s="12">
        <v>0</v>
      </c>
      <c r="LJ55" s="13"/>
      <c r="LK55" s="12">
        <v>0</v>
      </c>
      <c r="LL55" s="12">
        <v>0</v>
      </c>
      <c r="LM55" s="12">
        <v>0</v>
      </c>
      <c r="LN55" s="12">
        <v>0</v>
      </c>
      <c r="LO55" s="13"/>
      <c r="LP55" s="12">
        <v>0</v>
      </c>
      <c r="LQ55" s="12">
        <v>0</v>
      </c>
      <c r="LR55" s="12">
        <v>0</v>
      </c>
      <c r="LS55" s="12">
        <v>0</v>
      </c>
      <c r="LT55" s="13"/>
      <c r="LU55" s="12">
        <v>0</v>
      </c>
      <c r="LV55" s="12">
        <v>0</v>
      </c>
      <c r="LW55" s="12">
        <v>0</v>
      </c>
      <c r="LX55" s="12">
        <v>0</v>
      </c>
      <c r="LY55" s="13"/>
      <c r="LZ55" s="12">
        <v>0</v>
      </c>
      <c r="MA55" s="12">
        <v>0</v>
      </c>
      <c r="MB55" s="12">
        <v>0</v>
      </c>
      <c r="MC55" s="12">
        <v>0</v>
      </c>
      <c r="MD55" s="13"/>
      <c r="ME55" s="12">
        <v>0</v>
      </c>
      <c r="MF55" s="12">
        <v>0</v>
      </c>
      <c r="MG55" s="12">
        <v>0</v>
      </c>
      <c r="MH55" s="12">
        <v>0</v>
      </c>
      <c r="MI55" s="13"/>
      <c r="MJ55" s="12">
        <v>0</v>
      </c>
      <c r="MK55" s="12">
        <v>0</v>
      </c>
      <c r="ML55" s="12">
        <v>0</v>
      </c>
      <c r="MM55" s="12">
        <v>0</v>
      </c>
      <c r="MN55" s="13"/>
      <c r="MO55" s="12">
        <v>0</v>
      </c>
      <c r="MP55" s="12">
        <v>0</v>
      </c>
      <c r="MQ55" s="12">
        <v>0</v>
      </c>
      <c r="MR55" s="12">
        <v>0</v>
      </c>
      <c r="MS55" s="13"/>
      <c r="MT55" s="12">
        <v>0</v>
      </c>
      <c r="MU55" s="12">
        <v>2978000</v>
      </c>
      <c r="MV55" s="12">
        <v>0</v>
      </c>
      <c r="MW55" s="12">
        <v>2978000</v>
      </c>
      <c r="MX55" s="13"/>
    </row>
    <row r="56" spans="1:362" ht="16.5" hidden="1">
      <c r="A56" s="77">
        <v>50</v>
      </c>
      <c r="B56" s="78" t="s">
        <v>43</v>
      </c>
      <c r="C56" s="12">
        <v>0</v>
      </c>
      <c r="D56" s="12">
        <v>1640000</v>
      </c>
      <c r="E56" s="12">
        <v>0</v>
      </c>
      <c r="F56" s="12">
        <v>1640000</v>
      </c>
      <c r="G56" s="13"/>
      <c r="H56" s="12">
        <v>0</v>
      </c>
      <c r="I56" s="12">
        <v>0</v>
      </c>
      <c r="J56" s="12">
        <v>0</v>
      </c>
      <c r="K56" s="12">
        <v>0</v>
      </c>
      <c r="L56" s="13"/>
      <c r="M56" s="12">
        <v>0</v>
      </c>
      <c r="N56" s="12">
        <v>0</v>
      </c>
      <c r="O56" s="12">
        <v>0</v>
      </c>
      <c r="P56" s="12">
        <v>0</v>
      </c>
      <c r="Q56" s="13"/>
      <c r="R56" s="12">
        <v>0</v>
      </c>
      <c r="S56" s="12">
        <v>0</v>
      </c>
      <c r="T56" s="12">
        <v>0</v>
      </c>
      <c r="U56" s="12">
        <v>0</v>
      </c>
      <c r="V56" s="13"/>
      <c r="W56" s="12">
        <v>0</v>
      </c>
      <c r="X56" s="12">
        <v>0</v>
      </c>
      <c r="Y56" s="12">
        <v>0</v>
      </c>
      <c r="Z56" s="12">
        <v>0</v>
      </c>
      <c r="AA56" s="13"/>
      <c r="AB56" s="12">
        <v>0</v>
      </c>
      <c r="AC56" s="12">
        <v>0</v>
      </c>
      <c r="AD56" s="12">
        <v>0</v>
      </c>
      <c r="AE56" s="12">
        <v>0</v>
      </c>
      <c r="AF56" s="13"/>
      <c r="AG56" s="12">
        <v>0</v>
      </c>
      <c r="AH56" s="12">
        <v>0</v>
      </c>
      <c r="AI56" s="12">
        <v>0</v>
      </c>
      <c r="AJ56" s="12">
        <v>0</v>
      </c>
      <c r="AK56" s="13"/>
      <c r="AL56" s="12">
        <v>0</v>
      </c>
      <c r="AM56" s="12">
        <v>0</v>
      </c>
      <c r="AN56" s="12">
        <v>0</v>
      </c>
      <c r="AO56" s="12">
        <v>0</v>
      </c>
      <c r="AP56" s="13"/>
      <c r="AQ56" s="12">
        <v>0</v>
      </c>
      <c r="AR56" s="12">
        <v>0</v>
      </c>
      <c r="AS56" s="12">
        <v>0</v>
      </c>
      <c r="AT56" s="12">
        <v>0</v>
      </c>
      <c r="AU56" s="13"/>
      <c r="AV56" s="12">
        <v>0</v>
      </c>
      <c r="AW56" s="12">
        <v>0</v>
      </c>
      <c r="AX56" s="12">
        <v>0</v>
      </c>
      <c r="AY56" s="12">
        <v>0</v>
      </c>
      <c r="AZ56" s="13"/>
      <c r="BA56" s="12">
        <v>0</v>
      </c>
      <c r="BB56" s="12">
        <v>0</v>
      </c>
      <c r="BC56" s="12">
        <v>0</v>
      </c>
      <c r="BD56" s="12">
        <v>0</v>
      </c>
      <c r="BE56" s="13"/>
      <c r="BF56" s="12">
        <v>0</v>
      </c>
      <c r="BG56" s="12">
        <v>0</v>
      </c>
      <c r="BH56" s="12">
        <v>0</v>
      </c>
      <c r="BI56" s="12">
        <v>0</v>
      </c>
      <c r="BJ56" s="13"/>
      <c r="BK56" s="12">
        <v>0</v>
      </c>
      <c r="BL56" s="12">
        <v>0</v>
      </c>
      <c r="BM56" s="12">
        <v>0</v>
      </c>
      <c r="BN56" s="12">
        <v>0</v>
      </c>
      <c r="BO56" s="13"/>
      <c r="BP56" s="12">
        <v>0</v>
      </c>
      <c r="BQ56" s="12">
        <v>0</v>
      </c>
      <c r="BR56" s="12">
        <v>0</v>
      </c>
      <c r="BS56" s="12">
        <v>0</v>
      </c>
      <c r="BT56" s="13"/>
      <c r="BU56" s="12">
        <v>0</v>
      </c>
      <c r="BV56" s="12">
        <v>0</v>
      </c>
      <c r="BW56" s="12">
        <v>0</v>
      </c>
      <c r="BX56" s="12">
        <v>0</v>
      </c>
      <c r="BY56" s="13"/>
      <c r="BZ56" s="12">
        <v>0</v>
      </c>
      <c r="CA56" s="12">
        <v>0</v>
      </c>
      <c r="CB56" s="12">
        <v>0</v>
      </c>
      <c r="CC56" s="12">
        <v>0</v>
      </c>
      <c r="CD56" s="13"/>
      <c r="CE56" s="12">
        <v>500</v>
      </c>
      <c r="CF56" s="12">
        <v>75000</v>
      </c>
      <c r="CG56" s="12">
        <v>0</v>
      </c>
      <c r="CH56" s="12">
        <v>75000</v>
      </c>
      <c r="CI56" s="13"/>
      <c r="CJ56" s="12">
        <v>20</v>
      </c>
      <c r="CK56" s="12">
        <v>3000</v>
      </c>
      <c r="CL56" s="12">
        <v>0</v>
      </c>
      <c r="CM56" s="12">
        <v>3000</v>
      </c>
      <c r="CN56" s="13"/>
      <c r="CO56" s="12">
        <v>0</v>
      </c>
      <c r="CP56" s="12">
        <v>0</v>
      </c>
      <c r="CQ56" s="12">
        <v>0</v>
      </c>
      <c r="CR56" s="12">
        <v>0</v>
      </c>
      <c r="CS56" s="13"/>
      <c r="CT56" s="12">
        <v>0</v>
      </c>
      <c r="CU56" s="12">
        <v>0</v>
      </c>
      <c r="CV56" s="12">
        <v>0</v>
      </c>
      <c r="CW56" s="12">
        <v>0</v>
      </c>
      <c r="CX56" s="13"/>
      <c r="CY56" s="12">
        <v>200</v>
      </c>
      <c r="CZ56" s="12">
        <v>20000</v>
      </c>
      <c r="DA56" s="12">
        <v>0</v>
      </c>
      <c r="DB56" s="12">
        <v>20000</v>
      </c>
      <c r="DC56" s="13"/>
      <c r="DD56" s="12">
        <v>0</v>
      </c>
      <c r="DE56" s="12">
        <v>0</v>
      </c>
      <c r="DF56" s="12">
        <v>0</v>
      </c>
      <c r="DG56" s="12">
        <v>0</v>
      </c>
      <c r="DH56" s="13"/>
      <c r="DI56" s="12">
        <v>0</v>
      </c>
      <c r="DJ56" s="12">
        <v>0</v>
      </c>
      <c r="DK56" s="12">
        <v>0</v>
      </c>
      <c r="DL56" s="12">
        <v>0</v>
      </c>
      <c r="DM56" s="13"/>
      <c r="DN56" s="12">
        <v>0</v>
      </c>
      <c r="DO56" s="12">
        <v>0</v>
      </c>
      <c r="DP56" s="12">
        <v>0</v>
      </c>
      <c r="DQ56" s="12">
        <v>0</v>
      </c>
      <c r="DR56" s="13"/>
      <c r="DS56" s="12">
        <v>0</v>
      </c>
      <c r="DT56" s="12">
        <v>0</v>
      </c>
      <c r="DU56" s="12">
        <v>0</v>
      </c>
      <c r="DV56" s="12">
        <v>0</v>
      </c>
      <c r="DW56" s="13"/>
      <c r="DX56" s="12">
        <v>0</v>
      </c>
      <c r="DY56" s="12">
        <v>0</v>
      </c>
      <c r="DZ56" s="12">
        <v>0</v>
      </c>
      <c r="EA56" s="12">
        <v>0</v>
      </c>
      <c r="EB56" s="13"/>
      <c r="EC56" s="12">
        <v>0</v>
      </c>
      <c r="ED56" s="12">
        <v>0</v>
      </c>
      <c r="EE56" s="12">
        <v>0</v>
      </c>
      <c r="EF56" s="12">
        <v>0</v>
      </c>
      <c r="EG56" s="13"/>
      <c r="EH56" s="12">
        <v>0</v>
      </c>
      <c r="EI56" s="12">
        <v>0</v>
      </c>
      <c r="EJ56" s="12">
        <v>0</v>
      </c>
      <c r="EK56" s="12">
        <v>0</v>
      </c>
      <c r="EL56" s="13"/>
      <c r="EM56" s="12">
        <v>0</v>
      </c>
      <c r="EN56" s="12">
        <v>0</v>
      </c>
      <c r="EO56" s="12">
        <v>0</v>
      </c>
      <c r="EP56" s="12">
        <v>0</v>
      </c>
      <c r="EQ56" s="13"/>
      <c r="ER56" s="12">
        <v>0</v>
      </c>
      <c r="ES56" s="12">
        <v>0</v>
      </c>
      <c r="ET56" s="12">
        <v>0</v>
      </c>
      <c r="EU56" s="12">
        <v>0</v>
      </c>
      <c r="EV56" s="13"/>
      <c r="EW56" s="12">
        <v>0</v>
      </c>
      <c r="EX56" s="12">
        <v>0</v>
      </c>
      <c r="EY56" s="12">
        <v>0</v>
      </c>
      <c r="EZ56" s="12">
        <v>0</v>
      </c>
      <c r="FA56" s="13"/>
      <c r="FB56" s="12">
        <v>0</v>
      </c>
      <c r="FC56" s="12">
        <v>0</v>
      </c>
      <c r="FD56" s="12">
        <v>0</v>
      </c>
      <c r="FE56" s="12">
        <v>0</v>
      </c>
      <c r="FF56" s="13"/>
      <c r="FG56" s="12">
        <v>0</v>
      </c>
      <c r="FH56" s="12">
        <v>0</v>
      </c>
      <c r="FI56" s="12">
        <v>0</v>
      </c>
      <c r="FJ56" s="12">
        <v>0</v>
      </c>
      <c r="FK56" s="13"/>
      <c r="FL56" s="12">
        <v>0</v>
      </c>
      <c r="FM56" s="12">
        <v>0</v>
      </c>
      <c r="FN56" s="12">
        <v>0</v>
      </c>
      <c r="FO56" s="12">
        <v>0</v>
      </c>
      <c r="FP56" s="13"/>
      <c r="FQ56" s="12">
        <v>0</v>
      </c>
      <c r="FR56" s="12">
        <v>0</v>
      </c>
      <c r="FS56" s="12">
        <v>0</v>
      </c>
      <c r="FT56" s="12">
        <v>0</v>
      </c>
      <c r="FU56" s="13"/>
      <c r="FV56" s="12">
        <v>0</v>
      </c>
      <c r="FW56" s="12">
        <v>0</v>
      </c>
      <c r="FX56" s="12">
        <v>0</v>
      </c>
      <c r="FY56" s="12">
        <v>0</v>
      </c>
      <c r="FZ56" s="13"/>
      <c r="GA56" s="12">
        <v>0</v>
      </c>
      <c r="GB56" s="12">
        <v>0</v>
      </c>
      <c r="GC56" s="12">
        <v>0</v>
      </c>
      <c r="GD56" s="12">
        <v>0</v>
      </c>
      <c r="GE56" s="13"/>
      <c r="GF56" s="12">
        <v>0</v>
      </c>
      <c r="GG56" s="12">
        <v>0</v>
      </c>
      <c r="GH56" s="12">
        <v>0</v>
      </c>
      <c r="GI56" s="12">
        <v>0</v>
      </c>
      <c r="GJ56" s="13"/>
      <c r="GK56" s="12">
        <v>0</v>
      </c>
      <c r="GL56" s="12">
        <v>0</v>
      </c>
      <c r="GM56" s="12">
        <v>0</v>
      </c>
      <c r="GN56" s="12">
        <v>0</v>
      </c>
      <c r="GO56" s="13"/>
      <c r="GP56" s="12">
        <v>0</v>
      </c>
      <c r="GQ56" s="12">
        <v>0</v>
      </c>
      <c r="GR56" s="12">
        <v>0</v>
      </c>
      <c r="GS56" s="12">
        <v>0</v>
      </c>
      <c r="GT56" s="13"/>
      <c r="GU56" s="12">
        <v>0</v>
      </c>
      <c r="GV56" s="12">
        <v>0</v>
      </c>
      <c r="GW56" s="12">
        <v>0</v>
      </c>
      <c r="GX56" s="12">
        <v>0</v>
      </c>
      <c r="GY56" s="13"/>
      <c r="GZ56" s="12">
        <v>0</v>
      </c>
      <c r="HA56" s="12">
        <v>0</v>
      </c>
      <c r="HB56" s="12">
        <v>0</v>
      </c>
      <c r="HC56" s="12">
        <v>0</v>
      </c>
      <c r="HD56" s="13"/>
      <c r="HE56" s="12">
        <v>0</v>
      </c>
      <c r="HF56" s="12">
        <v>0</v>
      </c>
      <c r="HG56" s="12">
        <v>0</v>
      </c>
      <c r="HH56" s="12">
        <v>0</v>
      </c>
      <c r="HI56" s="13"/>
      <c r="HJ56" s="12">
        <v>0</v>
      </c>
      <c r="HK56" s="12">
        <v>0</v>
      </c>
      <c r="HL56" s="12">
        <v>0</v>
      </c>
      <c r="HM56" s="12">
        <v>0</v>
      </c>
      <c r="HN56" s="13"/>
      <c r="HO56" s="12">
        <v>0</v>
      </c>
      <c r="HP56" s="12">
        <v>0</v>
      </c>
      <c r="HQ56" s="12">
        <v>0</v>
      </c>
      <c r="HR56" s="12">
        <v>0</v>
      </c>
      <c r="HS56" s="13"/>
      <c r="HT56" s="12">
        <v>0</v>
      </c>
      <c r="HU56" s="12">
        <v>0</v>
      </c>
      <c r="HV56" s="12">
        <v>0</v>
      </c>
      <c r="HW56" s="12">
        <v>0</v>
      </c>
      <c r="HX56" s="13"/>
      <c r="HY56" s="12">
        <v>0</v>
      </c>
      <c r="HZ56" s="12">
        <v>0</v>
      </c>
      <c r="IA56" s="12"/>
      <c r="IB56" s="12">
        <v>0</v>
      </c>
      <c r="IC56" s="13"/>
      <c r="ID56" s="12">
        <v>0</v>
      </c>
      <c r="IE56" s="12">
        <v>0</v>
      </c>
      <c r="IF56" s="12">
        <v>0</v>
      </c>
      <c r="IG56" s="12">
        <v>0</v>
      </c>
      <c r="IH56" s="13"/>
      <c r="II56" s="12">
        <v>0</v>
      </c>
      <c r="IJ56" s="12">
        <v>0</v>
      </c>
      <c r="IK56" s="12">
        <v>0</v>
      </c>
      <c r="IL56" s="12">
        <v>0</v>
      </c>
      <c r="IM56" s="13"/>
      <c r="IN56" s="12">
        <v>0</v>
      </c>
      <c r="IO56" s="12">
        <v>0</v>
      </c>
      <c r="IP56" s="12">
        <v>0</v>
      </c>
      <c r="IQ56" s="12">
        <v>0</v>
      </c>
      <c r="IR56" s="13"/>
      <c r="IS56" s="12">
        <v>0</v>
      </c>
      <c r="IT56" s="12">
        <v>0</v>
      </c>
      <c r="IU56" s="12">
        <v>0</v>
      </c>
      <c r="IV56" s="12">
        <v>0</v>
      </c>
      <c r="IW56" s="13"/>
      <c r="IX56" s="12">
        <v>0</v>
      </c>
      <c r="IY56" s="12">
        <v>0</v>
      </c>
      <c r="IZ56" s="12">
        <v>0</v>
      </c>
      <c r="JA56" s="12">
        <v>0</v>
      </c>
      <c r="JB56" s="13"/>
      <c r="JC56" s="12">
        <v>0</v>
      </c>
      <c r="JD56" s="12">
        <v>0</v>
      </c>
      <c r="JE56" s="12">
        <v>0</v>
      </c>
      <c r="JF56" s="12">
        <v>0</v>
      </c>
      <c r="JG56" s="13"/>
      <c r="JH56" s="72">
        <v>0</v>
      </c>
      <c r="JI56" s="12">
        <v>0</v>
      </c>
      <c r="JJ56" s="12">
        <v>0</v>
      </c>
      <c r="JK56" s="12">
        <v>0</v>
      </c>
      <c r="JL56" s="13"/>
      <c r="JM56" s="12">
        <v>0</v>
      </c>
      <c r="JN56" s="12">
        <v>0</v>
      </c>
      <c r="JO56" s="12">
        <v>0</v>
      </c>
      <c r="JP56" s="12">
        <v>0</v>
      </c>
      <c r="JQ56" s="13"/>
      <c r="JR56" s="12">
        <v>0</v>
      </c>
      <c r="JS56" s="12">
        <v>0</v>
      </c>
      <c r="JT56" s="12">
        <v>0</v>
      </c>
      <c r="JU56" s="12">
        <v>0</v>
      </c>
      <c r="JV56" s="13"/>
      <c r="JW56" s="12">
        <v>0</v>
      </c>
      <c r="JX56" s="12">
        <v>0</v>
      </c>
      <c r="JY56" s="12">
        <v>0</v>
      </c>
      <c r="JZ56" s="12">
        <v>0</v>
      </c>
      <c r="KA56" s="13"/>
      <c r="KB56" s="12">
        <v>0</v>
      </c>
      <c r="KC56" s="12">
        <v>0</v>
      </c>
      <c r="KD56" s="12">
        <v>0</v>
      </c>
      <c r="KE56" s="12">
        <v>0</v>
      </c>
      <c r="KF56" s="13"/>
      <c r="KG56" s="12">
        <v>0</v>
      </c>
      <c r="KH56" s="12">
        <v>0</v>
      </c>
      <c r="KI56" s="12">
        <v>0</v>
      </c>
      <c r="KJ56" s="12">
        <v>0</v>
      </c>
      <c r="KK56" s="13"/>
      <c r="KL56" s="12">
        <v>0</v>
      </c>
      <c r="KM56" s="12">
        <v>0</v>
      </c>
      <c r="KN56" s="12">
        <v>0</v>
      </c>
      <c r="KO56" s="12">
        <v>0</v>
      </c>
      <c r="KP56" s="13"/>
      <c r="KQ56" s="12">
        <v>0</v>
      </c>
      <c r="KR56" s="12">
        <v>0</v>
      </c>
      <c r="KS56" s="12">
        <v>0</v>
      </c>
      <c r="KT56" s="12">
        <v>0</v>
      </c>
      <c r="KU56" s="13"/>
      <c r="KV56" s="12">
        <v>0</v>
      </c>
      <c r="KW56" s="12">
        <v>0</v>
      </c>
      <c r="KX56" s="12">
        <v>0</v>
      </c>
      <c r="KY56" s="12">
        <v>0</v>
      </c>
      <c r="KZ56" s="13"/>
      <c r="LA56" s="12"/>
      <c r="LB56" s="12"/>
      <c r="LC56" s="12">
        <v>0</v>
      </c>
      <c r="LD56" s="12">
        <v>0</v>
      </c>
      <c r="LE56" s="13"/>
      <c r="LF56" s="12">
        <v>0</v>
      </c>
      <c r="LG56" s="12">
        <v>0</v>
      </c>
      <c r="LH56" s="12">
        <v>0</v>
      </c>
      <c r="LI56" s="12">
        <v>0</v>
      </c>
      <c r="LJ56" s="13"/>
      <c r="LK56" s="12">
        <v>0</v>
      </c>
      <c r="LL56" s="12">
        <v>0</v>
      </c>
      <c r="LM56" s="12">
        <v>0</v>
      </c>
      <c r="LN56" s="12">
        <v>0</v>
      </c>
      <c r="LO56" s="13"/>
      <c r="LP56" s="12">
        <v>0</v>
      </c>
      <c r="LQ56" s="12">
        <v>0</v>
      </c>
      <c r="LR56" s="12">
        <v>0</v>
      </c>
      <c r="LS56" s="12">
        <v>0</v>
      </c>
      <c r="LT56" s="13"/>
      <c r="LU56" s="12">
        <v>0</v>
      </c>
      <c r="LV56" s="12">
        <v>0</v>
      </c>
      <c r="LW56" s="12">
        <v>0</v>
      </c>
      <c r="LX56" s="12">
        <v>0</v>
      </c>
      <c r="LY56" s="13"/>
      <c r="LZ56" s="12">
        <v>0</v>
      </c>
      <c r="MA56" s="12">
        <v>0</v>
      </c>
      <c r="MB56" s="12">
        <v>0</v>
      </c>
      <c r="MC56" s="12">
        <v>0</v>
      </c>
      <c r="MD56" s="13"/>
      <c r="ME56" s="12">
        <v>0</v>
      </c>
      <c r="MF56" s="12">
        <v>0</v>
      </c>
      <c r="MG56" s="12">
        <v>0</v>
      </c>
      <c r="MH56" s="12">
        <v>0</v>
      </c>
      <c r="MI56" s="13"/>
      <c r="MJ56" s="12">
        <v>0</v>
      </c>
      <c r="MK56" s="12">
        <v>0</v>
      </c>
      <c r="ML56" s="12">
        <v>0</v>
      </c>
      <c r="MM56" s="12">
        <v>0</v>
      </c>
      <c r="MN56" s="13"/>
      <c r="MO56" s="12">
        <v>0</v>
      </c>
      <c r="MP56" s="12">
        <v>0</v>
      </c>
      <c r="MQ56" s="12">
        <v>0</v>
      </c>
      <c r="MR56" s="12">
        <v>0</v>
      </c>
      <c r="MS56" s="13"/>
      <c r="MT56" s="12">
        <v>0</v>
      </c>
      <c r="MU56" s="12">
        <v>1738000</v>
      </c>
      <c r="MV56" s="12">
        <v>0</v>
      </c>
      <c r="MW56" s="12">
        <v>1738000</v>
      </c>
      <c r="MX56" s="13"/>
    </row>
    <row r="57" spans="1:362" ht="16.5" hidden="1">
      <c r="A57" s="77">
        <v>51</v>
      </c>
      <c r="B57" s="78" t="s">
        <v>44</v>
      </c>
      <c r="C57" s="12">
        <v>0</v>
      </c>
      <c r="D57" s="12">
        <v>1262000</v>
      </c>
      <c r="E57" s="12">
        <v>0</v>
      </c>
      <c r="F57" s="12">
        <v>1262000</v>
      </c>
      <c r="G57" s="13"/>
      <c r="H57" s="12">
        <v>0</v>
      </c>
      <c r="I57" s="12">
        <v>0</v>
      </c>
      <c r="J57" s="12">
        <v>0</v>
      </c>
      <c r="K57" s="12">
        <v>0</v>
      </c>
      <c r="L57" s="13"/>
      <c r="M57" s="12">
        <v>0</v>
      </c>
      <c r="N57" s="12">
        <v>0</v>
      </c>
      <c r="O57" s="12">
        <v>0</v>
      </c>
      <c r="P57" s="12">
        <v>0</v>
      </c>
      <c r="Q57" s="13"/>
      <c r="R57" s="12">
        <v>0</v>
      </c>
      <c r="S57" s="12">
        <v>0</v>
      </c>
      <c r="T57" s="12">
        <v>0</v>
      </c>
      <c r="U57" s="12">
        <v>0</v>
      </c>
      <c r="V57" s="13"/>
      <c r="W57" s="12">
        <v>0</v>
      </c>
      <c r="X57" s="12">
        <v>0</v>
      </c>
      <c r="Y57" s="12">
        <v>0</v>
      </c>
      <c r="Z57" s="12">
        <v>0</v>
      </c>
      <c r="AA57" s="13"/>
      <c r="AB57" s="12">
        <v>0</v>
      </c>
      <c r="AC57" s="12">
        <v>0</v>
      </c>
      <c r="AD57" s="12">
        <v>0</v>
      </c>
      <c r="AE57" s="12">
        <v>0</v>
      </c>
      <c r="AF57" s="13"/>
      <c r="AG57" s="12">
        <v>0</v>
      </c>
      <c r="AH57" s="12">
        <v>0</v>
      </c>
      <c r="AI57" s="12">
        <v>0</v>
      </c>
      <c r="AJ57" s="12">
        <v>0</v>
      </c>
      <c r="AK57" s="13"/>
      <c r="AL57" s="12">
        <v>0</v>
      </c>
      <c r="AM57" s="12">
        <v>0</v>
      </c>
      <c r="AN57" s="12">
        <v>0</v>
      </c>
      <c r="AO57" s="12">
        <v>0</v>
      </c>
      <c r="AP57" s="13"/>
      <c r="AQ57" s="12">
        <v>0</v>
      </c>
      <c r="AR57" s="12">
        <v>0</v>
      </c>
      <c r="AS57" s="12">
        <v>0</v>
      </c>
      <c r="AT57" s="12">
        <v>0</v>
      </c>
      <c r="AU57" s="13"/>
      <c r="AV57" s="12">
        <v>0</v>
      </c>
      <c r="AW57" s="12">
        <v>0</v>
      </c>
      <c r="AX57" s="12">
        <v>0</v>
      </c>
      <c r="AY57" s="12">
        <v>0</v>
      </c>
      <c r="AZ57" s="13"/>
      <c r="BA57" s="12">
        <v>0</v>
      </c>
      <c r="BB57" s="12">
        <v>0</v>
      </c>
      <c r="BC57" s="12">
        <v>0</v>
      </c>
      <c r="BD57" s="12">
        <v>0</v>
      </c>
      <c r="BE57" s="13"/>
      <c r="BF57" s="12">
        <v>0</v>
      </c>
      <c r="BG57" s="12">
        <v>0</v>
      </c>
      <c r="BH57" s="12">
        <v>0</v>
      </c>
      <c r="BI57" s="12">
        <v>0</v>
      </c>
      <c r="BJ57" s="13"/>
      <c r="BK57" s="12">
        <v>0</v>
      </c>
      <c r="BL57" s="12">
        <v>0</v>
      </c>
      <c r="BM57" s="12">
        <v>0</v>
      </c>
      <c r="BN57" s="12">
        <v>0</v>
      </c>
      <c r="BO57" s="13"/>
      <c r="BP57" s="12">
        <v>0</v>
      </c>
      <c r="BQ57" s="12">
        <v>0</v>
      </c>
      <c r="BR57" s="12">
        <v>0</v>
      </c>
      <c r="BS57" s="12">
        <v>0</v>
      </c>
      <c r="BT57" s="13"/>
      <c r="BU57" s="12">
        <v>0</v>
      </c>
      <c r="BV57" s="12">
        <v>0</v>
      </c>
      <c r="BW57" s="12">
        <v>0</v>
      </c>
      <c r="BX57" s="12">
        <v>0</v>
      </c>
      <c r="BY57" s="13"/>
      <c r="BZ57" s="12">
        <v>0</v>
      </c>
      <c r="CA57" s="12">
        <v>0</v>
      </c>
      <c r="CB57" s="12">
        <v>0</v>
      </c>
      <c r="CC57" s="12">
        <v>0</v>
      </c>
      <c r="CD57" s="13"/>
      <c r="CE57" s="12">
        <v>500</v>
      </c>
      <c r="CF57" s="12">
        <v>75000</v>
      </c>
      <c r="CG57" s="12">
        <v>0</v>
      </c>
      <c r="CH57" s="12">
        <v>75000</v>
      </c>
      <c r="CI57" s="13"/>
      <c r="CJ57" s="12">
        <v>20</v>
      </c>
      <c r="CK57" s="12">
        <v>3000</v>
      </c>
      <c r="CL57" s="12">
        <v>0</v>
      </c>
      <c r="CM57" s="12">
        <v>3000</v>
      </c>
      <c r="CN57" s="13"/>
      <c r="CO57" s="12">
        <v>0</v>
      </c>
      <c r="CP57" s="12">
        <v>0</v>
      </c>
      <c r="CQ57" s="12">
        <v>0</v>
      </c>
      <c r="CR57" s="12">
        <v>0</v>
      </c>
      <c r="CS57" s="13"/>
      <c r="CT57" s="12">
        <v>0</v>
      </c>
      <c r="CU57" s="12">
        <v>0</v>
      </c>
      <c r="CV57" s="12">
        <v>0</v>
      </c>
      <c r="CW57" s="12">
        <v>0</v>
      </c>
      <c r="CX57" s="13"/>
      <c r="CY57" s="12">
        <v>200</v>
      </c>
      <c r="CZ57" s="12">
        <v>20000</v>
      </c>
      <c r="DA57" s="12">
        <v>0</v>
      </c>
      <c r="DB57" s="12">
        <v>20000</v>
      </c>
      <c r="DC57" s="13"/>
      <c r="DD57" s="12">
        <v>0</v>
      </c>
      <c r="DE57" s="12">
        <v>0</v>
      </c>
      <c r="DF57" s="12">
        <v>0</v>
      </c>
      <c r="DG57" s="12">
        <v>0</v>
      </c>
      <c r="DH57" s="13"/>
      <c r="DI57" s="12">
        <v>0</v>
      </c>
      <c r="DJ57" s="12">
        <v>0</v>
      </c>
      <c r="DK57" s="12">
        <v>0</v>
      </c>
      <c r="DL57" s="12">
        <v>0</v>
      </c>
      <c r="DM57" s="13"/>
      <c r="DN57" s="12">
        <v>0</v>
      </c>
      <c r="DO57" s="12">
        <v>0</v>
      </c>
      <c r="DP57" s="12">
        <v>0</v>
      </c>
      <c r="DQ57" s="12">
        <v>0</v>
      </c>
      <c r="DR57" s="13"/>
      <c r="DS57" s="12">
        <v>0</v>
      </c>
      <c r="DT57" s="12">
        <v>0</v>
      </c>
      <c r="DU57" s="12">
        <v>0</v>
      </c>
      <c r="DV57" s="12">
        <v>0</v>
      </c>
      <c r="DW57" s="13"/>
      <c r="DX57" s="12">
        <v>0</v>
      </c>
      <c r="DY57" s="12">
        <v>0</v>
      </c>
      <c r="DZ57" s="12">
        <v>0</v>
      </c>
      <c r="EA57" s="12">
        <v>0</v>
      </c>
      <c r="EB57" s="13"/>
      <c r="EC57" s="12">
        <v>0</v>
      </c>
      <c r="ED57" s="12">
        <v>0</v>
      </c>
      <c r="EE57" s="12">
        <v>0</v>
      </c>
      <c r="EF57" s="12">
        <v>0</v>
      </c>
      <c r="EG57" s="13"/>
      <c r="EH57" s="12">
        <v>0</v>
      </c>
      <c r="EI57" s="12">
        <v>0</v>
      </c>
      <c r="EJ57" s="12">
        <v>0</v>
      </c>
      <c r="EK57" s="12">
        <v>0</v>
      </c>
      <c r="EL57" s="13"/>
      <c r="EM57" s="12">
        <v>0</v>
      </c>
      <c r="EN57" s="12">
        <v>0</v>
      </c>
      <c r="EO57" s="12">
        <v>0</v>
      </c>
      <c r="EP57" s="12">
        <v>0</v>
      </c>
      <c r="EQ57" s="13"/>
      <c r="ER57" s="12">
        <v>0</v>
      </c>
      <c r="ES57" s="12">
        <v>0</v>
      </c>
      <c r="ET57" s="12">
        <v>0</v>
      </c>
      <c r="EU57" s="12">
        <v>0</v>
      </c>
      <c r="EV57" s="13"/>
      <c r="EW57" s="12">
        <v>0</v>
      </c>
      <c r="EX57" s="12">
        <v>0</v>
      </c>
      <c r="EY57" s="12">
        <v>0</v>
      </c>
      <c r="EZ57" s="12">
        <v>0</v>
      </c>
      <c r="FA57" s="13"/>
      <c r="FB57" s="12">
        <v>0</v>
      </c>
      <c r="FC57" s="12">
        <v>0</v>
      </c>
      <c r="FD57" s="12">
        <v>0</v>
      </c>
      <c r="FE57" s="12">
        <v>0</v>
      </c>
      <c r="FF57" s="13"/>
      <c r="FG57" s="12">
        <v>0</v>
      </c>
      <c r="FH57" s="12">
        <v>0</v>
      </c>
      <c r="FI57" s="12">
        <v>0</v>
      </c>
      <c r="FJ57" s="12">
        <v>0</v>
      </c>
      <c r="FK57" s="13"/>
      <c r="FL57" s="12">
        <v>0</v>
      </c>
      <c r="FM57" s="12">
        <v>0</v>
      </c>
      <c r="FN57" s="12">
        <v>0</v>
      </c>
      <c r="FO57" s="12">
        <v>0</v>
      </c>
      <c r="FP57" s="13"/>
      <c r="FQ57" s="12">
        <v>0</v>
      </c>
      <c r="FR57" s="12">
        <v>0</v>
      </c>
      <c r="FS57" s="12">
        <v>0</v>
      </c>
      <c r="FT57" s="12">
        <v>0</v>
      </c>
      <c r="FU57" s="13"/>
      <c r="FV57" s="12">
        <v>0</v>
      </c>
      <c r="FW57" s="12">
        <v>0</v>
      </c>
      <c r="FX57" s="12">
        <v>0</v>
      </c>
      <c r="FY57" s="12">
        <v>0</v>
      </c>
      <c r="FZ57" s="13"/>
      <c r="GA57" s="12">
        <v>0</v>
      </c>
      <c r="GB57" s="12">
        <v>0</v>
      </c>
      <c r="GC57" s="12">
        <v>0</v>
      </c>
      <c r="GD57" s="12">
        <v>0</v>
      </c>
      <c r="GE57" s="13"/>
      <c r="GF57" s="12">
        <v>0</v>
      </c>
      <c r="GG57" s="12">
        <v>0</v>
      </c>
      <c r="GH57" s="12">
        <v>0</v>
      </c>
      <c r="GI57" s="12">
        <v>0</v>
      </c>
      <c r="GJ57" s="13"/>
      <c r="GK57" s="12">
        <v>0</v>
      </c>
      <c r="GL57" s="12">
        <v>0</v>
      </c>
      <c r="GM57" s="12">
        <v>0</v>
      </c>
      <c r="GN57" s="12">
        <v>0</v>
      </c>
      <c r="GO57" s="13"/>
      <c r="GP57" s="12">
        <v>0</v>
      </c>
      <c r="GQ57" s="12">
        <v>0</v>
      </c>
      <c r="GR57" s="12">
        <v>0</v>
      </c>
      <c r="GS57" s="12">
        <v>0</v>
      </c>
      <c r="GT57" s="13"/>
      <c r="GU57" s="12">
        <v>0</v>
      </c>
      <c r="GV57" s="12">
        <v>0</v>
      </c>
      <c r="GW57" s="12">
        <v>0</v>
      </c>
      <c r="GX57" s="12">
        <v>0</v>
      </c>
      <c r="GY57" s="13"/>
      <c r="GZ57" s="12">
        <v>0</v>
      </c>
      <c r="HA57" s="12">
        <v>0</v>
      </c>
      <c r="HB57" s="12">
        <v>0</v>
      </c>
      <c r="HC57" s="12">
        <v>0</v>
      </c>
      <c r="HD57" s="13"/>
      <c r="HE57" s="12">
        <v>0</v>
      </c>
      <c r="HF57" s="12">
        <v>0</v>
      </c>
      <c r="HG57" s="12">
        <v>0</v>
      </c>
      <c r="HH57" s="12">
        <v>0</v>
      </c>
      <c r="HI57" s="13"/>
      <c r="HJ57" s="12">
        <v>0</v>
      </c>
      <c r="HK57" s="12">
        <v>0</v>
      </c>
      <c r="HL57" s="12">
        <v>0</v>
      </c>
      <c r="HM57" s="12">
        <v>0</v>
      </c>
      <c r="HN57" s="13"/>
      <c r="HO57" s="12">
        <v>0</v>
      </c>
      <c r="HP57" s="12">
        <v>0</v>
      </c>
      <c r="HQ57" s="12">
        <v>0</v>
      </c>
      <c r="HR57" s="12">
        <v>0</v>
      </c>
      <c r="HS57" s="13"/>
      <c r="HT57" s="12">
        <v>0</v>
      </c>
      <c r="HU57" s="12">
        <v>0</v>
      </c>
      <c r="HV57" s="12">
        <v>0</v>
      </c>
      <c r="HW57" s="12">
        <v>0</v>
      </c>
      <c r="HX57" s="13"/>
      <c r="HY57" s="12">
        <v>0</v>
      </c>
      <c r="HZ57" s="12">
        <v>0</v>
      </c>
      <c r="IA57" s="12"/>
      <c r="IB57" s="12">
        <v>0</v>
      </c>
      <c r="IC57" s="13"/>
      <c r="ID57" s="12">
        <v>0</v>
      </c>
      <c r="IE57" s="12">
        <v>0</v>
      </c>
      <c r="IF57" s="12">
        <v>0</v>
      </c>
      <c r="IG57" s="12">
        <v>0</v>
      </c>
      <c r="IH57" s="13"/>
      <c r="II57" s="12">
        <v>0</v>
      </c>
      <c r="IJ57" s="12">
        <v>0</v>
      </c>
      <c r="IK57" s="12">
        <v>0</v>
      </c>
      <c r="IL57" s="12">
        <v>0</v>
      </c>
      <c r="IM57" s="13"/>
      <c r="IN57" s="12">
        <v>0</v>
      </c>
      <c r="IO57" s="12">
        <v>0</v>
      </c>
      <c r="IP57" s="12">
        <v>0</v>
      </c>
      <c r="IQ57" s="12">
        <v>0</v>
      </c>
      <c r="IR57" s="13"/>
      <c r="IS57" s="12">
        <v>0</v>
      </c>
      <c r="IT57" s="12">
        <v>0</v>
      </c>
      <c r="IU57" s="12">
        <v>0</v>
      </c>
      <c r="IV57" s="12">
        <v>0</v>
      </c>
      <c r="IW57" s="13"/>
      <c r="IX57" s="12">
        <v>0</v>
      </c>
      <c r="IY57" s="12">
        <v>0</v>
      </c>
      <c r="IZ57" s="12">
        <v>0</v>
      </c>
      <c r="JA57" s="12">
        <v>0</v>
      </c>
      <c r="JB57" s="13"/>
      <c r="JC57" s="12">
        <v>0</v>
      </c>
      <c r="JD57" s="12">
        <v>0</v>
      </c>
      <c r="JE57" s="12">
        <v>0</v>
      </c>
      <c r="JF57" s="12">
        <v>0</v>
      </c>
      <c r="JG57" s="13"/>
      <c r="JH57" s="72">
        <v>0</v>
      </c>
      <c r="JI57" s="12">
        <v>0</v>
      </c>
      <c r="JJ57" s="12">
        <v>0</v>
      </c>
      <c r="JK57" s="12">
        <v>0</v>
      </c>
      <c r="JL57" s="13"/>
      <c r="JM57" s="12">
        <v>0</v>
      </c>
      <c r="JN57" s="12">
        <v>0</v>
      </c>
      <c r="JO57" s="12">
        <v>0</v>
      </c>
      <c r="JP57" s="12">
        <v>0</v>
      </c>
      <c r="JQ57" s="13"/>
      <c r="JR57" s="12">
        <v>0</v>
      </c>
      <c r="JS57" s="12">
        <v>0</v>
      </c>
      <c r="JT57" s="12">
        <v>0</v>
      </c>
      <c r="JU57" s="12">
        <v>0</v>
      </c>
      <c r="JV57" s="13"/>
      <c r="JW57" s="12">
        <v>0</v>
      </c>
      <c r="JX57" s="12">
        <v>0</v>
      </c>
      <c r="JY57" s="12">
        <v>0</v>
      </c>
      <c r="JZ57" s="12">
        <v>0</v>
      </c>
      <c r="KA57" s="13"/>
      <c r="KB57" s="12">
        <v>0</v>
      </c>
      <c r="KC57" s="12">
        <v>0</v>
      </c>
      <c r="KD57" s="12">
        <v>0</v>
      </c>
      <c r="KE57" s="12">
        <v>0</v>
      </c>
      <c r="KF57" s="13"/>
      <c r="KG57" s="12">
        <v>0</v>
      </c>
      <c r="KH57" s="12">
        <v>0</v>
      </c>
      <c r="KI57" s="12">
        <v>0</v>
      </c>
      <c r="KJ57" s="12">
        <v>0</v>
      </c>
      <c r="KK57" s="13"/>
      <c r="KL57" s="12">
        <v>0</v>
      </c>
      <c r="KM57" s="12">
        <v>0</v>
      </c>
      <c r="KN57" s="12">
        <v>0</v>
      </c>
      <c r="KO57" s="12">
        <v>0</v>
      </c>
      <c r="KP57" s="13"/>
      <c r="KQ57" s="12">
        <v>0</v>
      </c>
      <c r="KR57" s="12">
        <v>0</v>
      </c>
      <c r="KS57" s="12">
        <v>0</v>
      </c>
      <c r="KT57" s="12">
        <v>0</v>
      </c>
      <c r="KU57" s="13"/>
      <c r="KV57" s="12">
        <v>0</v>
      </c>
      <c r="KW57" s="12">
        <v>0</v>
      </c>
      <c r="KX57" s="12">
        <v>0</v>
      </c>
      <c r="KY57" s="12">
        <v>0</v>
      </c>
      <c r="KZ57" s="13"/>
      <c r="LA57" s="12"/>
      <c r="LB57" s="12"/>
      <c r="LC57" s="12">
        <v>0</v>
      </c>
      <c r="LD57" s="12">
        <v>0</v>
      </c>
      <c r="LE57" s="13"/>
      <c r="LF57" s="12">
        <v>0</v>
      </c>
      <c r="LG57" s="12">
        <v>0</v>
      </c>
      <c r="LH57" s="12">
        <v>0</v>
      </c>
      <c r="LI57" s="12">
        <v>0</v>
      </c>
      <c r="LJ57" s="13"/>
      <c r="LK57" s="12">
        <v>0</v>
      </c>
      <c r="LL57" s="12">
        <v>0</v>
      </c>
      <c r="LM57" s="12">
        <v>0</v>
      </c>
      <c r="LN57" s="12">
        <v>0</v>
      </c>
      <c r="LO57" s="13"/>
      <c r="LP57" s="12">
        <v>0</v>
      </c>
      <c r="LQ57" s="12">
        <v>0</v>
      </c>
      <c r="LR57" s="12">
        <v>0</v>
      </c>
      <c r="LS57" s="12">
        <v>0</v>
      </c>
      <c r="LT57" s="13"/>
      <c r="LU57" s="12">
        <v>0</v>
      </c>
      <c r="LV57" s="12">
        <v>0</v>
      </c>
      <c r="LW57" s="12">
        <v>0</v>
      </c>
      <c r="LX57" s="12">
        <v>0</v>
      </c>
      <c r="LY57" s="13"/>
      <c r="LZ57" s="12">
        <v>0</v>
      </c>
      <c r="MA57" s="12">
        <v>0</v>
      </c>
      <c r="MB57" s="12">
        <v>0</v>
      </c>
      <c r="MC57" s="12">
        <v>0</v>
      </c>
      <c r="MD57" s="13"/>
      <c r="ME57" s="12">
        <v>0</v>
      </c>
      <c r="MF57" s="12">
        <v>0</v>
      </c>
      <c r="MG57" s="12">
        <v>0</v>
      </c>
      <c r="MH57" s="12">
        <v>0</v>
      </c>
      <c r="MI57" s="13"/>
      <c r="MJ57" s="12">
        <v>0</v>
      </c>
      <c r="MK57" s="12">
        <v>0</v>
      </c>
      <c r="ML57" s="12">
        <v>0</v>
      </c>
      <c r="MM57" s="12">
        <v>0</v>
      </c>
      <c r="MN57" s="13"/>
      <c r="MO57" s="12">
        <v>0</v>
      </c>
      <c r="MP57" s="12">
        <v>0</v>
      </c>
      <c r="MQ57" s="12">
        <v>0</v>
      </c>
      <c r="MR57" s="12">
        <v>0</v>
      </c>
      <c r="MS57" s="13"/>
      <c r="MT57" s="12">
        <v>0</v>
      </c>
      <c r="MU57" s="12">
        <v>1360000</v>
      </c>
      <c r="MV57" s="12">
        <v>0</v>
      </c>
      <c r="MW57" s="12">
        <v>1360000</v>
      </c>
      <c r="MX57" s="13"/>
    </row>
    <row r="58" spans="1:362" ht="16.5" hidden="1">
      <c r="A58" s="77">
        <v>52</v>
      </c>
      <c r="B58" s="78" t="s">
        <v>45</v>
      </c>
      <c r="C58" s="12">
        <v>0</v>
      </c>
      <c r="D58" s="12">
        <v>2340000</v>
      </c>
      <c r="E58" s="12">
        <v>0</v>
      </c>
      <c r="F58" s="12">
        <v>2340000</v>
      </c>
      <c r="G58" s="13"/>
      <c r="H58" s="12">
        <v>0</v>
      </c>
      <c r="I58" s="12">
        <v>0</v>
      </c>
      <c r="J58" s="12">
        <v>0</v>
      </c>
      <c r="K58" s="12">
        <v>0</v>
      </c>
      <c r="L58" s="13"/>
      <c r="M58" s="12">
        <v>0</v>
      </c>
      <c r="N58" s="12">
        <v>0</v>
      </c>
      <c r="O58" s="12">
        <v>0</v>
      </c>
      <c r="P58" s="12">
        <v>0</v>
      </c>
      <c r="Q58" s="13"/>
      <c r="R58" s="12">
        <v>0</v>
      </c>
      <c r="S58" s="12">
        <v>0</v>
      </c>
      <c r="T58" s="12">
        <v>0</v>
      </c>
      <c r="U58" s="12">
        <v>0</v>
      </c>
      <c r="V58" s="13"/>
      <c r="W58" s="12">
        <v>0</v>
      </c>
      <c r="X58" s="12">
        <v>0</v>
      </c>
      <c r="Y58" s="12">
        <v>0</v>
      </c>
      <c r="Z58" s="12">
        <v>0</v>
      </c>
      <c r="AA58" s="13"/>
      <c r="AB58" s="12">
        <v>0</v>
      </c>
      <c r="AC58" s="12">
        <v>0</v>
      </c>
      <c r="AD58" s="12">
        <v>0</v>
      </c>
      <c r="AE58" s="12">
        <v>0</v>
      </c>
      <c r="AF58" s="13"/>
      <c r="AG58" s="12">
        <v>0</v>
      </c>
      <c r="AH58" s="12">
        <v>0</v>
      </c>
      <c r="AI58" s="12">
        <v>0</v>
      </c>
      <c r="AJ58" s="12">
        <v>0</v>
      </c>
      <c r="AK58" s="13"/>
      <c r="AL58" s="12">
        <v>0</v>
      </c>
      <c r="AM58" s="12">
        <v>0</v>
      </c>
      <c r="AN58" s="12">
        <v>0</v>
      </c>
      <c r="AO58" s="12">
        <v>0</v>
      </c>
      <c r="AP58" s="13"/>
      <c r="AQ58" s="12">
        <v>0</v>
      </c>
      <c r="AR58" s="12">
        <v>0</v>
      </c>
      <c r="AS58" s="12">
        <v>0</v>
      </c>
      <c r="AT58" s="12">
        <v>0</v>
      </c>
      <c r="AU58" s="13"/>
      <c r="AV58" s="12">
        <v>0</v>
      </c>
      <c r="AW58" s="12">
        <v>0</v>
      </c>
      <c r="AX58" s="12">
        <v>0</v>
      </c>
      <c r="AY58" s="12">
        <v>0</v>
      </c>
      <c r="AZ58" s="13"/>
      <c r="BA58" s="12">
        <v>0</v>
      </c>
      <c r="BB58" s="12">
        <v>0</v>
      </c>
      <c r="BC58" s="12">
        <v>0</v>
      </c>
      <c r="BD58" s="12">
        <v>0</v>
      </c>
      <c r="BE58" s="13"/>
      <c r="BF58" s="12">
        <v>0</v>
      </c>
      <c r="BG58" s="12">
        <v>0</v>
      </c>
      <c r="BH58" s="12">
        <v>0</v>
      </c>
      <c r="BI58" s="12">
        <v>0</v>
      </c>
      <c r="BJ58" s="13"/>
      <c r="BK58" s="12">
        <v>0</v>
      </c>
      <c r="BL58" s="12">
        <v>0</v>
      </c>
      <c r="BM58" s="12">
        <v>0</v>
      </c>
      <c r="BN58" s="12">
        <v>0</v>
      </c>
      <c r="BO58" s="13"/>
      <c r="BP58" s="12">
        <v>0</v>
      </c>
      <c r="BQ58" s="12">
        <v>0</v>
      </c>
      <c r="BR58" s="12">
        <v>0</v>
      </c>
      <c r="BS58" s="12">
        <v>0</v>
      </c>
      <c r="BT58" s="13"/>
      <c r="BU58" s="12">
        <v>0</v>
      </c>
      <c r="BV58" s="12">
        <v>0</v>
      </c>
      <c r="BW58" s="12">
        <v>0</v>
      </c>
      <c r="BX58" s="12">
        <v>0</v>
      </c>
      <c r="BY58" s="13"/>
      <c r="BZ58" s="12">
        <v>0</v>
      </c>
      <c r="CA58" s="12">
        <v>0</v>
      </c>
      <c r="CB58" s="12">
        <v>0</v>
      </c>
      <c r="CC58" s="12">
        <v>0</v>
      </c>
      <c r="CD58" s="13"/>
      <c r="CE58" s="12">
        <v>1000</v>
      </c>
      <c r="CF58" s="12">
        <v>150000</v>
      </c>
      <c r="CG58" s="12">
        <v>0</v>
      </c>
      <c r="CH58" s="12">
        <v>150000</v>
      </c>
      <c r="CI58" s="13"/>
      <c r="CJ58" s="12">
        <v>20</v>
      </c>
      <c r="CK58" s="12">
        <v>3000</v>
      </c>
      <c r="CL58" s="12">
        <v>0</v>
      </c>
      <c r="CM58" s="12">
        <v>3000</v>
      </c>
      <c r="CN58" s="13"/>
      <c r="CO58" s="12">
        <v>0</v>
      </c>
      <c r="CP58" s="12">
        <v>0</v>
      </c>
      <c r="CQ58" s="12">
        <v>0</v>
      </c>
      <c r="CR58" s="12">
        <v>0</v>
      </c>
      <c r="CS58" s="13"/>
      <c r="CT58" s="12">
        <v>0</v>
      </c>
      <c r="CU58" s="12">
        <v>0</v>
      </c>
      <c r="CV58" s="12">
        <v>0</v>
      </c>
      <c r="CW58" s="12">
        <v>0</v>
      </c>
      <c r="CX58" s="13"/>
      <c r="CY58" s="12">
        <v>200</v>
      </c>
      <c r="CZ58" s="12">
        <v>20000</v>
      </c>
      <c r="DA58" s="12">
        <v>0</v>
      </c>
      <c r="DB58" s="12">
        <v>20000</v>
      </c>
      <c r="DC58" s="13"/>
      <c r="DD58" s="12">
        <v>0</v>
      </c>
      <c r="DE58" s="12">
        <v>0</v>
      </c>
      <c r="DF58" s="12">
        <v>0</v>
      </c>
      <c r="DG58" s="12">
        <v>0</v>
      </c>
      <c r="DH58" s="13"/>
      <c r="DI58" s="12">
        <v>0</v>
      </c>
      <c r="DJ58" s="12">
        <v>0</v>
      </c>
      <c r="DK58" s="12">
        <v>0</v>
      </c>
      <c r="DL58" s="12">
        <v>0</v>
      </c>
      <c r="DM58" s="13"/>
      <c r="DN58" s="12">
        <v>0</v>
      </c>
      <c r="DO58" s="12">
        <v>0</v>
      </c>
      <c r="DP58" s="12">
        <v>0</v>
      </c>
      <c r="DQ58" s="12">
        <v>0</v>
      </c>
      <c r="DR58" s="13"/>
      <c r="DS58" s="12">
        <v>0</v>
      </c>
      <c r="DT58" s="12">
        <v>0</v>
      </c>
      <c r="DU58" s="12">
        <v>0</v>
      </c>
      <c r="DV58" s="12">
        <v>0</v>
      </c>
      <c r="DW58" s="13"/>
      <c r="DX58" s="12">
        <v>0</v>
      </c>
      <c r="DY58" s="12">
        <v>0</v>
      </c>
      <c r="DZ58" s="12">
        <v>0</v>
      </c>
      <c r="EA58" s="12">
        <v>0</v>
      </c>
      <c r="EB58" s="13"/>
      <c r="EC58" s="12">
        <v>0</v>
      </c>
      <c r="ED58" s="12">
        <v>0</v>
      </c>
      <c r="EE58" s="12">
        <v>0</v>
      </c>
      <c r="EF58" s="12">
        <v>0</v>
      </c>
      <c r="EG58" s="13"/>
      <c r="EH58" s="12">
        <v>0</v>
      </c>
      <c r="EI58" s="12">
        <v>0</v>
      </c>
      <c r="EJ58" s="12">
        <v>0</v>
      </c>
      <c r="EK58" s="12">
        <v>0</v>
      </c>
      <c r="EL58" s="13"/>
      <c r="EM58" s="12">
        <v>0</v>
      </c>
      <c r="EN58" s="12">
        <v>0</v>
      </c>
      <c r="EO58" s="12">
        <v>0</v>
      </c>
      <c r="EP58" s="12">
        <v>0</v>
      </c>
      <c r="EQ58" s="13"/>
      <c r="ER58" s="12">
        <v>0</v>
      </c>
      <c r="ES58" s="12">
        <v>0</v>
      </c>
      <c r="ET58" s="12">
        <v>0</v>
      </c>
      <c r="EU58" s="12">
        <v>0</v>
      </c>
      <c r="EV58" s="13"/>
      <c r="EW58" s="12">
        <v>0</v>
      </c>
      <c r="EX58" s="12">
        <v>0</v>
      </c>
      <c r="EY58" s="12">
        <v>0</v>
      </c>
      <c r="EZ58" s="12">
        <v>0</v>
      </c>
      <c r="FA58" s="13"/>
      <c r="FB58" s="12">
        <v>0</v>
      </c>
      <c r="FC58" s="12">
        <v>0</v>
      </c>
      <c r="FD58" s="12">
        <v>0</v>
      </c>
      <c r="FE58" s="12">
        <v>0</v>
      </c>
      <c r="FF58" s="13"/>
      <c r="FG58" s="12">
        <v>0</v>
      </c>
      <c r="FH58" s="12">
        <v>0</v>
      </c>
      <c r="FI58" s="12">
        <v>0</v>
      </c>
      <c r="FJ58" s="12">
        <v>0</v>
      </c>
      <c r="FK58" s="13"/>
      <c r="FL58" s="12">
        <v>0</v>
      </c>
      <c r="FM58" s="12">
        <v>0</v>
      </c>
      <c r="FN58" s="12">
        <v>0</v>
      </c>
      <c r="FO58" s="12">
        <v>0</v>
      </c>
      <c r="FP58" s="13"/>
      <c r="FQ58" s="12">
        <v>0</v>
      </c>
      <c r="FR58" s="12">
        <v>0</v>
      </c>
      <c r="FS58" s="12">
        <v>0</v>
      </c>
      <c r="FT58" s="12">
        <v>0</v>
      </c>
      <c r="FU58" s="13"/>
      <c r="FV58" s="12">
        <v>0</v>
      </c>
      <c r="FW58" s="12">
        <v>0</v>
      </c>
      <c r="FX58" s="12">
        <v>0</v>
      </c>
      <c r="FY58" s="12">
        <v>0</v>
      </c>
      <c r="FZ58" s="13"/>
      <c r="GA58" s="12">
        <v>0</v>
      </c>
      <c r="GB58" s="12">
        <v>0</v>
      </c>
      <c r="GC58" s="12">
        <v>0</v>
      </c>
      <c r="GD58" s="12">
        <v>0</v>
      </c>
      <c r="GE58" s="13"/>
      <c r="GF58" s="12">
        <v>0</v>
      </c>
      <c r="GG58" s="12">
        <v>0</v>
      </c>
      <c r="GH58" s="12">
        <v>0</v>
      </c>
      <c r="GI58" s="12">
        <v>0</v>
      </c>
      <c r="GJ58" s="13"/>
      <c r="GK58" s="12">
        <v>0</v>
      </c>
      <c r="GL58" s="12">
        <v>0</v>
      </c>
      <c r="GM58" s="12">
        <v>0</v>
      </c>
      <c r="GN58" s="12">
        <v>0</v>
      </c>
      <c r="GO58" s="13"/>
      <c r="GP58" s="12">
        <v>0</v>
      </c>
      <c r="GQ58" s="12">
        <v>0</v>
      </c>
      <c r="GR58" s="12">
        <v>0</v>
      </c>
      <c r="GS58" s="12">
        <v>0</v>
      </c>
      <c r="GT58" s="13"/>
      <c r="GU58" s="12">
        <v>0</v>
      </c>
      <c r="GV58" s="12">
        <v>0</v>
      </c>
      <c r="GW58" s="12">
        <v>0</v>
      </c>
      <c r="GX58" s="12">
        <v>0</v>
      </c>
      <c r="GY58" s="13"/>
      <c r="GZ58" s="12">
        <v>0</v>
      </c>
      <c r="HA58" s="12">
        <v>0</v>
      </c>
      <c r="HB58" s="12">
        <v>0</v>
      </c>
      <c r="HC58" s="12">
        <v>0</v>
      </c>
      <c r="HD58" s="13"/>
      <c r="HE58" s="12">
        <v>0</v>
      </c>
      <c r="HF58" s="12">
        <v>0</v>
      </c>
      <c r="HG58" s="12">
        <v>0</v>
      </c>
      <c r="HH58" s="12">
        <v>0</v>
      </c>
      <c r="HI58" s="13"/>
      <c r="HJ58" s="12">
        <v>0</v>
      </c>
      <c r="HK58" s="12">
        <v>0</v>
      </c>
      <c r="HL58" s="12">
        <v>0</v>
      </c>
      <c r="HM58" s="12">
        <v>0</v>
      </c>
      <c r="HN58" s="13"/>
      <c r="HO58" s="12">
        <v>0</v>
      </c>
      <c r="HP58" s="12">
        <v>0</v>
      </c>
      <c r="HQ58" s="12">
        <v>0</v>
      </c>
      <c r="HR58" s="12">
        <v>0</v>
      </c>
      <c r="HS58" s="13"/>
      <c r="HT58" s="12">
        <v>0</v>
      </c>
      <c r="HU58" s="12">
        <v>0</v>
      </c>
      <c r="HV58" s="12">
        <v>0</v>
      </c>
      <c r="HW58" s="12">
        <v>0</v>
      </c>
      <c r="HX58" s="13"/>
      <c r="HY58" s="12">
        <v>0</v>
      </c>
      <c r="HZ58" s="12">
        <v>0</v>
      </c>
      <c r="IA58" s="12"/>
      <c r="IB58" s="12">
        <v>0</v>
      </c>
      <c r="IC58" s="13"/>
      <c r="ID58" s="12">
        <v>0</v>
      </c>
      <c r="IE58" s="12">
        <v>0</v>
      </c>
      <c r="IF58" s="12">
        <v>0</v>
      </c>
      <c r="IG58" s="12">
        <v>0</v>
      </c>
      <c r="IH58" s="13"/>
      <c r="II58" s="12">
        <v>0</v>
      </c>
      <c r="IJ58" s="12">
        <v>0</v>
      </c>
      <c r="IK58" s="12">
        <v>0</v>
      </c>
      <c r="IL58" s="12">
        <v>0</v>
      </c>
      <c r="IM58" s="13"/>
      <c r="IN58" s="12">
        <v>0</v>
      </c>
      <c r="IO58" s="12">
        <v>0</v>
      </c>
      <c r="IP58" s="12">
        <v>0</v>
      </c>
      <c r="IQ58" s="12">
        <v>0</v>
      </c>
      <c r="IR58" s="13"/>
      <c r="IS58" s="12">
        <v>0</v>
      </c>
      <c r="IT58" s="12">
        <v>0</v>
      </c>
      <c r="IU58" s="12">
        <v>0</v>
      </c>
      <c r="IV58" s="12">
        <v>0</v>
      </c>
      <c r="IW58" s="13"/>
      <c r="IX58" s="12">
        <v>0</v>
      </c>
      <c r="IY58" s="12">
        <v>0</v>
      </c>
      <c r="IZ58" s="12">
        <v>0</v>
      </c>
      <c r="JA58" s="12">
        <v>0</v>
      </c>
      <c r="JB58" s="13"/>
      <c r="JC58" s="12">
        <v>0</v>
      </c>
      <c r="JD58" s="12">
        <v>0</v>
      </c>
      <c r="JE58" s="12">
        <v>0</v>
      </c>
      <c r="JF58" s="12">
        <v>0</v>
      </c>
      <c r="JG58" s="13"/>
      <c r="JH58" s="72">
        <v>0</v>
      </c>
      <c r="JI58" s="12">
        <v>0</v>
      </c>
      <c r="JJ58" s="12">
        <v>0</v>
      </c>
      <c r="JK58" s="12">
        <v>0</v>
      </c>
      <c r="JL58" s="13"/>
      <c r="JM58" s="12">
        <v>0</v>
      </c>
      <c r="JN58" s="12">
        <v>0</v>
      </c>
      <c r="JO58" s="12">
        <v>0</v>
      </c>
      <c r="JP58" s="12">
        <v>0</v>
      </c>
      <c r="JQ58" s="13"/>
      <c r="JR58" s="12">
        <v>0</v>
      </c>
      <c r="JS58" s="12">
        <v>0</v>
      </c>
      <c r="JT58" s="12">
        <v>0</v>
      </c>
      <c r="JU58" s="12">
        <v>0</v>
      </c>
      <c r="JV58" s="13"/>
      <c r="JW58" s="12">
        <v>0</v>
      </c>
      <c r="JX58" s="12">
        <v>0</v>
      </c>
      <c r="JY58" s="12">
        <v>0</v>
      </c>
      <c r="JZ58" s="12">
        <v>0</v>
      </c>
      <c r="KA58" s="13"/>
      <c r="KB58" s="12">
        <v>0</v>
      </c>
      <c r="KC58" s="12">
        <v>0</v>
      </c>
      <c r="KD58" s="12">
        <v>0</v>
      </c>
      <c r="KE58" s="12">
        <v>0</v>
      </c>
      <c r="KF58" s="13"/>
      <c r="KG58" s="12">
        <v>0</v>
      </c>
      <c r="KH58" s="12">
        <v>0</v>
      </c>
      <c r="KI58" s="12">
        <v>0</v>
      </c>
      <c r="KJ58" s="12">
        <v>0</v>
      </c>
      <c r="KK58" s="13"/>
      <c r="KL58" s="12">
        <v>0</v>
      </c>
      <c r="KM58" s="12">
        <v>0</v>
      </c>
      <c r="KN58" s="12">
        <v>0</v>
      </c>
      <c r="KO58" s="12">
        <v>0</v>
      </c>
      <c r="KP58" s="13"/>
      <c r="KQ58" s="12">
        <v>0</v>
      </c>
      <c r="KR58" s="12">
        <v>0</v>
      </c>
      <c r="KS58" s="12">
        <v>0</v>
      </c>
      <c r="KT58" s="12">
        <v>0</v>
      </c>
      <c r="KU58" s="13"/>
      <c r="KV58" s="12">
        <v>0</v>
      </c>
      <c r="KW58" s="12">
        <v>0</v>
      </c>
      <c r="KX58" s="12">
        <v>0</v>
      </c>
      <c r="KY58" s="12">
        <v>0</v>
      </c>
      <c r="KZ58" s="13"/>
      <c r="LA58" s="12"/>
      <c r="LB58" s="12"/>
      <c r="LC58" s="12">
        <v>0</v>
      </c>
      <c r="LD58" s="12">
        <v>0</v>
      </c>
      <c r="LE58" s="13"/>
      <c r="LF58" s="12">
        <v>0</v>
      </c>
      <c r="LG58" s="12">
        <v>0</v>
      </c>
      <c r="LH58" s="12">
        <v>0</v>
      </c>
      <c r="LI58" s="12">
        <v>0</v>
      </c>
      <c r="LJ58" s="13"/>
      <c r="LK58" s="12">
        <v>0</v>
      </c>
      <c r="LL58" s="12">
        <v>0</v>
      </c>
      <c r="LM58" s="12">
        <v>0</v>
      </c>
      <c r="LN58" s="12">
        <v>0</v>
      </c>
      <c r="LO58" s="13"/>
      <c r="LP58" s="12">
        <v>0</v>
      </c>
      <c r="LQ58" s="12">
        <v>0</v>
      </c>
      <c r="LR58" s="12">
        <v>0</v>
      </c>
      <c r="LS58" s="12">
        <v>0</v>
      </c>
      <c r="LT58" s="13"/>
      <c r="LU58" s="12">
        <v>0</v>
      </c>
      <c r="LV58" s="12">
        <v>0</v>
      </c>
      <c r="LW58" s="12">
        <v>0</v>
      </c>
      <c r="LX58" s="12">
        <v>0</v>
      </c>
      <c r="LY58" s="13"/>
      <c r="LZ58" s="12">
        <v>0</v>
      </c>
      <c r="MA58" s="12">
        <v>0</v>
      </c>
      <c r="MB58" s="12">
        <v>0</v>
      </c>
      <c r="MC58" s="12">
        <v>0</v>
      </c>
      <c r="MD58" s="13"/>
      <c r="ME58" s="12">
        <v>0</v>
      </c>
      <c r="MF58" s="12">
        <v>0</v>
      </c>
      <c r="MG58" s="12">
        <v>0</v>
      </c>
      <c r="MH58" s="12">
        <v>0</v>
      </c>
      <c r="MI58" s="13"/>
      <c r="MJ58" s="12">
        <v>0</v>
      </c>
      <c r="MK58" s="12">
        <v>0</v>
      </c>
      <c r="ML58" s="12">
        <v>0</v>
      </c>
      <c r="MM58" s="12">
        <v>0</v>
      </c>
      <c r="MN58" s="13"/>
      <c r="MO58" s="12">
        <v>0</v>
      </c>
      <c r="MP58" s="12">
        <v>0</v>
      </c>
      <c r="MQ58" s="12">
        <v>0</v>
      </c>
      <c r="MR58" s="12">
        <v>0</v>
      </c>
      <c r="MS58" s="13"/>
      <c r="MT58" s="12">
        <v>0</v>
      </c>
      <c r="MU58" s="12">
        <v>2513000</v>
      </c>
      <c r="MV58" s="12">
        <v>0</v>
      </c>
      <c r="MW58" s="12">
        <v>2513000</v>
      </c>
      <c r="MX58" s="13"/>
    </row>
    <row r="59" spans="1:362" ht="16.5" hidden="1">
      <c r="A59" s="77">
        <v>53</v>
      </c>
      <c r="B59" s="78" t="s">
        <v>46</v>
      </c>
      <c r="C59" s="12">
        <v>0</v>
      </c>
      <c r="D59" s="12">
        <v>3420000</v>
      </c>
      <c r="E59" s="12">
        <v>0</v>
      </c>
      <c r="F59" s="12">
        <v>3420000</v>
      </c>
      <c r="G59" s="13"/>
      <c r="H59" s="12">
        <v>0</v>
      </c>
      <c r="I59" s="12">
        <v>0</v>
      </c>
      <c r="J59" s="12">
        <v>0</v>
      </c>
      <c r="K59" s="12">
        <v>0</v>
      </c>
      <c r="L59" s="13"/>
      <c r="M59" s="12">
        <v>0</v>
      </c>
      <c r="N59" s="12">
        <v>0</v>
      </c>
      <c r="O59" s="12">
        <v>0</v>
      </c>
      <c r="P59" s="12">
        <v>0</v>
      </c>
      <c r="Q59" s="13"/>
      <c r="R59" s="12">
        <v>0</v>
      </c>
      <c r="S59" s="12">
        <v>0</v>
      </c>
      <c r="T59" s="12">
        <v>0</v>
      </c>
      <c r="U59" s="12">
        <v>0</v>
      </c>
      <c r="V59" s="13"/>
      <c r="W59" s="12">
        <v>0</v>
      </c>
      <c r="X59" s="12">
        <v>0</v>
      </c>
      <c r="Y59" s="12">
        <v>0</v>
      </c>
      <c r="Z59" s="12">
        <v>0</v>
      </c>
      <c r="AA59" s="13"/>
      <c r="AB59" s="12">
        <v>0</v>
      </c>
      <c r="AC59" s="12">
        <v>0</v>
      </c>
      <c r="AD59" s="12">
        <v>0</v>
      </c>
      <c r="AE59" s="12">
        <v>0</v>
      </c>
      <c r="AF59" s="13"/>
      <c r="AG59" s="12">
        <v>0</v>
      </c>
      <c r="AH59" s="12">
        <v>0</v>
      </c>
      <c r="AI59" s="12">
        <v>0</v>
      </c>
      <c r="AJ59" s="12">
        <v>0</v>
      </c>
      <c r="AK59" s="13"/>
      <c r="AL59" s="12">
        <v>0</v>
      </c>
      <c r="AM59" s="12">
        <v>0</v>
      </c>
      <c r="AN59" s="12">
        <v>0</v>
      </c>
      <c r="AO59" s="12">
        <v>0</v>
      </c>
      <c r="AP59" s="13"/>
      <c r="AQ59" s="12">
        <v>0</v>
      </c>
      <c r="AR59" s="12">
        <v>0</v>
      </c>
      <c r="AS59" s="12">
        <v>0</v>
      </c>
      <c r="AT59" s="12">
        <v>0</v>
      </c>
      <c r="AU59" s="13"/>
      <c r="AV59" s="12">
        <v>0</v>
      </c>
      <c r="AW59" s="12">
        <v>0</v>
      </c>
      <c r="AX59" s="12">
        <v>0</v>
      </c>
      <c r="AY59" s="12">
        <v>0</v>
      </c>
      <c r="AZ59" s="13"/>
      <c r="BA59" s="12">
        <v>0</v>
      </c>
      <c r="BB59" s="12">
        <v>0</v>
      </c>
      <c r="BC59" s="12">
        <v>0</v>
      </c>
      <c r="BD59" s="12">
        <v>0</v>
      </c>
      <c r="BE59" s="13"/>
      <c r="BF59" s="12">
        <v>0</v>
      </c>
      <c r="BG59" s="12">
        <v>0</v>
      </c>
      <c r="BH59" s="12">
        <v>0</v>
      </c>
      <c r="BI59" s="12">
        <v>0</v>
      </c>
      <c r="BJ59" s="13"/>
      <c r="BK59" s="12">
        <v>0</v>
      </c>
      <c r="BL59" s="12">
        <v>0</v>
      </c>
      <c r="BM59" s="12">
        <v>0</v>
      </c>
      <c r="BN59" s="12">
        <v>0</v>
      </c>
      <c r="BO59" s="13"/>
      <c r="BP59" s="12">
        <v>0</v>
      </c>
      <c r="BQ59" s="12">
        <v>0</v>
      </c>
      <c r="BR59" s="12">
        <v>0</v>
      </c>
      <c r="BS59" s="12">
        <v>0</v>
      </c>
      <c r="BT59" s="13"/>
      <c r="BU59" s="12">
        <v>0</v>
      </c>
      <c r="BV59" s="12">
        <v>0</v>
      </c>
      <c r="BW59" s="12">
        <v>0</v>
      </c>
      <c r="BX59" s="12">
        <v>0</v>
      </c>
      <c r="BY59" s="13"/>
      <c r="BZ59" s="12">
        <v>0</v>
      </c>
      <c r="CA59" s="12">
        <v>0</v>
      </c>
      <c r="CB59" s="12">
        <v>0</v>
      </c>
      <c r="CC59" s="12">
        <v>0</v>
      </c>
      <c r="CD59" s="13"/>
      <c r="CE59" s="12">
        <v>500</v>
      </c>
      <c r="CF59" s="12">
        <v>75000</v>
      </c>
      <c r="CG59" s="12">
        <v>0</v>
      </c>
      <c r="CH59" s="12">
        <v>75000</v>
      </c>
      <c r="CI59" s="13"/>
      <c r="CJ59" s="12">
        <v>20</v>
      </c>
      <c r="CK59" s="12">
        <v>3000</v>
      </c>
      <c r="CL59" s="12">
        <v>0</v>
      </c>
      <c r="CM59" s="12">
        <v>3000</v>
      </c>
      <c r="CN59" s="13"/>
      <c r="CO59" s="12">
        <v>0</v>
      </c>
      <c r="CP59" s="12">
        <v>0</v>
      </c>
      <c r="CQ59" s="12">
        <v>0</v>
      </c>
      <c r="CR59" s="12">
        <v>0</v>
      </c>
      <c r="CS59" s="13"/>
      <c r="CT59" s="12">
        <v>0</v>
      </c>
      <c r="CU59" s="12">
        <v>0</v>
      </c>
      <c r="CV59" s="12">
        <v>0</v>
      </c>
      <c r="CW59" s="12">
        <v>0</v>
      </c>
      <c r="CX59" s="13"/>
      <c r="CY59" s="12">
        <v>200</v>
      </c>
      <c r="CZ59" s="12">
        <v>20000</v>
      </c>
      <c r="DA59" s="12">
        <v>0</v>
      </c>
      <c r="DB59" s="12">
        <v>20000</v>
      </c>
      <c r="DC59" s="13"/>
      <c r="DD59" s="12">
        <v>0</v>
      </c>
      <c r="DE59" s="12">
        <v>0</v>
      </c>
      <c r="DF59" s="12">
        <v>0</v>
      </c>
      <c r="DG59" s="12">
        <v>0</v>
      </c>
      <c r="DH59" s="13"/>
      <c r="DI59" s="12">
        <v>0</v>
      </c>
      <c r="DJ59" s="12">
        <v>0</v>
      </c>
      <c r="DK59" s="12">
        <v>0</v>
      </c>
      <c r="DL59" s="12">
        <v>0</v>
      </c>
      <c r="DM59" s="13"/>
      <c r="DN59" s="12">
        <v>0</v>
      </c>
      <c r="DO59" s="12">
        <v>0</v>
      </c>
      <c r="DP59" s="12">
        <v>0</v>
      </c>
      <c r="DQ59" s="12">
        <v>0</v>
      </c>
      <c r="DR59" s="13"/>
      <c r="DS59" s="12">
        <v>0</v>
      </c>
      <c r="DT59" s="12">
        <v>0</v>
      </c>
      <c r="DU59" s="12">
        <v>0</v>
      </c>
      <c r="DV59" s="12">
        <v>0</v>
      </c>
      <c r="DW59" s="13"/>
      <c r="DX59" s="12">
        <v>0</v>
      </c>
      <c r="DY59" s="12">
        <v>0</v>
      </c>
      <c r="DZ59" s="12">
        <v>0</v>
      </c>
      <c r="EA59" s="12">
        <v>0</v>
      </c>
      <c r="EB59" s="13"/>
      <c r="EC59" s="12">
        <v>0</v>
      </c>
      <c r="ED59" s="12">
        <v>0</v>
      </c>
      <c r="EE59" s="12">
        <v>0</v>
      </c>
      <c r="EF59" s="12">
        <v>0</v>
      </c>
      <c r="EG59" s="13"/>
      <c r="EH59" s="12">
        <v>0</v>
      </c>
      <c r="EI59" s="12">
        <v>0</v>
      </c>
      <c r="EJ59" s="12">
        <v>0</v>
      </c>
      <c r="EK59" s="12">
        <v>0</v>
      </c>
      <c r="EL59" s="13"/>
      <c r="EM59" s="12">
        <v>0</v>
      </c>
      <c r="EN59" s="12">
        <v>0</v>
      </c>
      <c r="EO59" s="12">
        <v>0</v>
      </c>
      <c r="EP59" s="12">
        <v>0</v>
      </c>
      <c r="EQ59" s="13"/>
      <c r="ER59" s="12">
        <v>0</v>
      </c>
      <c r="ES59" s="12">
        <v>0</v>
      </c>
      <c r="ET59" s="12">
        <v>0</v>
      </c>
      <c r="EU59" s="12">
        <v>0</v>
      </c>
      <c r="EV59" s="13"/>
      <c r="EW59" s="12">
        <v>0</v>
      </c>
      <c r="EX59" s="12">
        <v>0</v>
      </c>
      <c r="EY59" s="12">
        <v>0</v>
      </c>
      <c r="EZ59" s="12">
        <v>0</v>
      </c>
      <c r="FA59" s="13"/>
      <c r="FB59" s="12">
        <v>0</v>
      </c>
      <c r="FC59" s="12">
        <v>0</v>
      </c>
      <c r="FD59" s="12">
        <v>0</v>
      </c>
      <c r="FE59" s="12">
        <v>0</v>
      </c>
      <c r="FF59" s="13"/>
      <c r="FG59" s="12">
        <v>0</v>
      </c>
      <c r="FH59" s="12">
        <v>0</v>
      </c>
      <c r="FI59" s="12">
        <v>0</v>
      </c>
      <c r="FJ59" s="12">
        <v>0</v>
      </c>
      <c r="FK59" s="13"/>
      <c r="FL59" s="12">
        <v>0</v>
      </c>
      <c r="FM59" s="12">
        <v>0</v>
      </c>
      <c r="FN59" s="12">
        <v>0</v>
      </c>
      <c r="FO59" s="12">
        <v>0</v>
      </c>
      <c r="FP59" s="13"/>
      <c r="FQ59" s="12">
        <v>0</v>
      </c>
      <c r="FR59" s="12">
        <v>0</v>
      </c>
      <c r="FS59" s="12">
        <v>0</v>
      </c>
      <c r="FT59" s="12">
        <v>0</v>
      </c>
      <c r="FU59" s="13"/>
      <c r="FV59" s="12">
        <v>0</v>
      </c>
      <c r="FW59" s="12">
        <v>0</v>
      </c>
      <c r="FX59" s="12">
        <v>0</v>
      </c>
      <c r="FY59" s="12">
        <v>0</v>
      </c>
      <c r="FZ59" s="13"/>
      <c r="GA59" s="12">
        <v>0</v>
      </c>
      <c r="GB59" s="12">
        <v>0</v>
      </c>
      <c r="GC59" s="12">
        <v>0</v>
      </c>
      <c r="GD59" s="12">
        <v>0</v>
      </c>
      <c r="GE59" s="13"/>
      <c r="GF59" s="12">
        <v>0</v>
      </c>
      <c r="GG59" s="12">
        <v>0</v>
      </c>
      <c r="GH59" s="12">
        <v>0</v>
      </c>
      <c r="GI59" s="12">
        <v>0</v>
      </c>
      <c r="GJ59" s="13"/>
      <c r="GK59" s="12">
        <v>0</v>
      </c>
      <c r="GL59" s="12">
        <v>0</v>
      </c>
      <c r="GM59" s="12">
        <v>0</v>
      </c>
      <c r="GN59" s="12">
        <v>0</v>
      </c>
      <c r="GO59" s="13"/>
      <c r="GP59" s="12">
        <v>0</v>
      </c>
      <c r="GQ59" s="12">
        <v>0</v>
      </c>
      <c r="GR59" s="12">
        <v>0</v>
      </c>
      <c r="GS59" s="12">
        <v>0</v>
      </c>
      <c r="GT59" s="13"/>
      <c r="GU59" s="12">
        <v>0</v>
      </c>
      <c r="GV59" s="12">
        <v>0</v>
      </c>
      <c r="GW59" s="12">
        <v>0</v>
      </c>
      <c r="GX59" s="12">
        <v>0</v>
      </c>
      <c r="GY59" s="13"/>
      <c r="GZ59" s="12">
        <v>0</v>
      </c>
      <c r="HA59" s="12">
        <v>0</v>
      </c>
      <c r="HB59" s="12">
        <v>0</v>
      </c>
      <c r="HC59" s="12">
        <v>0</v>
      </c>
      <c r="HD59" s="13"/>
      <c r="HE59" s="12">
        <v>0</v>
      </c>
      <c r="HF59" s="12">
        <v>0</v>
      </c>
      <c r="HG59" s="12">
        <v>0</v>
      </c>
      <c r="HH59" s="12">
        <v>0</v>
      </c>
      <c r="HI59" s="13"/>
      <c r="HJ59" s="12">
        <v>0</v>
      </c>
      <c r="HK59" s="12">
        <v>0</v>
      </c>
      <c r="HL59" s="12">
        <v>0</v>
      </c>
      <c r="HM59" s="12">
        <v>0</v>
      </c>
      <c r="HN59" s="13"/>
      <c r="HO59" s="12">
        <v>0</v>
      </c>
      <c r="HP59" s="12">
        <v>0</v>
      </c>
      <c r="HQ59" s="12">
        <v>0</v>
      </c>
      <c r="HR59" s="12">
        <v>0</v>
      </c>
      <c r="HS59" s="13"/>
      <c r="HT59" s="12">
        <v>0</v>
      </c>
      <c r="HU59" s="12">
        <v>0</v>
      </c>
      <c r="HV59" s="12">
        <v>0</v>
      </c>
      <c r="HW59" s="12">
        <v>0</v>
      </c>
      <c r="HX59" s="13"/>
      <c r="HY59" s="12">
        <v>0</v>
      </c>
      <c r="HZ59" s="12">
        <v>0</v>
      </c>
      <c r="IA59" s="12"/>
      <c r="IB59" s="12">
        <v>0</v>
      </c>
      <c r="IC59" s="13"/>
      <c r="ID59" s="12">
        <v>0</v>
      </c>
      <c r="IE59" s="12">
        <v>0</v>
      </c>
      <c r="IF59" s="12">
        <v>0</v>
      </c>
      <c r="IG59" s="12">
        <v>0</v>
      </c>
      <c r="IH59" s="13"/>
      <c r="II59" s="12">
        <v>0</v>
      </c>
      <c r="IJ59" s="12">
        <v>0</v>
      </c>
      <c r="IK59" s="12">
        <v>0</v>
      </c>
      <c r="IL59" s="12">
        <v>0</v>
      </c>
      <c r="IM59" s="13"/>
      <c r="IN59" s="12">
        <v>0</v>
      </c>
      <c r="IO59" s="12">
        <v>0</v>
      </c>
      <c r="IP59" s="12">
        <v>0</v>
      </c>
      <c r="IQ59" s="12">
        <v>0</v>
      </c>
      <c r="IR59" s="13"/>
      <c r="IS59" s="12">
        <v>0</v>
      </c>
      <c r="IT59" s="12">
        <v>0</v>
      </c>
      <c r="IU59" s="12">
        <v>0</v>
      </c>
      <c r="IV59" s="12">
        <v>0</v>
      </c>
      <c r="IW59" s="13"/>
      <c r="IX59" s="12">
        <v>0</v>
      </c>
      <c r="IY59" s="12">
        <v>0</v>
      </c>
      <c r="IZ59" s="12">
        <v>0</v>
      </c>
      <c r="JA59" s="12">
        <v>0</v>
      </c>
      <c r="JB59" s="13"/>
      <c r="JC59" s="12">
        <v>0</v>
      </c>
      <c r="JD59" s="12">
        <v>0</v>
      </c>
      <c r="JE59" s="12">
        <v>0</v>
      </c>
      <c r="JF59" s="12">
        <v>0</v>
      </c>
      <c r="JG59" s="13"/>
      <c r="JH59" s="72">
        <v>0</v>
      </c>
      <c r="JI59" s="12">
        <v>0</v>
      </c>
      <c r="JJ59" s="12">
        <v>0</v>
      </c>
      <c r="JK59" s="12">
        <v>0</v>
      </c>
      <c r="JL59" s="13"/>
      <c r="JM59" s="12">
        <v>0</v>
      </c>
      <c r="JN59" s="12">
        <v>0</v>
      </c>
      <c r="JO59" s="12">
        <v>0</v>
      </c>
      <c r="JP59" s="12">
        <v>0</v>
      </c>
      <c r="JQ59" s="13"/>
      <c r="JR59" s="12">
        <v>0</v>
      </c>
      <c r="JS59" s="12">
        <v>0</v>
      </c>
      <c r="JT59" s="12">
        <v>0</v>
      </c>
      <c r="JU59" s="12">
        <v>0</v>
      </c>
      <c r="JV59" s="13"/>
      <c r="JW59" s="12">
        <v>0</v>
      </c>
      <c r="JX59" s="12">
        <v>0</v>
      </c>
      <c r="JY59" s="12">
        <v>0</v>
      </c>
      <c r="JZ59" s="12">
        <v>0</v>
      </c>
      <c r="KA59" s="13"/>
      <c r="KB59" s="12">
        <v>0</v>
      </c>
      <c r="KC59" s="12">
        <v>0</v>
      </c>
      <c r="KD59" s="12">
        <v>0</v>
      </c>
      <c r="KE59" s="12">
        <v>0</v>
      </c>
      <c r="KF59" s="13"/>
      <c r="KG59" s="12">
        <v>0</v>
      </c>
      <c r="KH59" s="12">
        <v>0</v>
      </c>
      <c r="KI59" s="12">
        <v>0</v>
      </c>
      <c r="KJ59" s="12">
        <v>0</v>
      </c>
      <c r="KK59" s="13"/>
      <c r="KL59" s="12">
        <v>0</v>
      </c>
      <c r="KM59" s="12">
        <v>0</v>
      </c>
      <c r="KN59" s="12">
        <v>0</v>
      </c>
      <c r="KO59" s="12">
        <v>0</v>
      </c>
      <c r="KP59" s="13"/>
      <c r="KQ59" s="12">
        <v>0</v>
      </c>
      <c r="KR59" s="12">
        <v>0</v>
      </c>
      <c r="KS59" s="12">
        <v>0</v>
      </c>
      <c r="KT59" s="12">
        <v>0</v>
      </c>
      <c r="KU59" s="13"/>
      <c r="KV59" s="12">
        <v>0</v>
      </c>
      <c r="KW59" s="12">
        <v>0</v>
      </c>
      <c r="KX59" s="12">
        <v>0</v>
      </c>
      <c r="KY59" s="12">
        <v>0</v>
      </c>
      <c r="KZ59" s="13"/>
      <c r="LA59" s="12"/>
      <c r="LB59" s="12"/>
      <c r="LC59" s="12">
        <v>0</v>
      </c>
      <c r="LD59" s="12">
        <v>0</v>
      </c>
      <c r="LE59" s="13"/>
      <c r="LF59" s="12">
        <v>0</v>
      </c>
      <c r="LG59" s="12">
        <v>0</v>
      </c>
      <c r="LH59" s="12">
        <v>0</v>
      </c>
      <c r="LI59" s="12">
        <v>0</v>
      </c>
      <c r="LJ59" s="13"/>
      <c r="LK59" s="12">
        <v>0</v>
      </c>
      <c r="LL59" s="12">
        <v>0</v>
      </c>
      <c r="LM59" s="12">
        <v>0</v>
      </c>
      <c r="LN59" s="12">
        <v>0</v>
      </c>
      <c r="LO59" s="13"/>
      <c r="LP59" s="12">
        <v>0</v>
      </c>
      <c r="LQ59" s="12">
        <v>0</v>
      </c>
      <c r="LR59" s="12">
        <v>0</v>
      </c>
      <c r="LS59" s="12">
        <v>0</v>
      </c>
      <c r="LT59" s="13"/>
      <c r="LU59" s="12">
        <v>0</v>
      </c>
      <c r="LV59" s="12">
        <v>0</v>
      </c>
      <c r="LW59" s="12">
        <v>0</v>
      </c>
      <c r="LX59" s="12">
        <v>0</v>
      </c>
      <c r="LY59" s="13"/>
      <c r="LZ59" s="12">
        <v>0</v>
      </c>
      <c r="MA59" s="12">
        <v>0</v>
      </c>
      <c r="MB59" s="12">
        <v>0</v>
      </c>
      <c r="MC59" s="12">
        <v>0</v>
      </c>
      <c r="MD59" s="13"/>
      <c r="ME59" s="12">
        <v>0</v>
      </c>
      <c r="MF59" s="12">
        <v>0</v>
      </c>
      <c r="MG59" s="12">
        <v>0</v>
      </c>
      <c r="MH59" s="12">
        <v>0</v>
      </c>
      <c r="MI59" s="13"/>
      <c r="MJ59" s="12">
        <v>0</v>
      </c>
      <c r="MK59" s="12">
        <v>0</v>
      </c>
      <c r="ML59" s="12">
        <v>0</v>
      </c>
      <c r="MM59" s="12">
        <v>0</v>
      </c>
      <c r="MN59" s="13"/>
      <c r="MO59" s="12">
        <v>0</v>
      </c>
      <c r="MP59" s="12">
        <v>0</v>
      </c>
      <c r="MQ59" s="12">
        <v>0</v>
      </c>
      <c r="MR59" s="12">
        <v>0</v>
      </c>
      <c r="MS59" s="13"/>
      <c r="MT59" s="12">
        <v>0</v>
      </c>
      <c r="MU59" s="12">
        <v>3518000</v>
      </c>
      <c r="MV59" s="12">
        <v>0</v>
      </c>
      <c r="MW59" s="12">
        <v>3518000</v>
      </c>
      <c r="MX59" s="13"/>
    </row>
    <row r="60" spans="1:362" ht="16.5" hidden="1">
      <c r="A60" s="77">
        <v>54</v>
      </c>
      <c r="B60" s="79" t="s">
        <v>77</v>
      </c>
      <c r="C60" s="12">
        <v>0</v>
      </c>
      <c r="D60" s="12">
        <v>260000</v>
      </c>
      <c r="E60" s="12">
        <v>0</v>
      </c>
      <c r="F60" s="12">
        <v>260000</v>
      </c>
      <c r="G60" s="13"/>
      <c r="H60" s="12">
        <v>0</v>
      </c>
      <c r="I60" s="12">
        <v>0</v>
      </c>
      <c r="J60" s="12">
        <v>0</v>
      </c>
      <c r="K60" s="12">
        <v>0</v>
      </c>
      <c r="L60" s="13"/>
      <c r="M60" s="12">
        <v>0</v>
      </c>
      <c r="N60" s="12">
        <v>0</v>
      </c>
      <c r="O60" s="12">
        <v>0</v>
      </c>
      <c r="P60" s="12">
        <v>0</v>
      </c>
      <c r="Q60" s="13"/>
      <c r="R60" s="12">
        <v>0</v>
      </c>
      <c r="S60" s="12">
        <v>0</v>
      </c>
      <c r="T60" s="12">
        <v>0</v>
      </c>
      <c r="U60" s="12">
        <v>0</v>
      </c>
      <c r="V60" s="13"/>
      <c r="W60" s="12">
        <v>0</v>
      </c>
      <c r="X60" s="12">
        <v>0</v>
      </c>
      <c r="Y60" s="12">
        <v>0</v>
      </c>
      <c r="Z60" s="12">
        <v>0</v>
      </c>
      <c r="AA60" s="13"/>
      <c r="AB60" s="12">
        <v>0</v>
      </c>
      <c r="AC60" s="12">
        <v>0</v>
      </c>
      <c r="AD60" s="12">
        <v>0</v>
      </c>
      <c r="AE60" s="12">
        <v>0</v>
      </c>
      <c r="AF60" s="13"/>
      <c r="AG60" s="12">
        <v>0</v>
      </c>
      <c r="AH60" s="12">
        <v>0</v>
      </c>
      <c r="AI60" s="12">
        <v>0</v>
      </c>
      <c r="AJ60" s="12">
        <v>0</v>
      </c>
      <c r="AK60" s="13"/>
      <c r="AL60" s="12">
        <v>0</v>
      </c>
      <c r="AM60" s="12">
        <v>0</v>
      </c>
      <c r="AN60" s="12">
        <v>0</v>
      </c>
      <c r="AO60" s="12">
        <v>0</v>
      </c>
      <c r="AP60" s="13"/>
      <c r="AQ60" s="12">
        <v>0</v>
      </c>
      <c r="AR60" s="12">
        <v>0</v>
      </c>
      <c r="AS60" s="12">
        <v>0</v>
      </c>
      <c r="AT60" s="12">
        <v>0</v>
      </c>
      <c r="AU60" s="13"/>
      <c r="AV60" s="12">
        <v>0</v>
      </c>
      <c r="AW60" s="12">
        <v>0</v>
      </c>
      <c r="AX60" s="12">
        <v>0</v>
      </c>
      <c r="AY60" s="12">
        <v>0</v>
      </c>
      <c r="AZ60" s="13"/>
      <c r="BA60" s="12">
        <v>0</v>
      </c>
      <c r="BB60" s="12">
        <v>0</v>
      </c>
      <c r="BC60" s="12">
        <v>0</v>
      </c>
      <c r="BD60" s="12">
        <v>0</v>
      </c>
      <c r="BE60" s="13"/>
      <c r="BF60" s="12">
        <v>0</v>
      </c>
      <c r="BG60" s="12">
        <v>0</v>
      </c>
      <c r="BH60" s="12">
        <v>0</v>
      </c>
      <c r="BI60" s="12">
        <v>0</v>
      </c>
      <c r="BJ60" s="13"/>
      <c r="BK60" s="12">
        <v>0</v>
      </c>
      <c r="BL60" s="12">
        <v>0</v>
      </c>
      <c r="BM60" s="12">
        <v>0</v>
      </c>
      <c r="BN60" s="12">
        <v>0</v>
      </c>
      <c r="BO60" s="13"/>
      <c r="BP60" s="12">
        <v>0</v>
      </c>
      <c r="BQ60" s="12">
        <v>0</v>
      </c>
      <c r="BR60" s="12">
        <v>0</v>
      </c>
      <c r="BS60" s="12">
        <v>0</v>
      </c>
      <c r="BT60" s="13"/>
      <c r="BU60" s="12">
        <v>0</v>
      </c>
      <c r="BV60" s="12">
        <v>0</v>
      </c>
      <c r="BW60" s="12">
        <v>0</v>
      </c>
      <c r="BX60" s="12">
        <v>0</v>
      </c>
      <c r="BY60" s="13"/>
      <c r="BZ60" s="12">
        <v>0</v>
      </c>
      <c r="CA60" s="12">
        <v>0</v>
      </c>
      <c r="CB60" s="12">
        <v>0</v>
      </c>
      <c r="CC60" s="12">
        <v>0</v>
      </c>
      <c r="CD60" s="13"/>
      <c r="CE60" s="12">
        <v>500</v>
      </c>
      <c r="CF60" s="12">
        <v>75000</v>
      </c>
      <c r="CG60" s="12">
        <v>0</v>
      </c>
      <c r="CH60" s="12">
        <v>75000</v>
      </c>
      <c r="CI60" s="13"/>
      <c r="CJ60" s="12">
        <v>20</v>
      </c>
      <c r="CK60" s="12">
        <v>3000</v>
      </c>
      <c r="CL60" s="12">
        <v>0</v>
      </c>
      <c r="CM60" s="12">
        <v>3000</v>
      </c>
      <c r="CN60" s="13"/>
      <c r="CO60" s="12">
        <v>0</v>
      </c>
      <c r="CP60" s="12">
        <v>0</v>
      </c>
      <c r="CQ60" s="12">
        <v>0</v>
      </c>
      <c r="CR60" s="12">
        <v>0</v>
      </c>
      <c r="CS60" s="13"/>
      <c r="CT60" s="12">
        <v>0</v>
      </c>
      <c r="CU60" s="12">
        <v>0</v>
      </c>
      <c r="CV60" s="12">
        <v>0</v>
      </c>
      <c r="CW60" s="12">
        <v>0</v>
      </c>
      <c r="CX60" s="13"/>
      <c r="CY60" s="12">
        <v>200</v>
      </c>
      <c r="CZ60" s="12">
        <v>20000</v>
      </c>
      <c r="DA60" s="12">
        <v>0</v>
      </c>
      <c r="DB60" s="12">
        <v>20000</v>
      </c>
      <c r="DC60" s="13"/>
      <c r="DD60" s="12">
        <v>0</v>
      </c>
      <c r="DE60" s="12">
        <v>0</v>
      </c>
      <c r="DF60" s="12">
        <v>0</v>
      </c>
      <c r="DG60" s="12">
        <v>0</v>
      </c>
      <c r="DH60" s="13"/>
      <c r="DI60" s="12">
        <v>0</v>
      </c>
      <c r="DJ60" s="12">
        <v>0</v>
      </c>
      <c r="DK60" s="12">
        <v>0</v>
      </c>
      <c r="DL60" s="12">
        <v>0</v>
      </c>
      <c r="DM60" s="13"/>
      <c r="DN60" s="12">
        <v>0</v>
      </c>
      <c r="DO60" s="12">
        <v>0</v>
      </c>
      <c r="DP60" s="12">
        <v>0</v>
      </c>
      <c r="DQ60" s="12">
        <v>0</v>
      </c>
      <c r="DR60" s="13"/>
      <c r="DS60" s="12">
        <v>0</v>
      </c>
      <c r="DT60" s="12">
        <v>0</v>
      </c>
      <c r="DU60" s="12">
        <v>0</v>
      </c>
      <c r="DV60" s="12">
        <v>0</v>
      </c>
      <c r="DW60" s="13"/>
      <c r="DX60" s="12">
        <v>0</v>
      </c>
      <c r="DY60" s="12">
        <v>0</v>
      </c>
      <c r="DZ60" s="12">
        <v>0</v>
      </c>
      <c r="EA60" s="12">
        <v>0</v>
      </c>
      <c r="EB60" s="13"/>
      <c r="EC60" s="12">
        <v>0</v>
      </c>
      <c r="ED60" s="12">
        <v>0</v>
      </c>
      <c r="EE60" s="12">
        <v>0</v>
      </c>
      <c r="EF60" s="12">
        <v>0</v>
      </c>
      <c r="EG60" s="13"/>
      <c r="EH60" s="12">
        <v>0</v>
      </c>
      <c r="EI60" s="12">
        <v>0</v>
      </c>
      <c r="EJ60" s="12">
        <v>0</v>
      </c>
      <c r="EK60" s="12">
        <v>0</v>
      </c>
      <c r="EL60" s="13"/>
      <c r="EM60" s="12">
        <v>0</v>
      </c>
      <c r="EN60" s="12">
        <v>0</v>
      </c>
      <c r="EO60" s="12">
        <v>0</v>
      </c>
      <c r="EP60" s="12">
        <v>0</v>
      </c>
      <c r="EQ60" s="13"/>
      <c r="ER60" s="12">
        <v>0</v>
      </c>
      <c r="ES60" s="12">
        <v>0</v>
      </c>
      <c r="ET60" s="12">
        <v>0</v>
      </c>
      <c r="EU60" s="12">
        <v>0</v>
      </c>
      <c r="EV60" s="13"/>
      <c r="EW60" s="12">
        <v>0</v>
      </c>
      <c r="EX60" s="12">
        <v>0</v>
      </c>
      <c r="EY60" s="12">
        <v>0</v>
      </c>
      <c r="EZ60" s="12">
        <v>0</v>
      </c>
      <c r="FA60" s="13"/>
      <c r="FB60" s="12">
        <v>0</v>
      </c>
      <c r="FC60" s="12">
        <v>0</v>
      </c>
      <c r="FD60" s="12">
        <v>0</v>
      </c>
      <c r="FE60" s="12">
        <v>0</v>
      </c>
      <c r="FF60" s="13"/>
      <c r="FG60" s="12">
        <v>0</v>
      </c>
      <c r="FH60" s="12">
        <v>0</v>
      </c>
      <c r="FI60" s="12">
        <v>0</v>
      </c>
      <c r="FJ60" s="12">
        <v>0</v>
      </c>
      <c r="FK60" s="13"/>
      <c r="FL60" s="12">
        <v>0</v>
      </c>
      <c r="FM60" s="12">
        <v>0</v>
      </c>
      <c r="FN60" s="12">
        <v>0</v>
      </c>
      <c r="FO60" s="12">
        <v>0</v>
      </c>
      <c r="FP60" s="13"/>
      <c r="FQ60" s="12">
        <v>0</v>
      </c>
      <c r="FR60" s="12">
        <v>0</v>
      </c>
      <c r="FS60" s="12">
        <v>0</v>
      </c>
      <c r="FT60" s="12">
        <v>0</v>
      </c>
      <c r="FU60" s="13"/>
      <c r="FV60" s="12">
        <v>0</v>
      </c>
      <c r="FW60" s="12">
        <v>0</v>
      </c>
      <c r="FX60" s="12">
        <v>0</v>
      </c>
      <c r="FY60" s="12">
        <v>0</v>
      </c>
      <c r="FZ60" s="13"/>
      <c r="GA60" s="12">
        <v>0</v>
      </c>
      <c r="GB60" s="12">
        <v>0</v>
      </c>
      <c r="GC60" s="12">
        <v>0</v>
      </c>
      <c r="GD60" s="12">
        <v>0</v>
      </c>
      <c r="GE60" s="13"/>
      <c r="GF60" s="12">
        <v>0</v>
      </c>
      <c r="GG60" s="12">
        <v>0</v>
      </c>
      <c r="GH60" s="12">
        <v>0</v>
      </c>
      <c r="GI60" s="12">
        <v>0</v>
      </c>
      <c r="GJ60" s="13"/>
      <c r="GK60" s="12">
        <v>0</v>
      </c>
      <c r="GL60" s="12">
        <v>0</v>
      </c>
      <c r="GM60" s="12">
        <v>0</v>
      </c>
      <c r="GN60" s="12">
        <v>0</v>
      </c>
      <c r="GO60" s="13"/>
      <c r="GP60" s="12">
        <v>0</v>
      </c>
      <c r="GQ60" s="12">
        <v>0</v>
      </c>
      <c r="GR60" s="12">
        <v>0</v>
      </c>
      <c r="GS60" s="12">
        <v>0</v>
      </c>
      <c r="GT60" s="13"/>
      <c r="GU60" s="12">
        <v>0</v>
      </c>
      <c r="GV60" s="12">
        <v>0</v>
      </c>
      <c r="GW60" s="12">
        <v>0</v>
      </c>
      <c r="GX60" s="12">
        <v>0</v>
      </c>
      <c r="GY60" s="13"/>
      <c r="GZ60" s="12">
        <v>0</v>
      </c>
      <c r="HA60" s="12">
        <v>0</v>
      </c>
      <c r="HB60" s="12">
        <v>0</v>
      </c>
      <c r="HC60" s="12">
        <v>0</v>
      </c>
      <c r="HD60" s="13"/>
      <c r="HE60" s="12">
        <v>0</v>
      </c>
      <c r="HF60" s="12">
        <v>0</v>
      </c>
      <c r="HG60" s="12">
        <v>0</v>
      </c>
      <c r="HH60" s="12">
        <v>0</v>
      </c>
      <c r="HI60" s="13"/>
      <c r="HJ60" s="12">
        <v>0</v>
      </c>
      <c r="HK60" s="12">
        <v>0</v>
      </c>
      <c r="HL60" s="12">
        <v>0</v>
      </c>
      <c r="HM60" s="12">
        <v>0</v>
      </c>
      <c r="HN60" s="13"/>
      <c r="HO60" s="12">
        <v>0</v>
      </c>
      <c r="HP60" s="12">
        <v>0</v>
      </c>
      <c r="HQ60" s="12">
        <v>0</v>
      </c>
      <c r="HR60" s="12">
        <v>0</v>
      </c>
      <c r="HS60" s="13"/>
      <c r="HT60" s="12">
        <v>0</v>
      </c>
      <c r="HU60" s="12">
        <v>0</v>
      </c>
      <c r="HV60" s="12">
        <v>0</v>
      </c>
      <c r="HW60" s="12">
        <v>0</v>
      </c>
      <c r="HX60" s="13"/>
      <c r="HY60" s="12">
        <v>0</v>
      </c>
      <c r="HZ60" s="12">
        <v>0</v>
      </c>
      <c r="IA60" s="12"/>
      <c r="IB60" s="12">
        <v>0</v>
      </c>
      <c r="IC60" s="13"/>
      <c r="ID60" s="12">
        <v>0</v>
      </c>
      <c r="IE60" s="12">
        <v>0</v>
      </c>
      <c r="IF60" s="12">
        <v>0</v>
      </c>
      <c r="IG60" s="12">
        <v>0</v>
      </c>
      <c r="IH60" s="13"/>
      <c r="II60" s="12">
        <v>0</v>
      </c>
      <c r="IJ60" s="12">
        <v>0</v>
      </c>
      <c r="IK60" s="12">
        <v>0</v>
      </c>
      <c r="IL60" s="12">
        <v>0</v>
      </c>
      <c r="IM60" s="13"/>
      <c r="IN60" s="12">
        <v>0</v>
      </c>
      <c r="IO60" s="12">
        <v>0</v>
      </c>
      <c r="IP60" s="12">
        <v>0</v>
      </c>
      <c r="IQ60" s="12">
        <v>0</v>
      </c>
      <c r="IR60" s="13"/>
      <c r="IS60" s="12">
        <v>0</v>
      </c>
      <c r="IT60" s="12">
        <v>0</v>
      </c>
      <c r="IU60" s="12">
        <v>0</v>
      </c>
      <c r="IV60" s="12">
        <v>0</v>
      </c>
      <c r="IW60" s="13"/>
      <c r="IX60" s="12">
        <v>0</v>
      </c>
      <c r="IY60" s="12">
        <v>0</v>
      </c>
      <c r="IZ60" s="12">
        <v>0</v>
      </c>
      <c r="JA60" s="12">
        <v>0</v>
      </c>
      <c r="JB60" s="13"/>
      <c r="JC60" s="12">
        <v>0</v>
      </c>
      <c r="JD60" s="12">
        <v>0</v>
      </c>
      <c r="JE60" s="12">
        <v>0</v>
      </c>
      <c r="JF60" s="12">
        <v>0</v>
      </c>
      <c r="JG60" s="13"/>
      <c r="JH60" s="72">
        <v>0</v>
      </c>
      <c r="JI60" s="12">
        <v>0</v>
      </c>
      <c r="JJ60" s="12">
        <v>0</v>
      </c>
      <c r="JK60" s="12">
        <v>0</v>
      </c>
      <c r="JL60" s="13"/>
      <c r="JM60" s="12">
        <v>0</v>
      </c>
      <c r="JN60" s="12">
        <v>0</v>
      </c>
      <c r="JO60" s="12">
        <v>0</v>
      </c>
      <c r="JP60" s="12">
        <v>0</v>
      </c>
      <c r="JQ60" s="13"/>
      <c r="JR60" s="12">
        <v>0</v>
      </c>
      <c r="JS60" s="12">
        <v>0</v>
      </c>
      <c r="JT60" s="12">
        <v>0</v>
      </c>
      <c r="JU60" s="12">
        <v>0</v>
      </c>
      <c r="JV60" s="13"/>
      <c r="JW60" s="12">
        <v>0</v>
      </c>
      <c r="JX60" s="12">
        <v>0</v>
      </c>
      <c r="JY60" s="12">
        <v>0</v>
      </c>
      <c r="JZ60" s="12">
        <v>0</v>
      </c>
      <c r="KA60" s="13"/>
      <c r="KB60" s="12">
        <v>0</v>
      </c>
      <c r="KC60" s="12">
        <v>0</v>
      </c>
      <c r="KD60" s="12">
        <v>0</v>
      </c>
      <c r="KE60" s="12">
        <v>0</v>
      </c>
      <c r="KF60" s="13"/>
      <c r="KG60" s="12">
        <v>0</v>
      </c>
      <c r="KH60" s="12">
        <v>0</v>
      </c>
      <c r="KI60" s="12">
        <v>0</v>
      </c>
      <c r="KJ60" s="12">
        <v>0</v>
      </c>
      <c r="KK60" s="13"/>
      <c r="KL60" s="12">
        <v>0</v>
      </c>
      <c r="KM60" s="12">
        <v>0</v>
      </c>
      <c r="KN60" s="12">
        <v>0</v>
      </c>
      <c r="KO60" s="12">
        <v>0</v>
      </c>
      <c r="KP60" s="13"/>
      <c r="KQ60" s="12">
        <v>0</v>
      </c>
      <c r="KR60" s="12">
        <v>0</v>
      </c>
      <c r="KS60" s="12">
        <v>0</v>
      </c>
      <c r="KT60" s="12">
        <v>0</v>
      </c>
      <c r="KU60" s="13"/>
      <c r="KV60" s="12">
        <v>0</v>
      </c>
      <c r="KW60" s="12">
        <v>0</v>
      </c>
      <c r="KX60" s="12">
        <v>0</v>
      </c>
      <c r="KY60" s="12">
        <v>0</v>
      </c>
      <c r="KZ60" s="13"/>
      <c r="LA60" s="12"/>
      <c r="LB60" s="12"/>
      <c r="LC60" s="12">
        <v>0</v>
      </c>
      <c r="LD60" s="12">
        <v>0</v>
      </c>
      <c r="LE60" s="13"/>
      <c r="LF60" s="12">
        <v>0</v>
      </c>
      <c r="LG60" s="12">
        <v>0</v>
      </c>
      <c r="LH60" s="12">
        <v>0</v>
      </c>
      <c r="LI60" s="12">
        <v>0</v>
      </c>
      <c r="LJ60" s="13"/>
      <c r="LK60" s="12">
        <v>0</v>
      </c>
      <c r="LL60" s="12">
        <v>0</v>
      </c>
      <c r="LM60" s="12">
        <v>0</v>
      </c>
      <c r="LN60" s="12">
        <v>0</v>
      </c>
      <c r="LO60" s="13"/>
      <c r="LP60" s="12">
        <v>0</v>
      </c>
      <c r="LQ60" s="12">
        <v>0</v>
      </c>
      <c r="LR60" s="12">
        <v>0</v>
      </c>
      <c r="LS60" s="12">
        <v>0</v>
      </c>
      <c r="LT60" s="13"/>
      <c r="LU60" s="12">
        <v>0</v>
      </c>
      <c r="LV60" s="12">
        <v>0</v>
      </c>
      <c r="LW60" s="12">
        <v>0</v>
      </c>
      <c r="LX60" s="12">
        <v>0</v>
      </c>
      <c r="LY60" s="13"/>
      <c r="LZ60" s="12">
        <v>0</v>
      </c>
      <c r="MA60" s="12">
        <v>0</v>
      </c>
      <c r="MB60" s="12">
        <v>0</v>
      </c>
      <c r="MC60" s="12">
        <v>0</v>
      </c>
      <c r="MD60" s="13"/>
      <c r="ME60" s="12">
        <v>0</v>
      </c>
      <c r="MF60" s="12">
        <v>0</v>
      </c>
      <c r="MG60" s="12">
        <v>0</v>
      </c>
      <c r="MH60" s="12">
        <v>0</v>
      </c>
      <c r="MI60" s="13"/>
      <c r="MJ60" s="12">
        <v>0</v>
      </c>
      <c r="MK60" s="12">
        <v>0</v>
      </c>
      <c r="ML60" s="12">
        <v>0</v>
      </c>
      <c r="MM60" s="12">
        <v>0</v>
      </c>
      <c r="MN60" s="13"/>
      <c r="MO60" s="12">
        <v>0</v>
      </c>
      <c r="MP60" s="12">
        <v>0</v>
      </c>
      <c r="MQ60" s="12">
        <v>0</v>
      </c>
      <c r="MR60" s="12">
        <v>0</v>
      </c>
      <c r="MS60" s="13"/>
      <c r="MT60" s="12">
        <v>0</v>
      </c>
      <c r="MU60" s="12">
        <v>358000</v>
      </c>
      <c r="MV60" s="12">
        <v>0</v>
      </c>
      <c r="MW60" s="12">
        <v>358000</v>
      </c>
      <c r="MX60" s="13"/>
    </row>
    <row r="61" spans="1:362" ht="16.5" hidden="1">
      <c r="A61" s="77">
        <v>55</v>
      </c>
      <c r="B61" s="79" t="s">
        <v>1295</v>
      </c>
      <c r="C61" s="12">
        <v>0</v>
      </c>
      <c r="D61" s="12">
        <v>0</v>
      </c>
      <c r="E61" s="12">
        <v>0</v>
      </c>
      <c r="F61" s="12">
        <v>0</v>
      </c>
      <c r="G61" s="13"/>
      <c r="H61" s="12">
        <v>0</v>
      </c>
      <c r="I61" s="12">
        <v>0</v>
      </c>
      <c r="J61" s="12">
        <v>0</v>
      </c>
      <c r="K61" s="12">
        <v>0</v>
      </c>
      <c r="L61" s="13"/>
      <c r="M61" s="12">
        <v>0</v>
      </c>
      <c r="N61" s="12">
        <v>0</v>
      </c>
      <c r="O61" s="12">
        <v>0</v>
      </c>
      <c r="P61" s="12">
        <v>0</v>
      </c>
      <c r="Q61" s="13"/>
      <c r="R61" s="12">
        <v>0</v>
      </c>
      <c r="S61" s="12">
        <v>0</v>
      </c>
      <c r="T61" s="12">
        <v>0</v>
      </c>
      <c r="U61" s="12">
        <v>0</v>
      </c>
      <c r="V61" s="13"/>
      <c r="W61" s="12">
        <v>0</v>
      </c>
      <c r="X61" s="12">
        <v>0</v>
      </c>
      <c r="Y61" s="12">
        <v>0</v>
      </c>
      <c r="Z61" s="12">
        <v>0</v>
      </c>
      <c r="AA61" s="13"/>
      <c r="AB61" s="12">
        <v>0</v>
      </c>
      <c r="AC61" s="12">
        <v>0</v>
      </c>
      <c r="AD61" s="12">
        <v>0</v>
      </c>
      <c r="AE61" s="12">
        <v>0</v>
      </c>
      <c r="AF61" s="13"/>
      <c r="AG61" s="12">
        <v>0</v>
      </c>
      <c r="AH61" s="12">
        <v>0</v>
      </c>
      <c r="AI61" s="12">
        <v>0</v>
      </c>
      <c r="AJ61" s="12">
        <v>0</v>
      </c>
      <c r="AK61" s="13"/>
      <c r="AL61" s="12">
        <v>0</v>
      </c>
      <c r="AM61" s="12">
        <v>0</v>
      </c>
      <c r="AN61" s="12">
        <v>0</v>
      </c>
      <c r="AO61" s="12">
        <v>0</v>
      </c>
      <c r="AP61" s="13"/>
      <c r="AQ61" s="12">
        <v>0</v>
      </c>
      <c r="AR61" s="12">
        <v>0</v>
      </c>
      <c r="AS61" s="12">
        <v>0</v>
      </c>
      <c r="AT61" s="12">
        <v>0</v>
      </c>
      <c r="AU61" s="13"/>
      <c r="AV61" s="12">
        <v>0</v>
      </c>
      <c r="AW61" s="12">
        <v>0</v>
      </c>
      <c r="AX61" s="12">
        <v>0</v>
      </c>
      <c r="AY61" s="12">
        <v>0</v>
      </c>
      <c r="AZ61" s="13"/>
      <c r="BA61" s="12">
        <v>0</v>
      </c>
      <c r="BB61" s="12">
        <v>0</v>
      </c>
      <c r="BC61" s="12">
        <v>0</v>
      </c>
      <c r="BD61" s="12">
        <v>0</v>
      </c>
      <c r="BE61" s="13"/>
      <c r="BF61" s="12">
        <v>0</v>
      </c>
      <c r="BG61" s="12">
        <v>0</v>
      </c>
      <c r="BH61" s="12">
        <v>0</v>
      </c>
      <c r="BI61" s="12">
        <v>0</v>
      </c>
      <c r="BJ61" s="13"/>
      <c r="BK61" s="12">
        <v>0</v>
      </c>
      <c r="BL61" s="12">
        <v>0</v>
      </c>
      <c r="BM61" s="12">
        <v>0</v>
      </c>
      <c r="BN61" s="12">
        <v>0</v>
      </c>
      <c r="BO61" s="13"/>
      <c r="BP61" s="12">
        <v>0</v>
      </c>
      <c r="BQ61" s="12">
        <v>0</v>
      </c>
      <c r="BR61" s="12">
        <v>0</v>
      </c>
      <c r="BS61" s="12">
        <v>0</v>
      </c>
      <c r="BT61" s="13"/>
      <c r="BU61" s="12">
        <v>0</v>
      </c>
      <c r="BV61" s="12">
        <v>0</v>
      </c>
      <c r="BW61" s="12">
        <v>0</v>
      </c>
      <c r="BX61" s="12">
        <v>0</v>
      </c>
      <c r="BY61" s="13"/>
      <c r="BZ61" s="12">
        <v>0</v>
      </c>
      <c r="CA61" s="12">
        <v>0</v>
      </c>
      <c r="CB61" s="12">
        <v>0</v>
      </c>
      <c r="CC61" s="12">
        <v>0</v>
      </c>
      <c r="CD61" s="13"/>
      <c r="CE61" s="12">
        <v>1000</v>
      </c>
      <c r="CF61" s="12">
        <v>150000</v>
      </c>
      <c r="CG61" s="12">
        <v>0</v>
      </c>
      <c r="CH61" s="12">
        <v>150000</v>
      </c>
      <c r="CI61" s="13"/>
      <c r="CJ61" s="12">
        <v>20</v>
      </c>
      <c r="CK61" s="12">
        <v>3000</v>
      </c>
      <c r="CL61" s="12">
        <v>0</v>
      </c>
      <c r="CM61" s="12">
        <v>3000</v>
      </c>
      <c r="CN61" s="13"/>
      <c r="CO61" s="12">
        <v>0</v>
      </c>
      <c r="CP61" s="12">
        <v>0</v>
      </c>
      <c r="CQ61" s="12">
        <v>0</v>
      </c>
      <c r="CR61" s="12">
        <v>0</v>
      </c>
      <c r="CS61" s="13"/>
      <c r="CT61" s="12">
        <v>0</v>
      </c>
      <c r="CU61" s="12">
        <v>0</v>
      </c>
      <c r="CV61" s="12">
        <v>0</v>
      </c>
      <c r="CW61" s="12">
        <v>0</v>
      </c>
      <c r="CX61" s="13"/>
      <c r="CY61" s="12">
        <v>200</v>
      </c>
      <c r="CZ61" s="12">
        <v>20000</v>
      </c>
      <c r="DA61" s="12">
        <v>0</v>
      </c>
      <c r="DB61" s="12">
        <v>20000</v>
      </c>
      <c r="DC61" s="13"/>
      <c r="DD61" s="12">
        <v>0</v>
      </c>
      <c r="DE61" s="12">
        <v>0</v>
      </c>
      <c r="DF61" s="12">
        <v>0</v>
      </c>
      <c r="DG61" s="12">
        <v>0</v>
      </c>
      <c r="DH61" s="13"/>
      <c r="DI61" s="12">
        <v>0</v>
      </c>
      <c r="DJ61" s="12">
        <v>0</v>
      </c>
      <c r="DK61" s="12">
        <v>0</v>
      </c>
      <c r="DL61" s="12">
        <v>0</v>
      </c>
      <c r="DM61" s="13"/>
      <c r="DN61" s="12">
        <v>0</v>
      </c>
      <c r="DO61" s="12">
        <v>0</v>
      </c>
      <c r="DP61" s="12">
        <v>0</v>
      </c>
      <c r="DQ61" s="12">
        <v>0</v>
      </c>
      <c r="DR61" s="13"/>
      <c r="DS61" s="12">
        <v>0</v>
      </c>
      <c r="DT61" s="12">
        <v>0</v>
      </c>
      <c r="DU61" s="12">
        <v>0</v>
      </c>
      <c r="DV61" s="12">
        <v>0</v>
      </c>
      <c r="DW61" s="13"/>
      <c r="DX61" s="12">
        <v>0</v>
      </c>
      <c r="DY61" s="12">
        <v>0</v>
      </c>
      <c r="DZ61" s="12">
        <v>0</v>
      </c>
      <c r="EA61" s="12">
        <v>0</v>
      </c>
      <c r="EB61" s="13"/>
      <c r="EC61" s="12">
        <v>0</v>
      </c>
      <c r="ED61" s="12">
        <v>0</v>
      </c>
      <c r="EE61" s="12">
        <v>0</v>
      </c>
      <c r="EF61" s="12">
        <v>0</v>
      </c>
      <c r="EG61" s="13"/>
      <c r="EH61" s="12">
        <v>0</v>
      </c>
      <c r="EI61" s="12">
        <v>0</v>
      </c>
      <c r="EJ61" s="12">
        <v>0</v>
      </c>
      <c r="EK61" s="12">
        <v>0</v>
      </c>
      <c r="EL61" s="13"/>
      <c r="EM61" s="12">
        <v>0</v>
      </c>
      <c r="EN61" s="12">
        <v>0</v>
      </c>
      <c r="EO61" s="12">
        <v>0</v>
      </c>
      <c r="EP61" s="12">
        <v>0</v>
      </c>
      <c r="EQ61" s="13"/>
      <c r="ER61" s="12">
        <v>0</v>
      </c>
      <c r="ES61" s="12">
        <v>0</v>
      </c>
      <c r="ET61" s="12">
        <v>0</v>
      </c>
      <c r="EU61" s="12">
        <v>0</v>
      </c>
      <c r="EV61" s="13"/>
      <c r="EW61" s="12">
        <v>0</v>
      </c>
      <c r="EX61" s="12">
        <v>0</v>
      </c>
      <c r="EY61" s="12">
        <v>0</v>
      </c>
      <c r="EZ61" s="12">
        <v>0</v>
      </c>
      <c r="FA61" s="13"/>
      <c r="FB61" s="12">
        <v>0</v>
      </c>
      <c r="FC61" s="12">
        <v>0</v>
      </c>
      <c r="FD61" s="12">
        <v>0</v>
      </c>
      <c r="FE61" s="12">
        <v>0</v>
      </c>
      <c r="FF61" s="13"/>
      <c r="FG61" s="12">
        <v>0</v>
      </c>
      <c r="FH61" s="12">
        <v>0</v>
      </c>
      <c r="FI61" s="12">
        <v>0</v>
      </c>
      <c r="FJ61" s="12">
        <v>0</v>
      </c>
      <c r="FK61" s="13"/>
      <c r="FL61" s="12">
        <v>0</v>
      </c>
      <c r="FM61" s="12">
        <v>0</v>
      </c>
      <c r="FN61" s="12">
        <v>0</v>
      </c>
      <c r="FO61" s="12">
        <v>0</v>
      </c>
      <c r="FP61" s="13"/>
      <c r="FQ61" s="12">
        <v>0</v>
      </c>
      <c r="FR61" s="12">
        <v>0</v>
      </c>
      <c r="FS61" s="12">
        <v>0</v>
      </c>
      <c r="FT61" s="12">
        <v>0</v>
      </c>
      <c r="FU61" s="13"/>
      <c r="FV61" s="12">
        <v>0</v>
      </c>
      <c r="FW61" s="12">
        <v>0</v>
      </c>
      <c r="FX61" s="12">
        <v>0</v>
      </c>
      <c r="FY61" s="12">
        <v>0</v>
      </c>
      <c r="FZ61" s="13"/>
      <c r="GA61" s="12">
        <v>0</v>
      </c>
      <c r="GB61" s="12">
        <v>0</v>
      </c>
      <c r="GC61" s="12">
        <v>0</v>
      </c>
      <c r="GD61" s="12">
        <v>0</v>
      </c>
      <c r="GE61" s="13"/>
      <c r="GF61" s="12">
        <v>0</v>
      </c>
      <c r="GG61" s="12">
        <v>0</v>
      </c>
      <c r="GH61" s="12">
        <v>0</v>
      </c>
      <c r="GI61" s="12">
        <v>0</v>
      </c>
      <c r="GJ61" s="13"/>
      <c r="GK61" s="12">
        <v>0</v>
      </c>
      <c r="GL61" s="12">
        <v>0</v>
      </c>
      <c r="GM61" s="12">
        <v>0</v>
      </c>
      <c r="GN61" s="12">
        <v>0</v>
      </c>
      <c r="GO61" s="13"/>
      <c r="GP61" s="12">
        <v>0</v>
      </c>
      <c r="GQ61" s="12">
        <v>0</v>
      </c>
      <c r="GR61" s="12">
        <v>0</v>
      </c>
      <c r="GS61" s="12">
        <v>0</v>
      </c>
      <c r="GT61" s="13"/>
      <c r="GU61" s="12">
        <v>0</v>
      </c>
      <c r="GV61" s="12">
        <v>0</v>
      </c>
      <c r="GW61" s="12">
        <v>0</v>
      </c>
      <c r="GX61" s="12">
        <v>0</v>
      </c>
      <c r="GY61" s="13"/>
      <c r="GZ61" s="12">
        <v>0</v>
      </c>
      <c r="HA61" s="12">
        <v>0</v>
      </c>
      <c r="HB61" s="12">
        <v>0</v>
      </c>
      <c r="HC61" s="12">
        <v>0</v>
      </c>
      <c r="HD61" s="13"/>
      <c r="HE61" s="12">
        <v>0</v>
      </c>
      <c r="HF61" s="12">
        <v>0</v>
      </c>
      <c r="HG61" s="12">
        <v>0</v>
      </c>
      <c r="HH61" s="12">
        <v>0</v>
      </c>
      <c r="HI61" s="13"/>
      <c r="HJ61" s="12">
        <v>0</v>
      </c>
      <c r="HK61" s="12">
        <v>0</v>
      </c>
      <c r="HL61" s="12">
        <v>0</v>
      </c>
      <c r="HM61" s="12">
        <v>0</v>
      </c>
      <c r="HN61" s="13"/>
      <c r="HO61" s="12">
        <v>0</v>
      </c>
      <c r="HP61" s="12">
        <v>0</v>
      </c>
      <c r="HQ61" s="12">
        <v>0</v>
      </c>
      <c r="HR61" s="12">
        <v>0</v>
      </c>
      <c r="HS61" s="13"/>
      <c r="HT61" s="12">
        <v>0</v>
      </c>
      <c r="HU61" s="12">
        <v>0</v>
      </c>
      <c r="HV61" s="12">
        <v>0</v>
      </c>
      <c r="HW61" s="12">
        <v>0</v>
      </c>
      <c r="HX61" s="13"/>
      <c r="HY61" s="12">
        <v>0</v>
      </c>
      <c r="HZ61" s="12">
        <v>0</v>
      </c>
      <c r="IA61" s="12"/>
      <c r="IB61" s="12">
        <v>0</v>
      </c>
      <c r="IC61" s="13"/>
      <c r="ID61" s="12">
        <v>0</v>
      </c>
      <c r="IE61" s="12">
        <v>0</v>
      </c>
      <c r="IF61" s="12">
        <v>0</v>
      </c>
      <c r="IG61" s="12">
        <v>0</v>
      </c>
      <c r="IH61" s="13"/>
      <c r="II61" s="12">
        <v>0</v>
      </c>
      <c r="IJ61" s="12">
        <v>0</v>
      </c>
      <c r="IK61" s="12">
        <v>0</v>
      </c>
      <c r="IL61" s="12">
        <v>0</v>
      </c>
      <c r="IM61" s="13"/>
      <c r="IN61" s="12">
        <v>0</v>
      </c>
      <c r="IO61" s="12">
        <v>0</v>
      </c>
      <c r="IP61" s="12">
        <v>0</v>
      </c>
      <c r="IQ61" s="12">
        <v>0</v>
      </c>
      <c r="IR61" s="13"/>
      <c r="IS61" s="12">
        <v>0</v>
      </c>
      <c r="IT61" s="12">
        <v>0</v>
      </c>
      <c r="IU61" s="12">
        <v>0</v>
      </c>
      <c r="IV61" s="12">
        <v>0</v>
      </c>
      <c r="IW61" s="13"/>
      <c r="IX61" s="12">
        <v>0</v>
      </c>
      <c r="IY61" s="12">
        <v>0</v>
      </c>
      <c r="IZ61" s="12">
        <v>0</v>
      </c>
      <c r="JA61" s="12">
        <v>0</v>
      </c>
      <c r="JB61" s="13"/>
      <c r="JC61" s="12">
        <v>0</v>
      </c>
      <c r="JD61" s="12">
        <v>0</v>
      </c>
      <c r="JE61" s="12">
        <v>0</v>
      </c>
      <c r="JF61" s="12">
        <v>0</v>
      </c>
      <c r="JG61" s="13"/>
      <c r="JH61" s="72">
        <v>0</v>
      </c>
      <c r="JI61" s="12">
        <v>0</v>
      </c>
      <c r="JJ61" s="12">
        <v>0</v>
      </c>
      <c r="JK61" s="12">
        <v>0</v>
      </c>
      <c r="JL61" s="13"/>
      <c r="JM61" s="12">
        <v>0</v>
      </c>
      <c r="JN61" s="12">
        <v>0</v>
      </c>
      <c r="JO61" s="12">
        <v>0</v>
      </c>
      <c r="JP61" s="12">
        <v>0</v>
      </c>
      <c r="JQ61" s="13"/>
      <c r="JR61" s="12">
        <v>0</v>
      </c>
      <c r="JS61" s="12">
        <v>0</v>
      </c>
      <c r="JT61" s="12">
        <v>0</v>
      </c>
      <c r="JU61" s="12">
        <v>0</v>
      </c>
      <c r="JV61" s="13"/>
      <c r="JW61" s="12">
        <v>0</v>
      </c>
      <c r="JX61" s="12">
        <v>0</v>
      </c>
      <c r="JY61" s="12">
        <v>0</v>
      </c>
      <c r="JZ61" s="12">
        <v>0</v>
      </c>
      <c r="KA61" s="13"/>
      <c r="KB61" s="12">
        <v>0</v>
      </c>
      <c r="KC61" s="12">
        <v>0</v>
      </c>
      <c r="KD61" s="12">
        <v>0</v>
      </c>
      <c r="KE61" s="12">
        <v>0</v>
      </c>
      <c r="KF61" s="13"/>
      <c r="KG61" s="12">
        <v>0</v>
      </c>
      <c r="KH61" s="12">
        <v>0</v>
      </c>
      <c r="KI61" s="12">
        <v>0</v>
      </c>
      <c r="KJ61" s="12">
        <v>0</v>
      </c>
      <c r="KK61" s="13"/>
      <c r="KL61" s="12">
        <v>0</v>
      </c>
      <c r="KM61" s="12">
        <v>0</v>
      </c>
      <c r="KN61" s="12">
        <v>0</v>
      </c>
      <c r="KO61" s="12">
        <v>0</v>
      </c>
      <c r="KP61" s="13"/>
      <c r="KQ61" s="12">
        <v>0</v>
      </c>
      <c r="KR61" s="12">
        <v>0</v>
      </c>
      <c r="KS61" s="12">
        <v>0</v>
      </c>
      <c r="KT61" s="12">
        <v>0</v>
      </c>
      <c r="KU61" s="13"/>
      <c r="KV61" s="12">
        <v>0</v>
      </c>
      <c r="KW61" s="12">
        <v>0</v>
      </c>
      <c r="KX61" s="12">
        <v>0</v>
      </c>
      <c r="KY61" s="12">
        <v>0</v>
      </c>
      <c r="KZ61" s="13"/>
      <c r="LA61" s="12"/>
      <c r="LB61" s="12"/>
      <c r="LC61" s="12">
        <v>0</v>
      </c>
      <c r="LD61" s="12">
        <v>0</v>
      </c>
      <c r="LE61" s="13"/>
      <c r="LF61" s="12">
        <v>0</v>
      </c>
      <c r="LG61" s="12">
        <v>0</v>
      </c>
      <c r="LH61" s="12">
        <v>0</v>
      </c>
      <c r="LI61" s="12">
        <v>0</v>
      </c>
      <c r="LJ61" s="13"/>
      <c r="LK61" s="12">
        <v>0</v>
      </c>
      <c r="LL61" s="12">
        <v>0</v>
      </c>
      <c r="LM61" s="12">
        <v>0</v>
      </c>
      <c r="LN61" s="12">
        <v>0</v>
      </c>
      <c r="LO61" s="13"/>
      <c r="LP61" s="12">
        <v>0</v>
      </c>
      <c r="LQ61" s="12">
        <v>0</v>
      </c>
      <c r="LR61" s="12">
        <v>0</v>
      </c>
      <c r="LS61" s="12">
        <v>0</v>
      </c>
      <c r="LT61" s="13"/>
      <c r="LU61" s="12">
        <v>0</v>
      </c>
      <c r="LV61" s="12">
        <v>0</v>
      </c>
      <c r="LW61" s="12">
        <v>0</v>
      </c>
      <c r="LX61" s="12">
        <v>0</v>
      </c>
      <c r="LY61" s="13"/>
      <c r="LZ61" s="12">
        <v>0</v>
      </c>
      <c r="MA61" s="12">
        <v>0</v>
      </c>
      <c r="MB61" s="12">
        <v>0</v>
      </c>
      <c r="MC61" s="12">
        <v>0</v>
      </c>
      <c r="MD61" s="13"/>
      <c r="ME61" s="12">
        <v>0</v>
      </c>
      <c r="MF61" s="12">
        <v>0</v>
      </c>
      <c r="MG61" s="12">
        <v>0</v>
      </c>
      <c r="MH61" s="12">
        <v>0</v>
      </c>
      <c r="MI61" s="13"/>
      <c r="MJ61" s="12">
        <v>0</v>
      </c>
      <c r="MK61" s="12">
        <v>0</v>
      </c>
      <c r="ML61" s="12">
        <v>0</v>
      </c>
      <c r="MM61" s="12">
        <v>0</v>
      </c>
      <c r="MN61" s="13"/>
      <c r="MO61" s="12">
        <v>0</v>
      </c>
      <c r="MP61" s="12">
        <v>0</v>
      </c>
      <c r="MQ61" s="12">
        <v>0</v>
      </c>
      <c r="MR61" s="12">
        <v>0</v>
      </c>
      <c r="MS61" s="13"/>
      <c r="MT61" s="12">
        <v>0</v>
      </c>
      <c r="MU61" s="12">
        <v>173000</v>
      </c>
      <c r="MV61" s="12">
        <v>0</v>
      </c>
      <c r="MW61" s="12">
        <v>173000</v>
      </c>
      <c r="MX61" s="13"/>
    </row>
    <row r="62" spans="1:362" ht="16.5" hidden="1">
      <c r="A62" s="77">
        <v>56</v>
      </c>
      <c r="B62" s="78" t="s">
        <v>47</v>
      </c>
      <c r="C62" s="12">
        <v>0</v>
      </c>
      <c r="D62" s="12">
        <v>280000</v>
      </c>
      <c r="E62" s="12">
        <v>0</v>
      </c>
      <c r="F62" s="12">
        <v>280000</v>
      </c>
      <c r="G62" s="13"/>
      <c r="H62" s="12">
        <v>0</v>
      </c>
      <c r="I62" s="12">
        <v>0</v>
      </c>
      <c r="J62" s="12">
        <v>0</v>
      </c>
      <c r="K62" s="12">
        <v>0</v>
      </c>
      <c r="L62" s="13"/>
      <c r="M62" s="12">
        <v>0</v>
      </c>
      <c r="N62" s="12">
        <v>0</v>
      </c>
      <c r="O62" s="12">
        <v>0</v>
      </c>
      <c r="P62" s="12">
        <v>0</v>
      </c>
      <c r="Q62" s="13"/>
      <c r="R62" s="12">
        <v>0</v>
      </c>
      <c r="S62" s="12">
        <v>0</v>
      </c>
      <c r="T62" s="12">
        <v>0</v>
      </c>
      <c r="U62" s="12">
        <v>0</v>
      </c>
      <c r="V62" s="13"/>
      <c r="W62" s="12">
        <v>0</v>
      </c>
      <c r="X62" s="12">
        <v>0</v>
      </c>
      <c r="Y62" s="12">
        <v>0</v>
      </c>
      <c r="Z62" s="12">
        <v>0</v>
      </c>
      <c r="AA62" s="13"/>
      <c r="AB62" s="12">
        <v>0</v>
      </c>
      <c r="AC62" s="12">
        <v>0</v>
      </c>
      <c r="AD62" s="12">
        <v>0</v>
      </c>
      <c r="AE62" s="12">
        <v>0</v>
      </c>
      <c r="AF62" s="13"/>
      <c r="AG62" s="12">
        <v>0</v>
      </c>
      <c r="AH62" s="12">
        <v>0</v>
      </c>
      <c r="AI62" s="12">
        <v>0</v>
      </c>
      <c r="AJ62" s="12">
        <v>0</v>
      </c>
      <c r="AK62" s="13"/>
      <c r="AL62" s="12">
        <v>0</v>
      </c>
      <c r="AM62" s="12">
        <v>0</v>
      </c>
      <c r="AN62" s="12">
        <v>0</v>
      </c>
      <c r="AO62" s="12">
        <v>0</v>
      </c>
      <c r="AP62" s="13"/>
      <c r="AQ62" s="12">
        <v>0</v>
      </c>
      <c r="AR62" s="12">
        <v>0</v>
      </c>
      <c r="AS62" s="12">
        <v>0</v>
      </c>
      <c r="AT62" s="12">
        <v>0</v>
      </c>
      <c r="AU62" s="13"/>
      <c r="AV62" s="12">
        <v>0</v>
      </c>
      <c r="AW62" s="12">
        <v>0</v>
      </c>
      <c r="AX62" s="12">
        <v>0</v>
      </c>
      <c r="AY62" s="12">
        <v>0</v>
      </c>
      <c r="AZ62" s="13"/>
      <c r="BA62" s="12">
        <v>0</v>
      </c>
      <c r="BB62" s="12">
        <v>0</v>
      </c>
      <c r="BC62" s="12">
        <v>0</v>
      </c>
      <c r="BD62" s="12">
        <v>0</v>
      </c>
      <c r="BE62" s="13"/>
      <c r="BF62" s="12">
        <v>0</v>
      </c>
      <c r="BG62" s="12">
        <v>0</v>
      </c>
      <c r="BH62" s="12">
        <v>0</v>
      </c>
      <c r="BI62" s="12">
        <v>0</v>
      </c>
      <c r="BJ62" s="13"/>
      <c r="BK62" s="12">
        <v>0</v>
      </c>
      <c r="BL62" s="12">
        <v>0</v>
      </c>
      <c r="BM62" s="12">
        <v>0</v>
      </c>
      <c r="BN62" s="12">
        <v>0</v>
      </c>
      <c r="BO62" s="13"/>
      <c r="BP62" s="12">
        <v>0</v>
      </c>
      <c r="BQ62" s="12">
        <v>0</v>
      </c>
      <c r="BR62" s="12">
        <v>0</v>
      </c>
      <c r="BS62" s="12">
        <v>0</v>
      </c>
      <c r="BT62" s="13"/>
      <c r="BU62" s="12">
        <v>0</v>
      </c>
      <c r="BV62" s="12">
        <v>0</v>
      </c>
      <c r="BW62" s="12">
        <v>0</v>
      </c>
      <c r="BX62" s="12">
        <v>0</v>
      </c>
      <c r="BY62" s="13"/>
      <c r="BZ62" s="12">
        <v>0</v>
      </c>
      <c r="CA62" s="12">
        <v>0</v>
      </c>
      <c r="CB62" s="12">
        <v>0</v>
      </c>
      <c r="CC62" s="12">
        <v>0</v>
      </c>
      <c r="CD62" s="13"/>
      <c r="CE62" s="12">
        <v>500</v>
      </c>
      <c r="CF62" s="12">
        <v>75000</v>
      </c>
      <c r="CG62" s="12">
        <v>0</v>
      </c>
      <c r="CH62" s="12">
        <v>75000</v>
      </c>
      <c r="CI62" s="13"/>
      <c r="CJ62" s="12">
        <v>20</v>
      </c>
      <c r="CK62" s="12">
        <v>3000</v>
      </c>
      <c r="CL62" s="12">
        <v>0</v>
      </c>
      <c r="CM62" s="12">
        <v>3000</v>
      </c>
      <c r="CN62" s="13"/>
      <c r="CO62" s="12">
        <v>0</v>
      </c>
      <c r="CP62" s="12">
        <v>0</v>
      </c>
      <c r="CQ62" s="12">
        <v>0</v>
      </c>
      <c r="CR62" s="12">
        <v>0</v>
      </c>
      <c r="CS62" s="13"/>
      <c r="CT62" s="12">
        <v>0</v>
      </c>
      <c r="CU62" s="12">
        <v>0</v>
      </c>
      <c r="CV62" s="12">
        <v>0</v>
      </c>
      <c r="CW62" s="12">
        <v>0</v>
      </c>
      <c r="CX62" s="13"/>
      <c r="CY62" s="12">
        <v>100</v>
      </c>
      <c r="CZ62" s="12">
        <v>10000</v>
      </c>
      <c r="DA62" s="12">
        <v>0</v>
      </c>
      <c r="DB62" s="12">
        <v>10000</v>
      </c>
      <c r="DC62" s="13"/>
      <c r="DD62" s="12">
        <v>0</v>
      </c>
      <c r="DE62" s="12">
        <v>0</v>
      </c>
      <c r="DF62" s="12">
        <v>0</v>
      </c>
      <c r="DG62" s="12">
        <v>0</v>
      </c>
      <c r="DH62" s="13"/>
      <c r="DI62" s="12">
        <v>0</v>
      </c>
      <c r="DJ62" s="12">
        <v>0</v>
      </c>
      <c r="DK62" s="12">
        <v>0</v>
      </c>
      <c r="DL62" s="12">
        <v>0</v>
      </c>
      <c r="DM62" s="13"/>
      <c r="DN62" s="12">
        <v>0</v>
      </c>
      <c r="DO62" s="12">
        <v>0</v>
      </c>
      <c r="DP62" s="12">
        <v>0</v>
      </c>
      <c r="DQ62" s="12">
        <v>0</v>
      </c>
      <c r="DR62" s="13"/>
      <c r="DS62" s="12">
        <v>0</v>
      </c>
      <c r="DT62" s="12">
        <v>0</v>
      </c>
      <c r="DU62" s="12">
        <v>0</v>
      </c>
      <c r="DV62" s="12">
        <v>0</v>
      </c>
      <c r="DW62" s="13"/>
      <c r="DX62" s="12">
        <v>0</v>
      </c>
      <c r="DY62" s="12">
        <v>0</v>
      </c>
      <c r="DZ62" s="12">
        <v>0</v>
      </c>
      <c r="EA62" s="12">
        <v>0</v>
      </c>
      <c r="EB62" s="13"/>
      <c r="EC62" s="12">
        <v>0</v>
      </c>
      <c r="ED62" s="12">
        <v>0</v>
      </c>
      <c r="EE62" s="12">
        <v>0</v>
      </c>
      <c r="EF62" s="12">
        <v>0</v>
      </c>
      <c r="EG62" s="13"/>
      <c r="EH62" s="12">
        <v>0</v>
      </c>
      <c r="EI62" s="12">
        <v>0</v>
      </c>
      <c r="EJ62" s="12">
        <v>0</v>
      </c>
      <c r="EK62" s="12">
        <v>0</v>
      </c>
      <c r="EL62" s="13"/>
      <c r="EM62" s="12">
        <v>0</v>
      </c>
      <c r="EN62" s="12">
        <v>0</v>
      </c>
      <c r="EO62" s="12">
        <v>0</v>
      </c>
      <c r="EP62" s="12">
        <v>0</v>
      </c>
      <c r="EQ62" s="13"/>
      <c r="ER62" s="12">
        <v>0</v>
      </c>
      <c r="ES62" s="12">
        <v>0</v>
      </c>
      <c r="ET62" s="12">
        <v>0</v>
      </c>
      <c r="EU62" s="12">
        <v>0</v>
      </c>
      <c r="EV62" s="13"/>
      <c r="EW62" s="12">
        <v>0</v>
      </c>
      <c r="EX62" s="12">
        <v>0</v>
      </c>
      <c r="EY62" s="12">
        <v>0</v>
      </c>
      <c r="EZ62" s="12">
        <v>0</v>
      </c>
      <c r="FA62" s="13"/>
      <c r="FB62" s="12">
        <v>0</v>
      </c>
      <c r="FC62" s="12">
        <v>0</v>
      </c>
      <c r="FD62" s="12">
        <v>0</v>
      </c>
      <c r="FE62" s="12">
        <v>0</v>
      </c>
      <c r="FF62" s="13"/>
      <c r="FG62" s="12">
        <v>0</v>
      </c>
      <c r="FH62" s="12">
        <v>0</v>
      </c>
      <c r="FI62" s="12">
        <v>0</v>
      </c>
      <c r="FJ62" s="12">
        <v>0</v>
      </c>
      <c r="FK62" s="13"/>
      <c r="FL62" s="12">
        <v>0</v>
      </c>
      <c r="FM62" s="12">
        <v>0</v>
      </c>
      <c r="FN62" s="12">
        <v>0</v>
      </c>
      <c r="FO62" s="12">
        <v>0</v>
      </c>
      <c r="FP62" s="13"/>
      <c r="FQ62" s="12">
        <v>0</v>
      </c>
      <c r="FR62" s="12">
        <v>0</v>
      </c>
      <c r="FS62" s="12">
        <v>0</v>
      </c>
      <c r="FT62" s="12">
        <v>0</v>
      </c>
      <c r="FU62" s="13"/>
      <c r="FV62" s="12">
        <v>0</v>
      </c>
      <c r="FW62" s="12">
        <v>0</v>
      </c>
      <c r="FX62" s="12">
        <v>0</v>
      </c>
      <c r="FY62" s="12">
        <v>0</v>
      </c>
      <c r="FZ62" s="13"/>
      <c r="GA62" s="12">
        <v>0</v>
      </c>
      <c r="GB62" s="12">
        <v>0</v>
      </c>
      <c r="GC62" s="12">
        <v>0</v>
      </c>
      <c r="GD62" s="12">
        <v>0</v>
      </c>
      <c r="GE62" s="13"/>
      <c r="GF62" s="12">
        <v>0</v>
      </c>
      <c r="GG62" s="12">
        <v>0</v>
      </c>
      <c r="GH62" s="12">
        <v>0</v>
      </c>
      <c r="GI62" s="12">
        <v>0</v>
      </c>
      <c r="GJ62" s="13"/>
      <c r="GK62" s="12">
        <v>0</v>
      </c>
      <c r="GL62" s="12">
        <v>0</v>
      </c>
      <c r="GM62" s="12">
        <v>0</v>
      </c>
      <c r="GN62" s="12">
        <v>0</v>
      </c>
      <c r="GO62" s="13"/>
      <c r="GP62" s="12">
        <v>0</v>
      </c>
      <c r="GQ62" s="12">
        <v>0</v>
      </c>
      <c r="GR62" s="12">
        <v>0</v>
      </c>
      <c r="GS62" s="12">
        <v>0</v>
      </c>
      <c r="GT62" s="13"/>
      <c r="GU62" s="12">
        <v>0</v>
      </c>
      <c r="GV62" s="12">
        <v>0</v>
      </c>
      <c r="GW62" s="12">
        <v>0</v>
      </c>
      <c r="GX62" s="12">
        <v>0</v>
      </c>
      <c r="GY62" s="13"/>
      <c r="GZ62" s="12">
        <v>0</v>
      </c>
      <c r="HA62" s="12">
        <v>0</v>
      </c>
      <c r="HB62" s="12">
        <v>0</v>
      </c>
      <c r="HC62" s="12">
        <v>0</v>
      </c>
      <c r="HD62" s="13"/>
      <c r="HE62" s="12">
        <v>0</v>
      </c>
      <c r="HF62" s="12">
        <v>0</v>
      </c>
      <c r="HG62" s="12">
        <v>0</v>
      </c>
      <c r="HH62" s="12">
        <v>0</v>
      </c>
      <c r="HI62" s="13"/>
      <c r="HJ62" s="12">
        <v>0</v>
      </c>
      <c r="HK62" s="12">
        <v>0</v>
      </c>
      <c r="HL62" s="12">
        <v>0</v>
      </c>
      <c r="HM62" s="12">
        <v>0</v>
      </c>
      <c r="HN62" s="13"/>
      <c r="HO62" s="12">
        <v>0</v>
      </c>
      <c r="HP62" s="12">
        <v>0</v>
      </c>
      <c r="HQ62" s="12">
        <v>0</v>
      </c>
      <c r="HR62" s="12">
        <v>0</v>
      </c>
      <c r="HS62" s="13"/>
      <c r="HT62" s="12">
        <v>0</v>
      </c>
      <c r="HU62" s="12">
        <v>0</v>
      </c>
      <c r="HV62" s="12">
        <v>0</v>
      </c>
      <c r="HW62" s="12">
        <v>0</v>
      </c>
      <c r="HX62" s="13"/>
      <c r="HY62" s="12">
        <v>0</v>
      </c>
      <c r="HZ62" s="12">
        <v>0</v>
      </c>
      <c r="IA62" s="12"/>
      <c r="IB62" s="12">
        <v>0</v>
      </c>
      <c r="IC62" s="13"/>
      <c r="ID62" s="12">
        <v>0</v>
      </c>
      <c r="IE62" s="12">
        <v>0</v>
      </c>
      <c r="IF62" s="12">
        <v>0</v>
      </c>
      <c r="IG62" s="12">
        <v>0</v>
      </c>
      <c r="IH62" s="13"/>
      <c r="II62" s="12">
        <v>0</v>
      </c>
      <c r="IJ62" s="12">
        <v>0</v>
      </c>
      <c r="IK62" s="12">
        <v>0</v>
      </c>
      <c r="IL62" s="12">
        <v>0</v>
      </c>
      <c r="IM62" s="13"/>
      <c r="IN62" s="12">
        <v>0</v>
      </c>
      <c r="IO62" s="12">
        <v>0</v>
      </c>
      <c r="IP62" s="12">
        <v>0</v>
      </c>
      <c r="IQ62" s="12">
        <v>0</v>
      </c>
      <c r="IR62" s="13"/>
      <c r="IS62" s="12">
        <v>0</v>
      </c>
      <c r="IT62" s="12">
        <v>0</v>
      </c>
      <c r="IU62" s="12">
        <v>0</v>
      </c>
      <c r="IV62" s="12">
        <v>0</v>
      </c>
      <c r="IW62" s="13"/>
      <c r="IX62" s="12">
        <v>0</v>
      </c>
      <c r="IY62" s="12">
        <v>0</v>
      </c>
      <c r="IZ62" s="12">
        <v>0</v>
      </c>
      <c r="JA62" s="12">
        <v>0</v>
      </c>
      <c r="JB62" s="13"/>
      <c r="JC62" s="12">
        <v>0</v>
      </c>
      <c r="JD62" s="12">
        <v>0</v>
      </c>
      <c r="JE62" s="12">
        <v>0</v>
      </c>
      <c r="JF62" s="12">
        <v>0</v>
      </c>
      <c r="JG62" s="13"/>
      <c r="JH62" s="72">
        <v>0</v>
      </c>
      <c r="JI62" s="12">
        <v>0</v>
      </c>
      <c r="JJ62" s="12">
        <v>0</v>
      </c>
      <c r="JK62" s="12">
        <v>0</v>
      </c>
      <c r="JL62" s="13"/>
      <c r="JM62" s="12">
        <v>0</v>
      </c>
      <c r="JN62" s="12">
        <v>0</v>
      </c>
      <c r="JO62" s="12">
        <v>0</v>
      </c>
      <c r="JP62" s="12">
        <v>0</v>
      </c>
      <c r="JQ62" s="13"/>
      <c r="JR62" s="12">
        <v>0</v>
      </c>
      <c r="JS62" s="12">
        <v>0</v>
      </c>
      <c r="JT62" s="12">
        <v>0</v>
      </c>
      <c r="JU62" s="12">
        <v>0</v>
      </c>
      <c r="JV62" s="13"/>
      <c r="JW62" s="12">
        <v>0</v>
      </c>
      <c r="JX62" s="12">
        <v>0</v>
      </c>
      <c r="JY62" s="12">
        <v>0</v>
      </c>
      <c r="JZ62" s="12">
        <v>0</v>
      </c>
      <c r="KA62" s="13"/>
      <c r="KB62" s="12">
        <v>0</v>
      </c>
      <c r="KC62" s="12">
        <v>0</v>
      </c>
      <c r="KD62" s="12">
        <v>0</v>
      </c>
      <c r="KE62" s="12">
        <v>0</v>
      </c>
      <c r="KF62" s="13"/>
      <c r="KG62" s="12">
        <v>0</v>
      </c>
      <c r="KH62" s="12">
        <v>0</v>
      </c>
      <c r="KI62" s="12">
        <v>0</v>
      </c>
      <c r="KJ62" s="12">
        <v>0</v>
      </c>
      <c r="KK62" s="13"/>
      <c r="KL62" s="12">
        <v>0</v>
      </c>
      <c r="KM62" s="12">
        <v>0</v>
      </c>
      <c r="KN62" s="12">
        <v>0</v>
      </c>
      <c r="KO62" s="12">
        <v>0</v>
      </c>
      <c r="KP62" s="13"/>
      <c r="KQ62" s="12">
        <v>0</v>
      </c>
      <c r="KR62" s="12">
        <v>0</v>
      </c>
      <c r="KS62" s="12">
        <v>0</v>
      </c>
      <c r="KT62" s="12">
        <v>0</v>
      </c>
      <c r="KU62" s="13"/>
      <c r="KV62" s="12">
        <v>0</v>
      </c>
      <c r="KW62" s="12">
        <v>0</v>
      </c>
      <c r="KX62" s="12">
        <v>0</v>
      </c>
      <c r="KY62" s="12">
        <v>0</v>
      </c>
      <c r="KZ62" s="13"/>
      <c r="LA62" s="12"/>
      <c r="LB62" s="12"/>
      <c r="LC62" s="12">
        <v>0</v>
      </c>
      <c r="LD62" s="12">
        <v>0</v>
      </c>
      <c r="LE62" s="13"/>
      <c r="LF62" s="12">
        <v>0</v>
      </c>
      <c r="LG62" s="12">
        <v>0</v>
      </c>
      <c r="LH62" s="12">
        <v>0</v>
      </c>
      <c r="LI62" s="12">
        <v>0</v>
      </c>
      <c r="LJ62" s="13"/>
      <c r="LK62" s="12">
        <v>0</v>
      </c>
      <c r="LL62" s="12">
        <v>0</v>
      </c>
      <c r="LM62" s="12">
        <v>0</v>
      </c>
      <c r="LN62" s="12">
        <v>0</v>
      </c>
      <c r="LO62" s="13"/>
      <c r="LP62" s="12">
        <v>0</v>
      </c>
      <c r="LQ62" s="12">
        <v>0</v>
      </c>
      <c r="LR62" s="12">
        <v>0</v>
      </c>
      <c r="LS62" s="12">
        <v>0</v>
      </c>
      <c r="LT62" s="13"/>
      <c r="LU62" s="12">
        <v>0</v>
      </c>
      <c r="LV62" s="12">
        <v>0</v>
      </c>
      <c r="LW62" s="12">
        <v>0</v>
      </c>
      <c r="LX62" s="12">
        <v>0</v>
      </c>
      <c r="LY62" s="13"/>
      <c r="LZ62" s="12">
        <v>0</v>
      </c>
      <c r="MA62" s="12">
        <v>0</v>
      </c>
      <c r="MB62" s="12">
        <v>0</v>
      </c>
      <c r="MC62" s="12">
        <v>0</v>
      </c>
      <c r="MD62" s="13"/>
      <c r="ME62" s="12">
        <v>0</v>
      </c>
      <c r="MF62" s="12">
        <v>0</v>
      </c>
      <c r="MG62" s="12">
        <v>0</v>
      </c>
      <c r="MH62" s="12">
        <v>0</v>
      </c>
      <c r="MI62" s="13"/>
      <c r="MJ62" s="12">
        <v>0</v>
      </c>
      <c r="MK62" s="12">
        <v>0</v>
      </c>
      <c r="ML62" s="12">
        <v>0</v>
      </c>
      <c r="MM62" s="12">
        <v>0</v>
      </c>
      <c r="MN62" s="13"/>
      <c r="MO62" s="12">
        <v>0</v>
      </c>
      <c r="MP62" s="12">
        <v>0</v>
      </c>
      <c r="MQ62" s="12">
        <v>0</v>
      </c>
      <c r="MR62" s="12">
        <v>0</v>
      </c>
      <c r="MS62" s="13"/>
      <c r="MT62" s="12">
        <v>0</v>
      </c>
      <c r="MU62" s="12">
        <v>368000</v>
      </c>
      <c r="MV62" s="12">
        <v>0</v>
      </c>
      <c r="MW62" s="12">
        <v>368000</v>
      </c>
      <c r="MX62" s="13"/>
    </row>
    <row r="63" spans="1:362" ht="16.5" hidden="1">
      <c r="A63" s="77">
        <v>57</v>
      </c>
      <c r="B63" s="78" t="s">
        <v>64</v>
      </c>
      <c r="C63" s="12">
        <v>0</v>
      </c>
      <c r="D63" s="12">
        <v>0</v>
      </c>
      <c r="E63" s="12">
        <v>0</v>
      </c>
      <c r="F63" s="12">
        <v>0</v>
      </c>
      <c r="G63" s="13"/>
      <c r="H63" s="12">
        <v>0</v>
      </c>
      <c r="I63" s="12">
        <v>0</v>
      </c>
      <c r="J63" s="12">
        <v>0</v>
      </c>
      <c r="K63" s="12">
        <v>0</v>
      </c>
      <c r="L63" s="13"/>
      <c r="M63" s="12">
        <v>0</v>
      </c>
      <c r="N63" s="12">
        <v>0</v>
      </c>
      <c r="O63" s="12">
        <v>0</v>
      </c>
      <c r="P63" s="12">
        <v>0</v>
      </c>
      <c r="Q63" s="13"/>
      <c r="R63" s="12">
        <v>0</v>
      </c>
      <c r="S63" s="12">
        <v>0</v>
      </c>
      <c r="T63" s="12">
        <v>0</v>
      </c>
      <c r="U63" s="12">
        <v>0</v>
      </c>
      <c r="V63" s="13"/>
      <c r="W63" s="12">
        <v>0</v>
      </c>
      <c r="X63" s="12">
        <v>0</v>
      </c>
      <c r="Y63" s="12">
        <v>0</v>
      </c>
      <c r="Z63" s="12">
        <v>0</v>
      </c>
      <c r="AA63" s="13"/>
      <c r="AB63" s="12">
        <v>0</v>
      </c>
      <c r="AC63" s="12">
        <v>0</v>
      </c>
      <c r="AD63" s="12">
        <v>0</v>
      </c>
      <c r="AE63" s="12">
        <v>0</v>
      </c>
      <c r="AF63" s="13"/>
      <c r="AG63" s="12">
        <v>0</v>
      </c>
      <c r="AH63" s="12">
        <v>0</v>
      </c>
      <c r="AI63" s="12">
        <v>0</v>
      </c>
      <c r="AJ63" s="12">
        <v>0</v>
      </c>
      <c r="AK63" s="13"/>
      <c r="AL63" s="12">
        <v>0</v>
      </c>
      <c r="AM63" s="12">
        <v>0</v>
      </c>
      <c r="AN63" s="12">
        <v>0</v>
      </c>
      <c r="AO63" s="12">
        <v>0</v>
      </c>
      <c r="AP63" s="13"/>
      <c r="AQ63" s="12">
        <v>0</v>
      </c>
      <c r="AR63" s="12">
        <v>0</v>
      </c>
      <c r="AS63" s="12">
        <v>0</v>
      </c>
      <c r="AT63" s="12">
        <v>0</v>
      </c>
      <c r="AU63" s="13"/>
      <c r="AV63" s="12">
        <v>0</v>
      </c>
      <c r="AW63" s="12">
        <v>0</v>
      </c>
      <c r="AX63" s="12">
        <v>0</v>
      </c>
      <c r="AY63" s="12">
        <v>0</v>
      </c>
      <c r="AZ63" s="13"/>
      <c r="BA63" s="12">
        <v>0</v>
      </c>
      <c r="BB63" s="12">
        <v>0</v>
      </c>
      <c r="BC63" s="12">
        <v>0</v>
      </c>
      <c r="BD63" s="12">
        <v>0</v>
      </c>
      <c r="BE63" s="13"/>
      <c r="BF63" s="12">
        <v>0</v>
      </c>
      <c r="BG63" s="12">
        <v>0</v>
      </c>
      <c r="BH63" s="12">
        <v>0</v>
      </c>
      <c r="BI63" s="12">
        <v>0</v>
      </c>
      <c r="BJ63" s="13"/>
      <c r="BK63" s="12">
        <v>0</v>
      </c>
      <c r="BL63" s="12">
        <v>0</v>
      </c>
      <c r="BM63" s="12">
        <v>0</v>
      </c>
      <c r="BN63" s="12">
        <v>0</v>
      </c>
      <c r="BO63" s="13"/>
      <c r="BP63" s="12">
        <v>0</v>
      </c>
      <c r="BQ63" s="12">
        <v>0</v>
      </c>
      <c r="BR63" s="12">
        <v>0</v>
      </c>
      <c r="BS63" s="12">
        <v>0</v>
      </c>
      <c r="BT63" s="13"/>
      <c r="BU63" s="12">
        <v>0</v>
      </c>
      <c r="BV63" s="12">
        <v>0</v>
      </c>
      <c r="BW63" s="12">
        <v>0</v>
      </c>
      <c r="BX63" s="12">
        <v>0</v>
      </c>
      <c r="BY63" s="13"/>
      <c r="BZ63" s="12">
        <v>0</v>
      </c>
      <c r="CA63" s="12">
        <v>0</v>
      </c>
      <c r="CB63" s="12">
        <v>0</v>
      </c>
      <c r="CC63" s="12">
        <v>0</v>
      </c>
      <c r="CD63" s="13"/>
      <c r="CE63" s="12">
        <v>0</v>
      </c>
      <c r="CF63" s="12">
        <v>0</v>
      </c>
      <c r="CG63" s="12">
        <v>0</v>
      </c>
      <c r="CH63" s="12">
        <v>0</v>
      </c>
      <c r="CI63" s="13"/>
      <c r="CJ63" s="12">
        <v>0</v>
      </c>
      <c r="CK63" s="12">
        <v>0</v>
      </c>
      <c r="CL63" s="12">
        <v>0</v>
      </c>
      <c r="CM63" s="12">
        <v>0</v>
      </c>
      <c r="CN63" s="13"/>
      <c r="CO63" s="12">
        <v>0</v>
      </c>
      <c r="CP63" s="12">
        <v>0</v>
      </c>
      <c r="CQ63" s="12">
        <v>0</v>
      </c>
      <c r="CR63" s="12">
        <v>0</v>
      </c>
      <c r="CS63" s="13"/>
      <c r="CT63" s="12">
        <v>0</v>
      </c>
      <c r="CU63" s="12">
        <v>0</v>
      </c>
      <c r="CV63" s="12">
        <v>0</v>
      </c>
      <c r="CW63" s="12">
        <v>0</v>
      </c>
      <c r="CX63" s="13"/>
      <c r="CY63" s="12">
        <v>0</v>
      </c>
      <c r="CZ63" s="12">
        <v>0</v>
      </c>
      <c r="DA63" s="12">
        <v>0</v>
      </c>
      <c r="DB63" s="12">
        <v>0</v>
      </c>
      <c r="DC63" s="13"/>
      <c r="DD63" s="12">
        <v>0</v>
      </c>
      <c r="DE63" s="12">
        <v>0</v>
      </c>
      <c r="DF63" s="12">
        <v>0</v>
      </c>
      <c r="DG63" s="12">
        <v>0</v>
      </c>
      <c r="DH63" s="13"/>
      <c r="DI63" s="12">
        <v>0</v>
      </c>
      <c r="DJ63" s="12">
        <v>0</v>
      </c>
      <c r="DK63" s="12">
        <v>0</v>
      </c>
      <c r="DL63" s="12">
        <v>0</v>
      </c>
      <c r="DM63" s="13"/>
      <c r="DN63" s="12">
        <v>0</v>
      </c>
      <c r="DO63" s="12">
        <v>0</v>
      </c>
      <c r="DP63" s="12">
        <v>0</v>
      </c>
      <c r="DQ63" s="12">
        <v>0</v>
      </c>
      <c r="DR63" s="13"/>
      <c r="DS63" s="12">
        <v>0</v>
      </c>
      <c r="DT63" s="12">
        <v>0</v>
      </c>
      <c r="DU63" s="12">
        <v>0</v>
      </c>
      <c r="DV63" s="12">
        <v>0</v>
      </c>
      <c r="DW63" s="13"/>
      <c r="DX63" s="12">
        <v>0</v>
      </c>
      <c r="DY63" s="12">
        <v>0</v>
      </c>
      <c r="DZ63" s="12">
        <v>0</v>
      </c>
      <c r="EA63" s="12">
        <v>0</v>
      </c>
      <c r="EB63" s="13"/>
      <c r="EC63" s="12">
        <v>0</v>
      </c>
      <c r="ED63" s="12">
        <v>0</v>
      </c>
      <c r="EE63" s="12">
        <v>0</v>
      </c>
      <c r="EF63" s="12">
        <v>0</v>
      </c>
      <c r="EG63" s="13"/>
      <c r="EH63" s="12">
        <v>0</v>
      </c>
      <c r="EI63" s="12">
        <v>0</v>
      </c>
      <c r="EJ63" s="12">
        <v>0</v>
      </c>
      <c r="EK63" s="12">
        <v>0</v>
      </c>
      <c r="EL63" s="13"/>
      <c r="EM63" s="12">
        <v>0</v>
      </c>
      <c r="EN63" s="12">
        <v>0</v>
      </c>
      <c r="EO63" s="12">
        <v>0</v>
      </c>
      <c r="EP63" s="12">
        <v>0</v>
      </c>
      <c r="EQ63" s="13"/>
      <c r="ER63" s="12">
        <v>0</v>
      </c>
      <c r="ES63" s="12">
        <v>0</v>
      </c>
      <c r="ET63" s="12">
        <v>0</v>
      </c>
      <c r="EU63" s="12">
        <v>0</v>
      </c>
      <c r="EV63" s="13"/>
      <c r="EW63" s="12">
        <v>0</v>
      </c>
      <c r="EX63" s="12">
        <v>0</v>
      </c>
      <c r="EY63" s="12">
        <v>0</v>
      </c>
      <c r="EZ63" s="12">
        <v>0</v>
      </c>
      <c r="FA63" s="13"/>
      <c r="FB63" s="12">
        <v>0</v>
      </c>
      <c r="FC63" s="12">
        <v>0</v>
      </c>
      <c r="FD63" s="12">
        <v>0</v>
      </c>
      <c r="FE63" s="12">
        <v>0</v>
      </c>
      <c r="FF63" s="13"/>
      <c r="FG63" s="12">
        <v>0</v>
      </c>
      <c r="FH63" s="12">
        <v>0</v>
      </c>
      <c r="FI63" s="12">
        <v>0</v>
      </c>
      <c r="FJ63" s="12">
        <v>0</v>
      </c>
      <c r="FK63" s="13"/>
      <c r="FL63" s="12">
        <v>0</v>
      </c>
      <c r="FM63" s="12">
        <v>0</v>
      </c>
      <c r="FN63" s="12">
        <v>0</v>
      </c>
      <c r="FO63" s="12">
        <v>0</v>
      </c>
      <c r="FP63" s="13"/>
      <c r="FQ63" s="12">
        <v>0</v>
      </c>
      <c r="FR63" s="12">
        <v>0</v>
      </c>
      <c r="FS63" s="12">
        <v>0</v>
      </c>
      <c r="FT63" s="12">
        <v>0</v>
      </c>
      <c r="FU63" s="13"/>
      <c r="FV63" s="12">
        <v>0</v>
      </c>
      <c r="FW63" s="12">
        <v>0</v>
      </c>
      <c r="FX63" s="12">
        <v>0</v>
      </c>
      <c r="FY63" s="12">
        <v>0</v>
      </c>
      <c r="FZ63" s="13"/>
      <c r="GA63" s="12">
        <v>0</v>
      </c>
      <c r="GB63" s="12">
        <v>0</v>
      </c>
      <c r="GC63" s="12">
        <v>0</v>
      </c>
      <c r="GD63" s="12">
        <v>0</v>
      </c>
      <c r="GE63" s="13"/>
      <c r="GF63" s="12">
        <v>0</v>
      </c>
      <c r="GG63" s="12">
        <v>0</v>
      </c>
      <c r="GH63" s="12">
        <v>0</v>
      </c>
      <c r="GI63" s="12">
        <v>0</v>
      </c>
      <c r="GJ63" s="13"/>
      <c r="GK63" s="12">
        <v>0</v>
      </c>
      <c r="GL63" s="12">
        <v>0</v>
      </c>
      <c r="GM63" s="12">
        <v>0</v>
      </c>
      <c r="GN63" s="12">
        <v>0</v>
      </c>
      <c r="GO63" s="13"/>
      <c r="GP63" s="12">
        <v>0</v>
      </c>
      <c r="GQ63" s="12">
        <v>0</v>
      </c>
      <c r="GR63" s="12">
        <v>0</v>
      </c>
      <c r="GS63" s="12">
        <v>0</v>
      </c>
      <c r="GT63" s="13"/>
      <c r="GU63" s="12">
        <v>0</v>
      </c>
      <c r="GV63" s="12">
        <v>0</v>
      </c>
      <c r="GW63" s="12">
        <v>0</v>
      </c>
      <c r="GX63" s="12">
        <v>0</v>
      </c>
      <c r="GY63" s="13"/>
      <c r="GZ63" s="12">
        <v>0</v>
      </c>
      <c r="HA63" s="12">
        <v>0</v>
      </c>
      <c r="HB63" s="12">
        <v>0</v>
      </c>
      <c r="HC63" s="12">
        <v>0</v>
      </c>
      <c r="HD63" s="13"/>
      <c r="HE63" s="12">
        <v>0</v>
      </c>
      <c r="HF63" s="12">
        <v>0</v>
      </c>
      <c r="HG63" s="12">
        <v>0</v>
      </c>
      <c r="HH63" s="12">
        <v>0</v>
      </c>
      <c r="HI63" s="13"/>
      <c r="HJ63" s="12">
        <v>0</v>
      </c>
      <c r="HK63" s="12">
        <v>0</v>
      </c>
      <c r="HL63" s="12">
        <v>0</v>
      </c>
      <c r="HM63" s="12">
        <v>0</v>
      </c>
      <c r="HN63" s="13"/>
      <c r="HO63" s="12">
        <v>0</v>
      </c>
      <c r="HP63" s="12">
        <v>0</v>
      </c>
      <c r="HQ63" s="12">
        <v>0</v>
      </c>
      <c r="HR63" s="12">
        <v>0</v>
      </c>
      <c r="HS63" s="13"/>
      <c r="HT63" s="12">
        <v>0</v>
      </c>
      <c r="HU63" s="12">
        <v>0</v>
      </c>
      <c r="HV63" s="12">
        <v>0</v>
      </c>
      <c r="HW63" s="12">
        <v>0</v>
      </c>
      <c r="HX63" s="13"/>
      <c r="HY63" s="12">
        <v>0</v>
      </c>
      <c r="HZ63" s="12">
        <v>0</v>
      </c>
      <c r="IA63" s="12"/>
      <c r="IB63" s="12">
        <v>0</v>
      </c>
      <c r="IC63" s="13"/>
      <c r="ID63" s="12">
        <v>0</v>
      </c>
      <c r="IE63" s="12">
        <v>0</v>
      </c>
      <c r="IF63" s="12">
        <v>0</v>
      </c>
      <c r="IG63" s="12">
        <v>0</v>
      </c>
      <c r="IH63" s="13"/>
      <c r="II63" s="12">
        <v>0</v>
      </c>
      <c r="IJ63" s="12">
        <v>0</v>
      </c>
      <c r="IK63" s="12">
        <v>0</v>
      </c>
      <c r="IL63" s="12">
        <v>0</v>
      </c>
      <c r="IM63" s="13"/>
      <c r="IN63" s="12">
        <v>0</v>
      </c>
      <c r="IO63" s="12">
        <v>0</v>
      </c>
      <c r="IP63" s="12">
        <v>0</v>
      </c>
      <c r="IQ63" s="12">
        <v>0</v>
      </c>
      <c r="IR63" s="13"/>
      <c r="IS63" s="12">
        <v>0</v>
      </c>
      <c r="IT63" s="12">
        <v>0</v>
      </c>
      <c r="IU63" s="12">
        <v>0</v>
      </c>
      <c r="IV63" s="12">
        <v>0</v>
      </c>
      <c r="IW63" s="13"/>
      <c r="IX63" s="12">
        <v>0</v>
      </c>
      <c r="IY63" s="12">
        <v>0</v>
      </c>
      <c r="IZ63" s="12">
        <v>0</v>
      </c>
      <c r="JA63" s="12">
        <v>0</v>
      </c>
      <c r="JB63" s="13"/>
      <c r="JC63" s="12">
        <v>0</v>
      </c>
      <c r="JD63" s="12">
        <v>0</v>
      </c>
      <c r="JE63" s="12">
        <v>0</v>
      </c>
      <c r="JF63" s="12">
        <v>0</v>
      </c>
      <c r="JG63" s="13"/>
      <c r="JH63" s="72">
        <v>0</v>
      </c>
      <c r="JI63" s="12">
        <v>0</v>
      </c>
      <c r="JJ63" s="12">
        <v>0</v>
      </c>
      <c r="JK63" s="12">
        <v>0</v>
      </c>
      <c r="JL63" s="13"/>
      <c r="JM63" s="12">
        <v>0</v>
      </c>
      <c r="JN63" s="12">
        <v>0</v>
      </c>
      <c r="JO63" s="12">
        <v>0</v>
      </c>
      <c r="JP63" s="12">
        <v>0</v>
      </c>
      <c r="JQ63" s="13"/>
      <c r="JR63" s="12">
        <v>0</v>
      </c>
      <c r="JS63" s="12">
        <v>0</v>
      </c>
      <c r="JT63" s="12">
        <v>0</v>
      </c>
      <c r="JU63" s="12">
        <v>0</v>
      </c>
      <c r="JV63" s="13"/>
      <c r="JW63" s="12">
        <v>0</v>
      </c>
      <c r="JX63" s="12">
        <v>0</v>
      </c>
      <c r="JY63" s="12">
        <v>0</v>
      </c>
      <c r="JZ63" s="12">
        <v>0</v>
      </c>
      <c r="KA63" s="13"/>
      <c r="KB63" s="12">
        <v>0</v>
      </c>
      <c r="KC63" s="12">
        <v>0</v>
      </c>
      <c r="KD63" s="12">
        <v>0</v>
      </c>
      <c r="KE63" s="12">
        <v>0</v>
      </c>
      <c r="KF63" s="13"/>
      <c r="KG63" s="12">
        <v>0</v>
      </c>
      <c r="KH63" s="12">
        <v>0</v>
      </c>
      <c r="KI63" s="12">
        <v>0</v>
      </c>
      <c r="KJ63" s="12">
        <v>0</v>
      </c>
      <c r="KK63" s="13"/>
      <c r="KL63" s="12">
        <v>0</v>
      </c>
      <c r="KM63" s="12">
        <v>0</v>
      </c>
      <c r="KN63" s="12">
        <v>0</v>
      </c>
      <c r="KO63" s="12">
        <v>0</v>
      </c>
      <c r="KP63" s="13"/>
      <c r="KQ63" s="12">
        <v>0</v>
      </c>
      <c r="KR63" s="12">
        <v>0</v>
      </c>
      <c r="KS63" s="12">
        <v>0</v>
      </c>
      <c r="KT63" s="12">
        <v>0</v>
      </c>
      <c r="KU63" s="13"/>
      <c r="KV63" s="12">
        <v>0</v>
      </c>
      <c r="KW63" s="12">
        <v>0</v>
      </c>
      <c r="KX63" s="12">
        <v>0</v>
      </c>
      <c r="KY63" s="12">
        <v>0</v>
      </c>
      <c r="KZ63" s="13"/>
      <c r="LA63" s="12"/>
      <c r="LB63" s="12"/>
      <c r="LC63" s="12">
        <v>0</v>
      </c>
      <c r="LD63" s="12">
        <v>0</v>
      </c>
      <c r="LE63" s="13"/>
      <c r="LF63" s="12">
        <v>0</v>
      </c>
      <c r="LG63" s="12">
        <v>0</v>
      </c>
      <c r="LH63" s="12">
        <v>0</v>
      </c>
      <c r="LI63" s="12">
        <v>0</v>
      </c>
      <c r="LJ63" s="13"/>
      <c r="LK63" s="12">
        <v>0</v>
      </c>
      <c r="LL63" s="12">
        <v>0</v>
      </c>
      <c r="LM63" s="12">
        <v>0</v>
      </c>
      <c r="LN63" s="12">
        <v>0</v>
      </c>
      <c r="LO63" s="13"/>
      <c r="LP63" s="12">
        <v>0</v>
      </c>
      <c r="LQ63" s="12">
        <v>0</v>
      </c>
      <c r="LR63" s="12">
        <v>0</v>
      </c>
      <c r="LS63" s="12">
        <v>0</v>
      </c>
      <c r="LT63" s="13"/>
      <c r="LU63" s="12">
        <v>0</v>
      </c>
      <c r="LV63" s="12">
        <v>0</v>
      </c>
      <c r="LW63" s="12">
        <v>0</v>
      </c>
      <c r="LX63" s="12">
        <v>0</v>
      </c>
      <c r="LY63" s="13"/>
      <c r="LZ63" s="12">
        <v>0</v>
      </c>
      <c r="MA63" s="12">
        <v>0</v>
      </c>
      <c r="MB63" s="12">
        <v>0</v>
      </c>
      <c r="MC63" s="12">
        <v>0</v>
      </c>
      <c r="MD63" s="13"/>
      <c r="ME63" s="12">
        <v>0</v>
      </c>
      <c r="MF63" s="12">
        <v>0</v>
      </c>
      <c r="MG63" s="12">
        <v>0</v>
      </c>
      <c r="MH63" s="12">
        <v>0</v>
      </c>
      <c r="MI63" s="13"/>
      <c r="MJ63" s="12">
        <v>0</v>
      </c>
      <c r="MK63" s="12">
        <v>0</v>
      </c>
      <c r="ML63" s="12">
        <v>0</v>
      </c>
      <c r="MM63" s="12">
        <v>0</v>
      </c>
      <c r="MN63" s="13"/>
      <c r="MO63" s="12">
        <v>0</v>
      </c>
      <c r="MP63" s="12">
        <v>0</v>
      </c>
      <c r="MQ63" s="12">
        <v>0</v>
      </c>
      <c r="MR63" s="12">
        <v>0</v>
      </c>
      <c r="MS63" s="13"/>
      <c r="MT63" s="12">
        <v>0</v>
      </c>
      <c r="MU63" s="12">
        <v>0</v>
      </c>
      <c r="MV63" s="12">
        <v>0</v>
      </c>
      <c r="MW63" s="12">
        <v>0</v>
      </c>
      <c r="MX63" s="13"/>
    </row>
    <row r="64" spans="1:362" ht="16.5" hidden="1">
      <c r="A64" s="77">
        <v>58</v>
      </c>
      <c r="B64" s="78" t="s">
        <v>48</v>
      </c>
      <c r="C64" s="12">
        <v>0</v>
      </c>
      <c r="D64" s="12">
        <v>0</v>
      </c>
      <c r="E64" s="12">
        <v>0</v>
      </c>
      <c r="F64" s="12">
        <v>0</v>
      </c>
      <c r="G64" s="13"/>
      <c r="H64" s="12">
        <v>0</v>
      </c>
      <c r="I64" s="12">
        <v>0</v>
      </c>
      <c r="J64" s="12">
        <v>0</v>
      </c>
      <c r="K64" s="12">
        <v>0</v>
      </c>
      <c r="L64" s="13"/>
      <c r="M64" s="12">
        <v>0</v>
      </c>
      <c r="N64" s="12">
        <v>0</v>
      </c>
      <c r="O64" s="12">
        <v>0</v>
      </c>
      <c r="P64" s="12">
        <v>0</v>
      </c>
      <c r="Q64" s="13"/>
      <c r="R64" s="12">
        <v>0</v>
      </c>
      <c r="S64" s="12">
        <v>0</v>
      </c>
      <c r="T64" s="12">
        <v>0</v>
      </c>
      <c r="U64" s="12">
        <v>0</v>
      </c>
      <c r="V64" s="13"/>
      <c r="W64" s="12">
        <v>0</v>
      </c>
      <c r="X64" s="12">
        <v>0</v>
      </c>
      <c r="Y64" s="12">
        <v>0</v>
      </c>
      <c r="Z64" s="12">
        <v>0</v>
      </c>
      <c r="AA64" s="13"/>
      <c r="AB64" s="12">
        <v>0</v>
      </c>
      <c r="AC64" s="12">
        <v>0</v>
      </c>
      <c r="AD64" s="12">
        <v>0</v>
      </c>
      <c r="AE64" s="12">
        <v>0</v>
      </c>
      <c r="AF64" s="13"/>
      <c r="AG64" s="12">
        <v>0</v>
      </c>
      <c r="AH64" s="12">
        <v>0</v>
      </c>
      <c r="AI64" s="12">
        <v>0</v>
      </c>
      <c r="AJ64" s="12">
        <v>0</v>
      </c>
      <c r="AK64" s="13"/>
      <c r="AL64" s="12">
        <v>0</v>
      </c>
      <c r="AM64" s="12">
        <v>0</v>
      </c>
      <c r="AN64" s="12">
        <v>0</v>
      </c>
      <c r="AO64" s="12">
        <v>0</v>
      </c>
      <c r="AP64" s="13"/>
      <c r="AQ64" s="12">
        <v>0</v>
      </c>
      <c r="AR64" s="12">
        <v>0</v>
      </c>
      <c r="AS64" s="12">
        <v>0</v>
      </c>
      <c r="AT64" s="12">
        <v>0</v>
      </c>
      <c r="AU64" s="13"/>
      <c r="AV64" s="12">
        <v>0</v>
      </c>
      <c r="AW64" s="12">
        <v>0</v>
      </c>
      <c r="AX64" s="12">
        <v>0</v>
      </c>
      <c r="AY64" s="12">
        <v>0</v>
      </c>
      <c r="AZ64" s="13"/>
      <c r="BA64" s="12">
        <v>0</v>
      </c>
      <c r="BB64" s="12">
        <v>0</v>
      </c>
      <c r="BC64" s="12">
        <v>0</v>
      </c>
      <c r="BD64" s="12">
        <v>0</v>
      </c>
      <c r="BE64" s="13"/>
      <c r="BF64" s="12">
        <v>0</v>
      </c>
      <c r="BG64" s="12">
        <v>0</v>
      </c>
      <c r="BH64" s="12">
        <v>0</v>
      </c>
      <c r="BI64" s="12">
        <v>0</v>
      </c>
      <c r="BJ64" s="13"/>
      <c r="BK64" s="12">
        <v>0</v>
      </c>
      <c r="BL64" s="12">
        <v>0</v>
      </c>
      <c r="BM64" s="12">
        <v>0</v>
      </c>
      <c r="BN64" s="12">
        <v>0</v>
      </c>
      <c r="BO64" s="13"/>
      <c r="BP64" s="12">
        <v>0</v>
      </c>
      <c r="BQ64" s="12">
        <v>0</v>
      </c>
      <c r="BR64" s="12">
        <v>0</v>
      </c>
      <c r="BS64" s="12">
        <v>0</v>
      </c>
      <c r="BT64" s="13"/>
      <c r="BU64" s="12">
        <v>0</v>
      </c>
      <c r="BV64" s="12">
        <v>0</v>
      </c>
      <c r="BW64" s="12">
        <v>0</v>
      </c>
      <c r="BX64" s="12">
        <v>0</v>
      </c>
      <c r="BY64" s="13"/>
      <c r="BZ64" s="12">
        <v>0</v>
      </c>
      <c r="CA64" s="12">
        <v>0</v>
      </c>
      <c r="CB64" s="12">
        <v>0</v>
      </c>
      <c r="CC64" s="12">
        <v>0</v>
      </c>
      <c r="CD64" s="13"/>
      <c r="CE64" s="12">
        <v>300</v>
      </c>
      <c r="CF64" s="12">
        <v>45000</v>
      </c>
      <c r="CG64" s="12">
        <v>0</v>
      </c>
      <c r="CH64" s="12">
        <v>45000</v>
      </c>
      <c r="CI64" s="13"/>
      <c r="CJ64" s="12">
        <v>20</v>
      </c>
      <c r="CK64" s="12">
        <v>3000</v>
      </c>
      <c r="CL64" s="12">
        <v>0</v>
      </c>
      <c r="CM64" s="12">
        <v>3000</v>
      </c>
      <c r="CN64" s="13"/>
      <c r="CO64" s="12">
        <v>0</v>
      </c>
      <c r="CP64" s="12">
        <v>0</v>
      </c>
      <c r="CQ64" s="12">
        <v>0</v>
      </c>
      <c r="CR64" s="12">
        <v>0</v>
      </c>
      <c r="CS64" s="13"/>
      <c r="CT64" s="12">
        <v>0</v>
      </c>
      <c r="CU64" s="12">
        <v>0</v>
      </c>
      <c r="CV64" s="12">
        <v>0</v>
      </c>
      <c r="CW64" s="12">
        <v>0</v>
      </c>
      <c r="CX64" s="13"/>
      <c r="CY64" s="12">
        <v>100</v>
      </c>
      <c r="CZ64" s="12">
        <v>10000</v>
      </c>
      <c r="DA64" s="12">
        <v>0</v>
      </c>
      <c r="DB64" s="12">
        <v>10000</v>
      </c>
      <c r="DC64" s="13"/>
      <c r="DD64" s="12">
        <v>0</v>
      </c>
      <c r="DE64" s="12">
        <v>0</v>
      </c>
      <c r="DF64" s="12">
        <v>0</v>
      </c>
      <c r="DG64" s="12">
        <v>0</v>
      </c>
      <c r="DH64" s="13"/>
      <c r="DI64" s="12">
        <v>0</v>
      </c>
      <c r="DJ64" s="12">
        <v>0</v>
      </c>
      <c r="DK64" s="12">
        <v>0</v>
      </c>
      <c r="DL64" s="12">
        <v>0</v>
      </c>
      <c r="DM64" s="13"/>
      <c r="DN64" s="12">
        <v>0</v>
      </c>
      <c r="DO64" s="12">
        <v>0</v>
      </c>
      <c r="DP64" s="12">
        <v>0</v>
      </c>
      <c r="DQ64" s="12">
        <v>0</v>
      </c>
      <c r="DR64" s="13"/>
      <c r="DS64" s="12">
        <v>0</v>
      </c>
      <c r="DT64" s="12">
        <v>0</v>
      </c>
      <c r="DU64" s="12">
        <v>0</v>
      </c>
      <c r="DV64" s="12">
        <v>0</v>
      </c>
      <c r="DW64" s="13"/>
      <c r="DX64" s="12">
        <v>0</v>
      </c>
      <c r="DY64" s="12">
        <v>0</v>
      </c>
      <c r="DZ64" s="12">
        <v>0</v>
      </c>
      <c r="EA64" s="12">
        <v>0</v>
      </c>
      <c r="EB64" s="13"/>
      <c r="EC64" s="12">
        <v>0</v>
      </c>
      <c r="ED64" s="12">
        <v>0</v>
      </c>
      <c r="EE64" s="12">
        <v>0</v>
      </c>
      <c r="EF64" s="12">
        <v>0</v>
      </c>
      <c r="EG64" s="13"/>
      <c r="EH64" s="12">
        <v>0</v>
      </c>
      <c r="EI64" s="12">
        <v>0</v>
      </c>
      <c r="EJ64" s="12">
        <v>0</v>
      </c>
      <c r="EK64" s="12">
        <v>0</v>
      </c>
      <c r="EL64" s="13"/>
      <c r="EM64" s="12">
        <v>0</v>
      </c>
      <c r="EN64" s="12">
        <v>0</v>
      </c>
      <c r="EO64" s="12">
        <v>0</v>
      </c>
      <c r="EP64" s="12">
        <v>0</v>
      </c>
      <c r="EQ64" s="13"/>
      <c r="ER64" s="12">
        <v>0</v>
      </c>
      <c r="ES64" s="12">
        <v>0</v>
      </c>
      <c r="ET64" s="12">
        <v>0</v>
      </c>
      <c r="EU64" s="12">
        <v>0</v>
      </c>
      <c r="EV64" s="13"/>
      <c r="EW64" s="12">
        <v>0</v>
      </c>
      <c r="EX64" s="12">
        <v>0</v>
      </c>
      <c r="EY64" s="12">
        <v>0</v>
      </c>
      <c r="EZ64" s="12">
        <v>0</v>
      </c>
      <c r="FA64" s="13"/>
      <c r="FB64" s="12">
        <v>0</v>
      </c>
      <c r="FC64" s="12">
        <v>0</v>
      </c>
      <c r="FD64" s="12">
        <v>0</v>
      </c>
      <c r="FE64" s="12">
        <v>0</v>
      </c>
      <c r="FF64" s="13"/>
      <c r="FG64" s="12">
        <v>0</v>
      </c>
      <c r="FH64" s="12">
        <v>0</v>
      </c>
      <c r="FI64" s="12">
        <v>0</v>
      </c>
      <c r="FJ64" s="12">
        <v>0</v>
      </c>
      <c r="FK64" s="13"/>
      <c r="FL64" s="12">
        <v>0</v>
      </c>
      <c r="FM64" s="12">
        <v>0</v>
      </c>
      <c r="FN64" s="12">
        <v>0</v>
      </c>
      <c r="FO64" s="12">
        <v>0</v>
      </c>
      <c r="FP64" s="13"/>
      <c r="FQ64" s="12">
        <v>0</v>
      </c>
      <c r="FR64" s="12">
        <v>0</v>
      </c>
      <c r="FS64" s="12">
        <v>0</v>
      </c>
      <c r="FT64" s="12">
        <v>0</v>
      </c>
      <c r="FU64" s="13"/>
      <c r="FV64" s="12">
        <v>0</v>
      </c>
      <c r="FW64" s="12">
        <v>0</v>
      </c>
      <c r="FX64" s="12">
        <v>0</v>
      </c>
      <c r="FY64" s="12">
        <v>0</v>
      </c>
      <c r="FZ64" s="13"/>
      <c r="GA64" s="12">
        <v>0</v>
      </c>
      <c r="GB64" s="12">
        <v>0</v>
      </c>
      <c r="GC64" s="12">
        <v>0</v>
      </c>
      <c r="GD64" s="12">
        <v>0</v>
      </c>
      <c r="GE64" s="13"/>
      <c r="GF64" s="12">
        <v>0</v>
      </c>
      <c r="GG64" s="12">
        <v>0</v>
      </c>
      <c r="GH64" s="12">
        <v>0</v>
      </c>
      <c r="GI64" s="12">
        <v>0</v>
      </c>
      <c r="GJ64" s="13"/>
      <c r="GK64" s="12">
        <v>0</v>
      </c>
      <c r="GL64" s="12">
        <v>0</v>
      </c>
      <c r="GM64" s="12">
        <v>0</v>
      </c>
      <c r="GN64" s="12">
        <v>0</v>
      </c>
      <c r="GO64" s="13"/>
      <c r="GP64" s="12">
        <v>0</v>
      </c>
      <c r="GQ64" s="12">
        <v>0</v>
      </c>
      <c r="GR64" s="12">
        <v>0</v>
      </c>
      <c r="GS64" s="12">
        <v>0</v>
      </c>
      <c r="GT64" s="13"/>
      <c r="GU64" s="12">
        <v>0</v>
      </c>
      <c r="GV64" s="12">
        <v>0</v>
      </c>
      <c r="GW64" s="12">
        <v>0</v>
      </c>
      <c r="GX64" s="12">
        <v>0</v>
      </c>
      <c r="GY64" s="13"/>
      <c r="GZ64" s="12">
        <v>0</v>
      </c>
      <c r="HA64" s="12">
        <v>0</v>
      </c>
      <c r="HB64" s="12">
        <v>0</v>
      </c>
      <c r="HC64" s="12">
        <v>0</v>
      </c>
      <c r="HD64" s="13"/>
      <c r="HE64" s="12">
        <v>0</v>
      </c>
      <c r="HF64" s="12">
        <v>0</v>
      </c>
      <c r="HG64" s="12">
        <v>0</v>
      </c>
      <c r="HH64" s="12">
        <v>0</v>
      </c>
      <c r="HI64" s="13"/>
      <c r="HJ64" s="12">
        <v>0</v>
      </c>
      <c r="HK64" s="12">
        <v>0</v>
      </c>
      <c r="HL64" s="12">
        <v>0</v>
      </c>
      <c r="HM64" s="12">
        <v>0</v>
      </c>
      <c r="HN64" s="13"/>
      <c r="HO64" s="12">
        <v>0</v>
      </c>
      <c r="HP64" s="12">
        <v>0</v>
      </c>
      <c r="HQ64" s="12">
        <v>0</v>
      </c>
      <c r="HR64" s="12">
        <v>0</v>
      </c>
      <c r="HS64" s="13"/>
      <c r="HT64" s="12">
        <v>0</v>
      </c>
      <c r="HU64" s="12">
        <v>0</v>
      </c>
      <c r="HV64" s="12">
        <v>0</v>
      </c>
      <c r="HW64" s="12">
        <v>0</v>
      </c>
      <c r="HX64" s="13"/>
      <c r="HY64" s="12">
        <v>0</v>
      </c>
      <c r="HZ64" s="12">
        <v>0</v>
      </c>
      <c r="IA64" s="12"/>
      <c r="IB64" s="12">
        <v>0</v>
      </c>
      <c r="IC64" s="13"/>
      <c r="ID64" s="12">
        <v>0</v>
      </c>
      <c r="IE64" s="12">
        <v>0</v>
      </c>
      <c r="IF64" s="12">
        <v>0</v>
      </c>
      <c r="IG64" s="12">
        <v>0</v>
      </c>
      <c r="IH64" s="13"/>
      <c r="II64" s="12">
        <v>0</v>
      </c>
      <c r="IJ64" s="12">
        <v>0</v>
      </c>
      <c r="IK64" s="12">
        <v>0</v>
      </c>
      <c r="IL64" s="12">
        <v>0</v>
      </c>
      <c r="IM64" s="13"/>
      <c r="IN64" s="12">
        <v>0</v>
      </c>
      <c r="IO64" s="12">
        <v>0</v>
      </c>
      <c r="IP64" s="12">
        <v>0</v>
      </c>
      <c r="IQ64" s="12">
        <v>0</v>
      </c>
      <c r="IR64" s="13"/>
      <c r="IS64" s="12">
        <v>0</v>
      </c>
      <c r="IT64" s="12">
        <v>0</v>
      </c>
      <c r="IU64" s="12">
        <v>0</v>
      </c>
      <c r="IV64" s="12">
        <v>0</v>
      </c>
      <c r="IW64" s="13"/>
      <c r="IX64" s="12">
        <v>0</v>
      </c>
      <c r="IY64" s="12">
        <v>0</v>
      </c>
      <c r="IZ64" s="12">
        <v>0</v>
      </c>
      <c r="JA64" s="12">
        <v>0</v>
      </c>
      <c r="JB64" s="13"/>
      <c r="JC64" s="12">
        <v>0</v>
      </c>
      <c r="JD64" s="12">
        <v>0</v>
      </c>
      <c r="JE64" s="12">
        <v>0</v>
      </c>
      <c r="JF64" s="12">
        <v>0</v>
      </c>
      <c r="JG64" s="13"/>
      <c r="JH64" s="72">
        <v>0</v>
      </c>
      <c r="JI64" s="12">
        <v>0</v>
      </c>
      <c r="JJ64" s="12">
        <v>0</v>
      </c>
      <c r="JK64" s="12">
        <v>0</v>
      </c>
      <c r="JL64" s="13"/>
      <c r="JM64" s="12">
        <v>0</v>
      </c>
      <c r="JN64" s="12">
        <v>0</v>
      </c>
      <c r="JO64" s="12">
        <v>0</v>
      </c>
      <c r="JP64" s="12">
        <v>0</v>
      </c>
      <c r="JQ64" s="13"/>
      <c r="JR64" s="12">
        <v>0</v>
      </c>
      <c r="JS64" s="12">
        <v>0</v>
      </c>
      <c r="JT64" s="12">
        <v>0</v>
      </c>
      <c r="JU64" s="12">
        <v>0</v>
      </c>
      <c r="JV64" s="13"/>
      <c r="JW64" s="12">
        <v>0</v>
      </c>
      <c r="JX64" s="12">
        <v>0</v>
      </c>
      <c r="JY64" s="12">
        <v>0</v>
      </c>
      <c r="JZ64" s="12">
        <v>0</v>
      </c>
      <c r="KA64" s="13"/>
      <c r="KB64" s="12">
        <v>0</v>
      </c>
      <c r="KC64" s="12">
        <v>0</v>
      </c>
      <c r="KD64" s="12">
        <v>0</v>
      </c>
      <c r="KE64" s="12">
        <v>0</v>
      </c>
      <c r="KF64" s="13"/>
      <c r="KG64" s="12">
        <v>0</v>
      </c>
      <c r="KH64" s="12">
        <v>0</v>
      </c>
      <c r="KI64" s="12">
        <v>0</v>
      </c>
      <c r="KJ64" s="12">
        <v>0</v>
      </c>
      <c r="KK64" s="13"/>
      <c r="KL64" s="12">
        <v>0</v>
      </c>
      <c r="KM64" s="12">
        <v>0</v>
      </c>
      <c r="KN64" s="12">
        <v>0</v>
      </c>
      <c r="KO64" s="12">
        <v>0</v>
      </c>
      <c r="KP64" s="13"/>
      <c r="KQ64" s="12">
        <v>0</v>
      </c>
      <c r="KR64" s="12">
        <v>0</v>
      </c>
      <c r="KS64" s="12">
        <v>0</v>
      </c>
      <c r="KT64" s="12">
        <v>0</v>
      </c>
      <c r="KU64" s="13"/>
      <c r="KV64" s="12">
        <v>0</v>
      </c>
      <c r="KW64" s="12">
        <v>0</v>
      </c>
      <c r="KX64" s="12">
        <v>0</v>
      </c>
      <c r="KY64" s="12">
        <v>0</v>
      </c>
      <c r="KZ64" s="13"/>
      <c r="LA64" s="12">
        <v>0</v>
      </c>
      <c r="LB64" s="12">
        <v>0</v>
      </c>
      <c r="LC64" s="12">
        <v>0</v>
      </c>
      <c r="LD64" s="12">
        <v>0</v>
      </c>
      <c r="LE64" s="13"/>
      <c r="LF64" s="12">
        <v>0</v>
      </c>
      <c r="LG64" s="12">
        <v>0</v>
      </c>
      <c r="LH64" s="12">
        <v>0</v>
      </c>
      <c r="LI64" s="12">
        <v>0</v>
      </c>
      <c r="LJ64" s="13"/>
      <c r="LK64" s="12">
        <v>0</v>
      </c>
      <c r="LL64" s="12">
        <v>0</v>
      </c>
      <c r="LM64" s="12">
        <v>0</v>
      </c>
      <c r="LN64" s="12">
        <v>0</v>
      </c>
      <c r="LO64" s="13"/>
      <c r="LP64" s="12">
        <v>0</v>
      </c>
      <c r="LQ64" s="12">
        <v>0</v>
      </c>
      <c r="LR64" s="12">
        <v>0</v>
      </c>
      <c r="LS64" s="12">
        <v>0</v>
      </c>
      <c r="LT64" s="13"/>
      <c r="LU64" s="12">
        <v>0</v>
      </c>
      <c r="LV64" s="12">
        <v>0</v>
      </c>
      <c r="LW64" s="12">
        <v>0</v>
      </c>
      <c r="LX64" s="12">
        <v>0</v>
      </c>
      <c r="LY64" s="13"/>
      <c r="LZ64" s="12">
        <v>0</v>
      </c>
      <c r="MA64" s="12">
        <v>0</v>
      </c>
      <c r="MB64" s="12">
        <v>0</v>
      </c>
      <c r="MC64" s="12">
        <v>0</v>
      </c>
      <c r="MD64" s="13"/>
      <c r="ME64" s="12">
        <v>0</v>
      </c>
      <c r="MF64" s="12">
        <v>0</v>
      </c>
      <c r="MG64" s="12">
        <v>0</v>
      </c>
      <c r="MH64" s="12">
        <v>0</v>
      </c>
      <c r="MI64" s="13"/>
      <c r="MJ64" s="12">
        <v>0</v>
      </c>
      <c r="MK64" s="12">
        <v>0</v>
      </c>
      <c r="ML64" s="12">
        <v>0</v>
      </c>
      <c r="MM64" s="12">
        <v>0</v>
      </c>
      <c r="MN64" s="13"/>
      <c r="MO64" s="12">
        <v>0</v>
      </c>
      <c r="MP64" s="12">
        <v>0</v>
      </c>
      <c r="MQ64" s="12">
        <v>0</v>
      </c>
      <c r="MR64" s="12">
        <v>0</v>
      </c>
      <c r="MS64" s="13"/>
      <c r="MT64" s="12">
        <v>0</v>
      </c>
      <c r="MU64" s="12">
        <v>58000</v>
      </c>
      <c r="MV64" s="12">
        <v>0</v>
      </c>
      <c r="MW64" s="12">
        <v>58000</v>
      </c>
      <c r="MX64" s="13"/>
    </row>
    <row r="65" spans="1:362" ht="16.5" hidden="1">
      <c r="A65" s="77">
        <v>59</v>
      </c>
      <c r="B65" s="78" t="s">
        <v>65</v>
      </c>
      <c r="C65" s="12">
        <v>0</v>
      </c>
      <c r="D65" s="12">
        <v>0</v>
      </c>
      <c r="E65" s="12">
        <v>0</v>
      </c>
      <c r="F65" s="12">
        <v>0</v>
      </c>
      <c r="G65" s="13"/>
      <c r="H65" s="12">
        <v>0</v>
      </c>
      <c r="I65" s="12">
        <v>0</v>
      </c>
      <c r="J65" s="12">
        <v>0</v>
      </c>
      <c r="K65" s="12">
        <v>0</v>
      </c>
      <c r="L65" s="13"/>
      <c r="M65" s="12">
        <v>0</v>
      </c>
      <c r="N65" s="12">
        <v>0</v>
      </c>
      <c r="O65" s="12">
        <v>0</v>
      </c>
      <c r="P65" s="12">
        <v>0</v>
      </c>
      <c r="Q65" s="13"/>
      <c r="R65" s="12">
        <v>0</v>
      </c>
      <c r="S65" s="12">
        <v>0</v>
      </c>
      <c r="T65" s="12">
        <v>0</v>
      </c>
      <c r="U65" s="12">
        <v>0</v>
      </c>
      <c r="V65" s="13"/>
      <c r="W65" s="12">
        <v>0</v>
      </c>
      <c r="X65" s="12">
        <v>0</v>
      </c>
      <c r="Y65" s="12">
        <v>0</v>
      </c>
      <c r="Z65" s="12">
        <v>0</v>
      </c>
      <c r="AA65" s="13"/>
      <c r="AB65" s="12">
        <v>0</v>
      </c>
      <c r="AC65" s="12">
        <v>0</v>
      </c>
      <c r="AD65" s="12">
        <v>0</v>
      </c>
      <c r="AE65" s="12">
        <v>0</v>
      </c>
      <c r="AF65" s="13"/>
      <c r="AG65" s="12">
        <v>0</v>
      </c>
      <c r="AH65" s="12">
        <v>0</v>
      </c>
      <c r="AI65" s="12">
        <v>0</v>
      </c>
      <c r="AJ65" s="12">
        <v>0</v>
      </c>
      <c r="AK65" s="13"/>
      <c r="AL65" s="12">
        <v>0</v>
      </c>
      <c r="AM65" s="12">
        <v>0</v>
      </c>
      <c r="AN65" s="12">
        <v>0</v>
      </c>
      <c r="AO65" s="12">
        <v>0</v>
      </c>
      <c r="AP65" s="13"/>
      <c r="AQ65" s="12">
        <v>0</v>
      </c>
      <c r="AR65" s="12">
        <v>0</v>
      </c>
      <c r="AS65" s="12">
        <v>0</v>
      </c>
      <c r="AT65" s="12">
        <v>0</v>
      </c>
      <c r="AU65" s="13"/>
      <c r="AV65" s="12">
        <v>0</v>
      </c>
      <c r="AW65" s="12">
        <v>0</v>
      </c>
      <c r="AX65" s="12">
        <v>0</v>
      </c>
      <c r="AY65" s="12">
        <v>0</v>
      </c>
      <c r="AZ65" s="13"/>
      <c r="BA65" s="12">
        <v>0</v>
      </c>
      <c r="BB65" s="12">
        <v>0</v>
      </c>
      <c r="BC65" s="12">
        <v>0</v>
      </c>
      <c r="BD65" s="12">
        <v>0</v>
      </c>
      <c r="BE65" s="13"/>
      <c r="BF65" s="12">
        <v>0</v>
      </c>
      <c r="BG65" s="12">
        <v>0</v>
      </c>
      <c r="BH65" s="12">
        <v>0</v>
      </c>
      <c r="BI65" s="12">
        <v>0</v>
      </c>
      <c r="BJ65" s="13"/>
      <c r="BK65" s="12">
        <v>0</v>
      </c>
      <c r="BL65" s="12">
        <v>0</v>
      </c>
      <c r="BM65" s="12">
        <v>0</v>
      </c>
      <c r="BN65" s="12">
        <v>0</v>
      </c>
      <c r="BO65" s="13"/>
      <c r="BP65" s="12">
        <v>0</v>
      </c>
      <c r="BQ65" s="12">
        <v>0</v>
      </c>
      <c r="BR65" s="12">
        <v>0</v>
      </c>
      <c r="BS65" s="12">
        <v>0</v>
      </c>
      <c r="BT65" s="13"/>
      <c r="BU65" s="12">
        <v>0</v>
      </c>
      <c r="BV65" s="12">
        <v>0</v>
      </c>
      <c r="BW65" s="12">
        <v>0</v>
      </c>
      <c r="BX65" s="12">
        <v>0</v>
      </c>
      <c r="BY65" s="13"/>
      <c r="BZ65" s="12">
        <v>0</v>
      </c>
      <c r="CA65" s="12">
        <v>0</v>
      </c>
      <c r="CB65" s="12">
        <v>0</v>
      </c>
      <c r="CC65" s="12">
        <v>0</v>
      </c>
      <c r="CD65" s="13"/>
      <c r="CE65" s="12">
        <v>0</v>
      </c>
      <c r="CF65" s="12">
        <v>0</v>
      </c>
      <c r="CG65" s="12">
        <v>0</v>
      </c>
      <c r="CH65" s="12">
        <v>0</v>
      </c>
      <c r="CI65" s="13"/>
      <c r="CJ65" s="12">
        <v>0</v>
      </c>
      <c r="CK65" s="12">
        <v>0</v>
      </c>
      <c r="CL65" s="12">
        <v>0</v>
      </c>
      <c r="CM65" s="12">
        <v>0</v>
      </c>
      <c r="CN65" s="13"/>
      <c r="CO65" s="12">
        <v>0</v>
      </c>
      <c r="CP65" s="12">
        <v>0</v>
      </c>
      <c r="CQ65" s="12">
        <v>0</v>
      </c>
      <c r="CR65" s="12">
        <v>0</v>
      </c>
      <c r="CS65" s="13"/>
      <c r="CT65" s="12">
        <v>0</v>
      </c>
      <c r="CU65" s="12">
        <v>0</v>
      </c>
      <c r="CV65" s="12">
        <v>0</v>
      </c>
      <c r="CW65" s="12">
        <v>0</v>
      </c>
      <c r="CX65" s="13"/>
      <c r="CY65" s="12">
        <v>0</v>
      </c>
      <c r="CZ65" s="12">
        <v>0</v>
      </c>
      <c r="DA65" s="12">
        <v>0</v>
      </c>
      <c r="DB65" s="12">
        <v>0</v>
      </c>
      <c r="DC65" s="13"/>
      <c r="DD65" s="12">
        <v>0</v>
      </c>
      <c r="DE65" s="12">
        <v>0</v>
      </c>
      <c r="DF65" s="12">
        <v>0</v>
      </c>
      <c r="DG65" s="12">
        <v>0</v>
      </c>
      <c r="DH65" s="13"/>
      <c r="DI65" s="12">
        <v>0</v>
      </c>
      <c r="DJ65" s="12">
        <v>0</v>
      </c>
      <c r="DK65" s="12">
        <v>0</v>
      </c>
      <c r="DL65" s="12">
        <v>0</v>
      </c>
      <c r="DM65" s="13"/>
      <c r="DN65" s="12">
        <v>0</v>
      </c>
      <c r="DO65" s="12">
        <v>0</v>
      </c>
      <c r="DP65" s="12">
        <v>0</v>
      </c>
      <c r="DQ65" s="12">
        <v>0</v>
      </c>
      <c r="DR65" s="13"/>
      <c r="DS65" s="12">
        <v>0</v>
      </c>
      <c r="DT65" s="12">
        <v>0</v>
      </c>
      <c r="DU65" s="12">
        <v>0</v>
      </c>
      <c r="DV65" s="12">
        <v>0</v>
      </c>
      <c r="DW65" s="13"/>
      <c r="DX65" s="12">
        <v>0</v>
      </c>
      <c r="DY65" s="12">
        <v>0</v>
      </c>
      <c r="DZ65" s="12">
        <v>0</v>
      </c>
      <c r="EA65" s="12">
        <v>0</v>
      </c>
      <c r="EB65" s="13"/>
      <c r="EC65" s="12">
        <v>0</v>
      </c>
      <c r="ED65" s="12">
        <v>0</v>
      </c>
      <c r="EE65" s="12">
        <v>0</v>
      </c>
      <c r="EF65" s="12">
        <v>0</v>
      </c>
      <c r="EG65" s="13"/>
      <c r="EH65" s="12">
        <v>0</v>
      </c>
      <c r="EI65" s="12">
        <v>0</v>
      </c>
      <c r="EJ65" s="12">
        <v>0</v>
      </c>
      <c r="EK65" s="12">
        <v>0</v>
      </c>
      <c r="EL65" s="13"/>
      <c r="EM65" s="12">
        <v>0</v>
      </c>
      <c r="EN65" s="12">
        <v>0</v>
      </c>
      <c r="EO65" s="12">
        <v>0</v>
      </c>
      <c r="EP65" s="12">
        <v>0</v>
      </c>
      <c r="EQ65" s="13"/>
      <c r="ER65" s="12">
        <v>0</v>
      </c>
      <c r="ES65" s="12">
        <v>0</v>
      </c>
      <c r="ET65" s="12">
        <v>0</v>
      </c>
      <c r="EU65" s="12">
        <v>0</v>
      </c>
      <c r="EV65" s="13"/>
      <c r="EW65" s="12">
        <v>0</v>
      </c>
      <c r="EX65" s="12">
        <v>0</v>
      </c>
      <c r="EY65" s="12">
        <v>0</v>
      </c>
      <c r="EZ65" s="12">
        <v>0</v>
      </c>
      <c r="FA65" s="13"/>
      <c r="FB65" s="12">
        <v>0</v>
      </c>
      <c r="FC65" s="12">
        <v>0</v>
      </c>
      <c r="FD65" s="12">
        <v>0</v>
      </c>
      <c r="FE65" s="12">
        <v>0</v>
      </c>
      <c r="FF65" s="13"/>
      <c r="FG65" s="12">
        <v>0</v>
      </c>
      <c r="FH65" s="12">
        <v>0</v>
      </c>
      <c r="FI65" s="12">
        <v>0</v>
      </c>
      <c r="FJ65" s="12">
        <v>0</v>
      </c>
      <c r="FK65" s="13"/>
      <c r="FL65" s="12">
        <v>0</v>
      </c>
      <c r="FM65" s="12">
        <v>0</v>
      </c>
      <c r="FN65" s="12">
        <v>0</v>
      </c>
      <c r="FO65" s="12">
        <v>0</v>
      </c>
      <c r="FP65" s="13"/>
      <c r="FQ65" s="12">
        <v>0</v>
      </c>
      <c r="FR65" s="12">
        <v>0</v>
      </c>
      <c r="FS65" s="12">
        <v>0</v>
      </c>
      <c r="FT65" s="12">
        <v>0</v>
      </c>
      <c r="FU65" s="13"/>
      <c r="FV65" s="12">
        <v>0</v>
      </c>
      <c r="FW65" s="12">
        <v>0</v>
      </c>
      <c r="FX65" s="12">
        <v>0</v>
      </c>
      <c r="FY65" s="12">
        <v>0</v>
      </c>
      <c r="FZ65" s="13"/>
      <c r="GA65" s="12">
        <v>0</v>
      </c>
      <c r="GB65" s="12">
        <v>0</v>
      </c>
      <c r="GC65" s="12">
        <v>0</v>
      </c>
      <c r="GD65" s="12">
        <v>0</v>
      </c>
      <c r="GE65" s="13"/>
      <c r="GF65" s="12">
        <v>0</v>
      </c>
      <c r="GG65" s="12">
        <v>0</v>
      </c>
      <c r="GH65" s="12">
        <v>0</v>
      </c>
      <c r="GI65" s="12">
        <v>0</v>
      </c>
      <c r="GJ65" s="13"/>
      <c r="GK65" s="12">
        <v>0</v>
      </c>
      <c r="GL65" s="12">
        <v>0</v>
      </c>
      <c r="GM65" s="12">
        <v>0</v>
      </c>
      <c r="GN65" s="12">
        <v>0</v>
      </c>
      <c r="GO65" s="13"/>
      <c r="GP65" s="12">
        <v>0</v>
      </c>
      <c r="GQ65" s="12">
        <v>0</v>
      </c>
      <c r="GR65" s="12">
        <v>0</v>
      </c>
      <c r="GS65" s="12">
        <v>0</v>
      </c>
      <c r="GT65" s="13"/>
      <c r="GU65" s="12">
        <v>0</v>
      </c>
      <c r="GV65" s="12">
        <v>0</v>
      </c>
      <c r="GW65" s="12">
        <v>0</v>
      </c>
      <c r="GX65" s="12">
        <v>0</v>
      </c>
      <c r="GY65" s="13"/>
      <c r="GZ65" s="12">
        <v>0</v>
      </c>
      <c r="HA65" s="12">
        <v>0</v>
      </c>
      <c r="HB65" s="12">
        <v>0</v>
      </c>
      <c r="HC65" s="12">
        <v>0</v>
      </c>
      <c r="HD65" s="13"/>
      <c r="HE65" s="12">
        <v>0</v>
      </c>
      <c r="HF65" s="12">
        <v>0</v>
      </c>
      <c r="HG65" s="12">
        <v>0</v>
      </c>
      <c r="HH65" s="12">
        <v>0</v>
      </c>
      <c r="HI65" s="13"/>
      <c r="HJ65" s="12">
        <v>0</v>
      </c>
      <c r="HK65" s="12">
        <v>0</v>
      </c>
      <c r="HL65" s="12">
        <v>0</v>
      </c>
      <c r="HM65" s="12">
        <v>0</v>
      </c>
      <c r="HN65" s="13"/>
      <c r="HO65" s="12">
        <v>0</v>
      </c>
      <c r="HP65" s="12">
        <v>0</v>
      </c>
      <c r="HQ65" s="12">
        <v>0</v>
      </c>
      <c r="HR65" s="12">
        <v>0</v>
      </c>
      <c r="HS65" s="13"/>
      <c r="HT65" s="12">
        <v>0</v>
      </c>
      <c r="HU65" s="12">
        <v>0</v>
      </c>
      <c r="HV65" s="12">
        <v>0</v>
      </c>
      <c r="HW65" s="12">
        <v>0</v>
      </c>
      <c r="HX65" s="13"/>
      <c r="HY65" s="12">
        <v>0</v>
      </c>
      <c r="HZ65" s="12">
        <v>0</v>
      </c>
      <c r="IA65" s="12"/>
      <c r="IB65" s="12">
        <v>0</v>
      </c>
      <c r="IC65" s="13"/>
      <c r="ID65" s="12">
        <v>0</v>
      </c>
      <c r="IE65" s="12">
        <v>0</v>
      </c>
      <c r="IF65" s="12">
        <v>0</v>
      </c>
      <c r="IG65" s="12">
        <v>0</v>
      </c>
      <c r="IH65" s="13"/>
      <c r="II65" s="12">
        <v>0</v>
      </c>
      <c r="IJ65" s="12">
        <v>0</v>
      </c>
      <c r="IK65" s="12">
        <v>0</v>
      </c>
      <c r="IL65" s="12">
        <v>0</v>
      </c>
      <c r="IM65" s="13"/>
      <c r="IN65" s="12">
        <v>0</v>
      </c>
      <c r="IO65" s="12">
        <v>0</v>
      </c>
      <c r="IP65" s="12">
        <v>0</v>
      </c>
      <c r="IQ65" s="12">
        <v>0</v>
      </c>
      <c r="IR65" s="13"/>
      <c r="IS65" s="12">
        <v>0</v>
      </c>
      <c r="IT65" s="12">
        <v>0</v>
      </c>
      <c r="IU65" s="12">
        <v>0</v>
      </c>
      <c r="IV65" s="12">
        <v>0</v>
      </c>
      <c r="IW65" s="13"/>
      <c r="IX65" s="12">
        <v>0</v>
      </c>
      <c r="IY65" s="12">
        <v>0</v>
      </c>
      <c r="IZ65" s="12">
        <v>0</v>
      </c>
      <c r="JA65" s="12">
        <v>0</v>
      </c>
      <c r="JB65" s="13"/>
      <c r="JC65" s="12">
        <v>0</v>
      </c>
      <c r="JD65" s="12">
        <v>0</v>
      </c>
      <c r="JE65" s="12">
        <v>0</v>
      </c>
      <c r="JF65" s="12">
        <v>0</v>
      </c>
      <c r="JG65" s="13"/>
      <c r="JH65" s="72">
        <v>0</v>
      </c>
      <c r="JI65" s="12">
        <v>0</v>
      </c>
      <c r="JJ65" s="12">
        <v>0</v>
      </c>
      <c r="JK65" s="12">
        <v>0</v>
      </c>
      <c r="JL65" s="13"/>
      <c r="JM65" s="12">
        <v>0</v>
      </c>
      <c r="JN65" s="12">
        <v>0</v>
      </c>
      <c r="JO65" s="12">
        <v>0</v>
      </c>
      <c r="JP65" s="12">
        <v>0</v>
      </c>
      <c r="JQ65" s="13"/>
      <c r="JR65" s="12">
        <v>0</v>
      </c>
      <c r="JS65" s="12">
        <v>0</v>
      </c>
      <c r="JT65" s="12">
        <v>0</v>
      </c>
      <c r="JU65" s="12">
        <v>0</v>
      </c>
      <c r="JV65" s="13"/>
      <c r="JW65" s="12">
        <v>0</v>
      </c>
      <c r="JX65" s="12">
        <v>0</v>
      </c>
      <c r="JY65" s="12">
        <v>0</v>
      </c>
      <c r="JZ65" s="12">
        <v>0</v>
      </c>
      <c r="KA65" s="13"/>
      <c r="KB65" s="12">
        <v>0</v>
      </c>
      <c r="KC65" s="12">
        <v>0</v>
      </c>
      <c r="KD65" s="12">
        <v>0</v>
      </c>
      <c r="KE65" s="12">
        <v>0</v>
      </c>
      <c r="KF65" s="13"/>
      <c r="KG65" s="12">
        <v>0</v>
      </c>
      <c r="KH65" s="12">
        <v>0</v>
      </c>
      <c r="KI65" s="12">
        <v>0</v>
      </c>
      <c r="KJ65" s="12">
        <v>0</v>
      </c>
      <c r="KK65" s="13"/>
      <c r="KL65" s="12">
        <v>0</v>
      </c>
      <c r="KM65" s="12">
        <v>0</v>
      </c>
      <c r="KN65" s="12">
        <v>0</v>
      </c>
      <c r="KO65" s="12">
        <v>0</v>
      </c>
      <c r="KP65" s="13"/>
      <c r="KQ65" s="12">
        <v>0</v>
      </c>
      <c r="KR65" s="12">
        <v>0</v>
      </c>
      <c r="KS65" s="12">
        <v>0</v>
      </c>
      <c r="KT65" s="12">
        <v>0</v>
      </c>
      <c r="KU65" s="13"/>
      <c r="KV65" s="12">
        <v>0</v>
      </c>
      <c r="KW65" s="12">
        <v>0</v>
      </c>
      <c r="KX65" s="12">
        <v>0</v>
      </c>
      <c r="KY65" s="12">
        <v>0</v>
      </c>
      <c r="KZ65" s="13"/>
      <c r="LA65" s="12">
        <v>0</v>
      </c>
      <c r="LB65" s="12">
        <v>0</v>
      </c>
      <c r="LC65" s="12">
        <v>0</v>
      </c>
      <c r="LD65" s="12">
        <v>0</v>
      </c>
      <c r="LE65" s="13"/>
      <c r="LF65" s="12">
        <v>0</v>
      </c>
      <c r="LG65" s="12">
        <v>0</v>
      </c>
      <c r="LH65" s="12">
        <v>0</v>
      </c>
      <c r="LI65" s="12">
        <v>0</v>
      </c>
      <c r="LJ65" s="13"/>
      <c r="LK65" s="12">
        <v>0</v>
      </c>
      <c r="LL65" s="12">
        <v>0</v>
      </c>
      <c r="LM65" s="12">
        <v>0</v>
      </c>
      <c r="LN65" s="12">
        <v>0</v>
      </c>
      <c r="LO65" s="13"/>
      <c r="LP65" s="12">
        <v>0</v>
      </c>
      <c r="LQ65" s="12">
        <v>0</v>
      </c>
      <c r="LR65" s="12">
        <v>0</v>
      </c>
      <c r="LS65" s="12">
        <v>0</v>
      </c>
      <c r="LT65" s="13"/>
      <c r="LU65" s="12">
        <v>0</v>
      </c>
      <c r="LV65" s="12">
        <v>0</v>
      </c>
      <c r="LW65" s="12">
        <v>0</v>
      </c>
      <c r="LX65" s="12">
        <v>0</v>
      </c>
      <c r="LY65" s="13"/>
      <c r="LZ65" s="12">
        <v>0</v>
      </c>
      <c r="MA65" s="12">
        <v>0</v>
      </c>
      <c r="MB65" s="12">
        <v>0</v>
      </c>
      <c r="MC65" s="12">
        <v>0</v>
      </c>
      <c r="MD65" s="13"/>
      <c r="ME65" s="12">
        <v>0</v>
      </c>
      <c r="MF65" s="12">
        <v>0</v>
      </c>
      <c r="MG65" s="12">
        <v>0</v>
      </c>
      <c r="MH65" s="12">
        <v>0</v>
      </c>
      <c r="MI65" s="13"/>
      <c r="MJ65" s="12">
        <v>0</v>
      </c>
      <c r="MK65" s="12">
        <v>0</v>
      </c>
      <c r="ML65" s="12">
        <v>0</v>
      </c>
      <c r="MM65" s="12">
        <v>0</v>
      </c>
      <c r="MN65" s="13"/>
      <c r="MO65" s="12">
        <v>0</v>
      </c>
      <c r="MP65" s="12">
        <v>0</v>
      </c>
      <c r="MQ65" s="12">
        <v>0</v>
      </c>
      <c r="MR65" s="12">
        <v>0</v>
      </c>
      <c r="MS65" s="13"/>
      <c r="MT65" s="12">
        <v>0</v>
      </c>
      <c r="MU65" s="12">
        <v>0</v>
      </c>
      <c r="MV65" s="12">
        <v>0</v>
      </c>
      <c r="MW65" s="12">
        <v>0</v>
      </c>
      <c r="MX65" s="13"/>
    </row>
    <row r="66" spans="1:362" ht="16.5" hidden="1">
      <c r="A66" s="77">
        <v>60</v>
      </c>
      <c r="B66" s="78" t="s">
        <v>49</v>
      </c>
      <c r="C66" s="12">
        <v>0</v>
      </c>
      <c r="D66" s="12">
        <v>0</v>
      </c>
      <c r="E66" s="12">
        <v>0</v>
      </c>
      <c r="F66" s="12">
        <v>0</v>
      </c>
      <c r="G66" s="13"/>
      <c r="H66" s="12">
        <v>0</v>
      </c>
      <c r="I66" s="12">
        <v>0</v>
      </c>
      <c r="J66" s="12">
        <v>0</v>
      </c>
      <c r="K66" s="12">
        <v>0</v>
      </c>
      <c r="L66" s="13"/>
      <c r="M66" s="12">
        <v>0</v>
      </c>
      <c r="N66" s="12">
        <v>0</v>
      </c>
      <c r="O66" s="12">
        <v>0</v>
      </c>
      <c r="P66" s="12">
        <v>0</v>
      </c>
      <c r="Q66" s="13"/>
      <c r="R66" s="12">
        <v>0</v>
      </c>
      <c r="S66" s="12">
        <v>0</v>
      </c>
      <c r="T66" s="12">
        <v>0</v>
      </c>
      <c r="U66" s="12">
        <v>0</v>
      </c>
      <c r="V66" s="13"/>
      <c r="W66" s="12">
        <v>0</v>
      </c>
      <c r="X66" s="12">
        <v>0</v>
      </c>
      <c r="Y66" s="12">
        <v>0</v>
      </c>
      <c r="Z66" s="12">
        <v>0</v>
      </c>
      <c r="AA66" s="13"/>
      <c r="AB66" s="12">
        <v>0</v>
      </c>
      <c r="AC66" s="12">
        <v>0</v>
      </c>
      <c r="AD66" s="12">
        <v>0</v>
      </c>
      <c r="AE66" s="12">
        <v>0</v>
      </c>
      <c r="AF66" s="13"/>
      <c r="AG66" s="12">
        <v>0</v>
      </c>
      <c r="AH66" s="12">
        <v>0</v>
      </c>
      <c r="AI66" s="12">
        <v>0</v>
      </c>
      <c r="AJ66" s="12">
        <v>0</v>
      </c>
      <c r="AK66" s="13"/>
      <c r="AL66" s="12">
        <v>0</v>
      </c>
      <c r="AM66" s="12">
        <v>0</v>
      </c>
      <c r="AN66" s="12">
        <v>0</v>
      </c>
      <c r="AO66" s="12">
        <v>0</v>
      </c>
      <c r="AP66" s="13"/>
      <c r="AQ66" s="12">
        <v>0</v>
      </c>
      <c r="AR66" s="12">
        <v>0</v>
      </c>
      <c r="AS66" s="12">
        <v>0</v>
      </c>
      <c r="AT66" s="12">
        <v>0</v>
      </c>
      <c r="AU66" s="13"/>
      <c r="AV66" s="12">
        <v>0</v>
      </c>
      <c r="AW66" s="12">
        <v>0</v>
      </c>
      <c r="AX66" s="12">
        <v>0</v>
      </c>
      <c r="AY66" s="12">
        <v>0</v>
      </c>
      <c r="AZ66" s="13"/>
      <c r="BA66" s="12">
        <v>0</v>
      </c>
      <c r="BB66" s="12">
        <v>0</v>
      </c>
      <c r="BC66" s="12">
        <v>0</v>
      </c>
      <c r="BD66" s="12">
        <v>0</v>
      </c>
      <c r="BE66" s="13"/>
      <c r="BF66" s="12">
        <v>0</v>
      </c>
      <c r="BG66" s="12">
        <v>0</v>
      </c>
      <c r="BH66" s="12">
        <v>0</v>
      </c>
      <c r="BI66" s="12">
        <v>0</v>
      </c>
      <c r="BJ66" s="13"/>
      <c r="BK66" s="12">
        <v>0</v>
      </c>
      <c r="BL66" s="12">
        <v>0</v>
      </c>
      <c r="BM66" s="12">
        <v>0</v>
      </c>
      <c r="BN66" s="12">
        <v>0</v>
      </c>
      <c r="BO66" s="13"/>
      <c r="BP66" s="12">
        <v>0</v>
      </c>
      <c r="BQ66" s="12">
        <v>0</v>
      </c>
      <c r="BR66" s="12">
        <v>0</v>
      </c>
      <c r="BS66" s="12">
        <v>0</v>
      </c>
      <c r="BT66" s="13"/>
      <c r="BU66" s="12">
        <v>0</v>
      </c>
      <c r="BV66" s="12">
        <v>0</v>
      </c>
      <c r="BW66" s="12">
        <v>0</v>
      </c>
      <c r="BX66" s="12">
        <v>0</v>
      </c>
      <c r="BY66" s="13"/>
      <c r="BZ66" s="12">
        <v>0</v>
      </c>
      <c r="CA66" s="12">
        <v>0</v>
      </c>
      <c r="CB66" s="12">
        <v>0</v>
      </c>
      <c r="CC66" s="12">
        <v>0</v>
      </c>
      <c r="CD66" s="13"/>
      <c r="CE66" s="12">
        <v>0</v>
      </c>
      <c r="CF66" s="12">
        <v>0</v>
      </c>
      <c r="CG66" s="12">
        <v>0</v>
      </c>
      <c r="CH66" s="12">
        <v>0</v>
      </c>
      <c r="CI66" s="13"/>
      <c r="CJ66" s="12">
        <v>0</v>
      </c>
      <c r="CK66" s="12">
        <v>0</v>
      </c>
      <c r="CL66" s="12">
        <v>0</v>
      </c>
      <c r="CM66" s="12">
        <v>0</v>
      </c>
      <c r="CN66" s="13"/>
      <c r="CO66" s="12">
        <v>0</v>
      </c>
      <c r="CP66" s="12">
        <v>0</v>
      </c>
      <c r="CQ66" s="12">
        <v>0</v>
      </c>
      <c r="CR66" s="12">
        <v>0</v>
      </c>
      <c r="CS66" s="13"/>
      <c r="CT66" s="12">
        <v>0</v>
      </c>
      <c r="CU66" s="12">
        <v>0</v>
      </c>
      <c r="CV66" s="12">
        <v>0</v>
      </c>
      <c r="CW66" s="12">
        <v>0</v>
      </c>
      <c r="CX66" s="13"/>
      <c r="CY66" s="12">
        <v>0</v>
      </c>
      <c r="CZ66" s="12">
        <v>0</v>
      </c>
      <c r="DA66" s="12">
        <v>0</v>
      </c>
      <c r="DB66" s="12">
        <v>0</v>
      </c>
      <c r="DC66" s="13"/>
      <c r="DD66" s="12">
        <v>0</v>
      </c>
      <c r="DE66" s="12">
        <v>0</v>
      </c>
      <c r="DF66" s="12">
        <v>0</v>
      </c>
      <c r="DG66" s="12">
        <v>0</v>
      </c>
      <c r="DH66" s="13"/>
      <c r="DI66" s="12">
        <v>0</v>
      </c>
      <c r="DJ66" s="12">
        <v>0</v>
      </c>
      <c r="DK66" s="12">
        <v>0</v>
      </c>
      <c r="DL66" s="12">
        <v>0</v>
      </c>
      <c r="DM66" s="13"/>
      <c r="DN66" s="12">
        <v>0</v>
      </c>
      <c r="DO66" s="12">
        <v>0</v>
      </c>
      <c r="DP66" s="12">
        <v>0</v>
      </c>
      <c r="DQ66" s="12">
        <v>0</v>
      </c>
      <c r="DR66" s="13"/>
      <c r="DS66" s="12">
        <v>0</v>
      </c>
      <c r="DT66" s="12">
        <v>0</v>
      </c>
      <c r="DU66" s="12">
        <v>0</v>
      </c>
      <c r="DV66" s="12">
        <v>0</v>
      </c>
      <c r="DW66" s="13"/>
      <c r="DX66" s="12">
        <v>0</v>
      </c>
      <c r="DY66" s="12">
        <v>0</v>
      </c>
      <c r="DZ66" s="12">
        <v>0</v>
      </c>
      <c r="EA66" s="12">
        <v>0</v>
      </c>
      <c r="EB66" s="13"/>
      <c r="EC66" s="12">
        <v>0</v>
      </c>
      <c r="ED66" s="12">
        <v>0</v>
      </c>
      <c r="EE66" s="12">
        <v>0</v>
      </c>
      <c r="EF66" s="12">
        <v>0</v>
      </c>
      <c r="EG66" s="13"/>
      <c r="EH66" s="12">
        <v>0</v>
      </c>
      <c r="EI66" s="12">
        <v>0</v>
      </c>
      <c r="EJ66" s="12">
        <v>0</v>
      </c>
      <c r="EK66" s="12">
        <v>0</v>
      </c>
      <c r="EL66" s="13"/>
      <c r="EM66" s="12">
        <v>0</v>
      </c>
      <c r="EN66" s="12">
        <v>0</v>
      </c>
      <c r="EO66" s="12">
        <v>0</v>
      </c>
      <c r="EP66" s="12">
        <v>0</v>
      </c>
      <c r="EQ66" s="13"/>
      <c r="ER66" s="12">
        <v>0</v>
      </c>
      <c r="ES66" s="12">
        <v>0</v>
      </c>
      <c r="ET66" s="12">
        <v>0</v>
      </c>
      <c r="EU66" s="12">
        <v>0</v>
      </c>
      <c r="EV66" s="13"/>
      <c r="EW66" s="12">
        <v>0</v>
      </c>
      <c r="EX66" s="12">
        <v>0</v>
      </c>
      <c r="EY66" s="12">
        <v>0</v>
      </c>
      <c r="EZ66" s="12">
        <v>0</v>
      </c>
      <c r="FA66" s="13"/>
      <c r="FB66" s="12">
        <v>0</v>
      </c>
      <c r="FC66" s="12">
        <v>0</v>
      </c>
      <c r="FD66" s="12">
        <v>0</v>
      </c>
      <c r="FE66" s="12">
        <v>0</v>
      </c>
      <c r="FF66" s="13"/>
      <c r="FG66" s="12">
        <v>0</v>
      </c>
      <c r="FH66" s="12">
        <v>0</v>
      </c>
      <c r="FI66" s="12">
        <v>0</v>
      </c>
      <c r="FJ66" s="12">
        <v>0</v>
      </c>
      <c r="FK66" s="13"/>
      <c r="FL66" s="12">
        <v>0</v>
      </c>
      <c r="FM66" s="12">
        <v>0</v>
      </c>
      <c r="FN66" s="12">
        <v>0</v>
      </c>
      <c r="FO66" s="12">
        <v>0</v>
      </c>
      <c r="FP66" s="13"/>
      <c r="FQ66" s="12">
        <v>0</v>
      </c>
      <c r="FR66" s="12">
        <v>0</v>
      </c>
      <c r="FS66" s="12">
        <v>0</v>
      </c>
      <c r="FT66" s="12">
        <v>0</v>
      </c>
      <c r="FU66" s="13"/>
      <c r="FV66" s="12">
        <v>0</v>
      </c>
      <c r="FW66" s="12">
        <v>0</v>
      </c>
      <c r="FX66" s="12">
        <v>0</v>
      </c>
      <c r="FY66" s="12">
        <v>0</v>
      </c>
      <c r="FZ66" s="13"/>
      <c r="GA66" s="12">
        <v>0</v>
      </c>
      <c r="GB66" s="12">
        <v>0</v>
      </c>
      <c r="GC66" s="12">
        <v>0</v>
      </c>
      <c r="GD66" s="12">
        <v>0</v>
      </c>
      <c r="GE66" s="13"/>
      <c r="GF66" s="12">
        <v>0</v>
      </c>
      <c r="GG66" s="12">
        <v>0</v>
      </c>
      <c r="GH66" s="12">
        <v>0</v>
      </c>
      <c r="GI66" s="12">
        <v>0</v>
      </c>
      <c r="GJ66" s="13"/>
      <c r="GK66" s="12">
        <v>0</v>
      </c>
      <c r="GL66" s="12">
        <v>0</v>
      </c>
      <c r="GM66" s="12">
        <v>0</v>
      </c>
      <c r="GN66" s="12">
        <v>0</v>
      </c>
      <c r="GO66" s="13"/>
      <c r="GP66" s="12">
        <v>0</v>
      </c>
      <c r="GQ66" s="12">
        <v>0</v>
      </c>
      <c r="GR66" s="12">
        <v>0</v>
      </c>
      <c r="GS66" s="12">
        <v>0</v>
      </c>
      <c r="GT66" s="13"/>
      <c r="GU66" s="12">
        <v>0</v>
      </c>
      <c r="GV66" s="12">
        <v>0</v>
      </c>
      <c r="GW66" s="12">
        <v>0</v>
      </c>
      <c r="GX66" s="12">
        <v>0</v>
      </c>
      <c r="GY66" s="13"/>
      <c r="GZ66" s="12">
        <v>0</v>
      </c>
      <c r="HA66" s="12">
        <v>0</v>
      </c>
      <c r="HB66" s="12">
        <v>0</v>
      </c>
      <c r="HC66" s="12">
        <v>0</v>
      </c>
      <c r="HD66" s="13"/>
      <c r="HE66" s="12">
        <v>0</v>
      </c>
      <c r="HF66" s="12">
        <v>0</v>
      </c>
      <c r="HG66" s="12">
        <v>0</v>
      </c>
      <c r="HH66" s="12">
        <v>0</v>
      </c>
      <c r="HI66" s="13"/>
      <c r="HJ66" s="12">
        <v>0</v>
      </c>
      <c r="HK66" s="12">
        <v>0</v>
      </c>
      <c r="HL66" s="12">
        <v>0</v>
      </c>
      <c r="HM66" s="12">
        <v>0</v>
      </c>
      <c r="HN66" s="13"/>
      <c r="HO66" s="12">
        <v>0</v>
      </c>
      <c r="HP66" s="12">
        <v>0</v>
      </c>
      <c r="HQ66" s="12">
        <v>0</v>
      </c>
      <c r="HR66" s="12">
        <v>0</v>
      </c>
      <c r="HS66" s="13"/>
      <c r="HT66" s="12">
        <v>0</v>
      </c>
      <c r="HU66" s="12">
        <v>0</v>
      </c>
      <c r="HV66" s="12">
        <v>0</v>
      </c>
      <c r="HW66" s="12">
        <v>0</v>
      </c>
      <c r="HX66" s="13"/>
      <c r="HY66" s="12">
        <v>0</v>
      </c>
      <c r="HZ66" s="12">
        <v>0</v>
      </c>
      <c r="IA66" s="12"/>
      <c r="IB66" s="12">
        <v>0</v>
      </c>
      <c r="IC66" s="13"/>
      <c r="ID66" s="12">
        <v>0</v>
      </c>
      <c r="IE66" s="12">
        <v>0</v>
      </c>
      <c r="IF66" s="12">
        <v>0</v>
      </c>
      <c r="IG66" s="12">
        <v>0</v>
      </c>
      <c r="IH66" s="13"/>
      <c r="II66" s="12">
        <v>0</v>
      </c>
      <c r="IJ66" s="12">
        <v>0</v>
      </c>
      <c r="IK66" s="12">
        <v>0</v>
      </c>
      <c r="IL66" s="12">
        <v>0</v>
      </c>
      <c r="IM66" s="13"/>
      <c r="IN66" s="12">
        <v>0</v>
      </c>
      <c r="IO66" s="12">
        <v>0</v>
      </c>
      <c r="IP66" s="12">
        <v>0</v>
      </c>
      <c r="IQ66" s="12">
        <v>0</v>
      </c>
      <c r="IR66" s="13"/>
      <c r="IS66" s="12">
        <v>0</v>
      </c>
      <c r="IT66" s="12">
        <v>0</v>
      </c>
      <c r="IU66" s="12">
        <v>0</v>
      </c>
      <c r="IV66" s="12">
        <v>0</v>
      </c>
      <c r="IW66" s="13"/>
      <c r="IX66" s="12">
        <v>0</v>
      </c>
      <c r="IY66" s="12">
        <v>0</v>
      </c>
      <c r="IZ66" s="12">
        <v>0</v>
      </c>
      <c r="JA66" s="12">
        <v>0</v>
      </c>
      <c r="JB66" s="13"/>
      <c r="JC66" s="12">
        <v>0</v>
      </c>
      <c r="JD66" s="12">
        <v>0</v>
      </c>
      <c r="JE66" s="12">
        <v>0</v>
      </c>
      <c r="JF66" s="12">
        <v>0</v>
      </c>
      <c r="JG66" s="13"/>
      <c r="JH66" s="72">
        <v>0</v>
      </c>
      <c r="JI66" s="12">
        <v>0</v>
      </c>
      <c r="JJ66" s="12">
        <v>0</v>
      </c>
      <c r="JK66" s="12">
        <v>0</v>
      </c>
      <c r="JL66" s="13"/>
      <c r="JM66" s="12">
        <v>0</v>
      </c>
      <c r="JN66" s="12">
        <v>0</v>
      </c>
      <c r="JO66" s="12">
        <v>0</v>
      </c>
      <c r="JP66" s="12">
        <v>0</v>
      </c>
      <c r="JQ66" s="13"/>
      <c r="JR66" s="12">
        <v>0</v>
      </c>
      <c r="JS66" s="12">
        <v>0</v>
      </c>
      <c r="JT66" s="12">
        <v>0</v>
      </c>
      <c r="JU66" s="12">
        <v>0</v>
      </c>
      <c r="JV66" s="13"/>
      <c r="JW66" s="12">
        <v>0</v>
      </c>
      <c r="JX66" s="12">
        <v>0</v>
      </c>
      <c r="JY66" s="12">
        <v>0</v>
      </c>
      <c r="JZ66" s="12">
        <v>0</v>
      </c>
      <c r="KA66" s="13"/>
      <c r="KB66" s="12">
        <v>0</v>
      </c>
      <c r="KC66" s="12">
        <v>0</v>
      </c>
      <c r="KD66" s="12">
        <v>0</v>
      </c>
      <c r="KE66" s="12">
        <v>0</v>
      </c>
      <c r="KF66" s="13"/>
      <c r="KG66" s="12">
        <v>0</v>
      </c>
      <c r="KH66" s="12">
        <v>0</v>
      </c>
      <c r="KI66" s="12">
        <v>0</v>
      </c>
      <c r="KJ66" s="12">
        <v>0</v>
      </c>
      <c r="KK66" s="13"/>
      <c r="KL66" s="12">
        <v>0</v>
      </c>
      <c r="KM66" s="12">
        <v>0</v>
      </c>
      <c r="KN66" s="12">
        <v>0</v>
      </c>
      <c r="KO66" s="12">
        <v>0</v>
      </c>
      <c r="KP66" s="13"/>
      <c r="KQ66" s="12">
        <v>0</v>
      </c>
      <c r="KR66" s="12">
        <v>0</v>
      </c>
      <c r="KS66" s="12">
        <v>0</v>
      </c>
      <c r="KT66" s="12">
        <v>0</v>
      </c>
      <c r="KU66" s="13"/>
      <c r="KV66" s="12">
        <v>0</v>
      </c>
      <c r="KW66" s="12">
        <v>0</v>
      </c>
      <c r="KX66" s="12">
        <v>0</v>
      </c>
      <c r="KY66" s="12">
        <v>0</v>
      </c>
      <c r="KZ66" s="13"/>
      <c r="LA66" s="12">
        <v>0</v>
      </c>
      <c r="LB66" s="12">
        <v>0</v>
      </c>
      <c r="LC66" s="12">
        <v>0</v>
      </c>
      <c r="LD66" s="12">
        <v>0</v>
      </c>
      <c r="LE66" s="13"/>
      <c r="LF66" s="12">
        <v>0</v>
      </c>
      <c r="LG66" s="12">
        <v>0</v>
      </c>
      <c r="LH66" s="12">
        <v>0</v>
      </c>
      <c r="LI66" s="12">
        <v>0</v>
      </c>
      <c r="LJ66" s="13"/>
      <c r="LK66" s="12">
        <v>0</v>
      </c>
      <c r="LL66" s="12">
        <v>0</v>
      </c>
      <c r="LM66" s="12">
        <v>0</v>
      </c>
      <c r="LN66" s="12">
        <v>0</v>
      </c>
      <c r="LO66" s="13"/>
      <c r="LP66" s="12">
        <v>0</v>
      </c>
      <c r="LQ66" s="12">
        <v>0</v>
      </c>
      <c r="LR66" s="12">
        <v>0</v>
      </c>
      <c r="LS66" s="12">
        <v>0</v>
      </c>
      <c r="LT66" s="13"/>
      <c r="LU66" s="12">
        <v>0</v>
      </c>
      <c r="LV66" s="12">
        <v>0</v>
      </c>
      <c r="LW66" s="12">
        <v>0</v>
      </c>
      <c r="LX66" s="12">
        <v>0</v>
      </c>
      <c r="LY66" s="13"/>
      <c r="LZ66" s="12">
        <v>0</v>
      </c>
      <c r="MA66" s="12">
        <v>0</v>
      </c>
      <c r="MB66" s="12">
        <v>0</v>
      </c>
      <c r="MC66" s="12">
        <v>0</v>
      </c>
      <c r="MD66" s="13"/>
      <c r="ME66" s="12">
        <v>0</v>
      </c>
      <c r="MF66" s="12">
        <v>0</v>
      </c>
      <c r="MG66" s="12">
        <v>0</v>
      </c>
      <c r="MH66" s="12">
        <v>0</v>
      </c>
      <c r="MI66" s="13"/>
      <c r="MJ66" s="12">
        <v>0</v>
      </c>
      <c r="MK66" s="12">
        <v>0</v>
      </c>
      <c r="ML66" s="12">
        <v>0</v>
      </c>
      <c r="MM66" s="12">
        <v>0</v>
      </c>
      <c r="MN66" s="13"/>
      <c r="MO66" s="12">
        <v>0</v>
      </c>
      <c r="MP66" s="12">
        <v>0</v>
      </c>
      <c r="MQ66" s="12">
        <v>0</v>
      </c>
      <c r="MR66" s="12">
        <v>0</v>
      </c>
      <c r="MS66" s="13"/>
      <c r="MT66" s="12">
        <v>0</v>
      </c>
      <c r="MU66" s="12">
        <v>0</v>
      </c>
      <c r="MV66" s="12">
        <v>0</v>
      </c>
      <c r="MW66" s="12">
        <v>0</v>
      </c>
      <c r="MX66" s="13"/>
    </row>
    <row r="67" spans="1:362" ht="16.5" hidden="1">
      <c r="A67" s="77">
        <v>61</v>
      </c>
      <c r="B67" s="78" t="s">
        <v>50</v>
      </c>
      <c r="C67" s="12">
        <v>0</v>
      </c>
      <c r="D67" s="12">
        <v>0</v>
      </c>
      <c r="E67" s="12">
        <v>0</v>
      </c>
      <c r="F67" s="12">
        <v>0</v>
      </c>
      <c r="G67" s="13"/>
      <c r="H67" s="12">
        <v>0</v>
      </c>
      <c r="I67" s="12">
        <v>0</v>
      </c>
      <c r="J67" s="12">
        <v>0</v>
      </c>
      <c r="K67" s="12">
        <v>0</v>
      </c>
      <c r="L67" s="13"/>
      <c r="M67" s="12">
        <v>0</v>
      </c>
      <c r="N67" s="12">
        <v>0</v>
      </c>
      <c r="O67" s="12">
        <v>0</v>
      </c>
      <c r="P67" s="12">
        <v>0</v>
      </c>
      <c r="Q67" s="13"/>
      <c r="R67" s="12">
        <v>0</v>
      </c>
      <c r="S67" s="12">
        <v>0</v>
      </c>
      <c r="T67" s="12">
        <v>0</v>
      </c>
      <c r="U67" s="12">
        <v>0</v>
      </c>
      <c r="V67" s="13"/>
      <c r="W67" s="12">
        <v>0</v>
      </c>
      <c r="X67" s="12">
        <v>0</v>
      </c>
      <c r="Y67" s="12">
        <v>0</v>
      </c>
      <c r="Z67" s="12">
        <v>0</v>
      </c>
      <c r="AA67" s="13"/>
      <c r="AB67" s="12">
        <v>0</v>
      </c>
      <c r="AC67" s="12">
        <v>0</v>
      </c>
      <c r="AD67" s="12">
        <v>0</v>
      </c>
      <c r="AE67" s="12">
        <v>0</v>
      </c>
      <c r="AF67" s="13"/>
      <c r="AG67" s="12">
        <v>0</v>
      </c>
      <c r="AH67" s="12">
        <v>0</v>
      </c>
      <c r="AI67" s="12">
        <v>0</v>
      </c>
      <c r="AJ67" s="12">
        <v>0</v>
      </c>
      <c r="AK67" s="13"/>
      <c r="AL67" s="12">
        <v>0</v>
      </c>
      <c r="AM67" s="12">
        <v>0</v>
      </c>
      <c r="AN67" s="12">
        <v>0</v>
      </c>
      <c r="AO67" s="12">
        <v>0</v>
      </c>
      <c r="AP67" s="13"/>
      <c r="AQ67" s="12">
        <v>0</v>
      </c>
      <c r="AR67" s="12">
        <v>0</v>
      </c>
      <c r="AS67" s="12">
        <v>0</v>
      </c>
      <c r="AT67" s="12">
        <v>0</v>
      </c>
      <c r="AU67" s="13"/>
      <c r="AV67" s="12">
        <v>0</v>
      </c>
      <c r="AW67" s="12">
        <v>0</v>
      </c>
      <c r="AX67" s="12">
        <v>0</v>
      </c>
      <c r="AY67" s="12">
        <v>0</v>
      </c>
      <c r="AZ67" s="13"/>
      <c r="BA67" s="12">
        <v>0</v>
      </c>
      <c r="BB67" s="12">
        <v>0</v>
      </c>
      <c r="BC67" s="12">
        <v>0</v>
      </c>
      <c r="BD67" s="12">
        <v>0</v>
      </c>
      <c r="BE67" s="13"/>
      <c r="BF67" s="12">
        <v>0</v>
      </c>
      <c r="BG67" s="12">
        <v>0</v>
      </c>
      <c r="BH67" s="12">
        <v>0</v>
      </c>
      <c r="BI67" s="12">
        <v>0</v>
      </c>
      <c r="BJ67" s="13"/>
      <c r="BK67" s="12">
        <v>0</v>
      </c>
      <c r="BL67" s="12">
        <v>0</v>
      </c>
      <c r="BM67" s="12">
        <v>0</v>
      </c>
      <c r="BN67" s="12">
        <v>0</v>
      </c>
      <c r="BO67" s="13"/>
      <c r="BP67" s="12">
        <v>0</v>
      </c>
      <c r="BQ67" s="12">
        <v>0</v>
      </c>
      <c r="BR67" s="12">
        <v>0</v>
      </c>
      <c r="BS67" s="12">
        <v>0</v>
      </c>
      <c r="BT67" s="13"/>
      <c r="BU67" s="12">
        <v>0</v>
      </c>
      <c r="BV67" s="12">
        <v>0</v>
      </c>
      <c r="BW67" s="12">
        <v>0</v>
      </c>
      <c r="BX67" s="12">
        <v>0</v>
      </c>
      <c r="BY67" s="13"/>
      <c r="BZ67" s="12">
        <v>0</v>
      </c>
      <c r="CA67" s="12">
        <v>0</v>
      </c>
      <c r="CB67" s="12">
        <v>0</v>
      </c>
      <c r="CC67" s="12">
        <v>0</v>
      </c>
      <c r="CD67" s="13"/>
      <c r="CE67" s="12">
        <v>0</v>
      </c>
      <c r="CF67" s="12">
        <v>0</v>
      </c>
      <c r="CG67" s="12">
        <v>0</v>
      </c>
      <c r="CH67" s="12">
        <v>0</v>
      </c>
      <c r="CI67" s="13"/>
      <c r="CJ67" s="12">
        <v>0</v>
      </c>
      <c r="CK67" s="12">
        <v>0</v>
      </c>
      <c r="CL67" s="12">
        <v>0</v>
      </c>
      <c r="CM67" s="12">
        <v>0</v>
      </c>
      <c r="CN67" s="13"/>
      <c r="CO67" s="12">
        <v>0</v>
      </c>
      <c r="CP67" s="12">
        <v>0</v>
      </c>
      <c r="CQ67" s="12">
        <v>0</v>
      </c>
      <c r="CR67" s="12">
        <v>0</v>
      </c>
      <c r="CS67" s="13"/>
      <c r="CT67" s="12">
        <v>0</v>
      </c>
      <c r="CU67" s="12">
        <v>0</v>
      </c>
      <c r="CV67" s="12">
        <v>0</v>
      </c>
      <c r="CW67" s="12">
        <v>0</v>
      </c>
      <c r="CX67" s="13"/>
      <c r="CY67" s="12">
        <v>0</v>
      </c>
      <c r="CZ67" s="12">
        <v>0</v>
      </c>
      <c r="DA67" s="12">
        <v>0</v>
      </c>
      <c r="DB67" s="12">
        <v>0</v>
      </c>
      <c r="DC67" s="13"/>
      <c r="DD67" s="12">
        <v>0</v>
      </c>
      <c r="DE67" s="12">
        <v>0</v>
      </c>
      <c r="DF67" s="12">
        <v>0</v>
      </c>
      <c r="DG67" s="12">
        <v>0</v>
      </c>
      <c r="DH67" s="13"/>
      <c r="DI67" s="12">
        <v>0</v>
      </c>
      <c r="DJ67" s="12">
        <v>0</v>
      </c>
      <c r="DK67" s="12">
        <v>0</v>
      </c>
      <c r="DL67" s="12">
        <v>0</v>
      </c>
      <c r="DM67" s="13"/>
      <c r="DN67" s="12">
        <v>0</v>
      </c>
      <c r="DO67" s="12">
        <v>0</v>
      </c>
      <c r="DP67" s="12">
        <v>0</v>
      </c>
      <c r="DQ67" s="12">
        <v>0</v>
      </c>
      <c r="DR67" s="13"/>
      <c r="DS67" s="12">
        <v>0</v>
      </c>
      <c r="DT67" s="12">
        <v>0</v>
      </c>
      <c r="DU67" s="12">
        <v>0</v>
      </c>
      <c r="DV67" s="12">
        <v>0</v>
      </c>
      <c r="DW67" s="13"/>
      <c r="DX67" s="12">
        <v>0</v>
      </c>
      <c r="DY67" s="12">
        <v>0</v>
      </c>
      <c r="DZ67" s="12">
        <v>0</v>
      </c>
      <c r="EA67" s="12">
        <v>0</v>
      </c>
      <c r="EB67" s="13"/>
      <c r="EC67" s="12">
        <v>0</v>
      </c>
      <c r="ED67" s="12">
        <v>0</v>
      </c>
      <c r="EE67" s="12">
        <v>0</v>
      </c>
      <c r="EF67" s="12">
        <v>0</v>
      </c>
      <c r="EG67" s="13"/>
      <c r="EH67" s="12">
        <v>0</v>
      </c>
      <c r="EI67" s="12">
        <v>0</v>
      </c>
      <c r="EJ67" s="12">
        <v>0</v>
      </c>
      <c r="EK67" s="12">
        <v>0</v>
      </c>
      <c r="EL67" s="13"/>
      <c r="EM67" s="12">
        <v>0</v>
      </c>
      <c r="EN67" s="12">
        <v>0</v>
      </c>
      <c r="EO67" s="12">
        <v>0</v>
      </c>
      <c r="EP67" s="12">
        <v>0</v>
      </c>
      <c r="EQ67" s="13"/>
      <c r="ER67" s="12">
        <v>0</v>
      </c>
      <c r="ES67" s="12">
        <v>0</v>
      </c>
      <c r="ET67" s="12">
        <v>0</v>
      </c>
      <c r="EU67" s="12">
        <v>0</v>
      </c>
      <c r="EV67" s="13"/>
      <c r="EW67" s="12">
        <v>0</v>
      </c>
      <c r="EX67" s="12">
        <v>0</v>
      </c>
      <c r="EY67" s="12">
        <v>0</v>
      </c>
      <c r="EZ67" s="12">
        <v>0</v>
      </c>
      <c r="FA67" s="13"/>
      <c r="FB67" s="12">
        <v>0</v>
      </c>
      <c r="FC67" s="12">
        <v>0</v>
      </c>
      <c r="FD67" s="12">
        <v>0</v>
      </c>
      <c r="FE67" s="12">
        <v>0</v>
      </c>
      <c r="FF67" s="13"/>
      <c r="FG67" s="12">
        <v>0</v>
      </c>
      <c r="FH67" s="12">
        <v>0</v>
      </c>
      <c r="FI67" s="12">
        <v>0</v>
      </c>
      <c r="FJ67" s="12">
        <v>0</v>
      </c>
      <c r="FK67" s="13"/>
      <c r="FL67" s="12">
        <v>0</v>
      </c>
      <c r="FM67" s="12">
        <v>0</v>
      </c>
      <c r="FN67" s="12">
        <v>0</v>
      </c>
      <c r="FO67" s="12">
        <v>0</v>
      </c>
      <c r="FP67" s="13"/>
      <c r="FQ67" s="12">
        <v>0</v>
      </c>
      <c r="FR67" s="12">
        <v>0</v>
      </c>
      <c r="FS67" s="12">
        <v>0</v>
      </c>
      <c r="FT67" s="12">
        <v>0</v>
      </c>
      <c r="FU67" s="13"/>
      <c r="FV67" s="12">
        <v>0</v>
      </c>
      <c r="FW67" s="12">
        <v>0</v>
      </c>
      <c r="FX67" s="12">
        <v>0</v>
      </c>
      <c r="FY67" s="12">
        <v>0</v>
      </c>
      <c r="FZ67" s="13"/>
      <c r="GA67" s="12">
        <v>0</v>
      </c>
      <c r="GB67" s="12">
        <v>0</v>
      </c>
      <c r="GC67" s="12">
        <v>0</v>
      </c>
      <c r="GD67" s="12">
        <v>0</v>
      </c>
      <c r="GE67" s="13"/>
      <c r="GF67" s="12">
        <v>0</v>
      </c>
      <c r="GG67" s="12">
        <v>0</v>
      </c>
      <c r="GH67" s="12">
        <v>0</v>
      </c>
      <c r="GI67" s="12">
        <v>0</v>
      </c>
      <c r="GJ67" s="13"/>
      <c r="GK67" s="12">
        <v>0</v>
      </c>
      <c r="GL67" s="12">
        <v>0</v>
      </c>
      <c r="GM67" s="12">
        <v>0</v>
      </c>
      <c r="GN67" s="12">
        <v>0</v>
      </c>
      <c r="GO67" s="13"/>
      <c r="GP67" s="12">
        <v>0</v>
      </c>
      <c r="GQ67" s="12">
        <v>0</v>
      </c>
      <c r="GR67" s="12">
        <v>0</v>
      </c>
      <c r="GS67" s="12">
        <v>0</v>
      </c>
      <c r="GT67" s="13"/>
      <c r="GU67" s="12">
        <v>0</v>
      </c>
      <c r="GV67" s="12">
        <v>0</v>
      </c>
      <c r="GW67" s="12">
        <v>0</v>
      </c>
      <c r="GX67" s="12">
        <v>0</v>
      </c>
      <c r="GY67" s="13"/>
      <c r="GZ67" s="12">
        <v>0</v>
      </c>
      <c r="HA67" s="12">
        <v>0</v>
      </c>
      <c r="HB67" s="12">
        <v>0</v>
      </c>
      <c r="HC67" s="12">
        <v>0</v>
      </c>
      <c r="HD67" s="13"/>
      <c r="HE67" s="12">
        <v>0</v>
      </c>
      <c r="HF67" s="12">
        <v>0</v>
      </c>
      <c r="HG67" s="12">
        <v>0</v>
      </c>
      <c r="HH67" s="12">
        <v>0</v>
      </c>
      <c r="HI67" s="13"/>
      <c r="HJ67" s="12">
        <v>0</v>
      </c>
      <c r="HK67" s="12">
        <v>0</v>
      </c>
      <c r="HL67" s="12">
        <v>0</v>
      </c>
      <c r="HM67" s="12">
        <v>0</v>
      </c>
      <c r="HN67" s="13"/>
      <c r="HO67" s="12">
        <v>0</v>
      </c>
      <c r="HP67" s="12">
        <v>0</v>
      </c>
      <c r="HQ67" s="12">
        <v>0</v>
      </c>
      <c r="HR67" s="12">
        <v>0</v>
      </c>
      <c r="HS67" s="13"/>
      <c r="HT67" s="12">
        <v>0</v>
      </c>
      <c r="HU67" s="12">
        <v>0</v>
      </c>
      <c r="HV67" s="12">
        <v>0</v>
      </c>
      <c r="HW67" s="12">
        <v>0</v>
      </c>
      <c r="HX67" s="13"/>
      <c r="HY67" s="12">
        <v>0</v>
      </c>
      <c r="HZ67" s="12">
        <v>0</v>
      </c>
      <c r="IA67" s="12"/>
      <c r="IB67" s="12">
        <v>0</v>
      </c>
      <c r="IC67" s="13"/>
      <c r="ID67" s="12">
        <v>0</v>
      </c>
      <c r="IE67" s="12">
        <v>0</v>
      </c>
      <c r="IF67" s="12">
        <v>0</v>
      </c>
      <c r="IG67" s="12">
        <v>0</v>
      </c>
      <c r="IH67" s="13"/>
      <c r="II67" s="12">
        <v>0</v>
      </c>
      <c r="IJ67" s="12">
        <v>0</v>
      </c>
      <c r="IK67" s="12">
        <v>0</v>
      </c>
      <c r="IL67" s="12">
        <v>0</v>
      </c>
      <c r="IM67" s="13"/>
      <c r="IN67" s="12">
        <v>0</v>
      </c>
      <c r="IO67" s="12">
        <v>0</v>
      </c>
      <c r="IP67" s="12">
        <v>0</v>
      </c>
      <c r="IQ67" s="12">
        <v>0</v>
      </c>
      <c r="IR67" s="13"/>
      <c r="IS67" s="12">
        <v>0</v>
      </c>
      <c r="IT67" s="12">
        <v>0</v>
      </c>
      <c r="IU67" s="12">
        <v>0</v>
      </c>
      <c r="IV67" s="12">
        <v>0</v>
      </c>
      <c r="IW67" s="13"/>
      <c r="IX67" s="12">
        <v>0</v>
      </c>
      <c r="IY67" s="12">
        <v>0</v>
      </c>
      <c r="IZ67" s="12">
        <v>0</v>
      </c>
      <c r="JA67" s="12">
        <v>0</v>
      </c>
      <c r="JB67" s="13"/>
      <c r="JC67" s="12">
        <v>0</v>
      </c>
      <c r="JD67" s="12">
        <v>0</v>
      </c>
      <c r="JE67" s="12">
        <v>0</v>
      </c>
      <c r="JF67" s="12">
        <v>0</v>
      </c>
      <c r="JG67" s="13"/>
      <c r="JH67" s="72">
        <v>0</v>
      </c>
      <c r="JI67" s="12">
        <v>0</v>
      </c>
      <c r="JJ67" s="12">
        <v>0</v>
      </c>
      <c r="JK67" s="12">
        <v>0</v>
      </c>
      <c r="JL67" s="13"/>
      <c r="JM67" s="12">
        <v>0</v>
      </c>
      <c r="JN67" s="12">
        <v>0</v>
      </c>
      <c r="JO67" s="12">
        <v>0</v>
      </c>
      <c r="JP67" s="12">
        <v>0</v>
      </c>
      <c r="JQ67" s="13"/>
      <c r="JR67" s="12">
        <v>0</v>
      </c>
      <c r="JS67" s="12">
        <v>0</v>
      </c>
      <c r="JT67" s="12">
        <v>0</v>
      </c>
      <c r="JU67" s="12">
        <v>0</v>
      </c>
      <c r="JV67" s="13"/>
      <c r="JW67" s="12">
        <v>0</v>
      </c>
      <c r="JX67" s="12">
        <v>0</v>
      </c>
      <c r="JY67" s="12">
        <v>0</v>
      </c>
      <c r="JZ67" s="12">
        <v>0</v>
      </c>
      <c r="KA67" s="13"/>
      <c r="KB67" s="12">
        <v>0</v>
      </c>
      <c r="KC67" s="12">
        <v>0</v>
      </c>
      <c r="KD67" s="12">
        <v>0</v>
      </c>
      <c r="KE67" s="12">
        <v>0</v>
      </c>
      <c r="KF67" s="13"/>
      <c r="KG67" s="12">
        <v>0</v>
      </c>
      <c r="KH67" s="12">
        <v>0</v>
      </c>
      <c r="KI67" s="12">
        <v>0</v>
      </c>
      <c r="KJ67" s="12">
        <v>0</v>
      </c>
      <c r="KK67" s="13"/>
      <c r="KL67" s="12">
        <v>0</v>
      </c>
      <c r="KM67" s="12">
        <v>0</v>
      </c>
      <c r="KN67" s="12">
        <v>0</v>
      </c>
      <c r="KO67" s="12">
        <v>0</v>
      </c>
      <c r="KP67" s="13"/>
      <c r="KQ67" s="12">
        <v>0</v>
      </c>
      <c r="KR67" s="12">
        <v>0</v>
      </c>
      <c r="KS67" s="12">
        <v>0</v>
      </c>
      <c r="KT67" s="12">
        <v>0</v>
      </c>
      <c r="KU67" s="13"/>
      <c r="KV67" s="12">
        <v>0</v>
      </c>
      <c r="KW67" s="12">
        <v>0</v>
      </c>
      <c r="KX67" s="12">
        <v>0</v>
      </c>
      <c r="KY67" s="12">
        <v>0</v>
      </c>
      <c r="KZ67" s="13"/>
      <c r="LA67" s="12">
        <v>0</v>
      </c>
      <c r="LB67" s="12">
        <v>0</v>
      </c>
      <c r="LC67" s="12">
        <v>0</v>
      </c>
      <c r="LD67" s="12">
        <v>0</v>
      </c>
      <c r="LE67" s="13"/>
      <c r="LF67" s="12">
        <v>0</v>
      </c>
      <c r="LG67" s="12">
        <v>0</v>
      </c>
      <c r="LH67" s="12">
        <v>0</v>
      </c>
      <c r="LI67" s="12">
        <v>0</v>
      </c>
      <c r="LJ67" s="13"/>
      <c r="LK67" s="12">
        <v>0</v>
      </c>
      <c r="LL67" s="12">
        <v>0</v>
      </c>
      <c r="LM67" s="12">
        <v>0</v>
      </c>
      <c r="LN67" s="12">
        <v>0</v>
      </c>
      <c r="LO67" s="13"/>
      <c r="LP67" s="12">
        <v>0</v>
      </c>
      <c r="LQ67" s="12">
        <v>0</v>
      </c>
      <c r="LR67" s="12">
        <v>0</v>
      </c>
      <c r="LS67" s="12">
        <v>0</v>
      </c>
      <c r="LT67" s="13"/>
      <c r="LU67" s="12">
        <v>0</v>
      </c>
      <c r="LV67" s="12">
        <v>0</v>
      </c>
      <c r="LW67" s="12">
        <v>0</v>
      </c>
      <c r="LX67" s="12">
        <v>0</v>
      </c>
      <c r="LY67" s="13"/>
      <c r="LZ67" s="12">
        <v>0</v>
      </c>
      <c r="MA67" s="12">
        <v>0</v>
      </c>
      <c r="MB67" s="12">
        <v>0</v>
      </c>
      <c r="MC67" s="12">
        <v>0</v>
      </c>
      <c r="MD67" s="13"/>
      <c r="ME67" s="12">
        <v>0</v>
      </c>
      <c r="MF67" s="12">
        <v>0</v>
      </c>
      <c r="MG67" s="12">
        <v>0</v>
      </c>
      <c r="MH67" s="12">
        <v>0</v>
      </c>
      <c r="MI67" s="13"/>
      <c r="MJ67" s="12">
        <v>0</v>
      </c>
      <c r="MK67" s="12">
        <v>0</v>
      </c>
      <c r="ML67" s="12">
        <v>0</v>
      </c>
      <c r="MM67" s="12">
        <v>0</v>
      </c>
      <c r="MN67" s="13"/>
      <c r="MO67" s="12">
        <v>0</v>
      </c>
      <c r="MP67" s="12">
        <v>0</v>
      </c>
      <c r="MQ67" s="12">
        <v>0</v>
      </c>
      <c r="MR67" s="12">
        <v>0</v>
      </c>
      <c r="MS67" s="13"/>
      <c r="MT67" s="12">
        <v>0</v>
      </c>
      <c r="MU67" s="12">
        <v>0</v>
      </c>
      <c r="MV67" s="12">
        <v>0</v>
      </c>
      <c r="MW67" s="12">
        <v>0</v>
      </c>
      <c r="MX67" s="13"/>
    </row>
    <row r="68" spans="1:362" ht="16.5" hidden="1">
      <c r="A68" s="77">
        <v>62</v>
      </c>
      <c r="B68" s="79" t="s">
        <v>51</v>
      </c>
      <c r="C68" s="12">
        <v>0</v>
      </c>
      <c r="D68" s="12">
        <v>0</v>
      </c>
      <c r="E68" s="12">
        <v>0</v>
      </c>
      <c r="F68" s="12">
        <v>0</v>
      </c>
      <c r="G68" s="13"/>
      <c r="H68" s="12">
        <v>0</v>
      </c>
      <c r="I68" s="12">
        <v>0</v>
      </c>
      <c r="J68" s="12">
        <v>0</v>
      </c>
      <c r="K68" s="12">
        <v>0</v>
      </c>
      <c r="L68" s="13"/>
      <c r="M68" s="12">
        <v>0</v>
      </c>
      <c r="N68" s="12">
        <v>0</v>
      </c>
      <c r="O68" s="12">
        <v>0</v>
      </c>
      <c r="P68" s="12">
        <v>0</v>
      </c>
      <c r="Q68" s="13"/>
      <c r="R68" s="12">
        <v>0</v>
      </c>
      <c r="S68" s="12">
        <v>0</v>
      </c>
      <c r="T68" s="12">
        <v>0</v>
      </c>
      <c r="U68" s="12">
        <v>0</v>
      </c>
      <c r="V68" s="13"/>
      <c r="W68" s="12">
        <v>0</v>
      </c>
      <c r="X68" s="12">
        <v>0</v>
      </c>
      <c r="Y68" s="12">
        <v>0</v>
      </c>
      <c r="Z68" s="12">
        <v>0</v>
      </c>
      <c r="AA68" s="13"/>
      <c r="AB68" s="12">
        <v>0</v>
      </c>
      <c r="AC68" s="12">
        <v>0</v>
      </c>
      <c r="AD68" s="12">
        <v>0</v>
      </c>
      <c r="AE68" s="12">
        <v>0</v>
      </c>
      <c r="AF68" s="13"/>
      <c r="AG68" s="12">
        <v>0</v>
      </c>
      <c r="AH68" s="12">
        <v>0</v>
      </c>
      <c r="AI68" s="12">
        <v>0</v>
      </c>
      <c r="AJ68" s="12">
        <v>0</v>
      </c>
      <c r="AK68" s="13"/>
      <c r="AL68" s="12">
        <v>0</v>
      </c>
      <c r="AM68" s="12">
        <v>0</v>
      </c>
      <c r="AN68" s="12">
        <v>0</v>
      </c>
      <c r="AO68" s="12">
        <v>0</v>
      </c>
      <c r="AP68" s="13"/>
      <c r="AQ68" s="12">
        <v>0</v>
      </c>
      <c r="AR68" s="12">
        <v>0</v>
      </c>
      <c r="AS68" s="12">
        <v>0</v>
      </c>
      <c r="AT68" s="12">
        <v>0</v>
      </c>
      <c r="AU68" s="13"/>
      <c r="AV68" s="12">
        <v>0</v>
      </c>
      <c r="AW68" s="12">
        <v>0</v>
      </c>
      <c r="AX68" s="12">
        <v>0</v>
      </c>
      <c r="AY68" s="12">
        <v>0</v>
      </c>
      <c r="AZ68" s="13"/>
      <c r="BA68" s="12">
        <v>0</v>
      </c>
      <c r="BB68" s="12">
        <v>0</v>
      </c>
      <c r="BC68" s="12">
        <v>0</v>
      </c>
      <c r="BD68" s="12">
        <v>0</v>
      </c>
      <c r="BE68" s="13"/>
      <c r="BF68" s="12">
        <v>0</v>
      </c>
      <c r="BG68" s="12">
        <v>0</v>
      </c>
      <c r="BH68" s="12">
        <v>0</v>
      </c>
      <c r="BI68" s="12">
        <v>0</v>
      </c>
      <c r="BJ68" s="13"/>
      <c r="BK68" s="12">
        <v>0</v>
      </c>
      <c r="BL68" s="12">
        <v>0</v>
      </c>
      <c r="BM68" s="12">
        <v>0</v>
      </c>
      <c r="BN68" s="12">
        <v>0</v>
      </c>
      <c r="BO68" s="13"/>
      <c r="BP68" s="12">
        <v>0</v>
      </c>
      <c r="BQ68" s="12">
        <v>0</v>
      </c>
      <c r="BR68" s="12">
        <v>0</v>
      </c>
      <c r="BS68" s="12">
        <v>0</v>
      </c>
      <c r="BT68" s="13"/>
      <c r="BU68" s="12">
        <v>0</v>
      </c>
      <c r="BV68" s="12">
        <v>0</v>
      </c>
      <c r="BW68" s="12">
        <v>0</v>
      </c>
      <c r="BX68" s="12">
        <v>0</v>
      </c>
      <c r="BY68" s="13"/>
      <c r="BZ68" s="12">
        <v>0</v>
      </c>
      <c r="CA68" s="12">
        <v>0</v>
      </c>
      <c r="CB68" s="12">
        <v>0</v>
      </c>
      <c r="CC68" s="12">
        <v>0</v>
      </c>
      <c r="CD68" s="13"/>
      <c r="CE68" s="12">
        <v>400</v>
      </c>
      <c r="CF68" s="12">
        <v>60000</v>
      </c>
      <c r="CG68" s="12">
        <v>0</v>
      </c>
      <c r="CH68" s="12">
        <v>60000</v>
      </c>
      <c r="CI68" s="13"/>
      <c r="CJ68" s="12">
        <v>20</v>
      </c>
      <c r="CK68" s="12">
        <v>3000</v>
      </c>
      <c r="CL68" s="12">
        <v>0</v>
      </c>
      <c r="CM68" s="12">
        <v>3000</v>
      </c>
      <c r="CN68" s="13"/>
      <c r="CO68" s="12">
        <v>0</v>
      </c>
      <c r="CP68" s="12">
        <v>0</v>
      </c>
      <c r="CQ68" s="12">
        <v>0</v>
      </c>
      <c r="CR68" s="12">
        <v>0</v>
      </c>
      <c r="CS68" s="13"/>
      <c r="CT68" s="12">
        <v>0</v>
      </c>
      <c r="CU68" s="12">
        <v>0</v>
      </c>
      <c r="CV68" s="12">
        <v>0</v>
      </c>
      <c r="CW68" s="12">
        <v>0</v>
      </c>
      <c r="CX68" s="13"/>
      <c r="CY68" s="12">
        <v>200</v>
      </c>
      <c r="CZ68" s="12">
        <v>20000</v>
      </c>
      <c r="DA68" s="12">
        <v>0</v>
      </c>
      <c r="DB68" s="12">
        <v>20000</v>
      </c>
      <c r="DC68" s="13"/>
      <c r="DD68" s="12">
        <v>0</v>
      </c>
      <c r="DE68" s="12">
        <v>0</v>
      </c>
      <c r="DF68" s="12">
        <v>0</v>
      </c>
      <c r="DG68" s="12">
        <v>0</v>
      </c>
      <c r="DH68" s="13"/>
      <c r="DI68" s="12">
        <v>0</v>
      </c>
      <c r="DJ68" s="12">
        <v>0</v>
      </c>
      <c r="DK68" s="12">
        <v>0</v>
      </c>
      <c r="DL68" s="12">
        <v>0</v>
      </c>
      <c r="DM68" s="13"/>
      <c r="DN68" s="12">
        <v>0</v>
      </c>
      <c r="DO68" s="12">
        <v>0</v>
      </c>
      <c r="DP68" s="12">
        <v>0</v>
      </c>
      <c r="DQ68" s="12">
        <v>0</v>
      </c>
      <c r="DR68" s="13"/>
      <c r="DS68" s="12">
        <v>0</v>
      </c>
      <c r="DT68" s="12">
        <v>0</v>
      </c>
      <c r="DU68" s="12">
        <v>0</v>
      </c>
      <c r="DV68" s="12">
        <v>0</v>
      </c>
      <c r="DW68" s="13"/>
      <c r="DX68" s="12">
        <v>0</v>
      </c>
      <c r="DY68" s="12">
        <v>0</v>
      </c>
      <c r="DZ68" s="12">
        <v>0</v>
      </c>
      <c r="EA68" s="12">
        <v>0</v>
      </c>
      <c r="EB68" s="13"/>
      <c r="EC68" s="12">
        <v>0</v>
      </c>
      <c r="ED68" s="12">
        <v>0</v>
      </c>
      <c r="EE68" s="12">
        <v>0</v>
      </c>
      <c r="EF68" s="12">
        <v>0</v>
      </c>
      <c r="EG68" s="13"/>
      <c r="EH68" s="12">
        <v>0</v>
      </c>
      <c r="EI68" s="12">
        <v>0</v>
      </c>
      <c r="EJ68" s="12">
        <v>0</v>
      </c>
      <c r="EK68" s="12">
        <v>0</v>
      </c>
      <c r="EL68" s="13"/>
      <c r="EM68" s="12">
        <v>0</v>
      </c>
      <c r="EN68" s="12">
        <v>0</v>
      </c>
      <c r="EO68" s="12">
        <v>0</v>
      </c>
      <c r="EP68" s="12">
        <v>0</v>
      </c>
      <c r="EQ68" s="13"/>
      <c r="ER68" s="12">
        <v>0</v>
      </c>
      <c r="ES68" s="12">
        <v>0</v>
      </c>
      <c r="ET68" s="12">
        <v>0</v>
      </c>
      <c r="EU68" s="12">
        <v>0</v>
      </c>
      <c r="EV68" s="13"/>
      <c r="EW68" s="12">
        <v>0</v>
      </c>
      <c r="EX68" s="12">
        <v>0</v>
      </c>
      <c r="EY68" s="12">
        <v>0</v>
      </c>
      <c r="EZ68" s="12">
        <v>0</v>
      </c>
      <c r="FA68" s="13"/>
      <c r="FB68" s="12">
        <v>0</v>
      </c>
      <c r="FC68" s="12">
        <v>0</v>
      </c>
      <c r="FD68" s="12">
        <v>0</v>
      </c>
      <c r="FE68" s="12">
        <v>0</v>
      </c>
      <c r="FF68" s="13"/>
      <c r="FG68" s="12">
        <v>0</v>
      </c>
      <c r="FH68" s="12">
        <v>0</v>
      </c>
      <c r="FI68" s="12">
        <v>0</v>
      </c>
      <c r="FJ68" s="12">
        <v>0</v>
      </c>
      <c r="FK68" s="13"/>
      <c r="FL68" s="12">
        <v>0</v>
      </c>
      <c r="FM68" s="12">
        <v>0</v>
      </c>
      <c r="FN68" s="12">
        <v>0</v>
      </c>
      <c r="FO68" s="12">
        <v>0</v>
      </c>
      <c r="FP68" s="13"/>
      <c r="FQ68" s="12">
        <v>0</v>
      </c>
      <c r="FR68" s="12">
        <v>0</v>
      </c>
      <c r="FS68" s="12">
        <v>0</v>
      </c>
      <c r="FT68" s="12">
        <v>0</v>
      </c>
      <c r="FU68" s="13"/>
      <c r="FV68" s="12">
        <v>0</v>
      </c>
      <c r="FW68" s="12">
        <v>0</v>
      </c>
      <c r="FX68" s="12">
        <v>0</v>
      </c>
      <c r="FY68" s="12">
        <v>0</v>
      </c>
      <c r="FZ68" s="13"/>
      <c r="GA68" s="12">
        <v>0</v>
      </c>
      <c r="GB68" s="12">
        <v>0</v>
      </c>
      <c r="GC68" s="12">
        <v>0</v>
      </c>
      <c r="GD68" s="12">
        <v>0</v>
      </c>
      <c r="GE68" s="13"/>
      <c r="GF68" s="12">
        <v>0</v>
      </c>
      <c r="GG68" s="12">
        <v>0</v>
      </c>
      <c r="GH68" s="12">
        <v>0</v>
      </c>
      <c r="GI68" s="12">
        <v>0</v>
      </c>
      <c r="GJ68" s="13"/>
      <c r="GK68" s="12">
        <v>0</v>
      </c>
      <c r="GL68" s="12">
        <v>0</v>
      </c>
      <c r="GM68" s="12">
        <v>0</v>
      </c>
      <c r="GN68" s="12">
        <v>0</v>
      </c>
      <c r="GO68" s="13"/>
      <c r="GP68" s="12">
        <v>0</v>
      </c>
      <c r="GQ68" s="12">
        <v>0</v>
      </c>
      <c r="GR68" s="12">
        <v>0</v>
      </c>
      <c r="GS68" s="12">
        <v>0</v>
      </c>
      <c r="GT68" s="13"/>
      <c r="GU68" s="12">
        <v>0</v>
      </c>
      <c r="GV68" s="12">
        <v>0</v>
      </c>
      <c r="GW68" s="12">
        <v>0</v>
      </c>
      <c r="GX68" s="12">
        <v>0</v>
      </c>
      <c r="GY68" s="13"/>
      <c r="GZ68" s="12">
        <v>0</v>
      </c>
      <c r="HA68" s="12">
        <v>0</v>
      </c>
      <c r="HB68" s="12">
        <v>0</v>
      </c>
      <c r="HC68" s="12">
        <v>0</v>
      </c>
      <c r="HD68" s="13"/>
      <c r="HE68" s="12">
        <v>0</v>
      </c>
      <c r="HF68" s="12">
        <v>0</v>
      </c>
      <c r="HG68" s="12">
        <v>0</v>
      </c>
      <c r="HH68" s="12">
        <v>0</v>
      </c>
      <c r="HI68" s="13"/>
      <c r="HJ68" s="12">
        <v>0</v>
      </c>
      <c r="HK68" s="12">
        <v>0</v>
      </c>
      <c r="HL68" s="12">
        <v>0</v>
      </c>
      <c r="HM68" s="12">
        <v>0</v>
      </c>
      <c r="HN68" s="13"/>
      <c r="HO68" s="12">
        <v>0</v>
      </c>
      <c r="HP68" s="12">
        <v>0</v>
      </c>
      <c r="HQ68" s="12">
        <v>0</v>
      </c>
      <c r="HR68" s="12">
        <v>0</v>
      </c>
      <c r="HS68" s="13"/>
      <c r="HT68" s="12">
        <v>0</v>
      </c>
      <c r="HU68" s="12">
        <v>0</v>
      </c>
      <c r="HV68" s="12">
        <v>0</v>
      </c>
      <c r="HW68" s="12">
        <v>0</v>
      </c>
      <c r="HX68" s="13"/>
      <c r="HY68" s="12">
        <v>0</v>
      </c>
      <c r="HZ68" s="12">
        <v>0</v>
      </c>
      <c r="IA68" s="12"/>
      <c r="IB68" s="12">
        <v>0</v>
      </c>
      <c r="IC68" s="13"/>
      <c r="ID68" s="12">
        <v>0</v>
      </c>
      <c r="IE68" s="12">
        <v>0</v>
      </c>
      <c r="IF68" s="12">
        <v>0</v>
      </c>
      <c r="IG68" s="12">
        <v>0</v>
      </c>
      <c r="IH68" s="13"/>
      <c r="II68" s="12">
        <v>0</v>
      </c>
      <c r="IJ68" s="12">
        <v>0</v>
      </c>
      <c r="IK68" s="12">
        <v>0</v>
      </c>
      <c r="IL68" s="12">
        <v>0</v>
      </c>
      <c r="IM68" s="13"/>
      <c r="IN68" s="12">
        <v>0</v>
      </c>
      <c r="IO68" s="12">
        <v>0</v>
      </c>
      <c r="IP68" s="12">
        <v>0</v>
      </c>
      <c r="IQ68" s="12">
        <v>0</v>
      </c>
      <c r="IR68" s="13"/>
      <c r="IS68" s="12">
        <v>0</v>
      </c>
      <c r="IT68" s="12">
        <v>0</v>
      </c>
      <c r="IU68" s="12">
        <v>0</v>
      </c>
      <c r="IV68" s="12">
        <v>0</v>
      </c>
      <c r="IW68" s="13"/>
      <c r="IX68" s="12">
        <v>0</v>
      </c>
      <c r="IY68" s="12">
        <v>0</v>
      </c>
      <c r="IZ68" s="12">
        <v>0</v>
      </c>
      <c r="JA68" s="12">
        <v>0</v>
      </c>
      <c r="JB68" s="13"/>
      <c r="JC68" s="12">
        <v>0</v>
      </c>
      <c r="JD68" s="12">
        <v>0</v>
      </c>
      <c r="JE68" s="12">
        <v>0</v>
      </c>
      <c r="JF68" s="12">
        <v>0</v>
      </c>
      <c r="JG68" s="13"/>
      <c r="JH68" s="72">
        <v>0</v>
      </c>
      <c r="JI68" s="12">
        <v>0</v>
      </c>
      <c r="JJ68" s="12">
        <v>0</v>
      </c>
      <c r="JK68" s="12">
        <v>0</v>
      </c>
      <c r="JL68" s="13"/>
      <c r="JM68" s="12">
        <v>0</v>
      </c>
      <c r="JN68" s="12">
        <v>0</v>
      </c>
      <c r="JO68" s="12">
        <v>0</v>
      </c>
      <c r="JP68" s="12">
        <v>0</v>
      </c>
      <c r="JQ68" s="13"/>
      <c r="JR68" s="12">
        <v>0</v>
      </c>
      <c r="JS68" s="12">
        <v>0</v>
      </c>
      <c r="JT68" s="12">
        <v>0</v>
      </c>
      <c r="JU68" s="12">
        <v>0</v>
      </c>
      <c r="JV68" s="13"/>
      <c r="JW68" s="12">
        <v>0</v>
      </c>
      <c r="JX68" s="12">
        <v>0</v>
      </c>
      <c r="JY68" s="12">
        <v>0</v>
      </c>
      <c r="JZ68" s="12">
        <v>0</v>
      </c>
      <c r="KA68" s="13"/>
      <c r="KB68" s="12">
        <v>0</v>
      </c>
      <c r="KC68" s="12">
        <v>0</v>
      </c>
      <c r="KD68" s="12">
        <v>0</v>
      </c>
      <c r="KE68" s="12">
        <v>0</v>
      </c>
      <c r="KF68" s="13"/>
      <c r="KG68" s="12">
        <v>0</v>
      </c>
      <c r="KH68" s="12">
        <v>0</v>
      </c>
      <c r="KI68" s="12">
        <v>0</v>
      </c>
      <c r="KJ68" s="12">
        <v>0</v>
      </c>
      <c r="KK68" s="13"/>
      <c r="KL68" s="12">
        <v>0</v>
      </c>
      <c r="KM68" s="12">
        <v>0</v>
      </c>
      <c r="KN68" s="12">
        <v>0</v>
      </c>
      <c r="KO68" s="12">
        <v>0</v>
      </c>
      <c r="KP68" s="13"/>
      <c r="KQ68" s="12">
        <v>0</v>
      </c>
      <c r="KR68" s="12">
        <v>0</v>
      </c>
      <c r="KS68" s="12">
        <v>0</v>
      </c>
      <c r="KT68" s="12">
        <v>0</v>
      </c>
      <c r="KU68" s="13"/>
      <c r="KV68" s="12">
        <v>0</v>
      </c>
      <c r="KW68" s="12">
        <v>0</v>
      </c>
      <c r="KX68" s="12">
        <v>0</v>
      </c>
      <c r="KY68" s="12">
        <v>0</v>
      </c>
      <c r="KZ68" s="13"/>
      <c r="LA68" s="12">
        <v>0</v>
      </c>
      <c r="LB68" s="12">
        <v>0</v>
      </c>
      <c r="LC68" s="12">
        <v>0</v>
      </c>
      <c r="LD68" s="12">
        <v>0</v>
      </c>
      <c r="LE68" s="13"/>
      <c r="LF68" s="12">
        <v>0</v>
      </c>
      <c r="LG68" s="12">
        <v>0</v>
      </c>
      <c r="LH68" s="12">
        <v>0</v>
      </c>
      <c r="LI68" s="12">
        <v>0</v>
      </c>
      <c r="LJ68" s="13"/>
      <c r="LK68" s="12">
        <v>0</v>
      </c>
      <c r="LL68" s="12">
        <v>0</v>
      </c>
      <c r="LM68" s="12">
        <v>0</v>
      </c>
      <c r="LN68" s="12">
        <v>0</v>
      </c>
      <c r="LO68" s="13"/>
      <c r="LP68" s="12">
        <v>0</v>
      </c>
      <c r="LQ68" s="12">
        <v>0</v>
      </c>
      <c r="LR68" s="12">
        <v>0</v>
      </c>
      <c r="LS68" s="12">
        <v>0</v>
      </c>
      <c r="LT68" s="13"/>
      <c r="LU68" s="12">
        <v>0</v>
      </c>
      <c r="LV68" s="12">
        <v>0</v>
      </c>
      <c r="LW68" s="12">
        <v>0</v>
      </c>
      <c r="LX68" s="12">
        <v>0</v>
      </c>
      <c r="LY68" s="13"/>
      <c r="LZ68" s="12">
        <v>0</v>
      </c>
      <c r="MA68" s="12">
        <v>0</v>
      </c>
      <c r="MB68" s="12">
        <v>0</v>
      </c>
      <c r="MC68" s="12">
        <v>0</v>
      </c>
      <c r="MD68" s="13"/>
      <c r="ME68" s="12">
        <v>0</v>
      </c>
      <c r="MF68" s="12">
        <v>0</v>
      </c>
      <c r="MG68" s="12">
        <v>0</v>
      </c>
      <c r="MH68" s="12">
        <v>0</v>
      </c>
      <c r="MI68" s="13"/>
      <c r="MJ68" s="12">
        <v>0</v>
      </c>
      <c r="MK68" s="12">
        <v>0</v>
      </c>
      <c r="ML68" s="12">
        <v>0</v>
      </c>
      <c r="MM68" s="12">
        <v>0</v>
      </c>
      <c r="MN68" s="13"/>
      <c r="MO68" s="12">
        <v>0</v>
      </c>
      <c r="MP68" s="12">
        <v>0</v>
      </c>
      <c r="MQ68" s="12">
        <v>0</v>
      </c>
      <c r="MR68" s="12">
        <v>0</v>
      </c>
      <c r="MS68" s="13"/>
      <c r="MT68" s="12">
        <v>0</v>
      </c>
      <c r="MU68" s="12">
        <v>83000</v>
      </c>
      <c r="MV68" s="12">
        <v>0</v>
      </c>
      <c r="MW68" s="12">
        <v>83000</v>
      </c>
      <c r="MX68" s="13"/>
    </row>
    <row r="69" spans="1:362" hidden="1">
      <c r="A69" s="205" t="s">
        <v>52</v>
      </c>
      <c r="B69" s="205"/>
      <c r="C69" s="15">
        <v>0</v>
      </c>
      <c r="D69" s="15">
        <v>1147104800</v>
      </c>
      <c r="E69" s="15">
        <v>0</v>
      </c>
      <c r="F69" s="15">
        <v>1147104800</v>
      </c>
      <c r="G69" s="13"/>
      <c r="H69" s="15">
        <v>87440</v>
      </c>
      <c r="I69" s="15">
        <v>26232000</v>
      </c>
      <c r="J69" s="15">
        <v>0</v>
      </c>
      <c r="K69" s="15">
        <v>26232000</v>
      </c>
      <c r="L69" s="13"/>
      <c r="M69" s="15">
        <v>1199999.5269480401</v>
      </c>
      <c r="N69" s="15">
        <v>299999999.73700988</v>
      </c>
      <c r="O69" s="15">
        <v>0</v>
      </c>
      <c r="P69" s="15">
        <v>299999999.73700988</v>
      </c>
      <c r="Q69" s="13"/>
      <c r="R69" s="15">
        <v>50000</v>
      </c>
      <c r="S69" s="15">
        <v>10000000</v>
      </c>
      <c r="T69" s="15">
        <v>0</v>
      </c>
      <c r="U69" s="15">
        <v>10000000</v>
      </c>
      <c r="V69" s="13"/>
      <c r="W69" s="15">
        <v>12765.951118475557</v>
      </c>
      <c r="X69" s="15">
        <v>1914999.6677713336</v>
      </c>
      <c r="Y69" s="15">
        <v>0</v>
      </c>
      <c r="Z69" s="15">
        <v>1914999.6677713336</v>
      </c>
      <c r="AA69" s="13"/>
      <c r="AB69" s="15">
        <v>89007</v>
      </c>
      <c r="AC69" s="15">
        <v>17801400</v>
      </c>
      <c r="AD69" s="15">
        <v>0</v>
      </c>
      <c r="AE69" s="15">
        <v>17801400</v>
      </c>
      <c r="AF69" s="13"/>
      <c r="AG69" s="15">
        <v>89007</v>
      </c>
      <c r="AH69" s="15">
        <v>8900700</v>
      </c>
      <c r="AI69" s="15">
        <v>0</v>
      </c>
      <c r="AJ69" s="15">
        <v>8900700</v>
      </c>
      <c r="AK69" s="13"/>
      <c r="AL69" s="15">
        <v>0</v>
      </c>
      <c r="AM69" s="15">
        <v>0</v>
      </c>
      <c r="AN69" s="15">
        <v>0</v>
      </c>
      <c r="AO69" s="15">
        <v>0</v>
      </c>
      <c r="AP69" s="13"/>
      <c r="AQ69" s="15">
        <v>89007</v>
      </c>
      <c r="AR69" s="15">
        <v>106808000</v>
      </c>
      <c r="AS69" s="15">
        <v>0</v>
      </c>
      <c r="AT69" s="15">
        <v>106808000</v>
      </c>
      <c r="AU69" s="13"/>
      <c r="AV69" s="15">
        <v>0</v>
      </c>
      <c r="AW69" s="15">
        <v>0</v>
      </c>
      <c r="AX69" s="15">
        <v>0</v>
      </c>
      <c r="AY69" s="15">
        <v>0</v>
      </c>
      <c r="AZ69" s="13"/>
      <c r="BA69" s="15">
        <v>2990712</v>
      </c>
      <c r="BB69" s="15">
        <v>739163600</v>
      </c>
      <c r="BC69" s="15">
        <v>0</v>
      </c>
      <c r="BD69" s="15">
        <v>739163600</v>
      </c>
      <c r="BE69" s="13"/>
      <c r="BF69" s="15">
        <v>301260</v>
      </c>
      <c r="BG69" s="15">
        <v>79665000</v>
      </c>
      <c r="BH69" s="15">
        <v>0</v>
      </c>
      <c r="BI69" s="15">
        <v>79665000</v>
      </c>
      <c r="BJ69" s="13"/>
      <c r="BK69" s="15">
        <v>7500</v>
      </c>
      <c r="BL69" s="15">
        <v>1125000</v>
      </c>
      <c r="BM69" s="15">
        <v>0</v>
      </c>
      <c r="BN69" s="15">
        <v>1125000</v>
      </c>
      <c r="BO69" s="13"/>
      <c r="BP69" s="15">
        <v>91677</v>
      </c>
      <c r="BQ69" s="15">
        <v>9167700</v>
      </c>
      <c r="BR69" s="15">
        <v>0</v>
      </c>
      <c r="BS69" s="15">
        <v>9167700</v>
      </c>
      <c r="BT69" s="13"/>
      <c r="BU69" s="15">
        <v>89007</v>
      </c>
      <c r="BV69" s="15">
        <v>8900700</v>
      </c>
      <c r="BW69" s="15">
        <v>0</v>
      </c>
      <c r="BX69" s="15">
        <v>8900700</v>
      </c>
      <c r="BY69" s="13"/>
      <c r="BZ69" s="15">
        <v>89007</v>
      </c>
      <c r="CA69" s="15">
        <v>17801000</v>
      </c>
      <c r="CB69" s="15">
        <v>0</v>
      </c>
      <c r="CC69" s="15">
        <v>17801000</v>
      </c>
      <c r="CD69" s="13"/>
      <c r="CE69" s="15">
        <v>198488</v>
      </c>
      <c r="CF69" s="15">
        <v>29773200</v>
      </c>
      <c r="CG69" s="15">
        <v>0</v>
      </c>
      <c r="CH69" s="15">
        <v>29773200</v>
      </c>
      <c r="CI69" s="13"/>
      <c r="CJ69" s="15">
        <v>1948</v>
      </c>
      <c r="CK69" s="15">
        <v>292200</v>
      </c>
      <c r="CL69" s="15">
        <v>0</v>
      </c>
      <c r="CM69" s="15">
        <v>292200</v>
      </c>
      <c r="CN69" s="13"/>
      <c r="CO69" s="15">
        <v>17600</v>
      </c>
      <c r="CP69" s="15">
        <v>8800000</v>
      </c>
      <c r="CQ69" s="15">
        <v>0</v>
      </c>
      <c r="CR69" s="15">
        <v>8800000</v>
      </c>
      <c r="CS69" s="13"/>
      <c r="CT69" s="15">
        <v>35200</v>
      </c>
      <c r="CU69" s="15">
        <v>35200000</v>
      </c>
      <c r="CV69" s="15">
        <v>0</v>
      </c>
      <c r="CW69" s="15">
        <v>35200000</v>
      </c>
      <c r="CX69" s="13"/>
      <c r="CY69" s="15">
        <v>350736</v>
      </c>
      <c r="CZ69" s="15">
        <v>35073600</v>
      </c>
      <c r="DA69" s="15">
        <v>0</v>
      </c>
      <c r="DB69" s="15">
        <v>35073600</v>
      </c>
      <c r="DC69" s="13"/>
      <c r="DD69" s="15">
        <v>2903</v>
      </c>
      <c r="DE69" s="15">
        <v>1161000</v>
      </c>
      <c r="DF69" s="15">
        <v>0</v>
      </c>
      <c r="DG69" s="15">
        <v>1161000</v>
      </c>
      <c r="DH69" s="13"/>
      <c r="DI69" s="15">
        <v>4320</v>
      </c>
      <c r="DJ69" s="15">
        <v>2592000</v>
      </c>
      <c r="DK69" s="15">
        <v>0</v>
      </c>
      <c r="DL69" s="15">
        <v>2592000</v>
      </c>
      <c r="DM69" s="13"/>
      <c r="DN69" s="15">
        <v>0</v>
      </c>
      <c r="DO69" s="15">
        <v>0</v>
      </c>
      <c r="DP69" s="15">
        <v>0</v>
      </c>
      <c r="DQ69" s="15">
        <v>0</v>
      </c>
      <c r="DR69" s="13"/>
      <c r="DS69" s="15">
        <v>38</v>
      </c>
      <c r="DT69" s="15">
        <v>7000000</v>
      </c>
      <c r="DU69" s="15">
        <v>0</v>
      </c>
      <c r="DV69" s="15">
        <v>7000000</v>
      </c>
      <c r="DW69" s="13"/>
      <c r="DX69" s="15">
        <v>0</v>
      </c>
      <c r="DY69" s="15">
        <v>0</v>
      </c>
      <c r="DZ69" s="15">
        <v>0</v>
      </c>
      <c r="EA69" s="15">
        <v>0</v>
      </c>
      <c r="EB69" s="13"/>
      <c r="EC69" s="15">
        <v>0</v>
      </c>
      <c r="ED69" s="15">
        <v>6765000</v>
      </c>
      <c r="EE69" s="15">
        <v>0</v>
      </c>
      <c r="EF69" s="15">
        <v>6765000</v>
      </c>
      <c r="EG69" s="13"/>
      <c r="EH69" s="15">
        <v>0</v>
      </c>
      <c r="EI69" s="15">
        <v>115000</v>
      </c>
      <c r="EJ69" s="15">
        <v>0</v>
      </c>
      <c r="EK69" s="15">
        <v>115000</v>
      </c>
      <c r="EL69" s="13"/>
      <c r="EM69" s="15">
        <v>0</v>
      </c>
      <c r="EN69" s="15">
        <v>242380000</v>
      </c>
      <c r="EO69" s="15">
        <v>0</v>
      </c>
      <c r="EP69" s="15">
        <v>242380000</v>
      </c>
      <c r="EQ69" s="13"/>
      <c r="ER69" s="15">
        <v>25467</v>
      </c>
      <c r="ES69" s="15">
        <v>11497000</v>
      </c>
      <c r="ET69" s="15">
        <v>0</v>
      </c>
      <c r="EU69" s="15">
        <v>11497000</v>
      </c>
      <c r="EV69" s="13"/>
      <c r="EW69" s="15">
        <v>25000</v>
      </c>
      <c r="EX69" s="15">
        <v>6250000</v>
      </c>
      <c r="EY69" s="15">
        <v>0</v>
      </c>
      <c r="EZ69" s="15">
        <v>6250000</v>
      </c>
      <c r="FA69" s="13"/>
      <c r="FB69" s="15">
        <v>12500</v>
      </c>
      <c r="FC69" s="15">
        <v>5000000</v>
      </c>
      <c r="FD69" s="15">
        <v>0</v>
      </c>
      <c r="FE69" s="15">
        <v>5000000</v>
      </c>
      <c r="FF69" s="13"/>
      <c r="FG69" s="15">
        <v>12500</v>
      </c>
      <c r="FH69" s="15">
        <v>7500000</v>
      </c>
      <c r="FI69" s="15">
        <v>0</v>
      </c>
      <c r="FJ69" s="15">
        <v>7500000</v>
      </c>
      <c r="FK69" s="13"/>
      <c r="FL69" s="15">
        <v>57000</v>
      </c>
      <c r="FM69" s="15">
        <v>5700000</v>
      </c>
      <c r="FN69" s="15">
        <v>0</v>
      </c>
      <c r="FO69" s="15">
        <v>5700000</v>
      </c>
      <c r="FP69" s="13"/>
      <c r="FQ69" s="15">
        <v>30000</v>
      </c>
      <c r="FR69" s="15">
        <v>2250000</v>
      </c>
      <c r="FS69" s="15">
        <v>0</v>
      </c>
      <c r="FT69" s="15">
        <v>2250000</v>
      </c>
      <c r="FU69" s="13"/>
      <c r="FV69" s="15">
        <v>9426212.1945502181</v>
      </c>
      <c r="FW69" s="15">
        <v>108400999.99319184</v>
      </c>
      <c r="FX69" s="15">
        <v>0</v>
      </c>
      <c r="FY69" s="15">
        <v>108400999.99319184</v>
      </c>
      <c r="FZ69" s="13"/>
      <c r="GA69" s="15">
        <v>87807</v>
      </c>
      <c r="GB69" s="15">
        <v>1404912000</v>
      </c>
      <c r="GC69" s="15">
        <v>0</v>
      </c>
      <c r="GD69" s="15">
        <v>1404912000</v>
      </c>
      <c r="GE69" s="13"/>
      <c r="GF69" s="15">
        <v>117280</v>
      </c>
      <c r="GG69" s="15">
        <v>23456000</v>
      </c>
      <c r="GH69" s="15">
        <v>0</v>
      </c>
      <c r="GI69" s="15">
        <v>23456000</v>
      </c>
      <c r="GJ69" s="13"/>
      <c r="GK69" s="15">
        <v>29</v>
      </c>
      <c r="GL69" s="15">
        <v>4872000</v>
      </c>
      <c r="GM69" s="15">
        <v>0</v>
      </c>
      <c r="GN69" s="15">
        <v>4872000</v>
      </c>
      <c r="GO69" s="13"/>
      <c r="GP69" s="15">
        <v>78334</v>
      </c>
      <c r="GQ69" s="15">
        <v>339172800</v>
      </c>
      <c r="GR69" s="15">
        <v>0</v>
      </c>
      <c r="GS69" s="15">
        <v>339172800</v>
      </c>
      <c r="GT69" s="13"/>
      <c r="GU69" s="15">
        <v>2136</v>
      </c>
      <c r="GV69" s="15">
        <v>10680000</v>
      </c>
      <c r="GW69" s="15">
        <v>0</v>
      </c>
      <c r="GX69" s="15">
        <v>10680000</v>
      </c>
      <c r="GY69" s="13"/>
      <c r="GZ69" s="15">
        <v>0</v>
      </c>
      <c r="HA69" s="15">
        <v>0</v>
      </c>
      <c r="HB69" s="15">
        <v>0</v>
      </c>
      <c r="HC69" s="15">
        <v>0</v>
      </c>
      <c r="HD69" s="13"/>
      <c r="HE69" s="15">
        <v>4680</v>
      </c>
      <c r="HF69" s="15">
        <v>6552000</v>
      </c>
      <c r="HG69" s="15">
        <v>0</v>
      </c>
      <c r="HH69" s="15">
        <v>6552000</v>
      </c>
      <c r="HI69" s="13"/>
      <c r="HJ69" s="15">
        <v>511</v>
      </c>
      <c r="HK69" s="15">
        <v>66243485</v>
      </c>
      <c r="HL69" s="15">
        <v>0</v>
      </c>
      <c r="HM69" s="15">
        <v>66243485</v>
      </c>
      <c r="HN69" s="13"/>
      <c r="HO69" s="15">
        <v>0</v>
      </c>
      <c r="HP69" s="15">
        <v>0</v>
      </c>
      <c r="HQ69" s="15">
        <v>0</v>
      </c>
      <c r="HR69" s="15">
        <v>0</v>
      </c>
      <c r="HS69" s="13"/>
      <c r="HT69" s="15">
        <v>0</v>
      </c>
      <c r="HU69" s="15">
        <v>0</v>
      </c>
      <c r="HV69" s="15">
        <v>0</v>
      </c>
      <c r="HW69" s="15">
        <v>0</v>
      </c>
      <c r="HX69" s="13"/>
      <c r="HY69" s="15">
        <v>4685</v>
      </c>
      <c r="HZ69" s="15">
        <v>337320000</v>
      </c>
      <c r="IA69" s="15">
        <v>0</v>
      </c>
      <c r="IB69" s="15">
        <v>337320000</v>
      </c>
      <c r="IC69" s="13"/>
      <c r="ID69" s="15">
        <v>90000</v>
      </c>
      <c r="IE69" s="15">
        <v>90000000</v>
      </c>
      <c r="IF69" s="15">
        <v>0</v>
      </c>
      <c r="IG69" s="15">
        <v>90000000</v>
      </c>
      <c r="IH69" s="13"/>
      <c r="II69" s="15">
        <v>534</v>
      </c>
      <c r="IJ69" s="15">
        <v>1869000</v>
      </c>
      <c r="IK69" s="15">
        <v>0</v>
      </c>
      <c r="IL69" s="15">
        <v>1869000</v>
      </c>
      <c r="IM69" s="13"/>
      <c r="IN69" s="15">
        <v>30620</v>
      </c>
      <c r="IO69" s="15">
        <v>55116000</v>
      </c>
      <c r="IP69" s="15">
        <v>0</v>
      </c>
      <c r="IQ69" s="15">
        <v>55116000</v>
      </c>
      <c r="IR69" s="13"/>
      <c r="IS69" s="15">
        <v>0</v>
      </c>
      <c r="IT69" s="15">
        <v>0</v>
      </c>
      <c r="IU69" s="15">
        <v>0</v>
      </c>
      <c r="IV69" s="15">
        <v>0</v>
      </c>
      <c r="IW69" s="13"/>
      <c r="IX69" s="15">
        <v>92821</v>
      </c>
      <c r="IY69" s="15">
        <v>75997750</v>
      </c>
      <c r="IZ69" s="15">
        <v>0</v>
      </c>
      <c r="JA69" s="15">
        <v>75997750</v>
      </c>
      <c r="JB69" s="13"/>
      <c r="JC69" s="15">
        <v>0</v>
      </c>
      <c r="JD69" s="15">
        <v>0</v>
      </c>
      <c r="JE69" s="15">
        <v>0</v>
      </c>
      <c r="JF69" s="15">
        <v>0</v>
      </c>
      <c r="JG69" s="13"/>
      <c r="JH69" s="73">
        <v>90000</v>
      </c>
      <c r="JI69" s="15">
        <v>50000000</v>
      </c>
      <c r="JJ69" s="15">
        <v>0</v>
      </c>
      <c r="JK69" s="15">
        <v>50000000</v>
      </c>
      <c r="JL69" s="13"/>
      <c r="JM69" s="15">
        <v>4537</v>
      </c>
      <c r="JN69" s="15">
        <v>10000000</v>
      </c>
      <c r="JO69" s="15">
        <v>0</v>
      </c>
      <c r="JP69" s="15">
        <v>10000000</v>
      </c>
      <c r="JQ69" s="13"/>
      <c r="JR69" s="15">
        <v>190000</v>
      </c>
      <c r="JS69" s="15">
        <v>13100000</v>
      </c>
      <c r="JT69" s="15">
        <v>0</v>
      </c>
      <c r="JU69" s="15">
        <v>13100000</v>
      </c>
      <c r="JV69" s="13"/>
      <c r="JW69" s="15">
        <v>5000</v>
      </c>
      <c r="JX69" s="15">
        <v>5000000</v>
      </c>
      <c r="JY69" s="15">
        <v>0</v>
      </c>
      <c r="JZ69" s="15">
        <v>5000000</v>
      </c>
      <c r="KA69" s="13"/>
      <c r="KB69" s="15">
        <v>75</v>
      </c>
      <c r="KC69" s="15">
        <v>30000</v>
      </c>
      <c r="KD69" s="15">
        <v>0</v>
      </c>
      <c r="KE69" s="15">
        <v>30000</v>
      </c>
      <c r="KF69" s="13"/>
      <c r="KG69" s="15">
        <v>7337</v>
      </c>
      <c r="KH69" s="15">
        <v>1864000</v>
      </c>
      <c r="KI69" s="15">
        <v>0</v>
      </c>
      <c r="KJ69" s="15">
        <v>1864000</v>
      </c>
      <c r="KK69" s="13"/>
      <c r="KL69" s="15">
        <v>38</v>
      </c>
      <c r="KM69" s="15">
        <v>3340000</v>
      </c>
      <c r="KN69" s="15">
        <v>0</v>
      </c>
      <c r="KO69" s="15">
        <v>3340000</v>
      </c>
      <c r="KP69" s="13"/>
      <c r="KQ69" s="15">
        <v>0</v>
      </c>
      <c r="KR69" s="15">
        <v>274000</v>
      </c>
      <c r="KS69" s="15">
        <v>0</v>
      </c>
      <c r="KT69" s="15">
        <v>274000</v>
      </c>
      <c r="KU69" s="13"/>
      <c r="KV69" s="15">
        <v>392</v>
      </c>
      <c r="KW69" s="15">
        <v>384258880</v>
      </c>
      <c r="KX69" s="15">
        <v>0</v>
      </c>
      <c r="KY69" s="15">
        <v>384258880</v>
      </c>
      <c r="KZ69" s="13"/>
      <c r="LA69" s="15">
        <v>1402</v>
      </c>
      <c r="LB69" s="15">
        <v>2362000</v>
      </c>
      <c r="LC69" s="15">
        <v>0</v>
      </c>
      <c r="LD69" s="15">
        <v>2362000</v>
      </c>
      <c r="LE69" s="13"/>
      <c r="LF69" s="15">
        <v>0</v>
      </c>
      <c r="LG69" s="15">
        <v>3100000</v>
      </c>
      <c r="LH69" s="15">
        <v>0</v>
      </c>
      <c r="LI69" s="15">
        <v>3100000</v>
      </c>
      <c r="LJ69" s="13"/>
      <c r="LK69" s="15">
        <v>76</v>
      </c>
      <c r="LL69" s="15">
        <v>152000</v>
      </c>
      <c r="LM69" s="15">
        <v>0</v>
      </c>
      <c r="LN69" s="15">
        <v>152000</v>
      </c>
      <c r="LO69" s="13"/>
      <c r="LP69" s="15">
        <v>534</v>
      </c>
      <c r="LQ69" s="15">
        <v>2670000</v>
      </c>
      <c r="LR69" s="15">
        <v>0</v>
      </c>
      <c r="LS69" s="15">
        <v>2670000</v>
      </c>
      <c r="LT69" s="13"/>
      <c r="LU69" s="15">
        <v>8584</v>
      </c>
      <c r="LV69" s="15">
        <v>500000</v>
      </c>
      <c r="LW69" s="15">
        <v>0</v>
      </c>
      <c r="LX69" s="15">
        <v>500000</v>
      </c>
      <c r="LY69" s="13"/>
      <c r="LZ69" s="15">
        <v>38</v>
      </c>
      <c r="MA69" s="15">
        <v>1140000</v>
      </c>
      <c r="MB69" s="15">
        <v>0</v>
      </c>
      <c r="MC69" s="15">
        <v>1140000</v>
      </c>
      <c r="MD69" s="13"/>
      <c r="ME69" s="15">
        <v>0</v>
      </c>
      <c r="MF69" s="15">
        <v>0</v>
      </c>
      <c r="MG69" s="15">
        <v>0</v>
      </c>
      <c r="MH69" s="15">
        <v>0</v>
      </c>
      <c r="MI69" s="13"/>
      <c r="MJ69" s="15">
        <v>38</v>
      </c>
      <c r="MK69" s="15">
        <v>2052000</v>
      </c>
      <c r="ML69" s="15">
        <v>0</v>
      </c>
      <c r="MM69" s="15">
        <v>2052000</v>
      </c>
      <c r="MN69" s="13"/>
      <c r="MO69" s="15">
        <v>0</v>
      </c>
      <c r="MP69" s="15">
        <v>0</v>
      </c>
      <c r="MQ69" s="15">
        <v>0</v>
      </c>
      <c r="MR69" s="15">
        <v>0</v>
      </c>
      <c r="MS69" s="13"/>
      <c r="MT69" s="15">
        <v>0</v>
      </c>
      <c r="MU69" s="15">
        <v>5886368814.3979731</v>
      </c>
      <c r="MV69" s="15">
        <v>0</v>
      </c>
      <c r="MW69" s="15">
        <v>5886368814.3979731</v>
      </c>
      <c r="MX69" s="13"/>
    </row>
    <row r="70" spans="1:362" ht="15" hidden="1" customHeight="1">
      <c r="A70" s="206" t="s">
        <v>53</v>
      </c>
      <c r="B70" s="206"/>
      <c r="C70" s="16">
        <v>0</v>
      </c>
      <c r="D70" s="16">
        <v>14853200</v>
      </c>
      <c r="E70" s="16">
        <v>0</v>
      </c>
      <c r="F70" s="16">
        <v>14853200</v>
      </c>
      <c r="G70" s="13"/>
      <c r="H70" s="16">
        <v>1567</v>
      </c>
      <c r="I70" s="16">
        <v>0</v>
      </c>
      <c r="J70" s="16">
        <v>0</v>
      </c>
      <c r="K70" s="16">
        <v>0</v>
      </c>
      <c r="L70" s="13"/>
      <c r="M70" s="16">
        <v>0.47305195988155901</v>
      </c>
      <c r="N70" s="16">
        <v>0.26299011707305908</v>
      </c>
      <c r="O70" s="16">
        <v>0</v>
      </c>
      <c r="P70" s="16">
        <v>0.26299011707305908</v>
      </c>
      <c r="Q70" s="13"/>
      <c r="R70" s="16">
        <v>0</v>
      </c>
      <c r="S70" s="16">
        <v>0</v>
      </c>
      <c r="T70" s="16">
        <v>0</v>
      </c>
      <c r="U70" s="16">
        <v>0</v>
      </c>
      <c r="V70" s="13"/>
      <c r="W70" s="16">
        <v>4.8881524442549562E-2</v>
      </c>
      <c r="X70" s="16">
        <v>0.33222866617143154</v>
      </c>
      <c r="Y70" s="16">
        <v>0</v>
      </c>
      <c r="Z70" s="16">
        <v>0.33222866617143154</v>
      </c>
      <c r="AA70" s="13"/>
      <c r="AB70" s="16">
        <v>993</v>
      </c>
      <c r="AC70" s="16">
        <v>198600</v>
      </c>
      <c r="AD70" s="16">
        <v>0</v>
      </c>
      <c r="AE70" s="16">
        <v>198600</v>
      </c>
      <c r="AF70" s="13"/>
      <c r="AG70" s="16">
        <v>993</v>
      </c>
      <c r="AH70" s="16">
        <v>99300</v>
      </c>
      <c r="AI70" s="16">
        <v>0</v>
      </c>
      <c r="AJ70" s="16">
        <v>99300</v>
      </c>
      <c r="AK70" s="13"/>
      <c r="AL70" s="16">
        <v>0</v>
      </c>
      <c r="AM70" s="16">
        <v>0</v>
      </c>
      <c r="AN70" s="16">
        <v>0</v>
      </c>
      <c r="AO70" s="16">
        <v>0</v>
      </c>
      <c r="AP70" s="13"/>
      <c r="AQ70" s="16">
        <v>0</v>
      </c>
      <c r="AR70" s="16">
        <v>0</v>
      </c>
      <c r="AS70" s="16">
        <v>0</v>
      </c>
      <c r="AT70" s="16">
        <v>0</v>
      </c>
      <c r="AU70" s="13"/>
      <c r="AV70" s="16">
        <v>0</v>
      </c>
      <c r="AW70" s="16">
        <v>0</v>
      </c>
      <c r="AX70" s="16">
        <v>0</v>
      </c>
      <c r="AY70" s="16">
        <v>0</v>
      </c>
      <c r="AZ70" s="13"/>
      <c r="BA70" s="16">
        <v>0</v>
      </c>
      <c r="BB70" s="16">
        <v>1060400</v>
      </c>
      <c r="BC70" s="16">
        <v>0</v>
      </c>
      <c r="BD70" s="16">
        <v>1060400</v>
      </c>
      <c r="BE70" s="13"/>
      <c r="BF70" s="16">
        <v>0</v>
      </c>
      <c r="BG70" s="16">
        <v>0</v>
      </c>
      <c r="BH70" s="16">
        <v>0</v>
      </c>
      <c r="BI70" s="16">
        <v>0</v>
      </c>
      <c r="BJ70" s="13"/>
      <c r="BK70" s="16">
        <v>0</v>
      </c>
      <c r="BL70" s="16">
        <v>0</v>
      </c>
      <c r="BM70" s="16">
        <v>0</v>
      </c>
      <c r="BN70" s="16">
        <v>0</v>
      </c>
      <c r="BO70" s="13"/>
      <c r="BP70" s="16">
        <v>0</v>
      </c>
      <c r="BQ70" s="16">
        <v>300</v>
      </c>
      <c r="BR70" s="16">
        <v>0</v>
      </c>
      <c r="BS70" s="16">
        <v>300</v>
      </c>
      <c r="BT70" s="13"/>
      <c r="BU70" s="16">
        <v>0</v>
      </c>
      <c r="BV70" s="16">
        <v>300</v>
      </c>
      <c r="BW70" s="16">
        <v>0</v>
      </c>
      <c r="BX70" s="16">
        <v>300</v>
      </c>
      <c r="BY70" s="13"/>
      <c r="BZ70" s="16">
        <v>0</v>
      </c>
      <c r="CA70" s="16">
        <v>0</v>
      </c>
      <c r="CB70" s="16">
        <v>0</v>
      </c>
      <c r="CC70" s="16">
        <v>0</v>
      </c>
      <c r="CD70" s="13"/>
      <c r="CE70" s="16">
        <v>1512</v>
      </c>
      <c r="CF70" s="16">
        <v>226800</v>
      </c>
      <c r="CG70" s="16">
        <v>0</v>
      </c>
      <c r="CH70" s="16">
        <v>226800</v>
      </c>
      <c r="CI70" s="13"/>
      <c r="CJ70" s="16">
        <v>52</v>
      </c>
      <c r="CK70" s="16">
        <v>7800</v>
      </c>
      <c r="CL70" s="16">
        <v>0</v>
      </c>
      <c r="CM70" s="16">
        <v>7800</v>
      </c>
      <c r="CN70" s="13"/>
      <c r="CO70" s="16">
        <v>2400</v>
      </c>
      <c r="CP70" s="16">
        <v>1200000</v>
      </c>
      <c r="CQ70" s="16">
        <v>0</v>
      </c>
      <c r="CR70" s="16">
        <v>1200000</v>
      </c>
      <c r="CS70" s="13"/>
      <c r="CT70" s="16">
        <v>800</v>
      </c>
      <c r="CU70" s="16">
        <v>800000</v>
      </c>
      <c r="CV70" s="16">
        <v>0</v>
      </c>
      <c r="CW70" s="16">
        <v>800000</v>
      </c>
      <c r="CX70" s="13"/>
      <c r="CY70" s="16">
        <v>49264</v>
      </c>
      <c r="CZ70" s="16">
        <v>4926400</v>
      </c>
      <c r="DA70" s="16">
        <v>0</v>
      </c>
      <c r="DB70" s="16">
        <v>4926400</v>
      </c>
      <c r="DC70" s="13"/>
      <c r="DD70" s="16">
        <v>0</v>
      </c>
      <c r="DE70" s="16">
        <v>0</v>
      </c>
      <c r="DF70" s="16">
        <v>0</v>
      </c>
      <c r="DG70" s="16">
        <v>0</v>
      </c>
      <c r="DH70" s="13"/>
      <c r="DI70" s="16">
        <v>0</v>
      </c>
      <c r="DJ70" s="16">
        <v>0</v>
      </c>
      <c r="DK70" s="16">
        <v>0</v>
      </c>
      <c r="DL70" s="16">
        <v>0</v>
      </c>
      <c r="DM70" s="13"/>
      <c r="DN70" s="16">
        <v>0</v>
      </c>
      <c r="DO70" s="16">
        <v>0</v>
      </c>
      <c r="DP70" s="16">
        <v>0</v>
      </c>
      <c r="DQ70" s="16">
        <v>0</v>
      </c>
      <c r="DR70" s="13"/>
      <c r="DS70" s="16">
        <v>0</v>
      </c>
      <c r="DT70" s="16">
        <v>0</v>
      </c>
      <c r="DU70" s="16">
        <v>0</v>
      </c>
      <c r="DV70" s="16">
        <v>0</v>
      </c>
      <c r="DW70" s="13"/>
      <c r="DX70" s="16">
        <v>0</v>
      </c>
      <c r="DY70" s="16">
        <v>0</v>
      </c>
      <c r="DZ70" s="16">
        <v>0</v>
      </c>
      <c r="EA70" s="16">
        <v>0</v>
      </c>
      <c r="EB70" s="13"/>
      <c r="EC70" s="16">
        <v>0</v>
      </c>
      <c r="ED70" s="16">
        <v>0</v>
      </c>
      <c r="EE70" s="16">
        <v>0</v>
      </c>
      <c r="EF70" s="16">
        <v>0</v>
      </c>
      <c r="EG70" s="13"/>
      <c r="EH70" s="16">
        <v>0</v>
      </c>
      <c r="EI70" s="16">
        <v>0</v>
      </c>
      <c r="EJ70" s="16">
        <v>0</v>
      </c>
      <c r="EK70" s="16">
        <v>0</v>
      </c>
      <c r="EL70" s="13"/>
      <c r="EM70" s="16">
        <v>126239843</v>
      </c>
      <c r="EN70" s="16">
        <v>0</v>
      </c>
      <c r="EO70" s="16">
        <v>0</v>
      </c>
      <c r="EP70" s="16">
        <v>0</v>
      </c>
      <c r="EQ70" s="13"/>
      <c r="ER70" s="16">
        <v>0</v>
      </c>
      <c r="ES70" s="16">
        <v>0</v>
      </c>
      <c r="ET70" s="16">
        <v>0</v>
      </c>
      <c r="EU70" s="16">
        <v>0</v>
      </c>
      <c r="EV70" s="13"/>
      <c r="EW70" s="16">
        <v>0</v>
      </c>
      <c r="EX70" s="16">
        <v>0</v>
      </c>
      <c r="EY70" s="16">
        <v>0</v>
      </c>
      <c r="EZ70" s="16">
        <v>0</v>
      </c>
      <c r="FA70" s="13"/>
      <c r="FB70" s="16">
        <v>0</v>
      </c>
      <c r="FC70" s="16">
        <v>0</v>
      </c>
      <c r="FD70" s="16">
        <v>0</v>
      </c>
      <c r="FE70" s="16">
        <v>0</v>
      </c>
      <c r="FF70" s="13"/>
      <c r="FG70" s="16">
        <v>0</v>
      </c>
      <c r="FH70" s="16">
        <v>0</v>
      </c>
      <c r="FI70" s="16">
        <v>0</v>
      </c>
      <c r="FJ70" s="16">
        <v>0</v>
      </c>
      <c r="FK70" s="13"/>
      <c r="FL70" s="16">
        <v>0</v>
      </c>
      <c r="FM70" s="16">
        <v>0</v>
      </c>
      <c r="FN70" s="16">
        <v>0</v>
      </c>
      <c r="FO70" s="16">
        <v>0</v>
      </c>
      <c r="FP70" s="13"/>
      <c r="FQ70" s="16">
        <v>0</v>
      </c>
      <c r="FR70" s="16">
        <v>0</v>
      </c>
      <c r="FS70" s="16">
        <v>0</v>
      </c>
      <c r="FT70" s="16">
        <v>0</v>
      </c>
      <c r="FU70" s="13"/>
      <c r="FV70" s="16">
        <v>0</v>
      </c>
      <c r="FW70" s="16">
        <v>6.808161735534668E-3</v>
      </c>
      <c r="FX70" s="16">
        <v>0</v>
      </c>
      <c r="FY70" s="16">
        <v>6.808161735534668E-3</v>
      </c>
      <c r="FZ70" s="13"/>
      <c r="GA70" s="16">
        <v>0</v>
      </c>
      <c r="GB70" s="16">
        <v>95088000</v>
      </c>
      <c r="GC70" s="16">
        <v>0</v>
      </c>
      <c r="GD70" s="16">
        <v>95088000</v>
      </c>
      <c r="GE70" s="13"/>
      <c r="GF70" s="16">
        <v>0</v>
      </c>
      <c r="GG70" s="16">
        <v>0</v>
      </c>
      <c r="GH70" s="16">
        <v>0</v>
      </c>
      <c r="GI70" s="16">
        <v>0</v>
      </c>
      <c r="GJ70" s="13"/>
      <c r="GK70" s="16">
        <v>0</v>
      </c>
      <c r="GL70" s="16">
        <v>128000</v>
      </c>
      <c r="GM70" s="16">
        <v>0</v>
      </c>
      <c r="GN70" s="16">
        <v>128000</v>
      </c>
      <c r="GO70" s="13"/>
      <c r="GP70" s="16">
        <v>0</v>
      </c>
      <c r="GQ70" s="16">
        <v>644200</v>
      </c>
      <c r="GR70" s="16">
        <v>0</v>
      </c>
      <c r="GS70" s="16">
        <v>644200</v>
      </c>
      <c r="GT70" s="13"/>
      <c r="GU70" s="16">
        <v>0</v>
      </c>
      <c r="GV70" s="16">
        <v>0</v>
      </c>
      <c r="GW70" s="16">
        <v>0</v>
      </c>
      <c r="GX70" s="16">
        <v>0</v>
      </c>
      <c r="GY70" s="13"/>
      <c r="GZ70" s="16">
        <v>0</v>
      </c>
      <c r="HA70" s="16">
        <v>0</v>
      </c>
      <c r="HB70" s="16">
        <v>0</v>
      </c>
      <c r="HC70" s="16">
        <v>0</v>
      </c>
      <c r="HD70" s="13"/>
      <c r="HE70" s="16">
        <v>0</v>
      </c>
      <c r="HF70" s="16">
        <v>0</v>
      </c>
      <c r="HG70" s="16">
        <v>0</v>
      </c>
      <c r="HH70" s="16">
        <v>0</v>
      </c>
      <c r="HI70" s="13"/>
      <c r="HJ70" s="16">
        <v>0</v>
      </c>
      <c r="HK70" s="16">
        <v>115515</v>
      </c>
      <c r="HL70" s="16">
        <v>0</v>
      </c>
      <c r="HM70" s="16">
        <v>115515</v>
      </c>
      <c r="HN70" s="13"/>
      <c r="HO70" s="16">
        <v>1</v>
      </c>
      <c r="HP70" s="16">
        <v>150000</v>
      </c>
      <c r="HQ70" s="16">
        <v>0</v>
      </c>
      <c r="HR70" s="16">
        <v>150000</v>
      </c>
      <c r="HS70" s="13"/>
      <c r="HT70" s="16">
        <v>0</v>
      </c>
      <c r="HU70" s="16">
        <v>0</v>
      </c>
      <c r="HV70" s="16">
        <v>0</v>
      </c>
      <c r="HW70" s="16">
        <v>0</v>
      </c>
      <c r="HX70" s="13"/>
      <c r="HY70" s="16">
        <v>0</v>
      </c>
      <c r="HZ70" s="16">
        <v>0</v>
      </c>
      <c r="IA70" s="16">
        <v>0</v>
      </c>
      <c r="IB70" s="16">
        <v>0</v>
      </c>
      <c r="IC70" s="13"/>
      <c r="ID70" s="16">
        <v>0</v>
      </c>
      <c r="IE70" s="16">
        <v>0</v>
      </c>
      <c r="IF70" s="16">
        <v>0</v>
      </c>
      <c r="IG70" s="16">
        <v>0</v>
      </c>
      <c r="IH70" s="13"/>
      <c r="II70" s="16">
        <v>0</v>
      </c>
      <c r="IJ70" s="16">
        <v>0</v>
      </c>
      <c r="IK70" s="16">
        <v>0</v>
      </c>
      <c r="IL70" s="16">
        <v>0</v>
      </c>
      <c r="IM70" s="13"/>
      <c r="IN70" s="16">
        <v>0</v>
      </c>
      <c r="IO70" s="16">
        <v>999.99999999254942</v>
      </c>
      <c r="IP70" s="16">
        <v>0</v>
      </c>
      <c r="IQ70" s="16">
        <v>999.99999999254942</v>
      </c>
      <c r="IR70" s="13"/>
      <c r="IS70" s="16">
        <v>0</v>
      </c>
      <c r="IT70" s="16">
        <v>98073000</v>
      </c>
      <c r="IU70" s="16">
        <v>0</v>
      </c>
      <c r="IV70" s="16">
        <v>98073000</v>
      </c>
      <c r="IW70" s="13"/>
      <c r="IX70" s="16">
        <v>92</v>
      </c>
      <c r="IY70" s="16">
        <v>26449250</v>
      </c>
      <c r="IZ70" s="16">
        <v>0</v>
      </c>
      <c r="JA70" s="16">
        <v>26449250</v>
      </c>
      <c r="JB70" s="13"/>
      <c r="JC70" s="16">
        <v>0</v>
      </c>
      <c r="JD70" s="16">
        <v>7776000.0000000009</v>
      </c>
      <c r="JE70" s="16">
        <v>0</v>
      </c>
      <c r="JF70" s="16">
        <v>7776000.0000000009</v>
      </c>
      <c r="JG70" s="13"/>
      <c r="JH70" s="74">
        <v>0</v>
      </c>
      <c r="JI70" s="16">
        <v>0</v>
      </c>
      <c r="JJ70" s="16">
        <v>0</v>
      </c>
      <c r="JK70" s="16">
        <v>0</v>
      </c>
      <c r="JL70" s="13"/>
      <c r="JM70" s="16">
        <v>0</v>
      </c>
      <c r="JN70" s="16">
        <v>0</v>
      </c>
      <c r="JO70" s="16">
        <v>0</v>
      </c>
      <c r="JP70" s="16">
        <v>0</v>
      </c>
      <c r="JQ70" s="13"/>
      <c r="JR70" s="16">
        <v>0</v>
      </c>
      <c r="JS70" s="16">
        <v>0</v>
      </c>
      <c r="JT70" s="16">
        <v>0</v>
      </c>
      <c r="JU70" s="16">
        <v>0</v>
      </c>
      <c r="JV70" s="13"/>
      <c r="JW70" s="16">
        <v>0</v>
      </c>
      <c r="JX70" s="16">
        <v>0</v>
      </c>
      <c r="JY70" s="16">
        <v>0</v>
      </c>
      <c r="JZ70" s="16">
        <v>0</v>
      </c>
      <c r="KA70" s="13"/>
      <c r="KB70" s="16">
        <v>0</v>
      </c>
      <c r="KC70" s="16">
        <v>0</v>
      </c>
      <c r="KD70" s="16">
        <v>0</v>
      </c>
      <c r="KE70" s="16">
        <v>0</v>
      </c>
      <c r="KF70" s="13"/>
      <c r="KG70" s="16">
        <v>0</v>
      </c>
      <c r="KH70" s="16">
        <v>0</v>
      </c>
      <c r="KI70" s="16">
        <v>0</v>
      </c>
      <c r="KJ70" s="16">
        <v>0</v>
      </c>
      <c r="KK70" s="13"/>
      <c r="KL70" s="16">
        <v>0</v>
      </c>
      <c r="KM70" s="16">
        <v>507000</v>
      </c>
      <c r="KN70" s="16">
        <v>0</v>
      </c>
      <c r="KO70" s="16">
        <v>507000</v>
      </c>
      <c r="KP70" s="13"/>
      <c r="KQ70" s="16">
        <v>0</v>
      </c>
      <c r="KR70" s="16">
        <v>0</v>
      </c>
      <c r="KS70" s="16">
        <v>0</v>
      </c>
      <c r="KT70" s="16">
        <v>0</v>
      </c>
      <c r="KU70" s="13"/>
      <c r="KV70" s="16">
        <v>156</v>
      </c>
      <c r="KW70" s="16">
        <v>19322120</v>
      </c>
      <c r="KX70" s="16">
        <v>0</v>
      </c>
      <c r="KY70" s="16">
        <v>19322120</v>
      </c>
      <c r="KZ70" s="13"/>
      <c r="LA70" s="16">
        <v>0</v>
      </c>
      <c r="LB70" s="16">
        <v>0</v>
      </c>
      <c r="LC70" s="16">
        <v>0</v>
      </c>
      <c r="LD70" s="16">
        <v>0</v>
      </c>
      <c r="LE70" s="13"/>
      <c r="LF70" s="16">
        <v>0</v>
      </c>
      <c r="LG70" s="16">
        <v>0</v>
      </c>
      <c r="LH70" s="16">
        <v>0</v>
      </c>
      <c r="LI70" s="16">
        <v>0</v>
      </c>
      <c r="LJ70" s="13"/>
      <c r="LK70" s="16">
        <v>2</v>
      </c>
      <c r="LL70" s="16">
        <v>20000</v>
      </c>
      <c r="LM70" s="16">
        <v>0</v>
      </c>
      <c r="LN70" s="16">
        <v>20000</v>
      </c>
      <c r="LO70" s="13"/>
      <c r="LP70" s="16">
        <v>0</v>
      </c>
      <c r="LQ70" s="16">
        <v>0</v>
      </c>
      <c r="LR70" s="16">
        <v>0</v>
      </c>
      <c r="LS70" s="16">
        <v>0</v>
      </c>
      <c r="LT70" s="13"/>
      <c r="LU70" s="16">
        <v>0</v>
      </c>
      <c r="LV70" s="16">
        <v>0</v>
      </c>
      <c r="LW70" s="16">
        <v>0</v>
      </c>
      <c r="LX70" s="16">
        <v>0</v>
      </c>
      <c r="LY70" s="13"/>
      <c r="LZ70" s="16">
        <v>0</v>
      </c>
      <c r="MA70" s="16">
        <v>0</v>
      </c>
      <c r="MB70" s="16">
        <v>0</v>
      </c>
      <c r="MC70" s="16">
        <v>0</v>
      </c>
      <c r="MD70" s="13"/>
      <c r="ME70" s="16">
        <v>0</v>
      </c>
      <c r="MF70" s="16">
        <v>2860000</v>
      </c>
      <c r="MG70" s="16">
        <v>0</v>
      </c>
      <c r="MH70" s="16">
        <v>2860000</v>
      </c>
      <c r="MI70" s="13"/>
      <c r="MJ70" s="16">
        <v>0</v>
      </c>
      <c r="MK70" s="16">
        <v>0</v>
      </c>
      <c r="ML70" s="16">
        <v>0</v>
      </c>
      <c r="MM70" s="16">
        <v>0</v>
      </c>
      <c r="MN70" s="13"/>
      <c r="MO70" s="16">
        <v>0</v>
      </c>
      <c r="MP70" s="16">
        <v>0</v>
      </c>
      <c r="MQ70" s="16">
        <v>0</v>
      </c>
      <c r="MR70" s="16">
        <v>0</v>
      </c>
      <c r="MS70" s="13"/>
      <c r="MT70" s="16">
        <v>0</v>
      </c>
      <c r="MU70" s="16">
        <v>274507185.60202694</v>
      </c>
      <c r="MV70" s="16">
        <v>0</v>
      </c>
      <c r="MW70" s="16">
        <v>274507185.60202694</v>
      </c>
      <c r="MX70" s="13"/>
    </row>
    <row r="71" spans="1:362" ht="20.25" hidden="1" customHeight="1">
      <c r="A71" s="204" t="s">
        <v>54</v>
      </c>
      <c r="B71" s="204"/>
      <c r="C71" s="17">
        <v>0</v>
      </c>
      <c r="D71" s="17">
        <v>1161958000</v>
      </c>
      <c r="E71" s="17">
        <v>0</v>
      </c>
      <c r="F71" s="17">
        <v>1161958000</v>
      </c>
      <c r="G71" s="13"/>
      <c r="H71" s="17">
        <v>89007</v>
      </c>
      <c r="I71" s="17">
        <v>26232000</v>
      </c>
      <c r="J71" s="17">
        <v>0</v>
      </c>
      <c r="K71" s="17">
        <v>26232000</v>
      </c>
      <c r="L71" s="13"/>
      <c r="M71" s="17">
        <v>1200000</v>
      </c>
      <c r="N71" s="17">
        <v>300000000</v>
      </c>
      <c r="O71" s="17">
        <v>0</v>
      </c>
      <c r="P71" s="17">
        <v>300000000</v>
      </c>
      <c r="Q71" s="13"/>
      <c r="R71" s="17">
        <v>50000</v>
      </c>
      <c r="S71" s="17">
        <v>10000000</v>
      </c>
      <c r="T71" s="17">
        <v>0</v>
      </c>
      <c r="U71" s="17">
        <v>10000000</v>
      </c>
      <c r="V71" s="13"/>
      <c r="W71" s="17">
        <v>12766</v>
      </c>
      <c r="X71" s="17">
        <v>1914999.9999999998</v>
      </c>
      <c r="Y71" s="17">
        <v>0</v>
      </c>
      <c r="Z71" s="17">
        <v>1914999.9999999998</v>
      </c>
      <c r="AA71" s="13"/>
      <c r="AB71" s="17">
        <v>90000</v>
      </c>
      <c r="AC71" s="17">
        <v>18000000</v>
      </c>
      <c r="AD71" s="17">
        <v>0</v>
      </c>
      <c r="AE71" s="17">
        <v>18000000</v>
      </c>
      <c r="AF71" s="13"/>
      <c r="AG71" s="17">
        <v>90000</v>
      </c>
      <c r="AH71" s="17">
        <v>9000000</v>
      </c>
      <c r="AI71" s="17">
        <v>0</v>
      </c>
      <c r="AJ71" s="17">
        <v>9000000</v>
      </c>
      <c r="AK71" s="13"/>
      <c r="AL71" s="17">
        <v>0</v>
      </c>
      <c r="AM71" s="17">
        <v>0</v>
      </c>
      <c r="AN71" s="17">
        <v>0</v>
      </c>
      <c r="AO71" s="17">
        <v>0</v>
      </c>
      <c r="AP71" s="13"/>
      <c r="AQ71" s="17">
        <v>89007</v>
      </c>
      <c r="AR71" s="17">
        <v>106808000</v>
      </c>
      <c r="AS71" s="17">
        <v>0</v>
      </c>
      <c r="AT71" s="17">
        <v>106808000</v>
      </c>
      <c r="AU71" s="13"/>
      <c r="AV71" s="17">
        <v>0</v>
      </c>
      <c r="AW71" s="17">
        <v>0</v>
      </c>
      <c r="AX71" s="17">
        <v>0</v>
      </c>
      <c r="AY71" s="17">
        <v>0</v>
      </c>
      <c r="AZ71" s="13"/>
      <c r="BA71" s="17">
        <v>2990712</v>
      </c>
      <c r="BB71" s="17">
        <v>740224000</v>
      </c>
      <c r="BC71" s="17">
        <v>0</v>
      </c>
      <c r="BD71" s="17">
        <v>740224000</v>
      </c>
      <c r="BE71" s="13"/>
      <c r="BF71" s="17">
        <v>301260</v>
      </c>
      <c r="BG71" s="17">
        <v>79665000</v>
      </c>
      <c r="BH71" s="17">
        <v>0</v>
      </c>
      <c r="BI71" s="17">
        <v>79665000</v>
      </c>
      <c r="BJ71" s="13"/>
      <c r="BK71" s="17">
        <v>7500</v>
      </c>
      <c r="BL71" s="17">
        <v>1125000</v>
      </c>
      <c r="BM71" s="17">
        <v>0</v>
      </c>
      <c r="BN71" s="17">
        <v>1125000</v>
      </c>
      <c r="BO71" s="13"/>
      <c r="BP71" s="17">
        <v>91677</v>
      </c>
      <c r="BQ71" s="17">
        <v>9168000</v>
      </c>
      <c r="BR71" s="17">
        <v>0</v>
      </c>
      <c r="BS71" s="17">
        <v>9168000</v>
      </c>
      <c r="BT71" s="13"/>
      <c r="BU71" s="17">
        <v>89007</v>
      </c>
      <c r="BV71" s="17">
        <v>8901000</v>
      </c>
      <c r="BW71" s="17">
        <v>0</v>
      </c>
      <c r="BX71" s="17">
        <v>8901000</v>
      </c>
      <c r="BY71" s="13"/>
      <c r="BZ71" s="17">
        <v>89007</v>
      </c>
      <c r="CA71" s="17">
        <v>17801000</v>
      </c>
      <c r="CB71" s="17">
        <v>0</v>
      </c>
      <c r="CC71" s="17">
        <v>17801000</v>
      </c>
      <c r="CD71" s="13"/>
      <c r="CE71" s="17">
        <v>200000</v>
      </c>
      <c r="CF71" s="17">
        <v>30000000</v>
      </c>
      <c r="CG71" s="17">
        <v>0</v>
      </c>
      <c r="CH71" s="17">
        <v>30000000</v>
      </c>
      <c r="CI71" s="13"/>
      <c r="CJ71" s="17">
        <v>2000</v>
      </c>
      <c r="CK71" s="17">
        <v>300000</v>
      </c>
      <c r="CL71" s="17">
        <v>0</v>
      </c>
      <c r="CM71" s="17">
        <v>300000</v>
      </c>
      <c r="CN71" s="13"/>
      <c r="CO71" s="17">
        <v>20000</v>
      </c>
      <c r="CP71" s="17">
        <v>10000000</v>
      </c>
      <c r="CQ71" s="17">
        <v>0</v>
      </c>
      <c r="CR71" s="17">
        <v>10000000</v>
      </c>
      <c r="CS71" s="13"/>
      <c r="CT71" s="17">
        <v>36000</v>
      </c>
      <c r="CU71" s="17">
        <v>36000000</v>
      </c>
      <c r="CV71" s="17">
        <v>0</v>
      </c>
      <c r="CW71" s="17">
        <v>36000000</v>
      </c>
      <c r="CX71" s="13"/>
      <c r="CY71" s="17">
        <v>400000</v>
      </c>
      <c r="CZ71" s="17">
        <v>40000000</v>
      </c>
      <c r="DA71" s="17">
        <v>0</v>
      </c>
      <c r="DB71" s="17">
        <v>40000000</v>
      </c>
      <c r="DC71" s="13"/>
      <c r="DD71" s="17">
        <v>2903</v>
      </c>
      <c r="DE71" s="17">
        <v>1161000</v>
      </c>
      <c r="DF71" s="17">
        <v>0</v>
      </c>
      <c r="DG71" s="17">
        <v>1161000</v>
      </c>
      <c r="DH71" s="13"/>
      <c r="DI71" s="17">
        <v>4320</v>
      </c>
      <c r="DJ71" s="17">
        <v>2592000</v>
      </c>
      <c r="DK71" s="17">
        <v>0</v>
      </c>
      <c r="DL71" s="17">
        <v>2592000</v>
      </c>
      <c r="DM71" s="13"/>
      <c r="DN71" s="17">
        <v>0</v>
      </c>
      <c r="DO71" s="17">
        <v>0</v>
      </c>
      <c r="DP71" s="17">
        <v>0</v>
      </c>
      <c r="DQ71" s="17">
        <v>0</v>
      </c>
      <c r="DR71" s="13"/>
      <c r="DS71" s="17">
        <v>38</v>
      </c>
      <c r="DT71" s="17">
        <v>7000000</v>
      </c>
      <c r="DU71" s="17">
        <v>0</v>
      </c>
      <c r="DV71" s="17">
        <v>7000000</v>
      </c>
      <c r="DW71" s="13"/>
      <c r="DX71" s="17">
        <v>0</v>
      </c>
      <c r="DY71" s="17">
        <v>0</v>
      </c>
      <c r="DZ71" s="17">
        <v>0</v>
      </c>
      <c r="EA71" s="17">
        <v>0</v>
      </c>
      <c r="EB71" s="13"/>
      <c r="EC71" s="17">
        <v>0</v>
      </c>
      <c r="ED71" s="17">
        <v>6765000.0000000009</v>
      </c>
      <c r="EE71" s="17">
        <v>0</v>
      </c>
      <c r="EF71" s="17">
        <v>6765000.0000000009</v>
      </c>
      <c r="EG71" s="13"/>
      <c r="EH71" s="17">
        <v>0</v>
      </c>
      <c r="EI71" s="17">
        <v>114999.99999999999</v>
      </c>
      <c r="EJ71" s="17">
        <v>0</v>
      </c>
      <c r="EK71" s="17">
        <v>114999.99999999999</v>
      </c>
      <c r="EL71" s="13"/>
      <c r="EM71" s="17">
        <v>126239843</v>
      </c>
      <c r="EN71" s="17">
        <v>242380000.00000003</v>
      </c>
      <c r="EO71" s="17">
        <v>0</v>
      </c>
      <c r="EP71" s="17">
        <v>242380000.00000003</v>
      </c>
      <c r="EQ71" s="13"/>
      <c r="ER71" s="17">
        <v>25467</v>
      </c>
      <c r="ES71" s="17">
        <v>11497000</v>
      </c>
      <c r="ET71" s="17">
        <v>0</v>
      </c>
      <c r="EU71" s="17">
        <v>11497000</v>
      </c>
      <c r="EV71" s="13"/>
      <c r="EW71" s="17">
        <v>25000</v>
      </c>
      <c r="EX71" s="17">
        <v>6250000</v>
      </c>
      <c r="EY71" s="17">
        <v>0</v>
      </c>
      <c r="EZ71" s="17">
        <v>6250000</v>
      </c>
      <c r="FA71" s="13"/>
      <c r="FB71" s="17">
        <v>12500</v>
      </c>
      <c r="FC71" s="17">
        <v>5000000</v>
      </c>
      <c r="FD71" s="17">
        <v>0</v>
      </c>
      <c r="FE71" s="17">
        <v>5000000</v>
      </c>
      <c r="FF71" s="13"/>
      <c r="FG71" s="17">
        <v>12500</v>
      </c>
      <c r="FH71" s="17">
        <v>7500000</v>
      </c>
      <c r="FI71" s="17">
        <v>0</v>
      </c>
      <c r="FJ71" s="17">
        <v>7500000</v>
      </c>
      <c r="FK71" s="13"/>
      <c r="FL71" s="17">
        <v>57000</v>
      </c>
      <c r="FM71" s="17">
        <v>5700000</v>
      </c>
      <c r="FN71" s="17">
        <v>0</v>
      </c>
      <c r="FO71" s="17">
        <v>5700000</v>
      </c>
      <c r="FP71" s="13"/>
      <c r="FQ71" s="17">
        <v>30000</v>
      </c>
      <c r="FR71" s="17">
        <v>2250000</v>
      </c>
      <c r="FS71" s="17">
        <v>0</v>
      </c>
      <c r="FT71" s="17">
        <v>2250000</v>
      </c>
      <c r="FU71" s="13"/>
      <c r="FV71" s="17">
        <v>9426212.1945502181</v>
      </c>
      <c r="FW71" s="17">
        <v>108401000</v>
      </c>
      <c r="FX71" s="17">
        <v>0</v>
      </c>
      <c r="FY71" s="17">
        <v>108401000</v>
      </c>
      <c r="FZ71" s="13"/>
      <c r="GA71" s="17">
        <v>87807</v>
      </c>
      <c r="GB71" s="17">
        <v>1500000000</v>
      </c>
      <c r="GC71" s="17">
        <v>0</v>
      </c>
      <c r="GD71" s="17">
        <v>1500000000</v>
      </c>
      <c r="GE71" s="13"/>
      <c r="GF71" s="17">
        <v>117280</v>
      </c>
      <c r="GG71" s="17">
        <v>23456000</v>
      </c>
      <c r="GH71" s="17">
        <v>0</v>
      </c>
      <c r="GI71" s="17">
        <v>23456000</v>
      </c>
      <c r="GJ71" s="13"/>
      <c r="GK71" s="17">
        <v>29</v>
      </c>
      <c r="GL71" s="17">
        <v>5000000</v>
      </c>
      <c r="GM71" s="17">
        <v>0</v>
      </c>
      <c r="GN71" s="17">
        <v>5000000</v>
      </c>
      <c r="GO71" s="13"/>
      <c r="GP71" s="17">
        <v>78334</v>
      </c>
      <c r="GQ71" s="17">
        <v>339817000</v>
      </c>
      <c r="GR71" s="17">
        <v>0</v>
      </c>
      <c r="GS71" s="17">
        <v>339817000</v>
      </c>
      <c r="GT71" s="13"/>
      <c r="GU71" s="17">
        <v>2136</v>
      </c>
      <c r="GV71" s="17">
        <v>10680000</v>
      </c>
      <c r="GW71" s="17">
        <v>0</v>
      </c>
      <c r="GX71" s="17">
        <v>10680000</v>
      </c>
      <c r="GY71" s="13"/>
      <c r="GZ71" s="17">
        <v>0</v>
      </c>
      <c r="HA71" s="17">
        <v>0</v>
      </c>
      <c r="HB71" s="17">
        <v>0</v>
      </c>
      <c r="HC71" s="17">
        <v>0</v>
      </c>
      <c r="HD71" s="13"/>
      <c r="HE71" s="17">
        <v>4680</v>
      </c>
      <c r="HF71" s="17">
        <v>6552000</v>
      </c>
      <c r="HG71" s="17">
        <v>0</v>
      </c>
      <c r="HH71" s="17">
        <v>6552000</v>
      </c>
      <c r="HI71" s="13"/>
      <c r="HJ71" s="17">
        <v>511</v>
      </c>
      <c r="HK71" s="17">
        <v>66359000</v>
      </c>
      <c r="HL71" s="17">
        <v>0</v>
      </c>
      <c r="HM71" s="17">
        <v>66359000</v>
      </c>
      <c r="HN71" s="13"/>
      <c r="HO71" s="17">
        <v>1</v>
      </c>
      <c r="HP71" s="17">
        <v>150000</v>
      </c>
      <c r="HQ71" s="17">
        <v>0</v>
      </c>
      <c r="HR71" s="17">
        <v>150000</v>
      </c>
      <c r="HS71" s="13"/>
      <c r="HT71" s="17">
        <v>0</v>
      </c>
      <c r="HU71" s="17">
        <v>0</v>
      </c>
      <c r="HV71" s="17">
        <v>0</v>
      </c>
      <c r="HW71" s="17">
        <v>0</v>
      </c>
      <c r="HX71" s="13"/>
      <c r="HY71" s="17">
        <v>4685</v>
      </c>
      <c r="HZ71" s="17">
        <v>337320000</v>
      </c>
      <c r="IA71" s="17">
        <v>0</v>
      </c>
      <c r="IB71" s="17">
        <v>337320000</v>
      </c>
      <c r="IC71" s="13"/>
      <c r="ID71" s="17">
        <v>90000</v>
      </c>
      <c r="IE71" s="17">
        <v>90000000</v>
      </c>
      <c r="IF71" s="17">
        <v>0</v>
      </c>
      <c r="IG71" s="17">
        <v>90000000</v>
      </c>
      <c r="IH71" s="13"/>
      <c r="II71" s="17">
        <v>534</v>
      </c>
      <c r="IJ71" s="17">
        <v>1869000.0000000002</v>
      </c>
      <c r="IK71" s="17">
        <v>0</v>
      </c>
      <c r="IL71" s="17">
        <v>1869000.0000000002</v>
      </c>
      <c r="IM71" s="13"/>
      <c r="IN71" s="17">
        <v>30620</v>
      </c>
      <c r="IO71" s="17">
        <v>55116999.999999993</v>
      </c>
      <c r="IP71" s="17">
        <v>0</v>
      </c>
      <c r="IQ71" s="17">
        <v>55116999.999999993</v>
      </c>
      <c r="IR71" s="13"/>
      <c r="IS71" s="17">
        <v>0</v>
      </c>
      <c r="IT71" s="17">
        <v>98073000</v>
      </c>
      <c r="IU71" s="17">
        <v>0</v>
      </c>
      <c r="IV71" s="17">
        <v>98073000</v>
      </c>
      <c r="IW71" s="13"/>
      <c r="IX71" s="17">
        <v>92913</v>
      </c>
      <c r="IY71" s="17">
        <v>102447000</v>
      </c>
      <c r="IZ71" s="17">
        <v>0</v>
      </c>
      <c r="JA71" s="17">
        <v>102447000</v>
      </c>
      <c r="JB71" s="13"/>
      <c r="JC71" s="17">
        <v>0</v>
      </c>
      <c r="JD71" s="17">
        <v>7776000.0000000009</v>
      </c>
      <c r="JE71" s="17">
        <v>0</v>
      </c>
      <c r="JF71" s="17">
        <v>7776000.0000000009</v>
      </c>
      <c r="JG71" s="13"/>
      <c r="JH71" s="75">
        <v>90000</v>
      </c>
      <c r="JI71" s="17">
        <v>50000000</v>
      </c>
      <c r="JJ71" s="17">
        <v>0</v>
      </c>
      <c r="JK71" s="17">
        <v>50000000</v>
      </c>
      <c r="JL71" s="13"/>
      <c r="JM71" s="17">
        <v>4537</v>
      </c>
      <c r="JN71" s="17">
        <v>10000000</v>
      </c>
      <c r="JO71" s="17">
        <v>0</v>
      </c>
      <c r="JP71" s="17">
        <v>10000000</v>
      </c>
      <c r="JQ71" s="13"/>
      <c r="JR71" s="17">
        <v>190000</v>
      </c>
      <c r="JS71" s="17">
        <v>13100000</v>
      </c>
      <c r="JT71" s="17">
        <v>0</v>
      </c>
      <c r="JU71" s="17">
        <v>13100000</v>
      </c>
      <c r="JV71" s="13"/>
      <c r="JW71" s="17">
        <v>5000</v>
      </c>
      <c r="JX71" s="17">
        <v>5000000</v>
      </c>
      <c r="JY71" s="17">
        <v>0</v>
      </c>
      <c r="JZ71" s="17">
        <v>5000000</v>
      </c>
      <c r="KA71" s="13"/>
      <c r="KB71" s="17">
        <v>75</v>
      </c>
      <c r="KC71" s="17">
        <v>30000</v>
      </c>
      <c r="KD71" s="17">
        <v>0</v>
      </c>
      <c r="KE71" s="17">
        <v>30000</v>
      </c>
      <c r="KF71" s="13"/>
      <c r="KG71" s="17">
        <v>7337</v>
      </c>
      <c r="KH71" s="17">
        <v>1864000</v>
      </c>
      <c r="KI71" s="17">
        <v>0</v>
      </c>
      <c r="KJ71" s="17">
        <v>1864000</v>
      </c>
      <c r="KK71" s="13"/>
      <c r="KL71" s="17">
        <v>38</v>
      </c>
      <c r="KM71" s="17">
        <v>3847000</v>
      </c>
      <c r="KN71" s="17">
        <v>0</v>
      </c>
      <c r="KO71" s="17">
        <v>3847000</v>
      </c>
      <c r="KP71" s="13"/>
      <c r="KQ71" s="17">
        <v>0</v>
      </c>
      <c r="KR71" s="17">
        <v>274000</v>
      </c>
      <c r="KS71" s="17">
        <v>0</v>
      </c>
      <c r="KT71" s="17">
        <v>274000</v>
      </c>
      <c r="KU71" s="13"/>
      <c r="KV71" s="17">
        <v>548</v>
      </c>
      <c r="KW71" s="17">
        <v>403581000</v>
      </c>
      <c r="KX71" s="17">
        <v>0</v>
      </c>
      <c r="KY71" s="17">
        <v>403581000</v>
      </c>
      <c r="KZ71" s="13"/>
      <c r="LA71" s="17">
        <v>1402</v>
      </c>
      <c r="LB71" s="17">
        <v>2362000</v>
      </c>
      <c r="LC71" s="17">
        <v>0</v>
      </c>
      <c r="LD71" s="17">
        <v>2362000</v>
      </c>
      <c r="LE71" s="13"/>
      <c r="LF71" s="17">
        <v>0</v>
      </c>
      <c r="LG71" s="17">
        <v>3100000</v>
      </c>
      <c r="LH71" s="17">
        <v>0</v>
      </c>
      <c r="LI71" s="17">
        <v>3100000</v>
      </c>
      <c r="LJ71" s="13"/>
      <c r="LK71" s="17">
        <v>78</v>
      </c>
      <c r="LL71" s="17">
        <v>172000</v>
      </c>
      <c r="LM71" s="17">
        <v>0</v>
      </c>
      <c r="LN71" s="17">
        <v>172000</v>
      </c>
      <c r="LO71" s="13"/>
      <c r="LP71" s="17">
        <v>534</v>
      </c>
      <c r="LQ71" s="17">
        <v>2670000</v>
      </c>
      <c r="LR71" s="17">
        <v>0</v>
      </c>
      <c r="LS71" s="17">
        <v>2670000</v>
      </c>
      <c r="LT71" s="13"/>
      <c r="LU71" s="17">
        <v>8584</v>
      </c>
      <c r="LV71" s="17">
        <v>500000</v>
      </c>
      <c r="LW71" s="17">
        <v>0</v>
      </c>
      <c r="LX71" s="17">
        <v>500000</v>
      </c>
      <c r="LY71" s="13"/>
      <c r="LZ71" s="17">
        <v>38</v>
      </c>
      <c r="MA71" s="17">
        <v>1140000</v>
      </c>
      <c r="MB71" s="17">
        <v>0</v>
      </c>
      <c r="MC71" s="17">
        <v>1140000</v>
      </c>
      <c r="MD71" s="13"/>
      <c r="ME71" s="17">
        <v>0</v>
      </c>
      <c r="MF71" s="17">
        <v>2860000</v>
      </c>
      <c r="MG71" s="17">
        <v>0</v>
      </c>
      <c r="MH71" s="17">
        <v>2860000</v>
      </c>
      <c r="MI71" s="13"/>
      <c r="MJ71" s="17">
        <v>38</v>
      </c>
      <c r="MK71" s="17">
        <v>2052000</v>
      </c>
      <c r="ML71" s="17">
        <v>0</v>
      </c>
      <c r="MM71" s="17">
        <v>2052000</v>
      </c>
      <c r="MN71" s="13"/>
      <c r="MO71" s="17">
        <v>0</v>
      </c>
      <c r="MP71" s="17">
        <v>0</v>
      </c>
      <c r="MQ71" s="17">
        <v>0</v>
      </c>
      <c r="MR71" s="17">
        <v>0</v>
      </c>
      <c r="MS71" s="13"/>
      <c r="MT71" s="17">
        <v>0</v>
      </c>
      <c r="MU71" s="17">
        <v>6160876000</v>
      </c>
      <c r="MV71" s="17">
        <v>0</v>
      </c>
      <c r="MW71" s="17">
        <v>6160876000</v>
      </c>
      <c r="MX71" s="13"/>
    </row>
    <row r="72" spans="1:362">
      <c r="A72" s="142">
        <v>1</v>
      </c>
      <c r="B72" s="135" t="s">
        <v>1888</v>
      </c>
      <c r="C72" s="18">
        <v>2387</v>
      </c>
      <c r="D72" s="18">
        <f>C72*600</f>
        <v>1432200</v>
      </c>
      <c r="E72" s="18">
        <v>0</v>
      </c>
      <c r="F72" s="18">
        <f>D72+E72</f>
        <v>1432200</v>
      </c>
      <c r="H72" s="135">
        <v>181</v>
      </c>
      <c r="I72" s="1">
        <f>H72*300</f>
        <v>54300</v>
      </c>
      <c r="J72" s="1">
        <v>0</v>
      </c>
      <c r="K72" s="18">
        <f>I72+J72</f>
        <v>54300</v>
      </c>
      <c r="M72" s="1">
        <v>1790</v>
      </c>
      <c r="N72" s="1">
        <f>M72*250</f>
        <v>447500</v>
      </c>
      <c r="O72" s="1">
        <v>0</v>
      </c>
      <c r="P72" s="18">
        <f>N72+O72</f>
        <v>447500</v>
      </c>
      <c r="R72" s="1">
        <v>85</v>
      </c>
      <c r="S72" s="1">
        <f>R72*200</f>
        <v>17000</v>
      </c>
      <c r="T72" s="1">
        <v>0</v>
      </c>
      <c r="U72" s="18">
        <f>S72+T72</f>
        <v>17000</v>
      </c>
      <c r="W72" s="1">
        <v>0</v>
      </c>
      <c r="X72" s="1">
        <v>0</v>
      </c>
      <c r="Y72" s="1">
        <v>0</v>
      </c>
      <c r="Z72" s="18">
        <f>X72+Y72</f>
        <v>0</v>
      </c>
      <c r="AB72" s="1">
        <v>0</v>
      </c>
      <c r="AC72" s="1">
        <v>0</v>
      </c>
      <c r="AD72" s="1">
        <v>0</v>
      </c>
      <c r="AE72" s="18">
        <f>AC72+AD72</f>
        <v>0</v>
      </c>
      <c r="AG72" s="1">
        <v>181</v>
      </c>
      <c r="AH72" s="1">
        <f>AG72*100</f>
        <v>18100</v>
      </c>
      <c r="AI72" s="1">
        <v>0</v>
      </c>
      <c r="AJ72" s="18">
        <f>AH72+AI72</f>
        <v>18100</v>
      </c>
      <c r="AQ72" s="135">
        <v>181</v>
      </c>
      <c r="AR72" s="1">
        <f>AQ72*1200</f>
        <v>217200</v>
      </c>
      <c r="AS72" s="1">
        <v>0</v>
      </c>
      <c r="AT72" s="18">
        <f>AR72+AS72</f>
        <v>217200</v>
      </c>
      <c r="BA72" s="1">
        <v>5200</v>
      </c>
      <c r="BB72" s="1">
        <f>1108953-2552</f>
        <v>1106401</v>
      </c>
      <c r="BC72" s="1">
        <v>0</v>
      </c>
      <c r="BD72" s="1">
        <f t="shared" ref="BD72:BD99" si="1">BB72+BC72</f>
        <v>1106401</v>
      </c>
      <c r="BI72" s="18"/>
      <c r="BK72" s="1">
        <v>35</v>
      </c>
      <c r="BL72" s="1">
        <f>BK72*150</f>
        <v>5250</v>
      </c>
      <c r="BM72" s="1">
        <v>0</v>
      </c>
      <c r="BN72" s="18">
        <f>BL72+BM72</f>
        <v>5250</v>
      </c>
      <c r="BP72" s="135">
        <v>181</v>
      </c>
      <c r="BQ72" s="1">
        <f>BP72*100</f>
        <v>18100</v>
      </c>
      <c r="BR72" s="1">
        <v>0</v>
      </c>
      <c r="BS72" s="18">
        <f>BQ72+BR72</f>
        <v>18100</v>
      </c>
      <c r="BU72" s="135">
        <v>181</v>
      </c>
      <c r="BV72" s="1">
        <f>BU72*100</f>
        <v>18100</v>
      </c>
      <c r="BW72" s="1">
        <v>0</v>
      </c>
      <c r="BX72" s="18">
        <f>BV72+BW72</f>
        <v>18100</v>
      </c>
      <c r="BZ72" s="135">
        <v>181</v>
      </c>
      <c r="CA72" s="1">
        <f>BZ72*200</f>
        <v>36200</v>
      </c>
      <c r="CB72" s="1">
        <v>0</v>
      </c>
      <c r="CC72" s="18">
        <f>CA72+CB72</f>
        <v>36200</v>
      </c>
      <c r="CE72" s="1">
        <v>181</v>
      </c>
      <c r="CF72" s="1">
        <f>CE72*150</f>
        <v>27150</v>
      </c>
      <c r="CG72" s="1">
        <v>0</v>
      </c>
      <c r="CH72" s="18">
        <f>CF72+CG72</f>
        <v>27150</v>
      </c>
      <c r="CJ72" s="1">
        <v>0</v>
      </c>
      <c r="CK72" s="1">
        <f>CJ72*150</f>
        <v>0</v>
      </c>
      <c r="CL72" s="1">
        <v>0</v>
      </c>
      <c r="CM72" s="18">
        <f>CK72+CL72</f>
        <v>0</v>
      </c>
      <c r="CO72" s="1">
        <v>20</v>
      </c>
      <c r="CP72" s="1">
        <f>CO72*500</f>
        <v>10000</v>
      </c>
      <c r="CQ72" s="1">
        <v>0</v>
      </c>
      <c r="CR72" s="18">
        <f>CP72+CQ72</f>
        <v>10000</v>
      </c>
      <c r="CT72" s="1">
        <v>40</v>
      </c>
      <c r="CU72" s="1">
        <f>CT72*1000</f>
        <v>40000</v>
      </c>
      <c r="CV72" s="1">
        <v>0</v>
      </c>
      <c r="CW72" s="18">
        <f>CU72+CV72</f>
        <v>40000</v>
      </c>
      <c r="CY72" s="1">
        <v>665</v>
      </c>
      <c r="CZ72" s="1">
        <f>CY72*100</f>
        <v>66500</v>
      </c>
      <c r="DA72" s="1">
        <v>0</v>
      </c>
      <c r="DB72" s="18">
        <f>CZ72+DA72</f>
        <v>66500</v>
      </c>
      <c r="DG72" s="18"/>
      <c r="DL72" s="18"/>
      <c r="DS72" s="1">
        <v>0</v>
      </c>
      <c r="DT72" s="1">
        <v>0</v>
      </c>
      <c r="DU72" s="1">
        <v>0</v>
      </c>
      <c r="DV72" s="1">
        <f t="shared" ref="DV72:DV98" si="2">DT72+DU72</f>
        <v>0</v>
      </c>
      <c r="EF72" s="18"/>
      <c r="EH72" s="1">
        <v>0</v>
      </c>
      <c r="EI72" s="1">
        <v>0</v>
      </c>
      <c r="EJ72" s="1">
        <v>0</v>
      </c>
      <c r="EK72" s="1">
        <f t="shared" ref="EK72:EK98" si="3">EI72+EJ72</f>
        <v>0</v>
      </c>
      <c r="EM72" s="1">
        <v>0</v>
      </c>
      <c r="EN72" s="1">
        <v>0</v>
      </c>
      <c r="EO72" s="1">
        <v>0</v>
      </c>
      <c r="EP72" s="1">
        <f t="shared" ref="EP72:EP98" si="4">EN72+EO72</f>
        <v>0</v>
      </c>
      <c r="ER72" s="1">
        <v>0</v>
      </c>
      <c r="ES72" s="1">
        <v>0</v>
      </c>
      <c r="ET72" s="1">
        <v>0</v>
      </c>
      <c r="EU72" s="1">
        <f t="shared" ref="EU72:EU98" si="5">ES72+ET72</f>
        <v>0</v>
      </c>
      <c r="EW72" s="1">
        <v>0</v>
      </c>
      <c r="EX72" s="1">
        <v>0</v>
      </c>
      <c r="EY72" s="1">
        <v>0</v>
      </c>
      <c r="EZ72" s="1">
        <f t="shared" ref="EZ72:EZ97" si="6">EX72+EY72</f>
        <v>0</v>
      </c>
      <c r="FB72" s="1">
        <v>0</v>
      </c>
      <c r="FC72" s="1">
        <v>0</v>
      </c>
      <c r="FD72" s="1">
        <v>0</v>
      </c>
      <c r="FE72" s="1">
        <f t="shared" ref="FE72:FE97" si="7">FC72+FD72</f>
        <v>0</v>
      </c>
      <c r="FG72" s="1">
        <v>0</v>
      </c>
      <c r="FH72" s="1">
        <v>0</v>
      </c>
      <c r="FI72" s="1">
        <v>0</v>
      </c>
      <c r="FJ72" s="1">
        <f t="shared" ref="FJ72:FJ97" si="8">FH72+FI72</f>
        <v>0</v>
      </c>
      <c r="FL72" s="1">
        <v>0</v>
      </c>
      <c r="FM72" s="1">
        <v>0</v>
      </c>
      <c r="FN72" s="1">
        <v>0</v>
      </c>
      <c r="FO72" s="1">
        <f t="shared" ref="FO72:FO97" si="9">FM72+FN72</f>
        <v>0</v>
      </c>
      <c r="FQ72" s="1">
        <v>0</v>
      </c>
      <c r="FR72" s="1">
        <v>0</v>
      </c>
      <c r="FS72" s="1">
        <v>0</v>
      </c>
      <c r="FT72" s="1">
        <f t="shared" ref="FT72:FT101" si="10">FR72+FS72</f>
        <v>0</v>
      </c>
      <c r="FV72" s="1">
        <v>0</v>
      </c>
      <c r="FW72" s="1">
        <v>0</v>
      </c>
      <c r="FX72" s="1">
        <v>0</v>
      </c>
      <c r="FY72" s="1">
        <f t="shared" ref="FY72:FY100" si="11">FW72+FX72</f>
        <v>0</v>
      </c>
      <c r="GA72" s="135">
        <v>181</v>
      </c>
      <c r="GB72" s="1">
        <f>GA72*16000</f>
        <v>2896000</v>
      </c>
      <c r="GC72" s="1">
        <v>0</v>
      </c>
      <c r="GD72" s="18">
        <f>GB72+GC72</f>
        <v>2896000</v>
      </c>
      <c r="GF72" s="135">
        <v>181</v>
      </c>
      <c r="GG72" s="1">
        <f>GF72*200</f>
        <v>36200</v>
      </c>
      <c r="GH72" s="1">
        <v>0</v>
      </c>
      <c r="GI72" s="18">
        <f>GG72+GH72</f>
        <v>36200</v>
      </c>
      <c r="GN72" s="18"/>
      <c r="GP72" s="1">
        <v>0</v>
      </c>
      <c r="GQ72" s="1">
        <v>0</v>
      </c>
      <c r="GR72" s="1">
        <v>0</v>
      </c>
      <c r="GS72" s="1">
        <v>0</v>
      </c>
      <c r="GU72" s="1">
        <v>4</v>
      </c>
      <c r="GV72" s="1">
        <f>GU72*5000</f>
        <v>20000</v>
      </c>
      <c r="GW72" s="1">
        <v>0</v>
      </c>
      <c r="GX72" s="18">
        <f>GV72+GW72</f>
        <v>20000</v>
      </c>
      <c r="HE72" s="158">
        <v>0</v>
      </c>
      <c r="HF72" s="158">
        <v>0</v>
      </c>
      <c r="HG72" s="158">
        <v>0</v>
      </c>
      <c r="HH72" s="158">
        <v>0</v>
      </c>
      <c r="HM72" s="18"/>
      <c r="HR72" s="18"/>
      <c r="HY72" s="135">
        <v>9</v>
      </c>
      <c r="HZ72" s="1">
        <f>HY72*72000</f>
        <v>648000</v>
      </c>
      <c r="IA72" s="1">
        <v>0</v>
      </c>
      <c r="IB72" s="18">
        <f>HZ72+IA72</f>
        <v>648000</v>
      </c>
      <c r="ID72" s="1">
        <v>0</v>
      </c>
      <c r="IE72" s="1">
        <v>0</v>
      </c>
      <c r="IF72" s="1">
        <v>0</v>
      </c>
      <c r="IG72" s="1">
        <v>0</v>
      </c>
      <c r="II72" s="135">
        <v>1</v>
      </c>
      <c r="IJ72" s="1">
        <f>II72*3500</f>
        <v>3500</v>
      </c>
      <c r="IK72" s="1">
        <v>0</v>
      </c>
      <c r="IL72" s="18">
        <f>IJ72+IK72</f>
        <v>3500</v>
      </c>
      <c r="IN72" s="1">
        <v>83</v>
      </c>
      <c r="IO72" s="1">
        <f>IN72*1800</f>
        <v>149400</v>
      </c>
      <c r="IQ72" s="18">
        <f>IO72+IP72</f>
        <v>149400</v>
      </c>
      <c r="IV72" s="18"/>
      <c r="IX72" s="1">
        <v>181</v>
      </c>
      <c r="IY72" s="1">
        <v>155750</v>
      </c>
      <c r="IZ72" s="1">
        <v>0</v>
      </c>
      <c r="JA72" s="18">
        <f>IY72+IZ72</f>
        <v>155750</v>
      </c>
      <c r="JF72" s="18"/>
      <c r="JK72" s="18"/>
      <c r="JP72" s="18"/>
      <c r="JU72" s="18"/>
      <c r="JW72" s="1">
        <v>10</v>
      </c>
      <c r="JX72" s="1">
        <f>JW72*1000</f>
        <v>10000</v>
      </c>
      <c r="JY72" s="1">
        <v>0</v>
      </c>
      <c r="JZ72" s="18">
        <f>JX72+JY72</f>
        <v>10000</v>
      </c>
      <c r="KE72" s="18"/>
      <c r="KJ72" s="18"/>
      <c r="KO72" s="18"/>
      <c r="KT72" s="18"/>
      <c r="KY72" s="18"/>
      <c r="LD72" s="18"/>
      <c r="LI72" s="18"/>
      <c r="LN72" s="18"/>
      <c r="LS72" s="18"/>
      <c r="LX72" s="18"/>
      <c r="MC72" s="18"/>
      <c r="MH72" s="18"/>
      <c r="MM72" s="18"/>
      <c r="MT72" s="12">
        <f t="shared" ref="MT72:MT102" si="12">C72+H72+M72+R72+W72+AB72+AG72+AL72+AQ72+AV72+BA72+BF72+BK72+BP72+BU72+BZ72+CE72+CJ72+CO72+CT72+CY72+DD72+DI72+DN72+DS72+DX72+EC72+EH72+EM72+ER72+EW72+FB72+FG72+FL72+FQ72+FV72+GA72+GF72+GK72+GP72+GU72+GZ72+HE72+HJ72+HO72+HT72+HY72+ID72+II72+IN72+IS72+IX72+JC72+JH72+JM72+JR72+JW72+KB72+KG72+KL72+KQ72+KV72+LA72+LF72+LK72+LP72+LU72+LZ72+ME72+MJ72+MO72</f>
        <v>12139</v>
      </c>
      <c r="MU72" s="12">
        <f t="shared" ref="MU72:MU102" si="13">D72+I72+N72+S72+X72+AC72+AH72+AM72+AR72+AW72+BB72+BG72+BL72+BQ72+BV72+CA72+CF72+CK72+CP72+CU72+CZ72+DE72+DJ72+DO72+DT72+DY72+ED72+EI72+EN72+ES72+EX72+FC72+FH72+FM72+FR72+FW72+GB72+GG72+GL72+GQ72+GV72+HA72+HF72+HK72+HP72+HU72+HZ72+IE72+IJ72+IO72+IT72+IY72+JD72+JI72+JN72+JS72+JX72+KC72+KH72+KM72+KR72+KW72+LB72+LG72+LL72+LQ72+LV72+MA72+MF72+MK72+MP72</f>
        <v>7432851</v>
      </c>
      <c r="MV72" s="12">
        <f t="shared" ref="MV72:MV102" si="14">E72+J72+O72+T72+Y72+AD72+AI72+AN72+AS72+AX72+BC72+BH72+BM72+BR72+BW72+CB72+CG72+CL72+CQ72+CV72+DA72+DF72+DK72+DP72+DU72+DZ72+EE72+EJ72+EO72+ET72+EY72+FD72+FI72+FN72+FS72+FX72+GC72+GH72+GM72+GR72+GW72+HB72+HG72+HL72+HQ72+HV72+IA72+IF72+IK72+IP72+IU72+IZ72+JE72+JJ72+JO72+JT72+JY72+KD72+KI72+KN72+KS72+KX72+LC72+LH72+LM72+LR72+LW72+MB72+MG72+ML72+MQ72</f>
        <v>0</v>
      </c>
      <c r="MW72" s="12">
        <f t="shared" ref="MW72:MW102" si="15">F72+K72+P72+U72+Z72+AE72+AJ72+AO72+AT72+AY72+BD72+BI72+BN72+BS72+BX72+CC72+CH72+CM72+CR72+CW72+DB72+DG72+DL72+DQ72+DV72+EA72+EF72+EK72+EP72+EU72+EZ72+FE72+FJ72+FO72+FT72+FY72+GD72+GI72+GN72+GS72+GX72+HC72+HH72+HM72+HR72+HW72+IB72+IG72+IL72+IQ72+IV72+JA72+JF72+JK72+JP72+JU72+JZ72+KE72+KJ72+KO72+KT72+KY72+LD72+LI72+LN72+LS72+LX72+MC72+MH72+MM72+MR72</f>
        <v>7432851</v>
      </c>
    </row>
    <row r="73" spans="1:362">
      <c r="A73" s="142">
        <v>2</v>
      </c>
      <c r="B73" s="135" t="s">
        <v>1889</v>
      </c>
      <c r="C73" s="18">
        <v>3413</v>
      </c>
      <c r="D73" s="18">
        <f t="shared" ref="D73:D102" si="16">C73*600</f>
        <v>2047800</v>
      </c>
      <c r="E73" s="18">
        <v>0</v>
      </c>
      <c r="F73" s="18">
        <f t="shared" ref="F73:F102" si="17">D73+E73</f>
        <v>2047800</v>
      </c>
      <c r="H73" s="135">
        <v>0</v>
      </c>
      <c r="I73" s="1">
        <f t="shared" ref="I73:I102" si="18">H73*300</f>
        <v>0</v>
      </c>
      <c r="J73" s="1">
        <v>0</v>
      </c>
      <c r="K73" s="18">
        <f t="shared" ref="K73:K102" si="19">I73+J73</f>
        <v>0</v>
      </c>
      <c r="M73" s="1">
        <v>2559</v>
      </c>
      <c r="N73" s="1">
        <f t="shared" ref="N73:N102" si="20">M73*250</f>
        <v>639750</v>
      </c>
      <c r="O73" s="1">
        <v>0</v>
      </c>
      <c r="P73" s="18">
        <f t="shared" ref="P73:P102" si="21">N73+O73</f>
        <v>639750</v>
      </c>
      <c r="R73" s="1">
        <v>85</v>
      </c>
      <c r="S73" s="1">
        <f t="shared" ref="S73:S102" si="22">R73*200</f>
        <v>17000</v>
      </c>
      <c r="T73" s="1">
        <v>0</v>
      </c>
      <c r="U73" s="18">
        <f t="shared" ref="U73:U102" si="23">S73+T73</f>
        <v>17000</v>
      </c>
      <c r="W73" s="1">
        <v>0</v>
      </c>
      <c r="X73" s="1">
        <v>0</v>
      </c>
      <c r="Y73" s="1">
        <v>0</v>
      </c>
      <c r="Z73" s="18">
        <f t="shared" ref="Z73:Z102" si="24">X73+Y73</f>
        <v>0</v>
      </c>
      <c r="AB73" s="1">
        <v>0</v>
      </c>
      <c r="AC73" s="1">
        <v>0</v>
      </c>
      <c r="AD73" s="1">
        <v>0</v>
      </c>
      <c r="AE73" s="18">
        <f t="shared" ref="AE73:AE102" si="25">AC73+AD73</f>
        <v>0</v>
      </c>
      <c r="AG73" s="1">
        <v>0</v>
      </c>
      <c r="AH73" s="1">
        <f t="shared" ref="AH73:AH102" si="26">AG73*100</f>
        <v>0</v>
      </c>
      <c r="AI73" s="1">
        <v>0</v>
      </c>
      <c r="AJ73" s="18">
        <f t="shared" ref="AJ73:AJ102" si="27">AH73+AI73</f>
        <v>0</v>
      </c>
      <c r="AQ73" s="135">
        <v>0</v>
      </c>
      <c r="AR73" s="1">
        <f t="shared" ref="AR73:AR102" si="28">AQ73*1200</f>
        <v>0</v>
      </c>
      <c r="AS73" s="1">
        <v>0</v>
      </c>
      <c r="AT73" s="18">
        <f t="shared" ref="AT73:AT102" si="29">AR73+AS73</f>
        <v>0</v>
      </c>
      <c r="BA73" s="1">
        <v>0</v>
      </c>
      <c r="BB73" s="1">
        <v>0</v>
      </c>
      <c r="BC73" s="1">
        <v>0</v>
      </c>
      <c r="BD73" s="1">
        <f t="shared" si="1"/>
        <v>0</v>
      </c>
      <c r="BK73" s="1">
        <v>35</v>
      </c>
      <c r="BL73" s="1">
        <f t="shared" ref="BL73:BL102" si="30">BK73*150</f>
        <v>5250</v>
      </c>
      <c r="BM73" s="1">
        <v>0</v>
      </c>
      <c r="BN73" s="18">
        <f t="shared" ref="BN73:BN102" si="31">BL73+BM73</f>
        <v>5250</v>
      </c>
      <c r="BP73" s="135">
        <v>0</v>
      </c>
      <c r="BQ73" s="1">
        <f t="shared" ref="BQ73:BQ102" si="32">BP73*100</f>
        <v>0</v>
      </c>
      <c r="BR73" s="1">
        <v>0</v>
      </c>
      <c r="BS73" s="18">
        <f t="shared" ref="BS73:BS102" si="33">BQ73+BR73</f>
        <v>0</v>
      </c>
      <c r="BU73" s="135">
        <v>0</v>
      </c>
      <c r="BV73" s="1">
        <f t="shared" ref="BV73:BV102" si="34">BU73*100</f>
        <v>0</v>
      </c>
      <c r="BW73" s="1">
        <v>0</v>
      </c>
      <c r="BX73" s="18">
        <f t="shared" ref="BX73:BX102" si="35">BV73+BW73</f>
        <v>0</v>
      </c>
      <c r="BZ73" s="135">
        <v>0</v>
      </c>
      <c r="CA73" s="1">
        <f t="shared" ref="CA73:CA102" si="36">BZ73*200</f>
        <v>0</v>
      </c>
      <c r="CB73" s="1">
        <v>0</v>
      </c>
      <c r="CC73" s="18">
        <f t="shared" ref="CC73:CC102" si="37">CA73+CB73</f>
        <v>0</v>
      </c>
      <c r="CE73" s="1">
        <v>0</v>
      </c>
      <c r="CF73" s="1">
        <f t="shared" ref="CF73:CF102" si="38">CE73*150</f>
        <v>0</v>
      </c>
      <c r="CG73" s="1">
        <v>0</v>
      </c>
      <c r="CH73" s="18">
        <f t="shared" ref="CH73:CH102" si="39">CF73+CG73</f>
        <v>0</v>
      </c>
      <c r="CJ73" s="1">
        <v>0</v>
      </c>
      <c r="CK73" s="1">
        <f t="shared" ref="CK73:CK102" si="40">CJ73*150</f>
        <v>0</v>
      </c>
      <c r="CL73" s="1">
        <v>0</v>
      </c>
      <c r="CM73" s="18">
        <f t="shared" ref="CM73:CM102" si="41">CK73+CL73</f>
        <v>0</v>
      </c>
      <c r="CO73" s="1">
        <v>0</v>
      </c>
      <c r="CP73" s="1">
        <f t="shared" ref="CP73:CP102" si="42">CO73*500</f>
        <v>0</v>
      </c>
      <c r="CQ73" s="1">
        <v>0</v>
      </c>
      <c r="CR73" s="18">
        <f t="shared" ref="CR73:CR102" si="43">CP73+CQ73</f>
        <v>0</v>
      </c>
      <c r="CT73" s="1">
        <v>0</v>
      </c>
      <c r="CU73" s="1">
        <f t="shared" ref="CU73:CU102" si="44">CT73*1000</f>
        <v>0</v>
      </c>
      <c r="CV73" s="1">
        <v>0</v>
      </c>
      <c r="CW73" s="18">
        <f t="shared" ref="CW73:CW102" si="45">CU73+CV73</f>
        <v>0</v>
      </c>
      <c r="CY73" s="1">
        <v>0</v>
      </c>
      <c r="CZ73" s="1">
        <f t="shared" ref="CZ73:CZ102" si="46">CY73*100</f>
        <v>0</v>
      </c>
      <c r="DA73" s="1">
        <v>0</v>
      </c>
      <c r="DB73" s="18">
        <f t="shared" ref="DB73:DB102" si="47">CZ73+DA73</f>
        <v>0</v>
      </c>
      <c r="DS73" s="1">
        <v>0</v>
      </c>
      <c r="DT73" s="1">
        <v>0</v>
      </c>
      <c r="DU73" s="1">
        <v>0</v>
      </c>
      <c r="DV73" s="1">
        <f t="shared" si="2"/>
        <v>0</v>
      </c>
      <c r="EH73" s="1">
        <v>0</v>
      </c>
      <c r="EI73" s="1">
        <v>0</v>
      </c>
      <c r="EJ73" s="1">
        <v>0</v>
      </c>
      <c r="EK73" s="1">
        <f t="shared" si="3"/>
        <v>0</v>
      </c>
      <c r="EM73" s="1">
        <v>0</v>
      </c>
      <c r="EN73" s="1">
        <v>0</v>
      </c>
      <c r="EO73" s="1">
        <v>0</v>
      </c>
      <c r="EP73" s="1">
        <f t="shared" si="4"/>
        <v>0</v>
      </c>
      <c r="ER73" s="1">
        <v>0</v>
      </c>
      <c r="ES73" s="1">
        <v>0</v>
      </c>
      <c r="ET73" s="1">
        <v>0</v>
      </c>
      <c r="EU73" s="1">
        <f t="shared" si="5"/>
        <v>0</v>
      </c>
      <c r="EW73" s="1">
        <v>0</v>
      </c>
      <c r="EX73" s="1">
        <v>0</v>
      </c>
      <c r="EY73" s="1">
        <v>0</v>
      </c>
      <c r="EZ73" s="1">
        <f t="shared" si="6"/>
        <v>0</v>
      </c>
      <c r="FB73" s="1">
        <v>0</v>
      </c>
      <c r="FC73" s="1">
        <v>0</v>
      </c>
      <c r="FD73" s="1">
        <v>0</v>
      </c>
      <c r="FE73" s="1">
        <f t="shared" si="7"/>
        <v>0</v>
      </c>
      <c r="FG73" s="1">
        <v>0</v>
      </c>
      <c r="FH73" s="1">
        <v>0</v>
      </c>
      <c r="FI73" s="1">
        <v>0</v>
      </c>
      <c r="FJ73" s="1">
        <f t="shared" si="8"/>
        <v>0</v>
      </c>
      <c r="FL73" s="1">
        <v>0</v>
      </c>
      <c r="FM73" s="1">
        <v>0</v>
      </c>
      <c r="FN73" s="1">
        <v>0</v>
      </c>
      <c r="FO73" s="1">
        <f t="shared" si="9"/>
        <v>0</v>
      </c>
      <c r="FQ73" s="1">
        <v>0</v>
      </c>
      <c r="FR73" s="1">
        <v>0</v>
      </c>
      <c r="FS73" s="1">
        <v>0</v>
      </c>
      <c r="FT73" s="1">
        <f t="shared" si="10"/>
        <v>0</v>
      </c>
      <c r="FV73" s="1">
        <v>0</v>
      </c>
      <c r="FW73" s="1">
        <v>0</v>
      </c>
      <c r="FX73" s="1">
        <v>0</v>
      </c>
      <c r="FY73" s="1">
        <f t="shared" si="11"/>
        <v>0</v>
      </c>
      <c r="GA73" s="135">
        <v>0</v>
      </c>
      <c r="GB73" s="1">
        <f t="shared" ref="GB73:GB102" si="48">GA73*16000</f>
        <v>0</v>
      </c>
      <c r="GC73" s="1">
        <v>0</v>
      </c>
      <c r="GD73" s="18">
        <f t="shared" ref="GD73:GD102" si="49">GB73+GC73</f>
        <v>0</v>
      </c>
      <c r="GF73" s="135">
        <v>0</v>
      </c>
      <c r="GG73" s="1">
        <f t="shared" ref="GG73:GG102" si="50">GF73*200</f>
        <v>0</v>
      </c>
      <c r="GH73" s="1">
        <v>0</v>
      </c>
      <c r="GI73" s="18">
        <f t="shared" ref="GI73:GI102" si="51">GG73+GH73</f>
        <v>0</v>
      </c>
      <c r="GP73" s="1">
        <v>0</v>
      </c>
      <c r="GQ73" s="1">
        <v>0</v>
      </c>
      <c r="GR73" s="1">
        <v>0</v>
      </c>
      <c r="GS73" s="1">
        <v>0</v>
      </c>
      <c r="GU73" s="1">
        <v>4</v>
      </c>
      <c r="GV73" s="1">
        <f t="shared" ref="GV73:GV102" si="52">GU73*5000</f>
        <v>20000</v>
      </c>
      <c r="GW73" s="1">
        <v>0</v>
      </c>
      <c r="GX73" s="18">
        <f t="shared" ref="GX73:GX102" si="53">GV73+GW73</f>
        <v>20000</v>
      </c>
      <c r="HE73" s="158">
        <v>0</v>
      </c>
      <c r="HF73" s="158">
        <v>0</v>
      </c>
      <c r="HG73" s="158">
        <v>0</v>
      </c>
      <c r="HH73" s="158">
        <v>0</v>
      </c>
      <c r="HY73" s="135">
        <v>0</v>
      </c>
      <c r="HZ73" s="1">
        <f t="shared" ref="HZ73:HZ102" si="54">HY73*72000</f>
        <v>0</v>
      </c>
      <c r="IA73" s="1">
        <v>0</v>
      </c>
      <c r="IB73" s="18">
        <f t="shared" ref="IB73:IB102" si="55">HZ73+IA73</f>
        <v>0</v>
      </c>
      <c r="ID73" s="1">
        <v>0</v>
      </c>
      <c r="IE73" s="1">
        <v>0</v>
      </c>
      <c r="IF73" s="1">
        <v>0</v>
      </c>
      <c r="IG73" s="1">
        <v>0</v>
      </c>
      <c r="II73" s="135">
        <v>0</v>
      </c>
      <c r="IJ73" s="1">
        <f t="shared" ref="IJ73:IJ102" si="56">II73*3500</f>
        <v>0</v>
      </c>
      <c r="IK73" s="1">
        <v>0</v>
      </c>
      <c r="IL73" s="18">
        <f t="shared" ref="IL73:IL102" si="57">IJ73+IK73</f>
        <v>0</v>
      </c>
      <c r="IO73" s="1">
        <f t="shared" ref="IO73:IO102" si="58">IN73*1800</f>
        <v>0</v>
      </c>
      <c r="IQ73" s="18">
        <f t="shared" ref="IQ73:IQ99" si="59">IO73+IP73</f>
        <v>0</v>
      </c>
      <c r="IX73" s="1">
        <v>0</v>
      </c>
      <c r="IY73" s="1">
        <v>0</v>
      </c>
      <c r="IZ73" s="1">
        <v>0</v>
      </c>
      <c r="JA73" s="18">
        <f t="shared" ref="JA73:JA102" si="60">IY73+IZ73</f>
        <v>0</v>
      </c>
      <c r="JW73" s="1">
        <f t="shared" ref="JW73:JW102" si="61">IX73*6/100</f>
        <v>0</v>
      </c>
      <c r="JX73" s="1">
        <f t="shared" ref="JX73:JX102" si="62">JW73*1000</f>
        <v>0</v>
      </c>
      <c r="JY73" s="1">
        <v>0</v>
      </c>
      <c r="JZ73" s="18">
        <f t="shared" ref="JZ73:JZ102" si="63">JX73+JY73</f>
        <v>0</v>
      </c>
      <c r="MT73" s="12">
        <f t="shared" si="12"/>
        <v>6096</v>
      </c>
      <c r="MU73" s="12">
        <f t="shared" si="13"/>
        <v>2729800</v>
      </c>
      <c r="MV73" s="12">
        <f t="shared" si="14"/>
        <v>0</v>
      </c>
      <c r="MW73" s="12">
        <f t="shared" si="15"/>
        <v>2729800</v>
      </c>
    </row>
    <row r="74" spans="1:362">
      <c r="A74" s="142">
        <v>3</v>
      </c>
      <c r="B74" s="135" t="s">
        <v>1890</v>
      </c>
      <c r="C74" s="18">
        <v>0</v>
      </c>
      <c r="D74" s="18">
        <f t="shared" si="16"/>
        <v>0</v>
      </c>
      <c r="E74" s="18">
        <v>0</v>
      </c>
      <c r="F74" s="18">
        <f t="shared" si="17"/>
        <v>0</v>
      </c>
      <c r="H74" s="135">
        <v>238</v>
      </c>
      <c r="I74" s="1">
        <f t="shared" si="18"/>
        <v>71400</v>
      </c>
      <c r="J74" s="1">
        <v>0</v>
      </c>
      <c r="K74" s="18">
        <f t="shared" si="19"/>
        <v>71400</v>
      </c>
      <c r="M74" s="1">
        <v>0</v>
      </c>
      <c r="N74" s="1">
        <f t="shared" si="20"/>
        <v>0</v>
      </c>
      <c r="O74" s="1">
        <v>0</v>
      </c>
      <c r="P74" s="18">
        <f t="shared" si="21"/>
        <v>0</v>
      </c>
      <c r="S74" s="1">
        <f t="shared" si="22"/>
        <v>0</v>
      </c>
      <c r="T74" s="1">
        <v>0</v>
      </c>
      <c r="U74" s="18">
        <f t="shared" si="23"/>
        <v>0</v>
      </c>
      <c r="W74" s="1">
        <v>0</v>
      </c>
      <c r="X74" s="1">
        <v>0</v>
      </c>
      <c r="Y74" s="1">
        <v>0</v>
      </c>
      <c r="Z74" s="18">
        <f t="shared" si="24"/>
        <v>0</v>
      </c>
      <c r="AB74" s="1">
        <v>0</v>
      </c>
      <c r="AC74" s="1">
        <v>0</v>
      </c>
      <c r="AD74" s="1">
        <v>0</v>
      </c>
      <c r="AE74" s="18">
        <f t="shared" si="25"/>
        <v>0</v>
      </c>
      <c r="AG74" s="1">
        <v>238</v>
      </c>
      <c r="AH74" s="1">
        <f t="shared" si="26"/>
        <v>23800</v>
      </c>
      <c r="AI74" s="1">
        <v>0</v>
      </c>
      <c r="AJ74" s="18">
        <f t="shared" si="27"/>
        <v>23800</v>
      </c>
      <c r="AQ74" s="135">
        <v>238</v>
      </c>
      <c r="AR74" s="1">
        <f t="shared" si="28"/>
        <v>285600</v>
      </c>
      <c r="AS74" s="1">
        <v>0</v>
      </c>
      <c r="AT74" s="18">
        <f t="shared" si="29"/>
        <v>285600</v>
      </c>
      <c r="BA74" s="1">
        <v>6700</v>
      </c>
      <c r="BB74" s="46">
        <f>1422299.15911477-1832</f>
        <v>1420467.1591147699</v>
      </c>
      <c r="BC74" s="1">
        <v>0</v>
      </c>
      <c r="BD74" s="46">
        <f t="shared" si="1"/>
        <v>1420467.1591147699</v>
      </c>
      <c r="BK74" s="1">
        <v>0</v>
      </c>
      <c r="BL74" s="1">
        <f t="shared" si="30"/>
        <v>0</v>
      </c>
      <c r="BM74" s="1">
        <v>0</v>
      </c>
      <c r="BN74" s="18">
        <f t="shared" si="31"/>
        <v>0</v>
      </c>
      <c r="BP74" s="135">
        <v>238</v>
      </c>
      <c r="BQ74" s="1">
        <f t="shared" si="32"/>
        <v>23800</v>
      </c>
      <c r="BR74" s="1">
        <v>0</v>
      </c>
      <c r="BS74" s="18">
        <f t="shared" si="33"/>
        <v>23800</v>
      </c>
      <c r="BU74" s="135">
        <v>238</v>
      </c>
      <c r="BV74" s="1">
        <f t="shared" si="34"/>
        <v>23800</v>
      </c>
      <c r="BW74" s="1">
        <v>0</v>
      </c>
      <c r="BX74" s="18">
        <f t="shared" si="35"/>
        <v>23800</v>
      </c>
      <c r="BZ74" s="135">
        <v>238</v>
      </c>
      <c r="CA74" s="1">
        <f t="shared" si="36"/>
        <v>47600</v>
      </c>
      <c r="CB74" s="1">
        <v>0</v>
      </c>
      <c r="CC74" s="18">
        <f t="shared" si="37"/>
        <v>47600</v>
      </c>
      <c r="CE74" s="1">
        <v>238</v>
      </c>
      <c r="CF74" s="1">
        <f t="shared" si="38"/>
        <v>35700</v>
      </c>
      <c r="CG74" s="1">
        <v>0</v>
      </c>
      <c r="CH74" s="18">
        <f t="shared" si="39"/>
        <v>35700</v>
      </c>
      <c r="CJ74" s="1">
        <v>0</v>
      </c>
      <c r="CK74" s="1">
        <f t="shared" si="40"/>
        <v>0</v>
      </c>
      <c r="CL74" s="1">
        <v>0</v>
      </c>
      <c r="CM74" s="18">
        <f t="shared" si="41"/>
        <v>0</v>
      </c>
      <c r="CO74" s="1">
        <v>20</v>
      </c>
      <c r="CP74" s="1">
        <f t="shared" si="42"/>
        <v>10000</v>
      </c>
      <c r="CQ74" s="1">
        <v>0</v>
      </c>
      <c r="CR74" s="18">
        <f t="shared" si="43"/>
        <v>10000</v>
      </c>
      <c r="CT74" s="1">
        <v>40</v>
      </c>
      <c r="CU74" s="1">
        <f t="shared" si="44"/>
        <v>40000</v>
      </c>
      <c r="CV74" s="1">
        <v>0</v>
      </c>
      <c r="CW74" s="18">
        <f t="shared" si="45"/>
        <v>40000</v>
      </c>
      <c r="CY74" s="1">
        <v>893</v>
      </c>
      <c r="CZ74" s="1">
        <f t="shared" si="46"/>
        <v>89300</v>
      </c>
      <c r="DA74" s="1">
        <v>0</v>
      </c>
      <c r="DB74" s="18">
        <f t="shared" si="47"/>
        <v>89300</v>
      </c>
      <c r="DS74" s="1">
        <v>0</v>
      </c>
      <c r="DT74" s="1">
        <v>0</v>
      </c>
      <c r="DU74" s="1">
        <v>0</v>
      </c>
      <c r="DV74" s="1">
        <f t="shared" si="2"/>
        <v>0</v>
      </c>
      <c r="EH74" s="1">
        <v>0</v>
      </c>
      <c r="EI74" s="1">
        <v>0</v>
      </c>
      <c r="EJ74" s="1">
        <v>0</v>
      </c>
      <c r="EK74" s="1">
        <f t="shared" si="3"/>
        <v>0</v>
      </c>
      <c r="EM74" s="1">
        <v>0</v>
      </c>
      <c r="EN74" s="1">
        <v>0</v>
      </c>
      <c r="EO74" s="1">
        <v>0</v>
      </c>
      <c r="EP74" s="1">
        <f t="shared" si="4"/>
        <v>0</v>
      </c>
      <c r="ER74" s="1">
        <v>0</v>
      </c>
      <c r="ES74" s="1">
        <v>0</v>
      </c>
      <c r="ET74" s="1">
        <v>0</v>
      </c>
      <c r="EU74" s="1">
        <f t="shared" si="5"/>
        <v>0</v>
      </c>
      <c r="EW74" s="1">
        <v>0</v>
      </c>
      <c r="EX74" s="1">
        <v>0</v>
      </c>
      <c r="EY74" s="1">
        <v>0</v>
      </c>
      <c r="EZ74" s="1">
        <f t="shared" si="6"/>
        <v>0</v>
      </c>
      <c r="FB74" s="1">
        <v>0</v>
      </c>
      <c r="FC74" s="1">
        <v>0</v>
      </c>
      <c r="FD74" s="1">
        <v>0</v>
      </c>
      <c r="FE74" s="1">
        <f t="shared" si="7"/>
        <v>0</v>
      </c>
      <c r="FG74" s="1">
        <v>0</v>
      </c>
      <c r="FH74" s="1">
        <v>0</v>
      </c>
      <c r="FI74" s="1">
        <v>0</v>
      </c>
      <c r="FJ74" s="1">
        <f t="shared" si="8"/>
        <v>0</v>
      </c>
      <c r="FL74" s="1">
        <v>0</v>
      </c>
      <c r="FM74" s="1">
        <v>0</v>
      </c>
      <c r="FN74" s="1">
        <v>0</v>
      </c>
      <c r="FO74" s="1">
        <f t="shared" si="9"/>
        <v>0</v>
      </c>
      <c r="FQ74" s="1">
        <v>0</v>
      </c>
      <c r="FR74" s="1">
        <v>0</v>
      </c>
      <c r="FS74" s="1">
        <v>0</v>
      </c>
      <c r="FT74" s="1">
        <f t="shared" si="10"/>
        <v>0</v>
      </c>
      <c r="FV74" s="1">
        <v>0</v>
      </c>
      <c r="FW74" s="1">
        <v>0</v>
      </c>
      <c r="FX74" s="1">
        <v>0</v>
      </c>
      <c r="FY74" s="1">
        <f t="shared" si="11"/>
        <v>0</v>
      </c>
      <c r="GA74" s="135">
        <v>238</v>
      </c>
      <c r="GB74" s="1">
        <f t="shared" si="48"/>
        <v>3808000</v>
      </c>
      <c r="GC74" s="1">
        <v>0</v>
      </c>
      <c r="GD74" s="18">
        <f t="shared" si="49"/>
        <v>3808000</v>
      </c>
      <c r="GF74" s="135">
        <v>238</v>
      </c>
      <c r="GG74" s="1">
        <f t="shared" si="50"/>
        <v>47600</v>
      </c>
      <c r="GH74" s="1">
        <v>0</v>
      </c>
      <c r="GI74" s="18">
        <f t="shared" si="51"/>
        <v>47600</v>
      </c>
      <c r="GP74" s="1">
        <v>0</v>
      </c>
      <c r="GQ74" s="1">
        <v>0</v>
      </c>
      <c r="GR74" s="1">
        <v>0</v>
      </c>
      <c r="GS74" s="1">
        <v>0</v>
      </c>
      <c r="GU74" s="1">
        <v>0</v>
      </c>
      <c r="GV74" s="1">
        <f t="shared" si="52"/>
        <v>0</v>
      </c>
      <c r="GW74" s="1">
        <v>0</v>
      </c>
      <c r="GX74" s="18">
        <f t="shared" si="53"/>
        <v>0</v>
      </c>
      <c r="HE74" s="158">
        <v>0</v>
      </c>
      <c r="HF74" s="158">
        <v>0</v>
      </c>
      <c r="HG74" s="158">
        <v>0</v>
      </c>
      <c r="HH74" s="158">
        <v>0</v>
      </c>
      <c r="HY74" s="135">
        <v>12</v>
      </c>
      <c r="HZ74" s="1">
        <f t="shared" si="54"/>
        <v>864000</v>
      </c>
      <c r="IA74" s="1">
        <v>0</v>
      </c>
      <c r="IB74" s="18">
        <f t="shared" si="55"/>
        <v>864000</v>
      </c>
      <c r="ID74" s="1">
        <v>0</v>
      </c>
      <c r="IE74" s="1">
        <v>0</v>
      </c>
      <c r="IF74" s="1">
        <v>0</v>
      </c>
      <c r="IG74" s="1">
        <v>0</v>
      </c>
      <c r="II74" s="135">
        <v>1</v>
      </c>
      <c r="IJ74" s="1">
        <f t="shared" si="56"/>
        <v>3500</v>
      </c>
      <c r="IK74" s="1">
        <v>0</v>
      </c>
      <c r="IL74" s="18">
        <f t="shared" si="57"/>
        <v>3500</v>
      </c>
      <c r="IN74" s="1">
        <v>50</v>
      </c>
      <c r="IO74" s="1">
        <f t="shared" si="58"/>
        <v>90000</v>
      </c>
      <c r="IQ74" s="18">
        <f t="shared" si="59"/>
        <v>90000</v>
      </c>
      <c r="IX74" s="1">
        <v>238</v>
      </c>
      <c r="IY74" s="1">
        <v>198500</v>
      </c>
      <c r="IZ74" s="1">
        <v>0</v>
      </c>
      <c r="JA74" s="18">
        <f t="shared" si="60"/>
        <v>198500</v>
      </c>
      <c r="JW74" s="1">
        <v>14</v>
      </c>
      <c r="JX74" s="1">
        <f t="shared" si="62"/>
        <v>14000</v>
      </c>
      <c r="JY74" s="1">
        <v>0</v>
      </c>
      <c r="JZ74" s="18">
        <f t="shared" si="63"/>
        <v>14000</v>
      </c>
      <c r="MT74" s="12">
        <f t="shared" si="12"/>
        <v>10110</v>
      </c>
      <c r="MU74" s="12">
        <f t="shared" si="13"/>
        <v>7097067.1591147697</v>
      </c>
      <c r="MV74" s="12">
        <f t="shared" si="14"/>
        <v>0</v>
      </c>
      <c r="MW74" s="12">
        <f t="shared" si="15"/>
        <v>7097067.1591147697</v>
      </c>
    </row>
    <row r="75" spans="1:362">
      <c r="A75" s="142">
        <v>4</v>
      </c>
      <c r="B75" s="135" t="s">
        <v>1891</v>
      </c>
      <c r="C75" s="18">
        <v>5189</v>
      </c>
      <c r="D75" s="18">
        <f t="shared" si="16"/>
        <v>3113400</v>
      </c>
      <c r="E75" s="18">
        <v>0</v>
      </c>
      <c r="F75" s="18">
        <f t="shared" si="17"/>
        <v>3113400</v>
      </c>
      <c r="H75" s="135">
        <v>285</v>
      </c>
      <c r="I75" s="1">
        <f t="shared" si="18"/>
        <v>85500</v>
      </c>
      <c r="J75" s="1">
        <v>0</v>
      </c>
      <c r="K75" s="18">
        <f t="shared" si="19"/>
        <v>85500</v>
      </c>
      <c r="M75" s="1">
        <v>3591</v>
      </c>
      <c r="N75" s="1">
        <f t="shared" si="20"/>
        <v>897750</v>
      </c>
      <c r="O75" s="1">
        <v>0</v>
      </c>
      <c r="P75" s="18">
        <f t="shared" si="21"/>
        <v>897750</v>
      </c>
      <c r="R75" s="1">
        <v>25</v>
      </c>
      <c r="S75" s="1">
        <f t="shared" si="22"/>
        <v>5000</v>
      </c>
      <c r="T75" s="1">
        <v>0</v>
      </c>
      <c r="U75" s="18">
        <f t="shared" si="23"/>
        <v>5000</v>
      </c>
      <c r="W75" s="1">
        <v>0</v>
      </c>
      <c r="X75" s="1">
        <v>0</v>
      </c>
      <c r="Y75" s="1">
        <v>0</v>
      </c>
      <c r="Z75" s="18">
        <f t="shared" si="24"/>
        <v>0</v>
      </c>
      <c r="AB75" s="1">
        <v>0</v>
      </c>
      <c r="AC75" s="1">
        <v>0</v>
      </c>
      <c r="AD75" s="1">
        <v>0</v>
      </c>
      <c r="AE75" s="18">
        <f t="shared" si="25"/>
        <v>0</v>
      </c>
      <c r="AG75" s="1">
        <v>282</v>
      </c>
      <c r="AH75" s="1">
        <f t="shared" si="26"/>
        <v>28200</v>
      </c>
      <c r="AI75" s="1">
        <v>0</v>
      </c>
      <c r="AJ75" s="18">
        <f t="shared" si="27"/>
        <v>28200</v>
      </c>
      <c r="AQ75" s="135">
        <v>285</v>
      </c>
      <c r="AR75" s="1">
        <f t="shared" si="28"/>
        <v>342000</v>
      </c>
      <c r="AS75" s="1">
        <v>0</v>
      </c>
      <c r="AT75" s="18">
        <f t="shared" si="29"/>
        <v>342000</v>
      </c>
      <c r="BA75" s="1">
        <v>6800</v>
      </c>
      <c r="BB75" s="46">
        <f>1414218.20783101-4640</f>
        <v>1409578.20783101</v>
      </c>
      <c r="BC75" s="1">
        <v>0</v>
      </c>
      <c r="BD75" s="46">
        <f t="shared" si="1"/>
        <v>1409578.20783101</v>
      </c>
      <c r="BK75" s="1">
        <v>35</v>
      </c>
      <c r="BL75" s="1">
        <f t="shared" si="30"/>
        <v>5250</v>
      </c>
      <c r="BM75" s="1">
        <v>0</v>
      </c>
      <c r="BN75" s="18">
        <f t="shared" si="31"/>
        <v>5250</v>
      </c>
      <c r="BP75" s="135">
        <v>285</v>
      </c>
      <c r="BQ75" s="1">
        <f t="shared" si="32"/>
        <v>28500</v>
      </c>
      <c r="BR75" s="1">
        <v>0</v>
      </c>
      <c r="BS75" s="18">
        <f t="shared" si="33"/>
        <v>28500</v>
      </c>
      <c r="BU75" s="135">
        <v>285</v>
      </c>
      <c r="BV75" s="1">
        <f t="shared" si="34"/>
        <v>28500</v>
      </c>
      <c r="BW75" s="1">
        <v>0</v>
      </c>
      <c r="BX75" s="18">
        <f t="shared" si="35"/>
        <v>28500</v>
      </c>
      <c r="BZ75" s="135">
        <v>285</v>
      </c>
      <c r="CA75" s="1">
        <f t="shared" si="36"/>
        <v>57000</v>
      </c>
      <c r="CB75" s="1">
        <v>0</v>
      </c>
      <c r="CC75" s="18">
        <f t="shared" si="37"/>
        <v>57000</v>
      </c>
      <c r="CE75" s="1">
        <v>282</v>
      </c>
      <c r="CF75" s="1">
        <f t="shared" si="38"/>
        <v>42300</v>
      </c>
      <c r="CG75" s="1">
        <v>0</v>
      </c>
      <c r="CH75" s="18">
        <f t="shared" si="39"/>
        <v>42300</v>
      </c>
      <c r="CJ75" s="1">
        <v>0</v>
      </c>
      <c r="CK75" s="1">
        <f t="shared" si="40"/>
        <v>0</v>
      </c>
      <c r="CL75" s="1">
        <v>0</v>
      </c>
      <c r="CM75" s="18">
        <f t="shared" si="41"/>
        <v>0</v>
      </c>
      <c r="CO75" s="1">
        <v>20</v>
      </c>
      <c r="CP75" s="1">
        <f t="shared" si="42"/>
        <v>10000</v>
      </c>
      <c r="CQ75" s="1">
        <v>0</v>
      </c>
      <c r="CR75" s="18">
        <f t="shared" si="43"/>
        <v>10000</v>
      </c>
      <c r="CT75" s="1">
        <v>40</v>
      </c>
      <c r="CU75" s="1">
        <f t="shared" si="44"/>
        <v>40000</v>
      </c>
      <c r="CV75" s="1">
        <v>0</v>
      </c>
      <c r="CW75" s="18">
        <f t="shared" si="45"/>
        <v>40000</v>
      </c>
      <c r="CY75" s="1">
        <v>1069</v>
      </c>
      <c r="CZ75" s="1">
        <f t="shared" si="46"/>
        <v>106900</v>
      </c>
      <c r="DA75" s="1">
        <v>0</v>
      </c>
      <c r="DB75" s="18">
        <f t="shared" si="47"/>
        <v>106900</v>
      </c>
      <c r="DS75" s="1">
        <v>0</v>
      </c>
      <c r="DT75" s="1">
        <v>0</v>
      </c>
      <c r="DU75" s="1">
        <v>0</v>
      </c>
      <c r="DV75" s="1">
        <f t="shared" si="2"/>
        <v>0</v>
      </c>
      <c r="EH75" s="1">
        <v>0</v>
      </c>
      <c r="EI75" s="1">
        <v>0</v>
      </c>
      <c r="EJ75" s="1">
        <v>0</v>
      </c>
      <c r="EK75" s="1">
        <f t="shared" si="3"/>
        <v>0</v>
      </c>
      <c r="EM75" s="1">
        <v>0</v>
      </c>
      <c r="EN75" s="1">
        <v>0</v>
      </c>
      <c r="EO75" s="1">
        <v>0</v>
      </c>
      <c r="EP75" s="1">
        <f t="shared" si="4"/>
        <v>0</v>
      </c>
      <c r="ER75" s="1">
        <v>0</v>
      </c>
      <c r="ES75" s="1">
        <v>0</v>
      </c>
      <c r="ET75" s="1">
        <v>0</v>
      </c>
      <c r="EU75" s="1">
        <f t="shared" si="5"/>
        <v>0</v>
      </c>
      <c r="EW75" s="1">
        <v>0</v>
      </c>
      <c r="EX75" s="1">
        <v>0</v>
      </c>
      <c r="EY75" s="1">
        <v>0</v>
      </c>
      <c r="EZ75" s="1">
        <f t="shared" si="6"/>
        <v>0</v>
      </c>
      <c r="FB75" s="1">
        <v>0</v>
      </c>
      <c r="FC75" s="1">
        <v>0</v>
      </c>
      <c r="FD75" s="1">
        <v>0</v>
      </c>
      <c r="FE75" s="1">
        <f t="shared" si="7"/>
        <v>0</v>
      </c>
      <c r="FG75" s="1">
        <v>0</v>
      </c>
      <c r="FH75" s="1">
        <v>0</v>
      </c>
      <c r="FI75" s="1">
        <v>0</v>
      </c>
      <c r="FJ75" s="1">
        <f t="shared" si="8"/>
        <v>0</v>
      </c>
      <c r="FL75" s="1">
        <v>0</v>
      </c>
      <c r="FM75" s="1">
        <v>0</v>
      </c>
      <c r="FN75" s="1">
        <v>0</v>
      </c>
      <c r="FO75" s="1">
        <f t="shared" si="9"/>
        <v>0</v>
      </c>
      <c r="FQ75" s="1">
        <v>0</v>
      </c>
      <c r="FR75" s="1">
        <v>0</v>
      </c>
      <c r="FS75" s="1">
        <v>0</v>
      </c>
      <c r="FT75" s="1">
        <f t="shared" si="10"/>
        <v>0</v>
      </c>
      <c r="FV75" s="1">
        <v>0</v>
      </c>
      <c r="FW75" s="1">
        <v>0</v>
      </c>
      <c r="FX75" s="1">
        <v>0</v>
      </c>
      <c r="FY75" s="1">
        <f t="shared" si="11"/>
        <v>0</v>
      </c>
      <c r="GA75" s="135">
        <v>285</v>
      </c>
      <c r="GB75" s="1">
        <f t="shared" si="48"/>
        <v>4560000</v>
      </c>
      <c r="GC75" s="1">
        <v>0</v>
      </c>
      <c r="GD75" s="18">
        <f t="shared" si="49"/>
        <v>4560000</v>
      </c>
      <c r="GF75" s="135">
        <v>285</v>
      </c>
      <c r="GG75" s="1">
        <f t="shared" si="50"/>
        <v>57000</v>
      </c>
      <c r="GH75" s="1">
        <v>0</v>
      </c>
      <c r="GI75" s="18">
        <f t="shared" si="51"/>
        <v>57000</v>
      </c>
      <c r="GP75" s="1">
        <v>0</v>
      </c>
      <c r="GQ75" s="1">
        <v>0</v>
      </c>
      <c r="GR75" s="1">
        <v>0</v>
      </c>
      <c r="GS75" s="1">
        <v>0</v>
      </c>
      <c r="GU75" s="1">
        <v>4</v>
      </c>
      <c r="GV75" s="1">
        <f t="shared" si="52"/>
        <v>20000</v>
      </c>
      <c r="GW75" s="1">
        <v>0</v>
      </c>
      <c r="GX75" s="18">
        <f t="shared" si="53"/>
        <v>20000</v>
      </c>
      <c r="HE75" s="158">
        <v>0</v>
      </c>
      <c r="HF75" s="158">
        <v>0</v>
      </c>
      <c r="HG75" s="158">
        <v>0</v>
      </c>
      <c r="HH75" s="158">
        <v>0</v>
      </c>
      <c r="HY75" s="135">
        <v>14</v>
      </c>
      <c r="HZ75" s="1">
        <f t="shared" si="54"/>
        <v>1008000</v>
      </c>
      <c r="IA75" s="1">
        <v>0</v>
      </c>
      <c r="IB75" s="18">
        <f t="shared" si="55"/>
        <v>1008000</v>
      </c>
      <c r="ID75" s="1">
        <v>0</v>
      </c>
      <c r="IE75" s="1">
        <v>0</v>
      </c>
      <c r="IF75" s="1">
        <v>0</v>
      </c>
      <c r="IG75" s="1">
        <v>0</v>
      </c>
      <c r="II75" s="135">
        <v>1</v>
      </c>
      <c r="IJ75" s="1">
        <f t="shared" si="56"/>
        <v>3500</v>
      </c>
      <c r="IK75" s="1">
        <v>0</v>
      </c>
      <c r="IL75" s="18">
        <f t="shared" si="57"/>
        <v>3500</v>
      </c>
      <c r="IN75" s="1">
        <v>3</v>
      </c>
      <c r="IO75" s="1">
        <f t="shared" si="58"/>
        <v>5400</v>
      </c>
      <c r="IQ75" s="18">
        <f t="shared" si="59"/>
        <v>5400</v>
      </c>
      <c r="IX75" s="1">
        <v>285</v>
      </c>
      <c r="IY75" s="1">
        <v>233750</v>
      </c>
      <c r="IZ75" s="1">
        <v>0</v>
      </c>
      <c r="JA75" s="18">
        <f t="shared" si="60"/>
        <v>233750</v>
      </c>
      <c r="JW75" s="1">
        <v>17</v>
      </c>
      <c r="JX75" s="1">
        <f t="shared" si="62"/>
        <v>17000</v>
      </c>
      <c r="JY75" s="1">
        <v>0</v>
      </c>
      <c r="JZ75" s="18">
        <f t="shared" si="63"/>
        <v>17000</v>
      </c>
      <c r="MT75" s="12">
        <f t="shared" si="12"/>
        <v>19652</v>
      </c>
      <c r="MU75" s="12">
        <f t="shared" si="13"/>
        <v>12104528.20783101</v>
      </c>
      <c r="MV75" s="12">
        <f t="shared" si="14"/>
        <v>0</v>
      </c>
      <c r="MW75" s="12">
        <f t="shared" si="15"/>
        <v>12104528.20783101</v>
      </c>
    </row>
    <row r="76" spans="1:362">
      <c r="A76" s="142">
        <v>5</v>
      </c>
      <c r="B76" s="135" t="s">
        <v>1892</v>
      </c>
      <c r="C76" s="18">
        <v>3657</v>
      </c>
      <c r="D76" s="18">
        <f t="shared" si="16"/>
        <v>2194200</v>
      </c>
      <c r="E76" s="18">
        <v>0</v>
      </c>
      <c r="F76" s="18">
        <f t="shared" si="17"/>
        <v>2194200</v>
      </c>
      <c r="H76" s="135">
        <v>82</v>
      </c>
      <c r="I76" s="1">
        <f t="shared" si="18"/>
        <v>24600</v>
      </c>
      <c r="J76" s="1">
        <v>0</v>
      </c>
      <c r="K76" s="18">
        <f t="shared" si="19"/>
        <v>24600</v>
      </c>
      <c r="M76" s="1">
        <v>2442</v>
      </c>
      <c r="N76" s="1">
        <f t="shared" si="20"/>
        <v>610500</v>
      </c>
      <c r="O76" s="1">
        <v>0</v>
      </c>
      <c r="P76" s="18">
        <f t="shared" si="21"/>
        <v>610500</v>
      </c>
      <c r="R76" s="1">
        <v>85</v>
      </c>
      <c r="S76" s="1">
        <f t="shared" si="22"/>
        <v>17000</v>
      </c>
      <c r="T76" s="1">
        <v>0</v>
      </c>
      <c r="U76" s="18">
        <f t="shared" si="23"/>
        <v>17000</v>
      </c>
      <c r="W76" s="1">
        <v>0</v>
      </c>
      <c r="X76" s="1">
        <v>0</v>
      </c>
      <c r="Y76" s="1">
        <v>0</v>
      </c>
      <c r="Z76" s="18">
        <f t="shared" si="24"/>
        <v>0</v>
      </c>
      <c r="AB76" s="1">
        <v>0</v>
      </c>
      <c r="AC76" s="1">
        <v>0</v>
      </c>
      <c r="AD76" s="1">
        <v>0</v>
      </c>
      <c r="AE76" s="18">
        <f t="shared" si="25"/>
        <v>0</v>
      </c>
      <c r="AG76" s="1">
        <v>82</v>
      </c>
      <c r="AH76" s="1">
        <f t="shared" si="26"/>
        <v>8200</v>
      </c>
      <c r="AI76" s="1">
        <v>0</v>
      </c>
      <c r="AJ76" s="18">
        <f t="shared" si="27"/>
        <v>8200</v>
      </c>
      <c r="AQ76" s="135">
        <v>82</v>
      </c>
      <c r="AR76" s="1">
        <f t="shared" si="28"/>
        <v>98400</v>
      </c>
      <c r="AS76" s="1">
        <v>0</v>
      </c>
      <c r="AT76" s="18">
        <f t="shared" si="29"/>
        <v>98400</v>
      </c>
      <c r="BA76" s="1">
        <v>3254</v>
      </c>
      <c r="BB76" s="46">
        <v>688999.40231878427</v>
      </c>
      <c r="BC76" s="1">
        <v>0</v>
      </c>
      <c r="BD76" s="46">
        <f t="shared" si="1"/>
        <v>688999.40231878427</v>
      </c>
      <c r="BK76" s="1">
        <v>20</v>
      </c>
      <c r="BL76" s="1">
        <f t="shared" si="30"/>
        <v>3000</v>
      </c>
      <c r="BM76" s="1">
        <v>0</v>
      </c>
      <c r="BN76" s="18">
        <f t="shared" si="31"/>
        <v>3000</v>
      </c>
      <c r="BP76" s="135">
        <v>82</v>
      </c>
      <c r="BQ76" s="1">
        <f t="shared" si="32"/>
        <v>8200</v>
      </c>
      <c r="BR76" s="1">
        <v>0</v>
      </c>
      <c r="BS76" s="18">
        <f t="shared" si="33"/>
        <v>8200</v>
      </c>
      <c r="BU76" s="135">
        <v>82</v>
      </c>
      <c r="BV76" s="1">
        <f t="shared" si="34"/>
        <v>8200</v>
      </c>
      <c r="BW76" s="1">
        <v>0</v>
      </c>
      <c r="BX76" s="18">
        <f t="shared" si="35"/>
        <v>8200</v>
      </c>
      <c r="BZ76" s="135">
        <v>82</v>
      </c>
      <c r="CA76" s="1">
        <f t="shared" si="36"/>
        <v>16400</v>
      </c>
      <c r="CB76" s="1">
        <v>0</v>
      </c>
      <c r="CC76" s="18">
        <f t="shared" si="37"/>
        <v>16400</v>
      </c>
      <c r="CE76" s="1">
        <v>82</v>
      </c>
      <c r="CF76" s="1">
        <f t="shared" si="38"/>
        <v>12300</v>
      </c>
      <c r="CG76" s="1">
        <v>0</v>
      </c>
      <c r="CH76" s="18">
        <f t="shared" si="39"/>
        <v>12300</v>
      </c>
      <c r="CJ76" s="1">
        <v>0</v>
      </c>
      <c r="CK76" s="1">
        <f t="shared" si="40"/>
        <v>0</v>
      </c>
      <c r="CL76" s="1">
        <v>0</v>
      </c>
      <c r="CM76" s="18">
        <f t="shared" si="41"/>
        <v>0</v>
      </c>
      <c r="CO76" s="1">
        <v>20</v>
      </c>
      <c r="CP76" s="1">
        <f t="shared" si="42"/>
        <v>10000</v>
      </c>
      <c r="CQ76" s="1">
        <v>0</v>
      </c>
      <c r="CR76" s="18">
        <f t="shared" si="43"/>
        <v>10000</v>
      </c>
      <c r="CT76" s="1">
        <v>40</v>
      </c>
      <c r="CU76" s="1">
        <f t="shared" si="44"/>
        <v>40000</v>
      </c>
      <c r="CV76" s="1">
        <v>0</v>
      </c>
      <c r="CW76" s="18">
        <f t="shared" si="45"/>
        <v>40000</v>
      </c>
      <c r="CY76" s="1">
        <v>269</v>
      </c>
      <c r="CZ76" s="1">
        <f t="shared" si="46"/>
        <v>26900</v>
      </c>
      <c r="DA76" s="1">
        <v>0</v>
      </c>
      <c r="DB76" s="18">
        <f t="shared" si="47"/>
        <v>26900</v>
      </c>
      <c r="DS76" s="1">
        <v>0</v>
      </c>
      <c r="DT76" s="1">
        <v>0</v>
      </c>
      <c r="DU76" s="1">
        <v>0</v>
      </c>
      <c r="DV76" s="1">
        <f t="shared" si="2"/>
        <v>0</v>
      </c>
      <c r="EH76" s="1">
        <v>0</v>
      </c>
      <c r="EI76" s="1">
        <v>0</v>
      </c>
      <c r="EJ76" s="1">
        <v>0</v>
      </c>
      <c r="EK76" s="1">
        <f t="shared" si="3"/>
        <v>0</v>
      </c>
      <c r="EM76" s="1">
        <v>0</v>
      </c>
      <c r="EN76" s="1">
        <v>0</v>
      </c>
      <c r="EO76" s="1">
        <v>0</v>
      </c>
      <c r="EP76" s="1">
        <f t="shared" si="4"/>
        <v>0</v>
      </c>
      <c r="ER76" s="1">
        <v>0</v>
      </c>
      <c r="ES76" s="1">
        <v>0</v>
      </c>
      <c r="ET76" s="1">
        <v>0</v>
      </c>
      <c r="EU76" s="1">
        <f t="shared" si="5"/>
        <v>0</v>
      </c>
      <c r="EW76" s="1">
        <v>0</v>
      </c>
      <c r="EX76" s="1">
        <v>0</v>
      </c>
      <c r="EY76" s="1">
        <v>0</v>
      </c>
      <c r="EZ76" s="1">
        <f t="shared" si="6"/>
        <v>0</v>
      </c>
      <c r="FB76" s="1">
        <v>0</v>
      </c>
      <c r="FC76" s="1">
        <v>0</v>
      </c>
      <c r="FD76" s="1">
        <v>0</v>
      </c>
      <c r="FE76" s="1">
        <f t="shared" si="7"/>
        <v>0</v>
      </c>
      <c r="FG76" s="1">
        <v>0</v>
      </c>
      <c r="FH76" s="1">
        <v>0</v>
      </c>
      <c r="FI76" s="1">
        <v>0</v>
      </c>
      <c r="FJ76" s="1">
        <f t="shared" si="8"/>
        <v>0</v>
      </c>
      <c r="FL76" s="1">
        <v>0</v>
      </c>
      <c r="FM76" s="1">
        <v>0</v>
      </c>
      <c r="FN76" s="1">
        <v>0</v>
      </c>
      <c r="FO76" s="1">
        <f t="shared" si="9"/>
        <v>0</v>
      </c>
      <c r="FQ76" s="1">
        <v>0</v>
      </c>
      <c r="FR76" s="1">
        <v>0</v>
      </c>
      <c r="FS76" s="1">
        <v>0</v>
      </c>
      <c r="FT76" s="1">
        <f t="shared" si="10"/>
        <v>0</v>
      </c>
      <c r="FV76" s="1">
        <v>0</v>
      </c>
      <c r="FW76" s="1">
        <v>0</v>
      </c>
      <c r="FX76" s="1">
        <v>0</v>
      </c>
      <c r="FY76" s="1">
        <f t="shared" si="11"/>
        <v>0</v>
      </c>
      <c r="GA76" s="135">
        <v>82</v>
      </c>
      <c r="GB76" s="1">
        <f t="shared" si="48"/>
        <v>1312000</v>
      </c>
      <c r="GC76" s="1">
        <v>0</v>
      </c>
      <c r="GD76" s="18">
        <f t="shared" si="49"/>
        <v>1312000</v>
      </c>
      <c r="GF76" s="135">
        <v>82</v>
      </c>
      <c r="GG76" s="1">
        <f t="shared" si="50"/>
        <v>16400</v>
      </c>
      <c r="GH76" s="1">
        <v>0</v>
      </c>
      <c r="GI76" s="18">
        <f t="shared" si="51"/>
        <v>16400</v>
      </c>
      <c r="GP76" s="1">
        <v>0</v>
      </c>
      <c r="GQ76" s="1">
        <v>0</v>
      </c>
      <c r="GR76" s="1">
        <v>0</v>
      </c>
      <c r="GS76" s="1">
        <v>0</v>
      </c>
      <c r="GU76" s="1">
        <v>4</v>
      </c>
      <c r="GV76" s="1">
        <f t="shared" si="52"/>
        <v>20000</v>
      </c>
      <c r="GW76" s="1">
        <v>0</v>
      </c>
      <c r="GX76" s="18">
        <f t="shared" si="53"/>
        <v>20000</v>
      </c>
      <c r="HE76" s="158">
        <v>0</v>
      </c>
      <c r="HF76" s="158">
        <v>0</v>
      </c>
      <c r="HG76" s="158">
        <v>0</v>
      </c>
      <c r="HH76" s="158">
        <v>0</v>
      </c>
      <c r="HY76" s="135">
        <v>4</v>
      </c>
      <c r="HZ76" s="1">
        <f t="shared" si="54"/>
        <v>288000</v>
      </c>
      <c r="IA76" s="1">
        <v>0</v>
      </c>
      <c r="IB76" s="18">
        <f t="shared" si="55"/>
        <v>288000</v>
      </c>
      <c r="ID76" s="1">
        <v>0</v>
      </c>
      <c r="IE76" s="1">
        <v>0</v>
      </c>
      <c r="IF76" s="1">
        <v>0</v>
      </c>
      <c r="IG76" s="1">
        <v>0</v>
      </c>
      <c r="II76" s="135">
        <v>1</v>
      </c>
      <c r="IJ76" s="1">
        <f t="shared" si="56"/>
        <v>3500</v>
      </c>
      <c r="IK76" s="1">
        <v>0</v>
      </c>
      <c r="IL76" s="18">
        <f t="shared" si="57"/>
        <v>3500</v>
      </c>
      <c r="IN76" s="1">
        <v>42</v>
      </c>
      <c r="IO76" s="1">
        <f t="shared" si="58"/>
        <v>75600</v>
      </c>
      <c r="IQ76" s="18">
        <f t="shared" si="59"/>
        <v>75600</v>
      </c>
      <c r="IX76" s="1">
        <v>82</v>
      </c>
      <c r="IY76" s="1">
        <v>81500</v>
      </c>
      <c r="IZ76" s="1">
        <v>0</v>
      </c>
      <c r="JA76" s="18">
        <f t="shared" si="60"/>
        <v>81500</v>
      </c>
      <c r="JW76" s="1">
        <v>5</v>
      </c>
      <c r="JX76" s="1">
        <f t="shared" si="62"/>
        <v>5000</v>
      </c>
      <c r="JY76" s="1">
        <v>0</v>
      </c>
      <c r="JZ76" s="18">
        <f t="shared" si="63"/>
        <v>5000</v>
      </c>
      <c r="MT76" s="12">
        <f t="shared" si="12"/>
        <v>10663</v>
      </c>
      <c r="MU76" s="12">
        <f t="shared" si="13"/>
        <v>5568899.402318784</v>
      </c>
      <c r="MV76" s="12">
        <f t="shared" si="14"/>
        <v>0</v>
      </c>
      <c r="MW76" s="12">
        <f t="shared" si="15"/>
        <v>5568899.402318784</v>
      </c>
    </row>
    <row r="77" spans="1:362">
      <c r="A77" s="142">
        <v>6</v>
      </c>
      <c r="B77" s="135" t="s">
        <v>1893</v>
      </c>
      <c r="C77" s="18">
        <v>4461</v>
      </c>
      <c r="D77" s="18">
        <f t="shared" si="16"/>
        <v>2676600</v>
      </c>
      <c r="E77" s="18">
        <v>0</v>
      </c>
      <c r="F77" s="18">
        <f t="shared" si="17"/>
        <v>2676600</v>
      </c>
      <c r="H77" s="135">
        <v>195</v>
      </c>
      <c r="I77" s="1">
        <f t="shared" si="18"/>
        <v>58500</v>
      </c>
      <c r="J77" s="1">
        <v>0</v>
      </c>
      <c r="K77" s="18">
        <f t="shared" si="19"/>
        <v>58500</v>
      </c>
      <c r="M77" s="1">
        <v>3045</v>
      </c>
      <c r="N77" s="1">
        <f t="shared" si="20"/>
        <v>761250</v>
      </c>
      <c r="O77" s="1">
        <v>0</v>
      </c>
      <c r="P77" s="18">
        <f t="shared" si="21"/>
        <v>761250</v>
      </c>
      <c r="R77" s="1">
        <v>85</v>
      </c>
      <c r="S77" s="1">
        <f t="shared" si="22"/>
        <v>17000</v>
      </c>
      <c r="T77" s="1">
        <v>0</v>
      </c>
      <c r="U77" s="18">
        <f t="shared" si="23"/>
        <v>17000</v>
      </c>
      <c r="W77" s="1">
        <v>0</v>
      </c>
      <c r="X77" s="1">
        <v>0</v>
      </c>
      <c r="Y77" s="1">
        <v>0</v>
      </c>
      <c r="Z77" s="18">
        <f t="shared" si="24"/>
        <v>0</v>
      </c>
      <c r="AB77" s="1">
        <v>0</v>
      </c>
      <c r="AC77" s="1">
        <v>0</v>
      </c>
      <c r="AD77" s="1">
        <v>0</v>
      </c>
      <c r="AE77" s="18">
        <f t="shared" si="25"/>
        <v>0</v>
      </c>
      <c r="AG77" s="1">
        <v>195</v>
      </c>
      <c r="AH77" s="1">
        <f t="shared" si="26"/>
        <v>19500</v>
      </c>
      <c r="AI77" s="1">
        <v>0</v>
      </c>
      <c r="AJ77" s="18">
        <f t="shared" si="27"/>
        <v>19500</v>
      </c>
      <c r="AQ77" s="135">
        <v>195</v>
      </c>
      <c r="AR77" s="1">
        <f t="shared" si="28"/>
        <v>234000</v>
      </c>
      <c r="AS77" s="1">
        <v>0</v>
      </c>
      <c r="AT77" s="18">
        <f t="shared" si="29"/>
        <v>234000</v>
      </c>
      <c r="BA77" s="1">
        <v>5500</v>
      </c>
      <c r="BB77" s="46">
        <f>1152934.13556954-4640</f>
        <v>1148294.1355695401</v>
      </c>
      <c r="BC77" s="1">
        <v>0</v>
      </c>
      <c r="BD77" s="46">
        <f t="shared" si="1"/>
        <v>1148294.1355695401</v>
      </c>
      <c r="BK77" s="1">
        <v>20</v>
      </c>
      <c r="BL77" s="1">
        <f t="shared" si="30"/>
        <v>3000</v>
      </c>
      <c r="BM77" s="1">
        <v>0</v>
      </c>
      <c r="BN77" s="18">
        <f t="shared" si="31"/>
        <v>3000</v>
      </c>
      <c r="BP77" s="135">
        <v>195</v>
      </c>
      <c r="BQ77" s="1">
        <f t="shared" si="32"/>
        <v>19500</v>
      </c>
      <c r="BR77" s="1">
        <v>0</v>
      </c>
      <c r="BS77" s="18">
        <f t="shared" si="33"/>
        <v>19500</v>
      </c>
      <c r="BU77" s="135">
        <v>195</v>
      </c>
      <c r="BV77" s="1">
        <f t="shared" si="34"/>
        <v>19500</v>
      </c>
      <c r="BW77" s="1">
        <v>0</v>
      </c>
      <c r="BX77" s="18">
        <f t="shared" si="35"/>
        <v>19500</v>
      </c>
      <c r="BZ77" s="135">
        <v>195</v>
      </c>
      <c r="CA77" s="1">
        <f t="shared" si="36"/>
        <v>39000</v>
      </c>
      <c r="CB77" s="1">
        <v>0</v>
      </c>
      <c r="CC77" s="18">
        <f t="shared" si="37"/>
        <v>39000</v>
      </c>
      <c r="CE77" s="1">
        <v>195</v>
      </c>
      <c r="CF77" s="1">
        <f t="shared" si="38"/>
        <v>29250</v>
      </c>
      <c r="CG77" s="1">
        <v>0</v>
      </c>
      <c r="CH77" s="18">
        <f t="shared" si="39"/>
        <v>29250</v>
      </c>
      <c r="CJ77" s="1">
        <v>0</v>
      </c>
      <c r="CK77" s="1">
        <f t="shared" si="40"/>
        <v>0</v>
      </c>
      <c r="CL77" s="1">
        <v>0</v>
      </c>
      <c r="CM77" s="18">
        <f t="shared" si="41"/>
        <v>0</v>
      </c>
      <c r="CO77" s="1">
        <v>20</v>
      </c>
      <c r="CP77" s="1">
        <f t="shared" si="42"/>
        <v>10000</v>
      </c>
      <c r="CQ77" s="1">
        <v>0</v>
      </c>
      <c r="CR77" s="18">
        <f t="shared" si="43"/>
        <v>10000</v>
      </c>
      <c r="CT77" s="1">
        <v>40</v>
      </c>
      <c r="CU77" s="1">
        <f t="shared" si="44"/>
        <v>40000</v>
      </c>
      <c r="CV77" s="1">
        <v>0</v>
      </c>
      <c r="CW77" s="18">
        <f t="shared" si="45"/>
        <v>40000</v>
      </c>
      <c r="CY77" s="1">
        <v>721</v>
      </c>
      <c r="CZ77" s="1">
        <f t="shared" si="46"/>
        <v>72100</v>
      </c>
      <c r="DA77" s="1">
        <v>0</v>
      </c>
      <c r="DB77" s="18">
        <f t="shared" si="47"/>
        <v>72100</v>
      </c>
      <c r="DS77" s="1">
        <v>0</v>
      </c>
      <c r="DT77" s="1">
        <v>0</v>
      </c>
      <c r="DU77" s="1">
        <v>0</v>
      </c>
      <c r="DV77" s="1">
        <f t="shared" si="2"/>
        <v>0</v>
      </c>
      <c r="EH77" s="1">
        <v>0</v>
      </c>
      <c r="EI77" s="1">
        <v>0</v>
      </c>
      <c r="EJ77" s="1">
        <v>0</v>
      </c>
      <c r="EK77" s="1">
        <f t="shared" si="3"/>
        <v>0</v>
      </c>
      <c r="EM77" s="1">
        <v>0</v>
      </c>
      <c r="EN77" s="1">
        <v>0</v>
      </c>
      <c r="EO77" s="1">
        <v>0</v>
      </c>
      <c r="EP77" s="1">
        <f t="shared" si="4"/>
        <v>0</v>
      </c>
      <c r="ER77" s="1">
        <v>0</v>
      </c>
      <c r="ES77" s="1">
        <v>0</v>
      </c>
      <c r="ET77" s="1">
        <v>0</v>
      </c>
      <c r="EU77" s="1">
        <f t="shared" si="5"/>
        <v>0</v>
      </c>
      <c r="EW77" s="1">
        <v>0</v>
      </c>
      <c r="EX77" s="1">
        <v>0</v>
      </c>
      <c r="EY77" s="1">
        <v>0</v>
      </c>
      <c r="EZ77" s="1">
        <f t="shared" si="6"/>
        <v>0</v>
      </c>
      <c r="FB77" s="1">
        <v>0</v>
      </c>
      <c r="FC77" s="1">
        <v>0</v>
      </c>
      <c r="FD77" s="1">
        <v>0</v>
      </c>
      <c r="FE77" s="1">
        <f t="shared" si="7"/>
        <v>0</v>
      </c>
      <c r="FG77" s="1">
        <v>0</v>
      </c>
      <c r="FH77" s="1">
        <v>0</v>
      </c>
      <c r="FI77" s="1">
        <v>0</v>
      </c>
      <c r="FJ77" s="1">
        <f t="shared" si="8"/>
        <v>0</v>
      </c>
      <c r="FL77" s="1">
        <v>0</v>
      </c>
      <c r="FM77" s="1">
        <v>0</v>
      </c>
      <c r="FN77" s="1">
        <v>0</v>
      </c>
      <c r="FO77" s="1">
        <f t="shared" si="9"/>
        <v>0</v>
      </c>
      <c r="FQ77" s="1">
        <v>0</v>
      </c>
      <c r="FR77" s="1">
        <v>0</v>
      </c>
      <c r="FS77" s="1">
        <v>0</v>
      </c>
      <c r="FT77" s="1">
        <f t="shared" si="10"/>
        <v>0</v>
      </c>
      <c r="FV77" s="1">
        <v>0</v>
      </c>
      <c r="FW77" s="1">
        <v>0</v>
      </c>
      <c r="FX77" s="1">
        <v>0</v>
      </c>
      <c r="FY77" s="1">
        <f t="shared" si="11"/>
        <v>0</v>
      </c>
      <c r="GA77" s="135">
        <v>195</v>
      </c>
      <c r="GB77" s="1">
        <f t="shared" si="48"/>
        <v>3120000</v>
      </c>
      <c r="GC77" s="1">
        <v>0</v>
      </c>
      <c r="GD77" s="18">
        <f t="shared" si="49"/>
        <v>3120000</v>
      </c>
      <c r="GF77" s="135">
        <v>195</v>
      </c>
      <c r="GG77" s="1">
        <f t="shared" si="50"/>
        <v>39000</v>
      </c>
      <c r="GH77" s="1">
        <v>0</v>
      </c>
      <c r="GI77" s="18">
        <f t="shared" si="51"/>
        <v>39000</v>
      </c>
      <c r="GP77" s="1">
        <v>0</v>
      </c>
      <c r="GQ77" s="1">
        <v>0</v>
      </c>
      <c r="GR77" s="1">
        <v>0</v>
      </c>
      <c r="GS77" s="1">
        <v>0</v>
      </c>
      <c r="GU77" s="1">
        <v>4</v>
      </c>
      <c r="GV77" s="1">
        <f t="shared" si="52"/>
        <v>20000</v>
      </c>
      <c r="GW77" s="1">
        <v>0</v>
      </c>
      <c r="GX77" s="18">
        <f t="shared" si="53"/>
        <v>20000</v>
      </c>
      <c r="HE77" s="158">
        <v>0</v>
      </c>
      <c r="HF77" s="158">
        <v>0</v>
      </c>
      <c r="HG77" s="158">
        <v>0</v>
      </c>
      <c r="HH77" s="158">
        <v>0</v>
      </c>
      <c r="HY77" s="135">
        <v>10</v>
      </c>
      <c r="HZ77" s="1">
        <f t="shared" si="54"/>
        <v>720000</v>
      </c>
      <c r="IA77" s="1">
        <v>0</v>
      </c>
      <c r="IB77" s="18">
        <f t="shared" si="55"/>
        <v>720000</v>
      </c>
      <c r="ID77" s="1">
        <v>0</v>
      </c>
      <c r="IE77" s="1">
        <v>0</v>
      </c>
      <c r="IF77" s="1">
        <v>0</v>
      </c>
      <c r="IG77" s="1">
        <v>0</v>
      </c>
      <c r="II77" s="135">
        <v>1</v>
      </c>
      <c r="IJ77" s="1">
        <f t="shared" si="56"/>
        <v>3500</v>
      </c>
      <c r="IK77" s="1">
        <v>0</v>
      </c>
      <c r="IL77" s="18">
        <f t="shared" si="57"/>
        <v>3500</v>
      </c>
      <c r="IN77" s="1">
        <v>24</v>
      </c>
      <c r="IO77" s="1">
        <f t="shared" si="58"/>
        <v>43200</v>
      </c>
      <c r="IQ77" s="18">
        <f t="shared" si="59"/>
        <v>43200</v>
      </c>
      <c r="IX77" s="1">
        <v>195</v>
      </c>
      <c r="IY77" s="1">
        <v>166250</v>
      </c>
      <c r="IZ77" s="1">
        <v>0</v>
      </c>
      <c r="JA77" s="18">
        <f t="shared" si="60"/>
        <v>166250</v>
      </c>
      <c r="JW77" s="1">
        <v>11</v>
      </c>
      <c r="JX77" s="1">
        <f t="shared" si="62"/>
        <v>11000</v>
      </c>
      <c r="JY77" s="1">
        <v>0</v>
      </c>
      <c r="JZ77" s="18">
        <f t="shared" si="63"/>
        <v>11000</v>
      </c>
      <c r="MT77" s="12">
        <f t="shared" si="12"/>
        <v>15892</v>
      </c>
      <c r="MU77" s="12">
        <f t="shared" si="13"/>
        <v>9270444.1355695389</v>
      </c>
      <c r="MV77" s="12">
        <f t="shared" si="14"/>
        <v>0</v>
      </c>
      <c r="MW77" s="12">
        <f t="shared" si="15"/>
        <v>9270444.1355695389</v>
      </c>
    </row>
    <row r="78" spans="1:362">
      <c r="A78" s="142">
        <v>7</v>
      </c>
      <c r="B78" s="135" t="s">
        <v>1894</v>
      </c>
      <c r="C78" s="18">
        <v>4734</v>
      </c>
      <c r="D78" s="18">
        <f t="shared" si="16"/>
        <v>2840400</v>
      </c>
      <c r="E78" s="18">
        <v>0</v>
      </c>
      <c r="F78" s="18">
        <f t="shared" si="17"/>
        <v>2840400</v>
      </c>
      <c r="H78" s="135">
        <v>246</v>
      </c>
      <c r="I78" s="1">
        <f t="shared" si="18"/>
        <v>73800</v>
      </c>
      <c r="J78" s="1">
        <v>0</v>
      </c>
      <c r="K78" s="18">
        <f t="shared" si="19"/>
        <v>73800</v>
      </c>
      <c r="M78" s="1">
        <v>3550</v>
      </c>
      <c r="N78" s="1">
        <f t="shared" si="20"/>
        <v>887500</v>
      </c>
      <c r="O78" s="1">
        <v>0</v>
      </c>
      <c r="P78" s="18">
        <f t="shared" si="21"/>
        <v>887500</v>
      </c>
      <c r="R78" s="1">
        <v>85</v>
      </c>
      <c r="S78" s="1">
        <f t="shared" si="22"/>
        <v>17000</v>
      </c>
      <c r="T78" s="1">
        <v>0</v>
      </c>
      <c r="U78" s="18">
        <f t="shared" si="23"/>
        <v>17000</v>
      </c>
      <c r="W78" s="1">
        <v>0</v>
      </c>
      <c r="X78" s="1">
        <v>0</v>
      </c>
      <c r="Y78" s="1">
        <v>0</v>
      </c>
      <c r="Z78" s="18">
        <f t="shared" si="24"/>
        <v>0</v>
      </c>
      <c r="AB78" s="1">
        <v>0</v>
      </c>
      <c r="AC78" s="1">
        <v>0</v>
      </c>
      <c r="AD78" s="1">
        <v>0</v>
      </c>
      <c r="AE78" s="18">
        <f t="shared" si="25"/>
        <v>0</v>
      </c>
      <c r="AG78" s="1">
        <v>246</v>
      </c>
      <c r="AH78" s="1">
        <f t="shared" si="26"/>
        <v>24600</v>
      </c>
      <c r="AI78" s="1">
        <v>0</v>
      </c>
      <c r="AJ78" s="18">
        <f t="shared" si="27"/>
        <v>24600</v>
      </c>
      <c r="AQ78" s="135">
        <v>246</v>
      </c>
      <c r="AR78" s="1">
        <f t="shared" si="28"/>
        <v>295200</v>
      </c>
      <c r="AS78" s="1">
        <v>0</v>
      </c>
      <c r="AT78" s="18">
        <f t="shared" si="29"/>
        <v>295200</v>
      </c>
      <c r="BA78" s="1">
        <v>6721</v>
      </c>
      <c r="BB78" s="46">
        <v>1408491.2472399953</v>
      </c>
      <c r="BC78" s="1">
        <v>0</v>
      </c>
      <c r="BD78" s="46">
        <f t="shared" si="1"/>
        <v>1408491.2472399953</v>
      </c>
      <c r="BK78" s="1">
        <v>35</v>
      </c>
      <c r="BL78" s="1">
        <f t="shared" si="30"/>
        <v>5250</v>
      </c>
      <c r="BM78" s="1">
        <v>0</v>
      </c>
      <c r="BN78" s="18">
        <f t="shared" si="31"/>
        <v>5250</v>
      </c>
      <c r="BP78" s="135">
        <v>246</v>
      </c>
      <c r="BQ78" s="1">
        <f t="shared" si="32"/>
        <v>24600</v>
      </c>
      <c r="BR78" s="1">
        <v>0</v>
      </c>
      <c r="BS78" s="18">
        <f t="shared" si="33"/>
        <v>24600</v>
      </c>
      <c r="BU78" s="135">
        <v>246</v>
      </c>
      <c r="BV78" s="1">
        <f t="shared" si="34"/>
        <v>24600</v>
      </c>
      <c r="BW78" s="1">
        <v>0</v>
      </c>
      <c r="BX78" s="18">
        <f t="shared" si="35"/>
        <v>24600</v>
      </c>
      <c r="BZ78" s="135">
        <v>246</v>
      </c>
      <c r="CA78" s="1">
        <f t="shared" si="36"/>
        <v>49200</v>
      </c>
      <c r="CB78" s="1">
        <v>0</v>
      </c>
      <c r="CC78" s="18">
        <f t="shared" si="37"/>
        <v>49200</v>
      </c>
      <c r="CE78" s="1">
        <v>246</v>
      </c>
      <c r="CF78" s="1">
        <f t="shared" si="38"/>
        <v>36900</v>
      </c>
      <c r="CG78" s="1">
        <v>0</v>
      </c>
      <c r="CH78" s="18">
        <f t="shared" si="39"/>
        <v>36900</v>
      </c>
      <c r="CJ78" s="1">
        <v>15</v>
      </c>
      <c r="CK78" s="1">
        <f t="shared" si="40"/>
        <v>2250</v>
      </c>
      <c r="CL78" s="1">
        <v>0</v>
      </c>
      <c r="CM78" s="18">
        <f t="shared" si="41"/>
        <v>2250</v>
      </c>
      <c r="CO78" s="1">
        <v>40</v>
      </c>
      <c r="CP78" s="1">
        <f t="shared" si="42"/>
        <v>20000</v>
      </c>
      <c r="CQ78" s="1">
        <v>0</v>
      </c>
      <c r="CR78" s="18">
        <f t="shared" si="43"/>
        <v>20000</v>
      </c>
      <c r="CT78" s="1">
        <v>80</v>
      </c>
      <c r="CU78" s="1">
        <f t="shared" si="44"/>
        <v>80000</v>
      </c>
      <c r="CV78" s="1">
        <v>0</v>
      </c>
      <c r="CW78" s="18">
        <f t="shared" si="45"/>
        <v>80000</v>
      </c>
      <c r="CY78" s="1">
        <v>925</v>
      </c>
      <c r="CZ78" s="1">
        <f t="shared" si="46"/>
        <v>92500</v>
      </c>
      <c r="DA78" s="1">
        <v>0</v>
      </c>
      <c r="DB78" s="18">
        <f t="shared" si="47"/>
        <v>92500</v>
      </c>
      <c r="DS78" s="1">
        <v>0</v>
      </c>
      <c r="DT78" s="1">
        <v>0</v>
      </c>
      <c r="DU78" s="1">
        <v>0</v>
      </c>
      <c r="DV78" s="1">
        <f t="shared" si="2"/>
        <v>0</v>
      </c>
      <c r="EH78" s="1">
        <v>0</v>
      </c>
      <c r="EI78" s="1">
        <v>0</v>
      </c>
      <c r="EJ78" s="1">
        <v>0</v>
      </c>
      <c r="EK78" s="1">
        <f t="shared" si="3"/>
        <v>0</v>
      </c>
      <c r="EM78" s="1">
        <v>0</v>
      </c>
      <c r="EN78" s="1">
        <v>0</v>
      </c>
      <c r="EO78" s="1">
        <v>0</v>
      </c>
      <c r="EP78" s="1">
        <f t="shared" si="4"/>
        <v>0</v>
      </c>
      <c r="ER78" s="1">
        <v>0</v>
      </c>
      <c r="ES78" s="1">
        <v>0</v>
      </c>
      <c r="ET78" s="1">
        <v>0</v>
      </c>
      <c r="EU78" s="1">
        <f t="shared" si="5"/>
        <v>0</v>
      </c>
      <c r="EW78" s="1">
        <v>0</v>
      </c>
      <c r="EX78" s="1">
        <v>0</v>
      </c>
      <c r="EY78" s="1">
        <v>0</v>
      </c>
      <c r="EZ78" s="1">
        <f t="shared" si="6"/>
        <v>0</v>
      </c>
      <c r="FB78" s="1">
        <v>0</v>
      </c>
      <c r="FC78" s="1">
        <v>0</v>
      </c>
      <c r="FD78" s="1">
        <v>0</v>
      </c>
      <c r="FE78" s="1">
        <f t="shared" si="7"/>
        <v>0</v>
      </c>
      <c r="FG78" s="1">
        <v>0</v>
      </c>
      <c r="FH78" s="1">
        <v>0</v>
      </c>
      <c r="FI78" s="1">
        <v>0</v>
      </c>
      <c r="FJ78" s="1">
        <f t="shared" si="8"/>
        <v>0</v>
      </c>
      <c r="FL78" s="1">
        <v>0</v>
      </c>
      <c r="FM78" s="1">
        <v>0</v>
      </c>
      <c r="FN78" s="1">
        <v>0</v>
      </c>
      <c r="FO78" s="1">
        <f t="shared" si="9"/>
        <v>0</v>
      </c>
      <c r="FQ78" s="1">
        <v>0</v>
      </c>
      <c r="FR78" s="1">
        <v>0</v>
      </c>
      <c r="FS78" s="1">
        <v>0</v>
      </c>
      <c r="FT78" s="1">
        <f t="shared" si="10"/>
        <v>0</v>
      </c>
      <c r="FV78" s="1">
        <v>0</v>
      </c>
      <c r="FW78" s="1">
        <v>0</v>
      </c>
      <c r="FX78" s="1">
        <v>0</v>
      </c>
      <c r="FY78" s="1">
        <f t="shared" si="11"/>
        <v>0</v>
      </c>
      <c r="GA78" s="135">
        <v>246</v>
      </c>
      <c r="GB78" s="1">
        <f t="shared" si="48"/>
        <v>3936000</v>
      </c>
      <c r="GC78" s="1">
        <v>0</v>
      </c>
      <c r="GD78" s="18">
        <f t="shared" si="49"/>
        <v>3936000</v>
      </c>
      <c r="GF78" s="135">
        <v>246</v>
      </c>
      <c r="GG78" s="1">
        <f t="shared" si="50"/>
        <v>49200</v>
      </c>
      <c r="GH78" s="1">
        <v>0</v>
      </c>
      <c r="GI78" s="18">
        <f t="shared" si="51"/>
        <v>49200</v>
      </c>
      <c r="GP78" s="1">
        <v>0</v>
      </c>
      <c r="GQ78" s="1">
        <v>0</v>
      </c>
      <c r="GR78" s="1">
        <v>0</v>
      </c>
      <c r="GS78" s="1">
        <v>0</v>
      </c>
      <c r="GU78" s="1">
        <v>4</v>
      </c>
      <c r="GV78" s="1">
        <f t="shared" si="52"/>
        <v>20000</v>
      </c>
      <c r="GW78" s="1">
        <v>0</v>
      </c>
      <c r="GX78" s="18">
        <f t="shared" si="53"/>
        <v>20000</v>
      </c>
      <c r="HE78" s="158">
        <v>0</v>
      </c>
      <c r="HF78" s="158">
        <v>0</v>
      </c>
      <c r="HG78" s="158">
        <v>0</v>
      </c>
      <c r="HH78" s="158">
        <v>0</v>
      </c>
      <c r="HY78" s="135">
        <v>12</v>
      </c>
      <c r="HZ78" s="1">
        <f t="shared" si="54"/>
        <v>864000</v>
      </c>
      <c r="IA78" s="1">
        <v>0</v>
      </c>
      <c r="IB78" s="18">
        <f t="shared" si="55"/>
        <v>864000</v>
      </c>
      <c r="ID78" s="1">
        <v>0</v>
      </c>
      <c r="IE78" s="1">
        <v>0</v>
      </c>
      <c r="IF78" s="1">
        <v>0</v>
      </c>
      <c r="IG78" s="1">
        <v>0</v>
      </c>
      <c r="II78" s="135">
        <v>1</v>
      </c>
      <c r="IJ78" s="1">
        <f t="shared" si="56"/>
        <v>3500</v>
      </c>
      <c r="IK78" s="1">
        <v>0</v>
      </c>
      <c r="IL78" s="18">
        <f t="shared" si="57"/>
        <v>3500</v>
      </c>
      <c r="IN78" s="1">
        <v>45</v>
      </c>
      <c r="IO78" s="1">
        <f t="shared" si="58"/>
        <v>81000</v>
      </c>
      <c r="IQ78" s="18">
        <f t="shared" si="59"/>
        <v>81000</v>
      </c>
      <c r="IX78" s="1">
        <v>246</v>
      </c>
      <c r="IY78" s="1">
        <v>204500</v>
      </c>
      <c r="IZ78" s="1">
        <v>0</v>
      </c>
      <c r="JA78" s="18">
        <f t="shared" si="60"/>
        <v>204500</v>
      </c>
      <c r="JW78" s="1">
        <v>14</v>
      </c>
      <c r="JX78" s="1">
        <f t="shared" si="62"/>
        <v>14000</v>
      </c>
      <c r="JY78" s="1">
        <v>0</v>
      </c>
      <c r="JZ78" s="18">
        <f t="shared" si="63"/>
        <v>14000</v>
      </c>
      <c r="MT78" s="12">
        <f t="shared" si="12"/>
        <v>18721</v>
      </c>
      <c r="MU78" s="12">
        <f t="shared" si="13"/>
        <v>11054491.247239996</v>
      </c>
      <c r="MV78" s="12">
        <f t="shared" si="14"/>
        <v>0</v>
      </c>
      <c r="MW78" s="12">
        <f t="shared" si="15"/>
        <v>11054491.247239996</v>
      </c>
    </row>
    <row r="79" spans="1:362">
      <c r="A79" s="142">
        <v>8</v>
      </c>
      <c r="B79" s="135" t="s">
        <v>1895</v>
      </c>
      <c r="C79" s="18">
        <v>1998</v>
      </c>
      <c r="D79" s="18">
        <f t="shared" si="16"/>
        <v>1198800</v>
      </c>
      <c r="E79" s="18">
        <v>0</v>
      </c>
      <c r="F79" s="18">
        <f t="shared" si="17"/>
        <v>1198800</v>
      </c>
      <c r="H79" s="135">
        <v>130</v>
      </c>
      <c r="I79" s="1">
        <f t="shared" si="18"/>
        <v>39000</v>
      </c>
      <c r="J79" s="1">
        <v>0</v>
      </c>
      <c r="K79" s="18">
        <f t="shared" si="19"/>
        <v>39000</v>
      </c>
      <c r="M79" s="1">
        <v>1498</v>
      </c>
      <c r="N79" s="1">
        <f t="shared" si="20"/>
        <v>374500</v>
      </c>
      <c r="O79" s="1">
        <v>0</v>
      </c>
      <c r="P79" s="18">
        <f t="shared" si="21"/>
        <v>374500</v>
      </c>
      <c r="R79" s="1">
        <v>85</v>
      </c>
      <c r="S79" s="1">
        <f t="shared" si="22"/>
        <v>17000</v>
      </c>
      <c r="T79" s="1">
        <v>0</v>
      </c>
      <c r="U79" s="18">
        <f t="shared" si="23"/>
        <v>17000</v>
      </c>
      <c r="W79" s="1">
        <v>0</v>
      </c>
      <c r="X79" s="1">
        <v>0</v>
      </c>
      <c r="Y79" s="1">
        <v>0</v>
      </c>
      <c r="Z79" s="18">
        <f t="shared" si="24"/>
        <v>0</v>
      </c>
      <c r="AB79" s="1">
        <v>0</v>
      </c>
      <c r="AC79" s="1">
        <v>0</v>
      </c>
      <c r="AD79" s="1">
        <v>0</v>
      </c>
      <c r="AE79" s="18">
        <f t="shared" si="25"/>
        <v>0</v>
      </c>
      <c r="AG79" s="1">
        <v>127</v>
      </c>
      <c r="AH79" s="1">
        <f t="shared" si="26"/>
        <v>12700</v>
      </c>
      <c r="AI79" s="1">
        <v>0</v>
      </c>
      <c r="AJ79" s="18">
        <f t="shared" si="27"/>
        <v>12700</v>
      </c>
      <c r="AQ79" s="135">
        <v>130</v>
      </c>
      <c r="AR79" s="1">
        <f t="shared" si="28"/>
        <v>156000</v>
      </c>
      <c r="AS79" s="1">
        <v>0</v>
      </c>
      <c r="AT79" s="18">
        <f t="shared" si="29"/>
        <v>156000</v>
      </c>
      <c r="BA79" s="1">
        <v>4151</v>
      </c>
      <c r="BB79" s="46">
        <v>867115.16049017548</v>
      </c>
      <c r="BC79" s="1">
        <v>0</v>
      </c>
      <c r="BD79" s="46">
        <f t="shared" si="1"/>
        <v>867115.16049017548</v>
      </c>
      <c r="BK79" s="1">
        <v>0</v>
      </c>
      <c r="BL79" s="1">
        <f t="shared" si="30"/>
        <v>0</v>
      </c>
      <c r="BM79" s="1">
        <v>0</v>
      </c>
      <c r="BN79" s="18">
        <f t="shared" si="31"/>
        <v>0</v>
      </c>
      <c r="BP79" s="135">
        <v>130</v>
      </c>
      <c r="BQ79" s="1">
        <f t="shared" si="32"/>
        <v>13000</v>
      </c>
      <c r="BR79" s="1">
        <v>0</v>
      </c>
      <c r="BS79" s="18">
        <f t="shared" si="33"/>
        <v>13000</v>
      </c>
      <c r="BU79" s="135">
        <v>130</v>
      </c>
      <c r="BV79" s="1">
        <f t="shared" si="34"/>
        <v>13000</v>
      </c>
      <c r="BW79" s="1">
        <v>0</v>
      </c>
      <c r="BX79" s="18">
        <f t="shared" si="35"/>
        <v>13000</v>
      </c>
      <c r="BZ79" s="135">
        <v>130</v>
      </c>
      <c r="CA79" s="1">
        <f t="shared" si="36"/>
        <v>26000</v>
      </c>
      <c r="CB79" s="1">
        <v>0</v>
      </c>
      <c r="CC79" s="18">
        <f t="shared" si="37"/>
        <v>26000</v>
      </c>
      <c r="CE79" s="1">
        <v>127</v>
      </c>
      <c r="CF79" s="1">
        <f t="shared" si="38"/>
        <v>19050</v>
      </c>
      <c r="CG79" s="1">
        <v>0</v>
      </c>
      <c r="CH79" s="18">
        <f t="shared" si="39"/>
        <v>19050</v>
      </c>
      <c r="CJ79" s="1">
        <v>0</v>
      </c>
      <c r="CK79" s="1">
        <f t="shared" si="40"/>
        <v>0</v>
      </c>
      <c r="CL79" s="1">
        <v>0</v>
      </c>
      <c r="CM79" s="18">
        <f t="shared" si="41"/>
        <v>0</v>
      </c>
      <c r="CO79" s="1">
        <v>20</v>
      </c>
      <c r="CP79" s="1">
        <f t="shared" si="42"/>
        <v>10000</v>
      </c>
      <c r="CQ79" s="1">
        <v>0</v>
      </c>
      <c r="CR79" s="18">
        <f t="shared" si="43"/>
        <v>10000</v>
      </c>
      <c r="CT79" s="1">
        <v>40</v>
      </c>
      <c r="CU79" s="1">
        <f t="shared" si="44"/>
        <v>40000</v>
      </c>
      <c r="CV79" s="1">
        <v>0</v>
      </c>
      <c r="CW79" s="18">
        <f t="shared" si="45"/>
        <v>40000</v>
      </c>
      <c r="CY79" s="1">
        <v>449</v>
      </c>
      <c r="CZ79" s="1">
        <f t="shared" si="46"/>
        <v>44900</v>
      </c>
      <c r="DA79" s="1">
        <v>0</v>
      </c>
      <c r="DB79" s="18">
        <f t="shared" si="47"/>
        <v>44900</v>
      </c>
      <c r="DS79" s="1">
        <v>0</v>
      </c>
      <c r="DT79" s="1">
        <v>0</v>
      </c>
      <c r="DU79" s="1">
        <v>0</v>
      </c>
      <c r="DV79" s="1">
        <f t="shared" si="2"/>
        <v>0</v>
      </c>
      <c r="EH79" s="1">
        <v>0</v>
      </c>
      <c r="EI79" s="1">
        <v>0</v>
      </c>
      <c r="EJ79" s="1">
        <v>0</v>
      </c>
      <c r="EK79" s="1">
        <f t="shared" si="3"/>
        <v>0</v>
      </c>
      <c r="EM79" s="1">
        <v>0</v>
      </c>
      <c r="EN79" s="1">
        <v>0</v>
      </c>
      <c r="EO79" s="1">
        <v>0</v>
      </c>
      <c r="EP79" s="1">
        <f t="shared" si="4"/>
        <v>0</v>
      </c>
      <c r="ER79" s="1">
        <v>0</v>
      </c>
      <c r="ES79" s="1">
        <v>0</v>
      </c>
      <c r="ET79" s="1">
        <v>0</v>
      </c>
      <c r="EU79" s="1">
        <f t="shared" si="5"/>
        <v>0</v>
      </c>
      <c r="EW79" s="1">
        <v>0</v>
      </c>
      <c r="EX79" s="1">
        <v>0</v>
      </c>
      <c r="EY79" s="1">
        <v>0</v>
      </c>
      <c r="EZ79" s="1">
        <f t="shared" si="6"/>
        <v>0</v>
      </c>
      <c r="FB79" s="1">
        <v>0</v>
      </c>
      <c r="FC79" s="1">
        <v>0</v>
      </c>
      <c r="FD79" s="1">
        <v>0</v>
      </c>
      <c r="FE79" s="1">
        <f t="shared" si="7"/>
        <v>0</v>
      </c>
      <c r="FG79" s="1">
        <v>0</v>
      </c>
      <c r="FH79" s="1">
        <v>0</v>
      </c>
      <c r="FI79" s="1">
        <v>0</v>
      </c>
      <c r="FJ79" s="1">
        <f t="shared" si="8"/>
        <v>0</v>
      </c>
      <c r="FL79" s="1">
        <v>0</v>
      </c>
      <c r="FM79" s="1">
        <v>0</v>
      </c>
      <c r="FN79" s="1">
        <v>0</v>
      </c>
      <c r="FO79" s="1">
        <f t="shared" si="9"/>
        <v>0</v>
      </c>
      <c r="FQ79" s="1">
        <v>0</v>
      </c>
      <c r="FR79" s="1">
        <v>0</v>
      </c>
      <c r="FS79" s="1">
        <v>0</v>
      </c>
      <c r="FT79" s="1">
        <f t="shared" si="10"/>
        <v>0</v>
      </c>
      <c r="FV79" s="1">
        <v>0</v>
      </c>
      <c r="FW79" s="1">
        <v>0</v>
      </c>
      <c r="FX79" s="1">
        <v>0</v>
      </c>
      <c r="FY79" s="1">
        <f t="shared" si="11"/>
        <v>0</v>
      </c>
      <c r="GA79" s="135">
        <v>130</v>
      </c>
      <c r="GB79" s="1">
        <f t="shared" si="48"/>
        <v>2080000</v>
      </c>
      <c r="GC79" s="1">
        <v>0</v>
      </c>
      <c r="GD79" s="18">
        <f t="shared" si="49"/>
        <v>2080000</v>
      </c>
      <c r="GF79" s="135">
        <v>130</v>
      </c>
      <c r="GG79" s="1">
        <f t="shared" si="50"/>
        <v>26000</v>
      </c>
      <c r="GH79" s="1">
        <v>0</v>
      </c>
      <c r="GI79" s="18">
        <f t="shared" si="51"/>
        <v>26000</v>
      </c>
      <c r="GP79" s="1">
        <v>0</v>
      </c>
      <c r="GQ79" s="1">
        <v>0</v>
      </c>
      <c r="GR79" s="1">
        <v>0</v>
      </c>
      <c r="GS79" s="1">
        <v>0</v>
      </c>
      <c r="GU79" s="1">
        <v>4</v>
      </c>
      <c r="GV79" s="1">
        <f t="shared" si="52"/>
        <v>20000</v>
      </c>
      <c r="GW79" s="1">
        <v>0</v>
      </c>
      <c r="GX79" s="18">
        <f t="shared" si="53"/>
        <v>20000</v>
      </c>
      <c r="HE79" s="158">
        <v>0</v>
      </c>
      <c r="HF79" s="158">
        <v>0</v>
      </c>
      <c r="HG79" s="158">
        <v>0</v>
      </c>
      <c r="HH79" s="158">
        <v>0</v>
      </c>
      <c r="HY79" s="135">
        <v>7</v>
      </c>
      <c r="HZ79" s="1">
        <f t="shared" si="54"/>
        <v>504000</v>
      </c>
      <c r="IA79" s="1">
        <v>0</v>
      </c>
      <c r="IB79" s="18">
        <f t="shared" si="55"/>
        <v>504000</v>
      </c>
      <c r="ID79" s="1">
        <v>0</v>
      </c>
      <c r="IE79" s="1">
        <v>0</v>
      </c>
      <c r="IF79" s="1">
        <v>0</v>
      </c>
      <c r="IG79" s="1">
        <v>0</v>
      </c>
      <c r="II79" s="135">
        <v>1</v>
      </c>
      <c r="IJ79" s="1">
        <f t="shared" si="56"/>
        <v>3500</v>
      </c>
      <c r="IK79" s="1">
        <v>0</v>
      </c>
      <c r="IL79" s="18">
        <f t="shared" si="57"/>
        <v>3500</v>
      </c>
      <c r="IN79" s="1">
        <v>20</v>
      </c>
      <c r="IO79" s="1">
        <f t="shared" si="58"/>
        <v>36000</v>
      </c>
      <c r="IQ79" s="18">
        <f t="shared" si="59"/>
        <v>36000</v>
      </c>
      <c r="IX79" s="1">
        <v>130</v>
      </c>
      <c r="IY79" s="1">
        <v>117500</v>
      </c>
      <c r="IZ79" s="1">
        <v>0</v>
      </c>
      <c r="JA79" s="18">
        <f t="shared" si="60"/>
        <v>117500</v>
      </c>
      <c r="JW79" s="1">
        <v>7</v>
      </c>
      <c r="JX79" s="1">
        <f t="shared" si="62"/>
        <v>7000</v>
      </c>
      <c r="JY79" s="1">
        <v>0</v>
      </c>
      <c r="JZ79" s="18">
        <f t="shared" si="63"/>
        <v>7000</v>
      </c>
      <c r="MT79" s="12">
        <f t="shared" si="12"/>
        <v>9574</v>
      </c>
      <c r="MU79" s="12">
        <f t="shared" si="13"/>
        <v>5625065.1604901757</v>
      </c>
      <c r="MV79" s="12">
        <f t="shared" si="14"/>
        <v>0</v>
      </c>
      <c r="MW79" s="12">
        <f t="shared" si="15"/>
        <v>5625065.1604901757</v>
      </c>
    </row>
    <row r="80" spans="1:362">
      <c r="A80" s="142">
        <v>9</v>
      </c>
      <c r="B80" s="135" t="s">
        <v>1896</v>
      </c>
      <c r="C80" s="18">
        <v>3494</v>
      </c>
      <c r="D80" s="18">
        <f t="shared" si="16"/>
        <v>2096400</v>
      </c>
      <c r="E80" s="18">
        <v>0</v>
      </c>
      <c r="F80" s="18">
        <f t="shared" si="17"/>
        <v>2096400</v>
      </c>
      <c r="H80" s="135">
        <v>177</v>
      </c>
      <c r="I80" s="1">
        <f t="shared" si="18"/>
        <v>53100</v>
      </c>
      <c r="J80" s="1">
        <v>0</v>
      </c>
      <c r="K80" s="18">
        <f t="shared" si="19"/>
        <v>53100</v>
      </c>
      <c r="M80" s="1">
        <v>2620</v>
      </c>
      <c r="N80" s="1">
        <f t="shared" si="20"/>
        <v>655000</v>
      </c>
      <c r="O80" s="1">
        <v>0</v>
      </c>
      <c r="P80" s="18">
        <f t="shared" si="21"/>
        <v>655000</v>
      </c>
      <c r="R80" s="1">
        <v>85</v>
      </c>
      <c r="S80" s="1">
        <f t="shared" si="22"/>
        <v>17000</v>
      </c>
      <c r="T80" s="1">
        <v>0</v>
      </c>
      <c r="U80" s="18">
        <f t="shared" si="23"/>
        <v>17000</v>
      </c>
      <c r="W80" s="1">
        <v>0</v>
      </c>
      <c r="X80" s="1">
        <v>0</v>
      </c>
      <c r="Y80" s="1">
        <v>0</v>
      </c>
      <c r="Z80" s="18">
        <f t="shared" si="24"/>
        <v>0</v>
      </c>
      <c r="AB80" s="1">
        <v>0</v>
      </c>
      <c r="AC80" s="1">
        <v>0</v>
      </c>
      <c r="AD80" s="1">
        <v>0</v>
      </c>
      <c r="AE80" s="18">
        <f t="shared" si="25"/>
        <v>0</v>
      </c>
      <c r="AG80" s="1">
        <v>167</v>
      </c>
      <c r="AH80" s="1">
        <f t="shared" si="26"/>
        <v>16700</v>
      </c>
      <c r="AI80" s="1">
        <v>0</v>
      </c>
      <c r="AJ80" s="18">
        <f t="shared" si="27"/>
        <v>16700</v>
      </c>
      <c r="AQ80" s="135">
        <v>177</v>
      </c>
      <c r="AR80" s="1">
        <f t="shared" si="28"/>
        <v>212400</v>
      </c>
      <c r="AS80" s="1">
        <v>0</v>
      </c>
      <c r="AT80" s="18">
        <f t="shared" si="29"/>
        <v>212400</v>
      </c>
      <c r="BA80" s="1">
        <v>4449</v>
      </c>
      <c r="BB80" s="46">
        <v>930420.38473579451</v>
      </c>
      <c r="BC80" s="1">
        <v>0</v>
      </c>
      <c r="BD80" s="46">
        <f t="shared" si="1"/>
        <v>930420.38473579451</v>
      </c>
      <c r="BK80" s="1">
        <v>0</v>
      </c>
      <c r="BL80" s="1">
        <f t="shared" si="30"/>
        <v>0</v>
      </c>
      <c r="BM80" s="1">
        <v>0</v>
      </c>
      <c r="BN80" s="18">
        <f t="shared" si="31"/>
        <v>0</v>
      </c>
      <c r="BP80" s="135">
        <v>177</v>
      </c>
      <c r="BQ80" s="1">
        <f t="shared" si="32"/>
        <v>17700</v>
      </c>
      <c r="BR80" s="1">
        <v>0</v>
      </c>
      <c r="BS80" s="18">
        <f t="shared" si="33"/>
        <v>17700</v>
      </c>
      <c r="BU80" s="135">
        <v>177</v>
      </c>
      <c r="BV80" s="1">
        <f t="shared" si="34"/>
        <v>17700</v>
      </c>
      <c r="BW80" s="1">
        <v>0</v>
      </c>
      <c r="BX80" s="18">
        <f t="shared" si="35"/>
        <v>17700</v>
      </c>
      <c r="BZ80" s="135">
        <v>177</v>
      </c>
      <c r="CA80" s="1">
        <f t="shared" si="36"/>
        <v>35400</v>
      </c>
      <c r="CB80" s="1">
        <v>0</v>
      </c>
      <c r="CC80" s="18">
        <f t="shared" si="37"/>
        <v>35400</v>
      </c>
      <c r="CE80" s="1">
        <v>167</v>
      </c>
      <c r="CF80" s="1">
        <f t="shared" si="38"/>
        <v>25050</v>
      </c>
      <c r="CG80" s="1">
        <v>0</v>
      </c>
      <c r="CH80" s="18">
        <f t="shared" si="39"/>
        <v>25050</v>
      </c>
      <c r="CJ80" s="1">
        <v>0</v>
      </c>
      <c r="CK80" s="1">
        <f t="shared" si="40"/>
        <v>0</v>
      </c>
      <c r="CL80" s="1">
        <v>0</v>
      </c>
      <c r="CM80" s="18">
        <f t="shared" si="41"/>
        <v>0</v>
      </c>
      <c r="CO80" s="1">
        <v>20</v>
      </c>
      <c r="CP80" s="1">
        <f t="shared" si="42"/>
        <v>10000</v>
      </c>
      <c r="CQ80" s="1">
        <v>0</v>
      </c>
      <c r="CR80" s="18">
        <f t="shared" si="43"/>
        <v>10000</v>
      </c>
      <c r="CT80" s="1">
        <v>40</v>
      </c>
      <c r="CU80" s="1">
        <f t="shared" si="44"/>
        <v>40000</v>
      </c>
      <c r="CV80" s="1">
        <v>0</v>
      </c>
      <c r="CW80" s="18">
        <f t="shared" si="45"/>
        <v>40000</v>
      </c>
      <c r="CY80" s="1">
        <v>609</v>
      </c>
      <c r="CZ80" s="1">
        <f t="shared" si="46"/>
        <v>60900</v>
      </c>
      <c r="DA80" s="1">
        <v>0</v>
      </c>
      <c r="DB80" s="18">
        <f t="shared" si="47"/>
        <v>60900</v>
      </c>
      <c r="DS80" s="1">
        <v>0</v>
      </c>
      <c r="DT80" s="1">
        <v>0</v>
      </c>
      <c r="DU80" s="1">
        <v>0</v>
      </c>
      <c r="DV80" s="1">
        <f t="shared" si="2"/>
        <v>0</v>
      </c>
      <c r="EH80" s="1">
        <v>0</v>
      </c>
      <c r="EI80" s="1">
        <v>0</v>
      </c>
      <c r="EJ80" s="1">
        <v>0</v>
      </c>
      <c r="EK80" s="1">
        <f t="shared" si="3"/>
        <v>0</v>
      </c>
      <c r="EM80" s="1">
        <v>0</v>
      </c>
      <c r="EN80" s="1">
        <v>0</v>
      </c>
      <c r="EO80" s="1">
        <v>0</v>
      </c>
      <c r="EP80" s="1">
        <f t="shared" si="4"/>
        <v>0</v>
      </c>
      <c r="ER80" s="1">
        <v>0</v>
      </c>
      <c r="ES80" s="1">
        <v>0</v>
      </c>
      <c r="ET80" s="1">
        <v>0</v>
      </c>
      <c r="EU80" s="1">
        <f t="shared" si="5"/>
        <v>0</v>
      </c>
      <c r="EW80" s="1">
        <v>0</v>
      </c>
      <c r="EX80" s="1">
        <v>0</v>
      </c>
      <c r="EY80" s="1">
        <v>0</v>
      </c>
      <c r="EZ80" s="1">
        <f t="shared" si="6"/>
        <v>0</v>
      </c>
      <c r="FB80" s="1">
        <v>0</v>
      </c>
      <c r="FC80" s="1">
        <v>0</v>
      </c>
      <c r="FD80" s="1">
        <v>0</v>
      </c>
      <c r="FE80" s="1">
        <f t="shared" si="7"/>
        <v>0</v>
      </c>
      <c r="FG80" s="1">
        <v>0</v>
      </c>
      <c r="FH80" s="1">
        <v>0</v>
      </c>
      <c r="FI80" s="1">
        <v>0</v>
      </c>
      <c r="FJ80" s="1">
        <f t="shared" si="8"/>
        <v>0</v>
      </c>
      <c r="FL80" s="1">
        <v>0</v>
      </c>
      <c r="FM80" s="1">
        <v>0</v>
      </c>
      <c r="FN80" s="1">
        <v>0</v>
      </c>
      <c r="FO80" s="1">
        <f t="shared" si="9"/>
        <v>0</v>
      </c>
      <c r="FQ80" s="1">
        <v>0</v>
      </c>
      <c r="FR80" s="1">
        <v>0</v>
      </c>
      <c r="FS80" s="1">
        <v>0</v>
      </c>
      <c r="FT80" s="1">
        <f t="shared" si="10"/>
        <v>0</v>
      </c>
      <c r="FV80" s="1">
        <v>0</v>
      </c>
      <c r="FW80" s="1">
        <v>0</v>
      </c>
      <c r="FX80" s="1">
        <v>0</v>
      </c>
      <c r="FY80" s="1">
        <f t="shared" si="11"/>
        <v>0</v>
      </c>
      <c r="GA80" s="135">
        <v>177</v>
      </c>
      <c r="GB80" s="1">
        <f t="shared" si="48"/>
        <v>2832000</v>
      </c>
      <c r="GC80" s="1">
        <v>0</v>
      </c>
      <c r="GD80" s="18">
        <f t="shared" si="49"/>
        <v>2832000</v>
      </c>
      <c r="GF80" s="135">
        <v>177</v>
      </c>
      <c r="GG80" s="1">
        <f t="shared" si="50"/>
        <v>35400</v>
      </c>
      <c r="GH80" s="1">
        <v>0</v>
      </c>
      <c r="GI80" s="18">
        <f t="shared" si="51"/>
        <v>35400</v>
      </c>
      <c r="GP80" s="1">
        <v>0</v>
      </c>
      <c r="GQ80" s="1">
        <v>0</v>
      </c>
      <c r="GR80" s="1">
        <v>0</v>
      </c>
      <c r="GS80" s="1">
        <v>0</v>
      </c>
      <c r="GU80" s="1">
        <v>4</v>
      </c>
      <c r="GV80" s="1">
        <f t="shared" si="52"/>
        <v>20000</v>
      </c>
      <c r="GW80" s="1">
        <v>0</v>
      </c>
      <c r="GX80" s="18">
        <f t="shared" si="53"/>
        <v>20000</v>
      </c>
      <c r="HE80" s="158">
        <v>0</v>
      </c>
      <c r="HF80" s="158">
        <v>0</v>
      </c>
      <c r="HG80" s="158">
        <v>0</v>
      </c>
      <c r="HH80" s="158">
        <v>0</v>
      </c>
      <c r="HY80" s="135">
        <v>8</v>
      </c>
      <c r="HZ80" s="1">
        <f t="shared" si="54"/>
        <v>576000</v>
      </c>
      <c r="IA80" s="1">
        <v>0</v>
      </c>
      <c r="IB80" s="18">
        <f t="shared" si="55"/>
        <v>576000</v>
      </c>
      <c r="ID80" s="1">
        <v>0</v>
      </c>
      <c r="IE80" s="1">
        <v>0</v>
      </c>
      <c r="IF80" s="1">
        <v>0</v>
      </c>
      <c r="IG80" s="1">
        <v>0</v>
      </c>
      <c r="II80" s="135">
        <v>1</v>
      </c>
      <c r="IJ80" s="1">
        <f t="shared" si="56"/>
        <v>3500</v>
      </c>
      <c r="IK80" s="1">
        <v>0</v>
      </c>
      <c r="IL80" s="18">
        <f t="shared" si="57"/>
        <v>3500</v>
      </c>
      <c r="IN80" s="1">
        <v>24</v>
      </c>
      <c r="IO80" s="1">
        <f t="shared" si="58"/>
        <v>43200</v>
      </c>
      <c r="IQ80" s="18">
        <f t="shared" si="59"/>
        <v>43200</v>
      </c>
      <c r="IX80" s="1">
        <v>177</v>
      </c>
      <c r="IY80" s="1">
        <v>152750</v>
      </c>
      <c r="IZ80" s="1">
        <v>0</v>
      </c>
      <c r="JA80" s="18">
        <f t="shared" si="60"/>
        <v>152750</v>
      </c>
      <c r="JW80" s="1">
        <v>10</v>
      </c>
      <c r="JX80" s="1">
        <f t="shared" si="62"/>
        <v>10000</v>
      </c>
      <c r="JY80" s="1">
        <v>0</v>
      </c>
      <c r="JZ80" s="18">
        <f t="shared" si="63"/>
        <v>10000</v>
      </c>
      <c r="MT80" s="12">
        <f t="shared" si="12"/>
        <v>13114</v>
      </c>
      <c r="MU80" s="12">
        <f t="shared" si="13"/>
        <v>7860620.3847357947</v>
      </c>
      <c r="MV80" s="12">
        <f t="shared" si="14"/>
        <v>0</v>
      </c>
      <c r="MW80" s="12">
        <f t="shared" si="15"/>
        <v>7860620.3847357947</v>
      </c>
    </row>
    <row r="81" spans="1:361">
      <c r="A81" s="142">
        <v>10</v>
      </c>
      <c r="B81" s="135" t="s">
        <v>1897</v>
      </c>
      <c r="C81" s="18">
        <v>1015</v>
      </c>
      <c r="D81" s="18">
        <f t="shared" si="16"/>
        <v>609000</v>
      </c>
      <c r="E81" s="18">
        <v>0</v>
      </c>
      <c r="F81" s="18">
        <f t="shared" si="17"/>
        <v>609000</v>
      </c>
      <c r="H81" s="135">
        <v>85</v>
      </c>
      <c r="I81" s="1">
        <f t="shared" si="18"/>
        <v>25500</v>
      </c>
      <c r="J81" s="1">
        <v>0</v>
      </c>
      <c r="K81" s="18">
        <f t="shared" si="19"/>
        <v>25500</v>
      </c>
      <c r="M81" s="1">
        <v>761</v>
      </c>
      <c r="N81" s="1">
        <f t="shared" si="20"/>
        <v>190250</v>
      </c>
      <c r="O81" s="1">
        <v>0</v>
      </c>
      <c r="P81" s="18">
        <f t="shared" si="21"/>
        <v>190250</v>
      </c>
      <c r="R81" s="1">
        <v>85</v>
      </c>
      <c r="S81" s="1">
        <f t="shared" si="22"/>
        <v>17000</v>
      </c>
      <c r="T81" s="1">
        <v>0</v>
      </c>
      <c r="U81" s="18">
        <f t="shared" si="23"/>
        <v>17000</v>
      </c>
      <c r="W81" s="1">
        <v>0</v>
      </c>
      <c r="X81" s="1">
        <v>0</v>
      </c>
      <c r="Y81" s="1">
        <v>0</v>
      </c>
      <c r="Z81" s="18">
        <f t="shared" si="24"/>
        <v>0</v>
      </c>
      <c r="AB81" s="1">
        <v>0</v>
      </c>
      <c r="AC81" s="1">
        <v>0</v>
      </c>
      <c r="AD81" s="1">
        <v>0</v>
      </c>
      <c r="AE81" s="18">
        <f t="shared" si="25"/>
        <v>0</v>
      </c>
      <c r="AG81" s="1">
        <v>81</v>
      </c>
      <c r="AH81" s="1">
        <f t="shared" si="26"/>
        <v>8100</v>
      </c>
      <c r="AI81" s="1">
        <v>0</v>
      </c>
      <c r="AJ81" s="18">
        <f t="shared" si="27"/>
        <v>8100</v>
      </c>
      <c r="AQ81" s="135">
        <v>85</v>
      </c>
      <c r="AR81" s="1">
        <f t="shared" si="28"/>
        <v>102000</v>
      </c>
      <c r="AS81" s="1">
        <v>0</v>
      </c>
      <c r="AT81" s="18">
        <f t="shared" si="29"/>
        <v>102000</v>
      </c>
      <c r="BA81" s="1">
        <v>2367</v>
      </c>
      <c r="BB81" s="46">
        <v>441376.76629353978</v>
      </c>
      <c r="BC81" s="1">
        <v>0</v>
      </c>
      <c r="BD81" s="46">
        <f t="shared" si="1"/>
        <v>441376.76629353978</v>
      </c>
      <c r="BK81" s="1">
        <v>0</v>
      </c>
      <c r="BL81" s="1">
        <f t="shared" si="30"/>
        <v>0</v>
      </c>
      <c r="BM81" s="1">
        <v>0</v>
      </c>
      <c r="BN81" s="18">
        <f t="shared" si="31"/>
        <v>0</v>
      </c>
      <c r="BP81" s="135">
        <v>85</v>
      </c>
      <c r="BQ81" s="1">
        <f t="shared" si="32"/>
        <v>8500</v>
      </c>
      <c r="BR81" s="1">
        <v>0</v>
      </c>
      <c r="BS81" s="18">
        <f t="shared" si="33"/>
        <v>8500</v>
      </c>
      <c r="BU81" s="135">
        <v>85</v>
      </c>
      <c r="BV81" s="1">
        <f t="shared" si="34"/>
        <v>8500</v>
      </c>
      <c r="BW81" s="1">
        <v>0</v>
      </c>
      <c r="BX81" s="18">
        <f t="shared" si="35"/>
        <v>8500</v>
      </c>
      <c r="BZ81" s="135">
        <v>85</v>
      </c>
      <c r="CA81" s="1">
        <f t="shared" si="36"/>
        <v>17000</v>
      </c>
      <c r="CB81" s="1">
        <v>0</v>
      </c>
      <c r="CC81" s="18">
        <f t="shared" si="37"/>
        <v>17000</v>
      </c>
      <c r="CE81" s="1">
        <v>81</v>
      </c>
      <c r="CF81" s="1">
        <f t="shared" si="38"/>
        <v>12150</v>
      </c>
      <c r="CG81" s="1">
        <v>0</v>
      </c>
      <c r="CH81" s="18">
        <f t="shared" si="39"/>
        <v>12150</v>
      </c>
      <c r="CJ81" s="1">
        <v>0</v>
      </c>
      <c r="CK81" s="1">
        <f t="shared" si="40"/>
        <v>0</v>
      </c>
      <c r="CL81" s="1">
        <v>0</v>
      </c>
      <c r="CM81" s="18">
        <f t="shared" si="41"/>
        <v>0</v>
      </c>
      <c r="CO81" s="1">
        <v>20</v>
      </c>
      <c r="CP81" s="1">
        <f t="shared" si="42"/>
        <v>10000</v>
      </c>
      <c r="CQ81" s="1">
        <v>0</v>
      </c>
      <c r="CR81" s="18">
        <f t="shared" si="43"/>
        <v>10000</v>
      </c>
      <c r="CT81" s="1">
        <v>40</v>
      </c>
      <c r="CU81" s="1">
        <f t="shared" si="44"/>
        <v>40000</v>
      </c>
      <c r="CV81" s="1">
        <v>0</v>
      </c>
      <c r="CW81" s="18">
        <f t="shared" si="45"/>
        <v>40000</v>
      </c>
      <c r="CY81" s="1">
        <v>265</v>
      </c>
      <c r="CZ81" s="1">
        <f t="shared" si="46"/>
        <v>26500</v>
      </c>
      <c r="DA81" s="1">
        <v>0</v>
      </c>
      <c r="DB81" s="18">
        <f t="shared" si="47"/>
        <v>26500</v>
      </c>
      <c r="DS81" s="1">
        <v>0</v>
      </c>
      <c r="DT81" s="1">
        <v>0</v>
      </c>
      <c r="DU81" s="1">
        <v>0</v>
      </c>
      <c r="DV81" s="1">
        <f t="shared" si="2"/>
        <v>0</v>
      </c>
      <c r="EH81" s="1">
        <v>0</v>
      </c>
      <c r="EI81" s="1">
        <v>0</v>
      </c>
      <c r="EJ81" s="1">
        <v>0</v>
      </c>
      <c r="EK81" s="1">
        <f t="shared" si="3"/>
        <v>0</v>
      </c>
      <c r="EM81" s="1">
        <v>0</v>
      </c>
      <c r="EN81" s="1">
        <v>0</v>
      </c>
      <c r="EO81" s="1">
        <v>0</v>
      </c>
      <c r="EP81" s="1">
        <f t="shared" si="4"/>
        <v>0</v>
      </c>
      <c r="ER81" s="1">
        <v>0</v>
      </c>
      <c r="ES81" s="1">
        <v>0</v>
      </c>
      <c r="ET81" s="1">
        <v>0</v>
      </c>
      <c r="EU81" s="1">
        <f t="shared" si="5"/>
        <v>0</v>
      </c>
      <c r="EW81" s="1">
        <v>0</v>
      </c>
      <c r="EX81" s="1">
        <v>0</v>
      </c>
      <c r="EY81" s="1">
        <v>0</v>
      </c>
      <c r="EZ81" s="1">
        <f t="shared" si="6"/>
        <v>0</v>
      </c>
      <c r="FB81" s="1">
        <v>0</v>
      </c>
      <c r="FC81" s="1">
        <v>0</v>
      </c>
      <c r="FD81" s="1">
        <v>0</v>
      </c>
      <c r="FE81" s="1">
        <f t="shared" si="7"/>
        <v>0</v>
      </c>
      <c r="FG81" s="1">
        <v>0</v>
      </c>
      <c r="FH81" s="1">
        <v>0</v>
      </c>
      <c r="FI81" s="1">
        <v>0</v>
      </c>
      <c r="FJ81" s="1">
        <f t="shared" si="8"/>
        <v>0</v>
      </c>
      <c r="FL81" s="1">
        <v>0</v>
      </c>
      <c r="FM81" s="1">
        <v>0</v>
      </c>
      <c r="FN81" s="1">
        <v>0</v>
      </c>
      <c r="FO81" s="1">
        <f t="shared" si="9"/>
        <v>0</v>
      </c>
      <c r="FQ81" s="1">
        <v>0</v>
      </c>
      <c r="FR81" s="1">
        <v>0</v>
      </c>
      <c r="FS81" s="1">
        <v>0</v>
      </c>
      <c r="FT81" s="1">
        <f t="shared" si="10"/>
        <v>0</v>
      </c>
      <c r="FV81" s="1">
        <v>0</v>
      </c>
      <c r="FW81" s="1">
        <v>0</v>
      </c>
      <c r="FX81" s="1">
        <v>0</v>
      </c>
      <c r="FY81" s="1">
        <f t="shared" si="11"/>
        <v>0</v>
      </c>
      <c r="GA81" s="135">
        <v>85</v>
      </c>
      <c r="GB81" s="1">
        <f t="shared" si="48"/>
        <v>1360000</v>
      </c>
      <c r="GC81" s="1">
        <v>0</v>
      </c>
      <c r="GD81" s="18">
        <f t="shared" si="49"/>
        <v>1360000</v>
      </c>
      <c r="GF81" s="135">
        <v>85</v>
      </c>
      <c r="GG81" s="1">
        <f t="shared" si="50"/>
        <v>17000</v>
      </c>
      <c r="GH81" s="1">
        <v>0</v>
      </c>
      <c r="GI81" s="18">
        <f t="shared" si="51"/>
        <v>17000</v>
      </c>
      <c r="GP81" s="1">
        <v>0</v>
      </c>
      <c r="GQ81" s="1">
        <v>0</v>
      </c>
      <c r="GR81" s="1">
        <v>0</v>
      </c>
      <c r="GS81" s="1">
        <v>0</v>
      </c>
      <c r="GU81" s="1">
        <v>4</v>
      </c>
      <c r="GV81" s="1">
        <f t="shared" si="52"/>
        <v>20000</v>
      </c>
      <c r="GW81" s="1">
        <v>0</v>
      </c>
      <c r="GX81" s="18">
        <f t="shared" si="53"/>
        <v>20000</v>
      </c>
      <c r="HE81" s="158">
        <v>0</v>
      </c>
      <c r="HF81" s="158">
        <v>0</v>
      </c>
      <c r="HG81" s="158">
        <v>0</v>
      </c>
      <c r="HH81" s="158">
        <v>0</v>
      </c>
      <c r="HY81" s="135">
        <v>4</v>
      </c>
      <c r="HZ81" s="1">
        <f t="shared" si="54"/>
        <v>288000</v>
      </c>
      <c r="IA81" s="1">
        <v>0</v>
      </c>
      <c r="IB81" s="18">
        <f t="shared" si="55"/>
        <v>288000</v>
      </c>
      <c r="ID81" s="1">
        <v>0</v>
      </c>
      <c r="IE81" s="1">
        <v>0</v>
      </c>
      <c r="IF81" s="1">
        <v>0</v>
      </c>
      <c r="IG81" s="1">
        <v>0</v>
      </c>
      <c r="II81" s="135">
        <v>1</v>
      </c>
      <c r="IJ81" s="1">
        <f t="shared" si="56"/>
        <v>3500</v>
      </c>
      <c r="IK81" s="1">
        <v>0</v>
      </c>
      <c r="IL81" s="18">
        <f t="shared" si="57"/>
        <v>3500</v>
      </c>
      <c r="IN81" s="1">
        <v>0</v>
      </c>
      <c r="IO81" s="1">
        <f t="shared" si="58"/>
        <v>0</v>
      </c>
      <c r="IQ81" s="18">
        <f t="shared" si="59"/>
        <v>0</v>
      </c>
      <c r="IX81" s="1">
        <v>85</v>
      </c>
      <c r="IY81" s="1">
        <v>83750</v>
      </c>
      <c r="IZ81" s="1">
        <v>0</v>
      </c>
      <c r="JA81" s="18">
        <f t="shared" si="60"/>
        <v>83750</v>
      </c>
      <c r="JW81" s="1">
        <v>5</v>
      </c>
      <c r="JX81" s="1">
        <f t="shared" si="62"/>
        <v>5000</v>
      </c>
      <c r="JY81" s="1">
        <v>0</v>
      </c>
      <c r="JZ81" s="18">
        <f t="shared" si="63"/>
        <v>5000</v>
      </c>
      <c r="MT81" s="12">
        <f t="shared" si="12"/>
        <v>5409</v>
      </c>
      <c r="MU81" s="12">
        <f t="shared" si="13"/>
        <v>3293126.7662935397</v>
      </c>
      <c r="MV81" s="12">
        <f t="shared" si="14"/>
        <v>0</v>
      </c>
      <c r="MW81" s="12">
        <f t="shared" si="15"/>
        <v>3293126.7662935397</v>
      </c>
    </row>
    <row r="82" spans="1:361">
      <c r="A82" s="142">
        <v>11</v>
      </c>
      <c r="B82" s="135" t="s">
        <v>1898</v>
      </c>
      <c r="C82" s="18">
        <v>1693</v>
      </c>
      <c r="D82" s="18">
        <f t="shared" si="16"/>
        <v>1015800</v>
      </c>
      <c r="E82" s="18">
        <v>0</v>
      </c>
      <c r="F82" s="18">
        <f t="shared" si="17"/>
        <v>1015800</v>
      </c>
      <c r="H82" s="135">
        <v>80</v>
      </c>
      <c r="I82" s="1">
        <f t="shared" si="18"/>
        <v>24000</v>
      </c>
      <c r="J82" s="1">
        <v>0</v>
      </c>
      <c r="K82" s="18">
        <f t="shared" si="19"/>
        <v>24000</v>
      </c>
      <c r="M82" s="1">
        <v>1269</v>
      </c>
      <c r="N82" s="1">
        <f t="shared" si="20"/>
        <v>317250</v>
      </c>
      <c r="O82" s="1">
        <v>0</v>
      </c>
      <c r="P82" s="18">
        <f t="shared" si="21"/>
        <v>317250</v>
      </c>
      <c r="R82" s="1">
        <v>85</v>
      </c>
      <c r="S82" s="1">
        <f t="shared" si="22"/>
        <v>17000</v>
      </c>
      <c r="T82" s="1">
        <v>0</v>
      </c>
      <c r="U82" s="18">
        <f t="shared" si="23"/>
        <v>17000</v>
      </c>
      <c r="W82" s="1">
        <v>0</v>
      </c>
      <c r="X82" s="1">
        <v>0</v>
      </c>
      <c r="Y82" s="1">
        <v>0</v>
      </c>
      <c r="Z82" s="18">
        <f t="shared" si="24"/>
        <v>0</v>
      </c>
      <c r="AB82" s="1">
        <v>0</v>
      </c>
      <c r="AC82" s="1">
        <v>0</v>
      </c>
      <c r="AD82" s="1">
        <v>0</v>
      </c>
      <c r="AE82" s="18">
        <f t="shared" si="25"/>
        <v>0</v>
      </c>
      <c r="AG82" s="1">
        <v>80</v>
      </c>
      <c r="AH82" s="1">
        <f t="shared" si="26"/>
        <v>8000</v>
      </c>
      <c r="AI82" s="1">
        <v>0</v>
      </c>
      <c r="AJ82" s="18">
        <f t="shared" si="27"/>
        <v>8000</v>
      </c>
      <c r="AQ82" s="135">
        <v>80</v>
      </c>
      <c r="AR82" s="1">
        <f t="shared" si="28"/>
        <v>96000</v>
      </c>
      <c r="AS82" s="1">
        <v>0</v>
      </c>
      <c r="AT82" s="18">
        <f t="shared" si="29"/>
        <v>96000</v>
      </c>
      <c r="BA82" s="1">
        <v>2678</v>
      </c>
      <c r="BB82" s="46">
        <v>501559.68013458687</v>
      </c>
      <c r="BC82" s="1">
        <v>0</v>
      </c>
      <c r="BD82" s="46">
        <f t="shared" si="1"/>
        <v>501559.68013458687</v>
      </c>
      <c r="BK82" s="1">
        <v>0</v>
      </c>
      <c r="BL82" s="1">
        <f t="shared" si="30"/>
        <v>0</v>
      </c>
      <c r="BM82" s="1">
        <v>0</v>
      </c>
      <c r="BN82" s="18">
        <f t="shared" si="31"/>
        <v>0</v>
      </c>
      <c r="BP82" s="135">
        <v>80</v>
      </c>
      <c r="BQ82" s="1">
        <f t="shared" si="32"/>
        <v>8000</v>
      </c>
      <c r="BR82" s="1">
        <v>0</v>
      </c>
      <c r="BS82" s="18">
        <f t="shared" si="33"/>
        <v>8000</v>
      </c>
      <c r="BU82" s="135">
        <v>80</v>
      </c>
      <c r="BV82" s="1">
        <f t="shared" si="34"/>
        <v>8000</v>
      </c>
      <c r="BW82" s="1">
        <v>0</v>
      </c>
      <c r="BX82" s="18">
        <f t="shared" si="35"/>
        <v>8000</v>
      </c>
      <c r="BZ82" s="135">
        <v>80</v>
      </c>
      <c r="CA82" s="1">
        <f t="shared" si="36"/>
        <v>16000</v>
      </c>
      <c r="CB82" s="1">
        <v>0</v>
      </c>
      <c r="CC82" s="18">
        <f t="shared" si="37"/>
        <v>16000</v>
      </c>
      <c r="CE82" s="1">
        <v>80</v>
      </c>
      <c r="CF82" s="1">
        <f t="shared" si="38"/>
        <v>12000</v>
      </c>
      <c r="CG82" s="1">
        <v>0</v>
      </c>
      <c r="CH82" s="18">
        <f t="shared" si="39"/>
        <v>12000</v>
      </c>
      <c r="CJ82" s="1">
        <v>0</v>
      </c>
      <c r="CK82" s="1">
        <f t="shared" si="40"/>
        <v>0</v>
      </c>
      <c r="CL82" s="1">
        <v>0</v>
      </c>
      <c r="CM82" s="18">
        <f t="shared" si="41"/>
        <v>0</v>
      </c>
      <c r="CO82" s="1">
        <v>20</v>
      </c>
      <c r="CP82" s="1">
        <f t="shared" si="42"/>
        <v>10000</v>
      </c>
      <c r="CQ82" s="1">
        <v>0</v>
      </c>
      <c r="CR82" s="18">
        <f t="shared" si="43"/>
        <v>10000</v>
      </c>
      <c r="CT82" s="1">
        <v>40</v>
      </c>
      <c r="CU82" s="1">
        <f t="shared" si="44"/>
        <v>40000</v>
      </c>
      <c r="CV82" s="1">
        <v>0</v>
      </c>
      <c r="CW82" s="18">
        <f t="shared" si="45"/>
        <v>40000</v>
      </c>
      <c r="CY82" s="1">
        <v>261</v>
      </c>
      <c r="CZ82" s="1">
        <f t="shared" si="46"/>
        <v>26100</v>
      </c>
      <c r="DA82" s="1">
        <v>0</v>
      </c>
      <c r="DB82" s="18">
        <f t="shared" si="47"/>
        <v>26100</v>
      </c>
      <c r="DS82" s="1">
        <v>0</v>
      </c>
      <c r="DT82" s="1">
        <v>0</v>
      </c>
      <c r="DU82" s="1">
        <v>0</v>
      </c>
      <c r="DV82" s="1">
        <f t="shared" si="2"/>
        <v>0</v>
      </c>
      <c r="EH82" s="1">
        <v>0</v>
      </c>
      <c r="EI82" s="1">
        <v>0</v>
      </c>
      <c r="EJ82" s="1">
        <v>0</v>
      </c>
      <c r="EK82" s="1">
        <f t="shared" si="3"/>
        <v>0</v>
      </c>
      <c r="EM82" s="1">
        <v>0</v>
      </c>
      <c r="EN82" s="1">
        <v>0</v>
      </c>
      <c r="EO82" s="1">
        <v>0</v>
      </c>
      <c r="EP82" s="1">
        <f t="shared" si="4"/>
        <v>0</v>
      </c>
      <c r="ER82" s="1">
        <v>0</v>
      </c>
      <c r="ES82" s="1">
        <v>0</v>
      </c>
      <c r="ET82" s="1">
        <v>0</v>
      </c>
      <c r="EU82" s="1">
        <f t="shared" si="5"/>
        <v>0</v>
      </c>
      <c r="EW82" s="1">
        <v>0</v>
      </c>
      <c r="EX82" s="1">
        <v>0</v>
      </c>
      <c r="EY82" s="1">
        <v>0</v>
      </c>
      <c r="EZ82" s="1">
        <f t="shared" si="6"/>
        <v>0</v>
      </c>
      <c r="FB82" s="1">
        <v>0</v>
      </c>
      <c r="FC82" s="1">
        <v>0</v>
      </c>
      <c r="FD82" s="1">
        <v>0</v>
      </c>
      <c r="FE82" s="1">
        <f t="shared" si="7"/>
        <v>0</v>
      </c>
      <c r="FG82" s="1">
        <v>0</v>
      </c>
      <c r="FH82" s="1">
        <v>0</v>
      </c>
      <c r="FI82" s="1">
        <v>0</v>
      </c>
      <c r="FJ82" s="1">
        <f t="shared" si="8"/>
        <v>0</v>
      </c>
      <c r="FL82" s="1">
        <v>0</v>
      </c>
      <c r="FM82" s="1">
        <v>0</v>
      </c>
      <c r="FN82" s="1">
        <v>0</v>
      </c>
      <c r="FO82" s="1">
        <f t="shared" si="9"/>
        <v>0</v>
      </c>
      <c r="FQ82" s="1">
        <v>0</v>
      </c>
      <c r="FR82" s="1">
        <v>0</v>
      </c>
      <c r="FS82" s="1">
        <v>0</v>
      </c>
      <c r="FT82" s="1">
        <f t="shared" si="10"/>
        <v>0</v>
      </c>
      <c r="FV82" s="1">
        <v>0</v>
      </c>
      <c r="FW82" s="1">
        <v>0</v>
      </c>
      <c r="FX82" s="1">
        <v>0</v>
      </c>
      <c r="FY82" s="1">
        <f t="shared" si="11"/>
        <v>0</v>
      </c>
      <c r="GA82" s="135">
        <v>80</v>
      </c>
      <c r="GB82" s="1">
        <f t="shared" si="48"/>
        <v>1280000</v>
      </c>
      <c r="GC82" s="1">
        <v>0</v>
      </c>
      <c r="GD82" s="18">
        <f t="shared" si="49"/>
        <v>1280000</v>
      </c>
      <c r="GF82" s="135">
        <v>80</v>
      </c>
      <c r="GG82" s="1">
        <f t="shared" si="50"/>
        <v>16000</v>
      </c>
      <c r="GH82" s="1">
        <v>0</v>
      </c>
      <c r="GI82" s="18">
        <f t="shared" si="51"/>
        <v>16000</v>
      </c>
      <c r="GP82" s="1">
        <v>0</v>
      </c>
      <c r="GQ82" s="1">
        <v>0</v>
      </c>
      <c r="GR82" s="1">
        <v>0</v>
      </c>
      <c r="GS82" s="1">
        <v>0</v>
      </c>
      <c r="GU82" s="1">
        <v>4</v>
      </c>
      <c r="GV82" s="1">
        <f t="shared" si="52"/>
        <v>20000</v>
      </c>
      <c r="GW82" s="1">
        <v>0</v>
      </c>
      <c r="GX82" s="18">
        <f t="shared" si="53"/>
        <v>20000</v>
      </c>
      <c r="HE82" s="158">
        <v>0</v>
      </c>
      <c r="HF82" s="158">
        <v>0</v>
      </c>
      <c r="HG82" s="158">
        <v>0</v>
      </c>
      <c r="HH82" s="158">
        <v>0</v>
      </c>
      <c r="HY82" s="135">
        <v>4</v>
      </c>
      <c r="HZ82" s="1">
        <f t="shared" si="54"/>
        <v>288000</v>
      </c>
      <c r="IA82" s="1">
        <v>0</v>
      </c>
      <c r="IB82" s="18">
        <f t="shared" si="55"/>
        <v>288000</v>
      </c>
      <c r="ID82" s="1">
        <v>0</v>
      </c>
      <c r="IE82" s="1">
        <v>0</v>
      </c>
      <c r="IF82" s="1">
        <v>0</v>
      </c>
      <c r="IG82" s="1">
        <v>0</v>
      </c>
      <c r="II82" s="135">
        <v>1</v>
      </c>
      <c r="IJ82" s="1">
        <f t="shared" si="56"/>
        <v>3500</v>
      </c>
      <c r="IK82" s="1">
        <v>0</v>
      </c>
      <c r="IL82" s="18">
        <f t="shared" si="57"/>
        <v>3500</v>
      </c>
      <c r="IN82" s="1">
        <v>6</v>
      </c>
      <c r="IO82" s="1">
        <f t="shared" si="58"/>
        <v>10800</v>
      </c>
      <c r="IQ82" s="18">
        <f t="shared" si="59"/>
        <v>10800</v>
      </c>
      <c r="IX82" s="1">
        <v>80</v>
      </c>
      <c r="IY82" s="1">
        <v>80000</v>
      </c>
      <c r="IZ82" s="1">
        <v>0</v>
      </c>
      <c r="JA82" s="18">
        <f t="shared" si="60"/>
        <v>80000</v>
      </c>
      <c r="JW82" s="1">
        <v>4</v>
      </c>
      <c r="JX82" s="1">
        <f t="shared" si="62"/>
        <v>4000</v>
      </c>
      <c r="JY82" s="1">
        <v>0</v>
      </c>
      <c r="JZ82" s="18">
        <f t="shared" si="63"/>
        <v>4000</v>
      </c>
      <c r="MT82" s="12">
        <f t="shared" si="12"/>
        <v>6865</v>
      </c>
      <c r="MU82" s="12">
        <f t="shared" si="13"/>
        <v>3802009.680134587</v>
      </c>
      <c r="MV82" s="12">
        <f t="shared" si="14"/>
        <v>0</v>
      </c>
      <c r="MW82" s="12">
        <f t="shared" si="15"/>
        <v>3802009.680134587</v>
      </c>
    </row>
    <row r="83" spans="1:361">
      <c r="A83" s="142">
        <v>12</v>
      </c>
      <c r="B83" s="135" t="s">
        <v>1899</v>
      </c>
      <c r="C83" s="18">
        <v>2813</v>
      </c>
      <c r="D83" s="18">
        <f t="shared" si="16"/>
        <v>1687800</v>
      </c>
      <c r="E83" s="18">
        <v>0</v>
      </c>
      <c r="F83" s="18">
        <f t="shared" si="17"/>
        <v>1687800</v>
      </c>
      <c r="H83" s="135">
        <v>246</v>
      </c>
      <c r="I83" s="1">
        <f t="shared" si="18"/>
        <v>73800</v>
      </c>
      <c r="J83" s="1">
        <v>0</v>
      </c>
      <c r="K83" s="18">
        <f t="shared" si="19"/>
        <v>73800</v>
      </c>
      <c r="M83" s="1">
        <v>2109</v>
      </c>
      <c r="N83" s="1">
        <f t="shared" si="20"/>
        <v>527250</v>
      </c>
      <c r="O83" s="1">
        <v>0</v>
      </c>
      <c r="P83" s="18">
        <f t="shared" si="21"/>
        <v>527250</v>
      </c>
      <c r="R83" s="1">
        <v>85</v>
      </c>
      <c r="S83" s="1">
        <f t="shared" si="22"/>
        <v>17000</v>
      </c>
      <c r="T83" s="1">
        <v>0</v>
      </c>
      <c r="U83" s="18">
        <f t="shared" si="23"/>
        <v>17000</v>
      </c>
      <c r="W83" s="1">
        <v>0</v>
      </c>
      <c r="X83" s="1">
        <v>0</v>
      </c>
      <c r="Y83" s="1">
        <v>0</v>
      </c>
      <c r="Z83" s="18">
        <f t="shared" si="24"/>
        <v>0</v>
      </c>
      <c r="AB83" s="1">
        <v>0</v>
      </c>
      <c r="AC83" s="1">
        <v>0</v>
      </c>
      <c r="AD83" s="1">
        <v>0</v>
      </c>
      <c r="AE83" s="18">
        <f t="shared" si="25"/>
        <v>0</v>
      </c>
      <c r="AG83" s="1">
        <v>246</v>
      </c>
      <c r="AH83" s="1">
        <f t="shared" si="26"/>
        <v>24600</v>
      </c>
      <c r="AI83" s="1">
        <v>0</v>
      </c>
      <c r="AJ83" s="18">
        <f t="shared" si="27"/>
        <v>24600</v>
      </c>
      <c r="AQ83" s="135">
        <v>246</v>
      </c>
      <c r="AR83" s="1">
        <f t="shared" si="28"/>
        <v>295200</v>
      </c>
      <c r="AS83" s="1">
        <v>0</v>
      </c>
      <c r="AT83" s="18">
        <f t="shared" si="29"/>
        <v>295200</v>
      </c>
      <c r="BA83" s="1">
        <v>7420</v>
      </c>
      <c r="BB83" s="46">
        <v>1393921.6859165481</v>
      </c>
      <c r="BC83" s="1">
        <v>0</v>
      </c>
      <c r="BD83" s="46">
        <f t="shared" si="1"/>
        <v>1393921.6859165481</v>
      </c>
      <c r="BK83" s="1">
        <v>35</v>
      </c>
      <c r="BL83" s="1">
        <f t="shared" si="30"/>
        <v>5250</v>
      </c>
      <c r="BM83" s="1">
        <v>0</v>
      </c>
      <c r="BN83" s="18">
        <f t="shared" si="31"/>
        <v>5250</v>
      </c>
      <c r="BP83" s="135">
        <v>246</v>
      </c>
      <c r="BQ83" s="1">
        <f t="shared" si="32"/>
        <v>24600</v>
      </c>
      <c r="BR83" s="1">
        <v>0</v>
      </c>
      <c r="BS83" s="18">
        <f t="shared" si="33"/>
        <v>24600</v>
      </c>
      <c r="BU83" s="135">
        <v>246</v>
      </c>
      <c r="BV83" s="1">
        <f t="shared" si="34"/>
        <v>24600</v>
      </c>
      <c r="BW83" s="1">
        <v>0</v>
      </c>
      <c r="BX83" s="18">
        <f t="shared" si="35"/>
        <v>24600</v>
      </c>
      <c r="BZ83" s="135">
        <v>246</v>
      </c>
      <c r="CA83" s="1">
        <f t="shared" si="36"/>
        <v>49200</v>
      </c>
      <c r="CB83" s="1">
        <v>0</v>
      </c>
      <c r="CC83" s="18">
        <f t="shared" si="37"/>
        <v>49200</v>
      </c>
      <c r="CE83" s="1">
        <v>246</v>
      </c>
      <c r="CF83" s="1">
        <f t="shared" si="38"/>
        <v>36900</v>
      </c>
      <c r="CG83" s="1">
        <v>0</v>
      </c>
      <c r="CH83" s="18">
        <f t="shared" si="39"/>
        <v>36900</v>
      </c>
      <c r="CJ83" s="1">
        <v>0</v>
      </c>
      <c r="CK83" s="1">
        <f t="shared" si="40"/>
        <v>0</v>
      </c>
      <c r="CL83" s="1">
        <v>0</v>
      </c>
      <c r="CM83" s="18">
        <f t="shared" si="41"/>
        <v>0</v>
      </c>
      <c r="CO83" s="1">
        <v>20</v>
      </c>
      <c r="CP83" s="1">
        <f t="shared" si="42"/>
        <v>10000</v>
      </c>
      <c r="CQ83" s="1">
        <v>0</v>
      </c>
      <c r="CR83" s="18">
        <f t="shared" si="43"/>
        <v>10000</v>
      </c>
      <c r="CT83" s="1">
        <v>40</v>
      </c>
      <c r="CU83" s="1">
        <f t="shared" si="44"/>
        <v>40000</v>
      </c>
      <c r="CV83" s="1">
        <v>0</v>
      </c>
      <c r="CW83" s="18">
        <f t="shared" si="45"/>
        <v>40000</v>
      </c>
      <c r="CY83" s="1">
        <v>925</v>
      </c>
      <c r="CZ83" s="1">
        <f t="shared" si="46"/>
        <v>92500</v>
      </c>
      <c r="DA83" s="1">
        <v>0</v>
      </c>
      <c r="DB83" s="18">
        <f t="shared" si="47"/>
        <v>92500</v>
      </c>
      <c r="DS83" s="1">
        <v>0</v>
      </c>
      <c r="DT83" s="1">
        <v>0</v>
      </c>
      <c r="DU83" s="1">
        <v>0</v>
      </c>
      <c r="DV83" s="1">
        <f t="shared" si="2"/>
        <v>0</v>
      </c>
      <c r="EH83" s="1">
        <v>0</v>
      </c>
      <c r="EI83" s="1">
        <v>0</v>
      </c>
      <c r="EJ83" s="1">
        <v>0</v>
      </c>
      <c r="EK83" s="1">
        <f t="shared" si="3"/>
        <v>0</v>
      </c>
      <c r="EM83" s="1">
        <v>0</v>
      </c>
      <c r="EN83" s="1">
        <v>0</v>
      </c>
      <c r="EO83" s="1">
        <v>0</v>
      </c>
      <c r="EP83" s="1">
        <f t="shared" si="4"/>
        <v>0</v>
      </c>
      <c r="ER83" s="1">
        <v>0</v>
      </c>
      <c r="ES83" s="1">
        <v>0</v>
      </c>
      <c r="ET83" s="1">
        <v>0</v>
      </c>
      <c r="EU83" s="1">
        <f t="shared" si="5"/>
        <v>0</v>
      </c>
      <c r="EW83" s="1">
        <v>0</v>
      </c>
      <c r="EX83" s="1">
        <v>0</v>
      </c>
      <c r="EY83" s="1">
        <v>0</v>
      </c>
      <c r="EZ83" s="1">
        <f t="shared" si="6"/>
        <v>0</v>
      </c>
      <c r="FB83" s="1">
        <v>0</v>
      </c>
      <c r="FC83" s="1">
        <v>0</v>
      </c>
      <c r="FD83" s="1">
        <v>0</v>
      </c>
      <c r="FE83" s="1">
        <f t="shared" si="7"/>
        <v>0</v>
      </c>
      <c r="FG83" s="1">
        <v>0</v>
      </c>
      <c r="FH83" s="1">
        <v>0</v>
      </c>
      <c r="FI83" s="1">
        <v>0</v>
      </c>
      <c r="FJ83" s="1">
        <f t="shared" si="8"/>
        <v>0</v>
      </c>
      <c r="FL83" s="1">
        <v>0</v>
      </c>
      <c r="FM83" s="1">
        <v>0</v>
      </c>
      <c r="FN83" s="1">
        <v>0</v>
      </c>
      <c r="FO83" s="1">
        <f t="shared" si="9"/>
        <v>0</v>
      </c>
      <c r="FQ83" s="1">
        <v>0</v>
      </c>
      <c r="FR83" s="1">
        <v>0</v>
      </c>
      <c r="FS83" s="1">
        <v>0</v>
      </c>
      <c r="FT83" s="1">
        <f t="shared" si="10"/>
        <v>0</v>
      </c>
      <c r="FV83" s="1">
        <v>0</v>
      </c>
      <c r="FW83" s="1">
        <v>0</v>
      </c>
      <c r="FX83" s="1">
        <v>0</v>
      </c>
      <c r="FY83" s="1">
        <f t="shared" si="11"/>
        <v>0</v>
      </c>
      <c r="GA83" s="135">
        <v>246</v>
      </c>
      <c r="GB83" s="1">
        <f t="shared" si="48"/>
        <v>3936000</v>
      </c>
      <c r="GC83" s="1">
        <v>0</v>
      </c>
      <c r="GD83" s="18">
        <f t="shared" si="49"/>
        <v>3936000</v>
      </c>
      <c r="GF83" s="135">
        <v>246</v>
      </c>
      <c r="GG83" s="1">
        <f t="shared" si="50"/>
        <v>49200</v>
      </c>
      <c r="GH83" s="1">
        <v>0</v>
      </c>
      <c r="GI83" s="18">
        <f t="shared" si="51"/>
        <v>49200</v>
      </c>
      <c r="GP83" s="1">
        <v>0</v>
      </c>
      <c r="GQ83" s="1">
        <v>0</v>
      </c>
      <c r="GR83" s="1">
        <v>0</v>
      </c>
      <c r="GS83" s="1">
        <v>0</v>
      </c>
      <c r="GU83" s="1">
        <v>4</v>
      </c>
      <c r="GV83" s="1">
        <f t="shared" si="52"/>
        <v>20000</v>
      </c>
      <c r="GW83" s="1">
        <v>0</v>
      </c>
      <c r="GX83" s="18">
        <f t="shared" si="53"/>
        <v>20000</v>
      </c>
      <c r="HE83" s="158">
        <v>0</v>
      </c>
      <c r="HF83" s="158">
        <v>0</v>
      </c>
      <c r="HG83" s="158">
        <v>0</v>
      </c>
      <c r="HH83" s="158">
        <v>0</v>
      </c>
      <c r="HY83" s="135">
        <v>13</v>
      </c>
      <c r="HZ83" s="1">
        <f t="shared" si="54"/>
        <v>936000</v>
      </c>
      <c r="IA83" s="1">
        <v>0</v>
      </c>
      <c r="IB83" s="18">
        <f t="shared" si="55"/>
        <v>936000</v>
      </c>
      <c r="ID83" s="1">
        <v>0</v>
      </c>
      <c r="IE83" s="1">
        <v>0</v>
      </c>
      <c r="IF83" s="1">
        <v>0</v>
      </c>
      <c r="IG83" s="1">
        <v>0</v>
      </c>
      <c r="II83" s="135">
        <v>1</v>
      </c>
      <c r="IJ83" s="1">
        <f t="shared" si="56"/>
        <v>3500</v>
      </c>
      <c r="IK83" s="1">
        <v>0</v>
      </c>
      <c r="IL83" s="18">
        <f t="shared" si="57"/>
        <v>3500</v>
      </c>
      <c r="IN83" s="1">
        <v>29</v>
      </c>
      <c r="IO83" s="1">
        <f t="shared" si="58"/>
        <v>52200</v>
      </c>
      <c r="IQ83" s="18">
        <f t="shared" si="59"/>
        <v>52200</v>
      </c>
      <c r="IX83" s="1">
        <v>246</v>
      </c>
      <c r="IY83" s="1">
        <v>204500</v>
      </c>
      <c r="IZ83" s="1">
        <v>0</v>
      </c>
      <c r="JA83" s="18">
        <f t="shared" si="60"/>
        <v>204500</v>
      </c>
      <c r="JW83" s="1">
        <v>14</v>
      </c>
      <c r="JX83" s="1">
        <f t="shared" si="62"/>
        <v>14000</v>
      </c>
      <c r="JY83" s="1">
        <v>0</v>
      </c>
      <c r="JZ83" s="18">
        <f t="shared" si="63"/>
        <v>14000</v>
      </c>
      <c r="MT83" s="12">
        <f t="shared" si="12"/>
        <v>15968</v>
      </c>
      <c r="MU83" s="12">
        <f t="shared" si="13"/>
        <v>9518021.6859165486</v>
      </c>
      <c r="MV83" s="12">
        <f t="shared" si="14"/>
        <v>0</v>
      </c>
      <c r="MW83" s="12">
        <f t="shared" si="15"/>
        <v>9518021.6859165486</v>
      </c>
    </row>
    <row r="84" spans="1:361">
      <c r="A84" s="142">
        <v>13</v>
      </c>
      <c r="B84" s="135" t="s">
        <v>1900</v>
      </c>
      <c r="C84" s="18">
        <v>4121</v>
      </c>
      <c r="D84" s="18">
        <f t="shared" si="16"/>
        <v>2472600</v>
      </c>
      <c r="E84" s="18">
        <v>0</v>
      </c>
      <c r="F84" s="18">
        <f t="shared" si="17"/>
        <v>2472600</v>
      </c>
      <c r="H84" s="135">
        <v>0</v>
      </c>
      <c r="I84" s="1">
        <f t="shared" si="18"/>
        <v>0</v>
      </c>
      <c r="J84" s="1">
        <v>0</v>
      </c>
      <c r="K84" s="18">
        <f t="shared" si="19"/>
        <v>0</v>
      </c>
      <c r="M84" s="1">
        <v>2790</v>
      </c>
      <c r="N84" s="1">
        <f t="shared" si="20"/>
        <v>697500</v>
      </c>
      <c r="O84" s="1">
        <v>0</v>
      </c>
      <c r="P84" s="18">
        <f t="shared" si="21"/>
        <v>697500</v>
      </c>
      <c r="R84" s="1">
        <v>85</v>
      </c>
      <c r="S84" s="1">
        <f t="shared" si="22"/>
        <v>17000</v>
      </c>
      <c r="T84" s="1">
        <v>0</v>
      </c>
      <c r="U84" s="18">
        <f t="shared" si="23"/>
        <v>17000</v>
      </c>
      <c r="W84" s="1">
        <v>0</v>
      </c>
      <c r="X84" s="1">
        <v>0</v>
      </c>
      <c r="Y84" s="1">
        <v>0</v>
      </c>
      <c r="Z84" s="18">
        <f t="shared" si="24"/>
        <v>0</v>
      </c>
      <c r="AB84" s="1">
        <v>0</v>
      </c>
      <c r="AC84" s="1">
        <v>0</v>
      </c>
      <c r="AD84" s="1">
        <v>0</v>
      </c>
      <c r="AE84" s="18">
        <f t="shared" si="25"/>
        <v>0</v>
      </c>
      <c r="AG84" s="1">
        <v>0</v>
      </c>
      <c r="AH84" s="1">
        <f t="shared" si="26"/>
        <v>0</v>
      </c>
      <c r="AI84" s="1">
        <v>0</v>
      </c>
      <c r="AJ84" s="18">
        <f t="shared" si="27"/>
        <v>0</v>
      </c>
      <c r="AQ84" s="135">
        <v>0</v>
      </c>
      <c r="AR84" s="1">
        <f t="shared" si="28"/>
        <v>0</v>
      </c>
      <c r="AS84" s="1">
        <v>0</v>
      </c>
      <c r="AT84" s="18">
        <f t="shared" si="29"/>
        <v>0</v>
      </c>
      <c r="BA84" s="1">
        <v>0</v>
      </c>
      <c r="BB84" s="46">
        <v>0</v>
      </c>
      <c r="BC84" s="1">
        <v>0</v>
      </c>
      <c r="BD84" s="46">
        <f t="shared" si="1"/>
        <v>0</v>
      </c>
      <c r="BK84" s="1">
        <v>35</v>
      </c>
      <c r="BL84" s="1">
        <f t="shared" si="30"/>
        <v>5250</v>
      </c>
      <c r="BM84" s="1">
        <v>0</v>
      </c>
      <c r="BN84" s="18">
        <f t="shared" si="31"/>
        <v>5250</v>
      </c>
      <c r="BP84" s="135">
        <v>0</v>
      </c>
      <c r="BQ84" s="1">
        <f t="shared" si="32"/>
        <v>0</v>
      </c>
      <c r="BR84" s="1">
        <v>0</v>
      </c>
      <c r="BS84" s="18">
        <f t="shared" si="33"/>
        <v>0</v>
      </c>
      <c r="BU84" s="135">
        <v>0</v>
      </c>
      <c r="BV84" s="1">
        <f t="shared" si="34"/>
        <v>0</v>
      </c>
      <c r="BW84" s="1">
        <v>0</v>
      </c>
      <c r="BX84" s="18">
        <f t="shared" si="35"/>
        <v>0</v>
      </c>
      <c r="BZ84" s="135">
        <v>0</v>
      </c>
      <c r="CA84" s="1">
        <f t="shared" si="36"/>
        <v>0</v>
      </c>
      <c r="CB84" s="1">
        <v>0</v>
      </c>
      <c r="CC84" s="18">
        <f t="shared" si="37"/>
        <v>0</v>
      </c>
      <c r="CE84" s="1">
        <v>0</v>
      </c>
      <c r="CF84" s="1">
        <f t="shared" si="38"/>
        <v>0</v>
      </c>
      <c r="CG84" s="1">
        <v>0</v>
      </c>
      <c r="CH84" s="18">
        <f t="shared" si="39"/>
        <v>0</v>
      </c>
      <c r="CJ84" s="1">
        <v>0</v>
      </c>
      <c r="CK84" s="1">
        <f t="shared" si="40"/>
        <v>0</v>
      </c>
      <c r="CL84" s="1">
        <v>0</v>
      </c>
      <c r="CM84" s="18">
        <f t="shared" si="41"/>
        <v>0</v>
      </c>
      <c r="CO84" s="1">
        <v>0</v>
      </c>
      <c r="CP84" s="1">
        <f t="shared" si="42"/>
        <v>0</v>
      </c>
      <c r="CQ84" s="1">
        <v>0</v>
      </c>
      <c r="CR84" s="18">
        <f t="shared" si="43"/>
        <v>0</v>
      </c>
      <c r="CT84" s="1">
        <v>0</v>
      </c>
      <c r="CU84" s="1">
        <f t="shared" si="44"/>
        <v>0</v>
      </c>
      <c r="CV84" s="1">
        <v>0</v>
      </c>
      <c r="CW84" s="18">
        <f t="shared" si="45"/>
        <v>0</v>
      </c>
      <c r="CY84" s="1">
        <v>0</v>
      </c>
      <c r="CZ84" s="1">
        <f t="shared" si="46"/>
        <v>0</v>
      </c>
      <c r="DA84" s="1">
        <v>0</v>
      </c>
      <c r="DB84" s="18">
        <f t="shared" si="47"/>
        <v>0</v>
      </c>
      <c r="DS84" s="1">
        <v>0</v>
      </c>
      <c r="DT84" s="1">
        <v>0</v>
      </c>
      <c r="DU84" s="1">
        <v>0</v>
      </c>
      <c r="DV84" s="1">
        <f t="shared" si="2"/>
        <v>0</v>
      </c>
      <c r="EH84" s="1">
        <v>0</v>
      </c>
      <c r="EI84" s="1">
        <v>0</v>
      </c>
      <c r="EJ84" s="1">
        <v>0</v>
      </c>
      <c r="EK84" s="1">
        <f t="shared" si="3"/>
        <v>0</v>
      </c>
      <c r="EM84" s="1">
        <v>0</v>
      </c>
      <c r="EN84" s="1">
        <v>0</v>
      </c>
      <c r="EO84" s="1">
        <v>0</v>
      </c>
      <c r="EP84" s="1">
        <f t="shared" si="4"/>
        <v>0</v>
      </c>
      <c r="ER84" s="1">
        <v>0</v>
      </c>
      <c r="ES84" s="1">
        <v>0</v>
      </c>
      <c r="ET84" s="1">
        <v>0</v>
      </c>
      <c r="EU84" s="1">
        <f t="shared" si="5"/>
        <v>0</v>
      </c>
      <c r="EW84" s="1">
        <v>0</v>
      </c>
      <c r="EX84" s="1">
        <v>0</v>
      </c>
      <c r="EY84" s="1">
        <v>0</v>
      </c>
      <c r="EZ84" s="1">
        <f t="shared" si="6"/>
        <v>0</v>
      </c>
      <c r="FB84" s="1">
        <v>0</v>
      </c>
      <c r="FC84" s="1">
        <v>0</v>
      </c>
      <c r="FD84" s="1">
        <v>0</v>
      </c>
      <c r="FE84" s="1">
        <f t="shared" si="7"/>
        <v>0</v>
      </c>
      <c r="FG84" s="1">
        <v>0</v>
      </c>
      <c r="FH84" s="1">
        <v>0</v>
      </c>
      <c r="FI84" s="1">
        <v>0</v>
      </c>
      <c r="FJ84" s="1">
        <f t="shared" si="8"/>
        <v>0</v>
      </c>
      <c r="FL84" s="1">
        <v>0</v>
      </c>
      <c r="FM84" s="1">
        <v>0</v>
      </c>
      <c r="FN84" s="1">
        <v>0</v>
      </c>
      <c r="FO84" s="1">
        <f t="shared" si="9"/>
        <v>0</v>
      </c>
      <c r="FQ84" s="1">
        <v>0</v>
      </c>
      <c r="FR84" s="1">
        <v>0</v>
      </c>
      <c r="FS84" s="1">
        <v>0</v>
      </c>
      <c r="FT84" s="1">
        <f t="shared" si="10"/>
        <v>0</v>
      </c>
      <c r="FV84" s="1">
        <v>0</v>
      </c>
      <c r="FW84" s="1">
        <v>0</v>
      </c>
      <c r="FX84" s="1">
        <v>0</v>
      </c>
      <c r="FY84" s="1">
        <f t="shared" si="11"/>
        <v>0</v>
      </c>
      <c r="GA84" s="135">
        <v>0</v>
      </c>
      <c r="GB84" s="1">
        <f t="shared" si="48"/>
        <v>0</v>
      </c>
      <c r="GC84" s="1">
        <v>0</v>
      </c>
      <c r="GD84" s="18">
        <f t="shared" si="49"/>
        <v>0</v>
      </c>
      <c r="GF84" s="135">
        <v>0</v>
      </c>
      <c r="GG84" s="1">
        <f t="shared" si="50"/>
        <v>0</v>
      </c>
      <c r="GH84" s="1">
        <v>0</v>
      </c>
      <c r="GI84" s="18">
        <f t="shared" si="51"/>
        <v>0</v>
      </c>
      <c r="GP84" s="1">
        <v>0</v>
      </c>
      <c r="GQ84" s="1">
        <v>0</v>
      </c>
      <c r="GR84" s="1">
        <v>0</v>
      </c>
      <c r="GS84" s="1">
        <v>0</v>
      </c>
      <c r="GU84" s="1">
        <v>4</v>
      </c>
      <c r="GV84" s="1">
        <f t="shared" si="52"/>
        <v>20000</v>
      </c>
      <c r="GW84" s="1">
        <v>0</v>
      </c>
      <c r="GX84" s="18">
        <f t="shared" si="53"/>
        <v>20000</v>
      </c>
      <c r="HE84" s="158">
        <v>0</v>
      </c>
      <c r="HF84" s="158">
        <v>0</v>
      </c>
      <c r="HG84" s="158">
        <v>0</v>
      </c>
      <c r="HH84" s="158">
        <v>0</v>
      </c>
      <c r="HY84" s="135">
        <v>10</v>
      </c>
      <c r="HZ84" s="1">
        <f t="shared" si="54"/>
        <v>720000</v>
      </c>
      <c r="IA84" s="1">
        <v>0</v>
      </c>
      <c r="IB84" s="18">
        <f t="shared" si="55"/>
        <v>720000</v>
      </c>
      <c r="ID84" s="1">
        <v>0</v>
      </c>
      <c r="IE84" s="1">
        <v>0</v>
      </c>
      <c r="IF84" s="1">
        <v>0</v>
      </c>
      <c r="IG84" s="1">
        <v>0</v>
      </c>
      <c r="II84" s="135">
        <v>0</v>
      </c>
      <c r="IJ84" s="1">
        <f t="shared" si="56"/>
        <v>0</v>
      </c>
      <c r="IK84" s="1">
        <v>0</v>
      </c>
      <c r="IL84" s="18">
        <f t="shared" si="57"/>
        <v>0</v>
      </c>
      <c r="IO84" s="1">
        <f t="shared" si="58"/>
        <v>0</v>
      </c>
      <c r="IQ84" s="18">
        <f t="shared" si="59"/>
        <v>0</v>
      </c>
      <c r="IX84" s="1">
        <v>0</v>
      </c>
      <c r="IY84" s="1">
        <v>0</v>
      </c>
      <c r="IZ84" s="1">
        <v>0</v>
      </c>
      <c r="JA84" s="18">
        <f t="shared" si="60"/>
        <v>0</v>
      </c>
      <c r="JW84" s="1">
        <f t="shared" si="61"/>
        <v>0</v>
      </c>
      <c r="JX84" s="1">
        <f t="shared" si="62"/>
        <v>0</v>
      </c>
      <c r="JY84" s="1">
        <v>0</v>
      </c>
      <c r="JZ84" s="18">
        <f t="shared" si="63"/>
        <v>0</v>
      </c>
      <c r="MT84" s="12">
        <f t="shared" si="12"/>
        <v>7045</v>
      </c>
      <c r="MU84" s="12">
        <f t="shared" si="13"/>
        <v>3932350</v>
      </c>
      <c r="MV84" s="12">
        <f t="shared" si="14"/>
        <v>0</v>
      </c>
      <c r="MW84" s="12">
        <f t="shared" si="15"/>
        <v>3932350</v>
      </c>
    </row>
    <row r="85" spans="1:361">
      <c r="A85" s="142">
        <v>14</v>
      </c>
      <c r="B85" s="135" t="s">
        <v>1901</v>
      </c>
      <c r="C85" s="18">
        <v>0</v>
      </c>
      <c r="D85" s="18">
        <f t="shared" si="16"/>
        <v>0</v>
      </c>
      <c r="E85" s="18">
        <v>0</v>
      </c>
      <c r="F85" s="18">
        <f t="shared" si="17"/>
        <v>0</v>
      </c>
      <c r="H85" s="135">
        <v>232</v>
      </c>
      <c r="I85" s="1">
        <f t="shared" si="18"/>
        <v>69600</v>
      </c>
      <c r="J85" s="1">
        <v>0</v>
      </c>
      <c r="K85" s="18">
        <f t="shared" si="19"/>
        <v>69600</v>
      </c>
      <c r="M85" s="1">
        <v>0</v>
      </c>
      <c r="N85" s="1">
        <f t="shared" si="20"/>
        <v>0</v>
      </c>
      <c r="O85" s="1">
        <v>0</v>
      </c>
      <c r="P85" s="18">
        <f t="shared" si="21"/>
        <v>0</v>
      </c>
      <c r="S85" s="1">
        <f t="shared" si="22"/>
        <v>0</v>
      </c>
      <c r="T85" s="1">
        <v>0</v>
      </c>
      <c r="U85" s="18">
        <f t="shared" si="23"/>
        <v>0</v>
      </c>
      <c r="W85" s="1">
        <v>0</v>
      </c>
      <c r="X85" s="1">
        <v>0</v>
      </c>
      <c r="Y85" s="1">
        <v>0</v>
      </c>
      <c r="Z85" s="18">
        <f t="shared" si="24"/>
        <v>0</v>
      </c>
      <c r="AB85" s="1">
        <v>0</v>
      </c>
      <c r="AC85" s="1">
        <v>0</v>
      </c>
      <c r="AD85" s="1">
        <v>0</v>
      </c>
      <c r="AE85" s="18">
        <f t="shared" si="25"/>
        <v>0</v>
      </c>
      <c r="AG85" s="1">
        <v>214</v>
      </c>
      <c r="AH85" s="1">
        <f t="shared" si="26"/>
        <v>21400</v>
      </c>
      <c r="AI85" s="1">
        <v>0</v>
      </c>
      <c r="AJ85" s="18">
        <f t="shared" si="27"/>
        <v>21400</v>
      </c>
      <c r="AQ85" s="135">
        <v>232</v>
      </c>
      <c r="AR85" s="1">
        <f t="shared" si="28"/>
        <v>278400</v>
      </c>
      <c r="AS85" s="1">
        <v>0</v>
      </c>
      <c r="AT85" s="18">
        <f t="shared" si="29"/>
        <v>278400</v>
      </c>
      <c r="BA85" s="1">
        <v>6970</v>
      </c>
      <c r="BB85" s="46">
        <f>1347707.56767291-12992</f>
        <v>1334715.5676729099</v>
      </c>
      <c r="BC85" s="1">
        <v>0</v>
      </c>
      <c r="BD85" s="46">
        <f t="shared" si="1"/>
        <v>1334715.5676729099</v>
      </c>
      <c r="BK85" s="1">
        <v>0</v>
      </c>
      <c r="BL85" s="1">
        <f t="shared" si="30"/>
        <v>0</v>
      </c>
      <c r="BM85" s="1">
        <v>0</v>
      </c>
      <c r="BN85" s="18">
        <f t="shared" si="31"/>
        <v>0</v>
      </c>
      <c r="BP85" s="135">
        <v>232</v>
      </c>
      <c r="BQ85" s="1">
        <f t="shared" si="32"/>
        <v>23200</v>
      </c>
      <c r="BR85" s="1">
        <v>0</v>
      </c>
      <c r="BS85" s="18">
        <f t="shared" si="33"/>
        <v>23200</v>
      </c>
      <c r="BU85" s="135">
        <v>232</v>
      </c>
      <c r="BV85" s="1">
        <f t="shared" si="34"/>
        <v>23200</v>
      </c>
      <c r="BW85" s="1">
        <v>0</v>
      </c>
      <c r="BX85" s="18">
        <f t="shared" si="35"/>
        <v>23200</v>
      </c>
      <c r="BZ85" s="135">
        <v>232</v>
      </c>
      <c r="CA85" s="1">
        <f t="shared" si="36"/>
        <v>46400</v>
      </c>
      <c r="CB85" s="1">
        <v>0</v>
      </c>
      <c r="CC85" s="18">
        <f t="shared" si="37"/>
        <v>46400</v>
      </c>
      <c r="CE85" s="1">
        <v>214</v>
      </c>
      <c r="CF85" s="1">
        <f t="shared" si="38"/>
        <v>32100</v>
      </c>
      <c r="CG85" s="1">
        <v>0</v>
      </c>
      <c r="CH85" s="18">
        <f t="shared" si="39"/>
        <v>32100</v>
      </c>
      <c r="CJ85" s="1">
        <v>0</v>
      </c>
      <c r="CK85" s="1">
        <f t="shared" si="40"/>
        <v>0</v>
      </c>
      <c r="CL85" s="1">
        <v>0</v>
      </c>
      <c r="CM85" s="18">
        <f t="shared" si="41"/>
        <v>0</v>
      </c>
      <c r="CO85" s="1">
        <v>35</v>
      </c>
      <c r="CP85" s="1">
        <f t="shared" si="42"/>
        <v>17500</v>
      </c>
      <c r="CQ85" s="1">
        <v>0</v>
      </c>
      <c r="CR85" s="18">
        <f t="shared" si="43"/>
        <v>17500</v>
      </c>
      <c r="CT85" s="1">
        <v>70</v>
      </c>
      <c r="CU85" s="1">
        <f t="shared" si="44"/>
        <v>70000</v>
      </c>
      <c r="CV85" s="1">
        <v>0</v>
      </c>
      <c r="CW85" s="18">
        <f t="shared" si="45"/>
        <v>70000</v>
      </c>
      <c r="CY85" s="1">
        <v>797</v>
      </c>
      <c r="CZ85" s="1">
        <f t="shared" si="46"/>
        <v>79700</v>
      </c>
      <c r="DA85" s="1">
        <v>0</v>
      </c>
      <c r="DB85" s="18">
        <f t="shared" si="47"/>
        <v>79700</v>
      </c>
      <c r="DS85" s="1">
        <v>0</v>
      </c>
      <c r="DT85" s="1">
        <v>0</v>
      </c>
      <c r="DU85" s="1">
        <v>0</v>
      </c>
      <c r="DV85" s="1">
        <f t="shared" si="2"/>
        <v>0</v>
      </c>
      <c r="EH85" s="1">
        <v>0</v>
      </c>
      <c r="EI85" s="1">
        <v>0</v>
      </c>
      <c r="EJ85" s="1">
        <v>0</v>
      </c>
      <c r="EK85" s="1">
        <f t="shared" si="3"/>
        <v>0</v>
      </c>
      <c r="EM85" s="1">
        <v>0</v>
      </c>
      <c r="EN85" s="1">
        <v>0</v>
      </c>
      <c r="EO85" s="1">
        <v>0</v>
      </c>
      <c r="EP85" s="1">
        <f t="shared" si="4"/>
        <v>0</v>
      </c>
      <c r="ER85" s="1">
        <v>0</v>
      </c>
      <c r="ES85" s="1">
        <v>0</v>
      </c>
      <c r="ET85" s="1">
        <v>0</v>
      </c>
      <c r="EU85" s="1">
        <f t="shared" si="5"/>
        <v>0</v>
      </c>
      <c r="EW85" s="1">
        <v>0</v>
      </c>
      <c r="EX85" s="1">
        <v>0</v>
      </c>
      <c r="EY85" s="1">
        <v>0</v>
      </c>
      <c r="EZ85" s="1">
        <f t="shared" si="6"/>
        <v>0</v>
      </c>
      <c r="FB85" s="1">
        <v>0</v>
      </c>
      <c r="FC85" s="1">
        <v>0</v>
      </c>
      <c r="FD85" s="1">
        <v>0</v>
      </c>
      <c r="FE85" s="1">
        <f t="shared" si="7"/>
        <v>0</v>
      </c>
      <c r="FG85" s="1">
        <v>0</v>
      </c>
      <c r="FH85" s="1">
        <v>0</v>
      </c>
      <c r="FI85" s="1">
        <v>0</v>
      </c>
      <c r="FJ85" s="1">
        <f t="shared" si="8"/>
        <v>0</v>
      </c>
      <c r="FL85" s="1">
        <v>0</v>
      </c>
      <c r="FM85" s="1">
        <v>0</v>
      </c>
      <c r="FN85" s="1">
        <v>0</v>
      </c>
      <c r="FO85" s="1">
        <f t="shared" si="9"/>
        <v>0</v>
      </c>
      <c r="FQ85" s="1">
        <v>0</v>
      </c>
      <c r="FR85" s="1">
        <v>0</v>
      </c>
      <c r="FS85" s="1">
        <v>0</v>
      </c>
      <c r="FT85" s="1">
        <f t="shared" si="10"/>
        <v>0</v>
      </c>
      <c r="FV85" s="1">
        <v>0</v>
      </c>
      <c r="FW85" s="1">
        <v>0</v>
      </c>
      <c r="FX85" s="1">
        <v>0</v>
      </c>
      <c r="FY85" s="1">
        <f t="shared" si="11"/>
        <v>0</v>
      </c>
      <c r="GA85" s="135">
        <v>232</v>
      </c>
      <c r="GB85" s="1">
        <f t="shared" si="48"/>
        <v>3712000</v>
      </c>
      <c r="GC85" s="1">
        <v>0</v>
      </c>
      <c r="GD85" s="18">
        <f t="shared" si="49"/>
        <v>3712000</v>
      </c>
      <c r="GF85" s="135">
        <v>232</v>
      </c>
      <c r="GG85" s="1">
        <f t="shared" si="50"/>
        <v>46400</v>
      </c>
      <c r="GH85" s="1">
        <v>0</v>
      </c>
      <c r="GI85" s="18">
        <f t="shared" si="51"/>
        <v>46400</v>
      </c>
      <c r="GP85" s="1">
        <v>0</v>
      </c>
      <c r="GQ85" s="1">
        <v>0</v>
      </c>
      <c r="GR85" s="1">
        <v>0</v>
      </c>
      <c r="GS85" s="1">
        <v>0</v>
      </c>
      <c r="GU85" s="1">
        <v>0</v>
      </c>
      <c r="GV85" s="1">
        <f t="shared" si="52"/>
        <v>0</v>
      </c>
      <c r="GW85" s="1">
        <v>0</v>
      </c>
      <c r="GX85" s="18">
        <f t="shared" si="53"/>
        <v>0</v>
      </c>
      <c r="HE85" s="158">
        <v>0</v>
      </c>
      <c r="HF85" s="158">
        <v>0</v>
      </c>
      <c r="HG85" s="158">
        <v>0</v>
      </c>
      <c r="HH85" s="158">
        <v>0</v>
      </c>
      <c r="HY85" s="135">
        <v>0</v>
      </c>
      <c r="HZ85" s="1">
        <f t="shared" si="54"/>
        <v>0</v>
      </c>
      <c r="IA85" s="1">
        <v>0</v>
      </c>
      <c r="IB85" s="18">
        <f t="shared" si="55"/>
        <v>0</v>
      </c>
      <c r="ID85" s="1">
        <v>0</v>
      </c>
      <c r="IE85" s="1">
        <v>0</v>
      </c>
      <c r="IF85" s="1">
        <v>0</v>
      </c>
      <c r="IG85" s="1">
        <v>0</v>
      </c>
      <c r="II85" s="135">
        <v>1</v>
      </c>
      <c r="IJ85" s="1">
        <f t="shared" si="56"/>
        <v>3500</v>
      </c>
      <c r="IK85" s="1">
        <v>0</v>
      </c>
      <c r="IL85" s="18">
        <f t="shared" si="57"/>
        <v>3500</v>
      </c>
      <c r="IN85" s="1">
        <v>0</v>
      </c>
      <c r="IO85" s="1">
        <f t="shared" si="58"/>
        <v>0</v>
      </c>
      <c r="IQ85" s="18">
        <f t="shared" si="59"/>
        <v>0</v>
      </c>
      <c r="IX85" s="1">
        <v>232</v>
      </c>
      <c r="IY85" s="1">
        <v>194000</v>
      </c>
      <c r="IZ85" s="1">
        <v>0</v>
      </c>
      <c r="JA85" s="18">
        <f t="shared" si="60"/>
        <v>194000</v>
      </c>
      <c r="JW85" s="1">
        <v>10</v>
      </c>
      <c r="JX85" s="1">
        <f t="shared" si="62"/>
        <v>10000</v>
      </c>
      <c r="JY85" s="1">
        <v>0</v>
      </c>
      <c r="JZ85" s="18">
        <f t="shared" si="63"/>
        <v>10000</v>
      </c>
      <c r="MT85" s="12">
        <f t="shared" si="12"/>
        <v>10167</v>
      </c>
      <c r="MU85" s="12">
        <f t="shared" si="13"/>
        <v>5962115.5676729102</v>
      </c>
      <c r="MV85" s="12">
        <f t="shared" si="14"/>
        <v>0</v>
      </c>
      <c r="MW85" s="12">
        <f t="shared" si="15"/>
        <v>5962115.5676729102</v>
      </c>
    </row>
    <row r="86" spans="1:361">
      <c r="A86" s="142">
        <v>15</v>
      </c>
      <c r="B86" s="135" t="s">
        <v>1902</v>
      </c>
      <c r="C86" s="18">
        <v>3319</v>
      </c>
      <c r="D86" s="18">
        <f t="shared" si="16"/>
        <v>1991400</v>
      </c>
      <c r="E86" s="18">
        <v>0</v>
      </c>
      <c r="F86" s="18">
        <f t="shared" si="17"/>
        <v>1991400</v>
      </c>
      <c r="H86" s="135">
        <v>122</v>
      </c>
      <c r="I86" s="1">
        <f t="shared" si="18"/>
        <v>36600</v>
      </c>
      <c r="J86" s="1">
        <v>0</v>
      </c>
      <c r="K86" s="18">
        <f t="shared" si="19"/>
        <v>36600</v>
      </c>
      <c r="M86" s="1">
        <v>2489</v>
      </c>
      <c r="N86" s="1">
        <f t="shared" si="20"/>
        <v>622250</v>
      </c>
      <c r="O86" s="1">
        <v>0</v>
      </c>
      <c r="P86" s="18">
        <f t="shared" si="21"/>
        <v>622250</v>
      </c>
      <c r="R86" s="1">
        <v>85</v>
      </c>
      <c r="S86" s="1">
        <f t="shared" si="22"/>
        <v>17000</v>
      </c>
      <c r="T86" s="1">
        <v>0</v>
      </c>
      <c r="U86" s="18">
        <f t="shared" si="23"/>
        <v>17000</v>
      </c>
      <c r="W86" s="1">
        <v>0</v>
      </c>
      <c r="X86" s="1">
        <v>0</v>
      </c>
      <c r="Y86" s="1">
        <v>0</v>
      </c>
      <c r="Z86" s="18">
        <f t="shared" si="24"/>
        <v>0</v>
      </c>
      <c r="AB86" s="1">
        <v>0</v>
      </c>
      <c r="AC86" s="1">
        <v>0</v>
      </c>
      <c r="AD86" s="1">
        <v>0</v>
      </c>
      <c r="AE86" s="18">
        <f t="shared" si="25"/>
        <v>0</v>
      </c>
      <c r="AG86" s="1">
        <v>122</v>
      </c>
      <c r="AH86" s="1">
        <f t="shared" si="26"/>
        <v>12200</v>
      </c>
      <c r="AI86" s="1">
        <v>0</v>
      </c>
      <c r="AJ86" s="18">
        <f t="shared" si="27"/>
        <v>12200</v>
      </c>
      <c r="AQ86" s="135">
        <v>122</v>
      </c>
      <c r="AR86" s="1">
        <f t="shared" si="28"/>
        <v>146400</v>
      </c>
      <c r="AS86" s="1">
        <v>0</v>
      </c>
      <c r="AT86" s="18">
        <f t="shared" si="29"/>
        <v>146400</v>
      </c>
      <c r="BA86" s="1">
        <v>3972</v>
      </c>
      <c r="BB86" s="46">
        <v>740808.55655295262</v>
      </c>
      <c r="BC86" s="1">
        <v>0</v>
      </c>
      <c r="BD86" s="46">
        <f t="shared" si="1"/>
        <v>740808.55655295262</v>
      </c>
      <c r="BK86" s="1">
        <v>30</v>
      </c>
      <c r="BL86" s="1">
        <f t="shared" si="30"/>
        <v>4500</v>
      </c>
      <c r="BM86" s="1">
        <v>0</v>
      </c>
      <c r="BN86" s="18">
        <f t="shared" si="31"/>
        <v>4500</v>
      </c>
      <c r="BP86" s="135">
        <v>122</v>
      </c>
      <c r="BQ86" s="1">
        <f t="shared" si="32"/>
        <v>12200</v>
      </c>
      <c r="BR86" s="1">
        <v>0</v>
      </c>
      <c r="BS86" s="18">
        <f t="shared" si="33"/>
        <v>12200</v>
      </c>
      <c r="BU86" s="135">
        <v>122</v>
      </c>
      <c r="BV86" s="1">
        <f t="shared" si="34"/>
        <v>12200</v>
      </c>
      <c r="BW86" s="1">
        <v>0</v>
      </c>
      <c r="BX86" s="18">
        <f t="shared" si="35"/>
        <v>12200</v>
      </c>
      <c r="BZ86" s="135">
        <v>122</v>
      </c>
      <c r="CA86" s="1">
        <f t="shared" si="36"/>
        <v>24400</v>
      </c>
      <c r="CB86" s="1">
        <v>0</v>
      </c>
      <c r="CC86" s="18">
        <f t="shared" si="37"/>
        <v>24400</v>
      </c>
      <c r="CE86" s="1">
        <v>122</v>
      </c>
      <c r="CF86" s="1">
        <f t="shared" si="38"/>
        <v>18300</v>
      </c>
      <c r="CG86" s="1">
        <v>0</v>
      </c>
      <c r="CH86" s="18">
        <f t="shared" si="39"/>
        <v>18300</v>
      </c>
      <c r="CJ86" s="1">
        <v>0</v>
      </c>
      <c r="CK86" s="1">
        <f t="shared" si="40"/>
        <v>0</v>
      </c>
      <c r="CL86" s="1">
        <v>0</v>
      </c>
      <c r="CM86" s="18">
        <f t="shared" si="41"/>
        <v>0</v>
      </c>
      <c r="CO86" s="1">
        <v>20</v>
      </c>
      <c r="CP86" s="1">
        <f t="shared" si="42"/>
        <v>10000</v>
      </c>
      <c r="CQ86" s="1">
        <v>0</v>
      </c>
      <c r="CR86" s="18">
        <f t="shared" si="43"/>
        <v>10000</v>
      </c>
      <c r="CT86" s="1">
        <v>40</v>
      </c>
      <c r="CU86" s="1">
        <f t="shared" si="44"/>
        <v>40000</v>
      </c>
      <c r="CV86" s="1">
        <v>0</v>
      </c>
      <c r="CW86" s="18">
        <f t="shared" si="45"/>
        <v>40000</v>
      </c>
      <c r="CY86" s="1">
        <v>429</v>
      </c>
      <c r="CZ86" s="1">
        <f t="shared" si="46"/>
        <v>42900</v>
      </c>
      <c r="DA86" s="1">
        <v>0</v>
      </c>
      <c r="DB86" s="18">
        <f t="shared" si="47"/>
        <v>42900</v>
      </c>
      <c r="DS86" s="1">
        <v>0</v>
      </c>
      <c r="DT86" s="1">
        <v>0</v>
      </c>
      <c r="DU86" s="1">
        <v>0</v>
      </c>
      <c r="DV86" s="1">
        <f t="shared" si="2"/>
        <v>0</v>
      </c>
      <c r="EH86" s="1">
        <v>0</v>
      </c>
      <c r="EI86" s="1">
        <v>0</v>
      </c>
      <c r="EJ86" s="1">
        <v>0</v>
      </c>
      <c r="EK86" s="1">
        <f t="shared" si="3"/>
        <v>0</v>
      </c>
      <c r="EM86" s="1">
        <v>0</v>
      </c>
      <c r="EN86" s="1">
        <v>0</v>
      </c>
      <c r="EO86" s="1">
        <v>0</v>
      </c>
      <c r="EP86" s="1">
        <f t="shared" si="4"/>
        <v>0</v>
      </c>
      <c r="ER86" s="1">
        <v>0</v>
      </c>
      <c r="ES86" s="1">
        <v>0</v>
      </c>
      <c r="ET86" s="1">
        <v>0</v>
      </c>
      <c r="EU86" s="1">
        <f t="shared" si="5"/>
        <v>0</v>
      </c>
      <c r="EW86" s="1">
        <v>0</v>
      </c>
      <c r="EX86" s="1">
        <v>0</v>
      </c>
      <c r="EY86" s="1">
        <v>0</v>
      </c>
      <c r="EZ86" s="1">
        <f t="shared" si="6"/>
        <v>0</v>
      </c>
      <c r="FB86" s="1">
        <v>0</v>
      </c>
      <c r="FC86" s="1">
        <v>0</v>
      </c>
      <c r="FD86" s="1">
        <v>0</v>
      </c>
      <c r="FE86" s="1">
        <f t="shared" si="7"/>
        <v>0</v>
      </c>
      <c r="FG86" s="1">
        <v>0</v>
      </c>
      <c r="FH86" s="1">
        <v>0</v>
      </c>
      <c r="FI86" s="1">
        <v>0</v>
      </c>
      <c r="FJ86" s="1">
        <f t="shared" si="8"/>
        <v>0</v>
      </c>
      <c r="FL86" s="1">
        <v>0</v>
      </c>
      <c r="FM86" s="1">
        <v>0</v>
      </c>
      <c r="FN86" s="1">
        <v>0</v>
      </c>
      <c r="FO86" s="1">
        <f t="shared" si="9"/>
        <v>0</v>
      </c>
      <c r="FQ86" s="1">
        <v>0</v>
      </c>
      <c r="FR86" s="1">
        <v>0</v>
      </c>
      <c r="FS86" s="1">
        <v>0</v>
      </c>
      <c r="FT86" s="1">
        <f t="shared" si="10"/>
        <v>0</v>
      </c>
      <c r="FV86" s="1">
        <v>0</v>
      </c>
      <c r="FW86" s="1">
        <v>0</v>
      </c>
      <c r="FX86" s="1">
        <v>0</v>
      </c>
      <c r="FY86" s="1">
        <f t="shared" si="11"/>
        <v>0</v>
      </c>
      <c r="GA86" s="135">
        <v>122</v>
      </c>
      <c r="GB86" s="1">
        <f t="shared" si="48"/>
        <v>1952000</v>
      </c>
      <c r="GC86" s="1">
        <v>0</v>
      </c>
      <c r="GD86" s="18">
        <f t="shared" si="49"/>
        <v>1952000</v>
      </c>
      <c r="GF86" s="135">
        <v>122</v>
      </c>
      <c r="GG86" s="1">
        <f t="shared" si="50"/>
        <v>24400</v>
      </c>
      <c r="GH86" s="1">
        <v>0</v>
      </c>
      <c r="GI86" s="18">
        <f t="shared" si="51"/>
        <v>24400</v>
      </c>
      <c r="GP86" s="1">
        <v>0</v>
      </c>
      <c r="GQ86" s="1">
        <v>0</v>
      </c>
      <c r="GR86" s="1">
        <v>0</v>
      </c>
      <c r="GS86" s="1">
        <v>0</v>
      </c>
      <c r="GU86" s="1">
        <v>4</v>
      </c>
      <c r="GV86" s="1">
        <f t="shared" si="52"/>
        <v>20000</v>
      </c>
      <c r="GW86" s="1">
        <v>0</v>
      </c>
      <c r="GX86" s="18">
        <f t="shared" si="53"/>
        <v>20000</v>
      </c>
      <c r="HE86" s="158">
        <v>0</v>
      </c>
      <c r="HF86" s="158">
        <v>0</v>
      </c>
      <c r="HG86" s="158">
        <v>0</v>
      </c>
      <c r="HH86" s="158">
        <v>0</v>
      </c>
      <c r="HY86" s="135">
        <v>6</v>
      </c>
      <c r="HZ86" s="1">
        <f t="shared" si="54"/>
        <v>432000</v>
      </c>
      <c r="IA86" s="1">
        <v>0</v>
      </c>
      <c r="IB86" s="18">
        <f t="shared" si="55"/>
        <v>432000</v>
      </c>
      <c r="ID86" s="1">
        <v>0</v>
      </c>
      <c r="IE86" s="1">
        <v>0</v>
      </c>
      <c r="IF86" s="1">
        <v>0</v>
      </c>
      <c r="IG86" s="1">
        <v>0</v>
      </c>
      <c r="II86" s="135">
        <v>1</v>
      </c>
      <c r="IJ86" s="1">
        <f t="shared" si="56"/>
        <v>3500</v>
      </c>
      <c r="IK86" s="1">
        <v>0</v>
      </c>
      <c r="IL86" s="18">
        <f t="shared" si="57"/>
        <v>3500</v>
      </c>
      <c r="IO86" s="1">
        <f t="shared" si="58"/>
        <v>0</v>
      </c>
      <c r="IQ86" s="18">
        <f t="shared" si="59"/>
        <v>0</v>
      </c>
      <c r="IX86" s="1">
        <v>122</v>
      </c>
      <c r="IY86" s="1">
        <v>111500</v>
      </c>
      <c r="IZ86" s="1">
        <v>0</v>
      </c>
      <c r="JA86" s="18">
        <f t="shared" si="60"/>
        <v>111500</v>
      </c>
      <c r="JW86" s="1">
        <v>7</v>
      </c>
      <c r="JX86" s="1">
        <f t="shared" si="62"/>
        <v>7000</v>
      </c>
      <c r="JY86" s="1">
        <v>0</v>
      </c>
      <c r="JZ86" s="18">
        <f t="shared" si="63"/>
        <v>7000</v>
      </c>
      <c r="MT86" s="12">
        <f t="shared" si="12"/>
        <v>11622</v>
      </c>
      <c r="MU86" s="12">
        <f t="shared" si="13"/>
        <v>6281558.5565529522</v>
      </c>
      <c r="MV86" s="12">
        <f t="shared" si="14"/>
        <v>0</v>
      </c>
      <c r="MW86" s="12">
        <f t="shared" si="15"/>
        <v>6281558.5565529522</v>
      </c>
    </row>
    <row r="87" spans="1:361">
      <c r="A87" s="142">
        <v>16</v>
      </c>
      <c r="B87" s="135" t="s">
        <v>1903</v>
      </c>
      <c r="C87" s="18">
        <v>1936</v>
      </c>
      <c r="D87" s="18">
        <f t="shared" si="16"/>
        <v>1161600</v>
      </c>
      <c r="E87" s="18">
        <v>0</v>
      </c>
      <c r="F87" s="18">
        <f t="shared" si="17"/>
        <v>1161600</v>
      </c>
      <c r="H87" s="135">
        <v>169</v>
      </c>
      <c r="I87" s="1">
        <f t="shared" si="18"/>
        <v>50700</v>
      </c>
      <c r="J87" s="1">
        <v>0</v>
      </c>
      <c r="K87" s="18">
        <f t="shared" si="19"/>
        <v>50700</v>
      </c>
      <c r="M87" s="1">
        <v>1483</v>
      </c>
      <c r="N87" s="1">
        <f t="shared" si="20"/>
        <v>370750</v>
      </c>
      <c r="O87" s="1">
        <v>0</v>
      </c>
      <c r="P87" s="18">
        <f t="shared" si="21"/>
        <v>370750</v>
      </c>
      <c r="R87" s="1">
        <v>85</v>
      </c>
      <c r="S87" s="1">
        <f t="shared" si="22"/>
        <v>17000</v>
      </c>
      <c r="T87" s="1">
        <v>0</v>
      </c>
      <c r="U87" s="18">
        <f t="shared" si="23"/>
        <v>17000</v>
      </c>
      <c r="W87" s="1">
        <v>0</v>
      </c>
      <c r="X87" s="1">
        <v>0</v>
      </c>
      <c r="Y87" s="1">
        <v>0</v>
      </c>
      <c r="Z87" s="18">
        <f t="shared" si="24"/>
        <v>0</v>
      </c>
      <c r="AB87" s="1">
        <v>0</v>
      </c>
      <c r="AC87" s="1">
        <v>0</v>
      </c>
      <c r="AD87" s="1">
        <v>0</v>
      </c>
      <c r="AE87" s="18">
        <f t="shared" si="25"/>
        <v>0</v>
      </c>
      <c r="AG87" s="1">
        <v>167</v>
      </c>
      <c r="AH87" s="1">
        <f t="shared" si="26"/>
        <v>16700</v>
      </c>
      <c r="AI87" s="1">
        <v>0</v>
      </c>
      <c r="AJ87" s="18">
        <f t="shared" si="27"/>
        <v>16700</v>
      </c>
      <c r="AQ87" s="135">
        <v>169</v>
      </c>
      <c r="AR87" s="1">
        <f t="shared" si="28"/>
        <v>202800</v>
      </c>
      <c r="AS87" s="1">
        <v>0</v>
      </c>
      <c r="AT87" s="18">
        <f t="shared" si="29"/>
        <v>202800</v>
      </c>
      <c r="BA87" s="1">
        <v>5485</v>
      </c>
      <c r="BB87" s="46">
        <v>1022949.3965034037</v>
      </c>
      <c r="BC87" s="1">
        <v>0</v>
      </c>
      <c r="BD87" s="46">
        <f t="shared" si="1"/>
        <v>1022949.3965034037</v>
      </c>
      <c r="BK87" s="1">
        <v>30</v>
      </c>
      <c r="BL87" s="1">
        <f t="shared" si="30"/>
        <v>4500</v>
      </c>
      <c r="BM87" s="1">
        <v>0</v>
      </c>
      <c r="BN87" s="18">
        <f t="shared" si="31"/>
        <v>4500</v>
      </c>
      <c r="BP87" s="135">
        <v>169</v>
      </c>
      <c r="BQ87" s="1">
        <f t="shared" si="32"/>
        <v>16900</v>
      </c>
      <c r="BR87" s="1">
        <v>0</v>
      </c>
      <c r="BS87" s="18">
        <f t="shared" si="33"/>
        <v>16900</v>
      </c>
      <c r="BU87" s="135">
        <v>169</v>
      </c>
      <c r="BV87" s="1">
        <f t="shared" si="34"/>
        <v>16900</v>
      </c>
      <c r="BW87" s="1">
        <v>0</v>
      </c>
      <c r="BX87" s="18">
        <f t="shared" si="35"/>
        <v>16900</v>
      </c>
      <c r="BZ87" s="135">
        <v>169</v>
      </c>
      <c r="CA87" s="1">
        <f t="shared" si="36"/>
        <v>33800</v>
      </c>
      <c r="CB87" s="1">
        <v>0</v>
      </c>
      <c r="CC87" s="18">
        <f t="shared" si="37"/>
        <v>33800</v>
      </c>
      <c r="CE87" s="1">
        <v>167</v>
      </c>
      <c r="CF87" s="1">
        <f t="shared" si="38"/>
        <v>25050</v>
      </c>
      <c r="CG87" s="1">
        <v>0</v>
      </c>
      <c r="CH87" s="18">
        <f t="shared" si="39"/>
        <v>25050</v>
      </c>
      <c r="CJ87" s="1">
        <v>0</v>
      </c>
      <c r="CK87" s="1">
        <f t="shared" si="40"/>
        <v>0</v>
      </c>
      <c r="CL87" s="1">
        <v>0</v>
      </c>
      <c r="CM87" s="18">
        <f t="shared" si="41"/>
        <v>0</v>
      </c>
      <c r="CO87" s="1">
        <v>20</v>
      </c>
      <c r="CP87" s="1">
        <f t="shared" si="42"/>
        <v>10000</v>
      </c>
      <c r="CQ87" s="1">
        <v>0</v>
      </c>
      <c r="CR87" s="18">
        <f t="shared" si="43"/>
        <v>10000</v>
      </c>
      <c r="CT87" s="1">
        <v>40</v>
      </c>
      <c r="CU87" s="1">
        <f t="shared" si="44"/>
        <v>40000</v>
      </c>
      <c r="CV87" s="1">
        <v>0</v>
      </c>
      <c r="CW87" s="18">
        <f t="shared" si="45"/>
        <v>40000</v>
      </c>
      <c r="CY87" s="1">
        <v>609</v>
      </c>
      <c r="CZ87" s="1">
        <f t="shared" si="46"/>
        <v>60900</v>
      </c>
      <c r="DA87" s="1">
        <v>0</v>
      </c>
      <c r="DB87" s="18">
        <f t="shared" si="47"/>
        <v>60900</v>
      </c>
      <c r="DS87" s="1">
        <v>0</v>
      </c>
      <c r="DT87" s="1">
        <v>0</v>
      </c>
      <c r="DU87" s="1">
        <v>0</v>
      </c>
      <c r="DV87" s="1">
        <f t="shared" si="2"/>
        <v>0</v>
      </c>
      <c r="EH87" s="1">
        <v>0</v>
      </c>
      <c r="EI87" s="1">
        <v>0</v>
      </c>
      <c r="EJ87" s="1">
        <v>0</v>
      </c>
      <c r="EK87" s="1">
        <f t="shared" si="3"/>
        <v>0</v>
      </c>
      <c r="EM87" s="1">
        <v>0</v>
      </c>
      <c r="EN87" s="1">
        <v>0</v>
      </c>
      <c r="EO87" s="1">
        <v>0</v>
      </c>
      <c r="EP87" s="1">
        <f t="shared" si="4"/>
        <v>0</v>
      </c>
      <c r="ER87" s="1">
        <v>0</v>
      </c>
      <c r="ES87" s="1">
        <v>0</v>
      </c>
      <c r="ET87" s="1">
        <v>0</v>
      </c>
      <c r="EU87" s="1">
        <f t="shared" si="5"/>
        <v>0</v>
      </c>
      <c r="EW87" s="1">
        <v>0</v>
      </c>
      <c r="EX87" s="1">
        <v>0</v>
      </c>
      <c r="EY87" s="1">
        <v>0</v>
      </c>
      <c r="EZ87" s="1">
        <f t="shared" si="6"/>
        <v>0</v>
      </c>
      <c r="FB87" s="1">
        <v>0</v>
      </c>
      <c r="FC87" s="1">
        <v>0</v>
      </c>
      <c r="FD87" s="1">
        <v>0</v>
      </c>
      <c r="FE87" s="1">
        <f t="shared" si="7"/>
        <v>0</v>
      </c>
      <c r="FG87" s="1">
        <v>0</v>
      </c>
      <c r="FH87" s="1">
        <v>0</v>
      </c>
      <c r="FI87" s="1">
        <v>0</v>
      </c>
      <c r="FJ87" s="1">
        <f t="shared" si="8"/>
        <v>0</v>
      </c>
      <c r="FL87" s="1">
        <v>0</v>
      </c>
      <c r="FM87" s="1">
        <v>0</v>
      </c>
      <c r="FN87" s="1">
        <v>0</v>
      </c>
      <c r="FO87" s="1">
        <f t="shared" si="9"/>
        <v>0</v>
      </c>
      <c r="FQ87" s="1">
        <v>0</v>
      </c>
      <c r="FR87" s="1">
        <v>0</v>
      </c>
      <c r="FS87" s="1">
        <v>0</v>
      </c>
      <c r="FT87" s="1">
        <f t="shared" si="10"/>
        <v>0</v>
      </c>
      <c r="FV87" s="1">
        <v>0</v>
      </c>
      <c r="FW87" s="1">
        <v>0</v>
      </c>
      <c r="FX87" s="1">
        <v>0</v>
      </c>
      <c r="FY87" s="1">
        <f t="shared" si="11"/>
        <v>0</v>
      </c>
      <c r="GA87" s="135">
        <v>169</v>
      </c>
      <c r="GB87" s="1">
        <f t="shared" si="48"/>
        <v>2704000</v>
      </c>
      <c r="GC87" s="1">
        <v>0</v>
      </c>
      <c r="GD87" s="18">
        <f t="shared" si="49"/>
        <v>2704000</v>
      </c>
      <c r="GF87" s="135">
        <v>169</v>
      </c>
      <c r="GG87" s="1">
        <f t="shared" si="50"/>
        <v>33800</v>
      </c>
      <c r="GH87" s="1">
        <v>0</v>
      </c>
      <c r="GI87" s="18">
        <f t="shared" si="51"/>
        <v>33800</v>
      </c>
      <c r="GP87" s="1">
        <v>0</v>
      </c>
      <c r="GQ87" s="1">
        <v>0</v>
      </c>
      <c r="GR87" s="1">
        <v>0</v>
      </c>
      <c r="GS87" s="1">
        <v>0</v>
      </c>
      <c r="GU87" s="1">
        <v>4</v>
      </c>
      <c r="GV87" s="1">
        <f t="shared" si="52"/>
        <v>20000</v>
      </c>
      <c r="GW87" s="1">
        <v>0</v>
      </c>
      <c r="GX87" s="18">
        <f t="shared" si="53"/>
        <v>20000</v>
      </c>
      <c r="HE87" s="158">
        <v>0</v>
      </c>
      <c r="HF87" s="158">
        <v>0</v>
      </c>
      <c r="HG87" s="158">
        <v>0</v>
      </c>
      <c r="HH87" s="158">
        <v>0</v>
      </c>
      <c r="HY87" s="135">
        <v>8</v>
      </c>
      <c r="HZ87" s="1">
        <f t="shared" si="54"/>
        <v>576000</v>
      </c>
      <c r="IA87" s="1">
        <v>0</v>
      </c>
      <c r="IB87" s="18">
        <f t="shared" si="55"/>
        <v>576000</v>
      </c>
      <c r="ID87" s="1">
        <v>0</v>
      </c>
      <c r="IE87" s="1">
        <v>0</v>
      </c>
      <c r="IF87" s="1">
        <v>0</v>
      </c>
      <c r="IG87" s="1">
        <v>0</v>
      </c>
      <c r="II87" s="135">
        <v>1</v>
      </c>
      <c r="IJ87" s="1">
        <f t="shared" si="56"/>
        <v>3500</v>
      </c>
      <c r="IK87" s="1">
        <v>0</v>
      </c>
      <c r="IL87" s="18">
        <f t="shared" si="57"/>
        <v>3500</v>
      </c>
      <c r="IN87" s="1">
        <v>0</v>
      </c>
      <c r="IO87" s="1">
        <f t="shared" si="58"/>
        <v>0</v>
      </c>
      <c r="IQ87" s="18">
        <f t="shared" si="59"/>
        <v>0</v>
      </c>
      <c r="IX87" s="1">
        <v>169</v>
      </c>
      <c r="IY87" s="1">
        <v>146750</v>
      </c>
      <c r="IZ87" s="1">
        <v>0</v>
      </c>
      <c r="JA87" s="18">
        <f t="shared" si="60"/>
        <v>146750</v>
      </c>
      <c r="JW87" s="1">
        <v>10</v>
      </c>
      <c r="JX87" s="1">
        <f t="shared" si="62"/>
        <v>10000</v>
      </c>
      <c r="JY87" s="1">
        <v>0</v>
      </c>
      <c r="JZ87" s="18">
        <f t="shared" si="63"/>
        <v>10000</v>
      </c>
      <c r="MT87" s="12">
        <f t="shared" si="12"/>
        <v>11397</v>
      </c>
      <c r="MU87" s="12">
        <f t="shared" si="13"/>
        <v>6544599.3965034038</v>
      </c>
      <c r="MV87" s="12">
        <f t="shared" si="14"/>
        <v>0</v>
      </c>
      <c r="MW87" s="12">
        <f t="shared" si="15"/>
        <v>6544599.3965034038</v>
      </c>
    </row>
    <row r="88" spans="1:361">
      <c r="A88" s="142">
        <v>17</v>
      </c>
      <c r="B88" s="135" t="s">
        <v>1904</v>
      </c>
      <c r="C88" s="18">
        <v>1442</v>
      </c>
      <c r="D88" s="18">
        <f t="shared" si="16"/>
        <v>865200</v>
      </c>
      <c r="E88" s="18">
        <v>0</v>
      </c>
      <c r="F88" s="18">
        <f t="shared" si="17"/>
        <v>865200</v>
      </c>
      <c r="H88" s="135">
        <v>127</v>
      </c>
      <c r="I88" s="1">
        <f t="shared" si="18"/>
        <v>38100</v>
      </c>
      <c r="J88" s="1">
        <v>0</v>
      </c>
      <c r="K88" s="18">
        <f t="shared" si="19"/>
        <v>38100</v>
      </c>
      <c r="M88" s="1">
        <v>1081</v>
      </c>
      <c r="N88" s="1">
        <f t="shared" si="20"/>
        <v>270250</v>
      </c>
      <c r="O88" s="1">
        <v>0</v>
      </c>
      <c r="P88" s="18">
        <f t="shared" si="21"/>
        <v>270250</v>
      </c>
      <c r="R88" s="1">
        <v>85</v>
      </c>
      <c r="S88" s="1">
        <f t="shared" si="22"/>
        <v>17000</v>
      </c>
      <c r="T88" s="1">
        <v>0</v>
      </c>
      <c r="U88" s="18">
        <f t="shared" si="23"/>
        <v>17000</v>
      </c>
      <c r="W88" s="1">
        <v>0</v>
      </c>
      <c r="X88" s="1">
        <v>0</v>
      </c>
      <c r="Y88" s="1">
        <v>0</v>
      </c>
      <c r="Z88" s="18">
        <f t="shared" si="24"/>
        <v>0</v>
      </c>
      <c r="AB88" s="1">
        <v>0</v>
      </c>
      <c r="AC88" s="1">
        <v>0</v>
      </c>
      <c r="AD88" s="1">
        <v>0</v>
      </c>
      <c r="AE88" s="18">
        <f t="shared" si="25"/>
        <v>0</v>
      </c>
      <c r="AG88" s="1">
        <v>127</v>
      </c>
      <c r="AH88" s="1">
        <f t="shared" si="26"/>
        <v>12700</v>
      </c>
      <c r="AI88" s="1">
        <v>0</v>
      </c>
      <c r="AJ88" s="18">
        <f t="shared" si="27"/>
        <v>12700</v>
      </c>
      <c r="AQ88" s="135">
        <v>127</v>
      </c>
      <c r="AR88" s="1">
        <f t="shared" si="28"/>
        <v>152400</v>
      </c>
      <c r="AS88" s="1">
        <v>0</v>
      </c>
      <c r="AT88" s="18">
        <f t="shared" si="29"/>
        <v>152400</v>
      </c>
      <c r="BA88" s="1">
        <v>3741</v>
      </c>
      <c r="BB88" s="46">
        <v>697709.86205351981</v>
      </c>
      <c r="BC88" s="1">
        <v>0</v>
      </c>
      <c r="BD88" s="46">
        <f t="shared" si="1"/>
        <v>697709.86205351981</v>
      </c>
      <c r="BK88" s="1">
        <v>0</v>
      </c>
      <c r="BL88" s="1">
        <f t="shared" si="30"/>
        <v>0</v>
      </c>
      <c r="BM88" s="1">
        <v>0</v>
      </c>
      <c r="BN88" s="18">
        <f t="shared" si="31"/>
        <v>0</v>
      </c>
      <c r="BP88" s="135">
        <v>127</v>
      </c>
      <c r="BQ88" s="1">
        <f t="shared" si="32"/>
        <v>12700</v>
      </c>
      <c r="BR88" s="1">
        <v>0</v>
      </c>
      <c r="BS88" s="18">
        <f t="shared" si="33"/>
        <v>12700</v>
      </c>
      <c r="BU88" s="135">
        <v>127</v>
      </c>
      <c r="BV88" s="1">
        <f t="shared" si="34"/>
        <v>12700</v>
      </c>
      <c r="BW88" s="1">
        <v>0</v>
      </c>
      <c r="BX88" s="18">
        <f t="shared" si="35"/>
        <v>12700</v>
      </c>
      <c r="BZ88" s="135">
        <v>127</v>
      </c>
      <c r="CA88" s="1">
        <f t="shared" si="36"/>
        <v>25400</v>
      </c>
      <c r="CB88" s="1">
        <v>0</v>
      </c>
      <c r="CC88" s="18">
        <f t="shared" si="37"/>
        <v>25400</v>
      </c>
      <c r="CE88" s="1">
        <v>127</v>
      </c>
      <c r="CF88" s="1">
        <f t="shared" si="38"/>
        <v>19050</v>
      </c>
      <c r="CG88" s="1">
        <v>0</v>
      </c>
      <c r="CH88" s="18">
        <f t="shared" si="39"/>
        <v>19050</v>
      </c>
      <c r="CJ88" s="1">
        <v>0</v>
      </c>
      <c r="CK88" s="1">
        <f t="shared" si="40"/>
        <v>0</v>
      </c>
      <c r="CL88" s="1">
        <v>0</v>
      </c>
      <c r="CM88" s="18">
        <f t="shared" si="41"/>
        <v>0</v>
      </c>
      <c r="CO88" s="1">
        <v>20</v>
      </c>
      <c r="CP88" s="1">
        <f t="shared" si="42"/>
        <v>10000</v>
      </c>
      <c r="CQ88" s="1">
        <v>0</v>
      </c>
      <c r="CR88" s="18">
        <f t="shared" si="43"/>
        <v>10000</v>
      </c>
      <c r="CT88" s="1">
        <v>40</v>
      </c>
      <c r="CU88" s="1">
        <f t="shared" si="44"/>
        <v>40000</v>
      </c>
      <c r="CV88" s="1">
        <v>0</v>
      </c>
      <c r="CW88" s="18">
        <f t="shared" si="45"/>
        <v>40000</v>
      </c>
      <c r="CY88" s="1">
        <v>449</v>
      </c>
      <c r="CZ88" s="1">
        <f t="shared" si="46"/>
        <v>44900</v>
      </c>
      <c r="DA88" s="1">
        <v>0</v>
      </c>
      <c r="DB88" s="18">
        <f t="shared" si="47"/>
        <v>44900</v>
      </c>
      <c r="DS88" s="1">
        <v>0</v>
      </c>
      <c r="DT88" s="1">
        <v>0</v>
      </c>
      <c r="DU88" s="1">
        <v>0</v>
      </c>
      <c r="DV88" s="1">
        <f t="shared" si="2"/>
        <v>0</v>
      </c>
      <c r="EH88" s="1">
        <v>0</v>
      </c>
      <c r="EI88" s="1">
        <v>0</v>
      </c>
      <c r="EJ88" s="1">
        <v>0</v>
      </c>
      <c r="EK88" s="1">
        <f t="shared" si="3"/>
        <v>0</v>
      </c>
      <c r="EM88" s="1">
        <v>0</v>
      </c>
      <c r="EN88" s="1">
        <v>0</v>
      </c>
      <c r="EO88" s="1">
        <v>0</v>
      </c>
      <c r="EP88" s="1">
        <f t="shared" si="4"/>
        <v>0</v>
      </c>
      <c r="ER88" s="1">
        <v>0</v>
      </c>
      <c r="ES88" s="1">
        <v>0</v>
      </c>
      <c r="ET88" s="1">
        <v>0</v>
      </c>
      <c r="EU88" s="1">
        <f t="shared" si="5"/>
        <v>0</v>
      </c>
      <c r="EW88" s="1">
        <v>0</v>
      </c>
      <c r="EX88" s="1">
        <v>0</v>
      </c>
      <c r="EY88" s="1">
        <v>0</v>
      </c>
      <c r="EZ88" s="1">
        <f t="shared" si="6"/>
        <v>0</v>
      </c>
      <c r="FB88" s="1">
        <v>0</v>
      </c>
      <c r="FC88" s="1">
        <v>0</v>
      </c>
      <c r="FD88" s="1">
        <v>0</v>
      </c>
      <c r="FE88" s="1">
        <f t="shared" si="7"/>
        <v>0</v>
      </c>
      <c r="FG88" s="1">
        <v>0</v>
      </c>
      <c r="FH88" s="1">
        <v>0</v>
      </c>
      <c r="FI88" s="1">
        <v>0</v>
      </c>
      <c r="FJ88" s="1">
        <f t="shared" si="8"/>
        <v>0</v>
      </c>
      <c r="FL88" s="1">
        <v>0</v>
      </c>
      <c r="FM88" s="1">
        <v>0</v>
      </c>
      <c r="FN88" s="1">
        <v>0</v>
      </c>
      <c r="FO88" s="1">
        <f t="shared" si="9"/>
        <v>0</v>
      </c>
      <c r="FQ88" s="1">
        <v>0</v>
      </c>
      <c r="FR88" s="1">
        <v>0</v>
      </c>
      <c r="FS88" s="1">
        <v>0</v>
      </c>
      <c r="FT88" s="1">
        <f t="shared" si="10"/>
        <v>0</v>
      </c>
      <c r="FV88" s="1">
        <v>0</v>
      </c>
      <c r="FW88" s="1">
        <v>0</v>
      </c>
      <c r="FX88" s="1">
        <v>0</v>
      </c>
      <c r="FY88" s="1">
        <f t="shared" si="11"/>
        <v>0</v>
      </c>
      <c r="GA88" s="135">
        <v>127</v>
      </c>
      <c r="GB88" s="1">
        <f t="shared" si="48"/>
        <v>2032000</v>
      </c>
      <c r="GC88" s="1">
        <v>0</v>
      </c>
      <c r="GD88" s="18">
        <f t="shared" si="49"/>
        <v>2032000</v>
      </c>
      <c r="GF88" s="135">
        <v>127</v>
      </c>
      <c r="GG88" s="1">
        <f t="shared" si="50"/>
        <v>25400</v>
      </c>
      <c r="GH88" s="1">
        <v>0</v>
      </c>
      <c r="GI88" s="18">
        <f t="shared" si="51"/>
        <v>25400</v>
      </c>
      <c r="GP88" s="1">
        <v>0</v>
      </c>
      <c r="GQ88" s="1">
        <v>0</v>
      </c>
      <c r="GR88" s="1">
        <v>0</v>
      </c>
      <c r="GS88" s="1">
        <v>0</v>
      </c>
      <c r="GU88" s="1">
        <v>4</v>
      </c>
      <c r="GV88" s="1">
        <f t="shared" si="52"/>
        <v>20000</v>
      </c>
      <c r="GW88" s="1">
        <v>0</v>
      </c>
      <c r="GX88" s="18">
        <f t="shared" si="53"/>
        <v>20000</v>
      </c>
      <c r="HE88" s="158">
        <v>0</v>
      </c>
      <c r="HF88" s="158">
        <v>0</v>
      </c>
      <c r="HG88" s="158">
        <v>0</v>
      </c>
      <c r="HH88" s="158">
        <v>0</v>
      </c>
      <c r="HY88" s="135">
        <v>6</v>
      </c>
      <c r="HZ88" s="1">
        <f t="shared" si="54"/>
        <v>432000</v>
      </c>
      <c r="IA88" s="1">
        <v>0</v>
      </c>
      <c r="IB88" s="18">
        <f t="shared" si="55"/>
        <v>432000</v>
      </c>
      <c r="ID88" s="1">
        <v>0</v>
      </c>
      <c r="IE88" s="1">
        <v>0</v>
      </c>
      <c r="IF88" s="1">
        <v>0</v>
      </c>
      <c r="IG88" s="1">
        <v>0</v>
      </c>
      <c r="II88" s="135">
        <v>1</v>
      </c>
      <c r="IJ88" s="1">
        <f t="shared" si="56"/>
        <v>3500</v>
      </c>
      <c r="IK88" s="1">
        <v>0</v>
      </c>
      <c r="IL88" s="18">
        <f t="shared" si="57"/>
        <v>3500</v>
      </c>
      <c r="IO88" s="1">
        <f t="shared" si="58"/>
        <v>0</v>
      </c>
      <c r="IQ88" s="18">
        <f t="shared" si="59"/>
        <v>0</v>
      </c>
      <c r="IX88" s="1">
        <v>127</v>
      </c>
      <c r="IY88" s="1">
        <v>115250</v>
      </c>
      <c r="IZ88" s="1">
        <v>0</v>
      </c>
      <c r="JA88" s="18">
        <f t="shared" si="60"/>
        <v>115250</v>
      </c>
      <c r="JW88" s="1">
        <v>7</v>
      </c>
      <c r="JX88" s="1">
        <f t="shared" si="62"/>
        <v>7000</v>
      </c>
      <c r="JY88" s="1">
        <v>0</v>
      </c>
      <c r="JZ88" s="18">
        <f t="shared" si="63"/>
        <v>7000</v>
      </c>
      <c r="MT88" s="12">
        <f t="shared" si="12"/>
        <v>8146</v>
      </c>
      <c r="MU88" s="12">
        <f t="shared" si="13"/>
        <v>4853259.86205352</v>
      </c>
      <c r="MV88" s="12">
        <f t="shared" si="14"/>
        <v>0</v>
      </c>
      <c r="MW88" s="12">
        <f t="shared" si="15"/>
        <v>4853259.86205352</v>
      </c>
    </row>
    <row r="89" spans="1:361">
      <c r="A89" s="142">
        <v>18</v>
      </c>
      <c r="B89" s="135" t="s">
        <v>1905</v>
      </c>
      <c r="C89" s="18">
        <v>4164</v>
      </c>
      <c r="D89" s="18">
        <f t="shared" si="16"/>
        <v>2498400</v>
      </c>
      <c r="E89" s="18">
        <v>0</v>
      </c>
      <c r="F89" s="18">
        <f t="shared" si="17"/>
        <v>2498400</v>
      </c>
      <c r="H89" s="135">
        <v>140</v>
      </c>
      <c r="I89" s="1">
        <f t="shared" si="18"/>
        <v>42000</v>
      </c>
      <c r="J89" s="1">
        <v>0</v>
      </c>
      <c r="K89" s="18">
        <f t="shared" si="19"/>
        <v>42000</v>
      </c>
      <c r="M89" s="1">
        <v>2823</v>
      </c>
      <c r="N89" s="1">
        <f t="shared" si="20"/>
        <v>705750</v>
      </c>
      <c r="O89" s="1">
        <v>0</v>
      </c>
      <c r="P89" s="18">
        <f t="shared" si="21"/>
        <v>705750</v>
      </c>
      <c r="R89" s="1">
        <v>85</v>
      </c>
      <c r="S89" s="1">
        <f t="shared" si="22"/>
        <v>17000</v>
      </c>
      <c r="T89" s="1">
        <v>0</v>
      </c>
      <c r="U89" s="18">
        <f t="shared" si="23"/>
        <v>17000</v>
      </c>
      <c r="W89" s="1">
        <v>0</v>
      </c>
      <c r="X89" s="1">
        <v>0</v>
      </c>
      <c r="Y89" s="1">
        <v>0</v>
      </c>
      <c r="Z89" s="18">
        <f t="shared" si="24"/>
        <v>0</v>
      </c>
      <c r="AB89" s="1">
        <v>0</v>
      </c>
      <c r="AC89" s="1">
        <v>0</v>
      </c>
      <c r="AD89" s="1">
        <v>0</v>
      </c>
      <c r="AE89" s="18">
        <f t="shared" si="25"/>
        <v>0</v>
      </c>
      <c r="AG89" s="1">
        <v>140</v>
      </c>
      <c r="AH89" s="1">
        <f t="shared" si="26"/>
        <v>14000</v>
      </c>
      <c r="AI89" s="1">
        <v>0</v>
      </c>
      <c r="AJ89" s="18">
        <f t="shared" si="27"/>
        <v>14000</v>
      </c>
      <c r="AQ89" s="135">
        <v>140</v>
      </c>
      <c r="AR89" s="1">
        <f t="shared" si="28"/>
        <v>168000</v>
      </c>
      <c r="AS89" s="1">
        <v>0</v>
      </c>
      <c r="AT89" s="18">
        <f t="shared" si="29"/>
        <v>168000</v>
      </c>
      <c r="BA89" s="1">
        <v>4361</v>
      </c>
      <c r="BB89" s="46">
        <v>824465.6451822659</v>
      </c>
      <c r="BC89" s="1">
        <v>0</v>
      </c>
      <c r="BD89" s="46">
        <f t="shared" si="1"/>
        <v>824465.6451822659</v>
      </c>
      <c r="BK89" s="1">
        <v>20</v>
      </c>
      <c r="BL89" s="1">
        <f t="shared" si="30"/>
        <v>3000</v>
      </c>
      <c r="BM89" s="1">
        <v>0</v>
      </c>
      <c r="BN89" s="18">
        <f t="shared" si="31"/>
        <v>3000</v>
      </c>
      <c r="BP89" s="135">
        <v>140</v>
      </c>
      <c r="BQ89" s="1">
        <f t="shared" si="32"/>
        <v>14000</v>
      </c>
      <c r="BR89" s="1">
        <v>0</v>
      </c>
      <c r="BS89" s="18">
        <f t="shared" si="33"/>
        <v>14000</v>
      </c>
      <c r="BU89" s="135">
        <v>140</v>
      </c>
      <c r="BV89" s="1">
        <f t="shared" si="34"/>
        <v>14000</v>
      </c>
      <c r="BW89" s="1">
        <v>0</v>
      </c>
      <c r="BX89" s="18">
        <f t="shared" si="35"/>
        <v>14000</v>
      </c>
      <c r="BZ89" s="135">
        <v>140</v>
      </c>
      <c r="CA89" s="1">
        <f t="shared" si="36"/>
        <v>28000</v>
      </c>
      <c r="CB89" s="1">
        <v>0</v>
      </c>
      <c r="CC89" s="18">
        <f t="shared" si="37"/>
        <v>28000</v>
      </c>
      <c r="CE89" s="1">
        <v>140</v>
      </c>
      <c r="CF89" s="1">
        <f t="shared" si="38"/>
        <v>21000</v>
      </c>
      <c r="CG89" s="1">
        <v>0</v>
      </c>
      <c r="CH89" s="18">
        <f t="shared" si="39"/>
        <v>21000</v>
      </c>
      <c r="CJ89" s="1">
        <v>0</v>
      </c>
      <c r="CK89" s="1">
        <f t="shared" si="40"/>
        <v>0</v>
      </c>
      <c r="CL89" s="1">
        <v>0</v>
      </c>
      <c r="CM89" s="18">
        <f t="shared" si="41"/>
        <v>0</v>
      </c>
      <c r="CO89" s="1">
        <v>20</v>
      </c>
      <c r="CP89" s="1">
        <f t="shared" si="42"/>
        <v>10000</v>
      </c>
      <c r="CQ89" s="1">
        <v>0</v>
      </c>
      <c r="CR89" s="18">
        <f t="shared" si="43"/>
        <v>10000</v>
      </c>
      <c r="CT89" s="1">
        <v>40</v>
      </c>
      <c r="CU89" s="1">
        <f t="shared" si="44"/>
        <v>40000</v>
      </c>
      <c r="CV89" s="1">
        <v>0</v>
      </c>
      <c r="CW89" s="18">
        <f t="shared" si="45"/>
        <v>40000</v>
      </c>
      <c r="CY89" s="1">
        <v>501</v>
      </c>
      <c r="CZ89" s="1">
        <f t="shared" si="46"/>
        <v>50100</v>
      </c>
      <c r="DA89" s="1">
        <v>0</v>
      </c>
      <c r="DB89" s="18">
        <f t="shared" si="47"/>
        <v>50100</v>
      </c>
      <c r="DS89" s="1">
        <v>0</v>
      </c>
      <c r="DT89" s="1">
        <v>0</v>
      </c>
      <c r="DU89" s="1">
        <v>0</v>
      </c>
      <c r="DV89" s="1">
        <f t="shared" si="2"/>
        <v>0</v>
      </c>
      <c r="EH89" s="1">
        <v>0</v>
      </c>
      <c r="EI89" s="1">
        <v>0</v>
      </c>
      <c r="EJ89" s="1">
        <v>0</v>
      </c>
      <c r="EK89" s="1">
        <f t="shared" si="3"/>
        <v>0</v>
      </c>
      <c r="EM89" s="1">
        <v>0</v>
      </c>
      <c r="EN89" s="1">
        <v>0</v>
      </c>
      <c r="EO89" s="1">
        <v>0</v>
      </c>
      <c r="EP89" s="1">
        <f t="shared" si="4"/>
        <v>0</v>
      </c>
      <c r="ER89" s="1">
        <v>0</v>
      </c>
      <c r="ES89" s="1">
        <v>0</v>
      </c>
      <c r="ET89" s="1">
        <v>0</v>
      </c>
      <c r="EU89" s="1">
        <f t="shared" si="5"/>
        <v>0</v>
      </c>
      <c r="EW89" s="1">
        <v>0</v>
      </c>
      <c r="EX89" s="1">
        <v>0</v>
      </c>
      <c r="EY89" s="1">
        <v>0</v>
      </c>
      <c r="EZ89" s="1">
        <f t="shared" si="6"/>
        <v>0</v>
      </c>
      <c r="FB89" s="1">
        <v>0</v>
      </c>
      <c r="FC89" s="1">
        <v>0</v>
      </c>
      <c r="FD89" s="1">
        <v>0</v>
      </c>
      <c r="FE89" s="1">
        <f t="shared" si="7"/>
        <v>0</v>
      </c>
      <c r="FG89" s="1">
        <v>0</v>
      </c>
      <c r="FH89" s="1">
        <v>0</v>
      </c>
      <c r="FI89" s="1">
        <v>0</v>
      </c>
      <c r="FJ89" s="1">
        <f t="shared" si="8"/>
        <v>0</v>
      </c>
      <c r="FL89" s="1">
        <v>0</v>
      </c>
      <c r="FM89" s="1">
        <v>0</v>
      </c>
      <c r="FN89" s="1">
        <v>0</v>
      </c>
      <c r="FO89" s="1">
        <f t="shared" si="9"/>
        <v>0</v>
      </c>
      <c r="FQ89" s="1">
        <v>0</v>
      </c>
      <c r="FR89" s="1">
        <v>0</v>
      </c>
      <c r="FS89" s="1">
        <v>0</v>
      </c>
      <c r="FT89" s="1">
        <f t="shared" si="10"/>
        <v>0</v>
      </c>
      <c r="FV89" s="1">
        <v>0</v>
      </c>
      <c r="FW89" s="1">
        <v>0</v>
      </c>
      <c r="FX89" s="1">
        <v>0</v>
      </c>
      <c r="FY89" s="1">
        <f t="shared" si="11"/>
        <v>0</v>
      </c>
      <c r="GA89" s="135">
        <v>140</v>
      </c>
      <c r="GB89" s="1">
        <f t="shared" si="48"/>
        <v>2240000</v>
      </c>
      <c r="GC89" s="1">
        <v>0</v>
      </c>
      <c r="GD89" s="18">
        <f t="shared" si="49"/>
        <v>2240000</v>
      </c>
      <c r="GF89" s="135">
        <v>140</v>
      </c>
      <c r="GG89" s="1">
        <f t="shared" si="50"/>
        <v>28000</v>
      </c>
      <c r="GH89" s="1">
        <v>0</v>
      </c>
      <c r="GI89" s="18">
        <f t="shared" si="51"/>
        <v>28000</v>
      </c>
      <c r="GP89" s="1">
        <v>0</v>
      </c>
      <c r="GQ89" s="1">
        <v>0</v>
      </c>
      <c r="GR89" s="1">
        <v>0</v>
      </c>
      <c r="GS89" s="1">
        <v>0</v>
      </c>
      <c r="GU89" s="1">
        <v>4</v>
      </c>
      <c r="GV89" s="1">
        <f t="shared" si="52"/>
        <v>20000</v>
      </c>
      <c r="GW89" s="1">
        <v>0</v>
      </c>
      <c r="GX89" s="18">
        <f t="shared" si="53"/>
        <v>20000</v>
      </c>
      <c r="HE89" s="158">
        <v>0</v>
      </c>
      <c r="HF89" s="158">
        <v>0</v>
      </c>
      <c r="HG89" s="158">
        <v>0</v>
      </c>
      <c r="HH89" s="158">
        <v>0</v>
      </c>
      <c r="HY89" s="135">
        <v>7</v>
      </c>
      <c r="HZ89" s="1">
        <f t="shared" si="54"/>
        <v>504000</v>
      </c>
      <c r="IA89" s="1">
        <v>0</v>
      </c>
      <c r="IB89" s="18">
        <f t="shared" si="55"/>
        <v>504000</v>
      </c>
      <c r="ID89" s="1">
        <v>0</v>
      </c>
      <c r="IE89" s="1">
        <v>0</v>
      </c>
      <c r="IF89" s="1">
        <v>0</v>
      </c>
      <c r="IG89" s="1">
        <v>0</v>
      </c>
      <c r="II89" s="135">
        <v>1</v>
      </c>
      <c r="IJ89" s="1">
        <f t="shared" si="56"/>
        <v>3500</v>
      </c>
      <c r="IK89" s="1">
        <v>0</v>
      </c>
      <c r="IL89" s="18">
        <f t="shared" si="57"/>
        <v>3500</v>
      </c>
      <c r="IN89" s="1">
        <v>32</v>
      </c>
      <c r="IO89" s="1">
        <f t="shared" si="58"/>
        <v>57600</v>
      </c>
      <c r="IQ89" s="18">
        <f t="shared" si="59"/>
        <v>57600</v>
      </c>
      <c r="IX89" s="1">
        <v>140</v>
      </c>
      <c r="IY89" s="1">
        <v>125000</v>
      </c>
      <c r="IZ89" s="1">
        <v>0</v>
      </c>
      <c r="JA89" s="18">
        <f t="shared" si="60"/>
        <v>125000</v>
      </c>
      <c r="JW89" s="1">
        <v>8</v>
      </c>
      <c r="JX89" s="1">
        <f t="shared" si="62"/>
        <v>8000</v>
      </c>
      <c r="JY89" s="1">
        <v>0</v>
      </c>
      <c r="JZ89" s="18">
        <f t="shared" si="63"/>
        <v>8000</v>
      </c>
      <c r="MT89" s="12">
        <f t="shared" si="12"/>
        <v>13466</v>
      </c>
      <c r="MU89" s="12">
        <f t="shared" si="13"/>
        <v>7435815.6451822659</v>
      </c>
      <c r="MV89" s="12">
        <f t="shared" si="14"/>
        <v>0</v>
      </c>
      <c r="MW89" s="12">
        <f t="shared" si="15"/>
        <v>7435815.6451822659</v>
      </c>
    </row>
    <row r="90" spans="1:361">
      <c r="A90" s="142">
        <v>19</v>
      </c>
      <c r="B90" s="135" t="s">
        <v>1906</v>
      </c>
      <c r="C90" s="18">
        <f>1635-200</f>
        <v>1435</v>
      </c>
      <c r="D90" s="18">
        <f t="shared" si="16"/>
        <v>861000</v>
      </c>
      <c r="E90" s="18">
        <v>0</v>
      </c>
      <c r="F90" s="18">
        <f t="shared" si="17"/>
        <v>861000</v>
      </c>
      <c r="H90" s="135">
        <v>67</v>
      </c>
      <c r="I90" s="1">
        <f t="shared" si="18"/>
        <v>20100</v>
      </c>
      <c r="J90" s="1">
        <v>0</v>
      </c>
      <c r="K90" s="18">
        <f t="shared" si="19"/>
        <v>20100</v>
      </c>
      <c r="M90" s="1">
        <v>926</v>
      </c>
      <c r="N90" s="1">
        <f t="shared" si="20"/>
        <v>231500</v>
      </c>
      <c r="O90" s="1">
        <v>0</v>
      </c>
      <c r="P90" s="18">
        <f t="shared" si="21"/>
        <v>231500</v>
      </c>
      <c r="R90" s="1">
        <v>85</v>
      </c>
      <c r="S90" s="1">
        <f t="shared" si="22"/>
        <v>17000</v>
      </c>
      <c r="T90" s="1">
        <v>0</v>
      </c>
      <c r="U90" s="18">
        <f t="shared" si="23"/>
        <v>17000</v>
      </c>
      <c r="W90" s="1">
        <v>0</v>
      </c>
      <c r="X90" s="1">
        <v>0</v>
      </c>
      <c r="Y90" s="1">
        <v>0</v>
      </c>
      <c r="Z90" s="18">
        <f t="shared" si="24"/>
        <v>0</v>
      </c>
      <c r="AB90" s="1">
        <v>0</v>
      </c>
      <c r="AC90" s="1">
        <v>0</v>
      </c>
      <c r="AD90" s="1">
        <v>0</v>
      </c>
      <c r="AE90" s="18">
        <f t="shared" si="25"/>
        <v>0</v>
      </c>
      <c r="AG90" s="1">
        <v>67</v>
      </c>
      <c r="AH90" s="1">
        <f t="shared" si="26"/>
        <v>6700</v>
      </c>
      <c r="AI90" s="1">
        <v>0</v>
      </c>
      <c r="AJ90" s="18">
        <f t="shared" si="27"/>
        <v>6700</v>
      </c>
      <c r="AQ90" s="135">
        <v>67</v>
      </c>
      <c r="AR90" s="1">
        <f t="shared" si="28"/>
        <v>80400</v>
      </c>
      <c r="AS90" s="1">
        <v>0</v>
      </c>
      <c r="AT90" s="18">
        <f t="shared" si="29"/>
        <v>80400</v>
      </c>
      <c r="BA90" s="1">
        <v>3310</v>
      </c>
      <c r="BB90" s="46">
        <v>641822.19423068059</v>
      </c>
      <c r="BC90" s="1">
        <v>0</v>
      </c>
      <c r="BD90" s="46">
        <f t="shared" si="1"/>
        <v>641822.19423068059</v>
      </c>
      <c r="BK90" s="1">
        <v>20</v>
      </c>
      <c r="BL90" s="1">
        <f t="shared" si="30"/>
        <v>3000</v>
      </c>
      <c r="BM90" s="1">
        <v>0</v>
      </c>
      <c r="BN90" s="18">
        <f t="shared" si="31"/>
        <v>3000</v>
      </c>
      <c r="BP90" s="135">
        <v>67</v>
      </c>
      <c r="BQ90" s="1">
        <f t="shared" si="32"/>
        <v>6700</v>
      </c>
      <c r="BR90" s="1">
        <v>0</v>
      </c>
      <c r="BS90" s="18">
        <f t="shared" si="33"/>
        <v>6700</v>
      </c>
      <c r="BU90" s="135">
        <v>67</v>
      </c>
      <c r="BV90" s="1">
        <f t="shared" si="34"/>
        <v>6700</v>
      </c>
      <c r="BW90" s="1">
        <v>0</v>
      </c>
      <c r="BX90" s="18">
        <f t="shared" si="35"/>
        <v>6700</v>
      </c>
      <c r="BZ90" s="135">
        <v>67</v>
      </c>
      <c r="CA90" s="1">
        <f t="shared" si="36"/>
        <v>13400</v>
      </c>
      <c r="CB90" s="1">
        <v>0</v>
      </c>
      <c r="CC90" s="18">
        <f t="shared" si="37"/>
        <v>13400</v>
      </c>
      <c r="CE90" s="1">
        <v>67</v>
      </c>
      <c r="CF90" s="1">
        <f t="shared" si="38"/>
        <v>10050</v>
      </c>
      <c r="CG90" s="1">
        <v>0</v>
      </c>
      <c r="CH90" s="18">
        <f t="shared" si="39"/>
        <v>10050</v>
      </c>
      <c r="CJ90" s="1">
        <v>0</v>
      </c>
      <c r="CK90" s="1">
        <f t="shared" si="40"/>
        <v>0</v>
      </c>
      <c r="CL90" s="1">
        <v>0</v>
      </c>
      <c r="CM90" s="18">
        <f t="shared" si="41"/>
        <v>0</v>
      </c>
      <c r="CO90" s="1">
        <v>20</v>
      </c>
      <c r="CP90" s="1">
        <f t="shared" si="42"/>
        <v>10000</v>
      </c>
      <c r="CQ90" s="1">
        <v>0</v>
      </c>
      <c r="CR90" s="18">
        <f t="shared" si="43"/>
        <v>10000</v>
      </c>
      <c r="CT90" s="1">
        <v>40</v>
      </c>
      <c r="CU90" s="1">
        <f t="shared" si="44"/>
        <v>40000</v>
      </c>
      <c r="CV90" s="1">
        <v>0</v>
      </c>
      <c r="CW90" s="18">
        <f t="shared" si="45"/>
        <v>40000</v>
      </c>
      <c r="CY90" s="1">
        <v>209</v>
      </c>
      <c r="CZ90" s="1">
        <f t="shared" si="46"/>
        <v>20900</v>
      </c>
      <c r="DA90" s="1">
        <v>0</v>
      </c>
      <c r="DB90" s="18">
        <f t="shared" si="47"/>
        <v>20900</v>
      </c>
      <c r="DS90" s="1">
        <v>0</v>
      </c>
      <c r="DT90" s="1">
        <v>0</v>
      </c>
      <c r="DU90" s="1">
        <v>0</v>
      </c>
      <c r="DV90" s="1">
        <f t="shared" si="2"/>
        <v>0</v>
      </c>
      <c r="EH90" s="1">
        <v>0</v>
      </c>
      <c r="EI90" s="1">
        <v>0</v>
      </c>
      <c r="EJ90" s="1">
        <v>0</v>
      </c>
      <c r="EK90" s="1">
        <f t="shared" si="3"/>
        <v>0</v>
      </c>
      <c r="EM90" s="1">
        <v>0</v>
      </c>
      <c r="EN90" s="1">
        <v>0</v>
      </c>
      <c r="EO90" s="1">
        <v>0</v>
      </c>
      <c r="EP90" s="1">
        <f t="shared" si="4"/>
        <v>0</v>
      </c>
      <c r="ER90" s="1">
        <v>0</v>
      </c>
      <c r="ES90" s="1">
        <v>0</v>
      </c>
      <c r="ET90" s="1">
        <v>0</v>
      </c>
      <c r="EU90" s="1">
        <f t="shared" si="5"/>
        <v>0</v>
      </c>
      <c r="EW90" s="1">
        <v>0</v>
      </c>
      <c r="EX90" s="1">
        <v>0</v>
      </c>
      <c r="EY90" s="1">
        <v>0</v>
      </c>
      <c r="EZ90" s="1">
        <f t="shared" si="6"/>
        <v>0</v>
      </c>
      <c r="FB90" s="1">
        <v>0</v>
      </c>
      <c r="FC90" s="1">
        <v>0</v>
      </c>
      <c r="FD90" s="1">
        <v>0</v>
      </c>
      <c r="FE90" s="1">
        <f t="shared" si="7"/>
        <v>0</v>
      </c>
      <c r="FG90" s="1">
        <v>0</v>
      </c>
      <c r="FH90" s="1">
        <v>0</v>
      </c>
      <c r="FI90" s="1">
        <v>0</v>
      </c>
      <c r="FJ90" s="1">
        <f t="shared" si="8"/>
        <v>0</v>
      </c>
      <c r="FL90" s="1">
        <v>0</v>
      </c>
      <c r="FM90" s="1">
        <v>0</v>
      </c>
      <c r="FN90" s="1">
        <v>0</v>
      </c>
      <c r="FO90" s="1">
        <f t="shared" si="9"/>
        <v>0</v>
      </c>
      <c r="FQ90" s="1">
        <v>0</v>
      </c>
      <c r="FR90" s="1">
        <v>0</v>
      </c>
      <c r="FS90" s="1">
        <v>0</v>
      </c>
      <c r="FT90" s="1">
        <f t="shared" si="10"/>
        <v>0</v>
      </c>
      <c r="FV90" s="1">
        <v>0</v>
      </c>
      <c r="FW90" s="1">
        <v>0</v>
      </c>
      <c r="FX90" s="1">
        <v>0</v>
      </c>
      <c r="FY90" s="1">
        <f t="shared" si="11"/>
        <v>0</v>
      </c>
      <c r="GA90" s="135">
        <v>67</v>
      </c>
      <c r="GB90" s="1">
        <f t="shared" si="48"/>
        <v>1072000</v>
      </c>
      <c r="GC90" s="1">
        <v>0</v>
      </c>
      <c r="GD90" s="18">
        <f t="shared" si="49"/>
        <v>1072000</v>
      </c>
      <c r="GF90" s="135">
        <v>67</v>
      </c>
      <c r="GG90" s="1">
        <f t="shared" si="50"/>
        <v>13400</v>
      </c>
      <c r="GH90" s="1">
        <v>0</v>
      </c>
      <c r="GI90" s="18">
        <f t="shared" si="51"/>
        <v>13400</v>
      </c>
      <c r="GP90" s="1">
        <v>0</v>
      </c>
      <c r="GQ90" s="1">
        <v>0</v>
      </c>
      <c r="GR90" s="1">
        <v>0</v>
      </c>
      <c r="GS90" s="1">
        <v>0</v>
      </c>
      <c r="GU90" s="1">
        <v>4</v>
      </c>
      <c r="GV90" s="1">
        <f t="shared" si="52"/>
        <v>20000</v>
      </c>
      <c r="GW90" s="1">
        <v>0</v>
      </c>
      <c r="GX90" s="18">
        <f t="shared" si="53"/>
        <v>20000</v>
      </c>
      <c r="HE90" s="158">
        <v>0</v>
      </c>
      <c r="HF90" s="158">
        <v>0</v>
      </c>
      <c r="HG90" s="158">
        <v>0</v>
      </c>
      <c r="HH90" s="158">
        <v>0</v>
      </c>
      <c r="HY90" s="135">
        <v>3</v>
      </c>
      <c r="HZ90" s="1">
        <f t="shared" si="54"/>
        <v>216000</v>
      </c>
      <c r="IA90" s="1">
        <v>0</v>
      </c>
      <c r="IB90" s="18">
        <f t="shared" si="55"/>
        <v>216000</v>
      </c>
      <c r="ID90" s="1">
        <v>0</v>
      </c>
      <c r="IE90" s="1">
        <v>0</v>
      </c>
      <c r="IF90" s="1">
        <v>0</v>
      </c>
      <c r="IG90" s="1">
        <v>0</v>
      </c>
      <c r="II90" s="135">
        <v>1</v>
      </c>
      <c r="IJ90" s="1">
        <f t="shared" si="56"/>
        <v>3500</v>
      </c>
      <c r="IK90" s="1">
        <v>0</v>
      </c>
      <c r="IL90" s="18">
        <f t="shared" si="57"/>
        <v>3500</v>
      </c>
      <c r="IN90" s="1">
        <v>70</v>
      </c>
      <c r="IO90" s="1">
        <f>IN90*1800</f>
        <v>126000</v>
      </c>
      <c r="IQ90" s="18">
        <f>IO90+IP90</f>
        <v>126000</v>
      </c>
      <c r="IX90" s="1">
        <v>67</v>
      </c>
      <c r="IY90" s="1">
        <v>70250</v>
      </c>
      <c r="IZ90" s="1">
        <v>0</v>
      </c>
      <c r="JA90" s="18">
        <f t="shared" si="60"/>
        <v>70250</v>
      </c>
      <c r="JW90" s="1">
        <v>4</v>
      </c>
      <c r="JX90" s="1">
        <f t="shared" si="62"/>
        <v>4000</v>
      </c>
      <c r="JY90" s="1">
        <v>0</v>
      </c>
      <c r="JZ90" s="18">
        <f t="shared" si="63"/>
        <v>4000</v>
      </c>
      <c r="MT90" s="12">
        <f t="shared" si="12"/>
        <v>6797</v>
      </c>
      <c r="MU90" s="12">
        <f t="shared" si="13"/>
        <v>3494422.1942306804</v>
      </c>
      <c r="MV90" s="12">
        <f t="shared" si="14"/>
        <v>0</v>
      </c>
      <c r="MW90" s="12">
        <f t="shared" si="15"/>
        <v>3494422.1942306804</v>
      </c>
    </row>
    <row r="91" spans="1:361">
      <c r="A91" s="142">
        <v>20</v>
      </c>
      <c r="B91" s="135" t="s">
        <v>1907</v>
      </c>
      <c r="C91" s="18">
        <v>553</v>
      </c>
      <c r="D91" s="18">
        <f t="shared" si="16"/>
        <v>331800</v>
      </c>
      <c r="E91" s="18">
        <v>0</v>
      </c>
      <c r="F91" s="18">
        <f t="shared" si="17"/>
        <v>331800</v>
      </c>
      <c r="H91" s="135">
        <v>195</v>
      </c>
      <c r="I91" s="1">
        <f t="shared" si="18"/>
        <v>58500</v>
      </c>
      <c r="J91" s="1">
        <v>0</v>
      </c>
      <c r="K91" s="18">
        <f t="shared" si="19"/>
        <v>58500</v>
      </c>
      <c r="M91" s="1">
        <v>414</v>
      </c>
      <c r="N91" s="1">
        <f t="shared" si="20"/>
        <v>103500</v>
      </c>
      <c r="O91" s="1">
        <v>0</v>
      </c>
      <c r="P91" s="18">
        <f t="shared" si="21"/>
        <v>103500</v>
      </c>
      <c r="R91" s="1">
        <v>85</v>
      </c>
      <c r="S91" s="1">
        <f t="shared" si="22"/>
        <v>17000</v>
      </c>
      <c r="T91" s="1">
        <v>0</v>
      </c>
      <c r="U91" s="18">
        <f t="shared" si="23"/>
        <v>17000</v>
      </c>
      <c r="W91" s="1">
        <v>0</v>
      </c>
      <c r="X91" s="1">
        <v>0</v>
      </c>
      <c r="Y91" s="1">
        <v>0</v>
      </c>
      <c r="Z91" s="18">
        <f t="shared" si="24"/>
        <v>0</v>
      </c>
      <c r="AB91" s="1">
        <v>0</v>
      </c>
      <c r="AC91" s="1">
        <v>0</v>
      </c>
      <c r="AD91" s="1">
        <v>0</v>
      </c>
      <c r="AE91" s="18">
        <f t="shared" si="25"/>
        <v>0</v>
      </c>
      <c r="AG91" s="1">
        <v>195</v>
      </c>
      <c r="AH91" s="1">
        <f t="shared" si="26"/>
        <v>19500</v>
      </c>
      <c r="AI91" s="1">
        <v>0</v>
      </c>
      <c r="AJ91" s="18">
        <f t="shared" si="27"/>
        <v>19500</v>
      </c>
      <c r="AQ91" s="135">
        <v>195</v>
      </c>
      <c r="AR91" s="1">
        <f t="shared" si="28"/>
        <v>234000</v>
      </c>
      <c r="AS91" s="1">
        <v>0</v>
      </c>
      <c r="AT91" s="18">
        <f t="shared" si="29"/>
        <v>234000</v>
      </c>
      <c r="BA91" s="1">
        <v>6162</v>
      </c>
      <c r="BB91" s="46">
        <v>1173795.3426694954</v>
      </c>
      <c r="BC91" s="1">
        <v>0</v>
      </c>
      <c r="BD91" s="46">
        <f t="shared" si="1"/>
        <v>1173795.3426694954</v>
      </c>
      <c r="BK91" s="1">
        <v>0</v>
      </c>
      <c r="BL91" s="1">
        <f t="shared" si="30"/>
        <v>0</v>
      </c>
      <c r="BM91" s="1">
        <v>0</v>
      </c>
      <c r="BN91" s="18">
        <f t="shared" si="31"/>
        <v>0</v>
      </c>
      <c r="BP91" s="135">
        <v>195</v>
      </c>
      <c r="BQ91" s="1">
        <f t="shared" si="32"/>
        <v>19500</v>
      </c>
      <c r="BR91" s="1">
        <v>0</v>
      </c>
      <c r="BS91" s="18">
        <f t="shared" si="33"/>
        <v>19500</v>
      </c>
      <c r="BU91" s="135">
        <v>195</v>
      </c>
      <c r="BV91" s="1">
        <f t="shared" si="34"/>
        <v>19500</v>
      </c>
      <c r="BW91" s="1">
        <v>0</v>
      </c>
      <c r="BX91" s="18">
        <f t="shared" si="35"/>
        <v>19500</v>
      </c>
      <c r="BZ91" s="135">
        <v>195</v>
      </c>
      <c r="CA91" s="1">
        <f t="shared" si="36"/>
        <v>39000</v>
      </c>
      <c r="CB91" s="1">
        <v>0</v>
      </c>
      <c r="CC91" s="18">
        <f t="shared" si="37"/>
        <v>39000</v>
      </c>
      <c r="CE91" s="1">
        <v>192</v>
      </c>
      <c r="CF91" s="1">
        <f t="shared" si="38"/>
        <v>28800</v>
      </c>
      <c r="CG91" s="1">
        <v>0</v>
      </c>
      <c r="CH91" s="18">
        <f t="shared" si="39"/>
        <v>28800</v>
      </c>
      <c r="CJ91" s="1">
        <v>0</v>
      </c>
      <c r="CK91" s="1">
        <f t="shared" si="40"/>
        <v>0</v>
      </c>
      <c r="CL91" s="1">
        <v>0</v>
      </c>
      <c r="CM91" s="18">
        <f t="shared" si="41"/>
        <v>0</v>
      </c>
      <c r="CO91" s="1">
        <v>20</v>
      </c>
      <c r="CP91" s="1">
        <f t="shared" si="42"/>
        <v>10000</v>
      </c>
      <c r="CQ91" s="1">
        <v>0</v>
      </c>
      <c r="CR91" s="18">
        <f t="shared" si="43"/>
        <v>10000</v>
      </c>
      <c r="CT91" s="1">
        <v>40</v>
      </c>
      <c r="CU91" s="1">
        <f t="shared" si="44"/>
        <v>40000</v>
      </c>
      <c r="CV91" s="1">
        <v>0</v>
      </c>
      <c r="CW91" s="18">
        <f t="shared" si="45"/>
        <v>40000</v>
      </c>
      <c r="CY91" s="1">
        <v>721</v>
      </c>
      <c r="CZ91" s="1">
        <f t="shared" si="46"/>
        <v>72100</v>
      </c>
      <c r="DA91" s="1">
        <v>0</v>
      </c>
      <c r="DB91" s="18">
        <f t="shared" si="47"/>
        <v>72100</v>
      </c>
      <c r="DS91" s="1">
        <v>0</v>
      </c>
      <c r="DT91" s="1">
        <v>0</v>
      </c>
      <c r="DU91" s="1">
        <v>0</v>
      </c>
      <c r="DV91" s="1">
        <f t="shared" si="2"/>
        <v>0</v>
      </c>
      <c r="EH91" s="1">
        <v>0</v>
      </c>
      <c r="EI91" s="1">
        <v>0</v>
      </c>
      <c r="EJ91" s="1">
        <v>0</v>
      </c>
      <c r="EK91" s="1">
        <f t="shared" si="3"/>
        <v>0</v>
      </c>
      <c r="EM91" s="1">
        <v>0</v>
      </c>
      <c r="EN91" s="1">
        <v>0</v>
      </c>
      <c r="EO91" s="1">
        <v>0</v>
      </c>
      <c r="EP91" s="1">
        <f t="shared" si="4"/>
        <v>0</v>
      </c>
      <c r="ER91" s="1">
        <v>0</v>
      </c>
      <c r="ES91" s="1">
        <v>0</v>
      </c>
      <c r="ET91" s="1">
        <v>0</v>
      </c>
      <c r="EU91" s="1">
        <f t="shared" si="5"/>
        <v>0</v>
      </c>
      <c r="EW91" s="1">
        <v>0</v>
      </c>
      <c r="EX91" s="1">
        <v>0</v>
      </c>
      <c r="EY91" s="1">
        <v>0</v>
      </c>
      <c r="EZ91" s="1">
        <f t="shared" si="6"/>
        <v>0</v>
      </c>
      <c r="FB91" s="1">
        <v>0</v>
      </c>
      <c r="FC91" s="1">
        <v>0</v>
      </c>
      <c r="FD91" s="1">
        <v>0</v>
      </c>
      <c r="FE91" s="1">
        <f t="shared" si="7"/>
        <v>0</v>
      </c>
      <c r="FG91" s="1">
        <v>0</v>
      </c>
      <c r="FH91" s="1">
        <v>0</v>
      </c>
      <c r="FI91" s="1">
        <v>0</v>
      </c>
      <c r="FJ91" s="1">
        <f t="shared" si="8"/>
        <v>0</v>
      </c>
      <c r="FL91" s="1">
        <v>0</v>
      </c>
      <c r="FM91" s="1">
        <v>0</v>
      </c>
      <c r="FN91" s="1">
        <v>0</v>
      </c>
      <c r="FO91" s="1">
        <f t="shared" si="9"/>
        <v>0</v>
      </c>
      <c r="FQ91" s="1">
        <v>0</v>
      </c>
      <c r="FR91" s="1">
        <v>0</v>
      </c>
      <c r="FS91" s="1">
        <v>0</v>
      </c>
      <c r="FT91" s="1">
        <f t="shared" si="10"/>
        <v>0</v>
      </c>
      <c r="FV91" s="1">
        <v>0</v>
      </c>
      <c r="FW91" s="1">
        <v>0</v>
      </c>
      <c r="FX91" s="1">
        <v>0</v>
      </c>
      <c r="FY91" s="1">
        <f t="shared" si="11"/>
        <v>0</v>
      </c>
      <c r="GA91" s="135">
        <v>195</v>
      </c>
      <c r="GB91" s="1">
        <f t="shared" si="48"/>
        <v>3120000</v>
      </c>
      <c r="GC91" s="1">
        <v>0</v>
      </c>
      <c r="GD91" s="18">
        <f t="shared" si="49"/>
        <v>3120000</v>
      </c>
      <c r="GF91" s="135">
        <v>195</v>
      </c>
      <c r="GG91" s="1">
        <f t="shared" si="50"/>
        <v>39000</v>
      </c>
      <c r="GH91" s="1">
        <v>0</v>
      </c>
      <c r="GI91" s="18">
        <f t="shared" si="51"/>
        <v>39000</v>
      </c>
      <c r="GP91" s="1">
        <v>0</v>
      </c>
      <c r="GQ91" s="1">
        <v>0</v>
      </c>
      <c r="GR91" s="1">
        <v>0</v>
      </c>
      <c r="GS91" s="1">
        <v>0</v>
      </c>
      <c r="GU91" s="1">
        <v>4</v>
      </c>
      <c r="GV91" s="1">
        <f t="shared" si="52"/>
        <v>20000</v>
      </c>
      <c r="GW91" s="1">
        <v>0</v>
      </c>
      <c r="GX91" s="18">
        <f t="shared" si="53"/>
        <v>20000</v>
      </c>
      <c r="HE91" s="158">
        <v>0</v>
      </c>
      <c r="HF91" s="158">
        <v>0</v>
      </c>
      <c r="HG91" s="158">
        <v>0</v>
      </c>
      <c r="HH91" s="158">
        <v>0</v>
      </c>
      <c r="HY91" s="135">
        <v>11</v>
      </c>
      <c r="HZ91" s="1">
        <f t="shared" si="54"/>
        <v>792000</v>
      </c>
      <c r="IA91" s="1">
        <v>0</v>
      </c>
      <c r="IB91" s="18">
        <f t="shared" si="55"/>
        <v>792000</v>
      </c>
      <c r="ID91" s="1">
        <v>0</v>
      </c>
      <c r="IE91" s="1">
        <v>0</v>
      </c>
      <c r="IF91" s="1">
        <v>0</v>
      </c>
      <c r="IG91" s="1">
        <v>0</v>
      </c>
      <c r="II91" s="135">
        <v>1</v>
      </c>
      <c r="IJ91" s="1">
        <f t="shared" si="56"/>
        <v>3500</v>
      </c>
      <c r="IK91" s="1">
        <v>0</v>
      </c>
      <c r="IL91" s="18">
        <f t="shared" si="57"/>
        <v>3500</v>
      </c>
      <c r="IN91" s="1">
        <v>70</v>
      </c>
      <c r="IO91" s="1">
        <f t="shared" si="58"/>
        <v>126000</v>
      </c>
      <c r="IQ91" s="18">
        <f t="shared" si="59"/>
        <v>126000</v>
      </c>
      <c r="IX91" s="1">
        <v>195</v>
      </c>
      <c r="IY91" s="1">
        <v>166250</v>
      </c>
      <c r="IZ91" s="1">
        <v>0</v>
      </c>
      <c r="JA91" s="18">
        <f t="shared" si="60"/>
        <v>166250</v>
      </c>
      <c r="JW91" s="1">
        <v>11</v>
      </c>
      <c r="JX91" s="1">
        <f t="shared" si="62"/>
        <v>11000</v>
      </c>
      <c r="JY91" s="1">
        <v>0</v>
      </c>
      <c r="JZ91" s="18">
        <f t="shared" si="63"/>
        <v>11000</v>
      </c>
      <c r="MT91" s="12">
        <f t="shared" si="12"/>
        <v>10039</v>
      </c>
      <c r="MU91" s="12">
        <f t="shared" si="13"/>
        <v>6444745.3426694954</v>
      </c>
      <c r="MV91" s="12">
        <f t="shared" si="14"/>
        <v>0</v>
      </c>
      <c r="MW91" s="12">
        <f t="shared" si="15"/>
        <v>6444745.3426694954</v>
      </c>
    </row>
    <row r="92" spans="1:361">
      <c r="A92" s="142">
        <v>21</v>
      </c>
      <c r="B92" s="135" t="s">
        <v>1908</v>
      </c>
      <c r="C92" s="18">
        <f>7255-993</f>
        <v>6262</v>
      </c>
      <c r="D92" s="18">
        <f t="shared" si="16"/>
        <v>3757200</v>
      </c>
      <c r="E92" s="18">
        <v>0</v>
      </c>
      <c r="F92" s="18">
        <f t="shared" si="17"/>
        <v>3757200</v>
      </c>
      <c r="H92" s="135">
        <v>0</v>
      </c>
      <c r="I92" s="1">
        <f t="shared" si="18"/>
        <v>0</v>
      </c>
      <c r="J92" s="1">
        <v>0</v>
      </c>
      <c r="K92" s="18">
        <f t="shared" si="19"/>
        <v>0</v>
      </c>
      <c r="M92" s="1">
        <v>0</v>
      </c>
      <c r="N92" s="1">
        <f t="shared" si="20"/>
        <v>0</v>
      </c>
      <c r="O92" s="1">
        <v>0</v>
      </c>
      <c r="P92" s="18">
        <f t="shared" si="21"/>
        <v>0</v>
      </c>
      <c r="R92" s="1">
        <v>120</v>
      </c>
      <c r="S92" s="1">
        <f t="shared" si="22"/>
        <v>24000</v>
      </c>
      <c r="T92" s="1">
        <v>0</v>
      </c>
      <c r="U92" s="18">
        <f t="shared" si="23"/>
        <v>24000</v>
      </c>
      <c r="W92" s="1">
        <v>0</v>
      </c>
      <c r="X92" s="1">
        <v>0</v>
      </c>
      <c r="Y92" s="1">
        <v>0</v>
      </c>
      <c r="Z92" s="18">
        <f t="shared" si="24"/>
        <v>0</v>
      </c>
      <c r="AB92" s="1">
        <v>0</v>
      </c>
      <c r="AC92" s="1">
        <v>0</v>
      </c>
      <c r="AD92" s="1">
        <v>0</v>
      </c>
      <c r="AE92" s="18">
        <f t="shared" si="25"/>
        <v>0</v>
      </c>
      <c r="AG92" s="1">
        <v>0</v>
      </c>
      <c r="AH92" s="1">
        <f t="shared" si="26"/>
        <v>0</v>
      </c>
      <c r="AI92" s="1">
        <v>0</v>
      </c>
      <c r="AJ92" s="18">
        <f t="shared" si="27"/>
        <v>0</v>
      </c>
      <c r="AQ92" s="135">
        <v>0</v>
      </c>
      <c r="AR92" s="1">
        <f t="shared" si="28"/>
        <v>0</v>
      </c>
      <c r="AS92" s="1">
        <v>0</v>
      </c>
      <c r="AT92" s="18">
        <f t="shared" si="29"/>
        <v>0</v>
      </c>
      <c r="BA92" s="1">
        <v>0</v>
      </c>
      <c r="BB92" s="46">
        <v>0</v>
      </c>
      <c r="BC92" s="1">
        <v>0</v>
      </c>
      <c r="BD92" s="46">
        <f t="shared" si="1"/>
        <v>0</v>
      </c>
      <c r="BK92" s="1">
        <v>50</v>
      </c>
      <c r="BL92" s="1">
        <f t="shared" si="30"/>
        <v>7500</v>
      </c>
      <c r="BM92" s="1">
        <v>0</v>
      </c>
      <c r="BN92" s="18">
        <f t="shared" si="31"/>
        <v>7500</v>
      </c>
      <c r="BP92" s="135">
        <v>0</v>
      </c>
      <c r="BQ92" s="1">
        <f t="shared" si="32"/>
        <v>0</v>
      </c>
      <c r="BR92" s="1">
        <v>0</v>
      </c>
      <c r="BS92" s="18">
        <f t="shared" si="33"/>
        <v>0</v>
      </c>
      <c r="BU92" s="135">
        <v>0</v>
      </c>
      <c r="BV92" s="1">
        <f t="shared" si="34"/>
        <v>0</v>
      </c>
      <c r="BW92" s="1">
        <v>0</v>
      </c>
      <c r="BX92" s="18">
        <f t="shared" si="35"/>
        <v>0</v>
      </c>
      <c r="BZ92" s="135">
        <v>0</v>
      </c>
      <c r="CA92" s="1">
        <f t="shared" si="36"/>
        <v>0</v>
      </c>
      <c r="CB92" s="1">
        <v>0</v>
      </c>
      <c r="CC92" s="18">
        <f t="shared" si="37"/>
        <v>0</v>
      </c>
      <c r="CE92" s="1">
        <v>2788</v>
      </c>
      <c r="CF92" s="1">
        <f t="shared" si="38"/>
        <v>418200</v>
      </c>
      <c r="CG92" s="1">
        <v>0</v>
      </c>
      <c r="CH92" s="18">
        <f t="shared" si="39"/>
        <v>418200</v>
      </c>
      <c r="CJ92" s="1">
        <v>15</v>
      </c>
      <c r="CK92" s="1">
        <f t="shared" si="40"/>
        <v>2250</v>
      </c>
      <c r="CL92" s="1">
        <v>0</v>
      </c>
      <c r="CM92" s="18">
        <f t="shared" si="41"/>
        <v>2250</v>
      </c>
      <c r="CO92" s="1">
        <v>45</v>
      </c>
      <c r="CP92" s="1">
        <f t="shared" si="42"/>
        <v>22500</v>
      </c>
      <c r="CQ92" s="1">
        <v>0</v>
      </c>
      <c r="CR92" s="18">
        <f t="shared" si="43"/>
        <v>22500</v>
      </c>
      <c r="CT92" s="1">
        <v>90</v>
      </c>
      <c r="CU92" s="1">
        <f t="shared" si="44"/>
        <v>90000</v>
      </c>
      <c r="CV92" s="1">
        <v>0</v>
      </c>
      <c r="CW92" s="18">
        <f t="shared" si="45"/>
        <v>90000</v>
      </c>
      <c r="CY92" s="1">
        <v>0</v>
      </c>
      <c r="CZ92" s="1">
        <f t="shared" si="46"/>
        <v>0</v>
      </c>
      <c r="DA92" s="1">
        <v>0</v>
      </c>
      <c r="DB92" s="18">
        <f t="shared" si="47"/>
        <v>0</v>
      </c>
      <c r="DS92" s="1">
        <v>0</v>
      </c>
      <c r="DT92" s="1">
        <v>0</v>
      </c>
      <c r="DU92" s="1">
        <v>0</v>
      </c>
      <c r="DV92" s="1">
        <f t="shared" si="2"/>
        <v>0</v>
      </c>
      <c r="EH92" s="1">
        <v>0</v>
      </c>
      <c r="EI92" s="1">
        <v>0</v>
      </c>
      <c r="EJ92" s="1">
        <v>0</v>
      </c>
      <c r="EK92" s="1">
        <f t="shared" si="3"/>
        <v>0</v>
      </c>
      <c r="EM92" s="1">
        <v>0</v>
      </c>
      <c r="EN92" s="1">
        <v>0</v>
      </c>
      <c r="EO92" s="1">
        <v>0</v>
      </c>
      <c r="EP92" s="1">
        <f t="shared" si="4"/>
        <v>0</v>
      </c>
      <c r="ER92" s="1">
        <v>0</v>
      </c>
      <c r="ES92" s="1">
        <v>0</v>
      </c>
      <c r="ET92" s="1">
        <v>0</v>
      </c>
      <c r="EU92" s="1">
        <f t="shared" si="5"/>
        <v>0</v>
      </c>
      <c r="EW92" s="1">
        <v>0</v>
      </c>
      <c r="EX92" s="1">
        <v>0</v>
      </c>
      <c r="EY92" s="1">
        <v>0</v>
      </c>
      <c r="EZ92" s="1">
        <f t="shared" si="6"/>
        <v>0</v>
      </c>
      <c r="FB92" s="1">
        <v>0</v>
      </c>
      <c r="FC92" s="1">
        <v>0</v>
      </c>
      <c r="FD92" s="1">
        <v>0</v>
      </c>
      <c r="FE92" s="1">
        <f t="shared" si="7"/>
        <v>0</v>
      </c>
      <c r="FG92" s="1">
        <v>0</v>
      </c>
      <c r="FH92" s="1">
        <v>0</v>
      </c>
      <c r="FI92" s="1">
        <v>0</v>
      </c>
      <c r="FJ92" s="1">
        <f t="shared" si="8"/>
        <v>0</v>
      </c>
      <c r="FL92" s="1">
        <v>0</v>
      </c>
      <c r="FM92" s="1">
        <v>0</v>
      </c>
      <c r="FN92" s="1">
        <v>0</v>
      </c>
      <c r="FO92" s="1">
        <f t="shared" si="9"/>
        <v>0</v>
      </c>
      <c r="FQ92" s="1">
        <v>0</v>
      </c>
      <c r="FR92" s="1">
        <v>0</v>
      </c>
      <c r="FS92" s="1">
        <v>0</v>
      </c>
      <c r="FT92" s="1">
        <f t="shared" si="10"/>
        <v>0</v>
      </c>
      <c r="FV92" s="1">
        <v>0</v>
      </c>
      <c r="FW92" s="1">
        <v>0</v>
      </c>
      <c r="FX92" s="1">
        <v>0</v>
      </c>
      <c r="FY92" s="1">
        <f t="shared" si="11"/>
        <v>0</v>
      </c>
      <c r="GA92" s="135">
        <v>0</v>
      </c>
      <c r="GB92" s="1">
        <f t="shared" si="48"/>
        <v>0</v>
      </c>
      <c r="GC92" s="1">
        <v>0</v>
      </c>
      <c r="GD92" s="18">
        <f t="shared" si="49"/>
        <v>0</v>
      </c>
      <c r="GF92" s="135">
        <v>0</v>
      </c>
      <c r="GG92" s="1">
        <f t="shared" si="50"/>
        <v>0</v>
      </c>
      <c r="GH92" s="1">
        <v>0</v>
      </c>
      <c r="GI92" s="18">
        <f t="shared" si="51"/>
        <v>0</v>
      </c>
      <c r="GP92" s="1">
        <v>0</v>
      </c>
      <c r="GQ92" s="1">
        <v>0</v>
      </c>
      <c r="GR92" s="1">
        <v>0</v>
      </c>
      <c r="GS92" s="1">
        <v>0</v>
      </c>
      <c r="GU92" s="1">
        <v>0</v>
      </c>
      <c r="GV92" s="1">
        <f t="shared" si="52"/>
        <v>0</v>
      </c>
      <c r="GW92" s="1">
        <v>0</v>
      </c>
      <c r="GX92" s="18">
        <f t="shared" si="53"/>
        <v>0</v>
      </c>
      <c r="HE92" s="158">
        <v>0</v>
      </c>
      <c r="HF92" s="158">
        <v>0</v>
      </c>
      <c r="HG92" s="158">
        <v>0</v>
      </c>
      <c r="HH92" s="158">
        <v>0</v>
      </c>
      <c r="HY92" s="135">
        <v>0</v>
      </c>
      <c r="HZ92" s="1">
        <f t="shared" si="54"/>
        <v>0</v>
      </c>
      <c r="IA92" s="1">
        <v>0</v>
      </c>
      <c r="IB92" s="18">
        <f t="shared" si="55"/>
        <v>0</v>
      </c>
      <c r="ID92" s="1">
        <v>0</v>
      </c>
      <c r="IE92" s="1">
        <v>0</v>
      </c>
      <c r="IF92" s="1">
        <v>0</v>
      </c>
      <c r="IG92" s="1">
        <v>0</v>
      </c>
      <c r="II92" s="135">
        <v>0</v>
      </c>
      <c r="IJ92" s="1">
        <f t="shared" si="56"/>
        <v>0</v>
      </c>
      <c r="IK92" s="1">
        <v>0</v>
      </c>
      <c r="IL92" s="18">
        <f t="shared" si="57"/>
        <v>0</v>
      </c>
      <c r="IO92" s="1">
        <f t="shared" si="58"/>
        <v>0</v>
      </c>
      <c r="IQ92" s="18">
        <f t="shared" si="59"/>
        <v>0</v>
      </c>
      <c r="IX92" s="1">
        <v>0</v>
      </c>
      <c r="IY92" s="1">
        <v>0</v>
      </c>
      <c r="IZ92" s="1">
        <v>0</v>
      </c>
      <c r="JA92" s="18">
        <f t="shared" si="60"/>
        <v>0</v>
      </c>
      <c r="JW92" s="1">
        <v>0</v>
      </c>
      <c r="JX92" s="1">
        <f t="shared" si="62"/>
        <v>0</v>
      </c>
      <c r="JY92" s="1">
        <v>0</v>
      </c>
      <c r="JZ92" s="18">
        <f t="shared" si="63"/>
        <v>0</v>
      </c>
      <c r="MT92" s="12">
        <f t="shared" si="12"/>
        <v>9370</v>
      </c>
      <c r="MU92" s="12">
        <f t="shared" si="13"/>
        <v>4321650</v>
      </c>
      <c r="MV92" s="12">
        <f t="shared" si="14"/>
        <v>0</v>
      </c>
      <c r="MW92" s="12">
        <f t="shared" si="15"/>
        <v>4321650</v>
      </c>
    </row>
    <row r="93" spans="1:361">
      <c r="A93" s="142">
        <v>22</v>
      </c>
      <c r="B93" s="135" t="s">
        <v>1909</v>
      </c>
      <c r="C93" s="18">
        <v>4404</v>
      </c>
      <c r="D93" s="18">
        <f t="shared" si="16"/>
        <v>2642400</v>
      </c>
      <c r="E93" s="18">
        <v>0</v>
      </c>
      <c r="F93" s="18">
        <f t="shared" si="17"/>
        <v>2642400</v>
      </c>
      <c r="H93" s="135">
        <v>0</v>
      </c>
      <c r="I93" s="1">
        <f t="shared" si="18"/>
        <v>0</v>
      </c>
      <c r="J93" s="1">
        <v>0</v>
      </c>
      <c r="K93" s="18">
        <f t="shared" si="19"/>
        <v>0</v>
      </c>
      <c r="M93" s="1">
        <v>0</v>
      </c>
      <c r="N93" s="1">
        <f t="shared" si="20"/>
        <v>0</v>
      </c>
      <c r="O93" s="1">
        <v>0</v>
      </c>
      <c r="P93" s="18">
        <f t="shared" si="21"/>
        <v>0</v>
      </c>
      <c r="R93" s="1">
        <v>0</v>
      </c>
      <c r="S93" s="1">
        <f t="shared" si="22"/>
        <v>0</v>
      </c>
      <c r="T93" s="1">
        <v>0</v>
      </c>
      <c r="U93" s="18">
        <f t="shared" si="23"/>
        <v>0</v>
      </c>
      <c r="W93" s="1">
        <v>0</v>
      </c>
      <c r="X93" s="1">
        <v>0</v>
      </c>
      <c r="Y93" s="1">
        <v>0</v>
      </c>
      <c r="Z93" s="18">
        <f t="shared" si="24"/>
        <v>0</v>
      </c>
      <c r="AB93" s="1">
        <v>0</v>
      </c>
      <c r="AC93" s="1">
        <v>0</v>
      </c>
      <c r="AD93" s="1">
        <v>0</v>
      </c>
      <c r="AE93" s="18">
        <f t="shared" si="25"/>
        <v>0</v>
      </c>
      <c r="AG93" s="1">
        <v>0</v>
      </c>
      <c r="AH93" s="1">
        <f t="shared" si="26"/>
        <v>0</v>
      </c>
      <c r="AI93" s="1">
        <v>0</v>
      </c>
      <c r="AJ93" s="18">
        <f t="shared" si="27"/>
        <v>0</v>
      </c>
      <c r="AQ93" s="135">
        <v>0</v>
      </c>
      <c r="AR93" s="1">
        <f t="shared" si="28"/>
        <v>0</v>
      </c>
      <c r="AS93" s="1">
        <v>0</v>
      </c>
      <c r="AT93" s="18">
        <f t="shared" si="29"/>
        <v>0</v>
      </c>
      <c r="BA93" s="1">
        <v>0</v>
      </c>
      <c r="BB93" s="46">
        <v>0</v>
      </c>
      <c r="BC93" s="1">
        <v>0</v>
      </c>
      <c r="BD93" s="46">
        <f t="shared" si="1"/>
        <v>0</v>
      </c>
      <c r="BK93" s="1">
        <v>30</v>
      </c>
      <c r="BL93" s="1">
        <f t="shared" si="30"/>
        <v>4500</v>
      </c>
      <c r="BM93" s="1">
        <v>0</v>
      </c>
      <c r="BN93" s="18">
        <f t="shared" si="31"/>
        <v>4500</v>
      </c>
      <c r="BP93" s="135">
        <v>0</v>
      </c>
      <c r="BQ93" s="1">
        <f t="shared" si="32"/>
        <v>0</v>
      </c>
      <c r="BR93" s="1">
        <v>0</v>
      </c>
      <c r="BS93" s="18">
        <f t="shared" si="33"/>
        <v>0</v>
      </c>
      <c r="BU93" s="135">
        <v>0</v>
      </c>
      <c r="BV93" s="1">
        <f t="shared" si="34"/>
        <v>0</v>
      </c>
      <c r="BW93" s="1">
        <v>0</v>
      </c>
      <c r="BX93" s="18">
        <f t="shared" si="35"/>
        <v>0</v>
      </c>
      <c r="BZ93" s="135">
        <v>0</v>
      </c>
      <c r="CA93" s="1">
        <f t="shared" si="36"/>
        <v>0</v>
      </c>
      <c r="CB93" s="1">
        <v>0</v>
      </c>
      <c r="CC93" s="18">
        <f t="shared" si="37"/>
        <v>0</v>
      </c>
      <c r="CE93" s="1">
        <v>0</v>
      </c>
      <c r="CF93" s="1">
        <f t="shared" si="38"/>
        <v>0</v>
      </c>
      <c r="CG93" s="1">
        <v>0</v>
      </c>
      <c r="CH93" s="18">
        <f t="shared" si="39"/>
        <v>0</v>
      </c>
      <c r="CJ93" s="1">
        <v>6</v>
      </c>
      <c r="CK93" s="1">
        <f t="shared" si="40"/>
        <v>900</v>
      </c>
      <c r="CL93" s="1">
        <v>0</v>
      </c>
      <c r="CM93" s="18">
        <f t="shared" si="41"/>
        <v>900</v>
      </c>
      <c r="CP93" s="1">
        <f t="shared" si="42"/>
        <v>0</v>
      </c>
      <c r="CQ93" s="1">
        <v>0</v>
      </c>
      <c r="CR93" s="18">
        <f t="shared" si="43"/>
        <v>0</v>
      </c>
      <c r="CT93" s="1">
        <v>0</v>
      </c>
      <c r="CU93" s="1">
        <f t="shared" si="44"/>
        <v>0</v>
      </c>
      <c r="CV93" s="1">
        <v>0</v>
      </c>
      <c r="CW93" s="18">
        <f t="shared" si="45"/>
        <v>0</v>
      </c>
      <c r="CY93" s="1">
        <v>0</v>
      </c>
      <c r="CZ93" s="1">
        <f t="shared" si="46"/>
        <v>0</v>
      </c>
      <c r="DA93" s="1">
        <v>0</v>
      </c>
      <c r="DB93" s="18">
        <f t="shared" si="47"/>
        <v>0</v>
      </c>
      <c r="DS93" s="1">
        <v>0</v>
      </c>
      <c r="DT93" s="1">
        <v>0</v>
      </c>
      <c r="DU93" s="1">
        <v>0</v>
      </c>
      <c r="DV93" s="1">
        <f t="shared" si="2"/>
        <v>0</v>
      </c>
      <c r="EH93" s="1">
        <v>0</v>
      </c>
      <c r="EI93" s="1">
        <v>0</v>
      </c>
      <c r="EJ93" s="1">
        <v>0</v>
      </c>
      <c r="EK93" s="1">
        <f t="shared" si="3"/>
        <v>0</v>
      </c>
      <c r="EM93" s="1">
        <v>0</v>
      </c>
      <c r="EN93" s="1">
        <v>0</v>
      </c>
      <c r="EO93" s="1">
        <v>0</v>
      </c>
      <c r="EP93" s="1">
        <f t="shared" si="4"/>
        <v>0</v>
      </c>
      <c r="ER93" s="1">
        <v>0</v>
      </c>
      <c r="ES93" s="1">
        <v>0</v>
      </c>
      <c r="ET93" s="1">
        <v>0</v>
      </c>
      <c r="EU93" s="1">
        <f t="shared" si="5"/>
        <v>0</v>
      </c>
      <c r="EW93" s="1">
        <v>0</v>
      </c>
      <c r="EX93" s="1">
        <v>0</v>
      </c>
      <c r="EY93" s="1">
        <v>0</v>
      </c>
      <c r="EZ93" s="1">
        <f t="shared" si="6"/>
        <v>0</v>
      </c>
      <c r="FB93" s="1">
        <v>0</v>
      </c>
      <c r="FC93" s="1">
        <v>0</v>
      </c>
      <c r="FD93" s="1">
        <v>0</v>
      </c>
      <c r="FE93" s="1">
        <f t="shared" si="7"/>
        <v>0</v>
      </c>
      <c r="FG93" s="1">
        <v>0</v>
      </c>
      <c r="FH93" s="1">
        <v>0</v>
      </c>
      <c r="FI93" s="1">
        <v>0</v>
      </c>
      <c r="FJ93" s="1">
        <f t="shared" si="8"/>
        <v>0</v>
      </c>
      <c r="FL93" s="1">
        <v>0</v>
      </c>
      <c r="FM93" s="1">
        <v>0</v>
      </c>
      <c r="FN93" s="1">
        <v>0</v>
      </c>
      <c r="FO93" s="1">
        <f t="shared" si="9"/>
        <v>0</v>
      </c>
      <c r="FQ93" s="1">
        <v>0</v>
      </c>
      <c r="FR93" s="1">
        <v>0</v>
      </c>
      <c r="FS93" s="1">
        <v>0</v>
      </c>
      <c r="FT93" s="1">
        <f t="shared" si="10"/>
        <v>0</v>
      </c>
      <c r="FV93" s="1">
        <v>0</v>
      </c>
      <c r="FW93" s="1">
        <v>0</v>
      </c>
      <c r="FX93" s="1">
        <v>0</v>
      </c>
      <c r="FY93" s="1">
        <f t="shared" si="11"/>
        <v>0</v>
      </c>
      <c r="GA93" s="135">
        <v>0</v>
      </c>
      <c r="GB93" s="1">
        <f t="shared" si="48"/>
        <v>0</v>
      </c>
      <c r="GC93" s="1">
        <v>0</v>
      </c>
      <c r="GD93" s="18">
        <f t="shared" si="49"/>
        <v>0</v>
      </c>
      <c r="GF93" s="135">
        <v>0</v>
      </c>
      <c r="GG93" s="1">
        <f t="shared" si="50"/>
        <v>0</v>
      </c>
      <c r="GH93" s="1">
        <v>0</v>
      </c>
      <c r="GI93" s="18">
        <f t="shared" si="51"/>
        <v>0</v>
      </c>
      <c r="GP93" s="1">
        <v>0</v>
      </c>
      <c r="GQ93" s="1">
        <v>0</v>
      </c>
      <c r="GR93" s="1">
        <v>0</v>
      </c>
      <c r="GS93" s="1">
        <v>0</v>
      </c>
      <c r="GU93" s="1">
        <v>4</v>
      </c>
      <c r="GV93" s="1">
        <f t="shared" si="52"/>
        <v>20000</v>
      </c>
      <c r="GW93" s="1">
        <v>0</v>
      </c>
      <c r="GX93" s="18">
        <f t="shared" si="53"/>
        <v>20000</v>
      </c>
      <c r="HE93" s="158">
        <v>0</v>
      </c>
      <c r="HF93" s="158">
        <v>0</v>
      </c>
      <c r="HG93" s="158">
        <v>0</v>
      </c>
      <c r="HH93" s="158">
        <v>0</v>
      </c>
      <c r="HY93" s="135">
        <v>0</v>
      </c>
      <c r="HZ93" s="1">
        <f t="shared" si="54"/>
        <v>0</v>
      </c>
      <c r="IA93" s="1">
        <v>0</v>
      </c>
      <c r="IB93" s="18">
        <f t="shared" si="55"/>
        <v>0</v>
      </c>
      <c r="ID93" s="1">
        <v>0</v>
      </c>
      <c r="IE93" s="1">
        <v>0</v>
      </c>
      <c r="IF93" s="1">
        <v>0</v>
      </c>
      <c r="IG93" s="1">
        <v>0</v>
      </c>
      <c r="II93" s="135">
        <v>0</v>
      </c>
      <c r="IJ93" s="1">
        <f t="shared" si="56"/>
        <v>0</v>
      </c>
      <c r="IK93" s="1">
        <v>0</v>
      </c>
      <c r="IL93" s="18">
        <f t="shared" si="57"/>
        <v>0</v>
      </c>
      <c r="IO93" s="1">
        <f t="shared" si="58"/>
        <v>0</v>
      </c>
      <c r="IQ93" s="18">
        <f t="shared" si="59"/>
        <v>0</v>
      </c>
      <c r="IX93" s="1">
        <v>0</v>
      </c>
      <c r="IY93" s="1">
        <v>0</v>
      </c>
      <c r="IZ93" s="1">
        <v>0</v>
      </c>
      <c r="JA93" s="18">
        <f t="shared" si="60"/>
        <v>0</v>
      </c>
      <c r="JW93" s="1">
        <v>0</v>
      </c>
      <c r="JX93" s="1">
        <f t="shared" si="62"/>
        <v>0</v>
      </c>
      <c r="JY93" s="1">
        <v>0</v>
      </c>
      <c r="JZ93" s="18">
        <f t="shared" si="63"/>
        <v>0</v>
      </c>
      <c r="MT93" s="12">
        <f t="shared" si="12"/>
        <v>4444</v>
      </c>
      <c r="MU93" s="12">
        <f t="shared" si="13"/>
        <v>2667800</v>
      </c>
      <c r="MV93" s="12">
        <f t="shared" si="14"/>
        <v>0</v>
      </c>
      <c r="MW93" s="12">
        <f t="shared" si="15"/>
        <v>2667800</v>
      </c>
    </row>
    <row r="94" spans="1:361">
      <c r="A94" s="142">
        <v>23</v>
      </c>
      <c r="B94" s="135" t="s">
        <v>1910</v>
      </c>
      <c r="C94" s="18">
        <v>0</v>
      </c>
      <c r="D94" s="18">
        <f t="shared" si="16"/>
        <v>0</v>
      </c>
      <c r="E94" s="18">
        <v>0</v>
      </c>
      <c r="F94" s="18">
        <f t="shared" si="17"/>
        <v>0</v>
      </c>
      <c r="H94" s="135">
        <v>232</v>
      </c>
      <c r="I94" s="1">
        <f t="shared" si="18"/>
        <v>69600</v>
      </c>
      <c r="J94" s="1">
        <v>0</v>
      </c>
      <c r="K94" s="18">
        <f t="shared" si="19"/>
        <v>69600</v>
      </c>
      <c r="M94" s="1">
        <v>3003</v>
      </c>
      <c r="N94" s="1">
        <f t="shared" si="20"/>
        <v>750750</v>
      </c>
      <c r="O94" s="1">
        <v>0</v>
      </c>
      <c r="P94" s="18">
        <f t="shared" si="21"/>
        <v>750750</v>
      </c>
      <c r="R94" s="1">
        <v>25</v>
      </c>
      <c r="S94" s="1">
        <f t="shared" si="22"/>
        <v>5000</v>
      </c>
      <c r="T94" s="1">
        <v>0</v>
      </c>
      <c r="U94" s="18">
        <f t="shared" si="23"/>
        <v>5000</v>
      </c>
      <c r="W94" s="1">
        <v>0</v>
      </c>
      <c r="X94" s="1">
        <v>0</v>
      </c>
      <c r="Y94" s="1">
        <v>0</v>
      </c>
      <c r="Z94" s="18">
        <f t="shared" si="24"/>
        <v>0</v>
      </c>
      <c r="AB94" s="1">
        <v>0</v>
      </c>
      <c r="AC94" s="1">
        <v>0</v>
      </c>
      <c r="AD94" s="1">
        <v>0</v>
      </c>
      <c r="AE94" s="18">
        <f t="shared" si="25"/>
        <v>0</v>
      </c>
      <c r="AG94" s="1">
        <v>208</v>
      </c>
      <c r="AH94" s="1">
        <f t="shared" si="26"/>
        <v>20800</v>
      </c>
      <c r="AI94" s="1">
        <v>0</v>
      </c>
      <c r="AJ94" s="18">
        <f t="shared" si="27"/>
        <v>20800</v>
      </c>
      <c r="AQ94" s="135">
        <v>232</v>
      </c>
      <c r="AR94" s="1">
        <f t="shared" si="28"/>
        <v>278400</v>
      </c>
      <c r="AS94" s="1">
        <v>0</v>
      </c>
      <c r="AT94" s="18">
        <f t="shared" si="29"/>
        <v>278400</v>
      </c>
      <c r="BA94" s="1">
        <v>7414</v>
      </c>
      <c r="BB94" s="46">
        <v>1403689.8100289698</v>
      </c>
      <c r="BC94" s="1">
        <v>0</v>
      </c>
      <c r="BD94" s="46">
        <f t="shared" si="1"/>
        <v>1403689.8100289698</v>
      </c>
      <c r="BK94" s="1">
        <v>0</v>
      </c>
      <c r="BL94" s="1">
        <f t="shared" si="30"/>
        <v>0</v>
      </c>
      <c r="BM94" s="1">
        <v>0</v>
      </c>
      <c r="BN94" s="18">
        <f t="shared" si="31"/>
        <v>0</v>
      </c>
      <c r="BP94" s="135">
        <v>232</v>
      </c>
      <c r="BQ94" s="1">
        <f t="shared" si="32"/>
        <v>23200</v>
      </c>
      <c r="BR94" s="1">
        <v>0</v>
      </c>
      <c r="BS94" s="18">
        <f t="shared" si="33"/>
        <v>23200</v>
      </c>
      <c r="BU94" s="135">
        <v>232</v>
      </c>
      <c r="BV94" s="1">
        <f t="shared" si="34"/>
        <v>23200</v>
      </c>
      <c r="BW94" s="1">
        <v>0</v>
      </c>
      <c r="BX94" s="18">
        <f t="shared" si="35"/>
        <v>23200</v>
      </c>
      <c r="BZ94" s="135">
        <v>232</v>
      </c>
      <c r="CA94" s="1">
        <f t="shared" si="36"/>
        <v>46400</v>
      </c>
      <c r="CB94" s="1">
        <v>0</v>
      </c>
      <c r="CC94" s="18">
        <f t="shared" si="37"/>
        <v>46400</v>
      </c>
      <c r="CE94" s="1">
        <v>208</v>
      </c>
      <c r="CF94" s="1">
        <f t="shared" si="38"/>
        <v>31200</v>
      </c>
      <c r="CG94" s="1">
        <v>0</v>
      </c>
      <c r="CH94" s="18">
        <f t="shared" si="39"/>
        <v>31200</v>
      </c>
      <c r="CJ94" s="1">
        <v>0</v>
      </c>
      <c r="CK94" s="1">
        <f t="shared" si="40"/>
        <v>0</v>
      </c>
      <c r="CL94" s="1">
        <v>0</v>
      </c>
      <c r="CM94" s="18">
        <f t="shared" si="41"/>
        <v>0</v>
      </c>
      <c r="CO94" s="1">
        <v>40</v>
      </c>
      <c r="CP94" s="1">
        <f t="shared" si="42"/>
        <v>20000</v>
      </c>
      <c r="CQ94" s="1">
        <v>0</v>
      </c>
      <c r="CR94" s="18">
        <f t="shared" si="43"/>
        <v>20000</v>
      </c>
      <c r="CT94" s="1">
        <v>80</v>
      </c>
      <c r="CU94" s="1">
        <f t="shared" si="44"/>
        <v>80000</v>
      </c>
      <c r="CV94" s="1">
        <v>0</v>
      </c>
      <c r="CW94" s="18">
        <f t="shared" si="45"/>
        <v>80000</v>
      </c>
      <c r="CY94" s="1">
        <v>773</v>
      </c>
      <c r="CZ94" s="1">
        <f t="shared" si="46"/>
        <v>77300</v>
      </c>
      <c r="DA94" s="1">
        <v>0</v>
      </c>
      <c r="DB94" s="18">
        <f t="shared" si="47"/>
        <v>77300</v>
      </c>
      <c r="DS94" s="1">
        <v>0</v>
      </c>
      <c r="DT94" s="1">
        <v>0</v>
      </c>
      <c r="DU94" s="1">
        <v>0</v>
      </c>
      <c r="DV94" s="1">
        <f t="shared" si="2"/>
        <v>0</v>
      </c>
      <c r="EH94" s="1">
        <v>0</v>
      </c>
      <c r="EI94" s="1">
        <v>0</v>
      </c>
      <c r="EJ94" s="1">
        <v>0</v>
      </c>
      <c r="EK94" s="1">
        <f t="shared" si="3"/>
        <v>0</v>
      </c>
      <c r="EM94" s="1">
        <v>0</v>
      </c>
      <c r="EN94" s="1">
        <v>0</v>
      </c>
      <c r="EO94" s="1">
        <v>0</v>
      </c>
      <c r="EP94" s="1">
        <f t="shared" si="4"/>
        <v>0</v>
      </c>
      <c r="ER94" s="1">
        <v>0</v>
      </c>
      <c r="ES94" s="1">
        <v>0</v>
      </c>
      <c r="ET94" s="1">
        <v>0</v>
      </c>
      <c r="EU94" s="1">
        <f t="shared" si="5"/>
        <v>0</v>
      </c>
      <c r="EW94" s="1">
        <v>0</v>
      </c>
      <c r="EX94" s="1">
        <v>0</v>
      </c>
      <c r="EY94" s="1">
        <v>0</v>
      </c>
      <c r="EZ94" s="1">
        <f t="shared" si="6"/>
        <v>0</v>
      </c>
      <c r="FB94" s="1">
        <v>0</v>
      </c>
      <c r="FC94" s="1">
        <v>0</v>
      </c>
      <c r="FD94" s="1">
        <v>0</v>
      </c>
      <c r="FE94" s="1">
        <f t="shared" si="7"/>
        <v>0</v>
      </c>
      <c r="FG94" s="1">
        <v>0</v>
      </c>
      <c r="FH94" s="1">
        <v>0</v>
      </c>
      <c r="FI94" s="1">
        <v>0</v>
      </c>
      <c r="FJ94" s="1">
        <f t="shared" si="8"/>
        <v>0</v>
      </c>
      <c r="FL94" s="1">
        <v>0</v>
      </c>
      <c r="FM94" s="1">
        <v>0</v>
      </c>
      <c r="FN94" s="1">
        <v>0</v>
      </c>
      <c r="FO94" s="1">
        <f t="shared" si="9"/>
        <v>0</v>
      </c>
      <c r="FQ94" s="1">
        <v>0</v>
      </c>
      <c r="FR94" s="1">
        <v>0</v>
      </c>
      <c r="FS94" s="1">
        <v>0</v>
      </c>
      <c r="FT94" s="1">
        <f t="shared" si="10"/>
        <v>0</v>
      </c>
      <c r="FV94" s="1">
        <v>0</v>
      </c>
      <c r="FW94" s="1">
        <v>0</v>
      </c>
      <c r="FX94" s="1">
        <v>0</v>
      </c>
      <c r="FY94" s="1">
        <f t="shared" si="11"/>
        <v>0</v>
      </c>
      <c r="GA94" s="135">
        <v>232</v>
      </c>
      <c r="GB94" s="1">
        <f t="shared" si="48"/>
        <v>3712000</v>
      </c>
      <c r="GC94" s="1">
        <v>0</v>
      </c>
      <c r="GD94" s="18">
        <f t="shared" si="49"/>
        <v>3712000</v>
      </c>
      <c r="GF94" s="135">
        <v>232</v>
      </c>
      <c r="GG94" s="1">
        <f t="shared" si="50"/>
        <v>46400</v>
      </c>
      <c r="GH94" s="1">
        <v>0</v>
      </c>
      <c r="GI94" s="18">
        <f t="shared" si="51"/>
        <v>46400</v>
      </c>
      <c r="GP94" s="1">
        <v>0</v>
      </c>
      <c r="GQ94" s="1">
        <v>0</v>
      </c>
      <c r="GR94" s="1">
        <v>0</v>
      </c>
      <c r="GS94" s="1">
        <v>0</v>
      </c>
      <c r="GU94" s="1">
        <v>0</v>
      </c>
      <c r="GV94" s="1">
        <f t="shared" si="52"/>
        <v>0</v>
      </c>
      <c r="GW94" s="1">
        <v>0</v>
      </c>
      <c r="GX94" s="18">
        <f t="shared" si="53"/>
        <v>0</v>
      </c>
      <c r="HE94" s="158">
        <v>0</v>
      </c>
      <c r="HF94" s="158">
        <v>0</v>
      </c>
      <c r="HG94" s="158">
        <v>0</v>
      </c>
      <c r="HH94" s="158">
        <v>0</v>
      </c>
      <c r="HY94" s="135">
        <v>12</v>
      </c>
      <c r="HZ94" s="1">
        <f t="shared" si="54"/>
        <v>864000</v>
      </c>
      <c r="IA94" s="1">
        <v>0</v>
      </c>
      <c r="IB94" s="18">
        <f t="shared" si="55"/>
        <v>864000</v>
      </c>
      <c r="ID94" s="1">
        <v>0</v>
      </c>
      <c r="IE94" s="1">
        <v>0</v>
      </c>
      <c r="IF94" s="1">
        <v>0</v>
      </c>
      <c r="IG94" s="1">
        <v>0</v>
      </c>
      <c r="II94" s="135">
        <v>1</v>
      </c>
      <c r="IJ94" s="1">
        <f t="shared" si="56"/>
        <v>3500</v>
      </c>
      <c r="IK94" s="1">
        <v>0</v>
      </c>
      <c r="IL94" s="18">
        <f t="shared" si="57"/>
        <v>3500</v>
      </c>
      <c r="IN94" s="1">
        <v>60</v>
      </c>
      <c r="IO94" s="1">
        <f t="shared" si="58"/>
        <v>108000</v>
      </c>
      <c r="IQ94" s="18">
        <f t="shared" si="59"/>
        <v>108000</v>
      </c>
      <c r="IX94" s="1">
        <v>232</v>
      </c>
      <c r="IY94" s="1">
        <v>194000</v>
      </c>
      <c r="IZ94" s="1">
        <v>0</v>
      </c>
      <c r="JA94" s="18">
        <f t="shared" si="60"/>
        <v>194000</v>
      </c>
      <c r="JW94" s="1">
        <v>10</v>
      </c>
      <c r="JX94" s="1">
        <f t="shared" si="62"/>
        <v>10000</v>
      </c>
      <c r="JY94" s="1">
        <v>0</v>
      </c>
      <c r="JZ94" s="18">
        <f t="shared" si="63"/>
        <v>10000</v>
      </c>
      <c r="MT94" s="12">
        <f t="shared" si="12"/>
        <v>13690</v>
      </c>
      <c r="MU94" s="12">
        <f t="shared" si="13"/>
        <v>7767439.8100289702</v>
      </c>
      <c r="MV94" s="12">
        <f t="shared" si="14"/>
        <v>0</v>
      </c>
      <c r="MW94" s="12">
        <f t="shared" si="15"/>
        <v>7767439.8100289702</v>
      </c>
    </row>
    <row r="95" spans="1:361">
      <c r="A95" s="142">
        <v>24</v>
      </c>
      <c r="B95" s="135" t="s">
        <v>1911</v>
      </c>
      <c r="C95" s="18">
        <v>1969</v>
      </c>
      <c r="D95" s="18">
        <f t="shared" si="16"/>
        <v>1181400</v>
      </c>
      <c r="E95" s="18">
        <v>0</v>
      </c>
      <c r="F95" s="18">
        <f t="shared" si="17"/>
        <v>1181400</v>
      </c>
      <c r="H95" s="135">
        <v>0</v>
      </c>
      <c r="I95" s="1">
        <f t="shared" si="18"/>
        <v>0</v>
      </c>
      <c r="J95" s="1">
        <v>0</v>
      </c>
      <c r="K95" s="18">
        <f t="shared" si="19"/>
        <v>0</v>
      </c>
      <c r="M95" s="1">
        <v>1476</v>
      </c>
      <c r="N95" s="1">
        <f t="shared" si="20"/>
        <v>369000</v>
      </c>
      <c r="O95" s="1">
        <v>0</v>
      </c>
      <c r="P95" s="18">
        <f t="shared" si="21"/>
        <v>369000</v>
      </c>
      <c r="R95" s="1">
        <v>85</v>
      </c>
      <c r="S95" s="1">
        <f t="shared" si="22"/>
        <v>17000</v>
      </c>
      <c r="T95" s="1">
        <v>0</v>
      </c>
      <c r="U95" s="18">
        <f t="shared" si="23"/>
        <v>17000</v>
      </c>
      <c r="W95" s="1">
        <v>0</v>
      </c>
      <c r="X95" s="1">
        <v>0</v>
      </c>
      <c r="Y95" s="1">
        <v>0</v>
      </c>
      <c r="Z95" s="18">
        <f t="shared" si="24"/>
        <v>0</v>
      </c>
      <c r="AB95" s="1">
        <v>0</v>
      </c>
      <c r="AC95" s="1">
        <v>0</v>
      </c>
      <c r="AD95" s="1">
        <v>0</v>
      </c>
      <c r="AE95" s="18">
        <f t="shared" si="25"/>
        <v>0</v>
      </c>
      <c r="AG95" s="1">
        <v>0</v>
      </c>
      <c r="AH95" s="1">
        <f t="shared" si="26"/>
        <v>0</v>
      </c>
      <c r="AI95" s="1">
        <v>0</v>
      </c>
      <c r="AJ95" s="18">
        <f t="shared" si="27"/>
        <v>0</v>
      </c>
      <c r="AQ95" s="135">
        <v>0</v>
      </c>
      <c r="AR95" s="1">
        <f t="shared" si="28"/>
        <v>0</v>
      </c>
      <c r="AS95" s="1">
        <v>0</v>
      </c>
      <c r="AT95" s="18">
        <f t="shared" si="29"/>
        <v>0</v>
      </c>
      <c r="BA95" s="1">
        <v>0</v>
      </c>
      <c r="BB95" s="46">
        <v>0</v>
      </c>
      <c r="BC95" s="1">
        <v>0</v>
      </c>
      <c r="BD95" s="46">
        <f t="shared" si="1"/>
        <v>0</v>
      </c>
      <c r="BK95" s="1">
        <v>20</v>
      </c>
      <c r="BL95" s="1">
        <f t="shared" si="30"/>
        <v>3000</v>
      </c>
      <c r="BM95" s="1">
        <v>0</v>
      </c>
      <c r="BN95" s="18">
        <f t="shared" si="31"/>
        <v>3000</v>
      </c>
      <c r="BP95" s="135">
        <v>0</v>
      </c>
      <c r="BQ95" s="1">
        <f t="shared" si="32"/>
        <v>0</v>
      </c>
      <c r="BR95" s="1">
        <v>0</v>
      </c>
      <c r="BS95" s="18">
        <f t="shared" si="33"/>
        <v>0</v>
      </c>
      <c r="BU95" s="135">
        <v>0</v>
      </c>
      <c r="BV95" s="1">
        <f t="shared" si="34"/>
        <v>0</v>
      </c>
      <c r="BW95" s="1">
        <v>0</v>
      </c>
      <c r="BX95" s="18">
        <f t="shared" si="35"/>
        <v>0</v>
      </c>
      <c r="BZ95" s="135">
        <v>0</v>
      </c>
      <c r="CA95" s="1">
        <f t="shared" si="36"/>
        <v>0</v>
      </c>
      <c r="CB95" s="1">
        <v>0</v>
      </c>
      <c r="CC95" s="18">
        <f t="shared" si="37"/>
        <v>0</v>
      </c>
      <c r="CE95" s="1">
        <v>0</v>
      </c>
      <c r="CF95" s="1">
        <f t="shared" si="38"/>
        <v>0</v>
      </c>
      <c r="CG95" s="1">
        <v>0</v>
      </c>
      <c r="CH95" s="18">
        <f t="shared" si="39"/>
        <v>0</v>
      </c>
      <c r="CJ95" s="1">
        <v>0</v>
      </c>
      <c r="CK95" s="1">
        <f t="shared" si="40"/>
        <v>0</v>
      </c>
      <c r="CL95" s="1">
        <v>0</v>
      </c>
      <c r="CM95" s="18">
        <f t="shared" si="41"/>
        <v>0</v>
      </c>
      <c r="CO95" s="1">
        <v>0</v>
      </c>
      <c r="CP95" s="1">
        <f t="shared" si="42"/>
        <v>0</v>
      </c>
      <c r="CQ95" s="1">
        <v>0</v>
      </c>
      <c r="CR95" s="18">
        <f t="shared" si="43"/>
        <v>0</v>
      </c>
      <c r="CT95" s="1">
        <v>0</v>
      </c>
      <c r="CU95" s="1">
        <f t="shared" si="44"/>
        <v>0</v>
      </c>
      <c r="CV95" s="1">
        <v>0</v>
      </c>
      <c r="CW95" s="18">
        <f t="shared" si="45"/>
        <v>0</v>
      </c>
      <c r="CY95" s="1">
        <v>0</v>
      </c>
      <c r="CZ95" s="1">
        <f t="shared" si="46"/>
        <v>0</v>
      </c>
      <c r="DA95" s="1">
        <v>0</v>
      </c>
      <c r="DB95" s="18">
        <f t="shared" si="47"/>
        <v>0</v>
      </c>
      <c r="DS95" s="1">
        <v>0</v>
      </c>
      <c r="DT95" s="1">
        <v>0</v>
      </c>
      <c r="DU95" s="1">
        <v>0</v>
      </c>
      <c r="DV95" s="1">
        <f t="shared" si="2"/>
        <v>0</v>
      </c>
      <c r="EH95" s="1">
        <v>0</v>
      </c>
      <c r="EI95" s="1">
        <v>0</v>
      </c>
      <c r="EJ95" s="1">
        <v>0</v>
      </c>
      <c r="EK95" s="1">
        <f t="shared" si="3"/>
        <v>0</v>
      </c>
      <c r="EM95" s="1">
        <v>0</v>
      </c>
      <c r="EN95" s="1">
        <v>0</v>
      </c>
      <c r="EO95" s="1">
        <v>0</v>
      </c>
      <c r="EP95" s="1">
        <f t="shared" si="4"/>
        <v>0</v>
      </c>
      <c r="ER95" s="1">
        <v>0</v>
      </c>
      <c r="ES95" s="1">
        <v>0</v>
      </c>
      <c r="ET95" s="1">
        <v>0</v>
      </c>
      <c r="EU95" s="1">
        <f t="shared" si="5"/>
        <v>0</v>
      </c>
      <c r="EW95" s="1">
        <v>0</v>
      </c>
      <c r="EX95" s="1">
        <v>0</v>
      </c>
      <c r="EY95" s="1">
        <v>0</v>
      </c>
      <c r="EZ95" s="1">
        <f t="shared" si="6"/>
        <v>0</v>
      </c>
      <c r="FB95" s="1">
        <v>0</v>
      </c>
      <c r="FC95" s="1">
        <v>0</v>
      </c>
      <c r="FD95" s="1">
        <v>0</v>
      </c>
      <c r="FE95" s="1">
        <f t="shared" si="7"/>
        <v>0</v>
      </c>
      <c r="FG95" s="1">
        <v>0</v>
      </c>
      <c r="FH95" s="1">
        <v>0</v>
      </c>
      <c r="FI95" s="1">
        <v>0</v>
      </c>
      <c r="FJ95" s="1">
        <f t="shared" si="8"/>
        <v>0</v>
      </c>
      <c r="FL95" s="1">
        <v>0</v>
      </c>
      <c r="FM95" s="1">
        <v>0</v>
      </c>
      <c r="FN95" s="1">
        <v>0</v>
      </c>
      <c r="FO95" s="1">
        <f t="shared" si="9"/>
        <v>0</v>
      </c>
      <c r="FQ95" s="1">
        <v>0</v>
      </c>
      <c r="FR95" s="1">
        <v>0</v>
      </c>
      <c r="FS95" s="1">
        <v>0</v>
      </c>
      <c r="FT95" s="1">
        <f t="shared" si="10"/>
        <v>0</v>
      </c>
      <c r="FV95" s="1">
        <v>0</v>
      </c>
      <c r="FW95" s="1">
        <v>0</v>
      </c>
      <c r="FX95" s="1">
        <v>0</v>
      </c>
      <c r="FY95" s="1">
        <f t="shared" si="11"/>
        <v>0</v>
      </c>
      <c r="GA95" s="135">
        <v>0</v>
      </c>
      <c r="GB95" s="1">
        <f t="shared" si="48"/>
        <v>0</v>
      </c>
      <c r="GC95" s="1">
        <v>0</v>
      </c>
      <c r="GD95" s="18">
        <f t="shared" si="49"/>
        <v>0</v>
      </c>
      <c r="GF95" s="135">
        <v>0</v>
      </c>
      <c r="GG95" s="1">
        <f t="shared" si="50"/>
        <v>0</v>
      </c>
      <c r="GH95" s="1">
        <v>0</v>
      </c>
      <c r="GI95" s="18">
        <f t="shared" si="51"/>
        <v>0</v>
      </c>
      <c r="GP95" s="1">
        <v>0</v>
      </c>
      <c r="GQ95" s="1">
        <v>0</v>
      </c>
      <c r="GR95" s="1">
        <v>0</v>
      </c>
      <c r="GS95" s="1">
        <v>0</v>
      </c>
      <c r="GU95" s="1">
        <v>4</v>
      </c>
      <c r="GV95" s="1">
        <f t="shared" si="52"/>
        <v>20000</v>
      </c>
      <c r="GW95" s="1">
        <v>0</v>
      </c>
      <c r="GX95" s="18">
        <f t="shared" si="53"/>
        <v>20000</v>
      </c>
      <c r="HE95" s="158">
        <v>0</v>
      </c>
      <c r="HF95" s="158">
        <v>0</v>
      </c>
      <c r="HG95" s="158">
        <v>0</v>
      </c>
      <c r="HH95" s="158">
        <v>0</v>
      </c>
      <c r="HY95" s="135">
        <v>0</v>
      </c>
      <c r="HZ95" s="1">
        <f t="shared" si="54"/>
        <v>0</v>
      </c>
      <c r="IA95" s="1">
        <v>0</v>
      </c>
      <c r="IB95" s="18">
        <f t="shared" si="55"/>
        <v>0</v>
      </c>
      <c r="ID95" s="1">
        <v>0</v>
      </c>
      <c r="IE95" s="1">
        <v>0</v>
      </c>
      <c r="IF95" s="1">
        <v>0</v>
      </c>
      <c r="IG95" s="1">
        <v>0</v>
      </c>
      <c r="II95" s="135">
        <v>0</v>
      </c>
      <c r="IJ95" s="1">
        <f t="shared" si="56"/>
        <v>0</v>
      </c>
      <c r="IK95" s="1">
        <v>0</v>
      </c>
      <c r="IL95" s="18">
        <f t="shared" si="57"/>
        <v>0</v>
      </c>
      <c r="IO95" s="1">
        <f t="shared" si="58"/>
        <v>0</v>
      </c>
      <c r="IQ95" s="18">
        <f t="shared" si="59"/>
        <v>0</v>
      </c>
      <c r="IX95" s="1">
        <v>0</v>
      </c>
      <c r="IY95" s="1">
        <v>0</v>
      </c>
      <c r="IZ95" s="1">
        <v>0</v>
      </c>
      <c r="JA95" s="18">
        <f t="shared" si="60"/>
        <v>0</v>
      </c>
      <c r="JW95" s="1">
        <v>0</v>
      </c>
      <c r="JX95" s="1">
        <f t="shared" si="62"/>
        <v>0</v>
      </c>
      <c r="JY95" s="1">
        <v>0</v>
      </c>
      <c r="JZ95" s="18">
        <f t="shared" si="63"/>
        <v>0</v>
      </c>
      <c r="MT95" s="12">
        <f t="shared" si="12"/>
        <v>3554</v>
      </c>
      <c r="MU95" s="12">
        <f t="shared" si="13"/>
        <v>1590400</v>
      </c>
      <c r="MV95" s="12">
        <f t="shared" si="14"/>
        <v>0</v>
      </c>
      <c r="MW95" s="12">
        <f t="shared" si="15"/>
        <v>1590400</v>
      </c>
    </row>
    <row r="96" spans="1:361">
      <c r="A96" s="142">
        <v>25</v>
      </c>
      <c r="B96" s="135" t="s">
        <v>1912</v>
      </c>
      <c r="C96" s="18">
        <v>0</v>
      </c>
      <c r="D96" s="18">
        <f t="shared" si="16"/>
        <v>0</v>
      </c>
      <c r="E96" s="18">
        <v>0</v>
      </c>
      <c r="F96" s="18">
        <f t="shared" si="17"/>
        <v>0</v>
      </c>
      <c r="H96" s="135">
        <v>122</v>
      </c>
      <c r="I96" s="1">
        <f t="shared" si="18"/>
        <v>36600</v>
      </c>
      <c r="J96" s="1">
        <v>0</v>
      </c>
      <c r="K96" s="18">
        <f t="shared" si="19"/>
        <v>36600</v>
      </c>
      <c r="M96" s="1">
        <v>0</v>
      </c>
      <c r="N96" s="1">
        <f t="shared" si="20"/>
        <v>0</v>
      </c>
      <c r="O96" s="1">
        <v>0</v>
      </c>
      <c r="P96" s="18">
        <f t="shared" si="21"/>
        <v>0</v>
      </c>
      <c r="R96" s="1">
        <v>0</v>
      </c>
      <c r="S96" s="1">
        <f t="shared" si="22"/>
        <v>0</v>
      </c>
      <c r="T96" s="1">
        <v>0</v>
      </c>
      <c r="U96" s="18">
        <f t="shared" si="23"/>
        <v>0</v>
      </c>
      <c r="W96" s="1">
        <v>0</v>
      </c>
      <c r="X96" s="1">
        <v>0</v>
      </c>
      <c r="Y96" s="1">
        <v>0</v>
      </c>
      <c r="Z96" s="18">
        <f t="shared" si="24"/>
        <v>0</v>
      </c>
      <c r="AB96" s="1">
        <v>0</v>
      </c>
      <c r="AC96" s="1">
        <v>0</v>
      </c>
      <c r="AD96" s="1">
        <v>0</v>
      </c>
      <c r="AE96" s="18">
        <f t="shared" si="25"/>
        <v>0</v>
      </c>
      <c r="AG96" s="1">
        <v>122</v>
      </c>
      <c r="AH96" s="1">
        <f t="shared" si="26"/>
        <v>12200</v>
      </c>
      <c r="AI96" s="1">
        <v>0</v>
      </c>
      <c r="AJ96" s="18">
        <f t="shared" si="27"/>
        <v>12200</v>
      </c>
      <c r="AQ96" s="135">
        <v>122</v>
      </c>
      <c r="AR96" s="1">
        <f t="shared" si="28"/>
        <v>146400</v>
      </c>
      <c r="AS96" s="1">
        <v>0</v>
      </c>
      <c r="AT96" s="18">
        <f t="shared" si="29"/>
        <v>146400</v>
      </c>
      <c r="BA96" s="1">
        <v>4033</v>
      </c>
      <c r="BB96" s="46">
        <v>755637.27454755106</v>
      </c>
      <c r="BC96" s="1">
        <v>0</v>
      </c>
      <c r="BD96" s="46">
        <f t="shared" si="1"/>
        <v>755637.27454755106</v>
      </c>
      <c r="BK96" s="1">
        <v>0</v>
      </c>
      <c r="BL96" s="1">
        <f t="shared" si="30"/>
        <v>0</v>
      </c>
      <c r="BM96" s="1">
        <v>0</v>
      </c>
      <c r="BN96" s="18">
        <f t="shared" si="31"/>
        <v>0</v>
      </c>
      <c r="BP96" s="135">
        <v>122</v>
      </c>
      <c r="BQ96" s="1">
        <f t="shared" si="32"/>
        <v>12200</v>
      </c>
      <c r="BR96" s="1">
        <v>0</v>
      </c>
      <c r="BS96" s="18">
        <f t="shared" si="33"/>
        <v>12200</v>
      </c>
      <c r="BU96" s="135">
        <v>122</v>
      </c>
      <c r="BV96" s="1">
        <f t="shared" si="34"/>
        <v>12200</v>
      </c>
      <c r="BW96" s="1">
        <v>0</v>
      </c>
      <c r="BX96" s="18">
        <f t="shared" si="35"/>
        <v>12200</v>
      </c>
      <c r="BZ96" s="135">
        <v>122</v>
      </c>
      <c r="CA96" s="1">
        <f t="shared" si="36"/>
        <v>24400</v>
      </c>
      <c r="CB96" s="1">
        <v>0</v>
      </c>
      <c r="CC96" s="18">
        <f t="shared" si="37"/>
        <v>24400</v>
      </c>
      <c r="CE96" s="1">
        <v>122</v>
      </c>
      <c r="CF96" s="1">
        <f t="shared" si="38"/>
        <v>18300</v>
      </c>
      <c r="CG96" s="1">
        <v>0</v>
      </c>
      <c r="CH96" s="18">
        <f t="shared" si="39"/>
        <v>18300</v>
      </c>
      <c r="CJ96" s="1">
        <v>0</v>
      </c>
      <c r="CK96" s="1">
        <f t="shared" si="40"/>
        <v>0</v>
      </c>
      <c r="CL96" s="1">
        <v>0</v>
      </c>
      <c r="CM96" s="18">
        <f t="shared" si="41"/>
        <v>0</v>
      </c>
      <c r="CO96" s="1">
        <v>20</v>
      </c>
      <c r="CP96" s="1">
        <f t="shared" si="42"/>
        <v>10000</v>
      </c>
      <c r="CQ96" s="1">
        <v>0</v>
      </c>
      <c r="CR96" s="18">
        <f t="shared" si="43"/>
        <v>10000</v>
      </c>
      <c r="CT96" s="1">
        <v>40</v>
      </c>
      <c r="CU96" s="1">
        <f t="shared" si="44"/>
        <v>40000</v>
      </c>
      <c r="CV96" s="1">
        <v>0</v>
      </c>
      <c r="CW96" s="18">
        <f t="shared" si="45"/>
        <v>40000</v>
      </c>
      <c r="CY96" s="1">
        <f>429-16</f>
        <v>413</v>
      </c>
      <c r="CZ96" s="1">
        <f t="shared" si="46"/>
        <v>41300</v>
      </c>
      <c r="DA96" s="1">
        <v>0</v>
      </c>
      <c r="DB96" s="18">
        <f t="shared" si="47"/>
        <v>41300</v>
      </c>
      <c r="DS96" s="1">
        <v>0</v>
      </c>
      <c r="DT96" s="1">
        <v>0</v>
      </c>
      <c r="DU96" s="1">
        <v>0</v>
      </c>
      <c r="DV96" s="1">
        <f t="shared" si="2"/>
        <v>0</v>
      </c>
      <c r="EH96" s="1">
        <v>0</v>
      </c>
      <c r="EI96" s="1">
        <v>0</v>
      </c>
      <c r="EJ96" s="1">
        <v>0</v>
      </c>
      <c r="EK96" s="1">
        <f t="shared" si="3"/>
        <v>0</v>
      </c>
      <c r="EM96" s="1">
        <v>0</v>
      </c>
      <c r="EN96" s="1">
        <v>0</v>
      </c>
      <c r="EO96" s="1">
        <v>0</v>
      </c>
      <c r="EP96" s="1">
        <f t="shared" si="4"/>
        <v>0</v>
      </c>
      <c r="ER96" s="1">
        <v>0</v>
      </c>
      <c r="ES96" s="1">
        <v>0</v>
      </c>
      <c r="ET96" s="1">
        <v>0</v>
      </c>
      <c r="EU96" s="1">
        <f t="shared" si="5"/>
        <v>0</v>
      </c>
      <c r="EW96" s="1">
        <v>0</v>
      </c>
      <c r="EX96" s="1">
        <v>0</v>
      </c>
      <c r="EY96" s="1">
        <v>0</v>
      </c>
      <c r="EZ96" s="1">
        <f t="shared" si="6"/>
        <v>0</v>
      </c>
      <c r="FB96" s="1">
        <v>0</v>
      </c>
      <c r="FC96" s="1">
        <v>0</v>
      </c>
      <c r="FD96" s="1">
        <v>0</v>
      </c>
      <c r="FE96" s="1">
        <f t="shared" si="7"/>
        <v>0</v>
      </c>
      <c r="FG96" s="1">
        <v>0</v>
      </c>
      <c r="FH96" s="1">
        <v>0</v>
      </c>
      <c r="FI96" s="1">
        <v>0</v>
      </c>
      <c r="FJ96" s="1">
        <f t="shared" si="8"/>
        <v>0</v>
      </c>
      <c r="FL96" s="1">
        <v>0</v>
      </c>
      <c r="FM96" s="1">
        <v>0</v>
      </c>
      <c r="FN96" s="1">
        <v>0</v>
      </c>
      <c r="FO96" s="1">
        <f t="shared" si="9"/>
        <v>0</v>
      </c>
      <c r="FQ96" s="1">
        <v>0</v>
      </c>
      <c r="FR96" s="1">
        <v>0</v>
      </c>
      <c r="FS96" s="1">
        <v>0</v>
      </c>
      <c r="FT96" s="1">
        <f t="shared" si="10"/>
        <v>0</v>
      </c>
      <c r="FV96" s="1">
        <v>0</v>
      </c>
      <c r="FW96" s="1">
        <v>0</v>
      </c>
      <c r="FX96" s="1">
        <v>0</v>
      </c>
      <c r="FY96" s="1">
        <f t="shared" si="11"/>
        <v>0</v>
      </c>
      <c r="GA96" s="135">
        <v>122</v>
      </c>
      <c r="GB96" s="1">
        <f t="shared" si="48"/>
        <v>1952000</v>
      </c>
      <c r="GC96" s="1">
        <v>0</v>
      </c>
      <c r="GD96" s="18">
        <f t="shared" si="49"/>
        <v>1952000</v>
      </c>
      <c r="GF96" s="135">
        <v>122</v>
      </c>
      <c r="GG96" s="1">
        <f t="shared" si="50"/>
        <v>24400</v>
      </c>
      <c r="GH96" s="1">
        <v>0</v>
      </c>
      <c r="GI96" s="18">
        <f t="shared" si="51"/>
        <v>24400</v>
      </c>
      <c r="GP96" s="1">
        <v>0</v>
      </c>
      <c r="GQ96" s="1">
        <v>0</v>
      </c>
      <c r="GR96" s="1">
        <v>0</v>
      </c>
      <c r="GS96" s="1">
        <v>0</v>
      </c>
      <c r="GU96" s="1">
        <v>0</v>
      </c>
      <c r="GV96" s="1">
        <f t="shared" si="52"/>
        <v>0</v>
      </c>
      <c r="GW96" s="1">
        <v>0</v>
      </c>
      <c r="GX96" s="18">
        <f t="shared" si="53"/>
        <v>0</v>
      </c>
      <c r="HE96" s="158">
        <v>0</v>
      </c>
      <c r="HF96" s="158">
        <v>0</v>
      </c>
      <c r="HG96" s="158">
        <v>0</v>
      </c>
      <c r="HH96" s="158">
        <v>0</v>
      </c>
      <c r="HY96" s="135">
        <v>7</v>
      </c>
      <c r="HZ96" s="1">
        <f t="shared" si="54"/>
        <v>504000</v>
      </c>
      <c r="IA96" s="1">
        <v>0</v>
      </c>
      <c r="IB96" s="18">
        <f t="shared" si="55"/>
        <v>504000</v>
      </c>
      <c r="ID96" s="1">
        <v>0</v>
      </c>
      <c r="IE96" s="1">
        <v>0</v>
      </c>
      <c r="IF96" s="1">
        <v>0</v>
      </c>
      <c r="IG96" s="1">
        <v>0</v>
      </c>
      <c r="II96" s="135">
        <v>1</v>
      </c>
      <c r="IJ96" s="1">
        <f t="shared" si="56"/>
        <v>3500</v>
      </c>
      <c r="IK96" s="1">
        <v>0</v>
      </c>
      <c r="IL96" s="18">
        <f t="shared" si="57"/>
        <v>3500</v>
      </c>
      <c r="IN96" s="1">
        <v>10</v>
      </c>
      <c r="IO96" s="1">
        <f t="shared" si="58"/>
        <v>18000</v>
      </c>
      <c r="IQ96" s="18">
        <f t="shared" si="59"/>
        <v>18000</v>
      </c>
      <c r="IX96" s="1">
        <v>122</v>
      </c>
      <c r="IY96" s="1">
        <v>111500</v>
      </c>
      <c r="IZ96" s="1">
        <v>0</v>
      </c>
      <c r="JA96" s="18">
        <f t="shared" si="60"/>
        <v>111500</v>
      </c>
      <c r="JW96" s="1">
        <v>7</v>
      </c>
      <c r="JX96" s="1">
        <f t="shared" si="62"/>
        <v>7000</v>
      </c>
      <c r="JY96" s="1">
        <v>0</v>
      </c>
      <c r="JZ96" s="18">
        <f t="shared" si="63"/>
        <v>7000</v>
      </c>
      <c r="MT96" s="12">
        <f t="shared" si="12"/>
        <v>5751</v>
      </c>
      <c r="MU96" s="12">
        <f t="shared" si="13"/>
        <v>3729637.2745475508</v>
      </c>
      <c r="MV96" s="12">
        <f t="shared" si="14"/>
        <v>0</v>
      </c>
      <c r="MW96" s="12">
        <f t="shared" si="15"/>
        <v>3729637.2745475508</v>
      </c>
    </row>
    <row r="97" spans="1:361">
      <c r="A97" s="142">
        <v>26</v>
      </c>
      <c r="B97" s="135" t="s">
        <v>1913</v>
      </c>
      <c r="C97" s="18">
        <v>0</v>
      </c>
      <c r="D97" s="18">
        <f t="shared" si="16"/>
        <v>0</v>
      </c>
      <c r="E97" s="18">
        <v>0</v>
      </c>
      <c r="F97" s="18">
        <f t="shared" si="17"/>
        <v>0</v>
      </c>
      <c r="H97" s="135">
        <v>0</v>
      </c>
      <c r="I97" s="1">
        <f t="shared" si="18"/>
        <v>0</v>
      </c>
      <c r="J97" s="1">
        <v>0</v>
      </c>
      <c r="K97" s="18">
        <f t="shared" si="19"/>
        <v>0</v>
      </c>
      <c r="M97" s="1">
        <v>0</v>
      </c>
      <c r="N97" s="1">
        <f t="shared" si="20"/>
        <v>0</v>
      </c>
      <c r="O97" s="1">
        <v>0</v>
      </c>
      <c r="P97" s="18">
        <f t="shared" si="21"/>
        <v>0</v>
      </c>
      <c r="R97" s="1">
        <v>0</v>
      </c>
      <c r="S97" s="1">
        <f t="shared" si="22"/>
        <v>0</v>
      </c>
      <c r="T97" s="1">
        <v>0</v>
      </c>
      <c r="U97" s="18">
        <f t="shared" si="23"/>
        <v>0</v>
      </c>
      <c r="W97" s="1">
        <v>0</v>
      </c>
      <c r="X97" s="1">
        <v>0</v>
      </c>
      <c r="Y97" s="1">
        <v>0</v>
      </c>
      <c r="Z97" s="18">
        <f t="shared" si="24"/>
        <v>0</v>
      </c>
      <c r="AB97" s="1">
        <v>0</v>
      </c>
      <c r="AC97" s="1">
        <v>0</v>
      </c>
      <c r="AD97" s="1">
        <v>0</v>
      </c>
      <c r="AE97" s="18">
        <f t="shared" si="25"/>
        <v>0</v>
      </c>
      <c r="AG97" s="1">
        <v>0</v>
      </c>
      <c r="AH97" s="1">
        <f t="shared" si="26"/>
        <v>0</v>
      </c>
      <c r="AI97" s="1">
        <v>0</v>
      </c>
      <c r="AJ97" s="18">
        <f t="shared" si="27"/>
        <v>0</v>
      </c>
      <c r="AQ97" s="135">
        <v>0</v>
      </c>
      <c r="AR97" s="1">
        <f t="shared" si="28"/>
        <v>0</v>
      </c>
      <c r="AS97" s="1">
        <v>0</v>
      </c>
      <c r="AT97" s="18">
        <f t="shared" si="29"/>
        <v>0</v>
      </c>
      <c r="BA97" s="1">
        <v>0</v>
      </c>
      <c r="BB97" s="1">
        <v>0</v>
      </c>
      <c r="BC97" s="1">
        <v>0</v>
      </c>
      <c r="BD97" s="1">
        <f t="shared" si="1"/>
        <v>0</v>
      </c>
      <c r="BK97" s="1">
        <v>0</v>
      </c>
      <c r="BL97" s="1">
        <f t="shared" si="30"/>
        <v>0</v>
      </c>
      <c r="BM97" s="1">
        <v>0</v>
      </c>
      <c r="BN97" s="18">
        <f t="shared" si="31"/>
        <v>0</v>
      </c>
      <c r="BP97" s="135">
        <v>0</v>
      </c>
      <c r="BQ97" s="1">
        <f t="shared" si="32"/>
        <v>0</v>
      </c>
      <c r="BR97" s="1">
        <v>0</v>
      </c>
      <c r="BS97" s="18">
        <f t="shared" si="33"/>
        <v>0</v>
      </c>
      <c r="BU97" s="135">
        <v>0</v>
      </c>
      <c r="BV97" s="1">
        <f t="shared" si="34"/>
        <v>0</v>
      </c>
      <c r="BW97" s="1">
        <v>0</v>
      </c>
      <c r="BX97" s="18">
        <f t="shared" si="35"/>
        <v>0</v>
      </c>
      <c r="BZ97" s="135">
        <v>0</v>
      </c>
      <c r="CA97" s="1">
        <f t="shared" si="36"/>
        <v>0</v>
      </c>
      <c r="CB97" s="1">
        <v>0</v>
      </c>
      <c r="CC97" s="18">
        <f t="shared" si="37"/>
        <v>0</v>
      </c>
      <c r="CE97" s="1">
        <v>0</v>
      </c>
      <c r="CF97" s="1">
        <f t="shared" si="38"/>
        <v>0</v>
      </c>
      <c r="CG97" s="1">
        <v>0</v>
      </c>
      <c r="CH97" s="18">
        <f t="shared" si="39"/>
        <v>0</v>
      </c>
      <c r="CJ97" s="1">
        <v>0</v>
      </c>
      <c r="CK97" s="1">
        <f t="shared" si="40"/>
        <v>0</v>
      </c>
      <c r="CL97" s="1">
        <v>0</v>
      </c>
      <c r="CM97" s="18">
        <f t="shared" si="41"/>
        <v>0</v>
      </c>
      <c r="CO97" s="1">
        <v>0</v>
      </c>
      <c r="CP97" s="1">
        <f t="shared" si="42"/>
        <v>0</v>
      </c>
      <c r="CQ97" s="1">
        <v>0</v>
      </c>
      <c r="CR97" s="18">
        <f t="shared" si="43"/>
        <v>0</v>
      </c>
      <c r="CT97" s="1">
        <v>0</v>
      </c>
      <c r="CU97" s="1">
        <f t="shared" si="44"/>
        <v>0</v>
      </c>
      <c r="CV97" s="1">
        <v>0</v>
      </c>
      <c r="CW97" s="18">
        <f t="shared" si="45"/>
        <v>0</v>
      </c>
      <c r="CY97" s="1">
        <v>0</v>
      </c>
      <c r="CZ97" s="1">
        <f t="shared" si="46"/>
        <v>0</v>
      </c>
      <c r="DA97" s="1">
        <v>0</v>
      </c>
      <c r="DB97" s="18">
        <f t="shared" si="47"/>
        <v>0</v>
      </c>
      <c r="DS97" s="1">
        <v>0</v>
      </c>
      <c r="DT97" s="1">
        <v>0</v>
      </c>
      <c r="DU97" s="1">
        <v>0</v>
      </c>
      <c r="DV97" s="1">
        <f t="shared" si="2"/>
        <v>0</v>
      </c>
      <c r="EH97" s="1">
        <v>0</v>
      </c>
      <c r="EI97" s="1">
        <v>0</v>
      </c>
      <c r="EJ97" s="1">
        <v>0</v>
      </c>
      <c r="EK97" s="1">
        <f t="shared" si="3"/>
        <v>0</v>
      </c>
      <c r="EM97" s="1">
        <v>0</v>
      </c>
      <c r="EN97" s="1">
        <v>0</v>
      </c>
      <c r="EO97" s="1">
        <v>0</v>
      </c>
      <c r="EP97" s="1">
        <f t="shared" si="4"/>
        <v>0</v>
      </c>
      <c r="ER97" s="1">
        <v>0</v>
      </c>
      <c r="ES97" s="1">
        <v>0</v>
      </c>
      <c r="ET97" s="1">
        <v>0</v>
      </c>
      <c r="EU97" s="1">
        <f t="shared" si="5"/>
        <v>0</v>
      </c>
      <c r="EW97" s="1">
        <v>0</v>
      </c>
      <c r="EX97" s="1">
        <v>0</v>
      </c>
      <c r="EY97" s="1">
        <v>0</v>
      </c>
      <c r="EZ97" s="1">
        <f t="shared" si="6"/>
        <v>0</v>
      </c>
      <c r="FB97" s="1">
        <v>0</v>
      </c>
      <c r="FC97" s="1">
        <v>0</v>
      </c>
      <c r="FD97" s="1">
        <v>0</v>
      </c>
      <c r="FE97" s="1">
        <f t="shared" si="7"/>
        <v>0</v>
      </c>
      <c r="FG97" s="1">
        <v>0</v>
      </c>
      <c r="FH97" s="1">
        <v>0</v>
      </c>
      <c r="FI97" s="1">
        <v>0</v>
      </c>
      <c r="FJ97" s="1">
        <f t="shared" si="8"/>
        <v>0</v>
      </c>
      <c r="FL97" s="1">
        <v>0</v>
      </c>
      <c r="FM97" s="1">
        <v>0</v>
      </c>
      <c r="FN97" s="1">
        <v>0</v>
      </c>
      <c r="FO97" s="1">
        <f t="shared" si="9"/>
        <v>0</v>
      </c>
      <c r="FQ97" s="1">
        <v>0</v>
      </c>
      <c r="FR97" s="1">
        <v>0</v>
      </c>
      <c r="FS97" s="1">
        <v>0</v>
      </c>
      <c r="FT97" s="1">
        <f t="shared" si="10"/>
        <v>0</v>
      </c>
      <c r="FV97" s="1">
        <v>0</v>
      </c>
      <c r="FW97" s="1">
        <v>0</v>
      </c>
      <c r="FX97" s="1">
        <v>0</v>
      </c>
      <c r="FY97" s="1">
        <f t="shared" si="11"/>
        <v>0</v>
      </c>
      <c r="GA97" s="135">
        <v>0</v>
      </c>
      <c r="GB97" s="1">
        <f t="shared" si="48"/>
        <v>0</v>
      </c>
      <c r="GC97" s="1">
        <v>0</v>
      </c>
      <c r="GD97" s="18">
        <f t="shared" si="49"/>
        <v>0</v>
      </c>
      <c r="GF97" s="135">
        <v>0</v>
      </c>
      <c r="GG97" s="1">
        <f t="shared" si="50"/>
        <v>0</v>
      </c>
      <c r="GH97" s="1">
        <v>0</v>
      </c>
      <c r="GI97" s="18">
        <f t="shared" si="51"/>
        <v>0</v>
      </c>
      <c r="GP97" s="1">
        <v>0</v>
      </c>
      <c r="GQ97" s="1">
        <v>0</v>
      </c>
      <c r="GR97" s="1">
        <v>0</v>
      </c>
      <c r="GS97" s="1">
        <v>0</v>
      </c>
      <c r="GU97" s="1">
        <v>0</v>
      </c>
      <c r="GV97" s="1">
        <f t="shared" si="52"/>
        <v>0</v>
      </c>
      <c r="GW97" s="1">
        <v>0</v>
      </c>
      <c r="GX97" s="18">
        <f t="shared" si="53"/>
        <v>0</v>
      </c>
      <c r="HE97" s="158">
        <v>0</v>
      </c>
      <c r="HF97" s="158">
        <v>0</v>
      </c>
      <c r="HG97" s="158">
        <v>0</v>
      </c>
      <c r="HH97" s="158">
        <v>0</v>
      </c>
      <c r="HY97" s="135">
        <v>0</v>
      </c>
      <c r="HZ97" s="1">
        <f t="shared" si="54"/>
        <v>0</v>
      </c>
      <c r="IA97" s="1">
        <v>0</v>
      </c>
      <c r="IB97" s="18">
        <f t="shared" si="55"/>
        <v>0</v>
      </c>
      <c r="ID97" s="1">
        <v>0</v>
      </c>
      <c r="IE97" s="1">
        <v>0</v>
      </c>
      <c r="IF97" s="1">
        <v>0</v>
      </c>
      <c r="IG97" s="1">
        <v>0</v>
      </c>
      <c r="II97" s="135">
        <v>0</v>
      </c>
      <c r="IJ97" s="1">
        <f t="shared" si="56"/>
        <v>0</v>
      </c>
      <c r="IK97" s="1">
        <v>0</v>
      </c>
      <c r="IL97" s="18">
        <f t="shared" si="57"/>
        <v>0</v>
      </c>
      <c r="IO97" s="1">
        <f t="shared" si="58"/>
        <v>0</v>
      </c>
      <c r="IQ97" s="18">
        <f t="shared" si="59"/>
        <v>0</v>
      </c>
      <c r="IX97" s="1">
        <v>0</v>
      </c>
      <c r="IY97" s="1">
        <v>0</v>
      </c>
      <c r="IZ97" s="1">
        <v>0</v>
      </c>
      <c r="JA97" s="18">
        <f t="shared" si="60"/>
        <v>0</v>
      </c>
      <c r="JH97" s="76">
        <v>3710</v>
      </c>
      <c r="JI97" s="1">
        <v>2040500</v>
      </c>
      <c r="JJ97" s="1">
        <v>0</v>
      </c>
      <c r="JK97" s="1">
        <f>JI97+JJ97</f>
        <v>2040500</v>
      </c>
      <c r="JM97" s="1">
        <v>157</v>
      </c>
      <c r="JN97" s="1">
        <v>353250</v>
      </c>
      <c r="JO97" s="1">
        <v>0</v>
      </c>
      <c r="JP97" s="1">
        <f>JN97+JO97</f>
        <v>353250</v>
      </c>
      <c r="JR97" s="1">
        <v>6100</v>
      </c>
      <c r="JS97" s="1">
        <v>420579</v>
      </c>
      <c r="JT97" s="1">
        <v>0</v>
      </c>
      <c r="JU97" s="1">
        <f>JS97+JT97</f>
        <v>420579</v>
      </c>
      <c r="JW97" s="1">
        <f t="shared" si="61"/>
        <v>0</v>
      </c>
      <c r="JX97" s="1">
        <f t="shared" si="62"/>
        <v>0</v>
      </c>
      <c r="JY97" s="1">
        <v>0</v>
      </c>
      <c r="JZ97" s="18">
        <f t="shared" si="63"/>
        <v>0</v>
      </c>
      <c r="LK97" s="1">
        <v>2</v>
      </c>
      <c r="LL97" s="1">
        <v>4000</v>
      </c>
      <c r="LM97" s="1">
        <v>0</v>
      </c>
      <c r="LN97" s="1">
        <f>LL97+LM97</f>
        <v>4000</v>
      </c>
      <c r="LP97" s="1">
        <v>20</v>
      </c>
      <c r="LQ97" s="1">
        <v>100000</v>
      </c>
      <c r="LR97" s="1">
        <v>0</v>
      </c>
      <c r="LS97" s="1">
        <f>LQ97+LR97</f>
        <v>100000</v>
      </c>
      <c r="MT97" s="12">
        <f t="shared" si="12"/>
        <v>9989</v>
      </c>
      <c r="MU97" s="12">
        <f t="shared" si="13"/>
        <v>2918329</v>
      </c>
      <c r="MV97" s="12">
        <f t="shared" si="14"/>
        <v>0</v>
      </c>
      <c r="MW97" s="12">
        <f t="shared" si="15"/>
        <v>2918329</v>
      </c>
    </row>
    <row r="98" spans="1:361">
      <c r="A98" s="142">
        <v>27</v>
      </c>
      <c r="B98" s="135" t="s">
        <v>1914</v>
      </c>
      <c r="C98" s="18">
        <v>0</v>
      </c>
      <c r="D98" s="18">
        <f t="shared" si="16"/>
        <v>0</v>
      </c>
      <c r="E98" s="18">
        <v>0</v>
      </c>
      <c r="F98" s="18">
        <f t="shared" si="17"/>
        <v>0</v>
      </c>
      <c r="H98" s="135">
        <v>0</v>
      </c>
      <c r="I98" s="1">
        <f t="shared" si="18"/>
        <v>0</v>
      </c>
      <c r="J98" s="1">
        <v>0</v>
      </c>
      <c r="K98" s="18">
        <f t="shared" si="19"/>
        <v>0</v>
      </c>
      <c r="M98" s="1">
        <v>0</v>
      </c>
      <c r="N98" s="1">
        <f t="shared" si="20"/>
        <v>0</v>
      </c>
      <c r="O98" s="1">
        <v>0</v>
      </c>
      <c r="P98" s="18">
        <f t="shared" si="21"/>
        <v>0</v>
      </c>
      <c r="R98" s="1">
        <v>0</v>
      </c>
      <c r="S98" s="1">
        <f t="shared" si="22"/>
        <v>0</v>
      </c>
      <c r="T98" s="1">
        <v>0</v>
      </c>
      <c r="U98" s="18">
        <f t="shared" si="23"/>
        <v>0</v>
      </c>
      <c r="W98" s="1">
        <v>0</v>
      </c>
      <c r="X98" s="1">
        <v>0</v>
      </c>
      <c r="Y98" s="1">
        <v>0</v>
      </c>
      <c r="Z98" s="18">
        <f t="shared" si="24"/>
        <v>0</v>
      </c>
      <c r="AB98" s="1">
        <v>0</v>
      </c>
      <c r="AC98" s="1">
        <v>0</v>
      </c>
      <c r="AD98" s="1">
        <v>0</v>
      </c>
      <c r="AE98" s="18">
        <f t="shared" si="25"/>
        <v>0</v>
      </c>
      <c r="AG98" s="1">
        <v>0</v>
      </c>
      <c r="AH98" s="1">
        <f t="shared" si="26"/>
        <v>0</v>
      </c>
      <c r="AI98" s="1">
        <v>0</v>
      </c>
      <c r="AJ98" s="18">
        <f t="shared" si="27"/>
        <v>0</v>
      </c>
      <c r="AQ98" s="135">
        <v>0</v>
      </c>
      <c r="AR98" s="1">
        <f t="shared" si="28"/>
        <v>0</v>
      </c>
      <c r="AS98" s="1">
        <v>0</v>
      </c>
      <c r="AT98" s="18">
        <f t="shared" si="29"/>
        <v>0</v>
      </c>
      <c r="BA98" s="1">
        <v>0</v>
      </c>
      <c r="BB98" s="1">
        <v>0</v>
      </c>
      <c r="BC98" s="1">
        <v>0</v>
      </c>
      <c r="BD98" s="1">
        <f t="shared" si="1"/>
        <v>0</v>
      </c>
      <c r="BK98" s="1">
        <v>0</v>
      </c>
      <c r="BL98" s="1">
        <f t="shared" si="30"/>
        <v>0</v>
      </c>
      <c r="BM98" s="1">
        <v>0</v>
      </c>
      <c r="BN98" s="18">
        <f t="shared" si="31"/>
        <v>0</v>
      </c>
      <c r="BP98" s="135">
        <v>0</v>
      </c>
      <c r="BQ98" s="1">
        <f t="shared" si="32"/>
        <v>0</v>
      </c>
      <c r="BR98" s="1">
        <v>0</v>
      </c>
      <c r="BS98" s="18">
        <f t="shared" si="33"/>
        <v>0</v>
      </c>
      <c r="BU98" s="135">
        <v>0</v>
      </c>
      <c r="BV98" s="1">
        <f t="shared" si="34"/>
        <v>0</v>
      </c>
      <c r="BW98" s="1">
        <v>0</v>
      </c>
      <c r="BX98" s="18">
        <f t="shared" si="35"/>
        <v>0</v>
      </c>
      <c r="BZ98" s="135">
        <v>0</v>
      </c>
      <c r="CA98" s="1">
        <f t="shared" si="36"/>
        <v>0</v>
      </c>
      <c r="CB98" s="1">
        <v>0</v>
      </c>
      <c r="CC98" s="18">
        <f t="shared" si="37"/>
        <v>0</v>
      </c>
      <c r="CE98" s="1">
        <v>0</v>
      </c>
      <c r="CF98" s="1">
        <f t="shared" si="38"/>
        <v>0</v>
      </c>
      <c r="CG98" s="1">
        <v>0</v>
      </c>
      <c r="CH98" s="18">
        <f t="shared" si="39"/>
        <v>0</v>
      </c>
      <c r="CJ98" s="1">
        <v>0</v>
      </c>
      <c r="CK98" s="1">
        <f t="shared" si="40"/>
        <v>0</v>
      </c>
      <c r="CL98" s="1">
        <v>0</v>
      </c>
      <c r="CM98" s="18">
        <f t="shared" si="41"/>
        <v>0</v>
      </c>
      <c r="CO98" s="1">
        <v>0</v>
      </c>
      <c r="CP98" s="1">
        <f t="shared" si="42"/>
        <v>0</v>
      </c>
      <c r="CQ98" s="1">
        <v>0</v>
      </c>
      <c r="CR98" s="18">
        <f t="shared" si="43"/>
        <v>0</v>
      </c>
      <c r="CT98" s="1">
        <v>0</v>
      </c>
      <c r="CU98" s="1">
        <f t="shared" si="44"/>
        <v>0</v>
      </c>
      <c r="CV98" s="1">
        <v>0</v>
      </c>
      <c r="CW98" s="18">
        <f t="shared" si="45"/>
        <v>0</v>
      </c>
      <c r="CY98" s="1">
        <v>0</v>
      </c>
      <c r="CZ98" s="1">
        <f t="shared" si="46"/>
        <v>0</v>
      </c>
      <c r="DA98" s="1">
        <v>0</v>
      </c>
      <c r="DB98" s="18">
        <f t="shared" si="47"/>
        <v>0</v>
      </c>
      <c r="DS98" s="1">
        <v>0</v>
      </c>
      <c r="DT98" s="1">
        <v>0</v>
      </c>
      <c r="DU98" s="1">
        <v>0</v>
      </c>
      <c r="DV98" s="1">
        <f t="shared" si="2"/>
        <v>0</v>
      </c>
      <c r="EH98" s="1">
        <v>0</v>
      </c>
      <c r="EI98" s="1">
        <v>0</v>
      </c>
      <c r="EJ98" s="1">
        <v>0</v>
      </c>
      <c r="EK98" s="1">
        <f t="shared" si="3"/>
        <v>0</v>
      </c>
      <c r="EM98" s="1">
        <v>0</v>
      </c>
      <c r="EN98" s="1">
        <v>0</v>
      </c>
      <c r="EO98" s="1">
        <v>0</v>
      </c>
      <c r="EP98" s="1">
        <f t="shared" si="4"/>
        <v>0</v>
      </c>
      <c r="ER98" s="1">
        <v>0</v>
      </c>
      <c r="ES98" s="1">
        <v>0</v>
      </c>
      <c r="ET98" s="1">
        <v>0</v>
      </c>
      <c r="EU98" s="1">
        <f t="shared" si="5"/>
        <v>0</v>
      </c>
      <c r="EW98" s="1">
        <v>960</v>
      </c>
      <c r="EX98" s="1">
        <v>237500</v>
      </c>
      <c r="EY98" s="1">
        <v>0</v>
      </c>
      <c r="EZ98" s="1">
        <f>EX98+EY98</f>
        <v>237500</v>
      </c>
      <c r="FB98" s="1">
        <v>475</v>
      </c>
      <c r="FC98" s="1">
        <v>190000</v>
      </c>
      <c r="FD98" s="1">
        <v>0</v>
      </c>
      <c r="FE98" s="1">
        <f>FC98+FD98</f>
        <v>190000</v>
      </c>
      <c r="FG98" s="1">
        <v>475</v>
      </c>
      <c r="FH98" s="1">
        <v>285000</v>
      </c>
      <c r="FI98" s="1">
        <v>0</v>
      </c>
      <c r="FJ98" s="1">
        <f>FH98+FI98</f>
        <v>285000</v>
      </c>
      <c r="FL98" s="1">
        <v>2160</v>
      </c>
      <c r="FM98" s="1">
        <v>216000</v>
      </c>
      <c r="FN98" s="1">
        <v>0</v>
      </c>
      <c r="FO98" s="1">
        <f>FM98+FN98</f>
        <v>216000</v>
      </c>
      <c r="FQ98" s="1">
        <v>0</v>
      </c>
      <c r="FR98" s="1">
        <v>0</v>
      </c>
      <c r="FS98" s="1">
        <v>0</v>
      </c>
      <c r="FT98" s="1">
        <f t="shared" si="10"/>
        <v>0</v>
      </c>
      <c r="FV98" s="1">
        <v>0</v>
      </c>
      <c r="FW98" s="1">
        <v>0</v>
      </c>
      <c r="FX98" s="1">
        <v>0</v>
      </c>
      <c r="FY98" s="1">
        <f t="shared" si="11"/>
        <v>0</v>
      </c>
      <c r="GA98" s="135">
        <v>0</v>
      </c>
      <c r="GB98" s="1">
        <f t="shared" si="48"/>
        <v>0</v>
      </c>
      <c r="GC98" s="1">
        <v>0</v>
      </c>
      <c r="GD98" s="18">
        <f t="shared" si="49"/>
        <v>0</v>
      </c>
      <c r="GF98" s="135">
        <v>0</v>
      </c>
      <c r="GG98" s="1">
        <f t="shared" si="50"/>
        <v>0</v>
      </c>
      <c r="GH98" s="1">
        <v>0</v>
      </c>
      <c r="GI98" s="18">
        <f t="shared" si="51"/>
        <v>0</v>
      </c>
      <c r="GP98" s="1">
        <v>0</v>
      </c>
      <c r="GQ98" s="1">
        <v>0</v>
      </c>
      <c r="GR98" s="1">
        <v>0</v>
      </c>
      <c r="GS98" s="1">
        <v>0</v>
      </c>
      <c r="GU98" s="1">
        <v>0</v>
      </c>
      <c r="GV98" s="1">
        <f t="shared" si="52"/>
        <v>0</v>
      </c>
      <c r="GW98" s="1">
        <v>0</v>
      </c>
      <c r="GX98" s="18">
        <f t="shared" si="53"/>
        <v>0</v>
      </c>
      <c r="HE98" s="158">
        <v>0</v>
      </c>
      <c r="HF98" s="158">
        <v>0</v>
      </c>
      <c r="HG98" s="158">
        <v>0</v>
      </c>
      <c r="HH98" s="158">
        <v>0</v>
      </c>
      <c r="HY98" s="135">
        <v>0</v>
      </c>
      <c r="HZ98" s="1">
        <f t="shared" si="54"/>
        <v>0</v>
      </c>
      <c r="IA98" s="1">
        <v>0</v>
      </c>
      <c r="IB98" s="18">
        <f t="shared" si="55"/>
        <v>0</v>
      </c>
      <c r="ID98" s="1">
        <v>0</v>
      </c>
      <c r="IE98" s="1">
        <v>0</v>
      </c>
      <c r="IF98" s="1">
        <v>0</v>
      </c>
      <c r="IG98" s="1">
        <v>0</v>
      </c>
      <c r="II98" s="135">
        <v>0</v>
      </c>
      <c r="IJ98" s="1">
        <f t="shared" si="56"/>
        <v>0</v>
      </c>
      <c r="IK98" s="1">
        <v>0</v>
      </c>
      <c r="IL98" s="18">
        <f t="shared" si="57"/>
        <v>0</v>
      </c>
      <c r="IO98" s="1">
        <f t="shared" si="58"/>
        <v>0</v>
      </c>
      <c r="IQ98" s="18">
        <f t="shared" si="59"/>
        <v>0</v>
      </c>
      <c r="IX98" s="1">
        <v>0</v>
      </c>
      <c r="IY98" s="1">
        <v>0</v>
      </c>
      <c r="IZ98" s="1">
        <v>0</v>
      </c>
      <c r="JA98" s="18">
        <f t="shared" si="60"/>
        <v>0</v>
      </c>
      <c r="JW98" s="1">
        <f t="shared" si="61"/>
        <v>0</v>
      </c>
      <c r="JX98" s="1">
        <f t="shared" si="62"/>
        <v>0</v>
      </c>
      <c r="JY98" s="1">
        <v>0</v>
      </c>
      <c r="JZ98" s="18">
        <f t="shared" si="63"/>
        <v>0</v>
      </c>
      <c r="MT98" s="12">
        <f t="shared" si="12"/>
        <v>4070</v>
      </c>
      <c r="MU98" s="12">
        <f t="shared" si="13"/>
        <v>928500</v>
      </c>
      <c r="MV98" s="12">
        <f t="shared" si="14"/>
        <v>0</v>
      </c>
      <c r="MW98" s="12">
        <f t="shared" si="15"/>
        <v>928500</v>
      </c>
    </row>
    <row r="99" spans="1:361">
      <c r="A99" s="142">
        <v>28</v>
      </c>
      <c r="B99" s="135" t="s">
        <v>1915</v>
      </c>
      <c r="C99" s="18">
        <v>0</v>
      </c>
      <c r="D99" s="18">
        <f t="shared" si="16"/>
        <v>0</v>
      </c>
      <c r="E99" s="18">
        <v>0</v>
      </c>
      <c r="F99" s="18">
        <f t="shared" si="17"/>
        <v>0</v>
      </c>
      <c r="H99" s="135">
        <v>0</v>
      </c>
      <c r="I99" s="1">
        <f t="shared" si="18"/>
        <v>0</v>
      </c>
      <c r="J99" s="1">
        <v>0</v>
      </c>
      <c r="K99" s="18">
        <f t="shared" si="19"/>
        <v>0</v>
      </c>
      <c r="M99" s="1">
        <v>0</v>
      </c>
      <c r="N99" s="1">
        <f t="shared" si="20"/>
        <v>0</v>
      </c>
      <c r="O99" s="1">
        <v>0</v>
      </c>
      <c r="P99" s="18">
        <f t="shared" si="21"/>
        <v>0</v>
      </c>
      <c r="R99" s="1">
        <v>0</v>
      </c>
      <c r="S99" s="1">
        <f t="shared" si="22"/>
        <v>0</v>
      </c>
      <c r="T99" s="1">
        <v>0</v>
      </c>
      <c r="U99" s="18">
        <f t="shared" si="23"/>
        <v>0</v>
      </c>
      <c r="W99" s="1">
        <v>0</v>
      </c>
      <c r="X99" s="1">
        <v>0</v>
      </c>
      <c r="Y99" s="1">
        <v>0</v>
      </c>
      <c r="Z99" s="18">
        <f t="shared" si="24"/>
        <v>0</v>
      </c>
      <c r="AB99" s="1">
        <v>0</v>
      </c>
      <c r="AC99" s="1">
        <v>0</v>
      </c>
      <c r="AD99" s="1">
        <v>0</v>
      </c>
      <c r="AE99" s="18">
        <f t="shared" si="25"/>
        <v>0</v>
      </c>
      <c r="AG99" s="1">
        <v>0</v>
      </c>
      <c r="AH99" s="1">
        <f t="shared" si="26"/>
        <v>0</v>
      </c>
      <c r="AI99" s="1">
        <v>0</v>
      </c>
      <c r="AJ99" s="18">
        <f t="shared" si="27"/>
        <v>0</v>
      </c>
      <c r="AQ99" s="135">
        <v>0</v>
      </c>
      <c r="AR99" s="1">
        <f t="shared" si="28"/>
        <v>0</v>
      </c>
      <c r="AS99" s="1">
        <v>0</v>
      </c>
      <c r="AT99" s="18">
        <f t="shared" si="29"/>
        <v>0</v>
      </c>
      <c r="BA99" s="1">
        <v>0</v>
      </c>
      <c r="BB99" s="1">
        <v>0</v>
      </c>
      <c r="BC99" s="1">
        <v>0</v>
      </c>
      <c r="BD99" s="1">
        <f t="shared" si="1"/>
        <v>0</v>
      </c>
      <c r="BK99" s="1">
        <v>0</v>
      </c>
      <c r="BL99" s="1">
        <f t="shared" si="30"/>
        <v>0</v>
      </c>
      <c r="BM99" s="1">
        <v>0</v>
      </c>
      <c r="BN99" s="18">
        <f t="shared" si="31"/>
        <v>0</v>
      </c>
      <c r="BP99" s="135">
        <v>0</v>
      </c>
      <c r="BQ99" s="1">
        <f t="shared" si="32"/>
        <v>0</v>
      </c>
      <c r="BR99" s="1">
        <v>0</v>
      </c>
      <c r="BS99" s="18">
        <f t="shared" si="33"/>
        <v>0</v>
      </c>
      <c r="BU99" s="135">
        <v>0</v>
      </c>
      <c r="BV99" s="1">
        <f t="shared" si="34"/>
        <v>0</v>
      </c>
      <c r="BW99" s="1">
        <v>0</v>
      </c>
      <c r="BX99" s="18">
        <f t="shared" si="35"/>
        <v>0</v>
      </c>
      <c r="BZ99" s="135">
        <v>0</v>
      </c>
      <c r="CA99" s="1">
        <f t="shared" si="36"/>
        <v>0</v>
      </c>
      <c r="CB99" s="1">
        <v>0</v>
      </c>
      <c r="CC99" s="18">
        <f t="shared" si="37"/>
        <v>0</v>
      </c>
      <c r="CE99" s="1">
        <v>0</v>
      </c>
      <c r="CF99" s="1">
        <f t="shared" si="38"/>
        <v>0</v>
      </c>
      <c r="CG99" s="1">
        <v>0</v>
      </c>
      <c r="CH99" s="18">
        <f t="shared" si="39"/>
        <v>0</v>
      </c>
      <c r="CJ99" s="1">
        <v>0</v>
      </c>
      <c r="CK99" s="1">
        <f t="shared" si="40"/>
        <v>0</v>
      </c>
      <c r="CL99" s="1">
        <v>0</v>
      </c>
      <c r="CM99" s="18">
        <f t="shared" si="41"/>
        <v>0</v>
      </c>
      <c r="CO99" s="1">
        <v>0</v>
      </c>
      <c r="CP99" s="1">
        <f t="shared" si="42"/>
        <v>0</v>
      </c>
      <c r="CQ99" s="1">
        <v>0</v>
      </c>
      <c r="CR99" s="18">
        <f t="shared" si="43"/>
        <v>0</v>
      </c>
      <c r="CT99" s="1">
        <v>0</v>
      </c>
      <c r="CU99" s="1">
        <f t="shared" si="44"/>
        <v>0</v>
      </c>
      <c r="CV99" s="1">
        <v>0</v>
      </c>
      <c r="CW99" s="18">
        <f t="shared" si="45"/>
        <v>0</v>
      </c>
      <c r="CY99" s="1">
        <v>0</v>
      </c>
      <c r="CZ99" s="1">
        <f t="shared" si="46"/>
        <v>0</v>
      </c>
      <c r="DA99" s="1">
        <v>0</v>
      </c>
      <c r="DB99" s="18">
        <f t="shared" si="47"/>
        <v>0</v>
      </c>
      <c r="DS99" s="1">
        <v>1</v>
      </c>
      <c r="DT99" s="1">
        <v>120000</v>
      </c>
      <c r="DU99" s="1">
        <v>0</v>
      </c>
      <c r="DV99" s="1">
        <f>DT99+DU99</f>
        <v>120000</v>
      </c>
      <c r="EH99" s="1">
        <v>0</v>
      </c>
      <c r="EI99" s="1">
        <v>3000</v>
      </c>
      <c r="EJ99" s="1">
        <v>0</v>
      </c>
      <c r="EK99" s="1">
        <f>EI99+EJ99</f>
        <v>3000</v>
      </c>
      <c r="EM99" s="1">
        <v>0</v>
      </c>
      <c r="EN99" s="1">
        <v>8871192</v>
      </c>
      <c r="EO99" s="1">
        <v>0</v>
      </c>
      <c r="EP99" s="1">
        <f>EN99+EO99</f>
        <v>8871192</v>
      </c>
      <c r="ER99" s="1">
        <v>3287</v>
      </c>
      <c r="ES99" s="1">
        <v>1600000</v>
      </c>
      <c r="ET99" s="1">
        <v>0</v>
      </c>
      <c r="EU99" s="1">
        <f>ES99+ET99</f>
        <v>1600000</v>
      </c>
      <c r="EW99" s="1">
        <v>0</v>
      </c>
      <c r="EX99" s="1">
        <v>0</v>
      </c>
      <c r="EY99" s="1">
        <v>0</v>
      </c>
      <c r="EZ99" s="1">
        <f>EX99+EY99</f>
        <v>0</v>
      </c>
      <c r="FB99" s="1">
        <v>0</v>
      </c>
      <c r="FC99" s="1">
        <v>0</v>
      </c>
      <c r="FD99" s="1">
        <v>0</v>
      </c>
      <c r="FE99" s="1">
        <f>FC99+FD99</f>
        <v>0</v>
      </c>
      <c r="FG99" s="1">
        <v>0</v>
      </c>
      <c r="FH99" s="1">
        <v>0</v>
      </c>
      <c r="FI99" s="1">
        <v>0</v>
      </c>
      <c r="FJ99" s="1">
        <f>FH99+FI99</f>
        <v>0</v>
      </c>
      <c r="FL99" s="1">
        <v>0</v>
      </c>
      <c r="FM99" s="1">
        <v>0</v>
      </c>
      <c r="FN99" s="1">
        <v>0</v>
      </c>
      <c r="FO99" s="1">
        <f>FM99+FN99</f>
        <v>0</v>
      </c>
      <c r="FQ99" s="1">
        <v>0</v>
      </c>
      <c r="FR99" s="1">
        <v>0</v>
      </c>
      <c r="FS99" s="1">
        <v>0</v>
      </c>
      <c r="FT99" s="1">
        <f t="shared" si="10"/>
        <v>0</v>
      </c>
      <c r="FV99" s="1">
        <v>0</v>
      </c>
      <c r="FW99" s="1">
        <v>0</v>
      </c>
      <c r="FX99" s="1">
        <v>0</v>
      </c>
      <c r="FY99" s="1">
        <f t="shared" si="11"/>
        <v>0</v>
      </c>
      <c r="GA99" s="135">
        <v>0</v>
      </c>
      <c r="GB99" s="1">
        <f t="shared" si="48"/>
        <v>0</v>
      </c>
      <c r="GC99" s="1">
        <v>0</v>
      </c>
      <c r="GD99" s="18">
        <f t="shared" si="49"/>
        <v>0</v>
      </c>
      <c r="GF99" s="135">
        <v>0</v>
      </c>
      <c r="GG99" s="1">
        <f t="shared" si="50"/>
        <v>0</v>
      </c>
      <c r="GH99" s="1">
        <v>0</v>
      </c>
      <c r="GI99" s="18">
        <f t="shared" si="51"/>
        <v>0</v>
      </c>
      <c r="GP99" s="1">
        <v>0</v>
      </c>
      <c r="GQ99" s="1">
        <v>0</v>
      </c>
      <c r="GR99" s="1">
        <v>0</v>
      </c>
      <c r="GS99" s="1">
        <v>0</v>
      </c>
      <c r="GU99" s="1">
        <v>0</v>
      </c>
      <c r="GV99" s="1">
        <f t="shared" si="52"/>
        <v>0</v>
      </c>
      <c r="GW99" s="1">
        <v>0</v>
      </c>
      <c r="GX99" s="18">
        <f t="shared" si="53"/>
        <v>0</v>
      </c>
      <c r="HE99" s="158">
        <v>0</v>
      </c>
      <c r="HF99" s="158">
        <v>0</v>
      </c>
      <c r="HG99" s="158">
        <v>0</v>
      </c>
      <c r="HH99" s="158">
        <v>0</v>
      </c>
      <c r="HY99" s="135">
        <v>0</v>
      </c>
      <c r="HZ99" s="1">
        <f t="shared" si="54"/>
        <v>0</v>
      </c>
      <c r="IA99" s="1">
        <v>0</v>
      </c>
      <c r="IB99" s="18">
        <f t="shared" si="55"/>
        <v>0</v>
      </c>
      <c r="ID99" s="1">
        <v>0</v>
      </c>
      <c r="IE99" s="1">
        <v>0</v>
      </c>
      <c r="IF99" s="1">
        <v>0</v>
      </c>
      <c r="IG99" s="1">
        <v>0</v>
      </c>
      <c r="II99" s="135">
        <v>0</v>
      </c>
      <c r="IJ99" s="1">
        <f t="shared" si="56"/>
        <v>0</v>
      </c>
      <c r="IK99" s="1">
        <v>0</v>
      </c>
      <c r="IL99" s="18">
        <f t="shared" si="57"/>
        <v>0</v>
      </c>
      <c r="IO99" s="1">
        <f t="shared" si="58"/>
        <v>0</v>
      </c>
      <c r="IQ99" s="18">
        <f t="shared" si="59"/>
        <v>0</v>
      </c>
      <c r="IX99" s="1">
        <v>0</v>
      </c>
      <c r="IY99" s="1">
        <v>0</v>
      </c>
      <c r="IZ99" s="1">
        <v>0</v>
      </c>
      <c r="JA99" s="18">
        <f t="shared" si="60"/>
        <v>0</v>
      </c>
      <c r="JW99" s="1">
        <f t="shared" si="61"/>
        <v>0</v>
      </c>
      <c r="JX99" s="1">
        <f t="shared" si="62"/>
        <v>0</v>
      </c>
      <c r="JY99" s="1">
        <v>0</v>
      </c>
      <c r="JZ99" s="18">
        <f t="shared" si="63"/>
        <v>0</v>
      </c>
      <c r="KL99" s="1">
        <v>1</v>
      </c>
      <c r="KM99" s="1">
        <v>80000</v>
      </c>
      <c r="KN99" s="1">
        <v>0</v>
      </c>
      <c r="KO99" s="1">
        <f>KM99+KN99</f>
        <v>80000</v>
      </c>
      <c r="KR99" s="1">
        <v>5000</v>
      </c>
      <c r="KS99" s="1">
        <v>0</v>
      </c>
      <c r="KT99" s="1">
        <f>KR99+KS99</f>
        <v>5000</v>
      </c>
      <c r="KV99" s="1">
        <v>20</v>
      </c>
      <c r="KW99" s="1">
        <v>49334800</v>
      </c>
      <c r="KX99" s="1">
        <v>0</v>
      </c>
      <c r="KY99" s="1">
        <f>KW99+KX99</f>
        <v>49334800</v>
      </c>
      <c r="LA99" s="1">
        <v>181</v>
      </c>
      <c r="LB99" s="1">
        <v>300000</v>
      </c>
      <c r="LC99" s="1">
        <v>0</v>
      </c>
      <c r="LD99" s="1">
        <f>LB99+LC99</f>
        <v>300000</v>
      </c>
      <c r="LG99" s="1">
        <v>0</v>
      </c>
      <c r="LH99" s="1">
        <v>0</v>
      </c>
      <c r="LI99" s="1">
        <f>LG99+LH99</f>
        <v>0</v>
      </c>
      <c r="LZ99" s="1">
        <v>1</v>
      </c>
      <c r="MA99" s="1">
        <v>30000</v>
      </c>
      <c r="MB99" s="1">
        <v>0</v>
      </c>
      <c r="MC99" s="1">
        <f>MA99+MB99</f>
        <v>30000</v>
      </c>
      <c r="MT99" s="12">
        <f t="shared" si="12"/>
        <v>3491</v>
      </c>
      <c r="MU99" s="12">
        <f t="shared" si="13"/>
        <v>60343992</v>
      </c>
      <c r="MV99" s="12">
        <f t="shared" si="14"/>
        <v>0</v>
      </c>
      <c r="MW99" s="12">
        <f t="shared" si="15"/>
        <v>60343992</v>
      </c>
    </row>
    <row r="100" spans="1:361">
      <c r="A100" s="142">
        <v>29</v>
      </c>
      <c r="B100" s="135" t="s">
        <v>1916</v>
      </c>
      <c r="C100" s="18">
        <v>0</v>
      </c>
      <c r="D100" s="18">
        <f t="shared" si="16"/>
        <v>0</v>
      </c>
      <c r="E100" s="18">
        <v>0</v>
      </c>
      <c r="F100" s="18">
        <f t="shared" si="17"/>
        <v>0</v>
      </c>
      <c r="H100" s="135">
        <v>0</v>
      </c>
      <c r="I100" s="1">
        <f t="shared" si="18"/>
        <v>0</v>
      </c>
      <c r="J100" s="1">
        <v>0</v>
      </c>
      <c r="K100" s="18">
        <f t="shared" si="19"/>
        <v>0</v>
      </c>
      <c r="M100" s="1">
        <v>0</v>
      </c>
      <c r="N100" s="1">
        <f t="shared" si="20"/>
        <v>0</v>
      </c>
      <c r="O100" s="1">
        <v>0</v>
      </c>
      <c r="P100" s="18">
        <f t="shared" si="21"/>
        <v>0</v>
      </c>
      <c r="R100" s="1">
        <v>0</v>
      </c>
      <c r="S100" s="1">
        <f t="shared" si="22"/>
        <v>0</v>
      </c>
      <c r="T100" s="1">
        <v>0</v>
      </c>
      <c r="U100" s="18">
        <f t="shared" si="23"/>
        <v>0</v>
      </c>
      <c r="W100" s="1">
        <v>0</v>
      </c>
      <c r="X100" s="1">
        <v>0</v>
      </c>
      <c r="Y100" s="1">
        <v>0</v>
      </c>
      <c r="Z100" s="18">
        <f t="shared" si="24"/>
        <v>0</v>
      </c>
      <c r="AB100" s="1">
        <v>0</v>
      </c>
      <c r="AC100" s="1">
        <v>0</v>
      </c>
      <c r="AD100" s="1">
        <v>0</v>
      </c>
      <c r="AE100" s="18">
        <f t="shared" si="25"/>
        <v>0</v>
      </c>
      <c r="AG100" s="1">
        <v>0</v>
      </c>
      <c r="AH100" s="1">
        <f t="shared" si="26"/>
        <v>0</v>
      </c>
      <c r="AI100" s="1">
        <v>0</v>
      </c>
      <c r="AJ100" s="18">
        <f t="shared" si="27"/>
        <v>0</v>
      </c>
      <c r="AQ100" s="135">
        <v>0</v>
      </c>
      <c r="AR100" s="1">
        <f t="shared" si="28"/>
        <v>0</v>
      </c>
      <c r="AS100" s="1">
        <v>0</v>
      </c>
      <c r="AT100" s="18">
        <f t="shared" si="29"/>
        <v>0</v>
      </c>
      <c r="BA100" s="1">
        <v>200</v>
      </c>
      <c r="BB100" s="1">
        <v>3509532</v>
      </c>
      <c r="BC100" s="1">
        <v>0</v>
      </c>
      <c r="BD100" s="1">
        <f>BB100+BC100</f>
        <v>3509532</v>
      </c>
      <c r="BK100" s="1">
        <v>0</v>
      </c>
      <c r="BL100" s="1">
        <f t="shared" si="30"/>
        <v>0</v>
      </c>
      <c r="BM100" s="1">
        <v>0</v>
      </c>
      <c r="BN100" s="18">
        <f t="shared" si="31"/>
        <v>0</v>
      </c>
      <c r="BP100" s="135">
        <v>0</v>
      </c>
      <c r="BQ100" s="1">
        <f t="shared" si="32"/>
        <v>0</v>
      </c>
      <c r="BR100" s="1">
        <v>0</v>
      </c>
      <c r="BS100" s="18">
        <f t="shared" si="33"/>
        <v>0</v>
      </c>
      <c r="BU100" s="135">
        <v>0</v>
      </c>
      <c r="BV100" s="1">
        <f t="shared" si="34"/>
        <v>0</v>
      </c>
      <c r="BW100" s="1">
        <v>0</v>
      </c>
      <c r="BX100" s="18">
        <f t="shared" si="35"/>
        <v>0</v>
      </c>
      <c r="BZ100" s="135">
        <v>0</v>
      </c>
      <c r="CA100" s="1">
        <f t="shared" si="36"/>
        <v>0</v>
      </c>
      <c r="CB100" s="1">
        <v>0</v>
      </c>
      <c r="CC100" s="18">
        <f t="shared" si="37"/>
        <v>0</v>
      </c>
      <c r="CE100" s="1">
        <v>0</v>
      </c>
      <c r="CF100" s="1">
        <f t="shared" si="38"/>
        <v>0</v>
      </c>
      <c r="CG100" s="1">
        <v>0</v>
      </c>
      <c r="CH100" s="18">
        <f t="shared" si="39"/>
        <v>0</v>
      </c>
      <c r="CJ100" s="1">
        <v>0</v>
      </c>
      <c r="CK100" s="1">
        <f t="shared" si="40"/>
        <v>0</v>
      </c>
      <c r="CL100" s="1">
        <v>0</v>
      </c>
      <c r="CM100" s="18">
        <f t="shared" si="41"/>
        <v>0</v>
      </c>
      <c r="CO100" s="1">
        <v>0</v>
      </c>
      <c r="CP100" s="1">
        <f t="shared" si="42"/>
        <v>0</v>
      </c>
      <c r="CQ100" s="1">
        <v>0</v>
      </c>
      <c r="CR100" s="18">
        <f t="shared" si="43"/>
        <v>0</v>
      </c>
      <c r="CT100" s="1">
        <v>0</v>
      </c>
      <c r="CU100" s="1">
        <f t="shared" si="44"/>
        <v>0</v>
      </c>
      <c r="CV100" s="1">
        <v>0</v>
      </c>
      <c r="CW100" s="18">
        <f t="shared" si="45"/>
        <v>0</v>
      </c>
      <c r="CY100" s="1">
        <v>0</v>
      </c>
      <c r="CZ100" s="1">
        <f t="shared" si="46"/>
        <v>0</v>
      </c>
      <c r="DA100" s="1">
        <v>0</v>
      </c>
      <c r="DB100" s="18">
        <f t="shared" si="47"/>
        <v>0</v>
      </c>
      <c r="DS100" s="1">
        <v>0</v>
      </c>
      <c r="DT100" s="1">
        <v>0</v>
      </c>
      <c r="DU100" s="1">
        <v>0</v>
      </c>
      <c r="DV100" s="1">
        <f>DT100+DU100</f>
        <v>0</v>
      </c>
      <c r="EH100" s="1">
        <v>0</v>
      </c>
      <c r="EI100" s="1">
        <v>0</v>
      </c>
      <c r="EJ100" s="1">
        <v>0</v>
      </c>
      <c r="EK100" s="1">
        <f>EI100+EJ100</f>
        <v>0</v>
      </c>
      <c r="EM100" s="1">
        <v>0</v>
      </c>
      <c r="EN100" s="1">
        <v>0</v>
      </c>
      <c r="EO100" s="1">
        <v>0</v>
      </c>
      <c r="EP100" s="1">
        <f>EN100+EO100</f>
        <v>0</v>
      </c>
      <c r="ER100" s="1">
        <v>0</v>
      </c>
      <c r="ES100" s="1">
        <v>0</v>
      </c>
      <c r="ET100" s="1">
        <v>0</v>
      </c>
      <c r="EU100" s="1">
        <v>0</v>
      </c>
      <c r="EW100" s="1">
        <v>0</v>
      </c>
      <c r="EX100" s="1">
        <v>0</v>
      </c>
      <c r="EY100" s="1">
        <v>0</v>
      </c>
      <c r="EZ100" s="1">
        <f>EX100+EY100</f>
        <v>0</v>
      </c>
      <c r="FB100" s="1">
        <v>0</v>
      </c>
      <c r="FC100" s="1">
        <v>0</v>
      </c>
      <c r="FD100" s="1">
        <v>0</v>
      </c>
      <c r="FE100" s="1">
        <f>FC100+FD100</f>
        <v>0</v>
      </c>
      <c r="FG100" s="1">
        <v>0</v>
      </c>
      <c r="FH100" s="1">
        <v>0</v>
      </c>
      <c r="FI100" s="1">
        <v>0</v>
      </c>
      <c r="FJ100" s="1">
        <f>FH100+FI100</f>
        <v>0</v>
      </c>
      <c r="FL100" s="1">
        <v>0</v>
      </c>
      <c r="FM100" s="1">
        <v>0</v>
      </c>
      <c r="FN100" s="1">
        <v>0</v>
      </c>
      <c r="FO100" s="1">
        <f>FM100+FN100</f>
        <v>0</v>
      </c>
      <c r="FQ100" s="1">
        <v>0</v>
      </c>
      <c r="FR100" s="1">
        <v>0</v>
      </c>
      <c r="FS100" s="1">
        <v>0</v>
      </c>
      <c r="FT100" s="1">
        <f t="shared" si="10"/>
        <v>0</v>
      </c>
      <c r="FV100" s="1">
        <v>0</v>
      </c>
      <c r="FW100" s="1">
        <v>0</v>
      </c>
      <c r="FX100" s="1">
        <v>0</v>
      </c>
      <c r="FY100" s="1">
        <f t="shared" si="11"/>
        <v>0</v>
      </c>
      <c r="GA100" s="135">
        <v>0</v>
      </c>
      <c r="GB100" s="1">
        <f t="shared" si="48"/>
        <v>0</v>
      </c>
      <c r="GC100" s="1">
        <v>0</v>
      </c>
      <c r="GD100" s="18">
        <f t="shared" si="49"/>
        <v>0</v>
      </c>
      <c r="GF100" s="135">
        <v>0</v>
      </c>
      <c r="GG100" s="1">
        <f t="shared" si="50"/>
        <v>0</v>
      </c>
      <c r="GH100" s="1">
        <v>0</v>
      </c>
      <c r="GI100" s="18">
        <f t="shared" si="51"/>
        <v>0</v>
      </c>
      <c r="GP100" s="1">
        <v>0</v>
      </c>
      <c r="GQ100" s="1">
        <v>0</v>
      </c>
      <c r="GR100" s="1">
        <v>0</v>
      </c>
      <c r="GS100" s="1">
        <v>0</v>
      </c>
      <c r="GU100" s="1">
        <v>0</v>
      </c>
      <c r="GV100" s="1">
        <f t="shared" si="52"/>
        <v>0</v>
      </c>
      <c r="GW100" s="1">
        <v>0</v>
      </c>
      <c r="GX100" s="18">
        <f t="shared" si="53"/>
        <v>0</v>
      </c>
      <c r="HE100" s="158">
        <v>0</v>
      </c>
      <c r="HF100" s="158">
        <v>0</v>
      </c>
      <c r="HG100" s="158">
        <v>0</v>
      </c>
      <c r="HH100" s="158">
        <v>0</v>
      </c>
      <c r="HY100" s="135">
        <v>0</v>
      </c>
      <c r="HZ100" s="1">
        <f t="shared" si="54"/>
        <v>0</v>
      </c>
      <c r="IA100" s="1">
        <v>0</v>
      </c>
      <c r="IB100" s="18">
        <f t="shared" si="55"/>
        <v>0</v>
      </c>
      <c r="ID100" s="1">
        <v>0</v>
      </c>
      <c r="IE100" s="1">
        <v>0</v>
      </c>
      <c r="IF100" s="1">
        <v>0</v>
      </c>
      <c r="IG100" s="1">
        <v>0</v>
      </c>
      <c r="II100" s="135">
        <v>0</v>
      </c>
      <c r="IJ100" s="1">
        <f t="shared" si="56"/>
        <v>0</v>
      </c>
      <c r="IK100" s="1">
        <v>0</v>
      </c>
      <c r="IL100" s="18">
        <f t="shared" si="57"/>
        <v>0</v>
      </c>
      <c r="IN100" s="179">
        <v>77</v>
      </c>
      <c r="IO100" s="1">
        <f t="shared" si="58"/>
        <v>138600</v>
      </c>
      <c r="IP100" s="179">
        <v>0</v>
      </c>
      <c r="IQ100" s="179">
        <f>IO100+IP100</f>
        <v>138600</v>
      </c>
      <c r="IR100" s="179"/>
      <c r="IX100" s="1">
        <v>0</v>
      </c>
      <c r="IY100" s="1">
        <v>0</v>
      </c>
      <c r="IZ100" s="1">
        <v>0</v>
      </c>
      <c r="JA100" s="18">
        <f t="shared" si="60"/>
        <v>0</v>
      </c>
      <c r="JW100" s="1">
        <f t="shared" si="61"/>
        <v>0</v>
      </c>
      <c r="JX100" s="1">
        <f t="shared" si="62"/>
        <v>0</v>
      </c>
      <c r="JY100" s="1">
        <v>0</v>
      </c>
      <c r="JZ100" s="18">
        <f t="shared" si="63"/>
        <v>0</v>
      </c>
      <c r="MT100" s="12">
        <f t="shared" si="12"/>
        <v>277</v>
      </c>
      <c r="MU100" s="12">
        <f t="shared" si="13"/>
        <v>3648132</v>
      </c>
      <c r="MV100" s="12">
        <f t="shared" si="14"/>
        <v>0</v>
      </c>
      <c r="MW100" s="12">
        <f t="shared" si="15"/>
        <v>3648132</v>
      </c>
    </row>
    <row r="101" spans="1:361">
      <c r="A101" s="142">
        <v>31</v>
      </c>
      <c r="B101" s="135" t="s">
        <v>1917</v>
      </c>
      <c r="C101" s="18">
        <v>0</v>
      </c>
      <c r="D101" s="18">
        <f t="shared" si="16"/>
        <v>0</v>
      </c>
      <c r="E101" s="18">
        <v>0</v>
      </c>
      <c r="F101" s="18">
        <f t="shared" si="17"/>
        <v>0</v>
      </c>
      <c r="H101" s="135">
        <v>0</v>
      </c>
      <c r="I101" s="1">
        <f t="shared" si="18"/>
        <v>0</v>
      </c>
      <c r="J101" s="1">
        <v>0</v>
      </c>
      <c r="K101" s="18">
        <f t="shared" si="19"/>
        <v>0</v>
      </c>
      <c r="M101" s="1">
        <v>0</v>
      </c>
      <c r="N101" s="1">
        <f t="shared" si="20"/>
        <v>0</v>
      </c>
      <c r="O101" s="1">
        <v>0</v>
      </c>
      <c r="P101" s="18">
        <f t="shared" si="21"/>
        <v>0</v>
      </c>
      <c r="R101" s="1">
        <v>0</v>
      </c>
      <c r="S101" s="1">
        <f t="shared" si="22"/>
        <v>0</v>
      </c>
      <c r="T101" s="1">
        <v>0</v>
      </c>
      <c r="U101" s="18">
        <f t="shared" si="23"/>
        <v>0</v>
      </c>
      <c r="W101" s="1">
        <v>0</v>
      </c>
      <c r="X101" s="1">
        <v>0</v>
      </c>
      <c r="Y101" s="1">
        <v>0</v>
      </c>
      <c r="Z101" s="18">
        <f t="shared" si="24"/>
        <v>0</v>
      </c>
      <c r="AB101" s="1">
        <v>0</v>
      </c>
      <c r="AC101" s="1">
        <v>0</v>
      </c>
      <c r="AD101" s="1">
        <v>0</v>
      </c>
      <c r="AE101" s="18">
        <f t="shared" si="25"/>
        <v>0</v>
      </c>
      <c r="AG101" s="1">
        <v>0</v>
      </c>
      <c r="AH101" s="1">
        <f t="shared" si="26"/>
        <v>0</v>
      </c>
      <c r="AI101" s="1">
        <v>0</v>
      </c>
      <c r="AJ101" s="18">
        <f t="shared" si="27"/>
        <v>0</v>
      </c>
      <c r="AQ101" s="135">
        <v>0</v>
      </c>
      <c r="AR101" s="1">
        <f t="shared" si="28"/>
        <v>0</v>
      </c>
      <c r="AS101" s="1">
        <v>0</v>
      </c>
      <c r="AT101" s="18">
        <f t="shared" si="29"/>
        <v>0</v>
      </c>
      <c r="BA101" s="1">
        <v>0</v>
      </c>
      <c r="BB101" s="1">
        <v>0</v>
      </c>
      <c r="BC101" s="1">
        <v>0</v>
      </c>
      <c r="BD101" s="1">
        <f>BB101+BC101</f>
        <v>0</v>
      </c>
      <c r="BK101" s="1">
        <v>0</v>
      </c>
      <c r="BL101" s="1">
        <f t="shared" si="30"/>
        <v>0</v>
      </c>
      <c r="BM101" s="1">
        <v>0</v>
      </c>
      <c r="BN101" s="18">
        <f t="shared" si="31"/>
        <v>0</v>
      </c>
      <c r="BP101" s="135">
        <v>0</v>
      </c>
      <c r="BQ101" s="1">
        <f t="shared" si="32"/>
        <v>0</v>
      </c>
      <c r="BR101" s="1">
        <v>0</v>
      </c>
      <c r="BS101" s="18">
        <f t="shared" si="33"/>
        <v>0</v>
      </c>
      <c r="BU101" s="135">
        <v>0</v>
      </c>
      <c r="BV101" s="1">
        <f t="shared" si="34"/>
        <v>0</v>
      </c>
      <c r="BW101" s="1">
        <v>0</v>
      </c>
      <c r="BX101" s="18">
        <f t="shared" si="35"/>
        <v>0</v>
      </c>
      <c r="BZ101" s="135">
        <v>0</v>
      </c>
      <c r="CA101" s="1">
        <f t="shared" si="36"/>
        <v>0</v>
      </c>
      <c r="CB101" s="1">
        <v>0</v>
      </c>
      <c r="CC101" s="18">
        <f t="shared" si="37"/>
        <v>0</v>
      </c>
      <c r="CE101" s="1">
        <v>0</v>
      </c>
      <c r="CF101" s="1">
        <f t="shared" si="38"/>
        <v>0</v>
      </c>
      <c r="CG101" s="1">
        <v>0</v>
      </c>
      <c r="CH101" s="18">
        <f t="shared" si="39"/>
        <v>0</v>
      </c>
      <c r="CJ101" s="1">
        <v>0</v>
      </c>
      <c r="CK101" s="1">
        <f t="shared" si="40"/>
        <v>0</v>
      </c>
      <c r="CL101" s="1">
        <v>0</v>
      </c>
      <c r="CM101" s="18">
        <f t="shared" si="41"/>
        <v>0</v>
      </c>
      <c r="CO101" s="1">
        <v>0</v>
      </c>
      <c r="CP101" s="1">
        <f t="shared" si="42"/>
        <v>0</v>
      </c>
      <c r="CQ101" s="1">
        <v>0</v>
      </c>
      <c r="CR101" s="18">
        <f t="shared" si="43"/>
        <v>0</v>
      </c>
      <c r="CT101" s="1">
        <v>0</v>
      </c>
      <c r="CU101" s="1">
        <f t="shared" si="44"/>
        <v>0</v>
      </c>
      <c r="CV101" s="1">
        <v>0</v>
      </c>
      <c r="CW101" s="18">
        <f t="shared" si="45"/>
        <v>0</v>
      </c>
      <c r="CY101" s="1">
        <v>0</v>
      </c>
      <c r="CZ101" s="1">
        <f t="shared" si="46"/>
        <v>0</v>
      </c>
      <c r="DA101" s="1">
        <v>0</v>
      </c>
      <c r="DB101" s="18">
        <f t="shared" si="47"/>
        <v>0</v>
      </c>
      <c r="DS101" s="1">
        <v>0</v>
      </c>
      <c r="DT101" s="1">
        <v>0</v>
      </c>
      <c r="DU101" s="1">
        <v>0</v>
      </c>
      <c r="DV101" s="1">
        <f>DT101+DU101</f>
        <v>0</v>
      </c>
      <c r="EH101" s="1">
        <v>0</v>
      </c>
      <c r="EI101" s="1">
        <v>0</v>
      </c>
      <c r="EJ101" s="1">
        <v>0</v>
      </c>
      <c r="EK101" s="1">
        <f>EI101+EJ101</f>
        <v>0</v>
      </c>
      <c r="EM101" s="1">
        <v>0</v>
      </c>
      <c r="EN101" s="1">
        <v>0</v>
      </c>
      <c r="EO101" s="1">
        <v>0</v>
      </c>
      <c r="EP101" s="1">
        <f>EN101+EO101</f>
        <v>0</v>
      </c>
      <c r="ER101" s="1">
        <v>0</v>
      </c>
      <c r="ES101" s="1">
        <v>0</v>
      </c>
      <c r="ET101" s="1">
        <v>0</v>
      </c>
      <c r="EU101" s="1">
        <v>0</v>
      </c>
      <c r="EW101" s="1">
        <v>0</v>
      </c>
      <c r="EX101" s="1">
        <v>0</v>
      </c>
      <c r="EY101" s="1">
        <v>0</v>
      </c>
      <c r="EZ101" s="1">
        <f>EX101+EY101</f>
        <v>0</v>
      </c>
      <c r="FB101" s="1">
        <v>0</v>
      </c>
      <c r="FC101" s="1">
        <v>0</v>
      </c>
      <c r="FD101" s="1">
        <v>0</v>
      </c>
      <c r="FE101" s="1">
        <f>FC101+FD101</f>
        <v>0</v>
      </c>
      <c r="FG101" s="1">
        <v>0</v>
      </c>
      <c r="FH101" s="1">
        <v>0</v>
      </c>
      <c r="FI101" s="1">
        <v>0</v>
      </c>
      <c r="FJ101" s="1">
        <f>FH101+FI101</f>
        <v>0</v>
      </c>
      <c r="FL101" s="1">
        <v>0</v>
      </c>
      <c r="FM101" s="1">
        <v>0</v>
      </c>
      <c r="FN101" s="1">
        <v>0</v>
      </c>
      <c r="FO101" s="1">
        <f>FM101+FN101</f>
        <v>0</v>
      </c>
      <c r="FQ101" s="1">
        <v>0</v>
      </c>
      <c r="FR101" s="1">
        <v>0</v>
      </c>
      <c r="FS101" s="1">
        <v>0</v>
      </c>
      <c r="FT101" s="1">
        <f t="shared" si="10"/>
        <v>0</v>
      </c>
      <c r="FV101" s="1">
        <v>385830</v>
      </c>
      <c r="FW101" s="1">
        <v>4437046</v>
      </c>
      <c r="FX101" s="1">
        <v>0</v>
      </c>
      <c r="FY101" s="1">
        <f>FW101+FX101</f>
        <v>4437046</v>
      </c>
      <c r="GA101" s="135">
        <v>0</v>
      </c>
      <c r="GB101" s="1">
        <f t="shared" si="48"/>
        <v>0</v>
      </c>
      <c r="GC101" s="1">
        <v>0</v>
      </c>
      <c r="GD101" s="18">
        <f t="shared" si="49"/>
        <v>0</v>
      </c>
      <c r="GF101" s="135">
        <v>0</v>
      </c>
      <c r="GG101" s="1">
        <f t="shared" si="50"/>
        <v>0</v>
      </c>
      <c r="GH101" s="1">
        <v>0</v>
      </c>
      <c r="GI101" s="18">
        <f t="shared" si="51"/>
        <v>0</v>
      </c>
      <c r="GP101" s="1">
        <v>0</v>
      </c>
      <c r="GQ101" s="1">
        <v>0</v>
      </c>
      <c r="GR101" s="1">
        <v>0</v>
      </c>
      <c r="GS101" s="1">
        <v>0</v>
      </c>
      <c r="GU101" s="1">
        <v>0</v>
      </c>
      <c r="GV101" s="1">
        <f t="shared" si="52"/>
        <v>0</v>
      </c>
      <c r="GW101" s="1">
        <v>0</v>
      </c>
      <c r="GX101" s="18">
        <f t="shared" si="53"/>
        <v>0</v>
      </c>
      <c r="HE101" s="158">
        <v>0</v>
      </c>
      <c r="HF101" s="158">
        <v>0</v>
      </c>
      <c r="HG101" s="158">
        <v>0</v>
      </c>
      <c r="HH101" s="158">
        <v>0</v>
      </c>
      <c r="HY101" s="135">
        <v>0</v>
      </c>
      <c r="HZ101" s="1">
        <f t="shared" si="54"/>
        <v>0</v>
      </c>
      <c r="IA101" s="1">
        <v>0</v>
      </c>
      <c r="IB101" s="18">
        <f t="shared" si="55"/>
        <v>0</v>
      </c>
      <c r="ID101" s="1">
        <v>0</v>
      </c>
      <c r="IE101" s="1">
        <v>0</v>
      </c>
      <c r="IF101" s="1">
        <v>0</v>
      </c>
      <c r="IG101" s="1">
        <v>0</v>
      </c>
      <c r="II101" s="135">
        <v>0</v>
      </c>
      <c r="IJ101" s="1">
        <f t="shared" si="56"/>
        <v>0</v>
      </c>
      <c r="IK101" s="1">
        <v>0</v>
      </c>
      <c r="IL101" s="18">
        <f t="shared" si="57"/>
        <v>0</v>
      </c>
      <c r="IO101" s="1">
        <f t="shared" si="58"/>
        <v>0</v>
      </c>
      <c r="IX101" s="1">
        <v>0</v>
      </c>
      <c r="IY101" s="1">
        <v>0</v>
      </c>
      <c r="IZ101" s="1">
        <v>0</v>
      </c>
      <c r="JA101" s="18">
        <f t="shared" si="60"/>
        <v>0</v>
      </c>
      <c r="JW101" s="1">
        <f t="shared" si="61"/>
        <v>0</v>
      </c>
      <c r="JX101" s="1">
        <f t="shared" si="62"/>
        <v>0</v>
      </c>
      <c r="JY101" s="1">
        <v>0</v>
      </c>
      <c r="JZ101" s="18">
        <f t="shared" si="63"/>
        <v>0</v>
      </c>
      <c r="MT101" s="12">
        <f t="shared" si="12"/>
        <v>385830</v>
      </c>
      <c r="MU101" s="12">
        <f t="shared" si="13"/>
        <v>4437046</v>
      </c>
      <c r="MV101" s="12">
        <f t="shared" si="14"/>
        <v>0</v>
      </c>
      <c r="MW101" s="12">
        <f t="shared" si="15"/>
        <v>4437046</v>
      </c>
    </row>
    <row r="102" spans="1:361">
      <c r="A102" s="142">
        <v>31</v>
      </c>
      <c r="B102" s="135" t="s">
        <v>1918</v>
      </c>
      <c r="C102" s="18">
        <v>0</v>
      </c>
      <c r="D102" s="18">
        <f t="shared" si="16"/>
        <v>0</v>
      </c>
      <c r="E102" s="18">
        <v>0</v>
      </c>
      <c r="F102" s="18">
        <f t="shared" si="17"/>
        <v>0</v>
      </c>
      <c r="H102" s="135">
        <v>0</v>
      </c>
      <c r="I102" s="1">
        <f t="shared" si="18"/>
        <v>0</v>
      </c>
      <c r="J102" s="1">
        <v>0</v>
      </c>
      <c r="K102" s="18">
        <f t="shared" si="19"/>
        <v>0</v>
      </c>
      <c r="M102" s="1">
        <v>0</v>
      </c>
      <c r="N102" s="1">
        <f t="shared" si="20"/>
        <v>0</v>
      </c>
      <c r="O102" s="1">
        <v>0</v>
      </c>
      <c r="P102" s="18">
        <f t="shared" si="21"/>
        <v>0</v>
      </c>
      <c r="R102" s="1">
        <v>0</v>
      </c>
      <c r="S102" s="1">
        <f t="shared" si="22"/>
        <v>0</v>
      </c>
      <c r="T102" s="1">
        <v>0</v>
      </c>
      <c r="U102" s="18">
        <f t="shared" si="23"/>
        <v>0</v>
      </c>
      <c r="W102" s="1">
        <v>0</v>
      </c>
      <c r="X102" s="1">
        <v>0</v>
      </c>
      <c r="Y102" s="1">
        <v>0</v>
      </c>
      <c r="Z102" s="18">
        <f t="shared" si="24"/>
        <v>0</v>
      </c>
      <c r="AB102" s="1">
        <v>0</v>
      </c>
      <c r="AC102" s="1">
        <v>0</v>
      </c>
      <c r="AD102" s="1">
        <v>0</v>
      </c>
      <c r="AE102" s="18">
        <f t="shared" si="25"/>
        <v>0</v>
      </c>
      <c r="AG102" s="1">
        <v>0</v>
      </c>
      <c r="AH102" s="1">
        <f t="shared" si="26"/>
        <v>0</v>
      </c>
      <c r="AI102" s="1">
        <v>0</v>
      </c>
      <c r="AJ102" s="18">
        <f t="shared" si="27"/>
        <v>0</v>
      </c>
      <c r="AQ102" s="135">
        <v>0</v>
      </c>
      <c r="AR102" s="1">
        <f t="shared" si="28"/>
        <v>0</v>
      </c>
      <c r="AS102" s="1">
        <v>0</v>
      </c>
      <c r="AT102" s="18">
        <f t="shared" si="29"/>
        <v>0</v>
      </c>
      <c r="BA102" s="1">
        <v>0</v>
      </c>
      <c r="BB102" s="1">
        <v>0</v>
      </c>
      <c r="BC102" s="1">
        <v>0</v>
      </c>
      <c r="BD102" s="1">
        <f>BB102+BC102</f>
        <v>0</v>
      </c>
      <c r="BK102" s="1">
        <v>0</v>
      </c>
      <c r="BL102" s="1">
        <f t="shared" si="30"/>
        <v>0</v>
      </c>
      <c r="BM102" s="1">
        <v>0</v>
      </c>
      <c r="BN102" s="18">
        <f t="shared" si="31"/>
        <v>0</v>
      </c>
      <c r="BP102" s="135">
        <v>0</v>
      </c>
      <c r="BQ102" s="1">
        <f t="shared" si="32"/>
        <v>0</v>
      </c>
      <c r="BR102" s="1">
        <v>0</v>
      </c>
      <c r="BS102" s="18">
        <f t="shared" si="33"/>
        <v>0</v>
      </c>
      <c r="BU102" s="135">
        <v>0</v>
      </c>
      <c r="BV102" s="1">
        <f t="shared" si="34"/>
        <v>0</v>
      </c>
      <c r="BW102" s="1">
        <v>0</v>
      </c>
      <c r="BX102" s="18">
        <f t="shared" si="35"/>
        <v>0</v>
      </c>
      <c r="BZ102" s="135">
        <v>0</v>
      </c>
      <c r="CA102" s="1">
        <f t="shared" si="36"/>
        <v>0</v>
      </c>
      <c r="CB102" s="1">
        <v>0</v>
      </c>
      <c r="CC102" s="18">
        <f t="shared" si="37"/>
        <v>0</v>
      </c>
      <c r="CE102" s="1">
        <v>0</v>
      </c>
      <c r="CF102" s="1">
        <f t="shared" si="38"/>
        <v>0</v>
      </c>
      <c r="CG102" s="1">
        <v>0</v>
      </c>
      <c r="CH102" s="18">
        <f t="shared" si="39"/>
        <v>0</v>
      </c>
      <c r="CJ102" s="1">
        <v>0</v>
      </c>
      <c r="CK102" s="1">
        <f t="shared" si="40"/>
        <v>0</v>
      </c>
      <c r="CL102" s="1">
        <v>0</v>
      </c>
      <c r="CM102" s="18">
        <f t="shared" si="41"/>
        <v>0</v>
      </c>
      <c r="CO102" s="1">
        <v>0</v>
      </c>
      <c r="CP102" s="1">
        <f t="shared" si="42"/>
        <v>0</v>
      </c>
      <c r="CQ102" s="1">
        <v>0</v>
      </c>
      <c r="CR102" s="18">
        <f t="shared" si="43"/>
        <v>0</v>
      </c>
      <c r="CT102" s="1">
        <v>0</v>
      </c>
      <c r="CU102" s="1">
        <f t="shared" si="44"/>
        <v>0</v>
      </c>
      <c r="CV102" s="1">
        <v>0</v>
      </c>
      <c r="CW102" s="18">
        <f t="shared" si="45"/>
        <v>0</v>
      </c>
      <c r="CY102" s="1">
        <v>0</v>
      </c>
      <c r="CZ102" s="1">
        <f t="shared" si="46"/>
        <v>0</v>
      </c>
      <c r="DA102" s="1">
        <v>0</v>
      </c>
      <c r="DB102" s="18">
        <f t="shared" si="47"/>
        <v>0</v>
      </c>
      <c r="DS102" s="1">
        <v>0</v>
      </c>
      <c r="DT102" s="1">
        <v>0</v>
      </c>
      <c r="DU102" s="1">
        <v>0</v>
      </c>
      <c r="DV102" s="1">
        <f>DT102+DU102</f>
        <v>0</v>
      </c>
      <c r="EH102" s="1">
        <v>0</v>
      </c>
      <c r="EI102" s="1">
        <v>0</v>
      </c>
      <c r="EJ102" s="1">
        <v>0</v>
      </c>
      <c r="EK102" s="1">
        <f>EI102+EJ102</f>
        <v>0</v>
      </c>
      <c r="EM102" s="1">
        <v>0</v>
      </c>
      <c r="EN102" s="1">
        <v>0</v>
      </c>
      <c r="EO102" s="1">
        <v>0</v>
      </c>
      <c r="EP102" s="1">
        <f>EN102+EO102</f>
        <v>0</v>
      </c>
      <c r="ER102" s="1">
        <v>0</v>
      </c>
      <c r="ES102" s="1">
        <v>0</v>
      </c>
      <c r="ET102" s="1">
        <v>0</v>
      </c>
      <c r="EU102" s="1">
        <v>0</v>
      </c>
      <c r="EW102" s="1">
        <v>0</v>
      </c>
      <c r="EX102" s="1">
        <v>0</v>
      </c>
      <c r="EY102" s="1">
        <v>0</v>
      </c>
      <c r="EZ102" s="1">
        <f>EX102+EY102</f>
        <v>0</v>
      </c>
      <c r="FB102" s="1">
        <v>0</v>
      </c>
      <c r="FC102" s="1">
        <v>0</v>
      </c>
      <c r="FD102" s="1">
        <v>0</v>
      </c>
      <c r="FE102" s="1">
        <f>FC102+FD102</f>
        <v>0</v>
      </c>
      <c r="FG102" s="1">
        <v>0</v>
      </c>
      <c r="FH102" s="1">
        <v>0</v>
      </c>
      <c r="FI102" s="1">
        <v>0</v>
      </c>
      <c r="FJ102" s="1">
        <f>FH102+FI102</f>
        <v>0</v>
      </c>
      <c r="FL102" s="1">
        <v>0</v>
      </c>
      <c r="FM102" s="1">
        <v>0</v>
      </c>
      <c r="FN102" s="1">
        <v>0</v>
      </c>
      <c r="FO102" s="1">
        <f>FM102+FN102</f>
        <v>0</v>
      </c>
      <c r="FQ102" s="1">
        <v>0</v>
      </c>
      <c r="FR102" s="1">
        <v>0</v>
      </c>
      <c r="FS102" s="1">
        <v>0</v>
      </c>
      <c r="FT102" s="1">
        <f>FR102+FS102</f>
        <v>0</v>
      </c>
      <c r="FV102" s="1">
        <v>0</v>
      </c>
      <c r="FW102" s="1">
        <v>0</v>
      </c>
      <c r="FX102" s="1">
        <v>0</v>
      </c>
      <c r="FY102" s="1">
        <f>FW102+FX102</f>
        <v>0</v>
      </c>
      <c r="GA102" s="135">
        <v>0</v>
      </c>
      <c r="GB102" s="1">
        <f t="shared" si="48"/>
        <v>0</v>
      </c>
      <c r="GC102" s="1">
        <v>0</v>
      </c>
      <c r="GD102" s="18">
        <f t="shared" si="49"/>
        <v>0</v>
      </c>
      <c r="GF102" s="135">
        <v>0</v>
      </c>
      <c r="GG102" s="1">
        <f t="shared" si="50"/>
        <v>0</v>
      </c>
      <c r="GH102" s="1">
        <v>0</v>
      </c>
      <c r="GI102" s="18">
        <f t="shared" si="51"/>
        <v>0</v>
      </c>
      <c r="GP102" s="1">
        <v>0</v>
      </c>
      <c r="GQ102" s="1">
        <v>0</v>
      </c>
      <c r="GR102" s="1">
        <v>0</v>
      </c>
      <c r="GS102" s="1">
        <v>0</v>
      </c>
      <c r="GU102" s="1">
        <v>0</v>
      </c>
      <c r="GV102" s="1">
        <f t="shared" si="52"/>
        <v>0</v>
      </c>
      <c r="GW102" s="1">
        <v>0</v>
      </c>
      <c r="GX102" s="18">
        <f t="shared" si="53"/>
        <v>0</v>
      </c>
      <c r="HE102" s="158">
        <v>0</v>
      </c>
      <c r="HF102" s="158">
        <v>0</v>
      </c>
      <c r="HG102" s="158">
        <v>0</v>
      </c>
      <c r="HH102" s="158">
        <v>0</v>
      </c>
      <c r="HY102" s="135">
        <v>0</v>
      </c>
      <c r="HZ102" s="1">
        <f t="shared" si="54"/>
        <v>0</v>
      </c>
      <c r="IA102" s="1">
        <v>0</v>
      </c>
      <c r="IB102" s="18">
        <f t="shared" si="55"/>
        <v>0</v>
      </c>
      <c r="ID102" s="1">
        <v>0</v>
      </c>
      <c r="IE102" s="1">
        <v>0</v>
      </c>
      <c r="IF102" s="1">
        <v>0</v>
      </c>
      <c r="IG102" s="1">
        <v>0</v>
      </c>
      <c r="II102" s="135">
        <v>0</v>
      </c>
      <c r="IJ102" s="1">
        <f t="shared" si="56"/>
        <v>0</v>
      </c>
      <c r="IK102" s="1">
        <v>0</v>
      </c>
      <c r="IL102" s="18">
        <f t="shared" si="57"/>
        <v>0</v>
      </c>
      <c r="IO102" s="1">
        <f t="shared" si="58"/>
        <v>0</v>
      </c>
      <c r="IX102" s="1">
        <v>0</v>
      </c>
      <c r="IY102" s="1">
        <v>0</v>
      </c>
      <c r="IZ102" s="1">
        <v>0</v>
      </c>
      <c r="JA102" s="18">
        <f t="shared" si="60"/>
        <v>0</v>
      </c>
      <c r="JW102" s="1">
        <f t="shared" si="61"/>
        <v>0</v>
      </c>
      <c r="JX102" s="1">
        <f t="shared" si="62"/>
        <v>0</v>
      </c>
      <c r="JY102" s="1">
        <v>0</v>
      </c>
      <c r="JZ102" s="18">
        <f t="shared" si="63"/>
        <v>0</v>
      </c>
      <c r="MT102" s="12">
        <f t="shared" si="12"/>
        <v>0</v>
      </c>
      <c r="MU102" s="12">
        <f t="shared" si="13"/>
        <v>0</v>
      </c>
      <c r="MV102" s="12">
        <f t="shared" si="14"/>
        <v>0</v>
      </c>
      <c r="MW102" s="12">
        <f t="shared" si="15"/>
        <v>0</v>
      </c>
    </row>
    <row r="103" spans="1:361" s="155" customFormat="1">
      <c r="A103" s="143">
        <v>32</v>
      </c>
      <c r="B103" s="137" t="s">
        <v>52</v>
      </c>
      <c r="C103" s="137">
        <f>SUM(C72:C102)</f>
        <v>64459</v>
      </c>
      <c r="D103" s="137">
        <f>SUM(D72:D102)</f>
        <v>38675400</v>
      </c>
      <c r="E103" s="137">
        <f>SUM(E72:E102)</f>
        <v>0</v>
      </c>
      <c r="F103" s="137">
        <f>SUM(F72:F102)</f>
        <v>38675400</v>
      </c>
      <c r="H103" s="137">
        <f>SUM(H72:H102)</f>
        <v>3351</v>
      </c>
      <c r="I103" s="137">
        <f>SUM(I72:I102)</f>
        <v>1005300</v>
      </c>
      <c r="J103" s="137">
        <f>SUM(J72:J102)</f>
        <v>0</v>
      </c>
      <c r="K103" s="137">
        <f>SUM(K72:K102)</f>
        <v>1005300</v>
      </c>
      <c r="M103" s="137">
        <f>SUM(M72:M102)</f>
        <v>41719</v>
      </c>
      <c r="N103" s="137">
        <f>SUM(N72:N102)</f>
        <v>10429750</v>
      </c>
      <c r="O103" s="137">
        <f>SUM(O72:O102)</f>
        <v>0</v>
      </c>
      <c r="P103" s="137">
        <f>SUM(P72:P102)</f>
        <v>10429750</v>
      </c>
      <c r="R103" s="137">
        <f>SUM(R72:R102)</f>
        <v>1700</v>
      </c>
      <c r="S103" s="137">
        <f>SUM(S72:S102)</f>
        <v>340000</v>
      </c>
      <c r="T103" s="137">
        <f>SUM(T72:T102)</f>
        <v>0</v>
      </c>
      <c r="U103" s="137">
        <f>SUM(U72:U102)</f>
        <v>340000</v>
      </c>
      <c r="W103" s="137">
        <f>SUM(W72:W102)</f>
        <v>0</v>
      </c>
      <c r="X103" s="137">
        <f>SUM(X72:X102)</f>
        <v>0</v>
      </c>
      <c r="Y103" s="137">
        <f>SUM(Y72:Y102)</f>
        <v>0</v>
      </c>
      <c r="Z103" s="137">
        <f>SUM(Z72:Z102)</f>
        <v>0</v>
      </c>
      <c r="AB103" s="137">
        <f>SUM(AB72:AB102)</f>
        <v>0</v>
      </c>
      <c r="AC103" s="137">
        <f>SUM(AC72:AC102)</f>
        <v>0</v>
      </c>
      <c r="AD103" s="137">
        <f>SUM(AD72:AD102)</f>
        <v>0</v>
      </c>
      <c r="AE103" s="137">
        <f>SUM(AE72:AE102)</f>
        <v>0</v>
      </c>
      <c r="AG103" s="137">
        <f>SUM(AG72:AG102)</f>
        <v>3287</v>
      </c>
      <c r="AH103" s="137">
        <f>SUM(AH72:AH102)</f>
        <v>328700</v>
      </c>
      <c r="AI103" s="137">
        <f>SUM(AI72:AI102)</f>
        <v>0</v>
      </c>
      <c r="AJ103" s="137">
        <f>SUM(AJ72:AJ102)</f>
        <v>328700</v>
      </c>
      <c r="AL103" s="137">
        <f>SUM(AL72:AL102)</f>
        <v>0</v>
      </c>
      <c r="AM103" s="137">
        <f>SUM(AM72:AM102)</f>
        <v>0</v>
      </c>
      <c r="AN103" s="137">
        <f>SUM(AN72:AN102)</f>
        <v>0</v>
      </c>
      <c r="AO103" s="137">
        <f>SUM(AO72:AO102)</f>
        <v>0</v>
      </c>
      <c r="AQ103" s="137">
        <f>SUM(AQ72:AQ102)</f>
        <v>3351</v>
      </c>
      <c r="AR103" s="137">
        <f>SUM(AR72:AR102)</f>
        <v>4021200</v>
      </c>
      <c r="AS103" s="137">
        <f>SUM(AS72:AS102)</f>
        <v>0</v>
      </c>
      <c r="AT103" s="137">
        <f>SUM(AT72:AT102)</f>
        <v>4021200</v>
      </c>
      <c r="AV103" s="137">
        <f>SUM(AV72:AV102)</f>
        <v>0</v>
      </c>
      <c r="AW103" s="137">
        <f>SUM(AW72:AW102)</f>
        <v>0</v>
      </c>
      <c r="AX103" s="137">
        <f>SUM(AX72:AX102)</f>
        <v>0</v>
      </c>
      <c r="AY103" s="137">
        <f>SUM(AY72:AY102)</f>
        <v>0</v>
      </c>
      <c r="BA103" s="137">
        <f>SUM(BA72:BA102)</f>
        <v>100888</v>
      </c>
      <c r="BB103" s="163">
        <f>SUM(BB72:BB102)</f>
        <v>23421750.479086496</v>
      </c>
      <c r="BC103" s="137">
        <f>SUM(BC72:BC102)</f>
        <v>0</v>
      </c>
      <c r="BD103" s="163">
        <f>SUM(BD72:BD102)</f>
        <v>23421750.479086496</v>
      </c>
      <c r="BF103" s="137">
        <f>SUM(BF72:BF102)</f>
        <v>0</v>
      </c>
      <c r="BG103" s="137">
        <f>SUM(BG72:BG102)</f>
        <v>0</v>
      </c>
      <c r="BH103" s="137">
        <f>SUM(BH72:BH102)</f>
        <v>0</v>
      </c>
      <c r="BI103" s="137">
        <f>SUM(BI72:BI102)</f>
        <v>0</v>
      </c>
      <c r="BK103" s="137">
        <f>SUM(BK72:BK102)</f>
        <v>450</v>
      </c>
      <c r="BL103" s="137">
        <f>SUM(BL72:BL102)</f>
        <v>67500</v>
      </c>
      <c r="BM103" s="137">
        <f>SUM(BM72:BM102)</f>
        <v>0</v>
      </c>
      <c r="BN103" s="137">
        <f>SUM(BN72:BN102)</f>
        <v>67500</v>
      </c>
      <c r="BP103" s="137">
        <f>SUM(BP72:BP102)</f>
        <v>3351</v>
      </c>
      <c r="BQ103" s="137">
        <f>SUM(BQ72:BQ102)</f>
        <v>335100</v>
      </c>
      <c r="BR103" s="137">
        <f>SUM(BR72:BR102)</f>
        <v>0</v>
      </c>
      <c r="BS103" s="137">
        <f>SUM(BS72:BS102)</f>
        <v>335100</v>
      </c>
      <c r="BU103" s="137">
        <f>SUM(BU72:BU102)</f>
        <v>3351</v>
      </c>
      <c r="BV103" s="137">
        <f>SUM(BV72:BV102)</f>
        <v>335100</v>
      </c>
      <c r="BW103" s="137">
        <f>SUM(BW72:BW102)</f>
        <v>0</v>
      </c>
      <c r="BX103" s="137">
        <f>SUM(BX72:BX102)</f>
        <v>335100</v>
      </c>
      <c r="BZ103" s="137">
        <f>SUM(BZ72:BZ102)</f>
        <v>3351</v>
      </c>
      <c r="CA103" s="137">
        <f>SUM(CA72:CA102)</f>
        <v>670200</v>
      </c>
      <c r="CB103" s="137">
        <f>SUM(CB72:CB102)</f>
        <v>0</v>
      </c>
      <c r="CC103" s="137">
        <f>SUM(CC72:CC102)</f>
        <v>670200</v>
      </c>
      <c r="CE103" s="137">
        <f>SUM(CE72:CE102)</f>
        <v>6072</v>
      </c>
      <c r="CF103" s="137">
        <f>SUM(CF72:CF102)</f>
        <v>910800</v>
      </c>
      <c r="CG103" s="137">
        <f>SUM(CG72:CG102)</f>
        <v>0</v>
      </c>
      <c r="CH103" s="137">
        <f>SUM(CH72:CH102)</f>
        <v>910800</v>
      </c>
      <c r="CJ103" s="137">
        <f>SUM(CJ72:CJ102)</f>
        <v>36</v>
      </c>
      <c r="CK103" s="137">
        <f>SUM(CK72:CK102)</f>
        <v>5400</v>
      </c>
      <c r="CL103" s="137">
        <f>SUM(CL72:CL102)</f>
        <v>0</v>
      </c>
      <c r="CM103" s="137">
        <f>SUM(CM72:CM102)</f>
        <v>5400</v>
      </c>
      <c r="CO103" s="137">
        <f>SUM(CO72:CO102)</f>
        <v>500</v>
      </c>
      <c r="CP103" s="137">
        <f>SUM(CP72:CP102)</f>
        <v>250000</v>
      </c>
      <c r="CQ103" s="137">
        <f>SUM(CQ72:CQ102)</f>
        <v>0</v>
      </c>
      <c r="CR103" s="137">
        <f>SUM(CR72:CR102)</f>
        <v>250000</v>
      </c>
      <c r="CT103" s="137">
        <f>SUM(CT72:CT102)</f>
        <v>1000</v>
      </c>
      <c r="CU103" s="137">
        <f>SUM(CU72:CU102)</f>
        <v>1000000</v>
      </c>
      <c r="CV103" s="137">
        <f>SUM(CV72:CV102)</f>
        <v>0</v>
      </c>
      <c r="CW103" s="137">
        <f>SUM(CW72:CW102)</f>
        <v>1000000</v>
      </c>
      <c r="CY103" s="137">
        <f>SUM(CY72:CY102)</f>
        <v>11952</v>
      </c>
      <c r="CZ103" s="137">
        <f>SUM(CZ72:CZ102)</f>
        <v>1195200</v>
      </c>
      <c r="DA103" s="137">
        <f>SUM(DA72:DA102)</f>
        <v>0</v>
      </c>
      <c r="DB103" s="137">
        <f>SUM(DB72:DB102)</f>
        <v>1195200</v>
      </c>
      <c r="DD103" s="137">
        <f>SUM(DD72:DD102)</f>
        <v>0</v>
      </c>
      <c r="DE103" s="137">
        <f>SUM(DE72:DE102)</f>
        <v>0</v>
      </c>
      <c r="DF103" s="137">
        <f>SUM(DF72:DF102)</f>
        <v>0</v>
      </c>
      <c r="DG103" s="137">
        <f>SUM(DG72:DG102)</f>
        <v>0</v>
      </c>
      <c r="DI103" s="137">
        <f>SUM(DI72:DI102)</f>
        <v>0</v>
      </c>
      <c r="DJ103" s="137">
        <f>SUM(DJ72:DJ102)</f>
        <v>0</v>
      </c>
      <c r="DK103" s="137">
        <f>SUM(DK72:DK102)</f>
        <v>0</v>
      </c>
      <c r="DL103" s="137">
        <f>SUM(DL72:DL102)</f>
        <v>0</v>
      </c>
      <c r="DN103" s="137">
        <f>SUM(DN72:DN102)</f>
        <v>0</v>
      </c>
      <c r="DO103" s="137">
        <f>SUM(DO72:DO102)</f>
        <v>0</v>
      </c>
      <c r="DP103" s="137">
        <f>SUM(DP72:DP102)</f>
        <v>0</v>
      </c>
      <c r="DQ103" s="137">
        <f>SUM(DQ72:DQ102)</f>
        <v>0</v>
      </c>
      <c r="DS103" s="137">
        <f>SUM(DS72:DS102)</f>
        <v>1</v>
      </c>
      <c r="DT103" s="137">
        <f>SUM(DT72:DT102)</f>
        <v>120000</v>
      </c>
      <c r="DU103" s="137">
        <f>SUM(DU72:DU102)</f>
        <v>0</v>
      </c>
      <c r="DV103" s="137">
        <f>SUM(DV72:DV102)</f>
        <v>120000</v>
      </c>
      <c r="DX103" s="137">
        <f>SUM(DX72:DX102)</f>
        <v>0</v>
      </c>
      <c r="DY103" s="137">
        <f>SUM(DY72:DY102)</f>
        <v>0</v>
      </c>
      <c r="DZ103" s="137">
        <f>SUM(DZ72:DZ102)</f>
        <v>0</v>
      </c>
      <c r="EA103" s="137">
        <f>SUM(EA72:EA102)</f>
        <v>0</v>
      </c>
      <c r="EC103" s="137">
        <f>SUM(EC72:EC102)</f>
        <v>0</v>
      </c>
      <c r="ED103" s="137">
        <f>SUM(ED72:ED102)</f>
        <v>0</v>
      </c>
      <c r="EE103" s="137">
        <f>SUM(EE72:EE102)</f>
        <v>0</v>
      </c>
      <c r="EF103" s="137">
        <f>SUM(EF72:EF102)</f>
        <v>0</v>
      </c>
      <c r="EH103" s="137">
        <f>SUM(EH72:EH102)</f>
        <v>0</v>
      </c>
      <c r="EI103" s="137">
        <f>SUM(EI72:EI102)</f>
        <v>3000</v>
      </c>
      <c r="EJ103" s="137">
        <f>SUM(EJ72:EJ102)</f>
        <v>0</v>
      </c>
      <c r="EK103" s="137">
        <f>SUM(EK72:EK102)</f>
        <v>3000</v>
      </c>
      <c r="EM103" s="137">
        <f>SUM(EM72:EM102)</f>
        <v>0</v>
      </c>
      <c r="EN103" s="137">
        <f>SUM(EN72:EN102)</f>
        <v>8871192</v>
      </c>
      <c r="EO103" s="137">
        <f>SUM(EO72:EO102)</f>
        <v>0</v>
      </c>
      <c r="EP103" s="137">
        <f>SUM(EP72:EP102)</f>
        <v>8871192</v>
      </c>
      <c r="ER103" s="137">
        <f>SUM(ER72:ER102)</f>
        <v>3287</v>
      </c>
      <c r="ES103" s="137">
        <f>SUM(ES72:ES102)</f>
        <v>1600000</v>
      </c>
      <c r="ET103" s="137">
        <f>SUM(ET72:ET102)</f>
        <v>0</v>
      </c>
      <c r="EU103" s="137">
        <f>SUM(EU72:EU102)</f>
        <v>1600000</v>
      </c>
      <c r="EW103" s="137">
        <f>SUM(EW72:EW102)</f>
        <v>960</v>
      </c>
      <c r="EX103" s="137">
        <f>SUM(EX72:EX102)</f>
        <v>237500</v>
      </c>
      <c r="EY103" s="137">
        <f>SUM(EY72:EY102)</f>
        <v>0</v>
      </c>
      <c r="EZ103" s="137">
        <f>SUM(EZ72:EZ102)</f>
        <v>237500</v>
      </c>
      <c r="FB103" s="137">
        <f>SUM(FB72:FB102)</f>
        <v>475</v>
      </c>
      <c r="FC103" s="137">
        <f>SUM(FC72:FC102)</f>
        <v>190000</v>
      </c>
      <c r="FD103" s="137">
        <f>SUM(FD72:FD102)</f>
        <v>0</v>
      </c>
      <c r="FE103" s="137">
        <f>SUM(FE72:FE102)</f>
        <v>190000</v>
      </c>
      <c r="FG103" s="137">
        <f>SUM(FG72:FG102)</f>
        <v>475</v>
      </c>
      <c r="FH103" s="137">
        <f>SUM(FH72:FH102)</f>
        <v>285000</v>
      </c>
      <c r="FI103" s="137">
        <f>SUM(FI72:FI102)</f>
        <v>0</v>
      </c>
      <c r="FJ103" s="137">
        <f>SUM(FJ72:FJ102)</f>
        <v>285000</v>
      </c>
      <c r="FL103" s="137">
        <f>SUM(FL72:FL102)</f>
        <v>2160</v>
      </c>
      <c r="FM103" s="137">
        <f>SUM(FM72:FM102)</f>
        <v>216000</v>
      </c>
      <c r="FN103" s="137">
        <f>SUM(FN72:FN102)</f>
        <v>0</v>
      </c>
      <c r="FO103" s="137">
        <f>SUM(FO72:FO102)</f>
        <v>216000</v>
      </c>
      <c r="FQ103" s="137">
        <f>SUM(FQ72:FQ102)</f>
        <v>0</v>
      </c>
      <c r="FR103" s="137">
        <f>SUM(FR72:FR102)</f>
        <v>0</v>
      </c>
      <c r="FS103" s="137">
        <f>SUM(FS72:FS102)</f>
        <v>0</v>
      </c>
      <c r="FT103" s="137">
        <f>SUM(FT72:FT102)</f>
        <v>0</v>
      </c>
      <c r="FV103" s="137">
        <f>SUM(FV72:FV102)</f>
        <v>385830</v>
      </c>
      <c r="FW103" s="137">
        <f>SUM(FW72:FW102)</f>
        <v>4437046</v>
      </c>
      <c r="FX103" s="137">
        <f>SUM(FX72:FX102)</f>
        <v>0</v>
      </c>
      <c r="FY103" s="137">
        <f>SUM(FY72:FY102)</f>
        <v>4437046</v>
      </c>
      <c r="GA103" s="137">
        <f>SUM(GA72:GA102)</f>
        <v>3351</v>
      </c>
      <c r="GB103" s="137">
        <f>SUM(GB72:GB102)</f>
        <v>53616000</v>
      </c>
      <c r="GC103" s="137">
        <f>SUM(GC72:GC102)</f>
        <v>0</v>
      </c>
      <c r="GD103" s="137">
        <f>SUM(GD72:GD102)</f>
        <v>53616000</v>
      </c>
      <c r="GF103" s="137">
        <f>SUM(GF72:GF102)</f>
        <v>3351</v>
      </c>
      <c r="GG103" s="137">
        <f>SUM(GG72:GG102)</f>
        <v>670200</v>
      </c>
      <c r="GH103" s="137">
        <f>SUM(GH72:GH102)</f>
        <v>0</v>
      </c>
      <c r="GI103" s="137">
        <f>SUM(GI72:GI102)</f>
        <v>670200</v>
      </c>
      <c r="GK103" s="137">
        <f>SUM(GK72:GK102)</f>
        <v>0</v>
      </c>
      <c r="GL103" s="137">
        <f>SUM(GL72:GL102)</f>
        <v>0</v>
      </c>
      <c r="GM103" s="137">
        <f>SUM(GM72:GM102)</f>
        <v>0</v>
      </c>
      <c r="GN103" s="137">
        <f>SUM(GN72:GN102)</f>
        <v>0</v>
      </c>
      <c r="GP103" s="137">
        <f>SUM(GP72:GP102)</f>
        <v>0</v>
      </c>
      <c r="GQ103" s="137">
        <f>SUM(GQ72:GQ102)</f>
        <v>0</v>
      </c>
      <c r="GR103" s="137">
        <f>SUM(GR72:GR102)</f>
        <v>0</v>
      </c>
      <c r="GS103" s="137">
        <f>SUM(GS72:GS102)</f>
        <v>0</v>
      </c>
      <c r="GU103" s="137">
        <f>SUM(GU72:GU102)</f>
        <v>80</v>
      </c>
      <c r="GV103" s="137">
        <f>SUM(GV72:GV102)</f>
        <v>400000</v>
      </c>
      <c r="GW103" s="137">
        <f>SUM(GW72:GW102)</f>
        <v>0</v>
      </c>
      <c r="GX103" s="137">
        <f>SUM(GX72:GX102)</f>
        <v>400000</v>
      </c>
      <c r="GZ103" s="137">
        <f>SUM(GZ72:GZ102)</f>
        <v>0</v>
      </c>
      <c r="HA103" s="137">
        <f>SUM(HA72:HA102)</f>
        <v>0</v>
      </c>
      <c r="HB103" s="137">
        <f>SUM(HB72:HB102)</f>
        <v>0</v>
      </c>
      <c r="HC103" s="137">
        <f>SUM(HC72:HC102)</f>
        <v>0</v>
      </c>
      <c r="HE103" s="137">
        <f>SUM(HE72:HE102)</f>
        <v>0</v>
      </c>
      <c r="HF103" s="137">
        <f>SUM(HF72:HF102)</f>
        <v>0</v>
      </c>
      <c r="HG103" s="137">
        <f>SUM(HG72:HG102)</f>
        <v>0</v>
      </c>
      <c r="HH103" s="137">
        <f>SUM(HH72:HH102)</f>
        <v>0</v>
      </c>
      <c r="HJ103" s="137">
        <f>SUM(HJ72:HJ102)</f>
        <v>0</v>
      </c>
      <c r="HK103" s="137">
        <f>SUM(HK72:HK102)</f>
        <v>0</v>
      </c>
      <c r="HL103" s="137">
        <f>SUM(HL72:HL102)</f>
        <v>0</v>
      </c>
      <c r="HM103" s="137">
        <f>SUM(HM72:HM102)</f>
        <v>0</v>
      </c>
      <c r="HO103" s="137">
        <f>SUM(HO72:HO102)</f>
        <v>0</v>
      </c>
      <c r="HP103" s="137">
        <f>SUM(HP72:HP102)</f>
        <v>0</v>
      </c>
      <c r="HQ103" s="137">
        <f>SUM(HQ72:HQ102)</f>
        <v>0</v>
      </c>
      <c r="HR103" s="137">
        <f>SUM(HR72:HR102)</f>
        <v>0</v>
      </c>
      <c r="HT103" s="137">
        <f>SUM(HT72:HT102)</f>
        <v>0</v>
      </c>
      <c r="HU103" s="137">
        <f>SUM(HU72:HU102)</f>
        <v>0</v>
      </c>
      <c r="HV103" s="137">
        <f>SUM(HV72:HV102)</f>
        <v>0</v>
      </c>
      <c r="HW103" s="137">
        <f>SUM(HW72:HW102)</f>
        <v>0</v>
      </c>
      <c r="HY103" s="137">
        <f>SUM(HY72:HY102)</f>
        <v>167</v>
      </c>
      <c r="HZ103" s="137">
        <f>SUM(HZ72:HZ102)</f>
        <v>12024000</v>
      </c>
      <c r="IA103" s="137">
        <f>SUM(IA72:IA102)</f>
        <v>0</v>
      </c>
      <c r="IB103" s="137">
        <f>SUM(IB72:IB102)</f>
        <v>12024000</v>
      </c>
      <c r="ID103" s="137">
        <f>SUM(ID72:ID102)</f>
        <v>0</v>
      </c>
      <c r="IE103" s="137">
        <f>SUM(IE72:IE102)</f>
        <v>0</v>
      </c>
      <c r="IF103" s="137">
        <f>SUM(IF72:IF102)</f>
        <v>0</v>
      </c>
      <c r="IG103" s="137">
        <f>SUM(IG72:IG102)</f>
        <v>0</v>
      </c>
      <c r="II103" s="137">
        <f>SUM(II72:II102)</f>
        <v>20</v>
      </c>
      <c r="IJ103" s="137">
        <f>SUM(IJ72:IJ102)</f>
        <v>70000</v>
      </c>
      <c r="IK103" s="137">
        <f>SUM(IK72:IK102)</f>
        <v>0</v>
      </c>
      <c r="IL103" s="137">
        <f>SUM(IL72:IL102)</f>
        <v>70000</v>
      </c>
      <c r="IN103" s="137">
        <f>SUM(IN72:IN102)</f>
        <v>645</v>
      </c>
      <c r="IO103" s="137">
        <f>SUM(IO72:IO102)</f>
        <v>1161000</v>
      </c>
      <c r="IP103" s="137">
        <f>SUM(IP72:IP102)</f>
        <v>0</v>
      </c>
      <c r="IQ103" s="137">
        <f>SUM(IQ72:IQ102)</f>
        <v>1161000</v>
      </c>
      <c r="IS103" s="137">
        <f>SUM(IS72:IS102)</f>
        <v>0</v>
      </c>
      <c r="IT103" s="137">
        <f>SUM(IT72:IT102)</f>
        <v>0</v>
      </c>
      <c r="IU103" s="137">
        <f>SUM(IU72:IU102)</f>
        <v>0</v>
      </c>
      <c r="IV103" s="137">
        <f>SUM(IV72:IV102)</f>
        <v>0</v>
      </c>
      <c r="IX103" s="137">
        <f>SUM(IX72:IX102)</f>
        <v>3351</v>
      </c>
      <c r="IY103" s="137">
        <f>SUM(IY72:IY102)</f>
        <v>2913250</v>
      </c>
      <c r="IZ103" s="137">
        <f>SUM(IZ72:IZ102)</f>
        <v>0</v>
      </c>
      <c r="JA103" s="137">
        <f>SUM(JA72:JA102)</f>
        <v>2913250</v>
      </c>
      <c r="JC103" s="137">
        <f>SUM(JC72:JC102)</f>
        <v>0</v>
      </c>
      <c r="JD103" s="137">
        <f>SUM(JD72:JD102)</f>
        <v>0</v>
      </c>
      <c r="JE103" s="137">
        <f>SUM(JE72:JE102)</f>
        <v>0</v>
      </c>
      <c r="JF103" s="137">
        <f>SUM(JF72:JF102)</f>
        <v>0</v>
      </c>
      <c r="JH103" s="137">
        <f>SUM(JH72:JH102)</f>
        <v>3710</v>
      </c>
      <c r="JI103" s="137">
        <f>SUM(JI72:JI102)</f>
        <v>2040500</v>
      </c>
      <c r="JJ103" s="137">
        <f>SUM(JJ72:JJ102)</f>
        <v>0</v>
      </c>
      <c r="JK103" s="137">
        <f>SUM(JK72:JK102)</f>
        <v>2040500</v>
      </c>
      <c r="JM103" s="137">
        <f>SUM(JM72:JM102)</f>
        <v>157</v>
      </c>
      <c r="JN103" s="137">
        <f>SUM(JN72:JN102)</f>
        <v>353250</v>
      </c>
      <c r="JO103" s="137">
        <f>SUM(JO72:JO102)</f>
        <v>0</v>
      </c>
      <c r="JP103" s="137">
        <f>SUM(JP72:JP102)</f>
        <v>353250</v>
      </c>
      <c r="JR103" s="137">
        <f>SUM(JR72:JR102)</f>
        <v>6100</v>
      </c>
      <c r="JS103" s="137">
        <f>SUM(JS72:JS102)</f>
        <v>420579</v>
      </c>
      <c r="JT103" s="137">
        <f>SUM(JT72:JT102)</f>
        <v>0</v>
      </c>
      <c r="JU103" s="137">
        <f>SUM(JU72:JU102)</f>
        <v>420579</v>
      </c>
      <c r="JW103" s="137">
        <f>SUM(JW72:JW102)</f>
        <v>185</v>
      </c>
      <c r="JX103" s="137">
        <f>SUM(JX72:JX102)</f>
        <v>185000</v>
      </c>
      <c r="JY103" s="137">
        <f>SUM(JY72:JY102)</f>
        <v>0</v>
      </c>
      <c r="JZ103" s="137">
        <f>SUM(JZ72:JZ102)</f>
        <v>185000</v>
      </c>
      <c r="KB103" s="137">
        <f>SUM(KB72:KB102)</f>
        <v>0</v>
      </c>
      <c r="KC103" s="137">
        <f>SUM(KC72:KC102)</f>
        <v>0</v>
      </c>
      <c r="KD103" s="137">
        <f>SUM(KD72:KD102)</f>
        <v>0</v>
      </c>
      <c r="KE103" s="137">
        <f>SUM(KE72:KE102)</f>
        <v>0</v>
      </c>
      <c r="KG103" s="137">
        <f>SUM(KG72:KG102)</f>
        <v>0</v>
      </c>
      <c r="KH103" s="137">
        <f>SUM(KH72:KH102)</f>
        <v>0</v>
      </c>
      <c r="KI103" s="137">
        <f>SUM(KI72:KI102)</f>
        <v>0</v>
      </c>
      <c r="KJ103" s="137">
        <f>SUM(KJ72:KJ102)</f>
        <v>0</v>
      </c>
      <c r="KL103" s="137">
        <f>SUM(KL72:KL102)</f>
        <v>1</v>
      </c>
      <c r="KM103" s="137">
        <f>SUM(KM72:KM102)</f>
        <v>80000</v>
      </c>
      <c r="KN103" s="137">
        <f>SUM(KN72:KN102)</f>
        <v>0</v>
      </c>
      <c r="KO103" s="137">
        <f>SUM(KO72:KO102)</f>
        <v>80000</v>
      </c>
      <c r="KQ103" s="137">
        <f>SUM(KQ72:KQ102)</f>
        <v>0</v>
      </c>
      <c r="KR103" s="137">
        <f>SUM(KR72:KR102)</f>
        <v>5000</v>
      </c>
      <c r="KS103" s="137">
        <f>SUM(KS72:KS102)</f>
        <v>0</v>
      </c>
      <c r="KT103" s="137">
        <f>SUM(KT72:KT102)</f>
        <v>5000</v>
      </c>
      <c r="KV103" s="137">
        <f>SUM(KV72:KV102)</f>
        <v>20</v>
      </c>
      <c r="KW103" s="137">
        <f>SUM(KW72:KW102)</f>
        <v>49334800</v>
      </c>
      <c r="KX103" s="137">
        <f>SUM(KX72:KX102)</f>
        <v>0</v>
      </c>
      <c r="KY103" s="137">
        <f>SUM(KY72:KY102)</f>
        <v>49334800</v>
      </c>
      <c r="LA103" s="137">
        <f>SUM(LA72:LA102)</f>
        <v>181</v>
      </c>
      <c r="LB103" s="137">
        <f>SUM(LB72:LB102)</f>
        <v>300000</v>
      </c>
      <c r="LC103" s="137">
        <f>SUM(LC72:LC102)</f>
        <v>0</v>
      </c>
      <c r="LD103" s="137">
        <f>SUM(LD72:LD102)</f>
        <v>300000</v>
      </c>
      <c r="LF103" s="137">
        <f>SUM(LF72:LF102)</f>
        <v>0</v>
      </c>
      <c r="LG103" s="137">
        <f>SUM(LG72:LG102)</f>
        <v>0</v>
      </c>
      <c r="LH103" s="137">
        <f>SUM(LH72:LH102)</f>
        <v>0</v>
      </c>
      <c r="LI103" s="137">
        <f>SUM(LI72:LI102)</f>
        <v>0</v>
      </c>
      <c r="LK103" s="137">
        <f>SUM(LK72:LK102)</f>
        <v>2</v>
      </c>
      <c r="LL103" s="137">
        <f>SUM(LL72:LL102)</f>
        <v>4000</v>
      </c>
      <c r="LM103" s="137">
        <f>SUM(LM72:LM102)</f>
        <v>0</v>
      </c>
      <c r="LN103" s="137">
        <f>SUM(LN72:LN102)</f>
        <v>4000</v>
      </c>
      <c r="LP103" s="137">
        <f>SUM(LP72:LP102)</f>
        <v>20</v>
      </c>
      <c r="LQ103" s="137">
        <f>SUM(LQ72:LQ102)</f>
        <v>100000</v>
      </c>
      <c r="LR103" s="137">
        <f>SUM(LR72:LR102)</f>
        <v>0</v>
      </c>
      <c r="LS103" s="137">
        <f>SUM(LS72:LS102)</f>
        <v>100000</v>
      </c>
      <c r="LU103" s="137">
        <f>SUM(LU72:LU102)</f>
        <v>0</v>
      </c>
      <c r="LV103" s="137">
        <f>SUM(LV72:LV102)</f>
        <v>0</v>
      </c>
      <c r="LW103" s="137">
        <f>SUM(LW72:LW102)</f>
        <v>0</v>
      </c>
      <c r="LX103" s="137">
        <f>SUM(LX72:LX102)</f>
        <v>0</v>
      </c>
      <c r="LZ103" s="137">
        <f>SUM(LZ72:LZ102)</f>
        <v>1</v>
      </c>
      <c r="MA103" s="137">
        <f>SUM(MA72:MA102)</f>
        <v>30000</v>
      </c>
      <c r="MB103" s="137">
        <f>SUM(MB72:MB102)</f>
        <v>0</v>
      </c>
      <c r="MC103" s="137">
        <f>SUM(MC72:MC102)</f>
        <v>30000</v>
      </c>
      <c r="ME103" s="137">
        <f>SUM(ME72:ME102)</f>
        <v>0</v>
      </c>
      <c r="MF103" s="137">
        <f>SUM(MF72:MF102)</f>
        <v>0</v>
      </c>
      <c r="MG103" s="137">
        <f>SUM(MG72:MG102)</f>
        <v>0</v>
      </c>
      <c r="MH103" s="137">
        <f>SUM(MH72:MH102)</f>
        <v>0</v>
      </c>
      <c r="MJ103" s="137">
        <f>SUM(MJ72:MJ102)</f>
        <v>0</v>
      </c>
      <c r="MK103" s="137">
        <f>SUM(MK72:MK102)</f>
        <v>0</v>
      </c>
      <c r="ML103" s="137">
        <f>SUM(ML72:ML102)</f>
        <v>0</v>
      </c>
      <c r="MM103" s="137">
        <f>SUM(MM72:MM102)</f>
        <v>0</v>
      </c>
      <c r="MO103" s="137">
        <f>SUM(MO72:MO102)</f>
        <v>0</v>
      </c>
      <c r="MP103" s="137">
        <f>SUM(MP72:MP102)</f>
        <v>0</v>
      </c>
      <c r="MQ103" s="137">
        <f>SUM(MQ72:MQ102)</f>
        <v>0</v>
      </c>
      <c r="MR103" s="137">
        <f>SUM(MR72:MR102)</f>
        <v>0</v>
      </c>
      <c r="MT103" s="137">
        <f>SUM(MT72:MT102)</f>
        <v>663348</v>
      </c>
      <c r="MU103" s="137">
        <f>SUM(MU72:MU102)</f>
        <v>222658717.47908649</v>
      </c>
      <c r="MV103" s="137">
        <f>SUM(MV72:MV102)</f>
        <v>0</v>
      </c>
      <c r="MW103" s="137">
        <f>SUM(MW72:MW102)</f>
        <v>222658717.47908649</v>
      </c>
    </row>
    <row r="104" spans="1:361" s="154" customFormat="1">
      <c r="A104" s="144">
        <v>33</v>
      </c>
      <c r="B104" s="145" t="s">
        <v>1919</v>
      </c>
      <c r="C104" s="138">
        <v>0</v>
      </c>
      <c r="D104" s="138">
        <f>D105-D103</f>
        <v>0</v>
      </c>
      <c r="E104" s="138">
        <f>E105-E103</f>
        <v>0</v>
      </c>
      <c r="F104" s="138">
        <f>F105-F103</f>
        <v>0</v>
      </c>
      <c r="H104" s="138">
        <f>H105-H103</f>
        <v>73</v>
      </c>
      <c r="I104" s="138">
        <f>I105-I103</f>
        <v>21900</v>
      </c>
      <c r="J104" s="138">
        <f>J105-J103</f>
        <v>0</v>
      </c>
      <c r="K104" s="138">
        <f>K105-K103</f>
        <v>21900</v>
      </c>
      <c r="M104" s="138">
        <f>M105-M103</f>
        <v>0.33567999999650056</v>
      </c>
      <c r="N104" s="138">
        <f>N105-N103</f>
        <v>83.919999999925494</v>
      </c>
      <c r="O104" s="138">
        <f>O105-O103</f>
        <v>0</v>
      </c>
      <c r="P104" s="138">
        <f>P105-P103</f>
        <v>83.919999999925494</v>
      </c>
      <c r="R104" s="138">
        <f>R105-R103</f>
        <v>0</v>
      </c>
      <c r="S104" s="138">
        <f>S105-S103</f>
        <v>0</v>
      </c>
      <c r="T104" s="138">
        <f>T105-T103</f>
        <v>0</v>
      </c>
      <c r="U104" s="138">
        <f>U105-U103</f>
        <v>0</v>
      </c>
      <c r="W104" s="138">
        <f>W105-W103</f>
        <v>560</v>
      </c>
      <c r="X104" s="138">
        <f>X105-X103</f>
        <v>84000</v>
      </c>
      <c r="Y104" s="138">
        <f>Y105-Y103</f>
        <v>0</v>
      </c>
      <c r="Z104" s="138">
        <f>Z105-Z103</f>
        <v>84000</v>
      </c>
      <c r="AB104" s="138">
        <f>AB105-AB103</f>
        <v>3463</v>
      </c>
      <c r="AC104" s="138">
        <f>AC105-AC103</f>
        <v>692600</v>
      </c>
      <c r="AD104" s="138">
        <f>AD105-AD103</f>
        <v>0</v>
      </c>
      <c r="AE104" s="138">
        <f>AE105-AE103</f>
        <v>692600</v>
      </c>
      <c r="AG104" s="138">
        <f>AG105-AG103</f>
        <v>176</v>
      </c>
      <c r="AH104" s="138">
        <f>AH105-AH103</f>
        <v>17600</v>
      </c>
      <c r="AI104" s="138">
        <f>AI105-AI103</f>
        <v>0</v>
      </c>
      <c r="AJ104" s="138">
        <f>AJ105-AJ103</f>
        <v>17600</v>
      </c>
      <c r="AL104" s="138">
        <f>AL105-AL103</f>
        <v>0</v>
      </c>
      <c r="AM104" s="138">
        <f>AM105-AM103</f>
        <v>0</v>
      </c>
      <c r="AN104" s="138">
        <f>AN105-AN103</f>
        <v>0</v>
      </c>
      <c r="AO104" s="138">
        <f>AO105-AO103</f>
        <v>0</v>
      </c>
      <c r="AQ104" s="138">
        <f>AQ105-AQ103</f>
        <v>112</v>
      </c>
      <c r="AR104" s="138">
        <f>AR105-AR103</f>
        <v>134400</v>
      </c>
      <c r="AS104" s="138">
        <f>AS105-AS103</f>
        <v>0</v>
      </c>
      <c r="AT104" s="138">
        <f>AT105-AT103</f>
        <v>134400</v>
      </c>
      <c r="AV104" s="138">
        <f>AV105-AV103</f>
        <v>0</v>
      </c>
      <c r="AW104" s="138">
        <f>AW105-AW103</f>
        <v>0</v>
      </c>
      <c r="AX104" s="138">
        <f>AX105-AX103</f>
        <v>0</v>
      </c>
      <c r="AY104" s="138">
        <f>AY105-AY103</f>
        <v>0</v>
      </c>
      <c r="BA104" s="138">
        <f>BA105-BA103</f>
        <v>0</v>
      </c>
      <c r="BB104" s="138">
        <f>BB105-BB103</f>
        <v>-0.4790864959359169</v>
      </c>
      <c r="BC104" s="138">
        <f>BC105-BC103</f>
        <v>0</v>
      </c>
      <c r="BD104" s="138">
        <f>BD105-BD103</f>
        <v>-0.4790864959359169</v>
      </c>
      <c r="BF104" s="138">
        <f>BF105-BF103</f>
        <v>0</v>
      </c>
      <c r="BG104" s="138">
        <f>BG105-BG103</f>
        <v>0</v>
      </c>
      <c r="BH104" s="138">
        <f>BH105-BH103</f>
        <v>0</v>
      </c>
      <c r="BI104" s="138">
        <f>BI105-BI103</f>
        <v>0</v>
      </c>
      <c r="BK104" s="138">
        <f>BK105-BK103</f>
        <v>0</v>
      </c>
      <c r="BL104" s="138">
        <f>BL105-BL103</f>
        <v>0</v>
      </c>
      <c r="BM104" s="138">
        <f>BM105-BM103</f>
        <v>0</v>
      </c>
      <c r="BN104" s="138">
        <f>BN105-BN103</f>
        <v>0</v>
      </c>
      <c r="BP104" s="138">
        <f>BP105-BP103</f>
        <v>239</v>
      </c>
      <c r="BQ104" s="138">
        <f>BQ105-BQ103</f>
        <v>23900</v>
      </c>
      <c r="BR104" s="138">
        <f>BR105-BR103</f>
        <v>0</v>
      </c>
      <c r="BS104" s="138">
        <f>BS105-BS103</f>
        <v>23900</v>
      </c>
      <c r="BU104" s="138">
        <f>BU105-BU103</f>
        <v>112</v>
      </c>
      <c r="BV104" s="138">
        <f>BV105-BV103</f>
        <v>11200</v>
      </c>
      <c r="BW104" s="138">
        <f>BW105-BW103</f>
        <v>0</v>
      </c>
      <c r="BX104" s="138">
        <f>BX105-BX103</f>
        <v>11200</v>
      </c>
      <c r="BZ104" s="138">
        <f>BZ105-BZ103</f>
        <v>112</v>
      </c>
      <c r="CA104" s="138">
        <f>CA105-CA103</f>
        <v>22400</v>
      </c>
      <c r="CB104" s="138">
        <f>CB105-CB103</f>
        <v>0</v>
      </c>
      <c r="CC104" s="138">
        <f>CC105-CC103</f>
        <v>22400</v>
      </c>
      <c r="CE104" s="138">
        <f>CE105-CE103</f>
        <v>0</v>
      </c>
      <c r="CF104" s="138">
        <f>CF105-CF103</f>
        <v>0</v>
      </c>
      <c r="CG104" s="138">
        <f>CG105-CG103</f>
        <v>0</v>
      </c>
      <c r="CH104" s="138">
        <f>CH105-CH103</f>
        <v>0</v>
      </c>
      <c r="CJ104" s="138">
        <f>CJ105-CJ103</f>
        <v>0</v>
      </c>
      <c r="CK104" s="138">
        <f>CK105-CK103</f>
        <v>0</v>
      </c>
      <c r="CL104" s="138">
        <f>CL105-CL103</f>
        <v>0</v>
      </c>
      <c r="CM104" s="138">
        <f>CM105-CM103</f>
        <v>0</v>
      </c>
      <c r="CO104" s="138">
        <f>CO105-CO103</f>
        <v>0</v>
      </c>
      <c r="CP104" s="138">
        <f>CP105-CP103</f>
        <v>0</v>
      </c>
      <c r="CQ104" s="138">
        <f>CQ105-CQ103</f>
        <v>0</v>
      </c>
      <c r="CR104" s="138">
        <f>CR105-CR103</f>
        <v>0</v>
      </c>
      <c r="CT104" s="138">
        <f>CT105-CT103</f>
        <v>0</v>
      </c>
      <c r="CU104" s="138">
        <f>CU105-CU103</f>
        <v>0</v>
      </c>
      <c r="CV104" s="138">
        <f>CV105-CV103</f>
        <v>0</v>
      </c>
      <c r="CW104" s="138">
        <f>CW105-CW103</f>
        <v>0</v>
      </c>
      <c r="CY104" s="138">
        <f>CY105-CY103</f>
        <v>0</v>
      </c>
      <c r="CZ104" s="138">
        <f>CZ105-CZ103</f>
        <v>0</v>
      </c>
      <c r="DA104" s="138">
        <f>DA105-DA103</f>
        <v>0</v>
      </c>
      <c r="DB104" s="138">
        <f>DB105-DB103</f>
        <v>0</v>
      </c>
      <c r="DD104" s="138">
        <f>DD105-DD103</f>
        <v>0</v>
      </c>
      <c r="DE104" s="138">
        <f>DE105-DE103</f>
        <v>0</v>
      </c>
      <c r="DF104" s="138">
        <f>DF105-DF103</f>
        <v>0</v>
      </c>
      <c r="DG104" s="138">
        <f>DG105-DG103</f>
        <v>0</v>
      </c>
      <c r="DI104" s="138">
        <f>DI105-DI103</f>
        <v>0</v>
      </c>
      <c r="DJ104" s="138">
        <f>DJ105-DJ103</f>
        <v>0</v>
      </c>
      <c r="DK104" s="138">
        <f>DK105-DK103</f>
        <v>0</v>
      </c>
      <c r="DL104" s="138">
        <f>DL105-DL103</f>
        <v>0</v>
      </c>
      <c r="DN104" s="138">
        <f>DN105-DN103</f>
        <v>0</v>
      </c>
      <c r="DO104" s="138">
        <f>DO105-DO103</f>
        <v>0</v>
      </c>
      <c r="DP104" s="138">
        <f>DP105-DP103</f>
        <v>0</v>
      </c>
      <c r="DQ104" s="138">
        <f>DQ105-DQ103</f>
        <v>0</v>
      </c>
      <c r="DS104" s="138">
        <f>DS105-DS103</f>
        <v>0</v>
      </c>
      <c r="DT104" s="138">
        <f>DT105-DT103</f>
        <v>0</v>
      </c>
      <c r="DU104" s="138">
        <f>DU105-DU103</f>
        <v>0</v>
      </c>
      <c r="DV104" s="138">
        <f>DV105-DV103</f>
        <v>0</v>
      </c>
      <c r="DX104" s="138">
        <f>DX105-DX103</f>
        <v>0</v>
      </c>
      <c r="DY104" s="138">
        <f>DY105-DY103</f>
        <v>0</v>
      </c>
      <c r="DZ104" s="138">
        <f>DZ105-DZ103</f>
        <v>0</v>
      </c>
      <c r="EA104" s="138">
        <f>EA105-EA103</f>
        <v>0</v>
      </c>
      <c r="EC104" s="138">
        <f>EC105-EC103</f>
        <v>0</v>
      </c>
      <c r="ED104" s="138">
        <f>ED105-ED103</f>
        <v>0</v>
      </c>
      <c r="EE104" s="138">
        <f>EE105-EE103</f>
        <v>0</v>
      </c>
      <c r="EF104" s="138">
        <f>EF105-EF103</f>
        <v>0</v>
      </c>
      <c r="EH104" s="138">
        <f>EH105-EH103</f>
        <v>0</v>
      </c>
      <c r="EI104" s="138">
        <f>EI105-EI103</f>
        <v>0</v>
      </c>
      <c r="EJ104" s="138">
        <f>EJ105-EJ103</f>
        <v>0</v>
      </c>
      <c r="EK104" s="138">
        <f>EK105-EK103</f>
        <v>0</v>
      </c>
      <c r="EM104" s="138">
        <f>EM105-EM103</f>
        <v>0</v>
      </c>
      <c r="EN104" s="138">
        <f>EN105-EN103</f>
        <v>0</v>
      </c>
      <c r="EO104" s="138">
        <f>EO105-EO103</f>
        <v>0</v>
      </c>
      <c r="EP104" s="138">
        <f>EP105-EP103</f>
        <v>0</v>
      </c>
      <c r="ER104" s="138">
        <f>ER105-ER103</f>
        <v>0</v>
      </c>
      <c r="ES104" s="138">
        <f>ES105-ES103</f>
        <v>0</v>
      </c>
      <c r="ET104" s="138">
        <f>ET105-ET103</f>
        <v>0</v>
      </c>
      <c r="EU104" s="138">
        <f>EU105-EU103</f>
        <v>0</v>
      </c>
      <c r="EW104" s="138">
        <f>EW105-EW103</f>
        <v>-10</v>
      </c>
      <c r="EX104" s="138">
        <f>EX105-EX103</f>
        <v>0</v>
      </c>
      <c r="EY104" s="138">
        <f>EY105-EY103</f>
        <v>0</v>
      </c>
      <c r="EZ104" s="138">
        <f>EZ105-EZ103</f>
        <v>0</v>
      </c>
      <c r="FB104" s="138">
        <f>FB105-FB103</f>
        <v>0</v>
      </c>
      <c r="FC104" s="138">
        <f>FC105-FC103</f>
        <v>0</v>
      </c>
      <c r="FD104" s="138">
        <f>FD105-FD103</f>
        <v>0</v>
      </c>
      <c r="FE104" s="138">
        <f>FE105-FE103</f>
        <v>0</v>
      </c>
      <c r="FG104" s="138">
        <f>FG105-FG103</f>
        <v>0</v>
      </c>
      <c r="FH104" s="138">
        <f>FH105-FH103</f>
        <v>0</v>
      </c>
      <c r="FI104" s="138">
        <f>FI105-FI103</f>
        <v>0</v>
      </c>
      <c r="FJ104" s="138">
        <f>FJ105-FJ103</f>
        <v>0</v>
      </c>
      <c r="FL104" s="138">
        <f>FL105-FL103</f>
        <v>0</v>
      </c>
      <c r="FM104" s="138">
        <f>FM105-FM103</f>
        <v>0</v>
      </c>
      <c r="FN104" s="138">
        <f>FN105-FN103</f>
        <v>0</v>
      </c>
      <c r="FO104" s="138">
        <f>FO105-FO103</f>
        <v>0</v>
      </c>
      <c r="FQ104" s="138">
        <f>FQ105-FQ103</f>
        <v>2000</v>
      </c>
      <c r="FR104" s="138">
        <f>FR105-FR103</f>
        <v>150000</v>
      </c>
      <c r="FS104" s="138">
        <f>FS105-FS103</f>
        <v>0</v>
      </c>
      <c r="FT104" s="138">
        <f>FT105-FT103</f>
        <v>150000</v>
      </c>
      <c r="FV104" s="138">
        <f>FV105-FV103</f>
        <v>0.10533813521033153</v>
      </c>
      <c r="FW104" s="138">
        <f>FW105-FW103</f>
        <v>0.21138855535537004</v>
      </c>
      <c r="FX104" s="138">
        <f>FX105-FX103</f>
        <v>0</v>
      </c>
      <c r="FY104" s="138">
        <f>FY105-FY103</f>
        <v>0.21138855535537004</v>
      </c>
      <c r="GA104" s="138">
        <f>GA105-GA103</f>
        <v>5</v>
      </c>
      <c r="GB104" s="138">
        <f>GB105-GB103</f>
        <v>80000</v>
      </c>
      <c r="GC104" s="138">
        <f>GC105-GC103</f>
        <v>0</v>
      </c>
      <c r="GD104" s="138">
        <f>GD105-GD103</f>
        <v>80000</v>
      </c>
      <c r="GF104" s="138">
        <f>GF105-GF103</f>
        <v>631</v>
      </c>
      <c r="GG104" s="138">
        <f>GG105-GG103</f>
        <v>126200</v>
      </c>
      <c r="GH104" s="138">
        <f>GH105-GH103</f>
        <v>0</v>
      </c>
      <c r="GI104" s="138">
        <f>GI105-GI103</f>
        <v>126200</v>
      </c>
      <c r="GK104" s="138">
        <f>GK105-GK103</f>
        <v>0</v>
      </c>
      <c r="GL104" s="138">
        <f>GL105-GL103</f>
        <v>0</v>
      </c>
      <c r="GM104" s="138">
        <f>GM105-GM103</f>
        <v>0</v>
      </c>
      <c r="GN104" s="138">
        <f>GN105-GN103</f>
        <v>0</v>
      </c>
      <c r="GP104" s="138">
        <f>GP105-GP103</f>
        <v>2250</v>
      </c>
      <c r="GQ104" s="138">
        <f>GQ105-GQ103</f>
        <v>9468000</v>
      </c>
      <c r="GR104" s="138">
        <f>GR105-GR103</f>
        <v>0</v>
      </c>
      <c r="GS104" s="138">
        <f>GS105-GS103</f>
        <v>9468000</v>
      </c>
      <c r="GU104" s="138">
        <f>GU105-GU103</f>
        <v>0</v>
      </c>
      <c r="GV104" s="138">
        <f>GV105-GV103</f>
        <v>0</v>
      </c>
      <c r="GW104" s="138">
        <f>GW105-GW103</f>
        <v>0</v>
      </c>
      <c r="GX104" s="138">
        <f>GX105-GX103</f>
        <v>0</v>
      </c>
      <c r="GZ104" s="138">
        <f>GZ105-GZ103</f>
        <v>0</v>
      </c>
      <c r="HA104" s="138">
        <f>HA105-HA103</f>
        <v>0</v>
      </c>
      <c r="HB104" s="138">
        <f>HB105-HB103</f>
        <v>0</v>
      </c>
      <c r="HC104" s="138">
        <f>HC105-HC103</f>
        <v>0</v>
      </c>
      <c r="HE104" s="138">
        <f>HE105-HE103</f>
        <v>180</v>
      </c>
      <c r="HF104" s="138">
        <f>HF105-HF103</f>
        <v>252000</v>
      </c>
      <c r="HG104" s="138">
        <f>HG105-HG103</f>
        <v>0</v>
      </c>
      <c r="HH104" s="138">
        <f>HH105-HH103</f>
        <v>252000</v>
      </c>
      <c r="HJ104" s="138">
        <f>HJ105-HJ103</f>
        <v>0</v>
      </c>
      <c r="HK104" s="138">
        <f>HK105-HK103</f>
        <v>0</v>
      </c>
      <c r="HL104" s="138">
        <f>HL105-HL103</f>
        <v>0</v>
      </c>
      <c r="HM104" s="138">
        <f>HM105-HM103</f>
        <v>0</v>
      </c>
      <c r="HO104" s="138">
        <f>HO105-HO103</f>
        <v>0</v>
      </c>
      <c r="HP104" s="138">
        <f>HP105-HP103</f>
        <v>0</v>
      </c>
      <c r="HQ104" s="138">
        <f>HQ105-HQ103</f>
        <v>0</v>
      </c>
      <c r="HR104" s="138">
        <f>HR105-HR103</f>
        <v>0</v>
      </c>
      <c r="HT104" s="138">
        <f>HT105-HT103</f>
        <v>0</v>
      </c>
      <c r="HU104" s="138">
        <f>HU105-HU103</f>
        <v>0</v>
      </c>
      <c r="HV104" s="138">
        <f>HV105-HV103</f>
        <v>0</v>
      </c>
      <c r="HW104" s="138">
        <f>HW105-HW103</f>
        <v>0</v>
      </c>
      <c r="HY104" s="138">
        <f>HY105-HY103</f>
        <v>13</v>
      </c>
      <c r="HZ104" s="138">
        <f>HZ105-HZ103</f>
        <v>936000</v>
      </c>
      <c r="IA104" s="138">
        <f>IA105-IA103</f>
        <v>0</v>
      </c>
      <c r="IB104" s="138">
        <f>IB105-IB103</f>
        <v>936000</v>
      </c>
      <c r="ID104" s="138">
        <f>ID105-ID103</f>
        <v>3517</v>
      </c>
      <c r="IE104" s="138">
        <f>IE105-IE103</f>
        <v>3517000</v>
      </c>
      <c r="IF104" s="138">
        <f>IF105-IF103</f>
        <v>0</v>
      </c>
      <c r="IG104" s="138">
        <f>IG105-IG103</f>
        <v>3517000</v>
      </c>
      <c r="II104" s="138">
        <f>II105-II103</f>
        <v>0</v>
      </c>
      <c r="IJ104" s="138">
        <f>IJ105-IJ103</f>
        <v>0</v>
      </c>
      <c r="IK104" s="138">
        <f>IK105-IK103</f>
        <v>0</v>
      </c>
      <c r="IL104" s="138">
        <f>IL105-IL103</f>
        <v>0</v>
      </c>
      <c r="IN104" s="138">
        <f>IN105-IN103</f>
        <v>0</v>
      </c>
      <c r="IO104" s="138">
        <f>IO105-IO103</f>
        <v>0</v>
      </c>
      <c r="IP104" s="138">
        <f>IP105-IP103</f>
        <v>0</v>
      </c>
      <c r="IQ104" s="138">
        <f>IQ105-IQ103</f>
        <v>0</v>
      </c>
      <c r="IS104" s="138">
        <f>IS105-IS103</f>
        <v>0</v>
      </c>
      <c r="IT104" s="138">
        <f>IT105-IT103</f>
        <v>0</v>
      </c>
      <c r="IU104" s="138">
        <f>IU105-IU103</f>
        <v>0</v>
      </c>
      <c r="IV104" s="138">
        <f>IV105-IV103</f>
        <v>0</v>
      </c>
      <c r="IX104" s="138">
        <f>IX105-IX103</f>
        <v>239</v>
      </c>
      <c r="IY104" s="138">
        <f>IY105-IY103</f>
        <v>29250</v>
      </c>
      <c r="IZ104" s="138">
        <f>IZ105-IZ103</f>
        <v>0</v>
      </c>
      <c r="JA104" s="138">
        <f>JA105-JA103</f>
        <v>29250</v>
      </c>
      <c r="JC104" s="138">
        <f>JC105-JC103</f>
        <v>0</v>
      </c>
      <c r="JD104" s="138">
        <f>JD105-JD103</f>
        <v>0</v>
      </c>
      <c r="JE104" s="138">
        <f>JE105-JE103</f>
        <v>0</v>
      </c>
      <c r="JF104" s="138">
        <f>JF105-JF103</f>
        <v>0</v>
      </c>
      <c r="JH104" s="138">
        <f>JH105-JH103</f>
        <v>0</v>
      </c>
      <c r="JI104" s="138">
        <f>JI105-JI103</f>
        <v>0</v>
      </c>
      <c r="JJ104" s="138">
        <f>JJ105-JJ103</f>
        <v>0</v>
      </c>
      <c r="JK104" s="138">
        <f>JK105-JK103</f>
        <v>0</v>
      </c>
      <c r="JM104" s="138">
        <f>JM105-JM103</f>
        <v>0</v>
      </c>
      <c r="JN104" s="138">
        <f>JN105-JN103</f>
        <v>0</v>
      </c>
      <c r="JO104" s="138">
        <f>JO105-JO103</f>
        <v>0</v>
      </c>
      <c r="JP104" s="138">
        <f>JP105-JP103</f>
        <v>0</v>
      </c>
      <c r="JR104" s="138">
        <f>JR105-JR103</f>
        <v>0</v>
      </c>
      <c r="JS104" s="138">
        <f>JS105-JS103</f>
        <v>0</v>
      </c>
      <c r="JT104" s="138">
        <f>JT105-JT103</f>
        <v>0</v>
      </c>
      <c r="JU104" s="138">
        <f>JU105-JU103</f>
        <v>0</v>
      </c>
      <c r="JW104" s="138">
        <f>JW105-JW103</f>
        <v>0</v>
      </c>
      <c r="JX104" s="138">
        <f>JX105-JX103</f>
        <v>0</v>
      </c>
      <c r="JY104" s="138">
        <f>JY105-JY103</f>
        <v>0</v>
      </c>
      <c r="JZ104" s="138">
        <f>JZ105-JZ103</f>
        <v>0</v>
      </c>
      <c r="KB104" s="138">
        <f>KB105-KB103</f>
        <v>0</v>
      </c>
      <c r="KC104" s="138">
        <f>KC105-KC103</f>
        <v>0</v>
      </c>
      <c r="KD104" s="138">
        <f>KD105-KD103</f>
        <v>0</v>
      </c>
      <c r="KE104" s="138">
        <f>KE105-KE103</f>
        <v>0</v>
      </c>
      <c r="KG104" s="138">
        <f>KG105-KG103</f>
        <v>0</v>
      </c>
      <c r="KH104" s="138">
        <f>KH105-KH103</f>
        <v>0</v>
      </c>
      <c r="KI104" s="138">
        <f>KI105-KI103</f>
        <v>0</v>
      </c>
      <c r="KJ104" s="138">
        <f>KJ105-KJ103</f>
        <v>0</v>
      </c>
      <c r="KL104" s="138">
        <f>KL105-KL103</f>
        <v>0</v>
      </c>
      <c r="KM104" s="138">
        <f>KM105-KM103</f>
        <v>0</v>
      </c>
      <c r="KN104" s="138">
        <f>KN105-KN103</f>
        <v>0</v>
      </c>
      <c r="KO104" s="138">
        <f>KO105-KO103</f>
        <v>0</v>
      </c>
      <c r="KQ104" s="138">
        <f>KQ105-KQ103</f>
        <v>0</v>
      </c>
      <c r="KR104" s="138">
        <f>KR105-KR103</f>
        <v>0</v>
      </c>
      <c r="KS104" s="138">
        <f>KS105-KS103</f>
        <v>0</v>
      </c>
      <c r="KT104" s="138">
        <f>KT105-KT103</f>
        <v>0</v>
      </c>
      <c r="KV104" s="138">
        <f>KV105-KV103</f>
        <v>0</v>
      </c>
      <c r="KW104" s="138">
        <f>KW105-KW103</f>
        <v>0</v>
      </c>
      <c r="KX104" s="138">
        <f>KX105-KX103</f>
        <v>0</v>
      </c>
      <c r="KY104" s="138">
        <f>KY105-KY103</f>
        <v>0</v>
      </c>
      <c r="LA104" s="138">
        <f>LA105-LA103</f>
        <v>0</v>
      </c>
      <c r="LB104" s="138">
        <f>LB105-LB103</f>
        <v>0</v>
      </c>
      <c r="LC104" s="138">
        <f>LC105-LC103</f>
        <v>0</v>
      </c>
      <c r="LD104" s="138">
        <f>LD105-LD103</f>
        <v>0</v>
      </c>
      <c r="LF104" s="138">
        <f>LF105-LF103</f>
        <v>0</v>
      </c>
      <c r="LG104" s="138">
        <f>LG105-LG103</f>
        <v>100000</v>
      </c>
      <c r="LH104" s="138">
        <f>LH105-LH103</f>
        <v>0</v>
      </c>
      <c r="LI104" s="138">
        <f>LI105-LI103</f>
        <v>100000</v>
      </c>
      <c r="LK104" s="138">
        <f>LK105-LK103</f>
        <v>0</v>
      </c>
      <c r="LL104" s="138">
        <f>LL105-LL103</f>
        <v>0</v>
      </c>
      <c r="LM104" s="138">
        <f>LM105-LM103</f>
        <v>0</v>
      </c>
      <c r="LN104" s="138">
        <f>LN105-LN103</f>
        <v>0</v>
      </c>
      <c r="LP104" s="138">
        <f>LP105-LP103</f>
        <v>0</v>
      </c>
      <c r="LQ104" s="138">
        <f>LQ105-LQ103</f>
        <v>0</v>
      </c>
      <c r="LR104" s="138">
        <f>LR105-LR103</f>
        <v>0</v>
      </c>
      <c r="LS104" s="138">
        <f>LS105-LS103</f>
        <v>0</v>
      </c>
      <c r="LU104" s="138">
        <f>LU105-LU103</f>
        <v>323</v>
      </c>
      <c r="LV104" s="138">
        <f>LV105-LV103</f>
        <v>0</v>
      </c>
      <c r="LW104" s="138">
        <f>LW105-LW103</f>
        <v>0</v>
      </c>
      <c r="LX104" s="138">
        <f>LX105-LX103</f>
        <v>0</v>
      </c>
      <c r="LZ104" s="138">
        <f>LZ105-LZ103</f>
        <v>0</v>
      </c>
      <c r="MA104" s="138">
        <f>MA105-MA103</f>
        <v>0</v>
      </c>
      <c r="MB104" s="138">
        <f>MB105-MB103</f>
        <v>0</v>
      </c>
      <c r="MC104" s="138">
        <f>MC105-MC103</f>
        <v>0</v>
      </c>
      <c r="ME104" s="138">
        <f>ME105-ME103</f>
        <v>0</v>
      </c>
      <c r="MF104" s="138">
        <f>MF105-MF103</f>
        <v>0</v>
      </c>
      <c r="MG104" s="138">
        <f>MG105-MG103</f>
        <v>0</v>
      </c>
      <c r="MH104" s="138">
        <f>MH105-MH103</f>
        <v>0</v>
      </c>
      <c r="MJ104" s="138">
        <f>MJ105-MJ103</f>
        <v>1</v>
      </c>
      <c r="MK104" s="138">
        <f>MK105-MK103</f>
        <v>54000</v>
      </c>
      <c r="ML104" s="138">
        <f>ML105-ML103</f>
        <v>0</v>
      </c>
      <c r="MM104" s="138">
        <f>MM105-MM103</f>
        <v>54000</v>
      </c>
      <c r="MO104" s="138">
        <f>MO105-MO103</f>
        <v>0</v>
      </c>
      <c r="MP104" s="138">
        <f>MP105-MP103</f>
        <v>0</v>
      </c>
      <c r="MQ104" s="138">
        <f>MQ105-MQ103</f>
        <v>0</v>
      </c>
      <c r="MR104" s="138">
        <f>MR105-MR103</f>
        <v>0</v>
      </c>
      <c r="MT104" s="138">
        <v>0</v>
      </c>
      <c r="MU104" s="138">
        <f>MU105-MU103</f>
        <v>15720533.652302057</v>
      </c>
      <c r="MV104" s="138">
        <f>MV105-MV103</f>
        <v>0</v>
      </c>
      <c r="MW104" s="138">
        <f>MW105-MW103</f>
        <v>15720533.652302057</v>
      </c>
    </row>
    <row r="105" spans="1:361" s="156" customFormat="1">
      <c r="A105" s="146">
        <v>34</v>
      </c>
      <c r="B105" s="147" t="s">
        <v>54</v>
      </c>
      <c r="C105" s="157">
        <f>C37</f>
        <v>0</v>
      </c>
      <c r="D105" s="157">
        <f>D37</f>
        <v>38675400</v>
      </c>
      <c r="E105" s="157">
        <f>E37</f>
        <v>0</v>
      </c>
      <c r="F105" s="157">
        <f>F37</f>
        <v>38675400</v>
      </c>
      <c r="H105" s="157">
        <f>H37</f>
        <v>3424</v>
      </c>
      <c r="I105" s="157">
        <f>I37</f>
        <v>1027200</v>
      </c>
      <c r="J105" s="157">
        <f>J37</f>
        <v>0</v>
      </c>
      <c r="K105" s="157">
        <f>K37</f>
        <v>1027200</v>
      </c>
      <c r="M105" s="157">
        <f>M37</f>
        <v>41719.335679999997</v>
      </c>
      <c r="N105" s="157">
        <f>N37</f>
        <v>10429833.92</v>
      </c>
      <c r="O105" s="157">
        <f>O37</f>
        <v>0</v>
      </c>
      <c r="P105" s="157">
        <f>P37</f>
        <v>10429833.92</v>
      </c>
      <c r="R105" s="157">
        <f>R37</f>
        <v>1700</v>
      </c>
      <c r="S105" s="157">
        <f>S37</f>
        <v>340000</v>
      </c>
      <c r="T105" s="157">
        <f>T37</f>
        <v>0</v>
      </c>
      <c r="U105" s="157">
        <f>U37</f>
        <v>340000</v>
      </c>
      <c r="W105" s="157">
        <f>W37</f>
        <v>560</v>
      </c>
      <c r="X105" s="157">
        <f>X37</f>
        <v>84000</v>
      </c>
      <c r="Y105" s="157">
        <f>Y37</f>
        <v>0</v>
      </c>
      <c r="Z105" s="157">
        <f>Z37</f>
        <v>84000</v>
      </c>
      <c r="AB105" s="157">
        <f>AB37</f>
        <v>3463</v>
      </c>
      <c r="AC105" s="157">
        <f>AC37</f>
        <v>692600</v>
      </c>
      <c r="AD105" s="157">
        <f>AD37</f>
        <v>0</v>
      </c>
      <c r="AE105" s="157">
        <f>AE37</f>
        <v>692600</v>
      </c>
      <c r="AG105" s="157">
        <f>AG37</f>
        <v>3463</v>
      </c>
      <c r="AH105" s="157">
        <f>AH37</f>
        <v>346300</v>
      </c>
      <c r="AI105" s="157">
        <f>AI37</f>
        <v>0</v>
      </c>
      <c r="AJ105" s="157">
        <f>AJ37</f>
        <v>346300</v>
      </c>
      <c r="AL105" s="157">
        <f>AL37</f>
        <v>0</v>
      </c>
      <c r="AM105" s="157">
        <f>AM37</f>
        <v>0</v>
      </c>
      <c r="AN105" s="157">
        <f>AN37</f>
        <v>0</v>
      </c>
      <c r="AO105" s="157">
        <f>AO37</f>
        <v>0</v>
      </c>
      <c r="AQ105" s="157">
        <f>AQ37</f>
        <v>3463</v>
      </c>
      <c r="AR105" s="157">
        <f>AR37</f>
        <v>4155600</v>
      </c>
      <c r="AS105" s="157">
        <f>AS37</f>
        <v>0</v>
      </c>
      <c r="AT105" s="157">
        <f>AT37</f>
        <v>4155600</v>
      </c>
      <c r="AV105" s="157">
        <f>AV37</f>
        <v>0</v>
      </c>
      <c r="AW105" s="157">
        <f>AW37</f>
        <v>0</v>
      </c>
      <c r="AX105" s="157">
        <f>AX37</f>
        <v>0</v>
      </c>
      <c r="AY105" s="157">
        <f>AY37</f>
        <v>0</v>
      </c>
      <c r="BA105" s="157">
        <f>BA37</f>
        <v>100888</v>
      </c>
      <c r="BB105" s="157">
        <f>BB37</f>
        <v>23421750</v>
      </c>
      <c r="BC105" s="157">
        <f>BC37</f>
        <v>0</v>
      </c>
      <c r="BD105" s="157">
        <f>BD37</f>
        <v>23421750</v>
      </c>
      <c r="BF105" s="157">
        <f>BF37</f>
        <v>0</v>
      </c>
      <c r="BG105" s="157">
        <f>BG37</f>
        <v>0</v>
      </c>
      <c r="BH105" s="157">
        <f>BH37</f>
        <v>0</v>
      </c>
      <c r="BI105" s="157">
        <f>BI37</f>
        <v>0</v>
      </c>
      <c r="BK105" s="157">
        <f>BK37</f>
        <v>450</v>
      </c>
      <c r="BL105" s="157">
        <f>BL37</f>
        <v>67500</v>
      </c>
      <c r="BM105" s="157">
        <f>BM37</f>
        <v>0</v>
      </c>
      <c r="BN105" s="157">
        <f>BN37</f>
        <v>67500</v>
      </c>
      <c r="BP105" s="157">
        <f>BP37</f>
        <v>3590</v>
      </c>
      <c r="BQ105" s="157">
        <f>BQ37</f>
        <v>359000</v>
      </c>
      <c r="BR105" s="157">
        <f>BR37</f>
        <v>0</v>
      </c>
      <c r="BS105" s="157">
        <f>BS37</f>
        <v>359000</v>
      </c>
      <c r="BU105" s="157">
        <f>BU37</f>
        <v>3463</v>
      </c>
      <c r="BV105" s="157">
        <f>BV37</f>
        <v>346300</v>
      </c>
      <c r="BW105" s="157">
        <f>BW37</f>
        <v>0</v>
      </c>
      <c r="BX105" s="157">
        <f>BX37</f>
        <v>346300</v>
      </c>
      <c r="BZ105" s="157">
        <f>BZ37</f>
        <v>3463</v>
      </c>
      <c r="CA105" s="157">
        <f>CA37</f>
        <v>692600</v>
      </c>
      <c r="CB105" s="157">
        <f>CB37</f>
        <v>0</v>
      </c>
      <c r="CC105" s="157">
        <f>CC37</f>
        <v>692600</v>
      </c>
      <c r="CE105" s="157">
        <f>CE37</f>
        <v>6072</v>
      </c>
      <c r="CF105" s="157">
        <f>CF37</f>
        <v>910800</v>
      </c>
      <c r="CG105" s="157">
        <f>CG37</f>
        <v>0</v>
      </c>
      <c r="CH105" s="157">
        <f>CH37</f>
        <v>910800</v>
      </c>
      <c r="CJ105" s="157">
        <f>CJ37</f>
        <v>36</v>
      </c>
      <c r="CK105" s="157">
        <f>CK37</f>
        <v>5400</v>
      </c>
      <c r="CL105" s="157">
        <f>CL37</f>
        <v>0</v>
      </c>
      <c r="CM105" s="157">
        <f>CM37</f>
        <v>5400</v>
      </c>
      <c r="CO105" s="157">
        <f>CO37</f>
        <v>500</v>
      </c>
      <c r="CP105" s="157">
        <f>CP37</f>
        <v>250000</v>
      </c>
      <c r="CQ105" s="157">
        <f>CQ37</f>
        <v>0</v>
      </c>
      <c r="CR105" s="157">
        <f>CR37</f>
        <v>250000</v>
      </c>
      <c r="CT105" s="157">
        <f>CT37</f>
        <v>1000</v>
      </c>
      <c r="CU105" s="157">
        <f>CU37</f>
        <v>1000000</v>
      </c>
      <c r="CV105" s="157">
        <f>CV37</f>
        <v>0</v>
      </c>
      <c r="CW105" s="157">
        <f>CW37</f>
        <v>1000000</v>
      </c>
      <c r="CY105" s="157">
        <f>CY37</f>
        <v>11952</v>
      </c>
      <c r="CZ105" s="157">
        <f>CZ37</f>
        <v>1195200</v>
      </c>
      <c r="DA105" s="157">
        <f>DA37</f>
        <v>0</v>
      </c>
      <c r="DB105" s="157">
        <f>DB37</f>
        <v>1195200</v>
      </c>
      <c r="DD105" s="157">
        <f>DD37</f>
        <v>0</v>
      </c>
      <c r="DE105" s="157">
        <f>DE37</f>
        <v>0</v>
      </c>
      <c r="DF105" s="157">
        <f>DF37</f>
        <v>0</v>
      </c>
      <c r="DG105" s="157">
        <f>DG37</f>
        <v>0</v>
      </c>
      <c r="DI105" s="157">
        <f>DI37</f>
        <v>0</v>
      </c>
      <c r="DJ105" s="157">
        <f>DJ37</f>
        <v>0</v>
      </c>
      <c r="DK105" s="157">
        <f>DK37</f>
        <v>0</v>
      </c>
      <c r="DL105" s="157">
        <f>DL37</f>
        <v>0</v>
      </c>
      <c r="DN105" s="157">
        <f>DN37</f>
        <v>0</v>
      </c>
      <c r="DO105" s="157">
        <f>DO37</f>
        <v>0</v>
      </c>
      <c r="DP105" s="157">
        <f>DP37</f>
        <v>0</v>
      </c>
      <c r="DQ105" s="157">
        <f>DQ37</f>
        <v>0</v>
      </c>
      <c r="DS105" s="157">
        <f>DS37</f>
        <v>1</v>
      </c>
      <c r="DT105" s="157">
        <f>DT37</f>
        <v>120000</v>
      </c>
      <c r="DU105" s="157">
        <f>DU37</f>
        <v>0</v>
      </c>
      <c r="DV105" s="157">
        <f>DV37</f>
        <v>120000</v>
      </c>
      <c r="DX105" s="157">
        <f>DX37</f>
        <v>0</v>
      </c>
      <c r="DY105" s="157">
        <f>DY37</f>
        <v>0</v>
      </c>
      <c r="DZ105" s="157">
        <f>DZ37</f>
        <v>0</v>
      </c>
      <c r="EA105" s="157">
        <f>EA37</f>
        <v>0</v>
      </c>
      <c r="EC105" s="157">
        <f>EC37</f>
        <v>0</v>
      </c>
      <c r="ED105" s="157">
        <f>ED37</f>
        <v>0</v>
      </c>
      <c r="EE105" s="157">
        <f>EE37</f>
        <v>0</v>
      </c>
      <c r="EF105" s="157">
        <f>EF37</f>
        <v>0</v>
      </c>
      <c r="EH105" s="157">
        <f>EH37</f>
        <v>0</v>
      </c>
      <c r="EI105" s="157">
        <f>EI37</f>
        <v>3000</v>
      </c>
      <c r="EJ105" s="157">
        <f>EJ37</f>
        <v>0</v>
      </c>
      <c r="EK105" s="157">
        <f>EK37</f>
        <v>3000</v>
      </c>
      <c r="EM105" s="157">
        <f>EM37</f>
        <v>0</v>
      </c>
      <c r="EN105" s="157">
        <f>EN37</f>
        <v>8871192</v>
      </c>
      <c r="EO105" s="157">
        <f>EO37</f>
        <v>0</v>
      </c>
      <c r="EP105" s="157">
        <f>EP37</f>
        <v>8871192</v>
      </c>
      <c r="ER105" s="157">
        <f>ER37</f>
        <v>3287</v>
      </c>
      <c r="ES105" s="157">
        <f>ES37</f>
        <v>1600000</v>
      </c>
      <c r="ET105" s="157">
        <f>ET37</f>
        <v>0</v>
      </c>
      <c r="EU105" s="157">
        <f>EU37</f>
        <v>1600000</v>
      </c>
      <c r="EW105" s="157">
        <f>EW37</f>
        <v>950</v>
      </c>
      <c r="EX105" s="157">
        <f>EX37</f>
        <v>237500</v>
      </c>
      <c r="EY105" s="157">
        <f>EY37</f>
        <v>0</v>
      </c>
      <c r="EZ105" s="157">
        <f>EZ37</f>
        <v>237500</v>
      </c>
      <c r="FB105" s="157">
        <f>FB37</f>
        <v>475</v>
      </c>
      <c r="FC105" s="157">
        <f>FC37</f>
        <v>190000</v>
      </c>
      <c r="FD105" s="157">
        <f>FD37</f>
        <v>0</v>
      </c>
      <c r="FE105" s="157">
        <f>FE37</f>
        <v>190000</v>
      </c>
      <c r="FG105" s="157">
        <f>FG37</f>
        <v>475</v>
      </c>
      <c r="FH105" s="157">
        <f>FH37</f>
        <v>285000</v>
      </c>
      <c r="FI105" s="157">
        <f>FI37</f>
        <v>0</v>
      </c>
      <c r="FJ105" s="157">
        <f>FJ37</f>
        <v>285000</v>
      </c>
      <c r="FL105" s="157">
        <f>FL37</f>
        <v>2160</v>
      </c>
      <c r="FM105" s="157">
        <f>FM37</f>
        <v>216000</v>
      </c>
      <c r="FN105" s="157">
        <f>FN37</f>
        <v>0</v>
      </c>
      <c r="FO105" s="157">
        <f>FO37</f>
        <v>216000</v>
      </c>
      <c r="FQ105" s="157">
        <f>FQ37</f>
        <v>2000</v>
      </c>
      <c r="FR105" s="157">
        <f>FR37</f>
        <v>150000</v>
      </c>
      <c r="FS105" s="157">
        <f>FS37</f>
        <v>0</v>
      </c>
      <c r="FT105" s="157">
        <f>FT37</f>
        <v>150000</v>
      </c>
      <c r="FV105" s="157">
        <f>FV37</f>
        <v>385830.10533813521</v>
      </c>
      <c r="FW105" s="157">
        <f>FW37</f>
        <v>4437046.2113885554</v>
      </c>
      <c r="FX105" s="157">
        <f>FX37</f>
        <v>0</v>
      </c>
      <c r="FY105" s="157">
        <f>FY37</f>
        <v>4437046.2113885554</v>
      </c>
      <c r="GA105" s="157">
        <f>GA37</f>
        <v>3356</v>
      </c>
      <c r="GB105" s="157">
        <f>GB37</f>
        <v>53696000</v>
      </c>
      <c r="GC105" s="157">
        <f>GC37</f>
        <v>0</v>
      </c>
      <c r="GD105" s="157">
        <f>GD37</f>
        <v>53696000</v>
      </c>
      <c r="GF105" s="157">
        <f>GF37</f>
        <v>3982</v>
      </c>
      <c r="GG105" s="157">
        <f>GG37</f>
        <v>796400</v>
      </c>
      <c r="GH105" s="157">
        <f>GH37</f>
        <v>0</v>
      </c>
      <c r="GI105" s="157">
        <f>GI37</f>
        <v>796400</v>
      </c>
      <c r="GK105" s="157">
        <f>GK37</f>
        <v>0</v>
      </c>
      <c r="GL105" s="157">
        <f>GL37</f>
        <v>0</v>
      </c>
      <c r="GM105" s="157">
        <f>GM37</f>
        <v>0</v>
      </c>
      <c r="GN105" s="157">
        <f>GN37</f>
        <v>0</v>
      </c>
      <c r="GP105" s="157">
        <f>GP37</f>
        <v>2250</v>
      </c>
      <c r="GQ105" s="157">
        <f>GQ37</f>
        <v>9468000</v>
      </c>
      <c r="GR105" s="157">
        <f>GR37</f>
        <v>0</v>
      </c>
      <c r="GS105" s="157">
        <f>GS37</f>
        <v>9468000</v>
      </c>
      <c r="GU105" s="157">
        <f>GU37</f>
        <v>80</v>
      </c>
      <c r="GV105" s="157">
        <f>GV37</f>
        <v>400000</v>
      </c>
      <c r="GW105" s="157">
        <f>GW37</f>
        <v>0</v>
      </c>
      <c r="GX105" s="157">
        <f>GX37</f>
        <v>400000</v>
      </c>
      <c r="GZ105" s="157">
        <f>GZ37</f>
        <v>0</v>
      </c>
      <c r="HA105" s="157">
        <f>HA37</f>
        <v>0</v>
      </c>
      <c r="HB105" s="157">
        <f>HB37</f>
        <v>0</v>
      </c>
      <c r="HC105" s="157">
        <f>HC37</f>
        <v>0</v>
      </c>
      <c r="HE105" s="157">
        <f>HE37</f>
        <v>180</v>
      </c>
      <c r="HF105" s="157">
        <f>HF37</f>
        <v>252000</v>
      </c>
      <c r="HG105" s="157">
        <f>HG37</f>
        <v>0</v>
      </c>
      <c r="HH105" s="157">
        <f>HH37</f>
        <v>252000</v>
      </c>
      <c r="HJ105" s="157">
        <f>HJ37</f>
        <v>0</v>
      </c>
      <c r="HK105" s="157">
        <f>HK37</f>
        <v>0</v>
      </c>
      <c r="HL105" s="157">
        <f>HL37</f>
        <v>0</v>
      </c>
      <c r="HM105" s="157">
        <f>HM37</f>
        <v>0</v>
      </c>
      <c r="HO105" s="157">
        <f>HO37</f>
        <v>0</v>
      </c>
      <c r="HP105" s="157">
        <f>HP37</f>
        <v>0</v>
      </c>
      <c r="HQ105" s="157">
        <f>HQ37</f>
        <v>0</v>
      </c>
      <c r="HR105" s="157">
        <f>HR37</f>
        <v>0</v>
      </c>
      <c r="HT105" s="157">
        <f>HT37</f>
        <v>0</v>
      </c>
      <c r="HU105" s="157">
        <f>HU37</f>
        <v>0</v>
      </c>
      <c r="HV105" s="157">
        <f>HV37</f>
        <v>0</v>
      </c>
      <c r="HW105" s="157">
        <f>HW37</f>
        <v>0</v>
      </c>
      <c r="HY105" s="157">
        <f>HY37</f>
        <v>180</v>
      </c>
      <c r="HZ105" s="157">
        <f>HZ37</f>
        <v>12960000</v>
      </c>
      <c r="IA105" s="157">
        <f>IA37</f>
        <v>0</v>
      </c>
      <c r="IB105" s="157">
        <f>IB37</f>
        <v>12960000</v>
      </c>
      <c r="ID105" s="157">
        <f>ID37</f>
        <v>3517</v>
      </c>
      <c r="IE105" s="157">
        <f>IE37</f>
        <v>3517000</v>
      </c>
      <c r="IF105" s="157">
        <f>IF37</f>
        <v>0</v>
      </c>
      <c r="IG105" s="157">
        <f>IG37</f>
        <v>3517000</v>
      </c>
      <c r="II105" s="157">
        <f>II37</f>
        <v>20</v>
      </c>
      <c r="IJ105" s="157">
        <f>IJ37</f>
        <v>70000</v>
      </c>
      <c r="IK105" s="157">
        <f>IK37</f>
        <v>0</v>
      </c>
      <c r="IL105" s="157">
        <f>IL37</f>
        <v>70000</v>
      </c>
      <c r="IN105" s="157">
        <f>IN37</f>
        <v>645</v>
      </c>
      <c r="IO105" s="157">
        <f>IO37</f>
        <v>1161000</v>
      </c>
      <c r="IP105" s="157">
        <f>IP37</f>
        <v>0</v>
      </c>
      <c r="IQ105" s="157">
        <f>IQ37</f>
        <v>1161000</v>
      </c>
      <c r="IS105" s="157">
        <f>IS37</f>
        <v>0</v>
      </c>
      <c r="IT105" s="157">
        <f>IT37</f>
        <v>0</v>
      </c>
      <c r="IU105" s="157">
        <f>IU37</f>
        <v>0</v>
      </c>
      <c r="IV105" s="157">
        <f>IV37</f>
        <v>0</v>
      </c>
      <c r="IX105" s="157">
        <f>IX37</f>
        <v>3590</v>
      </c>
      <c r="IY105" s="157">
        <f>IY37</f>
        <v>2942500</v>
      </c>
      <c r="IZ105" s="157">
        <f>IZ37</f>
        <v>0</v>
      </c>
      <c r="JA105" s="157">
        <f>JA37</f>
        <v>2942500</v>
      </c>
      <c r="JC105" s="157">
        <f>JC37</f>
        <v>0</v>
      </c>
      <c r="JD105" s="157">
        <f>JD37</f>
        <v>0</v>
      </c>
      <c r="JE105" s="157">
        <f>JE37</f>
        <v>0</v>
      </c>
      <c r="JF105" s="157">
        <f>JF37</f>
        <v>0</v>
      </c>
      <c r="JH105" s="157">
        <f>JH37</f>
        <v>3710</v>
      </c>
      <c r="JI105" s="157">
        <f>JI37</f>
        <v>2040500.0000000002</v>
      </c>
      <c r="JJ105" s="157">
        <f>JJ37</f>
        <v>0</v>
      </c>
      <c r="JK105" s="157">
        <f>JK37</f>
        <v>2040500.0000000002</v>
      </c>
      <c r="JM105" s="157">
        <f>JM37</f>
        <v>157</v>
      </c>
      <c r="JN105" s="157">
        <f>JN37</f>
        <v>353250</v>
      </c>
      <c r="JO105" s="157">
        <f>JO37</f>
        <v>0</v>
      </c>
      <c r="JP105" s="157">
        <f>JP37</f>
        <v>353250</v>
      </c>
      <c r="JR105" s="157">
        <f>JR37</f>
        <v>6100</v>
      </c>
      <c r="JS105" s="157">
        <f>JS37</f>
        <v>420579</v>
      </c>
      <c r="JT105" s="157">
        <f>JT37</f>
        <v>0</v>
      </c>
      <c r="JU105" s="157">
        <f>JU37</f>
        <v>420579</v>
      </c>
      <c r="JW105" s="157">
        <f>JW37</f>
        <v>185</v>
      </c>
      <c r="JX105" s="157">
        <f>JX37</f>
        <v>185000</v>
      </c>
      <c r="JY105" s="157">
        <f>JY37</f>
        <v>0</v>
      </c>
      <c r="JZ105" s="157">
        <f>JZ37</f>
        <v>185000</v>
      </c>
      <c r="KB105" s="157">
        <f>KB37</f>
        <v>0</v>
      </c>
      <c r="KC105" s="157">
        <f>KC37</f>
        <v>0</v>
      </c>
      <c r="KD105" s="157">
        <f>KD37</f>
        <v>0</v>
      </c>
      <c r="KE105" s="157">
        <f>KE37</f>
        <v>0</v>
      </c>
      <c r="KG105" s="157">
        <f>KG37</f>
        <v>0</v>
      </c>
      <c r="KH105" s="157">
        <f>KH37</f>
        <v>0</v>
      </c>
      <c r="KI105" s="157">
        <f>KI37</f>
        <v>0</v>
      </c>
      <c r="KJ105" s="157">
        <f>KJ37</f>
        <v>0</v>
      </c>
      <c r="KL105" s="157">
        <f>KL37</f>
        <v>1</v>
      </c>
      <c r="KM105" s="157">
        <f>KM37</f>
        <v>80000</v>
      </c>
      <c r="KN105" s="157">
        <f>KN37</f>
        <v>0</v>
      </c>
      <c r="KO105" s="157">
        <f>KO37</f>
        <v>80000</v>
      </c>
      <c r="KQ105" s="157">
        <f>KQ37</f>
        <v>0</v>
      </c>
      <c r="KR105" s="157">
        <f>KR37</f>
        <v>5000</v>
      </c>
      <c r="KS105" s="157">
        <f>KS37</f>
        <v>0</v>
      </c>
      <c r="KT105" s="157">
        <f>KT37</f>
        <v>5000</v>
      </c>
      <c r="KV105" s="157">
        <f>KV37</f>
        <v>20</v>
      </c>
      <c r="KW105" s="157">
        <f>KW37</f>
        <v>49334800</v>
      </c>
      <c r="KX105" s="157">
        <f>KX37</f>
        <v>0</v>
      </c>
      <c r="KY105" s="157">
        <f>KY37</f>
        <v>49334800</v>
      </c>
      <c r="LA105" s="157">
        <f>LA37</f>
        <v>181</v>
      </c>
      <c r="LB105" s="157">
        <f>LB37</f>
        <v>300000</v>
      </c>
      <c r="LC105" s="157">
        <f>LC37</f>
        <v>0</v>
      </c>
      <c r="LD105" s="157">
        <f>LD37</f>
        <v>300000</v>
      </c>
      <c r="LF105" s="157">
        <f>LF37</f>
        <v>0</v>
      </c>
      <c r="LG105" s="157">
        <f>LG37</f>
        <v>100000</v>
      </c>
      <c r="LH105" s="157">
        <f>LH37</f>
        <v>0</v>
      </c>
      <c r="LI105" s="157">
        <f>LI37</f>
        <v>100000</v>
      </c>
      <c r="LK105" s="157">
        <f>LK37</f>
        <v>2</v>
      </c>
      <c r="LL105" s="157">
        <f>LL37</f>
        <v>4000</v>
      </c>
      <c r="LM105" s="157">
        <f>LM37</f>
        <v>0</v>
      </c>
      <c r="LN105" s="157">
        <f>LN37</f>
        <v>4000</v>
      </c>
      <c r="LP105" s="157">
        <f>LP37</f>
        <v>20</v>
      </c>
      <c r="LQ105" s="157">
        <f>LQ37</f>
        <v>100000</v>
      </c>
      <c r="LR105" s="157">
        <f>LR37</f>
        <v>0</v>
      </c>
      <c r="LS105" s="157">
        <f>LS37</f>
        <v>100000</v>
      </c>
      <c r="LU105" s="157">
        <f>LU37</f>
        <v>323</v>
      </c>
      <c r="LV105" s="157">
        <f>LV37</f>
        <v>0</v>
      </c>
      <c r="LW105" s="157">
        <f>LW37</f>
        <v>0</v>
      </c>
      <c r="LX105" s="157">
        <f>LX37</f>
        <v>0</v>
      </c>
      <c r="LZ105" s="157">
        <f>LZ37</f>
        <v>1</v>
      </c>
      <c r="MA105" s="157">
        <f>MA37</f>
        <v>30000</v>
      </c>
      <c r="MB105" s="157">
        <f>MB37</f>
        <v>0</v>
      </c>
      <c r="MC105" s="157">
        <f>MC37</f>
        <v>30000</v>
      </c>
      <c r="ME105" s="157">
        <f>ME37</f>
        <v>0</v>
      </c>
      <c r="MF105" s="157">
        <f>MF37</f>
        <v>0</v>
      </c>
      <c r="MG105" s="157">
        <f>MG37</f>
        <v>0</v>
      </c>
      <c r="MH105" s="157">
        <f>MH37</f>
        <v>0</v>
      </c>
      <c r="MJ105" s="157">
        <f>MJ37</f>
        <v>1</v>
      </c>
      <c r="MK105" s="157">
        <f>MK37</f>
        <v>54000</v>
      </c>
      <c r="ML105" s="157">
        <f>ML37</f>
        <v>0</v>
      </c>
      <c r="MM105" s="157">
        <f>MM37</f>
        <v>54000</v>
      </c>
      <c r="MO105" s="157">
        <f>MO37</f>
        <v>0</v>
      </c>
      <c r="MP105" s="157">
        <f>MP37</f>
        <v>0</v>
      </c>
      <c r="MQ105" s="157">
        <f>MQ37</f>
        <v>0</v>
      </c>
      <c r="MR105" s="157">
        <f>MR37</f>
        <v>0</v>
      </c>
      <c r="MT105" s="157">
        <f>MT37</f>
        <v>612885.44101813517</v>
      </c>
      <c r="MU105" s="157">
        <f>MU37</f>
        <v>238379251.13138855</v>
      </c>
      <c r="MV105" s="157">
        <f>MV37</f>
        <v>0</v>
      </c>
      <c r="MW105" s="157">
        <f>MW37</f>
        <v>238379251.13138855</v>
      </c>
    </row>
    <row r="109" spans="1:361">
      <c r="IY109" s="1">
        <f>2692500+450000</f>
        <v>3142500</v>
      </c>
      <c r="IZ109" s="46">
        <f>IX104*750</f>
        <v>179250</v>
      </c>
      <c r="JA109" s="46">
        <f>IY104-50000</f>
        <v>-20750</v>
      </c>
    </row>
    <row r="110" spans="1:361">
      <c r="IY110" s="1">
        <f>IY109-2942500</f>
        <v>200000</v>
      </c>
      <c r="IZ110" s="1">
        <v>20750</v>
      </c>
    </row>
    <row r="111" spans="1:361">
      <c r="IZ111" s="46">
        <f>SUM(IZ109:IZ110)</f>
        <v>200000</v>
      </c>
    </row>
  </sheetData>
  <mergeCells count="285">
    <mergeCell ref="BB2:BE2"/>
    <mergeCell ref="EX2:FA2"/>
    <mergeCell ref="FC2:FF2"/>
    <mergeCell ref="FH2:FK2"/>
    <mergeCell ref="FM2:FP2"/>
    <mergeCell ref="FR2:FU2"/>
    <mergeCell ref="FW2:FZ2"/>
    <mergeCell ref="HK2:HN2"/>
    <mergeCell ref="BQ2:BT2"/>
    <mergeCell ref="BV2:BY2"/>
    <mergeCell ref="CA2:CD2"/>
    <mergeCell ref="CF2:CI2"/>
    <mergeCell ref="CK2:CN2"/>
    <mergeCell ref="CP2:CS2"/>
    <mergeCell ref="CU2:CX2"/>
    <mergeCell ref="CZ2:DC2"/>
    <mergeCell ref="GV2:GY2"/>
    <mergeCell ref="DY2:EB2"/>
    <mergeCell ref="GL2:GO2"/>
    <mergeCell ref="HA2:HD2"/>
    <mergeCell ref="HF2:HI2"/>
    <mergeCell ref="MF3:MI3"/>
    <mergeCell ref="MF4:MI4"/>
    <mergeCell ref="MJ1:MN1"/>
    <mergeCell ref="MK3:MN3"/>
    <mergeCell ref="MK4:MN4"/>
    <mergeCell ref="LL3:LO3"/>
    <mergeCell ref="LL4:LO4"/>
    <mergeCell ref="LP1:LT1"/>
    <mergeCell ref="LQ3:LT3"/>
    <mergeCell ref="LQ4:LT4"/>
    <mergeCell ref="LU1:LY1"/>
    <mergeCell ref="LV3:LY3"/>
    <mergeCell ref="LV4:LY4"/>
    <mergeCell ref="LZ1:MD1"/>
    <mergeCell ref="MA3:MD3"/>
    <mergeCell ref="MA4:MD4"/>
    <mergeCell ref="LL2:LO2"/>
    <mergeCell ref="LQ2:LT2"/>
    <mergeCell ref="MK2:MN2"/>
    <mergeCell ref="MA2:MD2"/>
    <mergeCell ref="LV2:LY2"/>
    <mergeCell ref="A1:G1"/>
    <mergeCell ref="H1:L1"/>
    <mergeCell ref="M1:Q1"/>
    <mergeCell ref="R1:V1"/>
    <mergeCell ref="W1:AA1"/>
    <mergeCell ref="AB1:AF1"/>
    <mergeCell ref="BZ1:CD1"/>
    <mergeCell ref="CE1:CI1"/>
    <mergeCell ref="CJ1:CN1"/>
    <mergeCell ref="AG1:AK1"/>
    <mergeCell ref="AL1:AP1"/>
    <mergeCell ref="AQ1:AU1"/>
    <mergeCell ref="AV1:AZ1"/>
    <mergeCell ref="BA1:BE1"/>
    <mergeCell ref="BF1:BJ1"/>
    <mergeCell ref="D3:G3"/>
    <mergeCell ref="I3:L3"/>
    <mergeCell ref="N3:Q3"/>
    <mergeCell ref="S3:V3"/>
    <mergeCell ref="X3:AA3"/>
    <mergeCell ref="AC3:AF3"/>
    <mergeCell ref="HJ1:HN1"/>
    <mergeCell ref="HO1:HS1"/>
    <mergeCell ref="HT1:HX1"/>
    <mergeCell ref="GA1:GE1"/>
    <mergeCell ref="GK1:GO1"/>
    <mergeCell ref="GP1:GT1"/>
    <mergeCell ref="GU1:GY1"/>
    <mergeCell ref="GZ1:HD1"/>
    <mergeCell ref="HE1:HI1"/>
    <mergeCell ref="EW1:FA1"/>
    <mergeCell ref="FB1:FF1"/>
    <mergeCell ref="FG1:FK1"/>
    <mergeCell ref="FL1:FP1"/>
    <mergeCell ref="FQ1:FU1"/>
    <mergeCell ref="FV1:FZ1"/>
    <mergeCell ref="DS1:DW1"/>
    <mergeCell ref="DX1:EB1"/>
    <mergeCell ref="EC1:EG1"/>
    <mergeCell ref="CO1:CS1"/>
    <mergeCell ref="CT1:CX1"/>
    <mergeCell ref="CY1:DC1"/>
    <mergeCell ref="DD1:DH1"/>
    <mergeCell ref="DI1:DM1"/>
    <mergeCell ref="DN1:DR1"/>
    <mergeCell ref="BK1:BO1"/>
    <mergeCell ref="BP1:BT1"/>
    <mergeCell ref="BU1:BY1"/>
    <mergeCell ref="MO1:MS1"/>
    <mergeCell ref="HY1:IC1"/>
    <mergeCell ref="ID1:IH1"/>
    <mergeCell ref="II1:IM1"/>
    <mergeCell ref="EH1:EL1"/>
    <mergeCell ref="EM1:EQ1"/>
    <mergeCell ref="ER1:EV1"/>
    <mergeCell ref="LK1:LO1"/>
    <mergeCell ref="ME1:MI1"/>
    <mergeCell ref="JH1:JL1"/>
    <mergeCell ref="GF1:GJ1"/>
    <mergeCell ref="CA3:CD3"/>
    <mergeCell ref="CF3:CI3"/>
    <mergeCell ref="CK3:CN3"/>
    <mergeCell ref="AH3:AK3"/>
    <mergeCell ref="AM3:AP3"/>
    <mergeCell ref="AR3:AU3"/>
    <mergeCell ref="AW3:AZ3"/>
    <mergeCell ref="BB3:BE3"/>
    <mergeCell ref="BG3:BJ3"/>
    <mergeCell ref="D4:G4"/>
    <mergeCell ref="I4:L4"/>
    <mergeCell ref="N4:Q4"/>
    <mergeCell ref="S4:V4"/>
    <mergeCell ref="X4:AA4"/>
    <mergeCell ref="AC4:AF4"/>
    <mergeCell ref="HK3:HN3"/>
    <mergeCell ref="HP3:HS3"/>
    <mergeCell ref="HU3:HX3"/>
    <mergeCell ref="GB3:GE3"/>
    <mergeCell ref="GL3:GO3"/>
    <mergeCell ref="GQ3:GT3"/>
    <mergeCell ref="GV3:GY3"/>
    <mergeCell ref="HA3:HD3"/>
    <mergeCell ref="HF3:HI3"/>
    <mergeCell ref="EX3:FA3"/>
    <mergeCell ref="FC3:FF3"/>
    <mergeCell ref="FH3:FK3"/>
    <mergeCell ref="FM3:FP3"/>
    <mergeCell ref="FR3:FU3"/>
    <mergeCell ref="FW3:FZ3"/>
    <mergeCell ref="DT3:DW3"/>
    <mergeCell ref="DY3:EB3"/>
    <mergeCell ref="ED3:EG3"/>
    <mergeCell ref="AH4:AK4"/>
    <mergeCell ref="AM4:AP4"/>
    <mergeCell ref="AR4:AU4"/>
    <mergeCell ref="AW4:AZ4"/>
    <mergeCell ref="BB4:BE4"/>
    <mergeCell ref="BG4:BJ4"/>
    <mergeCell ref="IO3:IR3"/>
    <mergeCell ref="IT3:IW3"/>
    <mergeCell ref="MP3:MS3"/>
    <mergeCell ref="HZ3:IC3"/>
    <mergeCell ref="IE3:IH3"/>
    <mergeCell ref="IJ3:IM3"/>
    <mergeCell ref="EI3:EL3"/>
    <mergeCell ref="EN3:EQ3"/>
    <mergeCell ref="ES3:EV3"/>
    <mergeCell ref="CP3:CS3"/>
    <mergeCell ref="CU3:CX3"/>
    <mergeCell ref="CZ3:DC3"/>
    <mergeCell ref="DE3:DH3"/>
    <mergeCell ref="DJ3:DM3"/>
    <mergeCell ref="DO3:DR3"/>
    <mergeCell ref="BL3:BO3"/>
    <mergeCell ref="BQ3:BT3"/>
    <mergeCell ref="BV3:BY3"/>
    <mergeCell ref="CP4:CS4"/>
    <mergeCell ref="CU4:CX4"/>
    <mergeCell ref="CZ4:DC4"/>
    <mergeCell ref="DE4:DH4"/>
    <mergeCell ref="DJ4:DM4"/>
    <mergeCell ref="DO4:DR4"/>
    <mergeCell ref="BL4:BO4"/>
    <mergeCell ref="BQ4:BT4"/>
    <mergeCell ref="BV4:BY4"/>
    <mergeCell ref="CA4:CD4"/>
    <mergeCell ref="CF4:CI4"/>
    <mergeCell ref="CK4:CN4"/>
    <mergeCell ref="EX4:FA4"/>
    <mergeCell ref="LA1:LE1"/>
    <mergeCell ref="FC4:FF4"/>
    <mergeCell ref="FH4:FK4"/>
    <mergeCell ref="FM4:FP4"/>
    <mergeCell ref="FR4:FU4"/>
    <mergeCell ref="FW4:FZ4"/>
    <mergeCell ref="DT4:DW4"/>
    <mergeCell ref="DY4:EB4"/>
    <mergeCell ref="ED4:EG4"/>
    <mergeCell ref="EI4:EL4"/>
    <mergeCell ref="EN4:EQ4"/>
    <mergeCell ref="ES4:EV4"/>
    <mergeCell ref="IN1:IR1"/>
    <mergeCell ref="IS1:IW1"/>
    <mergeCell ref="JX2:KA2"/>
    <mergeCell ref="HP2:HS2"/>
    <mergeCell ref="IY2:JB2"/>
    <mergeCell ref="HZ2:IC2"/>
    <mergeCell ref="JI4:JL4"/>
    <mergeCell ref="JI2:JL2"/>
    <mergeCell ref="JN2:JQ2"/>
    <mergeCell ref="JS2:JV2"/>
    <mergeCell ref="GG3:GJ3"/>
    <mergeCell ref="A71:B71"/>
    <mergeCell ref="MT1:MX4"/>
    <mergeCell ref="A3:B4"/>
    <mergeCell ref="IO4:IR4"/>
    <mergeCell ref="IT4:IW4"/>
    <mergeCell ref="MP4:MS4"/>
    <mergeCell ref="A69:B69"/>
    <mergeCell ref="A70:B70"/>
    <mergeCell ref="HK4:HN4"/>
    <mergeCell ref="HP4:HS4"/>
    <mergeCell ref="HU4:HX4"/>
    <mergeCell ref="HZ4:IC4"/>
    <mergeCell ref="IE4:IH4"/>
    <mergeCell ref="IJ4:IM4"/>
    <mergeCell ref="GB4:GE4"/>
    <mergeCell ref="GL4:GO4"/>
    <mergeCell ref="GQ4:GT4"/>
    <mergeCell ref="GV4:GY4"/>
    <mergeCell ref="HA4:HD4"/>
    <mergeCell ref="HF4:HI4"/>
    <mergeCell ref="LB3:LE3"/>
    <mergeCell ref="LB4:LE4"/>
    <mergeCell ref="LF1:LJ1"/>
    <mergeCell ref="LG3:LJ3"/>
    <mergeCell ref="JD3:JG3"/>
    <mergeCell ref="JD4:JG4"/>
    <mergeCell ref="JI3:JL3"/>
    <mergeCell ref="IO2:IR2"/>
    <mergeCell ref="LG4:LJ4"/>
    <mergeCell ref="KG1:KK1"/>
    <mergeCell ref="KH3:KK3"/>
    <mergeCell ref="KH4:KK4"/>
    <mergeCell ref="KL1:KP1"/>
    <mergeCell ref="KM3:KP3"/>
    <mergeCell ref="KM4:KP4"/>
    <mergeCell ref="KQ1:KU1"/>
    <mergeCell ref="KR3:KU3"/>
    <mergeCell ref="KR4:KU4"/>
    <mergeCell ref="LG2:LJ2"/>
    <mergeCell ref="KM2:KP2"/>
    <mergeCell ref="KR2:KU2"/>
    <mergeCell ref="KW2:KZ2"/>
    <mergeCell ref="LB2:LE2"/>
    <mergeCell ref="AC2:AF2"/>
    <mergeCell ref="AH2:AK2"/>
    <mergeCell ref="AM2:AP2"/>
    <mergeCell ref="BG2:BJ2"/>
    <mergeCell ref="GG4:GJ4"/>
    <mergeCell ref="KB1:KF1"/>
    <mergeCell ref="KC3:KF3"/>
    <mergeCell ref="KC4:KF4"/>
    <mergeCell ref="KV1:KZ1"/>
    <mergeCell ref="KW3:KZ3"/>
    <mergeCell ref="KW4:KZ4"/>
    <mergeCell ref="JM1:JQ1"/>
    <mergeCell ref="JN3:JQ3"/>
    <mergeCell ref="JN4:JQ4"/>
    <mergeCell ref="JR1:JV1"/>
    <mergeCell ref="JS3:JV3"/>
    <mergeCell ref="JS4:JV4"/>
    <mergeCell ref="JW1:KA1"/>
    <mergeCell ref="JX3:KA3"/>
    <mergeCell ref="JX4:KA4"/>
    <mergeCell ref="IX1:JB1"/>
    <mergeCell ref="IY3:JB3"/>
    <mergeCell ref="IY4:JB4"/>
    <mergeCell ref="JC1:JG1"/>
    <mergeCell ref="IJ2:IM2"/>
    <mergeCell ref="JD2:JG2"/>
    <mergeCell ref="IT2:IW2"/>
    <mergeCell ref="MF2:MI2"/>
    <mergeCell ref="D2:G2"/>
    <mergeCell ref="KC2:KF2"/>
    <mergeCell ref="KH2:KK2"/>
    <mergeCell ref="GG2:GJ2"/>
    <mergeCell ref="GB2:GE2"/>
    <mergeCell ref="DE2:DH2"/>
    <mergeCell ref="DJ2:DM2"/>
    <mergeCell ref="AR2:AU2"/>
    <mergeCell ref="BL2:BO2"/>
    <mergeCell ref="GQ2:GT2"/>
    <mergeCell ref="IE2:IH2"/>
    <mergeCell ref="EN2:EQ2"/>
    <mergeCell ref="DT2:DW2"/>
    <mergeCell ref="ED2:EG2"/>
    <mergeCell ref="EI2:EL2"/>
    <mergeCell ref="ES2:EV2"/>
    <mergeCell ref="I2:L2"/>
    <mergeCell ref="N2:Q2"/>
    <mergeCell ref="S2:V2"/>
    <mergeCell ref="X2:AA2"/>
  </mergeCells>
  <printOptions gridLines="1"/>
  <pageMargins left="1" right="0" top="0.93" bottom="0" header="0.3" footer="0.16"/>
  <pageSetup paperSize="9" scale="65" orientation="portrait" horizontalDpi="4294967292" verticalDpi="0" r:id="rId1"/>
  <headerFooter>
    <oddFooter>&amp;RExecutive Director</oddFooter>
  </headerFooter>
</worksheet>
</file>

<file path=xl/worksheets/sheet5.xml><?xml version="1.0" encoding="utf-8"?>
<worksheet xmlns="http://schemas.openxmlformats.org/spreadsheetml/2006/main" xmlns:r="http://schemas.openxmlformats.org/officeDocument/2006/relationships">
  <dimension ref="A1:AQ105"/>
  <sheetViews>
    <sheetView view="pageBreakPreview" zoomScale="60" zoomScaleNormal="80" workbookViewId="0">
      <pane xSplit="2" ySplit="71" topLeftCell="C72" activePane="bottomRight" state="frozen"/>
      <selection pane="topRight" activeCell="C1" sqref="C1"/>
      <selection pane="bottomLeft" activeCell="A72" sqref="A72"/>
      <selection pane="bottomRight" activeCell="AG2" sqref="AG1:AK1048576"/>
    </sheetView>
  </sheetViews>
  <sheetFormatPr defaultRowHeight="15.75"/>
  <cols>
    <col min="1" max="1" width="9.7109375" style="18" customWidth="1"/>
    <col min="2" max="2" width="29.42578125" style="18" customWidth="1"/>
    <col min="3" max="6" width="16.7109375" style="18" customWidth="1"/>
    <col min="7" max="41" width="16.7109375" style="1" customWidth="1"/>
    <col min="42" max="42" width="9.5703125" style="1" hidden="1" customWidth="1"/>
    <col min="43" max="43" width="13" style="1" bestFit="1" customWidth="1"/>
    <col min="44" max="16384" width="9.140625" style="1"/>
  </cols>
  <sheetData>
    <row r="1" spans="1:42" ht="22.5" customHeight="1">
      <c r="A1" s="188" t="s">
        <v>66</v>
      </c>
      <c r="B1" s="188"/>
      <c r="C1" s="188"/>
      <c r="D1" s="188"/>
      <c r="E1" s="188"/>
      <c r="F1" s="188"/>
      <c r="G1" s="188"/>
      <c r="H1" s="188" t="s">
        <v>66</v>
      </c>
      <c r="I1" s="188"/>
      <c r="J1" s="188"/>
      <c r="K1" s="188"/>
      <c r="L1" s="188"/>
      <c r="M1" s="188" t="s">
        <v>66</v>
      </c>
      <c r="N1" s="188"/>
      <c r="O1" s="188"/>
      <c r="P1" s="188"/>
      <c r="Q1" s="188"/>
      <c r="R1" s="188" t="s">
        <v>66</v>
      </c>
      <c r="S1" s="188"/>
      <c r="T1" s="188"/>
      <c r="U1" s="188"/>
      <c r="V1" s="188"/>
      <c r="W1" s="188" t="s">
        <v>66</v>
      </c>
      <c r="X1" s="188"/>
      <c r="Y1" s="188"/>
      <c r="Z1" s="188"/>
      <c r="AA1" s="188"/>
      <c r="AB1" s="188" t="s">
        <v>66</v>
      </c>
      <c r="AC1" s="188"/>
      <c r="AD1" s="188"/>
      <c r="AE1" s="188"/>
      <c r="AF1" s="188"/>
      <c r="AG1" s="188" t="s">
        <v>66</v>
      </c>
      <c r="AH1" s="188"/>
      <c r="AI1" s="188"/>
      <c r="AJ1" s="188"/>
      <c r="AK1" s="188"/>
      <c r="AL1" s="292" t="s">
        <v>85</v>
      </c>
      <c r="AM1" s="293"/>
      <c r="AN1" s="293"/>
      <c r="AO1" s="293"/>
      <c r="AP1" s="294"/>
    </row>
    <row r="2" spans="1:42" ht="29.25" customHeight="1">
      <c r="A2" s="29"/>
      <c r="B2" s="30"/>
      <c r="C2" s="65" t="s">
        <v>426</v>
      </c>
      <c r="D2" s="253" t="s">
        <v>1560</v>
      </c>
      <c r="E2" s="254"/>
      <c r="F2" s="254"/>
      <c r="G2" s="255"/>
      <c r="H2" s="65" t="s">
        <v>426</v>
      </c>
      <c r="I2" s="244" t="s">
        <v>1560</v>
      </c>
      <c r="J2" s="245"/>
      <c r="K2" s="245"/>
      <c r="L2" s="246"/>
      <c r="M2" s="65" t="s">
        <v>426</v>
      </c>
      <c r="N2" s="253" t="s">
        <v>1560</v>
      </c>
      <c r="O2" s="254"/>
      <c r="P2" s="254"/>
      <c r="Q2" s="255"/>
      <c r="R2" s="65" t="s">
        <v>426</v>
      </c>
      <c r="S2" s="253" t="s">
        <v>1560</v>
      </c>
      <c r="T2" s="254"/>
      <c r="U2" s="254"/>
      <c r="V2" s="255"/>
      <c r="W2" s="65" t="s">
        <v>426</v>
      </c>
      <c r="X2" s="253" t="s">
        <v>1560</v>
      </c>
      <c r="Y2" s="254"/>
      <c r="Z2" s="254"/>
      <c r="AA2" s="255"/>
      <c r="AB2" s="70" t="s">
        <v>426</v>
      </c>
      <c r="AC2" s="198" t="s">
        <v>1467</v>
      </c>
      <c r="AD2" s="199"/>
      <c r="AE2" s="199"/>
      <c r="AF2" s="200"/>
      <c r="AG2" s="65" t="s">
        <v>426</v>
      </c>
      <c r="AH2" s="198" t="s">
        <v>1580</v>
      </c>
      <c r="AI2" s="199"/>
      <c r="AJ2" s="199"/>
      <c r="AK2" s="200"/>
      <c r="AL2" s="295"/>
      <c r="AM2" s="296"/>
      <c r="AN2" s="296"/>
      <c r="AO2" s="296"/>
      <c r="AP2" s="297"/>
    </row>
    <row r="3" spans="1:42" s="24" customFormat="1" ht="35.25" customHeight="1">
      <c r="A3" s="301" t="s">
        <v>84</v>
      </c>
      <c r="B3" s="302"/>
      <c r="C3" s="94" t="s">
        <v>1475</v>
      </c>
      <c r="D3" s="183" t="s">
        <v>211</v>
      </c>
      <c r="E3" s="184"/>
      <c r="F3" s="184"/>
      <c r="G3" s="181"/>
      <c r="H3" s="94" t="s">
        <v>1632</v>
      </c>
      <c r="I3" s="183" t="s">
        <v>213</v>
      </c>
      <c r="J3" s="184"/>
      <c r="K3" s="184"/>
      <c r="L3" s="181"/>
      <c r="M3" s="94" t="s">
        <v>1632</v>
      </c>
      <c r="N3" s="183" t="s">
        <v>215</v>
      </c>
      <c r="O3" s="184"/>
      <c r="P3" s="184"/>
      <c r="Q3" s="181"/>
      <c r="R3" s="94" t="s">
        <v>1632</v>
      </c>
      <c r="S3" s="183" t="s">
        <v>1241</v>
      </c>
      <c r="T3" s="184"/>
      <c r="U3" s="184"/>
      <c r="V3" s="181"/>
      <c r="W3" s="94" t="s">
        <v>1632</v>
      </c>
      <c r="X3" s="183" t="s">
        <v>219</v>
      </c>
      <c r="Y3" s="184"/>
      <c r="Z3" s="184"/>
      <c r="AA3" s="181"/>
      <c r="AB3" s="94" t="s">
        <v>1632</v>
      </c>
      <c r="AC3" s="183" t="s">
        <v>221</v>
      </c>
      <c r="AD3" s="184"/>
      <c r="AE3" s="184"/>
      <c r="AF3" s="181"/>
      <c r="AG3" s="94" t="s">
        <v>1632</v>
      </c>
      <c r="AH3" s="183" t="s">
        <v>223</v>
      </c>
      <c r="AI3" s="184"/>
      <c r="AJ3" s="184"/>
      <c r="AK3" s="181"/>
      <c r="AL3" s="295"/>
      <c r="AM3" s="296"/>
      <c r="AN3" s="296"/>
      <c r="AO3" s="296"/>
      <c r="AP3" s="297"/>
    </row>
    <row r="4" spans="1:42" s="24" customFormat="1" ht="33" customHeight="1">
      <c r="A4" s="303"/>
      <c r="B4" s="304"/>
      <c r="C4" s="5" t="s">
        <v>78</v>
      </c>
      <c r="D4" s="181" t="s">
        <v>212</v>
      </c>
      <c r="E4" s="182"/>
      <c r="F4" s="182"/>
      <c r="G4" s="182"/>
      <c r="H4" s="5" t="s">
        <v>72</v>
      </c>
      <c r="I4" s="181" t="s">
        <v>214</v>
      </c>
      <c r="J4" s="182"/>
      <c r="K4" s="182"/>
      <c r="L4" s="182"/>
      <c r="M4" s="5" t="s">
        <v>72</v>
      </c>
      <c r="N4" s="181" t="s">
        <v>216</v>
      </c>
      <c r="O4" s="182"/>
      <c r="P4" s="182"/>
      <c r="Q4" s="182"/>
      <c r="R4" s="5" t="s">
        <v>72</v>
      </c>
      <c r="S4" s="181" t="s">
        <v>217</v>
      </c>
      <c r="T4" s="182"/>
      <c r="U4" s="182"/>
      <c r="V4" s="182"/>
      <c r="W4" s="5" t="s">
        <v>72</v>
      </c>
      <c r="X4" s="181" t="s">
        <v>218</v>
      </c>
      <c r="Y4" s="182"/>
      <c r="Z4" s="182"/>
      <c r="AA4" s="182"/>
      <c r="AB4" s="5" t="s">
        <v>72</v>
      </c>
      <c r="AC4" s="181" t="s">
        <v>220</v>
      </c>
      <c r="AD4" s="182"/>
      <c r="AE4" s="182"/>
      <c r="AF4" s="182"/>
      <c r="AG4" s="5" t="s">
        <v>72</v>
      </c>
      <c r="AH4" s="181" t="s">
        <v>222</v>
      </c>
      <c r="AI4" s="182"/>
      <c r="AJ4" s="182"/>
      <c r="AK4" s="182"/>
      <c r="AL4" s="298"/>
      <c r="AM4" s="299"/>
      <c r="AN4" s="299"/>
      <c r="AO4" s="299"/>
      <c r="AP4" s="300"/>
    </row>
    <row r="5" spans="1:42" s="23" customFormat="1" ht="51.75" customHeight="1">
      <c r="A5" s="141" t="s">
        <v>0</v>
      </c>
      <c r="B5" s="141" t="s">
        <v>1887</v>
      </c>
      <c r="C5" s="88" t="s">
        <v>1561</v>
      </c>
      <c r="D5" s="22" t="s">
        <v>74</v>
      </c>
      <c r="E5" s="22" t="s">
        <v>75</v>
      </c>
      <c r="F5" s="22" t="s">
        <v>76</v>
      </c>
      <c r="G5" s="22" t="s">
        <v>67</v>
      </c>
      <c r="H5" s="22" t="s">
        <v>1561</v>
      </c>
      <c r="I5" s="22" t="s">
        <v>74</v>
      </c>
      <c r="J5" s="22" t="s">
        <v>75</v>
      </c>
      <c r="K5" s="22" t="s">
        <v>76</v>
      </c>
      <c r="L5" s="22" t="s">
        <v>67</v>
      </c>
      <c r="M5" s="22" t="s">
        <v>1561</v>
      </c>
      <c r="N5" s="22" t="s">
        <v>74</v>
      </c>
      <c r="O5" s="22" t="s">
        <v>75</v>
      </c>
      <c r="P5" s="22" t="s">
        <v>76</v>
      </c>
      <c r="Q5" s="22" t="s">
        <v>67</v>
      </c>
      <c r="R5" s="22" t="s">
        <v>1561</v>
      </c>
      <c r="S5" s="22" t="s">
        <v>74</v>
      </c>
      <c r="T5" s="22" t="s">
        <v>75</v>
      </c>
      <c r="U5" s="22" t="s">
        <v>76</v>
      </c>
      <c r="V5" s="22" t="s">
        <v>67</v>
      </c>
      <c r="W5" s="22" t="s">
        <v>1704</v>
      </c>
      <c r="X5" s="22" t="s">
        <v>74</v>
      </c>
      <c r="Y5" s="22" t="s">
        <v>75</v>
      </c>
      <c r="Z5" s="22" t="s">
        <v>76</v>
      </c>
      <c r="AA5" s="22" t="s">
        <v>67</v>
      </c>
      <c r="AB5" s="22" t="s">
        <v>1705</v>
      </c>
      <c r="AC5" s="22" t="s">
        <v>1468</v>
      </c>
      <c r="AD5" s="22" t="s">
        <v>75</v>
      </c>
      <c r="AE5" s="22" t="s">
        <v>76</v>
      </c>
      <c r="AF5" s="22" t="s">
        <v>67</v>
      </c>
      <c r="AG5" s="22" t="s">
        <v>73</v>
      </c>
      <c r="AH5" s="22" t="s">
        <v>74</v>
      </c>
      <c r="AI5" s="22" t="s">
        <v>75</v>
      </c>
      <c r="AJ5" s="22" t="s">
        <v>76</v>
      </c>
      <c r="AK5" s="22" t="s">
        <v>67</v>
      </c>
      <c r="AL5" s="22" t="s">
        <v>73</v>
      </c>
      <c r="AM5" s="22" t="s">
        <v>74</v>
      </c>
      <c r="AN5" s="22" t="s">
        <v>75</v>
      </c>
      <c r="AO5" s="22" t="s">
        <v>76</v>
      </c>
      <c r="AP5" s="22" t="s">
        <v>67</v>
      </c>
    </row>
    <row r="6" spans="1:42" s="9" customFormat="1" hidden="1">
      <c r="A6" s="6" t="s">
        <v>1</v>
      </c>
      <c r="B6" s="6" t="s">
        <v>2</v>
      </c>
      <c r="C6" s="7" t="s">
        <v>68</v>
      </c>
      <c r="D6" s="7" t="s">
        <v>69</v>
      </c>
      <c r="E6" s="7" t="s">
        <v>70</v>
      </c>
      <c r="F6" s="7" t="s">
        <v>71</v>
      </c>
      <c r="G6" s="8"/>
      <c r="H6" s="7" t="s">
        <v>68</v>
      </c>
      <c r="I6" s="7" t="s">
        <v>69</v>
      </c>
      <c r="J6" s="7" t="s">
        <v>70</v>
      </c>
      <c r="K6" s="7" t="s">
        <v>71</v>
      </c>
      <c r="L6" s="8"/>
      <c r="M6" s="7" t="s">
        <v>68</v>
      </c>
      <c r="N6" s="7" t="s">
        <v>69</v>
      </c>
      <c r="O6" s="7" t="s">
        <v>70</v>
      </c>
      <c r="P6" s="7" t="s">
        <v>71</v>
      </c>
      <c r="Q6" s="8"/>
      <c r="R6" s="7" t="s">
        <v>68</v>
      </c>
      <c r="S6" s="7" t="s">
        <v>69</v>
      </c>
      <c r="T6" s="7" t="s">
        <v>70</v>
      </c>
      <c r="U6" s="7" t="s">
        <v>71</v>
      </c>
      <c r="V6" s="8"/>
      <c r="W6" s="7" t="s">
        <v>68</v>
      </c>
      <c r="X6" s="7" t="s">
        <v>69</v>
      </c>
      <c r="Y6" s="7" t="s">
        <v>70</v>
      </c>
      <c r="Z6" s="7" t="s">
        <v>71</v>
      </c>
      <c r="AA6" s="8"/>
      <c r="AB6" s="7" t="s">
        <v>68</v>
      </c>
      <c r="AC6" s="7" t="s">
        <v>69</v>
      </c>
      <c r="AD6" s="7" t="s">
        <v>70</v>
      </c>
      <c r="AE6" s="7" t="s">
        <v>71</v>
      </c>
      <c r="AF6" s="8"/>
      <c r="AG6" s="7" t="s">
        <v>68</v>
      </c>
      <c r="AH6" s="7" t="s">
        <v>69</v>
      </c>
      <c r="AI6" s="7" t="s">
        <v>70</v>
      </c>
      <c r="AJ6" s="7" t="s">
        <v>71</v>
      </c>
      <c r="AK6" s="8"/>
      <c r="AL6" s="7" t="s">
        <v>68</v>
      </c>
      <c r="AM6" s="7" t="s">
        <v>69</v>
      </c>
      <c r="AN6" s="7" t="s">
        <v>70</v>
      </c>
      <c r="AO6" s="7" t="s">
        <v>71</v>
      </c>
      <c r="AP6" s="8"/>
    </row>
    <row r="7" spans="1:42" hidden="1">
      <c r="A7" s="10">
        <v>1</v>
      </c>
      <c r="B7" s="11" t="s">
        <v>3</v>
      </c>
      <c r="C7" s="12">
        <v>1</v>
      </c>
      <c r="D7" s="12">
        <v>1000000</v>
      </c>
      <c r="E7" s="12">
        <v>0</v>
      </c>
      <c r="F7" s="12">
        <v>1000000</v>
      </c>
      <c r="G7" s="13"/>
      <c r="H7" s="12">
        <v>3</v>
      </c>
      <c r="I7" s="12">
        <v>1500000</v>
      </c>
      <c r="J7" s="12">
        <v>0</v>
      </c>
      <c r="K7" s="12">
        <v>1500000</v>
      </c>
      <c r="L7" s="13"/>
      <c r="M7" s="12">
        <v>4</v>
      </c>
      <c r="N7" s="12">
        <v>2000000</v>
      </c>
      <c r="O7" s="12">
        <v>0</v>
      </c>
      <c r="P7" s="12">
        <v>2000000</v>
      </c>
      <c r="Q7" s="13"/>
      <c r="R7" s="12">
        <v>2</v>
      </c>
      <c r="S7" s="12">
        <v>350000</v>
      </c>
      <c r="T7" s="12">
        <v>0</v>
      </c>
      <c r="U7" s="12">
        <v>350000</v>
      </c>
      <c r="V7" s="13"/>
      <c r="W7" s="12">
        <v>242</v>
      </c>
      <c r="X7" s="12">
        <v>3720000</v>
      </c>
      <c r="Y7" s="12">
        <v>0</v>
      </c>
      <c r="Z7" s="12">
        <v>3720000</v>
      </c>
      <c r="AA7" s="13"/>
      <c r="AB7" s="12">
        <v>218</v>
      </c>
      <c r="AC7" s="12">
        <v>2180000</v>
      </c>
      <c r="AD7" s="12">
        <v>0</v>
      </c>
      <c r="AE7" s="12">
        <v>2180000</v>
      </c>
      <c r="AF7" s="13"/>
      <c r="AG7" s="12">
        <v>16</v>
      </c>
      <c r="AH7" s="12">
        <v>480000</v>
      </c>
      <c r="AI7" s="12">
        <v>0</v>
      </c>
      <c r="AJ7" s="12">
        <v>480000</v>
      </c>
      <c r="AK7" s="13"/>
      <c r="AL7" s="12">
        <v>0</v>
      </c>
      <c r="AM7" s="12">
        <v>11230000</v>
      </c>
      <c r="AN7" s="12">
        <v>0</v>
      </c>
      <c r="AO7" s="12">
        <v>11230000</v>
      </c>
      <c r="AP7" s="13"/>
    </row>
    <row r="8" spans="1:42" hidden="1">
      <c r="A8" s="10">
        <v>2</v>
      </c>
      <c r="B8" s="11" t="s">
        <v>4</v>
      </c>
      <c r="C8" s="12">
        <v>1</v>
      </c>
      <c r="D8" s="12">
        <v>1000000</v>
      </c>
      <c r="E8" s="12">
        <v>0</v>
      </c>
      <c r="F8" s="12">
        <v>1000000</v>
      </c>
      <c r="G8" s="13"/>
      <c r="H8" s="12">
        <v>0</v>
      </c>
      <c r="I8" s="12">
        <v>0</v>
      </c>
      <c r="J8" s="12">
        <v>0</v>
      </c>
      <c r="K8" s="12">
        <v>0</v>
      </c>
      <c r="L8" s="13"/>
      <c r="M8" s="12">
        <v>2</v>
      </c>
      <c r="N8" s="12">
        <v>1000000</v>
      </c>
      <c r="O8" s="12">
        <v>0</v>
      </c>
      <c r="P8" s="12">
        <v>1000000</v>
      </c>
      <c r="Q8" s="13"/>
      <c r="R8" s="12">
        <v>3</v>
      </c>
      <c r="S8" s="12">
        <v>525000</v>
      </c>
      <c r="T8" s="12">
        <v>0</v>
      </c>
      <c r="U8" s="12">
        <v>525000</v>
      </c>
      <c r="V8" s="13"/>
      <c r="W8" s="12">
        <v>65</v>
      </c>
      <c r="X8" s="12">
        <v>780000</v>
      </c>
      <c r="Y8" s="12">
        <v>0</v>
      </c>
      <c r="Z8" s="12">
        <v>780000</v>
      </c>
      <c r="AA8" s="13"/>
      <c r="AB8" s="12">
        <v>65</v>
      </c>
      <c r="AC8" s="12">
        <v>650000</v>
      </c>
      <c r="AD8" s="12">
        <v>0</v>
      </c>
      <c r="AE8" s="12">
        <v>650000</v>
      </c>
      <c r="AF8" s="13"/>
      <c r="AG8" s="12">
        <v>5</v>
      </c>
      <c r="AH8" s="12">
        <v>150000</v>
      </c>
      <c r="AI8" s="12">
        <v>0</v>
      </c>
      <c r="AJ8" s="12">
        <v>150000</v>
      </c>
      <c r="AK8" s="13"/>
      <c r="AL8" s="12">
        <v>0</v>
      </c>
      <c r="AM8" s="12">
        <v>4105000</v>
      </c>
      <c r="AN8" s="12">
        <v>0</v>
      </c>
      <c r="AO8" s="12">
        <v>4105000</v>
      </c>
      <c r="AP8" s="13"/>
    </row>
    <row r="9" spans="1:42" hidden="1">
      <c r="A9" s="10">
        <v>3</v>
      </c>
      <c r="B9" s="11" t="s">
        <v>5</v>
      </c>
      <c r="C9" s="12">
        <v>1</v>
      </c>
      <c r="D9" s="12">
        <v>1000000</v>
      </c>
      <c r="E9" s="12">
        <v>0</v>
      </c>
      <c r="F9" s="12">
        <v>1000000</v>
      </c>
      <c r="G9" s="13"/>
      <c r="H9" s="12">
        <v>4</v>
      </c>
      <c r="I9" s="12">
        <v>2000000</v>
      </c>
      <c r="J9" s="12">
        <v>0</v>
      </c>
      <c r="K9" s="12">
        <v>2000000</v>
      </c>
      <c r="L9" s="13"/>
      <c r="M9" s="12">
        <v>5</v>
      </c>
      <c r="N9" s="12">
        <v>2500000</v>
      </c>
      <c r="O9" s="12">
        <v>0</v>
      </c>
      <c r="P9" s="12">
        <v>2500000</v>
      </c>
      <c r="Q9" s="13"/>
      <c r="R9" s="12">
        <v>2</v>
      </c>
      <c r="S9" s="12">
        <v>350000</v>
      </c>
      <c r="T9" s="12">
        <v>0</v>
      </c>
      <c r="U9" s="12">
        <v>350000</v>
      </c>
      <c r="V9" s="13"/>
      <c r="W9" s="12">
        <v>254</v>
      </c>
      <c r="X9" s="12">
        <v>3570000</v>
      </c>
      <c r="Y9" s="12">
        <v>0</v>
      </c>
      <c r="Z9" s="12">
        <v>3570000</v>
      </c>
      <c r="AA9" s="13"/>
      <c r="AB9" s="12">
        <v>203</v>
      </c>
      <c r="AC9" s="12">
        <v>2030000</v>
      </c>
      <c r="AD9" s="12">
        <v>0</v>
      </c>
      <c r="AE9" s="12">
        <v>2030000</v>
      </c>
      <c r="AF9" s="13"/>
      <c r="AG9" s="12">
        <v>15</v>
      </c>
      <c r="AH9" s="12">
        <v>450000</v>
      </c>
      <c r="AI9" s="12">
        <v>0</v>
      </c>
      <c r="AJ9" s="12">
        <v>450000</v>
      </c>
      <c r="AK9" s="13"/>
      <c r="AL9" s="12">
        <v>0</v>
      </c>
      <c r="AM9" s="12">
        <v>11900000</v>
      </c>
      <c r="AN9" s="12">
        <v>0</v>
      </c>
      <c r="AO9" s="12">
        <v>11900000</v>
      </c>
      <c r="AP9" s="13"/>
    </row>
    <row r="10" spans="1:42" hidden="1">
      <c r="A10" s="10">
        <v>4</v>
      </c>
      <c r="B10" s="11" t="s">
        <v>6</v>
      </c>
      <c r="C10" s="12">
        <v>1</v>
      </c>
      <c r="D10" s="12">
        <v>1000000</v>
      </c>
      <c r="E10" s="12">
        <v>0</v>
      </c>
      <c r="F10" s="12">
        <v>1000000</v>
      </c>
      <c r="G10" s="13"/>
      <c r="H10" s="12">
        <v>3</v>
      </c>
      <c r="I10" s="12">
        <v>1500000</v>
      </c>
      <c r="J10" s="12">
        <v>0</v>
      </c>
      <c r="K10" s="12">
        <v>1500000</v>
      </c>
      <c r="L10" s="13"/>
      <c r="M10" s="12">
        <v>5</v>
      </c>
      <c r="N10" s="12">
        <v>2500000</v>
      </c>
      <c r="O10" s="12">
        <v>0</v>
      </c>
      <c r="P10" s="12">
        <v>2500000</v>
      </c>
      <c r="Q10" s="13"/>
      <c r="R10" s="12">
        <v>3</v>
      </c>
      <c r="S10" s="12">
        <v>525000</v>
      </c>
      <c r="T10" s="12">
        <v>0</v>
      </c>
      <c r="U10" s="12">
        <v>525000</v>
      </c>
      <c r="V10" s="13"/>
      <c r="W10" s="12">
        <v>239</v>
      </c>
      <c r="X10" s="12">
        <v>2710000</v>
      </c>
      <c r="Y10" s="12">
        <v>0</v>
      </c>
      <c r="Z10" s="12">
        <v>2710000</v>
      </c>
      <c r="AA10" s="13"/>
      <c r="AB10" s="12">
        <v>185</v>
      </c>
      <c r="AC10" s="12">
        <v>1850000</v>
      </c>
      <c r="AD10" s="12">
        <v>0</v>
      </c>
      <c r="AE10" s="12">
        <v>1850000</v>
      </c>
      <c r="AF10" s="13"/>
      <c r="AG10" s="12">
        <v>17</v>
      </c>
      <c r="AH10" s="12">
        <v>510000</v>
      </c>
      <c r="AI10" s="12">
        <v>0</v>
      </c>
      <c r="AJ10" s="12">
        <v>510000</v>
      </c>
      <c r="AK10" s="13"/>
      <c r="AL10" s="12">
        <v>0</v>
      </c>
      <c r="AM10" s="12">
        <v>10595000</v>
      </c>
      <c r="AN10" s="12">
        <v>0</v>
      </c>
      <c r="AO10" s="12">
        <v>10595000</v>
      </c>
      <c r="AP10" s="13"/>
    </row>
    <row r="11" spans="1:42" hidden="1">
      <c r="A11" s="10">
        <v>5</v>
      </c>
      <c r="B11" s="11" t="s">
        <v>7</v>
      </c>
      <c r="C11" s="12">
        <v>1</v>
      </c>
      <c r="D11" s="12">
        <v>1000000</v>
      </c>
      <c r="E11" s="12">
        <v>0</v>
      </c>
      <c r="F11" s="12">
        <v>1000000</v>
      </c>
      <c r="G11" s="13"/>
      <c r="H11" s="12">
        <v>4</v>
      </c>
      <c r="I11" s="12">
        <v>2000000</v>
      </c>
      <c r="J11" s="12">
        <v>0</v>
      </c>
      <c r="K11" s="12">
        <v>2000000</v>
      </c>
      <c r="L11" s="13"/>
      <c r="M11" s="12">
        <v>5</v>
      </c>
      <c r="N11" s="12">
        <v>2500000</v>
      </c>
      <c r="O11" s="12">
        <v>0</v>
      </c>
      <c r="P11" s="12">
        <v>2500000</v>
      </c>
      <c r="Q11" s="13"/>
      <c r="R11" s="12">
        <v>9</v>
      </c>
      <c r="S11" s="12">
        <v>1575000</v>
      </c>
      <c r="T11" s="12">
        <v>0</v>
      </c>
      <c r="U11" s="12">
        <v>1575000</v>
      </c>
      <c r="V11" s="13"/>
      <c r="W11" s="12">
        <v>292</v>
      </c>
      <c r="X11" s="12">
        <v>4490000</v>
      </c>
      <c r="Y11" s="12">
        <v>0</v>
      </c>
      <c r="Z11" s="12">
        <v>4490000</v>
      </c>
      <c r="AA11" s="13"/>
      <c r="AB11" s="12">
        <v>227</v>
      </c>
      <c r="AC11" s="12">
        <v>2270000</v>
      </c>
      <c r="AD11" s="12">
        <v>0</v>
      </c>
      <c r="AE11" s="12">
        <v>2270000</v>
      </c>
      <c r="AF11" s="13"/>
      <c r="AG11" s="12">
        <v>23</v>
      </c>
      <c r="AH11" s="12">
        <v>690000</v>
      </c>
      <c r="AI11" s="12">
        <v>0</v>
      </c>
      <c r="AJ11" s="12">
        <v>690000</v>
      </c>
      <c r="AK11" s="13"/>
      <c r="AL11" s="12">
        <v>0</v>
      </c>
      <c r="AM11" s="12">
        <v>14525000</v>
      </c>
      <c r="AN11" s="12">
        <v>0</v>
      </c>
      <c r="AO11" s="12">
        <v>14525000</v>
      </c>
      <c r="AP11" s="13"/>
    </row>
    <row r="12" spans="1:42" hidden="1">
      <c r="A12" s="10">
        <v>6</v>
      </c>
      <c r="B12" s="11" t="s">
        <v>8</v>
      </c>
      <c r="C12" s="12">
        <v>1</v>
      </c>
      <c r="D12" s="12">
        <v>1000000</v>
      </c>
      <c r="E12" s="12">
        <v>0</v>
      </c>
      <c r="F12" s="12">
        <v>1000000</v>
      </c>
      <c r="G12" s="13"/>
      <c r="H12" s="12">
        <v>5</v>
      </c>
      <c r="I12" s="12">
        <v>2500000</v>
      </c>
      <c r="J12" s="12">
        <v>0</v>
      </c>
      <c r="K12" s="12">
        <v>2500000</v>
      </c>
      <c r="L12" s="13"/>
      <c r="M12" s="12">
        <v>6</v>
      </c>
      <c r="N12" s="12">
        <v>3000000</v>
      </c>
      <c r="O12" s="12">
        <v>0</v>
      </c>
      <c r="P12" s="12">
        <v>3000000</v>
      </c>
      <c r="Q12" s="13"/>
      <c r="R12" s="12">
        <v>5</v>
      </c>
      <c r="S12" s="12">
        <v>875000</v>
      </c>
      <c r="T12" s="12">
        <v>0</v>
      </c>
      <c r="U12" s="12">
        <v>875000</v>
      </c>
      <c r="V12" s="13"/>
      <c r="W12" s="12">
        <v>362</v>
      </c>
      <c r="X12" s="12">
        <v>4550000</v>
      </c>
      <c r="Y12" s="12">
        <v>0</v>
      </c>
      <c r="Z12" s="12">
        <v>4550000</v>
      </c>
      <c r="AA12" s="13"/>
      <c r="AB12" s="12">
        <v>238</v>
      </c>
      <c r="AC12" s="12">
        <v>2380000</v>
      </c>
      <c r="AD12" s="12">
        <v>0</v>
      </c>
      <c r="AE12" s="12">
        <v>2380000</v>
      </c>
      <c r="AF12" s="13"/>
      <c r="AG12" s="12">
        <v>30</v>
      </c>
      <c r="AH12" s="12">
        <v>900000</v>
      </c>
      <c r="AI12" s="12">
        <v>0</v>
      </c>
      <c r="AJ12" s="12">
        <v>900000</v>
      </c>
      <c r="AK12" s="13"/>
      <c r="AL12" s="12">
        <v>0</v>
      </c>
      <c r="AM12" s="12">
        <v>15205000</v>
      </c>
      <c r="AN12" s="12">
        <v>0</v>
      </c>
      <c r="AO12" s="12">
        <v>15205000</v>
      </c>
      <c r="AP12" s="13"/>
    </row>
    <row r="13" spans="1:42" hidden="1">
      <c r="A13" s="10">
        <v>7</v>
      </c>
      <c r="B13" s="11" t="s">
        <v>9</v>
      </c>
      <c r="C13" s="12">
        <v>1</v>
      </c>
      <c r="D13" s="12">
        <v>1000000</v>
      </c>
      <c r="E13" s="12">
        <v>0</v>
      </c>
      <c r="F13" s="12">
        <v>1000000</v>
      </c>
      <c r="G13" s="13"/>
      <c r="H13" s="12">
        <v>4</v>
      </c>
      <c r="I13" s="12">
        <v>2000000</v>
      </c>
      <c r="J13" s="12">
        <v>0</v>
      </c>
      <c r="K13" s="12">
        <v>2000000</v>
      </c>
      <c r="L13" s="13"/>
      <c r="M13" s="12">
        <v>7</v>
      </c>
      <c r="N13" s="12">
        <v>3500000</v>
      </c>
      <c r="O13" s="12">
        <v>0</v>
      </c>
      <c r="P13" s="12">
        <v>3500000</v>
      </c>
      <c r="Q13" s="13"/>
      <c r="R13" s="12">
        <v>3</v>
      </c>
      <c r="S13" s="12">
        <v>525000</v>
      </c>
      <c r="T13" s="12">
        <v>0</v>
      </c>
      <c r="U13" s="12">
        <v>525000</v>
      </c>
      <c r="V13" s="13"/>
      <c r="W13" s="12">
        <v>298</v>
      </c>
      <c r="X13" s="12">
        <v>4310000</v>
      </c>
      <c r="Y13" s="12">
        <v>0</v>
      </c>
      <c r="Z13" s="12">
        <v>4310000</v>
      </c>
      <c r="AA13" s="13"/>
      <c r="AB13" s="12">
        <v>228</v>
      </c>
      <c r="AC13" s="12">
        <v>2280000</v>
      </c>
      <c r="AD13" s="12">
        <v>0</v>
      </c>
      <c r="AE13" s="12">
        <v>2280000</v>
      </c>
      <c r="AF13" s="13"/>
      <c r="AG13" s="12">
        <v>19</v>
      </c>
      <c r="AH13" s="12">
        <v>570000</v>
      </c>
      <c r="AI13" s="12">
        <v>0</v>
      </c>
      <c r="AJ13" s="12">
        <v>570000</v>
      </c>
      <c r="AK13" s="13"/>
      <c r="AL13" s="12">
        <v>0</v>
      </c>
      <c r="AM13" s="12">
        <v>14185000</v>
      </c>
      <c r="AN13" s="12">
        <v>0</v>
      </c>
      <c r="AO13" s="12">
        <v>14185000</v>
      </c>
      <c r="AP13" s="13"/>
    </row>
    <row r="14" spans="1:42" hidden="1">
      <c r="A14" s="10">
        <v>8</v>
      </c>
      <c r="B14" s="11" t="s">
        <v>10</v>
      </c>
      <c r="C14" s="12">
        <v>1</v>
      </c>
      <c r="D14" s="12">
        <v>1000000</v>
      </c>
      <c r="E14" s="12">
        <v>0</v>
      </c>
      <c r="F14" s="12">
        <v>1000000</v>
      </c>
      <c r="G14" s="13"/>
      <c r="H14" s="12">
        <v>1</v>
      </c>
      <c r="I14" s="12">
        <v>500000</v>
      </c>
      <c r="J14" s="12">
        <v>0</v>
      </c>
      <c r="K14" s="12">
        <v>500000</v>
      </c>
      <c r="L14" s="13"/>
      <c r="M14" s="12">
        <v>4</v>
      </c>
      <c r="N14" s="12">
        <v>2000000</v>
      </c>
      <c r="O14" s="12">
        <v>0</v>
      </c>
      <c r="P14" s="12">
        <v>2000000</v>
      </c>
      <c r="Q14" s="13"/>
      <c r="R14" s="12">
        <v>6</v>
      </c>
      <c r="S14" s="12">
        <v>1050000</v>
      </c>
      <c r="T14" s="12">
        <v>0</v>
      </c>
      <c r="U14" s="12">
        <v>1050000</v>
      </c>
      <c r="V14" s="13"/>
      <c r="W14" s="12">
        <v>160</v>
      </c>
      <c r="X14" s="12">
        <v>2070000</v>
      </c>
      <c r="Y14" s="12">
        <v>0</v>
      </c>
      <c r="Z14" s="12">
        <v>2070000</v>
      </c>
      <c r="AA14" s="13"/>
      <c r="AB14" s="12">
        <v>142</v>
      </c>
      <c r="AC14" s="12">
        <v>1420000</v>
      </c>
      <c r="AD14" s="12">
        <v>0</v>
      </c>
      <c r="AE14" s="12">
        <v>1420000</v>
      </c>
      <c r="AF14" s="13"/>
      <c r="AG14" s="12">
        <v>8</v>
      </c>
      <c r="AH14" s="12">
        <v>240000</v>
      </c>
      <c r="AI14" s="12">
        <v>0</v>
      </c>
      <c r="AJ14" s="12">
        <v>240000</v>
      </c>
      <c r="AK14" s="13"/>
      <c r="AL14" s="12">
        <v>0</v>
      </c>
      <c r="AM14" s="12">
        <v>8280000</v>
      </c>
      <c r="AN14" s="12">
        <v>0</v>
      </c>
      <c r="AO14" s="12">
        <v>8280000</v>
      </c>
      <c r="AP14" s="13"/>
    </row>
    <row r="15" spans="1:42" hidden="1">
      <c r="A15" s="10">
        <v>9</v>
      </c>
      <c r="B15" s="11" t="s">
        <v>11</v>
      </c>
      <c r="C15" s="12">
        <v>0</v>
      </c>
      <c r="D15" s="12">
        <v>0</v>
      </c>
      <c r="E15" s="12">
        <v>0</v>
      </c>
      <c r="F15" s="12">
        <v>0</v>
      </c>
      <c r="G15" s="13"/>
      <c r="H15" s="12">
        <v>3</v>
      </c>
      <c r="I15" s="12">
        <v>1500000</v>
      </c>
      <c r="J15" s="12">
        <v>0</v>
      </c>
      <c r="K15" s="12">
        <v>1500000</v>
      </c>
      <c r="L15" s="13"/>
      <c r="M15" s="12">
        <v>8</v>
      </c>
      <c r="N15" s="12">
        <v>4000000</v>
      </c>
      <c r="O15" s="12">
        <v>0</v>
      </c>
      <c r="P15" s="12">
        <v>4000000</v>
      </c>
      <c r="Q15" s="13"/>
      <c r="R15" s="12">
        <v>7</v>
      </c>
      <c r="S15" s="12">
        <v>1225000</v>
      </c>
      <c r="T15" s="12">
        <v>0</v>
      </c>
      <c r="U15" s="12">
        <v>1225000</v>
      </c>
      <c r="V15" s="13"/>
      <c r="W15" s="12">
        <v>261</v>
      </c>
      <c r="X15" s="12">
        <v>3850000</v>
      </c>
      <c r="Y15" s="12">
        <v>0</v>
      </c>
      <c r="Z15" s="12">
        <v>3850000</v>
      </c>
      <c r="AA15" s="13"/>
      <c r="AB15" s="12">
        <v>330</v>
      </c>
      <c r="AC15" s="12">
        <v>3300000</v>
      </c>
      <c r="AD15" s="12">
        <v>0</v>
      </c>
      <c r="AE15" s="12">
        <v>3300000</v>
      </c>
      <c r="AF15" s="13"/>
      <c r="AG15" s="12">
        <v>14</v>
      </c>
      <c r="AH15" s="12">
        <v>420000</v>
      </c>
      <c r="AI15" s="12">
        <v>0</v>
      </c>
      <c r="AJ15" s="12">
        <v>420000</v>
      </c>
      <c r="AK15" s="13"/>
      <c r="AL15" s="12">
        <v>0</v>
      </c>
      <c r="AM15" s="12">
        <v>14295000</v>
      </c>
      <c r="AN15" s="12">
        <v>0</v>
      </c>
      <c r="AO15" s="12">
        <v>14295000</v>
      </c>
      <c r="AP15" s="13"/>
    </row>
    <row r="16" spans="1:42" hidden="1">
      <c r="A16" s="10">
        <v>10</v>
      </c>
      <c r="B16" s="11" t="s">
        <v>12</v>
      </c>
      <c r="C16" s="12">
        <v>1</v>
      </c>
      <c r="D16" s="12">
        <v>1000000</v>
      </c>
      <c r="E16" s="12">
        <v>0</v>
      </c>
      <c r="F16" s="12">
        <v>1000000</v>
      </c>
      <c r="G16" s="13"/>
      <c r="H16" s="12">
        <v>4</v>
      </c>
      <c r="I16" s="12">
        <v>2000000</v>
      </c>
      <c r="J16" s="12">
        <v>0</v>
      </c>
      <c r="K16" s="12">
        <v>2000000</v>
      </c>
      <c r="L16" s="13"/>
      <c r="M16" s="12">
        <v>14</v>
      </c>
      <c r="N16" s="12">
        <v>7000000</v>
      </c>
      <c r="O16" s="12">
        <v>0</v>
      </c>
      <c r="P16" s="12">
        <v>7000000</v>
      </c>
      <c r="Q16" s="13"/>
      <c r="R16" s="12">
        <v>9</v>
      </c>
      <c r="S16" s="12">
        <v>1575000</v>
      </c>
      <c r="T16" s="12">
        <v>0</v>
      </c>
      <c r="U16" s="12">
        <v>1575000</v>
      </c>
      <c r="V16" s="13"/>
      <c r="W16" s="12">
        <v>398</v>
      </c>
      <c r="X16" s="12">
        <v>5430000</v>
      </c>
      <c r="Y16" s="12">
        <v>0</v>
      </c>
      <c r="Z16" s="12">
        <v>5430000</v>
      </c>
      <c r="AA16" s="13"/>
      <c r="AB16" s="12">
        <v>407</v>
      </c>
      <c r="AC16" s="12">
        <v>4070000</v>
      </c>
      <c r="AD16" s="12">
        <v>0</v>
      </c>
      <c r="AE16" s="12">
        <v>4070000</v>
      </c>
      <c r="AF16" s="13"/>
      <c r="AG16" s="12">
        <v>29</v>
      </c>
      <c r="AH16" s="12">
        <v>870000</v>
      </c>
      <c r="AI16" s="12">
        <v>0</v>
      </c>
      <c r="AJ16" s="12">
        <v>870000</v>
      </c>
      <c r="AK16" s="13"/>
      <c r="AL16" s="12">
        <v>0</v>
      </c>
      <c r="AM16" s="12">
        <v>21945000</v>
      </c>
      <c r="AN16" s="12">
        <v>0</v>
      </c>
      <c r="AO16" s="12">
        <v>21945000</v>
      </c>
      <c r="AP16" s="13"/>
    </row>
    <row r="17" spans="1:42" hidden="1">
      <c r="A17" s="10">
        <v>11</v>
      </c>
      <c r="B17" s="11" t="s">
        <v>13</v>
      </c>
      <c r="C17" s="12">
        <v>1</v>
      </c>
      <c r="D17" s="12">
        <v>1000000</v>
      </c>
      <c r="E17" s="12">
        <v>0</v>
      </c>
      <c r="F17" s="12">
        <v>1000000</v>
      </c>
      <c r="G17" s="13"/>
      <c r="H17" s="12">
        <v>3</v>
      </c>
      <c r="I17" s="12">
        <v>1500000</v>
      </c>
      <c r="J17" s="12">
        <v>0</v>
      </c>
      <c r="K17" s="12">
        <v>1500000</v>
      </c>
      <c r="L17" s="13"/>
      <c r="M17" s="12">
        <v>16</v>
      </c>
      <c r="N17" s="12">
        <v>8000000</v>
      </c>
      <c r="O17" s="12">
        <v>0</v>
      </c>
      <c r="P17" s="12">
        <v>8000000</v>
      </c>
      <c r="Q17" s="13"/>
      <c r="R17" s="12">
        <v>5</v>
      </c>
      <c r="S17" s="12">
        <v>875000</v>
      </c>
      <c r="T17" s="12">
        <v>0</v>
      </c>
      <c r="U17" s="12">
        <v>875000</v>
      </c>
      <c r="V17" s="13"/>
      <c r="W17" s="12">
        <v>469</v>
      </c>
      <c r="X17" s="12">
        <v>5370000</v>
      </c>
      <c r="Y17" s="12">
        <v>0</v>
      </c>
      <c r="Z17" s="12">
        <v>5370000</v>
      </c>
      <c r="AA17" s="13"/>
      <c r="AB17" s="12">
        <v>332</v>
      </c>
      <c r="AC17" s="12">
        <v>3320000</v>
      </c>
      <c r="AD17" s="12">
        <v>0</v>
      </c>
      <c r="AE17" s="12">
        <v>3320000</v>
      </c>
      <c r="AF17" s="13"/>
      <c r="AG17" s="12">
        <v>32</v>
      </c>
      <c r="AH17" s="12">
        <v>960000</v>
      </c>
      <c r="AI17" s="12">
        <v>0</v>
      </c>
      <c r="AJ17" s="12">
        <v>960000</v>
      </c>
      <c r="AK17" s="13"/>
      <c r="AL17" s="12">
        <v>0</v>
      </c>
      <c r="AM17" s="12">
        <v>21025000</v>
      </c>
      <c r="AN17" s="12">
        <v>0</v>
      </c>
      <c r="AO17" s="12">
        <v>21025000</v>
      </c>
      <c r="AP17" s="13"/>
    </row>
    <row r="18" spans="1:42" hidden="1">
      <c r="A18" s="10">
        <v>12</v>
      </c>
      <c r="B18" s="11" t="s">
        <v>14</v>
      </c>
      <c r="C18" s="12">
        <v>1</v>
      </c>
      <c r="D18" s="12">
        <v>1000000</v>
      </c>
      <c r="E18" s="12">
        <v>0</v>
      </c>
      <c r="F18" s="12">
        <v>1000000</v>
      </c>
      <c r="G18" s="13"/>
      <c r="H18" s="12">
        <v>4</v>
      </c>
      <c r="I18" s="12">
        <v>2000000</v>
      </c>
      <c r="J18" s="12">
        <v>0</v>
      </c>
      <c r="K18" s="12">
        <v>2000000</v>
      </c>
      <c r="L18" s="13"/>
      <c r="M18" s="12">
        <v>7</v>
      </c>
      <c r="N18" s="12">
        <v>3500000</v>
      </c>
      <c r="O18" s="12">
        <v>0</v>
      </c>
      <c r="P18" s="12">
        <v>3500000</v>
      </c>
      <c r="Q18" s="13"/>
      <c r="R18" s="12">
        <v>3</v>
      </c>
      <c r="S18" s="12">
        <v>525000</v>
      </c>
      <c r="T18" s="12">
        <v>0</v>
      </c>
      <c r="U18" s="12">
        <v>525000</v>
      </c>
      <c r="V18" s="13"/>
      <c r="W18" s="12">
        <v>185</v>
      </c>
      <c r="X18" s="12">
        <v>2500000</v>
      </c>
      <c r="Y18" s="12">
        <v>0</v>
      </c>
      <c r="Z18" s="12">
        <v>2500000</v>
      </c>
      <c r="AA18" s="13"/>
      <c r="AB18" s="12">
        <v>234</v>
      </c>
      <c r="AC18" s="12">
        <v>2340000</v>
      </c>
      <c r="AD18" s="12">
        <v>0</v>
      </c>
      <c r="AE18" s="12">
        <v>2340000</v>
      </c>
      <c r="AF18" s="13"/>
      <c r="AG18" s="12">
        <v>20</v>
      </c>
      <c r="AH18" s="12">
        <v>600000</v>
      </c>
      <c r="AI18" s="12">
        <v>0</v>
      </c>
      <c r="AJ18" s="12">
        <v>600000</v>
      </c>
      <c r="AK18" s="13"/>
      <c r="AL18" s="12">
        <v>0</v>
      </c>
      <c r="AM18" s="12">
        <v>12465000</v>
      </c>
      <c r="AN18" s="12">
        <v>0</v>
      </c>
      <c r="AO18" s="12">
        <v>12465000</v>
      </c>
      <c r="AP18" s="13"/>
    </row>
    <row r="19" spans="1:42" hidden="1">
      <c r="A19" s="10">
        <v>13</v>
      </c>
      <c r="B19" s="11" t="s">
        <v>15</v>
      </c>
      <c r="C19" s="12">
        <v>1</v>
      </c>
      <c r="D19" s="12">
        <v>1000000</v>
      </c>
      <c r="E19" s="12">
        <v>0</v>
      </c>
      <c r="F19" s="12">
        <v>1000000</v>
      </c>
      <c r="G19" s="13"/>
      <c r="H19" s="12">
        <v>3</v>
      </c>
      <c r="I19" s="12">
        <v>1500000</v>
      </c>
      <c r="J19" s="12">
        <v>0</v>
      </c>
      <c r="K19" s="12">
        <v>1500000</v>
      </c>
      <c r="L19" s="13"/>
      <c r="M19" s="12">
        <v>4</v>
      </c>
      <c r="N19" s="12">
        <v>2000000</v>
      </c>
      <c r="O19" s="12">
        <v>0</v>
      </c>
      <c r="P19" s="12">
        <v>2000000</v>
      </c>
      <c r="Q19" s="13"/>
      <c r="R19" s="12">
        <v>3</v>
      </c>
      <c r="S19" s="12">
        <v>525000</v>
      </c>
      <c r="T19" s="12">
        <v>0</v>
      </c>
      <c r="U19" s="12">
        <v>525000</v>
      </c>
      <c r="V19" s="13"/>
      <c r="W19" s="12">
        <v>279</v>
      </c>
      <c r="X19" s="12">
        <v>4060000</v>
      </c>
      <c r="Y19" s="12">
        <v>0</v>
      </c>
      <c r="Z19" s="12">
        <v>4060000</v>
      </c>
      <c r="AA19" s="13"/>
      <c r="AB19" s="12">
        <v>153</v>
      </c>
      <c r="AC19" s="12">
        <v>1530000</v>
      </c>
      <c r="AD19" s="12">
        <v>0</v>
      </c>
      <c r="AE19" s="12">
        <v>1530000</v>
      </c>
      <c r="AF19" s="13"/>
      <c r="AG19" s="12">
        <v>24</v>
      </c>
      <c r="AH19" s="12">
        <v>720000</v>
      </c>
      <c r="AI19" s="12">
        <v>0</v>
      </c>
      <c r="AJ19" s="12">
        <v>720000</v>
      </c>
      <c r="AK19" s="13"/>
      <c r="AL19" s="12">
        <v>0</v>
      </c>
      <c r="AM19" s="12">
        <v>11335000</v>
      </c>
      <c r="AN19" s="12">
        <v>0</v>
      </c>
      <c r="AO19" s="12">
        <v>11335000</v>
      </c>
      <c r="AP19" s="13"/>
    </row>
    <row r="20" spans="1:42" hidden="1">
      <c r="A20" s="10">
        <v>14</v>
      </c>
      <c r="B20" s="11" t="s">
        <v>16</v>
      </c>
      <c r="C20" s="12">
        <v>1</v>
      </c>
      <c r="D20" s="12">
        <v>1000000</v>
      </c>
      <c r="E20" s="12">
        <v>0</v>
      </c>
      <c r="F20" s="12">
        <v>1000000</v>
      </c>
      <c r="G20" s="13"/>
      <c r="H20" s="12">
        <v>2</v>
      </c>
      <c r="I20" s="12">
        <v>1000000</v>
      </c>
      <c r="J20" s="12">
        <v>0</v>
      </c>
      <c r="K20" s="12">
        <v>1000000</v>
      </c>
      <c r="L20" s="13"/>
      <c r="M20" s="12">
        <v>3</v>
      </c>
      <c r="N20" s="12">
        <v>1500000</v>
      </c>
      <c r="O20" s="12">
        <v>0</v>
      </c>
      <c r="P20" s="12">
        <v>1500000</v>
      </c>
      <c r="Q20" s="13"/>
      <c r="R20" s="12">
        <v>2</v>
      </c>
      <c r="S20" s="12">
        <v>350000</v>
      </c>
      <c r="T20" s="12">
        <v>0</v>
      </c>
      <c r="U20" s="12">
        <v>350000</v>
      </c>
      <c r="V20" s="13"/>
      <c r="W20" s="12">
        <v>107</v>
      </c>
      <c r="X20" s="12">
        <v>1770000</v>
      </c>
      <c r="Y20" s="12">
        <v>0</v>
      </c>
      <c r="Z20" s="12">
        <v>1770000</v>
      </c>
      <c r="AA20" s="13"/>
      <c r="AB20" s="12">
        <v>93</v>
      </c>
      <c r="AC20" s="12">
        <v>930000</v>
      </c>
      <c r="AD20" s="12">
        <v>0</v>
      </c>
      <c r="AE20" s="12">
        <v>930000</v>
      </c>
      <c r="AF20" s="13"/>
      <c r="AG20" s="12">
        <v>12</v>
      </c>
      <c r="AH20" s="12">
        <v>360000</v>
      </c>
      <c r="AI20" s="12">
        <v>0</v>
      </c>
      <c r="AJ20" s="12">
        <v>360000</v>
      </c>
      <c r="AK20" s="13"/>
      <c r="AL20" s="12">
        <v>0</v>
      </c>
      <c r="AM20" s="12">
        <v>6910000</v>
      </c>
      <c r="AN20" s="12">
        <v>0</v>
      </c>
      <c r="AO20" s="12">
        <v>6910000</v>
      </c>
      <c r="AP20" s="13"/>
    </row>
    <row r="21" spans="1:42" hidden="1">
      <c r="A21" s="10">
        <v>15</v>
      </c>
      <c r="B21" s="11" t="s">
        <v>17</v>
      </c>
      <c r="C21" s="12">
        <v>1</v>
      </c>
      <c r="D21" s="12">
        <v>1000000</v>
      </c>
      <c r="E21" s="12">
        <v>0</v>
      </c>
      <c r="F21" s="12">
        <v>1000000</v>
      </c>
      <c r="G21" s="13"/>
      <c r="H21" s="12">
        <v>2</v>
      </c>
      <c r="I21" s="12">
        <v>1000000</v>
      </c>
      <c r="J21" s="12">
        <v>0</v>
      </c>
      <c r="K21" s="12">
        <v>1000000</v>
      </c>
      <c r="L21" s="13"/>
      <c r="M21" s="12">
        <v>4</v>
      </c>
      <c r="N21" s="12">
        <v>2000000</v>
      </c>
      <c r="O21" s="12">
        <v>0</v>
      </c>
      <c r="P21" s="12">
        <v>2000000</v>
      </c>
      <c r="Q21" s="13"/>
      <c r="R21" s="12">
        <v>5</v>
      </c>
      <c r="S21" s="12">
        <v>875000</v>
      </c>
      <c r="T21" s="12">
        <v>0</v>
      </c>
      <c r="U21" s="12">
        <v>875000</v>
      </c>
      <c r="V21" s="13"/>
      <c r="W21" s="12">
        <v>175</v>
      </c>
      <c r="X21" s="12">
        <v>3130000</v>
      </c>
      <c r="Y21" s="12">
        <v>0</v>
      </c>
      <c r="Z21" s="12">
        <v>3130000</v>
      </c>
      <c r="AA21" s="13"/>
      <c r="AB21" s="12">
        <v>149</v>
      </c>
      <c r="AC21" s="12">
        <v>1490000</v>
      </c>
      <c r="AD21" s="12">
        <v>0</v>
      </c>
      <c r="AE21" s="12">
        <v>1490000</v>
      </c>
      <c r="AF21" s="13"/>
      <c r="AG21" s="12">
        <v>14</v>
      </c>
      <c r="AH21" s="12">
        <v>420000</v>
      </c>
      <c r="AI21" s="12">
        <v>0</v>
      </c>
      <c r="AJ21" s="12">
        <v>420000</v>
      </c>
      <c r="AK21" s="13"/>
      <c r="AL21" s="12">
        <v>0</v>
      </c>
      <c r="AM21" s="12">
        <v>9915000</v>
      </c>
      <c r="AN21" s="12">
        <v>0</v>
      </c>
      <c r="AO21" s="12">
        <v>9915000</v>
      </c>
      <c r="AP21" s="13"/>
    </row>
    <row r="22" spans="1:42" hidden="1">
      <c r="A22" s="10">
        <v>16</v>
      </c>
      <c r="B22" s="11" t="s">
        <v>18</v>
      </c>
      <c r="C22" s="12">
        <v>1</v>
      </c>
      <c r="D22" s="12">
        <v>1000000</v>
      </c>
      <c r="E22" s="12">
        <v>0</v>
      </c>
      <c r="F22" s="12">
        <v>1000000</v>
      </c>
      <c r="G22" s="13"/>
      <c r="H22" s="12">
        <v>3</v>
      </c>
      <c r="I22" s="12">
        <v>1500000</v>
      </c>
      <c r="J22" s="12">
        <v>0</v>
      </c>
      <c r="K22" s="12">
        <v>1500000</v>
      </c>
      <c r="L22" s="13"/>
      <c r="M22" s="12">
        <v>7</v>
      </c>
      <c r="N22" s="12">
        <v>3500000</v>
      </c>
      <c r="O22" s="12">
        <v>0</v>
      </c>
      <c r="P22" s="12">
        <v>3500000</v>
      </c>
      <c r="Q22" s="13"/>
      <c r="R22" s="12">
        <v>6</v>
      </c>
      <c r="S22" s="12">
        <v>1050000</v>
      </c>
      <c r="T22" s="12">
        <v>0</v>
      </c>
      <c r="U22" s="12">
        <v>1050000</v>
      </c>
      <c r="V22" s="13"/>
      <c r="W22" s="12">
        <v>327</v>
      </c>
      <c r="X22" s="12">
        <v>3960000</v>
      </c>
      <c r="Y22" s="12">
        <v>0</v>
      </c>
      <c r="Z22" s="12">
        <v>3960000</v>
      </c>
      <c r="AA22" s="13"/>
      <c r="AB22" s="12">
        <v>237</v>
      </c>
      <c r="AC22" s="12">
        <v>2370000</v>
      </c>
      <c r="AD22" s="12">
        <v>0</v>
      </c>
      <c r="AE22" s="12">
        <v>2370000</v>
      </c>
      <c r="AF22" s="13"/>
      <c r="AG22" s="12">
        <v>22</v>
      </c>
      <c r="AH22" s="12">
        <v>660000</v>
      </c>
      <c r="AI22" s="12">
        <v>0</v>
      </c>
      <c r="AJ22" s="12">
        <v>660000</v>
      </c>
      <c r="AK22" s="13"/>
      <c r="AL22" s="12">
        <v>0</v>
      </c>
      <c r="AM22" s="12">
        <v>14040000</v>
      </c>
      <c r="AN22" s="12">
        <v>0</v>
      </c>
      <c r="AO22" s="12">
        <v>14040000</v>
      </c>
      <c r="AP22" s="13"/>
    </row>
    <row r="23" spans="1:42" hidden="1">
      <c r="A23" s="10">
        <v>17</v>
      </c>
      <c r="B23" s="11" t="s">
        <v>19</v>
      </c>
      <c r="C23" s="12">
        <v>1</v>
      </c>
      <c r="D23" s="12">
        <v>1000000</v>
      </c>
      <c r="E23" s="12">
        <v>0</v>
      </c>
      <c r="F23" s="12">
        <v>1000000</v>
      </c>
      <c r="G23" s="13"/>
      <c r="H23" s="12">
        <v>1</v>
      </c>
      <c r="I23" s="12">
        <v>500000</v>
      </c>
      <c r="J23" s="12">
        <v>0</v>
      </c>
      <c r="K23" s="12">
        <v>500000</v>
      </c>
      <c r="L23" s="13"/>
      <c r="M23" s="12">
        <v>2</v>
      </c>
      <c r="N23" s="12">
        <v>1000000</v>
      </c>
      <c r="O23" s="12">
        <v>0</v>
      </c>
      <c r="P23" s="12">
        <v>1000000</v>
      </c>
      <c r="Q23" s="13"/>
      <c r="R23" s="12">
        <v>4</v>
      </c>
      <c r="S23" s="12">
        <v>700000</v>
      </c>
      <c r="T23" s="12">
        <v>0</v>
      </c>
      <c r="U23" s="12">
        <v>700000</v>
      </c>
      <c r="V23" s="13"/>
      <c r="W23" s="12">
        <v>186</v>
      </c>
      <c r="X23" s="12">
        <v>2500000</v>
      </c>
      <c r="Y23" s="12">
        <v>0</v>
      </c>
      <c r="Z23" s="12">
        <v>2500000</v>
      </c>
      <c r="AA23" s="13"/>
      <c r="AB23" s="12">
        <v>129</v>
      </c>
      <c r="AC23" s="12">
        <v>1290000</v>
      </c>
      <c r="AD23" s="12">
        <v>0</v>
      </c>
      <c r="AE23" s="12">
        <v>1290000</v>
      </c>
      <c r="AF23" s="13"/>
      <c r="AG23" s="12">
        <v>16</v>
      </c>
      <c r="AH23" s="12">
        <v>480000</v>
      </c>
      <c r="AI23" s="12">
        <v>0</v>
      </c>
      <c r="AJ23" s="12">
        <v>480000</v>
      </c>
      <c r="AK23" s="13"/>
      <c r="AL23" s="12">
        <v>0</v>
      </c>
      <c r="AM23" s="12">
        <v>7470000</v>
      </c>
      <c r="AN23" s="12">
        <v>0</v>
      </c>
      <c r="AO23" s="12">
        <v>7470000</v>
      </c>
      <c r="AP23" s="13"/>
    </row>
    <row r="24" spans="1:42" hidden="1">
      <c r="A24" s="10">
        <v>18</v>
      </c>
      <c r="B24" s="11" t="s">
        <v>20</v>
      </c>
      <c r="C24" s="12">
        <v>1</v>
      </c>
      <c r="D24" s="12">
        <v>1000000</v>
      </c>
      <c r="E24" s="12">
        <v>0</v>
      </c>
      <c r="F24" s="12">
        <v>1000000</v>
      </c>
      <c r="G24" s="13"/>
      <c r="H24" s="12">
        <v>1</v>
      </c>
      <c r="I24" s="12">
        <v>500000</v>
      </c>
      <c r="J24" s="12">
        <v>0</v>
      </c>
      <c r="K24" s="12">
        <v>500000</v>
      </c>
      <c r="L24" s="13"/>
      <c r="M24" s="12">
        <v>3</v>
      </c>
      <c r="N24" s="12">
        <v>1500000</v>
      </c>
      <c r="O24" s="12">
        <v>0</v>
      </c>
      <c r="P24" s="12">
        <v>1500000</v>
      </c>
      <c r="Q24" s="13"/>
      <c r="R24" s="12">
        <v>3</v>
      </c>
      <c r="S24" s="12">
        <v>525000</v>
      </c>
      <c r="T24" s="12">
        <v>0</v>
      </c>
      <c r="U24" s="12">
        <v>525000</v>
      </c>
      <c r="V24" s="13"/>
      <c r="W24" s="12">
        <v>156</v>
      </c>
      <c r="X24" s="12">
        <v>2520000</v>
      </c>
      <c r="Y24" s="12">
        <v>0</v>
      </c>
      <c r="Z24" s="12">
        <v>2520000</v>
      </c>
      <c r="AA24" s="13"/>
      <c r="AB24" s="12">
        <v>126</v>
      </c>
      <c r="AC24" s="12">
        <v>1260000</v>
      </c>
      <c r="AD24" s="12">
        <v>0</v>
      </c>
      <c r="AE24" s="12">
        <v>1260000</v>
      </c>
      <c r="AF24" s="13"/>
      <c r="AG24" s="12">
        <v>10</v>
      </c>
      <c r="AH24" s="12">
        <v>300000</v>
      </c>
      <c r="AI24" s="12">
        <v>0</v>
      </c>
      <c r="AJ24" s="12">
        <v>300000</v>
      </c>
      <c r="AK24" s="13"/>
      <c r="AL24" s="12">
        <v>0</v>
      </c>
      <c r="AM24" s="12">
        <v>7605000</v>
      </c>
      <c r="AN24" s="12">
        <v>0</v>
      </c>
      <c r="AO24" s="12">
        <v>7605000</v>
      </c>
      <c r="AP24" s="13"/>
    </row>
    <row r="25" spans="1:42" hidden="1">
      <c r="A25" s="10">
        <v>19</v>
      </c>
      <c r="B25" s="11" t="s">
        <v>21</v>
      </c>
      <c r="C25" s="12">
        <v>1</v>
      </c>
      <c r="D25" s="12">
        <v>1000000</v>
      </c>
      <c r="E25" s="12">
        <v>0</v>
      </c>
      <c r="F25" s="12">
        <v>1000000</v>
      </c>
      <c r="G25" s="13"/>
      <c r="H25" s="12">
        <v>1</v>
      </c>
      <c r="I25" s="12">
        <v>500000</v>
      </c>
      <c r="J25" s="12">
        <v>0</v>
      </c>
      <c r="K25" s="12">
        <v>500000</v>
      </c>
      <c r="L25" s="13"/>
      <c r="M25" s="12">
        <v>2</v>
      </c>
      <c r="N25" s="12">
        <v>1000000</v>
      </c>
      <c r="O25" s="12">
        <v>0</v>
      </c>
      <c r="P25" s="12">
        <v>1000000</v>
      </c>
      <c r="Q25" s="13"/>
      <c r="R25" s="12">
        <v>3</v>
      </c>
      <c r="S25" s="12">
        <v>525000</v>
      </c>
      <c r="T25" s="12">
        <v>0</v>
      </c>
      <c r="U25" s="12">
        <v>525000</v>
      </c>
      <c r="V25" s="13"/>
      <c r="W25" s="12">
        <v>102</v>
      </c>
      <c r="X25" s="12">
        <v>1540000</v>
      </c>
      <c r="Y25" s="12">
        <v>0</v>
      </c>
      <c r="Z25" s="12">
        <v>1540000</v>
      </c>
      <c r="AA25" s="13"/>
      <c r="AB25" s="12">
        <v>80</v>
      </c>
      <c r="AC25" s="12">
        <v>800000</v>
      </c>
      <c r="AD25" s="12">
        <v>0</v>
      </c>
      <c r="AE25" s="12">
        <v>800000</v>
      </c>
      <c r="AF25" s="13"/>
      <c r="AG25" s="12">
        <v>7</v>
      </c>
      <c r="AH25" s="12">
        <v>210000</v>
      </c>
      <c r="AI25" s="12">
        <v>0</v>
      </c>
      <c r="AJ25" s="12">
        <v>210000</v>
      </c>
      <c r="AK25" s="13"/>
      <c r="AL25" s="12">
        <v>0</v>
      </c>
      <c r="AM25" s="12">
        <v>5575000</v>
      </c>
      <c r="AN25" s="12">
        <v>0</v>
      </c>
      <c r="AO25" s="12">
        <v>5575000</v>
      </c>
      <c r="AP25" s="13"/>
    </row>
    <row r="26" spans="1:42" hidden="1">
      <c r="A26" s="10">
        <v>20</v>
      </c>
      <c r="B26" s="11" t="s">
        <v>22</v>
      </c>
      <c r="C26" s="12">
        <v>1</v>
      </c>
      <c r="D26" s="12">
        <v>1000000</v>
      </c>
      <c r="E26" s="12">
        <v>0</v>
      </c>
      <c r="F26" s="12">
        <v>1000000</v>
      </c>
      <c r="G26" s="13"/>
      <c r="H26" s="12">
        <v>1</v>
      </c>
      <c r="I26" s="12">
        <v>500000</v>
      </c>
      <c r="J26" s="12">
        <v>0</v>
      </c>
      <c r="K26" s="12">
        <v>500000</v>
      </c>
      <c r="L26" s="13"/>
      <c r="M26" s="12">
        <v>7</v>
      </c>
      <c r="N26" s="12">
        <v>3500000</v>
      </c>
      <c r="O26" s="12">
        <v>0</v>
      </c>
      <c r="P26" s="12">
        <v>3500000</v>
      </c>
      <c r="Q26" s="13"/>
      <c r="R26" s="12">
        <v>5</v>
      </c>
      <c r="S26" s="12">
        <v>875000</v>
      </c>
      <c r="T26" s="12">
        <v>0</v>
      </c>
      <c r="U26" s="12">
        <v>875000</v>
      </c>
      <c r="V26" s="13"/>
      <c r="W26" s="12">
        <v>272</v>
      </c>
      <c r="X26" s="12">
        <v>4030000</v>
      </c>
      <c r="Y26" s="12">
        <v>0</v>
      </c>
      <c r="Z26" s="12">
        <v>4030000</v>
      </c>
      <c r="AA26" s="13"/>
      <c r="AB26" s="12">
        <v>170</v>
      </c>
      <c r="AC26" s="12">
        <v>1700000</v>
      </c>
      <c r="AD26" s="12">
        <v>0</v>
      </c>
      <c r="AE26" s="12">
        <v>1700000</v>
      </c>
      <c r="AF26" s="13"/>
      <c r="AG26" s="12">
        <v>21</v>
      </c>
      <c r="AH26" s="12">
        <v>630000</v>
      </c>
      <c r="AI26" s="12">
        <v>0</v>
      </c>
      <c r="AJ26" s="12">
        <v>630000</v>
      </c>
      <c r="AK26" s="13"/>
      <c r="AL26" s="12">
        <v>0</v>
      </c>
      <c r="AM26" s="12">
        <v>12235000</v>
      </c>
      <c r="AN26" s="12">
        <v>0</v>
      </c>
      <c r="AO26" s="12">
        <v>12235000</v>
      </c>
      <c r="AP26" s="13"/>
    </row>
    <row r="27" spans="1:42" hidden="1">
      <c r="A27" s="10">
        <v>21</v>
      </c>
      <c r="B27" s="11" t="s">
        <v>23</v>
      </c>
      <c r="C27" s="12">
        <v>1</v>
      </c>
      <c r="D27" s="12">
        <v>1000000</v>
      </c>
      <c r="E27" s="12">
        <v>0</v>
      </c>
      <c r="F27" s="12">
        <v>1000000</v>
      </c>
      <c r="G27" s="13"/>
      <c r="H27" s="12">
        <v>6</v>
      </c>
      <c r="I27" s="12">
        <v>3000000</v>
      </c>
      <c r="J27" s="12">
        <v>0</v>
      </c>
      <c r="K27" s="12">
        <v>3000000</v>
      </c>
      <c r="L27" s="13"/>
      <c r="M27" s="12">
        <v>11</v>
      </c>
      <c r="N27" s="12">
        <v>5500000</v>
      </c>
      <c r="O27" s="12">
        <v>0</v>
      </c>
      <c r="P27" s="12">
        <v>5500000</v>
      </c>
      <c r="Q27" s="13"/>
      <c r="R27" s="12">
        <v>4</v>
      </c>
      <c r="S27" s="12">
        <v>700000</v>
      </c>
      <c r="T27" s="12">
        <v>0</v>
      </c>
      <c r="U27" s="12">
        <v>700000</v>
      </c>
      <c r="V27" s="13"/>
      <c r="W27" s="12">
        <v>376</v>
      </c>
      <c r="X27" s="12">
        <v>7090000</v>
      </c>
      <c r="Y27" s="12">
        <v>0</v>
      </c>
      <c r="Z27" s="12">
        <v>7090000</v>
      </c>
      <c r="AA27" s="13"/>
      <c r="AB27" s="12">
        <v>399</v>
      </c>
      <c r="AC27" s="12">
        <v>3990000</v>
      </c>
      <c r="AD27" s="12">
        <v>0</v>
      </c>
      <c r="AE27" s="12">
        <v>3990000</v>
      </c>
      <c r="AF27" s="13"/>
      <c r="AG27" s="12">
        <v>24</v>
      </c>
      <c r="AH27" s="12">
        <v>720000</v>
      </c>
      <c r="AI27" s="12">
        <v>0</v>
      </c>
      <c r="AJ27" s="12">
        <v>720000</v>
      </c>
      <c r="AK27" s="13"/>
      <c r="AL27" s="12">
        <v>0</v>
      </c>
      <c r="AM27" s="12">
        <v>22000000</v>
      </c>
      <c r="AN27" s="12">
        <v>0</v>
      </c>
      <c r="AO27" s="12">
        <v>22000000</v>
      </c>
      <c r="AP27" s="13"/>
    </row>
    <row r="28" spans="1:42" hidden="1">
      <c r="A28" s="10">
        <v>22</v>
      </c>
      <c r="B28" s="11" t="s">
        <v>24</v>
      </c>
      <c r="C28" s="12">
        <v>1</v>
      </c>
      <c r="D28" s="12">
        <v>1000000</v>
      </c>
      <c r="E28" s="12">
        <v>0</v>
      </c>
      <c r="F28" s="12">
        <v>1000000</v>
      </c>
      <c r="G28" s="13"/>
      <c r="H28" s="12">
        <v>1</v>
      </c>
      <c r="I28" s="12">
        <v>500000</v>
      </c>
      <c r="J28" s="12">
        <v>0</v>
      </c>
      <c r="K28" s="12">
        <v>500000</v>
      </c>
      <c r="L28" s="13"/>
      <c r="M28" s="12">
        <v>3</v>
      </c>
      <c r="N28" s="12">
        <v>1500000</v>
      </c>
      <c r="O28" s="12">
        <v>0</v>
      </c>
      <c r="P28" s="12">
        <v>1500000</v>
      </c>
      <c r="Q28" s="13"/>
      <c r="R28" s="12">
        <v>5</v>
      </c>
      <c r="S28" s="12">
        <v>875000</v>
      </c>
      <c r="T28" s="12">
        <v>0</v>
      </c>
      <c r="U28" s="12">
        <v>875000</v>
      </c>
      <c r="V28" s="13"/>
      <c r="W28" s="12">
        <v>154</v>
      </c>
      <c r="X28" s="12">
        <v>2150000</v>
      </c>
      <c r="Y28" s="12">
        <v>0</v>
      </c>
      <c r="Z28" s="12">
        <v>2150000</v>
      </c>
      <c r="AA28" s="13"/>
      <c r="AB28" s="12">
        <v>101</v>
      </c>
      <c r="AC28" s="12">
        <v>1010000</v>
      </c>
      <c r="AD28" s="12">
        <v>0</v>
      </c>
      <c r="AE28" s="12">
        <v>1010000</v>
      </c>
      <c r="AF28" s="13"/>
      <c r="AG28" s="12">
        <v>10</v>
      </c>
      <c r="AH28" s="12">
        <v>300000</v>
      </c>
      <c r="AI28" s="12">
        <v>0</v>
      </c>
      <c r="AJ28" s="12">
        <v>300000</v>
      </c>
      <c r="AK28" s="13"/>
      <c r="AL28" s="12">
        <v>0</v>
      </c>
      <c r="AM28" s="12">
        <v>7335000</v>
      </c>
      <c r="AN28" s="12">
        <v>0</v>
      </c>
      <c r="AO28" s="12">
        <v>7335000</v>
      </c>
      <c r="AP28" s="13"/>
    </row>
    <row r="29" spans="1:42" hidden="1">
      <c r="A29" s="10">
        <v>23</v>
      </c>
      <c r="B29" s="11" t="s">
        <v>25</v>
      </c>
      <c r="C29" s="12">
        <v>1</v>
      </c>
      <c r="D29" s="12">
        <v>1000000</v>
      </c>
      <c r="E29" s="12">
        <v>0</v>
      </c>
      <c r="F29" s="12">
        <v>1000000</v>
      </c>
      <c r="G29" s="13"/>
      <c r="H29" s="12">
        <v>1</v>
      </c>
      <c r="I29" s="12">
        <v>500000</v>
      </c>
      <c r="J29" s="12">
        <v>0</v>
      </c>
      <c r="K29" s="12">
        <v>500000</v>
      </c>
      <c r="L29" s="13"/>
      <c r="M29" s="12">
        <v>13</v>
      </c>
      <c r="N29" s="12">
        <v>6500000</v>
      </c>
      <c r="O29" s="12">
        <v>0</v>
      </c>
      <c r="P29" s="12">
        <v>6500000</v>
      </c>
      <c r="Q29" s="13"/>
      <c r="R29" s="12">
        <v>2</v>
      </c>
      <c r="S29" s="12">
        <v>350000</v>
      </c>
      <c r="T29" s="12">
        <v>0</v>
      </c>
      <c r="U29" s="12">
        <v>350000</v>
      </c>
      <c r="V29" s="13"/>
      <c r="W29" s="12">
        <v>499</v>
      </c>
      <c r="X29" s="12">
        <v>8230000</v>
      </c>
      <c r="Y29" s="12">
        <v>0</v>
      </c>
      <c r="Z29" s="12">
        <v>8230000</v>
      </c>
      <c r="AA29" s="13"/>
      <c r="AB29" s="12">
        <v>385</v>
      </c>
      <c r="AC29" s="12">
        <v>3850000</v>
      </c>
      <c r="AD29" s="12">
        <v>0</v>
      </c>
      <c r="AE29" s="12">
        <v>3850000</v>
      </c>
      <c r="AF29" s="13"/>
      <c r="AG29" s="12">
        <v>34</v>
      </c>
      <c r="AH29" s="12">
        <v>1020000</v>
      </c>
      <c r="AI29" s="12">
        <v>0</v>
      </c>
      <c r="AJ29" s="12">
        <v>1020000</v>
      </c>
      <c r="AK29" s="13"/>
      <c r="AL29" s="12">
        <v>0</v>
      </c>
      <c r="AM29" s="12">
        <v>21450000</v>
      </c>
      <c r="AN29" s="12">
        <v>0</v>
      </c>
      <c r="AO29" s="12">
        <v>21450000</v>
      </c>
      <c r="AP29" s="13"/>
    </row>
    <row r="30" spans="1:42" hidden="1">
      <c r="A30" s="10">
        <v>24</v>
      </c>
      <c r="B30" s="11" t="s">
        <v>26</v>
      </c>
      <c r="C30" s="12">
        <v>1</v>
      </c>
      <c r="D30" s="12">
        <v>1000000</v>
      </c>
      <c r="E30" s="12">
        <v>0</v>
      </c>
      <c r="F30" s="12">
        <v>1000000</v>
      </c>
      <c r="G30" s="13"/>
      <c r="H30" s="12">
        <v>5</v>
      </c>
      <c r="I30" s="12">
        <v>2500000</v>
      </c>
      <c r="J30" s="12">
        <v>0</v>
      </c>
      <c r="K30" s="12">
        <v>2500000</v>
      </c>
      <c r="L30" s="13"/>
      <c r="M30" s="12">
        <v>5</v>
      </c>
      <c r="N30" s="12">
        <v>2500000</v>
      </c>
      <c r="O30" s="12">
        <v>0</v>
      </c>
      <c r="P30" s="12">
        <v>2500000</v>
      </c>
      <c r="Q30" s="13"/>
      <c r="R30" s="12">
        <v>10</v>
      </c>
      <c r="S30" s="12">
        <v>1750000</v>
      </c>
      <c r="T30" s="12">
        <v>0</v>
      </c>
      <c r="U30" s="12">
        <v>1750000</v>
      </c>
      <c r="V30" s="13"/>
      <c r="W30" s="12">
        <v>368</v>
      </c>
      <c r="X30" s="12">
        <v>5130000</v>
      </c>
      <c r="Y30" s="12">
        <v>0</v>
      </c>
      <c r="Z30" s="12">
        <v>5130000</v>
      </c>
      <c r="AA30" s="13"/>
      <c r="AB30" s="12">
        <v>249</v>
      </c>
      <c r="AC30" s="12">
        <v>2490000</v>
      </c>
      <c r="AD30" s="12">
        <v>0</v>
      </c>
      <c r="AE30" s="12">
        <v>2490000</v>
      </c>
      <c r="AF30" s="13"/>
      <c r="AG30" s="12">
        <v>29</v>
      </c>
      <c r="AH30" s="12">
        <v>870000</v>
      </c>
      <c r="AI30" s="12">
        <v>0</v>
      </c>
      <c r="AJ30" s="12">
        <v>870000</v>
      </c>
      <c r="AK30" s="13"/>
      <c r="AL30" s="12">
        <v>0</v>
      </c>
      <c r="AM30" s="12">
        <v>16240000</v>
      </c>
      <c r="AN30" s="12">
        <v>0</v>
      </c>
      <c r="AO30" s="12">
        <v>16240000</v>
      </c>
      <c r="AP30" s="13"/>
    </row>
    <row r="31" spans="1:42" hidden="1">
      <c r="A31" s="10">
        <v>25</v>
      </c>
      <c r="B31" s="11" t="s">
        <v>27</v>
      </c>
      <c r="C31" s="12">
        <v>1</v>
      </c>
      <c r="D31" s="12">
        <v>1000000</v>
      </c>
      <c r="E31" s="12">
        <v>0</v>
      </c>
      <c r="F31" s="12">
        <v>1000000</v>
      </c>
      <c r="G31" s="13"/>
      <c r="H31" s="12">
        <v>3</v>
      </c>
      <c r="I31" s="12">
        <v>1500000</v>
      </c>
      <c r="J31" s="12">
        <v>0</v>
      </c>
      <c r="K31" s="12">
        <v>1500000</v>
      </c>
      <c r="L31" s="13"/>
      <c r="M31" s="12">
        <v>8</v>
      </c>
      <c r="N31" s="12">
        <v>4000000</v>
      </c>
      <c r="O31" s="12">
        <v>0</v>
      </c>
      <c r="P31" s="12">
        <v>4000000</v>
      </c>
      <c r="Q31" s="13"/>
      <c r="R31" s="12">
        <v>3</v>
      </c>
      <c r="S31" s="12">
        <v>525000</v>
      </c>
      <c r="T31" s="12">
        <v>0</v>
      </c>
      <c r="U31" s="12">
        <v>525000</v>
      </c>
      <c r="V31" s="13"/>
      <c r="W31" s="12">
        <v>174</v>
      </c>
      <c r="X31" s="12">
        <v>2280000</v>
      </c>
      <c r="Y31" s="12">
        <v>0</v>
      </c>
      <c r="Z31" s="12">
        <v>2280000</v>
      </c>
      <c r="AA31" s="13"/>
      <c r="AB31" s="12">
        <v>187</v>
      </c>
      <c r="AC31" s="12">
        <v>1870000</v>
      </c>
      <c r="AD31" s="12">
        <v>0</v>
      </c>
      <c r="AE31" s="12">
        <v>1870000</v>
      </c>
      <c r="AF31" s="13"/>
      <c r="AG31" s="12">
        <v>12</v>
      </c>
      <c r="AH31" s="12">
        <v>360000</v>
      </c>
      <c r="AI31" s="12">
        <v>0</v>
      </c>
      <c r="AJ31" s="12">
        <v>360000</v>
      </c>
      <c r="AK31" s="13"/>
      <c r="AL31" s="12">
        <v>0</v>
      </c>
      <c r="AM31" s="12">
        <v>11535000</v>
      </c>
      <c r="AN31" s="12">
        <v>0</v>
      </c>
      <c r="AO31" s="12">
        <v>11535000</v>
      </c>
      <c r="AP31" s="13"/>
    </row>
    <row r="32" spans="1:42" hidden="1">
      <c r="A32" s="10">
        <v>26</v>
      </c>
      <c r="B32" s="11" t="s">
        <v>28</v>
      </c>
      <c r="C32" s="12">
        <v>1</v>
      </c>
      <c r="D32" s="12">
        <v>1000000</v>
      </c>
      <c r="E32" s="12">
        <v>0</v>
      </c>
      <c r="F32" s="12">
        <v>1000000</v>
      </c>
      <c r="G32" s="13"/>
      <c r="H32" s="12">
        <v>8</v>
      </c>
      <c r="I32" s="12">
        <v>4000000</v>
      </c>
      <c r="J32" s="12">
        <v>0</v>
      </c>
      <c r="K32" s="12">
        <v>4000000</v>
      </c>
      <c r="L32" s="13"/>
      <c r="M32" s="12">
        <v>7</v>
      </c>
      <c r="N32" s="12">
        <v>3500000</v>
      </c>
      <c r="O32" s="12">
        <v>0</v>
      </c>
      <c r="P32" s="12">
        <v>3500000</v>
      </c>
      <c r="Q32" s="13"/>
      <c r="R32" s="12">
        <v>8</v>
      </c>
      <c r="S32" s="12">
        <v>1400000</v>
      </c>
      <c r="T32" s="12">
        <v>0</v>
      </c>
      <c r="U32" s="12">
        <v>1400000</v>
      </c>
      <c r="V32" s="13"/>
      <c r="W32" s="12">
        <v>234</v>
      </c>
      <c r="X32" s="12">
        <v>3010000</v>
      </c>
      <c r="Y32" s="12">
        <v>0</v>
      </c>
      <c r="Z32" s="12">
        <v>3010000</v>
      </c>
      <c r="AA32" s="13"/>
      <c r="AB32" s="12">
        <v>334</v>
      </c>
      <c r="AC32" s="12">
        <v>3340000</v>
      </c>
      <c r="AD32" s="12">
        <v>0</v>
      </c>
      <c r="AE32" s="12">
        <v>3340000</v>
      </c>
      <c r="AF32" s="13"/>
      <c r="AG32" s="12">
        <v>18</v>
      </c>
      <c r="AH32" s="12">
        <v>540000</v>
      </c>
      <c r="AI32" s="12">
        <v>0</v>
      </c>
      <c r="AJ32" s="12">
        <v>540000</v>
      </c>
      <c r="AK32" s="13"/>
      <c r="AL32" s="12">
        <v>0</v>
      </c>
      <c r="AM32" s="12">
        <v>16790000</v>
      </c>
      <c r="AN32" s="12">
        <v>0</v>
      </c>
      <c r="AO32" s="12">
        <v>16790000</v>
      </c>
      <c r="AP32" s="13"/>
    </row>
    <row r="33" spans="1:43" hidden="1">
      <c r="A33" s="10">
        <v>27</v>
      </c>
      <c r="B33" s="11" t="s">
        <v>29</v>
      </c>
      <c r="C33" s="12">
        <v>1</v>
      </c>
      <c r="D33" s="12">
        <v>1000000</v>
      </c>
      <c r="E33" s="12">
        <v>0</v>
      </c>
      <c r="F33" s="12">
        <v>1000000</v>
      </c>
      <c r="G33" s="13"/>
      <c r="H33" s="12">
        <v>4</v>
      </c>
      <c r="I33" s="12">
        <v>2000000</v>
      </c>
      <c r="J33" s="12">
        <v>0</v>
      </c>
      <c r="K33" s="12">
        <v>2000000</v>
      </c>
      <c r="L33" s="13"/>
      <c r="M33" s="12">
        <v>0</v>
      </c>
      <c r="N33" s="12">
        <v>0</v>
      </c>
      <c r="O33" s="12">
        <v>0</v>
      </c>
      <c r="P33" s="12">
        <v>0</v>
      </c>
      <c r="Q33" s="13"/>
      <c r="R33" s="12">
        <v>10</v>
      </c>
      <c r="S33" s="12">
        <v>1750000</v>
      </c>
      <c r="T33" s="12">
        <v>0</v>
      </c>
      <c r="U33" s="12">
        <v>1750000</v>
      </c>
      <c r="V33" s="13"/>
      <c r="W33" s="12">
        <v>312</v>
      </c>
      <c r="X33" s="12">
        <v>3390000</v>
      </c>
      <c r="Y33" s="12">
        <v>0</v>
      </c>
      <c r="Z33" s="12">
        <v>3390000</v>
      </c>
      <c r="AA33" s="13"/>
      <c r="AB33" s="12">
        <v>251</v>
      </c>
      <c r="AC33" s="12">
        <v>2510000</v>
      </c>
      <c r="AD33" s="12">
        <v>0</v>
      </c>
      <c r="AE33" s="12">
        <v>2510000</v>
      </c>
      <c r="AF33" s="13"/>
      <c r="AG33" s="12">
        <v>20</v>
      </c>
      <c r="AH33" s="12">
        <v>600000</v>
      </c>
      <c r="AI33" s="12">
        <v>0</v>
      </c>
      <c r="AJ33" s="12">
        <v>600000</v>
      </c>
      <c r="AK33" s="13"/>
      <c r="AL33" s="12">
        <v>0</v>
      </c>
      <c r="AM33" s="12">
        <v>11250000</v>
      </c>
      <c r="AN33" s="12">
        <v>0</v>
      </c>
      <c r="AO33" s="12">
        <v>11250000</v>
      </c>
      <c r="AP33" s="13"/>
    </row>
    <row r="34" spans="1:43" hidden="1">
      <c r="A34" s="10">
        <v>28</v>
      </c>
      <c r="B34" s="11" t="s">
        <v>30</v>
      </c>
      <c r="C34" s="12">
        <v>1</v>
      </c>
      <c r="D34" s="12">
        <v>1000000</v>
      </c>
      <c r="E34" s="12">
        <v>0</v>
      </c>
      <c r="F34" s="12">
        <v>1000000</v>
      </c>
      <c r="G34" s="13"/>
      <c r="H34" s="12">
        <v>4</v>
      </c>
      <c r="I34" s="12">
        <v>2000000</v>
      </c>
      <c r="J34" s="12">
        <v>0</v>
      </c>
      <c r="K34" s="12">
        <v>2000000</v>
      </c>
      <c r="L34" s="13"/>
      <c r="M34" s="12">
        <v>4</v>
      </c>
      <c r="N34" s="12">
        <v>2000000</v>
      </c>
      <c r="O34" s="12">
        <v>0</v>
      </c>
      <c r="P34" s="12">
        <v>2000000</v>
      </c>
      <c r="Q34" s="13"/>
      <c r="R34" s="12">
        <v>11</v>
      </c>
      <c r="S34" s="12">
        <v>1925000</v>
      </c>
      <c r="T34" s="12">
        <v>0</v>
      </c>
      <c r="U34" s="12">
        <v>1925000</v>
      </c>
      <c r="V34" s="13"/>
      <c r="W34" s="12">
        <v>251</v>
      </c>
      <c r="X34" s="12">
        <v>3840000</v>
      </c>
      <c r="Y34" s="12">
        <v>0</v>
      </c>
      <c r="Z34" s="12">
        <v>3840000</v>
      </c>
      <c r="AA34" s="13"/>
      <c r="AB34" s="12">
        <v>245</v>
      </c>
      <c r="AC34" s="12">
        <v>2450000</v>
      </c>
      <c r="AD34" s="12">
        <v>0</v>
      </c>
      <c r="AE34" s="12">
        <v>2450000</v>
      </c>
      <c r="AF34" s="13"/>
      <c r="AG34" s="12">
        <v>22</v>
      </c>
      <c r="AH34" s="12">
        <v>660000</v>
      </c>
      <c r="AI34" s="12">
        <v>0</v>
      </c>
      <c r="AJ34" s="12">
        <v>660000</v>
      </c>
      <c r="AK34" s="13"/>
      <c r="AL34" s="12">
        <v>0</v>
      </c>
      <c r="AM34" s="12">
        <v>13875000</v>
      </c>
      <c r="AN34" s="12">
        <v>0</v>
      </c>
      <c r="AO34" s="12">
        <v>13875000</v>
      </c>
      <c r="AP34" s="13"/>
    </row>
    <row r="35" spans="1:43" hidden="1">
      <c r="A35" s="10">
        <v>29</v>
      </c>
      <c r="B35" s="11" t="s">
        <v>31</v>
      </c>
      <c r="C35" s="12">
        <v>1</v>
      </c>
      <c r="D35" s="12">
        <v>1000000</v>
      </c>
      <c r="E35" s="12">
        <v>0</v>
      </c>
      <c r="F35" s="12">
        <v>1000000</v>
      </c>
      <c r="G35" s="13"/>
      <c r="H35" s="12">
        <v>1</v>
      </c>
      <c r="I35" s="12">
        <v>500000</v>
      </c>
      <c r="J35" s="12">
        <v>0</v>
      </c>
      <c r="K35" s="12">
        <v>500000</v>
      </c>
      <c r="L35" s="13"/>
      <c r="M35" s="12">
        <v>5</v>
      </c>
      <c r="N35" s="12">
        <v>2500000</v>
      </c>
      <c r="O35" s="12">
        <v>0</v>
      </c>
      <c r="P35" s="12">
        <v>2500000</v>
      </c>
      <c r="Q35" s="13"/>
      <c r="R35" s="12">
        <v>4</v>
      </c>
      <c r="S35" s="12">
        <v>700000</v>
      </c>
      <c r="T35" s="12">
        <v>0</v>
      </c>
      <c r="U35" s="12">
        <v>700000</v>
      </c>
      <c r="V35" s="13"/>
      <c r="W35" s="12">
        <v>171</v>
      </c>
      <c r="X35" s="12">
        <v>2600000</v>
      </c>
      <c r="Y35" s="12">
        <v>0</v>
      </c>
      <c r="Z35" s="12">
        <v>2600000</v>
      </c>
      <c r="AA35" s="13"/>
      <c r="AB35" s="12">
        <v>153</v>
      </c>
      <c r="AC35" s="12">
        <v>1530000</v>
      </c>
      <c r="AD35" s="12">
        <v>0</v>
      </c>
      <c r="AE35" s="12">
        <v>1530000</v>
      </c>
      <c r="AF35" s="13"/>
      <c r="AG35" s="12">
        <v>11</v>
      </c>
      <c r="AH35" s="12">
        <v>330000</v>
      </c>
      <c r="AI35" s="12">
        <v>0</v>
      </c>
      <c r="AJ35" s="12">
        <v>330000</v>
      </c>
      <c r="AK35" s="13"/>
      <c r="AL35" s="12">
        <v>0</v>
      </c>
      <c r="AM35" s="12">
        <v>9160000</v>
      </c>
      <c r="AN35" s="12">
        <v>0</v>
      </c>
      <c r="AO35" s="12">
        <v>9160000</v>
      </c>
      <c r="AP35" s="13"/>
    </row>
    <row r="36" spans="1:43" hidden="1">
      <c r="A36" s="10">
        <v>30</v>
      </c>
      <c r="B36" s="11" t="s">
        <v>32</v>
      </c>
      <c r="C36" s="12">
        <v>1</v>
      </c>
      <c r="D36" s="12">
        <v>1000000</v>
      </c>
      <c r="E36" s="12">
        <v>0</v>
      </c>
      <c r="F36" s="12">
        <v>1000000</v>
      </c>
      <c r="G36" s="13"/>
      <c r="H36" s="12">
        <v>5</v>
      </c>
      <c r="I36" s="12">
        <v>2500000</v>
      </c>
      <c r="J36" s="12">
        <v>0</v>
      </c>
      <c r="K36" s="12">
        <v>2500000</v>
      </c>
      <c r="L36" s="13"/>
      <c r="M36" s="12">
        <v>8</v>
      </c>
      <c r="N36" s="12">
        <v>4000000</v>
      </c>
      <c r="O36" s="12">
        <v>0</v>
      </c>
      <c r="P36" s="12">
        <v>4000000</v>
      </c>
      <c r="Q36" s="13"/>
      <c r="R36" s="12">
        <v>7</v>
      </c>
      <c r="S36" s="12">
        <v>1225000</v>
      </c>
      <c r="T36" s="12">
        <v>0</v>
      </c>
      <c r="U36" s="12">
        <v>1225000</v>
      </c>
      <c r="V36" s="13"/>
      <c r="W36" s="12">
        <v>358</v>
      </c>
      <c r="X36" s="12">
        <v>5160000</v>
      </c>
      <c r="Y36" s="12">
        <v>0</v>
      </c>
      <c r="Z36" s="12">
        <v>5160000</v>
      </c>
      <c r="AA36" s="13"/>
      <c r="AB36" s="12">
        <v>381</v>
      </c>
      <c r="AC36" s="12">
        <v>3810000</v>
      </c>
      <c r="AD36" s="12">
        <v>0</v>
      </c>
      <c r="AE36" s="12">
        <v>3810000</v>
      </c>
      <c r="AF36" s="13"/>
      <c r="AG36" s="12">
        <v>25</v>
      </c>
      <c r="AH36" s="12">
        <v>750000</v>
      </c>
      <c r="AI36" s="12">
        <v>0</v>
      </c>
      <c r="AJ36" s="12">
        <v>750000</v>
      </c>
      <c r="AK36" s="13"/>
      <c r="AL36" s="12">
        <v>0</v>
      </c>
      <c r="AM36" s="12">
        <v>18445000</v>
      </c>
      <c r="AN36" s="12">
        <v>0</v>
      </c>
      <c r="AO36" s="12">
        <v>18445000</v>
      </c>
      <c r="AP36" s="13"/>
    </row>
    <row r="37" spans="1:43" s="154" customFormat="1">
      <c r="A37" s="148">
        <v>31</v>
      </c>
      <c r="B37" s="149" t="s">
        <v>33</v>
      </c>
      <c r="C37" s="150">
        <v>1</v>
      </c>
      <c r="D37" s="150">
        <v>1000000</v>
      </c>
      <c r="E37" s="150">
        <v>0</v>
      </c>
      <c r="F37" s="150">
        <v>1000000</v>
      </c>
      <c r="G37" s="151"/>
      <c r="H37" s="150">
        <v>4</v>
      </c>
      <c r="I37" s="150">
        <v>2000000</v>
      </c>
      <c r="J37" s="150">
        <v>0</v>
      </c>
      <c r="K37" s="150">
        <v>2000000</v>
      </c>
      <c r="L37" s="151"/>
      <c r="M37" s="150">
        <v>11</v>
      </c>
      <c r="N37" s="150">
        <v>5500000</v>
      </c>
      <c r="O37" s="150">
        <v>0</v>
      </c>
      <c r="P37" s="150">
        <v>5500000</v>
      </c>
      <c r="Q37" s="151"/>
      <c r="R37" s="150">
        <v>5</v>
      </c>
      <c r="S37" s="150">
        <v>875000</v>
      </c>
      <c r="T37" s="150">
        <v>0</v>
      </c>
      <c r="U37" s="150">
        <v>875000</v>
      </c>
      <c r="V37" s="151"/>
      <c r="W37" s="150">
        <v>414</v>
      </c>
      <c r="X37" s="150">
        <v>5840000</v>
      </c>
      <c r="Y37" s="150">
        <v>0</v>
      </c>
      <c r="Z37" s="150">
        <v>5840000</v>
      </c>
      <c r="AA37" s="151"/>
      <c r="AB37" s="150">
        <v>323</v>
      </c>
      <c r="AC37" s="150">
        <v>3230000</v>
      </c>
      <c r="AD37" s="150">
        <v>0</v>
      </c>
      <c r="AE37" s="150">
        <v>3230000</v>
      </c>
      <c r="AF37" s="151"/>
      <c r="AG37" s="150">
        <v>30</v>
      </c>
      <c r="AH37" s="150">
        <v>900000</v>
      </c>
      <c r="AI37" s="150">
        <v>0</v>
      </c>
      <c r="AJ37" s="150">
        <v>900000</v>
      </c>
      <c r="AK37" s="151"/>
      <c r="AL37" s="150">
        <f>C37+H37+M37+R37+W37+AB37+AG37</f>
        <v>788</v>
      </c>
      <c r="AM37" s="150">
        <f t="shared" ref="AM37:AO37" si="0">D37+I37+N37+S37+X37+AC37+AH37</f>
        <v>19345000</v>
      </c>
      <c r="AN37" s="150">
        <f t="shared" si="0"/>
        <v>0</v>
      </c>
      <c r="AO37" s="150">
        <f t="shared" si="0"/>
        <v>19345000</v>
      </c>
      <c r="AP37" s="151"/>
      <c r="AQ37" s="154">
        <v>19345000</v>
      </c>
    </row>
    <row r="38" spans="1:43" hidden="1">
      <c r="A38" s="10">
        <v>32</v>
      </c>
      <c r="B38" s="11" t="s">
        <v>34</v>
      </c>
      <c r="C38" s="12">
        <v>1</v>
      </c>
      <c r="D38" s="12">
        <v>1000000</v>
      </c>
      <c r="E38" s="12">
        <v>0</v>
      </c>
      <c r="F38" s="12">
        <v>1000000</v>
      </c>
      <c r="G38" s="13"/>
      <c r="H38" s="12">
        <v>1</v>
      </c>
      <c r="I38" s="12">
        <v>500000</v>
      </c>
      <c r="J38" s="12">
        <v>0</v>
      </c>
      <c r="K38" s="12">
        <v>500000</v>
      </c>
      <c r="L38" s="13"/>
      <c r="M38" s="12">
        <v>1</v>
      </c>
      <c r="N38" s="12">
        <v>500000</v>
      </c>
      <c r="O38" s="12">
        <v>0</v>
      </c>
      <c r="P38" s="12">
        <v>500000</v>
      </c>
      <c r="Q38" s="13"/>
      <c r="R38" s="12">
        <v>4</v>
      </c>
      <c r="S38" s="12">
        <v>700000</v>
      </c>
      <c r="T38" s="12">
        <v>0</v>
      </c>
      <c r="U38" s="12">
        <v>700000</v>
      </c>
      <c r="V38" s="13"/>
      <c r="W38" s="12">
        <v>85</v>
      </c>
      <c r="X38" s="12">
        <v>1480000</v>
      </c>
      <c r="Y38" s="12">
        <v>0</v>
      </c>
      <c r="Z38" s="12">
        <v>1480000</v>
      </c>
      <c r="AA38" s="13"/>
      <c r="AB38" s="12">
        <v>54</v>
      </c>
      <c r="AC38" s="12">
        <v>540000</v>
      </c>
      <c r="AD38" s="12">
        <v>0</v>
      </c>
      <c r="AE38" s="12">
        <v>540000</v>
      </c>
      <c r="AF38" s="13"/>
      <c r="AG38" s="12">
        <v>7</v>
      </c>
      <c r="AH38" s="12">
        <v>210000</v>
      </c>
      <c r="AI38" s="12">
        <v>0</v>
      </c>
      <c r="AJ38" s="12">
        <v>210000</v>
      </c>
      <c r="AK38" s="13"/>
      <c r="AL38" s="12">
        <v>0</v>
      </c>
      <c r="AM38" s="12">
        <v>4930000</v>
      </c>
      <c r="AN38" s="12">
        <v>0</v>
      </c>
      <c r="AO38" s="12">
        <v>4930000</v>
      </c>
      <c r="AP38" s="13"/>
    </row>
    <row r="39" spans="1:43" hidden="1">
      <c r="A39" s="10">
        <v>33</v>
      </c>
      <c r="B39" s="11" t="s">
        <v>35</v>
      </c>
      <c r="C39" s="12">
        <v>1</v>
      </c>
      <c r="D39" s="12">
        <v>1000000</v>
      </c>
      <c r="E39" s="12">
        <v>0</v>
      </c>
      <c r="F39" s="12">
        <v>1000000</v>
      </c>
      <c r="G39" s="13"/>
      <c r="H39" s="12">
        <v>0</v>
      </c>
      <c r="I39" s="12">
        <v>0</v>
      </c>
      <c r="J39" s="12">
        <v>0</v>
      </c>
      <c r="K39" s="12">
        <v>0</v>
      </c>
      <c r="L39" s="13"/>
      <c r="M39" s="12">
        <v>1</v>
      </c>
      <c r="N39" s="12">
        <v>500000</v>
      </c>
      <c r="O39" s="12">
        <v>0</v>
      </c>
      <c r="P39" s="12">
        <v>500000</v>
      </c>
      <c r="Q39" s="13"/>
      <c r="R39" s="12">
        <v>4</v>
      </c>
      <c r="S39" s="12">
        <v>700000</v>
      </c>
      <c r="T39" s="12">
        <v>0</v>
      </c>
      <c r="U39" s="12">
        <v>700000</v>
      </c>
      <c r="V39" s="13"/>
      <c r="W39" s="12">
        <v>91</v>
      </c>
      <c r="X39" s="12">
        <v>1000000</v>
      </c>
      <c r="Y39" s="12">
        <v>0</v>
      </c>
      <c r="Z39" s="12">
        <v>1000000</v>
      </c>
      <c r="AA39" s="13"/>
      <c r="AB39" s="12">
        <v>53</v>
      </c>
      <c r="AC39" s="12">
        <v>530000</v>
      </c>
      <c r="AD39" s="12">
        <v>0</v>
      </c>
      <c r="AE39" s="12">
        <v>530000</v>
      </c>
      <c r="AF39" s="13"/>
      <c r="AG39" s="12">
        <v>6</v>
      </c>
      <c r="AH39" s="12">
        <v>180000</v>
      </c>
      <c r="AI39" s="12">
        <v>0</v>
      </c>
      <c r="AJ39" s="12">
        <v>180000</v>
      </c>
      <c r="AK39" s="13"/>
      <c r="AL39" s="12">
        <v>0</v>
      </c>
      <c r="AM39" s="12">
        <v>3910000</v>
      </c>
      <c r="AN39" s="12">
        <v>0</v>
      </c>
      <c r="AO39" s="12">
        <v>3910000</v>
      </c>
      <c r="AP39" s="13"/>
    </row>
    <row r="40" spans="1:43" hidden="1">
      <c r="A40" s="10">
        <v>34</v>
      </c>
      <c r="B40" s="11" t="s">
        <v>36</v>
      </c>
      <c r="C40" s="12">
        <v>1</v>
      </c>
      <c r="D40" s="12">
        <v>1000000</v>
      </c>
      <c r="E40" s="12">
        <v>0</v>
      </c>
      <c r="F40" s="12">
        <v>1000000</v>
      </c>
      <c r="G40" s="13"/>
      <c r="H40" s="12">
        <v>2</v>
      </c>
      <c r="I40" s="12">
        <v>1000000</v>
      </c>
      <c r="J40" s="12">
        <v>0</v>
      </c>
      <c r="K40" s="12">
        <v>1000000</v>
      </c>
      <c r="L40" s="13"/>
      <c r="M40" s="12">
        <v>11</v>
      </c>
      <c r="N40" s="12">
        <v>5500000</v>
      </c>
      <c r="O40" s="12">
        <v>0</v>
      </c>
      <c r="P40" s="12">
        <v>5500000</v>
      </c>
      <c r="Q40" s="13"/>
      <c r="R40" s="12">
        <v>4</v>
      </c>
      <c r="S40" s="12">
        <v>700000</v>
      </c>
      <c r="T40" s="12">
        <v>0</v>
      </c>
      <c r="U40" s="12">
        <v>700000</v>
      </c>
      <c r="V40" s="13"/>
      <c r="W40" s="12">
        <v>208</v>
      </c>
      <c r="X40" s="12">
        <v>2510000</v>
      </c>
      <c r="Y40" s="12">
        <v>0</v>
      </c>
      <c r="Z40" s="12">
        <v>2510000</v>
      </c>
      <c r="AA40" s="13"/>
      <c r="AB40" s="12">
        <v>273</v>
      </c>
      <c r="AC40" s="12">
        <v>2730000</v>
      </c>
      <c r="AD40" s="12">
        <v>0</v>
      </c>
      <c r="AE40" s="12">
        <v>2730000</v>
      </c>
      <c r="AF40" s="13"/>
      <c r="AG40" s="12">
        <v>14</v>
      </c>
      <c r="AH40" s="12">
        <v>420000</v>
      </c>
      <c r="AI40" s="12">
        <v>0</v>
      </c>
      <c r="AJ40" s="12">
        <v>420000</v>
      </c>
      <c r="AK40" s="13"/>
      <c r="AL40" s="12">
        <v>0</v>
      </c>
      <c r="AM40" s="12">
        <v>13860000</v>
      </c>
      <c r="AN40" s="12">
        <v>0</v>
      </c>
      <c r="AO40" s="12">
        <v>13860000</v>
      </c>
      <c r="AP40" s="13"/>
    </row>
    <row r="41" spans="1:43" hidden="1">
      <c r="A41" s="10">
        <v>35</v>
      </c>
      <c r="B41" s="11" t="s">
        <v>37</v>
      </c>
      <c r="C41" s="12">
        <v>1</v>
      </c>
      <c r="D41" s="12">
        <v>1000000</v>
      </c>
      <c r="E41" s="12">
        <v>0</v>
      </c>
      <c r="F41" s="12">
        <v>1000000</v>
      </c>
      <c r="G41" s="13"/>
      <c r="H41" s="12">
        <v>4</v>
      </c>
      <c r="I41" s="12">
        <v>2000000</v>
      </c>
      <c r="J41" s="12">
        <v>0</v>
      </c>
      <c r="K41" s="12">
        <v>2000000</v>
      </c>
      <c r="L41" s="13"/>
      <c r="M41" s="12">
        <v>10</v>
      </c>
      <c r="N41" s="12">
        <v>5000000</v>
      </c>
      <c r="O41" s="12">
        <v>0</v>
      </c>
      <c r="P41" s="12">
        <v>5000000</v>
      </c>
      <c r="Q41" s="13"/>
      <c r="R41" s="12">
        <v>5</v>
      </c>
      <c r="S41" s="12">
        <v>875000</v>
      </c>
      <c r="T41" s="12">
        <v>0</v>
      </c>
      <c r="U41" s="12">
        <v>875000</v>
      </c>
      <c r="V41" s="13"/>
      <c r="W41" s="12">
        <v>378</v>
      </c>
      <c r="X41" s="12">
        <v>4930000</v>
      </c>
      <c r="Y41" s="12">
        <v>0</v>
      </c>
      <c r="Z41" s="12">
        <v>4930000</v>
      </c>
      <c r="AA41" s="13"/>
      <c r="AB41" s="12">
        <v>293</v>
      </c>
      <c r="AC41" s="12">
        <v>2930000</v>
      </c>
      <c r="AD41" s="12">
        <v>0</v>
      </c>
      <c r="AE41" s="12">
        <v>2930000</v>
      </c>
      <c r="AF41" s="13"/>
      <c r="AG41" s="12">
        <v>28</v>
      </c>
      <c r="AH41" s="12">
        <v>840000</v>
      </c>
      <c r="AI41" s="12">
        <v>0</v>
      </c>
      <c r="AJ41" s="12">
        <v>840000</v>
      </c>
      <c r="AK41" s="13"/>
      <c r="AL41" s="12">
        <v>0</v>
      </c>
      <c r="AM41" s="12">
        <v>17575000</v>
      </c>
      <c r="AN41" s="12">
        <v>0</v>
      </c>
      <c r="AO41" s="12">
        <v>17575000</v>
      </c>
      <c r="AP41" s="13"/>
    </row>
    <row r="42" spans="1:43" hidden="1">
      <c r="A42" s="10">
        <v>36</v>
      </c>
      <c r="B42" s="11" t="s">
        <v>38</v>
      </c>
      <c r="C42" s="12">
        <v>1</v>
      </c>
      <c r="D42" s="12">
        <v>1000000</v>
      </c>
      <c r="E42" s="12">
        <v>0</v>
      </c>
      <c r="F42" s="12">
        <v>1000000</v>
      </c>
      <c r="G42" s="13"/>
      <c r="H42" s="12">
        <v>3</v>
      </c>
      <c r="I42" s="12">
        <v>1500000</v>
      </c>
      <c r="J42" s="12">
        <v>0</v>
      </c>
      <c r="K42" s="12">
        <v>1500000</v>
      </c>
      <c r="L42" s="13"/>
      <c r="M42" s="12">
        <v>4</v>
      </c>
      <c r="N42" s="12">
        <v>2000000</v>
      </c>
      <c r="O42" s="12">
        <v>0</v>
      </c>
      <c r="P42" s="12">
        <v>2000000</v>
      </c>
      <c r="Q42" s="13"/>
      <c r="R42" s="12">
        <v>4</v>
      </c>
      <c r="S42" s="12">
        <v>700000</v>
      </c>
      <c r="T42" s="12">
        <v>0</v>
      </c>
      <c r="U42" s="12">
        <v>700000</v>
      </c>
      <c r="V42" s="13"/>
      <c r="W42" s="12">
        <v>181</v>
      </c>
      <c r="X42" s="12">
        <v>3570000</v>
      </c>
      <c r="Y42" s="12">
        <v>0</v>
      </c>
      <c r="Z42" s="12">
        <v>3570000</v>
      </c>
      <c r="AA42" s="13"/>
      <c r="AB42" s="12">
        <v>180</v>
      </c>
      <c r="AC42" s="12">
        <v>1800000</v>
      </c>
      <c r="AD42" s="12">
        <v>0</v>
      </c>
      <c r="AE42" s="12">
        <v>1800000</v>
      </c>
      <c r="AF42" s="13"/>
      <c r="AG42" s="12">
        <v>15</v>
      </c>
      <c r="AH42" s="12">
        <v>450000</v>
      </c>
      <c r="AI42" s="12">
        <v>0</v>
      </c>
      <c r="AJ42" s="12">
        <v>450000</v>
      </c>
      <c r="AK42" s="13"/>
      <c r="AL42" s="12">
        <v>0</v>
      </c>
      <c r="AM42" s="12">
        <v>11020000</v>
      </c>
      <c r="AN42" s="12">
        <v>0</v>
      </c>
      <c r="AO42" s="12">
        <v>11020000</v>
      </c>
      <c r="AP42" s="13"/>
    </row>
    <row r="43" spans="1:43" hidden="1">
      <c r="A43" s="10">
        <v>37</v>
      </c>
      <c r="B43" s="11" t="s">
        <v>39</v>
      </c>
      <c r="C43" s="12">
        <v>1</v>
      </c>
      <c r="D43" s="12">
        <v>1000000</v>
      </c>
      <c r="E43" s="12">
        <v>0</v>
      </c>
      <c r="F43" s="12">
        <v>1000000</v>
      </c>
      <c r="G43" s="13"/>
      <c r="H43" s="12">
        <v>5</v>
      </c>
      <c r="I43" s="12">
        <v>2500000</v>
      </c>
      <c r="J43" s="12">
        <v>0</v>
      </c>
      <c r="K43" s="12">
        <v>2500000</v>
      </c>
      <c r="L43" s="13"/>
      <c r="M43" s="12">
        <v>4</v>
      </c>
      <c r="N43" s="12">
        <v>2000000</v>
      </c>
      <c r="O43" s="12">
        <v>0</v>
      </c>
      <c r="P43" s="12">
        <v>2000000</v>
      </c>
      <c r="Q43" s="13"/>
      <c r="R43" s="12">
        <v>7</v>
      </c>
      <c r="S43" s="12">
        <v>1225000</v>
      </c>
      <c r="T43" s="12">
        <v>0</v>
      </c>
      <c r="U43" s="12">
        <v>1225000</v>
      </c>
      <c r="V43" s="13"/>
      <c r="W43" s="12">
        <v>334</v>
      </c>
      <c r="X43" s="12">
        <v>4130000</v>
      </c>
      <c r="Y43" s="12">
        <v>0</v>
      </c>
      <c r="Z43" s="12">
        <v>4130000</v>
      </c>
      <c r="AA43" s="13"/>
      <c r="AB43" s="12">
        <v>288</v>
      </c>
      <c r="AC43" s="12">
        <v>2880000</v>
      </c>
      <c r="AD43" s="12">
        <v>0</v>
      </c>
      <c r="AE43" s="12">
        <v>2880000</v>
      </c>
      <c r="AF43" s="13"/>
      <c r="AG43" s="12">
        <v>25</v>
      </c>
      <c r="AH43" s="12">
        <v>750000</v>
      </c>
      <c r="AI43" s="12">
        <v>0</v>
      </c>
      <c r="AJ43" s="12">
        <v>750000</v>
      </c>
      <c r="AK43" s="13"/>
      <c r="AL43" s="12">
        <v>0</v>
      </c>
      <c r="AM43" s="12">
        <v>14485000</v>
      </c>
      <c r="AN43" s="12">
        <v>0</v>
      </c>
      <c r="AO43" s="12">
        <v>14485000</v>
      </c>
      <c r="AP43" s="13"/>
    </row>
    <row r="44" spans="1:43" hidden="1">
      <c r="A44" s="10">
        <v>38</v>
      </c>
      <c r="B44" s="11" t="s">
        <v>40</v>
      </c>
      <c r="C44" s="12">
        <v>0</v>
      </c>
      <c r="D44" s="12">
        <v>0</v>
      </c>
      <c r="E44" s="12">
        <v>0</v>
      </c>
      <c r="F44" s="12">
        <v>0</v>
      </c>
      <c r="G44" s="13"/>
      <c r="H44" s="12">
        <v>4</v>
      </c>
      <c r="I44" s="12">
        <v>2000000</v>
      </c>
      <c r="J44" s="12">
        <v>0</v>
      </c>
      <c r="K44" s="12">
        <v>2000000</v>
      </c>
      <c r="L44" s="13"/>
      <c r="M44" s="12">
        <v>9</v>
      </c>
      <c r="N44" s="12">
        <v>4500000</v>
      </c>
      <c r="O44" s="12">
        <v>0</v>
      </c>
      <c r="P44" s="12">
        <v>4500000</v>
      </c>
      <c r="Q44" s="13"/>
      <c r="R44" s="12">
        <v>5</v>
      </c>
      <c r="S44" s="12">
        <v>875000</v>
      </c>
      <c r="T44" s="12">
        <v>0</v>
      </c>
      <c r="U44" s="12">
        <v>875000</v>
      </c>
      <c r="V44" s="13"/>
      <c r="W44" s="12">
        <v>532</v>
      </c>
      <c r="X44" s="12">
        <v>6210000</v>
      </c>
      <c r="Y44" s="12">
        <v>0</v>
      </c>
      <c r="Z44" s="12">
        <v>6210000</v>
      </c>
      <c r="AA44" s="13"/>
      <c r="AB44" s="12">
        <v>315</v>
      </c>
      <c r="AC44" s="12">
        <v>3150000</v>
      </c>
      <c r="AD44" s="12">
        <v>0</v>
      </c>
      <c r="AE44" s="12">
        <v>3150000</v>
      </c>
      <c r="AF44" s="13"/>
      <c r="AG44" s="12">
        <v>35</v>
      </c>
      <c r="AH44" s="12">
        <v>1050000</v>
      </c>
      <c r="AI44" s="12">
        <v>0</v>
      </c>
      <c r="AJ44" s="12">
        <v>1050000</v>
      </c>
      <c r="AK44" s="13"/>
      <c r="AL44" s="12">
        <v>0</v>
      </c>
      <c r="AM44" s="12">
        <v>17785000</v>
      </c>
      <c r="AN44" s="12">
        <v>0</v>
      </c>
      <c r="AO44" s="12">
        <v>17785000</v>
      </c>
      <c r="AP44" s="13"/>
    </row>
    <row r="45" spans="1:43" hidden="1">
      <c r="A45" s="10">
        <v>39</v>
      </c>
      <c r="B45" s="11" t="s">
        <v>55</v>
      </c>
      <c r="C45" s="12">
        <v>0</v>
      </c>
      <c r="D45" s="12">
        <v>0</v>
      </c>
      <c r="E45" s="12">
        <v>0</v>
      </c>
      <c r="F45" s="12">
        <v>0</v>
      </c>
      <c r="G45" s="13"/>
      <c r="H45" s="12">
        <v>0</v>
      </c>
      <c r="I45" s="12">
        <v>0</v>
      </c>
      <c r="J45" s="12">
        <v>0</v>
      </c>
      <c r="K45" s="12">
        <v>0</v>
      </c>
      <c r="L45" s="13"/>
      <c r="M45" s="12">
        <v>0</v>
      </c>
      <c r="N45" s="12">
        <v>0</v>
      </c>
      <c r="O45" s="12">
        <v>0</v>
      </c>
      <c r="P45" s="12">
        <v>0</v>
      </c>
      <c r="Q45" s="13"/>
      <c r="R45" s="12">
        <v>0</v>
      </c>
      <c r="S45" s="12">
        <v>0</v>
      </c>
      <c r="T45" s="12">
        <v>0</v>
      </c>
      <c r="U45" s="12">
        <v>0</v>
      </c>
      <c r="V45" s="13"/>
      <c r="W45" s="12">
        <v>0</v>
      </c>
      <c r="X45" s="12">
        <v>0</v>
      </c>
      <c r="Y45" s="12">
        <v>0</v>
      </c>
      <c r="Z45" s="12">
        <v>0</v>
      </c>
      <c r="AA45" s="13"/>
      <c r="AB45" s="12">
        <v>0</v>
      </c>
      <c r="AC45" s="12">
        <v>0</v>
      </c>
      <c r="AD45" s="12">
        <v>0</v>
      </c>
      <c r="AE45" s="12">
        <v>0</v>
      </c>
      <c r="AF45" s="13"/>
      <c r="AG45" s="12">
        <v>0</v>
      </c>
      <c r="AH45" s="12">
        <v>0</v>
      </c>
      <c r="AI45" s="12">
        <v>0</v>
      </c>
      <c r="AJ45" s="12">
        <v>0</v>
      </c>
      <c r="AK45" s="13"/>
      <c r="AL45" s="12">
        <v>0</v>
      </c>
      <c r="AM45" s="12">
        <v>0</v>
      </c>
      <c r="AN45" s="12">
        <v>0</v>
      </c>
      <c r="AO45" s="12">
        <v>0</v>
      </c>
      <c r="AP45" s="13"/>
    </row>
    <row r="46" spans="1:43" hidden="1">
      <c r="A46" s="10">
        <v>40</v>
      </c>
      <c r="B46" s="11" t="s">
        <v>56</v>
      </c>
      <c r="C46" s="12">
        <v>0</v>
      </c>
      <c r="D46" s="12">
        <v>0</v>
      </c>
      <c r="E46" s="12">
        <v>0</v>
      </c>
      <c r="F46" s="12">
        <v>0</v>
      </c>
      <c r="G46" s="13"/>
      <c r="H46" s="12">
        <v>0</v>
      </c>
      <c r="I46" s="12">
        <v>0</v>
      </c>
      <c r="J46" s="12">
        <v>0</v>
      </c>
      <c r="K46" s="12">
        <v>0</v>
      </c>
      <c r="L46" s="13"/>
      <c r="M46" s="12">
        <v>0</v>
      </c>
      <c r="N46" s="12">
        <v>0</v>
      </c>
      <c r="O46" s="12">
        <v>0</v>
      </c>
      <c r="P46" s="12">
        <v>0</v>
      </c>
      <c r="Q46" s="13"/>
      <c r="R46" s="12">
        <v>0</v>
      </c>
      <c r="S46" s="12">
        <v>0</v>
      </c>
      <c r="T46" s="12">
        <v>0</v>
      </c>
      <c r="U46" s="12">
        <v>0</v>
      </c>
      <c r="V46" s="13"/>
      <c r="W46" s="12">
        <v>0</v>
      </c>
      <c r="X46" s="12">
        <v>0</v>
      </c>
      <c r="Y46" s="12">
        <v>0</v>
      </c>
      <c r="Z46" s="12">
        <v>0</v>
      </c>
      <c r="AA46" s="13"/>
      <c r="AB46" s="12">
        <v>0</v>
      </c>
      <c r="AC46" s="12">
        <v>0</v>
      </c>
      <c r="AD46" s="12">
        <v>0</v>
      </c>
      <c r="AE46" s="12">
        <v>0</v>
      </c>
      <c r="AF46" s="13"/>
      <c r="AG46" s="12">
        <v>0</v>
      </c>
      <c r="AH46" s="12">
        <v>0</v>
      </c>
      <c r="AI46" s="12">
        <v>0</v>
      </c>
      <c r="AJ46" s="12">
        <v>0</v>
      </c>
      <c r="AK46" s="13"/>
      <c r="AL46" s="12">
        <v>0</v>
      </c>
      <c r="AM46" s="12">
        <v>0</v>
      </c>
      <c r="AN46" s="12">
        <v>0</v>
      </c>
      <c r="AO46" s="12">
        <v>0</v>
      </c>
      <c r="AP46" s="13"/>
    </row>
    <row r="47" spans="1:43" hidden="1">
      <c r="A47" s="10">
        <v>41</v>
      </c>
      <c r="B47" s="11" t="s">
        <v>57</v>
      </c>
      <c r="C47" s="12">
        <v>0</v>
      </c>
      <c r="D47" s="12">
        <v>0</v>
      </c>
      <c r="E47" s="12">
        <v>0</v>
      </c>
      <c r="F47" s="12">
        <v>0</v>
      </c>
      <c r="G47" s="13"/>
      <c r="H47" s="12">
        <v>0</v>
      </c>
      <c r="I47" s="12">
        <v>0</v>
      </c>
      <c r="J47" s="12">
        <v>0</v>
      </c>
      <c r="K47" s="12">
        <v>0</v>
      </c>
      <c r="L47" s="13"/>
      <c r="M47" s="12">
        <v>0</v>
      </c>
      <c r="N47" s="12">
        <v>0</v>
      </c>
      <c r="O47" s="12">
        <v>0</v>
      </c>
      <c r="P47" s="12">
        <v>0</v>
      </c>
      <c r="Q47" s="13"/>
      <c r="R47" s="12">
        <v>0</v>
      </c>
      <c r="S47" s="12">
        <v>0</v>
      </c>
      <c r="T47" s="12">
        <v>0</v>
      </c>
      <c r="U47" s="12">
        <v>0</v>
      </c>
      <c r="V47" s="13"/>
      <c r="W47" s="12">
        <v>0</v>
      </c>
      <c r="X47" s="12">
        <v>0</v>
      </c>
      <c r="Y47" s="12">
        <v>0</v>
      </c>
      <c r="Z47" s="12">
        <v>0</v>
      </c>
      <c r="AA47" s="13"/>
      <c r="AB47" s="12">
        <v>0</v>
      </c>
      <c r="AC47" s="12">
        <v>0</v>
      </c>
      <c r="AD47" s="12">
        <v>0</v>
      </c>
      <c r="AE47" s="12">
        <v>0</v>
      </c>
      <c r="AF47" s="13"/>
      <c r="AG47" s="12">
        <v>0</v>
      </c>
      <c r="AH47" s="12">
        <v>0</v>
      </c>
      <c r="AI47" s="12">
        <v>0</v>
      </c>
      <c r="AJ47" s="12">
        <v>0</v>
      </c>
      <c r="AK47" s="13"/>
      <c r="AL47" s="12">
        <v>0</v>
      </c>
      <c r="AM47" s="12">
        <v>0</v>
      </c>
      <c r="AN47" s="12">
        <v>0</v>
      </c>
      <c r="AO47" s="12">
        <v>0</v>
      </c>
      <c r="AP47" s="13"/>
    </row>
    <row r="48" spans="1:43" hidden="1">
      <c r="A48" s="10">
        <v>42</v>
      </c>
      <c r="B48" s="11" t="s">
        <v>58</v>
      </c>
      <c r="C48" s="12">
        <v>0</v>
      </c>
      <c r="D48" s="12">
        <v>0</v>
      </c>
      <c r="E48" s="12">
        <v>0</v>
      </c>
      <c r="F48" s="12">
        <v>0</v>
      </c>
      <c r="G48" s="13"/>
      <c r="H48" s="12">
        <v>0</v>
      </c>
      <c r="I48" s="12">
        <v>0</v>
      </c>
      <c r="J48" s="12">
        <v>0</v>
      </c>
      <c r="K48" s="12">
        <v>0</v>
      </c>
      <c r="L48" s="13"/>
      <c r="M48" s="12">
        <v>0</v>
      </c>
      <c r="N48" s="12">
        <v>0</v>
      </c>
      <c r="O48" s="12">
        <v>0</v>
      </c>
      <c r="P48" s="12">
        <v>0</v>
      </c>
      <c r="Q48" s="13"/>
      <c r="R48" s="12">
        <v>0</v>
      </c>
      <c r="S48" s="12">
        <v>0</v>
      </c>
      <c r="T48" s="12">
        <v>0</v>
      </c>
      <c r="U48" s="12">
        <v>0</v>
      </c>
      <c r="V48" s="13"/>
      <c r="W48" s="12">
        <v>0</v>
      </c>
      <c r="X48" s="12">
        <v>0</v>
      </c>
      <c r="Y48" s="12">
        <v>0</v>
      </c>
      <c r="Z48" s="12">
        <v>0</v>
      </c>
      <c r="AA48" s="13"/>
      <c r="AB48" s="12">
        <v>0</v>
      </c>
      <c r="AC48" s="12">
        <v>0</v>
      </c>
      <c r="AD48" s="12">
        <v>0</v>
      </c>
      <c r="AE48" s="12">
        <v>0</v>
      </c>
      <c r="AF48" s="13"/>
      <c r="AG48" s="12">
        <v>0</v>
      </c>
      <c r="AH48" s="12">
        <v>0</v>
      </c>
      <c r="AI48" s="12">
        <v>0</v>
      </c>
      <c r="AJ48" s="12">
        <v>0</v>
      </c>
      <c r="AK48" s="13"/>
      <c r="AL48" s="12">
        <v>0</v>
      </c>
      <c r="AM48" s="12">
        <v>0</v>
      </c>
      <c r="AN48" s="12">
        <v>0</v>
      </c>
      <c r="AO48" s="12">
        <v>0</v>
      </c>
      <c r="AP48" s="13"/>
    </row>
    <row r="49" spans="1:42" hidden="1">
      <c r="A49" s="10">
        <v>43</v>
      </c>
      <c r="B49" s="11" t="s">
        <v>59</v>
      </c>
      <c r="C49" s="12">
        <v>0</v>
      </c>
      <c r="D49" s="12">
        <v>0</v>
      </c>
      <c r="E49" s="12">
        <v>0</v>
      </c>
      <c r="F49" s="12">
        <v>0</v>
      </c>
      <c r="G49" s="13"/>
      <c r="H49" s="12">
        <v>0</v>
      </c>
      <c r="I49" s="12">
        <v>0</v>
      </c>
      <c r="J49" s="12">
        <v>0</v>
      </c>
      <c r="K49" s="12">
        <v>0</v>
      </c>
      <c r="L49" s="13"/>
      <c r="M49" s="12">
        <v>0</v>
      </c>
      <c r="N49" s="12">
        <v>0</v>
      </c>
      <c r="O49" s="12">
        <v>0</v>
      </c>
      <c r="P49" s="12">
        <v>0</v>
      </c>
      <c r="Q49" s="13"/>
      <c r="R49" s="12">
        <v>0</v>
      </c>
      <c r="S49" s="12">
        <v>0</v>
      </c>
      <c r="T49" s="12">
        <v>0</v>
      </c>
      <c r="U49" s="12">
        <v>0</v>
      </c>
      <c r="V49" s="13"/>
      <c r="W49" s="12">
        <v>0</v>
      </c>
      <c r="X49" s="12">
        <v>0</v>
      </c>
      <c r="Y49" s="12">
        <v>0</v>
      </c>
      <c r="Z49" s="12">
        <v>0</v>
      </c>
      <c r="AA49" s="13"/>
      <c r="AB49" s="12">
        <v>0</v>
      </c>
      <c r="AC49" s="12">
        <v>0</v>
      </c>
      <c r="AD49" s="12">
        <v>0</v>
      </c>
      <c r="AE49" s="12">
        <v>0</v>
      </c>
      <c r="AF49" s="13"/>
      <c r="AG49" s="12">
        <v>0</v>
      </c>
      <c r="AH49" s="12">
        <v>0</v>
      </c>
      <c r="AI49" s="12">
        <v>0</v>
      </c>
      <c r="AJ49" s="12">
        <v>0</v>
      </c>
      <c r="AK49" s="13"/>
      <c r="AL49" s="12">
        <v>0</v>
      </c>
      <c r="AM49" s="12">
        <v>0</v>
      </c>
      <c r="AN49" s="12">
        <v>0</v>
      </c>
      <c r="AO49" s="12">
        <v>0</v>
      </c>
      <c r="AP49" s="13"/>
    </row>
    <row r="50" spans="1:42" hidden="1">
      <c r="A50" s="10">
        <v>44</v>
      </c>
      <c r="B50" s="11" t="s">
        <v>60</v>
      </c>
      <c r="C50" s="12">
        <v>0</v>
      </c>
      <c r="D50" s="12">
        <v>0</v>
      </c>
      <c r="E50" s="12">
        <v>0</v>
      </c>
      <c r="F50" s="12">
        <v>0</v>
      </c>
      <c r="G50" s="13"/>
      <c r="H50" s="12">
        <v>0</v>
      </c>
      <c r="I50" s="12">
        <v>0</v>
      </c>
      <c r="J50" s="12">
        <v>0</v>
      </c>
      <c r="K50" s="12">
        <v>0</v>
      </c>
      <c r="L50" s="13"/>
      <c r="M50" s="12">
        <v>0</v>
      </c>
      <c r="N50" s="12">
        <v>0</v>
      </c>
      <c r="O50" s="12">
        <v>0</v>
      </c>
      <c r="P50" s="12">
        <v>0</v>
      </c>
      <c r="Q50" s="13"/>
      <c r="R50" s="12">
        <v>0</v>
      </c>
      <c r="S50" s="12">
        <v>0</v>
      </c>
      <c r="T50" s="12">
        <v>0</v>
      </c>
      <c r="U50" s="12">
        <v>0</v>
      </c>
      <c r="V50" s="13"/>
      <c r="W50" s="12">
        <v>0</v>
      </c>
      <c r="X50" s="12">
        <v>0</v>
      </c>
      <c r="Y50" s="12">
        <v>0</v>
      </c>
      <c r="Z50" s="12">
        <v>0</v>
      </c>
      <c r="AA50" s="13"/>
      <c r="AB50" s="12">
        <v>0</v>
      </c>
      <c r="AC50" s="12">
        <v>0</v>
      </c>
      <c r="AD50" s="12">
        <v>0</v>
      </c>
      <c r="AE50" s="12">
        <v>0</v>
      </c>
      <c r="AF50" s="13"/>
      <c r="AG50" s="12">
        <v>0</v>
      </c>
      <c r="AH50" s="12">
        <v>0</v>
      </c>
      <c r="AI50" s="12">
        <v>0</v>
      </c>
      <c r="AJ50" s="12">
        <v>0</v>
      </c>
      <c r="AK50" s="13"/>
      <c r="AL50" s="12">
        <v>0</v>
      </c>
      <c r="AM50" s="12">
        <v>0</v>
      </c>
      <c r="AN50" s="12">
        <v>0</v>
      </c>
      <c r="AO50" s="12">
        <v>0</v>
      </c>
      <c r="AP50" s="13"/>
    </row>
    <row r="51" spans="1:42" hidden="1">
      <c r="A51" s="10">
        <v>45</v>
      </c>
      <c r="B51" s="11" t="s">
        <v>61</v>
      </c>
      <c r="C51" s="12">
        <v>0</v>
      </c>
      <c r="D51" s="12">
        <v>0</v>
      </c>
      <c r="E51" s="12">
        <v>0</v>
      </c>
      <c r="F51" s="12">
        <v>0</v>
      </c>
      <c r="G51" s="13"/>
      <c r="H51" s="12">
        <v>0</v>
      </c>
      <c r="I51" s="12">
        <v>0</v>
      </c>
      <c r="J51" s="12">
        <v>0</v>
      </c>
      <c r="K51" s="12">
        <v>0</v>
      </c>
      <c r="L51" s="13"/>
      <c r="M51" s="12">
        <v>0</v>
      </c>
      <c r="N51" s="12">
        <v>0</v>
      </c>
      <c r="O51" s="12">
        <v>0</v>
      </c>
      <c r="P51" s="12">
        <v>0</v>
      </c>
      <c r="Q51" s="13"/>
      <c r="R51" s="12">
        <v>0</v>
      </c>
      <c r="S51" s="12">
        <v>0</v>
      </c>
      <c r="T51" s="12">
        <v>0</v>
      </c>
      <c r="U51" s="12">
        <v>0</v>
      </c>
      <c r="V51" s="13"/>
      <c r="W51" s="12">
        <v>0</v>
      </c>
      <c r="X51" s="12">
        <v>0</v>
      </c>
      <c r="Y51" s="12">
        <v>0</v>
      </c>
      <c r="Z51" s="12">
        <v>0</v>
      </c>
      <c r="AA51" s="13"/>
      <c r="AB51" s="12">
        <v>0</v>
      </c>
      <c r="AC51" s="12">
        <v>0</v>
      </c>
      <c r="AD51" s="12">
        <v>0</v>
      </c>
      <c r="AE51" s="12">
        <v>0</v>
      </c>
      <c r="AF51" s="13"/>
      <c r="AG51" s="12">
        <v>0</v>
      </c>
      <c r="AH51" s="12">
        <v>0</v>
      </c>
      <c r="AI51" s="12">
        <v>0</v>
      </c>
      <c r="AJ51" s="12">
        <v>0</v>
      </c>
      <c r="AK51" s="13"/>
      <c r="AL51" s="12">
        <v>0</v>
      </c>
      <c r="AM51" s="12">
        <v>0</v>
      </c>
      <c r="AN51" s="12">
        <v>0</v>
      </c>
      <c r="AO51" s="12">
        <v>0</v>
      </c>
      <c r="AP51" s="13"/>
    </row>
    <row r="52" spans="1:42" hidden="1">
      <c r="A52" s="10">
        <v>46</v>
      </c>
      <c r="B52" s="11" t="s">
        <v>62</v>
      </c>
      <c r="C52" s="12">
        <v>0</v>
      </c>
      <c r="D52" s="12">
        <v>0</v>
      </c>
      <c r="E52" s="12">
        <v>0</v>
      </c>
      <c r="F52" s="12">
        <v>0</v>
      </c>
      <c r="G52" s="13"/>
      <c r="H52" s="12">
        <v>0</v>
      </c>
      <c r="I52" s="12">
        <v>0</v>
      </c>
      <c r="J52" s="12">
        <v>0</v>
      </c>
      <c r="K52" s="12">
        <v>0</v>
      </c>
      <c r="L52" s="13"/>
      <c r="M52" s="12">
        <v>0</v>
      </c>
      <c r="N52" s="12">
        <v>0</v>
      </c>
      <c r="O52" s="12">
        <v>0</v>
      </c>
      <c r="P52" s="12">
        <v>0</v>
      </c>
      <c r="Q52" s="13"/>
      <c r="R52" s="12">
        <v>0</v>
      </c>
      <c r="S52" s="12">
        <v>0</v>
      </c>
      <c r="T52" s="12">
        <v>0</v>
      </c>
      <c r="U52" s="12">
        <v>0</v>
      </c>
      <c r="V52" s="13"/>
      <c r="W52" s="12">
        <v>0</v>
      </c>
      <c r="X52" s="12">
        <v>0</v>
      </c>
      <c r="Y52" s="12">
        <v>0</v>
      </c>
      <c r="Z52" s="12">
        <v>0</v>
      </c>
      <c r="AA52" s="13"/>
      <c r="AB52" s="12">
        <v>0</v>
      </c>
      <c r="AC52" s="12">
        <v>0</v>
      </c>
      <c r="AD52" s="12">
        <v>0</v>
      </c>
      <c r="AE52" s="12">
        <v>0</v>
      </c>
      <c r="AF52" s="13"/>
      <c r="AG52" s="12">
        <v>0</v>
      </c>
      <c r="AH52" s="12">
        <v>0</v>
      </c>
      <c r="AI52" s="12">
        <v>0</v>
      </c>
      <c r="AJ52" s="12">
        <v>0</v>
      </c>
      <c r="AK52" s="13"/>
      <c r="AL52" s="12">
        <v>0</v>
      </c>
      <c r="AM52" s="12">
        <v>0</v>
      </c>
      <c r="AN52" s="12">
        <v>0</v>
      </c>
      <c r="AO52" s="12">
        <v>0</v>
      </c>
      <c r="AP52" s="13"/>
    </row>
    <row r="53" spans="1:42" hidden="1">
      <c r="A53" s="10">
        <v>47</v>
      </c>
      <c r="B53" s="11" t="s">
        <v>63</v>
      </c>
      <c r="C53" s="12">
        <v>0</v>
      </c>
      <c r="D53" s="12">
        <v>0</v>
      </c>
      <c r="E53" s="12">
        <v>0</v>
      </c>
      <c r="F53" s="12">
        <v>0</v>
      </c>
      <c r="G53" s="13"/>
      <c r="H53" s="12">
        <v>0</v>
      </c>
      <c r="I53" s="12">
        <v>0</v>
      </c>
      <c r="J53" s="12">
        <v>0</v>
      </c>
      <c r="K53" s="12">
        <v>0</v>
      </c>
      <c r="L53" s="13"/>
      <c r="M53" s="12">
        <v>0</v>
      </c>
      <c r="N53" s="12">
        <v>0</v>
      </c>
      <c r="O53" s="12">
        <v>0</v>
      </c>
      <c r="P53" s="12">
        <v>0</v>
      </c>
      <c r="Q53" s="13"/>
      <c r="R53" s="12">
        <v>0</v>
      </c>
      <c r="S53" s="12">
        <v>0</v>
      </c>
      <c r="T53" s="12">
        <v>0</v>
      </c>
      <c r="U53" s="12">
        <v>0</v>
      </c>
      <c r="V53" s="13"/>
      <c r="W53" s="12">
        <v>0</v>
      </c>
      <c r="X53" s="12">
        <v>0</v>
      </c>
      <c r="Y53" s="12">
        <v>0</v>
      </c>
      <c r="Z53" s="12">
        <v>0</v>
      </c>
      <c r="AA53" s="13"/>
      <c r="AB53" s="12">
        <v>0</v>
      </c>
      <c r="AC53" s="12">
        <v>0</v>
      </c>
      <c r="AD53" s="12">
        <v>0</v>
      </c>
      <c r="AE53" s="12">
        <v>0</v>
      </c>
      <c r="AF53" s="13"/>
      <c r="AG53" s="12">
        <v>0</v>
      </c>
      <c r="AH53" s="12">
        <v>0</v>
      </c>
      <c r="AI53" s="12">
        <v>0</v>
      </c>
      <c r="AJ53" s="12">
        <v>0</v>
      </c>
      <c r="AK53" s="13"/>
      <c r="AL53" s="12">
        <v>0</v>
      </c>
      <c r="AM53" s="12">
        <v>0</v>
      </c>
      <c r="AN53" s="12">
        <v>0</v>
      </c>
      <c r="AO53" s="12">
        <v>0</v>
      </c>
      <c r="AP53" s="13"/>
    </row>
    <row r="54" spans="1:42" hidden="1">
      <c r="A54" s="10">
        <v>48</v>
      </c>
      <c r="B54" s="11" t="s">
        <v>41</v>
      </c>
      <c r="C54" s="12">
        <v>0</v>
      </c>
      <c r="D54" s="12">
        <v>0</v>
      </c>
      <c r="E54" s="12">
        <v>0</v>
      </c>
      <c r="F54" s="12">
        <v>0</v>
      </c>
      <c r="G54" s="13"/>
      <c r="H54" s="12">
        <v>0</v>
      </c>
      <c r="I54" s="12">
        <v>0</v>
      </c>
      <c r="J54" s="12">
        <v>0</v>
      </c>
      <c r="K54" s="12">
        <v>0</v>
      </c>
      <c r="L54" s="13"/>
      <c r="M54" s="12">
        <v>0</v>
      </c>
      <c r="N54" s="12">
        <v>0</v>
      </c>
      <c r="O54" s="12">
        <v>0</v>
      </c>
      <c r="P54" s="12">
        <v>0</v>
      </c>
      <c r="Q54" s="13"/>
      <c r="R54" s="12">
        <v>0</v>
      </c>
      <c r="S54" s="12">
        <v>0</v>
      </c>
      <c r="T54" s="12">
        <v>0</v>
      </c>
      <c r="U54" s="12">
        <v>0</v>
      </c>
      <c r="V54" s="13"/>
      <c r="W54" s="12">
        <v>0</v>
      </c>
      <c r="X54" s="12">
        <v>0</v>
      </c>
      <c r="Y54" s="12">
        <v>0</v>
      </c>
      <c r="Z54" s="12">
        <v>0</v>
      </c>
      <c r="AA54" s="13"/>
      <c r="AB54" s="12">
        <v>0</v>
      </c>
      <c r="AC54" s="12">
        <v>0</v>
      </c>
      <c r="AD54" s="12">
        <v>0</v>
      </c>
      <c r="AE54" s="12">
        <v>0</v>
      </c>
      <c r="AF54" s="13"/>
      <c r="AG54" s="12">
        <v>0</v>
      </c>
      <c r="AH54" s="12">
        <v>0</v>
      </c>
      <c r="AI54" s="12">
        <v>0</v>
      </c>
      <c r="AJ54" s="12">
        <v>0</v>
      </c>
      <c r="AK54" s="13"/>
      <c r="AL54" s="12">
        <v>0</v>
      </c>
      <c r="AM54" s="12">
        <v>0</v>
      </c>
      <c r="AN54" s="12">
        <v>0</v>
      </c>
      <c r="AO54" s="12">
        <v>0</v>
      </c>
      <c r="AP54" s="13"/>
    </row>
    <row r="55" spans="1:42" hidden="1">
      <c r="A55" s="10">
        <v>49</v>
      </c>
      <c r="B55" s="11" t="s">
        <v>42</v>
      </c>
      <c r="C55" s="12">
        <v>0</v>
      </c>
      <c r="D55" s="12">
        <v>0</v>
      </c>
      <c r="E55" s="12">
        <v>0</v>
      </c>
      <c r="F55" s="12">
        <v>0</v>
      </c>
      <c r="G55" s="13"/>
      <c r="H55" s="12">
        <v>0</v>
      </c>
      <c r="I55" s="12">
        <v>0</v>
      </c>
      <c r="J55" s="12">
        <v>0</v>
      </c>
      <c r="K55" s="12">
        <v>0</v>
      </c>
      <c r="L55" s="13"/>
      <c r="M55" s="12">
        <v>0</v>
      </c>
      <c r="N55" s="12">
        <v>0</v>
      </c>
      <c r="O55" s="12">
        <v>0</v>
      </c>
      <c r="P55" s="12">
        <v>0</v>
      </c>
      <c r="Q55" s="13"/>
      <c r="R55" s="12">
        <v>0</v>
      </c>
      <c r="S55" s="12">
        <v>0</v>
      </c>
      <c r="T55" s="12">
        <v>0</v>
      </c>
      <c r="U55" s="12">
        <v>0</v>
      </c>
      <c r="V55" s="13"/>
      <c r="W55" s="12">
        <v>0</v>
      </c>
      <c r="X55" s="12">
        <v>0</v>
      </c>
      <c r="Y55" s="12">
        <v>0</v>
      </c>
      <c r="Z55" s="12">
        <v>0</v>
      </c>
      <c r="AA55" s="13"/>
      <c r="AB55" s="12">
        <v>0</v>
      </c>
      <c r="AC55" s="12">
        <v>0</v>
      </c>
      <c r="AD55" s="12">
        <v>0</v>
      </c>
      <c r="AE55" s="12">
        <v>0</v>
      </c>
      <c r="AF55" s="13"/>
      <c r="AG55" s="12">
        <v>0</v>
      </c>
      <c r="AH55" s="12">
        <v>0</v>
      </c>
      <c r="AI55" s="12">
        <v>0</v>
      </c>
      <c r="AJ55" s="12">
        <v>0</v>
      </c>
      <c r="AK55" s="13"/>
      <c r="AL55" s="12">
        <v>0</v>
      </c>
      <c r="AM55" s="12">
        <v>0</v>
      </c>
      <c r="AN55" s="12">
        <v>0</v>
      </c>
      <c r="AO55" s="12">
        <v>0</v>
      </c>
      <c r="AP55" s="13"/>
    </row>
    <row r="56" spans="1:42" hidden="1">
      <c r="A56" s="10">
        <v>50</v>
      </c>
      <c r="B56" s="11" t="s">
        <v>43</v>
      </c>
      <c r="C56" s="12">
        <v>0</v>
      </c>
      <c r="D56" s="12">
        <v>0</v>
      </c>
      <c r="E56" s="12">
        <v>0</v>
      </c>
      <c r="F56" s="12">
        <v>0</v>
      </c>
      <c r="G56" s="13"/>
      <c r="H56" s="12">
        <v>0</v>
      </c>
      <c r="I56" s="12">
        <v>0</v>
      </c>
      <c r="J56" s="12">
        <v>0</v>
      </c>
      <c r="K56" s="12">
        <v>0</v>
      </c>
      <c r="L56" s="13"/>
      <c r="M56" s="12">
        <v>0</v>
      </c>
      <c r="N56" s="12">
        <v>0</v>
      </c>
      <c r="O56" s="12">
        <v>0</v>
      </c>
      <c r="P56" s="12">
        <v>0</v>
      </c>
      <c r="Q56" s="13"/>
      <c r="R56" s="12">
        <v>0</v>
      </c>
      <c r="S56" s="12">
        <v>0</v>
      </c>
      <c r="T56" s="12">
        <v>0</v>
      </c>
      <c r="U56" s="12">
        <v>0</v>
      </c>
      <c r="V56" s="13"/>
      <c r="W56" s="12">
        <v>0</v>
      </c>
      <c r="X56" s="12">
        <v>0</v>
      </c>
      <c r="Y56" s="12">
        <v>0</v>
      </c>
      <c r="Z56" s="12">
        <v>0</v>
      </c>
      <c r="AA56" s="13"/>
      <c r="AB56" s="12">
        <v>0</v>
      </c>
      <c r="AC56" s="12">
        <v>0</v>
      </c>
      <c r="AD56" s="12">
        <v>0</v>
      </c>
      <c r="AE56" s="12">
        <v>0</v>
      </c>
      <c r="AF56" s="13"/>
      <c r="AG56" s="12">
        <v>0</v>
      </c>
      <c r="AH56" s="12">
        <v>0</v>
      </c>
      <c r="AI56" s="12">
        <v>0</v>
      </c>
      <c r="AJ56" s="12">
        <v>0</v>
      </c>
      <c r="AK56" s="13"/>
      <c r="AL56" s="12">
        <v>0</v>
      </c>
      <c r="AM56" s="12">
        <v>0</v>
      </c>
      <c r="AN56" s="12">
        <v>0</v>
      </c>
      <c r="AO56" s="12">
        <v>0</v>
      </c>
      <c r="AP56" s="13"/>
    </row>
    <row r="57" spans="1:42" hidden="1">
      <c r="A57" s="10">
        <v>51</v>
      </c>
      <c r="B57" s="11" t="s">
        <v>44</v>
      </c>
      <c r="C57" s="12">
        <v>0</v>
      </c>
      <c r="D57" s="12">
        <v>0</v>
      </c>
      <c r="E57" s="12">
        <v>0</v>
      </c>
      <c r="F57" s="12">
        <v>0</v>
      </c>
      <c r="G57" s="13"/>
      <c r="H57" s="12">
        <v>0</v>
      </c>
      <c r="I57" s="12">
        <v>0</v>
      </c>
      <c r="J57" s="12">
        <v>0</v>
      </c>
      <c r="K57" s="12">
        <v>0</v>
      </c>
      <c r="L57" s="13"/>
      <c r="M57" s="12">
        <v>0</v>
      </c>
      <c r="N57" s="12">
        <v>0</v>
      </c>
      <c r="O57" s="12">
        <v>0</v>
      </c>
      <c r="P57" s="12">
        <v>0</v>
      </c>
      <c r="Q57" s="13"/>
      <c r="R57" s="12">
        <v>0</v>
      </c>
      <c r="S57" s="12">
        <v>0</v>
      </c>
      <c r="T57" s="12">
        <v>0</v>
      </c>
      <c r="U57" s="12">
        <v>0</v>
      </c>
      <c r="V57" s="13"/>
      <c r="W57" s="12">
        <v>0</v>
      </c>
      <c r="X57" s="12">
        <v>0</v>
      </c>
      <c r="Y57" s="12">
        <v>0</v>
      </c>
      <c r="Z57" s="12">
        <v>0</v>
      </c>
      <c r="AA57" s="13"/>
      <c r="AB57" s="12">
        <v>0</v>
      </c>
      <c r="AC57" s="12">
        <v>0</v>
      </c>
      <c r="AD57" s="12">
        <v>0</v>
      </c>
      <c r="AE57" s="12">
        <v>0</v>
      </c>
      <c r="AF57" s="13"/>
      <c r="AG57" s="12">
        <v>0</v>
      </c>
      <c r="AH57" s="12">
        <v>0</v>
      </c>
      <c r="AI57" s="12">
        <v>0</v>
      </c>
      <c r="AJ57" s="12">
        <v>0</v>
      </c>
      <c r="AK57" s="13"/>
      <c r="AL57" s="12">
        <v>0</v>
      </c>
      <c r="AM57" s="12">
        <v>0</v>
      </c>
      <c r="AN57" s="12">
        <v>0</v>
      </c>
      <c r="AO57" s="12">
        <v>0</v>
      </c>
      <c r="AP57" s="13"/>
    </row>
    <row r="58" spans="1:42" hidden="1">
      <c r="A58" s="10">
        <v>52</v>
      </c>
      <c r="B58" s="11" t="s">
        <v>45</v>
      </c>
      <c r="C58" s="12">
        <v>0</v>
      </c>
      <c r="D58" s="12">
        <v>0</v>
      </c>
      <c r="E58" s="12">
        <v>0</v>
      </c>
      <c r="F58" s="12">
        <v>0</v>
      </c>
      <c r="G58" s="13"/>
      <c r="H58" s="12">
        <v>0</v>
      </c>
      <c r="I58" s="12">
        <v>0</v>
      </c>
      <c r="J58" s="12">
        <v>0</v>
      </c>
      <c r="K58" s="12">
        <v>0</v>
      </c>
      <c r="L58" s="13"/>
      <c r="M58" s="12">
        <v>0</v>
      </c>
      <c r="N58" s="12">
        <v>0</v>
      </c>
      <c r="O58" s="12">
        <v>0</v>
      </c>
      <c r="P58" s="12">
        <v>0</v>
      </c>
      <c r="Q58" s="13"/>
      <c r="R58" s="12">
        <v>0</v>
      </c>
      <c r="S58" s="12">
        <v>0</v>
      </c>
      <c r="T58" s="12">
        <v>0</v>
      </c>
      <c r="U58" s="12">
        <v>0</v>
      </c>
      <c r="V58" s="13"/>
      <c r="W58" s="12">
        <v>0</v>
      </c>
      <c r="X58" s="12">
        <v>0</v>
      </c>
      <c r="Y58" s="12">
        <v>0</v>
      </c>
      <c r="Z58" s="12">
        <v>0</v>
      </c>
      <c r="AA58" s="13"/>
      <c r="AB58" s="12">
        <v>0</v>
      </c>
      <c r="AC58" s="12">
        <v>0</v>
      </c>
      <c r="AD58" s="12">
        <v>0</v>
      </c>
      <c r="AE58" s="12">
        <v>0</v>
      </c>
      <c r="AF58" s="13"/>
      <c r="AG58" s="12">
        <v>0</v>
      </c>
      <c r="AH58" s="12">
        <v>0</v>
      </c>
      <c r="AI58" s="12">
        <v>0</v>
      </c>
      <c r="AJ58" s="12">
        <v>0</v>
      </c>
      <c r="AK58" s="13"/>
      <c r="AL58" s="12">
        <v>0</v>
      </c>
      <c r="AM58" s="12">
        <v>0</v>
      </c>
      <c r="AN58" s="12">
        <v>0</v>
      </c>
      <c r="AO58" s="12">
        <v>0</v>
      </c>
      <c r="AP58" s="13"/>
    </row>
    <row r="59" spans="1:42" hidden="1">
      <c r="A59" s="10">
        <v>53</v>
      </c>
      <c r="B59" s="11" t="s">
        <v>46</v>
      </c>
      <c r="C59" s="12">
        <v>0</v>
      </c>
      <c r="D59" s="12">
        <v>0</v>
      </c>
      <c r="E59" s="12">
        <v>0</v>
      </c>
      <c r="F59" s="12">
        <v>0</v>
      </c>
      <c r="G59" s="13"/>
      <c r="H59" s="12">
        <v>0</v>
      </c>
      <c r="I59" s="12">
        <v>0</v>
      </c>
      <c r="J59" s="12">
        <v>0</v>
      </c>
      <c r="K59" s="12">
        <v>0</v>
      </c>
      <c r="L59" s="13"/>
      <c r="M59" s="12">
        <v>0</v>
      </c>
      <c r="N59" s="12">
        <v>0</v>
      </c>
      <c r="O59" s="12">
        <v>0</v>
      </c>
      <c r="P59" s="12">
        <v>0</v>
      </c>
      <c r="Q59" s="13"/>
      <c r="R59" s="12">
        <v>0</v>
      </c>
      <c r="S59" s="12">
        <v>0</v>
      </c>
      <c r="T59" s="12">
        <v>0</v>
      </c>
      <c r="U59" s="12">
        <v>0</v>
      </c>
      <c r="V59" s="13"/>
      <c r="W59" s="12">
        <v>0</v>
      </c>
      <c r="X59" s="12">
        <v>0</v>
      </c>
      <c r="Y59" s="12">
        <v>0</v>
      </c>
      <c r="Z59" s="12">
        <v>0</v>
      </c>
      <c r="AA59" s="13"/>
      <c r="AB59" s="12">
        <v>0</v>
      </c>
      <c r="AC59" s="12">
        <v>0</v>
      </c>
      <c r="AD59" s="12">
        <v>0</v>
      </c>
      <c r="AE59" s="12">
        <v>0</v>
      </c>
      <c r="AF59" s="13"/>
      <c r="AG59" s="12">
        <v>0</v>
      </c>
      <c r="AH59" s="12">
        <v>0</v>
      </c>
      <c r="AI59" s="12">
        <v>0</v>
      </c>
      <c r="AJ59" s="12">
        <v>0</v>
      </c>
      <c r="AK59" s="13"/>
      <c r="AL59" s="12">
        <v>0</v>
      </c>
      <c r="AM59" s="12">
        <v>0</v>
      </c>
      <c r="AN59" s="12">
        <v>0</v>
      </c>
      <c r="AO59" s="12">
        <v>0</v>
      </c>
      <c r="AP59" s="13"/>
    </row>
    <row r="60" spans="1:42" hidden="1">
      <c r="A60" s="10">
        <v>54</v>
      </c>
      <c r="B60" s="14" t="s">
        <v>77</v>
      </c>
      <c r="C60" s="12">
        <v>0</v>
      </c>
      <c r="D60" s="12">
        <v>0</v>
      </c>
      <c r="E60" s="12">
        <v>0</v>
      </c>
      <c r="F60" s="12">
        <v>0</v>
      </c>
      <c r="G60" s="13"/>
      <c r="H60" s="12">
        <v>0</v>
      </c>
      <c r="I60" s="12">
        <v>0</v>
      </c>
      <c r="J60" s="12">
        <v>0</v>
      </c>
      <c r="K60" s="12">
        <v>0</v>
      </c>
      <c r="L60" s="13"/>
      <c r="M60" s="12">
        <v>0</v>
      </c>
      <c r="N60" s="12">
        <v>0</v>
      </c>
      <c r="O60" s="12">
        <v>0</v>
      </c>
      <c r="P60" s="12">
        <v>0</v>
      </c>
      <c r="Q60" s="13"/>
      <c r="R60" s="12">
        <v>0</v>
      </c>
      <c r="S60" s="12">
        <v>0</v>
      </c>
      <c r="T60" s="12">
        <v>0</v>
      </c>
      <c r="U60" s="12">
        <v>0</v>
      </c>
      <c r="V60" s="13"/>
      <c r="W60" s="12">
        <v>0</v>
      </c>
      <c r="X60" s="12">
        <v>0</v>
      </c>
      <c r="Y60" s="12">
        <v>0</v>
      </c>
      <c r="Z60" s="12">
        <v>0</v>
      </c>
      <c r="AA60" s="13"/>
      <c r="AB60" s="12">
        <v>0</v>
      </c>
      <c r="AC60" s="12">
        <v>0</v>
      </c>
      <c r="AD60" s="12">
        <v>0</v>
      </c>
      <c r="AE60" s="12">
        <v>0</v>
      </c>
      <c r="AF60" s="13"/>
      <c r="AG60" s="12">
        <v>0</v>
      </c>
      <c r="AH60" s="12">
        <v>0</v>
      </c>
      <c r="AI60" s="12">
        <v>0</v>
      </c>
      <c r="AJ60" s="12">
        <v>0</v>
      </c>
      <c r="AK60" s="13"/>
      <c r="AL60" s="12">
        <v>0</v>
      </c>
      <c r="AM60" s="12">
        <v>0</v>
      </c>
      <c r="AN60" s="12">
        <v>0</v>
      </c>
      <c r="AO60" s="12">
        <v>0</v>
      </c>
      <c r="AP60" s="13"/>
    </row>
    <row r="61" spans="1:42" hidden="1">
      <c r="A61" s="10">
        <v>55</v>
      </c>
      <c r="B61" s="14" t="s">
        <v>1295</v>
      </c>
      <c r="C61" s="12">
        <v>0</v>
      </c>
      <c r="D61" s="12">
        <v>0</v>
      </c>
      <c r="E61" s="12">
        <v>0</v>
      </c>
      <c r="F61" s="12">
        <v>0</v>
      </c>
      <c r="G61" s="13"/>
      <c r="H61" s="12">
        <v>0</v>
      </c>
      <c r="I61" s="12">
        <v>0</v>
      </c>
      <c r="J61" s="12">
        <v>0</v>
      </c>
      <c r="K61" s="12">
        <v>0</v>
      </c>
      <c r="L61" s="13"/>
      <c r="M61" s="12">
        <v>0</v>
      </c>
      <c r="N61" s="12">
        <v>0</v>
      </c>
      <c r="O61" s="12">
        <v>0</v>
      </c>
      <c r="P61" s="12">
        <v>0</v>
      </c>
      <c r="Q61" s="13"/>
      <c r="R61" s="12">
        <v>0</v>
      </c>
      <c r="S61" s="12">
        <v>0</v>
      </c>
      <c r="T61" s="12">
        <v>0</v>
      </c>
      <c r="U61" s="12">
        <v>0</v>
      </c>
      <c r="V61" s="13"/>
      <c r="W61" s="12">
        <v>0</v>
      </c>
      <c r="X61" s="12">
        <v>0</v>
      </c>
      <c r="Y61" s="12">
        <v>0</v>
      </c>
      <c r="Z61" s="12">
        <v>0</v>
      </c>
      <c r="AA61" s="13"/>
      <c r="AB61" s="12">
        <v>0</v>
      </c>
      <c r="AC61" s="12">
        <v>0</v>
      </c>
      <c r="AD61" s="12">
        <v>0</v>
      </c>
      <c r="AE61" s="12">
        <v>0</v>
      </c>
      <c r="AF61" s="13"/>
      <c r="AG61" s="12">
        <v>0</v>
      </c>
      <c r="AH61" s="12">
        <v>0</v>
      </c>
      <c r="AI61" s="12">
        <v>0</v>
      </c>
      <c r="AJ61" s="12">
        <v>0</v>
      </c>
      <c r="AK61" s="13"/>
      <c r="AL61" s="12">
        <v>0</v>
      </c>
      <c r="AM61" s="12">
        <v>0</v>
      </c>
      <c r="AN61" s="12">
        <v>0</v>
      </c>
      <c r="AO61" s="12">
        <v>0</v>
      </c>
      <c r="AP61" s="13"/>
    </row>
    <row r="62" spans="1:42" hidden="1">
      <c r="A62" s="10">
        <v>56</v>
      </c>
      <c r="B62" s="11" t="s">
        <v>47</v>
      </c>
      <c r="C62" s="12">
        <v>0</v>
      </c>
      <c r="D62" s="12">
        <v>0</v>
      </c>
      <c r="E62" s="12">
        <v>0</v>
      </c>
      <c r="F62" s="12">
        <v>0</v>
      </c>
      <c r="G62" s="13"/>
      <c r="H62" s="12">
        <v>0</v>
      </c>
      <c r="I62" s="12">
        <v>0</v>
      </c>
      <c r="J62" s="12">
        <v>0</v>
      </c>
      <c r="K62" s="12">
        <v>0</v>
      </c>
      <c r="L62" s="13"/>
      <c r="M62" s="12">
        <v>0</v>
      </c>
      <c r="N62" s="12">
        <v>0</v>
      </c>
      <c r="O62" s="12">
        <v>0</v>
      </c>
      <c r="P62" s="12">
        <v>0</v>
      </c>
      <c r="Q62" s="13"/>
      <c r="R62" s="12">
        <v>0</v>
      </c>
      <c r="S62" s="12">
        <v>0</v>
      </c>
      <c r="T62" s="12">
        <v>0</v>
      </c>
      <c r="U62" s="12">
        <v>0</v>
      </c>
      <c r="V62" s="13"/>
      <c r="W62" s="12">
        <v>0</v>
      </c>
      <c r="X62" s="12">
        <v>0</v>
      </c>
      <c r="Y62" s="12">
        <v>0</v>
      </c>
      <c r="Z62" s="12">
        <v>0</v>
      </c>
      <c r="AA62" s="13"/>
      <c r="AB62" s="12">
        <v>0</v>
      </c>
      <c r="AC62" s="12">
        <v>0</v>
      </c>
      <c r="AD62" s="12">
        <v>0</v>
      </c>
      <c r="AE62" s="12">
        <v>0</v>
      </c>
      <c r="AF62" s="13"/>
      <c r="AG62" s="12">
        <v>0</v>
      </c>
      <c r="AH62" s="12">
        <v>0</v>
      </c>
      <c r="AI62" s="12">
        <v>0</v>
      </c>
      <c r="AJ62" s="12">
        <v>0</v>
      </c>
      <c r="AK62" s="13"/>
      <c r="AL62" s="12">
        <v>0</v>
      </c>
      <c r="AM62" s="12">
        <v>0</v>
      </c>
      <c r="AN62" s="12">
        <v>0</v>
      </c>
      <c r="AO62" s="12">
        <v>0</v>
      </c>
      <c r="AP62" s="13"/>
    </row>
    <row r="63" spans="1:42" hidden="1">
      <c r="A63" s="10">
        <v>57</v>
      </c>
      <c r="B63" s="11" t="s">
        <v>64</v>
      </c>
      <c r="C63" s="12">
        <v>0</v>
      </c>
      <c r="D63" s="12">
        <v>0</v>
      </c>
      <c r="E63" s="12">
        <v>0</v>
      </c>
      <c r="F63" s="12">
        <v>0</v>
      </c>
      <c r="G63" s="13"/>
      <c r="H63" s="12">
        <v>0</v>
      </c>
      <c r="I63" s="12">
        <v>0</v>
      </c>
      <c r="J63" s="12">
        <v>0</v>
      </c>
      <c r="K63" s="12">
        <v>0</v>
      </c>
      <c r="L63" s="13"/>
      <c r="M63" s="12">
        <v>0</v>
      </c>
      <c r="N63" s="12">
        <v>0</v>
      </c>
      <c r="O63" s="12">
        <v>0</v>
      </c>
      <c r="P63" s="12">
        <v>0</v>
      </c>
      <c r="Q63" s="13"/>
      <c r="R63" s="12">
        <v>0</v>
      </c>
      <c r="S63" s="12">
        <v>0</v>
      </c>
      <c r="T63" s="12">
        <v>0</v>
      </c>
      <c r="U63" s="12">
        <v>0</v>
      </c>
      <c r="V63" s="13"/>
      <c r="W63" s="12">
        <v>0</v>
      </c>
      <c r="X63" s="12">
        <v>0</v>
      </c>
      <c r="Y63" s="12">
        <v>0</v>
      </c>
      <c r="Z63" s="12">
        <v>0</v>
      </c>
      <c r="AA63" s="13"/>
      <c r="AB63" s="12">
        <v>0</v>
      </c>
      <c r="AC63" s="12">
        <v>0</v>
      </c>
      <c r="AD63" s="12">
        <v>0</v>
      </c>
      <c r="AE63" s="12">
        <v>0</v>
      </c>
      <c r="AF63" s="13"/>
      <c r="AG63" s="12">
        <v>0</v>
      </c>
      <c r="AH63" s="12">
        <v>0</v>
      </c>
      <c r="AI63" s="12">
        <v>0</v>
      </c>
      <c r="AJ63" s="12">
        <v>0</v>
      </c>
      <c r="AK63" s="13"/>
      <c r="AL63" s="12">
        <v>0</v>
      </c>
      <c r="AM63" s="12">
        <v>0</v>
      </c>
      <c r="AN63" s="12">
        <v>0</v>
      </c>
      <c r="AO63" s="12">
        <v>0</v>
      </c>
      <c r="AP63" s="13"/>
    </row>
    <row r="64" spans="1:42" hidden="1">
      <c r="A64" s="10">
        <v>58</v>
      </c>
      <c r="B64" s="11" t="s">
        <v>48</v>
      </c>
      <c r="C64" s="12">
        <v>0</v>
      </c>
      <c r="D64" s="12">
        <v>0</v>
      </c>
      <c r="E64" s="12">
        <v>0</v>
      </c>
      <c r="F64" s="12">
        <v>0</v>
      </c>
      <c r="G64" s="13"/>
      <c r="H64" s="12">
        <v>0</v>
      </c>
      <c r="I64" s="12">
        <v>0</v>
      </c>
      <c r="J64" s="12">
        <v>0</v>
      </c>
      <c r="K64" s="12">
        <v>0</v>
      </c>
      <c r="L64" s="13"/>
      <c r="M64" s="12">
        <v>0</v>
      </c>
      <c r="N64" s="12">
        <v>0</v>
      </c>
      <c r="O64" s="12">
        <v>0</v>
      </c>
      <c r="P64" s="12">
        <v>0</v>
      </c>
      <c r="Q64" s="13"/>
      <c r="R64" s="12">
        <v>0</v>
      </c>
      <c r="S64" s="12">
        <v>0</v>
      </c>
      <c r="T64" s="12">
        <v>0</v>
      </c>
      <c r="U64" s="12">
        <v>0</v>
      </c>
      <c r="V64" s="13"/>
      <c r="W64" s="12">
        <v>0</v>
      </c>
      <c r="X64" s="12">
        <v>0</v>
      </c>
      <c r="Y64" s="12">
        <v>0</v>
      </c>
      <c r="Z64" s="12">
        <v>0</v>
      </c>
      <c r="AA64" s="13"/>
      <c r="AB64" s="12">
        <v>0</v>
      </c>
      <c r="AC64" s="12">
        <v>0</v>
      </c>
      <c r="AD64" s="12">
        <v>0</v>
      </c>
      <c r="AE64" s="12">
        <v>0</v>
      </c>
      <c r="AF64" s="13"/>
      <c r="AG64" s="12">
        <v>0</v>
      </c>
      <c r="AH64" s="12">
        <v>0</v>
      </c>
      <c r="AI64" s="12">
        <v>0</v>
      </c>
      <c r="AJ64" s="12">
        <v>0</v>
      </c>
      <c r="AK64" s="13"/>
      <c r="AL64" s="12">
        <v>0</v>
      </c>
      <c r="AM64" s="12">
        <v>0</v>
      </c>
      <c r="AN64" s="12">
        <v>0</v>
      </c>
      <c r="AO64" s="12">
        <v>0</v>
      </c>
      <c r="AP64" s="13"/>
    </row>
    <row r="65" spans="1:42" hidden="1">
      <c r="A65" s="10">
        <v>59</v>
      </c>
      <c r="B65" s="11" t="s">
        <v>65</v>
      </c>
      <c r="C65" s="12">
        <v>0</v>
      </c>
      <c r="D65" s="12">
        <v>0</v>
      </c>
      <c r="E65" s="12">
        <v>0</v>
      </c>
      <c r="F65" s="12">
        <v>0</v>
      </c>
      <c r="G65" s="13"/>
      <c r="H65" s="12">
        <v>0</v>
      </c>
      <c r="I65" s="12">
        <v>0</v>
      </c>
      <c r="J65" s="12">
        <v>0</v>
      </c>
      <c r="K65" s="12">
        <v>0</v>
      </c>
      <c r="L65" s="13"/>
      <c r="M65" s="12">
        <v>0</v>
      </c>
      <c r="N65" s="12">
        <v>0</v>
      </c>
      <c r="O65" s="12">
        <v>0</v>
      </c>
      <c r="P65" s="12">
        <v>0</v>
      </c>
      <c r="Q65" s="13"/>
      <c r="R65" s="12">
        <v>0</v>
      </c>
      <c r="S65" s="12">
        <v>0</v>
      </c>
      <c r="T65" s="12">
        <v>0</v>
      </c>
      <c r="U65" s="12">
        <v>0</v>
      </c>
      <c r="V65" s="13"/>
      <c r="W65" s="12">
        <v>0</v>
      </c>
      <c r="X65" s="12">
        <v>0</v>
      </c>
      <c r="Y65" s="12">
        <v>0</v>
      </c>
      <c r="Z65" s="12">
        <v>0</v>
      </c>
      <c r="AA65" s="13"/>
      <c r="AB65" s="12">
        <v>0</v>
      </c>
      <c r="AC65" s="12">
        <v>0</v>
      </c>
      <c r="AD65" s="12">
        <v>0</v>
      </c>
      <c r="AE65" s="12">
        <v>0</v>
      </c>
      <c r="AF65" s="13"/>
      <c r="AG65" s="12">
        <v>0</v>
      </c>
      <c r="AH65" s="12">
        <v>0</v>
      </c>
      <c r="AI65" s="12">
        <v>0</v>
      </c>
      <c r="AJ65" s="12">
        <v>0</v>
      </c>
      <c r="AK65" s="13"/>
      <c r="AL65" s="12">
        <v>0</v>
      </c>
      <c r="AM65" s="12">
        <v>0</v>
      </c>
      <c r="AN65" s="12">
        <v>0</v>
      </c>
      <c r="AO65" s="12">
        <v>0</v>
      </c>
      <c r="AP65" s="13"/>
    </row>
    <row r="66" spans="1:42" hidden="1">
      <c r="A66" s="10">
        <v>60</v>
      </c>
      <c r="B66" s="11" t="s">
        <v>49</v>
      </c>
      <c r="C66" s="12">
        <v>0</v>
      </c>
      <c r="D66" s="12">
        <v>0</v>
      </c>
      <c r="E66" s="12">
        <v>0</v>
      </c>
      <c r="F66" s="12">
        <v>0</v>
      </c>
      <c r="G66" s="13"/>
      <c r="H66" s="12">
        <v>0</v>
      </c>
      <c r="I66" s="12">
        <v>0</v>
      </c>
      <c r="J66" s="12">
        <v>0</v>
      </c>
      <c r="K66" s="12">
        <v>0</v>
      </c>
      <c r="L66" s="13"/>
      <c r="M66" s="12">
        <v>0</v>
      </c>
      <c r="N66" s="12">
        <v>0</v>
      </c>
      <c r="O66" s="12">
        <v>0</v>
      </c>
      <c r="P66" s="12">
        <v>0</v>
      </c>
      <c r="Q66" s="13"/>
      <c r="R66" s="12">
        <v>0</v>
      </c>
      <c r="S66" s="12">
        <v>0</v>
      </c>
      <c r="T66" s="12">
        <v>0</v>
      </c>
      <c r="U66" s="12">
        <v>0</v>
      </c>
      <c r="V66" s="13"/>
      <c r="W66" s="12">
        <v>0</v>
      </c>
      <c r="X66" s="12">
        <v>0</v>
      </c>
      <c r="Y66" s="12">
        <v>0</v>
      </c>
      <c r="Z66" s="12">
        <v>0</v>
      </c>
      <c r="AA66" s="13"/>
      <c r="AB66" s="12">
        <v>0</v>
      </c>
      <c r="AC66" s="12">
        <v>0</v>
      </c>
      <c r="AD66" s="12">
        <v>0</v>
      </c>
      <c r="AE66" s="12">
        <v>0</v>
      </c>
      <c r="AF66" s="13"/>
      <c r="AG66" s="12">
        <v>0</v>
      </c>
      <c r="AH66" s="12">
        <v>0</v>
      </c>
      <c r="AI66" s="12">
        <v>0</v>
      </c>
      <c r="AJ66" s="12">
        <v>0</v>
      </c>
      <c r="AK66" s="13"/>
      <c r="AL66" s="12">
        <v>0</v>
      </c>
      <c r="AM66" s="12">
        <v>0</v>
      </c>
      <c r="AN66" s="12">
        <v>0</v>
      </c>
      <c r="AO66" s="12">
        <v>0</v>
      </c>
      <c r="AP66" s="13"/>
    </row>
    <row r="67" spans="1:42" hidden="1">
      <c r="A67" s="10">
        <v>61</v>
      </c>
      <c r="B67" s="11" t="s">
        <v>50</v>
      </c>
      <c r="C67" s="12">
        <v>0</v>
      </c>
      <c r="D67" s="12">
        <v>0</v>
      </c>
      <c r="E67" s="12">
        <v>0</v>
      </c>
      <c r="F67" s="12">
        <v>0</v>
      </c>
      <c r="G67" s="13"/>
      <c r="H67" s="12">
        <v>0</v>
      </c>
      <c r="I67" s="12">
        <v>0</v>
      </c>
      <c r="J67" s="12">
        <v>0</v>
      </c>
      <c r="K67" s="12">
        <v>0</v>
      </c>
      <c r="L67" s="13"/>
      <c r="M67" s="12">
        <v>0</v>
      </c>
      <c r="N67" s="12">
        <v>0</v>
      </c>
      <c r="O67" s="12">
        <v>0</v>
      </c>
      <c r="P67" s="12">
        <v>0</v>
      </c>
      <c r="Q67" s="13"/>
      <c r="R67" s="12">
        <v>0</v>
      </c>
      <c r="S67" s="12">
        <v>0</v>
      </c>
      <c r="T67" s="12">
        <v>0</v>
      </c>
      <c r="U67" s="12">
        <v>0</v>
      </c>
      <c r="V67" s="13"/>
      <c r="W67" s="12">
        <v>0</v>
      </c>
      <c r="X67" s="12">
        <v>0</v>
      </c>
      <c r="Y67" s="12">
        <v>0</v>
      </c>
      <c r="Z67" s="12">
        <v>0</v>
      </c>
      <c r="AA67" s="13"/>
      <c r="AB67" s="12">
        <v>0</v>
      </c>
      <c r="AC67" s="12">
        <v>0</v>
      </c>
      <c r="AD67" s="12">
        <v>0</v>
      </c>
      <c r="AE67" s="12">
        <v>0</v>
      </c>
      <c r="AF67" s="13"/>
      <c r="AG67" s="12">
        <v>0</v>
      </c>
      <c r="AH67" s="12">
        <v>0</v>
      </c>
      <c r="AI67" s="12">
        <v>0</v>
      </c>
      <c r="AJ67" s="12">
        <v>0</v>
      </c>
      <c r="AK67" s="13"/>
      <c r="AL67" s="12">
        <v>0</v>
      </c>
      <c r="AM67" s="12">
        <v>0</v>
      </c>
      <c r="AN67" s="12">
        <v>0</v>
      </c>
      <c r="AO67" s="12">
        <v>0</v>
      </c>
      <c r="AP67" s="13"/>
    </row>
    <row r="68" spans="1:42" ht="31.5" hidden="1">
      <c r="A68" s="10">
        <v>62</v>
      </c>
      <c r="B68" s="14" t="s">
        <v>51</v>
      </c>
      <c r="C68" s="12">
        <v>0</v>
      </c>
      <c r="D68" s="12">
        <v>0</v>
      </c>
      <c r="E68" s="12">
        <v>0</v>
      </c>
      <c r="F68" s="12">
        <v>0</v>
      </c>
      <c r="G68" s="13"/>
      <c r="H68" s="12">
        <v>0</v>
      </c>
      <c r="I68" s="12">
        <v>0</v>
      </c>
      <c r="J68" s="12">
        <v>0</v>
      </c>
      <c r="K68" s="12">
        <v>0</v>
      </c>
      <c r="L68" s="13"/>
      <c r="M68" s="12">
        <v>0</v>
      </c>
      <c r="N68" s="12">
        <v>0</v>
      </c>
      <c r="O68" s="12">
        <v>0</v>
      </c>
      <c r="P68" s="12">
        <v>0</v>
      </c>
      <c r="Q68" s="13"/>
      <c r="R68" s="12">
        <v>0</v>
      </c>
      <c r="S68" s="12">
        <v>0</v>
      </c>
      <c r="T68" s="12">
        <v>0</v>
      </c>
      <c r="U68" s="12">
        <v>0</v>
      </c>
      <c r="V68" s="13"/>
      <c r="W68" s="12">
        <v>0</v>
      </c>
      <c r="X68" s="12">
        <v>0</v>
      </c>
      <c r="Y68" s="12">
        <v>0</v>
      </c>
      <c r="Z68" s="12">
        <v>0</v>
      </c>
      <c r="AA68" s="13"/>
      <c r="AB68" s="12">
        <v>0</v>
      </c>
      <c r="AC68" s="12">
        <v>0</v>
      </c>
      <c r="AD68" s="12">
        <v>0</v>
      </c>
      <c r="AE68" s="12">
        <v>0</v>
      </c>
      <c r="AF68" s="13"/>
      <c r="AG68" s="12">
        <v>0</v>
      </c>
      <c r="AH68" s="12">
        <v>0</v>
      </c>
      <c r="AI68" s="12">
        <v>0</v>
      </c>
      <c r="AJ68" s="12">
        <v>0</v>
      </c>
      <c r="AK68" s="13"/>
      <c r="AL68" s="12">
        <v>0</v>
      </c>
      <c r="AM68" s="12">
        <v>0</v>
      </c>
      <c r="AN68" s="12">
        <v>0</v>
      </c>
      <c r="AO68" s="12">
        <v>0</v>
      </c>
      <c r="AP68" s="13"/>
    </row>
    <row r="69" spans="1:42" hidden="1">
      <c r="A69" s="205" t="s">
        <v>52</v>
      </c>
      <c r="B69" s="205"/>
      <c r="C69" s="15">
        <v>36</v>
      </c>
      <c r="D69" s="15">
        <v>36000000</v>
      </c>
      <c r="E69" s="15">
        <v>0</v>
      </c>
      <c r="F69" s="15">
        <v>36000000</v>
      </c>
      <c r="G69" s="13"/>
      <c r="H69" s="15">
        <v>113</v>
      </c>
      <c r="I69" s="15">
        <v>56500000</v>
      </c>
      <c r="J69" s="15">
        <v>0</v>
      </c>
      <c r="K69" s="15">
        <v>56500000</v>
      </c>
      <c r="L69" s="13"/>
      <c r="M69" s="15">
        <v>230</v>
      </c>
      <c r="N69" s="15">
        <v>115000000</v>
      </c>
      <c r="O69" s="15">
        <v>0</v>
      </c>
      <c r="P69" s="15">
        <v>115000000</v>
      </c>
      <c r="Q69" s="13"/>
      <c r="R69" s="15">
        <v>190</v>
      </c>
      <c r="S69" s="15">
        <v>33250000</v>
      </c>
      <c r="T69" s="15">
        <v>0</v>
      </c>
      <c r="U69" s="15">
        <v>33250000</v>
      </c>
      <c r="V69" s="13"/>
      <c r="W69" s="15">
        <v>9949</v>
      </c>
      <c r="X69" s="15">
        <v>139410000</v>
      </c>
      <c r="Y69" s="15">
        <v>0</v>
      </c>
      <c r="Z69" s="15">
        <v>139410000</v>
      </c>
      <c r="AA69" s="13"/>
      <c r="AB69" s="15">
        <v>8410</v>
      </c>
      <c r="AC69" s="15">
        <v>84100000</v>
      </c>
      <c r="AD69" s="15">
        <v>0</v>
      </c>
      <c r="AE69" s="15">
        <v>84100000</v>
      </c>
      <c r="AF69" s="13"/>
      <c r="AG69" s="15">
        <v>719</v>
      </c>
      <c r="AH69" s="15">
        <v>21570000</v>
      </c>
      <c r="AI69" s="15">
        <v>0</v>
      </c>
      <c r="AJ69" s="15">
        <v>21570000</v>
      </c>
      <c r="AK69" s="13"/>
      <c r="AL69" s="15">
        <v>0</v>
      </c>
      <c r="AM69" s="15">
        <v>485830000</v>
      </c>
      <c r="AN69" s="15">
        <v>0</v>
      </c>
      <c r="AO69" s="15">
        <v>485830000</v>
      </c>
      <c r="AP69" s="13"/>
    </row>
    <row r="70" spans="1:42" hidden="1">
      <c r="A70" s="206" t="s">
        <v>53</v>
      </c>
      <c r="B70" s="206"/>
      <c r="C70" s="16">
        <v>0</v>
      </c>
      <c r="D70" s="16">
        <v>0</v>
      </c>
      <c r="E70" s="16">
        <v>0</v>
      </c>
      <c r="F70" s="16">
        <v>0</v>
      </c>
      <c r="G70" s="13"/>
      <c r="H70" s="16">
        <v>0</v>
      </c>
      <c r="I70" s="16">
        <v>0</v>
      </c>
      <c r="J70" s="16">
        <v>0</v>
      </c>
      <c r="K70" s="16">
        <v>0</v>
      </c>
      <c r="L70" s="13"/>
      <c r="M70" s="16">
        <v>0</v>
      </c>
      <c r="N70" s="16">
        <v>0</v>
      </c>
      <c r="O70" s="16">
        <v>0</v>
      </c>
      <c r="P70" s="16">
        <v>0</v>
      </c>
      <c r="Q70" s="13"/>
      <c r="R70" s="16">
        <v>0</v>
      </c>
      <c r="S70" s="16">
        <v>0</v>
      </c>
      <c r="T70" s="16">
        <v>0</v>
      </c>
      <c r="U70" s="16">
        <v>0</v>
      </c>
      <c r="V70" s="13"/>
      <c r="W70" s="16">
        <v>0</v>
      </c>
      <c r="X70" s="16">
        <v>0</v>
      </c>
      <c r="Y70" s="16">
        <v>0</v>
      </c>
      <c r="Z70" s="16">
        <v>0</v>
      </c>
      <c r="AA70" s="13"/>
      <c r="AB70" s="16">
        <v>0</v>
      </c>
      <c r="AC70" s="16">
        <v>0</v>
      </c>
      <c r="AD70" s="16">
        <v>0</v>
      </c>
      <c r="AE70" s="16">
        <v>0</v>
      </c>
      <c r="AF70" s="13"/>
      <c r="AG70" s="16">
        <v>141</v>
      </c>
      <c r="AH70" s="16">
        <v>4230000</v>
      </c>
      <c r="AI70" s="16">
        <v>0</v>
      </c>
      <c r="AJ70" s="16">
        <v>4230000</v>
      </c>
      <c r="AK70" s="13"/>
      <c r="AL70" s="16">
        <v>0</v>
      </c>
      <c r="AM70" s="16">
        <v>4230000</v>
      </c>
      <c r="AN70" s="16">
        <v>0</v>
      </c>
      <c r="AO70" s="16">
        <v>4230000</v>
      </c>
      <c r="AP70" s="13"/>
    </row>
    <row r="71" spans="1:42" hidden="1">
      <c r="A71" s="204" t="s">
        <v>54</v>
      </c>
      <c r="B71" s="204"/>
      <c r="C71" s="17">
        <v>36</v>
      </c>
      <c r="D71" s="17">
        <v>36000000</v>
      </c>
      <c r="E71" s="17">
        <v>0</v>
      </c>
      <c r="F71" s="17">
        <v>36000000</v>
      </c>
      <c r="G71" s="13"/>
      <c r="H71" s="17">
        <v>113</v>
      </c>
      <c r="I71" s="17">
        <v>56500000</v>
      </c>
      <c r="J71" s="17">
        <v>0</v>
      </c>
      <c r="K71" s="17">
        <v>56500000</v>
      </c>
      <c r="L71" s="13"/>
      <c r="M71" s="17">
        <v>230</v>
      </c>
      <c r="N71" s="17">
        <v>115000000</v>
      </c>
      <c r="O71" s="17">
        <v>0</v>
      </c>
      <c r="P71" s="17">
        <v>115000000</v>
      </c>
      <c r="Q71" s="13"/>
      <c r="R71" s="17">
        <v>190</v>
      </c>
      <c r="S71" s="17">
        <v>33250000</v>
      </c>
      <c r="T71" s="17">
        <v>0</v>
      </c>
      <c r="U71" s="17">
        <v>33250000</v>
      </c>
      <c r="V71" s="13"/>
      <c r="W71" s="17">
        <v>9949</v>
      </c>
      <c r="X71" s="17">
        <v>139410000</v>
      </c>
      <c r="Y71" s="17">
        <v>0</v>
      </c>
      <c r="Z71" s="17">
        <v>139410000</v>
      </c>
      <c r="AA71" s="13"/>
      <c r="AB71" s="17">
        <v>8410</v>
      </c>
      <c r="AC71" s="17">
        <v>84100000</v>
      </c>
      <c r="AD71" s="17">
        <v>0</v>
      </c>
      <c r="AE71" s="17">
        <v>84100000</v>
      </c>
      <c r="AF71" s="13"/>
      <c r="AG71" s="17">
        <v>860</v>
      </c>
      <c r="AH71" s="17">
        <v>25800000</v>
      </c>
      <c r="AI71" s="17">
        <v>0</v>
      </c>
      <c r="AJ71" s="17">
        <v>25800000</v>
      </c>
      <c r="AK71" s="13"/>
      <c r="AL71" s="17">
        <v>0</v>
      </c>
      <c r="AM71" s="17">
        <v>490060000</v>
      </c>
      <c r="AN71" s="17">
        <v>0</v>
      </c>
      <c r="AO71" s="17">
        <v>490060000</v>
      </c>
      <c r="AP71" s="13"/>
    </row>
    <row r="72" spans="1:42">
      <c r="A72" s="142">
        <v>1</v>
      </c>
      <c r="B72" s="135" t="s">
        <v>1888</v>
      </c>
      <c r="C72" s="18">
        <v>0</v>
      </c>
      <c r="D72" s="18">
        <v>0</v>
      </c>
      <c r="E72" s="18">
        <v>0</v>
      </c>
      <c r="F72" s="18">
        <f>D72+E72</f>
        <v>0</v>
      </c>
      <c r="H72" s="1">
        <v>0</v>
      </c>
      <c r="I72" s="1">
        <f>H72*500000</f>
        <v>0</v>
      </c>
      <c r="J72" s="1">
        <v>0</v>
      </c>
      <c r="K72" s="18">
        <f>I72+J72</f>
        <v>0</v>
      </c>
      <c r="M72" s="158">
        <v>1</v>
      </c>
      <c r="N72" s="1">
        <f>M72*500000</f>
        <v>500000</v>
      </c>
      <c r="O72" s="1">
        <v>0</v>
      </c>
      <c r="P72" s="18">
        <f>N72+O72</f>
        <v>500000</v>
      </c>
      <c r="R72" s="1">
        <v>0</v>
      </c>
      <c r="S72" s="1">
        <f>R72*175000</f>
        <v>0</v>
      </c>
      <c r="T72" s="1">
        <v>0</v>
      </c>
      <c r="U72" s="18">
        <f>S72+T72</f>
        <v>0</v>
      </c>
      <c r="W72" s="135">
        <v>26</v>
      </c>
      <c r="X72" s="46">
        <f>W72*14106.28</f>
        <v>366763.28</v>
      </c>
      <c r="Y72" s="1">
        <v>0</v>
      </c>
      <c r="Z72" s="19">
        <f>X72+Y72</f>
        <v>366763.28</v>
      </c>
      <c r="AB72" s="135">
        <v>19</v>
      </c>
      <c r="AC72" s="1">
        <f>AB72*10000</f>
        <v>190000</v>
      </c>
      <c r="AD72" s="1">
        <v>0</v>
      </c>
      <c r="AE72" s="18">
        <f>AC72+AD72</f>
        <v>190000</v>
      </c>
      <c r="AJ72" s="18"/>
      <c r="AL72" s="12">
        <f t="shared" ref="AL72:AL102" si="1">C72+H72+M72+R72+W72+AB72+AG72</f>
        <v>46</v>
      </c>
      <c r="AM72" s="12">
        <f t="shared" ref="AM72:AM102" si="2">D72+I72+N72+S72+X72+AC72+AH72</f>
        <v>1056763.28</v>
      </c>
      <c r="AN72" s="12">
        <f t="shared" ref="AN72:AN102" si="3">E72+J72+O72+T72+Y72+AD72+AI72</f>
        <v>0</v>
      </c>
      <c r="AO72" s="12">
        <f t="shared" ref="AO72:AO102" si="4">F72+K72+P72+U72+Z72+AE72+AJ72</f>
        <v>1056763.28</v>
      </c>
    </row>
    <row r="73" spans="1:42">
      <c r="A73" s="142">
        <v>2</v>
      </c>
      <c r="B73" s="135" t="s">
        <v>1889</v>
      </c>
      <c r="C73" s="18">
        <v>0</v>
      </c>
      <c r="D73" s="18">
        <v>0</v>
      </c>
      <c r="E73" s="18">
        <v>0</v>
      </c>
      <c r="F73" s="18">
        <f t="shared" ref="F73:F102" si="5">D73+E73</f>
        <v>0</v>
      </c>
      <c r="H73" s="1">
        <v>1</v>
      </c>
      <c r="I73" s="1">
        <f t="shared" ref="I73:I102" si="6">H73*500000</f>
        <v>500000</v>
      </c>
      <c r="J73" s="1">
        <v>0</v>
      </c>
      <c r="K73" s="18">
        <f t="shared" ref="K73:K102" si="7">I73+J73</f>
        <v>500000</v>
      </c>
      <c r="M73" s="158">
        <v>0</v>
      </c>
      <c r="N73" s="1">
        <f t="shared" ref="N73:N102" si="8">M73*500000</f>
        <v>0</v>
      </c>
      <c r="O73" s="1">
        <v>0</v>
      </c>
      <c r="P73" s="18">
        <f t="shared" ref="P73:P102" si="9">N73+O73</f>
        <v>0</v>
      </c>
      <c r="R73" s="1">
        <v>0</v>
      </c>
      <c r="S73" s="1">
        <f t="shared" ref="S73:S102" si="10">R73*175000</f>
        <v>0</v>
      </c>
      <c r="T73" s="1">
        <v>0</v>
      </c>
      <c r="U73" s="18">
        <f t="shared" ref="U73:U102" si="11">S73+T73</f>
        <v>0</v>
      </c>
      <c r="W73" s="135">
        <v>0</v>
      </c>
      <c r="X73" s="46">
        <f t="shared" ref="X73:X102" si="12">W73*14106.28</f>
        <v>0</v>
      </c>
      <c r="Y73" s="1">
        <v>0</v>
      </c>
      <c r="Z73" s="19">
        <f t="shared" ref="Z73:Z102" si="13">X73+Y73</f>
        <v>0</v>
      </c>
      <c r="AB73" s="135">
        <v>0</v>
      </c>
      <c r="AC73" s="1">
        <f t="shared" ref="AC73:AC102" si="14">AB73*10000</f>
        <v>0</v>
      </c>
      <c r="AD73" s="1">
        <v>0</v>
      </c>
      <c r="AE73" s="18">
        <f t="shared" ref="AE73:AE102" si="15">AC73+AD73</f>
        <v>0</v>
      </c>
      <c r="AL73" s="12">
        <f t="shared" si="1"/>
        <v>1</v>
      </c>
      <c r="AM73" s="12">
        <f t="shared" si="2"/>
        <v>500000</v>
      </c>
      <c r="AN73" s="12">
        <f t="shared" si="3"/>
        <v>0</v>
      </c>
      <c r="AO73" s="12">
        <f t="shared" si="4"/>
        <v>500000</v>
      </c>
    </row>
    <row r="74" spans="1:42">
      <c r="A74" s="142">
        <v>3</v>
      </c>
      <c r="B74" s="135" t="s">
        <v>1890</v>
      </c>
      <c r="C74" s="18">
        <v>0</v>
      </c>
      <c r="D74" s="18">
        <v>0</v>
      </c>
      <c r="E74" s="18">
        <v>0</v>
      </c>
      <c r="F74" s="18">
        <f t="shared" si="5"/>
        <v>0</v>
      </c>
      <c r="H74" s="1">
        <v>0</v>
      </c>
      <c r="I74" s="1">
        <f t="shared" si="6"/>
        <v>0</v>
      </c>
      <c r="J74" s="1">
        <v>0</v>
      </c>
      <c r="K74" s="18">
        <f t="shared" si="7"/>
        <v>0</v>
      </c>
      <c r="M74" s="158">
        <v>0</v>
      </c>
      <c r="N74" s="1">
        <f t="shared" si="8"/>
        <v>0</v>
      </c>
      <c r="O74" s="1">
        <v>0</v>
      </c>
      <c r="P74" s="18">
        <f t="shared" si="9"/>
        <v>0</v>
      </c>
      <c r="R74" s="1">
        <v>0</v>
      </c>
      <c r="S74" s="1">
        <f t="shared" si="10"/>
        <v>0</v>
      </c>
      <c r="T74" s="1">
        <v>0</v>
      </c>
      <c r="U74" s="18">
        <f t="shared" si="11"/>
        <v>0</v>
      </c>
      <c r="W74" s="135">
        <v>28</v>
      </c>
      <c r="X74" s="46">
        <f t="shared" si="12"/>
        <v>394975.84</v>
      </c>
      <c r="Y74" s="1">
        <v>0</v>
      </c>
      <c r="Z74" s="19">
        <f t="shared" si="13"/>
        <v>394975.84</v>
      </c>
      <c r="AB74" s="135">
        <v>21</v>
      </c>
      <c r="AC74" s="1">
        <f t="shared" si="14"/>
        <v>210000</v>
      </c>
      <c r="AD74" s="1">
        <v>0</v>
      </c>
      <c r="AE74" s="18">
        <f t="shared" si="15"/>
        <v>210000</v>
      </c>
      <c r="AL74" s="12">
        <f t="shared" si="1"/>
        <v>49</v>
      </c>
      <c r="AM74" s="12">
        <f t="shared" si="2"/>
        <v>604975.84000000008</v>
      </c>
      <c r="AN74" s="12">
        <f t="shared" si="3"/>
        <v>0</v>
      </c>
      <c r="AO74" s="12">
        <f t="shared" si="4"/>
        <v>604975.84000000008</v>
      </c>
    </row>
    <row r="75" spans="1:42">
      <c r="A75" s="142">
        <v>4</v>
      </c>
      <c r="B75" s="135" t="s">
        <v>1891</v>
      </c>
      <c r="C75" s="18">
        <v>0</v>
      </c>
      <c r="D75" s="18">
        <v>0</v>
      </c>
      <c r="E75" s="18">
        <v>0</v>
      </c>
      <c r="F75" s="18">
        <f t="shared" si="5"/>
        <v>0</v>
      </c>
      <c r="H75" s="1">
        <v>0</v>
      </c>
      <c r="I75" s="1">
        <f t="shared" si="6"/>
        <v>0</v>
      </c>
      <c r="J75" s="1">
        <v>0</v>
      </c>
      <c r="K75" s="18">
        <f t="shared" si="7"/>
        <v>0</v>
      </c>
      <c r="M75" s="158">
        <v>1</v>
      </c>
      <c r="N75" s="1">
        <f t="shared" si="8"/>
        <v>500000</v>
      </c>
      <c r="O75" s="1">
        <v>0</v>
      </c>
      <c r="P75" s="18">
        <f t="shared" si="9"/>
        <v>500000</v>
      </c>
      <c r="R75" s="1">
        <v>0</v>
      </c>
      <c r="S75" s="1">
        <f t="shared" si="10"/>
        <v>0</v>
      </c>
      <c r="T75" s="1">
        <v>0</v>
      </c>
      <c r="U75" s="18">
        <f t="shared" si="11"/>
        <v>0</v>
      </c>
      <c r="W75" s="135">
        <v>29</v>
      </c>
      <c r="X75" s="46">
        <f t="shared" si="12"/>
        <v>409082.12</v>
      </c>
      <c r="Y75" s="1">
        <v>0</v>
      </c>
      <c r="Z75" s="19">
        <f t="shared" si="13"/>
        <v>409082.12</v>
      </c>
      <c r="AB75" s="135">
        <v>25</v>
      </c>
      <c r="AC75" s="1">
        <f t="shared" si="14"/>
        <v>250000</v>
      </c>
      <c r="AD75" s="1">
        <v>0</v>
      </c>
      <c r="AE75" s="18">
        <f t="shared" si="15"/>
        <v>250000</v>
      </c>
      <c r="AL75" s="12">
        <f t="shared" si="1"/>
        <v>55</v>
      </c>
      <c r="AM75" s="12">
        <f t="shared" si="2"/>
        <v>1159082.1200000001</v>
      </c>
      <c r="AN75" s="12">
        <f t="shared" si="3"/>
        <v>0</v>
      </c>
      <c r="AO75" s="12">
        <f t="shared" si="4"/>
        <v>1159082.1200000001</v>
      </c>
    </row>
    <row r="76" spans="1:42">
      <c r="A76" s="142">
        <v>5</v>
      </c>
      <c r="B76" s="135" t="s">
        <v>1892</v>
      </c>
      <c r="C76" s="18">
        <v>0</v>
      </c>
      <c r="D76" s="18">
        <v>0</v>
      </c>
      <c r="E76" s="18">
        <v>0</v>
      </c>
      <c r="F76" s="18">
        <f t="shared" si="5"/>
        <v>0</v>
      </c>
      <c r="H76" s="1">
        <v>0</v>
      </c>
      <c r="I76" s="1">
        <f t="shared" si="6"/>
        <v>0</v>
      </c>
      <c r="J76" s="1">
        <v>0</v>
      </c>
      <c r="K76" s="18">
        <f t="shared" si="7"/>
        <v>0</v>
      </c>
      <c r="M76" s="158">
        <v>1</v>
      </c>
      <c r="N76" s="1">
        <f t="shared" si="8"/>
        <v>500000</v>
      </c>
      <c r="O76" s="1">
        <v>0</v>
      </c>
      <c r="P76" s="18">
        <f t="shared" si="9"/>
        <v>500000</v>
      </c>
      <c r="R76" s="1">
        <v>0</v>
      </c>
      <c r="S76" s="1">
        <f t="shared" si="10"/>
        <v>0</v>
      </c>
      <c r="T76" s="1">
        <v>0</v>
      </c>
      <c r="U76" s="18">
        <f t="shared" si="11"/>
        <v>0</v>
      </c>
      <c r="W76" s="135">
        <v>14</v>
      </c>
      <c r="X76" s="46">
        <f t="shared" si="12"/>
        <v>197487.92</v>
      </c>
      <c r="Y76" s="1">
        <v>0</v>
      </c>
      <c r="Z76" s="19">
        <f t="shared" si="13"/>
        <v>197487.92</v>
      </c>
      <c r="AB76" s="135">
        <v>10</v>
      </c>
      <c r="AC76" s="1">
        <f t="shared" si="14"/>
        <v>100000</v>
      </c>
      <c r="AD76" s="1">
        <v>0</v>
      </c>
      <c r="AE76" s="18">
        <f t="shared" si="15"/>
        <v>100000</v>
      </c>
      <c r="AL76" s="12">
        <f t="shared" si="1"/>
        <v>25</v>
      </c>
      <c r="AM76" s="12">
        <f t="shared" si="2"/>
        <v>797487.92</v>
      </c>
      <c r="AN76" s="12">
        <f t="shared" si="3"/>
        <v>0</v>
      </c>
      <c r="AO76" s="12">
        <f t="shared" si="4"/>
        <v>797487.92</v>
      </c>
    </row>
    <row r="77" spans="1:42">
      <c r="A77" s="142">
        <v>6</v>
      </c>
      <c r="B77" s="135" t="s">
        <v>1893</v>
      </c>
      <c r="C77" s="18">
        <v>0</v>
      </c>
      <c r="D77" s="18">
        <v>0</v>
      </c>
      <c r="E77" s="18">
        <v>0</v>
      </c>
      <c r="F77" s="18">
        <f t="shared" si="5"/>
        <v>0</v>
      </c>
      <c r="H77" s="1">
        <v>0</v>
      </c>
      <c r="I77" s="1">
        <f t="shared" si="6"/>
        <v>0</v>
      </c>
      <c r="J77" s="1">
        <v>0</v>
      </c>
      <c r="K77" s="18">
        <f t="shared" si="7"/>
        <v>0</v>
      </c>
      <c r="M77" s="158">
        <v>1</v>
      </c>
      <c r="N77" s="1">
        <f t="shared" si="8"/>
        <v>500000</v>
      </c>
      <c r="O77" s="1">
        <v>0</v>
      </c>
      <c r="P77" s="18">
        <f t="shared" si="9"/>
        <v>500000</v>
      </c>
      <c r="R77" s="1">
        <v>0</v>
      </c>
      <c r="S77" s="1">
        <f t="shared" si="10"/>
        <v>0</v>
      </c>
      <c r="T77" s="1">
        <v>0</v>
      </c>
      <c r="U77" s="18">
        <f t="shared" si="11"/>
        <v>0</v>
      </c>
      <c r="W77" s="135">
        <v>27</v>
      </c>
      <c r="X77" s="46">
        <f t="shared" si="12"/>
        <v>380869.56</v>
      </c>
      <c r="Y77" s="1">
        <v>0</v>
      </c>
      <c r="Z77" s="19">
        <f t="shared" si="13"/>
        <v>380869.56</v>
      </c>
      <c r="AB77" s="135">
        <v>18</v>
      </c>
      <c r="AC77" s="1">
        <f t="shared" si="14"/>
        <v>180000</v>
      </c>
      <c r="AD77" s="1">
        <v>0</v>
      </c>
      <c r="AE77" s="18">
        <f t="shared" si="15"/>
        <v>180000</v>
      </c>
      <c r="AL77" s="12">
        <f t="shared" si="1"/>
        <v>46</v>
      </c>
      <c r="AM77" s="12">
        <f t="shared" si="2"/>
        <v>1060869.56</v>
      </c>
      <c r="AN77" s="12">
        <f t="shared" si="3"/>
        <v>0</v>
      </c>
      <c r="AO77" s="12">
        <f t="shared" si="4"/>
        <v>1060869.56</v>
      </c>
    </row>
    <row r="78" spans="1:42">
      <c r="A78" s="142">
        <v>7</v>
      </c>
      <c r="B78" s="135" t="s">
        <v>1894</v>
      </c>
      <c r="C78" s="18">
        <v>0</v>
      </c>
      <c r="D78" s="18">
        <v>0</v>
      </c>
      <c r="E78" s="18">
        <v>0</v>
      </c>
      <c r="F78" s="18">
        <f t="shared" si="5"/>
        <v>0</v>
      </c>
      <c r="H78" s="1">
        <v>0</v>
      </c>
      <c r="I78" s="1">
        <f t="shared" si="6"/>
        <v>0</v>
      </c>
      <c r="J78" s="1">
        <v>0</v>
      </c>
      <c r="K78" s="18">
        <f t="shared" si="7"/>
        <v>0</v>
      </c>
      <c r="M78" s="158">
        <v>1</v>
      </c>
      <c r="N78" s="1">
        <f t="shared" si="8"/>
        <v>500000</v>
      </c>
      <c r="O78" s="1">
        <v>0</v>
      </c>
      <c r="P78" s="18">
        <f t="shared" si="9"/>
        <v>500000</v>
      </c>
      <c r="R78" s="1">
        <v>0</v>
      </c>
      <c r="S78" s="1">
        <f t="shared" si="10"/>
        <v>0</v>
      </c>
      <c r="T78" s="1">
        <v>0</v>
      </c>
      <c r="U78" s="18">
        <f t="shared" si="11"/>
        <v>0</v>
      </c>
      <c r="W78" s="135">
        <v>27</v>
      </c>
      <c r="X78" s="46">
        <f t="shared" si="12"/>
        <v>380869.56</v>
      </c>
      <c r="Y78" s="1">
        <v>0</v>
      </c>
      <c r="Z78" s="19">
        <f t="shared" si="13"/>
        <v>380869.56</v>
      </c>
      <c r="AB78" s="135">
        <v>23</v>
      </c>
      <c r="AC78" s="1">
        <f t="shared" si="14"/>
        <v>230000</v>
      </c>
      <c r="AD78" s="1">
        <v>0</v>
      </c>
      <c r="AE78" s="18">
        <f t="shared" si="15"/>
        <v>230000</v>
      </c>
      <c r="AL78" s="12">
        <f t="shared" si="1"/>
        <v>51</v>
      </c>
      <c r="AM78" s="12">
        <f t="shared" si="2"/>
        <v>1110869.56</v>
      </c>
      <c r="AN78" s="12">
        <f t="shared" si="3"/>
        <v>0</v>
      </c>
      <c r="AO78" s="12">
        <f t="shared" si="4"/>
        <v>1110869.56</v>
      </c>
    </row>
    <row r="79" spans="1:42">
      <c r="A79" s="142">
        <v>8</v>
      </c>
      <c r="B79" s="135" t="s">
        <v>1895</v>
      </c>
      <c r="C79" s="18">
        <v>0</v>
      </c>
      <c r="D79" s="18">
        <v>0</v>
      </c>
      <c r="E79" s="18">
        <v>0</v>
      </c>
      <c r="F79" s="18">
        <f t="shared" si="5"/>
        <v>0</v>
      </c>
      <c r="H79" s="1">
        <v>0</v>
      </c>
      <c r="I79" s="1">
        <f t="shared" si="6"/>
        <v>0</v>
      </c>
      <c r="J79" s="1">
        <v>0</v>
      </c>
      <c r="K79" s="18">
        <f t="shared" si="7"/>
        <v>0</v>
      </c>
      <c r="M79" s="158">
        <v>1</v>
      </c>
      <c r="N79" s="1">
        <f t="shared" si="8"/>
        <v>500000</v>
      </c>
      <c r="O79" s="1">
        <v>0</v>
      </c>
      <c r="P79" s="18">
        <f t="shared" si="9"/>
        <v>500000</v>
      </c>
      <c r="R79" s="1">
        <v>0</v>
      </c>
      <c r="S79" s="1">
        <f t="shared" si="10"/>
        <v>0</v>
      </c>
      <c r="T79" s="1">
        <v>0</v>
      </c>
      <c r="U79" s="18">
        <f t="shared" si="11"/>
        <v>0</v>
      </c>
      <c r="W79" s="135">
        <v>14</v>
      </c>
      <c r="X79" s="46">
        <f t="shared" si="12"/>
        <v>197487.92</v>
      </c>
      <c r="Y79" s="1">
        <v>0</v>
      </c>
      <c r="Z79" s="19">
        <f t="shared" si="13"/>
        <v>197487.92</v>
      </c>
      <c r="AB79" s="135">
        <v>13</v>
      </c>
      <c r="AC79" s="1">
        <f t="shared" si="14"/>
        <v>130000</v>
      </c>
      <c r="AD79" s="1">
        <v>0</v>
      </c>
      <c r="AE79" s="18">
        <f t="shared" si="15"/>
        <v>130000</v>
      </c>
      <c r="AL79" s="12">
        <f t="shared" si="1"/>
        <v>28</v>
      </c>
      <c r="AM79" s="12">
        <f t="shared" si="2"/>
        <v>827487.92</v>
      </c>
      <c r="AN79" s="12">
        <f t="shared" si="3"/>
        <v>0</v>
      </c>
      <c r="AO79" s="12">
        <f t="shared" si="4"/>
        <v>827487.92</v>
      </c>
    </row>
    <row r="80" spans="1:42">
      <c r="A80" s="142">
        <v>9</v>
      </c>
      <c r="B80" s="135" t="s">
        <v>1896</v>
      </c>
      <c r="C80" s="18">
        <v>0</v>
      </c>
      <c r="D80" s="18">
        <v>0</v>
      </c>
      <c r="E80" s="18">
        <v>0</v>
      </c>
      <c r="F80" s="18">
        <f t="shared" si="5"/>
        <v>0</v>
      </c>
      <c r="H80" s="1">
        <v>0</v>
      </c>
      <c r="I80" s="1">
        <f t="shared" si="6"/>
        <v>0</v>
      </c>
      <c r="J80" s="1">
        <v>0</v>
      </c>
      <c r="K80" s="18">
        <f t="shared" si="7"/>
        <v>0</v>
      </c>
      <c r="M80" s="158">
        <v>1</v>
      </c>
      <c r="N80" s="1">
        <f t="shared" si="8"/>
        <v>500000</v>
      </c>
      <c r="O80" s="1">
        <v>0</v>
      </c>
      <c r="P80" s="18">
        <f t="shared" si="9"/>
        <v>500000</v>
      </c>
      <c r="R80" s="1">
        <v>0</v>
      </c>
      <c r="S80" s="1">
        <f t="shared" si="10"/>
        <v>0</v>
      </c>
      <c r="T80" s="1">
        <v>0</v>
      </c>
      <c r="U80" s="18">
        <f t="shared" si="11"/>
        <v>0</v>
      </c>
      <c r="W80" s="135">
        <v>21</v>
      </c>
      <c r="X80" s="46">
        <f t="shared" si="12"/>
        <v>296231.88</v>
      </c>
      <c r="Y80" s="1">
        <v>0</v>
      </c>
      <c r="Z80" s="19">
        <f t="shared" si="13"/>
        <v>296231.88</v>
      </c>
      <c r="AB80" s="135">
        <v>15</v>
      </c>
      <c r="AC80" s="1">
        <f t="shared" si="14"/>
        <v>150000</v>
      </c>
      <c r="AD80" s="1">
        <v>0</v>
      </c>
      <c r="AE80" s="18">
        <f t="shared" si="15"/>
        <v>150000</v>
      </c>
      <c r="AL80" s="12">
        <f t="shared" si="1"/>
        <v>37</v>
      </c>
      <c r="AM80" s="12">
        <f t="shared" si="2"/>
        <v>946231.88</v>
      </c>
      <c r="AN80" s="12">
        <f t="shared" si="3"/>
        <v>0</v>
      </c>
      <c r="AO80" s="12">
        <f t="shared" si="4"/>
        <v>946231.88</v>
      </c>
    </row>
    <row r="81" spans="1:41">
      <c r="A81" s="142">
        <v>10</v>
      </c>
      <c r="B81" s="135" t="s">
        <v>1897</v>
      </c>
      <c r="C81" s="18">
        <v>0</v>
      </c>
      <c r="D81" s="18">
        <v>0</v>
      </c>
      <c r="E81" s="18">
        <v>0</v>
      </c>
      <c r="F81" s="18">
        <f t="shared" si="5"/>
        <v>0</v>
      </c>
      <c r="H81" s="1">
        <v>0</v>
      </c>
      <c r="I81" s="1">
        <f t="shared" si="6"/>
        <v>0</v>
      </c>
      <c r="J81" s="1">
        <v>0</v>
      </c>
      <c r="K81" s="18">
        <f t="shared" si="7"/>
        <v>0</v>
      </c>
      <c r="M81" s="158">
        <v>0</v>
      </c>
      <c r="N81" s="1">
        <f t="shared" si="8"/>
        <v>0</v>
      </c>
      <c r="O81" s="1">
        <v>0</v>
      </c>
      <c r="P81" s="18">
        <f t="shared" si="9"/>
        <v>0</v>
      </c>
      <c r="R81" s="1">
        <v>1</v>
      </c>
      <c r="S81" s="1">
        <f t="shared" si="10"/>
        <v>175000</v>
      </c>
      <c r="T81" s="1">
        <v>0</v>
      </c>
      <c r="U81" s="18">
        <f t="shared" si="11"/>
        <v>175000</v>
      </c>
      <c r="W81" s="135">
        <v>11</v>
      </c>
      <c r="X81" s="46">
        <f t="shared" si="12"/>
        <v>155169.08000000002</v>
      </c>
      <c r="Y81" s="1">
        <v>0</v>
      </c>
      <c r="Z81" s="19">
        <f t="shared" si="13"/>
        <v>155169.08000000002</v>
      </c>
      <c r="AB81" s="135">
        <v>8</v>
      </c>
      <c r="AC81" s="1">
        <f t="shared" si="14"/>
        <v>80000</v>
      </c>
      <c r="AD81" s="1">
        <v>0</v>
      </c>
      <c r="AE81" s="18">
        <f t="shared" si="15"/>
        <v>80000</v>
      </c>
      <c r="AL81" s="12">
        <f t="shared" si="1"/>
        <v>20</v>
      </c>
      <c r="AM81" s="12">
        <f t="shared" si="2"/>
        <v>410169.08</v>
      </c>
      <c r="AN81" s="12">
        <f t="shared" si="3"/>
        <v>0</v>
      </c>
      <c r="AO81" s="12">
        <f t="shared" si="4"/>
        <v>410169.08</v>
      </c>
    </row>
    <row r="82" spans="1:41">
      <c r="A82" s="142">
        <v>11</v>
      </c>
      <c r="B82" s="135" t="s">
        <v>1898</v>
      </c>
      <c r="C82" s="18">
        <v>0</v>
      </c>
      <c r="D82" s="18">
        <v>0</v>
      </c>
      <c r="E82" s="18">
        <v>0</v>
      </c>
      <c r="F82" s="18">
        <f t="shared" si="5"/>
        <v>0</v>
      </c>
      <c r="H82" s="1">
        <v>0</v>
      </c>
      <c r="I82" s="1">
        <f t="shared" si="6"/>
        <v>0</v>
      </c>
      <c r="J82" s="1">
        <v>0</v>
      </c>
      <c r="K82" s="18">
        <f t="shared" si="7"/>
        <v>0</v>
      </c>
      <c r="M82" s="158">
        <v>0</v>
      </c>
      <c r="N82" s="1">
        <f t="shared" si="8"/>
        <v>0</v>
      </c>
      <c r="O82" s="1">
        <v>0</v>
      </c>
      <c r="P82" s="18">
        <f t="shared" si="9"/>
        <v>0</v>
      </c>
      <c r="R82" s="1">
        <v>1</v>
      </c>
      <c r="S82" s="1">
        <f t="shared" si="10"/>
        <v>175000</v>
      </c>
      <c r="T82" s="1">
        <v>0</v>
      </c>
      <c r="U82" s="18">
        <f t="shared" si="11"/>
        <v>175000</v>
      </c>
      <c r="W82" s="135">
        <v>8</v>
      </c>
      <c r="X82" s="46">
        <f t="shared" si="12"/>
        <v>112850.24000000001</v>
      </c>
      <c r="Y82" s="1">
        <v>0</v>
      </c>
      <c r="Z82" s="19">
        <f t="shared" si="13"/>
        <v>112850.24000000001</v>
      </c>
      <c r="AB82" s="135">
        <v>7</v>
      </c>
      <c r="AC82" s="1">
        <f t="shared" si="14"/>
        <v>70000</v>
      </c>
      <c r="AD82" s="1">
        <v>0</v>
      </c>
      <c r="AE82" s="18">
        <f t="shared" si="15"/>
        <v>70000</v>
      </c>
      <c r="AL82" s="12">
        <f t="shared" si="1"/>
        <v>16</v>
      </c>
      <c r="AM82" s="12">
        <f t="shared" si="2"/>
        <v>357850.24</v>
      </c>
      <c r="AN82" s="12">
        <f t="shared" si="3"/>
        <v>0</v>
      </c>
      <c r="AO82" s="12">
        <f t="shared" si="4"/>
        <v>357850.24</v>
      </c>
    </row>
    <row r="83" spans="1:41">
      <c r="A83" s="142">
        <v>12</v>
      </c>
      <c r="B83" s="135" t="s">
        <v>1899</v>
      </c>
      <c r="C83" s="18">
        <v>0</v>
      </c>
      <c r="D83" s="18">
        <v>0</v>
      </c>
      <c r="E83" s="18">
        <v>0</v>
      </c>
      <c r="F83" s="18">
        <f t="shared" si="5"/>
        <v>0</v>
      </c>
      <c r="H83" s="1">
        <v>0</v>
      </c>
      <c r="I83" s="1">
        <f t="shared" si="6"/>
        <v>0</v>
      </c>
      <c r="J83" s="1">
        <v>0</v>
      </c>
      <c r="K83" s="18">
        <f t="shared" si="7"/>
        <v>0</v>
      </c>
      <c r="M83" s="158">
        <v>1</v>
      </c>
      <c r="N83" s="1">
        <f t="shared" si="8"/>
        <v>500000</v>
      </c>
      <c r="O83" s="1">
        <v>0</v>
      </c>
      <c r="P83" s="18">
        <f t="shared" si="9"/>
        <v>500000</v>
      </c>
      <c r="R83" s="1">
        <v>0</v>
      </c>
      <c r="S83" s="1">
        <f t="shared" si="10"/>
        <v>0</v>
      </c>
      <c r="T83" s="1">
        <v>0</v>
      </c>
      <c r="U83" s="18">
        <f t="shared" si="11"/>
        <v>0</v>
      </c>
      <c r="W83" s="135">
        <v>33</v>
      </c>
      <c r="X83" s="46">
        <f t="shared" si="12"/>
        <v>465507.24000000005</v>
      </c>
      <c r="Y83" s="1">
        <v>0</v>
      </c>
      <c r="Z83" s="19">
        <f t="shared" si="13"/>
        <v>465507.24000000005</v>
      </c>
      <c r="AB83" s="135">
        <v>25</v>
      </c>
      <c r="AC83" s="1">
        <f t="shared" si="14"/>
        <v>250000</v>
      </c>
      <c r="AD83" s="1">
        <v>0</v>
      </c>
      <c r="AE83" s="18">
        <f t="shared" si="15"/>
        <v>250000</v>
      </c>
      <c r="AL83" s="12">
        <f t="shared" si="1"/>
        <v>59</v>
      </c>
      <c r="AM83" s="12">
        <f t="shared" si="2"/>
        <v>1215507.24</v>
      </c>
      <c r="AN83" s="12">
        <f t="shared" si="3"/>
        <v>0</v>
      </c>
      <c r="AO83" s="12">
        <f t="shared" si="4"/>
        <v>1215507.24</v>
      </c>
    </row>
    <row r="84" spans="1:41">
      <c r="A84" s="142">
        <v>13</v>
      </c>
      <c r="B84" s="135" t="s">
        <v>1900</v>
      </c>
      <c r="C84" s="18">
        <v>0</v>
      </c>
      <c r="D84" s="18">
        <v>0</v>
      </c>
      <c r="E84" s="18">
        <v>0</v>
      </c>
      <c r="F84" s="18">
        <f t="shared" si="5"/>
        <v>0</v>
      </c>
      <c r="H84" s="1">
        <v>1</v>
      </c>
      <c r="I84" s="1">
        <f t="shared" si="6"/>
        <v>500000</v>
      </c>
      <c r="J84" s="1">
        <v>0</v>
      </c>
      <c r="K84" s="18">
        <f t="shared" si="7"/>
        <v>500000</v>
      </c>
      <c r="M84" s="158">
        <v>0</v>
      </c>
      <c r="N84" s="1">
        <f t="shared" si="8"/>
        <v>0</v>
      </c>
      <c r="O84" s="1">
        <v>0</v>
      </c>
      <c r="P84" s="18">
        <f t="shared" si="9"/>
        <v>0</v>
      </c>
      <c r="R84" s="1">
        <v>0</v>
      </c>
      <c r="S84" s="1">
        <f t="shared" si="10"/>
        <v>0</v>
      </c>
      <c r="T84" s="1">
        <v>0</v>
      </c>
      <c r="U84" s="18">
        <f t="shared" si="11"/>
        <v>0</v>
      </c>
      <c r="W84" s="135">
        <v>0</v>
      </c>
      <c r="X84" s="46">
        <f t="shared" si="12"/>
        <v>0</v>
      </c>
      <c r="Y84" s="1">
        <v>0</v>
      </c>
      <c r="Z84" s="19">
        <f t="shared" si="13"/>
        <v>0</v>
      </c>
      <c r="AB84" s="135">
        <v>0</v>
      </c>
      <c r="AC84" s="1">
        <f t="shared" si="14"/>
        <v>0</v>
      </c>
      <c r="AD84" s="1">
        <v>0</v>
      </c>
      <c r="AE84" s="18">
        <f t="shared" si="15"/>
        <v>0</v>
      </c>
      <c r="AL84" s="12">
        <f t="shared" si="1"/>
        <v>1</v>
      </c>
      <c r="AM84" s="12">
        <f t="shared" si="2"/>
        <v>500000</v>
      </c>
      <c r="AN84" s="12">
        <f t="shared" si="3"/>
        <v>0</v>
      </c>
      <c r="AO84" s="12">
        <f t="shared" si="4"/>
        <v>500000</v>
      </c>
    </row>
    <row r="85" spans="1:41">
      <c r="A85" s="142">
        <v>14</v>
      </c>
      <c r="B85" s="135" t="s">
        <v>1901</v>
      </c>
      <c r="C85" s="18">
        <v>0</v>
      </c>
      <c r="D85" s="18">
        <v>0</v>
      </c>
      <c r="E85" s="18">
        <v>0</v>
      </c>
      <c r="F85" s="18">
        <f t="shared" si="5"/>
        <v>0</v>
      </c>
      <c r="H85" s="1">
        <v>0</v>
      </c>
      <c r="I85" s="1">
        <f t="shared" si="6"/>
        <v>0</v>
      </c>
      <c r="J85" s="1">
        <v>0</v>
      </c>
      <c r="K85" s="18">
        <f t="shared" si="7"/>
        <v>0</v>
      </c>
      <c r="M85" s="158">
        <v>0</v>
      </c>
      <c r="N85" s="1">
        <f t="shared" si="8"/>
        <v>0</v>
      </c>
      <c r="O85" s="1">
        <v>0</v>
      </c>
      <c r="P85" s="18">
        <f t="shared" si="9"/>
        <v>0</v>
      </c>
      <c r="R85" s="1">
        <v>0</v>
      </c>
      <c r="S85" s="1">
        <f t="shared" si="10"/>
        <v>0</v>
      </c>
      <c r="T85" s="1">
        <v>0</v>
      </c>
      <c r="U85" s="18">
        <f t="shared" si="11"/>
        <v>0</v>
      </c>
      <c r="W85" s="135">
        <v>28</v>
      </c>
      <c r="X85" s="46">
        <f t="shared" si="12"/>
        <v>394975.84</v>
      </c>
      <c r="Y85" s="1">
        <v>0</v>
      </c>
      <c r="Z85" s="19">
        <f t="shared" si="13"/>
        <v>394975.84</v>
      </c>
      <c r="AB85" s="135">
        <v>21</v>
      </c>
      <c r="AC85" s="1">
        <f t="shared" si="14"/>
        <v>210000</v>
      </c>
      <c r="AD85" s="1">
        <v>0</v>
      </c>
      <c r="AE85" s="18">
        <f t="shared" si="15"/>
        <v>210000</v>
      </c>
      <c r="AL85" s="12">
        <f t="shared" si="1"/>
        <v>49</v>
      </c>
      <c r="AM85" s="12">
        <f t="shared" si="2"/>
        <v>604975.84000000008</v>
      </c>
      <c r="AN85" s="12">
        <f t="shared" si="3"/>
        <v>0</v>
      </c>
      <c r="AO85" s="12">
        <f t="shared" si="4"/>
        <v>604975.84000000008</v>
      </c>
    </row>
    <row r="86" spans="1:41">
      <c r="A86" s="142">
        <v>15</v>
      </c>
      <c r="B86" s="135" t="s">
        <v>1902</v>
      </c>
      <c r="C86" s="18">
        <v>0</v>
      </c>
      <c r="D86" s="18">
        <v>0</v>
      </c>
      <c r="E86" s="18">
        <v>0</v>
      </c>
      <c r="F86" s="18">
        <f t="shared" si="5"/>
        <v>0</v>
      </c>
      <c r="H86" s="1">
        <v>0</v>
      </c>
      <c r="I86" s="1">
        <f t="shared" si="6"/>
        <v>0</v>
      </c>
      <c r="J86" s="1">
        <v>0</v>
      </c>
      <c r="K86" s="18">
        <f t="shared" si="7"/>
        <v>0</v>
      </c>
      <c r="M86" s="158">
        <v>0</v>
      </c>
      <c r="N86" s="1">
        <f t="shared" si="8"/>
        <v>0</v>
      </c>
      <c r="O86" s="1">
        <v>0</v>
      </c>
      <c r="P86" s="18">
        <f t="shared" si="9"/>
        <v>0</v>
      </c>
      <c r="R86" s="1">
        <v>1</v>
      </c>
      <c r="S86" s="1">
        <f t="shared" si="10"/>
        <v>175000</v>
      </c>
      <c r="T86" s="1">
        <v>0</v>
      </c>
      <c r="U86" s="18">
        <f t="shared" si="11"/>
        <v>175000</v>
      </c>
      <c r="W86" s="135">
        <v>13</v>
      </c>
      <c r="X86" s="46">
        <f t="shared" si="12"/>
        <v>183381.64</v>
      </c>
      <c r="Y86" s="1">
        <v>0</v>
      </c>
      <c r="Z86" s="19">
        <f t="shared" si="13"/>
        <v>183381.64</v>
      </c>
      <c r="AB86" s="135">
        <v>10</v>
      </c>
      <c r="AC86" s="1">
        <f t="shared" si="14"/>
        <v>100000</v>
      </c>
      <c r="AD86" s="1">
        <v>0</v>
      </c>
      <c r="AE86" s="18">
        <f t="shared" si="15"/>
        <v>100000</v>
      </c>
      <c r="AL86" s="12">
        <f t="shared" si="1"/>
        <v>24</v>
      </c>
      <c r="AM86" s="12">
        <f t="shared" si="2"/>
        <v>458381.64</v>
      </c>
      <c r="AN86" s="12">
        <f t="shared" si="3"/>
        <v>0</v>
      </c>
      <c r="AO86" s="12">
        <f t="shared" si="4"/>
        <v>458381.64</v>
      </c>
    </row>
    <row r="87" spans="1:41">
      <c r="A87" s="142">
        <v>16</v>
      </c>
      <c r="B87" s="135" t="s">
        <v>1903</v>
      </c>
      <c r="C87" s="18">
        <v>0</v>
      </c>
      <c r="D87" s="18">
        <v>0</v>
      </c>
      <c r="E87" s="18">
        <v>0</v>
      </c>
      <c r="F87" s="18">
        <f t="shared" si="5"/>
        <v>0</v>
      </c>
      <c r="H87" s="1">
        <v>0</v>
      </c>
      <c r="I87" s="1">
        <f t="shared" si="6"/>
        <v>0</v>
      </c>
      <c r="J87" s="1">
        <v>0</v>
      </c>
      <c r="K87" s="18">
        <f t="shared" si="7"/>
        <v>0</v>
      </c>
      <c r="M87" s="158">
        <v>1</v>
      </c>
      <c r="N87" s="1">
        <f t="shared" si="8"/>
        <v>500000</v>
      </c>
      <c r="O87" s="1">
        <v>0</v>
      </c>
      <c r="P87" s="18">
        <f t="shared" si="9"/>
        <v>500000</v>
      </c>
      <c r="R87" s="1">
        <v>0</v>
      </c>
      <c r="S87" s="1">
        <f t="shared" si="10"/>
        <v>0</v>
      </c>
      <c r="T87" s="1">
        <v>0</v>
      </c>
      <c r="U87" s="18">
        <f t="shared" si="11"/>
        <v>0</v>
      </c>
      <c r="W87" s="135">
        <v>20</v>
      </c>
      <c r="X87" s="46">
        <f t="shared" si="12"/>
        <v>282125.60000000003</v>
      </c>
      <c r="Y87" s="1">
        <v>0</v>
      </c>
      <c r="Z87" s="19">
        <f t="shared" si="13"/>
        <v>282125.60000000003</v>
      </c>
      <c r="AB87" s="135">
        <v>17</v>
      </c>
      <c r="AC87" s="1">
        <f t="shared" si="14"/>
        <v>170000</v>
      </c>
      <c r="AD87" s="1">
        <v>0</v>
      </c>
      <c r="AE87" s="18">
        <f t="shared" si="15"/>
        <v>170000</v>
      </c>
      <c r="AL87" s="12">
        <f t="shared" si="1"/>
        <v>38</v>
      </c>
      <c r="AM87" s="12">
        <f t="shared" si="2"/>
        <v>952125.60000000009</v>
      </c>
      <c r="AN87" s="12">
        <f t="shared" si="3"/>
        <v>0</v>
      </c>
      <c r="AO87" s="12">
        <f t="shared" si="4"/>
        <v>952125.60000000009</v>
      </c>
    </row>
    <row r="88" spans="1:41">
      <c r="A88" s="142">
        <v>17</v>
      </c>
      <c r="B88" s="135" t="s">
        <v>1904</v>
      </c>
      <c r="C88" s="18">
        <v>0</v>
      </c>
      <c r="D88" s="18">
        <v>0</v>
      </c>
      <c r="E88" s="18">
        <v>0</v>
      </c>
      <c r="F88" s="18">
        <f t="shared" si="5"/>
        <v>0</v>
      </c>
      <c r="H88" s="1">
        <v>0</v>
      </c>
      <c r="I88" s="1">
        <f t="shared" si="6"/>
        <v>0</v>
      </c>
      <c r="J88" s="1">
        <v>0</v>
      </c>
      <c r="K88" s="18">
        <f t="shared" si="7"/>
        <v>0</v>
      </c>
      <c r="M88" s="158">
        <v>0</v>
      </c>
      <c r="N88" s="1">
        <f t="shared" si="8"/>
        <v>0</v>
      </c>
      <c r="O88" s="1">
        <v>0</v>
      </c>
      <c r="P88" s="18">
        <f t="shared" si="9"/>
        <v>0</v>
      </c>
      <c r="R88" s="1">
        <v>1</v>
      </c>
      <c r="S88" s="1">
        <f t="shared" si="10"/>
        <v>175000</v>
      </c>
      <c r="T88" s="1">
        <v>0</v>
      </c>
      <c r="U88" s="18">
        <f t="shared" si="11"/>
        <v>175000</v>
      </c>
      <c r="W88" s="135">
        <v>13</v>
      </c>
      <c r="X88" s="46">
        <f t="shared" si="12"/>
        <v>183381.64</v>
      </c>
      <c r="Y88" s="1">
        <v>0</v>
      </c>
      <c r="Z88" s="19">
        <f t="shared" si="13"/>
        <v>183381.64</v>
      </c>
      <c r="AB88" s="135">
        <v>11</v>
      </c>
      <c r="AC88" s="1">
        <f t="shared" si="14"/>
        <v>110000</v>
      </c>
      <c r="AD88" s="1">
        <v>0</v>
      </c>
      <c r="AE88" s="18">
        <f t="shared" si="15"/>
        <v>110000</v>
      </c>
      <c r="AL88" s="12">
        <f t="shared" si="1"/>
        <v>25</v>
      </c>
      <c r="AM88" s="12">
        <f t="shared" si="2"/>
        <v>468381.64</v>
      </c>
      <c r="AN88" s="12">
        <f t="shared" si="3"/>
        <v>0</v>
      </c>
      <c r="AO88" s="12">
        <f t="shared" si="4"/>
        <v>468381.64</v>
      </c>
    </row>
    <row r="89" spans="1:41">
      <c r="A89" s="142">
        <v>18</v>
      </c>
      <c r="B89" s="135" t="s">
        <v>1905</v>
      </c>
      <c r="C89" s="18">
        <v>0</v>
      </c>
      <c r="D89" s="18">
        <v>0</v>
      </c>
      <c r="E89" s="18">
        <v>0</v>
      </c>
      <c r="F89" s="18">
        <f t="shared" si="5"/>
        <v>0</v>
      </c>
      <c r="H89" s="1">
        <v>0</v>
      </c>
      <c r="I89" s="1">
        <f t="shared" si="6"/>
        <v>0</v>
      </c>
      <c r="J89" s="1">
        <v>0</v>
      </c>
      <c r="K89" s="18">
        <f t="shared" si="7"/>
        <v>0</v>
      </c>
      <c r="M89" s="158">
        <v>1</v>
      </c>
      <c r="N89" s="1">
        <f t="shared" si="8"/>
        <v>500000</v>
      </c>
      <c r="O89" s="1">
        <v>0</v>
      </c>
      <c r="P89" s="18">
        <f t="shared" si="9"/>
        <v>500000</v>
      </c>
      <c r="R89" s="1">
        <v>0</v>
      </c>
      <c r="S89" s="1">
        <f t="shared" si="10"/>
        <v>0</v>
      </c>
      <c r="T89" s="1">
        <v>0</v>
      </c>
      <c r="U89" s="18">
        <f t="shared" si="11"/>
        <v>0</v>
      </c>
      <c r="W89" s="135">
        <v>18</v>
      </c>
      <c r="X89" s="46">
        <f t="shared" si="12"/>
        <v>253913.04</v>
      </c>
      <c r="Y89" s="1">
        <v>0</v>
      </c>
      <c r="Z89" s="19">
        <f t="shared" si="13"/>
        <v>253913.04</v>
      </c>
      <c r="AB89" s="135">
        <v>14</v>
      </c>
      <c r="AC89" s="1">
        <f t="shared" si="14"/>
        <v>140000</v>
      </c>
      <c r="AD89" s="1">
        <v>0</v>
      </c>
      <c r="AE89" s="18">
        <f t="shared" si="15"/>
        <v>140000</v>
      </c>
      <c r="AL89" s="12">
        <f t="shared" si="1"/>
        <v>33</v>
      </c>
      <c r="AM89" s="12">
        <f t="shared" si="2"/>
        <v>893913.04</v>
      </c>
      <c r="AN89" s="12">
        <f t="shared" si="3"/>
        <v>0</v>
      </c>
      <c r="AO89" s="12">
        <f t="shared" si="4"/>
        <v>893913.04</v>
      </c>
    </row>
    <row r="90" spans="1:41">
      <c r="A90" s="142">
        <v>19</v>
      </c>
      <c r="B90" s="135" t="s">
        <v>1906</v>
      </c>
      <c r="C90" s="18">
        <v>0</v>
      </c>
      <c r="D90" s="18">
        <v>0</v>
      </c>
      <c r="E90" s="18">
        <v>0</v>
      </c>
      <c r="F90" s="18">
        <f t="shared" si="5"/>
        <v>0</v>
      </c>
      <c r="H90" s="1">
        <v>0</v>
      </c>
      <c r="I90" s="1">
        <f t="shared" si="6"/>
        <v>0</v>
      </c>
      <c r="J90" s="1">
        <v>0</v>
      </c>
      <c r="K90" s="18">
        <f t="shared" si="7"/>
        <v>0</v>
      </c>
      <c r="M90" s="158">
        <v>1</v>
      </c>
      <c r="N90" s="1">
        <f t="shared" si="8"/>
        <v>500000</v>
      </c>
      <c r="O90" s="1">
        <v>0</v>
      </c>
      <c r="P90" s="18">
        <f t="shared" si="9"/>
        <v>500000</v>
      </c>
      <c r="R90" s="1">
        <v>0</v>
      </c>
      <c r="S90" s="1">
        <f t="shared" si="10"/>
        <v>0</v>
      </c>
      <c r="T90" s="1">
        <v>0</v>
      </c>
      <c r="U90" s="18">
        <f t="shared" si="11"/>
        <v>0</v>
      </c>
      <c r="W90" s="135">
        <v>14</v>
      </c>
      <c r="X90" s="46">
        <f t="shared" si="12"/>
        <v>197487.92</v>
      </c>
      <c r="Y90" s="1">
        <v>0</v>
      </c>
      <c r="Z90" s="19">
        <f t="shared" si="13"/>
        <v>197487.92</v>
      </c>
      <c r="AB90" s="135">
        <v>9</v>
      </c>
      <c r="AC90" s="1">
        <f t="shared" si="14"/>
        <v>90000</v>
      </c>
      <c r="AD90" s="1">
        <v>0</v>
      </c>
      <c r="AE90" s="18">
        <f t="shared" si="15"/>
        <v>90000</v>
      </c>
      <c r="AL90" s="12">
        <f t="shared" si="1"/>
        <v>24</v>
      </c>
      <c r="AM90" s="12">
        <f t="shared" si="2"/>
        <v>787487.92</v>
      </c>
      <c r="AN90" s="12">
        <f t="shared" si="3"/>
        <v>0</v>
      </c>
      <c r="AO90" s="12">
        <f t="shared" si="4"/>
        <v>787487.92</v>
      </c>
    </row>
    <row r="91" spans="1:41">
      <c r="A91" s="142">
        <v>20</v>
      </c>
      <c r="B91" s="135" t="s">
        <v>1907</v>
      </c>
      <c r="C91" s="18">
        <v>0</v>
      </c>
      <c r="D91" s="18">
        <v>0</v>
      </c>
      <c r="E91" s="18">
        <v>0</v>
      </c>
      <c r="F91" s="18">
        <f t="shared" si="5"/>
        <v>0</v>
      </c>
      <c r="H91" s="1">
        <v>0</v>
      </c>
      <c r="I91" s="1">
        <f t="shared" si="6"/>
        <v>0</v>
      </c>
      <c r="J91" s="1">
        <v>0</v>
      </c>
      <c r="K91" s="18">
        <f t="shared" si="7"/>
        <v>0</v>
      </c>
      <c r="M91" s="158">
        <v>0</v>
      </c>
      <c r="N91" s="1">
        <f t="shared" si="8"/>
        <v>0</v>
      </c>
      <c r="O91" s="1">
        <v>0</v>
      </c>
      <c r="P91" s="18">
        <f t="shared" si="9"/>
        <v>0</v>
      </c>
      <c r="R91" s="1">
        <v>1</v>
      </c>
      <c r="S91" s="1">
        <f t="shared" si="10"/>
        <v>175000</v>
      </c>
      <c r="T91" s="1">
        <v>0</v>
      </c>
      <c r="U91" s="18">
        <f t="shared" si="11"/>
        <v>175000</v>
      </c>
      <c r="W91" s="135">
        <v>25</v>
      </c>
      <c r="X91" s="46">
        <f t="shared" si="12"/>
        <v>352657</v>
      </c>
      <c r="Y91" s="1">
        <v>0</v>
      </c>
      <c r="Z91" s="19">
        <f t="shared" si="13"/>
        <v>352657</v>
      </c>
      <c r="AB91" s="135">
        <v>21</v>
      </c>
      <c r="AC91" s="1">
        <f t="shared" si="14"/>
        <v>210000</v>
      </c>
      <c r="AD91" s="1">
        <v>0</v>
      </c>
      <c r="AE91" s="18">
        <f t="shared" si="15"/>
        <v>210000</v>
      </c>
      <c r="AL91" s="12">
        <f t="shared" si="1"/>
        <v>47</v>
      </c>
      <c r="AM91" s="12">
        <f t="shared" si="2"/>
        <v>737657</v>
      </c>
      <c r="AN91" s="12">
        <f t="shared" si="3"/>
        <v>0</v>
      </c>
      <c r="AO91" s="12">
        <f t="shared" si="4"/>
        <v>737657</v>
      </c>
    </row>
    <row r="92" spans="1:41">
      <c r="A92" s="142">
        <v>21</v>
      </c>
      <c r="B92" s="135" t="s">
        <v>1908</v>
      </c>
      <c r="C92" s="18">
        <v>1</v>
      </c>
      <c r="D92" s="18">
        <v>1000000</v>
      </c>
      <c r="E92" s="18">
        <v>0</v>
      </c>
      <c r="F92" s="18">
        <f t="shared" si="5"/>
        <v>1000000</v>
      </c>
      <c r="H92" s="1">
        <v>0</v>
      </c>
      <c r="I92" s="1">
        <f t="shared" si="6"/>
        <v>0</v>
      </c>
      <c r="J92" s="1">
        <v>0</v>
      </c>
      <c r="K92" s="18">
        <f t="shared" si="7"/>
        <v>0</v>
      </c>
      <c r="M92" s="158">
        <v>0</v>
      </c>
      <c r="N92" s="1">
        <f t="shared" si="8"/>
        <v>0</v>
      </c>
      <c r="O92" s="1">
        <v>0</v>
      </c>
      <c r="P92" s="18">
        <f t="shared" si="9"/>
        <v>0</v>
      </c>
      <c r="R92" s="1">
        <v>0</v>
      </c>
      <c r="S92" s="1">
        <f t="shared" si="10"/>
        <v>0</v>
      </c>
      <c r="T92" s="1">
        <v>0</v>
      </c>
      <c r="U92" s="18">
        <f t="shared" si="11"/>
        <v>0</v>
      </c>
      <c r="W92" s="135">
        <v>0</v>
      </c>
      <c r="X92" s="46">
        <f t="shared" si="12"/>
        <v>0</v>
      </c>
      <c r="Y92" s="1">
        <v>0</v>
      </c>
      <c r="Z92" s="19">
        <f t="shared" si="13"/>
        <v>0</v>
      </c>
      <c r="AB92" s="135">
        <v>0</v>
      </c>
      <c r="AC92" s="1">
        <f t="shared" si="14"/>
        <v>0</v>
      </c>
      <c r="AD92" s="1">
        <v>0</v>
      </c>
      <c r="AE92" s="18">
        <f t="shared" si="15"/>
        <v>0</v>
      </c>
      <c r="AL92" s="12">
        <f t="shared" si="1"/>
        <v>1</v>
      </c>
      <c r="AM92" s="12">
        <f t="shared" si="2"/>
        <v>1000000</v>
      </c>
      <c r="AN92" s="12">
        <f t="shared" si="3"/>
        <v>0</v>
      </c>
      <c r="AO92" s="12">
        <f t="shared" si="4"/>
        <v>1000000</v>
      </c>
    </row>
    <row r="93" spans="1:41">
      <c r="A93" s="142">
        <v>22</v>
      </c>
      <c r="B93" s="135" t="s">
        <v>1909</v>
      </c>
      <c r="C93" s="18">
        <v>0</v>
      </c>
      <c r="D93" s="18">
        <v>0</v>
      </c>
      <c r="E93" s="18">
        <v>0</v>
      </c>
      <c r="F93" s="18">
        <f t="shared" si="5"/>
        <v>0</v>
      </c>
      <c r="H93" s="1">
        <v>1</v>
      </c>
      <c r="I93" s="1">
        <f t="shared" si="6"/>
        <v>500000</v>
      </c>
      <c r="J93" s="1">
        <v>0</v>
      </c>
      <c r="K93" s="18">
        <f t="shared" si="7"/>
        <v>500000</v>
      </c>
      <c r="M93" s="158">
        <v>0</v>
      </c>
      <c r="N93" s="1">
        <f t="shared" si="8"/>
        <v>0</v>
      </c>
      <c r="O93" s="1">
        <v>0</v>
      </c>
      <c r="P93" s="18">
        <f t="shared" si="9"/>
        <v>0</v>
      </c>
      <c r="R93" s="1">
        <v>0</v>
      </c>
      <c r="S93" s="1">
        <f t="shared" si="10"/>
        <v>0</v>
      </c>
      <c r="T93" s="1">
        <v>0</v>
      </c>
      <c r="U93" s="18">
        <f t="shared" si="11"/>
        <v>0</v>
      </c>
      <c r="W93" s="135">
        <v>0</v>
      </c>
      <c r="X93" s="46">
        <f t="shared" si="12"/>
        <v>0</v>
      </c>
      <c r="Y93" s="1">
        <v>0</v>
      </c>
      <c r="Z93" s="19">
        <f t="shared" si="13"/>
        <v>0</v>
      </c>
      <c r="AB93" s="135">
        <v>0</v>
      </c>
      <c r="AC93" s="1">
        <f t="shared" si="14"/>
        <v>0</v>
      </c>
      <c r="AD93" s="1">
        <v>0</v>
      </c>
      <c r="AE93" s="18">
        <f t="shared" si="15"/>
        <v>0</v>
      </c>
      <c r="AL93" s="12">
        <f t="shared" si="1"/>
        <v>1</v>
      </c>
      <c r="AM93" s="12">
        <f t="shared" si="2"/>
        <v>500000</v>
      </c>
      <c r="AN93" s="12">
        <f t="shared" si="3"/>
        <v>0</v>
      </c>
      <c r="AO93" s="12">
        <f t="shared" si="4"/>
        <v>500000</v>
      </c>
    </row>
    <row r="94" spans="1:41">
      <c r="A94" s="142">
        <v>23</v>
      </c>
      <c r="B94" s="135" t="s">
        <v>1910</v>
      </c>
      <c r="C94" s="18">
        <v>0</v>
      </c>
      <c r="D94" s="18">
        <v>0</v>
      </c>
      <c r="E94" s="18">
        <v>0</v>
      </c>
      <c r="F94" s="18">
        <f t="shared" si="5"/>
        <v>0</v>
      </c>
      <c r="H94" s="1">
        <v>0</v>
      </c>
      <c r="I94" s="1">
        <f t="shared" si="6"/>
        <v>0</v>
      </c>
      <c r="J94" s="1">
        <v>0</v>
      </c>
      <c r="K94" s="18">
        <f t="shared" si="7"/>
        <v>0</v>
      </c>
      <c r="M94" s="158">
        <v>0</v>
      </c>
      <c r="N94" s="1">
        <f t="shared" si="8"/>
        <v>0</v>
      </c>
      <c r="O94" s="1">
        <v>0</v>
      </c>
      <c r="P94" s="18">
        <f t="shared" si="9"/>
        <v>0</v>
      </c>
      <c r="R94" s="1">
        <v>0</v>
      </c>
      <c r="S94" s="1">
        <f t="shared" si="10"/>
        <v>0</v>
      </c>
      <c r="T94" s="1">
        <v>0</v>
      </c>
      <c r="U94" s="18">
        <f t="shared" si="11"/>
        <v>0</v>
      </c>
      <c r="W94" s="135">
        <v>26</v>
      </c>
      <c r="X94" s="46">
        <f t="shared" si="12"/>
        <v>366763.28</v>
      </c>
      <c r="Y94" s="1">
        <v>0</v>
      </c>
      <c r="Z94" s="19">
        <f t="shared" si="13"/>
        <v>366763.28</v>
      </c>
      <c r="AB94" s="135">
        <v>23</v>
      </c>
      <c r="AC94" s="1">
        <f t="shared" si="14"/>
        <v>230000</v>
      </c>
      <c r="AD94" s="1">
        <v>0</v>
      </c>
      <c r="AE94" s="18">
        <f t="shared" si="15"/>
        <v>230000</v>
      </c>
      <c r="AL94" s="12">
        <f t="shared" si="1"/>
        <v>49</v>
      </c>
      <c r="AM94" s="12">
        <f t="shared" si="2"/>
        <v>596763.28</v>
      </c>
      <c r="AN94" s="12">
        <f t="shared" si="3"/>
        <v>0</v>
      </c>
      <c r="AO94" s="12">
        <f t="shared" si="4"/>
        <v>596763.28</v>
      </c>
    </row>
    <row r="95" spans="1:41">
      <c r="A95" s="142">
        <v>24</v>
      </c>
      <c r="B95" s="135" t="s">
        <v>1911</v>
      </c>
      <c r="C95" s="18">
        <v>0</v>
      </c>
      <c r="D95" s="18">
        <v>0</v>
      </c>
      <c r="E95" s="18">
        <v>0</v>
      </c>
      <c r="F95" s="18">
        <f t="shared" si="5"/>
        <v>0</v>
      </c>
      <c r="H95" s="1">
        <v>1</v>
      </c>
      <c r="I95" s="1">
        <f t="shared" si="6"/>
        <v>500000</v>
      </c>
      <c r="J95" s="1">
        <v>0</v>
      </c>
      <c r="K95" s="18">
        <f t="shared" si="7"/>
        <v>500000</v>
      </c>
      <c r="M95" s="158">
        <v>0</v>
      </c>
      <c r="N95" s="1">
        <f t="shared" si="8"/>
        <v>0</v>
      </c>
      <c r="O95" s="1">
        <v>0</v>
      </c>
      <c r="P95" s="18">
        <f t="shared" si="9"/>
        <v>0</v>
      </c>
      <c r="R95" s="1">
        <v>0</v>
      </c>
      <c r="S95" s="1">
        <f t="shared" si="10"/>
        <v>0</v>
      </c>
      <c r="T95" s="1">
        <v>0</v>
      </c>
      <c r="U95" s="18">
        <f t="shared" si="11"/>
        <v>0</v>
      </c>
      <c r="W95" s="135">
        <v>0</v>
      </c>
      <c r="X95" s="46">
        <f t="shared" si="12"/>
        <v>0</v>
      </c>
      <c r="Y95" s="1">
        <v>0</v>
      </c>
      <c r="Z95" s="19">
        <f t="shared" si="13"/>
        <v>0</v>
      </c>
      <c r="AB95" s="135">
        <v>0</v>
      </c>
      <c r="AC95" s="1">
        <f t="shared" si="14"/>
        <v>0</v>
      </c>
      <c r="AD95" s="1">
        <v>0</v>
      </c>
      <c r="AE95" s="18">
        <f t="shared" si="15"/>
        <v>0</v>
      </c>
      <c r="AL95" s="12">
        <f t="shared" si="1"/>
        <v>1</v>
      </c>
      <c r="AM95" s="12">
        <f t="shared" si="2"/>
        <v>500000</v>
      </c>
      <c r="AN95" s="12">
        <f t="shared" si="3"/>
        <v>0</v>
      </c>
      <c r="AO95" s="12">
        <f t="shared" si="4"/>
        <v>500000</v>
      </c>
    </row>
    <row r="96" spans="1:41">
      <c r="A96" s="142">
        <v>25</v>
      </c>
      <c r="B96" s="135" t="s">
        <v>1912</v>
      </c>
      <c r="C96" s="18">
        <v>0</v>
      </c>
      <c r="D96" s="18">
        <v>0</v>
      </c>
      <c r="E96" s="18">
        <v>0</v>
      </c>
      <c r="F96" s="18">
        <f t="shared" si="5"/>
        <v>0</v>
      </c>
      <c r="H96" s="1">
        <v>0</v>
      </c>
      <c r="I96" s="1">
        <f t="shared" si="6"/>
        <v>0</v>
      </c>
      <c r="J96" s="1">
        <v>0</v>
      </c>
      <c r="K96" s="18">
        <f t="shared" si="7"/>
        <v>0</v>
      </c>
      <c r="M96" s="158">
        <v>0</v>
      </c>
      <c r="N96" s="1">
        <f t="shared" si="8"/>
        <v>0</v>
      </c>
      <c r="O96" s="1">
        <v>0</v>
      </c>
      <c r="P96" s="18">
        <f t="shared" si="9"/>
        <v>0</v>
      </c>
      <c r="R96" s="1">
        <v>0</v>
      </c>
      <c r="S96" s="1">
        <f t="shared" si="10"/>
        <v>0</v>
      </c>
      <c r="T96" s="1">
        <v>0</v>
      </c>
      <c r="U96" s="18">
        <f t="shared" si="11"/>
        <v>0</v>
      </c>
      <c r="W96" s="135">
        <v>18</v>
      </c>
      <c r="X96" s="46">
        <f t="shared" si="12"/>
        <v>253913.04</v>
      </c>
      <c r="Y96" s="1">
        <v>0</v>
      </c>
      <c r="Z96" s="19">
        <f t="shared" si="13"/>
        <v>253913.04</v>
      </c>
      <c r="AB96" s="135">
        <v>13</v>
      </c>
      <c r="AC96" s="1">
        <f t="shared" si="14"/>
        <v>130000</v>
      </c>
      <c r="AD96" s="1">
        <v>0</v>
      </c>
      <c r="AE96" s="18">
        <f t="shared" si="15"/>
        <v>130000</v>
      </c>
      <c r="AL96" s="12">
        <f t="shared" si="1"/>
        <v>31</v>
      </c>
      <c r="AM96" s="12">
        <f t="shared" si="2"/>
        <v>383913.04000000004</v>
      </c>
      <c r="AN96" s="12">
        <f t="shared" si="3"/>
        <v>0</v>
      </c>
      <c r="AO96" s="12">
        <f t="shared" si="4"/>
        <v>383913.04000000004</v>
      </c>
    </row>
    <row r="97" spans="1:41">
      <c r="A97" s="142">
        <v>26</v>
      </c>
      <c r="B97" s="135" t="s">
        <v>1913</v>
      </c>
      <c r="C97" s="18">
        <v>0</v>
      </c>
      <c r="D97" s="18">
        <v>0</v>
      </c>
      <c r="E97" s="18">
        <v>0</v>
      </c>
      <c r="F97" s="18">
        <f t="shared" si="5"/>
        <v>0</v>
      </c>
      <c r="H97" s="1">
        <v>0</v>
      </c>
      <c r="I97" s="1">
        <f t="shared" si="6"/>
        <v>0</v>
      </c>
      <c r="J97" s="1">
        <v>0</v>
      </c>
      <c r="K97" s="18">
        <f t="shared" si="7"/>
        <v>0</v>
      </c>
      <c r="M97" s="158">
        <v>0</v>
      </c>
      <c r="N97" s="1">
        <f t="shared" si="8"/>
        <v>0</v>
      </c>
      <c r="O97" s="1">
        <v>0</v>
      </c>
      <c r="P97" s="18">
        <f t="shared" si="9"/>
        <v>0</v>
      </c>
      <c r="R97" s="1">
        <v>0</v>
      </c>
      <c r="S97" s="1">
        <f t="shared" si="10"/>
        <v>0</v>
      </c>
      <c r="T97" s="1">
        <v>0</v>
      </c>
      <c r="U97" s="18">
        <f t="shared" si="11"/>
        <v>0</v>
      </c>
      <c r="W97" s="135">
        <v>0</v>
      </c>
      <c r="X97" s="46">
        <f t="shared" si="12"/>
        <v>0</v>
      </c>
      <c r="Y97" s="1">
        <v>0</v>
      </c>
      <c r="Z97" s="19">
        <f t="shared" si="13"/>
        <v>0</v>
      </c>
      <c r="AB97" s="135">
        <v>0</v>
      </c>
      <c r="AC97" s="1">
        <f t="shared" si="14"/>
        <v>0</v>
      </c>
      <c r="AD97" s="1">
        <v>0</v>
      </c>
      <c r="AE97" s="18">
        <f t="shared" si="15"/>
        <v>0</v>
      </c>
      <c r="AL97" s="12">
        <f t="shared" si="1"/>
        <v>0</v>
      </c>
      <c r="AM97" s="12">
        <f t="shared" si="2"/>
        <v>0</v>
      </c>
      <c r="AN97" s="12">
        <f t="shared" si="3"/>
        <v>0</v>
      </c>
      <c r="AO97" s="12">
        <f t="shared" si="4"/>
        <v>0</v>
      </c>
    </row>
    <row r="98" spans="1:41">
      <c r="A98" s="142">
        <v>27</v>
      </c>
      <c r="B98" s="135" t="s">
        <v>1914</v>
      </c>
      <c r="C98" s="18">
        <v>0</v>
      </c>
      <c r="D98" s="18">
        <v>0</v>
      </c>
      <c r="E98" s="18">
        <v>0</v>
      </c>
      <c r="F98" s="18">
        <f t="shared" si="5"/>
        <v>0</v>
      </c>
      <c r="H98" s="1">
        <v>0</v>
      </c>
      <c r="I98" s="1">
        <f t="shared" si="6"/>
        <v>0</v>
      </c>
      <c r="J98" s="1">
        <v>0</v>
      </c>
      <c r="K98" s="18">
        <f t="shared" si="7"/>
        <v>0</v>
      </c>
      <c r="M98" s="158">
        <v>0</v>
      </c>
      <c r="N98" s="1">
        <f t="shared" si="8"/>
        <v>0</v>
      </c>
      <c r="O98" s="1">
        <v>0</v>
      </c>
      <c r="P98" s="18">
        <f t="shared" si="9"/>
        <v>0</v>
      </c>
      <c r="R98" s="1">
        <v>0</v>
      </c>
      <c r="S98" s="1">
        <f t="shared" si="10"/>
        <v>0</v>
      </c>
      <c r="T98" s="1">
        <v>0</v>
      </c>
      <c r="U98" s="18">
        <f t="shared" si="11"/>
        <v>0</v>
      </c>
      <c r="W98" s="135">
        <v>0</v>
      </c>
      <c r="X98" s="46">
        <f t="shared" si="12"/>
        <v>0</v>
      </c>
      <c r="Y98" s="1">
        <v>0</v>
      </c>
      <c r="Z98" s="19">
        <f t="shared" si="13"/>
        <v>0</v>
      </c>
      <c r="AB98" s="135">
        <v>0</v>
      </c>
      <c r="AC98" s="1">
        <f t="shared" si="14"/>
        <v>0</v>
      </c>
      <c r="AD98" s="1">
        <v>0</v>
      </c>
      <c r="AE98" s="18">
        <f t="shared" si="15"/>
        <v>0</v>
      </c>
      <c r="AL98" s="12">
        <f t="shared" si="1"/>
        <v>0</v>
      </c>
      <c r="AM98" s="12">
        <f t="shared" si="2"/>
        <v>0</v>
      </c>
      <c r="AN98" s="12">
        <f t="shared" si="3"/>
        <v>0</v>
      </c>
      <c r="AO98" s="12">
        <f t="shared" si="4"/>
        <v>0</v>
      </c>
    </row>
    <row r="99" spans="1:41">
      <c r="A99" s="142">
        <v>28</v>
      </c>
      <c r="B99" s="135" t="s">
        <v>1915</v>
      </c>
      <c r="C99" s="18">
        <v>0</v>
      </c>
      <c r="D99" s="18">
        <v>0</v>
      </c>
      <c r="E99" s="18">
        <v>0</v>
      </c>
      <c r="F99" s="18">
        <f t="shared" si="5"/>
        <v>0</v>
      </c>
      <c r="H99" s="1">
        <v>0</v>
      </c>
      <c r="I99" s="1">
        <f t="shared" si="6"/>
        <v>0</v>
      </c>
      <c r="J99" s="1">
        <v>0</v>
      </c>
      <c r="K99" s="18">
        <f t="shared" si="7"/>
        <v>0</v>
      </c>
      <c r="M99" s="158">
        <v>0</v>
      </c>
      <c r="N99" s="1">
        <f t="shared" si="8"/>
        <v>0</v>
      </c>
      <c r="O99" s="1">
        <v>0</v>
      </c>
      <c r="P99" s="18">
        <f t="shared" si="9"/>
        <v>0</v>
      </c>
      <c r="R99" s="1">
        <v>0</v>
      </c>
      <c r="S99" s="1">
        <f t="shared" si="10"/>
        <v>0</v>
      </c>
      <c r="T99" s="1">
        <v>0</v>
      </c>
      <c r="U99" s="18">
        <f t="shared" si="11"/>
        <v>0</v>
      </c>
      <c r="W99" s="135">
        <v>0</v>
      </c>
      <c r="X99" s="46">
        <f t="shared" si="12"/>
        <v>0</v>
      </c>
      <c r="Y99" s="1">
        <v>0</v>
      </c>
      <c r="Z99" s="19">
        <f t="shared" si="13"/>
        <v>0</v>
      </c>
      <c r="AB99" s="135">
        <v>0</v>
      </c>
      <c r="AC99" s="1">
        <f t="shared" si="14"/>
        <v>0</v>
      </c>
      <c r="AD99" s="1">
        <v>0</v>
      </c>
      <c r="AE99" s="18">
        <f t="shared" si="15"/>
        <v>0</v>
      </c>
      <c r="AL99" s="12">
        <f t="shared" si="1"/>
        <v>0</v>
      </c>
      <c r="AM99" s="12">
        <f t="shared" si="2"/>
        <v>0</v>
      </c>
      <c r="AN99" s="12">
        <f t="shared" si="3"/>
        <v>0</v>
      </c>
      <c r="AO99" s="12">
        <f t="shared" si="4"/>
        <v>0</v>
      </c>
    </row>
    <row r="100" spans="1:41">
      <c r="A100" s="142">
        <v>29</v>
      </c>
      <c r="B100" s="135" t="s">
        <v>1916</v>
      </c>
      <c r="C100" s="18">
        <v>0</v>
      </c>
      <c r="D100" s="18">
        <v>0</v>
      </c>
      <c r="E100" s="18">
        <v>0</v>
      </c>
      <c r="F100" s="18">
        <f t="shared" si="5"/>
        <v>0</v>
      </c>
      <c r="H100" s="1">
        <v>0</v>
      </c>
      <c r="I100" s="1">
        <f t="shared" si="6"/>
        <v>0</v>
      </c>
      <c r="J100" s="1">
        <v>0</v>
      </c>
      <c r="K100" s="18">
        <f t="shared" si="7"/>
        <v>0</v>
      </c>
      <c r="M100" s="158">
        <v>0</v>
      </c>
      <c r="N100" s="1">
        <f t="shared" si="8"/>
        <v>0</v>
      </c>
      <c r="O100" s="1">
        <v>0</v>
      </c>
      <c r="P100" s="18">
        <f t="shared" si="9"/>
        <v>0</v>
      </c>
      <c r="R100" s="1">
        <v>0</v>
      </c>
      <c r="S100" s="1">
        <f t="shared" si="10"/>
        <v>0</v>
      </c>
      <c r="T100" s="1">
        <v>0</v>
      </c>
      <c r="U100" s="18">
        <f t="shared" si="11"/>
        <v>0</v>
      </c>
      <c r="W100" s="135">
        <v>0</v>
      </c>
      <c r="X100" s="46">
        <f t="shared" si="12"/>
        <v>0</v>
      </c>
      <c r="Y100" s="1">
        <v>0</v>
      </c>
      <c r="Z100" s="19">
        <f t="shared" si="13"/>
        <v>0</v>
      </c>
      <c r="AB100" s="135">
        <v>0</v>
      </c>
      <c r="AC100" s="1">
        <f t="shared" si="14"/>
        <v>0</v>
      </c>
      <c r="AD100" s="1">
        <v>0</v>
      </c>
      <c r="AE100" s="18">
        <f t="shared" si="15"/>
        <v>0</v>
      </c>
      <c r="AL100" s="12">
        <f t="shared" si="1"/>
        <v>0</v>
      </c>
      <c r="AM100" s="12">
        <f t="shared" si="2"/>
        <v>0</v>
      </c>
      <c r="AN100" s="12">
        <f t="shared" si="3"/>
        <v>0</v>
      </c>
      <c r="AO100" s="12">
        <f t="shared" si="4"/>
        <v>0</v>
      </c>
    </row>
    <row r="101" spans="1:41">
      <c r="A101" s="142">
        <v>31</v>
      </c>
      <c r="B101" s="135" t="s">
        <v>1917</v>
      </c>
      <c r="C101" s="18">
        <v>0</v>
      </c>
      <c r="D101" s="18">
        <v>0</v>
      </c>
      <c r="E101" s="18">
        <v>0</v>
      </c>
      <c r="F101" s="18">
        <f t="shared" si="5"/>
        <v>0</v>
      </c>
      <c r="H101" s="1">
        <v>0</v>
      </c>
      <c r="I101" s="1">
        <f t="shared" si="6"/>
        <v>0</v>
      </c>
      <c r="J101" s="1">
        <v>0</v>
      </c>
      <c r="K101" s="18">
        <f t="shared" si="7"/>
        <v>0</v>
      </c>
      <c r="M101" s="158">
        <v>0</v>
      </c>
      <c r="N101" s="1">
        <f t="shared" si="8"/>
        <v>0</v>
      </c>
      <c r="O101" s="1">
        <v>0</v>
      </c>
      <c r="P101" s="18">
        <f t="shared" si="9"/>
        <v>0</v>
      </c>
      <c r="R101" s="1">
        <v>0</v>
      </c>
      <c r="S101" s="1">
        <f t="shared" si="10"/>
        <v>0</v>
      </c>
      <c r="T101" s="1">
        <v>0</v>
      </c>
      <c r="U101" s="18">
        <f t="shared" si="11"/>
        <v>0</v>
      </c>
      <c r="W101" s="135">
        <v>0</v>
      </c>
      <c r="X101" s="46">
        <f t="shared" si="12"/>
        <v>0</v>
      </c>
      <c r="Y101" s="1">
        <v>0</v>
      </c>
      <c r="Z101" s="19">
        <f t="shared" si="13"/>
        <v>0</v>
      </c>
      <c r="AB101" s="135">
        <v>0</v>
      </c>
      <c r="AC101" s="1">
        <f t="shared" si="14"/>
        <v>0</v>
      </c>
      <c r="AD101" s="1">
        <v>0</v>
      </c>
      <c r="AE101" s="18">
        <f t="shared" si="15"/>
        <v>0</v>
      </c>
      <c r="AL101" s="12">
        <f t="shared" si="1"/>
        <v>0</v>
      </c>
      <c r="AM101" s="12">
        <f t="shared" si="2"/>
        <v>0</v>
      </c>
      <c r="AN101" s="12">
        <f t="shared" si="3"/>
        <v>0</v>
      </c>
      <c r="AO101" s="12">
        <f t="shared" si="4"/>
        <v>0</v>
      </c>
    </row>
    <row r="102" spans="1:41">
      <c r="A102" s="142">
        <v>31</v>
      </c>
      <c r="B102" s="135" t="s">
        <v>1918</v>
      </c>
      <c r="C102" s="18">
        <v>0</v>
      </c>
      <c r="D102" s="18">
        <v>0</v>
      </c>
      <c r="E102" s="18">
        <v>0</v>
      </c>
      <c r="F102" s="18">
        <f t="shared" si="5"/>
        <v>0</v>
      </c>
      <c r="H102" s="1">
        <v>0</v>
      </c>
      <c r="I102" s="1">
        <f t="shared" si="6"/>
        <v>0</v>
      </c>
      <c r="J102" s="1">
        <v>0</v>
      </c>
      <c r="K102" s="18">
        <f t="shared" si="7"/>
        <v>0</v>
      </c>
      <c r="M102" s="158">
        <v>0</v>
      </c>
      <c r="N102" s="1">
        <f t="shared" si="8"/>
        <v>0</v>
      </c>
      <c r="O102" s="1">
        <v>0</v>
      </c>
      <c r="P102" s="18">
        <f t="shared" si="9"/>
        <v>0</v>
      </c>
      <c r="R102" s="1">
        <v>0</v>
      </c>
      <c r="S102" s="1">
        <f t="shared" si="10"/>
        <v>0</v>
      </c>
      <c r="T102" s="1">
        <v>0</v>
      </c>
      <c r="U102" s="18">
        <f t="shared" si="11"/>
        <v>0</v>
      </c>
      <c r="W102" s="135"/>
      <c r="X102" s="46">
        <f t="shared" si="12"/>
        <v>0</v>
      </c>
      <c r="Y102" s="1">
        <v>0</v>
      </c>
      <c r="Z102" s="19">
        <f t="shared" si="13"/>
        <v>0</v>
      </c>
      <c r="AB102" s="135">
        <v>0</v>
      </c>
      <c r="AC102" s="1">
        <f t="shared" si="14"/>
        <v>0</v>
      </c>
      <c r="AD102" s="1">
        <v>0</v>
      </c>
      <c r="AE102" s="18">
        <f t="shared" si="15"/>
        <v>0</v>
      </c>
      <c r="AL102" s="12">
        <f t="shared" si="1"/>
        <v>0</v>
      </c>
      <c r="AM102" s="12">
        <f t="shared" si="2"/>
        <v>0</v>
      </c>
      <c r="AN102" s="12">
        <f t="shared" si="3"/>
        <v>0</v>
      </c>
      <c r="AO102" s="12">
        <f t="shared" si="4"/>
        <v>0</v>
      </c>
    </row>
    <row r="103" spans="1:41" s="155" customFormat="1">
      <c r="A103" s="143">
        <v>32</v>
      </c>
      <c r="B103" s="137" t="s">
        <v>52</v>
      </c>
      <c r="C103" s="137">
        <f>SUM(C72:C102)</f>
        <v>1</v>
      </c>
      <c r="D103" s="137">
        <f>SUM(D72:D102)</f>
        <v>1000000</v>
      </c>
      <c r="E103" s="137">
        <f>SUM(E72:E102)</f>
        <v>0</v>
      </c>
      <c r="F103" s="137">
        <f>SUM(F72:F102)</f>
        <v>1000000</v>
      </c>
      <c r="H103" s="137">
        <f>SUM(H72:H102)</f>
        <v>4</v>
      </c>
      <c r="I103" s="137">
        <f>SUM(I72:I102)</f>
        <v>2000000</v>
      </c>
      <c r="J103" s="137">
        <f>SUM(J72:J102)</f>
        <v>0</v>
      </c>
      <c r="K103" s="137">
        <f>SUM(K72:K102)</f>
        <v>2000000</v>
      </c>
      <c r="M103" s="137">
        <f>SUM(M72:M102)</f>
        <v>11</v>
      </c>
      <c r="N103" s="137">
        <f>SUM(N72:N102)</f>
        <v>5500000</v>
      </c>
      <c r="O103" s="137">
        <f>SUM(O72:O102)</f>
        <v>0</v>
      </c>
      <c r="P103" s="137">
        <f>SUM(P72:P102)</f>
        <v>5500000</v>
      </c>
      <c r="R103" s="137">
        <f>SUM(R72:R102)</f>
        <v>5</v>
      </c>
      <c r="S103" s="137">
        <f>SUM(S72:S102)</f>
        <v>875000</v>
      </c>
      <c r="T103" s="137">
        <f>SUM(T72:T102)</f>
        <v>0</v>
      </c>
      <c r="U103" s="137">
        <f>SUM(U72:U102)</f>
        <v>875000</v>
      </c>
      <c r="W103" s="137">
        <f>SUM(W72:W102)</f>
        <v>413</v>
      </c>
      <c r="X103" s="137">
        <f>SUM(X72:X102)</f>
        <v>5825893.6400000006</v>
      </c>
      <c r="Y103" s="137">
        <f>SUM(Y72:Y102)</f>
        <v>0</v>
      </c>
      <c r="Z103" s="137">
        <f>SUM(Z72:Z102)</f>
        <v>5825893.6400000006</v>
      </c>
      <c r="AB103" s="137">
        <f>SUM(AB72:AB102)</f>
        <v>323</v>
      </c>
      <c r="AC103" s="137">
        <f>SUM(AC72:AC102)</f>
        <v>3230000</v>
      </c>
      <c r="AD103" s="137">
        <f>SUM(AD72:AD102)</f>
        <v>0</v>
      </c>
      <c r="AE103" s="137">
        <f>SUM(AE72:AE102)</f>
        <v>3230000</v>
      </c>
      <c r="AG103" s="137">
        <f>SUM(AG72:AG102)</f>
        <v>0</v>
      </c>
      <c r="AH103" s="137">
        <f>SUM(AH72:AH102)</f>
        <v>0</v>
      </c>
      <c r="AI103" s="137">
        <f>SUM(AI72:AI102)</f>
        <v>0</v>
      </c>
      <c r="AJ103" s="137">
        <f>SUM(AJ72:AJ102)</f>
        <v>0</v>
      </c>
      <c r="AL103" s="137">
        <f>SUM(AL72:AL102)</f>
        <v>757</v>
      </c>
      <c r="AM103" s="137">
        <f>SUM(AM72:AM102)</f>
        <v>18430893.640000001</v>
      </c>
      <c r="AN103" s="137">
        <f>SUM(AN72:AN102)</f>
        <v>0</v>
      </c>
      <c r="AO103" s="137">
        <f>SUM(AO72:AO102)</f>
        <v>18430893.640000001</v>
      </c>
    </row>
    <row r="104" spans="1:41" s="154" customFormat="1">
      <c r="A104" s="144">
        <v>33</v>
      </c>
      <c r="B104" s="145" t="s">
        <v>1919</v>
      </c>
      <c r="C104" s="138">
        <v>0</v>
      </c>
      <c r="D104" s="138">
        <f>D105-D103</f>
        <v>0</v>
      </c>
      <c r="E104" s="138">
        <f>E105-E103</f>
        <v>0</v>
      </c>
      <c r="F104" s="138">
        <f>F105-F103</f>
        <v>0</v>
      </c>
      <c r="H104" s="138">
        <v>0</v>
      </c>
      <c r="I104" s="138">
        <f>I105-I103</f>
        <v>0</v>
      </c>
      <c r="J104" s="138">
        <f>J105-J103</f>
        <v>0</v>
      </c>
      <c r="K104" s="138">
        <f>K105-K103</f>
        <v>0</v>
      </c>
      <c r="M104" s="138">
        <v>0</v>
      </c>
      <c r="N104" s="138">
        <f>N105-N103</f>
        <v>0</v>
      </c>
      <c r="O104" s="138">
        <f>O105-O103</f>
        <v>0</v>
      </c>
      <c r="P104" s="138">
        <f>P105-P103</f>
        <v>0</v>
      </c>
      <c r="R104" s="138">
        <v>0</v>
      </c>
      <c r="S104" s="138">
        <f>S105-S103</f>
        <v>0</v>
      </c>
      <c r="T104" s="138">
        <f>T105-T103</f>
        <v>0</v>
      </c>
      <c r="U104" s="138">
        <f>U105-U103</f>
        <v>0</v>
      </c>
      <c r="W104" s="138">
        <v>0</v>
      </c>
      <c r="X104" s="138">
        <f>X105-X103</f>
        <v>14106.359999999404</v>
      </c>
      <c r="Y104" s="138">
        <f>Y105-Y103</f>
        <v>0</v>
      </c>
      <c r="Z104" s="138">
        <f>Z105-Z103</f>
        <v>14106.359999999404</v>
      </c>
      <c r="AB104" s="138">
        <v>0</v>
      </c>
      <c r="AC104" s="138">
        <f>AC105-AC103</f>
        <v>0</v>
      </c>
      <c r="AD104" s="138">
        <f>AD105-AD103</f>
        <v>0</v>
      </c>
      <c r="AE104" s="138">
        <f>AE105-AE103</f>
        <v>0</v>
      </c>
      <c r="AG104" s="138">
        <v>0</v>
      </c>
      <c r="AH104" s="138">
        <f>AH105-AH103</f>
        <v>900000</v>
      </c>
      <c r="AI104" s="138">
        <f>AI105-AI103</f>
        <v>0</v>
      </c>
      <c r="AJ104" s="138">
        <f>AJ105-AJ103</f>
        <v>900000</v>
      </c>
      <c r="AL104" s="138">
        <v>0</v>
      </c>
      <c r="AM104" s="138">
        <f>AM105-AM103</f>
        <v>914106.3599999994</v>
      </c>
      <c r="AN104" s="138">
        <f>AN105-AN103</f>
        <v>0</v>
      </c>
      <c r="AO104" s="138">
        <f>AO105-AO103</f>
        <v>914106.3599999994</v>
      </c>
    </row>
    <row r="105" spans="1:41" s="156" customFormat="1">
      <c r="A105" s="146">
        <v>34</v>
      </c>
      <c r="B105" s="147" t="s">
        <v>54</v>
      </c>
      <c r="C105" s="157">
        <f>C37</f>
        <v>1</v>
      </c>
      <c r="D105" s="157">
        <f>D37</f>
        <v>1000000</v>
      </c>
      <c r="E105" s="157">
        <f>E37</f>
        <v>0</v>
      </c>
      <c r="F105" s="157">
        <f>F37</f>
        <v>1000000</v>
      </c>
      <c r="H105" s="157">
        <f>H37</f>
        <v>4</v>
      </c>
      <c r="I105" s="157">
        <f>I37</f>
        <v>2000000</v>
      </c>
      <c r="J105" s="157">
        <f>J37</f>
        <v>0</v>
      </c>
      <c r="K105" s="157">
        <f>K37</f>
        <v>2000000</v>
      </c>
      <c r="M105" s="157">
        <f>M37</f>
        <v>11</v>
      </c>
      <c r="N105" s="157">
        <f>N37</f>
        <v>5500000</v>
      </c>
      <c r="O105" s="157">
        <f>O37</f>
        <v>0</v>
      </c>
      <c r="P105" s="157">
        <f>P37</f>
        <v>5500000</v>
      </c>
      <c r="R105" s="157">
        <f>R37</f>
        <v>5</v>
      </c>
      <c r="S105" s="157">
        <f>S37</f>
        <v>875000</v>
      </c>
      <c r="T105" s="157">
        <f>T37</f>
        <v>0</v>
      </c>
      <c r="U105" s="157">
        <f>U37</f>
        <v>875000</v>
      </c>
      <c r="W105" s="157">
        <f>W37</f>
        <v>414</v>
      </c>
      <c r="X105" s="157">
        <f>X37</f>
        <v>5840000</v>
      </c>
      <c r="Y105" s="157">
        <f>Y37</f>
        <v>0</v>
      </c>
      <c r="Z105" s="157">
        <f>Z37</f>
        <v>5840000</v>
      </c>
      <c r="AB105" s="157">
        <f>AB37</f>
        <v>323</v>
      </c>
      <c r="AC105" s="157">
        <f>AC37</f>
        <v>3230000</v>
      </c>
      <c r="AD105" s="157">
        <f>AD37</f>
        <v>0</v>
      </c>
      <c r="AE105" s="157">
        <f>AE37</f>
        <v>3230000</v>
      </c>
      <c r="AG105" s="157">
        <f>AG37</f>
        <v>30</v>
      </c>
      <c r="AH105" s="157">
        <f>AH37</f>
        <v>900000</v>
      </c>
      <c r="AI105" s="157">
        <f>AI37</f>
        <v>0</v>
      </c>
      <c r="AJ105" s="157">
        <f>AJ37</f>
        <v>900000</v>
      </c>
      <c r="AL105" s="157">
        <f>AL37</f>
        <v>788</v>
      </c>
      <c r="AM105" s="157">
        <f>AM37</f>
        <v>19345000</v>
      </c>
      <c r="AN105" s="157">
        <f>AN37</f>
        <v>0</v>
      </c>
      <c r="AO105" s="157">
        <f>AO37</f>
        <v>19345000</v>
      </c>
    </row>
  </sheetData>
  <mergeCells count="33">
    <mergeCell ref="D2:G2"/>
    <mergeCell ref="I2:L2"/>
    <mergeCell ref="N2:Q2"/>
    <mergeCell ref="S2:V2"/>
    <mergeCell ref="X2:AA2"/>
    <mergeCell ref="A1:G1"/>
    <mergeCell ref="H1:L1"/>
    <mergeCell ref="M1:Q1"/>
    <mergeCell ref="R1:V1"/>
    <mergeCell ref="AB1:AF1"/>
    <mergeCell ref="I3:L3"/>
    <mergeCell ref="N3:Q3"/>
    <mergeCell ref="S3:V3"/>
    <mergeCell ref="AC3:AF3"/>
    <mergeCell ref="AG1:AK1"/>
    <mergeCell ref="AC2:AF2"/>
    <mergeCell ref="AH2:AK2"/>
    <mergeCell ref="A71:B71"/>
    <mergeCell ref="AL1:AP4"/>
    <mergeCell ref="A3:B4"/>
    <mergeCell ref="W1:AA1"/>
    <mergeCell ref="X3:AA3"/>
    <mergeCell ref="X4:AA4"/>
    <mergeCell ref="A69:B69"/>
    <mergeCell ref="A70:B70"/>
    <mergeCell ref="AH4:AK4"/>
    <mergeCell ref="D4:G4"/>
    <mergeCell ref="I4:L4"/>
    <mergeCell ref="N4:Q4"/>
    <mergeCell ref="S4:V4"/>
    <mergeCell ref="AC4:AF4"/>
    <mergeCell ref="AH3:AK3"/>
    <mergeCell ref="D3:G3"/>
  </mergeCells>
  <printOptions gridLines="1"/>
  <pageMargins left="1" right="0.15" top="1.06" bottom="0" header="0.3" footer="0.16"/>
  <pageSetup paperSize="9" scale="65" orientation="portrait" horizontalDpi="4294967292" verticalDpi="0" r:id="rId1"/>
  <headerFooter>
    <oddFooter>&amp;RExecutive Director</oddFooter>
  </headerFooter>
</worksheet>
</file>

<file path=xl/worksheets/sheet6.xml><?xml version="1.0" encoding="utf-8"?>
<worksheet xmlns="http://schemas.openxmlformats.org/spreadsheetml/2006/main" xmlns:r="http://schemas.openxmlformats.org/officeDocument/2006/relationships">
  <dimension ref="A1:KP105"/>
  <sheetViews>
    <sheetView view="pageBreakPreview" zoomScale="60" workbookViewId="0">
      <pane xSplit="2" ySplit="71" topLeftCell="AG72" activePane="bottomRight" state="frozen"/>
      <selection pane="topRight" activeCell="C1" sqref="C1"/>
      <selection pane="bottomLeft" activeCell="A72" sqref="A72"/>
      <selection pane="bottomRight" activeCell="DS2" sqref="DS1:IW1048576"/>
    </sheetView>
  </sheetViews>
  <sheetFormatPr defaultRowHeight="15.75"/>
  <cols>
    <col min="1" max="1" width="9.7109375" style="18" customWidth="1"/>
    <col min="2" max="2" width="29.42578125" style="18" customWidth="1"/>
    <col min="3" max="6" width="16.7109375" style="18" hidden="1" customWidth="1"/>
    <col min="7" max="32" width="16.7109375" style="1" hidden="1" customWidth="1"/>
    <col min="33" max="37" width="16.7109375" style="1" customWidth="1"/>
    <col min="38" max="57" width="16.7109375" style="1" hidden="1" customWidth="1"/>
    <col min="58" max="62" width="16.7109375" style="1" customWidth="1"/>
    <col min="63" max="87" width="16.7109375" style="1" hidden="1" customWidth="1"/>
    <col min="88" max="102" width="16.7109375" style="1" customWidth="1"/>
    <col min="103" max="112" width="16.7109375" style="1" hidden="1" customWidth="1"/>
    <col min="113" max="122" width="16.7109375" style="1" customWidth="1"/>
    <col min="123" max="257" width="16.7109375" style="1" hidden="1" customWidth="1"/>
    <col min="258" max="261" width="16.7109375" style="1" customWidth="1"/>
    <col min="262" max="262" width="9.5703125" style="1" hidden="1" customWidth="1"/>
    <col min="263" max="263" width="13" style="1" bestFit="1" customWidth="1"/>
    <col min="264" max="16384" width="9.140625" style="1"/>
  </cols>
  <sheetData>
    <row r="1" spans="1:302" ht="22.5" customHeight="1">
      <c r="A1" s="188" t="s">
        <v>66</v>
      </c>
      <c r="B1" s="188"/>
      <c r="C1" s="188"/>
      <c r="D1" s="188"/>
      <c r="E1" s="188"/>
      <c r="F1" s="188"/>
      <c r="G1" s="188"/>
      <c r="H1" s="188" t="s">
        <v>66</v>
      </c>
      <c r="I1" s="188"/>
      <c r="J1" s="188"/>
      <c r="K1" s="188"/>
      <c r="L1" s="188"/>
      <c r="M1" s="188" t="s">
        <v>66</v>
      </c>
      <c r="N1" s="188"/>
      <c r="O1" s="188"/>
      <c r="P1" s="188"/>
      <c r="Q1" s="188"/>
      <c r="R1" s="188" t="s">
        <v>66</v>
      </c>
      <c r="S1" s="188"/>
      <c r="T1" s="188"/>
      <c r="U1" s="188"/>
      <c r="V1" s="188"/>
      <c r="W1" s="188" t="s">
        <v>66</v>
      </c>
      <c r="X1" s="188"/>
      <c r="Y1" s="188"/>
      <c r="Z1" s="188"/>
      <c r="AA1" s="188"/>
      <c r="AB1" s="188" t="s">
        <v>66</v>
      </c>
      <c r="AC1" s="188"/>
      <c r="AD1" s="188"/>
      <c r="AE1" s="188"/>
      <c r="AF1" s="188"/>
      <c r="AG1" s="188" t="s">
        <v>66</v>
      </c>
      <c r="AH1" s="188"/>
      <c r="AI1" s="188"/>
      <c r="AJ1" s="188"/>
      <c r="AK1" s="188"/>
      <c r="AL1" s="188" t="s">
        <v>66</v>
      </c>
      <c r="AM1" s="188"/>
      <c r="AN1" s="188"/>
      <c r="AO1" s="188"/>
      <c r="AP1" s="188"/>
      <c r="AQ1" s="188" t="s">
        <v>66</v>
      </c>
      <c r="AR1" s="188"/>
      <c r="AS1" s="188"/>
      <c r="AT1" s="188"/>
      <c r="AU1" s="188"/>
      <c r="AV1" s="188" t="s">
        <v>66</v>
      </c>
      <c r="AW1" s="188"/>
      <c r="AX1" s="188"/>
      <c r="AY1" s="188"/>
      <c r="AZ1" s="188"/>
      <c r="BA1" s="188" t="s">
        <v>66</v>
      </c>
      <c r="BB1" s="188"/>
      <c r="BC1" s="188"/>
      <c r="BD1" s="188"/>
      <c r="BE1" s="188"/>
      <c r="BF1" s="188" t="s">
        <v>66</v>
      </c>
      <c r="BG1" s="188"/>
      <c r="BH1" s="188"/>
      <c r="BI1" s="188"/>
      <c r="BJ1" s="188"/>
      <c r="BK1" s="188" t="s">
        <v>66</v>
      </c>
      <c r="BL1" s="188"/>
      <c r="BM1" s="188"/>
      <c r="BN1" s="188"/>
      <c r="BO1" s="188"/>
      <c r="BP1" s="188" t="s">
        <v>66</v>
      </c>
      <c r="BQ1" s="188"/>
      <c r="BR1" s="188"/>
      <c r="BS1" s="188"/>
      <c r="BT1" s="188"/>
      <c r="BU1" s="188" t="s">
        <v>66</v>
      </c>
      <c r="BV1" s="188"/>
      <c r="BW1" s="188"/>
      <c r="BX1" s="188"/>
      <c r="BY1" s="188"/>
      <c r="BZ1" s="188" t="s">
        <v>66</v>
      </c>
      <c r="CA1" s="188"/>
      <c r="CB1" s="188"/>
      <c r="CC1" s="188"/>
      <c r="CD1" s="188"/>
      <c r="CE1" s="188" t="s">
        <v>66</v>
      </c>
      <c r="CF1" s="188"/>
      <c r="CG1" s="188"/>
      <c r="CH1" s="188"/>
      <c r="CI1" s="188"/>
      <c r="CJ1" s="188" t="s">
        <v>66</v>
      </c>
      <c r="CK1" s="188"/>
      <c r="CL1" s="188"/>
      <c r="CM1" s="188"/>
      <c r="CN1" s="188"/>
      <c r="CO1" s="188" t="s">
        <v>66</v>
      </c>
      <c r="CP1" s="188"/>
      <c r="CQ1" s="188"/>
      <c r="CR1" s="188"/>
      <c r="CS1" s="188"/>
      <c r="CT1" s="188" t="s">
        <v>66</v>
      </c>
      <c r="CU1" s="188"/>
      <c r="CV1" s="188"/>
      <c r="CW1" s="188"/>
      <c r="CX1" s="188"/>
      <c r="CY1" s="188" t="s">
        <v>66</v>
      </c>
      <c r="CZ1" s="188"/>
      <c r="DA1" s="188"/>
      <c r="DB1" s="188"/>
      <c r="DC1" s="188"/>
      <c r="DD1" s="188" t="s">
        <v>66</v>
      </c>
      <c r="DE1" s="188"/>
      <c r="DF1" s="188"/>
      <c r="DG1" s="188"/>
      <c r="DH1" s="188"/>
      <c r="DI1" s="188" t="s">
        <v>66</v>
      </c>
      <c r="DJ1" s="188"/>
      <c r="DK1" s="188"/>
      <c r="DL1" s="188"/>
      <c r="DM1" s="188"/>
      <c r="DN1" s="188" t="s">
        <v>66</v>
      </c>
      <c r="DO1" s="188"/>
      <c r="DP1" s="188"/>
      <c r="DQ1" s="188"/>
      <c r="DR1" s="188"/>
      <c r="DS1" s="188" t="s">
        <v>66</v>
      </c>
      <c r="DT1" s="188"/>
      <c r="DU1" s="188"/>
      <c r="DV1" s="188"/>
      <c r="DW1" s="188"/>
      <c r="DX1" s="188" t="s">
        <v>66</v>
      </c>
      <c r="DY1" s="188"/>
      <c r="DZ1" s="188"/>
      <c r="EA1" s="188"/>
      <c r="EB1" s="188"/>
      <c r="EC1" s="188" t="s">
        <v>66</v>
      </c>
      <c r="ED1" s="188"/>
      <c r="EE1" s="188"/>
      <c r="EF1" s="188"/>
      <c r="EG1" s="188"/>
      <c r="EH1" s="188" t="s">
        <v>66</v>
      </c>
      <c r="EI1" s="188"/>
      <c r="EJ1" s="188"/>
      <c r="EK1" s="188"/>
      <c r="EL1" s="188"/>
      <c r="EM1" s="188" t="s">
        <v>66</v>
      </c>
      <c r="EN1" s="188"/>
      <c r="EO1" s="188"/>
      <c r="EP1" s="188"/>
      <c r="EQ1" s="188"/>
      <c r="ER1" s="188" t="s">
        <v>66</v>
      </c>
      <c r="ES1" s="188"/>
      <c r="ET1" s="188"/>
      <c r="EU1" s="188"/>
      <c r="EV1" s="188"/>
      <c r="EW1" s="188" t="s">
        <v>66</v>
      </c>
      <c r="EX1" s="188"/>
      <c r="EY1" s="188"/>
      <c r="EZ1" s="188"/>
      <c r="FA1" s="188"/>
      <c r="FB1" s="188" t="s">
        <v>66</v>
      </c>
      <c r="FC1" s="188"/>
      <c r="FD1" s="188"/>
      <c r="FE1" s="188"/>
      <c r="FF1" s="188"/>
      <c r="FG1" s="188" t="s">
        <v>66</v>
      </c>
      <c r="FH1" s="188"/>
      <c r="FI1" s="188"/>
      <c r="FJ1" s="188"/>
      <c r="FK1" s="188"/>
      <c r="FL1" s="188" t="s">
        <v>66</v>
      </c>
      <c r="FM1" s="188"/>
      <c r="FN1" s="188"/>
      <c r="FO1" s="188"/>
      <c r="FP1" s="188"/>
      <c r="FQ1" s="188" t="s">
        <v>66</v>
      </c>
      <c r="FR1" s="188"/>
      <c r="FS1" s="188"/>
      <c r="FT1" s="188"/>
      <c r="FU1" s="188"/>
      <c r="FV1" s="188" t="s">
        <v>66</v>
      </c>
      <c r="FW1" s="188"/>
      <c r="FX1" s="188"/>
      <c r="FY1" s="188"/>
      <c r="FZ1" s="188"/>
      <c r="GA1" s="188" t="s">
        <v>66</v>
      </c>
      <c r="GB1" s="188"/>
      <c r="GC1" s="188"/>
      <c r="GD1" s="188"/>
      <c r="GE1" s="188"/>
      <c r="GF1" s="188" t="s">
        <v>66</v>
      </c>
      <c r="GG1" s="188"/>
      <c r="GH1" s="188"/>
      <c r="GI1" s="188"/>
      <c r="GJ1" s="188"/>
      <c r="GK1" s="188" t="s">
        <v>66</v>
      </c>
      <c r="GL1" s="188"/>
      <c r="GM1" s="188"/>
      <c r="GN1" s="188"/>
      <c r="GO1" s="188"/>
      <c r="GP1" s="188" t="s">
        <v>66</v>
      </c>
      <c r="GQ1" s="188"/>
      <c r="GR1" s="188"/>
      <c r="GS1" s="188"/>
      <c r="GT1" s="188"/>
      <c r="GU1" s="188" t="s">
        <v>66</v>
      </c>
      <c r="GV1" s="188"/>
      <c r="GW1" s="188"/>
      <c r="GX1" s="188"/>
      <c r="GY1" s="188"/>
      <c r="GZ1" s="188" t="s">
        <v>66</v>
      </c>
      <c r="HA1" s="188"/>
      <c r="HB1" s="188"/>
      <c r="HC1" s="188"/>
      <c r="HD1" s="188"/>
      <c r="HE1" s="188" t="s">
        <v>66</v>
      </c>
      <c r="HF1" s="188"/>
      <c r="HG1" s="188"/>
      <c r="HH1" s="188"/>
      <c r="HI1" s="188"/>
      <c r="HJ1" s="188" t="s">
        <v>66</v>
      </c>
      <c r="HK1" s="188"/>
      <c r="HL1" s="188"/>
      <c r="HM1" s="188"/>
      <c r="HN1" s="188"/>
      <c r="HO1" s="188" t="s">
        <v>66</v>
      </c>
      <c r="HP1" s="188"/>
      <c r="HQ1" s="188"/>
      <c r="HR1" s="188"/>
      <c r="HS1" s="188"/>
      <c r="HT1" s="188" t="s">
        <v>66</v>
      </c>
      <c r="HU1" s="188"/>
      <c r="HV1" s="188"/>
      <c r="HW1" s="188"/>
      <c r="HX1" s="188"/>
      <c r="HY1" s="188" t="s">
        <v>66</v>
      </c>
      <c r="HZ1" s="188"/>
      <c r="IA1" s="188"/>
      <c r="IB1" s="188"/>
      <c r="IC1" s="188"/>
      <c r="ID1" s="188" t="s">
        <v>66</v>
      </c>
      <c r="IE1" s="188"/>
      <c r="IF1" s="188"/>
      <c r="IG1" s="188"/>
      <c r="IH1" s="188"/>
      <c r="II1" s="188" t="s">
        <v>66</v>
      </c>
      <c r="IJ1" s="188"/>
      <c r="IK1" s="188"/>
      <c r="IL1" s="188"/>
      <c r="IM1" s="188"/>
      <c r="IN1" s="188" t="s">
        <v>66</v>
      </c>
      <c r="IO1" s="188"/>
      <c r="IP1" s="188"/>
      <c r="IQ1" s="188"/>
      <c r="IR1" s="188"/>
      <c r="IS1" s="188" t="s">
        <v>66</v>
      </c>
      <c r="IT1" s="188"/>
      <c r="IU1" s="188"/>
      <c r="IV1" s="188"/>
      <c r="IW1" s="188"/>
      <c r="IX1" s="207" t="s">
        <v>86</v>
      </c>
      <c r="IY1" s="208"/>
      <c r="IZ1" s="208"/>
      <c r="JA1" s="208"/>
      <c r="JB1" s="209"/>
    </row>
    <row r="2" spans="1:302" ht="43.5" customHeight="1">
      <c r="A2" s="60"/>
      <c r="B2" s="61"/>
      <c r="C2" s="65" t="s">
        <v>426</v>
      </c>
      <c r="D2" s="198" t="s">
        <v>1421</v>
      </c>
      <c r="E2" s="199"/>
      <c r="F2" s="199"/>
      <c r="G2" s="200"/>
      <c r="H2" s="65" t="s">
        <v>426</v>
      </c>
      <c r="I2" s="198" t="s">
        <v>1501</v>
      </c>
      <c r="J2" s="199"/>
      <c r="K2" s="199"/>
      <c r="L2" s="200"/>
      <c r="M2" s="65" t="s">
        <v>426</v>
      </c>
      <c r="N2" s="198" t="s">
        <v>1545</v>
      </c>
      <c r="O2" s="199"/>
      <c r="P2" s="199"/>
      <c r="Q2" s="200"/>
      <c r="R2" s="65" t="s">
        <v>426</v>
      </c>
      <c r="S2" s="31"/>
      <c r="T2" s="32"/>
      <c r="U2" s="110" t="s">
        <v>1420</v>
      </c>
      <c r="V2" s="33"/>
      <c r="W2" s="65" t="s">
        <v>426</v>
      </c>
      <c r="X2" s="31"/>
      <c r="Y2" s="32"/>
      <c r="Z2" s="32"/>
      <c r="AA2" s="33"/>
      <c r="AB2" s="65" t="s">
        <v>426</v>
      </c>
      <c r="AC2" s="198" t="s">
        <v>398</v>
      </c>
      <c r="AD2" s="199"/>
      <c r="AE2" s="199"/>
      <c r="AF2" s="200"/>
      <c r="AG2" s="65" t="s">
        <v>426</v>
      </c>
      <c r="AH2" s="253" t="s">
        <v>1580</v>
      </c>
      <c r="AI2" s="254"/>
      <c r="AJ2" s="254"/>
      <c r="AK2" s="255"/>
      <c r="AL2" s="65" t="s">
        <v>426</v>
      </c>
      <c r="AM2" s="185" t="s">
        <v>1421</v>
      </c>
      <c r="AN2" s="186"/>
      <c r="AO2" s="186"/>
      <c r="AP2" s="187"/>
      <c r="AQ2" s="65" t="s">
        <v>426</v>
      </c>
      <c r="AR2" s="185" t="s">
        <v>1421</v>
      </c>
      <c r="AS2" s="186"/>
      <c r="AT2" s="186"/>
      <c r="AU2" s="187"/>
      <c r="AV2" s="65" t="s">
        <v>426</v>
      </c>
      <c r="AW2" s="185" t="s">
        <v>1421</v>
      </c>
      <c r="AX2" s="186"/>
      <c r="AY2" s="186"/>
      <c r="AZ2" s="187"/>
      <c r="BA2" s="65" t="s">
        <v>426</v>
      </c>
      <c r="BB2" s="198" t="s">
        <v>1422</v>
      </c>
      <c r="BC2" s="199"/>
      <c r="BD2" s="199"/>
      <c r="BE2" s="200"/>
      <c r="BF2" s="65" t="s">
        <v>426</v>
      </c>
      <c r="BG2" s="185" t="s">
        <v>1421</v>
      </c>
      <c r="BH2" s="186"/>
      <c r="BI2" s="186"/>
      <c r="BJ2" s="187"/>
      <c r="BK2" s="65" t="s">
        <v>426</v>
      </c>
      <c r="BL2" s="31"/>
      <c r="BM2" s="32"/>
      <c r="BN2" s="32"/>
      <c r="BO2" s="33"/>
      <c r="BP2" s="65" t="s">
        <v>426</v>
      </c>
      <c r="BQ2" s="185" t="s">
        <v>1421</v>
      </c>
      <c r="BR2" s="186"/>
      <c r="BS2" s="186"/>
      <c r="BT2" s="187"/>
      <c r="BU2" s="65" t="s">
        <v>426</v>
      </c>
      <c r="BV2" s="185" t="s">
        <v>1421</v>
      </c>
      <c r="BW2" s="186"/>
      <c r="BX2" s="186"/>
      <c r="BY2" s="187"/>
      <c r="BZ2" s="65" t="s">
        <v>426</v>
      </c>
      <c r="CA2" s="227" t="s">
        <v>1424</v>
      </c>
      <c r="CB2" s="228"/>
      <c r="CC2" s="228"/>
      <c r="CD2" s="229"/>
      <c r="CE2" s="65" t="s">
        <v>426</v>
      </c>
      <c r="CF2" s="31"/>
      <c r="CG2" s="32"/>
      <c r="CH2" s="110" t="s">
        <v>105</v>
      </c>
      <c r="CI2" s="33"/>
      <c r="CJ2" s="65" t="s">
        <v>426</v>
      </c>
      <c r="CK2" s="198" t="s">
        <v>1422</v>
      </c>
      <c r="CL2" s="199"/>
      <c r="CM2" s="199"/>
      <c r="CN2" s="200"/>
      <c r="CO2" s="65" t="s">
        <v>426</v>
      </c>
      <c r="CP2" s="31"/>
      <c r="CQ2" s="32"/>
      <c r="CR2" s="110" t="s">
        <v>1445</v>
      </c>
      <c r="CS2" s="33"/>
      <c r="CT2" s="65" t="s">
        <v>426</v>
      </c>
      <c r="CU2" s="198" t="s">
        <v>1416</v>
      </c>
      <c r="CV2" s="199"/>
      <c r="CW2" s="199"/>
      <c r="CX2" s="200"/>
      <c r="CY2" s="65" t="s">
        <v>426</v>
      </c>
      <c r="CZ2" s="31"/>
      <c r="DA2" s="32"/>
      <c r="DB2" s="114"/>
      <c r="DC2" s="33"/>
      <c r="DD2" s="65" t="s">
        <v>426</v>
      </c>
      <c r="DE2" s="31"/>
      <c r="DF2" s="32"/>
      <c r="DG2" s="32"/>
      <c r="DH2" s="33"/>
      <c r="DI2" s="65" t="s">
        <v>426</v>
      </c>
      <c r="DJ2" s="253" t="s">
        <v>1693</v>
      </c>
      <c r="DK2" s="254"/>
      <c r="DL2" s="254"/>
      <c r="DM2" s="255"/>
      <c r="DN2" s="65" t="s">
        <v>426</v>
      </c>
      <c r="DO2" s="198" t="s">
        <v>1548</v>
      </c>
      <c r="DP2" s="199"/>
      <c r="DQ2" s="199"/>
      <c r="DR2" s="200"/>
      <c r="DS2" s="65" t="s">
        <v>426</v>
      </c>
      <c r="DT2" s="198"/>
      <c r="DU2" s="199"/>
      <c r="DV2" s="199"/>
      <c r="DW2" s="200"/>
      <c r="DX2" s="65"/>
      <c r="DY2" s="31"/>
      <c r="DZ2" s="32"/>
      <c r="EA2" s="32"/>
      <c r="EB2" s="33"/>
      <c r="EC2" s="65"/>
      <c r="ED2" s="31"/>
      <c r="EE2" s="32"/>
      <c r="EF2" s="32"/>
      <c r="EG2" s="33"/>
      <c r="EH2" s="65"/>
      <c r="EI2" s="31"/>
      <c r="EJ2" s="32"/>
      <c r="EK2" s="32"/>
      <c r="EL2" s="33"/>
      <c r="EM2" s="65"/>
      <c r="EN2" s="31"/>
      <c r="EO2" s="32"/>
      <c r="EP2" s="32"/>
      <c r="EQ2" s="33"/>
      <c r="ER2" s="65"/>
      <c r="ES2" s="31"/>
      <c r="ET2" s="32"/>
      <c r="EU2" s="32"/>
      <c r="EV2" s="33"/>
      <c r="EW2" s="65"/>
      <c r="EX2" s="31"/>
      <c r="EY2" s="32"/>
      <c r="EZ2" s="32"/>
      <c r="FA2" s="33"/>
      <c r="FB2" s="65"/>
      <c r="FC2" s="31"/>
      <c r="FD2" s="32"/>
      <c r="FE2" s="32"/>
      <c r="FF2" s="33"/>
      <c r="FG2" s="65"/>
      <c r="FH2" s="31"/>
      <c r="FI2" s="32"/>
      <c r="FJ2" s="32"/>
      <c r="FK2" s="33"/>
      <c r="FL2" s="65"/>
      <c r="FM2" s="31"/>
      <c r="FN2" s="32"/>
      <c r="FO2" s="32"/>
      <c r="FP2" s="33"/>
      <c r="FQ2" s="65"/>
      <c r="FR2" s="31"/>
      <c r="FS2" s="32"/>
      <c r="FT2" s="32"/>
      <c r="FU2" s="33"/>
      <c r="FV2" s="65"/>
      <c r="FW2" s="31"/>
      <c r="FX2" s="32"/>
      <c r="FY2" s="32"/>
      <c r="FZ2" s="33"/>
      <c r="GA2" s="65"/>
      <c r="GB2" s="31"/>
      <c r="GC2" s="32"/>
      <c r="GD2" s="32"/>
      <c r="GE2" s="33"/>
      <c r="GF2" s="65"/>
      <c r="GG2" s="31"/>
      <c r="GH2" s="32"/>
      <c r="GI2" s="32"/>
      <c r="GJ2" s="33"/>
      <c r="GK2" s="65"/>
      <c r="GL2" s="31"/>
      <c r="GM2" s="32"/>
      <c r="GN2" s="32"/>
      <c r="GO2" s="33"/>
      <c r="GP2" s="65"/>
      <c r="GQ2" s="31"/>
      <c r="GR2" s="32"/>
      <c r="GS2" s="32"/>
      <c r="GT2" s="33"/>
      <c r="GU2" s="65"/>
      <c r="GV2" s="31"/>
      <c r="GW2" s="32"/>
      <c r="GX2" s="32"/>
      <c r="GY2" s="33"/>
      <c r="GZ2" s="65"/>
      <c r="HA2" s="31"/>
      <c r="HB2" s="32"/>
      <c r="HC2" s="32"/>
      <c r="HD2" s="33"/>
      <c r="HE2" s="65"/>
      <c r="HF2" s="31"/>
      <c r="HG2" s="32"/>
      <c r="HH2" s="32"/>
      <c r="HI2" s="33"/>
      <c r="HJ2" s="65"/>
      <c r="HK2" s="31"/>
      <c r="HL2" s="32"/>
      <c r="HM2" s="32"/>
      <c r="HN2" s="33"/>
      <c r="HO2" s="65"/>
      <c r="HP2" s="31"/>
      <c r="HQ2" s="32"/>
      <c r="HR2" s="32"/>
      <c r="HS2" s="33"/>
      <c r="HT2" s="65"/>
      <c r="HU2" s="31"/>
      <c r="HV2" s="32"/>
      <c r="HW2" s="32"/>
      <c r="HX2" s="33"/>
      <c r="HY2" s="65"/>
      <c r="HZ2" s="31"/>
      <c r="IA2" s="32"/>
      <c r="IB2" s="32"/>
      <c r="IC2" s="33"/>
      <c r="ID2" s="65"/>
      <c r="IE2" s="31"/>
      <c r="IF2" s="32"/>
      <c r="IG2" s="32"/>
      <c r="IH2" s="33"/>
      <c r="II2" s="65"/>
      <c r="IJ2" s="31"/>
      <c r="IK2" s="32"/>
      <c r="IL2" s="32"/>
      <c r="IM2" s="33"/>
      <c r="IN2" s="65"/>
      <c r="IO2" s="31"/>
      <c r="IP2" s="32"/>
      <c r="IQ2" s="32"/>
      <c r="IR2" s="33"/>
      <c r="IS2" s="65"/>
      <c r="IT2" s="31"/>
      <c r="IU2" s="32"/>
      <c r="IV2" s="32"/>
      <c r="IW2" s="33"/>
      <c r="IX2" s="210"/>
      <c r="IY2" s="211"/>
      <c r="IZ2" s="211"/>
      <c r="JA2" s="211"/>
      <c r="JB2" s="212"/>
      <c r="JC2" s="65"/>
      <c r="JD2" s="31"/>
      <c r="JE2" s="32"/>
      <c r="JF2" s="32"/>
      <c r="JG2" s="33"/>
      <c r="JH2" s="65"/>
      <c r="JI2" s="31"/>
      <c r="JJ2" s="32"/>
      <c r="JK2" s="32"/>
      <c r="JL2" s="33"/>
      <c r="JM2" s="65"/>
      <c r="JN2" s="31"/>
      <c r="JO2" s="32"/>
      <c r="JP2" s="32"/>
      <c r="JQ2" s="33"/>
      <c r="JR2" s="65"/>
      <c r="JS2" s="31"/>
      <c r="JT2" s="32"/>
      <c r="JU2" s="32"/>
      <c r="JV2" s="33"/>
      <c r="JW2" s="65"/>
      <c r="JX2" s="31"/>
      <c r="JY2" s="32"/>
      <c r="JZ2" s="32"/>
      <c r="KA2" s="33"/>
      <c r="KB2" s="65"/>
      <c r="KC2" s="31"/>
      <c r="KD2" s="32"/>
      <c r="KE2" s="32"/>
      <c r="KF2" s="33"/>
      <c r="KG2" s="65"/>
      <c r="KH2" s="31"/>
      <c r="KI2" s="32"/>
      <c r="KJ2" s="32"/>
      <c r="KK2" s="33"/>
      <c r="KL2" s="65"/>
      <c r="KM2" s="31"/>
      <c r="KN2" s="32"/>
      <c r="KO2" s="32"/>
      <c r="KP2" s="33"/>
    </row>
    <row r="3" spans="1:302" ht="31.5" customHeight="1">
      <c r="A3" s="282" t="s">
        <v>104</v>
      </c>
      <c r="B3" s="283"/>
      <c r="C3" s="97" t="s">
        <v>1475</v>
      </c>
      <c r="D3" s="191" t="s">
        <v>388</v>
      </c>
      <c r="E3" s="192"/>
      <c r="F3" s="192"/>
      <c r="G3" s="193"/>
      <c r="H3" s="97" t="s">
        <v>1632</v>
      </c>
      <c r="I3" s="191" t="s">
        <v>390</v>
      </c>
      <c r="J3" s="192"/>
      <c r="K3" s="192"/>
      <c r="L3" s="193"/>
      <c r="M3" s="97" t="s">
        <v>1632</v>
      </c>
      <c r="N3" s="191" t="s">
        <v>392</v>
      </c>
      <c r="O3" s="192"/>
      <c r="P3" s="192"/>
      <c r="Q3" s="193"/>
      <c r="R3" s="97" t="s">
        <v>1632</v>
      </c>
      <c r="S3" s="191" t="s">
        <v>394</v>
      </c>
      <c r="T3" s="192"/>
      <c r="U3" s="192"/>
      <c r="V3" s="193"/>
      <c r="W3" s="97" t="s">
        <v>1632</v>
      </c>
      <c r="X3" s="191" t="s">
        <v>396</v>
      </c>
      <c r="Y3" s="192"/>
      <c r="Z3" s="192"/>
      <c r="AA3" s="193"/>
      <c r="AB3" s="97" t="s">
        <v>1632</v>
      </c>
      <c r="AC3" s="191" t="s">
        <v>397</v>
      </c>
      <c r="AD3" s="192"/>
      <c r="AE3" s="192"/>
      <c r="AF3" s="193"/>
      <c r="AG3" s="97" t="s">
        <v>1632</v>
      </c>
      <c r="AH3" s="191" t="s">
        <v>399</v>
      </c>
      <c r="AI3" s="192"/>
      <c r="AJ3" s="192"/>
      <c r="AK3" s="193"/>
      <c r="AL3" s="97" t="s">
        <v>1632</v>
      </c>
      <c r="AM3" s="191" t="s">
        <v>401</v>
      </c>
      <c r="AN3" s="192"/>
      <c r="AO3" s="192"/>
      <c r="AP3" s="193"/>
      <c r="AQ3" s="97" t="s">
        <v>1632</v>
      </c>
      <c r="AR3" s="191" t="s">
        <v>403</v>
      </c>
      <c r="AS3" s="192"/>
      <c r="AT3" s="192"/>
      <c r="AU3" s="193"/>
      <c r="AV3" s="97" t="s">
        <v>1632</v>
      </c>
      <c r="AW3" s="191" t="s">
        <v>404</v>
      </c>
      <c r="AX3" s="192"/>
      <c r="AY3" s="192"/>
      <c r="AZ3" s="193"/>
      <c r="BA3" s="97" t="s">
        <v>1632</v>
      </c>
      <c r="BB3" s="191" t="s">
        <v>405</v>
      </c>
      <c r="BC3" s="192"/>
      <c r="BD3" s="192"/>
      <c r="BE3" s="193"/>
      <c r="BF3" s="97" t="s">
        <v>1632</v>
      </c>
      <c r="BG3" s="191" t="s">
        <v>1243</v>
      </c>
      <c r="BH3" s="192"/>
      <c r="BI3" s="192"/>
      <c r="BJ3" s="193"/>
      <c r="BK3" s="97" t="s">
        <v>1632</v>
      </c>
      <c r="BL3" s="191"/>
      <c r="BM3" s="192"/>
      <c r="BN3" s="192"/>
      <c r="BO3" s="193"/>
      <c r="BP3" s="97" t="s">
        <v>1632</v>
      </c>
      <c r="BQ3" s="191" t="s">
        <v>407</v>
      </c>
      <c r="BR3" s="192"/>
      <c r="BS3" s="192"/>
      <c r="BT3" s="193"/>
      <c r="BU3" s="97" t="s">
        <v>1632</v>
      </c>
      <c r="BV3" s="191" t="s">
        <v>408</v>
      </c>
      <c r="BW3" s="192"/>
      <c r="BX3" s="192"/>
      <c r="BY3" s="193"/>
      <c r="BZ3" s="97" t="s">
        <v>1632</v>
      </c>
      <c r="CA3" s="191" t="s">
        <v>410</v>
      </c>
      <c r="CB3" s="192"/>
      <c r="CC3" s="192"/>
      <c r="CD3" s="193"/>
      <c r="CE3" s="97" t="s">
        <v>1632</v>
      </c>
      <c r="CF3" s="191" t="s">
        <v>412</v>
      </c>
      <c r="CG3" s="192"/>
      <c r="CH3" s="192"/>
      <c r="CI3" s="193"/>
      <c r="CJ3" s="97" t="s">
        <v>1632</v>
      </c>
      <c r="CK3" s="191" t="s">
        <v>414</v>
      </c>
      <c r="CL3" s="192"/>
      <c r="CM3" s="192"/>
      <c r="CN3" s="193"/>
      <c r="CO3" s="97" t="s">
        <v>1632</v>
      </c>
      <c r="CP3" s="191" t="s">
        <v>415</v>
      </c>
      <c r="CQ3" s="192"/>
      <c r="CR3" s="192"/>
      <c r="CS3" s="193"/>
      <c r="CT3" s="97" t="s">
        <v>1632</v>
      </c>
      <c r="CU3" s="191" t="s">
        <v>417</v>
      </c>
      <c r="CV3" s="192"/>
      <c r="CW3" s="192"/>
      <c r="CX3" s="193"/>
      <c r="CY3" s="97" t="s">
        <v>1632</v>
      </c>
      <c r="CZ3" s="191"/>
      <c r="DA3" s="192"/>
      <c r="DB3" s="192"/>
      <c r="DC3" s="193"/>
      <c r="DD3" s="97" t="s">
        <v>1632</v>
      </c>
      <c r="DE3" s="191"/>
      <c r="DF3" s="192"/>
      <c r="DG3" s="192"/>
      <c r="DH3" s="193"/>
      <c r="DI3" s="97" t="s">
        <v>1632</v>
      </c>
      <c r="DJ3" s="191" t="s">
        <v>419</v>
      </c>
      <c r="DK3" s="192"/>
      <c r="DL3" s="192"/>
      <c r="DM3" s="193"/>
      <c r="DN3" s="97" t="s">
        <v>1632</v>
      </c>
      <c r="DO3" s="191" t="s">
        <v>421</v>
      </c>
      <c r="DP3" s="192"/>
      <c r="DQ3" s="192"/>
      <c r="DR3" s="193"/>
      <c r="DS3" s="97" t="s">
        <v>1632</v>
      </c>
      <c r="DT3" s="191" t="s">
        <v>423</v>
      </c>
      <c r="DU3" s="192"/>
      <c r="DV3" s="192"/>
      <c r="DW3" s="193"/>
      <c r="DX3" s="97" t="s">
        <v>1632</v>
      </c>
      <c r="DY3" s="191"/>
      <c r="DZ3" s="192"/>
      <c r="EA3" s="192"/>
      <c r="EB3" s="193"/>
      <c r="EC3" s="97" t="s">
        <v>1632</v>
      </c>
      <c r="ED3" s="191"/>
      <c r="EE3" s="192"/>
      <c r="EF3" s="192"/>
      <c r="EG3" s="193"/>
      <c r="EH3" s="97" t="s">
        <v>1632</v>
      </c>
      <c r="EI3" s="191"/>
      <c r="EJ3" s="192"/>
      <c r="EK3" s="192"/>
      <c r="EL3" s="193"/>
      <c r="EM3" s="97" t="s">
        <v>1632</v>
      </c>
      <c r="EN3" s="191"/>
      <c r="EO3" s="192"/>
      <c r="EP3" s="192"/>
      <c r="EQ3" s="193"/>
      <c r="ER3" s="97" t="s">
        <v>1632</v>
      </c>
      <c r="ES3" s="191"/>
      <c r="ET3" s="192"/>
      <c r="EU3" s="192"/>
      <c r="EV3" s="193"/>
      <c r="EW3" s="97" t="s">
        <v>1632</v>
      </c>
      <c r="EX3" s="191"/>
      <c r="EY3" s="192"/>
      <c r="EZ3" s="192"/>
      <c r="FA3" s="193"/>
      <c r="FB3" s="97" t="s">
        <v>1632</v>
      </c>
      <c r="FC3" s="191"/>
      <c r="FD3" s="192"/>
      <c r="FE3" s="192"/>
      <c r="FF3" s="193"/>
      <c r="FG3" s="97" t="s">
        <v>1632</v>
      </c>
      <c r="FH3" s="191"/>
      <c r="FI3" s="192"/>
      <c r="FJ3" s="192"/>
      <c r="FK3" s="193"/>
      <c r="FL3" s="97" t="s">
        <v>1632</v>
      </c>
      <c r="FM3" s="191"/>
      <c r="FN3" s="192"/>
      <c r="FO3" s="192"/>
      <c r="FP3" s="193"/>
      <c r="FQ3" s="97" t="s">
        <v>1632</v>
      </c>
      <c r="FR3" s="191"/>
      <c r="FS3" s="192"/>
      <c r="FT3" s="192"/>
      <c r="FU3" s="193"/>
      <c r="FV3" s="97" t="s">
        <v>1632</v>
      </c>
      <c r="FW3" s="191"/>
      <c r="FX3" s="192"/>
      <c r="FY3" s="192"/>
      <c r="FZ3" s="193"/>
      <c r="GA3" s="97" t="s">
        <v>1632</v>
      </c>
      <c r="GB3" s="191"/>
      <c r="GC3" s="192"/>
      <c r="GD3" s="192"/>
      <c r="GE3" s="193"/>
      <c r="GF3" s="97" t="s">
        <v>1632</v>
      </c>
      <c r="GG3" s="191"/>
      <c r="GH3" s="192"/>
      <c r="GI3" s="192"/>
      <c r="GJ3" s="193"/>
      <c r="GK3" s="97" t="s">
        <v>1632</v>
      </c>
      <c r="GL3" s="191"/>
      <c r="GM3" s="192"/>
      <c r="GN3" s="192"/>
      <c r="GO3" s="193"/>
      <c r="GP3" s="97" t="s">
        <v>1632</v>
      </c>
      <c r="GQ3" s="191"/>
      <c r="GR3" s="192"/>
      <c r="GS3" s="192"/>
      <c r="GT3" s="193"/>
      <c r="GU3" s="97" t="s">
        <v>1632</v>
      </c>
      <c r="GV3" s="191"/>
      <c r="GW3" s="192"/>
      <c r="GX3" s="192"/>
      <c r="GY3" s="193"/>
      <c r="GZ3" s="97" t="s">
        <v>1632</v>
      </c>
      <c r="HA3" s="191"/>
      <c r="HB3" s="192"/>
      <c r="HC3" s="192"/>
      <c r="HD3" s="193"/>
      <c r="HE3" s="97" t="s">
        <v>1632</v>
      </c>
      <c r="HF3" s="191"/>
      <c r="HG3" s="192"/>
      <c r="HH3" s="192"/>
      <c r="HI3" s="193"/>
      <c r="HJ3" s="97" t="s">
        <v>1632</v>
      </c>
      <c r="HK3" s="191"/>
      <c r="HL3" s="192"/>
      <c r="HM3" s="192"/>
      <c r="HN3" s="193"/>
      <c r="HO3" s="97" t="s">
        <v>1632</v>
      </c>
      <c r="HP3" s="191"/>
      <c r="HQ3" s="192"/>
      <c r="HR3" s="192"/>
      <c r="HS3" s="193"/>
      <c r="HT3" s="97" t="s">
        <v>1632</v>
      </c>
      <c r="HU3" s="191"/>
      <c r="HV3" s="192"/>
      <c r="HW3" s="192"/>
      <c r="HX3" s="193"/>
      <c r="HY3" s="97" t="s">
        <v>1632</v>
      </c>
      <c r="HZ3" s="191"/>
      <c r="IA3" s="192"/>
      <c r="IB3" s="192"/>
      <c r="IC3" s="193"/>
      <c r="ID3" s="97" t="s">
        <v>1632</v>
      </c>
      <c r="IE3" s="191"/>
      <c r="IF3" s="192"/>
      <c r="IG3" s="192"/>
      <c r="IH3" s="193"/>
      <c r="II3" s="97" t="s">
        <v>1632</v>
      </c>
      <c r="IJ3" s="191"/>
      <c r="IK3" s="192"/>
      <c r="IL3" s="192"/>
      <c r="IM3" s="193"/>
      <c r="IN3" s="97" t="s">
        <v>1632</v>
      </c>
      <c r="IO3" s="191"/>
      <c r="IP3" s="192"/>
      <c r="IQ3" s="192"/>
      <c r="IR3" s="193"/>
      <c r="IS3" s="97" t="s">
        <v>1632</v>
      </c>
      <c r="IT3" s="191"/>
      <c r="IU3" s="192"/>
      <c r="IV3" s="192"/>
      <c r="IW3" s="193"/>
      <c r="IX3" s="210"/>
      <c r="IY3" s="211"/>
      <c r="IZ3" s="211"/>
      <c r="JA3" s="211"/>
      <c r="JB3" s="212"/>
    </row>
    <row r="4" spans="1:302" ht="33.75" customHeight="1">
      <c r="A4" s="284"/>
      <c r="B4" s="285"/>
      <c r="C4" s="5" t="s">
        <v>78</v>
      </c>
      <c r="D4" s="264" t="s">
        <v>389</v>
      </c>
      <c r="E4" s="265"/>
      <c r="F4" s="265"/>
      <c r="G4" s="266"/>
      <c r="H4" s="5" t="s">
        <v>72</v>
      </c>
      <c r="I4" s="264" t="s">
        <v>391</v>
      </c>
      <c r="J4" s="265"/>
      <c r="K4" s="265"/>
      <c r="L4" s="266"/>
      <c r="M4" s="5" t="s">
        <v>72</v>
      </c>
      <c r="N4" s="193" t="s">
        <v>393</v>
      </c>
      <c r="O4" s="263"/>
      <c r="P4" s="263"/>
      <c r="Q4" s="263"/>
      <c r="R4" s="5" t="s">
        <v>72</v>
      </c>
      <c r="S4" s="264" t="s">
        <v>395</v>
      </c>
      <c r="T4" s="265"/>
      <c r="U4" s="265"/>
      <c r="V4" s="266"/>
      <c r="W4" s="5" t="s">
        <v>72</v>
      </c>
      <c r="X4" s="193" t="s">
        <v>217</v>
      </c>
      <c r="Y4" s="263"/>
      <c r="Z4" s="263"/>
      <c r="AA4" s="263"/>
      <c r="AB4" s="5" t="s">
        <v>72</v>
      </c>
      <c r="AC4" s="193" t="s">
        <v>398</v>
      </c>
      <c r="AD4" s="263"/>
      <c r="AE4" s="263"/>
      <c r="AF4" s="263"/>
      <c r="AG4" s="5" t="s">
        <v>72</v>
      </c>
      <c r="AH4" s="193" t="s">
        <v>400</v>
      </c>
      <c r="AI4" s="263"/>
      <c r="AJ4" s="263"/>
      <c r="AK4" s="263"/>
      <c r="AL4" s="5" t="s">
        <v>72</v>
      </c>
      <c r="AM4" s="193" t="s">
        <v>402</v>
      </c>
      <c r="AN4" s="263"/>
      <c r="AO4" s="263"/>
      <c r="AP4" s="263"/>
      <c r="AQ4" s="5" t="s">
        <v>72</v>
      </c>
      <c r="AR4" s="197" t="s">
        <v>389</v>
      </c>
      <c r="AS4" s="305"/>
      <c r="AT4" s="305"/>
      <c r="AU4" s="305"/>
      <c r="AV4" s="5" t="s">
        <v>72</v>
      </c>
      <c r="AW4" s="193" t="s">
        <v>398</v>
      </c>
      <c r="AX4" s="263"/>
      <c r="AY4" s="263"/>
      <c r="AZ4" s="263"/>
      <c r="BA4" s="5" t="s">
        <v>72</v>
      </c>
      <c r="BB4" s="193" t="s">
        <v>406</v>
      </c>
      <c r="BC4" s="263"/>
      <c r="BD4" s="263"/>
      <c r="BE4" s="263"/>
      <c r="BF4" s="5" t="s">
        <v>72</v>
      </c>
      <c r="BG4" s="193" t="s">
        <v>1242</v>
      </c>
      <c r="BH4" s="263"/>
      <c r="BI4" s="263"/>
      <c r="BJ4" s="263"/>
      <c r="BK4" s="5" t="s">
        <v>72</v>
      </c>
      <c r="BL4" s="193"/>
      <c r="BM4" s="263"/>
      <c r="BN4" s="263"/>
      <c r="BO4" s="263"/>
      <c r="BP4" s="5" t="s">
        <v>72</v>
      </c>
      <c r="BQ4" s="193" t="s">
        <v>217</v>
      </c>
      <c r="BR4" s="263"/>
      <c r="BS4" s="263"/>
      <c r="BT4" s="263"/>
      <c r="BU4" s="5" t="s">
        <v>72</v>
      </c>
      <c r="BV4" s="193" t="s">
        <v>409</v>
      </c>
      <c r="BW4" s="263"/>
      <c r="BX4" s="263"/>
      <c r="BY4" s="263"/>
      <c r="BZ4" s="5" t="s">
        <v>72</v>
      </c>
      <c r="CA4" s="193" t="s">
        <v>411</v>
      </c>
      <c r="CB4" s="263"/>
      <c r="CC4" s="263"/>
      <c r="CD4" s="263"/>
      <c r="CE4" s="5" t="s">
        <v>72</v>
      </c>
      <c r="CF4" s="193" t="s">
        <v>413</v>
      </c>
      <c r="CG4" s="263"/>
      <c r="CH4" s="263"/>
      <c r="CI4" s="263"/>
      <c r="CJ4" s="5" t="s">
        <v>72</v>
      </c>
      <c r="CK4" s="193" t="s">
        <v>402</v>
      </c>
      <c r="CL4" s="263"/>
      <c r="CM4" s="263"/>
      <c r="CN4" s="263"/>
      <c r="CO4" s="5" t="s">
        <v>72</v>
      </c>
      <c r="CP4" s="193" t="s">
        <v>416</v>
      </c>
      <c r="CQ4" s="263"/>
      <c r="CR4" s="263"/>
      <c r="CS4" s="263"/>
      <c r="CT4" s="5" t="s">
        <v>72</v>
      </c>
      <c r="CU4" s="193" t="s">
        <v>418</v>
      </c>
      <c r="CV4" s="263"/>
      <c r="CW4" s="263"/>
      <c r="CX4" s="263"/>
      <c r="CY4" s="5" t="s">
        <v>72</v>
      </c>
      <c r="CZ4" s="193"/>
      <c r="DA4" s="263"/>
      <c r="DB4" s="263"/>
      <c r="DC4" s="263"/>
      <c r="DD4" s="5" t="s">
        <v>72</v>
      </c>
      <c r="DE4" s="193"/>
      <c r="DF4" s="263"/>
      <c r="DG4" s="263"/>
      <c r="DH4" s="263"/>
      <c r="DI4" s="5" t="s">
        <v>72</v>
      </c>
      <c r="DJ4" s="193" t="s">
        <v>420</v>
      </c>
      <c r="DK4" s="263"/>
      <c r="DL4" s="263"/>
      <c r="DM4" s="263"/>
      <c r="DN4" s="5" t="s">
        <v>72</v>
      </c>
      <c r="DO4" s="193" t="s">
        <v>422</v>
      </c>
      <c r="DP4" s="263"/>
      <c r="DQ4" s="263"/>
      <c r="DR4" s="263"/>
      <c r="DS4" s="5" t="s">
        <v>72</v>
      </c>
      <c r="DT4" s="193" t="s">
        <v>122</v>
      </c>
      <c r="DU4" s="263"/>
      <c r="DV4" s="263"/>
      <c r="DW4" s="263"/>
      <c r="DX4" s="5" t="s">
        <v>72</v>
      </c>
      <c r="DY4" s="193"/>
      <c r="DZ4" s="263"/>
      <c r="EA4" s="263"/>
      <c r="EB4" s="263"/>
      <c r="EC4" s="5" t="s">
        <v>72</v>
      </c>
      <c r="ED4" s="193"/>
      <c r="EE4" s="263"/>
      <c r="EF4" s="263"/>
      <c r="EG4" s="263"/>
      <c r="EH4" s="5" t="s">
        <v>72</v>
      </c>
      <c r="EI4" s="193"/>
      <c r="EJ4" s="263"/>
      <c r="EK4" s="263"/>
      <c r="EL4" s="263"/>
      <c r="EM4" s="5" t="s">
        <v>72</v>
      </c>
      <c r="EN4" s="193"/>
      <c r="EO4" s="263"/>
      <c r="EP4" s="263"/>
      <c r="EQ4" s="263"/>
      <c r="ER4" s="5" t="s">
        <v>72</v>
      </c>
      <c r="ES4" s="193"/>
      <c r="ET4" s="263"/>
      <c r="EU4" s="263"/>
      <c r="EV4" s="263"/>
      <c r="EW4" s="5" t="s">
        <v>72</v>
      </c>
      <c r="EX4" s="193"/>
      <c r="EY4" s="263"/>
      <c r="EZ4" s="263"/>
      <c r="FA4" s="263"/>
      <c r="FB4" s="5" t="s">
        <v>72</v>
      </c>
      <c r="FC4" s="193"/>
      <c r="FD4" s="263"/>
      <c r="FE4" s="263"/>
      <c r="FF4" s="263"/>
      <c r="FG4" s="5" t="s">
        <v>72</v>
      </c>
      <c r="FH4" s="193"/>
      <c r="FI4" s="263"/>
      <c r="FJ4" s="263"/>
      <c r="FK4" s="263"/>
      <c r="FL4" s="5" t="s">
        <v>72</v>
      </c>
      <c r="FM4" s="193"/>
      <c r="FN4" s="263"/>
      <c r="FO4" s="263"/>
      <c r="FP4" s="263"/>
      <c r="FQ4" s="5" t="s">
        <v>72</v>
      </c>
      <c r="FR4" s="193"/>
      <c r="FS4" s="263"/>
      <c r="FT4" s="263"/>
      <c r="FU4" s="263"/>
      <c r="FV4" s="5" t="s">
        <v>72</v>
      </c>
      <c r="FW4" s="193"/>
      <c r="FX4" s="263"/>
      <c r="FY4" s="263"/>
      <c r="FZ4" s="263"/>
      <c r="GA4" s="5" t="s">
        <v>72</v>
      </c>
      <c r="GB4" s="193"/>
      <c r="GC4" s="263"/>
      <c r="GD4" s="263"/>
      <c r="GE4" s="263"/>
      <c r="GF4" s="5" t="s">
        <v>72</v>
      </c>
      <c r="GG4" s="193"/>
      <c r="GH4" s="263"/>
      <c r="GI4" s="263"/>
      <c r="GJ4" s="263"/>
      <c r="GK4" s="5" t="s">
        <v>72</v>
      </c>
      <c r="GL4" s="193"/>
      <c r="GM4" s="263"/>
      <c r="GN4" s="263"/>
      <c r="GO4" s="263"/>
      <c r="GP4" s="5" t="s">
        <v>72</v>
      </c>
      <c r="GQ4" s="193"/>
      <c r="GR4" s="263"/>
      <c r="GS4" s="263"/>
      <c r="GT4" s="263"/>
      <c r="GU4" s="5" t="s">
        <v>72</v>
      </c>
      <c r="GV4" s="193"/>
      <c r="GW4" s="263"/>
      <c r="GX4" s="263"/>
      <c r="GY4" s="263"/>
      <c r="GZ4" s="5" t="s">
        <v>72</v>
      </c>
      <c r="HA4" s="193"/>
      <c r="HB4" s="263"/>
      <c r="HC4" s="263"/>
      <c r="HD4" s="263"/>
      <c r="HE4" s="5" t="s">
        <v>72</v>
      </c>
      <c r="HF4" s="193"/>
      <c r="HG4" s="263"/>
      <c r="HH4" s="263"/>
      <c r="HI4" s="263"/>
      <c r="HJ4" s="5" t="s">
        <v>72</v>
      </c>
      <c r="HK4" s="193"/>
      <c r="HL4" s="263"/>
      <c r="HM4" s="263"/>
      <c r="HN4" s="263"/>
      <c r="HO4" s="5" t="s">
        <v>72</v>
      </c>
      <c r="HP4" s="193"/>
      <c r="HQ4" s="263"/>
      <c r="HR4" s="263"/>
      <c r="HS4" s="263"/>
      <c r="HT4" s="5" t="s">
        <v>72</v>
      </c>
      <c r="HU4" s="193"/>
      <c r="HV4" s="263"/>
      <c r="HW4" s="263"/>
      <c r="HX4" s="263"/>
      <c r="HY4" s="5" t="s">
        <v>72</v>
      </c>
      <c r="HZ4" s="193"/>
      <c r="IA4" s="263"/>
      <c r="IB4" s="263"/>
      <c r="IC4" s="263"/>
      <c r="ID4" s="5" t="s">
        <v>72</v>
      </c>
      <c r="IE4" s="193"/>
      <c r="IF4" s="263"/>
      <c r="IG4" s="263"/>
      <c r="IH4" s="263"/>
      <c r="II4" s="5" t="s">
        <v>72</v>
      </c>
      <c r="IJ4" s="193"/>
      <c r="IK4" s="263"/>
      <c r="IL4" s="263"/>
      <c r="IM4" s="263"/>
      <c r="IN4" s="5" t="s">
        <v>72</v>
      </c>
      <c r="IO4" s="193"/>
      <c r="IP4" s="263"/>
      <c r="IQ4" s="263"/>
      <c r="IR4" s="263"/>
      <c r="IS4" s="5" t="s">
        <v>72</v>
      </c>
      <c r="IT4" s="193"/>
      <c r="IU4" s="263"/>
      <c r="IV4" s="263"/>
      <c r="IW4" s="263"/>
      <c r="IX4" s="213"/>
      <c r="IY4" s="214"/>
      <c r="IZ4" s="214"/>
      <c r="JA4" s="214"/>
      <c r="JB4" s="215"/>
    </row>
    <row r="5" spans="1:302" s="23" customFormat="1" ht="51.75" customHeight="1">
      <c r="A5" s="141" t="s">
        <v>0</v>
      </c>
      <c r="B5" s="141" t="s">
        <v>1887</v>
      </c>
      <c r="C5" s="22" t="s">
        <v>73</v>
      </c>
      <c r="D5" s="22"/>
      <c r="E5" s="22" t="s">
        <v>75</v>
      </c>
      <c r="F5" s="22" t="s">
        <v>76</v>
      </c>
      <c r="G5" s="22" t="s">
        <v>67</v>
      </c>
      <c r="H5" s="22" t="s">
        <v>73</v>
      </c>
      <c r="I5" s="22" t="s">
        <v>74</v>
      </c>
      <c r="J5" s="22" t="s">
        <v>75</v>
      </c>
      <c r="K5" s="22" t="s">
        <v>76</v>
      </c>
      <c r="L5" s="22" t="s">
        <v>67</v>
      </c>
      <c r="M5" s="22" t="s">
        <v>73</v>
      </c>
      <c r="N5" s="22" t="s">
        <v>74</v>
      </c>
      <c r="O5" s="22" t="s">
        <v>75</v>
      </c>
      <c r="P5" s="22" t="s">
        <v>76</v>
      </c>
      <c r="Q5" s="22" t="s">
        <v>67</v>
      </c>
      <c r="R5" s="22" t="s">
        <v>73</v>
      </c>
      <c r="S5" s="22" t="s">
        <v>74</v>
      </c>
      <c r="T5" s="22" t="s">
        <v>75</v>
      </c>
      <c r="U5" s="22" t="s">
        <v>76</v>
      </c>
      <c r="V5" s="22" t="s">
        <v>67</v>
      </c>
      <c r="W5" s="22" t="s">
        <v>73</v>
      </c>
      <c r="X5" s="22" t="s">
        <v>74</v>
      </c>
      <c r="Y5" s="22" t="s">
        <v>75</v>
      </c>
      <c r="Z5" s="22" t="s">
        <v>76</v>
      </c>
      <c r="AA5" s="22" t="s">
        <v>67</v>
      </c>
      <c r="AB5" s="22" t="s">
        <v>73</v>
      </c>
      <c r="AC5" s="22" t="s">
        <v>74</v>
      </c>
      <c r="AD5" s="22" t="s">
        <v>75</v>
      </c>
      <c r="AE5" s="22" t="s">
        <v>76</v>
      </c>
      <c r="AF5" s="22" t="s">
        <v>67</v>
      </c>
      <c r="AG5" s="22" t="s">
        <v>73</v>
      </c>
      <c r="AH5" s="22" t="s">
        <v>74</v>
      </c>
      <c r="AI5" s="22" t="s">
        <v>75</v>
      </c>
      <c r="AJ5" s="22" t="s">
        <v>76</v>
      </c>
      <c r="AK5" s="22" t="s">
        <v>67</v>
      </c>
      <c r="AL5" s="22" t="s">
        <v>73</v>
      </c>
      <c r="AM5" s="22" t="s">
        <v>74</v>
      </c>
      <c r="AN5" s="22" t="s">
        <v>75</v>
      </c>
      <c r="AO5" s="22" t="s">
        <v>76</v>
      </c>
      <c r="AP5" s="22" t="s">
        <v>67</v>
      </c>
      <c r="AQ5" s="22" t="s">
        <v>73</v>
      </c>
      <c r="AR5" s="22" t="s">
        <v>74</v>
      </c>
      <c r="AS5" s="22" t="s">
        <v>75</v>
      </c>
      <c r="AT5" s="22" t="s">
        <v>76</v>
      </c>
      <c r="AU5" s="22" t="s">
        <v>67</v>
      </c>
      <c r="AV5" s="22" t="s">
        <v>73</v>
      </c>
      <c r="AW5" s="22" t="s">
        <v>74</v>
      </c>
      <c r="AX5" s="22" t="s">
        <v>75</v>
      </c>
      <c r="AY5" s="22" t="s">
        <v>76</v>
      </c>
      <c r="AZ5" s="22" t="s">
        <v>67</v>
      </c>
      <c r="BA5" s="22" t="s">
        <v>73</v>
      </c>
      <c r="BB5" s="22" t="s">
        <v>74</v>
      </c>
      <c r="BC5" s="22" t="s">
        <v>75</v>
      </c>
      <c r="BD5" s="22" t="s">
        <v>76</v>
      </c>
      <c r="BE5" s="22" t="s">
        <v>67</v>
      </c>
      <c r="BF5" s="22" t="s">
        <v>73</v>
      </c>
      <c r="BG5" s="22" t="s">
        <v>74</v>
      </c>
      <c r="BH5" s="22" t="s">
        <v>75</v>
      </c>
      <c r="BI5" s="22" t="s">
        <v>76</v>
      </c>
      <c r="BJ5" s="22" t="s">
        <v>67</v>
      </c>
      <c r="BK5" s="22" t="s">
        <v>73</v>
      </c>
      <c r="BL5" s="22" t="s">
        <v>74</v>
      </c>
      <c r="BM5" s="22" t="s">
        <v>75</v>
      </c>
      <c r="BN5" s="22" t="s">
        <v>76</v>
      </c>
      <c r="BO5" s="22" t="s">
        <v>67</v>
      </c>
      <c r="BP5" s="22" t="s">
        <v>73</v>
      </c>
      <c r="BQ5" s="22" t="s">
        <v>74</v>
      </c>
      <c r="BR5" s="22" t="s">
        <v>75</v>
      </c>
      <c r="BS5" s="22" t="s">
        <v>76</v>
      </c>
      <c r="BT5" s="22" t="s">
        <v>67</v>
      </c>
      <c r="BU5" s="22" t="s">
        <v>73</v>
      </c>
      <c r="BV5" s="22" t="s">
        <v>74</v>
      </c>
      <c r="BW5" s="22" t="s">
        <v>75</v>
      </c>
      <c r="BX5" s="22" t="s">
        <v>76</v>
      </c>
      <c r="BY5" s="22" t="s">
        <v>67</v>
      </c>
      <c r="BZ5" s="67" t="s">
        <v>1430</v>
      </c>
      <c r="CA5" s="22" t="s">
        <v>74</v>
      </c>
      <c r="CB5" s="22" t="s">
        <v>75</v>
      </c>
      <c r="CC5" s="22" t="s">
        <v>76</v>
      </c>
      <c r="CD5" s="22" t="s">
        <v>67</v>
      </c>
      <c r="CE5" s="22" t="s">
        <v>73</v>
      </c>
      <c r="CF5" s="22" t="s">
        <v>74</v>
      </c>
      <c r="CG5" s="22" t="s">
        <v>75</v>
      </c>
      <c r="CH5" s="22" t="s">
        <v>76</v>
      </c>
      <c r="CI5" s="22" t="s">
        <v>67</v>
      </c>
      <c r="CJ5" s="22" t="s">
        <v>1482</v>
      </c>
      <c r="CK5" s="22" t="s">
        <v>74</v>
      </c>
      <c r="CL5" s="22" t="s">
        <v>75</v>
      </c>
      <c r="CM5" s="22" t="s">
        <v>76</v>
      </c>
      <c r="CN5" s="22" t="s">
        <v>67</v>
      </c>
      <c r="CO5" s="22" t="s">
        <v>73</v>
      </c>
      <c r="CP5" s="22" t="s">
        <v>74</v>
      </c>
      <c r="CQ5" s="22" t="s">
        <v>75</v>
      </c>
      <c r="CR5" s="22" t="s">
        <v>76</v>
      </c>
      <c r="CS5" s="22" t="s">
        <v>67</v>
      </c>
      <c r="CT5" s="22" t="s">
        <v>73</v>
      </c>
      <c r="CU5" s="22" t="s">
        <v>74</v>
      </c>
      <c r="CV5" s="22" t="s">
        <v>75</v>
      </c>
      <c r="CW5" s="22" t="s">
        <v>76</v>
      </c>
      <c r="CX5" s="22" t="s">
        <v>67</v>
      </c>
      <c r="CY5" s="22" t="s">
        <v>73</v>
      </c>
      <c r="CZ5" s="22" t="s">
        <v>74</v>
      </c>
      <c r="DA5" s="22" t="s">
        <v>75</v>
      </c>
      <c r="DB5" s="22" t="s">
        <v>76</v>
      </c>
      <c r="DC5" s="22" t="s">
        <v>67</v>
      </c>
      <c r="DD5" s="22" t="s">
        <v>73</v>
      </c>
      <c r="DE5" s="22" t="s">
        <v>74</v>
      </c>
      <c r="DF5" s="22" t="s">
        <v>75</v>
      </c>
      <c r="DG5" s="22" t="s">
        <v>76</v>
      </c>
      <c r="DH5" s="22" t="s">
        <v>67</v>
      </c>
      <c r="DI5" s="22" t="s">
        <v>73</v>
      </c>
      <c r="DJ5" s="22" t="s">
        <v>74</v>
      </c>
      <c r="DK5" s="22" t="s">
        <v>75</v>
      </c>
      <c r="DL5" s="22" t="s">
        <v>76</v>
      </c>
      <c r="DM5" s="22" t="s">
        <v>67</v>
      </c>
      <c r="DN5" s="22" t="s">
        <v>73</v>
      </c>
      <c r="DO5" s="22" t="s">
        <v>74</v>
      </c>
      <c r="DP5" s="22" t="s">
        <v>75</v>
      </c>
      <c r="DQ5" s="22" t="s">
        <v>76</v>
      </c>
      <c r="DR5" s="22" t="s">
        <v>67</v>
      </c>
      <c r="DS5" s="22" t="s">
        <v>73</v>
      </c>
      <c r="DT5" s="22" t="s">
        <v>74</v>
      </c>
      <c r="DU5" s="22" t="s">
        <v>75</v>
      </c>
      <c r="DV5" s="22" t="s">
        <v>76</v>
      </c>
      <c r="DW5" s="22" t="s">
        <v>67</v>
      </c>
      <c r="DX5" s="22" t="s">
        <v>73</v>
      </c>
      <c r="DY5" s="22" t="s">
        <v>74</v>
      </c>
      <c r="DZ5" s="22" t="s">
        <v>75</v>
      </c>
      <c r="EA5" s="22" t="s">
        <v>76</v>
      </c>
      <c r="EB5" s="22" t="s">
        <v>67</v>
      </c>
      <c r="EC5" s="22" t="s">
        <v>73</v>
      </c>
      <c r="ED5" s="22" t="s">
        <v>74</v>
      </c>
      <c r="EE5" s="22" t="s">
        <v>75</v>
      </c>
      <c r="EF5" s="22" t="s">
        <v>76</v>
      </c>
      <c r="EG5" s="22" t="s">
        <v>67</v>
      </c>
      <c r="EH5" s="22" t="s">
        <v>73</v>
      </c>
      <c r="EI5" s="22" t="s">
        <v>74</v>
      </c>
      <c r="EJ5" s="22" t="s">
        <v>75</v>
      </c>
      <c r="EK5" s="22" t="s">
        <v>76</v>
      </c>
      <c r="EL5" s="22" t="s">
        <v>67</v>
      </c>
      <c r="EM5" s="22" t="s">
        <v>73</v>
      </c>
      <c r="EN5" s="22" t="s">
        <v>74</v>
      </c>
      <c r="EO5" s="22" t="s">
        <v>75</v>
      </c>
      <c r="EP5" s="22" t="s">
        <v>76</v>
      </c>
      <c r="EQ5" s="22" t="s">
        <v>67</v>
      </c>
      <c r="ER5" s="22" t="s">
        <v>73</v>
      </c>
      <c r="ES5" s="22" t="s">
        <v>74</v>
      </c>
      <c r="ET5" s="22" t="s">
        <v>75</v>
      </c>
      <c r="EU5" s="22" t="s">
        <v>76</v>
      </c>
      <c r="EV5" s="22" t="s">
        <v>67</v>
      </c>
      <c r="EW5" s="22" t="s">
        <v>73</v>
      </c>
      <c r="EX5" s="22" t="s">
        <v>74</v>
      </c>
      <c r="EY5" s="22" t="s">
        <v>75</v>
      </c>
      <c r="EZ5" s="22" t="s">
        <v>76</v>
      </c>
      <c r="FA5" s="22" t="s">
        <v>67</v>
      </c>
      <c r="FB5" s="22" t="s">
        <v>73</v>
      </c>
      <c r="FC5" s="22" t="s">
        <v>74</v>
      </c>
      <c r="FD5" s="22" t="s">
        <v>75</v>
      </c>
      <c r="FE5" s="22" t="s">
        <v>76</v>
      </c>
      <c r="FF5" s="22" t="s">
        <v>67</v>
      </c>
      <c r="FG5" s="22" t="s">
        <v>73</v>
      </c>
      <c r="FH5" s="22" t="s">
        <v>74</v>
      </c>
      <c r="FI5" s="22" t="s">
        <v>75</v>
      </c>
      <c r="FJ5" s="22" t="s">
        <v>76</v>
      </c>
      <c r="FK5" s="22" t="s">
        <v>67</v>
      </c>
      <c r="FL5" s="22" t="s">
        <v>73</v>
      </c>
      <c r="FM5" s="22" t="s">
        <v>74</v>
      </c>
      <c r="FN5" s="22" t="s">
        <v>75</v>
      </c>
      <c r="FO5" s="22" t="s">
        <v>76</v>
      </c>
      <c r="FP5" s="22" t="s">
        <v>67</v>
      </c>
      <c r="FQ5" s="22" t="s">
        <v>73</v>
      </c>
      <c r="FR5" s="22" t="s">
        <v>74</v>
      </c>
      <c r="FS5" s="22" t="s">
        <v>75</v>
      </c>
      <c r="FT5" s="22" t="s">
        <v>76</v>
      </c>
      <c r="FU5" s="22" t="s">
        <v>67</v>
      </c>
      <c r="FV5" s="22" t="s">
        <v>73</v>
      </c>
      <c r="FW5" s="22" t="s">
        <v>74</v>
      </c>
      <c r="FX5" s="22" t="s">
        <v>75</v>
      </c>
      <c r="FY5" s="22" t="s">
        <v>76</v>
      </c>
      <c r="FZ5" s="22" t="s">
        <v>67</v>
      </c>
      <c r="GA5" s="22" t="s">
        <v>73</v>
      </c>
      <c r="GB5" s="22" t="s">
        <v>74</v>
      </c>
      <c r="GC5" s="22" t="s">
        <v>75</v>
      </c>
      <c r="GD5" s="22" t="s">
        <v>76</v>
      </c>
      <c r="GE5" s="22" t="s">
        <v>67</v>
      </c>
      <c r="GF5" s="22" t="s">
        <v>73</v>
      </c>
      <c r="GG5" s="22" t="s">
        <v>74</v>
      </c>
      <c r="GH5" s="22" t="s">
        <v>75</v>
      </c>
      <c r="GI5" s="22" t="s">
        <v>76</v>
      </c>
      <c r="GJ5" s="22" t="s">
        <v>67</v>
      </c>
      <c r="GK5" s="22" t="s">
        <v>73</v>
      </c>
      <c r="GL5" s="22" t="s">
        <v>74</v>
      </c>
      <c r="GM5" s="22" t="s">
        <v>75</v>
      </c>
      <c r="GN5" s="22" t="s">
        <v>76</v>
      </c>
      <c r="GO5" s="22" t="s">
        <v>67</v>
      </c>
      <c r="GP5" s="22" t="s">
        <v>73</v>
      </c>
      <c r="GQ5" s="22" t="s">
        <v>74</v>
      </c>
      <c r="GR5" s="22" t="s">
        <v>75</v>
      </c>
      <c r="GS5" s="22" t="s">
        <v>76</v>
      </c>
      <c r="GT5" s="22" t="s">
        <v>67</v>
      </c>
      <c r="GU5" s="22" t="s">
        <v>73</v>
      </c>
      <c r="GV5" s="22" t="s">
        <v>74</v>
      </c>
      <c r="GW5" s="22" t="s">
        <v>75</v>
      </c>
      <c r="GX5" s="22" t="s">
        <v>76</v>
      </c>
      <c r="GY5" s="22" t="s">
        <v>67</v>
      </c>
      <c r="GZ5" s="22" t="s">
        <v>73</v>
      </c>
      <c r="HA5" s="22" t="s">
        <v>74</v>
      </c>
      <c r="HB5" s="22" t="s">
        <v>75</v>
      </c>
      <c r="HC5" s="22" t="s">
        <v>76</v>
      </c>
      <c r="HD5" s="22" t="s">
        <v>67</v>
      </c>
      <c r="HE5" s="22" t="s">
        <v>73</v>
      </c>
      <c r="HF5" s="22" t="s">
        <v>74</v>
      </c>
      <c r="HG5" s="22" t="s">
        <v>75</v>
      </c>
      <c r="HH5" s="22" t="s">
        <v>76</v>
      </c>
      <c r="HI5" s="22" t="s">
        <v>67</v>
      </c>
      <c r="HJ5" s="22" t="s">
        <v>73</v>
      </c>
      <c r="HK5" s="22" t="s">
        <v>74</v>
      </c>
      <c r="HL5" s="22" t="s">
        <v>75</v>
      </c>
      <c r="HM5" s="22" t="s">
        <v>76</v>
      </c>
      <c r="HN5" s="22" t="s">
        <v>67</v>
      </c>
      <c r="HO5" s="22" t="s">
        <v>73</v>
      </c>
      <c r="HP5" s="22" t="s">
        <v>74</v>
      </c>
      <c r="HQ5" s="22" t="s">
        <v>75</v>
      </c>
      <c r="HR5" s="22" t="s">
        <v>76</v>
      </c>
      <c r="HS5" s="22" t="s">
        <v>67</v>
      </c>
      <c r="HT5" s="22" t="s">
        <v>73</v>
      </c>
      <c r="HU5" s="22" t="s">
        <v>74</v>
      </c>
      <c r="HV5" s="22" t="s">
        <v>75</v>
      </c>
      <c r="HW5" s="22" t="s">
        <v>76</v>
      </c>
      <c r="HX5" s="22" t="s">
        <v>67</v>
      </c>
      <c r="HY5" s="22" t="s">
        <v>73</v>
      </c>
      <c r="HZ5" s="22" t="s">
        <v>74</v>
      </c>
      <c r="IA5" s="22" t="s">
        <v>75</v>
      </c>
      <c r="IB5" s="22" t="s">
        <v>76</v>
      </c>
      <c r="IC5" s="22" t="s">
        <v>67</v>
      </c>
      <c r="ID5" s="22" t="s">
        <v>73</v>
      </c>
      <c r="IE5" s="22" t="s">
        <v>74</v>
      </c>
      <c r="IF5" s="22" t="s">
        <v>75</v>
      </c>
      <c r="IG5" s="22" t="s">
        <v>76</v>
      </c>
      <c r="IH5" s="22" t="s">
        <v>67</v>
      </c>
      <c r="II5" s="22" t="s">
        <v>73</v>
      </c>
      <c r="IJ5" s="22" t="s">
        <v>74</v>
      </c>
      <c r="IK5" s="22" t="s">
        <v>75</v>
      </c>
      <c r="IL5" s="22" t="s">
        <v>76</v>
      </c>
      <c r="IM5" s="22" t="s">
        <v>67</v>
      </c>
      <c r="IN5" s="22" t="s">
        <v>73</v>
      </c>
      <c r="IO5" s="22" t="s">
        <v>74</v>
      </c>
      <c r="IP5" s="22" t="s">
        <v>75</v>
      </c>
      <c r="IQ5" s="22" t="s">
        <v>76</v>
      </c>
      <c r="IR5" s="22" t="s">
        <v>67</v>
      </c>
      <c r="IS5" s="22" t="s">
        <v>73</v>
      </c>
      <c r="IT5" s="22" t="s">
        <v>74</v>
      </c>
      <c r="IU5" s="22" t="s">
        <v>75</v>
      </c>
      <c r="IV5" s="22" t="s">
        <v>76</v>
      </c>
      <c r="IW5" s="22" t="s">
        <v>67</v>
      </c>
      <c r="IX5" s="22" t="s">
        <v>73</v>
      </c>
      <c r="IY5" s="22" t="s">
        <v>74</v>
      </c>
      <c r="IZ5" s="22" t="s">
        <v>75</v>
      </c>
      <c r="JA5" s="22" t="s">
        <v>76</v>
      </c>
      <c r="JB5" s="22" t="s">
        <v>67</v>
      </c>
    </row>
    <row r="6" spans="1:302" s="9" customFormat="1" hidden="1">
      <c r="A6" s="6" t="s">
        <v>1</v>
      </c>
      <c r="B6" s="6" t="s">
        <v>2</v>
      </c>
      <c r="C6" s="7" t="s">
        <v>68</v>
      </c>
      <c r="D6" s="7" t="s">
        <v>69</v>
      </c>
      <c r="E6" s="7" t="s">
        <v>70</v>
      </c>
      <c r="F6" s="7" t="s">
        <v>71</v>
      </c>
      <c r="G6" s="8"/>
      <c r="H6" s="7" t="s">
        <v>68</v>
      </c>
      <c r="I6" s="7" t="s">
        <v>69</v>
      </c>
      <c r="J6" s="7" t="s">
        <v>70</v>
      </c>
      <c r="K6" s="7" t="s">
        <v>71</v>
      </c>
      <c r="L6" s="8"/>
      <c r="M6" s="7" t="s">
        <v>68</v>
      </c>
      <c r="N6" s="7" t="s">
        <v>69</v>
      </c>
      <c r="O6" s="7" t="s">
        <v>70</v>
      </c>
      <c r="P6" s="7" t="s">
        <v>71</v>
      </c>
      <c r="Q6" s="8"/>
      <c r="R6" s="7" t="s">
        <v>68</v>
      </c>
      <c r="S6" s="7" t="s">
        <v>69</v>
      </c>
      <c r="T6" s="7" t="s">
        <v>70</v>
      </c>
      <c r="U6" s="7" t="s">
        <v>71</v>
      </c>
      <c r="V6" s="8"/>
      <c r="W6" s="7" t="s">
        <v>68</v>
      </c>
      <c r="X6" s="7" t="s">
        <v>69</v>
      </c>
      <c r="Y6" s="7" t="s">
        <v>70</v>
      </c>
      <c r="Z6" s="7" t="s">
        <v>71</v>
      </c>
      <c r="AA6" s="8"/>
      <c r="AB6" s="7" t="s">
        <v>68</v>
      </c>
      <c r="AC6" s="7" t="s">
        <v>69</v>
      </c>
      <c r="AD6" s="7" t="s">
        <v>70</v>
      </c>
      <c r="AE6" s="7" t="s">
        <v>71</v>
      </c>
      <c r="AF6" s="8"/>
      <c r="AG6" s="7" t="s">
        <v>68</v>
      </c>
      <c r="AH6" s="7" t="s">
        <v>69</v>
      </c>
      <c r="AI6" s="7" t="s">
        <v>70</v>
      </c>
      <c r="AJ6" s="7" t="s">
        <v>71</v>
      </c>
      <c r="AK6" s="8"/>
      <c r="AL6" s="7" t="s">
        <v>68</v>
      </c>
      <c r="AM6" s="7" t="s">
        <v>69</v>
      </c>
      <c r="AN6" s="7" t="s">
        <v>70</v>
      </c>
      <c r="AO6" s="7" t="s">
        <v>71</v>
      </c>
      <c r="AP6" s="8"/>
      <c r="AQ6" s="7" t="s">
        <v>68</v>
      </c>
      <c r="AR6" s="7" t="s">
        <v>69</v>
      </c>
      <c r="AS6" s="7" t="s">
        <v>70</v>
      </c>
      <c r="AT6" s="7" t="s">
        <v>71</v>
      </c>
      <c r="AU6" s="8"/>
      <c r="AV6" s="7" t="s">
        <v>68</v>
      </c>
      <c r="AW6" s="7" t="s">
        <v>69</v>
      </c>
      <c r="AX6" s="7" t="s">
        <v>70</v>
      </c>
      <c r="AY6" s="7" t="s">
        <v>71</v>
      </c>
      <c r="AZ6" s="8"/>
      <c r="BA6" s="7" t="s">
        <v>68</v>
      </c>
      <c r="BB6" s="7" t="s">
        <v>69</v>
      </c>
      <c r="BC6" s="7" t="s">
        <v>70</v>
      </c>
      <c r="BD6" s="7" t="s">
        <v>71</v>
      </c>
      <c r="BE6" s="8"/>
      <c r="BF6" s="7" t="s">
        <v>68</v>
      </c>
      <c r="BG6" s="7" t="s">
        <v>69</v>
      </c>
      <c r="BH6" s="7" t="s">
        <v>70</v>
      </c>
      <c r="BI6" s="7" t="s">
        <v>71</v>
      </c>
      <c r="BJ6" s="8"/>
      <c r="BK6" s="7" t="s">
        <v>68</v>
      </c>
      <c r="BL6" s="7" t="s">
        <v>69</v>
      </c>
      <c r="BM6" s="7" t="s">
        <v>70</v>
      </c>
      <c r="BN6" s="7" t="s">
        <v>71</v>
      </c>
      <c r="BO6" s="8"/>
      <c r="BP6" s="7" t="s">
        <v>68</v>
      </c>
      <c r="BQ6" s="7" t="s">
        <v>69</v>
      </c>
      <c r="BR6" s="7" t="s">
        <v>70</v>
      </c>
      <c r="BS6" s="7" t="s">
        <v>71</v>
      </c>
      <c r="BT6" s="8"/>
      <c r="BU6" s="7" t="s">
        <v>68</v>
      </c>
      <c r="BV6" s="7" t="s">
        <v>69</v>
      </c>
      <c r="BW6" s="7" t="s">
        <v>70</v>
      </c>
      <c r="BX6" s="7" t="s">
        <v>71</v>
      </c>
      <c r="BY6" s="8"/>
      <c r="BZ6" s="7" t="s">
        <v>68</v>
      </c>
      <c r="CA6" s="7" t="s">
        <v>69</v>
      </c>
      <c r="CB6" s="7" t="s">
        <v>70</v>
      </c>
      <c r="CC6" s="7" t="s">
        <v>71</v>
      </c>
      <c r="CD6" s="8"/>
      <c r="CE6" s="7" t="s">
        <v>68</v>
      </c>
      <c r="CF6" s="7" t="s">
        <v>69</v>
      </c>
      <c r="CG6" s="7" t="s">
        <v>70</v>
      </c>
      <c r="CH6" s="7" t="s">
        <v>71</v>
      </c>
      <c r="CI6" s="8"/>
      <c r="CJ6" s="7" t="s">
        <v>68</v>
      </c>
      <c r="CK6" s="7" t="s">
        <v>69</v>
      </c>
      <c r="CL6" s="7" t="s">
        <v>70</v>
      </c>
      <c r="CM6" s="7" t="s">
        <v>71</v>
      </c>
      <c r="CN6" s="8"/>
      <c r="CO6" s="7" t="s">
        <v>68</v>
      </c>
      <c r="CP6" s="7" t="s">
        <v>69</v>
      </c>
      <c r="CQ6" s="7" t="s">
        <v>70</v>
      </c>
      <c r="CR6" s="7" t="s">
        <v>71</v>
      </c>
      <c r="CS6" s="8"/>
      <c r="CT6" s="7" t="s">
        <v>68</v>
      </c>
      <c r="CU6" s="7" t="s">
        <v>69</v>
      </c>
      <c r="CV6" s="7" t="s">
        <v>70</v>
      </c>
      <c r="CW6" s="7" t="s">
        <v>71</v>
      </c>
      <c r="CX6" s="8"/>
      <c r="CY6" s="7" t="s">
        <v>68</v>
      </c>
      <c r="CZ6" s="7" t="s">
        <v>69</v>
      </c>
      <c r="DA6" s="7" t="s">
        <v>70</v>
      </c>
      <c r="DB6" s="7" t="s">
        <v>71</v>
      </c>
      <c r="DC6" s="8"/>
      <c r="DD6" s="7" t="s">
        <v>68</v>
      </c>
      <c r="DE6" s="7" t="s">
        <v>69</v>
      </c>
      <c r="DF6" s="7" t="s">
        <v>70</v>
      </c>
      <c r="DG6" s="7" t="s">
        <v>71</v>
      </c>
      <c r="DH6" s="8"/>
      <c r="DI6" s="7" t="s">
        <v>68</v>
      </c>
      <c r="DJ6" s="7" t="s">
        <v>69</v>
      </c>
      <c r="DK6" s="7" t="s">
        <v>70</v>
      </c>
      <c r="DL6" s="7" t="s">
        <v>71</v>
      </c>
      <c r="DM6" s="8"/>
      <c r="DN6" s="7" t="s">
        <v>68</v>
      </c>
      <c r="DO6" s="7" t="s">
        <v>69</v>
      </c>
      <c r="DP6" s="7" t="s">
        <v>70</v>
      </c>
      <c r="DQ6" s="7" t="s">
        <v>71</v>
      </c>
      <c r="DR6" s="8"/>
      <c r="DS6" s="7" t="s">
        <v>68</v>
      </c>
      <c r="DT6" s="7" t="s">
        <v>69</v>
      </c>
      <c r="DU6" s="7" t="s">
        <v>70</v>
      </c>
      <c r="DV6" s="7" t="s">
        <v>71</v>
      </c>
      <c r="DW6" s="8"/>
      <c r="DX6" s="7" t="s">
        <v>68</v>
      </c>
      <c r="DY6" s="7" t="s">
        <v>69</v>
      </c>
      <c r="DZ6" s="7" t="s">
        <v>70</v>
      </c>
      <c r="EA6" s="7" t="s">
        <v>71</v>
      </c>
      <c r="EB6" s="8"/>
      <c r="EC6" s="7" t="s">
        <v>68</v>
      </c>
      <c r="ED6" s="7" t="s">
        <v>69</v>
      </c>
      <c r="EE6" s="7" t="s">
        <v>70</v>
      </c>
      <c r="EF6" s="7" t="s">
        <v>71</v>
      </c>
      <c r="EG6" s="8"/>
      <c r="EH6" s="7" t="s">
        <v>68</v>
      </c>
      <c r="EI6" s="7" t="s">
        <v>69</v>
      </c>
      <c r="EJ6" s="7" t="s">
        <v>70</v>
      </c>
      <c r="EK6" s="7" t="s">
        <v>71</v>
      </c>
      <c r="EL6" s="8"/>
      <c r="EM6" s="7" t="s">
        <v>68</v>
      </c>
      <c r="EN6" s="7" t="s">
        <v>69</v>
      </c>
      <c r="EO6" s="7" t="s">
        <v>70</v>
      </c>
      <c r="EP6" s="7" t="s">
        <v>71</v>
      </c>
      <c r="EQ6" s="8"/>
      <c r="ER6" s="7" t="s">
        <v>68</v>
      </c>
      <c r="ES6" s="7" t="s">
        <v>69</v>
      </c>
      <c r="ET6" s="7" t="s">
        <v>70</v>
      </c>
      <c r="EU6" s="7" t="s">
        <v>71</v>
      </c>
      <c r="EV6" s="8"/>
      <c r="EW6" s="7" t="s">
        <v>68</v>
      </c>
      <c r="EX6" s="7" t="s">
        <v>69</v>
      </c>
      <c r="EY6" s="7" t="s">
        <v>70</v>
      </c>
      <c r="EZ6" s="7" t="s">
        <v>71</v>
      </c>
      <c r="FA6" s="8"/>
      <c r="FB6" s="7" t="s">
        <v>68</v>
      </c>
      <c r="FC6" s="7" t="s">
        <v>69</v>
      </c>
      <c r="FD6" s="7" t="s">
        <v>70</v>
      </c>
      <c r="FE6" s="7" t="s">
        <v>71</v>
      </c>
      <c r="FF6" s="8"/>
      <c r="FG6" s="7" t="s">
        <v>68</v>
      </c>
      <c r="FH6" s="7" t="s">
        <v>69</v>
      </c>
      <c r="FI6" s="7" t="s">
        <v>70</v>
      </c>
      <c r="FJ6" s="7" t="s">
        <v>71</v>
      </c>
      <c r="FK6" s="8"/>
      <c r="FL6" s="7" t="s">
        <v>68</v>
      </c>
      <c r="FM6" s="7" t="s">
        <v>69</v>
      </c>
      <c r="FN6" s="7" t="s">
        <v>70</v>
      </c>
      <c r="FO6" s="7" t="s">
        <v>71</v>
      </c>
      <c r="FP6" s="8"/>
      <c r="FQ6" s="7" t="s">
        <v>68</v>
      </c>
      <c r="FR6" s="7" t="s">
        <v>69</v>
      </c>
      <c r="FS6" s="7" t="s">
        <v>70</v>
      </c>
      <c r="FT6" s="7" t="s">
        <v>71</v>
      </c>
      <c r="FU6" s="8"/>
      <c r="FV6" s="7" t="s">
        <v>68</v>
      </c>
      <c r="FW6" s="7" t="s">
        <v>69</v>
      </c>
      <c r="FX6" s="7" t="s">
        <v>70</v>
      </c>
      <c r="FY6" s="7" t="s">
        <v>71</v>
      </c>
      <c r="FZ6" s="8"/>
      <c r="GA6" s="7" t="s">
        <v>68</v>
      </c>
      <c r="GB6" s="7" t="s">
        <v>69</v>
      </c>
      <c r="GC6" s="7" t="s">
        <v>70</v>
      </c>
      <c r="GD6" s="7" t="s">
        <v>71</v>
      </c>
      <c r="GE6" s="8"/>
      <c r="GF6" s="7" t="s">
        <v>68</v>
      </c>
      <c r="GG6" s="7" t="s">
        <v>69</v>
      </c>
      <c r="GH6" s="7" t="s">
        <v>70</v>
      </c>
      <c r="GI6" s="7" t="s">
        <v>71</v>
      </c>
      <c r="GJ6" s="8"/>
      <c r="GK6" s="7" t="s">
        <v>68</v>
      </c>
      <c r="GL6" s="7" t="s">
        <v>69</v>
      </c>
      <c r="GM6" s="7" t="s">
        <v>70</v>
      </c>
      <c r="GN6" s="7" t="s">
        <v>71</v>
      </c>
      <c r="GO6" s="8"/>
      <c r="GP6" s="7" t="s">
        <v>68</v>
      </c>
      <c r="GQ6" s="7" t="s">
        <v>69</v>
      </c>
      <c r="GR6" s="7" t="s">
        <v>70</v>
      </c>
      <c r="GS6" s="7" t="s">
        <v>71</v>
      </c>
      <c r="GT6" s="8"/>
      <c r="GU6" s="7" t="s">
        <v>68</v>
      </c>
      <c r="GV6" s="7" t="s">
        <v>69</v>
      </c>
      <c r="GW6" s="7" t="s">
        <v>70</v>
      </c>
      <c r="GX6" s="7" t="s">
        <v>71</v>
      </c>
      <c r="GY6" s="8"/>
      <c r="GZ6" s="7" t="s">
        <v>68</v>
      </c>
      <c r="HA6" s="7" t="s">
        <v>69</v>
      </c>
      <c r="HB6" s="7" t="s">
        <v>70</v>
      </c>
      <c r="HC6" s="7" t="s">
        <v>71</v>
      </c>
      <c r="HD6" s="8"/>
      <c r="HE6" s="7" t="s">
        <v>68</v>
      </c>
      <c r="HF6" s="7" t="s">
        <v>69</v>
      </c>
      <c r="HG6" s="7" t="s">
        <v>70</v>
      </c>
      <c r="HH6" s="7" t="s">
        <v>71</v>
      </c>
      <c r="HI6" s="8"/>
      <c r="HJ6" s="7" t="s">
        <v>68</v>
      </c>
      <c r="HK6" s="7" t="s">
        <v>69</v>
      </c>
      <c r="HL6" s="7" t="s">
        <v>70</v>
      </c>
      <c r="HM6" s="7" t="s">
        <v>71</v>
      </c>
      <c r="HN6" s="8"/>
      <c r="HO6" s="7" t="s">
        <v>68</v>
      </c>
      <c r="HP6" s="7" t="s">
        <v>69</v>
      </c>
      <c r="HQ6" s="7" t="s">
        <v>70</v>
      </c>
      <c r="HR6" s="7" t="s">
        <v>71</v>
      </c>
      <c r="HS6" s="8"/>
      <c r="HT6" s="7" t="s">
        <v>68</v>
      </c>
      <c r="HU6" s="7" t="s">
        <v>69</v>
      </c>
      <c r="HV6" s="7" t="s">
        <v>70</v>
      </c>
      <c r="HW6" s="7" t="s">
        <v>71</v>
      </c>
      <c r="HX6" s="8"/>
      <c r="HY6" s="7" t="s">
        <v>68</v>
      </c>
      <c r="HZ6" s="7" t="s">
        <v>69</v>
      </c>
      <c r="IA6" s="7" t="s">
        <v>70</v>
      </c>
      <c r="IB6" s="7" t="s">
        <v>71</v>
      </c>
      <c r="IC6" s="8"/>
      <c r="ID6" s="7" t="s">
        <v>68</v>
      </c>
      <c r="IE6" s="7" t="s">
        <v>69</v>
      </c>
      <c r="IF6" s="7" t="s">
        <v>70</v>
      </c>
      <c r="IG6" s="7" t="s">
        <v>71</v>
      </c>
      <c r="IH6" s="8"/>
      <c r="II6" s="7" t="s">
        <v>68</v>
      </c>
      <c r="IJ6" s="7" t="s">
        <v>69</v>
      </c>
      <c r="IK6" s="7" t="s">
        <v>70</v>
      </c>
      <c r="IL6" s="7" t="s">
        <v>71</v>
      </c>
      <c r="IM6" s="8"/>
      <c r="IN6" s="7" t="s">
        <v>68</v>
      </c>
      <c r="IO6" s="7" t="s">
        <v>69</v>
      </c>
      <c r="IP6" s="7" t="s">
        <v>70</v>
      </c>
      <c r="IQ6" s="7" t="s">
        <v>71</v>
      </c>
      <c r="IR6" s="8"/>
      <c r="IS6" s="7" t="s">
        <v>68</v>
      </c>
      <c r="IT6" s="7" t="s">
        <v>69</v>
      </c>
      <c r="IU6" s="7" t="s">
        <v>70</v>
      </c>
      <c r="IV6" s="7" t="s">
        <v>71</v>
      </c>
      <c r="IW6" s="8"/>
      <c r="IX6" s="7" t="s">
        <v>68</v>
      </c>
      <c r="IY6" s="7" t="s">
        <v>69</v>
      </c>
      <c r="IZ6" s="7" t="s">
        <v>70</v>
      </c>
      <c r="JA6" s="7" t="s">
        <v>71</v>
      </c>
      <c r="JB6" s="8"/>
    </row>
    <row r="7" spans="1:302" hidden="1">
      <c r="A7" s="10">
        <v>1</v>
      </c>
      <c r="B7" s="11" t="s">
        <v>3</v>
      </c>
      <c r="C7" s="12">
        <v>0</v>
      </c>
      <c r="D7" s="12">
        <v>0</v>
      </c>
      <c r="E7" s="12">
        <v>0</v>
      </c>
      <c r="F7" s="12">
        <v>0</v>
      </c>
      <c r="G7" s="13"/>
      <c r="H7" s="12">
        <v>0</v>
      </c>
      <c r="I7" s="12">
        <v>0</v>
      </c>
      <c r="J7" s="12">
        <v>0</v>
      </c>
      <c r="K7" s="12">
        <v>0</v>
      </c>
      <c r="L7" s="13"/>
      <c r="M7" s="12">
        <v>0</v>
      </c>
      <c r="N7" s="12">
        <v>0</v>
      </c>
      <c r="O7" s="12">
        <v>0</v>
      </c>
      <c r="P7" s="12">
        <v>0</v>
      </c>
      <c r="Q7" s="13"/>
      <c r="R7" s="12">
        <v>0</v>
      </c>
      <c r="S7" s="12">
        <v>0</v>
      </c>
      <c r="T7" s="12">
        <v>0</v>
      </c>
      <c r="U7" s="12">
        <v>0</v>
      </c>
      <c r="V7" s="13"/>
      <c r="W7" s="12">
        <v>0</v>
      </c>
      <c r="X7" s="12">
        <v>0</v>
      </c>
      <c r="Y7" s="12">
        <v>0</v>
      </c>
      <c r="Z7" s="12">
        <v>0</v>
      </c>
      <c r="AA7" s="13"/>
      <c r="AB7" s="12">
        <v>0</v>
      </c>
      <c r="AC7" s="12">
        <v>0</v>
      </c>
      <c r="AD7" s="12">
        <v>0</v>
      </c>
      <c r="AE7" s="12">
        <v>0</v>
      </c>
      <c r="AF7" s="13"/>
      <c r="AG7" s="12">
        <v>59</v>
      </c>
      <c r="AH7" s="12">
        <v>41300000</v>
      </c>
      <c r="AI7" s="12">
        <v>0</v>
      </c>
      <c r="AJ7" s="12">
        <v>41300000</v>
      </c>
      <c r="AK7" s="13"/>
      <c r="AL7" s="12">
        <v>0</v>
      </c>
      <c r="AM7" s="12">
        <v>0</v>
      </c>
      <c r="AN7" s="12">
        <v>0</v>
      </c>
      <c r="AO7" s="12">
        <v>0</v>
      </c>
      <c r="AP7" s="13"/>
      <c r="AQ7" s="12">
        <v>0</v>
      </c>
      <c r="AR7" s="12">
        <v>0</v>
      </c>
      <c r="AS7" s="12">
        <v>0</v>
      </c>
      <c r="AT7" s="12">
        <v>0</v>
      </c>
      <c r="AU7" s="13"/>
      <c r="AV7" s="12">
        <v>0</v>
      </c>
      <c r="AW7" s="12">
        <v>0</v>
      </c>
      <c r="AX7" s="12">
        <v>0</v>
      </c>
      <c r="AY7" s="12">
        <v>0</v>
      </c>
      <c r="AZ7" s="13"/>
      <c r="BA7" s="12">
        <v>0</v>
      </c>
      <c r="BB7" s="12">
        <v>0</v>
      </c>
      <c r="BC7" s="12">
        <v>0</v>
      </c>
      <c r="BD7" s="12">
        <v>0</v>
      </c>
      <c r="BE7" s="13"/>
      <c r="BF7" s="12">
        <v>20</v>
      </c>
      <c r="BG7" s="12">
        <v>120000</v>
      </c>
      <c r="BH7" s="12">
        <v>0</v>
      </c>
      <c r="BI7" s="12">
        <v>120000</v>
      </c>
      <c r="BJ7" s="13"/>
      <c r="BK7" s="12">
        <v>0</v>
      </c>
      <c r="BL7" s="12">
        <v>0</v>
      </c>
      <c r="BM7" s="12">
        <v>0</v>
      </c>
      <c r="BN7" s="12">
        <v>0</v>
      </c>
      <c r="BO7" s="13"/>
      <c r="BP7" s="12">
        <v>0</v>
      </c>
      <c r="BQ7" s="12">
        <v>0</v>
      </c>
      <c r="BR7" s="12">
        <v>0</v>
      </c>
      <c r="BS7" s="12">
        <v>0</v>
      </c>
      <c r="BT7" s="13"/>
      <c r="BU7" s="12">
        <v>0</v>
      </c>
      <c r="BV7" s="12">
        <v>0</v>
      </c>
      <c r="BW7" s="12">
        <v>0</v>
      </c>
      <c r="BX7" s="12">
        <v>0</v>
      </c>
      <c r="BY7" s="13"/>
      <c r="BZ7" s="12">
        <v>0</v>
      </c>
      <c r="CA7" s="12">
        <v>0</v>
      </c>
      <c r="CB7" s="12">
        <v>0</v>
      </c>
      <c r="CC7" s="12">
        <v>0</v>
      </c>
      <c r="CD7" s="13"/>
      <c r="CE7" s="12">
        <v>0</v>
      </c>
      <c r="CF7" s="12">
        <v>0</v>
      </c>
      <c r="CG7" s="12">
        <v>0</v>
      </c>
      <c r="CH7" s="12">
        <v>0</v>
      </c>
      <c r="CI7" s="13"/>
      <c r="CJ7" s="12">
        <v>0</v>
      </c>
      <c r="CK7" s="12">
        <v>0</v>
      </c>
      <c r="CL7" s="12">
        <v>0</v>
      </c>
      <c r="CM7" s="12">
        <v>0</v>
      </c>
      <c r="CN7" s="13"/>
      <c r="CO7" s="12">
        <v>1</v>
      </c>
      <c r="CP7" s="12">
        <v>50000</v>
      </c>
      <c r="CQ7" s="12">
        <v>0</v>
      </c>
      <c r="CR7" s="12">
        <v>50000</v>
      </c>
      <c r="CS7" s="13"/>
      <c r="CT7" s="12">
        <v>0</v>
      </c>
      <c r="CU7" s="12">
        <v>0</v>
      </c>
      <c r="CV7" s="12">
        <v>0</v>
      </c>
      <c r="CW7" s="12">
        <v>0</v>
      </c>
      <c r="CX7" s="13"/>
      <c r="CY7" s="12">
        <v>0</v>
      </c>
      <c r="CZ7" s="12">
        <v>0</v>
      </c>
      <c r="DA7" s="12">
        <v>0</v>
      </c>
      <c r="DB7" s="12">
        <v>0</v>
      </c>
      <c r="DC7" s="13"/>
      <c r="DD7" s="12">
        <v>0</v>
      </c>
      <c r="DE7" s="12">
        <v>0</v>
      </c>
      <c r="DF7" s="12">
        <v>0</v>
      </c>
      <c r="DG7" s="12">
        <v>0</v>
      </c>
      <c r="DH7" s="13"/>
      <c r="DI7" s="12">
        <v>32</v>
      </c>
      <c r="DJ7" s="12">
        <v>266000</v>
      </c>
      <c r="DK7" s="12">
        <v>0</v>
      </c>
      <c r="DL7" s="12">
        <v>266000</v>
      </c>
      <c r="DM7" s="13"/>
      <c r="DN7" s="12">
        <v>0</v>
      </c>
      <c r="DO7" s="12">
        <v>250000</v>
      </c>
      <c r="DP7" s="12">
        <v>0</v>
      </c>
      <c r="DQ7" s="12">
        <v>250000</v>
      </c>
      <c r="DR7" s="13"/>
      <c r="DS7" s="12">
        <v>0</v>
      </c>
      <c r="DT7" s="12">
        <v>0</v>
      </c>
      <c r="DU7" s="12">
        <v>0</v>
      </c>
      <c r="DV7" s="12">
        <v>0</v>
      </c>
      <c r="DW7" s="13"/>
      <c r="DX7" s="12">
        <v>0</v>
      </c>
      <c r="DY7" s="12">
        <v>0</v>
      </c>
      <c r="DZ7" s="12">
        <v>0</v>
      </c>
      <c r="EA7" s="12">
        <v>0</v>
      </c>
      <c r="EB7" s="13"/>
      <c r="EC7" s="12">
        <v>0</v>
      </c>
      <c r="ED7" s="12">
        <v>0</v>
      </c>
      <c r="EE7" s="12">
        <v>0</v>
      </c>
      <c r="EF7" s="12">
        <v>0</v>
      </c>
      <c r="EG7" s="13"/>
      <c r="EH7" s="12">
        <v>0</v>
      </c>
      <c r="EI7" s="12">
        <v>0</v>
      </c>
      <c r="EJ7" s="12">
        <v>0</v>
      </c>
      <c r="EK7" s="12">
        <v>0</v>
      </c>
      <c r="EL7" s="13"/>
      <c r="EM7" s="12">
        <v>0</v>
      </c>
      <c r="EN7" s="12">
        <v>0</v>
      </c>
      <c r="EO7" s="12">
        <v>0</v>
      </c>
      <c r="EP7" s="12">
        <v>0</v>
      </c>
      <c r="EQ7" s="13"/>
      <c r="ER7" s="12">
        <v>0</v>
      </c>
      <c r="ES7" s="12">
        <v>0</v>
      </c>
      <c r="ET7" s="12">
        <v>0</v>
      </c>
      <c r="EU7" s="12">
        <v>0</v>
      </c>
      <c r="EV7" s="13"/>
      <c r="EW7" s="12">
        <v>0</v>
      </c>
      <c r="EX7" s="12">
        <v>0</v>
      </c>
      <c r="EY7" s="12">
        <v>0</v>
      </c>
      <c r="EZ7" s="12">
        <v>0</v>
      </c>
      <c r="FA7" s="13"/>
      <c r="FB7" s="12">
        <v>0</v>
      </c>
      <c r="FC7" s="12">
        <v>0</v>
      </c>
      <c r="FD7" s="12">
        <v>0</v>
      </c>
      <c r="FE7" s="12">
        <v>0</v>
      </c>
      <c r="FF7" s="13"/>
      <c r="FG7" s="12">
        <v>0</v>
      </c>
      <c r="FH7" s="12">
        <v>0</v>
      </c>
      <c r="FI7" s="12">
        <v>0</v>
      </c>
      <c r="FJ7" s="12">
        <v>0</v>
      </c>
      <c r="FK7" s="13"/>
      <c r="FL7" s="12">
        <v>0</v>
      </c>
      <c r="FM7" s="12">
        <v>0</v>
      </c>
      <c r="FN7" s="12">
        <v>0</v>
      </c>
      <c r="FO7" s="12">
        <v>0</v>
      </c>
      <c r="FP7" s="13"/>
      <c r="FQ7" s="12">
        <v>0</v>
      </c>
      <c r="FR7" s="12">
        <v>0</v>
      </c>
      <c r="FS7" s="12">
        <v>0</v>
      </c>
      <c r="FT7" s="12">
        <v>0</v>
      </c>
      <c r="FU7" s="13"/>
      <c r="FV7" s="12">
        <v>0</v>
      </c>
      <c r="FW7" s="12">
        <v>0</v>
      </c>
      <c r="FX7" s="12">
        <v>0</v>
      </c>
      <c r="FY7" s="12">
        <v>0</v>
      </c>
      <c r="FZ7" s="13"/>
      <c r="GA7" s="12">
        <v>0</v>
      </c>
      <c r="GB7" s="12">
        <v>0</v>
      </c>
      <c r="GC7" s="12">
        <v>0</v>
      </c>
      <c r="GD7" s="12">
        <v>0</v>
      </c>
      <c r="GE7" s="13"/>
      <c r="GF7" s="12">
        <v>0</v>
      </c>
      <c r="GG7" s="12">
        <v>0</v>
      </c>
      <c r="GH7" s="12">
        <v>0</v>
      </c>
      <c r="GI7" s="12">
        <v>0</v>
      </c>
      <c r="GJ7" s="13"/>
      <c r="GK7" s="12">
        <v>0</v>
      </c>
      <c r="GL7" s="12">
        <v>0</v>
      </c>
      <c r="GM7" s="12">
        <v>0</v>
      </c>
      <c r="GN7" s="12">
        <v>0</v>
      </c>
      <c r="GO7" s="13"/>
      <c r="GP7" s="12">
        <v>0</v>
      </c>
      <c r="GQ7" s="12">
        <v>0</v>
      </c>
      <c r="GR7" s="12">
        <v>0</v>
      </c>
      <c r="GS7" s="12">
        <v>0</v>
      </c>
      <c r="GT7" s="13"/>
      <c r="GU7" s="12">
        <v>0</v>
      </c>
      <c r="GV7" s="12">
        <v>0</v>
      </c>
      <c r="GW7" s="12">
        <v>0</v>
      </c>
      <c r="GX7" s="12">
        <v>0</v>
      </c>
      <c r="GY7" s="13"/>
      <c r="GZ7" s="12">
        <v>0</v>
      </c>
      <c r="HA7" s="12">
        <v>0</v>
      </c>
      <c r="HB7" s="12">
        <v>0</v>
      </c>
      <c r="HC7" s="12">
        <v>0</v>
      </c>
      <c r="HD7" s="13"/>
      <c r="HE7" s="12">
        <v>0</v>
      </c>
      <c r="HF7" s="12">
        <v>0</v>
      </c>
      <c r="HG7" s="12">
        <v>0</v>
      </c>
      <c r="HH7" s="12">
        <v>0</v>
      </c>
      <c r="HI7" s="13"/>
      <c r="HJ7" s="12">
        <v>0</v>
      </c>
      <c r="HK7" s="12">
        <v>0</v>
      </c>
      <c r="HL7" s="12">
        <v>0</v>
      </c>
      <c r="HM7" s="12">
        <v>0</v>
      </c>
      <c r="HN7" s="13"/>
      <c r="HO7" s="12">
        <v>0</v>
      </c>
      <c r="HP7" s="12">
        <v>0</v>
      </c>
      <c r="HQ7" s="12">
        <v>0</v>
      </c>
      <c r="HR7" s="12">
        <v>0</v>
      </c>
      <c r="HS7" s="13"/>
      <c r="HT7" s="12">
        <v>0</v>
      </c>
      <c r="HU7" s="12">
        <v>0</v>
      </c>
      <c r="HV7" s="12">
        <v>0</v>
      </c>
      <c r="HW7" s="12">
        <v>0</v>
      </c>
      <c r="HX7" s="13"/>
      <c r="HY7" s="12">
        <v>0</v>
      </c>
      <c r="HZ7" s="12">
        <v>0</v>
      </c>
      <c r="IA7" s="12">
        <v>0</v>
      </c>
      <c r="IB7" s="12">
        <v>0</v>
      </c>
      <c r="IC7" s="13"/>
      <c r="ID7" s="12">
        <v>0</v>
      </c>
      <c r="IE7" s="12">
        <v>0</v>
      </c>
      <c r="IF7" s="12">
        <v>0</v>
      </c>
      <c r="IG7" s="12">
        <v>0</v>
      </c>
      <c r="IH7" s="13"/>
      <c r="II7" s="12">
        <v>0</v>
      </c>
      <c r="IJ7" s="12">
        <v>0</v>
      </c>
      <c r="IK7" s="12">
        <v>0</v>
      </c>
      <c r="IL7" s="12">
        <v>0</v>
      </c>
      <c r="IM7" s="13"/>
      <c r="IN7" s="12">
        <v>0</v>
      </c>
      <c r="IO7" s="12">
        <v>0</v>
      </c>
      <c r="IP7" s="12">
        <v>0</v>
      </c>
      <c r="IQ7" s="12">
        <v>0</v>
      </c>
      <c r="IR7" s="13"/>
      <c r="IS7" s="12">
        <v>0</v>
      </c>
      <c r="IT7" s="12">
        <v>0</v>
      </c>
      <c r="IU7" s="12">
        <v>0</v>
      </c>
      <c r="IV7" s="12">
        <v>0</v>
      </c>
      <c r="IW7" s="13"/>
      <c r="IX7" s="12">
        <v>0</v>
      </c>
      <c r="IY7" s="12">
        <v>41986000</v>
      </c>
      <c r="IZ7" s="12">
        <v>0</v>
      </c>
      <c r="JA7" s="12">
        <v>41986000</v>
      </c>
      <c r="JB7" s="13"/>
    </row>
    <row r="8" spans="1:302" hidden="1">
      <c r="A8" s="10">
        <v>2</v>
      </c>
      <c r="B8" s="11" t="s">
        <v>4</v>
      </c>
      <c r="C8" s="12">
        <v>0</v>
      </c>
      <c r="D8" s="12">
        <v>0</v>
      </c>
      <c r="E8" s="12">
        <v>0</v>
      </c>
      <c r="F8" s="12">
        <v>0</v>
      </c>
      <c r="G8" s="13"/>
      <c r="H8" s="12">
        <v>0</v>
      </c>
      <c r="I8" s="12">
        <v>0</v>
      </c>
      <c r="J8" s="12">
        <v>0</v>
      </c>
      <c r="K8" s="12">
        <v>0</v>
      </c>
      <c r="L8" s="13"/>
      <c r="M8" s="12">
        <v>0</v>
      </c>
      <c r="N8" s="12">
        <v>0</v>
      </c>
      <c r="O8" s="12">
        <v>0</v>
      </c>
      <c r="P8" s="12">
        <v>0</v>
      </c>
      <c r="Q8" s="13"/>
      <c r="R8" s="12">
        <v>0</v>
      </c>
      <c r="S8" s="12">
        <v>0</v>
      </c>
      <c r="T8" s="12">
        <v>0</v>
      </c>
      <c r="U8" s="12">
        <v>0</v>
      </c>
      <c r="V8" s="13"/>
      <c r="W8" s="12">
        <v>0</v>
      </c>
      <c r="X8" s="12">
        <v>0</v>
      </c>
      <c r="Y8" s="12">
        <v>0</v>
      </c>
      <c r="Z8" s="12">
        <v>0</v>
      </c>
      <c r="AA8" s="13"/>
      <c r="AB8" s="12">
        <v>0</v>
      </c>
      <c r="AC8" s="12">
        <v>0</v>
      </c>
      <c r="AD8" s="12">
        <v>0</v>
      </c>
      <c r="AE8" s="12">
        <v>0</v>
      </c>
      <c r="AF8" s="13"/>
      <c r="AG8" s="12">
        <v>16</v>
      </c>
      <c r="AH8" s="12">
        <v>11200000</v>
      </c>
      <c r="AI8" s="12">
        <v>0</v>
      </c>
      <c r="AJ8" s="12">
        <v>11200000</v>
      </c>
      <c r="AK8" s="13"/>
      <c r="AL8" s="12">
        <v>0</v>
      </c>
      <c r="AM8" s="12">
        <v>0</v>
      </c>
      <c r="AN8" s="12">
        <v>0</v>
      </c>
      <c r="AO8" s="12">
        <v>0</v>
      </c>
      <c r="AP8" s="13"/>
      <c r="AQ8" s="12">
        <v>0</v>
      </c>
      <c r="AR8" s="12">
        <v>0</v>
      </c>
      <c r="AS8" s="12">
        <v>0</v>
      </c>
      <c r="AT8" s="12">
        <v>0</v>
      </c>
      <c r="AU8" s="13"/>
      <c r="AV8" s="12">
        <v>0</v>
      </c>
      <c r="AW8" s="12">
        <v>0</v>
      </c>
      <c r="AX8" s="12">
        <v>0</v>
      </c>
      <c r="AY8" s="12">
        <v>0</v>
      </c>
      <c r="AZ8" s="13"/>
      <c r="BA8" s="12">
        <v>0</v>
      </c>
      <c r="BB8" s="12">
        <v>0</v>
      </c>
      <c r="BC8" s="12">
        <v>0</v>
      </c>
      <c r="BD8" s="12">
        <v>0</v>
      </c>
      <c r="BE8" s="13"/>
      <c r="BF8" s="12">
        <v>26</v>
      </c>
      <c r="BG8" s="12">
        <v>156000</v>
      </c>
      <c r="BH8" s="12">
        <v>0</v>
      </c>
      <c r="BI8" s="12">
        <v>156000</v>
      </c>
      <c r="BJ8" s="13"/>
      <c r="BK8" s="12">
        <v>0</v>
      </c>
      <c r="BL8" s="12">
        <v>0</v>
      </c>
      <c r="BM8" s="12">
        <v>0</v>
      </c>
      <c r="BN8" s="12">
        <v>0</v>
      </c>
      <c r="BO8" s="13"/>
      <c r="BP8" s="12">
        <v>0</v>
      </c>
      <c r="BQ8" s="12">
        <v>0</v>
      </c>
      <c r="BR8" s="12">
        <v>0</v>
      </c>
      <c r="BS8" s="12">
        <v>0</v>
      </c>
      <c r="BT8" s="13"/>
      <c r="BU8" s="12">
        <v>0</v>
      </c>
      <c r="BV8" s="12">
        <v>0</v>
      </c>
      <c r="BW8" s="12">
        <v>0</v>
      </c>
      <c r="BX8" s="12">
        <v>0</v>
      </c>
      <c r="BY8" s="13"/>
      <c r="BZ8" s="12">
        <v>0</v>
      </c>
      <c r="CA8" s="12">
        <v>0</v>
      </c>
      <c r="CB8" s="12">
        <v>0</v>
      </c>
      <c r="CC8" s="12">
        <v>0</v>
      </c>
      <c r="CD8" s="13"/>
      <c r="CE8" s="12">
        <v>0</v>
      </c>
      <c r="CF8" s="12">
        <v>0</v>
      </c>
      <c r="CG8" s="12">
        <v>0</v>
      </c>
      <c r="CH8" s="12">
        <v>0</v>
      </c>
      <c r="CI8" s="13"/>
      <c r="CJ8" s="12">
        <v>0</v>
      </c>
      <c r="CK8" s="12">
        <v>0</v>
      </c>
      <c r="CL8" s="12">
        <v>0</v>
      </c>
      <c r="CM8" s="12">
        <v>0</v>
      </c>
      <c r="CN8" s="13"/>
      <c r="CO8" s="12">
        <v>1</v>
      </c>
      <c r="CP8" s="12">
        <v>50000</v>
      </c>
      <c r="CQ8" s="12">
        <v>0</v>
      </c>
      <c r="CR8" s="12">
        <v>50000</v>
      </c>
      <c r="CS8" s="13"/>
      <c r="CT8" s="12">
        <v>0</v>
      </c>
      <c r="CU8" s="12">
        <v>0</v>
      </c>
      <c r="CV8" s="12">
        <v>0</v>
      </c>
      <c r="CW8" s="12">
        <v>0</v>
      </c>
      <c r="CX8" s="13"/>
      <c r="CY8" s="12">
        <v>0</v>
      </c>
      <c r="CZ8" s="12">
        <v>0</v>
      </c>
      <c r="DA8" s="12">
        <v>0</v>
      </c>
      <c r="DB8" s="12">
        <v>0</v>
      </c>
      <c r="DC8" s="13"/>
      <c r="DD8" s="12">
        <v>0</v>
      </c>
      <c r="DE8" s="12">
        <v>0</v>
      </c>
      <c r="DF8" s="12">
        <v>0</v>
      </c>
      <c r="DG8" s="12">
        <v>0</v>
      </c>
      <c r="DH8" s="13"/>
      <c r="DI8" s="12">
        <v>13</v>
      </c>
      <c r="DJ8" s="12">
        <v>67000</v>
      </c>
      <c r="DK8" s="12">
        <v>0</v>
      </c>
      <c r="DL8" s="12">
        <v>67000</v>
      </c>
      <c r="DM8" s="13"/>
      <c r="DN8" s="12">
        <v>0</v>
      </c>
      <c r="DO8" s="12">
        <v>0</v>
      </c>
      <c r="DP8" s="12">
        <v>0</v>
      </c>
      <c r="DQ8" s="12">
        <v>0</v>
      </c>
      <c r="DR8" s="13"/>
      <c r="DS8" s="12">
        <v>0</v>
      </c>
      <c r="DT8" s="12">
        <v>0</v>
      </c>
      <c r="DU8" s="12">
        <v>0</v>
      </c>
      <c r="DV8" s="12">
        <v>0</v>
      </c>
      <c r="DW8" s="13"/>
      <c r="DX8" s="12">
        <v>0</v>
      </c>
      <c r="DY8" s="12">
        <v>0</v>
      </c>
      <c r="DZ8" s="12">
        <v>0</v>
      </c>
      <c r="EA8" s="12">
        <v>0</v>
      </c>
      <c r="EB8" s="13"/>
      <c r="EC8" s="12">
        <v>0</v>
      </c>
      <c r="ED8" s="12">
        <v>0</v>
      </c>
      <c r="EE8" s="12">
        <v>0</v>
      </c>
      <c r="EF8" s="12">
        <v>0</v>
      </c>
      <c r="EG8" s="13"/>
      <c r="EH8" s="12">
        <v>0</v>
      </c>
      <c r="EI8" s="12">
        <v>0</v>
      </c>
      <c r="EJ8" s="12">
        <v>0</v>
      </c>
      <c r="EK8" s="12">
        <v>0</v>
      </c>
      <c r="EL8" s="13"/>
      <c r="EM8" s="12">
        <v>0</v>
      </c>
      <c r="EN8" s="12">
        <v>0</v>
      </c>
      <c r="EO8" s="12">
        <v>0</v>
      </c>
      <c r="EP8" s="12">
        <v>0</v>
      </c>
      <c r="EQ8" s="13"/>
      <c r="ER8" s="12">
        <v>0</v>
      </c>
      <c r="ES8" s="12">
        <v>0</v>
      </c>
      <c r="ET8" s="12">
        <v>0</v>
      </c>
      <c r="EU8" s="12">
        <v>0</v>
      </c>
      <c r="EV8" s="13"/>
      <c r="EW8" s="12">
        <v>0</v>
      </c>
      <c r="EX8" s="12">
        <v>0</v>
      </c>
      <c r="EY8" s="12">
        <v>0</v>
      </c>
      <c r="EZ8" s="12">
        <v>0</v>
      </c>
      <c r="FA8" s="13"/>
      <c r="FB8" s="12">
        <v>0</v>
      </c>
      <c r="FC8" s="12">
        <v>0</v>
      </c>
      <c r="FD8" s="12">
        <v>0</v>
      </c>
      <c r="FE8" s="12">
        <v>0</v>
      </c>
      <c r="FF8" s="13"/>
      <c r="FG8" s="12">
        <v>0</v>
      </c>
      <c r="FH8" s="12">
        <v>0</v>
      </c>
      <c r="FI8" s="12">
        <v>0</v>
      </c>
      <c r="FJ8" s="12">
        <v>0</v>
      </c>
      <c r="FK8" s="13"/>
      <c r="FL8" s="12">
        <v>0</v>
      </c>
      <c r="FM8" s="12">
        <v>0</v>
      </c>
      <c r="FN8" s="12">
        <v>0</v>
      </c>
      <c r="FO8" s="12">
        <v>0</v>
      </c>
      <c r="FP8" s="13"/>
      <c r="FQ8" s="12">
        <v>0</v>
      </c>
      <c r="FR8" s="12">
        <v>0</v>
      </c>
      <c r="FS8" s="12">
        <v>0</v>
      </c>
      <c r="FT8" s="12">
        <v>0</v>
      </c>
      <c r="FU8" s="13"/>
      <c r="FV8" s="12">
        <v>0</v>
      </c>
      <c r="FW8" s="12">
        <v>0</v>
      </c>
      <c r="FX8" s="12">
        <v>0</v>
      </c>
      <c r="FY8" s="12">
        <v>0</v>
      </c>
      <c r="FZ8" s="13"/>
      <c r="GA8" s="12">
        <v>0</v>
      </c>
      <c r="GB8" s="12">
        <v>0</v>
      </c>
      <c r="GC8" s="12">
        <v>0</v>
      </c>
      <c r="GD8" s="12">
        <v>0</v>
      </c>
      <c r="GE8" s="13"/>
      <c r="GF8" s="12">
        <v>0</v>
      </c>
      <c r="GG8" s="12">
        <v>0</v>
      </c>
      <c r="GH8" s="12">
        <v>0</v>
      </c>
      <c r="GI8" s="12">
        <v>0</v>
      </c>
      <c r="GJ8" s="13"/>
      <c r="GK8" s="12">
        <v>0</v>
      </c>
      <c r="GL8" s="12">
        <v>0</v>
      </c>
      <c r="GM8" s="12">
        <v>0</v>
      </c>
      <c r="GN8" s="12">
        <v>0</v>
      </c>
      <c r="GO8" s="13"/>
      <c r="GP8" s="12">
        <v>0</v>
      </c>
      <c r="GQ8" s="12">
        <v>0</v>
      </c>
      <c r="GR8" s="12">
        <v>0</v>
      </c>
      <c r="GS8" s="12">
        <v>0</v>
      </c>
      <c r="GT8" s="13"/>
      <c r="GU8" s="12">
        <v>0</v>
      </c>
      <c r="GV8" s="12">
        <v>0</v>
      </c>
      <c r="GW8" s="12">
        <v>0</v>
      </c>
      <c r="GX8" s="12">
        <v>0</v>
      </c>
      <c r="GY8" s="13"/>
      <c r="GZ8" s="12">
        <v>0</v>
      </c>
      <c r="HA8" s="12">
        <v>0</v>
      </c>
      <c r="HB8" s="12">
        <v>0</v>
      </c>
      <c r="HC8" s="12">
        <v>0</v>
      </c>
      <c r="HD8" s="13"/>
      <c r="HE8" s="12">
        <v>0</v>
      </c>
      <c r="HF8" s="12">
        <v>0</v>
      </c>
      <c r="HG8" s="12">
        <v>0</v>
      </c>
      <c r="HH8" s="12">
        <v>0</v>
      </c>
      <c r="HI8" s="13"/>
      <c r="HJ8" s="12">
        <v>0</v>
      </c>
      <c r="HK8" s="12">
        <v>0</v>
      </c>
      <c r="HL8" s="12">
        <v>0</v>
      </c>
      <c r="HM8" s="12">
        <v>0</v>
      </c>
      <c r="HN8" s="13"/>
      <c r="HO8" s="12">
        <v>0</v>
      </c>
      <c r="HP8" s="12">
        <v>0</v>
      </c>
      <c r="HQ8" s="12">
        <v>0</v>
      </c>
      <c r="HR8" s="12">
        <v>0</v>
      </c>
      <c r="HS8" s="13"/>
      <c r="HT8" s="12">
        <v>0</v>
      </c>
      <c r="HU8" s="12">
        <v>0</v>
      </c>
      <c r="HV8" s="12">
        <v>0</v>
      </c>
      <c r="HW8" s="12">
        <v>0</v>
      </c>
      <c r="HX8" s="13"/>
      <c r="HY8" s="12">
        <v>0</v>
      </c>
      <c r="HZ8" s="12">
        <v>0</v>
      </c>
      <c r="IA8" s="12">
        <v>0</v>
      </c>
      <c r="IB8" s="12">
        <v>0</v>
      </c>
      <c r="IC8" s="13"/>
      <c r="ID8" s="12">
        <v>0</v>
      </c>
      <c r="IE8" s="12">
        <v>0</v>
      </c>
      <c r="IF8" s="12">
        <v>0</v>
      </c>
      <c r="IG8" s="12">
        <v>0</v>
      </c>
      <c r="IH8" s="13"/>
      <c r="II8" s="12">
        <v>0</v>
      </c>
      <c r="IJ8" s="12">
        <v>0</v>
      </c>
      <c r="IK8" s="12">
        <v>0</v>
      </c>
      <c r="IL8" s="12">
        <v>0</v>
      </c>
      <c r="IM8" s="13"/>
      <c r="IN8" s="12">
        <v>0</v>
      </c>
      <c r="IO8" s="12">
        <v>0</v>
      </c>
      <c r="IP8" s="12">
        <v>0</v>
      </c>
      <c r="IQ8" s="12">
        <v>0</v>
      </c>
      <c r="IR8" s="13"/>
      <c r="IS8" s="12">
        <v>0</v>
      </c>
      <c r="IT8" s="12">
        <v>0</v>
      </c>
      <c r="IU8" s="12">
        <v>0</v>
      </c>
      <c r="IV8" s="12">
        <v>0</v>
      </c>
      <c r="IW8" s="13"/>
      <c r="IX8" s="12">
        <v>0</v>
      </c>
      <c r="IY8" s="12">
        <v>11473000</v>
      </c>
      <c r="IZ8" s="12">
        <v>0</v>
      </c>
      <c r="JA8" s="12">
        <v>11473000</v>
      </c>
      <c r="JB8" s="13"/>
    </row>
    <row r="9" spans="1:302" hidden="1">
      <c r="A9" s="10">
        <v>3</v>
      </c>
      <c r="B9" s="11" t="s">
        <v>5</v>
      </c>
      <c r="C9" s="12">
        <v>0</v>
      </c>
      <c r="D9" s="12">
        <v>0</v>
      </c>
      <c r="E9" s="12">
        <v>0</v>
      </c>
      <c r="F9" s="12">
        <v>0</v>
      </c>
      <c r="G9" s="13"/>
      <c r="H9" s="12">
        <v>0</v>
      </c>
      <c r="I9" s="12">
        <v>0</v>
      </c>
      <c r="J9" s="12">
        <v>0</v>
      </c>
      <c r="K9" s="12">
        <v>0</v>
      </c>
      <c r="L9" s="13"/>
      <c r="M9" s="12">
        <v>0</v>
      </c>
      <c r="N9" s="12">
        <v>0</v>
      </c>
      <c r="O9" s="12">
        <v>0</v>
      </c>
      <c r="P9" s="12">
        <v>0</v>
      </c>
      <c r="Q9" s="13"/>
      <c r="R9" s="12">
        <v>0</v>
      </c>
      <c r="S9" s="12">
        <v>0</v>
      </c>
      <c r="T9" s="12">
        <v>0</v>
      </c>
      <c r="U9" s="12">
        <v>0</v>
      </c>
      <c r="V9" s="13"/>
      <c r="W9" s="12">
        <v>0</v>
      </c>
      <c r="X9" s="12">
        <v>0</v>
      </c>
      <c r="Y9" s="12">
        <v>0</v>
      </c>
      <c r="Z9" s="12">
        <v>0</v>
      </c>
      <c r="AA9" s="13"/>
      <c r="AB9" s="12">
        <v>0</v>
      </c>
      <c r="AC9" s="12">
        <v>0</v>
      </c>
      <c r="AD9" s="12">
        <v>0</v>
      </c>
      <c r="AE9" s="12">
        <v>0</v>
      </c>
      <c r="AF9" s="13"/>
      <c r="AG9" s="12">
        <v>62</v>
      </c>
      <c r="AH9" s="12">
        <v>43400000</v>
      </c>
      <c r="AI9" s="12">
        <v>0</v>
      </c>
      <c r="AJ9" s="12">
        <v>43400000</v>
      </c>
      <c r="AK9" s="13"/>
      <c r="AL9" s="12">
        <v>0</v>
      </c>
      <c r="AM9" s="12">
        <v>0</v>
      </c>
      <c r="AN9" s="12">
        <v>0</v>
      </c>
      <c r="AO9" s="12">
        <v>0</v>
      </c>
      <c r="AP9" s="13"/>
      <c r="AQ9" s="12">
        <v>0</v>
      </c>
      <c r="AR9" s="12">
        <v>0</v>
      </c>
      <c r="AS9" s="12">
        <v>0</v>
      </c>
      <c r="AT9" s="12">
        <v>0</v>
      </c>
      <c r="AU9" s="13"/>
      <c r="AV9" s="12">
        <v>0</v>
      </c>
      <c r="AW9" s="12">
        <v>0</v>
      </c>
      <c r="AX9" s="12">
        <v>0</v>
      </c>
      <c r="AY9" s="12">
        <v>0</v>
      </c>
      <c r="AZ9" s="13"/>
      <c r="BA9" s="12">
        <v>0</v>
      </c>
      <c r="BB9" s="12">
        <v>0</v>
      </c>
      <c r="BC9" s="12">
        <v>0</v>
      </c>
      <c r="BD9" s="12">
        <v>0</v>
      </c>
      <c r="BE9" s="13"/>
      <c r="BF9" s="12">
        <v>114</v>
      </c>
      <c r="BG9" s="12">
        <v>820800</v>
      </c>
      <c r="BH9" s="12">
        <v>0</v>
      </c>
      <c r="BI9" s="12">
        <v>820800</v>
      </c>
      <c r="BJ9" s="13"/>
      <c r="BK9" s="12">
        <v>0</v>
      </c>
      <c r="BL9" s="12">
        <v>0</v>
      </c>
      <c r="BM9" s="12">
        <v>0</v>
      </c>
      <c r="BN9" s="12">
        <v>0</v>
      </c>
      <c r="BO9" s="13"/>
      <c r="BP9" s="12">
        <v>0</v>
      </c>
      <c r="BQ9" s="12">
        <v>0</v>
      </c>
      <c r="BR9" s="12">
        <v>0</v>
      </c>
      <c r="BS9" s="12">
        <v>0</v>
      </c>
      <c r="BT9" s="13"/>
      <c r="BU9" s="12">
        <v>0</v>
      </c>
      <c r="BV9" s="12">
        <v>0</v>
      </c>
      <c r="BW9" s="12">
        <v>0</v>
      </c>
      <c r="BX9" s="12">
        <v>0</v>
      </c>
      <c r="BY9" s="13"/>
      <c r="BZ9" s="12">
        <v>0</v>
      </c>
      <c r="CA9" s="12">
        <v>0</v>
      </c>
      <c r="CB9" s="12">
        <v>0</v>
      </c>
      <c r="CC9" s="12">
        <v>0</v>
      </c>
      <c r="CD9" s="13"/>
      <c r="CE9" s="12">
        <v>0</v>
      </c>
      <c r="CF9" s="12">
        <v>0</v>
      </c>
      <c r="CG9" s="12">
        <v>0</v>
      </c>
      <c r="CH9" s="12">
        <v>0</v>
      </c>
      <c r="CI9" s="13"/>
      <c r="CJ9" s="12">
        <v>0</v>
      </c>
      <c r="CK9" s="12">
        <v>0</v>
      </c>
      <c r="CL9" s="12">
        <v>0</v>
      </c>
      <c r="CM9" s="12">
        <v>0</v>
      </c>
      <c r="CN9" s="13"/>
      <c r="CO9" s="12">
        <v>1</v>
      </c>
      <c r="CP9" s="12">
        <v>50000</v>
      </c>
      <c r="CQ9" s="12">
        <v>0</v>
      </c>
      <c r="CR9" s="12">
        <v>50000</v>
      </c>
      <c r="CS9" s="13"/>
      <c r="CT9" s="12">
        <v>0</v>
      </c>
      <c r="CU9" s="12">
        <v>950000</v>
      </c>
      <c r="CV9" s="12">
        <v>0</v>
      </c>
      <c r="CW9" s="12">
        <v>950000</v>
      </c>
      <c r="CX9" s="13"/>
      <c r="CY9" s="12">
        <v>0</v>
      </c>
      <c r="CZ9" s="12">
        <v>0</v>
      </c>
      <c r="DA9" s="12">
        <v>0</v>
      </c>
      <c r="DB9" s="12">
        <v>0</v>
      </c>
      <c r="DC9" s="13"/>
      <c r="DD9" s="12">
        <v>0</v>
      </c>
      <c r="DE9" s="12">
        <v>0</v>
      </c>
      <c r="DF9" s="12">
        <v>0</v>
      </c>
      <c r="DG9" s="12">
        <v>0</v>
      </c>
      <c r="DH9" s="13"/>
      <c r="DI9" s="12">
        <v>26</v>
      </c>
      <c r="DJ9" s="12">
        <v>257000</v>
      </c>
      <c r="DK9" s="12">
        <v>0</v>
      </c>
      <c r="DL9" s="12">
        <v>257000</v>
      </c>
      <c r="DM9" s="13"/>
      <c r="DN9" s="12">
        <v>0</v>
      </c>
      <c r="DO9" s="12">
        <v>250000</v>
      </c>
      <c r="DP9" s="12">
        <v>0</v>
      </c>
      <c r="DQ9" s="12">
        <v>250000</v>
      </c>
      <c r="DR9" s="13"/>
      <c r="DS9" s="12">
        <v>0</v>
      </c>
      <c r="DT9" s="12">
        <v>0</v>
      </c>
      <c r="DU9" s="12">
        <v>0</v>
      </c>
      <c r="DV9" s="12">
        <v>0</v>
      </c>
      <c r="DW9" s="13"/>
      <c r="DX9" s="12">
        <v>0</v>
      </c>
      <c r="DY9" s="12">
        <v>0</v>
      </c>
      <c r="DZ9" s="12">
        <v>0</v>
      </c>
      <c r="EA9" s="12">
        <v>0</v>
      </c>
      <c r="EB9" s="13"/>
      <c r="EC9" s="12">
        <v>0</v>
      </c>
      <c r="ED9" s="12">
        <v>0</v>
      </c>
      <c r="EE9" s="12">
        <v>0</v>
      </c>
      <c r="EF9" s="12">
        <v>0</v>
      </c>
      <c r="EG9" s="13"/>
      <c r="EH9" s="12">
        <v>0</v>
      </c>
      <c r="EI9" s="12">
        <v>0</v>
      </c>
      <c r="EJ9" s="12">
        <v>0</v>
      </c>
      <c r="EK9" s="12">
        <v>0</v>
      </c>
      <c r="EL9" s="13"/>
      <c r="EM9" s="12">
        <v>0</v>
      </c>
      <c r="EN9" s="12">
        <v>0</v>
      </c>
      <c r="EO9" s="12">
        <v>0</v>
      </c>
      <c r="EP9" s="12">
        <v>0</v>
      </c>
      <c r="EQ9" s="13"/>
      <c r="ER9" s="12">
        <v>0</v>
      </c>
      <c r="ES9" s="12">
        <v>0</v>
      </c>
      <c r="ET9" s="12">
        <v>0</v>
      </c>
      <c r="EU9" s="12">
        <v>0</v>
      </c>
      <c r="EV9" s="13"/>
      <c r="EW9" s="12">
        <v>0</v>
      </c>
      <c r="EX9" s="12">
        <v>0</v>
      </c>
      <c r="EY9" s="12">
        <v>0</v>
      </c>
      <c r="EZ9" s="12">
        <v>0</v>
      </c>
      <c r="FA9" s="13"/>
      <c r="FB9" s="12">
        <v>0</v>
      </c>
      <c r="FC9" s="12">
        <v>0</v>
      </c>
      <c r="FD9" s="12">
        <v>0</v>
      </c>
      <c r="FE9" s="12">
        <v>0</v>
      </c>
      <c r="FF9" s="13"/>
      <c r="FG9" s="12">
        <v>0</v>
      </c>
      <c r="FH9" s="12">
        <v>0</v>
      </c>
      <c r="FI9" s="12">
        <v>0</v>
      </c>
      <c r="FJ9" s="12">
        <v>0</v>
      </c>
      <c r="FK9" s="13"/>
      <c r="FL9" s="12">
        <v>0</v>
      </c>
      <c r="FM9" s="12">
        <v>0</v>
      </c>
      <c r="FN9" s="12">
        <v>0</v>
      </c>
      <c r="FO9" s="12">
        <v>0</v>
      </c>
      <c r="FP9" s="13"/>
      <c r="FQ9" s="12">
        <v>0</v>
      </c>
      <c r="FR9" s="12">
        <v>0</v>
      </c>
      <c r="FS9" s="12">
        <v>0</v>
      </c>
      <c r="FT9" s="12">
        <v>0</v>
      </c>
      <c r="FU9" s="13"/>
      <c r="FV9" s="12">
        <v>0</v>
      </c>
      <c r="FW9" s="12">
        <v>0</v>
      </c>
      <c r="FX9" s="12">
        <v>0</v>
      </c>
      <c r="FY9" s="12">
        <v>0</v>
      </c>
      <c r="FZ9" s="13"/>
      <c r="GA9" s="12">
        <v>0</v>
      </c>
      <c r="GB9" s="12">
        <v>0</v>
      </c>
      <c r="GC9" s="12">
        <v>0</v>
      </c>
      <c r="GD9" s="12">
        <v>0</v>
      </c>
      <c r="GE9" s="13"/>
      <c r="GF9" s="12">
        <v>0</v>
      </c>
      <c r="GG9" s="12">
        <v>0</v>
      </c>
      <c r="GH9" s="12">
        <v>0</v>
      </c>
      <c r="GI9" s="12">
        <v>0</v>
      </c>
      <c r="GJ9" s="13"/>
      <c r="GK9" s="12">
        <v>0</v>
      </c>
      <c r="GL9" s="12">
        <v>0</v>
      </c>
      <c r="GM9" s="12">
        <v>0</v>
      </c>
      <c r="GN9" s="12">
        <v>0</v>
      </c>
      <c r="GO9" s="13"/>
      <c r="GP9" s="12">
        <v>0</v>
      </c>
      <c r="GQ9" s="12">
        <v>0</v>
      </c>
      <c r="GR9" s="12">
        <v>0</v>
      </c>
      <c r="GS9" s="12">
        <v>0</v>
      </c>
      <c r="GT9" s="13"/>
      <c r="GU9" s="12">
        <v>0</v>
      </c>
      <c r="GV9" s="12">
        <v>0</v>
      </c>
      <c r="GW9" s="12">
        <v>0</v>
      </c>
      <c r="GX9" s="12">
        <v>0</v>
      </c>
      <c r="GY9" s="13"/>
      <c r="GZ9" s="12">
        <v>0</v>
      </c>
      <c r="HA9" s="12">
        <v>0</v>
      </c>
      <c r="HB9" s="12">
        <v>0</v>
      </c>
      <c r="HC9" s="12">
        <v>0</v>
      </c>
      <c r="HD9" s="13"/>
      <c r="HE9" s="12">
        <v>0</v>
      </c>
      <c r="HF9" s="12">
        <v>0</v>
      </c>
      <c r="HG9" s="12">
        <v>0</v>
      </c>
      <c r="HH9" s="12">
        <v>0</v>
      </c>
      <c r="HI9" s="13"/>
      <c r="HJ9" s="12">
        <v>0</v>
      </c>
      <c r="HK9" s="12">
        <v>0</v>
      </c>
      <c r="HL9" s="12">
        <v>0</v>
      </c>
      <c r="HM9" s="12">
        <v>0</v>
      </c>
      <c r="HN9" s="13"/>
      <c r="HO9" s="12">
        <v>0</v>
      </c>
      <c r="HP9" s="12">
        <v>0</v>
      </c>
      <c r="HQ9" s="12">
        <v>0</v>
      </c>
      <c r="HR9" s="12">
        <v>0</v>
      </c>
      <c r="HS9" s="13"/>
      <c r="HT9" s="12">
        <v>0</v>
      </c>
      <c r="HU9" s="12">
        <v>0</v>
      </c>
      <c r="HV9" s="12">
        <v>0</v>
      </c>
      <c r="HW9" s="12">
        <v>0</v>
      </c>
      <c r="HX9" s="13"/>
      <c r="HY9" s="12">
        <v>0</v>
      </c>
      <c r="HZ9" s="12">
        <v>0</v>
      </c>
      <c r="IA9" s="12">
        <v>0</v>
      </c>
      <c r="IB9" s="12">
        <v>0</v>
      </c>
      <c r="IC9" s="13"/>
      <c r="ID9" s="12">
        <v>0</v>
      </c>
      <c r="IE9" s="12">
        <v>0</v>
      </c>
      <c r="IF9" s="12">
        <v>0</v>
      </c>
      <c r="IG9" s="12">
        <v>0</v>
      </c>
      <c r="IH9" s="13"/>
      <c r="II9" s="12">
        <v>0</v>
      </c>
      <c r="IJ9" s="12">
        <v>0</v>
      </c>
      <c r="IK9" s="12">
        <v>0</v>
      </c>
      <c r="IL9" s="12">
        <v>0</v>
      </c>
      <c r="IM9" s="13"/>
      <c r="IN9" s="12">
        <v>0</v>
      </c>
      <c r="IO9" s="12">
        <v>0</v>
      </c>
      <c r="IP9" s="12">
        <v>0</v>
      </c>
      <c r="IQ9" s="12">
        <v>0</v>
      </c>
      <c r="IR9" s="13"/>
      <c r="IS9" s="12">
        <v>0</v>
      </c>
      <c r="IT9" s="12">
        <v>0</v>
      </c>
      <c r="IU9" s="12">
        <v>0</v>
      </c>
      <c r="IV9" s="12">
        <v>0</v>
      </c>
      <c r="IW9" s="13"/>
      <c r="IX9" s="12">
        <v>0</v>
      </c>
      <c r="IY9" s="12">
        <v>45727800</v>
      </c>
      <c r="IZ9" s="12">
        <v>0</v>
      </c>
      <c r="JA9" s="12">
        <v>45727800</v>
      </c>
      <c r="JB9" s="13"/>
    </row>
    <row r="10" spans="1:302" hidden="1">
      <c r="A10" s="10">
        <v>4</v>
      </c>
      <c r="B10" s="11" t="s">
        <v>6</v>
      </c>
      <c r="C10" s="12">
        <v>0</v>
      </c>
      <c r="D10" s="12">
        <v>0</v>
      </c>
      <c r="E10" s="12">
        <v>0</v>
      </c>
      <c r="F10" s="12">
        <v>0</v>
      </c>
      <c r="G10" s="13"/>
      <c r="H10" s="12">
        <v>0</v>
      </c>
      <c r="I10" s="12">
        <v>0</v>
      </c>
      <c r="J10" s="12">
        <v>0</v>
      </c>
      <c r="K10" s="12">
        <v>0</v>
      </c>
      <c r="L10" s="13"/>
      <c r="M10" s="12">
        <v>0</v>
      </c>
      <c r="N10" s="12">
        <v>0</v>
      </c>
      <c r="O10" s="12">
        <v>0</v>
      </c>
      <c r="P10" s="12">
        <v>0</v>
      </c>
      <c r="Q10" s="13"/>
      <c r="R10" s="12">
        <v>0</v>
      </c>
      <c r="S10" s="12">
        <v>0</v>
      </c>
      <c r="T10" s="12">
        <v>0</v>
      </c>
      <c r="U10" s="12">
        <v>0</v>
      </c>
      <c r="V10" s="13"/>
      <c r="W10" s="12">
        <v>0</v>
      </c>
      <c r="X10" s="12">
        <v>0</v>
      </c>
      <c r="Y10" s="12">
        <v>0</v>
      </c>
      <c r="Z10" s="12">
        <v>0</v>
      </c>
      <c r="AA10" s="13"/>
      <c r="AB10" s="12">
        <v>0</v>
      </c>
      <c r="AC10" s="12">
        <v>0</v>
      </c>
      <c r="AD10" s="12">
        <v>0</v>
      </c>
      <c r="AE10" s="12">
        <v>0</v>
      </c>
      <c r="AF10" s="13"/>
      <c r="AG10" s="12">
        <v>58</v>
      </c>
      <c r="AH10" s="12">
        <v>40600000</v>
      </c>
      <c r="AI10" s="12">
        <v>0</v>
      </c>
      <c r="AJ10" s="12">
        <v>40600000</v>
      </c>
      <c r="AK10" s="13"/>
      <c r="AL10" s="12">
        <v>0</v>
      </c>
      <c r="AM10" s="12">
        <v>0</v>
      </c>
      <c r="AN10" s="12">
        <v>0</v>
      </c>
      <c r="AO10" s="12">
        <v>0</v>
      </c>
      <c r="AP10" s="13"/>
      <c r="AQ10" s="12">
        <v>0</v>
      </c>
      <c r="AR10" s="12">
        <v>0</v>
      </c>
      <c r="AS10" s="12">
        <v>0</v>
      </c>
      <c r="AT10" s="12">
        <v>0</v>
      </c>
      <c r="AU10" s="13"/>
      <c r="AV10" s="12">
        <v>0</v>
      </c>
      <c r="AW10" s="12">
        <v>0</v>
      </c>
      <c r="AX10" s="12">
        <v>0</v>
      </c>
      <c r="AY10" s="12">
        <v>0</v>
      </c>
      <c r="AZ10" s="13"/>
      <c r="BA10" s="12">
        <v>0</v>
      </c>
      <c r="BB10" s="12">
        <v>0</v>
      </c>
      <c r="BC10" s="12">
        <v>0</v>
      </c>
      <c r="BD10" s="12">
        <v>0</v>
      </c>
      <c r="BE10" s="13"/>
      <c r="BF10" s="12">
        <v>77</v>
      </c>
      <c r="BG10" s="12">
        <v>462000</v>
      </c>
      <c r="BH10" s="12">
        <v>0</v>
      </c>
      <c r="BI10" s="12">
        <v>462000</v>
      </c>
      <c r="BJ10" s="13"/>
      <c r="BK10" s="12">
        <v>0</v>
      </c>
      <c r="BL10" s="12">
        <v>0</v>
      </c>
      <c r="BM10" s="12">
        <v>0</v>
      </c>
      <c r="BN10" s="12">
        <v>0</v>
      </c>
      <c r="BO10" s="13"/>
      <c r="BP10" s="12">
        <v>0</v>
      </c>
      <c r="BQ10" s="12">
        <v>0</v>
      </c>
      <c r="BR10" s="12">
        <v>0</v>
      </c>
      <c r="BS10" s="12">
        <v>0</v>
      </c>
      <c r="BT10" s="13"/>
      <c r="BU10" s="12">
        <v>0</v>
      </c>
      <c r="BV10" s="12">
        <v>0</v>
      </c>
      <c r="BW10" s="12">
        <v>0</v>
      </c>
      <c r="BX10" s="12">
        <v>0</v>
      </c>
      <c r="BY10" s="13"/>
      <c r="BZ10" s="12">
        <v>0</v>
      </c>
      <c r="CA10" s="12">
        <v>0</v>
      </c>
      <c r="CB10" s="12">
        <v>0</v>
      </c>
      <c r="CC10" s="12">
        <v>0</v>
      </c>
      <c r="CD10" s="13"/>
      <c r="CE10" s="12">
        <v>0</v>
      </c>
      <c r="CF10" s="12">
        <v>0</v>
      </c>
      <c r="CG10" s="12">
        <v>0</v>
      </c>
      <c r="CH10" s="12">
        <v>0</v>
      </c>
      <c r="CI10" s="13"/>
      <c r="CJ10" s="12">
        <v>0</v>
      </c>
      <c r="CK10" s="12">
        <v>0</v>
      </c>
      <c r="CL10" s="12">
        <v>0</v>
      </c>
      <c r="CM10" s="12">
        <v>0</v>
      </c>
      <c r="CN10" s="13"/>
      <c r="CO10" s="12">
        <v>1</v>
      </c>
      <c r="CP10" s="12">
        <v>50000</v>
      </c>
      <c r="CQ10" s="12">
        <v>0</v>
      </c>
      <c r="CR10" s="12">
        <v>50000</v>
      </c>
      <c r="CS10" s="13"/>
      <c r="CT10" s="12">
        <v>0</v>
      </c>
      <c r="CU10" s="12">
        <v>0</v>
      </c>
      <c r="CV10" s="12">
        <v>0</v>
      </c>
      <c r="CW10" s="12">
        <v>0</v>
      </c>
      <c r="CX10" s="13"/>
      <c r="CY10" s="12">
        <v>0</v>
      </c>
      <c r="CZ10" s="12">
        <v>0</v>
      </c>
      <c r="DA10" s="12">
        <v>0</v>
      </c>
      <c r="DB10" s="12">
        <v>0</v>
      </c>
      <c r="DC10" s="13"/>
      <c r="DD10" s="12">
        <v>0</v>
      </c>
      <c r="DE10" s="12">
        <v>0</v>
      </c>
      <c r="DF10" s="12">
        <v>0</v>
      </c>
      <c r="DG10" s="12">
        <v>0</v>
      </c>
      <c r="DH10" s="13"/>
      <c r="DI10" s="12">
        <v>26</v>
      </c>
      <c r="DJ10" s="12">
        <v>212000</v>
      </c>
      <c r="DK10" s="12">
        <v>0</v>
      </c>
      <c r="DL10" s="12">
        <v>212000</v>
      </c>
      <c r="DM10" s="13"/>
      <c r="DN10" s="12">
        <v>0</v>
      </c>
      <c r="DO10" s="12">
        <v>200000</v>
      </c>
      <c r="DP10" s="12">
        <v>0</v>
      </c>
      <c r="DQ10" s="12">
        <v>200000</v>
      </c>
      <c r="DR10" s="13"/>
      <c r="DS10" s="12">
        <v>0</v>
      </c>
      <c r="DT10" s="12">
        <v>0</v>
      </c>
      <c r="DU10" s="12">
        <v>0</v>
      </c>
      <c r="DV10" s="12">
        <v>0</v>
      </c>
      <c r="DW10" s="13"/>
      <c r="DX10" s="12">
        <v>0</v>
      </c>
      <c r="DY10" s="12">
        <v>0</v>
      </c>
      <c r="DZ10" s="12">
        <v>0</v>
      </c>
      <c r="EA10" s="12">
        <v>0</v>
      </c>
      <c r="EB10" s="13"/>
      <c r="EC10" s="12">
        <v>0</v>
      </c>
      <c r="ED10" s="12">
        <v>0</v>
      </c>
      <c r="EE10" s="12">
        <v>0</v>
      </c>
      <c r="EF10" s="12">
        <v>0</v>
      </c>
      <c r="EG10" s="13"/>
      <c r="EH10" s="12">
        <v>0</v>
      </c>
      <c r="EI10" s="12">
        <v>0</v>
      </c>
      <c r="EJ10" s="12">
        <v>0</v>
      </c>
      <c r="EK10" s="12">
        <v>0</v>
      </c>
      <c r="EL10" s="13"/>
      <c r="EM10" s="12">
        <v>0</v>
      </c>
      <c r="EN10" s="12">
        <v>0</v>
      </c>
      <c r="EO10" s="12">
        <v>0</v>
      </c>
      <c r="EP10" s="12">
        <v>0</v>
      </c>
      <c r="EQ10" s="13"/>
      <c r="ER10" s="12">
        <v>0</v>
      </c>
      <c r="ES10" s="12">
        <v>0</v>
      </c>
      <c r="ET10" s="12">
        <v>0</v>
      </c>
      <c r="EU10" s="12">
        <v>0</v>
      </c>
      <c r="EV10" s="13"/>
      <c r="EW10" s="12">
        <v>0</v>
      </c>
      <c r="EX10" s="12">
        <v>0</v>
      </c>
      <c r="EY10" s="12">
        <v>0</v>
      </c>
      <c r="EZ10" s="12">
        <v>0</v>
      </c>
      <c r="FA10" s="13"/>
      <c r="FB10" s="12">
        <v>0</v>
      </c>
      <c r="FC10" s="12">
        <v>0</v>
      </c>
      <c r="FD10" s="12">
        <v>0</v>
      </c>
      <c r="FE10" s="12">
        <v>0</v>
      </c>
      <c r="FF10" s="13"/>
      <c r="FG10" s="12">
        <v>0</v>
      </c>
      <c r="FH10" s="12">
        <v>0</v>
      </c>
      <c r="FI10" s="12">
        <v>0</v>
      </c>
      <c r="FJ10" s="12">
        <v>0</v>
      </c>
      <c r="FK10" s="13"/>
      <c r="FL10" s="12">
        <v>0</v>
      </c>
      <c r="FM10" s="12">
        <v>0</v>
      </c>
      <c r="FN10" s="12">
        <v>0</v>
      </c>
      <c r="FO10" s="12">
        <v>0</v>
      </c>
      <c r="FP10" s="13"/>
      <c r="FQ10" s="12">
        <v>0</v>
      </c>
      <c r="FR10" s="12">
        <v>0</v>
      </c>
      <c r="FS10" s="12">
        <v>0</v>
      </c>
      <c r="FT10" s="12">
        <v>0</v>
      </c>
      <c r="FU10" s="13"/>
      <c r="FV10" s="12">
        <v>0</v>
      </c>
      <c r="FW10" s="12">
        <v>0</v>
      </c>
      <c r="FX10" s="12">
        <v>0</v>
      </c>
      <c r="FY10" s="12">
        <v>0</v>
      </c>
      <c r="FZ10" s="13"/>
      <c r="GA10" s="12">
        <v>0</v>
      </c>
      <c r="GB10" s="12">
        <v>0</v>
      </c>
      <c r="GC10" s="12">
        <v>0</v>
      </c>
      <c r="GD10" s="12">
        <v>0</v>
      </c>
      <c r="GE10" s="13"/>
      <c r="GF10" s="12">
        <v>0</v>
      </c>
      <c r="GG10" s="12">
        <v>0</v>
      </c>
      <c r="GH10" s="12">
        <v>0</v>
      </c>
      <c r="GI10" s="12">
        <v>0</v>
      </c>
      <c r="GJ10" s="13"/>
      <c r="GK10" s="12">
        <v>0</v>
      </c>
      <c r="GL10" s="12">
        <v>0</v>
      </c>
      <c r="GM10" s="12">
        <v>0</v>
      </c>
      <c r="GN10" s="12">
        <v>0</v>
      </c>
      <c r="GO10" s="13"/>
      <c r="GP10" s="12">
        <v>0</v>
      </c>
      <c r="GQ10" s="12">
        <v>0</v>
      </c>
      <c r="GR10" s="12">
        <v>0</v>
      </c>
      <c r="GS10" s="12">
        <v>0</v>
      </c>
      <c r="GT10" s="13"/>
      <c r="GU10" s="12">
        <v>0</v>
      </c>
      <c r="GV10" s="12">
        <v>0</v>
      </c>
      <c r="GW10" s="12">
        <v>0</v>
      </c>
      <c r="GX10" s="12">
        <v>0</v>
      </c>
      <c r="GY10" s="13"/>
      <c r="GZ10" s="12">
        <v>0</v>
      </c>
      <c r="HA10" s="12">
        <v>0</v>
      </c>
      <c r="HB10" s="12">
        <v>0</v>
      </c>
      <c r="HC10" s="12">
        <v>0</v>
      </c>
      <c r="HD10" s="13"/>
      <c r="HE10" s="12">
        <v>0</v>
      </c>
      <c r="HF10" s="12">
        <v>0</v>
      </c>
      <c r="HG10" s="12">
        <v>0</v>
      </c>
      <c r="HH10" s="12">
        <v>0</v>
      </c>
      <c r="HI10" s="13"/>
      <c r="HJ10" s="12">
        <v>0</v>
      </c>
      <c r="HK10" s="12">
        <v>0</v>
      </c>
      <c r="HL10" s="12">
        <v>0</v>
      </c>
      <c r="HM10" s="12">
        <v>0</v>
      </c>
      <c r="HN10" s="13"/>
      <c r="HO10" s="12">
        <v>0</v>
      </c>
      <c r="HP10" s="12">
        <v>0</v>
      </c>
      <c r="HQ10" s="12">
        <v>0</v>
      </c>
      <c r="HR10" s="12">
        <v>0</v>
      </c>
      <c r="HS10" s="13"/>
      <c r="HT10" s="12">
        <v>0</v>
      </c>
      <c r="HU10" s="12">
        <v>0</v>
      </c>
      <c r="HV10" s="12">
        <v>0</v>
      </c>
      <c r="HW10" s="12">
        <v>0</v>
      </c>
      <c r="HX10" s="13"/>
      <c r="HY10" s="12">
        <v>0</v>
      </c>
      <c r="HZ10" s="12">
        <v>0</v>
      </c>
      <c r="IA10" s="12">
        <v>0</v>
      </c>
      <c r="IB10" s="12">
        <v>0</v>
      </c>
      <c r="IC10" s="13"/>
      <c r="ID10" s="12">
        <v>0</v>
      </c>
      <c r="IE10" s="12">
        <v>0</v>
      </c>
      <c r="IF10" s="12">
        <v>0</v>
      </c>
      <c r="IG10" s="12">
        <v>0</v>
      </c>
      <c r="IH10" s="13"/>
      <c r="II10" s="12">
        <v>0</v>
      </c>
      <c r="IJ10" s="12">
        <v>0</v>
      </c>
      <c r="IK10" s="12">
        <v>0</v>
      </c>
      <c r="IL10" s="12">
        <v>0</v>
      </c>
      <c r="IM10" s="13"/>
      <c r="IN10" s="12">
        <v>0</v>
      </c>
      <c r="IO10" s="12">
        <v>0</v>
      </c>
      <c r="IP10" s="12">
        <v>0</v>
      </c>
      <c r="IQ10" s="12">
        <v>0</v>
      </c>
      <c r="IR10" s="13"/>
      <c r="IS10" s="12">
        <v>0</v>
      </c>
      <c r="IT10" s="12">
        <v>0</v>
      </c>
      <c r="IU10" s="12">
        <v>0</v>
      </c>
      <c r="IV10" s="12">
        <v>0</v>
      </c>
      <c r="IW10" s="13"/>
      <c r="IX10" s="12">
        <v>0</v>
      </c>
      <c r="IY10" s="12">
        <v>41524000</v>
      </c>
      <c r="IZ10" s="12">
        <v>0</v>
      </c>
      <c r="JA10" s="12">
        <v>41524000</v>
      </c>
      <c r="JB10" s="13"/>
    </row>
    <row r="11" spans="1:302" hidden="1">
      <c r="A11" s="10">
        <v>5</v>
      </c>
      <c r="B11" s="11" t="s">
        <v>7</v>
      </c>
      <c r="C11" s="12">
        <v>0</v>
      </c>
      <c r="D11" s="12">
        <v>0</v>
      </c>
      <c r="E11" s="12">
        <v>0</v>
      </c>
      <c r="F11" s="12">
        <v>0</v>
      </c>
      <c r="G11" s="13"/>
      <c r="H11" s="12">
        <v>0</v>
      </c>
      <c r="I11" s="12">
        <v>0</v>
      </c>
      <c r="J11" s="12">
        <v>0</v>
      </c>
      <c r="K11" s="12">
        <v>0</v>
      </c>
      <c r="L11" s="13"/>
      <c r="M11" s="12">
        <v>0</v>
      </c>
      <c r="N11" s="12">
        <v>0</v>
      </c>
      <c r="O11" s="12">
        <v>0</v>
      </c>
      <c r="P11" s="12">
        <v>0</v>
      </c>
      <c r="Q11" s="13"/>
      <c r="R11" s="12">
        <v>0</v>
      </c>
      <c r="S11" s="12">
        <v>0</v>
      </c>
      <c r="T11" s="12">
        <v>0</v>
      </c>
      <c r="U11" s="12">
        <v>0</v>
      </c>
      <c r="V11" s="13"/>
      <c r="W11" s="12">
        <v>0</v>
      </c>
      <c r="X11" s="12">
        <v>0</v>
      </c>
      <c r="Y11" s="12">
        <v>0</v>
      </c>
      <c r="Z11" s="12">
        <v>0</v>
      </c>
      <c r="AA11" s="13"/>
      <c r="AB11" s="12">
        <v>0</v>
      </c>
      <c r="AC11" s="12">
        <v>0</v>
      </c>
      <c r="AD11" s="12">
        <v>0</v>
      </c>
      <c r="AE11" s="12">
        <v>0</v>
      </c>
      <c r="AF11" s="13"/>
      <c r="AG11" s="12">
        <v>71</v>
      </c>
      <c r="AH11" s="12">
        <v>49700000</v>
      </c>
      <c r="AI11" s="12">
        <v>0</v>
      </c>
      <c r="AJ11" s="12">
        <v>49700000</v>
      </c>
      <c r="AK11" s="13"/>
      <c r="AL11" s="12">
        <v>0</v>
      </c>
      <c r="AM11" s="12">
        <v>0</v>
      </c>
      <c r="AN11" s="12">
        <v>0</v>
      </c>
      <c r="AO11" s="12">
        <v>0</v>
      </c>
      <c r="AP11" s="13"/>
      <c r="AQ11" s="12">
        <v>0</v>
      </c>
      <c r="AR11" s="12">
        <v>0</v>
      </c>
      <c r="AS11" s="12">
        <v>0</v>
      </c>
      <c r="AT11" s="12">
        <v>0</v>
      </c>
      <c r="AU11" s="13"/>
      <c r="AV11" s="12">
        <v>0</v>
      </c>
      <c r="AW11" s="12">
        <v>0</v>
      </c>
      <c r="AX11" s="12">
        <v>0</v>
      </c>
      <c r="AY11" s="12">
        <v>0</v>
      </c>
      <c r="AZ11" s="13"/>
      <c r="BA11" s="12">
        <v>0</v>
      </c>
      <c r="BB11" s="12">
        <v>0</v>
      </c>
      <c r="BC11" s="12">
        <v>0</v>
      </c>
      <c r="BD11" s="12">
        <v>0</v>
      </c>
      <c r="BE11" s="13"/>
      <c r="BF11" s="12">
        <v>56</v>
      </c>
      <c r="BG11" s="12">
        <v>336000</v>
      </c>
      <c r="BH11" s="12">
        <v>0</v>
      </c>
      <c r="BI11" s="12">
        <v>336000</v>
      </c>
      <c r="BJ11" s="13"/>
      <c r="BK11" s="12">
        <v>0</v>
      </c>
      <c r="BL11" s="12">
        <v>0</v>
      </c>
      <c r="BM11" s="12">
        <v>0</v>
      </c>
      <c r="BN11" s="12">
        <v>0</v>
      </c>
      <c r="BO11" s="13"/>
      <c r="BP11" s="12">
        <v>0</v>
      </c>
      <c r="BQ11" s="12">
        <v>0</v>
      </c>
      <c r="BR11" s="12">
        <v>0</v>
      </c>
      <c r="BS11" s="12">
        <v>0</v>
      </c>
      <c r="BT11" s="13"/>
      <c r="BU11" s="12">
        <v>0</v>
      </c>
      <c r="BV11" s="12">
        <v>0</v>
      </c>
      <c r="BW11" s="12">
        <v>0</v>
      </c>
      <c r="BX11" s="12">
        <v>0</v>
      </c>
      <c r="BY11" s="13"/>
      <c r="BZ11" s="12">
        <v>0</v>
      </c>
      <c r="CA11" s="12">
        <v>0</v>
      </c>
      <c r="CB11" s="12">
        <v>0</v>
      </c>
      <c r="CC11" s="12">
        <v>0</v>
      </c>
      <c r="CD11" s="13"/>
      <c r="CE11" s="12">
        <v>0</v>
      </c>
      <c r="CF11" s="12">
        <v>0</v>
      </c>
      <c r="CG11" s="12">
        <v>0</v>
      </c>
      <c r="CH11" s="12">
        <v>0</v>
      </c>
      <c r="CI11" s="13"/>
      <c r="CJ11" s="12">
        <v>0</v>
      </c>
      <c r="CK11" s="12">
        <v>0</v>
      </c>
      <c r="CL11" s="12">
        <v>0</v>
      </c>
      <c r="CM11" s="12">
        <v>0</v>
      </c>
      <c r="CN11" s="13"/>
      <c r="CO11" s="12">
        <v>1</v>
      </c>
      <c r="CP11" s="12">
        <v>50000</v>
      </c>
      <c r="CQ11" s="12">
        <v>0</v>
      </c>
      <c r="CR11" s="12">
        <v>50000</v>
      </c>
      <c r="CS11" s="13"/>
      <c r="CT11" s="12">
        <v>0</v>
      </c>
      <c r="CU11" s="12">
        <v>950000</v>
      </c>
      <c r="CV11" s="12">
        <v>0</v>
      </c>
      <c r="CW11" s="12">
        <v>950000</v>
      </c>
      <c r="CX11" s="13"/>
      <c r="CY11" s="12">
        <v>0</v>
      </c>
      <c r="CZ11" s="12">
        <v>0</v>
      </c>
      <c r="DA11" s="12">
        <v>0</v>
      </c>
      <c r="DB11" s="12">
        <v>0</v>
      </c>
      <c r="DC11" s="13"/>
      <c r="DD11" s="12">
        <v>0</v>
      </c>
      <c r="DE11" s="12">
        <v>0</v>
      </c>
      <c r="DF11" s="12">
        <v>0</v>
      </c>
      <c r="DG11" s="12">
        <v>0</v>
      </c>
      <c r="DH11" s="13"/>
      <c r="DI11" s="12">
        <v>47</v>
      </c>
      <c r="DJ11" s="12">
        <v>273000</v>
      </c>
      <c r="DK11" s="12">
        <v>0</v>
      </c>
      <c r="DL11" s="12">
        <v>273000</v>
      </c>
      <c r="DM11" s="13"/>
      <c r="DN11" s="12">
        <v>0</v>
      </c>
      <c r="DO11" s="12">
        <v>250000</v>
      </c>
      <c r="DP11" s="12">
        <v>0</v>
      </c>
      <c r="DQ11" s="12">
        <v>250000</v>
      </c>
      <c r="DR11" s="13"/>
      <c r="DS11" s="12">
        <v>0</v>
      </c>
      <c r="DT11" s="12">
        <v>0</v>
      </c>
      <c r="DU11" s="12">
        <v>0</v>
      </c>
      <c r="DV11" s="12">
        <v>0</v>
      </c>
      <c r="DW11" s="13"/>
      <c r="DX11" s="12">
        <v>0</v>
      </c>
      <c r="DY11" s="12">
        <v>0</v>
      </c>
      <c r="DZ11" s="12">
        <v>0</v>
      </c>
      <c r="EA11" s="12">
        <v>0</v>
      </c>
      <c r="EB11" s="13"/>
      <c r="EC11" s="12">
        <v>0</v>
      </c>
      <c r="ED11" s="12">
        <v>0</v>
      </c>
      <c r="EE11" s="12">
        <v>0</v>
      </c>
      <c r="EF11" s="12">
        <v>0</v>
      </c>
      <c r="EG11" s="13"/>
      <c r="EH11" s="12">
        <v>0</v>
      </c>
      <c r="EI11" s="12">
        <v>0</v>
      </c>
      <c r="EJ11" s="12">
        <v>0</v>
      </c>
      <c r="EK11" s="12">
        <v>0</v>
      </c>
      <c r="EL11" s="13"/>
      <c r="EM11" s="12">
        <v>0</v>
      </c>
      <c r="EN11" s="12">
        <v>0</v>
      </c>
      <c r="EO11" s="12">
        <v>0</v>
      </c>
      <c r="EP11" s="12">
        <v>0</v>
      </c>
      <c r="EQ11" s="13"/>
      <c r="ER11" s="12">
        <v>0</v>
      </c>
      <c r="ES11" s="12">
        <v>0</v>
      </c>
      <c r="ET11" s="12">
        <v>0</v>
      </c>
      <c r="EU11" s="12">
        <v>0</v>
      </c>
      <c r="EV11" s="13"/>
      <c r="EW11" s="12">
        <v>0</v>
      </c>
      <c r="EX11" s="12">
        <v>0</v>
      </c>
      <c r="EY11" s="12">
        <v>0</v>
      </c>
      <c r="EZ11" s="12">
        <v>0</v>
      </c>
      <c r="FA11" s="13"/>
      <c r="FB11" s="12">
        <v>0</v>
      </c>
      <c r="FC11" s="12">
        <v>0</v>
      </c>
      <c r="FD11" s="12">
        <v>0</v>
      </c>
      <c r="FE11" s="12">
        <v>0</v>
      </c>
      <c r="FF11" s="13"/>
      <c r="FG11" s="12">
        <v>0</v>
      </c>
      <c r="FH11" s="12">
        <v>0</v>
      </c>
      <c r="FI11" s="12">
        <v>0</v>
      </c>
      <c r="FJ11" s="12">
        <v>0</v>
      </c>
      <c r="FK11" s="13"/>
      <c r="FL11" s="12">
        <v>0</v>
      </c>
      <c r="FM11" s="12">
        <v>0</v>
      </c>
      <c r="FN11" s="12">
        <v>0</v>
      </c>
      <c r="FO11" s="12">
        <v>0</v>
      </c>
      <c r="FP11" s="13"/>
      <c r="FQ11" s="12">
        <v>0</v>
      </c>
      <c r="FR11" s="12">
        <v>0</v>
      </c>
      <c r="FS11" s="12">
        <v>0</v>
      </c>
      <c r="FT11" s="12">
        <v>0</v>
      </c>
      <c r="FU11" s="13"/>
      <c r="FV11" s="12">
        <v>0</v>
      </c>
      <c r="FW11" s="12">
        <v>0</v>
      </c>
      <c r="FX11" s="12">
        <v>0</v>
      </c>
      <c r="FY11" s="12">
        <v>0</v>
      </c>
      <c r="FZ11" s="13"/>
      <c r="GA11" s="12">
        <v>0</v>
      </c>
      <c r="GB11" s="12">
        <v>0</v>
      </c>
      <c r="GC11" s="12">
        <v>0</v>
      </c>
      <c r="GD11" s="12">
        <v>0</v>
      </c>
      <c r="GE11" s="13"/>
      <c r="GF11" s="12">
        <v>0</v>
      </c>
      <c r="GG11" s="12">
        <v>0</v>
      </c>
      <c r="GH11" s="12">
        <v>0</v>
      </c>
      <c r="GI11" s="12">
        <v>0</v>
      </c>
      <c r="GJ11" s="13"/>
      <c r="GK11" s="12">
        <v>0</v>
      </c>
      <c r="GL11" s="12">
        <v>0</v>
      </c>
      <c r="GM11" s="12">
        <v>0</v>
      </c>
      <c r="GN11" s="12">
        <v>0</v>
      </c>
      <c r="GO11" s="13"/>
      <c r="GP11" s="12">
        <v>0</v>
      </c>
      <c r="GQ11" s="12">
        <v>0</v>
      </c>
      <c r="GR11" s="12">
        <v>0</v>
      </c>
      <c r="GS11" s="12">
        <v>0</v>
      </c>
      <c r="GT11" s="13"/>
      <c r="GU11" s="12">
        <v>0</v>
      </c>
      <c r="GV11" s="12">
        <v>0</v>
      </c>
      <c r="GW11" s="12">
        <v>0</v>
      </c>
      <c r="GX11" s="12">
        <v>0</v>
      </c>
      <c r="GY11" s="13"/>
      <c r="GZ11" s="12">
        <v>0</v>
      </c>
      <c r="HA11" s="12">
        <v>0</v>
      </c>
      <c r="HB11" s="12">
        <v>0</v>
      </c>
      <c r="HC11" s="12">
        <v>0</v>
      </c>
      <c r="HD11" s="13"/>
      <c r="HE11" s="12">
        <v>0</v>
      </c>
      <c r="HF11" s="12">
        <v>0</v>
      </c>
      <c r="HG11" s="12">
        <v>0</v>
      </c>
      <c r="HH11" s="12">
        <v>0</v>
      </c>
      <c r="HI11" s="13"/>
      <c r="HJ11" s="12">
        <v>0</v>
      </c>
      <c r="HK11" s="12">
        <v>0</v>
      </c>
      <c r="HL11" s="12">
        <v>0</v>
      </c>
      <c r="HM11" s="12">
        <v>0</v>
      </c>
      <c r="HN11" s="13"/>
      <c r="HO11" s="12">
        <v>0</v>
      </c>
      <c r="HP11" s="12">
        <v>0</v>
      </c>
      <c r="HQ11" s="12">
        <v>0</v>
      </c>
      <c r="HR11" s="12">
        <v>0</v>
      </c>
      <c r="HS11" s="13"/>
      <c r="HT11" s="12">
        <v>0</v>
      </c>
      <c r="HU11" s="12">
        <v>0</v>
      </c>
      <c r="HV11" s="12">
        <v>0</v>
      </c>
      <c r="HW11" s="12">
        <v>0</v>
      </c>
      <c r="HX11" s="13"/>
      <c r="HY11" s="12">
        <v>0</v>
      </c>
      <c r="HZ11" s="12">
        <v>0</v>
      </c>
      <c r="IA11" s="12">
        <v>0</v>
      </c>
      <c r="IB11" s="12">
        <v>0</v>
      </c>
      <c r="IC11" s="13"/>
      <c r="ID11" s="12">
        <v>0</v>
      </c>
      <c r="IE11" s="12">
        <v>0</v>
      </c>
      <c r="IF11" s="12">
        <v>0</v>
      </c>
      <c r="IG11" s="12">
        <v>0</v>
      </c>
      <c r="IH11" s="13"/>
      <c r="II11" s="12">
        <v>0</v>
      </c>
      <c r="IJ11" s="12">
        <v>0</v>
      </c>
      <c r="IK11" s="12">
        <v>0</v>
      </c>
      <c r="IL11" s="12">
        <v>0</v>
      </c>
      <c r="IM11" s="13"/>
      <c r="IN11" s="12">
        <v>0</v>
      </c>
      <c r="IO11" s="12">
        <v>0</v>
      </c>
      <c r="IP11" s="12">
        <v>0</v>
      </c>
      <c r="IQ11" s="12">
        <v>0</v>
      </c>
      <c r="IR11" s="13"/>
      <c r="IS11" s="12">
        <v>0</v>
      </c>
      <c r="IT11" s="12">
        <v>0</v>
      </c>
      <c r="IU11" s="12">
        <v>0</v>
      </c>
      <c r="IV11" s="12">
        <v>0</v>
      </c>
      <c r="IW11" s="13"/>
      <c r="IX11" s="12">
        <v>0</v>
      </c>
      <c r="IY11" s="12">
        <v>51559000</v>
      </c>
      <c r="IZ11" s="12">
        <v>0</v>
      </c>
      <c r="JA11" s="12">
        <v>51559000</v>
      </c>
      <c r="JB11" s="13"/>
    </row>
    <row r="12" spans="1:302" hidden="1">
      <c r="A12" s="10">
        <v>6</v>
      </c>
      <c r="B12" s="11" t="s">
        <v>8</v>
      </c>
      <c r="C12" s="12">
        <v>0</v>
      </c>
      <c r="D12" s="12">
        <v>0</v>
      </c>
      <c r="E12" s="12">
        <v>0</v>
      </c>
      <c r="F12" s="12">
        <v>0</v>
      </c>
      <c r="G12" s="13"/>
      <c r="H12" s="12">
        <v>0</v>
      </c>
      <c r="I12" s="12">
        <v>0</v>
      </c>
      <c r="J12" s="12">
        <v>0</v>
      </c>
      <c r="K12" s="12">
        <v>0</v>
      </c>
      <c r="L12" s="13"/>
      <c r="M12" s="12">
        <v>0</v>
      </c>
      <c r="N12" s="12">
        <v>0</v>
      </c>
      <c r="O12" s="12">
        <v>0</v>
      </c>
      <c r="P12" s="12">
        <v>0</v>
      </c>
      <c r="Q12" s="13"/>
      <c r="R12" s="12">
        <v>0</v>
      </c>
      <c r="S12" s="12">
        <v>0</v>
      </c>
      <c r="T12" s="12">
        <v>0</v>
      </c>
      <c r="U12" s="12">
        <v>0</v>
      </c>
      <c r="V12" s="13"/>
      <c r="W12" s="12">
        <v>0</v>
      </c>
      <c r="X12" s="12">
        <v>0</v>
      </c>
      <c r="Y12" s="12">
        <v>0</v>
      </c>
      <c r="Z12" s="12">
        <v>0</v>
      </c>
      <c r="AA12" s="13"/>
      <c r="AB12" s="12">
        <v>0</v>
      </c>
      <c r="AC12" s="12">
        <v>0</v>
      </c>
      <c r="AD12" s="12">
        <v>0</v>
      </c>
      <c r="AE12" s="12">
        <v>0</v>
      </c>
      <c r="AF12" s="13"/>
      <c r="AG12" s="12">
        <v>87</v>
      </c>
      <c r="AH12" s="12">
        <v>60900000</v>
      </c>
      <c r="AI12" s="12">
        <v>0</v>
      </c>
      <c r="AJ12" s="12">
        <v>60900000</v>
      </c>
      <c r="AK12" s="13"/>
      <c r="AL12" s="12">
        <v>0</v>
      </c>
      <c r="AM12" s="12">
        <v>0</v>
      </c>
      <c r="AN12" s="12">
        <v>0</v>
      </c>
      <c r="AO12" s="12">
        <v>0</v>
      </c>
      <c r="AP12" s="13"/>
      <c r="AQ12" s="12">
        <v>0</v>
      </c>
      <c r="AR12" s="12">
        <v>0</v>
      </c>
      <c r="AS12" s="12">
        <v>0</v>
      </c>
      <c r="AT12" s="12">
        <v>0</v>
      </c>
      <c r="AU12" s="13"/>
      <c r="AV12" s="12">
        <v>0</v>
      </c>
      <c r="AW12" s="12">
        <v>0</v>
      </c>
      <c r="AX12" s="12">
        <v>0</v>
      </c>
      <c r="AY12" s="12">
        <v>0</v>
      </c>
      <c r="AZ12" s="13"/>
      <c r="BA12" s="12">
        <v>0</v>
      </c>
      <c r="BB12" s="12">
        <v>0</v>
      </c>
      <c r="BC12" s="12">
        <v>0</v>
      </c>
      <c r="BD12" s="12">
        <v>0</v>
      </c>
      <c r="BE12" s="13"/>
      <c r="BF12" s="12">
        <v>42</v>
      </c>
      <c r="BG12" s="12">
        <v>302400</v>
      </c>
      <c r="BH12" s="12">
        <v>0</v>
      </c>
      <c r="BI12" s="12">
        <v>302400</v>
      </c>
      <c r="BJ12" s="13"/>
      <c r="BK12" s="12">
        <v>0</v>
      </c>
      <c r="BL12" s="12">
        <v>0</v>
      </c>
      <c r="BM12" s="12">
        <v>0</v>
      </c>
      <c r="BN12" s="12">
        <v>0</v>
      </c>
      <c r="BO12" s="13"/>
      <c r="BP12" s="12">
        <v>0</v>
      </c>
      <c r="BQ12" s="12">
        <v>0</v>
      </c>
      <c r="BR12" s="12">
        <v>0</v>
      </c>
      <c r="BS12" s="12">
        <v>0</v>
      </c>
      <c r="BT12" s="13"/>
      <c r="BU12" s="12">
        <v>0</v>
      </c>
      <c r="BV12" s="12">
        <v>0</v>
      </c>
      <c r="BW12" s="12">
        <v>0</v>
      </c>
      <c r="BX12" s="12">
        <v>0</v>
      </c>
      <c r="BY12" s="13"/>
      <c r="BZ12" s="12">
        <v>0</v>
      </c>
      <c r="CA12" s="12">
        <v>0</v>
      </c>
      <c r="CB12" s="12">
        <v>0</v>
      </c>
      <c r="CC12" s="12">
        <v>0</v>
      </c>
      <c r="CD12" s="13"/>
      <c r="CE12" s="12">
        <v>0</v>
      </c>
      <c r="CF12" s="12">
        <v>0</v>
      </c>
      <c r="CG12" s="12">
        <v>0</v>
      </c>
      <c r="CH12" s="12">
        <v>0</v>
      </c>
      <c r="CI12" s="13"/>
      <c r="CJ12" s="12">
        <v>0</v>
      </c>
      <c r="CK12" s="12">
        <v>0</v>
      </c>
      <c r="CL12" s="12">
        <v>0</v>
      </c>
      <c r="CM12" s="12">
        <v>0</v>
      </c>
      <c r="CN12" s="13"/>
      <c r="CO12" s="12">
        <v>1</v>
      </c>
      <c r="CP12" s="12">
        <v>50000</v>
      </c>
      <c r="CQ12" s="12">
        <v>0</v>
      </c>
      <c r="CR12" s="12">
        <v>50000</v>
      </c>
      <c r="CS12" s="13"/>
      <c r="CT12" s="12">
        <v>0</v>
      </c>
      <c r="CU12" s="12">
        <v>0</v>
      </c>
      <c r="CV12" s="12">
        <v>0</v>
      </c>
      <c r="CW12" s="12">
        <v>0</v>
      </c>
      <c r="CX12" s="13"/>
      <c r="CY12" s="12">
        <v>0</v>
      </c>
      <c r="CZ12" s="12">
        <v>0</v>
      </c>
      <c r="DA12" s="12">
        <v>0</v>
      </c>
      <c r="DB12" s="12">
        <v>0</v>
      </c>
      <c r="DC12" s="13"/>
      <c r="DD12" s="12">
        <v>0</v>
      </c>
      <c r="DE12" s="12">
        <v>0</v>
      </c>
      <c r="DF12" s="12">
        <v>0</v>
      </c>
      <c r="DG12" s="12">
        <v>0</v>
      </c>
      <c r="DH12" s="13"/>
      <c r="DI12" s="12">
        <v>51</v>
      </c>
      <c r="DJ12" s="12">
        <v>370000</v>
      </c>
      <c r="DK12" s="12">
        <v>0</v>
      </c>
      <c r="DL12" s="12">
        <v>370000</v>
      </c>
      <c r="DM12" s="13"/>
      <c r="DN12" s="12">
        <v>0</v>
      </c>
      <c r="DO12" s="12">
        <v>250000</v>
      </c>
      <c r="DP12" s="12">
        <v>0</v>
      </c>
      <c r="DQ12" s="12">
        <v>250000</v>
      </c>
      <c r="DR12" s="13"/>
      <c r="DS12" s="12">
        <v>0</v>
      </c>
      <c r="DT12" s="12">
        <v>0</v>
      </c>
      <c r="DU12" s="12">
        <v>0</v>
      </c>
      <c r="DV12" s="12">
        <v>0</v>
      </c>
      <c r="DW12" s="13"/>
      <c r="DX12" s="12">
        <v>0</v>
      </c>
      <c r="DY12" s="12">
        <v>0</v>
      </c>
      <c r="DZ12" s="12">
        <v>0</v>
      </c>
      <c r="EA12" s="12">
        <v>0</v>
      </c>
      <c r="EB12" s="13"/>
      <c r="EC12" s="12">
        <v>0</v>
      </c>
      <c r="ED12" s="12">
        <v>0</v>
      </c>
      <c r="EE12" s="12">
        <v>0</v>
      </c>
      <c r="EF12" s="12">
        <v>0</v>
      </c>
      <c r="EG12" s="13"/>
      <c r="EH12" s="12">
        <v>0</v>
      </c>
      <c r="EI12" s="12">
        <v>0</v>
      </c>
      <c r="EJ12" s="12">
        <v>0</v>
      </c>
      <c r="EK12" s="12">
        <v>0</v>
      </c>
      <c r="EL12" s="13"/>
      <c r="EM12" s="12">
        <v>0</v>
      </c>
      <c r="EN12" s="12">
        <v>0</v>
      </c>
      <c r="EO12" s="12">
        <v>0</v>
      </c>
      <c r="EP12" s="12">
        <v>0</v>
      </c>
      <c r="EQ12" s="13"/>
      <c r="ER12" s="12">
        <v>0</v>
      </c>
      <c r="ES12" s="12">
        <v>0</v>
      </c>
      <c r="ET12" s="12">
        <v>0</v>
      </c>
      <c r="EU12" s="12">
        <v>0</v>
      </c>
      <c r="EV12" s="13"/>
      <c r="EW12" s="12">
        <v>0</v>
      </c>
      <c r="EX12" s="12">
        <v>0</v>
      </c>
      <c r="EY12" s="12">
        <v>0</v>
      </c>
      <c r="EZ12" s="12">
        <v>0</v>
      </c>
      <c r="FA12" s="13"/>
      <c r="FB12" s="12">
        <v>0</v>
      </c>
      <c r="FC12" s="12">
        <v>0</v>
      </c>
      <c r="FD12" s="12">
        <v>0</v>
      </c>
      <c r="FE12" s="12">
        <v>0</v>
      </c>
      <c r="FF12" s="13"/>
      <c r="FG12" s="12">
        <v>0</v>
      </c>
      <c r="FH12" s="12">
        <v>0</v>
      </c>
      <c r="FI12" s="12">
        <v>0</v>
      </c>
      <c r="FJ12" s="12">
        <v>0</v>
      </c>
      <c r="FK12" s="13"/>
      <c r="FL12" s="12">
        <v>0</v>
      </c>
      <c r="FM12" s="12">
        <v>0</v>
      </c>
      <c r="FN12" s="12">
        <v>0</v>
      </c>
      <c r="FO12" s="12">
        <v>0</v>
      </c>
      <c r="FP12" s="13"/>
      <c r="FQ12" s="12">
        <v>0</v>
      </c>
      <c r="FR12" s="12">
        <v>0</v>
      </c>
      <c r="FS12" s="12">
        <v>0</v>
      </c>
      <c r="FT12" s="12">
        <v>0</v>
      </c>
      <c r="FU12" s="13"/>
      <c r="FV12" s="12">
        <v>0</v>
      </c>
      <c r="FW12" s="12">
        <v>0</v>
      </c>
      <c r="FX12" s="12">
        <v>0</v>
      </c>
      <c r="FY12" s="12">
        <v>0</v>
      </c>
      <c r="FZ12" s="13"/>
      <c r="GA12" s="12">
        <v>0</v>
      </c>
      <c r="GB12" s="12">
        <v>0</v>
      </c>
      <c r="GC12" s="12">
        <v>0</v>
      </c>
      <c r="GD12" s="12">
        <v>0</v>
      </c>
      <c r="GE12" s="13"/>
      <c r="GF12" s="12">
        <v>0</v>
      </c>
      <c r="GG12" s="12">
        <v>0</v>
      </c>
      <c r="GH12" s="12">
        <v>0</v>
      </c>
      <c r="GI12" s="12">
        <v>0</v>
      </c>
      <c r="GJ12" s="13"/>
      <c r="GK12" s="12">
        <v>0</v>
      </c>
      <c r="GL12" s="12">
        <v>0</v>
      </c>
      <c r="GM12" s="12">
        <v>0</v>
      </c>
      <c r="GN12" s="12">
        <v>0</v>
      </c>
      <c r="GO12" s="13"/>
      <c r="GP12" s="12">
        <v>0</v>
      </c>
      <c r="GQ12" s="12">
        <v>0</v>
      </c>
      <c r="GR12" s="12">
        <v>0</v>
      </c>
      <c r="GS12" s="12">
        <v>0</v>
      </c>
      <c r="GT12" s="13"/>
      <c r="GU12" s="12">
        <v>0</v>
      </c>
      <c r="GV12" s="12">
        <v>0</v>
      </c>
      <c r="GW12" s="12">
        <v>0</v>
      </c>
      <c r="GX12" s="12">
        <v>0</v>
      </c>
      <c r="GY12" s="13"/>
      <c r="GZ12" s="12">
        <v>0</v>
      </c>
      <c r="HA12" s="12">
        <v>0</v>
      </c>
      <c r="HB12" s="12">
        <v>0</v>
      </c>
      <c r="HC12" s="12">
        <v>0</v>
      </c>
      <c r="HD12" s="13"/>
      <c r="HE12" s="12">
        <v>0</v>
      </c>
      <c r="HF12" s="12">
        <v>0</v>
      </c>
      <c r="HG12" s="12">
        <v>0</v>
      </c>
      <c r="HH12" s="12">
        <v>0</v>
      </c>
      <c r="HI12" s="13"/>
      <c r="HJ12" s="12">
        <v>0</v>
      </c>
      <c r="HK12" s="12">
        <v>0</v>
      </c>
      <c r="HL12" s="12">
        <v>0</v>
      </c>
      <c r="HM12" s="12">
        <v>0</v>
      </c>
      <c r="HN12" s="13"/>
      <c r="HO12" s="12">
        <v>0</v>
      </c>
      <c r="HP12" s="12">
        <v>0</v>
      </c>
      <c r="HQ12" s="12">
        <v>0</v>
      </c>
      <c r="HR12" s="12">
        <v>0</v>
      </c>
      <c r="HS12" s="13"/>
      <c r="HT12" s="12">
        <v>0</v>
      </c>
      <c r="HU12" s="12">
        <v>0</v>
      </c>
      <c r="HV12" s="12">
        <v>0</v>
      </c>
      <c r="HW12" s="12">
        <v>0</v>
      </c>
      <c r="HX12" s="13"/>
      <c r="HY12" s="12">
        <v>0</v>
      </c>
      <c r="HZ12" s="12">
        <v>0</v>
      </c>
      <c r="IA12" s="12">
        <v>0</v>
      </c>
      <c r="IB12" s="12">
        <v>0</v>
      </c>
      <c r="IC12" s="13"/>
      <c r="ID12" s="12">
        <v>0</v>
      </c>
      <c r="IE12" s="12">
        <v>0</v>
      </c>
      <c r="IF12" s="12">
        <v>0</v>
      </c>
      <c r="IG12" s="12">
        <v>0</v>
      </c>
      <c r="IH12" s="13"/>
      <c r="II12" s="12">
        <v>0</v>
      </c>
      <c r="IJ12" s="12">
        <v>0</v>
      </c>
      <c r="IK12" s="12">
        <v>0</v>
      </c>
      <c r="IL12" s="12">
        <v>0</v>
      </c>
      <c r="IM12" s="13"/>
      <c r="IN12" s="12">
        <v>0</v>
      </c>
      <c r="IO12" s="12">
        <v>0</v>
      </c>
      <c r="IP12" s="12">
        <v>0</v>
      </c>
      <c r="IQ12" s="12">
        <v>0</v>
      </c>
      <c r="IR12" s="13"/>
      <c r="IS12" s="12">
        <v>0</v>
      </c>
      <c r="IT12" s="12">
        <v>0</v>
      </c>
      <c r="IU12" s="12">
        <v>0</v>
      </c>
      <c r="IV12" s="12">
        <v>0</v>
      </c>
      <c r="IW12" s="13"/>
      <c r="IX12" s="12">
        <v>0</v>
      </c>
      <c r="IY12" s="12">
        <v>61872400</v>
      </c>
      <c r="IZ12" s="12">
        <v>0</v>
      </c>
      <c r="JA12" s="12">
        <v>61872400</v>
      </c>
      <c r="JB12" s="13"/>
    </row>
    <row r="13" spans="1:302" hidden="1">
      <c r="A13" s="10">
        <v>7</v>
      </c>
      <c r="B13" s="11" t="s">
        <v>9</v>
      </c>
      <c r="C13" s="12">
        <v>0</v>
      </c>
      <c r="D13" s="12">
        <v>0</v>
      </c>
      <c r="E13" s="12">
        <v>0</v>
      </c>
      <c r="F13" s="12">
        <v>0</v>
      </c>
      <c r="G13" s="13"/>
      <c r="H13" s="12">
        <v>0</v>
      </c>
      <c r="I13" s="12">
        <v>0</v>
      </c>
      <c r="J13" s="12">
        <v>0</v>
      </c>
      <c r="K13" s="12">
        <v>0</v>
      </c>
      <c r="L13" s="13"/>
      <c r="M13" s="12">
        <v>0</v>
      </c>
      <c r="N13" s="12">
        <v>0</v>
      </c>
      <c r="O13" s="12">
        <v>0</v>
      </c>
      <c r="P13" s="12">
        <v>0</v>
      </c>
      <c r="Q13" s="13"/>
      <c r="R13" s="12">
        <v>0</v>
      </c>
      <c r="S13" s="12">
        <v>0</v>
      </c>
      <c r="T13" s="12">
        <v>0</v>
      </c>
      <c r="U13" s="12">
        <v>0</v>
      </c>
      <c r="V13" s="13"/>
      <c r="W13" s="12">
        <v>0</v>
      </c>
      <c r="X13" s="12">
        <v>0</v>
      </c>
      <c r="Y13" s="12">
        <v>0</v>
      </c>
      <c r="Z13" s="12">
        <v>0</v>
      </c>
      <c r="AA13" s="13"/>
      <c r="AB13" s="12">
        <v>0</v>
      </c>
      <c r="AC13" s="12">
        <v>0</v>
      </c>
      <c r="AD13" s="12">
        <v>0</v>
      </c>
      <c r="AE13" s="12">
        <v>0</v>
      </c>
      <c r="AF13" s="13"/>
      <c r="AG13" s="12">
        <v>73</v>
      </c>
      <c r="AH13" s="12">
        <v>51100000</v>
      </c>
      <c r="AI13" s="12">
        <v>0</v>
      </c>
      <c r="AJ13" s="12">
        <v>51100000</v>
      </c>
      <c r="AK13" s="13"/>
      <c r="AL13" s="12">
        <v>0</v>
      </c>
      <c r="AM13" s="12">
        <v>0</v>
      </c>
      <c r="AN13" s="12">
        <v>0</v>
      </c>
      <c r="AO13" s="12">
        <v>0</v>
      </c>
      <c r="AP13" s="13"/>
      <c r="AQ13" s="12">
        <v>0</v>
      </c>
      <c r="AR13" s="12">
        <v>0</v>
      </c>
      <c r="AS13" s="12">
        <v>0</v>
      </c>
      <c r="AT13" s="12">
        <v>0</v>
      </c>
      <c r="AU13" s="13"/>
      <c r="AV13" s="12">
        <v>0</v>
      </c>
      <c r="AW13" s="12">
        <v>0</v>
      </c>
      <c r="AX13" s="12">
        <v>0</v>
      </c>
      <c r="AY13" s="12">
        <v>0</v>
      </c>
      <c r="AZ13" s="13"/>
      <c r="BA13" s="12">
        <v>0</v>
      </c>
      <c r="BB13" s="12">
        <v>0</v>
      </c>
      <c r="BC13" s="12">
        <v>0</v>
      </c>
      <c r="BD13" s="12">
        <v>0</v>
      </c>
      <c r="BE13" s="13"/>
      <c r="BF13" s="12">
        <v>104</v>
      </c>
      <c r="BG13" s="12">
        <v>624000</v>
      </c>
      <c r="BH13" s="12">
        <v>0</v>
      </c>
      <c r="BI13" s="12">
        <v>624000</v>
      </c>
      <c r="BJ13" s="13"/>
      <c r="BK13" s="12">
        <v>0</v>
      </c>
      <c r="BL13" s="12">
        <v>0</v>
      </c>
      <c r="BM13" s="12">
        <v>0</v>
      </c>
      <c r="BN13" s="12">
        <v>0</v>
      </c>
      <c r="BO13" s="13"/>
      <c r="BP13" s="12">
        <v>0</v>
      </c>
      <c r="BQ13" s="12">
        <v>0</v>
      </c>
      <c r="BR13" s="12">
        <v>0</v>
      </c>
      <c r="BS13" s="12">
        <v>0</v>
      </c>
      <c r="BT13" s="13"/>
      <c r="BU13" s="12">
        <v>0</v>
      </c>
      <c r="BV13" s="12">
        <v>0</v>
      </c>
      <c r="BW13" s="12">
        <v>0</v>
      </c>
      <c r="BX13" s="12">
        <v>0</v>
      </c>
      <c r="BY13" s="13"/>
      <c r="BZ13" s="12">
        <v>0</v>
      </c>
      <c r="CA13" s="12">
        <v>0</v>
      </c>
      <c r="CB13" s="12">
        <v>0</v>
      </c>
      <c r="CC13" s="12">
        <v>0</v>
      </c>
      <c r="CD13" s="13"/>
      <c r="CE13" s="12">
        <v>0</v>
      </c>
      <c r="CF13" s="12">
        <v>0</v>
      </c>
      <c r="CG13" s="12">
        <v>0</v>
      </c>
      <c r="CH13" s="12">
        <v>0</v>
      </c>
      <c r="CI13" s="13"/>
      <c r="CJ13" s="12">
        <v>0</v>
      </c>
      <c r="CK13" s="12">
        <v>0</v>
      </c>
      <c r="CL13" s="12">
        <v>0</v>
      </c>
      <c r="CM13" s="12">
        <v>0</v>
      </c>
      <c r="CN13" s="13"/>
      <c r="CO13" s="12">
        <v>1</v>
      </c>
      <c r="CP13" s="12">
        <v>50000</v>
      </c>
      <c r="CQ13" s="12">
        <v>0</v>
      </c>
      <c r="CR13" s="12">
        <v>50000</v>
      </c>
      <c r="CS13" s="13"/>
      <c r="CT13" s="12">
        <v>0</v>
      </c>
      <c r="CU13" s="12">
        <v>950000</v>
      </c>
      <c r="CV13" s="12">
        <v>0</v>
      </c>
      <c r="CW13" s="12">
        <v>950000</v>
      </c>
      <c r="CX13" s="13"/>
      <c r="CY13" s="12">
        <v>0</v>
      </c>
      <c r="CZ13" s="12">
        <v>0</v>
      </c>
      <c r="DA13" s="12">
        <v>0</v>
      </c>
      <c r="DB13" s="12">
        <v>0</v>
      </c>
      <c r="DC13" s="13"/>
      <c r="DD13" s="12">
        <v>0</v>
      </c>
      <c r="DE13" s="12">
        <v>0</v>
      </c>
      <c r="DF13" s="12">
        <v>0</v>
      </c>
      <c r="DG13" s="12">
        <v>0</v>
      </c>
      <c r="DH13" s="13"/>
      <c r="DI13" s="12">
        <v>40</v>
      </c>
      <c r="DJ13" s="12">
        <v>297000</v>
      </c>
      <c r="DK13" s="12">
        <v>0</v>
      </c>
      <c r="DL13" s="12">
        <v>297000</v>
      </c>
      <c r="DM13" s="13"/>
      <c r="DN13" s="12">
        <v>0</v>
      </c>
      <c r="DO13" s="12">
        <v>0</v>
      </c>
      <c r="DP13" s="12">
        <v>0</v>
      </c>
      <c r="DQ13" s="12">
        <v>0</v>
      </c>
      <c r="DR13" s="13"/>
      <c r="DS13" s="12">
        <v>0</v>
      </c>
      <c r="DT13" s="12">
        <v>0</v>
      </c>
      <c r="DU13" s="12">
        <v>0</v>
      </c>
      <c r="DV13" s="12">
        <v>0</v>
      </c>
      <c r="DW13" s="13"/>
      <c r="DX13" s="12">
        <v>0</v>
      </c>
      <c r="DY13" s="12">
        <v>0</v>
      </c>
      <c r="DZ13" s="12">
        <v>0</v>
      </c>
      <c r="EA13" s="12">
        <v>0</v>
      </c>
      <c r="EB13" s="13"/>
      <c r="EC13" s="12">
        <v>0</v>
      </c>
      <c r="ED13" s="12">
        <v>0</v>
      </c>
      <c r="EE13" s="12">
        <v>0</v>
      </c>
      <c r="EF13" s="12">
        <v>0</v>
      </c>
      <c r="EG13" s="13"/>
      <c r="EH13" s="12">
        <v>0</v>
      </c>
      <c r="EI13" s="12">
        <v>0</v>
      </c>
      <c r="EJ13" s="12">
        <v>0</v>
      </c>
      <c r="EK13" s="12">
        <v>0</v>
      </c>
      <c r="EL13" s="13"/>
      <c r="EM13" s="12">
        <v>0</v>
      </c>
      <c r="EN13" s="12">
        <v>0</v>
      </c>
      <c r="EO13" s="12">
        <v>0</v>
      </c>
      <c r="EP13" s="12">
        <v>0</v>
      </c>
      <c r="EQ13" s="13"/>
      <c r="ER13" s="12">
        <v>0</v>
      </c>
      <c r="ES13" s="12">
        <v>0</v>
      </c>
      <c r="ET13" s="12">
        <v>0</v>
      </c>
      <c r="EU13" s="12">
        <v>0</v>
      </c>
      <c r="EV13" s="13"/>
      <c r="EW13" s="12">
        <v>0</v>
      </c>
      <c r="EX13" s="12">
        <v>0</v>
      </c>
      <c r="EY13" s="12">
        <v>0</v>
      </c>
      <c r="EZ13" s="12">
        <v>0</v>
      </c>
      <c r="FA13" s="13"/>
      <c r="FB13" s="12">
        <v>0</v>
      </c>
      <c r="FC13" s="12">
        <v>0</v>
      </c>
      <c r="FD13" s="12">
        <v>0</v>
      </c>
      <c r="FE13" s="12">
        <v>0</v>
      </c>
      <c r="FF13" s="13"/>
      <c r="FG13" s="12">
        <v>0</v>
      </c>
      <c r="FH13" s="12">
        <v>0</v>
      </c>
      <c r="FI13" s="12">
        <v>0</v>
      </c>
      <c r="FJ13" s="12">
        <v>0</v>
      </c>
      <c r="FK13" s="13"/>
      <c r="FL13" s="12">
        <v>0</v>
      </c>
      <c r="FM13" s="12">
        <v>0</v>
      </c>
      <c r="FN13" s="12">
        <v>0</v>
      </c>
      <c r="FO13" s="12">
        <v>0</v>
      </c>
      <c r="FP13" s="13"/>
      <c r="FQ13" s="12">
        <v>0</v>
      </c>
      <c r="FR13" s="12">
        <v>0</v>
      </c>
      <c r="FS13" s="12">
        <v>0</v>
      </c>
      <c r="FT13" s="12">
        <v>0</v>
      </c>
      <c r="FU13" s="13"/>
      <c r="FV13" s="12">
        <v>0</v>
      </c>
      <c r="FW13" s="12">
        <v>0</v>
      </c>
      <c r="FX13" s="12">
        <v>0</v>
      </c>
      <c r="FY13" s="12">
        <v>0</v>
      </c>
      <c r="FZ13" s="13"/>
      <c r="GA13" s="12">
        <v>0</v>
      </c>
      <c r="GB13" s="12">
        <v>0</v>
      </c>
      <c r="GC13" s="12">
        <v>0</v>
      </c>
      <c r="GD13" s="12">
        <v>0</v>
      </c>
      <c r="GE13" s="13"/>
      <c r="GF13" s="12">
        <v>0</v>
      </c>
      <c r="GG13" s="12">
        <v>0</v>
      </c>
      <c r="GH13" s="12">
        <v>0</v>
      </c>
      <c r="GI13" s="12">
        <v>0</v>
      </c>
      <c r="GJ13" s="13"/>
      <c r="GK13" s="12">
        <v>0</v>
      </c>
      <c r="GL13" s="12">
        <v>0</v>
      </c>
      <c r="GM13" s="12">
        <v>0</v>
      </c>
      <c r="GN13" s="12">
        <v>0</v>
      </c>
      <c r="GO13" s="13"/>
      <c r="GP13" s="12">
        <v>0</v>
      </c>
      <c r="GQ13" s="12">
        <v>0</v>
      </c>
      <c r="GR13" s="12">
        <v>0</v>
      </c>
      <c r="GS13" s="12">
        <v>0</v>
      </c>
      <c r="GT13" s="13"/>
      <c r="GU13" s="12">
        <v>0</v>
      </c>
      <c r="GV13" s="12">
        <v>0</v>
      </c>
      <c r="GW13" s="12">
        <v>0</v>
      </c>
      <c r="GX13" s="12">
        <v>0</v>
      </c>
      <c r="GY13" s="13"/>
      <c r="GZ13" s="12">
        <v>0</v>
      </c>
      <c r="HA13" s="12">
        <v>0</v>
      </c>
      <c r="HB13" s="12">
        <v>0</v>
      </c>
      <c r="HC13" s="12">
        <v>0</v>
      </c>
      <c r="HD13" s="13"/>
      <c r="HE13" s="12">
        <v>0</v>
      </c>
      <c r="HF13" s="12">
        <v>0</v>
      </c>
      <c r="HG13" s="12">
        <v>0</v>
      </c>
      <c r="HH13" s="12">
        <v>0</v>
      </c>
      <c r="HI13" s="13"/>
      <c r="HJ13" s="12">
        <v>0</v>
      </c>
      <c r="HK13" s="12">
        <v>0</v>
      </c>
      <c r="HL13" s="12">
        <v>0</v>
      </c>
      <c r="HM13" s="12">
        <v>0</v>
      </c>
      <c r="HN13" s="13"/>
      <c r="HO13" s="12">
        <v>0</v>
      </c>
      <c r="HP13" s="12">
        <v>0</v>
      </c>
      <c r="HQ13" s="12">
        <v>0</v>
      </c>
      <c r="HR13" s="12">
        <v>0</v>
      </c>
      <c r="HS13" s="13"/>
      <c r="HT13" s="12">
        <v>0</v>
      </c>
      <c r="HU13" s="12">
        <v>0</v>
      </c>
      <c r="HV13" s="12">
        <v>0</v>
      </c>
      <c r="HW13" s="12">
        <v>0</v>
      </c>
      <c r="HX13" s="13"/>
      <c r="HY13" s="12">
        <v>0</v>
      </c>
      <c r="HZ13" s="12">
        <v>0</v>
      </c>
      <c r="IA13" s="12">
        <v>0</v>
      </c>
      <c r="IB13" s="12">
        <v>0</v>
      </c>
      <c r="IC13" s="13"/>
      <c r="ID13" s="12">
        <v>0</v>
      </c>
      <c r="IE13" s="12">
        <v>0</v>
      </c>
      <c r="IF13" s="12">
        <v>0</v>
      </c>
      <c r="IG13" s="12">
        <v>0</v>
      </c>
      <c r="IH13" s="13"/>
      <c r="II13" s="12">
        <v>0</v>
      </c>
      <c r="IJ13" s="12">
        <v>0</v>
      </c>
      <c r="IK13" s="12">
        <v>0</v>
      </c>
      <c r="IL13" s="12">
        <v>0</v>
      </c>
      <c r="IM13" s="13"/>
      <c r="IN13" s="12">
        <v>0</v>
      </c>
      <c r="IO13" s="12">
        <v>0</v>
      </c>
      <c r="IP13" s="12">
        <v>0</v>
      </c>
      <c r="IQ13" s="12">
        <v>0</v>
      </c>
      <c r="IR13" s="13"/>
      <c r="IS13" s="12">
        <v>0</v>
      </c>
      <c r="IT13" s="12">
        <v>0</v>
      </c>
      <c r="IU13" s="12">
        <v>0</v>
      </c>
      <c r="IV13" s="12">
        <v>0</v>
      </c>
      <c r="IW13" s="13"/>
      <c r="IX13" s="12">
        <v>0</v>
      </c>
      <c r="IY13" s="12">
        <v>53021000</v>
      </c>
      <c r="IZ13" s="12">
        <v>0</v>
      </c>
      <c r="JA13" s="12">
        <v>53021000</v>
      </c>
      <c r="JB13" s="13"/>
    </row>
    <row r="14" spans="1:302" hidden="1">
      <c r="A14" s="10">
        <v>8</v>
      </c>
      <c r="B14" s="11" t="s">
        <v>10</v>
      </c>
      <c r="C14" s="12">
        <v>0</v>
      </c>
      <c r="D14" s="12">
        <v>0</v>
      </c>
      <c r="E14" s="12">
        <v>0</v>
      </c>
      <c r="F14" s="12">
        <v>0</v>
      </c>
      <c r="G14" s="13"/>
      <c r="H14" s="12">
        <v>0</v>
      </c>
      <c r="I14" s="12">
        <v>0</v>
      </c>
      <c r="J14" s="12">
        <v>0</v>
      </c>
      <c r="K14" s="12">
        <v>0</v>
      </c>
      <c r="L14" s="13"/>
      <c r="M14" s="12">
        <v>0</v>
      </c>
      <c r="N14" s="12">
        <v>0</v>
      </c>
      <c r="O14" s="12">
        <v>0</v>
      </c>
      <c r="P14" s="12">
        <v>0</v>
      </c>
      <c r="Q14" s="13"/>
      <c r="R14" s="12">
        <v>0</v>
      </c>
      <c r="S14" s="12">
        <v>0</v>
      </c>
      <c r="T14" s="12">
        <v>0</v>
      </c>
      <c r="U14" s="12">
        <v>0</v>
      </c>
      <c r="V14" s="13"/>
      <c r="W14" s="12">
        <v>0</v>
      </c>
      <c r="X14" s="12">
        <v>0</v>
      </c>
      <c r="Y14" s="12">
        <v>0</v>
      </c>
      <c r="Z14" s="12">
        <v>0</v>
      </c>
      <c r="AA14" s="13"/>
      <c r="AB14" s="12">
        <v>0</v>
      </c>
      <c r="AC14" s="12">
        <v>0</v>
      </c>
      <c r="AD14" s="12">
        <v>0</v>
      </c>
      <c r="AE14" s="12">
        <v>0</v>
      </c>
      <c r="AF14" s="13"/>
      <c r="AG14" s="12">
        <v>39</v>
      </c>
      <c r="AH14" s="12">
        <v>27300000</v>
      </c>
      <c r="AI14" s="12">
        <v>0</v>
      </c>
      <c r="AJ14" s="12">
        <v>27300000</v>
      </c>
      <c r="AK14" s="13"/>
      <c r="AL14" s="12">
        <v>0</v>
      </c>
      <c r="AM14" s="12">
        <v>0</v>
      </c>
      <c r="AN14" s="12">
        <v>0</v>
      </c>
      <c r="AO14" s="12">
        <v>0</v>
      </c>
      <c r="AP14" s="13"/>
      <c r="AQ14" s="12">
        <v>0</v>
      </c>
      <c r="AR14" s="12">
        <v>0</v>
      </c>
      <c r="AS14" s="12">
        <v>0</v>
      </c>
      <c r="AT14" s="12">
        <v>0</v>
      </c>
      <c r="AU14" s="13"/>
      <c r="AV14" s="12">
        <v>0</v>
      </c>
      <c r="AW14" s="12">
        <v>0</v>
      </c>
      <c r="AX14" s="12">
        <v>0</v>
      </c>
      <c r="AY14" s="12">
        <v>0</v>
      </c>
      <c r="AZ14" s="13"/>
      <c r="BA14" s="12">
        <v>0</v>
      </c>
      <c r="BB14" s="12">
        <v>0</v>
      </c>
      <c r="BC14" s="12">
        <v>0</v>
      </c>
      <c r="BD14" s="12">
        <v>0</v>
      </c>
      <c r="BE14" s="13"/>
      <c r="BF14" s="12">
        <v>114</v>
      </c>
      <c r="BG14" s="12">
        <v>684000</v>
      </c>
      <c r="BH14" s="12">
        <v>0</v>
      </c>
      <c r="BI14" s="12">
        <v>684000</v>
      </c>
      <c r="BJ14" s="13"/>
      <c r="BK14" s="12">
        <v>0</v>
      </c>
      <c r="BL14" s="12">
        <v>0</v>
      </c>
      <c r="BM14" s="12">
        <v>0</v>
      </c>
      <c r="BN14" s="12">
        <v>0</v>
      </c>
      <c r="BO14" s="13"/>
      <c r="BP14" s="12">
        <v>0</v>
      </c>
      <c r="BQ14" s="12">
        <v>0</v>
      </c>
      <c r="BR14" s="12">
        <v>0</v>
      </c>
      <c r="BS14" s="12">
        <v>0</v>
      </c>
      <c r="BT14" s="13"/>
      <c r="BU14" s="12">
        <v>0</v>
      </c>
      <c r="BV14" s="12">
        <v>0</v>
      </c>
      <c r="BW14" s="12">
        <v>0</v>
      </c>
      <c r="BX14" s="12">
        <v>0</v>
      </c>
      <c r="BY14" s="13"/>
      <c r="BZ14" s="12">
        <v>0</v>
      </c>
      <c r="CA14" s="12">
        <v>0</v>
      </c>
      <c r="CB14" s="12">
        <v>0</v>
      </c>
      <c r="CC14" s="12">
        <v>0</v>
      </c>
      <c r="CD14" s="13"/>
      <c r="CE14" s="12">
        <v>0</v>
      </c>
      <c r="CF14" s="12">
        <v>0</v>
      </c>
      <c r="CG14" s="12">
        <v>0</v>
      </c>
      <c r="CH14" s="12">
        <v>0</v>
      </c>
      <c r="CI14" s="13"/>
      <c r="CJ14" s="12">
        <v>0</v>
      </c>
      <c r="CK14" s="12">
        <v>0</v>
      </c>
      <c r="CL14" s="12">
        <v>0</v>
      </c>
      <c r="CM14" s="12">
        <v>0</v>
      </c>
      <c r="CN14" s="13"/>
      <c r="CO14" s="12">
        <v>1</v>
      </c>
      <c r="CP14" s="12">
        <v>50000</v>
      </c>
      <c r="CQ14" s="12">
        <v>0</v>
      </c>
      <c r="CR14" s="12">
        <v>50000</v>
      </c>
      <c r="CS14" s="13"/>
      <c r="CT14" s="12">
        <v>0</v>
      </c>
      <c r="CU14" s="12">
        <v>950000</v>
      </c>
      <c r="CV14" s="12">
        <v>0</v>
      </c>
      <c r="CW14" s="12">
        <v>950000</v>
      </c>
      <c r="CX14" s="13"/>
      <c r="CY14" s="12">
        <v>0</v>
      </c>
      <c r="CZ14" s="12">
        <v>0</v>
      </c>
      <c r="DA14" s="12">
        <v>0</v>
      </c>
      <c r="DB14" s="12">
        <v>0</v>
      </c>
      <c r="DC14" s="13"/>
      <c r="DD14" s="12">
        <v>0</v>
      </c>
      <c r="DE14" s="12">
        <v>0</v>
      </c>
      <c r="DF14" s="12">
        <v>0</v>
      </c>
      <c r="DG14" s="12">
        <v>0</v>
      </c>
      <c r="DH14" s="13"/>
      <c r="DI14" s="12">
        <v>30</v>
      </c>
      <c r="DJ14" s="12">
        <v>217000</v>
      </c>
      <c r="DK14" s="12">
        <v>0</v>
      </c>
      <c r="DL14" s="12">
        <v>217000</v>
      </c>
      <c r="DM14" s="13"/>
      <c r="DN14" s="12">
        <v>0</v>
      </c>
      <c r="DO14" s="12">
        <v>50000</v>
      </c>
      <c r="DP14" s="12">
        <v>0</v>
      </c>
      <c r="DQ14" s="12">
        <v>50000</v>
      </c>
      <c r="DR14" s="13"/>
      <c r="DS14" s="12">
        <v>0</v>
      </c>
      <c r="DT14" s="12">
        <v>0</v>
      </c>
      <c r="DU14" s="12">
        <v>0</v>
      </c>
      <c r="DV14" s="12">
        <v>0</v>
      </c>
      <c r="DW14" s="13"/>
      <c r="DX14" s="12">
        <v>0</v>
      </c>
      <c r="DY14" s="12">
        <v>0</v>
      </c>
      <c r="DZ14" s="12">
        <v>0</v>
      </c>
      <c r="EA14" s="12">
        <v>0</v>
      </c>
      <c r="EB14" s="13"/>
      <c r="EC14" s="12">
        <v>0</v>
      </c>
      <c r="ED14" s="12">
        <v>0</v>
      </c>
      <c r="EE14" s="12">
        <v>0</v>
      </c>
      <c r="EF14" s="12">
        <v>0</v>
      </c>
      <c r="EG14" s="13"/>
      <c r="EH14" s="12">
        <v>0</v>
      </c>
      <c r="EI14" s="12">
        <v>0</v>
      </c>
      <c r="EJ14" s="12">
        <v>0</v>
      </c>
      <c r="EK14" s="12">
        <v>0</v>
      </c>
      <c r="EL14" s="13"/>
      <c r="EM14" s="12">
        <v>0</v>
      </c>
      <c r="EN14" s="12">
        <v>0</v>
      </c>
      <c r="EO14" s="12">
        <v>0</v>
      </c>
      <c r="EP14" s="12">
        <v>0</v>
      </c>
      <c r="EQ14" s="13"/>
      <c r="ER14" s="12">
        <v>0</v>
      </c>
      <c r="ES14" s="12">
        <v>0</v>
      </c>
      <c r="ET14" s="12">
        <v>0</v>
      </c>
      <c r="EU14" s="12">
        <v>0</v>
      </c>
      <c r="EV14" s="13"/>
      <c r="EW14" s="12">
        <v>0</v>
      </c>
      <c r="EX14" s="12">
        <v>0</v>
      </c>
      <c r="EY14" s="12">
        <v>0</v>
      </c>
      <c r="EZ14" s="12">
        <v>0</v>
      </c>
      <c r="FA14" s="13"/>
      <c r="FB14" s="12">
        <v>0</v>
      </c>
      <c r="FC14" s="12">
        <v>0</v>
      </c>
      <c r="FD14" s="12">
        <v>0</v>
      </c>
      <c r="FE14" s="12">
        <v>0</v>
      </c>
      <c r="FF14" s="13"/>
      <c r="FG14" s="12">
        <v>0</v>
      </c>
      <c r="FH14" s="12">
        <v>0</v>
      </c>
      <c r="FI14" s="12">
        <v>0</v>
      </c>
      <c r="FJ14" s="12">
        <v>0</v>
      </c>
      <c r="FK14" s="13"/>
      <c r="FL14" s="12">
        <v>0</v>
      </c>
      <c r="FM14" s="12">
        <v>0</v>
      </c>
      <c r="FN14" s="12">
        <v>0</v>
      </c>
      <c r="FO14" s="12">
        <v>0</v>
      </c>
      <c r="FP14" s="13"/>
      <c r="FQ14" s="12">
        <v>0</v>
      </c>
      <c r="FR14" s="12">
        <v>0</v>
      </c>
      <c r="FS14" s="12">
        <v>0</v>
      </c>
      <c r="FT14" s="12">
        <v>0</v>
      </c>
      <c r="FU14" s="13"/>
      <c r="FV14" s="12">
        <v>0</v>
      </c>
      <c r="FW14" s="12">
        <v>0</v>
      </c>
      <c r="FX14" s="12">
        <v>0</v>
      </c>
      <c r="FY14" s="12">
        <v>0</v>
      </c>
      <c r="FZ14" s="13"/>
      <c r="GA14" s="12">
        <v>0</v>
      </c>
      <c r="GB14" s="12">
        <v>0</v>
      </c>
      <c r="GC14" s="12">
        <v>0</v>
      </c>
      <c r="GD14" s="12">
        <v>0</v>
      </c>
      <c r="GE14" s="13"/>
      <c r="GF14" s="12">
        <v>0</v>
      </c>
      <c r="GG14" s="12">
        <v>0</v>
      </c>
      <c r="GH14" s="12">
        <v>0</v>
      </c>
      <c r="GI14" s="12">
        <v>0</v>
      </c>
      <c r="GJ14" s="13"/>
      <c r="GK14" s="12">
        <v>0</v>
      </c>
      <c r="GL14" s="12">
        <v>0</v>
      </c>
      <c r="GM14" s="12">
        <v>0</v>
      </c>
      <c r="GN14" s="12">
        <v>0</v>
      </c>
      <c r="GO14" s="13"/>
      <c r="GP14" s="12">
        <v>0</v>
      </c>
      <c r="GQ14" s="12">
        <v>0</v>
      </c>
      <c r="GR14" s="12">
        <v>0</v>
      </c>
      <c r="GS14" s="12">
        <v>0</v>
      </c>
      <c r="GT14" s="13"/>
      <c r="GU14" s="12">
        <v>0</v>
      </c>
      <c r="GV14" s="12">
        <v>0</v>
      </c>
      <c r="GW14" s="12">
        <v>0</v>
      </c>
      <c r="GX14" s="12">
        <v>0</v>
      </c>
      <c r="GY14" s="13"/>
      <c r="GZ14" s="12">
        <v>0</v>
      </c>
      <c r="HA14" s="12">
        <v>0</v>
      </c>
      <c r="HB14" s="12">
        <v>0</v>
      </c>
      <c r="HC14" s="12">
        <v>0</v>
      </c>
      <c r="HD14" s="13"/>
      <c r="HE14" s="12">
        <v>0</v>
      </c>
      <c r="HF14" s="12">
        <v>0</v>
      </c>
      <c r="HG14" s="12">
        <v>0</v>
      </c>
      <c r="HH14" s="12">
        <v>0</v>
      </c>
      <c r="HI14" s="13"/>
      <c r="HJ14" s="12">
        <v>0</v>
      </c>
      <c r="HK14" s="12">
        <v>0</v>
      </c>
      <c r="HL14" s="12">
        <v>0</v>
      </c>
      <c r="HM14" s="12">
        <v>0</v>
      </c>
      <c r="HN14" s="13"/>
      <c r="HO14" s="12">
        <v>0</v>
      </c>
      <c r="HP14" s="12">
        <v>0</v>
      </c>
      <c r="HQ14" s="12">
        <v>0</v>
      </c>
      <c r="HR14" s="12">
        <v>0</v>
      </c>
      <c r="HS14" s="13"/>
      <c r="HT14" s="12">
        <v>0</v>
      </c>
      <c r="HU14" s="12">
        <v>0</v>
      </c>
      <c r="HV14" s="12">
        <v>0</v>
      </c>
      <c r="HW14" s="12">
        <v>0</v>
      </c>
      <c r="HX14" s="13"/>
      <c r="HY14" s="12">
        <v>0</v>
      </c>
      <c r="HZ14" s="12">
        <v>0</v>
      </c>
      <c r="IA14" s="12">
        <v>0</v>
      </c>
      <c r="IB14" s="12">
        <v>0</v>
      </c>
      <c r="IC14" s="13"/>
      <c r="ID14" s="12">
        <v>0</v>
      </c>
      <c r="IE14" s="12">
        <v>0</v>
      </c>
      <c r="IF14" s="12">
        <v>0</v>
      </c>
      <c r="IG14" s="12">
        <v>0</v>
      </c>
      <c r="IH14" s="13"/>
      <c r="II14" s="12">
        <v>0</v>
      </c>
      <c r="IJ14" s="12">
        <v>0</v>
      </c>
      <c r="IK14" s="12">
        <v>0</v>
      </c>
      <c r="IL14" s="12">
        <v>0</v>
      </c>
      <c r="IM14" s="13"/>
      <c r="IN14" s="12">
        <v>0</v>
      </c>
      <c r="IO14" s="12">
        <v>0</v>
      </c>
      <c r="IP14" s="12">
        <v>0</v>
      </c>
      <c r="IQ14" s="12">
        <v>0</v>
      </c>
      <c r="IR14" s="13"/>
      <c r="IS14" s="12">
        <v>0</v>
      </c>
      <c r="IT14" s="12">
        <v>0</v>
      </c>
      <c r="IU14" s="12">
        <v>0</v>
      </c>
      <c r="IV14" s="12">
        <v>0</v>
      </c>
      <c r="IW14" s="13"/>
      <c r="IX14" s="12">
        <v>0</v>
      </c>
      <c r="IY14" s="12">
        <v>29251000</v>
      </c>
      <c r="IZ14" s="12">
        <v>0</v>
      </c>
      <c r="JA14" s="12">
        <v>29251000</v>
      </c>
      <c r="JB14" s="13"/>
    </row>
    <row r="15" spans="1:302" hidden="1">
      <c r="A15" s="10">
        <v>9</v>
      </c>
      <c r="B15" s="11" t="s">
        <v>11</v>
      </c>
      <c r="C15" s="12">
        <v>0</v>
      </c>
      <c r="D15" s="12">
        <v>0</v>
      </c>
      <c r="E15" s="12">
        <v>0</v>
      </c>
      <c r="F15" s="12">
        <v>0</v>
      </c>
      <c r="G15" s="13"/>
      <c r="H15" s="12">
        <v>0</v>
      </c>
      <c r="I15" s="12">
        <v>0</v>
      </c>
      <c r="J15" s="12">
        <v>0</v>
      </c>
      <c r="K15" s="12">
        <v>0</v>
      </c>
      <c r="L15" s="13"/>
      <c r="M15" s="12">
        <v>0</v>
      </c>
      <c r="N15" s="12">
        <v>0</v>
      </c>
      <c r="O15" s="12">
        <v>0</v>
      </c>
      <c r="P15" s="12">
        <v>0</v>
      </c>
      <c r="Q15" s="13"/>
      <c r="R15" s="12">
        <v>0</v>
      </c>
      <c r="S15" s="12">
        <v>0</v>
      </c>
      <c r="T15" s="12">
        <v>0</v>
      </c>
      <c r="U15" s="12">
        <v>0</v>
      </c>
      <c r="V15" s="13"/>
      <c r="W15" s="12">
        <v>0</v>
      </c>
      <c r="X15" s="12">
        <v>0</v>
      </c>
      <c r="Y15" s="12">
        <v>0</v>
      </c>
      <c r="Z15" s="12">
        <v>0</v>
      </c>
      <c r="AA15" s="13"/>
      <c r="AB15" s="12">
        <v>0</v>
      </c>
      <c r="AC15" s="12">
        <v>0</v>
      </c>
      <c r="AD15" s="12">
        <v>0</v>
      </c>
      <c r="AE15" s="12">
        <v>0</v>
      </c>
      <c r="AF15" s="13"/>
      <c r="AG15" s="12">
        <v>64</v>
      </c>
      <c r="AH15" s="12">
        <v>44800000</v>
      </c>
      <c r="AI15" s="12">
        <v>0</v>
      </c>
      <c r="AJ15" s="12">
        <v>44800000</v>
      </c>
      <c r="AK15" s="13"/>
      <c r="AL15" s="12">
        <v>0</v>
      </c>
      <c r="AM15" s="12">
        <v>0</v>
      </c>
      <c r="AN15" s="12">
        <v>0</v>
      </c>
      <c r="AO15" s="12">
        <v>0</v>
      </c>
      <c r="AP15" s="13"/>
      <c r="AQ15" s="12">
        <v>0</v>
      </c>
      <c r="AR15" s="12">
        <v>0</v>
      </c>
      <c r="AS15" s="12">
        <v>0</v>
      </c>
      <c r="AT15" s="12">
        <v>0</v>
      </c>
      <c r="AU15" s="13"/>
      <c r="AV15" s="12">
        <v>0</v>
      </c>
      <c r="AW15" s="12">
        <v>0</v>
      </c>
      <c r="AX15" s="12">
        <v>0</v>
      </c>
      <c r="AY15" s="12">
        <v>0</v>
      </c>
      <c r="AZ15" s="13"/>
      <c r="BA15" s="12">
        <v>0</v>
      </c>
      <c r="BB15" s="12">
        <v>0</v>
      </c>
      <c r="BC15" s="12">
        <v>0</v>
      </c>
      <c r="BD15" s="12">
        <v>0</v>
      </c>
      <c r="BE15" s="13"/>
      <c r="BF15" s="12">
        <v>64</v>
      </c>
      <c r="BG15" s="12">
        <v>384000</v>
      </c>
      <c r="BH15" s="12">
        <v>0</v>
      </c>
      <c r="BI15" s="12">
        <v>384000</v>
      </c>
      <c r="BJ15" s="13"/>
      <c r="BK15" s="12">
        <v>0</v>
      </c>
      <c r="BL15" s="12">
        <v>0</v>
      </c>
      <c r="BM15" s="12">
        <v>0</v>
      </c>
      <c r="BN15" s="12">
        <v>0</v>
      </c>
      <c r="BO15" s="13"/>
      <c r="BP15" s="12">
        <v>0</v>
      </c>
      <c r="BQ15" s="12">
        <v>0</v>
      </c>
      <c r="BR15" s="12">
        <v>0</v>
      </c>
      <c r="BS15" s="12">
        <v>0</v>
      </c>
      <c r="BT15" s="13"/>
      <c r="BU15" s="12">
        <v>0</v>
      </c>
      <c r="BV15" s="12">
        <v>0</v>
      </c>
      <c r="BW15" s="12">
        <v>0</v>
      </c>
      <c r="BX15" s="12">
        <v>0</v>
      </c>
      <c r="BY15" s="13"/>
      <c r="BZ15" s="12">
        <v>4</v>
      </c>
      <c r="CA15" s="12">
        <v>200000</v>
      </c>
      <c r="CB15" s="12">
        <v>0</v>
      </c>
      <c r="CC15" s="12">
        <v>200000</v>
      </c>
      <c r="CD15" s="13"/>
      <c r="CE15" s="12">
        <v>0</v>
      </c>
      <c r="CF15" s="12">
        <v>0</v>
      </c>
      <c r="CG15" s="12">
        <v>0</v>
      </c>
      <c r="CH15" s="12">
        <v>0</v>
      </c>
      <c r="CI15" s="13"/>
      <c r="CJ15" s="12">
        <v>0</v>
      </c>
      <c r="CK15" s="12">
        <v>0</v>
      </c>
      <c r="CL15" s="12">
        <v>0</v>
      </c>
      <c r="CM15" s="12">
        <v>0</v>
      </c>
      <c r="CN15" s="13"/>
      <c r="CO15" s="12">
        <v>1</v>
      </c>
      <c r="CP15" s="12">
        <v>50000</v>
      </c>
      <c r="CQ15" s="12">
        <v>0</v>
      </c>
      <c r="CR15" s="12">
        <v>50000</v>
      </c>
      <c r="CS15" s="13"/>
      <c r="CT15" s="12">
        <v>0</v>
      </c>
      <c r="CU15" s="12">
        <v>0</v>
      </c>
      <c r="CV15" s="12">
        <v>0</v>
      </c>
      <c r="CW15" s="12">
        <v>0</v>
      </c>
      <c r="CX15" s="13"/>
      <c r="CY15" s="12">
        <v>0</v>
      </c>
      <c r="CZ15" s="12">
        <v>0</v>
      </c>
      <c r="DA15" s="12">
        <v>0</v>
      </c>
      <c r="DB15" s="12">
        <v>0</v>
      </c>
      <c r="DC15" s="13"/>
      <c r="DD15" s="12">
        <v>0</v>
      </c>
      <c r="DE15" s="12">
        <v>0</v>
      </c>
      <c r="DF15" s="12">
        <v>0</v>
      </c>
      <c r="DG15" s="12">
        <v>0</v>
      </c>
      <c r="DH15" s="13"/>
      <c r="DI15" s="12">
        <v>54</v>
      </c>
      <c r="DJ15" s="12">
        <v>388000</v>
      </c>
      <c r="DK15" s="12">
        <v>0</v>
      </c>
      <c r="DL15" s="12">
        <v>388000</v>
      </c>
      <c r="DM15" s="13"/>
      <c r="DN15" s="12">
        <v>0</v>
      </c>
      <c r="DO15" s="12">
        <v>0</v>
      </c>
      <c r="DP15" s="12">
        <v>0</v>
      </c>
      <c r="DQ15" s="12">
        <v>0</v>
      </c>
      <c r="DR15" s="13"/>
      <c r="DS15" s="12">
        <v>0</v>
      </c>
      <c r="DT15" s="12">
        <v>0</v>
      </c>
      <c r="DU15" s="12">
        <v>0</v>
      </c>
      <c r="DV15" s="12">
        <v>0</v>
      </c>
      <c r="DW15" s="13"/>
      <c r="DX15" s="12">
        <v>0</v>
      </c>
      <c r="DY15" s="12">
        <v>0</v>
      </c>
      <c r="DZ15" s="12">
        <v>0</v>
      </c>
      <c r="EA15" s="12">
        <v>0</v>
      </c>
      <c r="EB15" s="13"/>
      <c r="EC15" s="12">
        <v>0</v>
      </c>
      <c r="ED15" s="12">
        <v>0</v>
      </c>
      <c r="EE15" s="12">
        <v>0</v>
      </c>
      <c r="EF15" s="12">
        <v>0</v>
      </c>
      <c r="EG15" s="13"/>
      <c r="EH15" s="12">
        <v>0</v>
      </c>
      <c r="EI15" s="12">
        <v>0</v>
      </c>
      <c r="EJ15" s="12">
        <v>0</v>
      </c>
      <c r="EK15" s="12">
        <v>0</v>
      </c>
      <c r="EL15" s="13"/>
      <c r="EM15" s="12">
        <v>0</v>
      </c>
      <c r="EN15" s="12">
        <v>0</v>
      </c>
      <c r="EO15" s="12">
        <v>0</v>
      </c>
      <c r="EP15" s="12">
        <v>0</v>
      </c>
      <c r="EQ15" s="13"/>
      <c r="ER15" s="12">
        <v>0</v>
      </c>
      <c r="ES15" s="12">
        <v>0</v>
      </c>
      <c r="ET15" s="12">
        <v>0</v>
      </c>
      <c r="EU15" s="12">
        <v>0</v>
      </c>
      <c r="EV15" s="13"/>
      <c r="EW15" s="12">
        <v>0</v>
      </c>
      <c r="EX15" s="12">
        <v>0</v>
      </c>
      <c r="EY15" s="12">
        <v>0</v>
      </c>
      <c r="EZ15" s="12">
        <v>0</v>
      </c>
      <c r="FA15" s="13"/>
      <c r="FB15" s="12">
        <v>0</v>
      </c>
      <c r="FC15" s="12">
        <v>0</v>
      </c>
      <c r="FD15" s="12">
        <v>0</v>
      </c>
      <c r="FE15" s="12">
        <v>0</v>
      </c>
      <c r="FF15" s="13"/>
      <c r="FG15" s="12">
        <v>0</v>
      </c>
      <c r="FH15" s="12">
        <v>0</v>
      </c>
      <c r="FI15" s="12">
        <v>0</v>
      </c>
      <c r="FJ15" s="12">
        <v>0</v>
      </c>
      <c r="FK15" s="13"/>
      <c r="FL15" s="12">
        <v>0</v>
      </c>
      <c r="FM15" s="12">
        <v>0</v>
      </c>
      <c r="FN15" s="12">
        <v>0</v>
      </c>
      <c r="FO15" s="12">
        <v>0</v>
      </c>
      <c r="FP15" s="13"/>
      <c r="FQ15" s="12">
        <v>0</v>
      </c>
      <c r="FR15" s="12">
        <v>0</v>
      </c>
      <c r="FS15" s="12">
        <v>0</v>
      </c>
      <c r="FT15" s="12">
        <v>0</v>
      </c>
      <c r="FU15" s="13"/>
      <c r="FV15" s="12">
        <v>0</v>
      </c>
      <c r="FW15" s="12">
        <v>0</v>
      </c>
      <c r="FX15" s="12">
        <v>0</v>
      </c>
      <c r="FY15" s="12">
        <v>0</v>
      </c>
      <c r="FZ15" s="13"/>
      <c r="GA15" s="12">
        <v>0</v>
      </c>
      <c r="GB15" s="12">
        <v>0</v>
      </c>
      <c r="GC15" s="12">
        <v>0</v>
      </c>
      <c r="GD15" s="12">
        <v>0</v>
      </c>
      <c r="GE15" s="13"/>
      <c r="GF15" s="12">
        <v>0</v>
      </c>
      <c r="GG15" s="12">
        <v>0</v>
      </c>
      <c r="GH15" s="12">
        <v>0</v>
      </c>
      <c r="GI15" s="12">
        <v>0</v>
      </c>
      <c r="GJ15" s="13"/>
      <c r="GK15" s="12">
        <v>0</v>
      </c>
      <c r="GL15" s="12">
        <v>0</v>
      </c>
      <c r="GM15" s="12">
        <v>0</v>
      </c>
      <c r="GN15" s="12">
        <v>0</v>
      </c>
      <c r="GO15" s="13"/>
      <c r="GP15" s="12">
        <v>0</v>
      </c>
      <c r="GQ15" s="12">
        <v>0</v>
      </c>
      <c r="GR15" s="12">
        <v>0</v>
      </c>
      <c r="GS15" s="12">
        <v>0</v>
      </c>
      <c r="GT15" s="13"/>
      <c r="GU15" s="12">
        <v>0</v>
      </c>
      <c r="GV15" s="12">
        <v>0</v>
      </c>
      <c r="GW15" s="12">
        <v>0</v>
      </c>
      <c r="GX15" s="12">
        <v>0</v>
      </c>
      <c r="GY15" s="13"/>
      <c r="GZ15" s="12">
        <v>0</v>
      </c>
      <c r="HA15" s="12">
        <v>0</v>
      </c>
      <c r="HB15" s="12">
        <v>0</v>
      </c>
      <c r="HC15" s="12">
        <v>0</v>
      </c>
      <c r="HD15" s="13"/>
      <c r="HE15" s="12">
        <v>0</v>
      </c>
      <c r="HF15" s="12">
        <v>0</v>
      </c>
      <c r="HG15" s="12">
        <v>0</v>
      </c>
      <c r="HH15" s="12">
        <v>0</v>
      </c>
      <c r="HI15" s="13"/>
      <c r="HJ15" s="12">
        <v>0</v>
      </c>
      <c r="HK15" s="12">
        <v>0</v>
      </c>
      <c r="HL15" s="12">
        <v>0</v>
      </c>
      <c r="HM15" s="12">
        <v>0</v>
      </c>
      <c r="HN15" s="13"/>
      <c r="HO15" s="12">
        <v>0</v>
      </c>
      <c r="HP15" s="12">
        <v>0</v>
      </c>
      <c r="HQ15" s="12">
        <v>0</v>
      </c>
      <c r="HR15" s="12">
        <v>0</v>
      </c>
      <c r="HS15" s="13"/>
      <c r="HT15" s="12">
        <v>0</v>
      </c>
      <c r="HU15" s="12">
        <v>0</v>
      </c>
      <c r="HV15" s="12">
        <v>0</v>
      </c>
      <c r="HW15" s="12">
        <v>0</v>
      </c>
      <c r="HX15" s="13"/>
      <c r="HY15" s="12">
        <v>0</v>
      </c>
      <c r="HZ15" s="12">
        <v>0</v>
      </c>
      <c r="IA15" s="12">
        <v>0</v>
      </c>
      <c r="IB15" s="12">
        <v>0</v>
      </c>
      <c r="IC15" s="13"/>
      <c r="ID15" s="12">
        <v>0</v>
      </c>
      <c r="IE15" s="12">
        <v>0</v>
      </c>
      <c r="IF15" s="12">
        <v>0</v>
      </c>
      <c r="IG15" s="12">
        <v>0</v>
      </c>
      <c r="IH15" s="13"/>
      <c r="II15" s="12">
        <v>0</v>
      </c>
      <c r="IJ15" s="12">
        <v>0</v>
      </c>
      <c r="IK15" s="12">
        <v>0</v>
      </c>
      <c r="IL15" s="12">
        <v>0</v>
      </c>
      <c r="IM15" s="13"/>
      <c r="IN15" s="12">
        <v>0</v>
      </c>
      <c r="IO15" s="12">
        <v>0</v>
      </c>
      <c r="IP15" s="12">
        <v>0</v>
      </c>
      <c r="IQ15" s="12">
        <v>0</v>
      </c>
      <c r="IR15" s="13"/>
      <c r="IS15" s="12">
        <v>0</v>
      </c>
      <c r="IT15" s="12">
        <v>0</v>
      </c>
      <c r="IU15" s="12">
        <v>0</v>
      </c>
      <c r="IV15" s="12">
        <v>0</v>
      </c>
      <c r="IW15" s="13"/>
      <c r="IX15" s="12">
        <v>0</v>
      </c>
      <c r="IY15" s="12">
        <v>45822000</v>
      </c>
      <c r="IZ15" s="12">
        <v>0</v>
      </c>
      <c r="JA15" s="12">
        <v>45822000</v>
      </c>
      <c r="JB15" s="13"/>
    </row>
    <row r="16" spans="1:302" hidden="1">
      <c r="A16" s="10">
        <v>10</v>
      </c>
      <c r="B16" s="11" t="s">
        <v>12</v>
      </c>
      <c r="C16" s="12">
        <v>0</v>
      </c>
      <c r="D16" s="12">
        <v>0</v>
      </c>
      <c r="E16" s="12">
        <v>0</v>
      </c>
      <c r="F16" s="12">
        <v>0</v>
      </c>
      <c r="G16" s="13"/>
      <c r="H16" s="12">
        <v>0</v>
      </c>
      <c r="I16" s="12">
        <v>0</v>
      </c>
      <c r="J16" s="12">
        <v>0</v>
      </c>
      <c r="K16" s="12">
        <v>0</v>
      </c>
      <c r="L16" s="13"/>
      <c r="M16" s="12">
        <v>0</v>
      </c>
      <c r="N16" s="12">
        <v>0</v>
      </c>
      <c r="O16" s="12">
        <v>0</v>
      </c>
      <c r="P16" s="12">
        <v>0</v>
      </c>
      <c r="Q16" s="13"/>
      <c r="R16" s="12">
        <v>0</v>
      </c>
      <c r="S16" s="12">
        <v>0</v>
      </c>
      <c r="T16" s="12">
        <v>0</v>
      </c>
      <c r="U16" s="12">
        <v>0</v>
      </c>
      <c r="V16" s="13"/>
      <c r="W16" s="12">
        <v>0</v>
      </c>
      <c r="X16" s="12">
        <v>0</v>
      </c>
      <c r="Y16" s="12">
        <v>0</v>
      </c>
      <c r="Z16" s="12">
        <v>0</v>
      </c>
      <c r="AA16" s="13"/>
      <c r="AB16" s="12">
        <v>0</v>
      </c>
      <c r="AC16" s="12">
        <v>0</v>
      </c>
      <c r="AD16" s="12">
        <v>0</v>
      </c>
      <c r="AE16" s="12">
        <v>0</v>
      </c>
      <c r="AF16" s="13"/>
      <c r="AG16" s="12">
        <v>97</v>
      </c>
      <c r="AH16" s="12">
        <v>67900000</v>
      </c>
      <c r="AI16" s="12">
        <v>0</v>
      </c>
      <c r="AJ16" s="12">
        <v>67900000</v>
      </c>
      <c r="AK16" s="13"/>
      <c r="AL16" s="12">
        <v>0</v>
      </c>
      <c r="AM16" s="12">
        <v>0</v>
      </c>
      <c r="AN16" s="12">
        <v>0</v>
      </c>
      <c r="AO16" s="12">
        <v>0</v>
      </c>
      <c r="AP16" s="13"/>
      <c r="AQ16" s="12">
        <v>0</v>
      </c>
      <c r="AR16" s="12">
        <v>0</v>
      </c>
      <c r="AS16" s="12">
        <v>0</v>
      </c>
      <c r="AT16" s="12">
        <v>0</v>
      </c>
      <c r="AU16" s="13"/>
      <c r="AV16" s="12">
        <v>0</v>
      </c>
      <c r="AW16" s="12">
        <v>0</v>
      </c>
      <c r="AX16" s="12">
        <v>0</v>
      </c>
      <c r="AY16" s="12">
        <v>0</v>
      </c>
      <c r="AZ16" s="13"/>
      <c r="BA16" s="12">
        <v>0</v>
      </c>
      <c r="BB16" s="12">
        <v>0</v>
      </c>
      <c r="BC16" s="12">
        <v>0</v>
      </c>
      <c r="BD16" s="12">
        <v>0</v>
      </c>
      <c r="BE16" s="13"/>
      <c r="BF16" s="12">
        <v>160</v>
      </c>
      <c r="BG16" s="12">
        <v>960000</v>
      </c>
      <c r="BH16" s="12">
        <v>0</v>
      </c>
      <c r="BI16" s="12">
        <v>960000</v>
      </c>
      <c r="BJ16" s="13"/>
      <c r="BK16" s="12">
        <v>0</v>
      </c>
      <c r="BL16" s="12">
        <v>0</v>
      </c>
      <c r="BM16" s="12">
        <v>0</v>
      </c>
      <c r="BN16" s="12">
        <v>0</v>
      </c>
      <c r="BO16" s="13"/>
      <c r="BP16" s="12">
        <v>0</v>
      </c>
      <c r="BQ16" s="12">
        <v>0</v>
      </c>
      <c r="BR16" s="12">
        <v>0</v>
      </c>
      <c r="BS16" s="12">
        <v>0</v>
      </c>
      <c r="BT16" s="13"/>
      <c r="BU16" s="12">
        <v>0</v>
      </c>
      <c r="BV16" s="12">
        <v>0</v>
      </c>
      <c r="BW16" s="12">
        <v>0</v>
      </c>
      <c r="BX16" s="12">
        <v>0</v>
      </c>
      <c r="BY16" s="13"/>
      <c r="BZ16" s="12">
        <v>0</v>
      </c>
      <c r="CA16" s="12">
        <v>0</v>
      </c>
      <c r="CB16" s="12">
        <v>0</v>
      </c>
      <c r="CC16" s="12">
        <v>0</v>
      </c>
      <c r="CD16" s="13"/>
      <c r="CE16" s="12">
        <v>0</v>
      </c>
      <c r="CF16" s="12">
        <v>0</v>
      </c>
      <c r="CG16" s="12">
        <v>0</v>
      </c>
      <c r="CH16" s="12">
        <v>0</v>
      </c>
      <c r="CI16" s="13"/>
      <c r="CJ16" s="12">
        <v>0</v>
      </c>
      <c r="CK16" s="12">
        <v>0</v>
      </c>
      <c r="CL16" s="12">
        <v>0</v>
      </c>
      <c r="CM16" s="12">
        <v>0</v>
      </c>
      <c r="CN16" s="13"/>
      <c r="CO16" s="12">
        <v>1</v>
      </c>
      <c r="CP16" s="12">
        <v>50000</v>
      </c>
      <c r="CQ16" s="12">
        <v>0</v>
      </c>
      <c r="CR16" s="12">
        <v>50000</v>
      </c>
      <c r="CS16" s="13"/>
      <c r="CT16" s="12">
        <v>0</v>
      </c>
      <c r="CU16" s="12">
        <v>0</v>
      </c>
      <c r="CV16" s="12">
        <v>0</v>
      </c>
      <c r="CW16" s="12">
        <v>0</v>
      </c>
      <c r="CX16" s="13"/>
      <c r="CY16" s="12">
        <v>0</v>
      </c>
      <c r="CZ16" s="12">
        <v>0</v>
      </c>
      <c r="DA16" s="12">
        <v>0</v>
      </c>
      <c r="DB16" s="12">
        <v>0</v>
      </c>
      <c r="DC16" s="13"/>
      <c r="DD16" s="12">
        <v>0</v>
      </c>
      <c r="DE16" s="12">
        <v>0</v>
      </c>
      <c r="DF16" s="12">
        <v>0</v>
      </c>
      <c r="DG16" s="12">
        <v>0</v>
      </c>
      <c r="DH16" s="13"/>
      <c r="DI16" s="12">
        <v>58</v>
      </c>
      <c r="DJ16" s="12">
        <v>917000</v>
      </c>
      <c r="DK16" s="12">
        <v>0</v>
      </c>
      <c r="DL16" s="12">
        <v>917000</v>
      </c>
      <c r="DM16" s="13"/>
      <c r="DN16" s="12">
        <v>0</v>
      </c>
      <c r="DO16" s="12">
        <v>0</v>
      </c>
      <c r="DP16" s="12">
        <v>0</v>
      </c>
      <c r="DQ16" s="12">
        <v>0</v>
      </c>
      <c r="DR16" s="13"/>
      <c r="DS16" s="12">
        <v>0</v>
      </c>
      <c r="DT16" s="12">
        <v>0</v>
      </c>
      <c r="DU16" s="12">
        <v>0</v>
      </c>
      <c r="DV16" s="12">
        <v>0</v>
      </c>
      <c r="DW16" s="13"/>
      <c r="DX16" s="12">
        <v>0</v>
      </c>
      <c r="DY16" s="12">
        <v>0</v>
      </c>
      <c r="DZ16" s="12">
        <v>0</v>
      </c>
      <c r="EA16" s="12">
        <v>0</v>
      </c>
      <c r="EB16" s="13"/>
      <c r="EC16" s="12">
        <v>0</v>
      </c>
      <c r="ED16" s="12">
        <v>0</v>
      </c>
      <c r="EE16" s="12">
        <v>0</v>
      </c>
      <c r="EF16" s="12">
        <v>0</v>
      </c>
      <c r="EG16" s="13"/>
      <c r="EH16" s="12">
        <v>0</v>
      </c>
      <c r="EI16" s="12">
        <v>0</v>
      </c>
      <c r="EJ16" s="12">
        <v>0</v>
      </c>
      <c r="EK16" s="12">
        <v>0</v>
      </c>
      <c r="EL16" s="13"/>
      <c r="EM16" s="12">
        <v>0</v>
      </c>
      <c r="EN16" s="12">
        <v>0</v>
      </c>
      <c r="EO16" s="12">
        <v>0</v>
      </c>
      <c r="EP16" s="12">
        <v>0</v>
      </c>
      <c r="EQ16" s="13"/>
      <c r="ER16" s="12">
        <v>0</v>
      </c>
      <c r="ES16" s="12">
        <v>0</v>
      </c>
      <c r="ET16" s="12">
        <v>0</v>
      </c>
      <c r="EU16" s="12">
        <v>0</v>
      </c>
      <c r="EV16" s="13"/>
      <c r="EW16" s="12">
        <v>0</v>
      </c>
      <c r="EX16" s="12">
        <v>0</v>
      </c>
      <c r="EY16" s="12">
        <v>0</v>
      </c>
      <c r="EZ16" s="12">
        <v>0</v>
      </c>
      <c r="FA16" s="13"/>
      <c r="FB16" s="12">
        <v>0</v>
      </c>
      <c r="FC16" s="12">
        <v>0</v>
      </c>
      <c r="FD16" s="12">
        <v>0</v>
      </c>
      <c r="FE16" s="12">
        <v>0</v>
      </c>
      <c r="FF16" s="13"/>
      <c r="FG16" s="12">
        <v>0</v>
      </c>
      <c r="FH16" s="12">
        <v>0</v>
      </c>
      <c r="FI16" s="12">
        <v>0</v>
      </c>
      <c r="FJ16" s="12">
        <v>0</v>
      </c>
      <c r="FK16" s="13"/>
      <c r="FL16" s="12">
        <v>0</v>
      </c>
      <c r="FM16" s="12">
        <v>0</v>
      </c>
      <c r="FN16" s="12">
        <v>0</v>
      </c>
      <c r="FO16" s="12">
        <v>0</v>
      </c>
      <c r="FP16" s="13"/>
      <c r="FQ16" s="12">
        <v>0</v>
      </c>
      <c r="FR16" s="12">
        <v>0</v>
      </c>
      <c r="FS16" s="12">
        <v>0</v>
      </c>
      <c r="FT16" s="12">
        <v>0</v>
      </c>
      <c r="FU16" s="13"/>
      <c r="FV16" s="12">
        <v>0</v>
      </c>
      <c r="FW16" s="12">
        <v>0</v>
      </c>
      <c r="FX16" s="12">
        <v>0</v>
      </c>
      <c r="FY16" s="12">
        <v>0</v>
      </c>
      <c r="FZ16" s="13"/>
      <c r="GA16" s="12">
        <v>0</v>
      </c>
      <c r="GB16" s="12">
        <v>0</v>
      </c>
      <c r="GC16" s="12">
        <v>0</v>
      </c>
      <c r="GD16" s="12">
        <v>0</v>
      </c>
      <c r="GE16" s="13"/>
      <c r="GF16" s="12">
        <v>0</v>
      </c>
      <c r="GG16" s="12">
        <v>0</v>
      </c>
      <c r="GH16" s="12">
        <v>0</v>
      </c>
      <c r="GI16" s="12">
        <v>0</v>
      </c>
      <c r="GJ16" s="13"/>
      <c r="GK16" s="12">
        <v>0</v>
      </c>
      <c r="GL16" s="12">
        <v>0</v>
      </c>
      <c r="GM16" s="12">
        <v>0</v>
      </c>
      <c r="GN16" s="12">
        <v>0</v>
      </c>
      <c r="GO16" s="13"/>
      <c r="GP16" s="12">
        <v>0</v>
      </c>
      <c r="GQ16" s="12">
        <v>0</v>
      </c>
      <c r="GR16" s="12">
        <v>0</v>
      </c>
      <c r="GS16" s="12">
        <v>0</v>
      </c>
      <c r="GT16" s="13"/>
      <c r="GU16" s="12">
        <v>0</v>
      </c>
      <c r="GV16" s="12">
        <v>0</v>
      </c>
      <c r="GW16" s="12">
        <v>0</v>
      </c>
      <c r="GX16" s="12">
        <v>0</v>
      </c>
      <c r="GY16" s="13"/>
      <c r="GZ16" s="12">
        <v>0</v>
      </c>
      <c r="HA16" s="12">
        <v>0</v>
      </c>
      <c r="HB16" s="12">
        <v>0</v>
      </c>
      <c r="HC16" s="12">
        <v>0</v>
      </c>
      <c r="HD16" s="13"/>
      <c r="HE16" s="12">
        <v>0</v>
      </c>
      <c r="HF16" s="12">
        <v>0</v>
      </c>
      <c r="HG16" s="12">
        <v>0</v>
      </c>
      <c r="HH16" s="12">
        <v>0</v>
      </c>
      <c r="HI16" s="13"/>
      <c r="HJ16" s="12">
        <v>0</v>
      </c>
      <c r="HK16" s="12">
        <v>0</v>
      </c>
      <c r="HL16" s="12">
        <v>0</v>
      </c>
      <c r="HM16" s="12">
        <v>0</v>
      </c>
      <c r="HN16" s="13"/>
      <c r="HO16" s="12">
        <v>0</v>
      </c>
      <c r="HP16" s="12">
        <v>0</v>
      </c>
      <c r="HQ16" s="12">
        <v>0</v>
      </c>
      <c r="HR16" s="12">
        <v>0</v>
      </c>
      <c r="HS16" s="13"/>
      <c r="HT16" s="12">
        <v>0</v>
      </c>
      <c r="HU16" s="12">
        <v>0</v>
      </c>
      <c r="HV16" s="12">
        <v>0</v>
      </c>
      <c r="HW16" s="12">
        <v>0</v>
      </c>
      <c r="HX16" s="13"/>
      <c r="HY16" s="12">
        <v>0</v>
      </c>
      <c r="HZ16" s="12">
        <v>0</v>
      </c>
      <c r="IA16" s="12">
        <v>0</v>
      </c>
      <c r="IB16" s="12">
        <v>0</v>
      </c>
      <c r="IC16" s="13"/>
      <c r="ID16" s="12">
        <v>0</v>
      </c>
      <c r="IE16" s="12">
        <v>0</v>
      </c>
      <c r="IF16" s="12">
        <v>0</v>
      </c>
      <c r="IG16" s="12">
        <v>0</v>
      </c>
      <c r="IH16" s="13"/>
      <c r="II16" s="12">
        <v>0</v>
      </c>
      <c r="IJ16" s="12">
        <v>0</v>
      </c>
      <c r="IK16" s="12">
        <v>0</v>
      </c>
      <c r="IL16" s="12">
        <v>0</v>
      </c>
      <c r="IM16" s="13"/>
      <c r="IN16" s="12">
        <v>0</v>
      </c>
      <c r="IO16" s="12">
        <v>0</v>
      </c>
      <c r="IP16" s="12">
        <v>0</v>
      </c>
      <c r="IQ16" s="12">
        <v>0</v>
      </c>
      <c r="IR16" s="13"/>
      <c r="IS16" s="12">
        <v>0</v>
      </c>
      <c r="IT16" s="12">
        <v>0</v>
      </c>
      <c r="IU16" s="12">
        <v>0</v>
      </c>
      <c r="IV16" s="12">
        <v>0</v>
      </c>
      <c r="IW16" s="13"/>
      <c r="IX16" s="12">
        <v>0</v>
      </c>
      <c r="IY16" s="12">
        <v>69827000</v>
      </c>
      <c r="IZ16" s="12">
        <v>0</v>
      </c>
      <c r="JA16" s="12">
        <v>69827000</v>
      </c>
      <c r="JB16" s="13"/>
    </row>
    <row r="17" spans="1:262" hidden="1">
      <c r="A17" s="10">
        <v>11</v>
      </c>
      <c r="B17" s="11" t="s">
        <v>13</v>
      </c>
      <c r="C17" s="12">
        <v>0</v>
      </c>
      <c r="D17" s="12">
        <v>0</v>
      </c>
      <c r="E17" s="12">
        <v>0</v>
      </c>
      <c r="F17" s="12">
        <v>0</v>
      </c>
      <c r="G17" s="13"/>
      <c r="H17" s="12">
        <v>0</v>
      </c>
      <c r="I17" s="12">
        <v>0</v>
      </c>
      <c r="J17" s="12">
        <v>0</v>
      </c>
      <c r="K17" s="12">
        <v>0</v>
      </c>
      <c r="L17" s="13"/>
      <c r="M17" s="12">
        <v>0</v>
      </c>
      <c r="N17" s="12">
        <v>0</v>
      </c>
      <c r="O17" s="12">
        <v>0</v>
      </c>
      <c r="P17" s="12">
        <v>0</v>
      </c>
      <c r="Q17" s="13"/>
      <c r="R17" s="12">
        <v>0</v>
      </c>
      <c r="S17" s="12">
        <v>0</v>
      </c>
      <c r="T17" s="12">
        <v>0</v>
      </c>
      <c r="U17" s="12">
        <v>0</v>
      </c>
      <c r="V17" s="13"/>
      <c r="W17" s="12">
        <v>0</v>
      </c>
      <c r="X17" s="12">
        <v>0</v>
      </c>
      <c r="Y17" s="12">
        <v>0</v>
      </c>
      <c r="Z17" s="12">
        <v>0</v>
      </c>
      <c r="AA17" s="13"/>
      <c r="AB17" s="12">
        <v>0</v>
      </c>
      <c r="AC17" s="12">
        <v>0</v>
      </c>
      <c r="AD17" s="12">
        <v>0</v>
      </c>
      <c r="AE17" s="12">
        <v>0</v>
      </c>
      <c r="AF17" s="13"/>
      <c r="AG17" s="12">
        <v>111</v>
      </c>
      <c r="AH17" s="12">
        <v>77700000</v>
      </c>
      <c r="AI17" s="12">
        <v>0</v>
      </c>
      <c r="AJ17" s="12">
        <v>77700000</v>
      </c>
      <c r="AK17" s="13"/>
      <c r="AL17" s="12">
        <v>0</v>
      </c>
      <c r="AM17" s="12">
        <v>0</v>
      </c>
      <c r="AN17" s="12">
        <v>0</v>
      </c>
      <c r="AO17" s="12">
        <v>0</v>
      </c>
      <c r="AP17" s="13"/>
      <c r="AQ17" s="12">
        <v>0</v>
      </c>
      <c r="AR17" s="12">
        <v>0</v>
      </c>
      <c r="AS17" s="12">
        <v>0</v>
      </c>
      <c r="AT17" s="12">
        <v>0</v>
      </c>
      <c r="AU17" s="13"/>
      <c r="AV17" s="12">
        <v>0</v>
      </c>
      <c r="AW17" s="12">
        <v>0</v>
      </c>
      <c r="AX17" s="12">
        <v>0</v>
      </c>
      <c r="AY17" s="12">
        <v>0</v>
      </c>
      <c r="AZ17" s="13"/>
      <c r="BA17" s="12">
        <v>0</v>
      </c>
      <c r="BB17" s="12">
        <v>0</v>
      </c>
      <c r="BC17" s="12">
        <v>0</v>
      </c>
      <c r="BD17" s="12">
        <v>0</v>
      </c>
      <c r="BE17" s="13"/>
      <c r="BF17" s="12">
        <v>266</v>
      </c>
      <c r="BG17" s="12">
        <v>1915200</v>
      </c>
      <c r="BH17" s="12">
        <v>0</v>
      </c>
      <c r="BI17" s="12">
        <v>1915200</v>
      </c>
      <c r="BJ17" s="13"/>
      <c r="BK17" s="12">
        <v>0</v>
      </c>
      <c r="BL17" s="12">
        <v>0</v>
      </c>
      <c r="BM17" s="12">
        <v>0</v>
      </c>
      <c r="BN17" s="12">
        <v>0</v>
      </c>
      <c r="BO17" s="13"/>
      <c r="BP17" s="12">
        <v>0</v>
      </c>
      <c r="BQ17" s="12">
        <v>0</v>
      </c>
      <c r="BR17" s="12">
        <v>0</v>
      </c>
      <c r="BS17" s="12">
        <v>0</v>
      </c>
      <c r="BT17" s="13"/>
      <c r="BU17" s="12">
        <v>0</v>
      </c>
      <c r="BV17" s="12">
        <v>0</v>
      </c>
      <c r="BW17" s="12">
        <v>0</v>
      </c>
      <c r="BX17" s="12">
        <v>0</v>
      </c>
      <c r="BY17" s="13"/>
      <c r="BZ17" s="12">
        <v>0</v>
      </c>
      <c r="CA17" s="12">
        <v>0</v>
      </c>
      <c r="CB17" s="12">
        <v>0</v>
      </c>
      <c r="CC17" s="12">
        <v>0</v>
      </c>
      <c r="CD17" s="13"/>
      <c r="CE17" s="12">
        <v>0</v>
      </c>
      <c r="CF17" s="12">
        <v>0</v>
      </c>
      <c r="CG17" s="12">
        <v>0</v>
      </c>
      <c r="CH17" s="12">
        <v>0</v>
      </c>
      <c r="CI17" s="13"/>
      <c r="CJ17" s="12">
        <v>0</v>
      </c>
      <c r="CK17" s="12">
        <v>0</v>
      </c>
      <c r="CL17" s="12">
        <v>0</v>
      </c>
      <c r="CM17" s="12">
        <v>0</v>
      </c>
      <c r="CN17" s="13"/>
      <c r="CO17" s="12">
        <v>1</v>
      </c>
      <c r="CP17" s="12">
        <v>50000</v>
      </c>
      <c r="CQ17" s="12">
        <v>0</v>
      </c>
      <c r="CR17" s="12">
        <v>50000</v>
      </c>
      <c r="CS17" s="13"/>
      <c r="CT17" s="12">
        <v>0</v>
      </c>
      <c r="CU17" s="12">
        <v>0</v>
      </c>
      <c r="CV17" s="12">
        <v>0</v>
      </c>
      <c r="CW17" s="12">
        <v>0</v>
      </c>
      <c r="CX17" s="13"/>
      <c r="CY17" s="12">
        <v>0</v>
      </c>
      <c r="CZ17" s="12">
        <v>0</v>
      </c>
      <c r="DA17" s="12">
        <v>0</v>
      </c>
      <c r="DB17" s="12">
        <v>0</v>
      </c>
      <c r="DC17" s="13"/>
      <c r="DD17" s="12">
        <v>0</v>
      </c>
      <c r="DE17" s="12">
        <v>0</v>
      </c>
      <c r="DF17" s="12">
        <v>0</v>
      </c>
      <c r="DG17" s="12">
        <v>0</v>
      </c>
      <c r="DH17" s="13"/>
      <c r="DI17" s="12">
        <v>63</v>
      </c>
      <c r="DJ17" s="12">
        <v>272000</v>
      </c>
      <c r="DK17" s="12">
        <v>0</v>
      </c>
      <c r="DL17" s="12">
        <v>272000</v>
      </c>
      <c r="DM17" s="13"/>
      <c r="DN17" s="12">
        <v>0</v>
      </c>
      <c r="DO17" s="12">
        <v>250000</v>
      </c>
      <c r="DP17" s="12">
        <v>0</v>
      </c>
      <c r="DQ17" s="12">
        <v>250000</v>
      </c>
      <c r="DR17" s="13"/>
      <c r="DS17" s="12">
        <v>0</v>
      </c>
      <c r="DT17" s="12">
        <v>0</v>
      </c>
      <c r="DU17" s="12">
        <v>0</v>
      </c>
      <c r="DV17" s="12">
        <v>0</v>
      </c>
      <c r="DW17" s="13"/>
      <c r="DX17" s="12">
        <v>0</v>
      </c>
      <c r="DY17" s="12">
        <v>0</v>
      </c>
      <c r="DZ17" s="12">
        <v>0</v>
      </c>
      <c r="EA17" s="12">
        <v>0</v>
      </c>
      <c r="EB17" s="13"/>
      <c r="EC17" s="12">
        <v>0</v>
      </c>
      <c r="ED17" s="12">
        <v>0</v>
      </c>
      <c r="EE17" s="12">
        <v>0</v>
      </c>
      <c r="EF17" s="12">
        <v>0</v>
      </c>
      <c r="EG17" s="13"/>
      <c r="EH17" s="12">
        <v>0</v>
      </c>
      <c r="EI17" s="12">
        <v>0</v>
      </c>
      <c r="EJ17" s="12">
        <v>0</v>
      </c>
      <c r="EK17" s="12">
        <v>0</v>
      </c>
      <c r="EL17" s="13"/>
      <c r="EM17" s="12">
        <v>0</v>
      </c>
      <c r="EN17" s="12">
        <v>0</v>
      </c>
      <c r="EO17" s="12">
        <v>0</v>
      </c>
      <c r="EP17" s="12">
        <v>0</v>
      </c>
      <c r="EQ17" s="13"/>
      <c r="ER17" s="12">
        <v>0</v>
      </c>
      <c r="ES17" s="12">
        <v>0</v>
      </c>
      <c r="ET17" s="12">
        <v>0</v>
      </c>
      <c r="EU17" s="12">
        <v>0</v>
      </c>
      <c r="EV17" s="13"/>
      <c r="EW17" s="12">
        <v>0</v>
      </c>
      <c r="EX17" s="12">
        <v>0</v>
      </c>
      <c r="EY17" s="12">
        <v>0</v>
      </c>
      <c r="EZ17" s="12">
        <v>0</v>
      </c>
      <c r="FA17" s="13"/>
      <c r="FB17" s="12">
        <v>0</v>
      </c>
      <c r="FC17" s="12">
        <v>0</v>
      </c>
      <c r="FD17" s="12">
        <v>0</v>
      </c>
      <c r="FE17" s="12">
        <v>0</v>
      </c>
      <c r="FF17" s="13"/>
      <c r="FG17" s="12">
        <v>0</v>
      </c>
      <c r="FH17" s="12">
        <v>0</v>
      </c>
      <c r="FI17" s="12">
        <v>0</v>
      </c>
      <c r="FJ17" s="12">
        <v>0</v>
      </c>
      <c r="FK17" s="13"/>
      <c r="FL17" s="12">
        <v>0</v>
      </c>
      <c r="FM17" s="12">
        <v>0</v>
      </c>
      <c r="FN17" s="12">
        <v>0</v>
      </c>
      <c r="FO17" s="12">
        <v>0</v>
      </c>
      <c r="FP17" s="13"/>
      <c r="FQ17" s="12">
        <v>0</v>
      </c>
      <c r="FR17" s="12">
        <v>0</v>
      </c>
      <c r="FS17" s="12">
        <v>0</v>
      </c>
      <c r="FT17" s="12">
        <v>0</v>
      </c>
      <c r="FU17" s="13"/>
      <c r="FV17" s="12">
        <v>0</v>
      </c>
      <c r="FW17" s="12">
        <v>0</v>
      </c>
      <c r="FX17" s="12">
        <v>0</v>
      </c>
      <c r="FY17" s="12">
        <v>0</v>
      </c>
      <c r="FZ17" s="13"/>
      <c r="GA17" s="12">
        <v>0</v>
      </c>
      <c r="GB17" s="12">
        <v>0</v>
      </c>
      <c r="GC17" s="12">
        <v>0</v>
      </c>
      <c r="GD17" s="12">
        <v>0</v>
      </c>
      <c r="GE17" s="13"/>
      <c r="GF17" s="12">
        <v>0</v>
      </c>
      <c r="GG17" s="12">
        <v>0</v>
      </c>
      <c r="GH17" s="12">
        <v>0</v>
      </c>
      <c r="GI17" s="12">
        <v>0</v>
      </c>
      <c r="GJ17" s="13"/>
      <c r="GK17" s="12">
        <v>0</v>
      </c>
      <c r="GL17" s="12">
        <v>0</v>
      </c>
      <c r="GM17" s="12">
        <v>0</v>
      </c>
      <c r="GN17" s="12">
        <v>0</v>
      </c>
      <c r="GO17" s="13"/>
      <c r="GP17" s="12">
        <v>0</v>
      </c>
      <c r="GQ17" s="12">
        <v>0</v>
      </c>
      <c r="GR17" s="12">
        <v>0</v>
      </c>
      <c r="GS17" s="12">
        <v>0</v>
      </c>
      <c r="GT17" s="13"/>
      <c r="GU17" s="12">
        <v>0</v>
      </c>
      <c r="GV17" s="12">
        <v>0</v>
      </c>
      <c r="GW17" s="12">
        <v>0</v>
      </c>
      <c r="GX17" s="12">
        <v>0</v>
      </c>
      <c r="GY17" s="13"/>
      <c r="GZ17" s="12">
        <v>0</v>
      </c>
      <c r="HA17" s="12">
        <v>0</v>
      </c>
      <c r="HB17" s="12">
        <v>0</v>
      </c>
      <c r="HC17" s="12">
        <v>0</v>
      </c>
      <c r="HD17" s="13"/>
      <c r="HE17" s="12">
        <v>0</v>
      </c>
      <c r="HF17" s="12">
        <v>0</v>
      </c>
      <c r="HG17" s="12">
        <v>0</v>
      </c>
      <c r="HH17" s="12">
        <v>0</v>
      </c>
      <c r="HI17" s="13"/>
      <c r="HJ17" s="12">
        <v>0</v>
      </c>
      <c r="HK17" s="12">
        <v>0</v>
      </c>
      <c r="HL17" s="12">
        <v>0</v>
      </c>
      <c r="HM17" s="12">
        <v>0</v>
      </c>
      <c r="HN17" s="13"/>
      <c r="HO17" s="12">
        <v>0</v>
      </c>
      <c r="HP17" s="12">
        <v>0</v>
      </c>
      <c r="HQ17" s="12">
        <v>0</v>
      </c>
      <c r="HR17" s="12">
        <v>0</v>
      </c>
      <c r="HS17" s="13"/>
      <c r="HT17" s="12">
        <v>0</v>
      </c>
      <c r="HU17" s="12">
        <v>0</v>
      </c>
      <c r="HV17" s="12">
        <v>0</v>
      </c>
      <c r="HW17" s="12">
        <v>0</v>
      </c>
      <c r="HX17" s="13"/>
      <c r="HY17" s="12">
        <v>0</v>
      </c>
      <c r="HZ17" s="12">
        <v>0</v>
      </c>
      <c r="IA17" s="12">
        <v>0</v>
      </c>
      <c r="IB17" s="12">
        <v>0</v>
      </c>
      <c r="IC17" s="13"/>
      <c r="ID17" s="12">
        <v>0</v>
      </c>
      <c r="IE17" s="12">
        <v>0</v>
      </c>
      <c r="IF17" s="12">
        <v>0</v>
      </c>
      <c r="IG17" s="12">
        <v>0</v>
      </c>
      <c r="IH17" s="13"/>
      <c r="II17" s="12">
        <v>0</v>
      </c>
      <c r="IJ17" s="12">
        <v>0</v>
      </c>
      <c r="IK17" s="12">
        <v>0</v>
      </c>
      <c r="IL17" s="12">
        <v>0</v>
      </c>
      <c r="IM17" s="13"/>
      <c r="IN17" s="12">
        <v>0</v>
      </c>
      <c r="IO17" s="12">
        <v>0</v>
      </c>
      <c r="IP17" s="12">
        <v>0</v>
      </c>
      <c r="IQ17" s="12">
        <v>0</v>
      </c>
      <c r="IR17" s="13"/>
      <c r="IS17" s="12">
        <v>0</v>
      </c>
      <c r="IT17" s="12">
        <v>0</v>
      </c>
      <c r="IU17" s="12">
        <v>0</v>
      </c>
      <c r="IV17" s="12">
        <v>0</v>
      </c>
      <c r="IW17" s="13"/>
      <c r="IX17" s="12">
        <v>0</v>
      </c>
      <c r="IY17" s="12">
        <v>80187200</v>
      </c>
      <c r="IZ17" s="12">
        <v>0</v>
      </c>
      <c r="JA17" s="12">
        <v>80187200</v>
      </c>
      <c r="JB17" s="13"/>
    </row>
    <row r="18" spans="1:262" hidden="1">
      <c r="A18" s="10">
        <v>12</v>
      </c>
      <c r="B18" s="11" t="s">
        <v>14</v>
      </c>
      <c r="C18" s="12">
        <v>0</v>
      </c>
      <c r="D18" s="12">
        <v>0</v>
      </c>
      <c r="E18" s="12">
        <v>0</v>
      </c>
      <c r="F18" s="12">
        <v>0</v>
      </c>
      <c r="G18" s="13"/>
      <c r="H18" s="12">
        <v>0</v>
      </c>
      <c r="I18" s="12">
        <v>0</v>
      </c>
      <c r="J18" s="12">
        <v>0</v>
      </c>
      <c r="K18" s="12">
        <v>0</v>
      </c>
      <c r="L18" s="13"/>
      <c r="M18" s="12">
        <v>0</v>
      </c>
      <c r="N18" s="12">
        <v>0</v>
      </c>
      <c r="O18" s="12">
        <v>0</v>
      </c>
      <c r="P18" s="12">
        <v>0</v>
      </c>
      <c r="Q18" s="13"/>
      <c r="R18" s="12">
        <v>0</v>
      </c>
      <c r="S18" s="12">
        <v>0</v>
      </c>
      <c r="T18" s="12">
        <v>0</v>
      </c>
      <c r="U18" s="12">
        <v>0</v>
      </c>
      <c r="V18" s="13"/>
      <c r="W18" s="12">
        <v>0</v>
      </c>
      <c r="X18" s="12">
        <v>0</v>
      </c>
      <c r="Y18" s="12">
        <v>0</v>
      </c>
      <c r="Z18" s="12">
        <v>0</v>
      </c>
      <c r="AA18" s="13"/>
      <c r="AB18" s="12">
        <v>0</v>
      </c>
      <c r="AC18" s="12">
        <v>0</v>
      </c>
      <c r="AD18" s="12">
        <v>0</v>
      </c>
      <c r="AE18" s="12">
        <v>0</v>
      </c>
      <c r="AF18" s="13"/>
      <c r="AG18" s="12">
        <v>43</v>
      </c>
      <c r="AH18" s="12">
        <v>30100000</v>
      </c>
      <c r="AI18" s="12">
        <v>0</v>
      </c>
      <c r="AJ18" s="12">
        <v>30100000</v>
      </c>
      <c r="AK18" s="13"/>
      <c r="AL18" s="12">
        <v>0</v>
      </c>
      <c r="AM18" s="12">
        <v>0</v>
      </c>
      <c r="AN18" s="12">
        <v>0</v>
      </c>
      <c r="AO18" s="12">
        <v>0</v>
      </c>
      <c r="AP18" s="13"/>
      <c r="AQ18" s="12">
        <v>0</v>
      </c>
      <c r="AR18" s="12">
        <v>0</v>
      </c>
      <c r="AS18" s="12">
        <v>0</v>
      </c>
      <c r="AT18" s="12">
        <v>0</v>
      </c>
      <c r="AU18" s="13"/>
      <c r="AV18" s="12">
        <v>0</v>
      </c>
      <c r="AW18" s="12">
        <v>0</v>
      </c>
      <c r="AX18" s="12">
        <v>0</v>
      </c>
      <c r="AY18" s="12">
        <v>0</v>
      </c>
      <c r="AZ18" s="13"/>
      <c r="BA18" s="12">
        <v>0</v>
      </c>
      <c r="BB18" s="12">
        <v>0</v>
      </c>
      <c r="BC18" s="12">
        <v>0</v>
      </c>
      <c r="BD18" s="12">
        <v>0</v>
      </c>
      <c r="BE18" s="13"/>
      <c r="BF18" s="12">
        <v>86</v>
      </c>
      <c r="BG18" s="12">
        <v>516000</v>
      </c>
      <c r="BH18" s="12">
        <v>0</v>
      </c>
      <c r="BI18" s="12">
        <v>516000</v>
      </c>
      <c r="BJ18" s="13"/>
      <c r="BK18" s="12">
        <v>0</v>
      </c>
      <c r="BL18" s="12">
        <v>0</v>
      </c>
      <c r="BM18" s="12">
        <v>0</v>
      </c>
      <c r="BN18" s="12">
        <v>0</v>
      </c>
      <c r="BO18" s="13"/>
      <c r="BP18" s="12">
        <v>0</v>
      </c>
      <c r="BQ18" s="12">
        <v>0</v>
      </c>
      <c r="BR18" s="12">
        <v>0</v>
      </c>
      <c r="BS18" s="12">
        <v>0</v>
      </c>
      <c r="BT18" s="13"/>
      <c r="BU18" s="12">
        <v>0</v>
      </c>
      <c r="BV18" s="12">
        <v>0</v>
      </c>
      <c r="BW18" s="12">
        <v>0</v>
      </c>
      <c r="BX18" s="12">
        <v>0</v>
      </c>
      <c r="BY18" s="13"/>
      <c r="BZ18" s="12">
        <v>0</v>
      </c>
      <c r="CA18" s="12">
        <v>0</v>
      </c>
      <c r="CB18" s="12">
        <v>0</v>
      </c>
      <c r="CC18" s="12">
        <v>0</v>
      </c>
      <c r="CD18" s="13"/>
      <c r="CE18" s="12">
        <v>0</v>
      </c>
      <c r="CF18" s="12">
        <v>0</v>
      </c>
      <c r="CG18" s="12">
        <v>0</v>
      </c>
      <c r="CH18" s="12">
        <v>0</v>
      </c>
      <c r="CI18" s="13"/>
      <c r="CJ18" s="12">
        <v>1</v>
      </c>
      <c r="CK18" s="12">
        <v>250000</v>
      </c>
      <c r="CL18" s="12">
        <v>0</v>
      </c>
      <c r="CM18" s="12">
        <v>250000</v>
      </c>
      <c r="CN18" s="13"/>
      <c r="CO18" s="12">
        <v>1</v>
      </c>
      <c r="CP18" s="12">
        <v>50000</v>
      </c>
      <c r="CQ18" s="12">
        <v>0</v>
      </c>
      <c r="CR18" s="12">
        <v>50000</v>
      </c>
      <c r="CS18" s="13"/>
      <c r="CT18" s="12">
        <v>0</v>
      </c>
      <c r="CU18" s="12">
        <v>950000</v>
      </c>
      <c r="CV18" s="12">
        <v>0</v>
      </c>
      <c r="CW18" s="12">
        <v>950000</v>
      </c>
      <c r="CX18" s="13"/>
      <c r="CY18" s="12">
        <v>0</v>
      </c>
      <c r="CZ18" s="12">
        <v>0</v>
      </c>
      <c r="DA18" s="12">
        <v>0</v>
      </c>
      <c r="DB18" s="12">
        <v>0</v>
      </c>
      <c r="DC18" s="13"/>
      <c r="DD18" s="12">
        <v>0</v>
      </c>
      <c r="DE18" s="12">
        <v>0</v>
      </c>
      <c r="DF18" s="12">
        <v>0</v>
      </c>
      <c r="DG18" s="12">
        <v>0</v>
      </c>
      <c r="DH18" s="13"/>
      <c r="DI18" s="12">
        <v>43</v>
      </c>
      <c r="DJ18" s="12">
        <v>303000</v>
      </c>
      <c r="DK18" s="12">
        <v>0</v>
      </c>
      <c r="DL18" s="12">
        <v>303000</v>
      </c>
      <c r="DM18" s="13"/>
      <c r="DN18" s="12">
        <v>0</v>
      </c>
      <c r="DO18" s="12">
        <v>50000</v>
      </c>
      <c r="DP18" s="12">
        <v>0</v>
      </c>
      <c r="DQ18" s="12">
        <v>50000</v>
      </c>
      <c r="DR18" s="13"/>
      <c r="DS18" s="12">
        <v>0</v>
      </c>
      <c r="DT18" s="12">
        <v>0</v>
      </c>
      <c r="DU18" s="12">
        <v>0</v>
      </c>
      <c r="DV18" s="12">
        <v>0</v>
      </c>
      <c r="DW18" s="13"/>
      <c r="DX18" s="12">
        <v>0</v>
      </c>
      <c r="DY18" s="12">
        <v>0</v>
      </c>
      <c r="DZ18" s="12">
        <v>0</v>
      </c>
      <c r="EA18" s="12">
        <v>0</v>
      </c>
      <c r="EB18" s="13"/>
      <c r="EC18" s="12">
        <v>0</v>
      </c>
      <c r="ED18" s="12">
        <v>0</v>
      </c>
      <c r="EE18" s="12">
        <v>0</v>
      </c>
      <c r="EF18" s="12">
        <v>0</v>
      </c>
      <c r="EG18" s="13"/>
      <c r="EH18" s="12">
        <v>0</v>
      </c>
      <c r="EI18" s="12">
        <v>0</v>
      </c>
      <c r="EJ18" s="12">
        <v>0</v>
      </c>
      <c r="EK18" s="12">
        <v>0</v>
      </c>
      <c r="EL18" s="13"/>
      <c r="EM18" s="12">
        <v>0</v>
      </c>
      <c r="EN18" s="12">
        <v>0</v>
      </c>
      <c r="EO18" s="12">
        <v>0</v>
      </c>
      <c r="EP18" s="12">
        <v>0</v>
      </c>
      <c r="EQ18" s="13"/>
      <c r="ER18" s="12">
        <v>0</v>
      </c>
      <c r="ES18" s="12">
        <v>0</v>
      </c>
      <c r="ET18" s="12">
        <v>0</v>
      </c>
      <c r="EU18" s="12">
        <v>0</v>
      </c>
      <c r="EV18" s="13"/>
      <c r="EW18" s="12">
        <v>0</v>
      </c>
      <c r="EX18" s="12">
        <v>0</v>
      </c>
      <c r="EY18" s="12">
        <v>0</v>
      </c>
      <c r="EZ18" s="12">
        <v>0</v>
      </c>
      <c r="FA18" s="13"/>
      <c r="FB18" s="12">
        <v>0</v>
      </c>
      <c r="FC18" s="12">
        <v>0</v>
      </c>
      <c r="FD18" s="12">
        <v>0</v>
      </c>
      <c r="FE18" s="12">
        <v>0</v>
      </c>
      <c r="FF18" s="13"/>
      <c r="FG18" s="12">
        <v>0</v>
      </c>
      <c r="FH18" s="12">
        <v>0</v>
      </c>
      <c r="FI18" s="12">
        <v>0</v>
      </c>
      <c r="FJ18" s="12">
        <v>0</v>
      </c>
      <c r="FK18" s="13"/>
      <c r="FL18" s="12">
        <v>0</v>
      </c>
      <c r="FM18" s="12">
        <v>0</v>
      </c>
      <c r="FN18" s="12">
        <v>0</v>
      </c>
      <c r="FO18" s="12">
        <v>0</v>
      </c>
      <c r="FP18" s="13"/>
      <c r="FQ18" s="12">
        <v>0</v>
      </c>
      <c r="FR18" s="12">
        <v>0</v>
      </c>
      <c r="FS18" s="12">
        <v>0</v>
      </c>
      <c r="FT18" s="12">
        <v>0</v>
      </c>
      <c r="FU18" s="13"/>
      <c r="FV18" s="12">
        <v>0</v>
      </c>
      <c r="FW18" s="12">
        <v>0</v>
      </c>
      <c r="FX18" s="12">
        <v>0</v>
      </c>
      <c r="FY18" s="12">
        <v>0</v>
      </c>
      <c r="FZ18" s="13"/>
      <c r="GA18" s="12">
        <v>0</v>
      </c>
      <c r="GB18" s="12">
        <v>0</v>
      </c>
      <c r="GC18" s="12">
        <v>0</v>
      </c>
      <c r="GD18" s="12">
        <v>0</v>
      </c>
      <c r="GE18" s="13"/>
      <c r="GF18" s="12">
        <v>0</v>
      </c>
      <c r="GG18" s="12">
        <v>0</v>
      </c>
      <c r="GH18" s="12">
        <v>0</v>
      </c>
      <c r="GI18" s="12">
        <v>0</v>
      </c>
      <c r="GJ18" s="13"/>
      <c r="GK18" s="12">
        <v>0</v>
      </c>
      <c r="GL18" s="12">
        <v>0</v>
      </c>
      <c r="GM18" s="12">
        <v>0</v>
      </c>
      <c r="GN18" s="12">
        <v>0</v>
      </c>
      <c r="GO18" s="13"/>
      <c r="GP18" s="12">
        <v>0</v>
      </c>
      <c r="GQ18" s="12">
        <v>0</v>
      </c>
      <c r="GR18" s="12">
        <v>0</v>
      </c>
      <c r="GS18" s="12">
        <v>0</v>
      </c>
      <c r="GT18" s="13"/>
      <c r="GU18" s="12">
        <v>0</v>
      </c>
      <c r="GV18" s="12">
        <v>0</v>
      </c>
      <c r="GW18" s="12">
        <v>0</v>
      </c>
      <c r="GX18" s="12">
        <v>0</v>
      </c>
      <c r="GY18" s="13"/>
      <c r="GZ18" s="12">
        <v>0</v>
      </c>
      <c r="HA18" s="12">
        <v>0</v>
      </c>
      <c r="HB18" s="12">
        <v>0</v>
      </c>
      <c r="HC18" s="12">
        <v>0</v>
      </c>
      <c r="HD18" s="13"/>
      <c r="HE18" s="12">
        <v>0</v>
      </c>
      <c r="HF18" s="12">
        <v>0</v>
      </c>
      <c r="HG18" s="12">
        <v>0</v>
      </c>
      <c r="HH18" s="12">
        <v>0</v>
      </c>
      <c r="HI18" s="13"/>
      <c r="HJ18" s="12">
        <v>0</v>
      </c>
      <c r="HK18" s="12">
        <v>0</v>
      </c>
      <c r="HL18" s="12">
        <v>0</v>
      </c>
      <c r="HM18" s="12">
        <v>0</v>
      </c>
      <c r="HN18" s="13"/>
      <c r="HO18" s="12">
        <v>0</v>
      </c>
      <c r="HP18" s="12">
        <v>0</v>
      </c>
      <c r="HQ18" s="12">
        <v>0</v>
      </c>
      <c r="HR18" s="12">
        <v>0</v>
      </c>
      <c r="HS18" s="13"/>
      <c r="HT18" s="12">
        <v>0</v>
      </c>
      <c r="HU18" s="12">
        <v>0</v>
      </c>
      <c r="HV18" s="12">
        <v>0</v>
      </c>
      <c r="HW18" s="12">
        <v>0</v>
      </c>
      <c r="HX18" s="13"/>
      <c r="HY18" s="12">
        <v>0</v>
      </c>
      <c r="HZ18" s="12">
        <v>0</v>
      </c>
      <c r="IA18" s="12">
        <v>0</v>
      </c>
      <c r="IB18" s="12">
        <v>0</v>
      </c>
      <c r="IC18" s="13"/>
      <c r="ID18" s="12">
        <v>0</v>
      </c>
      <c r="IE18" s="12">
        <v>0</v>
      </c>
      <c r="IF18" s="12">
        <v>0</v>
      </c>
      <c r="IG18" s="12">
        <v>0</v>
      </c>
      <c r="IH18" s="13"/>
      <c r="II18" s="12">
        <v>0</v>
      </c>
      <c r="IJ18" s="12">
        <v>0</v>
      </c>
      <c r="IK18" s="12">
        <v>0</v>
      </c>
      <c r="IL18" s="12">
        <v>0</v>
      </c>
      <c r="IM18" s="13"/>
      <c r="IN18" s="12">
        <v>0</v>
      </c>
      <c r="IO18" s="12">
        <v>0</v>
      </c>
      <c r="IP18" s="12">
        <v>0</v>
      </c>
      <c r="IQ18" s="12">
        <v>0</v>
      </c>
      <c r="IR18" s="13"/>
      <c r="IS18" s="12">
        <v>0</v>
      </c>
      <c r="IT18" s="12">
        <v>0</v>
      </c>
      <c r="IU18" s="12">
        <v>0</v>
      </c>
      <c r="IV18" s="12">
        <v>0</v>
      </c>
      <c r="IW18" s="13"/>
      <c r="IX18" s="12">
        <v>0</v>
      </c>
      <c r="IY18" s="12">
        <v>32219000</v>
      </c>
      <c r="IZ18" s="12">
        <v>0</v>
      </c>
      <c r="JA18" s="12">
        <v>32219000</v>
      </c>
      <c r="JB18" s="13"/>
    </row>
    <row r="19" spans="1:262" hidden="1">
      <c r="A19" s="10">
        <v>13</v>
      </c>
      <c r="B19" s="11" t="s">
        <v>15</v>
      </c>
      <c r="C19" s="12">
        <v>0</v>
      </c>
      <c r="D19" s="12">
        <v>0</v>
      </c>
      <c r="E19" s="12">
        <v>0</v>
      </c>
      <c r="F19" s="12">
        <v>0</v>
      </c>
      <c r="G19" s="13"/>
      <c r="H19" s="12">
        <v>0</v>
      </c>
      <c r="I19" s="12">
        <v>0</v>
      </c>
      <c r="J19" s="12">
        <v>0</v>
      </c>
      <c r="K19" s="12">
        <v>0</v>
      </c>
      <c r="L19" s="13"/>
      <c r="M19" s="12">
        <v>0</v>
      </c>
      <c r="N19" s="12">
        <v>0</v>
      </c>
      <c r="O19" s="12">
        <v>0</v>
      </c>
      <c r="P19" s="12">
        <v>0</v>
      </c>
      <c r="Q19" s="13"/>
      <c r="R19" s="12">
        <v>0</v>
      </c>
      <c r="S19" s="12">
        <v>0</v>
      </c>
      <c r="T19" s="12">
        <v>0</v>
      </c>
      <c r="U19" s="12">
        <v>0</v>
      </c>
      <c r="V19" s="13"/>
      <c r="W19" s="12">
        <v>0</v>
      </c>
      <c r="X19" s="12">
        <v>0</v>
      </c>
      <c r="Y19" s="12">
        <v>0</v>
      </c>
      <c r="Z19" s="12">
        <v>0</v>
      </c>
      <c r="AA19" s="13"/>
      <c r="AB19" s="12">
        <v>0</v>
      </c>
      <c r="AC19" s="12">
        <v>0</v>
      </c>
      <c r="AD19" s="12">
        <v>0</v>
      </c>
      <c r="AE19" s="12">
        <v>0</v>
      </c>
      <c r="AF19" s="13"/>
      <c r="AG19" s="12">
        <v>68</v>
      </c>
      <c r="AH19" s="12">
        <v>47600000</v>
      </c>
      <c r="AI19" s="12">
        <v>0</v>
      </c>
      <c r="AJ19" s="12">
        <v>47600000</v>
      </c>
      <c r="AK19" s="13"/>
      <c r="AL19" s="12">
        <v>0</v>
      </c>
      <c r="AM19" s="12">
        <v>0</v>
      </c>
      <c r="AN19" s="12">
        <v>0</v>
      </c>
      <c r="AO19" s="12">
        <v>0</v>
      </c>
      <c r="AP19" s="13"/>
      <c r="AQ19" s="12">
        <v>0</v>
      </c>
      <c r="AR19" s="12">
        <v>0</v>
      </c>
      <c r="AS19" s="12">
        <v>0</v>
      </c>
      <c r="AT19" s="12">
        <v>0</v>
      </c>
      <c r="AU19" s="13"/>
      <c r="AV19" s="12">
        <v>0</v>
      </c>
      <c r="AW19" s="12">
        <v>0</v>
      </c>
      <c r="AX19" s="12">
        <v>0</v>
      </c>
      <c r="AY19" s="12">
        <v>0</v>
      </c>
      <c r="AZ19" s="13"/>
      <c r="BA19" s="12">
        <v>0</v>
      </c>
      <c r="BB19" s="12">
        <v>0</v>
      </c>
      <c r="BC19" s="12">
        <v>0</v>
      </c>
      <c r="BD19" s="12">
        <v>0</v>
      </c>
      <c r="BE19" s="13"/>
      <c r="BF19" s="12">
        <v>47</v>
      </c>
      <c r="BG19" s="12">
        <v>282000</v>
      </c>
      <c r="BH19" s="12">
        <v>0</v>
      </c>
      <c r="BI19" s="12">
        <v>282000</v>
      </c>
      <c r="BJ19" s="13"/>
      <c r="BK19" s="12">
        <v>0</v>
      </c>
      <c r="BL19" s="12">
        <v>0</v>
      </c>
      <c r="BM19" s="12">
        <v>0</v>
      </c>
      <c r="BN19" s="12">
        <v>0</v>
      </c>
      <c r="BO19" s="13"/>
      <c r="BP19" s="12">
        <v>0</v>
      </c>
      <c r="BQ19" s="12">
        <v>0</v>
      </c>
      <c r="BR19" s="12">
        <v>0</v>
      </c>
      <c r="BS19" s="12">
        <v>0</v>
      </c>
      <c r="BT19" s="13"/>
      <c r="BU19" s="12">
        <v>0</v>
      </c>
      <c r="BV19" s="12">
        <v>0</v>
      </c>
      <c r="BW19" s="12">
        <v>0</v>
      </c>
      <c r="BX19" s="12">
        <v>0</v>
      </c>
      <c r="BY19" s="13"/>
      <c r="BZ19" s="12">
        <v>0</v>
      </c>
      <c r="CA19" s="12">
        <v>0</v>
      </c>
      <c r="CB19" s="12">
        <v>0</v>
      </c>
      <c r="CC19" s="12">
        <v>0</v>
      </c>
      <c r="CD19" s="13"/>
      <c r="CE19" s="12">
        <v>0</v>
      </c>
      <c r="CF19" s="12">
        <v>0</v>
      </c>
      <c r="CG19" s="12">
        <v>0</v>
      </c>
      <c r="CH19" s="12">
        <v>0</v>
      </c>
      <c r="CI19" s="13"/>
      <c r="CJ19" s="12">
        <v>0</v>
      </c>
      <c r="CK19" s="12">
        <v>0</v>
      </c>
      <c r="CL19" s="12">
        <v>0</v>
      </c>
      <c r="CM19" s="12">
        <v>0</v>
      </c>
      <c r="CN19" s="13"/>
      <c r="CO19" s="12">
        <v>1</v>
      </c>
      <c r="CP19" s="12">
        <v>50000</v>
      </c>
      <c r="CQ19" s="12">
        <v>0</v>
      </c>
      <c r="CR19" s="12">
        <v>50000</v>
      </c>
      <c r="CS19" s="13"/>
      <c r="CT19" s="12">
        <v>0</v>
      </c>
      <c r="CU19" s="12">
        <v>950000</v>
      </c>
      <c r="CV19" s="12">
        <v>0</v>
      </c>
      <c r="CW19" s="12">
        <v>950000</v>
      </c>
      <c r="CX19" s="13"/>
      <c r="CY19" s="12">
        <v>0</v>
      </c>
      <c r="CZ19" s="12">
        <v>0</v>
      </c>
      <c r="DA19" s="12">
        <v>0</v>
      </c>
      <c r="DB19" s="12">
        <v>0</v>
      </c>
      <c r="DC19" s="13"/>
      <c r="DD19" s="12">
        <v>0</v>
      </c>
      <c r="DE19" s="12">
        <v>0</v>
      </c>
      <c r="DF19" s="12">
        <v>0</v>
      </c>
      <c r="DG19" s="12">
        <v>0</v>
      </c>
      <c r="DH19" s="13"/>
      <c r="DI19" s="12">
        <v>23</v>
      </c>
      <c r="DJ19" s="12">
        <v>200000</v>
      </c>
      <c r="DK19" s="12">
        <v>0</v>
      </c>
      <c r="DL19" s="12">
        <v>200000</v>
      </c>
      <c r="DM19" s="13"/>
      <c r="DN19" s="12">
        <v>0</v>
      </c>
      <c r="DO19" s="12">
        <v>100000</v>
      </c>
      <c r="DP19" s="12">
        <v>0</v>
      </c>
      <c r="DQ19" s="12">
        <v>100000</v>
      </c>
      <c r="DR19" s="13"/>
      <c r="DS19" s="12">
        <v>0</v>
      </c>
      <c r="DT19" s="12">
        <v>0</v>
      </c>
      <c r="DU19" s="12">
        <v>0</v>
      </c>
      <c r="DV19" s="12">
        <v>0</v>
      </c>
      <c r="DW19" s="13"/>
      <c r="DX19" s="12">
        <v>0</v>
      </c>
      <c r="DY19" s="12">
        <v>0</v>
      </c>
      <c r="DZ19" s="12">
        <v>0</v>
      </c>
      <c r="EA19" s="12">
        <v>0</v>
      </c>
      <c r="EB19" s="13"/>
      <c r="EC19" s="12">
        <v>0</v>
      </c>
      <c r="ED19" s="12">
        <v>0</v>
      </c>
      <c r="EE19" s="12">
        <v>0</v>
      </c>
      <c r="EF19" s="12">
        <v>0</v>
      </c>
      <c r="EG19" s="13"/>
      <c r="EH19" s="12">
        <v>0</v>
      </c>
      <c r="EI19" s="12">
        <v>0</v>
      </c>
      <c r="EJ19" s="12">
        <v>0</v>
      </c>
      <c r="EK19" s="12">
        <v>0</v>
      </c>
      <c r="EL19" s="13"/>
      <c r="EM19" s="12">
        <v>0</v>
      </c>
      <c r="EN19" s="12">
        <v>0</v>
      </c>
      <c r="EO19" s="12">
        <v>0</v>
      </c>
      <c r="EP19" s="12">
        <v>0</v>
      </c>
      <c r="EQ19" s="13"/>
      <c r="ER19" s="12">
        <v>0</v>
      </c>
      <c r="ES19" s="12">
        <v>0</v>
      </c>
      <c r="ET19" s="12">
        <v>0</v>
      </c>
      <c r="EU19" s="12">
        <v>0</v>
      </c>
      <c r="EV19" s="13"/>
      <c r="EW19" s="12">
        <v>0</v>
      </c>
      <c r="EX19" s="12">
        <v>0</v>
      </c>
      <c r="EY19" s="12">
        <v>0</v>
      </c>
      <c r="EZ19" s="12">
        <v>0</v>
      </c>
      <c r="FA19" s="13"/>
      <c r="FB19" s="12">
        <v>0</v>
      </c>
      <c r="FC19" s="12">
        <v>0</v>
      </c>
      <c r="FD19" s="12">
        <v>0</v>
      </c>
      <c r="FE19" s="12">
        <v>0</v>
      </c>
      <c r="FF19" s="13"/>
      <c r="FG19" s="12">
        <v>0</v>
      </c>
      <c r="FH19" s="12">
        <v>0</v>
      </c>
      <c r="FI19" s="12">
        <v>0</v>
      </c>
      <c r="FJ19" s="12">
        <v>0</v>
      </c>
      <c r="FK19" s="13"/>
      <c r="FL19" s="12">
        <v>0</v>
      </c>
      <c r="FM19" s="12">
        <v>0</v>
      </c>
      <c r="FN19" s="12">
        <v>0</v>
      </c>
      <c r="FO19" s="12">
        <v>0</v>
      </c>
      <c r="FP19" s="13"/>
      <c r="FQ19" s="12">
        <v>0</v>
      </c>
      <c r="FR19" s="12">
        <v>0</v>
      </c>
      <c r="FS19" s="12">
        <v>0</v>
      </c>
      <c r="FT19" s="12">
        <v>0</v>
      </c>
      <c r="FU19" s="13"/>
      <c r="FV19" s="12">
        <v>0</v>
      </c>
      <c r="FW19" s="12">
        <v>0</v>
      </c>
      <c r="FX19" s="12">
        <v>0</v>
      </c>
      <c r="FY19" s="12">
        <v>0</v>
      </c>
      <c r="FZ19" s="13"/>
      <c r="GA19" s="12">
        <v>0</v>
      </c>
      <c r="GB19" s="12">
        <v>0</v>
      </c>
      <c r="GC19" s="12">
        <v>0</v>
      </c>
      <c r="GD19" s="12">
        <v>0</v>
      </c>
      <c r="GE19" s="13"/>
      <c r="GF19" s="12">
        <v>0</v>
      </c>
      <c r="GG19" s="12">
        <v>0</v>
      </c>
      <c r="GH19" s="12">
        <v>0</v>
      </c>
      <c r="GI19" s="12">
        <v>0</v>
      </c>
      <c r="GJ19" s="13"/>
      <c r="GK19" s="12">
        <v>0</v>
      </c>
      <c r="GL19" s="12">
        <v>0</v>
      </c>
      <c r="GM19" s="12">
        <v>0</v>
      </c>
      <c r="GN19" s="12">
        <v>0</v>
      </c>
      <c r="GO19" s="13"/>
      <c r="GP19" s="12">
        <v>0</v>
      </c>
      <c r="GQ19" s="12">
        <v>0</v>
      </c>
      <c r="GR19" s="12">
        <v>0</v>
      </c>
      <c r="GS19" s="12">
        <v>0</v>
      </c>
      <c r="GT19" s="13"/>
      <c r="GU19" s="12">
        <v>0</v>
      </c>
      <c r="GV19" s="12">
        <v>0</v>
      </c>
      <c r="GW19" s="12">
        <v>0</v>
      </c>
      <c r="GX19" s="12">
        <v>0</v>
      </c>
      <c r="GY19" s="13"/>
      <c r="GZ19" s="12">
        <v>0</v>
      </c>
      <c r="HA19" s="12">
        <v>0</v>
      </c>
      <c r="HB19" s="12">
        <v>0</v>
      </c>
      <c r="HC19" s="12">
        <v>0</v>
      </c>
      <c r="HD19" s="13"/>
      <c r="HE19" s="12">
        <v>0</v>
      </c>
      <c r="HF19" s="12">
        <v>0</v>
      </c>
      <c r="HG19" s="12">
        <v>0</v>
      </c>
      <c r="HH19" s="12">
        <v>0</v>
      </c>
      <c r="HI19" s="13"/>
      <c r="HJ19" s="12">
        <v>0</v>
      </c>
      <c r="HK19" s="12">
        <v>0</v>
      </c>
      <c r="HL19" s="12">
        <v>0</v>
      </c>
      <c r="HM19" s="12">
        <v>0</v>
      </c>
      <c r="HN19" s="13"/>
      <c r="HO19" s="12">
        <v>0</v>
      </c>
      <c r="HP19" s="12">
        <v>0</v>
      </c>
      <c r="HQ19" s="12">
        <v>0</v>
      </c>
      <c r="HR19" s="12">
        <v>0</v>
      </c>
      <c r="HS19" s="13"/>
      <c r="HT19" s="12">
        <v>0</v>
      </c>
      <c r="HU19" s="12">
        <v>0</v>
      </c>
      <c r="HV19" s="12">
        <v>0</v>
      </c>
      <c r="HW19" s="12">
        <v>0</v>
      </c>
      <c r="HX19" s="13"/>
      <c r="HY19" s="12">
        <v>0</v>
      </c>
      <c r="HZ19" s="12">
        <v>0</v>
      </c>
      <c r="IA19" s="12">
        <v>0</v>
      </c>
      <c r="IB19" s="12">
        <v>0</v>
      </c>
      <c r="IC19" s="13"/>
      <c r="ID19" s="12">
        <v>0</v>
      </c>
      <c r="IE19" s="12">
        <v>0</v>
      </c>
      <c r="IF19" s="12">
        <v>0</v>
      </c>
      <c r="IG19" s="12">
        <v>0</v>
      </c>
      <c r="IH19" s="13"/>
      <c r="II19" s="12">
        <v>0</v>
      </c>
      <c r="IJ19" s="12">
        <v>0</v>
      </c>
      <c r="IK19" s="12">
        <v>0</v>
      </c>
      <c r="IL19" s="12">
        <v>0</v>
      </c>
      <c r="IM19" s="13"/>
      <c r="IN19" s="12">
        <v>0</v>
      </c>
      <c r="IO19" s="12">
        <v>0</v>
      </c>
      <c r="IP19" s="12">
        <v>0</v>
      </c>
      <c r="IQ19" s="12">
        <v>0</v>
      </c>
      <c r="IR19" s="13"/>
      <c r="IS19" s="12">
        <v>0</v>
      </c>
      <c r="IT19" s="12">
        <v>0</v>
      </c>
      <c r="IU19" s="12">
        <v>0</v>
      </c>
      <c r="IV19" s="12">
        <v>0</v>
      </c>
      <c r="IW19" s="13"/>
      <c r="IX19" s="12">
        <v>0</v>
      </c>
      <c r="IY19" s="12">
        <v>49182000</v>
      </c>
      <c r="IZ19" s="12">
        <v>0</v>
      </c>
      <c r="JA19" s="12">
        <v>49182000</v>
      </c>
      <c r="JB19" s="13"/>
    </row>
    <row r="20" spans="1:262" hidden="1">
      <c r="A20" s="10">
        <v>14</v>
      </c>
      <c r="B20" s="11" t="s">
        <v>16</v>
      </c>
      <c r="C20" s="12">
        <v>0</v>
      </c>
      <c r="D20" s="12">
        <v>0</v>
      </c>
      <c r="E20" s="12">
        <v>0</v>
      </c>
      <c r="F20" s="12">
        <v>0</v>
      </c>
      <c r="G20" s="13"/>
      <c r="H20" s="12">
        <v>0</v>
      </c>
      <c r="I20" s="12">
        <v>0</v>
      </c>
      <c r="J20" s="12">
        <v>0</v>
      </c>
      <c r="K20" s="12">
        <v>0</v>
      </c>
      <c r="L20" s="13"/>
      <c r="M20" s="12">
        <v>0</v>
      </c>
      <c r="N20" s="12">
        <v>0</v>
      </c>
      <c r="O20" s="12">
        <v>0</v>
      </c>
      <c r="P20" s="12">
        <v>0</v>
      </c>
      <c r="Q20" s="13"/>
      <c r="R20" s="12">
        <v>0</v>
      </c>
      <c r="S20" s="12">
        <v>0</v>
      </c>
      <c r="T20" s="12">
        <v>0</v>
      </c>
      <c r="U20" s="12">
        <v>0</v>
      </c>
      <c r="V20" s="13"/>
      <c r="W20" s="12">
        <v>0</v>
      </c>
      <c r="X20" s="12">
        <v>0</v>
      </c>
      <c r="Y20" s="12">
        <v>0</v>
      </c>
      <c r="Z20" s="12">
        <v>0</v>
      </c>
      <c r="AA20" s="13"/>
      <c r="AB20" s="12">
        <v>0</v>
      </c>
      <c r="AC20" s="12">
        <v>0</v>
      </c>
      <c r="AD20" s="12">
        <v>0</v>
      </c>
      <c r="AE20" s="12">
        <v>0</v>
      </c>
      <c r="AF20" s="13"/>
      <c r="AG20" s="12">
        <v>25</v>
      </c>
      <c r="AH20" s="12">
        <v>17500000</v>
      </c>
      <c r="AI20" s="12">
        <v>0</v>
      </c>
      <c r="AJ20" s="12">
        <v>17500000</v>
      </c>
      <c r="AK20" s="13"/>
      <c r="AL20" s="12">
        <v>0</v>
      </c>
      <c r="AM20" s="12">
        <v>0</v>
      </c>
      <c r="AN20" s="12">
        <v>0</v>
      </c>
      <c r="AO20" s="12">
        <v>0</v>
      </c>
      <c r="AP20" s="13"/>
      <c r="AQ20" s="12">
        <v>0</v>
      </c>
      <c r="AR20" s="12">
        <v>0</v>
      </c>
      <c r="AS20" s="12">
        <v>0</v>
      </c>
      <c r="AT20" s="12">
        <v>0</v>
      </c>
      <c r="AU20" s="13"/>
      <c r="AV20" s="12">
        <v>0</v>
      </c>
      <c r="AW20" s="12">
        <v>0</v>
      </c>
      <c r="AX20" s="12">
        <v>0</v>
      </c>
      <c r="AY20" s="12">
        <v>0</v>
      </c>
      <c r="AZ20" s="13"/>
      <c r="BA20" s="12">
        <v>0</v>
      </c>
      <c r="BB20" s="12">
        <v>0</v>
      </c>
      <c r="BC20" s="12">
        <v>0</v>
      </c>
      <c r="BD20" s="12">
        <v>0</v>
      </c>
      <c r="BE20" s="13"/>
      <c r="BF20" s="12">
        <v>23</v>
      </c>
      <c r="BG20" s="12">
        <v>138000</v>
      </c>
      <c r="BH20" s="12">
        <v>0</v>
      </c>
      <c r="BI20" s="12">
        <v>138000</v>
      </c>
      <c r="BJ20" s="13"/>
      <c r="BK20" s="12">
        <v>0</v>
      </c>
      <c r="BL20" s="12">
        <v>0</v>
      </c>
      <c r="BM20" s="12">
        <v>0</v>
      </c>
      <c r="BN20" s="12">
        <v>0</v>
      </c>
      <c r="BO20" s="13"/>
      <c r="BP20" s="12">
        <v>0</v>
      </c>
      <c r="BQ20" s="12">
        <v>0</v>
      </c>
      <c r="BR20" s="12">
        <v>0</v>
      </c>
      <c r="BS20" s="12">
        <v>0</v>
      </c>
      <c r="BT20" s="13"/>
      <c r="BU20" s="12">
        <v>0</v>
      </c>
      <c r="BV20" s="12">
        <v>0</v>
      </c>
      <c r="BW20" s="12">
        <v>0</v>
      </c>
      <c r="BX20" s="12">
        <v>0</v>
      </c>
      <c r="BY20" s="13"/>
      <c r="BZ20" s="12">
        <v>0</v>
      </c>
      <c r="CA20" s="12">
        <v>0</v>
      </c>
      <c r="CB20" s="12">
        <v>0</v>
      </c>
      <c r="CC20" s="12">
        <v>0</v>
      </c>
      <c r="CD20" s="13"/>
      <c r="CE20" s="12">
        <v>0</v>
      </c>
      <c r="CF20" s="12">
        <v>0</v>
      </c>
      <c r="CG20" s="12">
        <v>0</v>
      </c>
      <c r="CH20" s="12">
        <v>0</v>
      </c>
      <c r="CI20" s="13"/>
      <c r="CJ20" s="12">
        <v>0</v>
      </c>
      <c r="CK20" s="12">
        <v>0</v>
      </c>
      <c r="CL20" s="12">
        <v>0</v>
      </c>
      <c r="CM20" s="12">
        <v>0</v>
      </c>
      <c r="CN20" s="13"/>
      <c r="CO20" s="12">
        <v>1</v>
      </c>
      <c r="CP20" s="12">
        <v>50000</v>
      </c>
      <c r="CQ20" s="12">
        <v>0</v>
      </c>
      <c r="CR20" s="12">
        <v>50000</v>
      </c>
      <c r="CS20" s="13"/>
      <c r="CT20" s="12">
        <v>0</v>
      </c>
      <c r="CU20" s="12">
        <v>950000</v>
      </c>
      <c r="CV20" s="12">
        <v>0</v>
      </c>
      <c r="CW20" s="12">
        <v>950000</v>
      </c>
      <c r="CX20" s="13"/>
      <c r="CY20" s="12">
        <v>0</v>
      </c>
      <c r="CZ20" s="12">
        <v>0</v>
      </c>
      <c r="DA20" s="12">
        <v>0</v>
      </c>
      <c r="DB20" s="12">
        <v>0</v>
      </c>
      <c r="DC20" s="13"/>
      <c r="DD20" s="12">
        <v>0</v>
      </c>
      <c r="DE20" s="12">
        <v>0</v>
      </c>
      <c r="DF20" s="12">
        <v>0</v>
      </c>
      <c r="DG20" s="12">
        <v>0</v>
      </c>
      <c r="DH20" s="13"/>
      <c r="DI20" s="12">
        <v>17</v>
      </c>
      <c r="DJ20" s="12">
        <v>81000</v>
      </c>
      <c r="DK20" s="12">
        <v>0</v>
      </c>
      <c r="DL20" s="12">
        <v>81000</v>
      </c>
      <c r="DM20" s="13"/>
      <c r="DN20" s="12">
        <v>0</v>
      </c>
      <c r="DO20" s="12">
        <v>0</v>
      </c>
      <c r="DP20" s="12">
        <v>0</v>
      </c>
      <c r="DQ20" s="12">
        <v>0</v>
      </c>
      <c r="DR20" s="13"/>
      <c r="DS20" s="12">
        <v>0</v>
      </c>
      <c r="DT20" s="12">
        <v>0</v>
      </c>
      <c r="DU20" s="12">
        <v>0</v>
      </c>
      <c r="DV20" s="12">
        <v>0</v>
      </c>
      <c r="DW20" s="13"/>
      <c r="DX20" s="12">
        <v>0</v>
      </c>
      <c r="DY20" s="12">
        <v>0</v>
      </c>
      <c r="DZ20" s="12">
        <v>0</v>
      </c>
      <c r="EA20" s="12">
        <v>0</v>
      </c>
      <c r="EB20" s="13"/>
      <c r="EC20" s="12">
        <v>0</v>
      </c>
      <c r="ED20" s="12">
        <v>0</v>
      </c>
      <c r="EE20" s="12">
        <v>0</v>
      </c>
      <c r="EF20" s="12">
        <v>0</v>
      </c>
      <c r="EG20" s="13"/>
      <c r="EH20" s="12">
        <v>0</v>
      </c>
      <c r="EI20" s="12">
        <v>0</v>
      </c>
      <c r="EJ20" s="12">
        <v>0</v>
      </c>
      <c r="EK20" s="12">
        <v>0</v>
      </c>
      <c r="EL20" s="13"/>
      <c r="EM20" s="12">
        <v>0</v>
      </c>
      <c r="EN20" s="12">
        <v>0</v>
      </c>
      <c r="EO20" s="12">
        <v>0</v>
      </c>
      <c r="EP20" s="12">
        <v>0</v>
      </c>
      <c r="EQ20" s="13"/>
      <c r="ER20" s="12">
        <v>0</v>
      </c>
      <c r="ES20" s="12">
        <v>0</v>
      </c>
      <c r="ET20" s="12">
        <v>0</v>
      </c>
      <c r="EU20" s="12">
        <v>0</v>
      </c>
      <c r="EV20" s="13"/>
      <c r="EW20" s="12">
        <v>0</v>
      </c>
      <c r="EX20" s="12">
        <v>0</v>
      </c>
      <c r="EY20" s="12">
        <v>0</v>
      </c>
      <c r="EZ20" s="12">
        <v>0</v>
      </c>
      <c r="FA20" s="13"/>
      <c r="FB20" s="12">
        <v>0</v>
      </c>
      <c r="FC20" s="12">
        <v>0</v>
      </c>
      <c r="FD20" s="12">
        <v>0</v>
      </c>
      <c r="FE20" s="12">
        <v>0</v>
      </c>
      <c r="FF20" s="13"/>
      <c r="FG20" s="12">
        <v>0</v>
      </c>
      <c r="FH20" s="12">
        <v>0</v>
      </c>
      <c r="FI20" s="12">
        <v>0</v>
      </c>
      <c r="FJ20" s="12">
        <v>0</v>
      </c>
      <c r="FK20" s="13"/>
      <c r="FL20" s="12">
        <v>0</v>
      </c>
      <c r="FM20" s="12">
        <v>0</v>
      </c>
      <c r="FN20" s="12">
        <v>0</v>
      </c>
      <c r="FO20" s="12">
        <v>0</v>
      </c>
      <c r="FP20" s="13"/>
      <c r="FQ20" s="12">
        <v>0</v>
      </c>
      <c r="FR20" s="12">
        <v>0</v>
      </c>
      <c r="FS20" s="12">
        <v>0</v>
      </c>
      <c r="FT20" s="12">
        <v>0</v>
      </c>
      <c r="FU20" s="13"/>
      <c r="FV20" s="12">
        <v>0</v>
      </c>
      <c r="FW20" s="12">
        <v>0</v>
      </c>
      <c r="FX20" s="12">
        <v>0</v>
      </c>
      <c r="FY20" s="12">
        <v>0</v>
      </c>
      <c r="FZ20" s="13"/>
      <c r="GA20" s="12">
        <v>0</v>
      </c>
      <c r="GB20" s="12">
        <v>0</v>
      </c>
      <c r="GC20" s="12">
        <v>0</v>
      </c>
      <c r="GD20" s="12">
        <v>0</v>
      </c>
      <c r="GE20" s="13"/>
      <c r="GF20" s="12">
        <v>0</v>
      </c>
      <c r="GG20" s="12">
        <v>0</v>
      </c>
      <c r="GH20" s="12">
        <v>0</v>
      </c>
      <c r="GI20" s="12">
        <v>0</v>
      </c>
      <c r="GJ20" s="13"/>
      <c r="GK20" s="12">
        <v>0</v>
      </c>
      <c r="GL20" s="12">
        <v>0</v>
      </c>
      <c r="GM20" s="12">
        <v>0</v>
      </c>
      <c r="GN20" s="12">
        <v>0</v>
      </c>
      <c r="GO20" s="13"/>
      <c r="GP20" s="12">
        <v>0</v>
      </c>
      <c r="GQ20" s="12">
        <v>0</v>
      </c>
      <c r="GR20" s="12">
        <v>0</v>
      </c>
      <c r="GS20" s="12">
        <v>0</v>
      </c>
      <c r="GT20" s="13"/>
      <c r="GU20" s="12">
        <v>0</v>
      </c>
      <c r="GV20" s="12">
        <v>0</v>
      </c>
      <c r="GW20" s="12">
        <v>0</v>
      </c>
      <c r="GX20" s="12">
        <v>0</v>
      </c>
      <c r="GY20" s="13"/>
      <c r="GZ20" s="12">
        <v>0</v>
      </c>
      <c r="HA20" s="12">
        <v>0</v>
      </c>
      <c r="HB20" s="12">
        <v>0</v>
      </c>
      <c r="HC20" s="12">
        <v>0</v>
      </c>
      <c r="HD20" s="13"/>
      <c r="HE20" s="12">
        <v>0</v>
      </c>
      <c r="HF20" s="12">
        <v>0</v>
      </c>
      <c r="HG20" s="12">
        <v>0</v>
      </c>
      <c r="HH20" s="12">
        <v>0</v>
      </c>
      <c r="HI20" s="13"/>
      <c r="HJ20" s="12">
        <v>0</v>
      </c>
      <c r="HK20" s="12">
        <v>0</v>
      </c>
      <c r="HL20" s="12">
        <v>0</v>
      </c>
      <c r="HM20" s="12">
        <v>0</v>
      </c>
      <c r="HN20" s="13"/>
      <c r="HO20" s="12">
        <v>0</v>
      </c>
      <c r="HP20" s="12">
        <v>0</v>
      </c>
      <c r="HQ20" s="12">
        <v>0</v>
      </c>
      <c r="HR20" s="12">
        <v>0</v>
      </c>
      <c r="HS20" s="13"/>
      <c r="HT20" s="12">
        <v>0</v>
      </c>
      <c r="HU20" s="12">
        <v>0</v>
      </c>
      <c r="HV20" s="12">
        <v>0</v>
      </c>
      <c r="HW20" s="12">
        <v>0</v>
      </c>
      <c r="HX20" s="13"/>
      <c r="HY20" s="12">
        <v>0</v>
      </c>
      <c r="HZ20" s="12">
        <v>0</v>
      </c>
      <c r="IA20" s="12">
        <v>0</v>
      </c>
      <c r="IB20" s="12">
        <v>0</v>
      </c>
      <c r="IC20" s="13"/>
      <c r="ID20" s="12">
        <v>0</v>
      </c>
      <c r="IE20" s="12">
        <v>0</v>
      </c>
      <c r="IF20" s="12">
        <v>0</v>
      </c>
      <c r="IG20" s="12">
        <v>0</v>
      </c>
      <c r="IH20" s="13"/>
      <c r="II20" s="12">
        <v>0</v>
      </c>
      <c r="IJ20" s="12">
        <v>0</v>
      </c>
      <c r="IK20" s="12">
        <v>0</v>
      </c>
      <c r="IL20" s="12">
        <v>0</v>
      </c>
      <c r="IM20" s="13"/>
      <c r="IN20" s="12">
        <v>0</v>
      </c>
      <c r="IO20" s="12">
        <v>0</v>
      </c>
      <c r="IP20" s="12">
        <v>0</v>
      </c>
      <c r="IQ20" s="12">
        <v>0</v>
      </c>
      <c r="IR20" s="13"/>
      <c r="IS20" s="12">
        <v>0</v>
      </c>
      <c r="IT20" s="12">
        <v>0</v>
      </c>
      <c r="IU20" s="12">
        <v>0</v>
      </c>
      <c r="IV20" s="12">
        <v>0</v>
      </c>
      <c r="IW20" s="13"/>
      <c r="IX20" s="12">
        <v>0</v>
      </c>
      <c r="IY20" s="12">
        <v>18719000</v>
      </c>
      <c r="IZ20" s="12">
        <v>0</v>
      </c>
      <c r="JA20" s="12">
        <v>18719000</v>
      </c>
      <c r="JB20" s="13"/>
    </row>
    <row r="21" spans="1:262" hidden="1">
      <c r="A21" s="10">
        <v>15</v>
      </c>
      <c r="B21" s="11" t="s">
        <v>17</v>
      </c>
      <c r="C21" s="12">
        <v>0</v>
      </c>
      <c r="D21" s="12">
        <v>0</v>
      </c>
      <c r="E21" s="12">
        <v>0</v>
      </c>
      <c r="F21" s="12">
        <v>0</v>
      </c>
      <c r="G21" s="13"/>
      <c r="H21" s="12">
        <v>0</v>
      </c>
      <c r="I21" s="12">
        <v>0</v>
      </c>
      <c r="J21" s="12">
        <v>0</v>
      </c>
      <c r="K21" s="12">
        <v>0</v>
      </c>
      <c r="L21" s="13"/>
      <c r="M21" s="12">
        <v>0</v>
      </c>
      <c r="N21" s="12">
        <v>0</v>
      </c>
      <c r="O21" s="12">
        <v>0</v>
      </c>
      <c r="P21" s="12">
        <v>0</v>
      </c>
      <c r="Q21" s="13"/>
      <c r="R21" s="12">
        <v>0</v>
      </c>
      <c r="S21" s="12">
        <v>0</v>
      </c>
      <c r="T21" s="12">
        <v>0</v>
      </c>
      <c r="U21" s="12">
        <v>0</v>
      </c>
      <c r="V21" s="13"/>
      <c r="W21" s="12">
        <v>0</v>
      </c>
      <c r="X21" s="12">
        <v>0</v>
      </c>
      <c r="Y21" s="12">
        <v>0</v>
      </c>
      <c r="Z21" s="12">
        <v>0</v>
      </c>
      <c r="AA21" s="13"/>
      <c r="AB21" s="12">
        <v>0</v>
      </c>
      <c r="AC21" s="12">
        <v>0</v>
      </c>
      <c r="AD21" s="12">
        <v>0</v>
      </c>
      <c r="AE21" s="12">
        <v>0</v>
      </c>
      <c r="AF21" s="13"/>
      <c r="AG21" s="12">
        <v>41</v>
      </c>
      <c r="AH21" s="12">
        <v>28700000</v>
      </c>
      <c r="AI21" s="12">
        <v>0</v>
      </c>
      <c r="AJ21" s="12">
        <v>28700000</v>
      </c>
      <c r="AK21" s="13"/>
      <c r="AL21" s="12">
        <v>0</v>
      </c>
      <c r="AM21" s="12">
        <v>0</v>
      </c>
      <c r="AN21" s="12">
        <v>0</v>
      </c>
      <c r="AO21" s="12">
        <v>0</v>
      </c>
      <c r="AP21" s="13"/>
      <c r="AQ21" s="12">
        <v>0</v>
      </c>
      <c r="AR21" s="12">
        <v>0</v>
      </c>
      <c r="AS21" s="12">
        <v>0</v>
      </c>
      <c r="AT21" s="12">
        <v>0</v>
      </c>
      <c r="AU21" s="13"/>
      <c r="AV21" s="12">
        <v>0</v>
      </c>
      <c r="AW21" s="12">
        <v>0</v>
      </c>
      <c r="AX21" s="12">
        <v>0</v>
      </c>
      <c r="AY21" s="12">
        <v>0</v>
      </c>
      <c r="AZ21" s="13"/>
      <c r="BA21" s="12">
        <v>0</v>
      </c>
      <c r="BB21" s="12">
        <v>0</v>
      </c>
      <c r="BC21" s="12">
        <v>0</v>
      </c>
      <c r="BD21" s="12">
        <v>0</v>
      </c>
      <c r="BE21" s="13"/>
      <c r="BF21" s="12">
        <v>14</v>
      </c>
      <c r="BG21" s="12">
        <v>84000</v>
      </c>
      <c r="BH21" s="12">
        <v>0</v>
      </c>
      <c r="BI21" s="12">
        <v>84000</v>
      </c>
      <c r="BJ21" s="13"/>
      <c r="BK21" s="12">
        <v>0</v>
      </c>
      <c r="BL21" s="12">
        <v>0</v>
      </c>
      <c r="BM21" s="12">
        <v>0</v>
      </c>
      <c r="BN21" s="12">
        <v>0</v>
      </c>
      <c r="BO21" s="13"/>
      <c r="BP21" s="12">
        <v>0</v>
      </c>
      <c r="BQ21" s="12">
        <v>0</v>
      </c>
      <c r="BR21" s="12">
        <v>0</v>
      </c>
      <c r="BS21" s="12">
        <v>0</v>
      </c>
      <c r="BT21" s="13"/>
      <c r="BU21" s="12">
        <v>0</v>
      </c>
      <c r="BV21" s="12">
        <v>0</v>
      </c>
      <c r="BW21" s="12">
        <v>0</v>
      </c>
      <c r="BX21" s="12">
        <v>0</v>
      </c>
      <c r="BY21" s="13"/>
      <c r="BZ21" s="12">
        <v>0</v>
      </c>
      <c r="CA21" s="12">
        <v>0</v>
      </c>
      <c r="CB21" s="12">
        <v>0</v>
      </c>
      <c r="CC21" s="12">
        <v>0</v>
      </c>
      <c r="CD21" s="13"/>
      <c r="CE21" s="12">
        <v>0</v>
      </c>
      <c r="CF21" s="12">
        <v>0</v>
      </c>
      <c r="CG21" s="12">
        <v>0</v>
      </c>
      <c r="CH21" s="12">
        <v>0</v>
      </c>
      <c r="CI21" s="13"/>
      <c r="CJ21" s="12">
        <v>0</v>
      </c>
      <c r="CK21" s="12">
        <v>0</v>
      </c>
      <c r="CL21" s="12">
        <v>0</v>
      </c>
      <c r="CM21" s="12">
        <v>0</v>
      </c>
      <c r="CN21" s="13"/>
      <c r="CO21" s="12">
        <v>1</v>
      </c>
      <c r="CP21" s="12">
        <v>50000</v>
      </c>
      <c r="CQ21" s="12">
        <v>0</v>
      </c>
      <c r="CR21" s="12">
        <v>50000</v>
      </c>
      <c r="CS21" s="13"/>
      <c r="CT21" s="12">
        <v>0</v>
      </c>
      <c r="CU21" s="12">
        <v>950000</v>
      </c>
      <c r="CV21" s="12">
        <v>0</v>
      </c>
      <c r="CW21" s="12">
        <v>950000</v>
      </c>
      <c r="CX21" s="13"/>
      <c r="CY21" s="12">
        <v>0</v>
      </c>
      <c r="CZ21" s="12">
        <v>0</v>
      </c>
      <c r="DA21" s="12">
        <v>0</v>
      </c>
      <c r="DB21" s="12">
        <v>0</v>
      </c>
      <c r="DC21" s="13"/>
      <c r="DD21" s="12">
        <v>0</v>
      </c>
      <c r="DE21" s="12">
        <v>0</v>
      </c>
      <c r="DF21" s="12">
        <v>0</v>
      </c>
      <c r="DG21" s="12">
        <v>0</v>
      </c>
      <c r="DH21" s="13"/>
      <c r="DI21" s="12">
        <v>29</v>
      </c>
      <c r="DJ21" s="12">
        <v>266000</v>
      </c>
      <c r="DK21" s="12">
        <v>0</v>
      </c>
      <c r="DL21" s="12">
        <v>266000</v>
      </c>
      <c r="DM21" s="13"/>
      <c r="DN21" s="12">
        <v>0</v>
      </c>
      <c r="DO21" s="12">
        <v>50000</v>
      </c>
      <c r="DP21" s="12">
        <v>0</v>
      </c>
      <c r="DQ21" s="12">
        <v>50000</v>
      </c>
      <c r="DR21" s="13"/>
      <c r="DS21" s="12">
        <v>0</v>
      </c>
      <c r="DT21" s="12">
        <v>0</v>
      </c>
      <c r="DU21" s="12">
        <v>0</v>
      </c>
      <c r="DV21" s="12">
        <v>0</v>
      </c>
      <c r="DW21" s="13"/>
      <c r="DX21" s="12">
        <v>0</v>
      </c>
      <c r="DY21" s="12">
        <v>0</v>
      </c>
      <c r="DZ21" s="12">
        <v>0</v>
      </c>
      <c r="EA21" s="12">
        <v>0</v>
      </c>
      <c r="EB21" s="13"/>
      <c r="EC21" s="12">
        <v>0</v>
      </c>
      <c r="ED21" s="12">
        <v>0</v>
      </c>
      <c r="EE21" s="12">
        <v>0</v>
      </c>
      <c r="EF21" s="12">
        <v>0</v>
      </c>
      <c r="EG21" s="13"/>
      <c r="EH21" s="12">
        <v>0</v>
      </c>
      <c r="EI21" s="12">
        <v>0</v>
      </c>
      <c r="EJ21" s="12">
        <v>0</v>
      </c>
      <c r="EK21" s="12">
        <v>0</v>
      </c>
      <c r="EL21" s="13"/>
      <c r="EM21" s="12">
        <v>0</v>
      </c>
      <c r="EN21" s="12">
        <v>0</v>
      </c>
      <c r="EO21" s="12">
        <v>0</v>
      </c>
      <c r="EP21" s="12">
        <v>0</v>
      </c>
      <c r="EQ21" s="13"/>
      <c r="ER21" s="12">
        <v>0</v>
      </c>
      <c r="ES21" s="12">
        <v>0</v>
      </c>
      <c r="ET21" s="12">
        <v>0</v>
      </c>
      <c r="EU21" s="12">
        <v>0</v>
      </c>
      <c r="EV21" s="13"/>
      <c r="EW21" s="12">
        <v>0</v>
      </c>
      <c r="EX21" s="12">
        <v>0</v>
      </c>
      <c r="EY21" s="12">
        <v>0</v>
      </c>
      <c r="EZ21" s="12">
        <v>0</v>
      </c>
      <c r="FA21" s="13"/>
      <c r="FB21" s="12">
        <v>0</v>
      </c>
      <c r="FC21" s="12">
        <v>0</v>
      </c>
      <c r="FD21" s="12">
        <v>0</v>
      </c>
      <c r="FE21" s="12">
        <v>0</v>
      </c>
      <c r="FF21" s="13"/>
      <c r="FG21" s="12">
        <v>0</v>
      </c>
      <c r="FH21" s="12">
        <v>0</v>
      </c>
      <c r="FI21" s="12">
        <v>0</v>
      </c>
      <c r="FJ21" s="12">
        <v>0</v>
      </c>
      <c r="FK21" s="13"/>
      <c r="FL21" s="12">
        <v>0</v>
      </c>
      <c r="FM21" s="12">
        <v>0</v>
      </c>
      <c r="FN21" s="12">
        <v>0</v>
      </c>
      <c r="FO21" s="12">
        <v>0</v>
      </c>
      <c r="FP21" s="13"/>
      <c r="FQ21" s="12">
        <v>0</v>
      </c>
      <c r="FR21" s="12">
        <v>0</v>
      </c>
      <c r="FS21" s="12">
        <v>0</v>
      </c>
      <c r="FT21" s="12">
        <v>0</v>
      </c>
      <c r="FU21" s="13"/>
      <c r="FV21" s="12">
        <v>0</v>
      </c>
      <c r="FW21" s="12">
        <v>0</v>
      </c>
      <c r="FX21" s="12">
        <v>0</v>
      </c>
      <c r="FY21" s="12">
        <v>0</v>
      </c>
      <c r="FZ21" s="13"/>
      <c r="GA21" s="12">
        <v>0</v>
      </c>
      <c r="GB21" s="12">
        <v>0</v>
      </c>
      <c r="GC21" s="12">
        <v>0</v>
      </c>
      <c r="GD21" s="12">
        <v>0</v>
      </c>
      <c r="GE21" s="13"/>
      <c r="GF21" s="12">
        <v>0</v>
      </c>
      <c r="GG21" s="12">
        <v>0</v>
      </c>
      <c r="GH21" s="12">
        <v>0</v>
      </c>
      <c r="GI21" s="12">
        <v>0</v>
      </c>
      <c r="GJ21" s="13"/>
      <c r="GK21" s="12">
        <v>0</v>
      </c>
      <c r="GL21" s="12">
        <v>0</v>
      </c>
      <c r="GM21" s="12">
        <v>0</v>
      </c>
      <c r="GN21" s="12">
        <v>0</v>
      </c>
      <c r="GO21" s="13"/>
      <c r="GP21" s="12">
        <v>0</v>
      </c>
      <c r="GQ21" s="12">
        <v>0</v>
      </c>
      <c r="GR21" s="12">
        <v>0</v>
      </c>
      <c r="GS21" s="12">
        <v>0</v>
      </c>
      <c r="GT21" s="13"/>
      <c r="GU21" s="12">
        <v>0</v>
      </c>
      <c r="GV21" s="12">
        <v>0</v>
      </c>
      <c r="GW21" s="12">
        <v>0</v>
      </c>
      <c r="GX21" s="12">
        <v>0</v>
      </c>
      <c r="GY21" s="13"/>
      <c r="GZ21" s="12">
        <v>0</v>
      </c>
      <c r="HA21" s="12">
        <v>0</v>
      </c>
      <c r="HB21" s="12">
        <v>0</v>
      </c>
      <c r="HC21" s="12">
        <v>0</v>
      </c>
      <c r="HD21" s="13"/>
      <c r="HE21" s="12">
        <v>0</v>
      </c>
      <c r="HF21" s="12">
        <v>0</v>
      </c>
      <c r="HG21" s="12">
        <v>0</v>
      </c>
      <c r="HH21" s="12">
        <v>0</v>
      </c>
      <c r="HI21" s="13"/>
      <c r="HJ21" s="12">
        <v>0</v>
      </c>
      <c r="HK21" s="12">
        <v>0</v>
      </c>
      <c r="HL21" s="12">
        <v>0</v>
      </c>
      <c r="HM21" s="12">
        <v>0</v>
      </c>
      <c r="HN21" s="13"/>
      <c r="HO21" s="12">
        <v>0</v>
      </c>
      <c r="HP21" s="12">
        <v>0</v>
      </c>
      <c r="HQ21" s="12">
        <v>0</v>
      </c>
      <c r="HR21" s="12">
        <v>0</v>
      </c>
      <c r="HS21" s="13"/>
      <c r="HT21" s="12">
        <v>0</v>
      </c>
      <c r="HU21" s="12">
        <v>0</v>
      </c>
      <c r="HV21" s="12">
        <v>0</v>
      </c>
      <c r="HW21" s="12">
        <v>0</v>
      </c>
      <c r="HX21" s="13"/>
      <c r="HY21" s="12">
        <v>0</v>
      </c>
      <c r="HZ21" s="12">
        <v>0</v>
      </c>
      <c r="IA21" s="12">
        <v>0</v>
      </c>
      <c r="IB21" s="12">
        <v>0</v>
      </c>
      <c r="IC21" s="13"/>
      <c r="ID21" s="12">
        <v>0</v>
      </c>
      <c r="IE21" s="12">
        <v>0</v>
      </c>
      <c r="IF21" s="12">
        <v>0</v>
      </c>
      <c r="IG21" s="12">
        <v>0</v>
      </c>
      <c r="IH21" s="13"/>
      <c r="II21" s="12">
        <v>0</v>
      </c>
      <c r="IJ21" s="12">
        <v>0</v>
      </c>
      <c r="IK21" s="12">
        <v>0</v>
      </c>
      <c r="IL21" s="12">
        <v>0</v>
      </c>
      <c r="IM21" s="13"/>
      <c r="IN21" s="12">
        <v>0</v>
      </c>
      <c r="IO21" s="12">
        <v>0</v>
      </c>
      <c r="IP21" s="12">
        <v>0</v>
      </c>
      <c r="IQ21" s="12">
        <v>0</v>
      </c>
      <c r="IR21" s="13"/>
      <c r="IS21" s="12">
        <v>0</v>
      </c>
      <c r="IT21" s="12">
        <v>0</v>
      </c>
      <c r="IU21" s="12">
        <v>0</v>
      </c>
      <c r="IV21" s="12">
        <v>0</v>
      </c>
      <c r="IW21" s="13"/>
      <c r="IX21" s="12">
        <v>0</v>
      </c>
      <c r="IY21" s="12">
        <v>30100000</v>
      </c>
      <c r="IZ21" s="12">
        <v>0</v>
      </c>
      <c r="JA21" s="12">
        <v>30100000</v>
      </c>
      <c r="JB21" s="13"/>
    </row>
    <row r="22" spans="1:262" hidden="1">
      <c r="A22" s="10">
        <v>16</v>
      </c>
      <c r="B22" s="11" t="s">
        <v>18</v>
      </c>
      <c r="C22" s="12">
        <v>0</v>
      </c>
      <c r="D22" s="12">
        <v>0</v>
      </c>
      <c r="E22" s="12">
        <v>0</v>
      </c>
      <c r="F22" s="12">
        <v>0</v>
      </c>
      <c r="G22" s="13"/>
      <c r="H22" s="12">
        <v>0</v>
      </c>
      <c r="I22" s="12">
        <v>0</v>
      </c>
      <c r="J22" s="12">
        <v>0</v>
      </c>
      <c r="K22" s="12">
        <v>0</v>
      </c>
      <c r="L22" s="13"/>
      <c r="M22" s="12">
        <v>0</v>
      </c>
      <c r="N22" s="12">
        <v>0</v>
      </c>
      <c r="O22" s="12">
        <v>0</v>
      </c>
      <c r="P22" s="12">
        <v>0</v>
      </c>
      <c r="Q22" s="13"/>
      <c r="R22" s="12">
        <v>0</v>
      </c>
      <c r="S22" s="12">
        <v>0</v>
      </c>
      <c r="T22" s="12">
        <v>0</v>
      </c>
      <c r="U22" s="12">
        <v>0</v>
      </c>
      <c r="V22" s="13"/>
      <c r="W22" s="12">
        <v>0</v>
      </c>
      <c r="X22" s="12">
        <v>0</v>
      </c>
      <c r="Y22" s="12">
        <v>0</v>
      </c>
      <c r="Z22" s="12">
        <v>0</v>
      </c>
      <c r="AA22" s="13"/>
      <c r="AB22" s="12">
        <v>0</v>
      </c>
      <c r="AC22" s="12">
        <v>0</v>
      </c>
      <c r="AD22" s="12">
        <v>0</v>
      </c>
      <c r="AE22" s="12">
        <v>0</v>
      </c>
      <c r="AF22" s="13"/>
      <c r="AG22" s="12">
        <v>80</v>
      </c>
      <c r="AH22" s="12">
        <v>56000000</v>
      </c>
      <c r="AI22" s="12">
        <v>0</v>
      </c>
      <c r="AJ22" s="12">
        <v>56000000</v>
      </c>
      <c r="AK22" s="13"/>
      <c r="AL22" s="12">
        <v>0</v>
      </c>
      <c r="AM22" s="12">
        <v>0</v>
      </c>
      <c r="AN22" s="12">
        <v>0</v>
      </c>
      <c r="AO22" s="12">
        <v>0</v>
      </c>
      <c r="AP22" s="13"/>
      <c r="AQ22" s="12">
        <v>0</v>
      </c>
      <c r="AR22" s="12">
        <v>0</v>
      </c>
      <c r="AS22" s="12">
        <v>0</v>
      </c>
      <c r="AT22" s="12">
        <v>0</v>
      </c>
      <c r="AU22" s="13"/>
      <c r="AV22" s="12">
        <v>0</v>
      </c>
      <c r="AW22" s="12">
        <v>0</v>
      </c>
      <c r="AX22" s="12">
        <v>0</v>
      </c>
      <c r="AY22" s="12">
        <v>0</v>
      </c>
      <c r="AZ22" s="13"/>
      <c r="BA22" s="12">
        <v>0</v>
      </c>
      <c r="BB22" s="12">
        <v>0</v>
      </c>
      <c r="BC22" s="12">
        <v>0</v>
      </c>
      <c r="BD22" s="12">
        <v>0</v>
      </c>
      <c r="BE22" s="13"/>
      <c r="BF22" s="12">
        <v>41</v>
      </c>
      <c r="BG22" s="12">
        <v>295200</v>
      </c>
      <c r="BH22" s="12">
        <v>0</v>
      </c>
      <c r="BI22" s="12">
        <v>295200</v>
      </c>
      <c r="BJ22" s="13"/>
      <c r="BK22" s="12">
        <v>0</v>
      </c>
      <c r="BL22" s="12">
        <v>0</v>
      </c>
      <c r="BM22" s="12">
        <v>0</v>
      </c>
      <c r="BN22" s="12">
        <v>0</v>
      </c>
      <c r="BO22" s="13"/>
      <c r="BP22" s="12">
        <v>0</v>
      </c>
      <c r="BQ22" s="12">
        <v>0</v>
      </c>
      <c r="BR22" s="12">
        <v>0</v>
      </c>
      <c r="BS22" s="12">
        <v>0</v>
      </c>
      <c r="BT22" s="13"/>
      <c r="BU22" s="12">
        <v>0</v>
      </c>
      <c r="BV22" s="12">
        <v>0</v>
      </c>
      <c r="BW22" s="12">
        <v>0</v>
      </c>
      <c r="BX22" s="12">
        <v>0</v>
      </c>
      <c r="BY22" s="13"/>
      <c r="BZ22" s="12">
        <v>0</v>
      </c>
      <c r="CA22" s="12">
        <v>0</v>
      </c>
      <c r="CB22" s="12">
        <v>0</v>
      </c>
      <c r="CC22" s="12">
        <v>0</v>
      </c>
      <c r="CD22" s="13"/>
      <c r="CE22" s="12">
        <v>0</v>
      </c>
      <c r="CF22" s="12">
        <v>0</v>
      </c>
      <c r="CG22" s="12">
        <v>0</v>
      </c>
      <c r="CH22" s="12">
        <v>0</v>
      </c>
      <c r="CI22" s="13"/>
      <c r="CJ22" s="12">
        <v>0</v>
      </c>
      <c r="CK22" s="12">
        <v>0</v>
      </c>
      <c r="CL22" s="12">
        <v>0</v>
      </c>
      <c r="CM22" s="12">
        <v>0</v>
      </c>
      <c r="CN22" s="13"/>
      <c r="CO22" s="12">
        <v>1</v>
      </c>
      <c r="CP22" s="12">
        <v>50000</v>
      </c>
      <c r="CQ22" s="12">
        <v>0</v>
      </c>
      <c r="CR22" s="12">
        <v>50000</v>
      </c>
      <c r="CS22" s="13"/>
      <c r="CT22" s="12">
        <v>0</v>
      </c>
      <c r="CU22" s="12">
        <v>950000</v>
      </c>
      <c r="CV22" s="12">
        <v>0</v>
      </c>
      <c r="CW22" s="12">
        <v>950000</v>
      </c>
      <c r="CX22" s="13"/>
      <c r="CY22" s="12">
        <v>0</v>
      </c>
      <c r="CZ22" s="12">
        <v>0</v>
      </c>
      <c r="DA22" s="12">
        <v>0</v>
      </c>
      <c r="DB22" s="12">
        <v>0</v>
      </c>
      <c r="DC22" s="13"/>
      <c r="DD22" s="12">
        <v>0</v>
      </c>
      <c r="DE22" s="12">
        <v>0</v>
      </c>
      <c r="DF22" s="12">
        <v>0</v>
      </c>
      <c r="DG22" s="12">
        <v>0</v>
      </c>
      <c r="DH22" s="13"/>
      <c r="DI22" s="12">
        <v>45</v>
      </c>
      <c r="DJ22" s="12">
        <v>313000</v>
      </c>
      <c r="DK22" s="12">
        <v>0</v>
      </c>
      <c r="DL22" s="12">
        <v>313000</v>
      </c>
      <c r="DM22" s="13"/>
      <c r="DN22" s="12">
        <v>0</v>
      </c>
      <c r="DO22" s="12">
        <v>250000</v>
      </c>
      <c r="DP22" s="12">
        <v>0</v>
      </c>
      <c r="DQ22" s="12">
        <v>250000</v>
      </c>
      <c r="DR22" s="13"/>
      <c r="DS22" s="12">
        <v>0</v>
      </c>
      <c r="DT22" s="12">
        <v>0</v>
      </c>
      <c r="DU22" s="12">
        <v>0</v>
      </c>
      <c r="DV22" s="12">
        <v>0</v>
      </c>
      <c r="DW22" s="13"/>
      <c r="DX22" s="12">
        <v>0</v>
      </c>
      <c r="DY22" s="12">
        <v>0</v>
      </c>
      <c r="DZ22" s="12">
        <v>0</v>
      </c>
      <c r="EA22" s="12">
        <v>0</v>
      </c>
      <c r="EB22" s="13"/>
      <c r="EC22" s="12">
        <v>0</v>
      </c>
      <c r="ED22" s="12">
        <v>0</v>
      </c>
      <c r="EE22" s="12">
        <v>0</v>
      </c>
      <c r="EF22" s="12">
        <v>0</v>
      </c>
      <c r="EG22" s="13"/>
      <c r="EH22" s="12">
        <v>0</v>
      </c>
      <c r="EI22" s="12">
        <v>0</v>
      </c>
      <c r="EJ22" s="12">
        <v>0</v>
      </c>
      <c r="EK22" s="12">
        <v>0</v>
      </c>
      <c r="EL22" s="13"/>
      <c r="EM22" s="12">
        <v>0</v>
      </c>
      <c r="EN22" s="12">
        <v>0</v>
      </c>
      <c r="EO22" s="12">
        <v>0</v>
      </c>
      <c r="EP22" s="12">
        <v>0</v>
      </c>
      <c r="EQ22" s="13"/>
      <c r="ER22" s="12">
        <v>0</v>
      </c>
      <c r="ES22" s="12">
        <v>0</v>
      </c>
      <c r="ET22" s="12">
        <v>0</v>
      </c>
      <c r="EU22" s="12">
        <v>0</v>
      </c>
      <c r="EV22" s="13"/>
      <c r="EW22" s="12">
        <v>0</v>
      </c>
      <c r="EX22" s="12">
        <v>0</v>
      </c>
      <c r="EY22" s="12">
        <v>0</v>
      </c>
      <c r="EZ22" s="12">
        <v>0</v>
      </c>
      <c r="FA22" s="13"/>
      <c r="FB22" s="12">
        <v>0</v>
      </c>
      <c r="FC22" s="12">
        <v>0</v>
      </c>
      <c r="FD22" s="12">
        <v>0</v>
      </c>
      <c r="FE22" s="12">
        <v>0</v>
      </c>
      <c r="FF22" s="13"/>
      <c r="FG22" s="12">
        <v>0</v>
      </c>
      <c r="FH22" s="12">
        <v>0</v>
      </c>
      <c r="FI22" s="12">
        <v>0</v>
      </c>
      <c r="FJ22" s="12">
        <v>0</v>
      </c>
      <c r="FK22" s="13"/>
      <c r="FL22" s="12">
        <v>0</v>
      </c>
      <c r="FM22" s="12">
        <v>0</v>
      </c>
      <c r="FN22" s="12">
        <v>0</v>
      </c>
      <c r="FO22" s="12">
        <v>0</v>
      </c>
      <c r="FP22" s="13"/>
      <c r="FQ22" s="12">
        <v>0</v>
      </c>
      <c r="FR22" s="12">
        <v>0</v>
      </c>
      <c r="FS22" s="12">
        <v>0</v>
      </c>
      <c r="FT22" s="12">
        <v>0</v>
      </c>
      <c r="FU22" s="13"/>
      <c r="FV22" s="12">
        <v>0</v>
      </c>
      <c r="FW22" s="12">
        <v>0</v>
      </c>
      <c r="FX22" s="12">
        <v>0</v>
      </c>
      <c r="FY22" s="12">
        <v>0</v>
      </c>
      <c r="FZ22" s="13"/>
      <c r="GA22" s="12">
        <v>0</v>
      </c>
      <c r="GB22" s="12">
        <v>0</v>
      </c>
      <c r="GC22" s="12">
        <v>0</v>
      </c>
      <c r="GD22" s="12">
        <v>0</v>
      </c>
      <c r="GE22" s="13"/>
      <c r="GF22" s="12">
        <v>0</v>
      </c>
      <c r="GG22" s="12">
        <v>0</v>
      </c>
      <c r="GH22" s="12">
        <v>0</v>
      </c>
      <c r="GI22" s="12">
        <v>0</v>
      </c>
      <c r="GJ22" s="13"/>
      <c r="GK22" s="12">
        <v>0</v>
      </c>
      <c r="GL22" s="12">
        <v>0</v>
      </c>
      <c r="GM22" s="12">
        <v>0</v>
      </c>
      <c r="GN22" s="12">
        <v>0</v>
      </c>
      <c r="GO22" s="13"/>
      <c r="GP22" s="12">
        <v>0</v>
      </c>
      <c r="GQ22" s="12">
        <v>0</v>
      </c>
      <c r="GR22" s="12">
        <v>0</v>
      </c>
      <c r="GS22" s="12">
        <v>0</v>
      </c>
      <c r="GT22" s="13"/>
      <c r="GU22" s="12">
        <v>0</v>
      </c>
      <c r="GV22" s="12">
        <v>0</v>
      </c>
      <c r="GW22" s="12">
        <v>0</v>
      </c>
      <c r="GX22" s="12">
        <v>0</v>
      </c>
      <c r="GY22" s="13"/>
      <c r="GZ22" s="12">
        <v>0</v>
      </c>
      <c r="HA22" s="12">
        <v>0</v>
      </c>
      <c r="HB22" s="12">
        <v>0</v>
      </c>
      <c r="HC22" s="12">
        <v>0</v>
      </c>
      <c r="HD22" s="13"/>
      <c r="HE22" s="12">
        <v>0</v>
      </c>
      <c r="HF22" s="12">
        <v>0</v>
      </c>
      <c r="HG22" s="12">
        <v>0</v>
      </c>
      <c r="HH22" s="12">
        <v>0</v>
      </c>
      <c r="HI22" s="13"/>
      <c r="HJ22" s="12">
        <v>0</v>
      </c>
      <c r="HK22" s="12">
        <v>0</v>
      </c>
      <c r="HL22" s="12">
        <v>0</v>
      </c>
      <c r="HM22" s="12">
        <v>0</v>
      </c>
      <c r="HN22" s="13"/>
      <c r="HO22" s="12">
        <v>0</v>
      </c>
      <c r="HP22" s="12">
        <v>0</v>
      </c>
      <c r="HQ22" s="12">
        <v>0</v>
      </c>
      <c r="HR22" s="12">
        <v>0</v>
      </c>
      <c r="HS22" s="13"/>
      <c r="HT22" s="12">
        <v>0</v>
      </c>
      <c r="HU22" s="12">
        <v>0</v>
      </c>
      <c r="HV22" s="12">
        <v>0</v>
      </c>
      <c r="HW22" s="12">
        <v>0</v>
      </c>
      <c r="HX22" s="13"/>
      <c r="HY22" s="12">
        <v>0</v>
      </c>
      <c r="HZ22" s="12">
        <v>0</v>
      </c>
      <c r="IA22" s="12">
        <v>0</v>
      </c>
      <c r="IB22" s="12">
        <v>0</v>
      </c>
      <c r="IC22" s="13"/>
      <c r="ID22" s="12">
        <v>0</v>
      </c>
      <c r="IE22" s="12">
        <v>0</v>
      </c>
      <c r="IF22" s="12">
        <v>0</v>
      </c>
      <c r="IG22" s="12">
        <v>0</v>
      </c>
      <c r="IH22" s="13"/>
      <c r="II22" s="12">
        <v>0</v>
      </c>
      <c r="IJ22" s="12">
        <v>0</v>
      </c>
      <c r="IK22" s="12">
        <v>0</v>
      </c>
      <c r="IL22" s="12">
        <v>0</v>
      </c>
      <c r="IM22" s="13"/>
      <c r="IN22" s="12">
        <v>0</v>
      </c>
      <c r="IO22" s="12">
        <v>0</v>
      </c>
      <c r="IP22" s="12">
        <v>0</v>
      </c>
      <c r="IQ22" s="12">
        <v>0</v>
      </c>
      <c r="IR22" s="13"/>
      <c r="IS22" s="12">
        <v>0</v>
      </c>
      <c r="IT22" s="12">
        <v>0</v>
      </c>
      <c r="IU22" s="12">
        <v>0</v>
      </c>
      <c r="IV22" s="12">
        <v>0</v>
      </c>
      <c r="IW22" s="13"/>
      <c r="IX22" s="12">
        <v>0</v>
      </c>
      <c r="IY22" s="12">
        <v>57858200</v>
      </c>
      <c r="IZ22" s="12">
        <v>0</v>
      </c>
      <c r="JA22" s="12">
        <v>57858200</v>
      </c>
      <c r="JB22" s="13"/>
    </row>
    <row r="23" spans="1:262" hidden="1">
      <c r="A23" s="10">
        <v>17</v>
      </c>
      <c r="B23" s="11" t="s">
        <v>19</v>
      </c>
      <c r="C23" s="12">
        <v>0</v>
      </c>
      <c r="D23" s="12">
        <v>0</v>
      </c>
      <c r="E23" s="12">
        <v>0</v>
      </c>
      <c r="F23" s="12">
        <v>0</v>
      </c>
      <c r="G23" s="13"/>
      <c r="H23" s="12">
        <v>0</v>
      </c>
      <c r="I23" s="12">
        <v>0</v>
      </c>
      <c r="J23" s="12">
        <v>0</v>
      </c>
      <c r="K23" s="12">
        <v>0</v>
      </c>
      <c r="L23" s="13"/>
      <c r="M23" s="12">
        <v>0</v>
      </c>
      <c r="N23" s="12">
        <v>0</v>
      </c>
      <c r="O23" s="12">
        <v>0</v>
      </c>
      <c r="P23" s="12">
        <v>0</v>
      </c>
      <c r="Q23" s="13"/>
      <c r="R23" s="12">
        <v>0</v>
      </c>
      <c r="S23" s="12">
        <v>0</v>
      </c>
      <c r="T23" s="12">
        <v>0</v>
      </c>
      <c r="U23" s="12">
        <v>0</v>
      </c>
      <c r="V23" s="13"/>
      <c r="W23" s="12">
        <v>0</v>
      </c>
      <c r="X23" s="12">
        <v>0</v>
      </c>
      <c r="Y23" s="12">
        <v>0</v>
      </c>
      <c r="Z23" s="12">
        <v>0</v>
      </c>
      <c r="AA23" s="13"/>
      <c r="AB23" s="12">
        <v>0</v>
      </c>
      <c r="AC23" s="12">
        <v>0</v>
      </c>
      <c r="AD23" s="12">
        <v>0</v>
      </c>
      <c r="AE23" s="12">
        <v>0</v>
      </c>
      <c r="AF23" s="13"/>
      <c r="AG23" s="12">
        <v>44</v>
      </c>
      <c r="AH23" s="12">
        <v>30800000</v>
      </c>
      <c r="AI23" s="12">
        <v>0</v>
      </c>
      <c r="AJ23" s="12">
        <v>30800000</v>
      </c>
      <c r="AK23" s="13"/>
      <c r="AL23" s="12">
        <v>0</v>
      </c>
      <c r="AM23" s="12">
        <v>0</v>
      </c>
      <c r="AN23" s="12">
        <v>0</v>
      </c>
      <c r="AO23" s="12">
        <v>0</v>
      </c>
      <c r="AP23" s="13"/>
      <c r="AQ23" s="12">
        <v>0</v>
      </c>
      <c r="AR23" s="12">
        <v>0</v>
      </c>
      <c r="AS23" s="12">
        <v>0</v>
      </c>
      <c r="AT23" s="12">
        <v>0</v>
      </c>
      <c r="AU23" s="13"/>
      <c r="AV23" s="12">
        <v>0</v>
      </c>
      <c r="AW23" s="12">
        <v>0</v>
      </c>
      <c r="AX23" s="12">
        <v>0</v>
      </c>
      <c r="AY23" s="12">
        <v>0</v>
      </c>
      <c r="AZ23" s="13"/>
      <c r="BA23" s="12">
        <v>0</v>
      </c>
      <c r="BB23" s="12">
        <v>0</v>
      </c>
      <c r="BC23" s="12">
        <v>0</v>
      </c>
      <c r="BD23" s="12">
        <v>0</v>
      </c>
      <c r="BE23" s="13"/>
      <c r="BF23" s="12">
        <v>64</v>
      </c>
      <c r="BG23" s="12">
        <v>384000</v>
      </c>
      <c r="BH23" s="12">
        <v>0</v>
      </c>
      <c r="BI23" s="12">
        <v>384000</v>
      </c>
      <c r="BJ23" s="13"/>
      <c r="BK23" s="12">
        <v>0</v>
      </c>
      <c r="BL23" s="12">
        <v>0</v>
      </c>
      <c r="BM23" s="12">
        <v>0</v>
      </c>
      <c r="BN23" s="12">
        <v>0</v>
      </c>
      <c r="BO23" s="13"/>
      <c r="BP23" s="12">
        <v>0</v>
      </c>
      <c r="BQ23" s="12">
        <v>0</v>
      </c>
      <c r="BR23" s="12">
        <v>0</v>
      </c>
      <c r="BS23" s="12">
        <v>0</v>
      </c>
      <c r="BT23" s="13"/>
      <c r="BU23" s="12">
        <v>0</v>
      </c>
      <c r="BV23" s="12">
        <v>0</v>
      </c>
      <c r="BW23" s="12">
        <v>0</v>
      </c>
      <c r="BX23" s="12">
        <v>0</v>
      </c>
      <c r="BY23" s="13"/>
      <c r="BZ23" s="12">
        <v>0</v>
      </c>
      <c r="CA23" s="12">
        <v>0</v>
      </c>
      <c r="CB23" s="12">
        <v>0</v>
      </c>
      <c r="CC23" s="12">
        <v>0</v>
      </c>
      <c r="CD23" s="13"/>
      <c r="CE23" s="12">
        <v>0</v>
      </c>
      <c r="CF23" s="12">
        <v>0</v>
      </c>
      <c r="CG23" s="12">
        <v>0</v>
      </c>
      <c r="CH23" s="12">
        <v>0</v>
      </c>
      <c r="CI23" s="13"/>
      <c r="CJ23" s="12">
        <v>0</v>
      </c>
      <c r="CK23" s="12">
        <v>0</v>
      </c>
      <c r="CL23" s="12">
        <v>0</v>
      </c>
      <c r="CM23" s="12">
        <v>0</v>
      </c>
      <c r="CN23" s="13"/>
      <c r="CO23" s="12">
        <v>1</v>
      </c>
      <c r="CP23" s="12">
        <v>50000</v>
      </c>
      <c r="CQ23" s="12">
        <v>0</v>
      </c>
      <c r="CR23" s="12">
        <v>50000</v>
      </c>
      <c r="CS23" s="13"/>
      <c r="CT23" s="12">
        <v>0</v>
      </c>
      <c r="CU23" s="12">
        <v>950000</v>
      </c>
      <c r="CV23" s="12">
        <v>0</v>
      </c>
      <c r="CW23" s="12">
        <v>950000</v>
      </c>
      <c r="CX23" s="13"/>
      <c r="CY23" s="12">
        <v>0</v>
      </c>
      <c r="CZ23" s="12">
        <v>0</v>
      </c>
      <c r="DA23" s="12">
        <v>0</v>
      </c>
      <c r="DB23" s="12">
        <v>0</v>
      </c>
      <c r="DC23" s="13"/>
      <c r="DD23" s="12">
        <v>0</v>
      </c>
      <c r="DE23" s="12">
        <v>0</v>
      </c>
      <c r="DF23" s="12">
        <v>0</v>
      </c>
      <c r="DG23" s="12">
        <v>0</v>
      </c>
      <c r="DH23" s="13"/>
      <c r="DI23" s="12">
        <v>25</v>
      </c>
      <c r="DJ23" s="12">
        <v>243000</v>
      </c>
      <c r="DK23" s="12">
        <v>0</v>
      </c>
      <c r="DL23" s="12">
        <v>243000</v>
      </c>
      <c r="DM23" s="13"/>
      <c r="DN23" s="12">
        <v>0</v>
      </c>
      <c r="DO23" s="12">
        <v>250000</v>
      </c>
      <c r="DP23" s="12">
        <v>0</v>
      </c>
      <c r="DQ23" s="12">
        <v>250000</v>
      </c>
      <c r="DR23" s="13"/>
      <c r="DS23" s="12">
        <v>0</v>
      </c>
      <c r="DT23" s="12">
        <v>0</v>
      </c>
      <c r="DU23" s="12">
        <v>0</v>
      </c>
      <c r="DV23" s="12">
        <v>0</v>
      </c>
      <c r="DW23" s="13"/>
      <c r="DX23" s="12">
        <v>0</v>
      </c>
      <c r="DY23" s="12">
        <v>0</v>
      </c>
      <c r="DZ23" s="12">
        <v>0</v>
      </c>
      <c r="EA23" s="12">
        <v>0</v>
      </c>
      <c r="EB23" s="13"/>
      <c r="EC23" s="12">
        <v>0</v>
      </c>
      <c r="ED23" s="12">
        <v>0</v>
      </c>
      <c r="EE23" s="12">
        <v>0</v>
      </c>
      <c r="EF23" s="12">
        <v>0</v>
      </c>
      <c r="EG23" s="13"/>
      <c r="EH23" s="12">
        <v>0</v>
      </c>
      <c r="EI23" s="12">
        <v>0</v>
      </c>
      <c r="EJ23" s="12">
        <v>0</v>
      </c>
      <c r="EK23" s="12">
        <v>0</v>
      </c>
      <c r="EL23" s="13"/>
      <c r="EM23" s="12">
        <v>0</v>
      </c>
      <c r="EN23" s="12">
        <v>0</v>
      </c>
      <c r="EO23" s="12">
        <v>0</v>
      </c>
      <c r="EP23" s="12">
        <v>0</v>
      </c>
      <c r="EQ23" s="13"/>
      <c r="ER23" s="12">
        <v>0</v>
      </c>
      <c r="ES23" s="12">
        <v>0</v>
      </c>
      <c r="ET23" s="12">
        <v>0</v>
      </c>
      <c r="EU23" s="12">
        <v>0</v>
      </c>
      <c r="EV23" s="13"/>
      <c r="EW23" s="12">
        <v>0</v>
      </c>
      <c r="EX23" s="12">
        <v>0</v>
      </c>
      <c r="EY23" s="12">
        <v>0</v>
      </c>
      <c r="EZ23" s="12">
        <v>0</v>
      </c>
      <c r="FA23" s="13"/>
      <c r="FB23" s="12">
        <v>0</v>
      </c>
      <c r="FC23" s="12">
        <v>0</v>
      </c>
      <c r="FD23" s="12">
        <v>0</v>
      </c>
      <c r="FE23" s="12">
        <v>0</v>
      </c>
      <c r="FF23" s="13"/>
      <c r="FG23" s="12">
        <v>0</v>
      </c>
      <c r="FH23" s="12">
        <v>0</v>
      </c>
      <c r="FI23" s="12">
        <v>0</v>
      </c>
      <c r="FJ23" s="12">
        <v>0</v>
      </c>
      <c r="FK23" s="13"/>
      <c r="FL23" s="12">
        <v>0</v>
      </c>
      <c r="FM23" s="12">
        <v>0</v>
      </c>
      <c r="FN23" s="12">
        <v>0</v>
      </c>
      <c r="FO23" s="12">
        <v>0</v>
      </c>
      <c r="FP23" s="13"/>
      <c r="FQ23" s="12">
        <v>0</v>
      </c>
      <c r="FR23" s="12">
        <v>0</v>
      </c>
      <c r="FS23" s="12">
        <v>0</v>
      </c>
      <c r="FT23" s="12">
        <v>0</v>
      </c>
      <c r="FU23" s="13"/>
      <c r="FV23" s="12">
        <v>0</v>
      </c>
      <c r="FW23" s="12">
        <v>0</v>
      </c>
      <c r="FX23" s="12">
        <v>0</v>
      </c>
      <c r="FY23" s="12">
        <v>0</v>
      </c>
      <c r="FZ23" s="13"/>
      <c r="GA23" s="12">
        <v>0</v>
      </c>
      <c r="GB23" s="12">
        <v>0</v>
      </c>
      <c r="GC23" s="12">
        <v>0</v>
      </c>
      <c r="GD23" s="12">
        <v>0</v>
      </c>
      <c r="GE23" s="13"/>
      <c r="GF23" s="12">
        <v>0</v>
      </c>
      <c r="GG23" s="12">
        <v>0</v>
      </c>
      <c r="GH23" s="12">
        <v>0</v>
      </c>
      <c r="GI23" s="12">
        <v>0</v>
      </c>
      <c r="GJ23" s="13"/>
      <c r="GK23" s="12">
        <v>0</v>
      </c>
      <c r="GL23" s="12">
        <v>0</v>
      </c>
      <c r="GM23" s="12">
        <v>0</v>
      </c>
      <c r="GN23" s="12">
        <v>0</v>
      </c>
      <c r="GO23" s="13"/>
      <c r="GP23" s="12">
        <v>0</v>
      </c>
      <c r="GQ23" s="12">
        <v>0</v>
      </c>
      <c r="GR23" s="12">
        <v>0</v>
      </c>
      <c r="GS23" s="12">
        <v>0</v>
      </c>
      <c r="GT23" s="13"/>
      <c r="GU23" s="12">
        <v>0</v>
      </c>
      <c r="GV23" s="12">
        <v>0</v>
      </c>
      <c r="GW23" s="12">
        <v>0</v>
      </c>
      <c r="GX23" s="12">
        <v>0</v>
      </c>
      <c r="GY23" s="13"/>
      <c r="GZ23" s="12">
        <v>0</v>
      </c>
      <c r="HA23" s="12">
        <v>0</v>
      </c>
      <c r="HB23" s="12">
        <v>0</v>
      </c>
      <c r="HC23" s="12">
        <v>0</v>
      </c>
      <c r="HD23" s="13"/>
      <c r="HE23" s="12">
        <v>0</v>
      </c>
      <c r="HF23" s="12">
        <v>0</v>
      </c>
      <c r="HG23" s="12">
        <v>0</v>
      </c>
      <c r="HH23" s="12">
        <v>0</v>
      </c>
      <c r="HI23" s="13"/>
      <c r="HJ23" s="12">
        <v>0</v>
      </c>
      <c r="HK23" s="12">
        <v>0</v>
      </c>
      <c r="HL23" s="12">
        <v>0</v>
      </c>
      <c r="HM23" s="12">
        <v>0</v>
      </c>
      <c r="HN23" s="13"/>
      <c r="HO23" s="12">
        <v>0</v>
      </c>
      <c r="HP23" s="12">
        <v>0</v>
      </c>
      <c r="HQ23" s="12">
        <v>0</v>
      </c>
      <c r="HR23" s="12">
        <v>0</v>
      </c>
      <c r="HS23" s="13"/>
      <c r="HT23" s="12">
        <v>0</v>
      </c>
      <c r="HU23" s="12">
        <v>0</v>
      </c>
      <c r="HV23" s="12">
        <v>0</v>
      </c>
      <c r="HW23" s="12">
        <v>0</v>
      </c>
      <c r="HX23" s="13"/>
      <c r="HY23" s="12">
        <v>0</v>
      </c>
      <c r="HZ23" s="12">
        <v>0</v>
      </c>
      <c r="IA23" s="12">
        <v>0</v>
      </c>
      <c r="IB23" s="12">
        <v>0</v>
      </c>
      <c r="IC23" s="13"/>
      <c r="ID23" s="12">
        <v>0</v>
      </c>
      <c r="IE23" s="12">
        <v>0</v>
      </c>
      <c r="IF23" s="12">
        <v>0</v>
      </c>
      <c r="IG23" s="12">
        <v>0</v>
      </c>
      <c r="IH23" s="13"/>
      <c r="II23" s="12">
        <v>0</v>
      </c>
      <c r="IJ23" s="12">
        <v>0</v>
      </c>
      <c r="IK23" s="12">
        <v>0</v>
      </c>
      <c r="IL23" s="12">
        <v>0</v>
      </c>
      <c r="IM23" s="13"/>
      <c r="IN23" s="12">
        <v>0</v>
      </c>
      <c r="IO23" s="12">
        <v>0</v>
      </c>
      <c r="IP23" s="12">
        <v>0</v>
      </c>
      <c r="IQ23" s="12">
        <v>0</v>
      </c>
      <c r="IR23" s="13"/>
      <c r="IS23" s="12">
        <v>0</v>
      </c>
      <c r="IT23" s="12">
        <v>0</v>
      </c>
      <c r="IU23" s="12">
        <v>0</v>
      </c>
      <c r="IV23" s="12">
        <v>0</v>
      </c>
      <c r="IW23" s="13"/>
      <c r="IX23" s="12">
        <v>0</v>
      </c>
      <c r="IY23" s="12">
        <v>32677000</v>
      </c>
      <c r="IZ23" s="12">
        <v>0</v>
      </c>
      <c r="JA23" s="12">
        <v>32677000</v>
      </c>
      <c r="JB23" s="13"/>
    </row>
    <row r="24" spans="1:262" hidden="1">
      <c r="A24" s="10">
        <v>18</v>
      </c>
      <c r="B24" s="11" t="s">
        <v>20</v>
      </c>
      <c r="C24" s="12">
        <v>0</v>
      </c>
      <c r="D24" s="12">
        <v>0</v>
      </c>
      <c r="E24" s="12">
        <v>0</v>
      </c>
      <c r="F24" s="12">
        <v>0</v>
      </c>
      <c r="G24" s="13"/>
      <c r="H24" s="12">
        <v>0</v>
      </c>
      <c r="I24" s="12">
        <v>0</v>
      </c>
      <c r="J24" s="12">
        <v>0</v>
      </c>
      <c r="K24" s="12">
        <v>0</v>
      </c>
      <c r="L24" s="13"/>
      <c r="M24" s="12">
        <v>0</v>
      </c>
      <c r="N24" s="12">
        <v>0</v>
      </c>
      <c r="O24" s="12">
        <v>0</v>
      </c>
      <c r="P24" s="12">
        <v>0</v>
      </c>
      <c r="Q24" s="13"/>
      <c r="R24" s="12">
        <v>0</v>
      </c>
      <c r="S24" s="12">
        <v>0</v>
      </c>
      <c r="T24" s="12">
        <v>0</v>
      </c>
      <c r="U24" s="12">
        <v>0</v>
      </c>
      <c r="V24" s="13"/>
      <c r="W24" s="12">
        <v>0</v>
      </c>
      <c r="X24" s="12">
        <v>0</v>
      </c>
      <c r="Y24" s="12">
        <v>0</v>
      </c>
      <c r="Z24" s="12">
        <v>0</v>
      </c>
      <c r="AA24" s="13"/>
      <c r="AB24" s="12">
        <v>0</v>
      </c>
      <c r="AC24" s="12">
        <v>0</v>
      </c>
      <c r="AD24" s="12">
        <v>0</v>
      </c>
      <c r="AE24" s="12">
        <v>0</v>
      </c>
      <c r="AF24" s="13"/>
      <c r="AG24" s="12">
        <v>38</v>
      </c>
      <c r="AH24" s="12">
        <v>26600000</v>
      </c>
      <c r="AI24" s="12">
        <v>0</v>
      </c>
      <c r="AJ24" s="12">
        <v>26600000</v>
      </c>
      <c r="AK24" s="13"/>
      <c r="AL24" s="12">
        <v>0</v>
      </c>
      <c r="AM24" s="12">
        <v>0</v>
      </c>
      <c r="AN24" s="12">
        <v>0</v>
      </c>
      <c r="AO24" s="12">
        <v>0</v>
      </c>
      <c r="AP24" s="13"/>
      <c r="AQ24" s="12">
        <v>0</v>
      </c>
      <c r="AR24" s="12">
        <v>0</v>
      </c>
      <c r="AS24" s="12">
        <v>0</v>
      </c>
      <c r="AT24" s="12">
        <v>0</v>
      </c>
      <c r="AU24" s="13"/>
      <c r="AV24" s="12">
        <v>0</v>
      </c>
      <c r="AW24" s="12">
        <v>0</v>
      </c>
      <c r="AX24" s="12">
        <v>0</v>
      </c>
      <c r="AY24" s="12">
        <v>0</v>
      </c>
      <c r="AZ24" s="13"/>
      <c r="BA24" s="12">
        <v>0</v>
      </c>
      <c r="BB24" s="12">
        <v>0</v>
      </c>
      <c r="BC24" s="12">
        <v>0</v>
      </c>
      <c r="BD24" s="12">
        <v>0</v>
      </c>
      <c r="BE24" s="13"/>
      <c r="BF24" s="12">
        <v>0</v>
      </c>
      <c r="BG24" s="12">
        <v>0</v>
      </c>
      <c r="BH24" s="12">
        <v>0</v>
      </c>
      <c r="BI24" s="12">
        <v>0</v>
      </c>
      <c r="BJ24" s="13"/>
      <c r="BK24" s="12">
        <v>0</v>
      </c>
      <c r="BL24" s="12">
        <v>0</v>
      </c>
      <c r="BM24" s="12">
        <v>0</v>
      </c>
      <c r="BN24" s="12">
        <v>0</v>
      </c>
      <c r="BO24" s="13"/>
      <c r="BP24" s="12">
        <v>0</v>
      </c>
      <c r="BQ24" s="12">
        <v>0</v>
      </c>
      <c r="BR24" s="12">
        <v>0</v>
      </c>
      <c r="BS24" s="12">
        <v>0</v>
      </c>
      <c r="BT24" s="13"/>
      <c r="BU24" s="12">
        <v>0</v>
      </c>
      <c r="BV24" s="12">
        <v>0</v>
      </c>
      <c r="BW24" s="12">
        <v>0</v>
      </c>
      <c r="BX24" s="12">
        <v>0</v>
      </c>
      <c r="BY24" s="13"/>
      <c r="BZ24" s="12">
        <v>0</v>
      </c>
      <c r="CA24" s="12">
        <v>0</v>
      </c>
      <c r="CB24" s="12">
        <v>0</v>
      </c>
      <c r="CC24" s="12">
        <v>0</v>
      </c>
      <c r="CD24" s="13"/>
      <c r="CE24" s="12">
        <v>0</v>
      </c>
      <c r="CF24" s="12">
        <v>0</v>
      </c>
      <c r="CG24" s="12">
        <v>0</v>
      </c>
      <c r="CH24" s="12">
        <v>0</v>
      </c>
      <c r="CI24" s="13"/>
      <c r="CJ24" s="12">
        <v>0</v>
      </c>
      <c r="CK24" s="12">
        <v>0</v>
      </c>
      <c r="CL24" s="12">
        <v>0</v>
      </c>
      <c r="CM24" s="12">
        <v>0</v>
      </c>
      <c r="CN24" s="13"/>
      <c r="CO24" s="12">
        <v>1</v>
      </c>
      <c r="CP24" s="12">
        <v>50000</v>
      </c>
      <c r="CQ24" s="12">
        <v>0</v>
      </c>
      <c r="CR24" s="12">
        <v>50000</v>
      </c>
      <c r="CS24" s="13"/>
      <c r="CT24" s="12">
        <v>0</v>
      </c>
      <c r="CU24" s="12">
        <v>950000</v>
      </c>
      <c r="CV24" s="12">
        <v>0</v>
      </c>
      <c r="CW24" s="12">
        <v>950000</v>
      </c>
      <c r="CX24" s="13"/>
      <c r="CY24" s="12">
        <v>0</v>
      </c>
      <c r="CZ24" s="12">
        <v>0</v>
      </c>
      <c r="DA24" s="12">
        <v>0</v>
      </c>
      <c r="DB24" s="12">
        <v>0</v>
      </c>
      <c r="DC24" s="13"/>
      <c r="DD24" s="12">
        <v>0</v>
      </c>
      <c r="DE24" s="12">
        <v>0</v>
      </c>
      <c r="DF24" s="12">
        <v>0</v>
      </c>
      <c r="DG24" s="12">
        <v>0</v>
      </c>
      <c r="DH24" s="13"/>
      <c r="DI24" s="12">
        <v>23</v>
      </c>
      <c r="DJ24" s="12">
        <v>239000</v>
      </c>
      <c r="DK24" s="12">
        <v>0</v>
      </c>
      <c r="DL24" s="12">
        <v>239000</v>
      </c>
      <c r="DM24" s="13"/>
      <c r="DN24" s="12">
        <v>0</v>
      </c>
      <c r="DO24" s="12">
        <v>250000</v>
      </c>
      <c r="DP24" s="12">
        <v>0</v>
      </c>
      <c r="DQ24" s="12">
        <v>250000</v>
      </c>
      <c r="DR24" s="13"/>
      <c r="DS24" s="12">
        <v>0</v>
      </c>
      <c r="DT24" s="12">
        <v>0</v>
      </c>
      <c r="DU24" s="12">
        <v>0</v>
      </c>
      <c r="DV24" s="12">
        <v>0</v>
      </c>
      <c r="DW24" s="13"/>
      <c r="DX24" s="12">
        <v>0</v>
      </c>
      <c r="DY24" s="12">
        <v>0</v>
      </c>
      <c r="DZ24" s="12">
        <v>0</v>
      </c>
      <c r="EA24" s="12">
        <v>0</v>
      </c>
      <c r="EB24" s="13"/>
      <c r="EC24" s="12">
        <v>0</v>
      </c>
      <c r="ED24" s="12">
        <v>0</v>
      </c>
      <c r="EE24" s="12">
        <v>0</v>
      </c>
      <c r="EF24" s="12">
        <v>0</v>
      </c>
      <c r="EG24" s="13"/>
      <c r="EH24" s="12">
        <v>0</v>
      </c>
      <c r="EI24" s="12">
        <v>0</v>
      </c>
      <c r="EJ24" s="12">
        <v>0</v>
      </c>
      <c r="EK24" s="12">
        <v>0</v>
      </c>
      <c r="EL24" s="13"/>
      <c r="EM24" s="12">
        <v>0</v>
      </c>
      <c r="EN24" s="12">
        <v>0</v>
      </c>
      <c r="EO24" s="12">
        <v>0</v>
      </c>
      <c r="EP24" s="12">
        <v>0</v>
      </c>
      <c r="EQ24" s="13"/>
      <c r="ER24" s="12">
        <v>0</v>
      </c>
      <c r="ES24" s="12">
        <v>0</v>
      </c>
      <c r="ET24" s="12">
        <v>0</v>
      </c>
      <c r="EU24" s="12">
        <v>0</v>
      </c>
      <c r="EV24" s="13"/>
      <c r="EW24" s="12">
        <v>0</v>
      </c>
      <c r="EX24" s="12">
        <v>0</v>
      </c>
      <c r="EY24" s="12">
        <v>0</v>
      </c>
      <c r="EZ24" s="12">
        <v>0</v>
      </c>
      <c r="FA24" s="13"/>
      <c r="FB24" s="12">
        <v>0</v>
      </c>
      <c r="FC24" s="12">
        <v>0</v>
      </c>
      <c r="FD24" s="12">
        <v>0</v>
      </c>
      <c r="FE24" s="12">
        <v>0</v>
      </c>
      <c r="FF24" s="13"/>
      <c r="FG24" s="12">
        <v>0</v>
      </c>
      <c r="FH24" s="12">
        <v>0</v>
      </c>
      <c r="FI24" s="12">
        <v>0</v>
      </c>
      <c r="FJ24" s="12">
        <v>0</v>
      </c>
      <c r="FK24" s="13"/>
      <c r="FL24" s="12">
        <v>0</v>
      </c>
      <c r="FM24" s="12">
        <v>0</v>
      </c>
      <c r="FN24" s="12">
        <v>0</v>
      </c>
      <c r="FO24" s="12">
        <v>0</v>
      </c>
      <c r="FP24" s="13"/>
      <c r="FQ24" s="12">
        <v>0</v>
      </c>
      <c r="FR24" s="12">
        <v>0</v>
      </c>
      <c r="FS24" s="12">
        <v>0</v>
      </c>
      <c r="FT24" s="12">
        <v>0</v>
      </c>
      <c r="FU24" s="13"/>
      <c r="FV24" s="12">
        <v>0</v>
      </c>
      <c r="FW24" s="12">
        <v>0</v>
      </c>
      <c r="FX24" s="12">
        <v>0</v>
      </c>
      <c r="FY24" s="12">
        <v>0</v>
      </c>
      <c r="FZ24" s="13"/>
      <c r="GA24" s="12">
        <v>0</v>
      </c>
      <c r="GB24" s="12">
        <v>0</v>
      </c>
      <c r="GC24" s="12">
        <v>0</v>
      </c>
      <c r="GD24" s="12">
        <v>0</v>
      </c>
      <c r="GE24" s="13"/>
      <c r="GF24" s="12">
        <v>0</v>
      </c>
      <c r="GG24" s="12">
        <v>0</v>
      </c>
      <c r="GH24" s="12">
        <v>0</v>
      </c>
      <c r="GI24" s="12">
        <v>0</v>
      </c>
      <c r="GJ24" s="13"/>
      <c r="GK24" s="12">
        <v>0</v>
      </c>
      <c r="GL24" s="12">
        <v>0</v>
      </c>
      <c r="GM24" s="12">
        <v>0</v>
      </c>
      <c r="GN24" s="12">
        <v>0</v>
      </c>
      <c r="GO24" s="13"/>
      <c r="GP24" s="12">
        <v>0</v>
      </c>
      <c r="GQ24" s="12">
        <v>0</v>
      </c>
      <c r="GR24" s="12">
        <v>0</v>
      </c>
      <c r="GS24" s="12">
        <v>0</v>
      </c>
      <c r="GT24" s="13"/>
      <c r="GU24" s="12">
        <v>0</v>
      </c>
      <c r="GV24" s="12">
        <v>0</v>
      </c>
      <c r="GW24" s="12">
        <v>0</v>
      </c>
      <c r="GX24" s="12">
        <v>0</v>
      </c>
      <c r="GY24" s="13"/>
      <c r="GZ24" s="12">
        <v>0</v>
      </c>
      <c r="HA24" s="12">
        <v>0</v>
      </c>
      <c r="HB24" s="12">
        <v>0</v>
      </c>
      <c r="HC24" s="12">
        <v>0</v>
      </c>
      <c r="HD24" s="13"/>
      <c r="HE24" s="12">
        <v>0</v>
      </c>
      <c r="HF24" s="12">
        <v>0</v>
      </c>
      <c r="HG24" s="12">
        <v>0</v>
      </c>
      <c r="HH24" s="12">
        <v>0</v>
      </c>
      <c r="HI24" s="13"/>
      <c r="HJ24" s="12">
        <v>0</v>
      </c>
      <c r="HK24" s="12">
        <v>0</v>
      </c>
      <c r="HL24" s="12">
        <v>0</v>
      </c>
      <c r="HM24" s="12">
        <v>0</v>
      </c>
      <c r="HN24" s="13"/>
      <c r="HO24" s="12">
        <v>0</v>
      </c>
      <c r="HP24" s="12">
        <v>0</v>
      </c>
      <c r="HQ24" s="12">
        <v>0</v>
      </c>
      <c r="HR24" s="12">
        <v>0</v>
      </c>
      <c r="HS24" s="13"/>
      <c r="HT24" s="12">
        <v>0</v>
      </c>
      <c r="HU24" s="12">
        <v>0</v>
      </c>
      <c r="HV24" s="12">
        <v>0</v>
      </c>
      <c r="HW24" s="12">
        <v>0</v>
      </c>
      <c r="HX24" s="13"/>
      <c r="HY24" s="12">
        <v>0</v>
      </c>
      <c r="HZ24" s="12">
        <v>0</v>
      </c>
      <c r="IA24" s="12">
        <v>0</v>
      </c>
      <c r="IB24" s="12">
        <v>0</v>
      </c>
      <c r="IC24" s="13"/>
      <c r="ID24" s="12">
        <v>0</v>
      </c>
      <c r="IE24" s="12">
        <v>0</v>
      </c>
      <c r="IF24" s="12">
        <v>0</v>
      </c>
      <c r="IG24" s="12">
        <v>0</v>
      </c>
      <c r="IH24" s="13"/>
      <c r="II24" s="12">
        <v>0</v>
      </c>
      <c r="IJ24" s="12">
        <v>0</v>
      </c>
      <c r="IK24" s="12">
        <v>0</v>
      </c>
      <c r="IL24" s="12">
        <v>0</v>
      </c>
      <c r="IM24" s="13"/>
      <c r="IN24" s="12">
        <v>0</v>
      </c>
      <c r="IO24" s="12">
        <v>0</v>
      </c>
      <c r="IP24" s="12">
        <v>0</v>
      </c>
      <c r="IQ24" s="12">
        <v>0</v>
      </c>
      <c r="IR24" s="13"/>
      <c r="IS24" s="12">
        <v>0</v>
      </c>
      <c r="IT24" s="12">
        <v>0</v>
      </c>
      <c r="IU24" s="12">
        <v>0</v>
      </c>
      <c r="IV24" s="12">
        <v>0</v>
      </c>
      <c r="IW24" s="13"/>
      <c r="IX24" s="12">
        <v>0</v>
      </c>
      <c r="IY24" s="12">
        <v>28089000</v>
      </c>
      <c r="IZ24" s="12">
        <v>0</v>
      </c>
      <c r="JA24" s="12">
        <v>28089000</v>
      </c>
      <c r="JB24" s="13"/>
    </row>
    <row r="25" spans="1:262" hidden="1">
      <c r="A25" s="10">
        <v>19</v>
      </c>
      <c r="B25" s="11" t="s">
        <v>21</v>
      </c>
      <c r="C25" s="12">
        <v>0</v>
      </c>
      <c r="D25" s="12">
        <v>0</v>
      </c>
      <c r="E25" s="12">
        <v>0</v>
      </c>
      <c r="F25" s="12">
        <v>0</v>
      </c>
      <c r="G25" s="13"/>
      <c r="H25" s="12">
        <v>0</v>
      </c>
      <c r="I25" s="12">
        <v>0</v>
      </c>
      <c r="J25" s="12">
        <v>0</v>
      </c>
      <c r="K25" s="12">
        <v>0</v>
      </c>
      <c r="L25" s="13"/>
      <c r="M25" s="12">
        <v>0</v>
      </c>
      <c r="N25" s="12">
        <v>0</v>
      </c>
      <c r="O25" s="12">
        <v>0</v>
      </c>
      <c r="P25" s="12">
        <v>0</v>
      </c>
      <c r="Q25" s="13"/>
      <c r="R25" s="12">
        <v>0</v>
      </c>
      <c r="S25" s="12">
        <v>0</v>
      </c>
      <c r="T25" s="12">
        <v>0</v>
      </c>
      <c r="U25" s="12">
        <v>0</v>
      </c>
      <c r="V25" s="13"/>
      <c r="W25" s="12">
        <v>0</v>
      </c>
      <c r="X25" s="12">
        <v>0</v>
      </c>
      <c r="Y25" s="12">
        <v>0</v>
      </c>
      <c r="Z25" s="12">
        <v>0</v>
      </c>
      <c r="AA25" s="13"/>
      <c r="AB25" s="12">
        <v>0</v>
      </c>
      <c r="AC25" s="12">
        <v>0</v>
      </c>
      <c r="AD25" s="12">
        <v>0</v>
      </c>
      <c r="AE25" s="12">
        <v>0</v>
      </c>
      <c r="AF25" s="13"/>
      <c r="AG25" s="12">
        <v>25</v>
      </c>
      <c r="AH25" s="12">
        <v>17500000</v>
      </c>
      <c r="AI25" s="12">
        <v>0</v>
      </c>
      <c r="AJ25" s="12">
        <v>17500000</v>
      </c>
      <c r="AK25" s="13"/>
      <c r="AL25" s="12">
        <v>0</v>
      </c>
      <c r="AM25" s="12">
        <v>0</v>
      </c>
      <c r="AN25" s="12">
        <v>0</v>
      </c>
      <c r="AO25" s="12">
        <v>0</v>
      </c>
      <c r="AP25" s="13"/>
      <c r="AQ25" s="12">
        <v>0</v>
      </c>
      <c r="AR25" s="12">
        <v>0</v>
      </c>
      <c r="AS25" s="12">
        <v>0</v>
      </c>
      <c r="AT25" s="12">
        <v>0</v>
      </c>
      <c r="AU25" s="13"/>
      <c r="AV25" s="12">
        <v>0</v>
      </c>
      <c r="AW25" s="12">
        <v>0</v>
      </c>
      <c r="AX25" s="12">
        <v>0</v>
      </c>
      <c r="AY25" s="12">
        <v>0</v>
      </c>
      <c r="AZ25" s="13"/>
      <c r="BA25" s="12">
        <v>0</v>
      </c>
      <c r="BB25" s="12">
        <v>0</v>
      </c>
      <c r="BC25" s="12">
        <v>0</v>
      </c>
      <c r="BD25" s="12">
        <v>0</v>
      </c>
      <c r="BE25" s="13"/>
      <c r="BF25" s="12">
        <v>30</v>
      </c>
      <c r="BG25" s="12">
        <v>180000</v>
      </c>
      <c r="BH25" s="12">
        <v>0</v>
      </c>
      <c r="BI25" s="12">
        <v>180000</v>
      </c>
      <c r="BJ25" s="13"/>
      <c r="BK25" s="12">
        <v>0</v>
      </c>
      <c r="BL25" s="12">
        <v>0</v>
      </c>
      <c r="BM25" s="12">
        <v>0</v>
      </c>
      <c r="BN25" s="12">
        <v>0</v>
      </c>
      <c r="BO25" s="13"/>
      <c r="BP25" s="12">
        <v>0</v>
      </c>
      <c r="BQ25" s="12">
        <v>0</v>
      </c>
      <c r="BR25" s="12">
        <v>0</v>
      </c>
      <c r="BS25" s="12">
        <v>0</v>
      </c>
      <c r="BT25" s="13"/>
      <c r="BU25" s="12">
        <v>0</v>
      </c>
      <c r="BV25" s="12">
        <v>0</v>
      </c>
      <c r="BW25" s="12">
        <v>0</v>
      </c>
      <c r="BX25" s="12">
        <v>0</v>
      </c>
      <c r="BY25" s="13"/>
      <c r="BZ25" s="12">
        <v>0</v>
      </c>
      <c r="CA25" s="12">
        <v>0</v>
      </c>
      <c r="CB25" s="12">
        <v>0</v>
      </c>
      <c r="CC25" s="12">
        <v>0</v>
      </c>
      <c r="CD25" s="13"/>
      <c r="CE25" s="12">
        <v>0</v>
      </c>
      <c r="CF25" s="12">
        <v>0</v>
      </c>
      <c r="CG25" s="12">
        <v>0</v>
      </c>
      <c r="CH25" s="12">
        <v>0</v>
      </c>
      <c r="CI25" s="13"/>
      <c r="CJ25" s="12">
        <v>0</v>
      </c>
      <c r="CK25" s="12">
        <v>0</v>
      </c>
      <c r="CL25" s="12">
        <v>0</v>
      </c>
      <c r="CM25" s="12">
        <v>0</v>
      </c>
      <c r="CN25" s="13"/>
      <c r="CO25" s="12">
        <v>1</v>
      </c>
      <c r="CP25" s="12">
        <v>50000</v>
      </c>
      <c r="CQ25" s="12">
        <v>0</v>
      </c>
      <c r="CR25" s="12">
        <v>50000</v>
      </c>
      <c r="CS25" s="13"/>
      <c r="CT25" s="12">
        <v>0</v>
      </c>
      <c r="CU25" s="12">
        <v>0</v>
      </c>
      <c r="CV25" s="12">
        <v>0</v>
      </c>
      <c r="CW25" s="12">
        <v>0</v>
      </c>
      <c r="CX25" s="13"/>
      <c r="CY25" s="12">
        <v>0</v>
      </c>
      <c r="CZ25" s="12">
        <v>0</v>
      </c>
      <c r="DA25" s="12">
        <v>0</v>
      </c>
      <c r="DB25" s="12">
        <v>0</v>
      </c>
      <c r="DC25" s="13"/>
      <c r="DD25" s="12">
        <v>0</v>
      </c>
      <c r="DE25" s="12">
        <v>0</v>
      </c>
      <c r="DF25" s="12">
        <v>0</v>
      </c>
      <c r="DG25" s="12">
        <v>0</v>
      </c>
      <c r="DH25" s="13"/>
      <c r="DI25" s="12">
        <v>17</v>
      </c>
      <c r="DJ25" s="12">
        <v>179000</v>
      </c>
      <c r="DK25" s="12">
        <v>0</v>
      </c>
      <c r="DL25" s="12">
        <v>179000</v>
      </c>
      <c r="DM25" s="13"/>
      <c r="DN25" s="12">
        <v>0</v>
      </c>
      <c r="DO25" s="12">
        <v>0</v>
      </c>
      <c r="DP25" s="12">
        <v>0</v>
      </c>
      <c r="DQ25" s="12">
        <v>0</v>
      </c>
      <c r="DR25" s="13"/>
      <c r="DS25" s="12">
        <v>0</v>
      </c>
      <c r="DT25" s="12">
        <v>0</v>
      </c>
      <c r="DU25" s="12">
        <v>0</v>
      </c>
      <c r="DV25" s="12">
        <v>0</v>
      </c>
      <c r="DW25" s="13"/>
      <c r="DX25" s="12">
        <v>0</v>
      </c>
      <c r="DY25" s="12">
        <v>0</v>
      </c>
      <c r="DZ25" s="12">
        <v>0</v>
      </c>
      <c r="EA25" s="12">
        <v>0</v>
      </c>
      <c r="EB25" s="13"/>
      <c r="EC25" s="12">
        <v>0</v>
      </c>
      <c r="ED25" s="12">
        <v>0</v>
      </c>
      <c r="EE25" s="12">
        <v>0</v>
      </c>
      <c r="EF25" s="12">
        <v>0</v>
      </c>
      <c r="EG25" s="13"/>
      <c r="EH25" s="12">
        <v>0</v>
      </c>
      <c r="EI25" s="12">
        <v>0</v>
      </c>
      <c r="EJ25" s="12">
        <v>0</v>
      </c>
      <c r="EK25" s="12">
        <v>0</v>
      </c>
      <c r="EL25" s="13"/>
      <c r="EM25" s="12">
        <v>0</v>
      </c>
      <c r="EN25" s="12">
        <v>0</v>
      </c>
      <c r="EO25" s="12">
        <v>0</v>
      </c>
      <c r="EP25" s="12">
        <v>0</v>
      </c>
      <c r="EQ25" s="13"/>
      <c r="ER25" s="12">
        <v>0</v>
      </c>
      <c r="ES25" s="12">
        <v>0</v>
      </c>
      <c r="ET25" s="12">
        <v>0</v>
      </c>
      <c r="EU25" s="12">
        <v>0</v>
      </c>
      <c r="EV25" s="13"/>
      <c r="EW25" s="12">
        <v>0</v>
      </c>
      <c r="EX25" s="12">
        <v>0</v>
      </c>
      <c r="EY25" s="12">
        <v>0</v>
      </c>
      <c r="EZ25" s="12">
        <v>0</v>
      </c>
      <c r="FA25" s="13"/>
      <c r="FB25" s="12">
        <v>0</v>
      </c>
      <c r="FC25" s="12">
        <v>0</v>
      </c>
      <c r="FD25" s="12">
        <v>0</v>
      </c>
      <c r="FE25" s="12">
        <v>0</v>
      </c>
      <c r="FF25" s="13"/>
      <c r="FG25" s="12">
        <v>0</v>
      </c>
      <c r="FH25" s="12">
        <v>0</v>
      </c>
      <c r="FI25" s="12">
        <v>0</v>
      </c>
      <c r="FJ25" s="12">
        <v>0</v>
      </c>
      <c r="FK25" s="13"/>
      <c r="FL25" s="12">
        <v>0</v>
      </c>
      <c r="FM25" s="12">
        <v>0</v>
      </c>
      <c r="FN25" s="12">
        <v>0</v>
      </c>
      <c r="FO25" s="12">
        <v>0</v>
      </c>
      <c r="FP25" s="13"/>
      <c r="FQ25" s="12">
        <v>0</v>
      </c>
      <c r="FR25" s="12">
        <v>0</v>
      </c>
      <c r="FS25" s="12">
        <v>0</v>
      </c>
      <c r="FT25" s="12">
        <v>0</v>
      </c>
      <c r="FU25" s="13"/>
      <c r="FV25" s="12">
        <v>0</v>
      </c>
      <c r="FW25" s="12">
        <v>0</v>
      </c>
      <c r="FX25" s="12">
        <v>0</v>
      </c>
      <c r="FY25" s="12">
        <v>0</v>
      </c>
      <c r="FZ25" s="13"/>
      <c r="GA25" s="12">
        <v>0</v>
      </c>
      <c r="GB25" s="12">
        <v>0</v>
      </c>
      <c r="GC25" s="12">
        <v>0</v>
      </c>
      <c r="GD25" s="12">
        <v>0</v>
      </c>
      <c r="GE25" s="13"/>
      <c r="GF25" s="12">
        <v>0</v>
      </c>
      <c r="GG25" s="12">
        <v>0</v>
      </c>
      <c r="GH25" s="12">
        <v>0</v>
      </c>
      <c r="GI25" s="12">
        <v>0</v>
      </c>
      <c r="GJ25" s="13"/>
      <c r="GK25" s="12">
        <v>0</v>
      </c>
      <c r="GL25" s="12">
        <v>0</v>
      </c>
      <c r="GM25" s="12">
        <v>0</v>
      </c>
      <c r="GN25" s="12">
        <v>0</v>
      </c>
      <c r="GO25" s="13"/>
      <c r="GP25" s="12">
        <v>0</v>
      </c>
      <c r="GQ25" s="12">
        <v>0</v>
      </c>
      <c r="GR25" s="12">
        <v>0</v>
      </c>
      <c r="GS25" s="12">
        <v>0</v>
      </c>
      <c r="GT25" s="13"/>
      <c r="GU25" s="12">
        <v>0</v>
      </c>
      <c r="GV25" s="12">
        <v>0</v>
      </c>
      <c r="GW25" s="12">
        <v>0</v>
      </c>
      <c r="GX25" s="12">
        <v>0</v>
      </c>
      <c r="GY25" s="13"/>
      <c r="GZ25" s="12">
        <v>0</v>
      </c>
      <c r="HA25" s="12">
        <v>0</v>
      </c>
      <c r="HB25" s="12">
        <v>0</v>
      </c>
      <c r="HC25" s="12">
        <v>0</v>
      </c>
      <c r="HD25" s="13"/>
      <c r="HE25" s="12">
        <v>0</v>
      </c>
      <c r="HF25" s="12">
        <v>0</v>
      </c>
      <c r="HG25" s="12">
        <v>0</v>
      </c>
      <c r="HH25" s="12">
        <v>0</v>
      </c>
      <c r="HI25" s="13"/>
      <c r="HJ25" s="12">
        <v>0</v>
      </c>
      <c r="HK25" s="12">
        <v>0</v>
      </c>
      <c r="HL25" s="12">
        <v>0</v>
      </c>
      <c r="HM25" s="12">
        <v>0</v>
      </c>
      <c r="HN25" s="13"/>
      <c r="HO25" s="12">
        <v>0</v>
      </c>
      <c r="HP25" s="12">
        <v>0</v>
      </c>
      <c r="HQ25" s="12">
        <v>0</v>
      </c>
      <c r="HR25" s="12">
        <v>0</v>
      </c>
      <c r="HS25" s="13"/>
      <c r="HT25" s="12">
        <v>0</v>
      </c>
      <c r="HU25" s="12">
        <v>0</v>
      </c>
      <c r="HV25" s="12">
        <v>0</v>
      </c>
      <c r="HW25" s="12">
        <v>0</v>
      </c>
      <c r="HX25" s="13"/>
      <c r="HY25" s="12">
        <v>0</v>
      </c>
      <c r="HZ25" s="12">
        <v>0</v>
      </c>
      <c r="IA25" s="12">
        <v>0</v>
      </c>
      <c r="IB25" s="12">
        <v>0</v>
      </c>
      <c r="IC25" s="13"/>
      <c r="ID25" s="12">
        <v>0</v>
      </c>
      <c r="IE25" s="12">
        <v>0</v>
      </c>
      <c r="IF25" s="12">
        <v>0</v>
      </c>
      <c r="IG25" s="12">
        <v>0</v>
      </c>
      <c r="IH25" s="13"/>
      <c r="II25" s="12">
        <v>0</v>
      </c>
      <c r="IJ25" s="12">
        <v>0</v>
      </c>
      <c r="IK25" s="12">
        <v>0</v>
      </c>
      <c r="IL25" s="12">
        <v>0</v>
      </c>
      <c r="IM25" s="13"/>
      <c r="IN25" s="12">
        <v>0</v>
      </c>
      <c r="IO25" s="12">
        <v>0</v>
      </c>
      <c r="IP25" s="12">
        <v>0</v>
      </c>
      <c r="IQ25" s="12">
        <v>0</v>
      </c>
      <c r="IR25" s="13"/>
      <c r="IS25" s="12">
        <v>0</v>
      </c>
      <c r="IT25" s="12">
        <v>0</v>
      </c>
      <c r="IU25" s="12">
        <v>0</v>
      </c>
      <c r="IV25" s="12">
        <v>0</v>
      </c>
      <c r="IW25" s="13"/>
      <c r="IX25" s="12">
        <v>0</v>
      </c>
      <c r="IY25" s="12">
        <v>17909000</v>
      </c>
      <c r="IZ25" s="12">
        <v>0</v>
      </c>
      <c r="JA25" s="12">
        <v>17909000</v>
      </c>
      <c r="JB25" s="13"/>
    </row>
    <row r="26" spans="1:262" hidden="1">
      <c r="A26" s="10">
        <v>20</v>
      </c>
      <c r="B26" s="11" t="s">
        <v>22</v>
      </c>
      <c r="C26" s="12">
        <v>0</v>
      </c>
      <c r="D26" s="12">
        <v>0</v>
      </c>
      <c r="E26" s="12">
        <v>0</v>
      </c>
      <c r="F26" s="12">
        <v>0</v>
      </c>
      <c r="G26" s="13"/>
      <c r="H26" s="12">
        <v>0</v>
      </c>
      <c r="I26" s="12">
        <v>0</v>
      </c>
      <c r="J26" s="12">
        <v>0</v>
      </c>
      <c r="K26" s="12">
        <v>0</v>
      </c>
      <c r="L26" s="13"/>
      <c r="M26" s="12">
        <v>0</v>
      </c>
      <c r="N26" s="12">
        <v>0</v>
      </c>
      <c r="O26" s="12">
        <v>0</v>
      </c>
      <c r="P26" s="12">
        <v>0</v>
      </c>
      <c r="Q26" s="13"/>
      <c r="R26" s="12">
        <v>0</v>
      </c>
      <c r="S26" s="12">
        <v>0</v>
      </c>
      <c r="T26" s="12">
        <v>0</v>
      </c>
      <c r="U26" s="12">
        <v>0</v>
      </c>
      <c r="V26" s="13"/>
      <c r="W26" s="12">
        <v>0</v>
      </c>
      <c r="X26" s="12">
        <v>0</v>
      </c>
      <c r="Y26" s="12">
        <v>0</v>
      </c>
      <c r="Z26" s="12">
        <v>0</v>
      </c>
      <c r="AA26" s="13"/>
      <c r="AB26" s="12">
        <v>0</v>
      </c>
      <c r="AC26" s="12">
        <v>0</v>
      </c>
      <c r="AD26" s="12">
        <v>0</v>
      </c>
      <c r="AE26" s="12">
        <v>0</v>
      </c>
      <c r="AF26" s="13"/>
      <c r="AG26" s="12">
        <v>66</v>
      </c>
      <c r="AH26" s="12">
        <v>46200000</v>
      </c>
      <c r="AI26" s="12">
        <v>0</v>
      </c>
      <c r="AJ26" s="12">
        <v>46200000</v>
      </c>
      <c r="AK26" s="13"/>
      <c r="AL26" s="12">
        <v>0</v>
      </c>
      <c r="AM26" s="12">
        <v>0</v>
      </c>
      <c r="AN26" s="12">
        <v>0</v>
      </c>
      <c r="AO26" s="12">
        <v>0</v>
      </c>
      <c r="AP26" s="13"/>
      <c r="AQ26" s="12">
        <v>0</v>
      </c>
      <c r="AR26" s="12">
        <v>0</v>
      </c>
      <c r="AS26" s="12">
        <v>0</v>
      </c>
      <c r="AT26" s="12">
        <v>0</v>
      </c>
      <c r="AU26" s="13"/>
      <c r="AV26" s="12">
        <v>0</v>
      </c>
      <c r="AW26" s="12">
        <v>0</v>
      </c>
      <c r="AX26" s="12">
        <v>0</v>
      </c>
      <c r="AY26" s="12">
        <v>0</v>
      </c>
      <c r="AZ26" s="13"/>
      <c r="BA26" s="12">
        <v>0</v>
      </c>
      <c r="BB26" s="12">
        <v>0</v>
      </c>
      <c r="BC26" s="12">
        <v>0</v>
      </c>
      <c r="BD26" s="12">
        <v>0</v>
      </c>
      <c r="BE26" s="13"/>
      <c r="BF26" s="12">
        <v>2</v>
      </c>
      <c r="BG26" s="12">
        <v>12000</v>
      </c>
      <c r="BH26" s="12">
        <v>0</v>
      </c>
      <c r="BI26" s="12">
        <v>12000</v>
      </c>
      <c r="BJ26" s="13"/>
      <c r="BK26" s="12">
        <v>0</v>
      </c>
      <c r="BL26" s="12">
        <v>0</v>
      </c>
      <c r="BM26" s="12">
        <v>0</v>
      </c>
      <c r="BN26" s="12">
        <v>0</v>
      </c>
      <c r="BO26" s="13"/>
      <c r="BP26" s="12">
        <v>0</v>
      </c>
      <c r="BQ26" s="12">
        <v>0</v>
      </c>
      <c r="BR26" s="12">
        <v>0</v>
      </c>
      <c r="BS26" s="12">
        <v>0</v>
      </c>
      <c r="BT26" s="13"/>
      <c r="BU26" s="12">
        <v>0</v>
      </c>
      <c r="BV26" s="12">
        <v>0</v>
      </c>
      <c r="BW26" s="12">
        <v>0</v>
      </c>
      <c r="BX26" s="12">
        <v>0</v>
      </c>
      <c r="BY26" s="13"/>
      <c r="BZ26" s="12">
        <v>0</v>
      </c>
      <c r="CA26" s="12">
        <v>0</v>
      </c>
      <c r="CB26" s="12">
        <v>0</v>
      </c>
      <c r="CC26" s="12">
        <v>0</v>
      </c>
      <c r="CD26" s="13"/>
      <c r="CE26" s="12">
        <v>0</v>
      </c>
      <c r="CF26" s="12">
        <v>0</v>
      </c>
      <c r="CG26" s="12">
        <v>0</v>
      </c>
      <c r="CH26" s="12">
        <v>0</v>
      </c>
      <c r="CI26" s="13"/>
      <c r="CJ26" s="12">
        <v>0</v>
      </c>
      <c r="CK26" s="12">
        <v>0</v>
      </c>
      <c r="CL26" s="12">
        <v>0</v>
      </c>
      <c r="CM26" s="12">
        <v>0</v>
      </c>
      <c r="CN26" s="13"/>
      <c r="CO26" s="12">
        <v>1</v>
      </c>
      <c r="CP26" s="12">
        <v>50000</v>
      </c>
      <c r="CQ26" s="12">
        <v>0</v>
      </c>
      <c r="CR26" s="12">
        <v>50000</v>
      </c>
      <c r="CS26" s="13"/>
      <c r="CT26" s="12">
        <v>0</v>
      </c>
      <c r="CU26" s="12">
        <v>950000</v>
      </c>
      <c r="CV26" s="12">
        <v>0</v>
      </c>
      <c r="CW26" s="12">
        <v>950000</v>
      </c>
      <c r="CX26" s="13"/>
      <c r="CY26" s="12">
        <v>0</v>
      </c>
      <c r="CZ26" s="12">
        <v>0</v>
      </c>
      <c r="DA26" s="12">
        <v>0</v>
      </c>
      <c r="DB26" s="12">
        <v>0</v>
      </c>
      <c r="DC26" s="13"/>
      <c r="DD26" s="12">
        <v>0</v>
      </c>
      <c r="DE26" s="12">
        <v>0</v>
      </c>
      <c r="DF26" s="12">
        <v>0</v>
      </c>
      <c r="DG26" s="12">
        <v>0</v>
      </c>
      <c r="DH26" s="13"/>
      <c r="DI26" s="12">
        <v>32</v>
      </c>
      <c r="DJ26" s="12">
        <v>275000</v>
      </c>
      <c r="DK26" s="12">
        <v>0</v>
      </c>
      <c r="DL26" s="12">
        <v>275000</v>
      </c>
      <c r="DM26" s="13"/>
      <c r="DN26" s="12">
        <v>0</v>
      </c>
      <c r="DO26" s="12">
        <v>250000</v>
      </c>
      <c r="DP26" s="12">
        <v>0</v>
      </c>
      <c r="DQ26" s="12">
        <v>250000</v>
      </c>
      <c r="DR26" s="13"/>
      <c r="DS26" s="12">
        <v>0</v>
      </c>
      <c r="DT26" s="12">
        <v>0</v>
      </c>
      <c r="DU26" s="12">
        <v>0</v>
      </c>
      <c r="DV26" s="12">
        <v>0</v>
      </c>
      <c r="DW26" s="13"/>
      <c r="DX26" s="12">
        <v>0</v>
      </c>
      <c r="DY26" s="12">
        <v>0</v>
      </c>
      <c r="DZ26" s="12">
        <v>0</v>
      </c>
      <c r="EA26" s="12">
        <v>0</v>
      </c>
      <c r="EB26" s="13"/>
      <c r="EC26" s="12">
        <v>0</v>
      </c>
      <c r="ED26" s="12">
        <v>0</v>
      </c>
      <c r="EE26" s="12">
        <v>0</v>
      </c>
      <c r="EF26" s="12">
        <v>0</v>
      </c>
      <c r="EG26" s="13"/>
      <c r="EH26" s="12">
        <v>0</v>
      </c>
      <c r="EI26" s="12">
        <v>0</v>
      </c>
      <c r="EJ26" s="12">
        <v>0</v>
      </c>
      <c r="EK26" s="12">
        <v>0</v>
      </c>
      <c r="EL26" s="13"/>
      <c r="EM26" s="12">
        <v>0</v>
      </c>
      <c r="EN26" s="12">
        <v>0</v>
      </c>
      <c r="EO26" s="12">
        <v>0</v>
      </c>
      <c r="EP26" s="12">
        <v>0</v>
      </c>
      <c r="EQ26" s="13"/>
      <c r="ER26" s="12">
        <v>0</v>
      </c>
      <c r="ES26" s="12">
        <v>0</v>
      </c>
      <c r="ET26" s="12">
        <v>0</v>
      </c>
      <c r="EU26" s="12">
        <v>0</v>
      </c>
      <c r="EV26" s="13"/>
      <c r="EW26" s="12">
        <v>0</v>
      </c>
      <c r="EX26" s="12">
        <v>0</v>
      </c>
      <c r="EY26" s="12">
        <v>0</v>
      </c>
      <c r="EZ26" s="12">
        <v>0</v>
      </c>
      <c r="FA26" s="13"/>
      <c r="FB26" s="12">
        <v>0</v>
      </c>
      <c r="FC26" s="12">
        <v>0</v>
      </c>
      <c r="FD26" s="12">
        <v>0</v>
      </c>
      <c r="FE26" s="12">
        <v>0</v>
      </c>
      <c r="FF26" s="13"/>
      <c r="FG26" s="12">
        <v>0</v>
      </c>
      <c r="FH26" s="12">
        <v>0</v>
      </c>
      <c r="FI26" s="12">
        <v>0</v>
      </c>
      <c r="FJ26" s="12">
        <v>0</v>
      </c>
      <c r="FK26" s="13"/>
      <c r="FL26" s="12">
        <v>0</v>
      </c>
      <c r="FM26" s="12">
        <v>0</v>
      </c>
      <c r="FN26" s="12">
        <v>0</v>
      </c>
      <c r="FO26" s="12">
        <v>0</v>
      </c>
      <c r="FP26" s="13"/>
      <c r="FQ26" s="12">
        <v>0</v>
      </c>
      <c r="FR26" s="12">
        <v>0</v>
      </c>
      <c r="FS26" s="12">
        <v>0</v>
      </c>
      <c r="FT26" s="12">
        <v>0</v>
      </c>
      <c r="FU26" s="13"/>
      <c r="FV26" s="12">
        <v>0</v>
      </c>
      <c r="FW26" s="12">
        <v>0</v>
      </c>
      <c r="FX26" s="12">
        <v>0</v>
      </c>
      <c r="FY26" s="12">
        <v>0</v>
      </c>
      <c r="FZ26" s="13"/>
      <c r="GA26" s="12">
        <v>0</v>
      </c>
      <c r="GB26" s="12">
        <v>0</v>
      </c>
      <c r="GC26" s="12">
        <v>0</v>
      </c>
      <c r="GD26" s="12">
        <v>0</v>
      </c>
      <c r="GE26" s="13"/>
      <c r="GF26" s="12">
        <v>0</v>
      </c>
      <c r="GG26" s="12">
        <v>0</v>
      </c>
      <c r="GH26" s="12">
        <v>0</v>
      </c>
      <c r="GI26" s="12">
        <v>0</v>
      </c>
      <c r="GJ26" s="13"/>
      <c r="GK26" s="12">
        <v>0</v>
      </c>
      <c r="GL26" s="12">
        <v>0</v>
      </c>
      <c r="GM26" s="12">
        <v>0</v>
      </c>
      <c r="GN26" s="12">
        <v>0</v>
      </c>
      <c r="GO26" s="13"/>
      <c r="GP26" s="12">
        <v>0</v>
      </c>
      <c r="GQ26" s="12">
        <v>0</v>
      </c>
      <c r="GR26" s="12">
        <v>0</v>
      </c>
      <c r="GS26" s="12">
        <v>0</v>
      </c>
      <c r="GT26" s="13"/>
      <c r="GU26" s="12">
        <v>0</v>
      </c>
      <c r="GV26" s="12">
        <v>0</v>
      </c>
      <c r="GW26" s="12">
        <v>0</v>
      </c>
      <c r="GX26" s="12">
        <v>0</v>
      </c>
      <c r="GY26" s="13"/>
      <c r="GZ26" s="12">
        <v>0</v>
      </c>
      <c r="HA26" s="12">
        <v>0</v>
      </c>
      <c r="HB26" s="12">
        <v>0</v>
      </c>
      <c r="HC26" s="12">
        <v>0</v>
      </c>
      <c r="HD26" s="13"/>
      <c r="HE26" s="12">
        <v>0</v>
      </c>
      <c r="HF26" s="12">
        <v>0</v>
      </c>
      <c r="HG26" s="12">
        <v>0</v>
      </c>
      <c r="HH26" s="12">
        <v>0</v>
      </c>
      <c r="HI26" s="13"/>
      <c r="HJ26" s="12">
        <v>0</v>
      </c>
      <c r="HK26" s="12">
        <v>0</v>
      </c>
      <c r="HL26" s="12">
        <v>0</v>
      </c>
      <c r="HM26" s="12">
        <v>0</v>
      </c>
      <c r="HN26" s="13"/>
      <c r="HO26" s="12">
        <v>0</v>
      </c>
      <c r="HP26" s="12">
        <v>0</v>
      </c>
      <c r="HQ26" s="12">
        <v>0</v>
      </c>
      <c r="HR26" s="12">
        <v>0</v>
      </c>
      <c r="HS26" s="13"/>
      <c r="HT26" s="12">
        <v>0</v>
      </c>
      <c r="HU26" s="12">
        <v>0</v>
      </c>
      <c r="HV26" s="12">
        <v>0</v>
      </c>
      <c r="HW26" s="12">
        <v>0</v>
      </c>
      <c r="HX26" s="13"/>
      <c r="HY26" s="12">
        <v>0</v>
      </c>
      <c r="HZ26" s="12">
        <v>0</v>
      </c>
      <c r="IA26" s="12">
        <v>0</v>
      </c>
      <c r="IB26" s="12">
        <v>0</v>
      </c>
      <c r="IC26" s="13"/>
      <c r="ID26" s="12">
        <v>0</v>
      </c>
      <c r="IE26" s="12">
        <v>0</v>
      </c>
      <c r="IF26" s="12">
        <v>0</v>
      </c>
      <c r="IG26" s="12">
        <v>0</v>
      </c>
      <c r="IH26" s="13"/>
      <c r="II26" s="12">
        <v>0</v>
      </c>
      <c r="IJ26" s="12">
        <v>0</v>
      </c>
      <c r="IK26" s="12">
        <v>0</v>
      </c>
      <c r="IL26" s="12">
        <v>0</v>
      </c>
      <c r="IM26" s="13"/>
      <c r="IN26" s="12">
        <v>0</v>
      </c>
      <c r="IO26" s="12">
        <v>0</v>
      </c>
      <c r="IP26" s="12">
        <v>0</v>
      </c>
      <c r="IQ26" s="12">
        <v>0</v>
      </c>
      <c r="IR26" s="13"/>
      <c r="IS26" s="12">
        <v>0</v>
      </c>
      <c r="IT26" s="12">
        <v>0</v>
      </c>
      <c r="IU26" s="12">
        <v>0</v>
      </c>
      <c r="IV26" s="12">
        <v>0</v>
      </c>
      <c r="IW26" s="13"/>
      <c r="IX26" s="12">
        <v>0</v>
      </c>
      <c r="IY26" s="12">
        <v>47737000</v>
      </c>
      <c r="IZ26" s="12">
        <v>0</v>
      </c>
      <c r="JA26" s="12">
        <v>47737000</v>
      </c>
      <c r="JB26" s="13"/>
    </row>
    <row r="27" spans="1:262" hidden="1">
      <c r="A27" s="10">
        <v>21</v>
      </c>
      <c r="B27" s="11" t="s">
        <v>23</v>
      </c>
      <c r="C27" s="12">
        <v>0</v>
      </c>
      <c r="D27" s="12">
        <v>0</v>
      </c>
      <c r="E27" s="12">
        <v>0</v>
      </c>
      <c r="F27" s="12">
        <v>0</v>
      </c>
      <c r="G27" s="13"/>
      <c r="H27" s="12">
        <v>0</v>
      </c>
      <c r="I27" s="12">
        <v>0</v>
      </c>
      <c r="J27" s="12">
        <v>0</v>
      </c>
      <c r="K27" s="12">
        <v>0</v>
      </c>
      <c r="L27" s="13"/>
      <c r="M27" s="12">
        <v>0</v>
      </c>
      <c r="N27" s="12">
        <v>0</v>
      </c>
      <c r="O27" s="12">
        <v>0</v>
      </c>
      <c r="P27" s="12">
        <v>0</v>
      </c>
      <c r="Q27" s="13"/>
      <c r="R27" s="12">
        <v>0</v>
      </c>
      <c r="S27" s="12">
        <v>0</v>
      </c>
      <c r="T27" s="12">
        <v>0</v>
      </c>
      <c r="U27" s="12">
        <v>0</v>
      </c>
      <c r="V27" s="13"/>
      <c r="W27" s="12">
        <v>0</v>
      </c>
      <c r="X27" s="12">
        <v>0</v>
      </c>
      <c r="Y27" s="12">
        <v>0</v>
      </c>
      <c r="Z27" s="12">
        <v>0</v>
      </c>
      <c r="AA27" s="13"/>
      <c r="AB27" s="12">
        <v>0</v>
      </c>
      <c r="AC27" s="12">
        <v>0</v>
      </c>
      <c r="AD27" s="12">
        <v>0</v>
      </c>
      <c r="AE27" s="12">
        <v>0</v>
      </c>
      <c r="AF27" s="13"/>
      <c r="AG27" s="12">
        <v>92</v>
      </c>
      <c r="AH27" s="12">
        <v>64400000</v>
      </c>
      <c r="AI27" s="12">
        <v>0</v>
      </c>
      <c r="AJ27" s="12">
        <v>64400000</v>
      </c>
      <c r="AK27" s="13"/>
      <c r="AL27" s="12">
        <v>0</v>
      </c>
      <c r="AM27" s="12">
        <v>0</v>
      </c>
      <c r="AN27" s="12">
        <v>0</v>
      </c>
      <c r="AO27" s="12">
        <v>0</v>
      </c>
      <c r="AP27" s="13"/>
      <c r="AQ27" s="12">
        <v>0</v>
      </c>
      <c r="AR27" s="12">
        <v>0</v>
      </c>
      <c r="AS27" s="12">
        <v>0</v>
      </c>
      <c r="AT27" s="12">
        <v>0</v>
      </c>
      <c r="AU27" s="13"/>
      <c r="AV27" s="12">
        <v>0</v>
      </c>
      <c r="AW27" s="12">
        <v>0</v>
      </c>
      <c r="AX27" s="12">
        <v>0</v>
      </c>
      <c r="AY27" s="12">
        <v>0</v>
      </c>
      <c r="AZ27" s="13"/>
      <c r="BA27" s="12">
        <v>0</v>
      </c>
      <c r="BB27" s="12">
        <v>0</v>
      </c>
      <c r="BC27" s="12">
        <v>0</v>
      </c>
      <c r="BD27" s="12">
        <v>0</v>
      </c>
      <c r="BE27" s="13"/>
      <c r="BF27" s="12">
        <v>88</v>
      </c>
      <c r="BG27" s="12">
        <v>528000</v>
      </c>
      <c r="BH27" s="12">
        <v>0</v>
      </c>
      <c r="BI27" s="12">
        <v>528000</v>
      </c>
      <c r="BJ27" s="13"/>
      <c r="BK27" s="12">
        <v>0</v>
      </c>
      <c r="BL27" s="12">
        <v>0</v>
      </c>
      <c r="BM27" s="12">
        <v>0</v>
      </c>
      <c r="BN27" s="12">
        <v>0</v>
      </c>
      <c r="BO27" s="13"/>
      <c r="BP27" s="12">
        <v>0</v>
      </c>
      <c r="BQ27" s="12">
        <v>0</v>
      </c>
      <c r="BR27" s="12">
        <v>0</v>
      </c>
      <c r="BS27" s="12">
        <v>0</v>
      </c>
      <c r="BT27" s="13"/>
      <c r="BU27" s="12">
        <v>0</v>
      </c>
      <c r="BV27" s="12">
        <v>0</v>
      </c>
      <c r="BW27" s="12">
        <v>0</v>
      </c>
      <c r="BX27" s="12">
        <v>0</v>
      </c>
      <c r="BY27" s="13"/>
      <c r="BZ27" s="12">
        <v>0</v>
      </c>
      <c r="CA27" s="12">
        <v>0</v>
      </c>
      <c r="CB27" s="12">
        <v>0</v>
      </c>
      <c r="CC27" s="12">
        <v>0</v>
      </c>
      <c r="CD27" s="13"/>
      <c r="CE27" s="12">
        <v>0</v>
      </c>
      <c r="CF27" s="12">
        <v>0</v>
      </c>
      <c r="CG27" s="12">
        <v>0</v>
      </c>
      <c r="CH27" s="12">
        <v>0</v>
      </c>
      <c r="CI27" s="13"/>
      <c r="CJ27" s="12">
        <v>1</v>
      </c>
      <c r="CK27" s="12">
        <v>250000</v>
      </c>
      <c r="CL27" s="12">
        <v>0</v>
      </c>
      <c r="CM27" s="12">
        <v>250000</v>
      </c>
      <c r="CN27" s="13"/>
      <c r="CO27" s="12">
        <v>1</v>
      </c>
      <c r="CP27" s="12">
        <v>50000</v>
      </c>
      <c r="CQ27" s="12">
        <v>0</v>
      </c>
      <c r="CR27" s="12">
        <v>50000</v>
      </c>
      <c r="CS27" s="13"/>
      <c r="CT27" s="12">
        <v>0</v>
      </c>
      <c r="CU27" s="12">
        <v>950000</v>
      </c>
      <c r="CV27" s="12">
        <v>0</v>
      </c>
      <c r="CW27" s="12">
        <v>950000</v>
      </c>
      <c r="CX27" s="13"/>
      <c r="CY27" s="12">
        <v>0</v>
      </c>
      <c r="CZ27" s="12">
        <v>0</v>
      </c>
      <c r="DA27" s="12">
        <v>0</v>
      </c>
      <c r="DB27" s="12">
        <v>0</v>
      </c>
      <c r="DC27" s="13"/>
      <c r="DD27" s="12">
        <v>0</v>
      </c>
      <c r="DE27" s="12">
        <v>0</v>
      </c>
      <c r="DF27" s="12">
        <v>0</v>
      </c>
      <c r="DG27" s="12">
        <v>0</v>
      </c>
      <c r="DH27" s="13"/>
      <c r="DI27" s="12">
        <v>51</v>
      </c>
      <c r="DJ27" s="12">
        <v>391000</v>
      </c>
      <c r="DK27" s="12">
        <v>0</v>
      </c>
      <c r="DL27" s="12">
        <v>391000</v>
      </c>
      <c r="DM27" s="13"/>
      <c r="DN27" s="12">
        <v>0</v>
      </c>
      <c r="DO27" s="12">
        <v>250000</v>
      </c>
      <c r="DP27" s="12">
        <v>0</v>
      </c>
      <c r="DQ27" s="12">
        <v>250000</v>
      </c>
      <c r="DR27" s="13"/>
      <c r="DS27" s="12">
        <v>0</v>
      </c>
      <c r="DT27" s="12">
        <v>0</v>
      </c>
      <c r="DU27" s="12">
        <v>0</v>
      </c>
      <c r="DV27" s="12">
        <v>0</v>
      </c>
      <c r="DW27" s="13"/>
      <c r="DX27" s="12">
        <v>0</v>
      </c>
      <c r="DY27" s="12">
        <v>0</v>
      </c>
      <c r="DZ27" s="12">
        <v>0</v>
      </c>
      <c r="EA27" s="12">
        <v>0</v>
      </c>
      <c r="EB27" s="13"/>
      <c r="EC27" s="12">
        <v>0</v>
      </c>
      <c r="ED27" s="12">
        <v>0</v>
      </c>
      <c r="EE27" s="12">
        <v>0</v>
      </c>
      <c r="EF27" s="12">
        <v>0</v>
      </c>
      <c r="EG27" s="13"/>
      <c r="EH27" s="12">
        <v>0</v>
      </c>
      <c r="EI27" s="12">
        <v>0</v>
      </c>
      <c r="EJ27" s="12">
        <v>0</v>
      </c>
      <c r="EK27" s="12">
        <v>0</v>
      </c>
      <c r="EL27" s="13"/>
      <c r="EM27" s="12">
        <v>0</v>
      </c>
      <c r="EN27" s="12">
        <v>0</v>
      </c>
      <c r="EO27" s="12">
        <v>0</v>
      </c>
      <c r="EP27" s="12">
        <v>0</v>
      </c>
      <c r="EQ27" s="13"/>
      <c r="ER27" s="12">
        <v>0</v>
      </c>
      <c r="ES27" s="12">
        <v>0</v>
      </c>
      <c r="ET27" s="12">
        <v>0</v>
      </c>
      <c r="EU27" s="12">
        <v>0</v>
      </c>
      <c r="EV27" s="13"/>
      <c r="EW27" s="12">
        <v>0</v>
      </c>
      <c r="EX27" s="12">
        <v>0</v>
      </c>
      <c r="EY27" s="12">
        <v>0</v>
      </c>
      <c r="EZ27" s="12">
        <v>0</v>
      </c>
      <c r="FA27" s="13"/>
      <c r="FB27" s="12">
        <v>0</v>
      </c>
      <c r="FC27" s="12">
        <v>0</v>
      </c>
      <c r="FD27" s="12">
        <v>0</v>
      </c>
      <c r="FE27" s="12">
        <v>0</v>
      </c>
      <c r="FF27" s="13"/>
      <c r="FG27" s="12">
        <v>0</v>
      </c>
      <c r="FH27" s="12">
        <v>0</v>
      </c>
      <c r="FI27" s="12">
        <v>0</v>
      </c>
      <c r="FJ27" s="12">
        <v>0</v>
      </c>
      <c r="FK27" s="13"/>
      <c r="FL27" s="12">
        <v>0</v>
      </c>
      <c r="FM27" s="12">
        <v>0</v>
      </c>
      <c r="FN27" s="12">
        <v>0</v>
      </c>
      <c r="FO27" s="12">
        <v>0</v>
      </c>
      <c r="FP27" s="13"/>
      <c r="FQ27" s="12">
        <v>0</v>
      </c>
      <c r="FR27" s="12">
        <v>0</v>
      </c>
      <c r="FS27" s="12">
        <v>0</v>
      </c>
      <c r="FT27" s="12">
        <v>0</v>
      </c>
      <c r="FU27" s="13"/>
      <c r="FV27" s="12">
        <v>0</v>
      </c>
      <c r="FW27" s="12">
        <v>0</v>
      </c>
      <c r="FX27" s="12">
        <v>0</v>
      </c>
      <c r="FY27" s="12">
        <v>0</v>
      </c>
      <c r="FZ27" s="13"/>
      <c r="GA27" s="12">
        <v>0</v>
      </c>
      <c r="GB27" s="12">
        <v>0</v>
      </c>
      <c r="GC27" s="12">
        <v>0</v>
      </c>
      <c r="GD27" s="12">
        <v>0</v>
      </c>
      <c r="GE27" s="13"/>
      <c r="GF27" s="12">
        <v>0</v>
      </c>
      <c r="GG27" s="12">
        <v>0</v>
      </c>
      <c r="GH27" s="12">
        <v>0</v>
      </c>
      <c r="GI27" s="12">
        <v>0</v>
      </c>
      <c r="GJ27" s="13"/>
      <c r="GK27" s="12">
        <v>0</v>
      </c>
      <c r="GL27" s="12">
        <v>0</v>
      </c>
      <c r="GM27" s="12">
        <v>0</v>
      </c>
      <c r="GN27" s="12">
        <v>0</v>
      </c>
      <c r="GO27" s="13"/>
      <c r="GP27" s="12">
        <v>0</v>
      </c>
      <c r="GQ27" s="12">
        <v>0</v>
      </c>
      <c r="GR27" s="12">
        <v>0</v>
      </c>
      <c r="GS27" s="12">
        <v>0</v>
      </c>
      <c r="GT27" s="13"/>
      <c r="GU27" s="12">
        <v>0</v>
      </c>
      <c r="GV27" s="12">
        <v>0</v>
      </c>
      <c r="GW27" s="12">
        <v>0</v>
      </c>
      <c r="GX27" s="12">
        <v>0</v>
      </c>
      <c r="GY27" s="13"/>
      <c r="GZ27" s="12">
        <v>0</v>
      </c>
      <c r="HA27" s="12">
        <v>0</v>
      </c>
      <c r="HB27" s="12">
        <v>0</v>
      </c>
      <c r="HC27" s="12">
        <v>0</v>
      </c>
      <c r="HD27" s="13"/>
      <c r="HE27" s="12">
        <v>0</v>
      </c>
      <c r="HF27" s="12">
        <v>0</v>
      </c>
      <c r="HG27" s="12">
        <v>0</v>
      </c>
      <c r="HH27" s="12">
        <v>0</v>
      </c>
      <c r="HI27" s="13"/>
      <c r="HJ27" s="12">
        <v>0</v>
      </c>
      <c r="HK27" s="12">
        <v>0</v>
      </c>
      <c r="HL27" s="12">
        <v>0</v>
      </c>
      <c r="HM27" s="12">
        <v>0</v>
      </c>
      <c r="HN27" s="13"/>
      <c r="HO27" s="12">
        <v>0</v>
      </c>
      <c r="HP27" s="12">
        <v>0</v>
      </c>
      <c r="HQ27" s="12">
        <v>0</v>
      </c>
      <c r="HR27" s="12">
        <v>0</v>
      </c>
      <c r="HS27" s="13"/>
      <c r="HT27" s="12">
        <v>0</v>
      </c>
      <c r="HU27" s="12">
        <v>0</v>
      </c>
      <c r="HV27" s="12">
        <v>0</v>
      </c>
      <c r="HW27" s="12">
        <v>0</v>
      </c>
      <c r="HX27" s="13"/>
      <c r="HY27" s="12">
        <v>0</v>
      </c>
      <c r="HZ27" s="12">
        <v>0</v>
      </c>
      <c r="IA27" s="12">
        <v>0</v>
      </c>
      <c r="IB27" s="12">
        <v>0</v>
      </c>
      <c r="IC27" s="13"/>
      <c r="ID27" s="12">
        <v>0</v>
      </c>
      <c r="IE27" s="12">
        <v>0</v>
      </c>
      <c r="IF27" s="12">
        <v>0</v>
      </c>
      <c r="IG27" s="12">
        <v>0</v>
      </c>
      <c r="IH27" s="13"/>
      <c r="II27" s="12">
        <v>0</v>
      </c>
      <c r="IJ27" s="12">
        <v>0</v>
      </c>
      <c r="IK27" s="12">
        <v>0</v>
      </c>
      <c r="IL27" s="12">
        <v>0</v>
      </c>
      <c r="IM27" s="13"/>
      <c r="IN27" s="12">
        <v>0</v>
      </c>
      <c r="IO27" s="12">
        <v>0</v>
      </c>
      <c r="IP27" s="12">
        <v>0</v>
      </c>
      <c r="IQ27" s="12">
        <v>0</v>
      </c>
      <c r="IR27" s="13"/>
      <c r="IS27" s="12">
        <v>0</v>
      </c>
      <c r="IT27" s="12">
        <v>0</v>
      </c>
      <c r="IU27" s="12">
        <v>0</v>
      </c>
      <c r="IV27" s="12">
        <v>0</v>
      </c>
      <c r="IW27" s="13"/>
      <c r="IX27" s="12">
        <v>0</v>
      </c>
      <c r="IY27" s="12">
        <v>66819000</v>
      </c>
      <c r="IZ27" s="12">
        <v>0</v>
      </c>
      <c r="JA27" s="12">
        <v>66819000</v>
      </c>
      <c r="JB27" s="13"/>
    </row>
    <row r="28" spans="1:262" hidden="1">
      <c r="A28" s="10">
        <v>22</v>
      </c>
      <c r="B28" s="11" t="s">
        <v>24</v>
      </c>
      <c r="C28" s="12">
        <v>0</v>
      </c>
      <c r="D28" s="12">
        <v>0</v>
      </c>
      <c r="E28" s="12">
        <v>0</v>
      </c>
      <c r="F28" s="12">
        <v>0</v>
      </c>
      <c r="G28" s="13"/>
      <c r="H28" s="12">
        <v>0</v>
      </c>
      <c r="I28" s="12">
        <v>0</v>
      </c>
      <c r="J28" s="12">
        <v>0</v>
      </c>
      <c r="K28" s="12">
        <v>0</v>
      </c>
      <c r="L28" s="13"/>
      <c r="M28" s="12">
        <v>0</v>
      </c>
      <c r="N28" s="12">
        <v>0</v>
      </c>
      <c r="O28" s="12">
        <v>0</v>
      </c>
      <c r="P28" s="12">
        <v>0</v>
      </c>
      <c r="Q28" s="13"/>
      <c r="R28" s="12">
        <v>0</v>
      </c>
      <c r="S28" s="12">
        <v>0</v>
      </c>
      <c r="T28" s="12">
        <v>0</v>
      </c>
      <c r="U28" s="12">
        <v>0</v>
      </c>
      <c r="V28" s="13"/>
      <c r="W28" s="12">
        <v>0</v>
      </c>
      <c r="X28" s="12">
        <v>0</v>
      </c>
      <c r="Y28" s="12">
        <v>0</v>
      </c>
      <c r="Z28" s="12">
        <v>0</v>
      </c>
      <c r="AA28" s="13"/>
      <c r="AB28" s="12">
        <v>0</v>
      </c>
      <c r="AC28" s="12">
        <v>0</v>
      </c>
      <c r="AD28" s="12">
        <v>0</v>
      </c>
      <c r="AE28" s="12">
        <v>0</v>
      </c>
      <c r="AF28" s="13"/>
      <c r="AG28" s="12">
        <v>37</v>
      </c>
      <c r="AH28" s="12">
        <v>25900000</v>
      </c>
      <c r="AI28" s="12">
        <v>0</v>
      </c>
      <c r="AJ28" s="12">
        <v>25900000</v>
      </c>
      <c r="AK28" s="13"/>
      <c r="AL28" s="12">
        <v>0</v>
      </c>
      <c r="AM28" s="12">
        <v>0</v>
      </c>
      <c r="AN28" s="12">
        <v>0</v>
      </c>
      <c r="AO28" s="12">
        <v>0</v>
      </c>
      <c r="AP28" s="13"/>
      <c r="AQ28" s="12">
        <v>0</v>
      </c>
      <c r="AR28" s="12">
        <v>0</v>
      </c>
      <c r="AS28" s="12">
        <v>0</v>
      </c>
      <c r="AT28" s="12">
        <v>0</v>
      </c>
      <c r="AU28" s="13"/>
      <c r="AV28" s="12">
        <v>0</v>
      </c>
      <c r="AW28" s="12">
        <v>0</v>
      </c>
      <c r="AX28" s="12">
        <v>0</v>
      </c>
      <c r="AY28" s="12">
        <v>0</v>
      </c>
      <c r="AZ28" s="13"/>
      <c r="BA28" s="12">
        <v>0</v>
      </c>
      <c r="BB28" s="12">
        <v>0</v>
      </c>
      <c r="BC28" s="12">
        <v>0</v>
      </c>
      <c r="BD28" s="12">
        <v>0</v>
      </c>
      <c r="BE28" s="13"/>
      <c r="BF28" s="12">
        <v>60</v>
      </c>
      <c r="BG28" s="12">
        <v>432000</v>
      </c>
      <c r="BH28" s="12">
        <v>0</v>
      </c>
      <c r="BI28" s="12">
        <v>432000</v>
      </c>
      <c r="BJ28" s="13"/>
      <c r="BK28" s="12">
        <v>0</v>
      </c>
      <c r="BL28" s="12">
        <v>0</v>
      </c>
      <c r="BM28" s="12">
        <v>0</v>
      </c>
      <c r="BN28" s="12">
        <v>0</v>
      </c>
      <c r="BO28" s="13"/>
      <c r="BP28" s="12">
        <v>0</v>
      </c>
      <c r="BQ28" s="12">
        <v>0</v>
      </c>
      <c r="BR28" s="12">
        <v>0</v>
      </c>
      <c r="BS28" s="12">
        <v>0</v>
      </c>
      <c r="BT28" s="13"/>
      <c r="BU28" s="12">
        <v>0</v>
      </c>
      <c r="BV28" s="12">
        <v>0</v>
      </c>
      <c r="BW28" s="12">
        <v>0</v>
      </c>
      <c r="BX28" s="12">
        <v>0</v>
      </c>
      <c r="BY28" s="13"/>
      <c r="BZ28" s="12">
        <v>0</v>
      </c>
      <c r="CA28" s="12">
        <v>0</v>
      </c>
      <c r="CB28" s="12">
        <v>0</v>
      </c>
      <c r="CC28" s="12">
        <v>0</v>
      </c>
      <c r="CD28" s="13"/>
      <c r="CE28" s="12">
        <v>0</v>
      </c>
      <c r="CF28" s="12">
        <v>0</v>
      </c>
      <c r="CG28" s="12">
        <v>0</v>
      </c>
      <c r="CH28" s="12">
        <v>0</v>
      </c>
      <c r="CI28" s="13"/>
      <c r="CJ28" s="12">
        <v>1</v>
      </c>
      <c r="CK28" s="12">
        <v>250000</v>
      </c>
      <c r="CL28" s="12">
        <v>0</v>
      </c>
      <c r="CM28" s="12">
        <v>250000</v>
      </c>
      <c r="CN28" s="13"/>
      <c r="CO28" s="12">
        <v>1</v>
      </c>
      <c r="CP28" s="12">
        <v>50000</v>
      </c>
      <c r="CQ28" s="12">
        <v>0</v>
      </c>
      <c r="CR28" s="12">
        <v>50000</v>
      </c>
      <c r="CS28" s="13"/>
      <c r="CT28" s="12">
        <v>0</v>
      </c>
      <c r="CU28" s="12">
        <v>950000</v>
      </c>
      <c r="CV28" s="12">
        <v>0</v>
      </c>
      <c r="CW28" s="12">
        <v>950000</v>
      </c>
      <c r="CX28" s="13"/>
      <c r="CY28" s="12">
        <v>0</v>
      </c>
      <c r="CZ28" s="12">
        <v>0</v>
      </c>
      <c r="DA28" s="12">
        <v>0</v>
      </c>
      <c r="DB28" s="12">
        <v>0</v>
      </c>
      <c r="DC28" s="13"/>
      <c r="DD28" s="12">
        <v>0</v>
      </c>
      <c r="DE28" s="12">
        <v>0</v>
      </c>
      <c r="DF28" s="12">
        <v>0</v>
      </c>
      <c r="DG28" s="12">
        <v>0</v>
      </c>
      <c r="DH28" s="13"/>
      <c r="DI28" s="12">
        <v>22</v>
      </c>
      <c r="DJ28" s="12">
        <v>243000</v>
      </c>
      <c r="DK28" s="12">
        <v>0</v>
      </c>
      <c r="DL28" s="12">
        <v>243000</v>
      </c>
      <c r="DM28" s="13"/>
      <c r="DN28" s="12">
        <v>0</v>
      </c>
      <c r="DO28" s="12">
        <v>250000</v>
      </c>
      <c r="DP28" s="12">
        <v>0</v>
      </c>
      <c r="DQ28" s="12">
        <v>250000</v>
      </c>
      <c r="DR28" s="13"/>
      <c r="DS28" s="12">
        <v>0</v>
      </c>
      <c r="DT28" s="12">
        <v>0</v>
      </c>
      <c r="DU28" s="12">
        <v>0</v>
      </c>
      <c r="DV28" s="12">
        <v>0</v>
      </c>
      <c r="DW28" s="13"/>
      <c r="DX28" s="12">
        <v>0</v>
      </c>
      <c r="DY28" s="12">
        <v>0</v>
      </c>
      <c r="DZ28" s="12">
        <v>0</v>
      </c>
      <c r="EA28" s="12">
        <v>0</v>
      </c>
      <c r="EB28" s="13"/>
      <c r="EC28" s="12">
        <v>0</v>
      </c>
      <c r="ED28" s="12">
        <v>0</v>
      </c>
      <c r="EE28" s="12">
        <v>0</v>
      </c>
      <c r="EF28" s="12">
        <v>0</v>
      </c>
      <c r="EG28" s="13"/>
      <c r="EH28" s="12">
        <v>0</v>
      </c>
      <c r="EI28" s="12">
        <v>0</v>
      </c>
      <c r="EJ28" s="12">
        <v>0</v>
      </c>
      <c r="EK28" s="12">
        <v>0</v>
      </c>
      <c r="EL28" s="13"/>
      <c r="EM28" s="12">
        <v>0</v>
      </c>
      <c r="EN28" s="12">
        <v>0</v>
      </c>
      <c r="EO28" s="12">
        <v>0</v>
      </c>
      <c r="EP28" s="12">
        <v>0</v>
      </c>
      <c r="EQ28" s="13"/>
      <c r="ER28" s="12">
        <v>0</v>
      </c>
      <c r="ES28" s="12">
        <v>0</v>
      </c>
      <c r="ET28" s="12">
        <v>0</v>
      </c>
      <c r="EU28" s="12">
        <v>0</v>
      </c>
      <c r="EV28" s="13"/>
      <c r="EW28" s="12">
        <v>0</v>
      </c>
      <c r="EX28" s="12">
        <v>0</v>
      </c>
      <c r="EY28" s="12">
        <v>0</v>
      </c>
      <c r="EZ28" s="12">
        <v>0</v>
      </c>
      <c r="FA28" s="13"/>
      <c r="FB28" s="12">
        <v>0</v>
      </c>
      <c r="FC28" s="12">
        <v>0</v>
      </c>
      <c r="FD28" s="12">
        <v>0</v>
      </c>
      <c r="FE28" s="12">
        <v>0</v>
      </c>
      <c r="FF28" s="13"/>
      <c r="FG28" s="12">
        <v>0</v>
      </c>
      <c r="FH28" s="12">
        <v>0</v>
      </c>
      <c r="FI28" s="12">
        <v>0</v>
      </c>
      <c r="FJ28" s="12">
        <v>0</v>
      </c>
      <c r="FK28" s="13"/>
      <c r="FL28" s="12">
        <v>0</v>
      </c>
      <c r="FM28" s="12">
        <v>0</v>
      </c>
      <c r="FN28" s="12">
        <v>0</v>
      </c>
      <c r="FO28" s="12">
        <v>0</v>
      </c>
      <c r="FP28" s="13"/>
      <c r="FQ28" s="12">
        <v>0</v>
      </c>
      <c r="FR28" s="12">
        <v>0</v>
      </c>
      <c r="FS28" s="12">
        <v>0</v>
      </c>
      <c r="FT28" s="12">
        <v>0</v>
      </c>
      <c r="FU28" s="13"/>
      <c r="FV28" s="12">
        <v>0</v>
      </c>
      <c r="FW28" s="12">
        <v>0</v>
      </c>
      <c r="FX28" s="12">
        <v>0</v>
      </c>
      <c r="FY28" s="12">
        <v>0</v>
      </c>
      <c r="FZ28" s="13"/>
      <c r="GA28" s="12">
        <v>0</v>
      </c>
      <c r="GB28" s="12">
        <v>0</v>
      </c>
      <c r="GC28" s="12">
        <v>0</v>
      </c>
      <c r="GD28" s="12">
        <v>0</v>
      </c>
      <c r="GE28" s="13"/>
      <c r="GF28" s="12">
        <v>0</v>
      </c>
      <c r="GG28" s="12">
        <v>0</v>
      </c>
      <c r="GH28" s="12">
        <v>0</v>
      </c>
      <c r="GI28" s="12">
        <v>0</v>
      </c>
      <c r="GJ28" s="13"/>
      <c r="GK28" s="12">
        <v>0</v>
      </c>
      <c r="GL28" s="12">
        <v>0</v>
      </c>
      <c r="GM28" s="12">
        <v>0</v>
      </c>
      <c r="GN28" s="12">
        <v>0</v>
      </c>
      <c r="GO28" s="13"/>
      <c r="GP28" s="12">
        <v>0</v>
      </c>
      <c r="GQ28" s="12">
        <v>0</v>
      </c>
      <c r="GR28" s="12">
        <v>0</v>
      </c>
      <c r="GS28" s="12">
        <v>0</v>
      </c>
      <c r="GT28" s="13"/>
      <c r="GU28" s="12">
        <v>0</v>
      </c>
      <c r="GV28" s="12">
        <v>0</v>
      </c>
      <c r="GW28" s="12">
        <v>0</v>
      </c>
      <c r="GX28" s="12">
        <v>0</v>
      </c>
      <c r="GY28" s="13"/>
      <c r="GZ28" s="12">
        <v>0</v>
      </c>
      <c r="HA28" s="12">
        <v>0</v>
      </c>
      <c r="HB28" s="12">
        <v>0</v>
      </c>
      <c r="HC28" s="12">
        <v>0</v>
      </c>
      <c r="HD28" s="13"/>
      <c r="HE28" s="12">
        <v>0</v>
      </c>
      <c r="HF28" s="12">
        <v>0</v>
      </c>
      <c r="HG28" s="12">
        <v>0</v>
      </c>
      <c r="HH28" s="12">
        <v>0</v>
      </c>
      <c r="HI28" s="13"/>
      <c r="HJ28" s="12">
        <v>0</v>
      </c>
      <c r="HK28" s="12">
        <v>0</v>
      </c>
      <c r="HL28" s="12">
        <v>0</v>
      </c>
      <c r="HM28" s="12">
        <v>0</v>
      </c>
      <c r="HN28" s="13"/>
      <c r="HO28" s="12">
        <v>0</v>
      </c>
      <c r="HP28" s="12">
        <v>0</v>
      </c>
      <c r="HQ28" s="12">
        <v>0</v>
      </c>
      <c r="HR28" s="12">
        <v>0</v>
      </c>
      <c r="HS28" s="13"/>
      <c r="HT28" s="12">
        <v>0</v>
      </c>
      <c r="HU28" s="12">
        <v>0</v>
      </c>
      <c r="HV28" s="12">
        <v>0</v>
      </c>
      <c r="HW28" s="12">
        <v>0</v>
      </c>
      <c r="HX28" s="13"/>
      <c r="HY28" s="12">
        <v>0</v>
      </c>
      <c r="HZ28" s="12">
        <v>0</v>
      </c>
      <c r="IA28" s="12">
        <v>0</v>
      </c>
      <c r="IB28" s="12">
        <v>0</v>
      </c>
      <c r="IC28" s="13"/>
      <c r="ID28" s="12">
        <v>0</v>
      </c>
      <c r="IE28" s="12">
        <v>0</v>
      </c>
      <c r="IF28" s="12">
        <v>0</v>
      </c>
      <c r="IG28" s="12">
        <v>0</v>
      </c>
      <c r="IH28" s="13"/>
      <c r="II28" s="12">
        <v>0</v>
      </c>
      <c r="IJ28" s="12">
        <v>0</v>
      </c>
      <c r="IK28" s="12">
        <v>0</v>
      </c>
      <c r="IL28" s="12">
        <v>0</v>
      </c>
      <c r="IM28" s="13"/>
      <c r="IN28" s="12">
        <v>0</v>
      </c>
      <c r="IO28" s="12">
        <v>0</v>
      </c>
      <c r="IP28" s="12">
        <v>0</v>
      </c>
      <c r="IQ28" s="12">
        <v>0</v>
      </c>
      <c r="IR28" s="13"/>
      <c r="IS28" s="12">
        <v>0</v>
      </c>
      <c r="IT28" s="12">
        <v>0</v>
      </c>
      <c r="IU28" s="12">
        <v>0</v>
      </c>
      <c r="IV28" s="12">
        <v>0</v>
      </c>
      <c r="IW28" s="13"/>
      <c r="IX28" s="12">
        <v>0</v>
      </c>
      <c r="IY28" s="12">
        <v>28075000</v>
      </c>
      <c r="IZ28" s="12">
        <v>0</v>
      </c>
      <c r="JA28" s="12">
        <v>28075000</v>
      </c>
      <c r="JB28" s="13"/>
    </row>
    <row r="29" spans="1:262" hidden="1">
      <c r="A29" s="10">
        <v>23</v>
      </c>
      <c r="B29" s="11" t="s">
        <v>25</v>
      </c>
      <c r="C29" s="12">
        <v>0</v>
      </c>
      <c r="D29" s="12">
        <v>0</v>
      </c>
      <c r="E29" s="12">
        <v>0</v>
      </c>
      <c r="F29" s="12">
        <v>0</v>
      </c>
      <c r="G29" s="13"/>
      <c r="H29" s="12">
        <v>0</v>
      </c>
      <c r="I29" s="12">
        <v>0</v>
      </c>
      <c r="J29" s="12">
        <v>0</v>
      </c>
      <c r="K29" s="12">
        <v>0</v>
      </c>
      <c r="L29" s="13"/>
      <c r="M29" s="12">
        <v>0</v>
      </c>
      <c r="N29" s="12">
        <v>0</v>
      </c>
      <c r="O29" s="12">
        <v>0</v>
      </c>
      <c r="P29" s="12">
        <v>0</v>
      </c>
      <c r="Q29" s="13"/>
      <c r="R29" s="12">
        <v>0</v>
      </c>
      <c r="S29" s="12">
        <v>0</v>
      </c>
      <c r="T29" s="12">
        <v>0</v>
      </c>
      <c r="U29" s="12">
        <v>0</v>
      </c>
      <c r="V29" s="13"/>
      <c r="W29" s="12">
        <v>0</v>
      </c>
      <c r="X29" s="12">
        <v>0</v>
      </c>
      <c r="Y29" s="12">
        <v>0</v>
      </c>
      <c r="Z29" s="12">
        <v>0</v>
      </c>
      <c r="AA29" s="13"/>
      <c r="AB29" s="12">
        <v>0</v>
      </c>
      <c r="AC29" s="12">
        <v>0</v>
      </c>
      <c r="AD29" s="12">
        <v>0</v>
      </c>
      <c r="AE29" s="12">
        <v>0</v>
      </c>
      <c r="AF29" s="13"/>
      <c r="AG29" s="12">
        <v>122</v>
      </c>
      <c r="AH29" s="12">
        <v>85400000</v>
      </c>
      <c r="AI29" s="12">
        <v>0</v>
      </c>
      <c r="AJ29" s="12">
        <v>85400000</v>
      </c>
      <c r="AK29" s="13"/>
      <c r="AL29" s="12">
        <v>0</v>
      </c>
      <c r="AM29" s="12">
        <v>0</v>
      </c>
      <c r="AN29" s="12">
        <v>0</v>
      </c>
      <c r="AO29" s="12">
        <v>0</v>
      </c>
      <c r="AP29" s="13"/>
      <c r="AQ29" s="12">
        <v>0</v>
      </c>
      <c r="AR29" s="12">
        <v>0</v>
      </c>
      <c r="AS29" s="12">
        <v>0</v>
      </c>
      <c r="AT29" s="12">
        <v>0</v>
      </c>
      <c r="AU29" s="13"/>
      <c r="AV29" s="12">
        <v>0</v>
      </c>
      <c r="AW29" s="12">
        <v>0</v>
      </c>
      <c r="AX29" s="12">
        <v>0</v>
      </c>
      <c r="AY29" s="12">
        <v>0</v>
      </c>
      <c r="AZ29" s="13"/>
      <c r="BA29" s="12">
        <v>0</v>
      </c>
      <c r="BB29" s="12">
        <v>0</v>
      </c>
      <c r="BC29" s="12">
        <v>0</v>
      </c>
      <c r="BD29" s="12">
        <v>0</v>
      </c>
      <c r="BE29" s="13"/>
      <c r="BF29" s="12">
        <v>100</v>
      </c>
      <c r="BG29" s="12">
        <v>600000</v>
      </c>
      <c r="BH29" s="12">
        <v>0</v>
      </c>
      <c r="BI29" s="12">
        <v>600000</v>
      </c>
      <c r="BJ29" s="13"/>
      <c r="BK29" s="12">
        <v>0</v>
      </c>
      <c r="BL29" s="12">
        <v>0</v>
      </c>
      <c r="BM29" s="12">
        <v>0</v>
      </c>
      <c r="BN29" s="12">
        <v>0</v>
      </c>
      <c r="BO29" s="13"/>
      <c r="BP29" s="12">
        <v>0</v>
      </c>
      <c r="BQ29" s="12">
        <v>0</v>
      </c>
      <c r="BR29" s="12">
        <v>0</v>
      </c>
      <c r="BS29" s="12">
        <v>0</v>
      </c>
      <c r="BT29" s="13"/>
      <c r="BU29" s="12">
        <v>0</v>
      </c>
      <c r="BV29" s="12">
        <v>0</v>
      </c>
      <c r="BW29" s="12">
        <v>0</v>
      </c>
      <c r="BX29" s="12">
        <v>0</v>
      </c>
      <c r="BY29" s="13"/>
      <c r="BZ29" s="12">
        <v>0</v>
      </c>
      <c r="CA29" s="12">
        <v>0</v>
      </c>
      <c r="CB29" s="12">
        <v>0</v>
      </c>
      <c r="CC29" s="12">
        <v>0</v>
      </c>
      <c r="CD29" s="13"/>
      <c r="CE29" s="12">
        <v>0</v>
      </c>
      <c r="CF29" s="12">
        <v>0</v>
      </c>
      <c r="CG29" s="12">
        <v>0</v>
      </c>
      <c r="CH29" s="12">
        <v>0</v>
      </c>
      <c r="CI29" s="13"/>
      <c r="CJ29" s="12">
        <v>0</v>
      </c>
      <c r="CK29" s="12">
        <v>0</v>
      </c>
      <c r="CL29" s="12">
        <v>0</v>
      </c>
      <c r="CM29" s="12">
        <v>0</v>
      </c>
      <c r="CN29" s="13"/>
      <c r="CO29" s="12">
        <v>1</v>
      </c>
      <c r="CP29" s="12">
        <v>50000</v>
      </c>
      <c r="CQ29" s="12">
        <v>0</v>
      </c>
      <c r="CR29" s="12">
        <v>50000</v>
      </c>
      <c r="CS29" s="13"/>
      <c r="CT29" s="12">
        <v>0</v>
      </c>
      <c r="CU29" s="12">
        <v>950000</v>
      </c>
      <c r="CV29" s="12">
        <v>0</v>
      </c>
      <c r="CW29" s="12">
        <v>950000</v>
      </c>
      <c r="CX29" s="13"/>
      <c r="CY29" s="12">
        <v>0</v>
      </c>
      <c r="CZ29" s="12">
        <v>0</v>
      </c>
      <c r="DA29" s="12">
        <v>0</v>
      </c>
      <c r="DB29" s="12">
        <v>0</v>
      </c>
      <c r="DC29" s="13"/>
      <c r="DD29" s="12">
        <v>0</v>
      </c>
      <c r="DE29" s="12">
        <v>0</v>
      </c>
      <c r="DF29" s="12">
        <v>0</v>
      </c>
      <c r="DG29" s="12">
        <v>0</v>
      </c>
      <c r="DH29" s="13"/>
      <c r="DI29" s="12">
        <v>44</v>
      </c>
      <c r="DJ29" s="12">
        <v>258000</v>
      </c>
      <c r="DK29" s="12">
        <v>0</v>
      </c>
      <c r="DL29" s="12">
        <v>258000</v>
      </c>
      <c r="DM29" s="13"/>
      <c r="DN29" s="12">
        <v>0</v>
      </c>
      <c r="DO29" s="12">
        <v>100000</v>
      </c>
      <c r="DP29" s="12">
        <v>0</v>
      </c>
      <c r="DQ29" s="12">
        <v>100000</v>
      </c>
      <c r="DR29" s="13"/>
      <c r="DS29" s="12">
        <v>0</v>
      </c>
      <c r="DT29" s="12">
        <v>0</v>
      </c>
      <c r="DU29" s="12">
        <v>0</v>
      </c>
      <c r="DV29" s="12">
        <v>0</v>
      </c>
      <c r="DW29" s="13"/>
      <c r="DX29" s="12">
        <v>0</v>
      </c>
      <c r="DY29" s="12">
        <v>0</v>
      </c>
      <c r="DZ29" s="12">
        <v>0</v>
      </c>
      <c r="EA29" s="12">
        <v>0</v>
      </c>
      <c r="EB29" s="13"/>
      <c r="EC29" s="12">
        <v>0</v>
      </c>
      <c r="ED29" s="12">
        <v>0</v>
      </c>
      <c r="EE29" s="12">
        <v>0</v>
      </c>
      <c r="EF29" s="12">
        <v>0</v>
      </c>
      <c r="EG29" s="13"/>
      <c r="EH29" s="12">
        <v>0</v>
      </c>
      <c r="EI29" s="12">
        <v>0</v>
      </c>
      <c r="EJ29" s="12">
        <v>0</v>
      </c>
      <c r="EK29" s="12">
        <v>0</v>
      </c>
      <c r="EL29" s="13"/>
      <c r="EM29" s="12">
        <v>0</v>
      </c>
      <c r="EN29" s="12">
        <v>0</v>
      </c>
      <c r="EO29" s="12">
        <v>0</v>
      </c>
      <c r="EP29" s="12">
        <v>0</v>
      </c>
      <c r="EQ29" s="13"/>
      <c r="ER29" s="12">
        <v>0</v>
      </c>
      <c r="ES29" s="12">
        <v>0</v>
      </c>
      <c r="ET29" s="12">
        <v>0</v>
      </c>
      <c r="EU29" s="12">
        <v>0</v>
      </c>
      <c r="EV29" s="13"/>
      <c r="EW29" s="12">
        <v>0</v>
      </c>
      <c r="EX29" s="12">
        <v>0</v>
      </c>
      <c r="EY29" s="12">
        <v>0</v>
      </c>
      <c r="EZ29" s="12">
        <v>0</v>
      </c>
      <c r="FA29" s="13"/>
      <c r="FB29" s="12">
        <v>0</v>
      </c>
      <c r="FC29" s="12">
        <v>0</v>
      </c>
      <c r="FD29" s="12">
        <v>0</v>
      </c>
      <c r="FE29" s="12">
        <v>0</v>
      </c>
      <c r="FF29" s="13"/>
      <c r="FG29" s="12">
        <v>0</v>
      </c>
      <c r="FH29" s="12">
        <v>0</v>
      </c>
      <c r="FI29" s="12">
        <v>0</v>
      </c>
      <c r="FJ29" s="12">
        <v>0</v>
      </c>
      <c r="FK29" s="13"/>
      <c r="FL29" s="12">
        <v>0</v>
      </c>
      <c r="FM29" s="12">
        <v>0</v>
      </c>
      <c r="FN29" s="12">
        <v>0</v>
      </c>
      <c r="FO29" s="12">
        <v>0</v>
      </c>
      <c r="FP29" s="13"/>
      <c r="FQ29" s="12">
        <v>0</v>
      </c>
      <c r="FR29" s="12">
        <v>0</v>
      </c>
      <c r="FS29" s="12">
        <v>0</v>
      </c>
      <c r="FT29" s="12">
        <v>0</v>
      </c>
      <c r="FU29" s="13"/>
      <c r="FV29" s="12">
        <v>0</v>
      </c>
      <c r="FW29" s="12">
        <v>0</v>
      </c>
      <c r="FX29" s="12">
        <v>0</v>
      </c>
      <c r="FY29" s="12">
        <v>0</v>
      </c>
      <c r="FZ29" s="13"/>
      <c r="GA29" s="12">
        <v>0</v>
      </c>
      <c r="GB29" s="12">
        <v>0</v>
      </c>
      <c r="GC29" s="12">
        <v>0</v>
      </c>
      <c r="GD29" s="12">
        <v>0</v>
      </c>
      <c r="GE29" s="13"/>
      <c r="GF29" s="12">
        <v>0</v>
      </c>
      <c r="GG29" s="12">
        <v>0</v>
      </c>
      <c r="GH29" s="12">
        <v>0</v>
      </c>
      <c r="GI29" s="12">
        <v>0</v>
      </c>
      <c r="GJ29" s="13"/>
      <c r="GK29" s="12">
        <v>0</v>
      </c>
      <c r="GL29" s="12">
        <v>0</v>
      </c>
      <c r="GM29" s="12">
        <v>0</v>
      </c>
      <c r="GN29" s="12">
        <v>0</v>
      </c>
      <c r="GO29" s="13"/>
      <c r="GP29" s="12">
        <v>0</v>
      </c>
      <c r="GQ29" s="12">
        <v>0</v>
      </c>
      <c r="GR29" s="12">
        <v>0</v>
      </c>
      <c r="GS29" s="12">
        <v>0</v>
      </c>
      <c r="GT29" s="13"/>
      <c r="GU29" s="12">
        <v>0</v>
      </c>
      <c r="GV29" s="12">
        <v>0</v>
      </c>
      <c r="GW29" s="12">
        <v>0</v>
      </c>
      <c r="GX29" s="12">
        <v>0</v>
      </c>
      <c r="GY29" s="13"/>
      <c r="GZ29" s="12">
        <v>0</v>
      </c>
      <c r="HA29" s="12">
        <v>0</v>
      </c>
      <c r="HB29" s="12">
        <v>0</v>
      </c>
      <c r="HC29" s="12">
        <v>0</v>
      </c>
      <c r="HD29" s="13"/>
      <c r="HE29" s="12">
        <v>0</v>
      </c>
      <c r="HF29" s="12">
        <v>0</v>
      </c>
      <c r="HG29" s="12">
        <v>0</v>
      </c>
      <c r="HH29" s="12">
        <v>0</v>
      </c>
      <c r="HI29" s="13"/>
      <c r="HJ29" s="12">
        <v>0</v>
      </c>
      <c r="HK29" s="12">
        <v>0</v>
      </c>
      <c r="HL29" s="12">
        <v>0</v>
      </c>
      <c r="HM29" s="12">
        <v>0</v>
      </c>
      <c r="HN29" s="13"/>
      <c r="HO29" s="12">
        <v>0</v>
      </c>
      <c r="HP29" s="12">
        <v>0</v>
      </c>
      <c r="HQ29" s="12">
        <v>0</v>
      </c>
      <c r="HR29" s="12">
        <v>0</v>
      </c>
      <c r="HS29" s="13"/>
      <c r="HT29" s="12">
        <v>0</v>
      </c>
      <c r="HU29" s="12">
        <v>0</v>
      </c>
      <c r="HV29" s="12">
        <v>0</v>
      </c>
      <c r="HW29" s="12">
        <v>0</v>
      </c>
      <c r="HX29" s="13"/>
      <c r="HY29" s="12">
        <v>0</v>
      </c>
      <c r="HZ29" s="12">
        <v>0</v>
      </c>
      <c r="IA29" s="12">
        <v>0</v>
      </c>
      <c r="IB29" s="12">
        <v>0</v>
      </c>
      <c r="IC29" s="13"/>
      <c r="ID29" s="12">
        <v>0</v>
      </c>
      <c r="IE29" s="12">
        <v>0</v>
      </c>
      <c r="IF29" s="12">
        <v>0</v>
      </c>
      <c r="IG29" s="12">
        <v>0</v>
      </c>
      <c r="IH29" s="13"/>
      <c r="II29" s="12">
        <v>0</v>
      </c>
      <c r="IJ29" s="12">
        <v>0</v>
      </c>
      <c r="IK29" s="12">
        <v>0</v>
      </c>
      <c r="IL29" s="12">
        <v>0</v>
      </c>
      <c r="IM29" s="13"/>
      <c r="IN29" s="12">
        <v>0</v>
      </c>
      <c r="IO29" s="12">
        <v>0</v>
      </c>
      <c r="IP29" s="12">
        <v>0</v>
      </c>
      <c r="IQ29" s="12">
        <v>0</v>
      </c>
      <c r="IR29" s="13"/>
      <c r="IS29" s="12">
        <v>0</v>
      </c>
      <c r="IT29" s="12">
        <v>0</v>
      </c>
      <c r="IU29" s="12">
        <v>0</v>
      </c>
      <c r="IV29" s="12">
        <v>0</v>
      </c>
      <c r="IW29" s="13"/>
      <c r="IX29" s="12">
        <v>0</v>
      </c>
      <c r="IY29" s="12">
        <v>87358000</v>
      </c>
      <c r="IZ29" s="12">
        <v>0</v>
      </c>
      <c r="JA29" s="12">
        <v>87358000</v>
      </c>
      <c r="JB29" s="13"/>
    </row>
    <row r="30" spans="1:262" hidden="1">
      <c r="A30" s="10">
        <v>24</v>
      </c>
      <c r="B30" s="11" t="s">
        <v>26</v>
      </c>
      <c r="C30" s="12">
        <v>0</v>
      </c>
      <c r="D30" s="12">
        <v>0</v>
      </c>
      <c r="E30" s="12">
        <v>0</v>
      </c>
      <c r="F30" s="12">
        <v>0</v>
      </c>
      <c r="G30" s="13"/>
      <c r="H30" s="12">
        <v>0</v>
      </c>
      <c r="I30" s="12">
        <v>0</v>
      </c>
      <c r="J30" s="12">
        <v>0</v>
      </c>
      <c r="K30" s="12">
        <v>0</v>
      </c>
      <c r="L30" s="13"/>
      <c r="M30" s="12">
        <v>0</v>
      </c>
      <c r="N30" s="12">
        <v>0</v>
      </c>
      <c r="O30" s="12">
        <v>0</v>
      </c>
      <c r="P30" s="12">
        <v>0</v>
      </c>
      <c r="Q30" s="13"/>
      <c r="R30" s="12">
        <v>0</v>
      </c>
      <c r="S30" s="12">
        <v>0</v>
      </c>
      <c r="T30" s="12">
        <v>0</v>
      </c>
      <c r="U30" s="12">
        <v>0</v>
      </c>
      <c r="V30" s="13"/>
      <c r="W30" s="12">
        <v>0</v>
      </c>
      <c r="X30" s="12">
        <v>0</v>
      </c>
      <c r="Y30" s="12">
        <v>0</v>
      </c>
      <c r="Z30" s="12">
        <v>0</v>
      </c>
      <c r="AA30" s="13"/>
      <c r="AB30" s="12">
        <v>0</v>
      </c>
      <c r="AC30" s="12">
        <v>0</v>
      </c>
      <c r="AD30" s="12">
        <v>0</v>
      </c>
      <c r="AE30" s="12">
        <v>0</v>
      </c>
      <c r="AF30" s="13"/>
      <c r="AG30" s="12">
        <v>89</v>
      </c>
      <c r="AH30" s="12">
        <v>62300000</v>
      </c>
      <c r="AI30" s="12">
        <v>0</v>
      </c>
      <c r="AJ30" s="12">
        <v>62300000</v>
      </c>
      <c r="AK30" s="13"/>
      <c r="AL30" s="12">
        <v>0</v>
      </c>
      <c r="AM30" s="12">
        <v>0</v>
      </c>
      <c r="AN30" s="12">
        <v>0</v>
      </c>
      <c r="AO30" s="12">
        <v>0</v>
      </c>
      <c r="AP30" s="13"/>
      <c r="AQ30" s="12">
        <v>0</v>
      </c>
      <c r="AR30" s="12">
        <v>0</v>
      </c>
      <c r="AS30" s="12">
        <v>0</v>
      </c>
      <c r="AT30" s="12">
        <v>0</v>
      </c>
      <c r="AU30" s="13"/>
      <c r="AV30" s="12">
        <v>0</v>
      </c>
      <c r="AW30" s="12">
        <v>0</v>
      </c>
      <c r="AX30" s="12">
        <v>0</v>
      </c>
      <c r="AY30" s="12">
        <v>0</v>
      </c>
      <c r="AZ30" s="13"/>
      <c r="BA30" s="12">
        <v>0</v>
      </c>
      <c r="BB30" s="12">
        <v>0</v>
      </c>
      <c r="BC30" s="12">
        <v>0</v>
      </c>
      <c r="BD30" s="12">
        <v>0</v>
      </c>
      <c r="BE30" s="13"/>
      <c r="BF30" s="12">
        <v>238</v>
      </c>
      <c r="BG30" s="12">
        <v>1713600</v>
      </c>
      <c r="BH30" s="12">
        <v>0</v>
      </c>
      <c r="BI30" s="12">
        <v>1713600</v>
      </c>
      <c r="BJ30" s="13"/>
      <c r="BK30" s="12">
        <v>0</v>
      </c>
      <c r="BL30" s="12">
        <v>0</v>
      </c>
      <c r="BM30" s="12">
        <v>0</v>
      </c>
      <c r="BN30" s="12">
        <v>0</v>
      </c>
      <c r="BO30" s="13"/>
      <c r="BP30" s="12">
        <v>0</v>
      </c>
      <c r="BQ30" s="12">
        <v>0</v>
      </c>
      <c r="BR30" s="12">
        <v>0</v>
      </c>
      <c r="BS30" s="12">
        <v>0</v>
      </c>
      <c r="BT30" s="13"/>
      <c r="BU30" s="12">
        <v>0</v>
      </c>
      <c r="BV30" s="12">
        <v>0</v>
      </c>
      <c r="BW30" s="12">
        <v>0</v>
      </c>
      <c r="BX30" s="12">
        <v>0</v>
      </c>
      <c r="BY30" s="13"/>
      <c r="BZ30" s="12">
        <v>0</v>
      </c>
      <c r="CA30" s="12">
        <v>0</v>
      </c>
      <c r="CB30" s="12">
        <v>0</v>
      </c>
      <c r="CC30" s="12">
        <v>0</v>
      </c>
      <c r="CD30" s="13"/>
      <c r="CE30" s="12">
        <v>0</v>
      </c>
      <c r="CF30" s="12">
        <v>0</v>
      </c>
      <c r="CG30" s="12">
        <v>0</v>
      </c>
      <c r="CH30" s="12">
        <v>0</v>
      </c>
      <c r="CI30" s="13"/>
      <c r="CJ30" s="12">
        <v>0</v>
      </c>
      <c r="CK30" s="12">
        <v>0</v>
      </c>
      <c r="CL30" s="12">
        <v>0</v>
      </c>
      <c r="CM30" s="12">
        <v>0</v>
      </c>
      <c r="CN30" s="13"/>
      <c r="CO30" s="12">
        <v>1</v>
      </c>
      <c r="CP30" s="12">
        <v>50000</v>
      </c>
      <c r="CQ30" s="12">
        <v>0</v>
      </c>
      <c r="CR30" s="12">
        <v>50000</v>
      </c>
      <c r="CS30" s="13"/>
      <c r="CT30" s="12">
        <v>0</v>
      </c>
      <c r="CU30" s="12">
        <v>950000</v>
      </c>
      <c r="CV30" s="12">
        <v>0</v>
      </c>
      <c r="CW30" s="12">
        <v>950000</v>
      </c>
      <c r="CX30" s="13"/>
      <c r="CY30" s="12">
        <v>0</v>
      </c>
      <c r="CZ30" s="12">
        <v>0</v>
      </c>
      <c r="DA30" s="12">
        <v>0</v>
      </c>
      <c r="DB30" s="12">
        <v>0</v>
      </c>
      <c r="DC30" s="13"/>
      <c r="DD30" s="12">
        <v>0</v>
      </c>
      <c r="DE30" s="12">
        <v>0</v>
      </c>
      <c r="DF30" s="12">
        <v>0</v>
      </c>
      <c r="DG30" s="12">
        <v>0</v>
      </c>
      <c r="DH30" s="13"/>
      <c r="DI30" s="12">
        <v>51</v>
      </c>
      <c r="DJ30" s="12">
        <v>337000</v>
      </c>
      <c r="DK30" s="12">
        <v>0</v>
      </c>
      <c r="DL30" s="12">
        <v>337000</v>
      </c>
      <c r="DM30" s="13"/>
      <c r="DN30" s="12">
        <v>0</v>
      </c>
      <c r="DO30" s="12">
        <v>0</v>
      </c>
      <c r="DP30" s="12">
        <v>0</v>
      </c>
      <c r="DQ30" s="12">
        <v>0</v>
      </c>
      <c r="DR30" s="13"/>
      <c r="DS30" s="12">
        <v>0</v>
      </c>
      <c r="DT30" s="12">
        <v>0</v>
      </c>
      <c r="DU30" s="12">
        <v>0</v>
      </c>
      <c r="DV30" s="12">
        <v>0</v>
      </c>
      <c r="DW30" s="13"/>
      <c r="DX30" s="12">
        <v>0</v>
      </c>
      <c r="DY30" s="12">
        <v>0</v>
      </c>
      <c r="DZ30" s="12">
        <v>0</v>
      </c>
      <c r="EA30" s="12">
        <v>0</v>
      </c>
      <c r="EB30" s="13"/>
      <c r="EC30" s="12">
        <v>0</v>
      </c>
      <c r="ED30" s="12">
        <v>0</v>
      </c>
      <c r="EE30" s="12">
        <v>0</v>
      </c>
      <c r="EF30" s="12">
        <v>0</v>
      </c>
      <c r="EG30" s="13"/>
      <c r="EH30" s="12">
        <v>0</v>
      </c>
      <c r="EI30" s="12">
        <v>0</v>
      </c>
      <c r="EJ30" s="12">
        <v>0</v>
      </c>
      <c r="EK30" s="12">
        <v>0</v>
      </c>
      <c r="EL30" s="13"/>
      <c r="EM30" s="12">
        <v>0</v>
      </c>
      <c r="EN30" s="12">
        <v>0</v>
      </c>
      <c r="EO30" s="12">
        <v>0</v>
      </c>
      <c r="EP30" s="12">
        <v>0</v>
      </c>
      <c r="EQ30" s="13"/>
      <c r="ER30" s="12">
        <v>0</v>
      </c>
      <c r="ES30" s="12">
        <v>0</v>
      </c>
      <c r="ET30" s="12">
        <v>0</v>
      </c>
      <c r="EU30" s="12">
        <v>0</v>
      </c>
      <c r="EV30" s="13"/>
      <c r="EW30" s="12">
        <v>0</v>
      </c>
      <c r="EX30" s="12">
        <v>0</v>
      </c>
      <c r="EY30" s="12">
        <v>0</v>
      </c>
      <c r="EZ30" s="12">
        <v>0</v>
      </c>
      <c r="FA30" s="13"/>
      <c r="FB30" s="12">
        <v>0</v>
      </c>
      <c r="FC30" s="12">
        <v>0</v>
      </c>
      <c r="FD30" s="12">
        <v>0</v>
      </c>
      <c r="FE30" s="12">
        <v>0</v>
      </c>
      <c r="FF30" s="13"/>
      <c r="FG30" s="12">
        <v>0</v>
      </c>
      <c r="FH30" s="12">
        <v>0</v>
      </c>
      <c r="FI30" s="12">
        <v>0</v>
      </c>
      <c r="FJ30" s="12">
        <v>0</v>
      </c>
      <c r="FK30" s="13"/>
      <c r="FL30" s="12">
        <v>0</v>
      </c>
      <c r="FM30" s="12">
        <v>0</v>
      </c>
      <c r="FN30" s="12">
        <v>0</v>
      </c>
      <c r="FO30" s="12">
        <v>0</v>
      </c>
      <c r="FP30" s="13"/>
      <c r="FQ30" s="12">
        <v>0</v>
      </c>
      <c r="FR30" s="12">
        <v>0</v>
      </c>
      <c r="FS30" s="12">
        <v>0</v>
      </c>
      <c r="FT30" s="12">
        <v>0</v>
      </c>
      <c r="FU30" s="13"/>
      <c r="FV30" s="12">
        <v>0</v>
      </c>
      <c r="FW30" s="12">
        <v>0</v>
      </c>
      <c r="FX30" s="12">
        <v>0</v>
      </c>
      <c r="FY30" s="12">
        <v>0</v>
      </c>
      <c r="FZ30" s="13"/>
      <c r="GA30" s="12">
        <v>0</v>
      </c>
      <c r="GB30" s="12">
        <v>0</v>
      </c>
      <c r="GC30" s="12">
        <v>0</v>
      </c>
      <c r="GD30" s="12">
        <v>0</v>
      </c>
      <c r="GE30" s="13"/>
      <c r="GF30" s="12">
        <v>0</v>
      </c>
      <c r="GG30" s="12">
        <v>0</v>
      </c>
      <c r="GH30" s="12">
        <v>0</v>
      </c>
      <c r="GI30" s="12">
        <v>0</v>
      </c>
      <c r="GJ30" s="13"/>
      <c r="GK30" s="12">
        <v>0</v>
      </c>
      <c r="GL30" s="12">
        <v>0</v>
      </c>
      <c r="GM30" s="12">
        <v>0</v>
      </c>
      <c r="GN30" s="12">
        <v>0</v>
      </c>
      <c r="GO30" s="13"/>
      <c r="GP30" s="12">
        <v>0</v>
      </c>
      <c r="GQ30" s="12">
        <v>0</v>
      </c>
      <c r="GR30" s="12">
        <v>0</v>
      </c>
      <c r="GS30" s="12">
        <v>0</v>
      </c>
      <c r="GT30" s="13"/>
      <c r="GU30" s="12">
        <v>0</v>
      </c>
      <c r="GV30" s="12">
        <v>0</v>
      </c>
      <c r="GW30" s="12">
        <v>0</v>
      </c>
      <c r="GX30" s="12">
        <v>0</v>
      </c>
      <c r="GY30" s="13"/>
      <c r="GZ30" s="12">
        <v>0</v>
      </c>
      <c r="HA30" s="12">
        <v>0</v>
      </c>
      <c r="HB30" s="12">
        <v>0</v>
      </c>
      <c r="HC30" s="12">
        <v>0</v>
      </c>
      <c r="HD30" s="13"/>
      <c r="HE30" s="12">
        <v>0</v>
      </c>
      <c r="HF30" s="12">
        <v>0</v>
      </c>
      <c r="HG30" s="12">
        <v>0</v>
      </c>
      <c r="HH30" s="12">
        <v>0</v>
      </c>
      <c r="HI30" s="13"/>
      <c r="HJ30" s="12">
        <v>0</v>
      </c>
      <c r="HK30" s="12">
        <v>0</v>
      </c>
      <c r="HL30" s="12">
        <v>0</v>
      </c>
      <c r="HM30" s="12">
        <v>0</v>
      </c>
      <c r="HN30" s="13"/>
      <c r="HO30" s="12">
        <v>0</v>
      </c>
      <c r="HP30" s="12">
        <v>0</v>
      </c>
      <c r="HQ30" s="12">
        <v>0</v>
      </c>
      <c r="HR30" s="12">
        <v>0</v>
      </c>
      <c r="HS30" s="13"/>
      <c r="HT30" s="12">
        <v>0</v>
      </c>
      <c r="HU30" s="12">
        <v>0</v>
      </c>
      <c r="HV30" s="12">
        <v>0</v>
      </c>
      <c r="HW30" s="12">
        <v>0</v>
      </c>
      <c r="HX30" s="13"/>
      <c r="HY30" s="12">
        <v>0</v>
      </c>
      <c r="HZ30" s="12">
        <v>0</v>
      </c>
      <c r="IA30" s="12">
        <v>0</v>
      </c>
      <c r="IB30" s="12">
        <v>0</v>
      </c>
      <c r="IC30" s="13"/>
      <c r="ID30" s="12">
        <v>0</v>
      </c>
      <c r="IE30" s="12">
        <v>0</v>
      </c>
      <c r="IF30" s="12">
        <v>0</v>
      </c>
      <c r="IG30" s="12">
        <v>0</v>
      </c>
      <c r="IH30" s="13"/>
      <c r="II30" s="12">
        <v>0</v>
      </c>
      <c r="IJ30" s="12">
        <v>0</v>
      </c>
      <c r="IK30" s="12">
        <v>0</v>
      </c>
      <c r="IL30" s="12">
        <v>0</v>
      </c>
      <c r="IM30" s="13"/>
      <c r="IN30" s="12">
        <v>0</v>
      </c>
      <c r="IO30" s="12">
        <v>0</v>
      </c>
      <c r="IP30" s="12">
        <v>0</v>
      </c>
      <c r="IQ30" s="12">
        <v>0</v>
      </c>
      <c r="IR30" s="13"/>
      <c r="IS30" s="12">
        <v>0</v>
      </c>
      <c r="IT30" s="12">
        <v>0</v>
      </c>
      <c r="IU30" s="12">
        <v>0</v>
      </c>
      <c r="IV30" s="12">
        <v>0</v>
      </c>
      <c r="IW30" s="13"/>
      <c r="IX30" s="12">
        <v>0</v>
      </c>
      <c r="IY30" s="12">
        <v>65350600</v>
      </c>
      <c r="IZ30" s="12">
        <v>0</v>
      </c>
      <c r="JA30" s="12">
        <v>65350600</v>
      </c>
      <c r="JB30" s="13"/>
    </row>
    <row r="31" spans="1:262" hidden="1">
      <c r="A31" s="10">
        <v>25</v>
      </c>
      <c r="B31" s="11" t="s">
        <v>27</v>
      </c>
      <c r="C31" s="12">
        <v>0</v>
      </c>
      <c r="D31" s="12">
        <v>0</v>
      </c>
      <c r="E31" s="12">
        <v>0</v>
      </c>
      <c r="F31" s="12">
        <v>0</v>
      </c>
      <c r="G31" s="13"/>
      <c r="H31" s="12">
        <v>0</v>
      </c>
      <c r="I31" s="12">
        <v>0</v>
      </c>
      <c r="J31" s="12">
        <v>0</v>
      </c>
      <c r="K31" s="12">
        <v>0</v>
      </c>
      <c r="L31" s="13"/>
      <c r="M31" s="12">
        <v>0</v>
      </c>
      <c r="N31" s="12">
        <v>0</v>
      </c>
      <c r="O31" s="12">
        <v>0</v>
      </c>
      <c r="P31" s="12">
        <v>0</v>
      </c>
      <c r="Q31" s="13"/>
      <c r="R31" s="12">
        <v>0</v>
      </c>
      <c r="S31" s="12">
        <v>0</v>
      </c>
      <c r="T31" s="12">
        <v>0</v>
      </c>
      <c r="U31" s="12">
        <v>0</v>
      </c>
      <c r="V31" s="13"/>
      <c r="W31" s="12">
        <v>0</v>
      </c>
      <c r="X31" s="12">
        <v>0</v>
      </c>
      <c r="Y31" s="12">
        <v>0</v>
      </c>
      <c r="Z31" s="12">
        <v>0</v>
      </c>
      <c r="AA31" s="13"/>
      <c r="AB31" s="12">
        <v>0</v>
      </c>
      <c r="AC31" s="12">
        <v>0</v>
      </c>
      <c r="AD31" s="12">
        <v>0</v>
      </c>
      <c r="AE31" s="12">
        <v>0</v>
      </c>
      <c r="AF31" s="13"/>
      <c r="AG31" s="12">
        <v>42</v>
      </c>
      <c r="AH31" s="12">
        <v>29400000</v>
      </c>
      <c r="AI31" s="12">
        <v>0</v>
      </c>
      <c r="AJ31" s="12">
        <v>29400000</v>
      </c>
      <c r="AK31" s="13"/>
      <c r="AL31" s="12">
        <v>0</v>
      </c>
      <c r="AM31" s="12">
        <v>0</v>
      </c>
      <c r="AN31" s="12">
        <v>0</v>
      </c>
      <c r="AO31" s="12">
        <v>0</v>
      </c>
      <c r="AP31" s="13"/>
      <c r="AQ31" s="12">
        <v>0</v>
      </c>
      <c r="AR31" s="12">
        <v>0</v>
      </c>
      <c r="AS31" s="12">
        <v>0</v>
      </c>
      <c r="AT31" s="12">
        <v>0</v>
      </c>
      <c r="AU31" s="13"/>
      <c r="AV31" s="12">
        <v>0</v>
      </c>
      <c r="AW31" s="12">
        <v>0</v>
      </c>
      <c r="AX31" s="12">
        <v>0</v>
      </c>
      <c r="AY31" s="12">
        <v>0</v>
      </c>
      <c r="AZ31" s="13"/>
      <c r="BA31" s="12">
        <v>0</v>
      </c>
      <c r="BB31" s="12">
        <v>0</v>
      </c>
      <c r="BC31" s="12">
        <v>0</v>
      </c>
      <c r="BD31" s="12">
        <v>0</v>
      </c>
      <c r="BE31" s="13"/>
      <c r="BF31" s="12">
        <v>63</v>
      </c>
      <c r="BG31" s="12">
        <v>378000</v>
      </c>
      <c r="BH31" s="12">
        <v>0</v>
      </c>
      <c r="BI31" s="12">
        <v>378000</v>
      </c>
      <c r="BJ31" s="13"/>
      <c r="BK31" s="12">
        <v>0</v>
      </c>
      <c r="BL31" s="12">
        <v>0</v>
      </c>
      <c r="BM31" s="12">
        <v>0</v>
      </c>
      <c r="BN31" s="12">
        <v>0</v>
      </c>
      <c r="BO31" s="13"/>
      <c r="BP31" s="12">
        <v>0</v>
      </c>
      <c r="BQ31" s="12">
        <v>0</v>
      </c>
      <c r="BR31" s="12">
        <v>0</v>
      </c>
      <c r="BS31" s="12">
        <v>0</v>
      </c>
      <c r="BT31" s="13"/>
      <c r="BU31" s="12">
        <v>0</v>
      </c>
      <c r="BV31" s="12">
        <v>0</v>
      </c>
      <c r="BW31" s="12">
        <v>0</v>
      </c>
      <c r="BX31" s="12">
        <v>0</v>
      </c>
      <c r="BY31" s="13"/>
      <c r="BZ31" s="12">
        <v>4</v>
      </c>
      <c r="CA31" s="12">
        <v>200000</v>
      </c>
      <c r="CB31" s="12">
        <v>0</v>
      </c>
      <c r="CC31" s="12">
        <v>200000</v>
      </c>
      <c r="CD31" s="13"/>
      <c r="CE31" s="12">
        <v>0</v>
      </c>
      <c r="CF31" s="12">
        <v>0</v>
      </c>
      <c r="CG31" s="12">
        <v>0</v>
      </c>
      <c r="CH31" s="12">
        <v>0</v>
      </c>
      <c r="CI31" s="13"/>
      <c r="CJ31" s="12">
        <v>0</v>
      </c>
      <c r="CK31" s="12">
        <v>0</v>
      </c>
      <c r="CL31" s="12">
        <v>0</v>
      </c>
      <c r="CM31" s="12">
        <v>0</v>
      </c>
      <c r="CN31" s="13"/>
      <c r="CO31" s="12">
        <v>1</v>
      </c>
      <c r="CP31" s="12">
        <v>50000</v>
      </c>
      <c r="CQ31" s="12">
        <v>0</v>
      </c>
      <c r="CR31" s="12">
        <v>50000</v>
      </c>
      <c r="CS31" s="13"/>
      <c r="CT31" s="12">
        <v>0</v>
      </c>
      <c r="CU31" s="12">
        <v>950000</v>
      </c>
      <c r="CV31" s="12">
        <v>0</v>
      </c>
      <c r="CW31" s="12">
        <v>950000</v>
      </c>
      <c r="CX31" s="13"/>
      <c r="CY31" s="12">
        <v>0</v>
      </c>
      <c r="CZ31" s="12">
        <v>0</v>
      </c>
      <c r="DA31" s="12">
        <v>0</v>
      </c>
      <c r="DB31" s="12">
        <v>0</v>
      </c>
      <c r="DC31" s="13"/>
      <c r="DD31" s="12">
        <v>0</v>
      </c>
      <c r="DE31" s="12">
        <v>0</v>
      </c>
      <c r="DF31" s="12">
        <v>0</v>
      </c>
      <c r="DG31" s="12">
        <v>0</v>
      </c>
      <c r="DH31" s="13"/>
      <c r="DI31" s="12">
        <v>33</v>
      </c>
      <c r="DJ31" s="12">
        <v>280000</v>
      </c>
      <c r="DK31" s="12">
        <v>0</v>
      </c>
      <c r="DL31" s="12">
        <v>280000</v>
      </c>
      <c r="DM31" s="13"/>
      <c r="DN31" s="12">
        <v>0</v>
      </c>
      <c r="DO31" s="12">
        <v>250000</v>
      </c>
      <c r="DP31" s="12">
        <v>0</v>
      </c>
      <c r="DQ31" s="12">
        <v>250000</v>
      </c>
      <c r="DR31" s="13"/>
      <c r="DS31" s="12">
        <v>0</v>
      </c>
      <c r="DT31" s="12">
        <v>0</v>
      </c>
      <c r="DU31" s="12">
        <v>0</v>
      </c>
      <c r="DV31" s="12">
        <v>0</v>
      </c>
      <c r="DW31" s="13"/>
      <c r="DX31" s="12">
        <v>0</v>
      </c>
      <c r="DY31" s="12">
        <v>0</v>
      </c>
      <c r="DZ31" s="12">
        <v>0</v>
      </c>
      <c r="EA31" s="12">
        <v>0</v>
      </c>
      <c r="EB31" s="13"/>
      <c r="EC31" s="12">
        <v>0</v>
      </c>
      <c r="ED31" s="12">
        <v>0</v>
      </c>
      <c r="EE31" s="12">
        <v>0</v>
      </c>
      <c r="EF31" s="12">
        <v>0</v>
      </c>
      <c r="EG31" s="13"/>
      <c r="EH31" s="12">
        <v>0</v>
      </c>
      <c r="EI31" s="12">
        <v>0</v>
      </c>
      <c r="EJ31" s="12">
        <v>0</v>
      </c>
      <c r="EK31" s="12">
        <v>0</v>
      </c>
      <c r="EL31" s="13"/>
      <c r="EM31" s="12">
        <v>0</v>
      </c>
      <c r="EN31" s="12">
        <v>0</v>
      </c>
      <c r="EO31" s="12">
        <v>0</v>
      </c>
      <c r="EP31" s="12">
        <v>0</v>
      </c>
      <c r="EQ31" s="13"/>
      <c r="ER31" s="12">
        <v>0</v>
      </c>
      <c r="ES31" s="12">
        <v>0</v>
      </c>
      <c r="ET31" s="12">
        <v>0</v>
      </c>
      <c r="EU31" s="12">
        <v>0</v>
      </c>
      <c r="EV31" s="13"/>
      <c r="EW31" s="12">
        <v>0</v>
      </c>
      <c r="EX31" s="12">
        <v>0</v>
      </c>
      <c r="EY31" s="12">
        <v>0</v>
      </c>
      <c r="EZ31" s="12">
        <v>0</v>
      </c>
      <c r="FA31" s="13"/>
      <c r="FB31" s="12">
        <v>0</v>
      </c>
      <c r="FC31" s="12">
        <v>0</v>
      </c>
      <c r="FD31" s="12">
        <v>0</v>
      </c>
      <c r="FE31" s="12">
        <v>0</v>
      </c>
      <c r="FF31" s="13"/>
      <c r="FG31" s="12">
        <v>0</v>
      </c>
      <c r="FH31" s="12">
        <v>0</v>
      </c>
      <c r="FI31" s="12">
        <v>0</v>
      </c>
      <c r="FJ31" s="12">
        <v>0</v>
      </c>
      <c r="FK31" s="13"/>
      <c r="FL31" s="12">
        <v>0</v>
      </c>
      <c r="FM31" s="12">
        <v>0</v>
      </c>
      <c r="FN31" s="12">
        <v>0</v>
      </c>
      <c r="FO31" s="12">
        <v>0</v>
      </c>
      <c r="FP31" s="13"/>
      <c r="FQ31" s="12">
        <v>0</v>
      </c>
      <c r="FR31" s="12">
        <v>0</v>
      </c>
      <c r="FS31" s="12">
        <v>0</v>
      </c>
      <c r="FT31" s="12">
        <v>0</v>
      </c>
      <c r="FU31" s="13"/>
      <c r="FV31" s="12">
        <v>0</v>
      </c>
      <c r="FW31" s="12">
        <v>0</v>
      </c>
      <c r="FX31" s="12">
        <v>0</v>
      </c>
      <c r="FY31" s="12">
        <v>0</v>
      </c>
      <c r="FZ31" s="13"/>
      <c r="GA31" s="12">
        <v>0</v>
      </c>
      <c r="GB31" s="12">
        <v>0</v>
      </c>
      <c r="GC31" s="12">
        <v>0</v>
      </c>
      <c r="GD31" s="12">
        <v>0</v>
      </c>
      <c r="GE31" s="13"/>
      <c r="GF31" s="12">
        <v>0</v>
      </c>
      <c r="GG31" s="12">
        <v>0</v>
      </c>
      <c r="GH31" s="12">
        <v>0</v>
      </c>
      <c r="GI31" s="12">
        <v>0</v>
      </c>
      <c r="GJ31" s="13"/>
      <c r="GK31" s="12">
        <v>0</v>
      </c>
      <c r="GL31" s="12">
        <v>0</v>
      </c>
      <c r="GM31" s="12">
        <v>0</v>
      </c>
      <c r="GN31" s="12">
        <v>0</v>
      </c>
      <c r="GO31" s="13"/>
      <c r="GP31" s="12">
        <v>0</v>
      </c>
      <c r="GQ31" s="12">
        <v>0</v>
      </c>
      <c r="GR31" s="12">
        <v>0</v>
      </c>
      <c r="GS31" s="12">
        <v>0</v>
      </c>
      <c r="GT31" s="13"/>
      <c r="GU31" s="12">
        <v>0</v>
      </c>
      <c r="GV31" s="12">
        <v>0</v>
      </c>
      <c r="GW31" s="12">
        <v>0</v>
      </c>
      <c r="GX31" s="12">
        <v>0</v>
      </c>
      <c r="GY31" s="13"/>
      <c r="GZ31" s="12">
        <v>0</v>
      </c>
      <c r="HA31" s="12">
        <v>0</v>
      </c>
      <c r="HB31" s="12">
        <v>0</v>
      </c>
      <c r="HC31" s="12">
        <v>0</v>
      </c>
      <c r="HD31" s="13"/>
      <c r="HE31" s="12">
        <v>0</v>
      </c>
      <c r="HF31" s="12">
        <v>0</v>
      </c>
      <c r="HG31" s="12">
        <v>0</v>
      </c>
      <c r="HH31" s="12">
        <v>0</v>
      </c>
      <c r="HI31" s="13"/>
      <c r="HJ31" s="12">
        <v>0</v>
      </c>
      <c r="HK31" s="12">
        <v>0</v>
      </c>
      <c r="HL31" s="12">
        <v>0</v>
      </c>
      <c r="HM31" s="12">
        <v>0</v>
      </c>
      <c r="HN31" s="13"/>
      <c r="HO31" s="12">
        <v>0</v>
      </c>
      <c r="HP31" s="12">
        <v>0</v>
      </c>
      <c r="HQ31" s="12">
        <v>0</v>
      </c>
      <c r="HR31" s="12">
        <v>0</v>
      </c>
      <c r="HS31" s="13"/>
      <c r="HT31" s="12">
        <v>0</v>
      </c>
      <c r="HU31" s="12">
        <v>0</v>
      </c>
      <c r="HV31" s="12">
        <v>0</v>
      </c>
      <c r="HW31" s="12">
        <v>0</v>
      </c>
      <c r="HX31" s="13"/>
      <c r="HY31" s="12">
        <v>0</v>
      </c>
      <c r="HZ31" s="12">
        <v>0</v>
      </c>
      <c r="IA31" s="12">
        <v>0</v>
      </c>
      <c r="IB31" s="12">
        <v>0</v>
      </c>
      <c r="IC31" s="13"/>
      <c r="ID31" s="12">
        <v>0</v>
      </c>
      <c r="IE31" s="12">
        <v>0</v>
      </c>
      <c r="IF31" s="12">
        <v>0</v>
      </c>
      <c r="IG31" s="12">
        <v>0</v>
      </c>
      <c r="IH31" s="13"/>
      <c r="II31" s="12">
        <v>0</v>
      </c>
      <c r="IJ31" s="12">
        <v>0</v>
      </c>
      <c r="IK31" s="12">
        <v>0</v>
      </c>
      <c r="IL31" s="12">
        <v>0</v>
      </c>
      <c r="IM31" s="13"/>
      <c r="IN31" s="12">
        <v>0</v>
      </c>
      <c r="IO31" s="12">
        <v>0</v>
      </c>
      <c r="IP31" s="12">
        <v>0</v>
      </c>
      <c r="IQ31" s="12">
        <v>0</v>
      </c>
      <c r="IR31" s="13"/>
      <c r="IS31" s="12">
        <v>0</v>
      </c>
      <c r="IT31" s="12">
        <v>0</v>
      </c>
      <c r="IU31" s="12">
        <v>0</v>
      </c>
      <c r="IV31" s="12">
        <v>0</v>
      </c>
      <c r="IW31" s="13"/>
      <c r="IX31" s="12">
        <v>0</v>
      </c>
      <c r="IY31" s="12">
        <v>31508000</v>
      </c>
      <c r="IZ31" s="12">
        <v>0</v>
      </c>
      <c r="JA31" s="12">
        <v>31508000</v>
      </c>
      <c r="JB31" s="13"/>
    </row>
    <row r="32" spans="1:262" hidden="1">
      <c r="A32" s="10">
        <v>26</v>
      </c>
      <c r="B32" s="11" t="s">
        <v>28</v>
      </c>
      <c r="C32" s="12">
        <v>0</v>
      </c>
      <c r="D32" s="12">
        <v>0</v>
      </c>
      <c r="E32" s="12">
        <v>0</v>
      </c>
      <c r="F32" s="12">
        <v>0</v>
      </c>
      <c r="G32" s="13"/>
      <c r="H32" s="12">
        <v>0</v>
      </c>
      <c r="I32" s="12">
        <v>0</v>
      </c>
      <c r="J32" s="12">
        <v>0</v>
      </c>
      <c r="K32" s="12">
        <v>0</v>
      </c>
      <c r="L32" s="13"/>
      <c r="M32" s="12">
        <v>0</v>
      </c>
      <c r="N32" s="12">
        <v>0</v>
      </c>
      <c r="O32" s="12">
        <v>0</v>
      </c>
      <c r="P32" s="12">
        <v>0</v>
      </c>
      <c r="Q32" s="13"/>
      <c r="R32" s="12">
        <v>0</v>
      </c>
      <c r="S32" s="12">
        <v>0</v>
      </c>
      <c r="T32" s="12">
        <v>0</v>
      </c>
      <c r="U32" s="12">
        <v>0</v>
      </c>
      <c r="V32" s="13"/>
      <c r="W32" s="12">
        <v>0</v>
      </c>
      <c r="X32" s="12">
        <v>0</v>
      </c>
      <c r="Y32" s="12">
        <v>0</v>
      </c>
      <c r="Z32" s="12">
        <v>0</v>
      </c>
      <c r="AA32" s="13"/>
      <c r="AB32" s="12">
        <v>0</v>
      </c>
      <c r="AC32" s="12">
        <v>0</v>
      </c>
      <c r="AD32" s="12">
        <v>0</v>
      </c>
      <c r="AE32" s="12">
        <v>0</v>
      </c>
      <c r="AF32" s="13"/>
      <c r="AG32" s="12">
        <v>55</v>
      </c>
      <c r="AH32" s="12">
        <v>38500000</v>
      </c>
      <c r="AI32" s="12">
        <v>0</v>
      </c>
      <c r="AJ32" s="12">
        <v>38500000</v>
      </c>
      <c r="AK32" s="13"/>
      <c r="AL32" s="12">
        <v>0</v>
      </c>
      <c r="AM32" s="12">
        <v>0</v>
      </c>
      <c r="AN32" s="12">
        <v>0</v>
      </c>
      <c r="AO32" s="12">
        <v>0</v>
      </c>
      <c r="AP32" s="13"/>
      <c r="AQ32" s="12">
        <v>0</v>
      </c>
      <c r="AR32" s="12">
        <v>0</v>
      </c>
      <c r="AS32" s="12">
        <v>0</v>
      </c>
      <c r="AT32" s="12">
        <v>0</v>
      </c>
      <c r="AU32" s="13"/>
      <c r="AV32" s="12">
        <v>0</v>
      </c>
      <c r="AW32" s="12">
        <v>0</v>
      </c>
      <c r="AX32" s="12">
        <v>0</v>
      </c>
      <c r="AY32" s="12">
        <v>0</v>
      </c>
      <c r="AZ32" s="13"/>
      <c r="BA32" s="12">
        <v>0</v>
      </c>
      <c r="BB32" s="12">
        <v>0</v>
      </c>
      <c r="BC32" s="12">
        <v>0</v>
      </c>
      <c r="BD32" s="12">
        <v>0</v>
      </c>
      <c r="BE32" s="13"/>
      <c r="BF32" s="12">
        <v>78</v>
      </c>
      <c r="BG32" s="12">
        <v>468000</v>
      </c>
      <c r="BH32" s="12">
        <v>0</v>
      </c>
      <c r="BI32" s="12">
        <v>468000</v>
      </c>
      <c r="BJ32" s="13"/>
      <c r="BK32" s="12">
        <v>0</v>
      </c>
      <c r="BL32" s="12">
        <v>0</v>
      </c>
      <c r="BM32" s="12">
        <v>0</v>
      </c>
      <c r="BN32" s="12">
        <v>0</v>
      </c>
      <c r="BO32" s="13"/>
      <c r="BP32" s="12">
        <v>0</v>
      </c>
      <c r="BQ32" s="12">
        <v>0</v>
      </c>
      <c r="BR32" s="12">
        <v>0</v>
      </c>
      <c r="BS32" s="12">
        <v>0</v>
      </c>
      <c r="BT32" s="13"/>
      <c r="BU32" s="12">
        <v>0</v>
      </c>
      <c r="BV32" s="12">
        <v>0</v>
      </c>
      <c r="BW32" s="12">
        <v>0</v>
      </c>
      <c r="BX32" s="12">
        <v>0</v>
      </c>
      <c r="BY32" s="13"/>
      <c r="BZ32" s="12">
        <v>0</v>
      </c>
      <c r="CA32" s="12">
        <v>0</v>
      </c>
      <c r="CB32" s="12">
        <v>0</v>
      </c>
      <c r="CC32" s="12">
        <v>0</v>
      </c>
      <c r="CD32" s="13"/>
      <c r="CE32" s="12">
        <v>0</v>
      </c>
      <c r="CF32" s="12">
        <v>0</v>
      </c>
      <c r="CG32" s="12">
        <v>0</v>
      </c>
      <c r="CH32" s="12">
        <v>0</v>
      </c>
      <c r="CI32" s="13"/>
      <c r="CJ32" s="12">
        <v>0</v>
      </c>
      <c r="CK32" s="12">
        <v>0</v>
      </c>
      <c r="CL32" s="12">
        <v>0</v>
      </c>
      <c r="CM32" s="12">
        <v>0</v>
      </c>
      <c r="CN32" s="13"/>
      <c r="CO32" s="12">
        <v>1</v>
      </c>
      <c r="CP32" s="12">
        <v>50000</v>
      </c>
      <c r="CQ32" s="12">
        <v>0</v>
      </c>
      <c r="CR32" s="12">
        <v>50000</v>
      </c>
      <c r="CS32" s="13"/>
      <c r="CT32" s="12">
        <v>0</v>
      </c>
      <c r="CU32" s="12">
        <v>950000</v>
      </c>
      <c r="CV32" s="12">
        <v>0</v>
      </c>
      <c r="CW32" s="12">
        <v>950000</v>
      </c>
      <c r="CX32" s="13"/>
      <c r="CY32" s="12">
        <v>0</v>
      </c>
      <c r="CZ32" s="12">
        <v>0</v>
      </c>
      <c r="DA32" s="12">
        <v>0</v>
      </c>
      <c r="DB32" s="12">
        <v>0</v>
      </c>
      <c r="DC32" s="13"/>
      <c r="DD32" s="12">
        <v>0</v>
      </c>
      <c r="DE32" s="12">
        <v>0</v>
      </c>
      <c r="DF32" s="12">
        <v>0</v>
      </c>
      <c r="DG32" s="12">
        <v>0</v>
      </c>
      <c r="DH32" s="13"/>
      <c r="DI32" s="12">
        <v>74</v>
      </c>
      <c r="DJ32" s="12">
        <v>291000</v>
      </c>
      <c r="DK32" s="12">
        <v>0</v>
      </c>
      <c r="DL32" s="12">
        <v>291000</v>
      </c>
      <c r="DM32" s="13"/>
      <c r="DN32" s="12">
        <v>0</v>
      </c>
      <c r="DO32" s="12">
        <v>0</v>
      </c>
      <c r="DP32" s="12">
        <v>0</v>
      </c>
      <c r="DQ32" s="12">
        <v>0</v>
      </c>
      <c r="DR32" s="13"/>
      <c r="DS32" s="12">
        <v>0</v>
      </c>
      <c r="DT32" s="12">
        <v>0</v>
      </c>
      <c r="DU32" s="12">
        <v>0</v>
      </c>
      <c r="DV32" s="12">
        <v>0</v>
      </c>
      <c r="DW32" s="13"/>
      <c r="DX32" s="12">
        <v>0</v>
      </c>
      <c r="DY32" s="12">
        <v>0</v>
      </c>
      <c r="DZ32" s="12">
        <v>0</v>
      </c>
      <c r="EA32" s="12">
        <v>0</v>
      </c>
      <c r="EB32" s="13"/>
      <c r="EC32" s="12">
        <v>0</v>
      </c>
      <c r="ED32" s="12">
        <v>0</v>
      </c>
      <c r="EE32" s="12">
        <v>0</v>
      </c>
      <c r="EF32" s="12">
        <v>0</v>
      </c>
      <c r="EG32" s="13"/>
      <c r="EH32" s="12">
        <v>0</v>
      </c>
      <c r="EI32" s="12">
        <v>0</v>
      </c>
      <c r="EJ32" s="12">
        <v>0</v>
      </c>
      <c r="EK32" s="12">
        <v>0</v>
      </c>
      <c r="EL32" s="13"/>
      <c r="EM32" s="12">
        <v>0</v>
      </c>
      <c r="EN32" s="12">
        <v>0</v>
      </c>
      <c r="EO32" s="12">
        <v>0</v>
      </c>
      <c r="EP32" s="12">
        <v>0</v>
      </c>
      <c r="EQ32" s="13"/>
      <c r="ER32" s="12">
        <v>0</v>
      </c>
      <c r="ES32" s="12">
        <v>0</v>
      </c>
      <c r="ET32" s="12">
        <v>0</v>
      </c>
      <c r="EU32" s="12">
        <v>0</v>
      </c>
      <c r="EV32" s="13"/>
      <c r="EW32" s="12">
        <v>0</v>
      </c>
      <c r="EX32" s="12">
        <v>0</v>
      </c>
      <c r="EY32" s="12">
        <v>0</v>
      </c>
      <c r="EZ32" s="12">
        <v>0</v>
      </c>
      <c r="FA32" s="13"/>
      <c r="FB32" s="12">
        <v>0</v>
      </c>
      <c r="FC32" s="12">
        <v>0</v>
      </c>
      <c r="FD32" s="12">
        <v>0</v>
      </c>
      <c r="FE32" s="12">
        <v>0</v>
      </c>
      <c r="FF32" s="13"/>
      <c r="FG32" s="12">
        <v>0</v>
      </c>
      <c r="FH32" s="12">
        <v>0</v>
      </c>
      <c r="FI32" s="12">
        <v>0</v>
      </c>
      <c r="FJ32" s="12">
        <v>0</v>
      </c>
      <c r="FK32" s="13"/>
      <c r="FL32" s="12">
        <v>0</v>
      </c>
      <c r="FM32" s="12">
        <v>0</v>
      </c>
      <c r="FN32" s="12">
        <v>0</v>
      </c>
      <c r="FO32" s="12">
        <v>0</v>
      </c>
      <c r="FP32" s="13"/>
      <c r="FQ32" s="12">
        <v>0</v>
      </c>
      <c r="FR32" s="12">
        <v>0</v>
      </c>
      <c r="FS32" s="12">
        <v>0</v>
      </c>
      <c r="FT32" s="12">
        <v>0</v>
      </c>
      <c r="FU32" s="13"/>
      <c r="FV32" s="12">
        <v>0</v>
      </c>
      <c r="FW32" s="12">
        <v>0</v>
      </c>
      <c r="FX32" s="12">
        <v>0</v>
      </c>
      <c r="FY32" s="12">
        <v>0</v>
      </c>
      <c r="FZ32" s="13"/>
      <c r="GA32" s="12">
        <v>0</v>
      </c>
      <c r="GB32" s="12">
        <v>0</v>
      </c>
      <c r="GC32" s="12">
        <v>0</v>
      </c>
      <c r="GD32" s="12">
        <v>0</v>
      </c>
      <c r="GE32" s="13"/>
      <c r="GF32" s="12">
        <v>0</v>
      </c>
      <c r="GG32" s="12">
        <v>0</v>
      </c>
      <c r="GH32" s="12">
        <v>0</v>
      </c>
      <c r="GI32" s="12">
        <v>0</v>
      </c>
      <c r="GJ32" s="13"/>
      <c r="GK32" s="12">
        <v>0</v>
      </c>
      <c r="GL32" s="12">
        <v>0</v>
      </c>
      <c r="GM32" s="12">
        <v>0</v>
      </c>
      <c r="GN32" s="12">
        <v>0</v>
      </c>
      <c r="GO32" s="13"/>
      <c r="GP32" s="12">
        <v>0</v>
      </c>
      <c r="GQ32" s="12">
        <v>0</v>
      </c>
      <c r="GR32" s="12">
        <v>0</v>
      </c>
      <c r="GS32" s="12">
        <v>0</v>
      </c>
      <c r="GT32" s="13"/>
      <c r="GU32" s="12">
        <v>0</v>
      </c>
      <c r="GV32" s="12">
        <v>0</v>
      </c>
      <c r="GW32" s="12">
        <v>0</v>
      </c>
      <c r="GX32" s="12">
        <v>0</v>
      </c>
      <c r="GY32" s="13"/>
      <c r="GZ32" s="12">
        <v>0</v>
      </c>
      <c r="HA32" s="12">
        <v>0</v>
      </c>
      <c r="HB32" s="12">
        <v>0</v>
      </c>
      <c r="HC32" s="12">
        <v>0</v>
      </c>
      <c r="HD32" s="13"/>
      <c r="HE32" s="12">
        <v>0</v>
      </c>
      <c r="HF32" s="12">
        <v>0</v>
      </c>
      <c r="HG32" s="12">
        <v>0</v>
      </c>
      <c r="HH32" s="12">
        <v>0</v>
      </c>
      <c r="HI32" s="13"/>
      <c r="HJ32" s="12">
        <v>0</v>
      </c>
      <c r="HK32" s="12">
        <v>0</v>
      </c>
      <c r="HL32" s="12">
        <v>0</v>
      </c>
      <c r="HM32" s="12">
        <v>0</v>
      </c>
      <c r="HN32" s="13"/>
      <c r="HO32" s="12">
        <v>0</v>
      </c>
      <c r="HP32" s="12">
        <v>0</v>
      </c>
      <c r="HQ32" s="12">
        <v>0</v>
      </c>
      <c r="HR32" s="12">
        <v>0</v>
      </c>
      <c r="HS32" s="13"/>
      <c r="HT32" s="12">
        <v>0</v>
      </c>
      <c r="HU32" s="12">
        <v>0</v>
      </c>
      <c r="HV32" s="12">
        <v>0</v>
      </c>
      <c r="HW32" s="12">
        <v>0</v>
      </c>
      <c r="HX32" s="13"/>
      <c r="HY32" s="12">
        <v>0</v>
      </c>
      <c r="HZ32" s="12">
        <v>0</v>
      </c>
      <c r="IA32" s="12">
        <v>0</v>
      </c>
      <c r="IB32" s="12">
        <v>0</v>
      </c>
      <c r="IC32" s="13"/>
      <c r="ID32" s="12">
        <v>0</v>
      </c>
      <c r="IE32" s="12">
        <v>0</v>
      </c>
      <c r="IF32" s="12">
        <v>0</v>
      </c>
      <c r="IG32" s="12">
        <v>0</v>
      </c>
      <c r="IH32" s="13"/>
      <c r="II32" s="12">
        <v>0</v>
      </c>
      <c r="IJ32" s="12">
        <v>0</v>
      </c>
      <c r="IK32" s="12">
        <v>0</v>
      </c>
      <c r="IL32" s="12">
        <v>0</v>
      </c>
      <c r="IM32" s="13"/>
      <c r="IN32" s="12">
        <v>0</v>
      </c>
      <c r="IO32" s="12">
        <v>0</v>
      </c>
      <c r="IP32" s="12">
        <v>0</v>
      </c>
      <c r="IQ32" s="12">
        <v>0</v>
      </c>
      <c r="IR32" s="13"/>
      <c r="IS32" s="12">
        <v>0</v>
      </c>
      <c r="IT32" s="12">
        <v>0</v>
      </c>
      <c r="IU32" s="12">
        <v>0</v>
      </c>
      <c r="IV32" s="12">
        <v>0</v>
      </c>
      <c r="IW32" s="13"/>
      <c r="IX32" s="12">
        <v>0</v>
      </c>
      <c r="IY32" s="12">
        <v>40259000</v>
      </c>
      <c r="IZ32" s="12">
        <v>0</v>
      </c>
      <c r="JA32" s="12">
        <v>40259000</v>
      </c>
      <c r="JB32" s="13"/>
    </row>
    <row r="33" spans="1:263" hidden="1">
      <c r="A33" s="10">
        <v>27</v>
      </c>
      <c r="B33" s="11" t="s">
        <v>29</v>
      </c>
      <c r="C33" s="12">
        <v>0</v>
      </c>
      <c r="D33" s="12">
        <v>0</v>
      </c>
      <c r="E33" s="12">
        <v>0</v>
      </c>
      <c r="F33" s="12">
        <v>0</v>
      </c>
      <c r="G33" s="13"/>
      <c r="H33" s="12">
        <v>0</v>
      </c>
      <c r="I33" s="12">
        <v>0</v>
      </c>
      <c r="J33" s="12">
        <v>0</v>
      </c>
      <c r="K33" s="12">
        <v>0</v>
      </c>
      <c r="L33" s="13"/>
      <c r="M33" s="12">
        <v>0</v>
      </c>
      <c r="N33" s="12">
        <v>0</v>
      </c>
      <c r="O33" s="12">
        <v>0</v>
      </c>
      <c r="P33" s="12">
        <v>0</v>
      </c>
      <c r="Q33" s="13"/>
      <c r="R33" s="12">
        <v>0</v>
      </c>
      <c r="S33" s="12">
        <v>0</v>
      </c>
      <c r="T33" s="12">
        <v>0</v>
      </c>
      <c r="U33" s="12">
        <v>0</v>
      </c>
      <c r="V33" s="13"/>
      <c r="W33" s="12">
        <v>0</v>
      </c>
      <c r="X33" s="12">
        <v>0</v>
      </c>
      <c r="Y33" s="12">
        <v>0</v>
      </c>
      <c r="Z33" s="12">
        <v>0</v>
      </c>
      <c r="AA33" s="13"/>
      <c r="AB33" s="12">
        <v>0</v>
      </c>
      <c r="AC33" s="12">
        <v>0</v>
      </c>
      <c r="AD33" s="12">
        <v>0</v>
      </c>
      <c r="AE33" s="12">
        <v>0</v>
      </c>
      <c r="AF33" s="13"/>
      <c r="AG33" s="12">
        <v>76</v>
      </c>
      <c r="AH33" s="12">
        <v>53200000</v>
      </c>
      <c r="AI33" s="12">
        <v>0</v>
      </c>
      <c r="AJ33" s="12">
        <v>53200000</v>
      </c>
      <c r="AK33" s="13"/>
      <c r="AL33" s="12">
        <v>0</v>
      </c>
      <c r="AM33" s="12">
        <v>0</v>
      </c>
      <c r="AN33" s="12">
        <v>0</v>
      </c>
      <c r="AO33" s="12">
        <v>0</v>
      </c>
      <c r="AP33" s="13"/>
      <c r="AQ33" s="12">
        <v>0</v>
      </c>
      <c r="AR33" s="12">
        <v>0</v>
      </c>
      <c r="AS33" s="12">
        <v>0</v>
      </c>
      <c r="AT33" s="12">
        <v>0</v>
      </c>
      <c r="AU33" s="13"/>
      <c r="AV33" s="12">
        <v>0</v>
      </c>
      <c r="AW33" s="12">
        <v>0</v>
      </c>
      <c r="AX33" s="12">
        <v>0</v>
      </c>
      <c r="AY33" s="12">
        <v>0</v>
      </c>
      <c r="AZ33" s="13"/>
      <c r="BA33" s="12">
        <v>0</v>
      </c>
      <c r="BB33" s="12">
        <v>0</v>
      </c>
      <c r="BC33" s="12">
        <v>0</v>
      </c>
      <c r="BD33" s="12">
        <v>0</v>
      </c>
      <c r="BE33" s="13"/>
      <c r="BF33" s="12">
        <v>193</v>
      </c>
      <c r="BG33" s="12">
        <v>1389600</v>
      </c>
      <c r="BH33" s="12">
        <v>0</v>
      </c>
      <c r="BI33" s="12">
        <v>1389600</v>
      </c>
      <c r="BJ33" s="13"/>
      <c r="BK33" s="12">
        <v>0</v>
      </c>
      <c r="BL33" s="12">
        <v>0</v>
      </c>
      <c r="BM33" s="12">
        <v>0</v>
      </c>
      <c r="BN33" s="12">
        <v>0</v>
      </c>
      <c r="BO33" s="13"/>
      <c r="BP33" s="12">
        <v>0</v>
      </c>
      <c r="BQ33" s="12">
        <v>0</v>
      </c>
      <c r="BR33" s="12">
        <v>0</v>
      </c>
      <c r="BS33" s="12">
        <v>0</v>
      </c>
      <c r="BT33" s="13"/>
      <c r="BU33" s="12">
        <v>0</v>
      </c>
      <c r="BV33" s="12">
        <v>0</v>
      </c>
      <c r="BW33" s="12">
        <v>0</v>
      </c>
      <c r="BX33" s="12">
        <v>0</v>
      </c>
      <c r="BY33" s="13"/>
      <c r="BZ33" s="12">
        <v>0</v>
      </c>
      <c r="CA33" s="12">
        <v>0</v>
      </c>
      <c r="CB33" s="12">
        <v>0</v>
      </c>
      <c r="CC33" s="12">
        <v>0</v>
      </c>
      <c r="CD33" s="13"/>
      <c r="CE33" s="12">
        <v>0</v>
      </c>
      <c r="CF33" s="12">
        <v>0</v>
      </c>
      <c r="CG33" s="12">
        <v>0</v>
      </c>
      <c r="CH33" s="12">
        <v>0</v>
      </c>
      <c r="CI33" s="13"/>
      <c r="CJ33" s="12">
        <v>0</v>
      </c>
      <c r="CK33" s="12">
        <v>0</v>
      </c>
      <c r="CL33" s="12">
        <v>0</v>
      </c>
      <c r="CM33" s="12">
        <v>0</v>
      </c>
      <c r="CN33" s="13"/>
      <c r="CO33" s="12">
        <v>1</v>
      </c>
      <c r="CP33" s="12">
        <v>50000</v>
      </c>
      <c r="CQ33" s="12">
        <v>0</v>
      </c>
      <c r="CR33" s="12">
        <v>50000</v>
      </c>
      <c r="CS33" s="13"/>
      <c r="CT33" s="12">
        <v>0</v>
      </c>
      <c r="CU33" s="12">
        <v>0</v>
      </c>
      <c r="CV33" s="12">
        <v>0</v>
      </c>
      <c r="CW33" s="12">
        <v>0</v>
      </c>
      <c r="CX33" s="13"/>
      <c r="CY33" s="12">
        <v>0</v>
      </c>
      <c r="CZ33" s="12">
        <v>0</v>
      </c>
      <c r="DA33" s="12">
        <v>0</v>
      </c>
      <c r="DB33" s="12">
        <v>0</v>
      </c>
      <c r="DC33" s="13"/>
      <c r="DD33" s="12">
        <v>0</v>
      </c>
      <c r="DE33" s="12">
        <v>0</v>
      </c>
      <c r="DF33" s="12">
        <v>0</v>
      </c>
      <c r="DG33" s="12">
        <v>0</v>
      </c>
      <c r="DH33" s="13"/>
      <c r="DI33" s="12">
        <v>46</v>
      </c>
      <c r="DJ33" s="12">
        <v>208000</v>
      </c>
      <c r="DK33" s="12">
        <v>0</v>
      </c>
      <c r="DL33" s="12">
        <v>208000</v>
      </c>
      <c r="DM33" s="13"/>
      <c r="DN33" s="12">
        <v>0</v>
      </c>
      <c r="DO33" s="12">
        <v>150000</v>
      </c>
      <c r="DP33" s="12">
        <v>0</v>
      </c>
      <c r="DQ33" s="12">
        <v>150000</v>
      </c>
      <c r="DR33" s="13"/>
      <c r="DS33" s="12">
        <v>0</v>
      </c>
      <c r="DT33" s="12">
        <v>0</v>
      </c>
      <c r="DU33" s="12">
        <v>0</v>
      </c>
      <c r="DV33" s="12">
        <v>0</v>
      </c>
      <c r="DW33" s="13"/>
      <c r="DX33" s="12">
        <v>0</v>
      </c>
      <c r="DY33" s="12">
        <v>0</v>
      </c>
      <c r="DZ33" s="12">
        <v>0</v>
      </c>
      <c r="EA33" s="12">
        <v>0</v>
      </c>
      <c r="EB33" s="13"/>
      <c r="EC33" s="12">
        <v>0</v>
      </c>
      <c r="ED33" s="12">
        <v>0</v>
      </c>
      <c r="EE33" s="12">
        <v>0</v>
      </c>
      <c r="EF33" s="12">
        <v>0</v>
      </c>
      <c r="EG33" s="13"/>
      <c r="EH33" s="12">
        <v>0</v>
      </c>
      <c r="EI33" s="12">
        <v>0</v>
      </c>
      <c r="EJ33" s="12">
        <v>0</v>
      </c>
      <c r="EK33" s="12">
        <v>0</v>
      </c>
      <c r="EL33" s="13"/>
      <c r="EM33" s="12">
        <v>0</v>
      </c>
      <c r="EN33" s="12">
        <v>0</v>
      </c>
      <c r="EO33" s="12">
        <v>0</v>
      </c>
      <c r="EP33" s="12">
        <v>0</v>
      </c>
      <c r="EQ33" s="13"/>
      <c r="ER33" s="12">
        <v>0</v>
      </c>
      <c r="ES33" s="12">
        <v>0</v>
      </c>
      <c r="ET33" s="12">
        <v>0</v>
      </c>
      <c r="EU33" s="12">
        <v>0</v>
      </c>
      <c r="EV33" s="13"/>
      <c r="EW33" s="12">
        <v>0</v>
      </c>
      <c r="EX33" s="12">
        <v>0</v>
      </c>
      <c r="EY33" s="12">
        <v>0</v>
      </c>
      <c r="EZ33" s="12">
        <v>0</v>
      </c>
      <c r="FA33" s="13"/>
      <c r="FB33" s="12">
        <v>0</v>
      </c>
      <c r="FC33" s="12">
        <v>0</v>
      </c>
      <c r="FD33" s="12">
        <v>0</v>
      </c>
      <c r="FE33" s="12">
        <v>0</v>
      </c>
      <c r="FF33" s="13"/>
      <c r="FG33" s="12">
        <v>0</v>
      </c>
      <c r="FH33" s="12">
        <v>0</v>
      </c>
      <c r="FI33" s="12">
        <v>0</v>
      </c>
      <c r="FJ33" s="12">
        <v>0</v>
      </c>
      <c r="FK33" s="13"/>
      <c r="FL33" s="12">
        <v>0</v>
      </c>
      <c r="FM33" s="12">
        <v>0</v>
      </c>
      <c r="FN33" s="12">
        <v>0</v>
      </c>
      <c r="FO33" s="12">
        <v>0</v>
      </c>
      <c r="FP33" s="13"/>
      <c r="FQ33" s="12">
        <v>0</v>
      </c>
      <c r="FR33" s="12">
        <v>0</v>
      </c>
      <c r="FS33" s="12">
        <v>0</v>
      </c>
      <c r="FT33" s="12">
        <v>0</v>
      </c>
      <c r="FU33" s="13"/>
      <c r="FV33" s="12">
        <v>0</v>
      </c>
      <c r="FW33" s="12">
        <v>0</v>
      </c>
      <c r="FX33" s="12">
        <v>0</v>
      </c>
      <c r="FY33" s="12">
        <v>0</v>
      </c>
      <c r="FZ33" s="13"/>
      <c r="GA33" s="12">
        <v>0</v>
      </c>
      <c r="GB33" s="12">
        <v>0</v>
      </c>
      <c r="GC33" s="12">
        <v>0</v>
      </c>
      <c r="GD33" s="12">
        <v>0</v>
      </c>
      <c r="GE33" s="13"/>
      <c r="GF33" s="12">
        <v>0</v>
      </c>
      <c r="GG33" s="12">
        <v>0</v>
      </c>
      <c r="GH33" s="12">
        <v>0</v>
      </c>
      <c r="GI33" s="12">
        <v>0</v>
      </c>
      <c r="GJ33" s="13"/>
      <c r="GK33" s="12">
        <v>0</v>
      </c>
      <c r="GL33" s="12">
        <v>0</v>
      </c>
      <c r="GM33" s="12">
        <v>0</v>
      </c>
      <c r="GN33" s="12">
        <v>0</v>
      </c>
      <c r="GO33" s="13"/>
      <c r="GP33" s="12">
        <v>0</v>
      </c>
      <c r="GQ33" s="12">
        <v>0</v>
      </c>
      <c r="GR33" s="12">
        <v>0</v>
      </c>
      <c r="GS33" s="12">
        <v>0</v>
      </c>
      <c r="GT33" s="13"/>
      <c r="GU33" s="12">
        <v>0</v>
      </c>
      <c r="GV33" s="12">
        <v>0</v>
      </c>
      <c r="GW33" s="12">
        <v>0</v>
      </c>
      <c r="GX33" s="12">
        <v>0</v>
      </c>
      <c r="GY33" s="13"/>
      <c r="GZ33" s="12">
        <v>0</v>
      </c>
      <c r="HA33" s="12">
        <v>0</v>
      </c>
      <c r="HB33" s="12">
        <v>0</v>
      </c>
      <c r="HC33" s="12">
        <v>0</v>
      </c>
      <c r="HD33" s="13"/>
      <c r="HE33" s="12">
        <v>0</v>
      </c>
      <c r="HF33" s="12">
        <v>0</v>
      </c>
      <c r="HG33" s="12">
        <v>0</v>
      </c>
      <c r="HH33" s="12">
        <v>0</v>
      </c>
      <c r="HI33" s="13"/>
      <c r="HJ33" s="12">
        <v>0</v>
      </c>
      <c r="HK33" s="12">
        <v>0</v>
      </c>
      <c r="HL33" s="12">
        <v>0</v>
      </c>
      <c r="HM33" s="12">
        <v>0</v>
      </c>
      <c r="HN33" s="13"/>
      <c r="HO33" s="12">
        <v>0</v>
      </c>
      <c r="HP33" s="12">
        <v>0</v>
      </c>
      <c r="HQ33" s="12">
        <v>0</v>
      </c>
      <c r="HR33" s="12">
        <v>0</v>
      </c>
      <c r="HS33" s="13"/>
      <c r="HT33" s="12">
        <v>0</v>
      </c>
      <c r="HU33" s="12">
        <v>0</v>
      </c>
      <c r="HV33" s="12">
        <v>0</v>
      </c>
      <c r="HW33" s="12">
        <v>0</v>
      </c>
      <c r="HX33" s="13"/>
      <c r="HY33" s="12">
        <v>0</v>
      </c>
      <c r="HZ33" s="12">
        <v>0</v>
      </c>
      <c r="IA33" s="12">
        <v>0</v>
      </c>
      <c r="IB33" s="12">
        <v>0</v>
      </c>
      <c r="IC33" s="13"/>
      <c r="ID33" s="12">
        <v>0</v>
      </c>
      <c r="IE33" s="12">
        <v>0</v>
      </c>
      <c r="IF33" s="12">
        <v>0</v>
      </c>
      <c r="IG33" s="12">
        <v>0</v>
      </c>
      <c r="IH33" s="13"/>
      <c r="II33" s="12">
        <v>0</v>
      </c>
      <c r="IJ33" s="12">
        <v>0</v>
      </c>
      <c r="IK33" s="12">
        <v>0</v>
      </c>
      <c r="IL33" s="12">
        <v>0</v>
      </c>
      <c r="IM33" s="13"/>
      <c r="IN33" s="12">
        <v>0</v>
      </c>
      <c r="IO33" s="12">
        <v>0</v>
      </c>
      <c r="IP33" s="12">
        <v>0</v>
      </c>
      <c r="IQ33" s="12">
        <v>0</v>
      </c>
      <c r="IR33" s="13"/>
      <c r="IS33" s="12">
        <v>0</v>
      </c>
      <c r="IT33" s="12">
        <v>0</v>
      </c>
      <c r="IU33" s="12">
        <v>0</v>
      </c>
      <c r="IV33" s="12">
        <v>0</v>
      </c>
      <c r="IW33" s="13"/>
      <c r="IX33" s="12">
        <v>0</v>
      </c>
      <c r="IY33" s="12">
        <v>54997600</v>
      </c>
      <c r="IZ33" s="12">
        <v>0</v>
      </c>
      <c r="JA33" s="12">
        <v>54997600</v>
      </c>
      <c r="JB33" s="13"/>
    </row>
    <row r="34" spans="1:263" hidden="1">
      <c r="A34" s="10">
        <v>28</v>
      </c>
      <c r="B34" s="11" t="s">
        <v>30</v>
      </c>
      <c r="C34" s="12">
        <v>0</v>
      </c>
      <c r="D34" s="12">
        <v>0</v>
      </c>
      <c r="E34" s="12">
        <v>0</v>
      </c>
      <c r="F34" s="12">
        <v>0</v>
      </c>
      <c r="G34" s="13"/>
      <c r="H34" s="12">
        <v>0</v>
      </c>
      <c r="I34" s="12">
        <v>0</v>
      </c>
      <c r="J34" s="12">
        <v>0</v>
      </c>
      <c r="K34" s="12">
        <v>0</v>
      </c>
      <c r="L34" s="13"/>
      <c r="M34" s="12">
        <v>0</v>
      </c>
      <c r="N34" s="12">
        <v>0</v>
      </c>
      <c r="O34" s="12">
        <v>0</v>
      </c>
      <c r="P34" s="12">
        <v>0</v>
      </c>
      <c r="Q34" s="13"/>
      <c r="R34" s="12">
        <v>0</v>
      </c>
      <c r="S34" s="12">
        <v>0</v>
      </c>
      <c r="T34" s="12">
        <v>0</v>
      </c>
      <c r="U34" s="12">
        <v>0</v>
      </c>
      <c r="V34" s="13"/>
      <c r="W34" s="12">
        <v>0</v>
      </c>
      <c r="X34" s="12">
        <v>0</v>
      </c>
      <c r="Y34" s="12">
        <v>0</v>
      </c>
      <c r="Z34" s="12">
        <v>0</v>
      </c>
      <c r="AA34" s="13"/>
      <c r="AB34" s="12">
        <v>0</v>
      </c>
      <c r="AC34" s="12">
        <v>0</v>
      </c>
      <c r="AD34" s="12">
        <v>0</v>
      </c>
      <c r="AE34" s="12">
        <v>0</v>
      </c>
      <c r="AF34" s="13"/>
      <c r="AG34" s="12">
        <v>60</v>
      </c>
      <c r="AH34" s="12">
        <v>42000000</v>
      </c>
      <c r="AI34" s="12">
        <v>0</v>
      </c>
      <c r="AJ34" s="12">
        <v>42000000</v>
      </c>
      <c r="AK34" s="13"/>
      <c r="AL34" s="12">
        <v>0</v>
      </c>
      <c r="AM34" s="12">
        <v>0</v>
      </c>
      <c r="AN34" s="12">
        <v>0</v>
      </c>
      <c r="AO34" s="12">
        <v>0</v>
      </c>
      <c r="AP34" s="13"/>
      <c r="AQ34" s="12">
        <v>0</v>
      </c>
      <c r="AR34" s="12">
        <v>0</v>
      </c>
      <c r="AS34" s="12">
        <v>0</v>
      </c>
      <c r="AT34" s="12">
        <v>0</v>
      </c>
      <c r="AU34" s="13"/>
      <c r="AV34" s="12">
        <v>0</v>
      </c>
      <c r="AW34" s="12">
        <v>0</v>
      </c>
      <c r="AX34" s="12">
        <v>0</v>
      </c>
      <c r="AY34" s="12">
        <v>0</v>
      </c>
      <c r="AZ34" s="13"/>
      <c r="BA34" s="12">
        <v>0</v>
      </c>
      <c r="BB34" s="12">
        <v>0</v>
      </c>
      <c r="BC34" s="12">
        <v>0</v>
      </c>
      <c r="BD34" s="12">
        <v>0</v>
      </c>
      <c r="BE34" s="13"/>
      <c r="BF34" s="12">
        <v>77</v>
      </c>
      <c r="BG34" s="12">
        <v>462000</v>
      </c>
      <c r="BH34" s="12">
        <v>0</v>
      </c>
      <c r="BI34" s="12">
        <v>462000</v>
      </c>
      <c r="BJ34" s="13"/>
      <c r="BK34" s="12">
        <v>0</v>
      </c>
      <c r="BL34" s="12">
        <v>0</v>
      </c>
      <c r="BM34" s="12">
        <v>0</v>
      </c>
      <c r="BN34" s="12">
        <v>0</v>
      </c>
      <c r="BO34" s="13"/>
      <c r="BP34" s="12">
        <v>0</v>
      </c>
      <c r="BQ34" s="12">
        <v>0</v>
      </c>
      <c r="BR34" s="12">
        <v>0</v>
      </c>
      <c r="BS34" s="12">
        <v>0</v>
      </c>
      <c r="BT34" s="13"/>
      <c r="BU34" s="12">
        <v>0</v>
      </c>
      <c r="BV34" s="12">
        <v>0</v>
      </c>
      <c r="BW34" s="12">
        <v>0</v>
      </c>
      <c r="BX34" s="12">
        <v>0</v>
      </c>
      <c r="BY34" s="13"/>
      <c r="BZ34" s="12">
        <v>0</v>
      </c>
      <c r="CA34" s="12">
        <v>0</v>
      </c>
      <c r="CB34" s="12">
        <v>0</v>
      </c>
      <c r="CC34" s="12">
        <v>0</v>
      </c>
      <c r="CD34" s="13"/>
      <c r="CE34" s="12">
        <v>0</v>
      </c>
      <c r="CF34" s="12">
        <v>0</v>
      </c>
      <c r="CG34" s="12">
        <v>0</v>
      </c>
      <c r="CH34" s="12">
        <v>0</v>
      </c>
      <c r="CI34" s="13"/>
      <c r="CJ34" s="12">
        <v>0</v>
      </c>
      <c r="CK34" s="12">
        <v>0</v>
      </c>
      <c r="CL34" s="12">
        <v>0</v>
      </c>
      <c r="CM34" s="12">
        <v>0</v>
      </c>
      <c r="CN34" s="13"/>
      <c r="CO34" s="12">
        <v>1</v>
      </c>
      <c r="CP34" s="12">
        <v>50000</v>
      </c>
      <c r="CQ34" s="12">
        <v>0</v>
      </c>
      <c r="CR34" s="12">
        <v>50000</v>
      </c>
      <c r="CS34" s="13"/>
      <c r="CT34" s="12">
        <v>0</v>
      </c>
      <c r="CU34" s="12">
        <v>950000</v>
      </c>
      <c r="CV34" s="12">
        <v>0</v>
      </c>
      <c r="CW34" s="12">
        <v>950000</v>
      </c>
      <c r="CX34" s="13"/>
      <c r="CY34" s="12">
        <v>0</v>
      </c>
      <c r="CZ34" s="12">
        <v>0</v>
      </c>
      <c r="DA34" s="12">
        <v>0</v>
      </c>
      <c r="DB34" s="12">
        <v>0</v>
      </c>
      <c r="DC34" s="13"/>
      <c r="DD34" s="12">
        <v>0</v>
      </c>
      <c r="DE34" s="12">
        <v>0</v>
      </c>
      <c r="DF34" s="12">
        <v>0</v>
      </c>
      <c r="DG34" s="12">
        <v>0</v>
      </c>
      <c r="DH34" s="13"/>
      <c r="DI34" s="12">
        <v>47</v>
      </c>
      <c r="DJ34" s="12">
        <v>326000</v>
      </c>
      <c r="DK34" s="12">
        <v>0</v>
      </c>
      <c r="DL34" s="12">
        <v>326000</v>
      </c>
      <c r="DM34" s="13"/>
      <c r="DN34" s="12">
        <v>0</v>
      </c>
      <c r="DO34" s="12">
        <v>100000</v>
      </c>
      <c r="DP34" s="12">
        <v>0</v>
      </c>
      <c r="DQ34" s="12">
        <v>100000</v>
      </c>
      <c r="DR34" s="13"/>
      <c r="DS34" s="12">
        <v>0</v>
      </c>
      <c r="DT34" s="12">
        <v>0</v>
      </c>
      <c r="DU34" s="12">
        <v>0</v>
      </c>
      <c r="DV34" s="12">
        <v>0</v>
      </c>
      <c r="DW34" s="13"/>
      <c r="DX34" s="12">
        <v>0</v>
      </c>
      <c r="DY34" s="12">
        <v>0</v>
      </c>
      <c r="DZ34" s="12">
        <v>0</v>
      </c>
      <c r="EA34" s="12">
        <v>0</v>
      </c>
      <c r="EB34" s="13"/>
      <c r="EC34" s="12">
        <v>0</v>
      </c>
      <c r="ED34" s="12">
        <v>0</v>
      </c>
      <c r="EE34" s="12">
        <v>0</v>
      </c>
      <c r="EF34" s="12">
        <v>0</v>
      </c>
      <c r="EG34" s="13"/>
      <c r="EH34" s="12">
        <v>0</v>
      </c>
      <c r="EI34" s="12">
        <v>0</v>
      </c>
      <c r="EJ34" s="12">
        <v>0</v>
      </c>
      <c r="EK34" s="12">
        <v>0</v>
      </c>
      <c r="EL34" s="13"/>
      <c r="EM34" s="12">
        <v>0</v>
      </c>
      <c r="EN34" s="12">
        <v>0</v>
      </c>
      <c r="EO34" s="12">
        <v>0</v>
      </c>
      <c r="EP34" s="12">
        <v>0</v>
      </c>
      <c r="EQ34" s="13"/>
      <c r="ER34" s="12">
        <v>0</v>
      </c>
      <c r="ES34" s="12">
        <v>0</v>
      </c>
      <c r="ET34" s="12">
        <v>0</v>
      </c>
      <c r="EU34" s="12">
        <v>0</v>
      </c>
      <c r="EV34" s="13"/>
      <c r="EW34" s="12">
        <v>0</v>
      </c>
      <c r="EX34" s="12">
        <v>0</v>
      </c>
      <c r="EY34" s="12">
        <v>0</v>
      </c>
      <c r="EZ34" s="12">
        <v>0</v>
      </c>
      <c r="FA34" s="13"/>
      <c r="FB34" s="12">
        <v>0</v>
      </c>
      <c r="FC34" s="12">
        <v>0</v>
      </c>
      <c r="FD34" s="12">
        <v>0</v>
      </c>
      <c r="FE34" s="12">
        <v>0</v>
      </c>
      <c r="FF34" s="13"/>
      <c r="FG34" s="12">
        <v>0</v>
      </c>
      <c r="FH34" s="12">
        <v>0</v>
      </c>
      <c r="FI34" s="12">
        <v>0</v>
      </c>
      <c r="FJ34" s="12">
        <v>0</v>
      </c>
      <c r="FK34" s="13"/>
      <c r="FL34" s="12">
        <v>0</v>
      </c>
      <c r="FM34" s="12">
        <v>0</v>
      </c>
      <c r="FN34" s="12">
        <v>0</v>
      </c>
      <c r="FO34" s="12">
        <v>0</v>
      </c>
      <c r="FP34" s="13"/>
      <c r="FQ34" s="12">
        <v>0</v>
      </c>
      <c r="FR34" s="12">
        <v>0</v>
      </c>
      <c r="FS34" s="12">
        <v>0</v>
      </c>
      <c r="FT34" s="12">
        <v>0</v>
      </c>
      <c r="FU34" s="13"/>
      <c r="FV34" s="12">
        <v>0</v>
      </c>
      <c r="FW34" s="12">
        <v>0</v>
      </c>
      <c r="FX34" s="12">
        <v>0</v>
      </c>
      <c r="FY34" s="12">
        <v>0</v>
      </c>
      <c r="FZ34" s="13"/>
      <c r="GA34" s="12">
        <v>0</v>
      </c>
      <c r="GB34" s="12">
        <v>0</v>
      </c>
      <c r="GC34" s="12">
        <v>0</v>
      </c>
      <c r="GD34" s="12">
        <v>0</v>
      </c>
      <c r="GE34" s="13"/>
      <c r="GF34" s="12">
        <v>0</v>
      </c>
      <c r="GG34" s="12">
        <v>0</v>
      </c>
      <c r="GH34" s="12">
        <v>0</v>
      </c>
      <c r="GI34" s="12">
        <v>0</v>
      </c>
      <c r="GJ34" s="13"/>
      <c r="GK34" s="12">
        <v>0</v>
      </c>
      <c r="GL34" s="12">
        <v>0</v>
      </c>
      <c r="GM34" s="12">
        <v>0</v>
      </c>
      <c r="GN34" s="12">
        <v>0</v>
      </c>
      <c r="GO34" s="13"/>
      <c r="GP34" s="12">
        <v>0</v>
      </c>
      <c r="GQ34" s="12">
        <v>0</v>
      </c>
      <c r="GR34" s="12">
        <v>0</v>
      </c>
      <c r="GS34" s="12">
        <v>0</v>
      </c>
      <c r="GT34" s="13"/>
      <c r="GU34" s="12">
        <v>0</v>
      </c>
      <c r="GV34" s="12">
        <v>0</v>
      </c>
      <c r="GW34" s="12">
        <v>0</v>
      </c>
      <c r="GX34" s="12">
        <v>0</v>
      </c>
      <c r="GY34" s="13"/>
      <c r="GZ34" s="12">
        <v>0</v>
      </c>
      <c r="HA34" s="12">
        <v>0</v>
      </c>
      <c r="HB34" s="12">
        <v>0</v>
      </c>
      <c r="HC34" s="12">
        <v>0</v>
      </c>
      <c r="HD34" s="13"/>
      <c r="HE34" s="12">
        <v>0</v>
      </c>
      <c r="HF34" s="12">
        <v>0</v>
      </c>
      <c r="HG34" s="12">
        <v>0</v>
      </c>
      <c r="HH34" s="12">
        <v>0</v>
      </c>
      <c r="HI34" s="13"/>
      <c r="HJ34" s="12">
        <v>0</v>
      </c>
      <c r="HK34" s="12">
        <v>0</v>
      </c>
      <c r="HL34" s="12">
        <v>0</v>
      </c>
      <c r="HM34" s="12">
        <v>0</v>
      </c>
      <c r="HN34" s="13"/>
      <c r="HO34" s="12">
        <v>0</v>
      </c>
      <c r="HP34" s="12">
        <v>0</v>
      </c>
      <c r="HQ34" s="12">
        <v>0</v>
      </c>
      <c r="HR34" s="12">
        <v>0</v>
      </c>
      <c r="HS34" s="13"/>
      <c r="HT34" s="12">
        <v>0</v>
      </c>
      <c r="HU34" s="12">
        <v>0</v>
      </c>
      <c r="HV34" s="12">
        <v>0</v>
      </c>
      <c r="HW34" s="12">
        <v>0</v>
      </c>
      <c r="HX34" s="13"/>
      <c r="HY34" s="12">
        <v>0</v>
      </c>
      <c r="HZ34" s="12">
        <v>0</v>
      </c>
      <c r="IA34" s="12">
        <v>0</v>
      </c>
      <c r="IB34" s="12">
        <v>0</v>
      </c>
      <c r="IC34" s="13"/>
      <c r="ID34" s="12">
        <v>0</v>
      </c>
      <c r="IE34" s="12">
        <v>0</v>
      </c>
      <c r="IF34" s="12">
        <v>0</v>
      </c>
      <c r="IG34" s="12">
        <v>0</v>
      </c>
      <c r="IH34" s="13"/>
      <c r="II34" s="12">
        <v>0</v>
      </c>
      <c r="IJ34" s="12">
        <v>0</v>
      </c>
      <c r="IK34" s="12">
        <v>0</v>
      </c>
      <c r="IL34" s="12">
        <v>0</v>
      </c>
      <c r="IM34" s="13"/>
      <c r="IN34" s="12">
        <v>0</v>
      </c>
      <c r="IO34" s="12">
        <v>0</v>
      </c>
      <c r="IP34" s="12">
        <v>0</v>
      </c>
      <c r="IQ34" s="12">
        <v>0</v>
      </c>
      <c r="IR34" s="13"/>
      <c r="IS34" s="12">
        <v>0</v>
      </c>
      <c r="IT34" s="12">
        <v>0</v>
      </c>
      <c r="IU34" s="12">
        <v>0</v>
      </c>
      <c r="IV34" s="12">
        <v>0</v>
      </c>
      <c r="IW34" s="13"/>
      <c r="IX34" s="12">
        <v>0</v>
      </c>
      <c r="IY34" s="12">
        <v>43888000</v>
      </c>
      <c r="IZ34" s="12">
        <v>0</v>
      </c>
      <c r="JA34" s="12">
        <v>43888000</v>
      </c>
      <c r="JB34" s="13"/>
    </row>
    <row r="35" spans="1:263" hidden="1">
      <c r="A35" s="10">
        <v>29</v>
      </c>
      <c r="B35" s="11" t="s">
        <v>31</v>
      </c>
      <c r="C35" s="12">
        <v>0</v>
      </c>
      <c r="D35" s="12">
        <v>0</v>
      </c>
      <c r="E35" s="12">
        <v>0</v>
      </c>
      <c r="F35" s="12">
        <v>0</v>
      </c>
      <c r="G35" s="13"/>
      <c r="H35" s="12">
        <v>0</v>
      </c>
      <c r="I35" s="12">
        <v>0</v>
      </c>
      <c r="J35" s="12">
        <v>0</v>
      </c>
      <c r="K35" s="12">
        <v>0</v>
      </c>
      <c r="L35" s="13"/>
      <c r="M35" s="12">
        <v>0</v>
      </c>
      <c r="N35" s="12">
        <v>0</v>
      </c>
      <c r="O35" s="12">
        <v>0</v>
      </c>
      <c r="P35" s="12">
        <v>0</v>
      </c>
      <c r="Q35" s="13"/>
      <c r="R35" s="12">
        <v>0</v>
      </c>
      <c r="S35" s="12">
        <v>0</v>
      </c>
      <c r="T35" s="12">
        <v>0</v>
      </c>
      <c r="U35" s="12">
        <v>0</v>
      </c>
      <c r="V35" s="13"/>
      <c r="W35" s="12">
        <v>0</v>
      </c>
      <c r="X35" s="12">
        <v>0</v>
      </c>
      <c r="Y35" s="12">
        <v>0</v>
      </c>
      <c r="Z35" s="12">
        <v>0</v>
      </c>
      <c r="AA35" s="13"/>
      <c r="AB35" s="12">
        <v>0</v>
      </c>
      <c r="AC35" s="12">
        <v>0</v>
      </c>
      <c r="AD35" s="12">
        <v>0</v>
      </c>
      <c r="AE35" s="12">
        <v>0</v>
      </c>
      <c r="AF35" s="13"/>
      <c r="AG35" s="12">
        <v>42</v>
      </c>
      <c r="AH35" s="12">
        <v>29400000</v>
      </c>
      <c r="AI35" s="12">
        <v>0</v>
      </c>
      <c r="AJ35" s="12">
        <v>29400000</v>
      </c>
      <c r="AK35" s="13"/>
      <c r="AL35" s="12">
        <v>0</v>
      </c>
      <c r="AM35" s="12">
        <v>0</v>
      </c>
      <c r="AN35" s="12">
        <v>0</v>
      </c>
      <c r="AO35" s="12">
        <v>0</v>
      </c>
      <c r="AP35" s="13"/>
      <c r="AQ35" s="12">
        <v>0</v>
      </c>
      <c r="AR35" s="12">
        <v>0</v>
      </c>
      <c r="AS35" s="12">
        <v>0</v>
      </c>
      <c r="AT35" s="12">
        <v>0</v>
      </c>
      <c r="AU35" s="13"/>
      <c r="AV35" s="12">
        <v>0</v>
      </c>
      <c r="AW35" s="12">
        <v>0</v>
      </c>
      <c r="AX35" s="12">
        <v>0</v>
      </c>
      <c r="AY35" s="12">
        <v>0</v>
      </c>
      <c r="AZ35" s="13"/>
      <c r="BA35" s="12">
        <v>0</v>
      </c>
      <c r="BB35" s="12">
        <v>0</v>
      </c>
      <c r="BC35" s="12">
        <v>0</v>
      </c>
      <c r="BD35" s="12">
        <v>0</v>
      </c>
      <c r="BE35" s="13"/>
      <c r="BF35" s="12">
        <v>53</v>
      </c>
      <c r="BG35" s="12">
        <v>318000</v>
      </c>
      <c r="BH35" s="12">
        <v>0</v>
      </c>
      <c r="BI35" s="12">
        <v>318000</v>
      </c>
      <c r="BJ35" s="13"/>
      <c r="BK35" s="12">
        <v>0</v>
      </c>
      <c r="BL35" s="12">
        <v>0</v>
      </c>
      <c r="BM35" s="12">
        <v>0</v>
      </c>
      <c r="BN35" s="12">
        <v>0</v>
      </c>
      <c r="BO35" s="13"/>
      <c r="BP35" s="12">
        <v>0</v>
      </c>
      <c r="BQ35" s="12">
        <v>0</v>
      </c>
      <c r="BR35" s="12">
        <v>0</v>
      </c>
      <c r="BS35" s="12">
        <v>0</v>
      </c>
      <c r="BT35" s="13"/>
      <c r="BU35" s="12">
        <v>0</v>
      </c>
      <c r="BV35" s="12">
        <v>0</v>
      </c>
      <c r="BW35" s="12">
        <v>0</v>
      </c>
      <c r="BX35" s="12">
        <v>0</v>
      </c>
      <c r="BY35" s="13"/>
      <c r="BZ35" s="12">
        <v>0</v>
      </c>
      <c r="CA35" s="12">
        <v>0</v>
      </c>
      <c r="CB35" s="12">
        <v>0</v>
      </c>
      <c r="CC35" s="12">
        <v>0</v>
      </c>
      <c r="CD35" s="13"/>
      <c r="CE35" s="12">
        <v>0</v>
      </c>
      <c r="CF35" s="12">
        <v>0</v>
      </c>
      <c r="CG35" s="12">
        <v>0</v>
      </c>
      <c r="CH35" s="12">
        <v>0</v>
      </c>
      <c r="CI35" s="13"/>
      <c r="CJ35" s="12">
        <v>0</v>
      </c>
      <c r="CK35" s="12">
        <v>0</v>
      </c>
      <c r="CL35" s="12">
        <v>0</v>
      </c>
      <c r="CM35" s="12">
        <v>0</v>
      </c>
      <c r="CN35" s="13"/>
      <c r="CO35" s="12">
        <v>1</v>
      </c>
      <c r="CP35" s="12">
        <v>50000</v>
      </c>
      <c r="CQ35" s="12">
        <v>0</v>
      </c>
      <c r="CR35" s="12">
        <v>50000</v>
      </c>
      <c r="CS35" s="13"/>
      <c r="CT35" s="12">
        <v>0</v>
      </c>
      <c r="CU35" s="12">
        <v>950000</v>
      </c>
      <c r="CV35" s="12">
        <v>0</v>
      </c>
      <c r="CW35" s="12">
        <v>950000</v>
      </c>
      <c r="CX35" s="13"/>
      <c r="CY35" s="12">
        <v>0</v>
      </c>
      <c r="CZ35" s="12">
        <v>0</v>
      </c>
      <c r="DA35" s="12">
        <v>0</v>
      </c>
      <c r="DB35" s="12">
        <v>0</v>
      </c>
      <c r="DC35" s="13"/>
      <c r="DD35" s="12">
        <v>0</v>
      </c>
      <c r="DE35" s="12">
        <v>0</v>
      </c>
      <c r="DF35" s="12">
        <v>0</v>
      </c>
      <c r="DG35" s="12">
        <v>0</v>
      </c>
      <c r="DH35" s="13"/>
      <c r="DI35" s="12">
        <v>25</v>
      </c>
      <c r="DJ35" s="12">
        <v>207000</v>
      </c>
      <c r="DK35" s="12">
        <v>0</v>
      </c>
      <c r="DL35" s="12">
        <v>207000</v>
      </c>
      <c r="DM35" s="13"/>
      <c r="DN35" s="12">
        <v>0</v>
      </c>
      <c r="DO35" s="12">
        <v>250000</v>
      </c>
      <c r="DP35" s="12">
        <v>0</v>
      </c>
      <c r="DQ35" s="12">
        <v>250000</v>
      </c>
      <c r="DR35" s="13"/>
      <c r="DS35" s="12">
        <v>0</v>
      </c>
      <c r="DT35" s="12">
        <v>0</v>
      </c>
      <c r="DU35" s="12">
        <v>0</v>
      </c>
      <c r="DV35" s="12">
        <v>0</v>
      </c>
      <c r="DW35" s="13"/>
      <c r="DX35" s="12">
        <v>0</v>
      </c>
      <c r="DY35" s="12">
        <v>0</v>
      </c>
      <c r="DZ35" s="12">
        <v>0</v>
      </c>
      <c r="EA35" s="12">
        <v>0</v>
      </c>
      <c r="EB35" s="13"/>
      <c r="EC35" s="12">
        <v>0</v>
      </c>
      <c r="ED35" s="12">
        <v>0</v>
      </c>
      <c r="EE35" s="12">
        <v>0</v>
      </c>
      <c r="EF35" s="12">
        <v>0</v>
      </c>
      <c r="EG35" s="13"/>
      <c r="EH35" s="12">
        <v>0</v>
      </c>
      <c r="EI35" s="12">
        <v>0</v>
      </c>
      <c r="EJ35" s="12">
        <v>0</v>
      </c>
      <c r="EK35" s="12">
        <v>0</v>
      </c>
      <c r="EL35" s="13"/>
      <c r="EM35" s="12">
        <v>0</v>
      </c>
      <c r="EN35" s="12">
        <v>0</v>
      </c>
      <c r="EO35" s="12">
        <v>0</v>
      </c>
      <c r="EP35" s="12">
        <v>0</v>
      </c>
      <c r="EQ35" s="13"/>
      <c r="ER35" s="12">
        <v>0</v>
      </c>
      <c r="ES35" s="12">
        <v>0</v>
      </c>
      <c r="ET35" s="12">
        <v>0</v>
      </c>
      <c r="EU35" s="12">
        <v>0</v>
      </c>
      <c r="EV35" s="13"/>
      <c r="EW35" s="12">
        <v>0</v>
      </c>
      <c r="EX35" s="12">
        <v>0</v>
      </c>
      <c r="EY35" s="12">
        <v>0</v>
      </c>
      <c r="EZ35" s="12">
        <v>0</v>
      </c>
      <c r="FA35" s="13"/>
      <c r="FB35" s="12">
        <v>0</v>
      </c>
      <c r="FC35" s="12">
        <v>0</v>
      </c>
      <c r="FD35" s="12">
        <v>0</v>
      </c>
      <c r="FE35" s="12">
        <v>0</v>
      </c>
      <c r="FF35" s="13"/>
      <c r="FG35" s="12">
        <v>0</v>
      </c>
      <c r="FH35" s="12">
        <v>0</v>
      </c>
      <c r="FI35" s="12">
        <v>0</v>
      </c>
      <c r="FJ35" s="12">
        <v>0</v>
      </c>
      <c r="FK35" s="13"/>
      <c r="FL35" s="12">
        <v>0</v>
      </c>
      <c r="FM35" s="12">
        <v>0</v>
      </c>
      <c r="FN35" s="12">
        <v>0</v>
      </c>
      <c r="FO35" s="12">
        <v>0</v>
      </c>
      <c r="FP35" s="13"/>
      <c r="FQ35" s="12">
        <v>0</v>
      </c>
      <c r="FR35" s="12">
        <v>0</v>
      </c>
      <c r="FS35" s="12">
        <v>0</v>
      </c>
      <c r="FT35" s="12">
        <v>0</v>
      </c>
      <c r="FU35" s="13"/>
      <c r="FV35" s="12">
        <v>0</v>
      </c>
      <c r="FW35" s="12">
        <v>0</v>
      </c>
      <c r="FX35" s="12">
        <v>0</v>
      </c>
      <c r="FY35" s="12">
        <v>0</v>
      </c>
      <c r="FZ35" s="13"/>
      <c r="GA35" s="12">
        <v>0</v>
      </c>
      <c r="GB35" s="12">
        <v>0</v>
      </c>
      <c r="GC35" s="12">
        <v>0</v>
      </c>
      <c r="GD35" s="12">
        <v>0</v>
      </c>
      <c r="GE35" s="13"/>
      <c r="GF35" s="12">
        <v>0</v>
      </c>
      <c r="GG35" s="12">
        <v>0</v>
      </c>
      <c r="GH35" s="12">
        <v>0</v>
      </c>
      <c r="GI35" s="12">
        <v>0</v>
      </c>
      <c r="GJ35" s="13"/>
      <c r="GK35" s="12">
        <v>0</v>
      </c>
      <c r="GL35" s="12">
        <v>0</v>
      </c>
      <c r="GM35" s="12">
        <v>0</v>
      </c>
      <c r="GN35" s="12">
        <v>0</v>
      </c>
      <c r="GO35" s="13"/>
      <c r="GP35" s="12">
        <v>0</v>
      </c>
      <c r="GQ35" s="12">
        <v>0</v>
      </c>
      <c r="GR35" s="12">
        <v>0</v>
      </c>
      <c r="GS35" s="12">
        <v>0</v>
      </c>
      <c r="GT35" s="13"/>
      <c r="GU35" s="12">
        <v>0</v>
      </c>
      <c r="GV35" s="12">
        <v>0</v>
      </c>
      <c r="GW35" s="12">
        <v>0</v>
      </c>
      <c r="GX35" s="12">
        <v>0</v>
      </c>
      <c r="GY35" s="13"/>
      <c r="GZ35" s="12">
        <v>0</v>
      </c>
      <c r="HA35" s="12">
        <v>0</v>
      </c>
      <c r="HB35" s="12">
        <v>0</v>
      </c>
      <c r="HC35" s="12">
        <v>0</v>
      </c>
      <c r="HD35" s="13"/>
      <c r="HE35" s="12">
        <v>0</v>
      </c>
      <c r="HF35" s="12">
        <v>0</v>
      </c>
      <c r="HG35" s="12">
        <v>0</v>
      </c>
      <c r="HH35" s="12">
        <v>0</v>
      </c>
      <c r="HI35" s="13"/>
      <c r="HJ35" s="12">
        <v>0</v>
      </c>
      <c r="HK35" s="12">
        <v>0</v>
      </c>
      <c r="HL35" s="12">
        <v>0</v>
      </c>
      <c r="HM35" s="12">
        <v>0</v>
      </c>
      <c r="HN35" s="13"/>
      <c r="HO35" s="12">
        <v>0</v>
      </c>
      <c r="HP35" s="12">
        <v>0</v>
      </c>
      <c r="HQ35" s="12">
        <v>0</v>
      </c>
      <c r="HR35" s="12">
        <v>0</v>
      </c>
      <c r="HS35" s="13"/>
      <c r="HT35" s="12">
        <v>0</v>
      </c>
      <c r="HU35" s="12">
        <v>0</v>
      </c>
      <c r="HV35" s="12">
        <v>0</v>
      </c>
      <c r="HW35" s="12">
        <v>0</v>
      </c>
      <c r="HX35" s="13"/>
      <c r="HY35" s="12">
        <v>0</v>
      </c>
      <c r="HZ35" s="12">
        <v>0</v>
      </c>
      <c r="IA35" s="12">
        <v>0</v>
      </c>
      <c r="IB35" s="12">
        <v>0</v>
      </c>
      <c r="IC35" s="13"/>
      <c r="ID35" s="12">
        <v>0</v>
      </c>
      <c r="IE35" s="12">
        <v>0</v>
      </c>
      <c r="IF35" s="12">
        <v>0</v>
      </c>
      <c r="IG35" s="12">
        <v>0</v>
      </c>
      <c r="IH35" s="13"/>
      <c r="II35" s="12">
        <v>0</v>
      </c>
      <c r="IJ35" s="12">
        <v>0</v>
      </c>
      <c r="IK35" s="12">
        <v>0</v>
      </c>
      <c r="IL35" s="12">
        <v>0</v>
      </c>
      <c r="IM35" s="13"/>
      <c r="IN35" s="12">
        <v>0</v>
      </c>
      <c r="IO35" s="12">
        <v>0</v>
      </c>
      <c r="IP35" s="12">
        <v>0</v>
      </c>
      <c r="IQ35" s="12">
        <v>0</v>
      </c>
      <c r="IR35" s="13"/>
      <c r="IS35" s="12">
        <v>0</v>
      </c>
      <c r="IT35" s="12">
        <v>0</v>
      </c>
      <c r="IU35" s="12">
        <v>0</v>
      </c>
      <c r="IV35" s="12">
        <v>0</v>
      </c>
      <c r="IW35" s="13"/>
      <c r="IX35" s="12">
        <v>0</v>
      </c>
      <c r="IY35" s="12">
        <v>31175000</v>
      </c>
      <c r="IZ35" s="12">
        <v>0</v>
      </c>
      <c r="JA35" s="12">
        <v>31175000</v>
      </c>
      <c r="JB35" s="13"/>
    </row>
    <row r="36" spans="1:263" hidden="1">
      <c r="A36" s="10">
        <v>30</v>
      </c>
      <c r="B36" s="11" t="s">
        <v>32</v>
      </c>
      <c r="C36" s="12">
        <v>0</v>
      </c>
      <c r="D36" s="12">
        <v>0</v>
      </c>
      <c r="E36" s="12">
        <v>0</v>
      </c>
      <c r="F36" s="12">
        <v>0</v>
      </c>
      <c r="G36" s="13"/>
      <c r="H36" s="12">
        <v>0</v>
      </c>
      <c r="I36" s="12">
        <v>0</v>
      </c>
      <c r="J36" s="12">
        <v>0</v>
      </c>
      <c r="K36" s="12">
        <v>0</v>
      </c>
      <c r="L36" s="13"/>
      <c r="M36" s="12">
        <v>0</v>
      </c>
      <c r="N36" s="12">
        <v>0</v>
      </c>
      <c r="O36" s="12">
        <v>0</v>
      </c>
      <c r="P36" s="12">
        <v>0</v>
      </c>
      <c r="Q36" s="13"/>
      <c r="R36" s="12">
        <v>0</v>
      </c>
      <c r="S36" s="12">
        <v>0</v>
      </c>
      <c r="T36" s="12">
        <v>0</v>
      </c>
      <c r="U36" s="12">
        <v>0</v>
      </c>
      <c r="V36" s="13"/>
      <c r="W36" s="12">
        <v>0</v>
      </c>
      <c r="X36" s="12">
        <v>0</v>
      </c>
      <c r="Y36" s="12">
        <v>0</v>
      </c>
      <c r="Z36" s="12">
        <v>0</v>
      </c>
      <c r="AA36" s="13"/>
      <c r="AB36" s="12">
        <v>0</v>
      </c>
      <c r="AC36" s="12">
        <v>0</v>
      </c>
      <c r="AD36" s="12">
        <v>0</v>
      </c>
      <c r="AE36" s="12">
        <v>0</v>
      </c>
      <c r="AF36" s="13"/>
      <c r="AG36" s="12">
        <v>87</v>
      </c>
      <c r="AH36" s="12">
        <v>60900000</v>
      </c>
      <c r="AI36" s="12">
        <v>0</v>
      </c>
      <c r="AJ36" s="12">
        <v>60900000</v>
      </c>
      <c r="AK36" s="13"/>
      <c r="AL36" s="12">
        <v>0</v>
      </c>
      <c r="AM36" s="12">
        <v>0</v>
      </c>
      <c r="AN36" s="12">
        <v>0</v>
      </c>
      <c r="AO36" s="12">
        <v>0</v>
      </c>
      <c r="AP36" s="13"/>
      <c r="AQ36" s="12">
        <v>0</v>
      </c>
      <c r="AR36" s="12">
        <v>0</v>
      </c>
      <c r="AS36" s="12">
        <v>0</v>
      </c>
      <c r="AT36" s="12">
        <v>0</v>
      </c>
      <c r="AU36" s="13"/>
      <c r="AV36" s="12">
        <v>0</v>
      </c>
      <c r="AW36" s="12">
        <v>0</v>
      </c>
      <c r="AX36" s="12">
        <v>0</v>
      </c>
      <c r="AY36" s="12">
        <v>0</v>
      </c>
      <c r="AZ36" s="13"/>
      <c r="BA36" s="12">
        <v>0</v>
      </c>
      <c r="BB36" s="12">
        <v>0</v>
      </c>
      <c r="BC36" s="12">
        <v>0</v>
      </c>
      <c r="BD36" s="12">
        <v>0</v>
      </c>
      <c r="BE36" s="13"/>
      <c r="BF36" s="12">
        <v>83</v>
      </c>
      <c r="BG36" s="12">
        <v>498000</v>
      </c>
      <c r="BH36" s="12">
        <v>0</v>
      </c>
      <c r="BI36" s="12">
        <v>498000</v>
      </c>
      <c r="BJ36" s="13"/>
      <c r="BK36" s="12">
        <v>0</v>
      </c>
      <c r="BL36" s="12">
        <v>0</v>
      </c>
      <c r="BM36" s="12">
        <v>0</v>
      </c>
      <c r="BN36" s="12">
        <v>0</v>
      </c>
      <c r="BO36" s="13"/>
      <c r="BP36" s="12">
        <v>0</v>
      </c>
      <c r="BQ36" s="12">
        <v>0</v>
      </c>
      <c r="BR36" s="12">
        <v>0</v>
      </c>
      <c r="BS36" s="12">
        <v>0</v>
      </c>
      <c r="BT36" s="13"/>
      <c r="BU36" s="12">
        <v>0</v>
      </c>
      <c r="BV36" s="12">
        <v>0</v>
      </c>
      <c r="BW36" s="12">
        <v>0</v>
      </c>
      <c r="BX36" s="12">
        <v>0</v>
      </c>
      <c r="BY36" s="13"/>
      <c r="BZ36" s="12">
        <v>0</v>
      </c>
      <c r="CA36" s="12">
        <v>0</v>
      </c>
      <c r="CB36" s="12">
        <v>0</v>
      </c>
      <c r="CC36" s="12">
        <v>0</v>
      </c>
      <c r="CD36" s="13"/>
      <c r="CE36" s="12">
        <v>0</v>
      </c>
      <c r="CF36" s="12">
        <v>0</v>
      </c>
      <c r="CG36" s="12">
        <v>0</v>
      </c>
      <c r="CH36" s="12">
        <v>0</v>
      </c>
      <c r="CI36" s="13"/>
      <c r="CJ36" s="12">
        <v>0</v>
      </c>
      <c r="CK36" s="12">
        <v>0</v>
      </c>
      <c r="CL36" s="12">
        <v>0</v>
      </c>
      <c r="CM36" s="12">
        <v>0</v>
      </c>
      <c r="CN36" s="13"/>
      <c r="CO36" s="12">
        <v>1</v>
      </c>
      <c r="CP36" s="12">
        <v>50000</v>
      </c>
      <c r="CQ36" s="12">
        <v>0</v>
      </c>
      <c r="CR36" s="12">
        <v>50000</v>
      </c>
      <c r="CS36" s="13"/>
      <c r="CT36" s="12">
        <v>0</v>
      </c>
      <c r="CU36" s="12">
        <v>950000</v>
      </c>
      <c r="CV36" s="12">
        <v>0</v>
      </c>
      <c r="CW36" s="12">
        <v>950000</v>
      </c>
      <c r="CX36" s="13"/>
      <c r="CY36" s="12">
        <v>0</v>
      </c>
      <c r="CZ36" s="12">
        <v>0</v>
      </c>
      <c r="DA36" s="12">
        <v>0</v>
      </c>
      <c r="DB36" s="12">
        <v>0</v>
      </c>
      <c r="DC36" s="13"/>
      <c r="DD36" s="12">
        <v>0</v>
      </c>
      <c r="DE36" s="12">
        <v>0</v>
      </c>
      <c r="DF36" s="12">
        <v>0</v>
      </c>
      <c r="DG36" s="12">
        <v>0</v>
      </c>
      <c r="DH36" s="13"/>
      <c r="DI36" s="12">
        <v>52</v>
      </c>
      <c r="DJ36" s="12">
        <v>286000</v>
      </c>
      <c r="DK36" s="12">
        <v>0</v>
      </c>
      <c r="DL36" s="12">
        <v>286000</v>
      </c>
      <c r="DM36" s="13"/>
      <c r="DN36" s="12">
        <v>0</v>
      </c>
      <c r="DO36" s="12">
        <v>250000</v>
      </c>
      <c r="DP36" s="12">
        <v>0</v>
      </c>
      <c r="DQ36" s="12">
        <v>250000</v>
      </c>
      <c r="DR36" s="13"/>
      <c r="DS36" s="12">
        <v>0</v>
      </c>
      <c r="DT36" s="12">
        <v>0</v>
      </c>
      <c r="DU36" s="12">
        <v>0</v>
      </c>
      <c r="DV36" s="12">
        <v>0</v>
      </c>
      <c r="DW36" s="13"/>
      <c r="DX36" s="12">
        <v>0</v>
      </c>
      <c r="DY36" s="12">
        <v>0</v>
      </c>
      <c r="DZ36" s="12">
        <v>0</v>
      </c>
      <c r="EA36" s="12">
        <v>0</v>
      </c>
      <c r="EB36" s="13"/>
      <c r="EC36" s="12">
        <v>0</v>
      </c>
      <c r="ED36" s="12">
        <v>0</v>
      </c>
      <c r="EE36" s="12">
        <v>0</v>
      </c>
      <c r="EF36" s="12">
        <v>0</v>
      </c>
      <c r="EG36" s="13"/>
      <c r="EH36" s="12">
        <v>0</v>
      </c>
      <c r="EI36" s="12">
        <v>0</v>
      </c>
      <c r="EJ36" s="12">
        <v>0</v>
      </c>
      <c r="EK36" s="12">
        <v>0</v>
      </c>
      <c r="EL36" s="13"/>
      <c r="EM36" s="12">
        <v>0</v>
      </c>
      <c r="EN36" s="12">
        <v>0</v>
      </c>
      <c r="EO36" s="12">
        <v>0</v>
      </c>
      <c r="EP36" s="12">
        <v>0</v>
      </c>
      <c r="EQ36" s="13"/>
      <c r="ER36" s="12">
        <v>0</v>
      </c>
      <c r="ES36" s="12">
        <v>0</v>
      </c>
      <c r="ET36" s="12">
        <v>0</v>
      </c>
      <c r="EU36" s="12">
        <v>0</v>
      </c>
      <c r="EV36" s="13"/>
      <c r="EW36" s="12">
        <v>0</v>
      </c>
      <c r="EX36" s="12">
        <v>0</v>
      </c>
      <c r="EY36" s="12">
        <v>0</v>
      </c>
      <c r="EZ36" s="12">
        <v>0</v>
      </c>
      <c r="FA36" s="13"/>
      <c r="FB36" s="12">
        <v>0</v>
      </c>
      <c r="FC36" s="12">
        <v>0</v>
      </c>
      <c r="FD36" s="12">
        <v>0</v>
      </c>
      <c r="FE36" s="12">
        <v>0</v>
      </c>
      <c r="FF36" s="13"/>
      <c r="FG36" s="12">
        <v>0</v>
      </c>
      <c r="FH36" s="12">
        <v>0</v>
      </c>
      <c r="FI36" s="12">
        <v>0</v>
      </c>
      <c r="FJ36" s="12">
        <v>0</v>
      </c>
      <c r="FK36" s="13"/>
      <c r="FL36" s="12">
        <v>0</v>
      </c>
      <c r="FM36" s="12">
        <v>0</v>
      </c>
      <c r="FN36" s="12">
        <v>0</v>
      </c>
      <c r="FO36" s="12">
        <v>0</v>
      </c>
      <c r="FP36" s="13"/>
      <c r="FQ36" s="12">
        <v>0</v>
      </c>
      <c r="FR36" s="12">
        <v>0</v>
      </c>
      <c r="FS36" s="12">
        <v>0</v>
      </c>
      <c r="FT36" s="12">
        <v>0</v>
      </c>
      <c r="FU36" s="13"/>
      <c r="FV36" s="12">
        <v>0</v>
      </c>
      <c r="FW36" s="12">
        <v>0</v>
      </c>
      <c r="FX36" s="12">
        <v>0</v>
      </c>
      <c r="FY36" s="12">
        <v>0</v>
      </c>
      <c r="FZ36" s="13"/>
      <c r="GA36" s="12">
        <v>0</v>
      </c>
      <c r="GB36" s="12">
        <v>0</v>
      </c>
      <c r="GC36" s="12">
        <v>0</v>
      </c>
      <c r="GD36" s="12">
        <v>0</v>
      </c>
      <c r="GE36" s="13"/>
      <c r="GF36" s="12">
        <v>0</v>
      </c>
      <c r="GG36" s="12">
        <v>0</v>
      </c>
      <c r="GH36" s="12">
        <v>0</v>
      </c>
      <c r="GI36" s="12">
        <v>0</v>
      </c>
      <c r="GJ36" s="13"/>
      <c r="GK36" s="12">
        <v>0</v>
      </c>
      <c r="GL36" s="12">
        <v>0</v>
      </c>
      <c r="GM36" s="12">
        <v>0</v>
      </c>
      <c r="GN36" s="12">
        <v>0</v>
      </c>
      <c r="GO36" s="13"/>
      <c r="GP36" s="12">
        <v>0</v>
      </c>
      <c r="GQ36" s="12">
        <v>0</v>
      </c>
      <c r="GR36" s="12">
        <v>0</v>
      </c>
      <c r="GS36" s="12">
        <v>0</v>
      </c>
      <c r="GT36" s="13"/>
      <c r="GU36" s="12">
        <v>0</v>
      </c>
      <c r="GV36" s="12">
        <v>0</v>
      </c>
      <c r="GW36" s="12">
        <v>0</v>
      </c>
      <c r="GX36" s="12">
        <v>0</v>
      </c>
      <c r="GY36" s="13"/>
      <c r="GZ36" s="12">
        <v>0</v>
      </c>
      <c r="HA36" s="12">
        <v>0</v>
      </c>
      <c r="HB36" s="12">
        <v>0</v>
      </c>
      <c r="HC36" s="12">
        <v>0</v>
      </c>
      <c r="HD36" s="13"/>
      <c r="HE36" s="12">
        <v>0</v>
      </c>
      <c r="HF36" s="12">
        <v>0</v>
      </c>
      <c r="HG36" s="12">
        <v>0</v>
      </c>
      <c r="HH36" s="12">
        <v>0</v>
      </c>
      <c r="HI36" s="13"/>
      <c r="HJ36" s="12">
        <v>0</v>
      </c>
      <c r="HK36" s="12">
        <v>0</v>
      </c>
      <c r="HL36" s="12">
        <v>0</v>
      </c>
      <c r="HM36" s="12">
        <v>0</v>
      </c>
      <c r="HN36" s="13"/>
      <c r="HO36" s="12">
        <v>0</v>
      </c>
      <c r="HP36" s="12">
        <v>0</v>
      </c>
      <c r="HQ36" s="12">
        <v>0</v>
      </c>
      <c r="HR36" s="12">
        <v>0</v>
      </c>
      <c r="HS36" s="13"/>
      <c r="HT36" s="12">
        <v>0</v>
      </c>
      <c r="HU36" s="12">
        <v>0</v>
      </c>
      <c r="HV36" s="12">
        <v>0</v>
      </c>
      <c r="HW36" s="12">
        <v>0</v>
      </c>
      <c r="HX36" s="13"/>
      <c r="HY36" s="12">
        <v>0</v>
      </c>
      <c r="HZ36" s="12">
        <v>0</v>
      </c>
      <c r="IA36" s="12">
        <v>0</v>
      </c>
      <c r="IB36" s="12">
        <v>0</v>
      </c>
      <c r="IC36" s="13"/>
      <c r="ID36" s="12">
        <v>0</v>
      </c>
      <c r="IE36" s="12">
        <v>0</v>
      </c>
      <c r="IF36" s="12">
        <v>0</v>
      </c>
      <c r="IG36" s="12">
        <v>0</v>
      </c>
      <c r="IH36" s="13"/>
      <c r="II36" s="12">
        <v>0</v>
      </c>
      <c r="IJ36" s="12">
        <v>0</v>
      </c>
      <c r="IK36" s="12">
        <v>0</v>
      </c>
      <c r="IL36" s="12">
        <v>0</v>
      </c>
      <c r="IM36" s="13"/>
      <c r="IN36" s="12">
        <v>0</v>
      </c>
      <c r="IO36" s="12">
        <v>0</v>
      </c>
      <c r="IP36" s="12">
        <v>0</v>
      </c>
      <c r="IQ36" s="12">
        <v>0</v>
      </c>
      <c r="IR36" s="13"/>
      <c r="IS36" s="12">
        <v>0</v>
      </c>
      <c r="IT36" s="12">
        <v>0</v>
      </c>
      <c r="IU36" s="12">
        <v>0</v>
      </c>
      <c r="IV36" s="12">
        <v>0</v>
      </c>
      <c r="IW36" s="13"/>
      <c r="IX36" s="12">
        <v>0</v>
      </c>
      <c r="IY36" s="12">
        <v>62934000</v>
      </c>
      <c r="IZ36" s="12">
        <v>0</v>
      </c>
      <c r="JA36" s="12">
        <v>62934000</v>
      </c>
      <c r="JB36" s="13"/>
    </row>
    <row r="37" spans="1:263" s="154" customFormat="1">
      <c r="A37" s="148">
        <v>31</v>
      </c>
      <c r="B37" s="149" t="s">
        <v>33</v>
      </c>
      <c r="C37" s="150">
        <v>0</v>
      </c>
      <c r="D37" s="150">
        <v>0</v>
      </c>
      <c r="E37" s="150">
        <v>0</v>
      </c>
      <c r="F37" s="150">
        <v>0</v>
      </c>
      <c r="G37" s="151"/>
      <c r="H37" s="150">
        <v>0</v>
      </c>
      <c r="I37" s="150">
        <v>0</v>
      </c>
      <c r="J37" s="150">
        <v>0</v>
      </c>
      <c r="K37" s="150">
        <v>0</v>
      </c>
      <c r="L37" s="151"/>
      <c r="M37" s="150">
        <v>0</v>
      </c>
      <c r="N37" s="150">
        <v>0</v>
      </c>
      <c r="O37" s="150">
        <v>0</v>
      </c>
      <c r="P37" s="150">
        <v>0</v>
      </c>
      <c r="Q37" s="151"/>
      <c r="R37" s="150">
        <v>0</v>
      </c>
      <c r="S37" s="150">
        <v>0</v>
      </c>
      <c r="T37" s="150">
        <v>0</v>
      </c>
      <c r="U37" s="150">
        <v>0</v>
      </c>
      <c r="V37" s="151"/>
      <c r="W37" s="150">
        <v>0</v>
      </c>
      <c r="X37" s="150">
        <v>0</v>
      </c>
      <c r="Y37" s="150">
        <v>0</v>
      </c>
      <c r="Z37" s="150">
        <v>0</v>
      </c>
      <c r="AA37" s="151"/>
      <c r="AB37" s="150">
        <v>0</v>
      </c>
      <c r="AC37" s="150">
        <v>0</v>
      </c>
      <c r="AD37" s="150">
        <v>0</v>
      </c>
      <c r="AE37" s="150">
        <v>0</v>
      </c>
      <c r="AF37" s="151"/>
      <c r="AG37" s="150">
        <v>99</v>
      </c>
      <c r="AH37" s="150">
        <v>69300000</v>
      </c>
      <c r="AI37" s="150">
        <v>0</v>
      </c>
      <c r="AJ37" s="150">
        <v>69300000</v>
      </c>
      <c r="AK37" s="151"/>
      <c r="AL37" s="150">
        <v>0</v>
      </c>
      <c r="AM37" s="150">
        <v>0</v>
      </c>
      <c r="AN37" s="150">
        <v>0</v>
      </c>
      <c r="AO37" s="150">
        <v>0</v>
      </c>
      <c r="AP37" s="151"/>
      <c r="AQ37" s="150">
        <v>0</v>
      </c>
      <c r="AR37" s="150">
        <v>0</v>
      </c>
      <c r="AS37" s="150">
        <v>0</v>
      </c>
      <c r="AT37" s="150">
        <v>0</v>
      </c>
      <c r="AU37" s="151"/>
      <c r="AV37" s="150">
        <v>0</v>
      </c>
      <c r="AW37" s="150">
        <v>0</v>
      </c>
      <c r="AX37" s="150">
        <v>0</v>
      </c>
      <c r="AY37" s="150">
        <v>0</v>
      </c>
      <c r="AZ37" s="151"/>
      <c r="BA37" s="150">
        <v>0</v>
      </c>
      <c r="BB37" s="150">
        <v>0</v>
      </c>
      <c r="BC37" s="150">
        <v>0</v>
      </c>
      <c r="BD37" s="150">
        <v>0</v>
      </c>
      <c r="BE37" s="151"/>
      <c r="BF37" s="150">
        <v>182</v>
      </c>
      <c r="BG37" s="150">
        <v>1310400</v>
      </c>
      <c r="BH37" s="150">
        <v>0</v>
      </c>
      <c r="BI37" s="150">
        <v>1310400</v>
      </c>
      <c r="BJ37" s="151"/>
      <c r="BK37" s="150">
        <v>0</v>
      </c>
      <c r="BL37" s="150">
        <v>0</v>
      </c>
      <c r="BM37" s="150">
        <v>0</v>
      </c>
      <c r="BN37" s="150">
        <v>0</v>
      </c>
      <c r="BO37" s="151"/>
      <c r="BP37" s="150">
        <v>0</v>
      </c>
      <c r="BQ37" s="150">
        <v>0</v>
      </c>
      <c r="BR37" s="150">
        <v>0</v>
      </c>
      <c r="BS37" s="150">
        <v>0</v>
      </c>
      <c r="BT37" s="151"/>
      <c r="BU37" s="150">
        <v>0</v>
      </c>
      <c r="BV37" s="150">
        <v>0</v>
      </c>
      <c r="BW37" s="150">
        <v>0</v>
      </c>
      <c r="BX37" s="150">
        <v>0</v>
      </c>
      <c r="BY37" s="151"/>
      <c r="BZ37" s="150">
        <v>0</v>
      </c>
      <c r="CA37" s="150">
        <v>0</v>
      </c>
      <c r="CB37" s="150">
        <v>0</v>
      </c>
      <c r="CC37" s="150">
        <v>0</v>
      </c>
      <c r="CD37" s="151"/>
      <c r="CE37" s="150">
        <v>0</v>
      </c>
      <c r="CF37" s="150">
        <v>0</v>
      </c>
      <c r="CG37" s="150">
        <v>0</v>
      </c>
      <c r="CH37" s="150">
        <v>0</v>
      </c>
      <c r="CI37" s="151"/>
      <c r="CJ37" s="150">
        <v>1</v>
      </c>
      <c r="CK37" s="150">
        <v>250000</v>
      </c>
      <c r="CL37" s="150">
        <v>0</v>
      </c>
      <c r="CM37" s="150">
        <v>250000</v>
      </c>
      <c r="CN37" s="151"/>
      <c r="CO37" s="150">
        <v>1</v>
      </c>
      <c r="CP37" s="150">
        <v>50000</v>
      </c>
      <c r="CQ37" s="150">
        <v>0</v>
      </c>
      <c r="CR37" s="150">
        <v>50000</v>
      </c>
      <c r="CS37" s="151"/>
      <c r="CT37" s="150">
        <v>0</v>
      </c>
      <c r="CU37" s="150">
        <v>950000</v>
      </c>
      <c r="CV37" s="150">
        <v>0</v>
      </c>
      <c r="CW37" s="150">
        <v>950000</v>
      </c>
      <c r="CX37" s="151"/>
      <c r="CY37" s="150">
        <v>0</v>
      </c>
      <c r="CZ37" s="150">
        <v>0</v>
      </c>
      <c r="DA37" s="150">
        <v>0</v>
      </c>
      <c r="DB37" s="150">
        <v>0</v>
      </c>
      <c r="DC37" s="151"/>
      <c r="DD37" s="150">
        <v>0</v>
      </c>
      <c r="DE37" s="150">
        <v>0</v>
      </c>
      <c r="DF37" s="150">
        <v>0</v>
      </c>
      <c r="DG37" s="150">
        <v>0</v>
      </c>
      <c r="DH37" s="151"/>
      <c r="DI37" s="150">
        <v>52</v>
      </c>
      <c r="DJ37" s="150">
        <v>339000</v>
      </c>
      <c r="DK37" s="150">
        <v>0</v>
      </c>
      <c r="DL37" s="150">
        <v>339000</v>
      </c>
      <c r="DM37" s="151"/>
      <c r="DN37" s="150">
        <v>0</v>
      </c>
      <c r="DO37" s="150">
        <v>250000</v>
      </c>
      <c r="DP37" s="150">
        <v>0</v>
      </c>
      <c r="DQ37" s="150">
        <v>250000</v>
      </c>
      <c r="DR37" s="151"/>
      <c r="DS37" s="150">
        <v>0</v>
      </c>
      <c r="DT37" s="150">
        <v>0</v>
      </c>
      <c r="DU37" s="150">
        <v>0</v>
      </c>
      <c r="DV37" s="150">
        <v>0</v>
      </c>
      <c r="DW37" s="151"/>
      <c r="DX37" s="150">
        <v>0</v>
      </c>
      <c r="DY37" s="150">
        <v>0</v>
      </c>
      <c r="DZ37" s="150">
        <v>0</v>
      </c>
      <c r="EA37" s="150">
        <v>0</v>
      </c>
      <c r="EB37" s="151"/>
      <c r="EC37" s="150">
        <v>0</v>
      </c>
      <c r="ED37" s="150">
        <v>0</v>
      </c>
      <c r="EE37" s="150">
        <v>0</v>
      </c>
      <c r="EF37" s="150">
        <v>0</v>
      </c>
      <c r="EG37" s="151"/>
      <c r="EH37" s="150">
        <v>0</v>
      </c>
      <c r="EI37" s="150">
        <v>0</v>
      </c>
      <c r="EJ37" s="150">
        <v>0</v>
      </c>
      <c r="EK37" s="150">
        <v>0</v>
      </c>
      <c r="EL37" s="151"/>
      <c r="EM37" s="150">
        <v>0</v>
      </c>
      <c r="EN37" s="150">
        <v>0</v>
      </c>
      <c r="EO37" s="150">
        <v>0</v>
      </c>
      <c r="EP37" s="150">
        <v>0</v>
      </c>
      <c r="EQ37" s="151"/>
      <c r="ER37" s="150">
        <v>0</v>
      </c>
      <c r="ES37" s="150">
        <v>0</v>
      </c>
      <c r="ET37" s="150">
        <v>0</v>
      </c>
      <c r="EU37" s="150">
        <v>0</v>
      </c>
      <c r="EV37" s="151"/>
      <c r="EW37" s="150">
        <v>0</v>
      </c>
      <c r="EX37" s="150">
        <v>0</v>
      </c>
      <c r="EY37" s="150">
        <v>0</v>
      </c>
      <c r="EZ37" s="150">
        <v>0</v>
      </c>
      <c r="FA37" s="151"/>
      <c r="FB37" s="150">
        <v>0</v>
      </c>
      <c r="FC37" s="150">
        <v>0</v>
      </c>
      <c r="FD37" s="150">
        <v>0</v>
      </c>
      <c r="FE37" s="150">
        <v>0</v>
      </c>
      <c r="FF37" s="151"/>
      <c r="FG37" s="150">
        <v>0</v>
      </c>
      <c r="FH37" s="150">
        <v>0</v>
      </c>
      <c r="FI37" s="150">
        <v>0</v>
      </c>
      <c r="FJ37" s="150">
        <v>0</v>
      </c>
      <c r="FK37" s="151"/>
      <c r="FL37" s="150">
        <v>0</v>
      </c>
      <c r="FM37" s="150">
        <v>0</v>
      </c>
      <c r="FN37" s="150">
        <v>0</v>
      </c>
      <c r="FO37" s="150">
        <v>0</v>
      </c>
      <c r="FP37" s="151"/>
      <c r="FQ37" s="150">
        <v>0</v>
      </c>
      <c r="FR37" s="150">
        <v>0</v>
      </c>
      <c r="FS37" s="150">
        <v>0</v>
      </c>
      <c r="FT37" s="150">
        <v>0</v>
      </c>
      <c r="FU37" s="151"/>
      <c r="FV37" s="150">
        <v>0</v>
      </c>
      <c r="FW37" s="150">
        <v>0</v>
      </c>
      <c r="FX37" s="150">
        <v>0</v>
      </c>
      <c r="FY37" s="150">
        <v>0</v>
      </c>
      <c r="FZ37" s="151"/>
      <c r="GA37" s="150">
        <v>0</v>
      </c>
      <c r="GB37" s="150">
        <v>0</v>
      </c>
      <c r="GC37" s="150">
        <v>0</v>
      </c>
      <c r="GD37" s="150">
        <v>0</v>
      </c>
      <c r="GE37" s="151"/>
      <c r="GF37" s="150">
        <v>0</v>
      </c>
      <c r="GG37" s="150">
        <v>0</v>
      </c>
      <c r="GH37" s="150">
        <v>0</v>
      </c>
      <c r="GI37" s="150">
        <v>0</v>
      </c>
      <c r="GJ37" s="151"/>
      <c r="GK37" s="150">
        <v>0</v>
      </c>
      <c r="GL37" s="150">
        <v>0</v>
      </c>
      <c r="GM37" s="150">
        <v>0</v>
      </c>
      <c r="GN37" s="150">
        <v>0</v>
      </c>
      <c r="GO37" s="151"/>
      <c r="GP37" s="150">
        <v>0</v>
      </c>
      <c r="GQ37" s="150">
        <v>0</v>
      </c>
      <c r="GR37" s="150">
        <v>0</v>
      </c>
      <c r="GS37" s="150">
        <v>0</v>
      </c>
      <c r="GT37" s="151"/>
      <c r="GU37" s="150">
        <v>0</v>
      </c>
      <c r="GV37" s="150">
        <v>0</v>
      </c>
      <c r="GW37" s="150">
        <v>0</v>
      </c>
      <c r="GX37" s="150">
        <v>0</v>
      </c>
      <c r="GY37" s="151"/>
      <c r="GZ37" s="150">
        <v>0</v>
      </c>
      <c r="HA37" s="150">
        <v>0</v>
      </c>
      <c r="HB37" s="150">
        <v>0</v>
      </c>
      <c r="HC37" s="150">
        <v>0</v>
      </c>
      <c r="HD37" s="151"/>
      <c r="HE37" s="150">
        <v>0</v>
      </c>
      <c r="HF37" s="150">
        <v>0</v>
      </c>
      <c r="HG37" s="150">
        <v>0</v>
      </c>
      <c r="HH37" s="150">
        <v>0</v>
      </c>
      <c r="HI37" s="151"/>
      <c r="HJ37" s="150">
        <v>0</v>
      </c>
      <c r="HK37" s="150">
        <v>0</v>
      </c>
      <c r="HL37" s="150">
        <v>0</v>
      </c>
      <c r="HM37" s="150">
        <v>0</v>
      </c>
      <c r="HN37" s="151"/>
      <c r="HO37" s="150">
        <v>0</v>
      </c>
      <c r="HP37" s="150">
        <v>0</v>
      </c>
      <c r="HQ37" s="150">
        <v>0</v>
      </c>
      <c r="HR37" s="150">
        <v>0</v>
      </c>
      <c r="HS37" s="151"/>
      <c r="HT37" s="150">
        <v>0</v>
      </c>
      <c r="HU37" s="150">
        <v>0</v>
      </c>
      <c r="HV37" s="150">
        <v>0</v>
      </c>
      <c r="HW37" s="150">
        <v>0</v>
      </c>
      <c r="HX37" s="151"/>
      <c r="HY37" s="150">
        <v>0</v>
      </c>
      <c r="HZ37" s="150">
        <v>0</v>
      </c>
      <c r="IA37" s="150">
        <v>0</v>
      </c>
      <c r="IB37" s="150">
        <v>0</v>
      </c>
      <c r="IC37" s="151"/>
      <c r="ID37" s="150">
        <v>0</v>
      </c>
      <c r="IE37" s="150">
        <v>0</v>
      </c>
      <c r="IF37" s="150">
        <v>0</v>
      </c>
      <c r="IG37" s="150">
        <v>0</v>
      </c>
      <c r="IH37" s="151"/>
      <c r="II37" s="150">
        <v>0</v>
      </c>
      <c r="IJ37" s="150">
        <v>0</v>
      </c>
      <c r="IK37" s="150">
        <v>0</v>
      </c>
      <c r="IL37" s="150">
        <v>0</v>
      </c>
      <c r="IM37" s="151"/>
      <c r="IN37" s="150">
        <v>0</v>
      </c>
      <c r="IO37" s="150">
        <v>0</v>
      </c>
      <c r="IP37" s="150">
        <v>0</v>
      </c>
      <c r="IQ37" s="150">
        <v>0</v>
      </c>
      <c r="IR37" s="151"/>
      <c r="IS37" s="150">
        <v>0</v>
      </c>
      <c r="IT37" s="150">
        <v>0</v>
      </c>
      <c r="IU37" s="150">
        <v>0</v>
      </c>
      <c r="IV37" s="150">
        <v>0</v>
      </c>
      <c r="IW37" s="151"/>
      <c r="IX37" s="150">
        <f>C37+H37+M37+R37+W37+AB37+AG37+BF37+CJ37+CO37+CT37+DI37+DN37+IN37</f>
        <v>335</v>
      </c>
      <c r="IY37" s="150">
        <f t="shared" ref="IY37:JA37" si="0">D37+I37+N37+S37+X37+AC37+AH37+BG37+CK37+CP37+CU37+DJ37+DO37+IO37</f>
        <v>72449400</v>
      </c>
      <c r="IZ37" s="150">
        <f t="shared" si="0"/>
        <v>0</v>
      </c>
      <c r="JA37" s="150">
        <f t="shared" si="0"/>
        <v>72449400</v>
      </c>
      <c r="JB37" s="151"/>
      <c r="JC37" s="154">
        <v>72449400</v>
      </c>
    </row>
    <row r="38" spans="1:263" hidden="1">
      <c r="A38" s="10">
        <v>32</v>
      </c>
      <c r="B38" s="11" t="s">
        <v>34</v>
      </c>
      <c r="C38" s="12">
        <v>0</v>
      </c>
      <c r="D38" s="12">
        <v>0</v>
      </c>
      <c r="E38" s="12">
        <v>0</v>
      </c>
      <c r="F38" s="12">
        <v>0</v>
      </c>
      <c r="G38" s="13"/>
      <c r="H38" s="12">
        <v>0</v>
      </c>
      <c r="I38" s="12">
        <v>0</v>
      </c>
      <c r="J38" s="12">
        <v>0</v>
      </c>
      <c r="K38" s="12">
        <v>0</v>
      </c>
      <c r="L38" s="13"/>
      <c r="M38" s="12">
        <v>0</v>
      </c>
      <c r="N38" s="12">
        <v>0</v>
      </c>
      <c r="O38" s="12">
        <v>0</v>
      </c>
      <c r="P38" s="12">
        <v>0</v>
      </c>
      <c r="Q38" s="13"/>
      <c r="R38" s="12">
        <v>0</v>
      </c>
      <c r="S38" s="12">
        <v>0</v>
      </c>
      <c r="T38" s="12">
        <v>0</v>
      </c>
      <c r="U38" s="12">
        <v>0</v>
      </c>
      <c r="V38" s="13"/>
      <c r="W38" s="12">
        <v>0</v>
      </c>
      <c r="X38" s="12">
        <v>0</v>
      </c>
      <c r="Y38" s="12">
        <v>0</v>
      </c>
      <c r="Z38" s="12">
        <v>0</v>
      </c>
      <c r="AA38" s="13"/>
      <c r="AB38" s="12">
        <v>0</v>
      </c>
      <c r="AC38" s="12">
        <v>0</v>
      </c>
      <c r="AD38" s="12">
        <v>0</v>
      </c>
      <c r="AE38" s="12">
        <v>0</v>
      </c>
      <c r="AF38" s="13"/>
      <c r="AG38" s="12">
        <v>20</v>
      </c>
      <c r="AH38" s="12">
        <v>14000000</v>
      </c>
      <c r="AI38" s="12">
        <v>0</v>
      </c>
      <c r="AJ38" s="12">
        <v>14000000</v>
      </c>
      <c r="AK38" s="13"/>
      <c r="AL38" s="12">
        <v>0</v>
      </c>
      <c r="AM38" s="12">
        <v>0</v>
      </c>
      <c r="AN38" s="12">
        <v>0</v>
      </c>
      <c r="AO38" s="12">
        <v>0</v>
      </c>
      <c r="AP38" s="13"/>
      <c r="AQ38" s="12">
        <v>0</v>
      </c>
      <c r="AR38" s="12">
        <v>0</v>
      </c>
      <c r="AS38" s="12">
        <v>0</v>
      </c>
      <c r="AT38" s="12">
        <v>0</v>
      </c>
      <c r="AU38" s="13"/>
      <c r="AV38" s="12">
        <v>0</v>
      </c>
      <c r="AW38" s="12">
        <v>0</v>
      </c>
      <c r="AX38" s="12">
        <v>0</v>
      </c>
      <c r="AY38" s="12">
        <v>0</v>
      </c>
      <c r="AZ38" s="13"/>
      <c r="BA38" s="12">
        <v>0</v>
      </c>
      <c r="BB38" s="12">
        <v>0</v>
      </c>
      <c r="BC38" s="12">
        <v>0</v>
      </c>
      <c r="BD38" s="12">
        <v>0</v>
      </c>
      <c r="BE38" s="13"/>
      <c r="BF38" s="12">
        <v>15</v>
      </c>
      <c r="BG38" s="12">
        <v>108000</v>
      </c>
      <c r="BH38" s="12">
        <v>0</v>
      </c>
      <c r="BI38" s="12">
        <v>108000</v>
      </c>
      <c r="BJ38" s="13"/>
      <c r="BK38" s="12">
        <v>0</v>
      </c>
      <c r="BL38" s="12">
        <v>0</v>
      </c>
      <c r="BM38" s="12">
        <v>0</v>
      </c>
      <c r="BN38" s="12">
        <v>0</v>
      </c>
      <c r="BO38" s="13"/>
      <c r="BP38" s="12">
        <v>0</v>
      </c>
      <c r="BQ38" s="12">
        <v>0</v>
      </c>
      <c r="BR38" s="12">
        <v>0</v>
      </c>
      <c r="BS38" s="12">
        <v>0</v>
      </c>
      <c r="BT38" s="13"/>
      <c r="BU38" s="12">
        <v>0</v>
      </c>
      <c r="BV38" s="12">
        <v>0</v>
      </c>
      <c r="BW38" s="12">
        <v>0</v>
      </c>
      <c r="BX38" s="12">
        <v>0</v>
      </c>
      <c r="BY38" s="13"/>
      <c r="BZ38" s="12">
        <v>0</v>
      </c>
      <c r="CA38" s="12">
        <v>0</v>
      </c>
      <c r="CB38" s="12">
        <v>0</v>
      </c>
      <c r="CC38" s="12">
        <v>0</v>
      </c>
      <c r="CD38" s="13"/>
      <c r="CE38" s="12">
        <v>0</v>
      </c>
      <c r="CF38" s="12">
        <v>0</v>
      </c>
      <c r="CG38" s="12">
        <v>0</v>
      </c>
      <c r="CH38" s="12">
        <v>0</v>
      </c>
      <c r="CI38" s="13"/>
      <c r="CJ38" s="12">
        <v>0</v>
      </c>
      <c r="CK38" s="12">
        <v>0</v>
      </c>
      <c r="CL38" s="12">
        <v>0</v>
      </c>
      <c r="CM38" s="12">
        <v>0</v>
      </c>
      <c r="CN38" s="13"/>
      <c r="CO38" s="12">
        <v>1</v>
      </c>
      <c r="CP38" s="12">
        <v>50000</v>
      </c>
      <c r="CQ38" s="12">
        <v>0</v>
      </c>
      <c r="CR38" s="12">
        <v>50000</v>
      </c>
      <c r="CS38" s="13"/>
      <c r="CT38" s="12">
        <v>0</v>
      </c>
      <c r="CU38" s="12">
        <v>0</v>
      </c>
      <c r="CV38" s="12">
        <v>0</v>
      </c>
      <c r="CW38" s="12">
        <v>0</v>
      </c>
      <c r="CX38" s="13"/>
      <c r="CY38" s="12">
        <v>0</v>
      </c>
      <c r="CZ38" s="12">
        <v>0</v>
      </c>
      <c r="DA38" s="12">
        <v>0</v>
      </c>
      <c r="DB38" s="12">
        <v>0</v>
      </c>
      <c r="DC38" s="13"/>
      <c r="DD38" s="12">
        <v>0</v>
      </c>
      <c r="DE38" s="12">
        <v>0</v>
      </c>
      <c r="DF38" s="12">
        <v>0</v>
      </c>
      <c r="DG38" s="12">
        <v>0</v>
      </c>
      <c r="DH38" s="13"/>
      <c r="DI38" s="12">
        <v>15</v>
      </c>
      <c r="DJ38" s="12">
        <v>172000</v>
      </c>
      <c r="DK38" s="12">
        <v>0</v>
      </c>
      <c r="DL38" s="12">
        <v>172000</v>
      </c>
      <c r="DM38" s="13"/>
      <c r="DN38" s="12">
        <v>0</v>
      </c>
      <c r="DO38" s="12">
        <v>250000</v>
      </c>
      <c r="DP38" s="12">
        <v>0</v>
      </c>
      <c r="DQ38" s="12">
        <v>250000</v>
      </c>
      <c r="DR38" s="13"/>
      <c r="DS38" s="12">
        <v>0</v>
      </c>
      <c r="DT38" s="12">
        <v>0</v>
      </c>
      <c r="DU38" s="12">
        <v>0</v>
      </c>
      <c r="DV38" s="12">
        <v>0</v>
      </c>
      <c r="DW38" s="13"/>
      <c r="DX38" s="12">
        <v>0</v>
      </c>
      <c r="DY38" s="12">
        <v>0</v>
      </c>
      <c r="DZ38" s="12">
        <v>0</v>
      </c>
      <c r="EA38" s="12">
        <v>0</v>
      </c>
      <c r="EB38" s="13"/>
      <c r="EC38" s="12">
        <v>0</v>
      </c>
      <c r="ED38" s="12">
        <v>0</v>
      </c>
      <c r="EE38" s="12">
        <v>0</v>
      </c>
      <c r="EF38" s="12">
        <v>0</v>
      </c>
      <c r="EG38" s="13"/>
      <c r="EH38" s="12">
        <v>0</v>
      </c>
      <c r="EI38" s="12">
        <v>0</v>
      </c>
      <c r="EJ38" s="12">
        <v>0</v>
      </c>
      <c r="EK38" s="12">
        <v>0</v>
      </c>
      <c r="EL38" s="13"/>
      <c r="EM38" s="12">
        <v>0</v>
      </c>
      <c r="EN38" s="12">
        <v>0</v>
      </c>
      <c r="EO38" s="12">
        <v>0</v>
      </c>
      <c r="EP38" s="12">
        <v>0</v>
      </c>
      <c r="EQ38" s="13"/>
      <c r="ER38" s="12">
        <v>0</v>
      </c>
      <c r="ES38" s="12">
        <v>0</v>
      </c>
      <c r="ET38" s="12">
        <v>0</v>
      </c>
      <c r="EU38" s="12">
        <v>0</v>
      </c>
      <c r="EV38" s="13"/>
      <c r="EW38" s="12">
        <v>0</v>
      </c>
      <c r="EX38" s="12">
        <v>0</v>
      </c>
      <c r="EY38" s="12">
        <v>0</v>
      </c>
      <c r="EZ38" s="12">
        <v>0</v>
      </c>
      <c r="FA38" s="13"/>
      <c r="FB38" s="12">
        <v>0</v>
      </c>
      <c r="FC38" s="12">
        <v>0</v>
      </c>
      <c r="FD38" s="12">
        <v>0</v>
      </c>
      <c r="FE38" s="12">
        <v>0</v>
      </c>
      <c r="FF38" s="13"/>
      <c r="FG38" s="12">
        <v>0</v>
      </c>
      <c r="FH38" s="12">
        <v>0</v>
      </c>
      <c r="FI38" s="12">
        <v>0</v>
      </c>
      <c r="FJ38" s="12">
        <v>0</v>
      </c>
      <c r="FK38" s="13"/>
      <c r="FL38" s="12">
        <v>0</v>
      </c>
      <c r="FM38" s="12">
        <v>0</v>
      </c>
      <c r="FN38" s="12">
        <v>0</v>
      </c>
      <c r="FO38" s="12">
        <v>0</v>
      </c>
      <c r="FP38" s="13"/>
      <c r="FQ38" s="12">
        <v>0</v>
      </c>
      <c r="FR38" s="12">
        <v>0</v>
      </c>
      <c r="FS38" s="12">
        <v>0</v>
      </c>
      <c r="FT38" s="12">
        <v>0</v>
      </c>
      <c r="FU38" s="13"/>
      <c r="FV38" s="12">
        <v>0</v>
      </c>
      <c r="FW38" s="12">
        <v>0</v>
      </c>
      <c r="FX38" s="12">
        <v>0</v>
      </c>
      <c r="FY38" s="12">
        <v>0</v>
      </c>
      <c r="FZ38" s="13"/>
      <c r="GA38" s="12">
        <v>0</v>
      </c>
      <c r="GB38" s="12">
        <v>0</v>
      </c>
      <c r="GC38" s="12">
        <v>0</v>
      </c>
      <c r="GD38" s="12">
        <v>0</v>
      </c>
      <c r="GE38" s="13"/>
      <c r="GF38" s="12">
        <v>0</v>
      </c>
      <c r="GG38" s="12">
        <v>0</v>
      </c>
      <c r="GH38" s="12">
        <v>0</v>
      </c>
      <c r="GI38" s="12">
        <v>0</v>
      </c>
      <c r="GJ38" s="13"/>
      <c r="GK38" s="12">
        <v>0</v>
      </c>
      <c r="GL38" s="12">
        <v>0</v>
      </c>
      <c r="GM38" s="12">
        <v>0</v>
      </c>
      <c r="GN38" s="12">
        <v>0</v>
      </c>
      <c r="GO38" s="13"/>
      <c r="GP38" s="12">
        <v>0</v>
      </c>
      <c r="GQ38" s="12">
        <v>0</v>
      </c>
      <c r="GR38" s="12">
        <v>0</v>
      </c>
      <c r="GS38" s="12">
        <v>0</v>
      </c>
      <c r="GT38" s="13"/>
      <c r="GU38" s="12">
        <v>0</v>
      </c>
      <c r="GV38" s="12">
        <v>0</v>
      </c>
      <c r="GW38" s="12">
        <v>0</v>
      </c>
      <c r="GX38" s="12">
        <v>0</v>
      </c>
      <c r="GY38" s="13"/>
      <c r="GZ38" s="12">
        <v>0</v>
      </c>
      <c r="HA38" s="12">
        <v>0</v>
      </c>
      <c r="HB38" s="12">
        <v>0</v>
      </c>
      <c r="HC38" s="12">
        <v>0</v>
      </c>
      <c r="HD38" s="13"/>
      <c r="HE38" s="12">
        <v>0</v>
      </c>
      <c r="HF38" s="12">
        <v>0</v>
      </c>
      <c r="HG38" s="12">
        <v>0</v>
      </c>
      <c r="HH38" s="12">
        <v>0</v>
      </c>
      <c r="HI38" s="13"/>
      <c r="HJ38" s="12">
        <v>0</v>
      </c>
      <c r="HK38" s="12">
        <v>0</v>
      </c>
      <c r="HL38" s="12">
        <v>0</v>
      </c>
      <c r="HM38" s="12">
        <v>0</v>
      </c>
      <c r="HN38" s="13"/>
      <c r="HO38" s="12">
        <v>0</v>
      </c>
      <c r="HP38" s="12">
        <v>0</v>
      </c>
      <c r="HQ38" s="12">
        <v>0</v>
      </c>
      <c r="HR38" s="12">
        <v>0</v>
      </c>
      <c r="HS38" s="13"/>
      <c r="HT38" s="12">
        <v>0</v>
      </c>
      <c r="HU38" s="12">
        <v>0</v>
      </c>
      <c r="HV38" s="12">
        <v>0</v>
      </c>
      <c r="HW38" s="12">
        <v>0</v>
      </c>
      <c r="HX38" s="13"/>
      <c r="HY38" s="12">
        <v>0</v>
      </c>
      <c r="HZ38" s="12">
        <v>0</v>
      </c>
      <c r="IA38" s="12">
        <v>0</v>
      </c>
      <c r="IB38" s="12">
        <v>0</v>
      </c>
      <c r="IC38" s="13"/>
      <c r="ID38" s="12">
        <v>0</v>
      </c>
      <c r="IE38" s="12">
        <v>0</v>
      </c>
      <c r="IF38" s="12">
        <v>0</v>
      </c>
      <c r="IG38" s="12">
        <v>0</v>
      </c>
      <c r="IH38" s="13"/>
      <c r="II38" s="12">
        <v>0</v>
      </c>
      <c r="IJ38" s="12">
        <v>0</v>
      </c>
      <c r="IK38" s="12">
        <v>0</v>
      </c>
      <c r="IL38" s="12">
        <v>0</v>
      </c>
      <c r="IM38" s="13"/>
      <c r="IN38" s="12">
        <v>0</v>
      </c>
      <c r="IO38" s="12">
        <v>0</v>
      </c>
      <c r="IP38" s="12">
        <v>0</v>
      </c>
      <c r="IQ38" s="12">
        <v>0</v>
      </c>
      <c r="IR38" s="13"/>
      <c r="IS38" s="12">
        <v>0</v>
      </c>
      <c r="IT38" s="12">
        <v>0</v>
      </c>
      <c r="IU38" s="12">
        <v>0</v>
      </c>
      <c r="IV38" s="12">
        <v>0</v>
      </c>
      <c r="IW38" s="13"/>
      <c r="IX38" s="12">
        <v>0</v>
      </c>
      <c r="IY38" s="12">
        <v>14580000</v>
      </c>
      <c r="IZ38" s="12">
        <v>0</v>
      </c>
      <c r="JA38" s="12">
        <v>14580000</v>
      </c>
      <c r="JB38" s="13"/>
    </row>
    <row r="39" spans="1:263" hidden="1">
      <c r="A39" s="10">
        <v>33</v>
      </c>
      <c r="B39" s="11" t="s">
        <v>35</v>
      </c>
      <c r="C39" s="12">
        <v>0</v>
      </c>
      <c r="D39" s="12">
        <v>0</v>
      </c>
      <c r="E39" s="12">
        <v>0</v>
      </c>
      <c r="F39" s="12">
        <v>0</v>
      </c>
      <c r="G39" s="13"/>
      <c r="H39" s="12">
        <v>0</v>
      </c>
      <c r="I39" s="12">
        <v>0</v>
      </c>
      <c r="J39" s="12">
        <v>0</v>
      </c>
      <c r="K39" s="12">
        <v>0</v>
      </c>
      <c r="L39" s="13"/>
      <c r="M39" s="12">
        <v>0</v>
      </c>
      <c r="N39" s="12">
        <v>0</v>
      </c>
      <c r="O39" s="12">
        <v>0</v>
      </c>
      <c r="P39" s="12">
        <v>0</v>
      </c>
      <c r="Q39" s="13"/>
      <c r="R39" s="12">
        <v>0</v>
      </c>
      <c r="S39" s="12">
        <v>0</v>
      </c>
      <c r="T39" s="12">
        <v>0</v>
      </c>
      <c r="U39" s="12">
        <v>0</v>
      </c>
      <c r="V39" s="13"/>
      <c r="W39" s="12">
        <v>0</v>
      </c>
      <c r="X39" s="12">
        <v>0</v>
      </c>
      <c r="Y39" s="12">
        <v>0</v>
      </c>
      <c r="Z39" s="12">
        <v>0</v>
      </c>
      <c r="AA39" s="13"/>
      <c r="AB39" s="12">
        <v>0</v>
      </c>
      <c r="AC39" s="12">
        <v>0</v>
      </c>
      <c r="AD39" s="12">
        <v>0</v>
      </c>
      <c r="AE39" s="12">
        <v>0</v>
      </c>
      <c r="AF39" s="13"/>
      <c r="AG39" s="12">
        <v>22</v>
      </c>
      <c r="AH39" s="12">
        <v>15400000</v>
      </c>
      <c r="AI39" s="12">
        <v>0</v>
      </c>
      <c r="AJ39" s="12">
        <v>15400000</v>
      </c>
      <c r="AK39" s="13"/>
      <c r="AL39" s="12">
        <v>0</v>
      </c>
      <c r="AM39" s="12">
        <v>0</v>
      </c>
      <c r="AN39" s="12">
        <v>0</v>
      </c>
      <c r="AO39" s="12">
        <v>0</v>
      </c>
      <c r="AP39" s="13"/>
      <c r="AQ39" s="12">
        <v>0</v>
      </c>
      <c r="AR39" s="12">
        <v>0</v>
      </c>
      <c r="AS39" s="12">
        <v>0</v>
      </c>
      <c r="AT39" s="12">
        <v>0</v>
      </c>
      <c r="AU39" s="13"/>
      <c r="AV39" s="12">
        <v>0</v>
      </c>
      <c r="AW39" s="12">
        <v>0</v>
      </c>
      <c r="AX39" s="12">
        <v>0</v>
      </c>
      <c r="AY39" s="12">
        <v>0</v>
      </c>
      <c r="AZ39" s="13"/>
      <c r="BA39" s="12">
        <v>0</v>
      </c>
      <c r="BB39" s="12">
        <v>0</v>
      </c>
      <c r="BC39" s="12">
        <v>0</v>
      </c>
      <c r="BD39" s="12">
        <v>0</v>
      </c>
      <c r="BE39" s="13"/>
      <c r="BF39" s="12">
        <v>49</v>
      </c>
      <c r="BG39" s="12">
        <v>352800</v>
      </c>
      <c r="BH39" s="12">
        <v>0</v>
      </c>
      <c r="BI39" s="12">
        <v>352800</v>
      </c>
      <c r="BJ39" s="13"/>
      <c r="BK39" s="12">
        <v>0</v>
      </c>
      <c r="BL39" s="12">
        <v>0</v>
      </c>
      <c r="BM39" s="12">
        <v>0</v>
      </c>
      <c r="BN39" s="12">
        <v>0</v>
      </c>
      <c r="BO39" s="13"/>
      <c r="BP39" s="12">
        <v>0</v>
      </c>
      <c r="BQ39" s="12">
        <v>0</v>
      </c>
      <c r="BR39" s="12">
        <v>0</v>
      </c>
      <c r="BS39" s="12">
        <v>0</v>
      </c>
      <c r="BT39" s="13"/>
      <c r="BU39" s="12">
        <v>0</v>
      </c>
      <c r="BV39" s="12">
        <v>0</v>
      </c>
      <c r="BW39" s="12">
        <v>0</v>
      </c>
      <c r="BX39" s="12">
        <v>0</v>
      </c>
      <c r="BY39" s="13"/>
      <c r="BZ39" s="12">
        <v>0</v>
      </c>
      <c r="CA39" s="12">
        <v>0</v>
      </c>
      <c r="CB39" s="12">
        <v>0</v>
      </c>
      <c r="CC39" s="12">
        <v>0</v>
      </c>
      <c r="CD39" s="13"/>
      <c r="CE39" s="12">
        <v>0</v>
      </c>
      <c r="CF39" s="12">
        <v>0</v>
      </c>
      <c r="CG39" s="12">
        <v>0</v>
      </c>
      <c r="CH39" s="12">
        <v>0</v>
      </c>
      <c r="CI39" s="13"/>
      <c r="CJ39" s="12">
        <v>0</v>
      </c>
      <c r="CK39" s="12">
        <v>0</v>
      </c>
      <c r="CL39" s="12">
        <v>0</v>
      </c>
      <c r="CM39" s="12">
        <v>0</v>
      </c>
      <c r="CN39" s="13"/>
      <c r="CO39" s="12">
        <v>1</v>
      </c>
      <c r="CP39" s="12">
        <v>50000</v>
      </c>
      <c r="CQ39" s="12">
        <v>0</v>
      </c>
      <c r="CR39" s="12">
        <v>50000</v>
      </c>
      <c r="CS39" s="13"/>
      <c r="CT39" s="12">
        <v>0</v>
      </c>
      <c r="CU39" s="12">
        <v>0</v>
      </c>
      <c r="CV39" s="12">
        <v>0</v>
      </c>
      <c r="CW39" s="12">
        <v>0</v>
      </c>
      <c r="CX39" s="13"/>
      <c r="CY39" s="12">
        <v>0</v>
      </c>
      <c r="CZ39" s="12">
        <v>0</v>
      </c>
      <c r="DA39" s="12">
        <v>0</v>
      </c>
      <c r="DB39" s="12">
        <v>0</v>
      </c>
      <c r="DC39" s="13"/>
      <c r="DD39" s="12">
        <v>0</v>
      </c>
      <c r="DE39" s="12">
        <v>0</v>
      </c>
      <c r="DF39" s="12">
        <v>0</v>
      </c>
      <c r="DG39" s="12">
        <v>0</v>
      </c>
      <c r="DH39" s="13"/>
      <c r="DI39" s="12">
        <v>13</v>
      </c>
      <c r="DJ39" s="12">
        <v>67000</v>
      </c>
      <c r="DK39" s="12">
        <v>0</v>
      </c>
      <c r="DL39" s="12">
        <v>67000</v>
      </c>
      <c r="DM39" s="13"/>
      <c r="DN39" s="12">
        <v>0</v>
      </c>
      <c r="DO39" s="12">
        <v>250000</v>
      </c>
      <c r="DP39" s="12">
        <v>0</v>
      </c>
      <c r="DQ39" s="12">
        <v>250000</v>
      </c>
      <c r="DR39" s="13"/>
      <c r="DS39" s="12">
        <v>0</v>
      </c>
      <c r="DT39" s="12">
        <v>0</v>
      </c>
      <c r="DU39" s="12">
        <v>0</v>
      </c>
      <c r="DV39" s="12">
        <v>0</v>
      </c>
      <c r="DW39" s="13"/>
      <c r="DX39" s="12">
        <v>0</v>
      </c>
      <c r="DY39" s="12">
        <v>0</v>
      </c>
      <c r="DZ39" s="12">
        <v>0</v>
      </c>
      <c r="EA39" s="12">
        <v>0</v>
      </c>
      <c r="EB39" s="13"/>
      <c r="EC39" s="12">
        <v>0</v>
      </c>
      <c r="ED39" s="12">
        <v>0</v>
      </c>
      <c r="EE39" s="12">
        <v>0</v>
      </c>
      <c r="EF39" s="12">
        <v>0</v>
      </c>
      <c r="EG39" s="13"/>
      <c r="EH39" s="12">
        <v>0</v>
      </c>
      <c r="EI39" s="12">
        <v>0</v>
      </c>
      <c r="EJ39" s="12">
        <v>0</v>
      </c>
      <c r="EK39" s="12">
        <v>0</v>
      </c>
      <c r="EL39" s="13"/>
      <c r="EM39" s="12">
        <v>0</v>
      </c>
      <c r="EN39" s="12">
        <v>0</v>
      </c>
      <c r="EO39" s="12">
        <v>0</v>
      </c>
      <c r="EP39" s="12">
        <v>0</v>
      </c>
      <c r="EQ39" s="13"/>
      <c r="ER39" s="12">
        <v>0</v>
      </c>
      <c r="ES39" s="12">
        <v>0</v>
      </c>
      <c r="ET39" s="12">
        <v>0</v>
      </c>
      <c r="EU39" s="12">
        <v>0</v>
      </c>
      <c r="EV39" s="13"/>
      <c r="EW39" s="12">
        <v>0</v>
      </c>
      <c r="EX39" s="12">
        <v>0</v>
      </c>
      <c r="EY39" s="12">
        <v>0</v>
      </c>
      <c r="EZ39" s="12">
        <v>0</v>
      </c>
      <c r="FA39" s="13"/>
      <c r="FB39" s="12">
        <v>0</v>
      </c>
      <c r="FC39" s="12">
        <v>0</v>
      </c>
      <c r="FD39" s="12">
        <v>0</v>
      </c>
      <c r="FE39" s="12">
        <v>0</v>
      </c>
      <c r="FF39" s="13"/>
      <c r="FG39" s="12">
        <v>0</v>
      </c>
      <c r="FH39" s="12">
        <v>0</v>
      </c>
      <c r="FI39" s="12">
        <v>0</v>
      </c>
      <c r="FJ39" s="12">
        <v>0</v>
      </c>
      <c r="FK39" s="13"/>
      <c r="FL39" s="12">
        <v>0</v>
      </c>
      <c r="FM39" s="12">
        <v>0</v>
      </c>
      <c r="FN39" s="12">
        <v>0</v>
      </c>
      <c r="FO39" s="12">
        <v>0</v>
      </c>
      <c r="FP39" s="13"/>
      <c r="FQ39" s="12">
        <v>0</v>
      </c>
      <c r="FR39" s="12">
        <v>0</v>
      </c>
      <c r="FS39" s="12">
        <v>0</v>
      </c>
      <c r="FT39" s="12">
        <v>0</v>
      </c>
      <c r="FU39" s="13"/>
      <c r="FV39" s="12">
        <v>0</v>
      </c>
      <c r="FW39" s="12">
        <v>0</v>
      </c>
      <c r="FX39" s="12">
        <v>0</v>
      </c>
      <c r="FY39" s="12">
        <v>0</v>
      </c>
      <c r="FZ39" s="13"/>
      <c r="GA39" s="12">
        <v>0</v>
      </c>
      <c r="GB39" s="12">
        <v>0</v>
      </c>
      <c r="GC39" s="12">
        <v>0</v>
      </c>
      <c r="GD39" s="12">
        <v>0</v>
      </c>
      <c r="GE39" s="13"/>
      <c r="GF39" s="12">
        <v>0</v>
      </c>
      <c r="GG39" s="12">
        <v>0</v>
      </c>
      <c r="GH39" s="12">
        <v>0</v>
      </c>
      <c r="GI39" s="12">
        <v>0</v>
      </c>
      <c r="GJ39" s="13"/>
      <c r="GK39" s="12">
        <v>0</v>
      </c>
      <c r="GL39" s="12">
        <v>0</v>
      </c>
      <c r="GM39" s="12">
        <v>0</v>
      </c>
      <c r="GN39" s="12">
        <v>0</v>
      </c>
      <c r="GO39" s="13"/>
      <c r="GP39" s="12">
        <v>0</v>
      </c>
      <c r="GQ39" s="12">
        <v>0</v>
      </c>
      <c r="GR39" s="12">
        <v>0</v>
      </c>
      <c r="GS39" s="12">
        <v>0</v>
      </c>
      <c r="GT39" s="13"/>
      <c r="GU39" s="12">
        <v>0</v>
      </c>
      <c r="GV39" s="12">
        <v>0</v>
      </c>
      <c r="GW39" s="12">
        <v>0</v>
      </c>
      <c r="GX39" s="12">
        <v>0</v>
      </c>
      <c r="GY39" s="13"/>
      <c r="GZ39" s="12">
        <v>0</v>
      </c>
      <c r="HA39" s="12">
        <v>0</v>
      </c>
      <c r="HB39" s="12">
        <v>0</v>
      </c>
      <c r="HC39" s="12">
        <v>0</v>
      </c>
      <c r="HD39" s="13"/>
      <c r="HE39" s="12">
        <v>0</v>
      </c>
      <c r="HF39" s="12">
        <v>0</v>
      </c>
      <c r="HG39" s="12">
        <v>0</v>
      </c>
      <c r="HH39" s="12">
        <v>0</v>
      </c>
      <c r="HI39" s="13"/>
      <c r="HJ39" s="12">
        <v>0</v>
      </c>
      <c r="HK39" s="12">
        <v>0</v>
      </c>
      <c r="HL39" s="12">
        <v>0</v>
      </c>
      <c r="HM39" s="12">
        <v>0</v>
      </c>
      <c r="HN39" s="13"/>
      <c r="HO39" s="12">
        <v>0</v>
      </c>
      <c r="HP39" s="12">
        <v>0</v>
      </c>
      <c r="HQ39" s="12">
        <v>0</v>
      </c>
      <c r="HR39" s="12">
        <v>0</v>
      </c>
      <c r="HS39" s="13"/>
      <c r="HT39" s="12">
        <v>0</v>
      </c>
      <c r="HU39" s="12">
        <v>0</v>
      </c>
      <c r="HV39" s="12">
        <v>0</v>
      </c>
      <c r="HW39" s="12">
        <v>0</v>
      </c>
      <c r="HX39" s="13"/>
      <c r="HY39" s="12">
        <v>0</v>
      </c>
      <c r="HZ39" s="12">
        <v>0</v>
      </c>
      <c r="IA39" s="12">
        <v>0</v>
      </c>
      <c r="IB39" s="12">
        <v>0</v>
      </c>
      <c r="IC39" s="13"/>
      <c r="ID39" s="12">
        <v>0</v>
      </c>
      <c r="IE39" s="12">
        <v>0</v>
      </c>
      <c r="IF39" s="12">
        <v>0</v>
      </c>
      <c r="IG39" s="12">
        <v>0</v>
      </c>
      <c r="IH39" s="13"/>
      <c r="II39" s="12">
        <v>0</v>
      </c>
      <c r="IJ39" s="12">
        <v>0</v>
      </c>
      <c r="IK39" s="12">
        <v>0</v>
      </c>
      <c r="IL39" s="12">
        <v>0</v>
      </c>
      <c r="IM39" s="13"/>
      <c r="IN39" s="12">
        <v>0</v>
      </c>
      <c r="IO39" s="12">
        <v>0</v>
      </c>
      <c r="IP39" s="12">
        <v>0</v>
      </c>
      <c r="IQ39" s="12">
        <v>0</v>
      </c>
      <c r="IR39" s="13"/>
      <c r="IS39" s="12">
        <v>0</v>
      </c>
      <c r="IT39" s="12">
        <v>0</v>
      </c>
      <c r="IU39" s="12">
        <v>0</v>
      </c>
      <c r="IV39" s="12">
        <v>0</v>
      </c>
      <c r="IW39" s="13"/>
      <c r="IX39" s="12">
        <v>0</v>
      </c>
      <c r="IY39" s="12">
        <v>16119800</v>
      </c>
      <c r="IZ39" s="12">
        <v>0</v>
      </c>
      <c r="JA39" s="12">
        <v>16119800</v>
      </c>
      <c r="JB39" s="13"/>
    </row>
    <row r="40" spans="1:263" hidden="1">
      <c r="A40" s="10">
        <v>34</v>
      </c>
      <c r="B40" s="11" t="s">
        <v>36</v>
      </c>
      <c r="C40" s="12">
        <v>0</v>
      </c>
      <c r="D40" s="12">
        <v>0</v>
      </c>
      <c r="E40" s="12">
        <v>0</v>
      </c>
      <c r="F40" s="12">
        <v>0</v>
      </c>
      <c r="G40" s="13"/>
      <c r="H40" s="12">
        <v>0</v>
      </c>
      <c r="I40" s="12">
        <v>0</v>
      </c>
      <c r="J40" s="12">
        <v>0</v>
      </c>
      <c r="K40" s="12">
        <v>0</v>
      </c>
      <c r="L40" s="13"/>
      <c r="M40" s="12">
        <v>0</v>
      </c>
      <c r="N40" s="12">
        <v>0</v>
      </c>
      <c r="O40" s="12">
        <v>0</v>
      </c>
      <c r="P40" s="12">
        <v>0</v>
      </c>
      <c r="Q40" s="13"/>
      <c r="R40" s="12">
        <v>0</v>
      </c>
      <c r="S40" s="12">
        <v>0</v>
      </c>
      <c r="T40" s="12">
        <v>0</v>
      </c>
      <c r="U40" s="12">
        <v>0</v>
      </c>
      <c r="V40" s="13"/>
      <c r="W40" s="12">
        <v>0</v>
      </c>
      <c r="X40" s="12">
        <v>0</v>
      </c>
      <c r="Y40" s="12">
        <v>0</v>
      </c>
      <c r="Z40" s="12">
        <v>0</v>
      </c>
      <c r="AA40" s="13"/>
      <c r="AB40" s="12">
        <v>0</v>
      </c>
      <c r="AC40" s="12">
        <v>0</v>
      </c>
      <c r="AD40" s="12">
        <v>0</v>
      </c>
      <c r="AE40" s="12">
        <v>0</v>
      </c>
      <c r="AF40" s="13"/>
      <c r="AG40" s="12">
        <v>51</v>
      </c>
      <c r="AH40" s="12">
        <v>35700000</v>
      </c>
      <c r="AI40" s="12">
        <v>0</v>
      </c>
      <c r="AJ40" s="12">
        <v>35700000</v>
      </c>
      <c r="AK40" s="13"/>
      <c r="AL40" s="12">
        <v>0</v>
      </c>
      <c r="AM40" s="12">
        <v>0</v>
      </c>
      <c r="AN40" s="12">
        <v>0</v>
      </c>
      <c r="AO40" s="12">
        <v>0</v>
      </c>
      <c r="AP40" s="13"/>
      <c r="AQ40" s="12">
        <v>0</v>
      </c>
      <c r="AR40" s="12">
        <v>0</v>
      </c>
      <c r="AS40" s="12">
        <v>0</v>
      </c>
      <c r="AT40" s="12">
        <v>0</v>
      </c>
      <c r="AU40" s="13"/>
      <c r="AV40" s="12">
        <v>0</v>
      </c>
      <c r="AW40" s="12">
        <v>0</v>
      </c>
      <c r="AX40" s="12">
        <v>0</v>
      </c>
      <c r="AY40" s="12">
        <v>0</v>
      </c>
      <c r="AZ40" s="13"/>
      <c r="BA40" s="12">
        <v>0</v>
      </c>
      <c r="BB40" s="12">
        <v>0</v>
      </c>
      <c r="BC40" s="12">
        <v>0</v>
      </c>
      <c r="BD40" s="12">
        <v>0</v>
      </c>
      <c r="BE40" s="13"/>
      <c r="BF40" s="12">
        <v>71</v>
      </c>
      <c r="BG40" s="12">
        <v>426000</v>
      </c>
      <c r="BH40" s="12">
        <v>0</v>
      </c>
      <c r="BI40" s="12">
        <v>426000</v>
      </c>
      <c r="BJ40" s="13"/>
      <c r="BK40" s="12">
        <v>0</v>
      </c>
      <c r="BL40" s="12">
        <v>0</v>
      </c>
      <c r="BM40" s="12">
        <v>0</v>
      </c>
      <c r="BN40" s="12">
        <v>0</v>
      </c>
      <c r="BO40" s="13"/>
      <c r="BP40" s="12">
        <v>0</v>
      </c>
      <c r="BQ40" s="12">
        <v>0</v>
      </c>
      <c r="BR40" s="12">
        <v>0</v>
      </c>
      <c r="BS40" s="12">
        <v>0</v>
      </c>
      <c r="BT40" s="13"/>
      <c r="BU40" s="12">
        <v>0</v>
      </c>
      <c r="BV40" s="12">
        <v>0</v>
      </c>
      <c r="BW40" s="12">
        <v>0</v>
      </c>
      <c r="BX40" s="12">
        <v>0</v>
      </c>
      <c r="BY40" s="13"/>
      <c r="BZ40" s="12">
        <v>0</v>
      </c>
      <c r="CA40" s="12">
        <v>0</v>
      </c>
      <c r="CB40" s="12">
        <v>0</v>
      </c>
      <c r="CC40" s="12">
        <v>0</v>
      </c>
      <c r="CD40" s="13"/>
      <c r="CE40" s="12">
        <v>0</v>
      </c>
      <c r="CF40" s="12">
        <v>0</v>
      </c>
      <c r="CG40" s="12">
        <v>0</v>
      </c>
      <c r="CH40" s="12">
        <v>0</v>
      </c>
      <c r="CI40" s="13"/>
      <c r="CJ40" s="12">
        <v>0</v>
      </c>
      <c r="CK40" s="12">
        <v>0</v>
      </c>
      <c r="CL40" s="12">
        <v>0</v>
      </c>
      <c r="CM40" s="12">
        <v>0</v>
      </c>
      <c r="CN40" s="13"/>
      <c r="CO40" s="12">
        <v>1</v>
      </c>
      <c r="CP40" s="12">
        <v>50000</v>
      </c>
      <c r="CQ40" s="12">
        <v>0</v>
      </c>
      <c r="CR40" s="12">
        <v>50000</v>
      </c>
      <c r="CS40" s="13"/>
      <c r="CT40" s="12">
        <v>0</v>
      </c>
      <c r="CU40" s="12">
        <v>950000</v>
      </c>
      <c r="CV40" s="12">
        <v>0</v>
      </c>
      <c r="CW40" s="12">
        <v>950000</v>
      </c>
      <c r="CX40" s="13"/>
      <c r="CY40" s="12">
        <v>0</v>
      </c>
      <c r="CZ40" s="12">
        <v>0</v>
      </c>
      <c r="DA40" s="12">
        <v>0</v>
      </c>
      <c r="DB40" s="12">
        <v>0</v>
      </c>
      <c r="DC40" s="13"/>
      <c r="DD40" s="12">
        <v>0</v>
      </c>
      <c r="DE40" s="12">
        <v>0</v>
      </c>
      <c r="DF40" s="12">
        <v>0</v>
      </c>
      <c r="DG40" s="12">
        <v>0</v>
      </c>
      <c r="DH40" s="13"/>
      <c r="DI40" s="12">
        <v>48</v>
      </c>
      <c r="DJ40" s="12">
        <v>322000</v>
      </c>
      <c r="DK40" s="12">
        <v>0</v>
      </c>
      <c r="DL40" s="12">
        <v>322000</v>
      </c>
      <c r="DM40" s="13"/>
      <c r="DN40" s="12">
        <v>0</v>
      </c>
      <c r="DO40" s="12">
        <v>250000</v>
      </c>
      <c r="DP40" s="12">
        <v>0</v>
      </c>
      <c r="DQ40" s="12">
        <v>250000</v>
      </c>
      <c r="DR40" s="13"/>
      <c r="DS40" s="12">
        <v>0</v>
      </c>
      <c r="DT40" s="12">
        <v>0</v>
      </c>
      <c r="DU40" s="12">
        <v>0</v>
      </c>
      <c r="DV40" s="12">
        <v>0</v>
      </c>
      <c r="DW40" s="13"/>
      <c r="DX40" s="12">
        <v>0</v>
      </c>
      <c r="DY40" s="12">
        <v>0</v>
      </c>
      <c r="DZ40" s="12">
        <v>0</v>
      </c>
      <c r="EA40" s="12">
        <v>0</v>
      </c>
      <c r="EB40" s="13"/>
      <c r="EC40" s="12">
        <v>0</v>
      </c>
      <c r="ED40" s="12">
        <v>0</v>
      </c>
      <c r="EE40" s="12">
        <v>0</v>
      </c>
      <c r="EF40" s="12">
        <v>0</v>
      </c>
      <c r="EG40" s="13"/>
      <c r="EH40" s="12">
        <v>0</v>
      </c>
      <c r="EI40" s="12">
        <v>0</v>
      </c>
      <c r="EJ40" s="12">
        <v>0</v>
      </c>
      <c r="EK40" s="12">
        <v>0</v>
      </c>
      <c r="EL40" s="13"/>
      <c r="EM40" s="12">
        <v>0</v>
      </c>
      <c r="EN40" s="12">
        <v>0</v>
      </c>
      <c r="EO40" s="12">
        <v>0</v>
      </c>
      <c r="EP40" s="12">
        <v>0</v>
      </c>
      <c r="EQ40" s="13"/>
      <c r="ER40" s="12">
        <v>0</v>
      </c>
      <c r="ES40" s="12">
        <v>0</v>
      </c>
      <c r="ET40" s="12">
        <v>0</v>
      </c>
      <c r="EU40" s="12">
        <v>0</v>
      </c>
      <c r="EV40" s="13"/>
      <c r="EW40" s="12">
        <v>0</v>
      </c>
      <c r="EX40" s="12">
        <v>0</v>
      </c>
      <c r="EY40" s="12">
        <v>0</v>
      </c>
      <c r="EZ40" s="12">
        <v>0</v>
      </c>
      <c r="FA40" s="13"/>
      <c r="FB40" s="12">
        <v>0</v>
      </c>
      <c r="FC40" s="12">
        <v>0</v>
      </c>
      <c r="FD40" s="12">
        <v>0</v>
      </c>
      <c r="FE40" s="12">
        <v>0</v>
      </c>
      <c r="FF40" s="13"/>
      <c r="FG40" s="12">
        <v>0</v>
      </c>
      <c r="FH40" s="12">
        <v>0</v>
      </c>
      <c r="FI40" s="12">
        <v>0</v>
      </c>
      <c r="FJ40" s="12">
        <v>0</v>
      </c>
      <c r="FK40" s="13"/>
      <c r="FL40" s="12">
        <v>0</v>
      </c>
      <c r="FM40" s="12">
        <v>0</v>
      </c>
      <c r="FN40" s="12">
        <v>0</v>
      </c>
      <c r="FO40" s="12">
        <v>0</v>
      </c>
      <c r="FP40" s="13"/>
      <c r="FQ40" s="12">
        <v>0</v>
      </c>
      <c r="FR40" s="12">
        <v>0</v>
      </c>
      <c r="FS40" s="12">
        <v>0</v>
      </c>
      <c r="FT40" s="12">
        <v>0</v>
      </c>
      <c r="FU40" s="13"/>
      <c r="FV40" s="12">
        <v>0</v>
      </c>
      <c r="FW40" s="12">
        <v>0</v>
      </c>
      <c r="FX40" s="12">
        <v>0</v>
      </c>
      <c r="FY40" s="12">
        <v>0</v>
      </c>
      <c r="FZ40" s="13"/>
      <c r="GA40" s="12">
        <v>0</v>
      </c>
      <c r="GB40" s="12">
        <v>0</v>
      </c>
      <c r="GC40" s="12">
        <v>0</v>
      </c>
      <c r="GD40" s="12">
        <v>0</v>
      </c>
      <c r="GE40" s="13"/>
      <c r="GF40" s="12">
        <v>0</v>
      </c>
      <c r="GG40" s="12">
        <v>0</v>
      </c>
      <c r="GH40" s="12">
        <v>0</v>
      </c>
      <c r="GI40" s="12">
        <v>0</v>
      </c>
      <c r="GJ40" s="13"/>
      <c r="GK40" s="12">
        <v>0</v>
      </c>
      <c r="GL40" s="12">
        <v>0</v>
      </c>
      <c r="GM40" s="12">
        <v>0</v>
      </c>
      <c r="GN40" s="12">
        <v>0</v>
      </c>
      <c r="GO40" s="13"/>
      <c r="GP40" s="12">
        <v>0</v>
      </c>
      <c r="GQ40" s="12">
        <v>0</v>
      </c>
      <c r="GR40" s="12">
        <v>0</v>
      </c>
      <c r="GS40" s="12">
        <v>0</v>
      </c>
      <c r="GT40" s="13"/>
      <c r="GU40" s="12">
        <v>0</v>
      </c>
      <c r="GV40" s="12">
        <v>0</v>
      </c>
      <c r="GW40" s="12">
        <v>0</v>
      </c>
      <c r="GX40" s="12">
        <v>0</v>
      </c>
      <c r="GY40" s="13"/>
      <c r="GZ40" s="12">
        <v>0</v>
      </c>
      <c r="HA40" s="12">
        <v>0</v>
      </c>
      <c r="HB40" s="12">
        <v>0</v>
      </c>
      <c r="HC40" s="12">
        <v>0</v>
      </c>
      <c r="HD40" s="13"/>
      <c r="HE40" s="12">
        <v>0</v>
      </c>
      <c r="HF40" s="12">
        <v>0</v>
      </c>
      <c r="HG40" s="12">
        <v>0</v>
      </c>
      <c r="HH40" s="12">
        <v>0</v>
      </c>
      <c r="HI40" s="13"/>
      <c r="HJ40" s="12">
        <v>0</v>
      </c>
      <c r="HK40" s="12">
        <v>0</v>
      </c>
      <c r="HL40" s="12">
        <v>0</v>
      </c>
      <c r="HM40" s="12">
        <v>0</v>
      </c>
      <c r="HN40" s="13"/>
      <c r="HO40" s="12">
        <v>0</v>
      </c>
      <c r="HP40" s="12">
        <v>0</v>
      </c>
      <c r="HQ40" s="12">
        <v>0</v>
      </c>
      <c r="HR40" s="12">
        <v>0</v>
      </c>
      <c r="HS40" s="13"/>
      <c r="HT40" s="12">
        <v>0</v>
      </c>
      <c r="HU40" s="12">
        <v>0</v>
      </c>
      <c r="HV40" s="12">
        <v>0</v>
      </c>
      <c r="HW40" s="12">
        <v>0</v>
      </c>
      <c r="HX40" s="13"/>
      <c r="HY40" s="12">
        <v>0</v>
      </c>
      <c r="HZ40" s="12">
        <v>0</v>
      </c>
      <c r="IA40" s="12">
        <v>0</v>
      </c>
      <c r="IB40" s="12">
        <v>0</v>
      </c>
      <c r="IC40" s="13"/>
      <c r="ID40" s="12">
        <v>0</v>
      </c>
      <c r="IE40" s="12">
        <v>0</v>
      </c>
      <c r="IF40" s="12">
        <v>0</v>
      </c>
      <c r="IG40" s="12">
        <v>0</v>
      </c>
      <c r="IH40" s="13"/>
      <c r="II40" s="12">
        <v>0</v>
      </c>
      <c r="IJ40" s="12">
        <v>0</v>
      </c>
      <c r="IK40" s="12">
        <v>0</v>
      </c>
      <c r="IL40" s="12">
        <v>0</v>
      </c>
      <c r="IM40" s="13"/>
      <c r="IN40" s="12">
        <v>0</v>
      </c>
      <c r="IO40" s="12">
        <v>0</v>
      </c>
      <c r="IP40" s="12">
        <v>0</v>
      </c>
      <c r="IQ40" s="12">
        <v>0</v>
      </c>
      <c r="IR40" s="13"/>
      <c r="IS40" s="12">
        <v>0</v>
      </c>
      <c r="IT40" s="12">
        <v>0</v>
      </c>
      <c r="IU40" s="12">
        <v>0</v>
      </c>
      <c r="IV40" s="12">
        <v>0</v>
      </c>
      <c r="IW40" s="13"/>
      <c r="IX40" s="12">
        <v>0</v>
      </c>
      <c r="IY40" s="12">
        <v>37698000</v>
      </c>
      <c r="IZ40" s="12">
        <v>0</v>
      </c>
      <c r="JA40" s="12">
        <v>37698000</v>
      </c>
      <c r="JB40" s="13"/>
    </row>
    <row r="41" spans="1:263" hidden="1">
      <c r="A41" s="10">
        <v>35</v>
      </c>
      <c r="B41" s="11" t="s">
        <v>37</v>
      </c>
      <c r="C41" s="12">
        <v>0</v>
      </c>
      <c r="D41" s="12">
        <v>0</v>
      </c>
      <c r="E41" s="12">
        <v>0</v>
      </c>
      <c r="F41" s="12">
        <v>0</v>
      </c>
      <c r="G41" s="13"/>
      <c r="H41" s="12">
        <v>0</v>
      </c>
      <c r="I41" s="12">
        <v>0</v>
      </c>
      <c r="J41" s="12">
        <v>0</v>
      </c>
      <c r="K41" s="12">
        <v>0</v>
      </c>
      <c r="L41" s="13"/>
      <c r="M41" s="12">
        <v>0</v>
      </c>
      <c r="N41" s="12">
        <v>0</v>
      </c>
      <c r="O41" s="12">
        <v>0</v>
      </c>
      <c r="P41" s="12">
        <v>0</v>
      </c>
      <c r="Q41" s="13"/>
      <c r="R41" s="12">
        <v>0</v>
      </c>
      <c r="S41" s="12">
        <v>0</v>
      </c>
      <c r="T41" s="12">
        <v>0</v>
      </c>
      <c r="U41" s="12">
        <v>0</v>
      </c>
      <c r="V41" s="13"/>
      <c r="W41" s="12">
        <v>0</v>
      </c>
      <c r="X41" s="12">
        <v>0</v>
      </c>
      <c r="Y41" s="12">
        <v>0</v>
      </c>
      <c r="Z41" s="12">
        <v>0</v>
      </c>
      <c r="AA41" s="13"/>
      <c r="AB41" s="12">
        <v>0</v>
      </c>
      <c r="AC41" s="12">
        <v>0</v>
      </c>
      <c r="AD41" s="12">
        <v>0</v>
      </c>
      <c r="AE41" s="12">
        <v>0</v>
      </c>
      <c r="AF41" s="13"/>
      <c r="AG41" s="12">
        <v>92</v>
      </c>
      <c r="AH41" s="12">
        <v>64400000</v>
      </c>
      <c r="AI41" s="12">
        <v>0</v>
      </c>
      <c r="AJ41" s="12">
        <v>64400000</v>
      </c>
      <c r="AK41" s="13"/>
      <c r="AL41" s="12">
        <v>0</v>
      </c>
      <c r="AM41" s="12">
        <v>0</v>
      </c>
      <c r="AN41" s="12">
        <v>0</v>
      </c>
      <c r="AO41" s="12">
        <v>0</v>
      </c>
      <c r="AP41" s="13"/>
      <c r="AQ41" s="12">
        <v>0</v>
      </c>
      <c r="AR41" s="12">
        <v>0</v>
      </c>
      <c r="AS41" s="12">
        <v>0</v>
      </c>
      <c r="AT41" s="12">
        <v>0</v>
      </c>
      <c r="AU41" s="13"/>
      <c r="AV41" s="12">
        <v>0</v>
      </c>
      <c r="AW41" s="12">
        <v>0</v>
      </c>
      <c r="AX41" s="12">
        <v>0</v>
      </c>
      <c r="AY41" s="12">
        <v>0</v>
      </c>
      <c r="AZ41" s="13"/>
      <c r="BA41" s="12">
        <v>0</v>
      </c>
      <c r="BB41" s="12">
        <v>0</v>
      </c>
      <c r="BC41" s="12">
        <v>0</v>
      </c>
      <c r="BD41" s="12">
        <v>0</v>
      </c>
      <c r="BE41" s="13"/>
      <c r="BF41" s="12">
        <v>215</v>
      </c>
      <c r="BG41" s="12">
        <v>1290000</v>
      </c>
      <c r="BH41" s="12">
        <v>0</v>
      </c>
      <c r="BI41" s="12">
        <v>1290000</v>
      </c>
      <c r="BJ41" s="13"/>
      <c r="BK41" s="12">
        <v>0</v>
      </c>
      <c r="BL41" s="12">
        <v>0</v>
      </c>
      <c r="BM41" s="12">
        <v>0</v>
      </c>
      <c r="BN41" s="12">
        <v>0</v>
      </c>
      <c r="BO41" s="13"/>
      <c r="BP41" s="12">
        <v>0</v>
      </c>
      <c r="BQ41" s="12">
        <v>0</v>
      </c>
      <c r="BR41" s="12">
        <v>0</v>
      </c>
      <c r="BS41" s="12">
        <v>0</v>
      </c>
      <c r="BT41" s="13"/>
      <c r="BU41" s="12">
        <v>0</v>
      </c>
      <c r="BV41" s="12">
        <v>0</v>
      </c>
      <c r="BW41" s="12">
        <v>0</v>
      </c>
      <c r="BX41" s="12">
        <v>0</v>
      </c>
      <c r="BY41" s="13"/>
      <c r="BZ41" s="12">
        <v>0</v>
      </c>
      <c r="CA41" s="12">
        <v>0</v>
      </c>
      <c r="CB41" s="12">
        <v>0</v>
      </c>
      <c r="CC41" s="12">
        <v>0</v>
      </c>
      <c r="CD41" s="13"/>
      <c r="CE41" s="12">
        <v>0</v>
      </c>
      <c r="CF41" s="12">
        <v>0</v>
      </c>
      <c r="CG41" s="12">
        <v>0</v>
      </c>
      <c r="CH41" s="12">
        <v>0</v>
      </c>
      <c r="CI41" s="13"/>
      <c r="CJ41" s="12">
        <v>0</v>
      </c>
      <c r="CK41" s="12">
        <v>0</v>
      </c>
      <c r="CL41" s="12">
        <v>0</v>
      </c>
      <c r="CM41" s="12">
        <v>0</v>
      </c>
      <c r="CN41" s="13"/>
      <c r="CO41" s="12">
        <v>1</v>
      </c>
      <c r="CP41" s="12">
        <v>50000</v>
      </c>
      <c r="CQ41" s="12">
        <v>0</v>
      </c>
      <c r="CR41" s="12">
        <v>50000</v>
      </c>
      <c r="CS41" s="13"/>
      <c r="CT41" s="12">
        <v>0</v>
      </c>
      <c r="CU41" s="12">
        <v>950000</v>
      </c>
      <c r="CV41" s="12">
        <v>0</v>
      </c>
      <c r="CW41" s="12">
        <v>950000</v>
      </c>
      <c r="CX41" s="13"/>
      <c r="CY41" s="12">
        <v>0</v>
      </c>
      <c r="CZ41" s="12">
        <v>0</v>
      </c>
      <c r="DA41" s="12">
        <v>0</v>
      </c>
      <c r="DB41" s="12">
        <v>0</v>
      </c>
      <c r="DC41" s="13"/>
      <c r="DD41" s="12">
        <v>0</v>
      </c>
      <c r="DE41" s="12">
        <v>0</v>
      </c>
      <c r="DF41" s="12">
        <v>0</v>
      </c>
      <c r="DG41" s="12">
        <v>0</v>
      </c>
      <c r="DH41" s="13"/>
      <c r="DI41" s="12">
        <v>46</v>
      </c>
      <c r="DJ41" s="12">
        <v>324000</v>
      </c>
      <c r="DK41" s="12">
        <v>0</v>
      </c>
      <c r="DL41" s="12">
        <v>324000</v>
      </c>
      <c r="DM41" s="13"/>
      <c r="DN41" s="12">
        <v>0</v>
      </c>
      <c r="DO41" s="12">
        <v>250000</v>
      </c>
      <c r="DP41" s="12">
        <v>0</v>
      </c>
      <c r="DQ41" s="12">
        <v>250000</v>
      </c>
      <c r="DR41" s="13"/>
      <c r="DS41" s="12">
        <v>0</v>
      </c>
      <c r="DT41" s="12">
        <v>0</v>
      </c>
      <c r="DU41" s="12">
        <v>0</v>
      </c>
      <c r="DV41" s="12">
        <v>0</v>
      </c>
      <c r="DW41" s="13"/>
      <c r="DX41" s="12">
        <v>0</v>
      </c>
      <c r="DY41" s="12">
        <v>0</v>
      </c>
      <c r="DZ41" s="12">
        <v>0</v>
      </c>
      <c r="EA41" s="12">
        <v>0</v>
      </c>
      <c r="EB41" s="13"/>
      <c r="EC41" s="12">
        <v>0</v>
      </c>
      <c r="ED41" s="12">
        <v>0</v>
      </c>
      <c r="EE41" s="12">
        <v>0</v>
      </c>
      <c r="EF41" s="12">
        <v>0</v>
      </c>
      <c r="EG41" s="13"/>
      <c r="EH41" s="12">
        <v>0</v>
      </c>
      <c r="EI41" s="12">
        <v>0</v>
      </c>
      <c r="EJ41" s="12">
        <v>0</v>
      </c>
      <c r="EK41" s="12">
        <v>0</v>
      </c>
      <c r="EL41" s="13"/>
      <c r="EM41" s="12">
        <v>0</v>
      </c>
      <c r="EN41" s="12">
        <v>0</v>
      </c>
      <c r="EO41" s="12">
        <v>0</v>
      </c>
      <c r="EP41" s="12">
        <v>0</v>
      </c>
      <c r="EQ41" s="13"/>
      <c r="ER41" s="12">
        <v>0</v>
      </c>
      <c r="ES41" s="12">
        <v>0</v>
      </c>
      <c r="ET41" s="12">
        <v>0</v>
      </c>
      <c r="EU41" s="12">
        <v>0</v>
      </c>
      <c r="EV41" s="13"/>
      <c r="EW41" s="12">
        <v>0</v>
      </c>
      <c r="EX41" s="12">
        <v>0</v>
      </c>
      <c r="EY41" s="12">
        <v>0</v>
      </c>
      <c r="EZ41" s="12">
        <v>0</v>
      </c>
      <c r="FA41" s="13"/>
      <c r="FB41" s="12">
        <v>0</v>
      </c>
      <c r="FC41" s="12">
        <v>0</v>
      </c>
      <c r="FD41" s="12">
        <v>0</v>
      </c>
      <c r="FE41" s="12">
        <v>0</v>
      </c>
      <c r="FF41" s="13"/>
      <c r="FG41" s="12">
        <v>0</v>
      </c>
      <c r="FH41" s="12">
        <v>0</v>
      </c>
      <c r="FI41" s="12">
        <v>0</v>
      </c>
      <c r="FJ41" s="12">
        <v>0</v>
      </c>
      <c r="FK41" s="13"/>
      <c r="FL41" s="12">
        <v>0</v>
      </c>
      <c r="FM41" s="12">
        <v>0</v>
      </c>
      <c r="FN41" s="12">
        <v>0</v>
      </c>
      <c r="FO41" s="12">
        <v>0</v>
      </c>
      <c r="FP41" s="13"/>
      <c r="FQ41" s="12">
        <v>0</v>
      </c>
      <c r="FR41" s="12">
        <v>0</v>
      </c>
      <c r="FS41" s="12">
        <v>0</v>
      </c>
      <c r="FT41" s="12">
        <v>0</v>
      </c>
      <c r="FU41" s="13"/>
      <c r="FV41" s="12">
        <v>0</v>
      </c>
      <c r="FW41" s="12">
        <v>0</v>
      </c>
      <c r="FX41" s="12">
        <v>0</v>
      </c>
      <c r="FY41" s="12">
        <v>0</v>
      </c>
      <c r="FZ41" s="13"/>
      <c r="GA41" s="12">
        <v>0</v>
      </c>
      <c r="GB41" s="12">
        <v>0</v>
      </c>
      <c r="GC41" s="12">
        <v>0</v>
      </c>
      <c r="GD41" s="12">
        <v>0</v>
      </c>
      <c r="GE41" s="13"/>
      <c r="GF41" s="12">
        <v>0</v>
      </c>
      <c r="GG41" s="12">
        <v>0</v>
      </c>
      <c r="GH41" s="12">
        <v>0</v>
      </c>
      <c r="GI41" s="12">
        <v>0</v>
      </c>
      <c r="GJ41" s="13"/>
      <c r="GK41" s="12">
        <v>0</v>
      </c>
      <c r="GL41" s="12">
        <v>0</v>
      </c>
      <c r="GM41" s="12">
        <v>0</v>
      </c>
      <c r="GN41" s="12">
        <v>0</v>
      </c>
      <c r="GO41" s="13"/>
      <c r="GP41" s="12">
        <v>0</v>
      </c>
      <c r="GQ41" s="12">
        <v>0</v>
      </c>
      <c r="GR41" s="12">
        <v>0</v>
      </c>
      <c r="GS41" s="12">
        <v>0</v>
      </c>
      <c r="GT41" s="13"/>
      <c r="GU41" s="12">
        <v>0</v>
      </c>
      <c r="GV41" s="12">
        <v>0</v>
      </c>
      <c r="GW41" s="12">
        <v>0</v>
      </c>
      <c r="GX41" s="12">
        <v>0</v>
      </c>
      <c r="GY41" s="13"/>
      <c r="GZ41" s="12">
        <v>0</v>
      </c>
      <c r="HA41" s="12">
        <v>0</v>
      </c>
      <c r="HB41" s="12">
        <v>0</v>
      </c>
      <c r="HC41" s="12">
        <v>0</v>
      </c>
      <c r="HD41" s="13"/>
      <c r="HE41" s="12">
        <v>0</v>
      </c>
      <c r="HF41" s="12">
        <v>0</v>
      </c>
      <c r="HG41" s="12">
        <v>0</v>
      </c>
      <c r="HH41" s="12">
        <v>0</v>
      </c>
      <c r="HI41" s="13"/>
      <c r="HJ41" s="12">
        <v>0</v>
      </c>
      <c r="HK41" s="12">
        <v>0</v>
      </c>
      <c r="HL41" s="12">
        <v>0</v>
      </c>
      <c r="HM41" s="12">
        <v>0</v>
      </c>
      <c r="HN41" s="13"/>
      <c r="HO41" s="12">
        <v>0</v>
      </c>
      <c r="HP41" s="12">
        <v>0</v>
      </c>
      <c r="HQ41" s="12">
        <v>0</v>
      </c>
      <c r="HR41" s="12">
        <v>0</v>
      </c>
      <c r="HS41" s="13"/>
      <c r="HT41" s="12">
        <v>0</v>
      </c>
      <c r="HU41" s="12">
        <v>0</v>
      </c>
      <c r="HV41" s="12">
        <v>0</v>
      </c>
      <c r="HW41" s="12">
        <v>0</v>
      </c>
      <c r="HX41" s="13"/>
      <c r="HY41" s="12">
        <v>0</v>
      </c>
      <c r="HZ41" s="12">
        <v>0</v>
      </c>
      <c r="IA41" s="12">
        <v>0</v>
      </c>
      <c r="IB41" s="12">
        <v>0</v>
      </c>
      <c r="IC41" s="13"/>
      <c r="ID41" s="12">
        <v>0</v>
      </c>
      <c r="IE41" s="12">
        <v>0</v>
      </c>
      <c r="IF41" s="12">
        <v>0</v>
      </c>
      <c r="IG41" s="12">
        <v>0</v>
      </c>
      <c r="IH41" s="13"/>
      <c r="II41" s="12">
        <v>0</v>
      </c>
      <c r="IJ41" s="12">
        <v>0</v>
      </c>
      <c r="IK41" s="12">
        <v>0</v>
      </c>
      <c r="IL41" s="12">
        <v>0</v>
      </c>
      <c r="IM41" s="13"/>
      <c r="IN41" s="12">
        <v>0</v>
      </c>
      <c r="IO41" s="12">
        <v>0</v>
      </c>
      <c r="IP41" s="12">
        <v>0</v>
      </c>
      <c r="IQ41" s="12">
        <v>0</v>
      </c>
      <c r="IR41" s="13"/>
      <c r="IS41" s="12">
        <v>0</v>
      </c>
      <c r="IT41" s="12">
        <v>0</v>
      </c>
      <c r="IU41" s="12">
        <v>0</v>
      </c>
      <c r="IV41" s="12">
        <v>0</v>
      </c>
      <c r="IW41" s="13"/>
      <c r="IX41" s="12">
        <v>0</v>
      </c>
      <c r="IY41" s="12">
        <v>67264000</v>
      </c>
      <c r="IZ41" s="12">
        <v>0</v>
      </c>
      <c r="JA41" s="12">
        <v>67264000</v>
      </c>
      <c r="JB41" s="13"/>
    </row>
    <row r="42" spans="1:263" hidden="1">
      <c r="A42" s="10">
        <v>36</v>
      </c>
      <c r="B42" s="11" t="s">
        <v>38</v>
      </c>
      <c r="C42" s="12">
        <v>0</v>
      </c>
      <c r="D42" s="12">
        <v>0</v>
      </c>
      <c r="E42" s="12">
        <v>0</v>
      </c>
      <c r="F42" s="12">
        <v>0</v>
      </c>
      <c r="G42" s="13"/>
      <c r="H42" s="12">
        <v>0</v>
      </c>
      <c r="I42" s="12">
        <v>0</v>
      </c>
      <c r="J42" s="12">
        <v>0</v>
      </c>
      <c r="K42" s="12">
        <v>0</v>
      </c>
      <c r="L42" s="13"/>
      <c r="M42" s="12">
        <v>0</v>
      </c>
      <c r="N42" s="12">
        <v>0</v>
      </c>
      <c r="O42" s="12">
        <v>0</v>
      </c>
      <c r="P42" s="12">
        <v>0</v>
      </c>
      <c r="Q42" s="13"/>
      <c r="R42" s="12">
        <v>0</v>
      </c>
      <c r="S42" s="12">
        <v>0</v>
      </c>
      <c r="T42" s="12">
        <v>0</v>
      </c>
      <c r="U42" s="12">
        <v>0</v>
      </c>
      <c r="V42" s="13"/>
      <c r="W42" s="12">
        <v>0</v>
      </c>
      <c r="X42" s="12">
        <v>0</v>
      </c>
      <c r="Y42" s="12">
        <v>0</v>
      </c>
      <c r="Z42" s="12">
        <v>0</v>
      </c>
      <c r="AA42" s="13"/>
      <c r="AB42" s="12">
        <v>0</v>
      </c>
      <c r="AC42" s="12">
        <v>0</v>
      </c>
      <c r="AD42" s="12">
        <v>0</v>
      </c>
      <c r="AE42" s="12">
        <v>0</v>
      </c>
      <c r="AF42" s="13"/>
      <c r="AG42" s="12">
        <v>44</v>
      </c>
      <c r="AH42" s="12">
        <v>30800000</v>
      </c>
      <c r="AI42" s="12">
        <v>0</v>
      </c>
      <c r="AJ42" s="12">
        <v>30800000</v>
      </c>
      <c r="AK42" s="13"/>
      <c r="AL42" s="12">
        <v>0</v>
      </c>
      <c r="AM42" s="12">
        <v>0</v>
      </c>
      <c r="AN42" s="12">
        <v>0</v>
      </c>
      <c r="AO42" s="12">
        <v>0</v>
      </c>
      <c r="AP42" s="13"/>
      <c r="AQ42" s="12">
        <v>0</v>
      </c>
      <c r="AR42" s="12">
        <v>0</v>
      </c>
      <c r="AS42" s="12">
        <v>0</v>
      </c>
      <c r="AT42" s="12">
        <v>0</v>
      </c>
      <c r="AU42" s="13"/>
      <c r="AV42" s="12">
        <v>0</v>
      </c>
      <c r="AW42" s="12">
        <v>0</v>
      </c>
      <c r="AX42" s="12">
        <v>0</v>
      </c>
      <c r="AY42" s="12">
        <v>0</v>
      </c>
      <c r="AZ42" s="13"/>
      <c r="BA42" s="12">
        <v>0</v>
      </c>
      <c r="BB42" s="12">
        <v>0</v>
      </c>
      <c r="BC42" s="12">
        <v>0</v>
      </c>
      <c r="BD42" s="12">
        <v>0</v>
      </c>
      <c r="BE42" s="13"/>
      <c r="BF42" s="12">
        <v>26</v>
      </c>
      <c r="BG42" s="12">
        <v>156000</v>
      </c>
      <c r="BH42" s="12">
        <v>0</v>
      </c>
      <c r="BI42" s="12">
        <v>156000</v>
      </c>
      <c r="BJ42" s="13"/>
      <c r="BK42" s="12">
        <v>0</v>
      </c>
      <c r="BL42" s="12">
        <v>0</v>
      </c>
      <c r="BM42" s="12">
        <v>0</v>
      </c>
      <c r="BN42" s="12">
        <v>0</v>
      </c>
      <c r="BO42" s="13"/>
      <c r="BP42" s="12">
        <v>0</v>
      </c>
      <c r="BQ42" s="12">
        <v>0</v>
      </c>
      <c r="BR42" s="12">
        <v>0</v>
      </c>
      <c r="BS42" s="12">
        <v>0</v>
      </c>
      <c r="BT42" s="13"/>
      <c r="BU42" s="12">
        <v>0</v>
      </c>
      <c r="BV42" s="12">
        <v>0</v>
      </c>
      <c r="BW42" s="12">
        <v>0</v>
      </c>
      <c r="BX42" s="12">
        <v>0</v>
      </c>
      <c r="BY42" s="13"/>
      <c r="BZ42" s="12">
        <v>0</v>
      </c>
      <c r="CA42" s="12">
        <v>0</v>
      </c>
      <c r="CB42" s="12">
        <v>0</v>
      </c>
      <c r="CC42" s="12">
        <v>0</v>
      </c>
      <c r="CD42" s="13"/>
      <c r="CE42" s="12">
        <v>0</v>
      </c>
      <c r="CF42" s="12">
        <v>0</v>
      </c>
      <c r="CG42" s="12">
        <v>0</v>
      </c>
      <c r="CH42" s="12">
        <v>0</v>
      </c>
      <c r="CI42" s="13"/>
      <c r="CJ42" s="12">
        <v>0</v>
      </c>
      <c r="CK42" s="12">
        <v>0</v>
      </c>
      <c r="CL42" s="12">
        <v>0</v>
      </c>
      <c r="CM42" s="12">
        <v>0</v>
      </c>
      <c r="CN42" s="13"/>
      <c r="CO42" s="12">
        <v>1</v>
      </c>
      <c r="CP42" s="12">
        <v>50000</v>
      </c>
      <c r="CQ42" s="12">
        <v>0</v>
      </c>
      <c r="CR42" s="12">
        <v>50000</v>
      </c>
      <c r="CS42" s="13"/>
      <c r="CT42" s="12">
        <v>0</v>
      </c>
      <c r="CU42" s="12">
        <v>0</v>
      </c>
      <c r="CV42" s="12">
        <v>0</v>
      </c>
      <c r="CW42" s="12">
        <v>0</v>
      </c>
      <c r="CX42" s="13"/>
      <c r="CY42" s="12">
        <v>0</v>
      </c>
      <c r="CZ42" s="12">
        <v>0</v>
      </c>
      <c r="DA42" s="12">
        <v>0</v>
      </c>
      <c r="DB42" s="12">
        <v>0</v>
      </c>
      <c r="DC42" s="13"/>
      <c r="DD42" s="12">
        <v>0</v>
      </c>
      <c r="DE42" s="12">
        <v>0</v>
      </c>
      <c r="DF42" s="12">
        <v>0</v>
      </c>
      <c r="DG42" s="12">
        <v>0</v>
      </c>
      <c r="DH42" s="13"/>
      <c r="DI42" s="12">
        <v>31</v>
      </c>
      <c r="DJ42" s="12">
        <v>267000</v>
      </c>
      <c r="DK42" s="12">
        <v>0</v>
      </c>
      <c r="DL42" s="12">
        <v>267000</v>
      </c>
      <c r="DM42" s="13"/>
      <c r="DN42" s="12">
        <v>0</v>
      </c>
      <c r="DO42" s="12">
        <v>250000</v>
      </c>
      <c r="DP42" s="12">
        <v>0</v>
      </c>
      <c r="DQ42" s="12">
        <v>250000</v>
      </c>
      <c r="DR42" s="13"/>
      <c r="DS42" s="12">
        <v>0</v>
      </c>
      <c r="DT42" s="12">
        <v>0</v>
      </c>
      <c r="DU42" s="12">
        <v>0</v>
      </c>
      <c r="DV42" s="12">
        <v>0</v>
      </c>
      <c r="DW42" s="13"/>
      <c r="DX42" s="12">
        <v>0</v>
      </c>
      <c r="DY42" s="12">
        <v>0</v>
      </c>
      <c r="DZ42" s="12">
        <v>0</v>
      </c>
      <c r="EA42" s="12">
        <v>0</v>
      </c>
      <c r="EB42" s="13"/>
      <c r="EC42" s="12">
        <v>0</v>
      </c>
      <c r="ED42" s="12">
        <v>0</v>
      </c>
      <c r="EE42" s="12">
        <v>0</v>
      </c>
      <c r="EF42" s="12">
        <v>0</v>
      </c>
      <c r="EG42" s="13"/>
      <c r="EH42" s="12">
        <v>0</v>
      </c>
      <c r="EI42" s="12">
        <v>0</v>
      </c>
      <c r="EJ42" s="12">
        <v>0</v>
      </c>
      <c r="EK42" s="12">
        <v>0</v>
      </c>
      <c r="EL42" s="13"/>
      <c r="EM42" s="12">
        <v>0</v>
      </c>
      <c r="EN42" s="12">
        <v>0</v>
      </c>
      <c r="EO42" s="12">
        <v>0</v>
      </c>
      <c r="EP42" s="12">
        <v>0</v>
      </c>
      <c r="EQ42" s="13"/>
      <c r="ER42" s="12">
        <v>0</v>
      </c>
      <c r="ES42" s="12">
        <v>0</v>
      </c>
      <c r="ET42" s="12">
        <v>0</v>
      </c>
      <c r="EU42" s="12">
        <v>0</v>
      </c>
      <c r="EV42" s="13"/>
      <c r="EW42" s="12">
        <v>0</v>
      </c>
      <c r="EX42" s="12">
        <v>0</v>
      </c>
      <c r="EY42" s="12">
        <v>0</v>
      </c>
      <c r="EZ42" s="12">
        <v>0</v>
      </c>
      <c r="FA42" s="13"/>
      <c r="FB42" s="12">
        <v>0</v>
      </c>
      <c r="FC42" s="12">
        <v>0</v>
      </c>
      <c r="FD42" s="12">
        <v>0</v>
      </c>
      <c r="FE42" s="12">
        <v>0</v>
      </c>
      <c r="FF42" s="13"/>
      <c r="FG42" s="12">
        <v>0</v>
      </c>
      <c r="FH42" s="12">
        <v>0</v>
      </c>
      <c r="FI42" s="12">
        <v>0</v>
      </c>
      <c r="FJ42" s="12">
        <v>0</v>
      </c>
      <c r="FK42" s="13"/>
      <c r="FL42" s="12">
        <v>0</v>
      </c>
      <c r="FM42" s="12">
        <v>0</v>
      </c>
      <c r="FN42" s="12">
        <v>0</v>
      </c>
      <c r="FO42" s="12">
        <v>0</v>
      </c>
      <c r="FP42" s="13"/>
      <c r="FQ42" s="12">
        <v>0</v>
      </c>
      <c r="FR42" s="12">
        <v>0</v>
      </c>
      <c r="FS42" s="12">
        <v>0</v>
      </c>
      <c r="FT42" s="12">
        <v>0</v>
      </c>
      <c r="FU42" s="13"/>
      <c r="FV42" s="12">
        <v>0</v>
      </c>
      <c r="FW42" s="12">
        <v>0</v>
      </c>
      <c r="FX42" s="12">
        <v>0</v>
      </c>
      <c r="FY42" s="12">
        <v>0</v>
      </c>
      <c r="FZ42" s="13"/>
      <c r="GA42" s="12">
        <v>0</v>
      </c>
      <c r="GB42" s="12">
        <v>0</v>
      </c>
      <c r="GC42" s="12">
        <v>0</v>
      </c>
      <c r="GD42" s="12">
        <v>0</v>
      </c>
      <c r="GE42" s="13"/>
      <c r="GF42" s="12">
        <v>0</v>
      </c>
      <c r="GG42" s="12">
        <v>0</v>
      </c>
      <c r="GH42" s="12">
        <v>0</v>
      </c>
      <c r="GI42" s="12">
        <v>0</v>
      </c>
      <c r="GJ42" s="13"/>
      <c r="GK42" s="12">
        <v>0</v>
      </c>
      <c r="GL42" s="12">
        <v>0</v>
      </c>
      <c r="GM42" s="12">
        <v>0</v>
      </c>
      <c r="GN42" s="12">
        <v>0</v>
      </c>
      <c r="GO42" s="13"/>
      <c r="GP42" s="12">
        <v>0</v>
      </c>
      <c r="GQ42" s="12">
        <v>0</v>
      </c>
      <c r="GR42" s="12">
        <v>0</v>
      </c>
      <c r="GS42" s="12">
        <v>0</v>
      </c>
      <c r="GT42" s="13"/>
      <c r="GU42" s="12">
        <v>0</v>
      </c>
      <c r="GV42" s="12">
        <v>0</v>
      </c>
      <c r="GW42" s="12">
        <v>0</v>
      </c>
      <c r="GX42" s="12">
        <v>0</v>
      </c>
      <c r="GY42" s="13"/>
      <c r="GZ42" s="12">
        <v>0</v>
      </c>
      <c r="HA42" s="12">
        <v>0</v>
      </c>
      <c r="HB42" s="12">
        <v>0</v>
      </c>
      <c r="HC42" s="12">
        <v>0</v>
      </c>
      <c r="HD42" s="13"/>
      <c r="HE42" s="12">
        <v>0</v>
      </c>
      <c r="HF42" s="12">
        <v>0</v>
      </c>
      <c r="HG42" s="12">
        <v>0</v>
      </c>
      <c r="HH42" s="12">
        <v>0</v>
      </c>
      <c r="HI42" s="13"/>
      <c r="HJ42" s="12">
        <v>0</v>
      </c>
      <c r="HK42" s="12">
        <v>0</v>
      </c>
      <c r="HL42" s="12">
        <v>0</v>
      </c>
      <c r="HM42" s="12">
        <v>0</v>
      </c>
      <c r="HN42" s="13"/>
      <c r="HO42" s="12">
        <v>0</v>
      </c>
      <c r="HP42" s="12">
        <v>0</v>
      </c>
      <c r="HQ42" s="12">
        <v>0</v>
      </c>
      <c r="HR42" s="12">
        <v>0</v>
      </c>
      <c r="HS42" s="13"/>
      <c r="HT42" s="12">
        <v>0</v>
      </c>
      <c r="HU42" s="12">
        <v>0</v>
      </c>
      <c r="HV42" s="12">
        <v>0</v>
      </c>
      <c r="HW42" s="12">
        <v>0</v>
      </c>
      <c r="HX42" s="13"/>
      <c r="HY42" s="12">
        <v>0</v>
      </c>
      <c r="HZ42" s="12">
        <v>0</v>
      </c>
      <c r="IA42" s="12">
        <v>0</v>
      </c>
      <c r="IB42" s="12">
        <v>0</v>
      </c>
      <c r="IC42" s="13"/>
      <c r="ID42" s="12">
        <v>0</v>
      </c>
      <c r="IE42" s="12">
        <v>0</v>
      </c>
      <c r="IF42" s="12">
        <v>0</v>
      </c>
      <c r="IG42" s="12">
        <v>0</v>
      </c>
      <c r="IH42" s="13"/>
      <c r="II42" s="12">
        <v>0</v>
      </c>
      <c r="IJ42" s="12">
        <v>0</v>
      </c>
      <c r="IK42" s="12">
        <v>0</v>
      </c>
      <c r="IL42" s="12">
        <v>0</v>
      </c>
      <c r="IM42" s="13"/>
      <c r="IN42" s="12">
        <v>0</v>
      </c>
      <c r="IO42" s="12">
        <v>0</v>
      </c>
      <c r="IP42" s="12">
        <v>0</v>
      </c>
      <c r="IQ42" s="12">
        <v>0</v>
      </c>
      <c r="IR42" s="13"/>
      <c r="IS42" s="12">
        <v>0</v>
      </c>
      <c r="IT42" s="12">
        <v>0</v>
      </c>
      <c r="IU42" s="12">
        <v>0</v>
      </c>
      <c r="IV42" s="12">
        <v>0</v>
      </c>
      <c r="IW42" s="13"/>
      <c r="IX42" s="12">
        <v>0</v>
      </c>
      <c r="IY42" s="12">
        <v>31523000</v>
      </c>
      <c r="IZ42" s="12">
        <v>0</v>
      </c>
      <c r="JA42" s="12">
        <v>31523000</v>
      </c>
      <c r="JB42" s="13"/>
    </row>
    <row r="43" spans="1:263" hidden="1">
      <c r="A43" s="10">
        <v>37</v>
      </c>
      <c r="B43" s="11" t="s">
        <v>39</v>
      </c>
      <c r="C43" s="12">
        <v>0</v>
      </c>
      <c r="D43" s="12">
        <v>0</v>
      </c>
      <c r="E43" s="12">
        <v>0</v>
      </c>
      <c r="F43" s="12">
        <v>0</v>
      </c>
      <c r="G43" s="13"/>
      <c r="H43" s="12">
        <v>0</v>
      </c>
      <c r="I43" s="12">
        <v>0</v>
      </c>
      <c r="J43" s="12">
        <v>0</v>
      </c>
      <c r="K43" s="12">
        <v>0</v>
      </c>
      <c r="L43" s="13"/>
      <c r="M43" s="12">
        <v>0</v>
      </c>
      <c r="N43" s="12">
        <v>0</v>
      </c>
      <c r="O43" s="12">
        <v>0</v>
      </c>
      <c r="P43" s="12">
        <v>0</v>
      </c>
      <c r="Q43" s="13"/>
      <c r="R43" s="12">
        <v>0</v>
      </c>
      <c r="S43" s="12">
        <v>0</v>
      </c>
      <c r="T43" s="12">
        <v>0</v>
      </c>
      <c r="U43" s="12">
        <v>0</v>
      </c>
      <c r="V43" s="13"/>
      <c r="W43" s="12">
        <v>0</v>
      </c>
      <c r="X43" s="12">
        <v>0</v>
      </c>
      <c r="Y43" s="12">
        <v>0</v>
      </c>
      <c r="Z43" s="12">
        <v>0</v>
      </c>
      <c r="AA43" s="13"/>
      <c r="AB43" s="12">
        <v>0</v>
      </c>
      <c r="AC43" s="12">
        <v>0</v>
      </c>
      <c r="AD43" s="12">
        <v>0</v>
      </c>
      <c r="AE43" s="12">
        <v>0</v>
      </c>
      <c r="AF43" s="13"/>
      <c r="AG43" s="12">
        <v>81</v>
      </c>
      <c r="AH43" s="12">
        <v>56700000</v>
      </c>
      <c r="AI43" s="12">
        <v>0</v>
      </c>
      <c r="AJ43" s="12">
        <v>56700000</v>
      </c>
      <c r="AK43" s="13"/>
      <c r="AL43" s="12">
        <v>0</v>
      </c>
      <c r="AM43" s="12">
        <v>0</v>
      </c>
      <c r="AN43" s="12">
        <v>0</v>
      </c>
      <c r="AO43" s="12">
        <v>0</v>
      </c>
      <c r="AP43" s="13"/>
      <c r="AQ43" s="12">
        <v>0</v>
      </c>
      <c r="AR43" s="12">
        <v>0</v>
      </c>
      <c r="AS43" s="12">
        <v>0</v>
      </c>
      <c r="AT43" s="12">
        <v>0</v>
      </c>
      <c r="AU43" s="13"/>
      <c r="AV43" s="12">
        <v>0</v>
      </c>
      <c r="AW43" s="12">
        <v>0</v>
      </c>
      <c r="AX43" s="12">
        <v>0</v>
      </c>
      <c r="AY43" s="12">
        <v>0</v>
      </c>
      <c r="AZ43" s="13"/>
      <c r="BA43" s="12">
        <v>0</v>
      </c>
      <c r="BB43" s="12">
        <v>0</v>
      </c>
      <c r="BC43" s="12">
        <v>0</v>
      </c>
      <c r="BD43" s="12">
        <v>0</v>
      </c>
      <c r="BE43" s="13"/>
      <c r="BF43" s="12">
        <v>161</v>
      </c>
      <c r="BG43" s="12">
        <v>966000</v>
      </c>
      <c r="BH43" s="12">
        <v>0</v>
      </c>
      <c r="BI43" s="12">
        <v>966000</v>
      </c>
      <c r="BJ43" s="13"/>
      <c r="BK43" s="12">
        <v>0</v>
      </c>
      <c r="BL43" s="12">
        <v>0</v>
      </c>
      <c r="BM43" s="12">
        <v>0</v>
      </c>
      <c r="BN43" s="12">
        <v>0</v>
      </c>
      <c r="BO43" s="13"/>
      <c r="BP43" s="12">
        <v>0</v>
      </c>
      <c r="BQ43" s="12">
        <v>0</v>
      </c>
      <c r="BR43" s="12">
        <v>0</v>
      </c>
      <c r="BS43" s="12">
        <v>0</v>
      </c>
      <c r="BT43" s="13"/>
      <c r="BU43" s="12">
        <v>0</v>
      </c>
      <c r="BV43" s="12">
        <v>0</v>
      </c>
      <c r="BW43" s="12">
        <v>0</v>
      </c>
      <c r="BX43" s="12">
        <v>0</v>
      </c>
      <c r="BY43" s="13"/>
      <c r="BZ43" s="12">
        <v>0</v>
      </c>
      <c r="CA43" s="12">
        <v>0</v>
      </c>
      <c r="CB43" s="12">
        <v>0</v>
      </c>
      <c r="CC43" s="12">
        <v>0</v>
      </c>
      <c r="CD43" s="13"/>
      <c r="CE43" s="12">
        <v>0</v>
      </c>
      <c r="CF43" s="12">
        <v>0</v>
      </c>
      <c r="CG43" s="12">
        <v>0</v>
      </c>
      <c r="CH43" s="12">
        <v>0</v>
      </c>
      <c r="CI43" s="13"/>
      <c r="CJ43" s="12">
        <v>0</v>
      </c>
      <c r="CK43" s="12">
        <v>0</v>
      </c>
      <c r="CL43" s="12">
        <v>0</v>
      </c>
      <c r="CM43" s="12">
        <v>0</v>
      </c>
      <c r="CN43" s="13"/>
      <c r="CO43" s="12">
        <v>1</v>
      </c>
      <c r="CP43" s="12">
        <v>50000</v>
      </c>
      <c r="CQ43" s="12">
        <v>0</v>
      </c>
      <c r="CR43" s="12">
        <v>50000</v>
      </c>
      <c r="CS43" s="13"/>
      <c r="CT43" s="12">
        <v>0</v>
      </c>
      <c r="CU43" s="12">
        <v>950000</v>
      </c>
      <c r="CV43" s="12">
        <v>0</v>
      </c>
      <c r="CW43" s="12">
        <v>950000</v>
      </c>
      <c r="CX43" s="13"/>
      <c r="CY43" s="12">
        <v>0</v>
      </c>
      <c r="CZ43" s="12">
        <v>0</v>
      </c>
      <c r="DA43" s="12">
        <v>0</v>
      </c>
      <c r="DB43" s="12">
        <v>0</v>
      </c>
      <c r="DC43" s="13"/>
      <c r="DD43" s="12">
        <v>0</v>
      </c>
      <c r="DE43" s="12">
        <v>0</v>
      </c>
      <c r="DF43" s="12">
        <v>0</v>
      </c>
      <c r="DG43" s="12">
        <v>0</v>
      </c>
      <c r="DH43" s="13"/>
      <c r="DI43" s="12">
        <v>39</v>
      </c>
      <c r="DJ43" s="12">
        <v>301000</v>
      </c>
      <c r="DK43" s="12">
        <v>0</v>
      </c>
      <c r="DL43" s="12">
        <v>301000</v>
      </c>
      <c r="DM43" s="13"/>
      <c r="DN43" s="12">
        <v>0</v>
      </c>
      <c r="DO43" s="12">
        <v>100000</v>
      </c>
      <c r="DP43" s="12">
        <v>0</v>
      </c>
      <c r="DQ43" s="12">
        <v>100000</v>
      </c>
      <c r="DR43" s="13"/>
      <c r="DS43" s="12">
        <v>0</v>
      </c>
      <c r="DT43" s="12">
        <v>0</v>
      </c>
      <c r="DU43" s="12">
        <v>0</v>
      </c>
      <c r="DV43" s="12">
        <v>0</v>
      </c>
      <c r="DW43" s="13"/>
      <c r="DX43" s="12">
        <v>0</v>
      </c>
      <c r="DY43" s="12">
        <v>0</v>
      </c>
      <c r="DZ43" s="12">
        <v>0</v>
      </c>
      <c r="EA43" s="12">
        <v>0</v>
      </c>
      <c r="EB43" s="13"/>
      <c r="EC43" s="12">
        <v>0</v>
      </c>
      <c r="ED43" s="12">
        <v>0</v>
      </c>
      <c r="EE43" s="12">
        <v>0</v>
      </c>
      <c r="EF43" s="12">
        <v>0</v>
      </c>
      <c r="EG43" s="13"/>
      <c r="EH43" s="12">
        <v>0</v>
      </c>
      <c r="EI43" s="12">
        <v>0</v>
      </c>
      <c r="EJ43" s="12">
        <v>0</v>
      </c>
      <c r="EK43" s="12">
        <v>0</v>
      </c>
      <c r="EL43" s="13"/>
      <c r="EM43" s="12">
        <v>0</v>
      </c>
      <c r="EN43" s="12">
        <v>0</v>
      </c>
      <c r="EO43" s="12">
        <v>0</v>
      </c>
      <c r="EP43" s="12">
        <v>0</v>
      </c>
      <c r="EQ43" s="13"/>
      <c r="ER43" s="12">
        <v>0</v>
      </c>
      <c r="ES43" s="12">
        <v>0</v>
      </c>
      <c r="ET43" s="12">
        <v>0</v>
      </c>
      <c r="EU43" s="12">
        <v>0</v>
      </c>
      <c r="EV43" s="13"/>
      <c r="EW43" s="12">
        <v>0</v>
      </c>
      <c r="EX43" s="12">
        <v>0</v>
      </c>
      <c r="EY43" s="12">
        <v>0</v>
      </c>
      <c r="EZ43" s="12">
        <v>0</v>
      </c>
      <c r="FA43" s="13"/>
      <c r="FB43" s="12">
        <v>0</v>
      </c>
      <c r="FC43" s="12">
        <v>0</v>
      </c>
      <c r="FD43" s="12">
        <v>0</v>
      </c>
      <c r="FE43" s="12">
        <v>0</v>
      </c>
      <c r="FF43" s="13"/>
      <c r="FG43" s="12">
        <v>0</v>
      </c>
      <c r="FH43" s="12">
        <v>0</v>
      </c>
      <c r="FI43" s="12">
        <v>0</v>
      </c>
      <c r="FJ43" s="12">
        <v>0</v>
      </c>
      <c r="FK43" s="13"/>
      <c r="FL43" s="12">
        <v>0</v>
      </c>
      <c r="FM43" s="12">
        <v>0</v>
      </c>
      <c r="FN43" s="12">
        <v>0</v>
      </c>
      <c r="FO43" s="12">
        <v>0</v>
      </c>
      <c r="FP43" s="13"/>
      <c r="FQ43" s="12">
        <v>0</v>
      </c>
      <c r="FR43" s="12">
        <v>0</v>
      </c>
      <c r="FS43" s="12">
        <v>0</v>
      </c>
      <c r="FT43" s="12">
        <v>0</v>
      </c>
      <c r="FU43" s="13"/>
      <c r="FV43" s="12">
        <v>0</v>
      </c>
      <c r="FW43" s="12">
        <v>0</v>
      </c>
      <c r="FX43" s="12">
        <v>0</v>
      </c>
      <c r="FY43" s="12">
        <v>0</v>
      </c>
      <c r="FZ43" s="13"/>
      <c r="GA43" s="12">
        <v>0</v>
      </c>
      <c r="GB43" s="12">
        <v>0</v>
      </c>
      <c r="GC43" s="12">
        <v>0</v>
      </c>
      <c r="GD43" s="12">
        <v>0</v>
      </c>
      <c r="GE43" s="13"/>
      <c r="GF43" s="12">
        <v>0</v>
      </c>
      <c r="GG43" s="12">
        <v>0</v>
      </c>
      <c r="GH43" s="12">
        <v>0</v>
      </c>
      <c r="GI43" s="12">
        <v>0</v>
      </c>
      <c r="GJ43" s="13"/>
      <c r="GK43" s="12">
        <v>0</v>
      </c>
      <c r="GL43" s="12">
        <v>0</v>
      </c>
      <c r="GM43" s="12">
        <v>0</v>
      </c>
      <c r="GN43" s="12">
        <v>0</v>
      </c>
      <c r="GO43" s="13"/>
      <c r="GP43" s="12">
        <v>0</v>
      </c>
      <c r="GQ43" s="12">
        <v>0</v>
      </c>
      <c r="GR43" s="12">
        <v>0</v>
      </c>
      <c r="GS43" s="12">
        <v>0</v>
      </c>
      <c r="GT43" s="13"/>
      <c r="GU43" s="12">
        <v>0</v>
      </c>
      <c r="GV43" s="12">
        <v>0</v>
      </c>
      <c r="GW43" s="12">
        <v>0</v>
      </c>
      <c r="GX43" s="12">
        <v>0</v>
      </c>
      <c r="GY43" s="13"/>
      <c r="GZ43" s="12">
        <v>0</v>
      </c>
      <c r="HA43" s="12">
        <v>0</v>
      </c>
      <c r="HB43" s="12">
        <v>0</v>
      </c>
      <c r="HC43" s="12">
        <v>0</v>
      </c>
      <c r="HD43" s="13"/>
      <c r="HE43" s="12">
        <v>0</v>
      </c>
      <c r="HF43" s="12">
        <v>0</v>
      </c>
      <c r="HG43" s="12">
        <v>0</v>
      </c>
      <c r="HH43" s="12">
        <v>0</v>
      </c>
      <c r="HI43" s="13"/>
      <c r="HJ43" s="12">
        <v>0</v>
      </c>
      <c r="HK43" s="12">
        <v>0</v>
      </c>
      <c r="HL43" s="12">
        <v>0</v>
      </c>
      <c r="HM43" s="12">
        <v>0</v>
      </c>
      <c r="HN43" s="13"/>
      <c r="HO43" s="12">
        <v>0</v>
      </c>
      <c r="HP43" s="12">
        <v>0</v>
      </c>
      <c r="HQ43" s="12">
        <v>0</v>
      </c>
      <c r="HR43" s="12">
        <v>0</v>
      </c>
      <c r="HS43" s="13"/>
      <c r="HT43" s="12">
        <v>0</v>
      </c>
      <c r="HU43" s="12">
        <v>0</v>
      </c>
      <c r="HV43" s="12">
        <v>0</v>
      </c>
      <c r="HW43" s="12">
        <v>0</v>
      </c>
      <c r="HX43" s="13"/>
      <c r="HY43" s="12">
        <v>0</v>
      </c>
      <c r="HZ43" s="12">
        <v>0</v>
      </c>
      <c r="IA43" s="12">
        <v>0</v>
      </c>
      <c r="IB43" s="12">
        <v>0</v>
      </c>
      <c r="IC43" s="13"/>
      <c r="ID43" s="12">
        <v>0</v>
      </c>
      <c r="IE43" s="12">
        <v>0</v>
      </c>
      <c r="IF43" s="12">
        <v>0</v>
      </c>
      <c r="IG43" s="12">
        <v>0</v>
      </c>
      <c r="IH43" s="13"/>
      <c r="II43" s="12">
        <v>0</v>
      </c>
      <c r="IJ43" s="12">
        <v>0</v>
      </c>
      <c r="IK43" s="12">
        <v>0</v>
      </c>
      <c r="IL43" s="12">
        <v>0</v>
      </c>
      <c r="IM43" s="13"/>
      <c r="IN43" s="12">
        <v>0</v>
      </c>
      <c r="IO43" s="12">
        <v>0</v>
      </c>
      <c r="IP43" s="12">
        <v>0</v>
      </c>
      <c r="IQ43" s="12">
        <v>0</v>
      </c>
      <c r="IR43" s="13"/>
      <c r="IS43" s="12">
        <v>0</v>
      </c>
      <c r="IT43" s="12">
        <v>0</v>
      </c>
      <c r="IU43" s="12">
        <v>0</v>
      </c>
      <c r="IV43" s="12">
        <v>0</v>
      </c>
      <c r="IW43" s="13"/>
      <c r="IX43" s="12">
        <v>0</v>
      </c>
      <c r="IY43" s="12">
        <v>59067000</v>
      </c>
      <c r="IZ43" s="12">
        <v>0</v>
      </c>
      <c r="JA43" s="12">
        <v>59067000</v>
      </c>
      <c r="JB43" s="13"/>
    </row>
    <row r="44" spans="1:263" hidden="1">
      <c r="A44" s="10">
        <v>38</v>
      </c>
      <c r="B44" s="11" t="s">
        <v>40</v>
      </c>
      <c r="C44" s="12">
        <v>0</v>
      </c>
      <c r="D44" s="12">
        <v>0</v>
      </c>
      <c r="E44" s="12">
        <v>0</v>
      </c>
      <c r="F44" s="12">
        <v>0</v>
      </c>
      <c r="G44" s="13"/>
      <c r="H44" s="12">
        <v>0</v>
      </c>
      <c r="I44" s="12">
        <v>0</v>
      </c>
      <c r="J44" s="12">
        <v>0</v>
      </c>
      <c r="K44" s="12">
        <v>0</v>
      </c>
      <c r="L44" s="13"/>
      <c r="M44" s="12">
        <v>0</v>
      </c>
      <c r="N44" s="12">
        <v>0</v>
      </c>
      <c r="O44" s="12">
        <v>0</v>
      </c>
      <c r="P44" s="12">
        <v>0</v>
      </c>
      <c r="Q44" s="13"/>
      <c r="R44" s="12">
        <v>0</v>
      </c>
      <c r="S44" s="12">
        <v>0</v>
      </c>
      <c r="T44" s="12">
        <v>0</v>
      </c>
      <c r="U44" s="12">
        <v>0</v>
      </c>
      <c r="V44" s="13"/>
      <c r="W44" s="12">
        <v>0</v>
      </c>
      <c r="X44" s="12">
        <v>0</v>
      </c>
      <c r="Y44" s="12">
        <v>0</v>
      </c>
      <c r="Z44" s="12">
        <v>0</v>
      </c>
      <c r="AA44" s="13"/>
      <c r="AB44" s="12">
        <v>0</v>
      </c>
      <c r="AC44" s="12">
        <v>0</v>
      </c>
      <c r="AD44" s="12">
        <v>0</v>
      </c>
      <c r="AE44" s="12">
        <v>0</v>
      </c>
      <c r="AF44" s="13"/>
      <c r="AG44" s="12">
        <v>130</v>
      </c>
      <c r="AH44" s="12">
        <v>91000000</v>
      </c>
      <c r="AI44" s="12">
        <v>0</v>
      </c>
      <c r="AJ44" s="12">
        <v>91000000</v>
      </c>
      <c r="AK44" s="13"/>
      <c r="AL44" s="12">
        <v>0</v>
      </c>
      <c r="AM44" s="12">
        <v>0</v>
      </c>
      <c r="AN44" s="12">
        <v>0</v>
      </c>
      <c r="AO44" s="12">
        <v>0</v>
      </c>
      <c r="AP44" s="13"/>
      <c r="AQ44" s="12">
        <v>0</v>
      </c>
      <c r="AR44" s="12">
        <v>0</v>
      </c>
      <c r="AS44" s="12">
        <v>0</v>
      </c>
      <c r="AT44" s="12">
        <v>0</v>
      </c>
      <c r="AU44" s="13"/>
      <c r="AV44" s="12">
        <v>0</v>
      </c>
      <c r="AW44" s="12">
        <v>0</v>
      </c>
      <c r="AX44" s="12">
        <v>0</v>
      </c>
      <c r="AY44" s="12">
        <v>0</v>
      </c>
      <c r="AZ44" s="13"/>
      <c r="BA44" s="12">
        <v>0</v>
      </c>
      <c r="BB44" s="12">
        <v>0</v>
      </c>
      <c r="BC44" s="12">
        <v>0</v>
      </c>
      <c r="BD44" s="12">
        <v>0</v>
      </c>
      <c r="BE44" s="13"/>
      <c r="BF44" s="12">
        <v>320</v>
      </c>
      <c r="BG44" s="12">
        <v>1920000</v>
      </c>
      <c r="BH44" s="12">
        <v>0</v>
      </c>
      <c r="BI44" s="12">
        <v>1920000</v>
      </c>
      <c r="BJ44" s="13"/>
      <c r="BK44" s="12">
        <v>0</v>
      </c>
      <c r="BL44" s="12">
        <v>0</v>
      </c>
      <c r="BM44" s="12">
        <v>0</v>
      </c>
      <c r="BN44" s="12">
        <v>0</v>
      </c>
      <c r="BO44" s="13"/>
      <c r="BP44" s="12">
        <v>0</v>
      </c>
      <c r="BQ44" s="12">
        <v>0</v>
      </c>
      <c r="BR44" s="12">
        <v>0</v>
      </c>
      <c r="BS44" s="12">
        <v>0</v>
      </c>
      <c r="BT44" s="13"/>
      <c r="BU44" s="12">
        <v>0</v>
      </c>
      <c r="BV44" s="12">
        <v>0</v>
      </c>
      <c r="BW44" s="12">
        <v>0</v>
      </c>
      <c r="BX44" s="12">
        <v>0</v>
      </c>
      <c r="BY44" s="13"/>
      <c r="BZ44" s="12">
        <v>0</v>
      </c>
      <c r="CA44" s="12">
        <v>0</v>
      </c>
      <c r="CB44" s="12">
        <v>0</v>
      </c>
      <c r="CC44" s="12">
        <v>0</v>
      </c>
      <c r="CD44" s="13"/>
      <c r="CE44" s="12">
        <v>0</v>
      </c>
      <c r="CF44" s="12">
        <v>0</v>
      </c>
      <c r="CG44" s="12">
        <v>0</v>
      </c>
      <c r="CH44" s="12">
        <v>0</v>
      </c>
      <c r="CI44" s="13"/>
      <c r="CJ44" s="12">
        <v>0</v>
      </c>
      <c r="CK44" s="12">
        <v>0</v>
      </c>
      <c r="CL44" s="12">
        <v>0</v>
      </c>
      <c r="CM44" s="12">
        <v>0</v>
      </c>
      <c r="CN44" s="13"/>
      <c r="CO44" s="12">
        <v>1</v>
      </c>
      <c r="CP44" s="12">
        <v>50000</v>
      </c>
      <c r="CQ44" s="12">
        <v>0</v>
      </c>
      <c r="CR44" s="12">
        <v>50000</v>
      </c>
      <c r="CS44" s="13"/>
      <c r="CT44" s="12">
        <v>0</v>
      </c>
      <c r="CU44" s="12">
        <v>0</v>
      </c>
      <c r="CV44" s="12">
        <v>0</v>
      </c>
      <c r="CW44" s="12">
        <v>0</v>
      </c>
      <c r="CX44" s="13"/>
      <c r="CY44" s="12">
        <v>0</v>
      </c>
      <c r="CZ44" s="12">
        <v>0</v>
      </c>
      <c r="DA44" s="12">
        <v>0</v>
      </c>
      <c r="DB44" s="12">
        <v>0</v>
      </c>
      <c r="DC44" s="13"/>
      <c r="DD44" s="12">
        <v>0</v>
      </c>
      <c r="DE44" s="12">
        <v>0</v>
      </c>
      <c r="DF44" s="12">
        <v>0</v>
      </c>
      <c r="DG44" s="12">
        <v>0</v>
      </c>
      <c r="DH44" s="13"/>
      <c r="DI44" s="12">
        <v>52</v>
      </c>
      <c r="DJ44" s="12">
        <v>283000</v>
      </c>
      <c r="DK44" s="12">
        <v>0</v>
      </c>
      <c r="DL44" s="12">
        <v>283000</v>
      </c>
      <c r="DM44" s="13"/>
      <c r="DN44" s="12">
        <v>0</v>
      </c>
      <c r="DO44" s="12">
        <v>100000</v>
      </c>
      <c r="DP44" s="12">
        <v>0</v>
      </c>
      <c r="DQ44" s="12">
        <v>100000</v>
      </c>
      <c r="DR44" s="13"/>
      <c r="DS44" s="12">
        <v>0</v>
      </c>
      <c r="DT44" s="12">
        <v>0</v>
      </c>
      <c r="DU44" s="12">
        <v>0</v>
      </c>
      <c r="DV44" s="12">
        <v>0</v>
      </c>
      <c r="DW44" s="13"/>
      <c r="DX44" s="12">
        <v>0</v>
      </c>
      <c r="DY44" s="12">
        <v>0</v>
      </c>
      <c r="DZ44" s="12">
        <v>0</v>
      </c>
      <c r="EA44" s="12">
        <v>0</v>
      </c>
      <c r="EB44" s="13"/>
      <c r="EC44" s="12">
        <v>0</v>
      </c>
      <c r="ED44" s="12">
        <v>0</v>
      </c>
      <c r="EE44" s="12">
        <v>0</v>
      </c>
      <c r="EF44" s="12">
        <v>0</v>
      </c>
      <c r="EG44" s="13"/>
      <c r="EH44" s="12">
        <v>0</v>
      </c>
      <c r="EI44" s="12">
        <v>0</v>
      </c>
      <c r="EJ44" s="12">
        <v>0</v>
      </c>
      <c r="EK44" s="12">
        <v>0</v>
      </c>
      <c r="EL44" s="13"/>
      <c r="EM44" s="12">
        <v>0</v>
      </c>
      <c r="EN44" s="12">
        <v>0</v>
      </c>
      <c r="EO44" s="12">
        <v>0</v>
      </c>
      <c r="EP44" s="12">
        <v>0</v>
      </c>
      <c r="EQ44" s="13"/>
      <c r="ER44" s="12">
        <v>0</v>
      </c>
      <c r="ES44" s="12">
        <v>0</v>
      </c>
      <c r="ET44" s="12">
        <v>0</v>
      </c>
      <c r="EU44" s="12">
        <v>0</v>
      </c>
      <c r="EV44" s="13"/>
      <c r="EW44" s="12">
        <v>0</v>
      </c>
      <c r="EX44" s="12">
        <v>0</v>
      </c>
      <c r="EY44" s="12">
        <v>0</v>
      </c>
      <c r="EZ44" s="12">
        <v>0</v>
      </c>
      <c r="FA44" s="13"/>
      <c r="FB44" s="12">
        <v>0</v>
      </c>
      <c r="FC44" s="12">
        <v>0</v>
      </c>
      <c r="FD44" s="12">
        <v>0</v>
      </c>
      <c r="FE44" s="12">
        <v>0</v>
      </c>
      <c r="FF44" s="13"/>
      <c r="FG44" s="12">
        <v>0</v>
      </c>
      <c r="FH44" s="12">
        <v>0</v>
      </c>
      <c r="FI44" s="12">
        <v>0</v>
      </c>
      <c r="FJ44" s="12">
        <v>0</v>
      </c>
      <c r="FK44" s="13"/>
      <c r="FL44" s="12">
        <v>0</v>
      </c>
      <c r="FM44" s="12">
        <v>0</v>
      </c>
      <c r="FN44" s="12">
        <v>0</v>
      </c>
      <c r="FO44" s="12">
        <v>0</v>
      </c>
      <c r="FP44" s="13"/>
      <c r="FQ44" s="12">
        <v>0</v>
      </c>
      <c r="FR44" s="12">
        <v>0</v>
      </c>
      <c r="FS44" s="12">
        <v>0</v>
      </c>
      <c r="FT44" s="12">
        <v>0</v>
      </c>
      <c r="FU44" s="13"/>
      <c r="FV44" s="12">
        <v>0</v>
      </c>
      <c r="FW44" s="12">
        <v>0</v>
      </c>
      <c r="FX44" s="12">
        <v>0</v>
      </c>
      <c r="FY44" s="12">
        <v>0</v>
      </c>
      <c r="FZ44" s="13"/>
      <c r="GA44" s="12">
        <v>0</v>
      </c>
      <c r="GB44" s="12">
        <v>0</v>
      </c>
      <c r="GC44" s="12">
        <v>0</v>
      </c>
      <c r="GD44" s="12">
        <v>0</v>
      </c>
      <c r="GE44" s="13"/>
      <c r="GF44" s="12">
        <v>0</v>
      </c>
      <c r="GG44" s="12">
        <v>0</v>
      </c>
      <c r="GH44" s="12">
        <v>0</v>
      </c>
      <c r="GI44" s="12">
        <v>0</v>
      </c>
      <c r="GJ44" s="13"/>
      <c r="GK44" s="12">
        <v>0</v>
      </c>
      <c r="GL44" s="12">
        <v>0</v>
      </c>
      <c r="GM44" s="12">
        <v>0</v>
      </c>
      <c r="GN44" s="12">
        <v>0</v>
      </c>
      <c r="GO44" s="13"/>
      <c r="GP44" s="12">
        <v>0</v>
      </c>
      <c r="GQ44" s="12">
        <v>0</v>
      </c>
      <c r="GR44" s="12">
        <v>0</v>
      </c>
      <c r="GS44" s="12">
        <v>0</v>
      </c>
      <c r="GT44" s="13"/>
      <c r="GU44" s="12">
        <v>0</v>
      </c>
      <c r="GV44" s="12">
        <v>0</v>
      </c>
      <c r="GW44" s="12">
        <v>0</v>
      </c>
      <c r="GX44" s="12">
        <v>0</v>
      </c>
      <c r="GY44" s="13"/>
      <c r="GZ44" s="12">
        <v>0</v>
      </c>
      <c r="HA44" s="12">
        <v>0</v>
      </c>
      <c r="HB44" s="12">
        <v>0</v>
      </c>
      <c r="HC44" s="12">
        <v>0</v>
      </c>
      <c r="HD44" s="13"/>
      <c r="HE44" s="12">
        <v>0</v>
      </c>
      <c r="HF44" s="12">
        <v>0</v>
      </c>
      <c r="HG44" s="12">
        <v>0</v>
      </c>
      <c r="HH44" s="12">
        <v>0</v>
      </c>
      <c r="HI44" s="13"/>
      <c r="HJ44" s="12">
        <v>0</v>
      </c>
      <c r="HK44" s="12">
        <v>0</v>
      </c>
      <c r="HL44" s="12">
        <v>0</v>
      </c>
      <c r="HM44" s="12">
        <v>0</v>
      </c>
      <c r="HN44" s="13"/>
      <c r="HO44" s="12">
        <v>0</v>
      </c>
      <c r="HP44" s="12">
        <v>0</v>
      </c>
      <c r="HQ44" s="12">
        <v>0</v>
      </c>
      <c r="HR44" s="12">
        <v>0</v>
      </c>
      <c r="HS44" s="13"/>
      <c r="HT44" s="12">
        <v>0</v>
      </c>
      <c r="HU44" s="12">
        <v>0</v>
      </c>
      <c r="HV44" s="12">
        <v>0</v>
      </c>
      <c r="HW44" s="12">
        <v>0</v>
      </c>
      <c r="HX44" s="13"/>
      <c r="HY44" s="12">
        <v>0</v>
      </c>
      <c r="HZ44" s="12">
        <v>0</v>
      </c>
      <c r="IA44" s="12">
        <v>0</v>
      </c>
      <c r="IB44" s="12">
        <v>0</v>
      </c>
      <c r="IC44" s="13"/>
      <c r="ID44" s="12">
        <v>0</v>
      </c>
      <c r="IE44" s="12">
        <v>0</v>
      </c>
      <c r="IF44" s="12">
        <v>0</v>
      </c>
      <c r="IG44" s="12">
        <v>0</v>
      </c>
      <c r="IH44" s="13"/>
      <c r="II44" s="12">
        <v>0</v>
      </c>
      <c r="IJ44" s="12">
        <v>0</v>
      </c>
      <c r="IK44" s="12">
        <v>0</v>
      </c>
      <c r="IL44" s="12">
        <v>0</v>
      </c>
      <c r="IM44" s="13"/>
      <c r="IN44" s="12">
        <v>0</v>
      </c>
      <c r="IO44" s="12">
        <v>0</v>
      </c>
      <c r="IP44" s="12">
        <v>0</v>
      </c>
      <c r="IQ44" s="12">
        <v>0</v>
      </c>
      <c r="IR44" s="13"/>
      <c r="IS44" s="12">
        <v>0</v>
      </c>
      <c r="IT44" s="12">
        <v>0</v>
      </c>
      <c r="IU44" s="12">
        <v>0</v>
      </c>
      <c r="IV44" s="12">
        <v>0</v>
      </c>
      <c r="IW44" s="13"/>
      <c r="IX44" s="12">
        <v>0</v>
      </c>
      <c r="IY44" s="12">
        <v>93353000</v>
      </c>
      <c r="IZ44" s="12">
        <v>0</v>
      </c>
      <c r="JA44" s="12">
        <v>93353000</v>
      </c>
      <c r="JB44" s="13"/>
    </row>
    <row r="45" spans="1:263" hidden="1">
      <c r="A45" s="10">
        <v>39</v>
      </c>
      <c r="B45" s="11" t="s">
        <v>55</v>
      </c>
      <c r="C45" s="12">
        <v>0</v>
      </c>
      <c r="D45" s="12">
        <v>0</v>
      </c>
      <c r="E45" s="12">
        <v>0</v>
      </c>
      <c r="F45" s="12">
        <v>0</v>
      </c>
      <c r="G45" s="13"/>
      <c r="H45" s="12">
        <v>0</v>
      </c>
      <c r="I45" s="12">
        <v>0</v>
      </c>
      <c r="J45" s="12">
        <v>0</v>
      </c>
      <c r="K45" s="12">
        <v>0</v>
      </c>
      <c r="L45" s="13"/>
      <c r="M45" s="12">
        <v>0</v>
      </c>
      <c r="N45" s="12">
        <v>0</v>
      </c>
      <c r="O45" s="12">
        <v>0</v>
      </c>
      <c r="P45" s="12">
        <v>0</v>
      </c>
      <c r="Q45" s="13"/>
      <c r="R45" s="12">
        <v>0</v>
      </c>
      <c r="S45" s="12">
        <v>0</v>
      </c>
      <c r="T45" s="12">
        <v>0</v>
      </c>
      <c r="U45" s="12">
        <v>0</v>
      </c>
      <c r="V45" s="13"/>
      <c r="W45" s="12">
        <v>0</v>
      </c>
      <c r="X45" s="12">
        <v>0</v>
      </c>
      <c r="Y45" s="12">
        <v>0</v>
      </c>
      <c r="Z45" s="12">
        <v>0</v>
      </c>
      <c r="AA45" s="13"/>
      <c r="AB45" s="12">
        <v>0</v>
      </c>
      <c r="AC45" s="12">
        <v>0</v>
      </c>
      <c r="AD45" s="12">
        <v>0</v>
      </c>
      <c r="AE45" s="12">
        <v>0</v>
      </c>
      <c r="AF45" s="13"/>
      <c r="AG45" s="12">
        <v>0</v>
      </c>
      <c r="AH45" s="12">
        <v>0</v>
      </c>
      <c r="AI45" s="12">
        <v>0</v>
      </c>
      <c r="AJ45" s="12">
        <v>0</v>
      </c>
      <c r="AK45" s="13"/>
      <c r="AL45" s="12">
        <v>0</v>
      </c>
      <c r="AM45" s="12">
        <v>0</v>
      </c>
      <c r="AN45" s="12">
        <v>0</v>
      </c>
      <c r="AO45" s="12">
        <v>0</v>
      </c>
      <c r="AP45" s="13"/>
      <c r="AQ45" s="12">
        <v>0</v>
      </c>
      <c r="AR45" s="12">
        <v>0</v>
      </c>
      <c r="AS45" s="12">
        <v>0</v>
      </c>
      <c r="AT45" s="12">
        <v>0</v>
      </c>
      <c r="AU45" s="13"/>
      <c r="AV45" s="12">
        <v>0</v>
      </c>
      <c r="AW45" s="12">
        <v>0</v>
      </c>
      <c r="AX45" s="12">
        <v>0</v>
      </c>
      <c r="AY45" s="12">
        <v>0</v>
      </c>
      <c r="AZ45" s="13"/>
      <c r="BA45" s="12">
        <v>0</v>
      </c>
      <c r="BB45" s="12">
        <v>0</v>
      </c>
      <c r="BC45" s="12">
        <v>0</v>
      </c>
      <c r="BD45" s="12">
        <v>0</v>
      </c>
      <c r="BE45" s="13"/>
      <c r="BF45" s="12">
        <v>0</v>
      </c>
      <c r="BG45" s="12">
        <v>0</v>
      </c>
      <c r="BH45" s="12">
        <v>0</v>
      </c>
      <c r="BI45" s="12">
        <v>0</v>
      </c>
      <c r="BJ45" s="13"/>
      <c r="BK45" s="12">
        <v>0</v>
      </c>
      <c r="BL45" s="12">
        <v>0</v>
      </c>
      <c r="BM45" s="12">
        <v>0</v>
      </c>
      <c r="BN45" s="12">
        <v>0</v>
      </c>
      <c r="BO45" s="13"/>
      <c r="BP45" s="12">
        <v>0</v>
      </c>
      <c r="BQ45" s="12">
        <v>0</v>
      </c>
      <c r="BR45" s="12">
        <v>0</v>
      </c>
      <c r="BS45" s="12">
        <v>0</v>
      </c>
      <c r="BT45" s="13"/>
      <c r="BU45" s="12">
        <v>0</v>
      </c>
      <c r="BV45" s="12">
        <v>0</v>
      </c>
      <c r="BW45" s="12">
        <v>0</v>
      </c>
      <c r="BX45" s="12">
        <v>0</v>
      </c>
      <c r="BY45" s="13"/>
      <c r="BZ45" s="12">
        <v>0</v>
      </c>
      <c r="CA45" s="12">
        <v>0</v>
      </c>
      <c r="CB45" s="12">
        <v>0</v>
      </c>
      <c r="CC45" s="12">
        <v>0</v>
      </c>
      <c r="CD45" s="13"/>
      <c r="CE45" s="12">
        <v>0</v>
      </c>
      <c r="CF45" s="12">
        <v>0</v>
      </c>
      <c r="CG45" s="12">
        <v>0</v>
      </c>
      <c r="CH45" s="12">
        <v>0</v>
      </c>
      <c r="CI45" s="13"/>
      <c r="CJ45" s="12">
        <v>0</v>
      </c>
      <c r="CK45" s="12">
        <v>0</v>
      </c>
      <c r="CL45" s="12">
        <v>0</v>
      </c>
      <c r="CM45" s="12">
        <v>0</v>
      </c>
      <c r="CN45" s="13"/>
      <c r="CO45" s="12">
        <v>0</v>
      </c>
      <c r="CP45" s="12">
        <v>0</v>
      </c>
      <c r="CQ45" s="12">
        <v>0</v>
      </c>
      <c r="CR45" s="12">
        <v>0</v>
      </c>
      <c r="CS45" s="13"/>
      <c r="CT45" s="12">
        <v>0</v>
      </c>
      <c r="CU45" s="12">
        <v>0</v>
      </c>
      <c r="CV45" s="12">
        <v>0</v>
      </c>
      <c r="CW45" s="12">
        <v>0</v>
      </c>
      <c r="CX45" s="13"/>
      <c r="CY45" s="12">
        <v>0</v>
      </c>
      <c r="CZ45" s="12">
        <v>0</v>
      </c>
      <c r="DA45" s="12">
        <v>0</v>
      </c>
      <c r="DB45" s="12">
        <v>0</v>
      </c>
      <c r="DC45" s="13"/>
      <c r="DD45" s="12">
        <v>0</v>
      </c>
      <c r="DE45" s="12">
        <v>0</v>
      </c>
      <c r="DF45" s="12">
        <v>0</v>
      </c>
      <c r="DG45" s="12">
        <v>0</v>
      </c>
      <c r="DH45" s="13"/>
      <c r="DI45" s="12">
        <v>0</v>
      </c>
      <c r="DJ45" s="12">
        <v>0</v>
      </c>
      <c r="DK45" s="12">
        <v>0</v>
      </c>
      <c r="DL45" s="12">
        <v>0</v>
      </c>
      <c r="DM45" s="13"/>
      <c r="DN45" s="12">
        <v>0</v>
      </c>
      <c r="DO45" s="12">
        <v>0</v>
      </c>
      <c r="DP45" s="12">
        <v>0</v>
      </c>
      <c r="DQ45" s="12">
        <v>0</v>
      </c>
      <c r="DR45" s="13"/>
      <c r="DS45" s="12">
        <v>0</v>
      </c>
      <c r="DT45" s="12">
        <v>0</v>
      </c>
      <c r="DU45" s="12">
        <v>0</v>
      </c>
      <c r="DV45" s="12">
        <v>0</v>
      </c>
      <c r="DW45" s="13"/>
      <c r="DX45" s="12">
        <v>0</v>
      </c>
      <c r="DY45" s="12">
        <v>0</v>
      </c>
      <c r="DZ45" s="12">
        <v>0</v>
      </c>
      <c r="EA45" s="12">
        <v>0</v>
      </c>
      <c r="EB45" s="13"/>
      <c r="EC45" s="12">
        <v>0</v>
      </c>
      <c r="ED45" s="12">
        <v>0</v>
      </c>
      <c r="EE45" s="12">
        <v>0</v>
      </c>
      <c r="EF45" s="12">
        <v>0</v>
      </c>
      <c r="EG45" s="13"/>
      <c r="EH45" s="12">
        <v>0</v>
      </c>
      <c r="EI45" s="12">
        <v>0</v>
      </c>
      <c r="EJ45" s="12">
        <v>0</v>
      </c>
      <c r="EK45" s="12">
        <v>0</v>
      </c>
      <c r="EL45" s="13"/>
      <c r="EM45" s="12">
        <v>0</v>
      </c>
      <c r="EN45" s="12">
        <v>0</v>
      </c>
      <c r="EO45" s="12">
        <v>0</v>
      </c>
      <c r="EP45" s="12">
        <v>0</v>
      </c>
      <c r="EQ45" s="13"/>
      <c r="ER45" s="12">
        <v>0</v>
      </c>
      <c r="ES45" s="12">
        <v>0</v>
      </c>
      <c r="ET45" s="12">
        <v>0</v>
      </c>
      <c r="EU45" s="12">
        <v>0</v>
      </c>
      <c r="EV45" s="13"/>
      <c r="EW45" s="12">
        <v>0</v>
      </c>
      <c r="EX45" s="12">
        <v>0</v>
      </c>
      <c r="EY45" s="12">
        <v>0</v>
      </c>
      <c r="EZ45" s="12">
        <v>0</v>
      </c>
      <c r="FA45" s="13"/>
      <c r="FB45" s="12">
        <v>0</v>
      </c>
      <c r="FC45" s="12">
        <v>0</v>
      </c>
      <c r="FD45" s="12">
        <v>0</v>
      </c>
      <c r="FE45" s="12">
        <v>0</v>
      </c>
      <c r="FF45" s="13"/>
      <c r="FG45" s="12">
        <v>0</v>
      </c>
      <c r="FH45" s="12">
        <v>0</v>
      </c>
      <c r="FI45" s="12">
        <v>0</v>
      </c>
      <c r="FJ45" s="12">
        <v>0</v>
      </c>
      <c r="FK45" s="13"/>
      <c r="FL45" s="12">
        <v>0</v>
      </c>
      <c r="FM45" s="12">
        <v>0</v>
      </c>
      <c r="FN45" s="12">
        <v>0</v>
      </c>
      <c r="FO45" s="12">
        <v>0</v>
      </c>
      <c r="FP45" s="13"/>
      <c r="FQ45" s="12">
        <v>0</v>
      </c>
      <c r="FR45" s="12">
        <v>0</v>
      </c>
      <c r="FS45" s="12">
        <v>0</v>
      </c>
      <c r="FT45" s="12">
        <v>0</v>
      </c>
      <c r="FU45" s="13"/>
      <c r="FV45" s="12">
        <v>0</v>
      </c>
      <c r="FW45" s="12">
        <v>0</v>
      </c>
      <c r="FX45" s="12">
        <v>0</v>
      </c>
      <c r="FY45" s="12">
        <v>0</v>
      </c>
      <c r="FZ45" s="13"/>
      <c r="GA45" s="12">
        <v>0</v>
      </c>
      <c r="GB45" s="12">
        <v>0</v>
      </c>
      <c r="GC45" s="12">
        <v>0</v>
      </c>
      <c r="GD45" s="12">
        <v>0</v>
      </c>
      <c r="GE45" s="13"/>
      <c r="GF45" s="12">
        <v>0</v>
      </c>
      <c r="GG45" s="12">
        <v>0</v>
      </c>
      <c r="GH45" s="12">
        <v>0</v>
      </c>
      <c r="GI45" s="12">
        <v>0</v>
      </c>
      <c r="GJ45" s="13"/>
      <c r="GK45" s="12">
        <v>0</v>
      </c>
      <c r="GL45" s="12">
        <v>0</v>
      </c>
      <c r="GM45" s="12">
        <v>0</v>
      </c>
      <c r="GN45" s="12">
        <v>0</v>
      </c>
      <c r="GO45" s="13"/>
      <c r="GP45" s="12">
        <v>0</v>
      </c>
      <c r="GQ45" s="12">
        <v>0</v>
      </c>
      <c r="GR45" s="12">
        <v>0</v>
      </c>
      <c r="GS45" s="12">
        <v>0</v>
      </c>
      <c r="GT45" s="13"/>
      <c r="GU45" s="12">
        <v>0</v>
      </c>
      <c r="GV45" s="12">
        <v>0</v>
      </c>
      <c r="GW45" s="12">
        <v>0</v>
      </c>
      <c r="GX45" s="12">
        <v>0</v>
      </c>
      <c r="GY45" s="13"/>
      <c r="GZ45" s="12">
        <v>0</v>
      </c>
      <c r="HA45" s="12">
        <v>0</v>
      </c>
      <c r="HB45" s="12">
        <v>0</v>
      </c>
      <c r="HC45" s="12">
        <v>0</v>
      </c>
      <c r="HD45" s="13"/>
      <c r="HE45" s="12">
        <v>0</v>
      </c>
      <c r="HF45" s="12">
        <v>0</v>
      </c>
      <c r="HG45" s="12">
        <v>0</v>
      </c>
      <c r="HH45" s="12">
        <v>0</v>
      </c>
      <c r="HI45" s="13"/>
      <c r="HJ45" s="12">
        <v>0</v>
      </c>
      <c r="HK45" s="12">
        <v>0</v>
      </c>
      <c r="HL45" s="12">
        <v>0</v>
      </c>
      <c r="HM45" s="12">
        <v>0</v>
      </c>
      <c r="HN45" s="13"/>
      <c r="HO45" s="12">
        <v>0</v>
      </c>
      <c r="HP45" s="12">
        <v>0</v>
      </c>
      <c r="HQ45" s="12">
        <v>0</v>
      </c>
      <c r="HR45" s="12">
        <v>0</v>
      </c>
      <c r="HS45" s="13"/>
      <c r="HT45" s="12">
        <v>0</v>
      </c>
      <c r="HU45" s="12">
        <v>0</v>
      </c>
      <c r="HV45" s="12">
        <v>0</v>
      </c>
      <c r="HW45" s="12">
        <v>0</v>
      </c>
      <c r="HX45" s="13"/>
      <c r="HY45" s="12">
        <v>0</v>
      </c>
      <c r="HZ45" s="12">
        <v>0</v>
      </c>
      <c r="IA45" s="12">
        <v>0</v>
      </c>
      <c r="IB45" s="12">
        <v>0</v>
      </c>
      <c r="IC45" s="13"/>
      <c r="ID45" s="12">
        <v>0</v>
      </c>
      <c r="IE45" s="12">
        <v>0</v>
      </c>
      <c r="IF45" s="12">
        <v>0</v>
      </c>
      <c r="IG45" s="12">
        <v>0</v>
      </c>
      <c r="IH45" s="13"/>
      <c r="II45" s="12">
        <v>0</v>
      </c>
      <c r="IJ45" s="12">
        <v>0</v>
      </c>
      <c r="IK45" s="12">
        <v>0</v>
      </c>
      <c r="IL45" s="12">
        <v>0</v>
      </c>
      <c r="IM45" s="13"/>
      <c r="IN45" s="12">
        <v>0</v>
      </c>
      <c r="IO45" s="12">
        <v>0</v>
      </c>
      <c r="IP45" s="12">
        <v>0</v>
      </c>
      <c r="IQ45" s="12">
        <v>0</v>
      </c>
      <c r="IR45" s="13"/>
      <c r="IS45" s="12">
        <v>0</v>
      </c>
      <c r="IT45" s="12">
        <v>0</v>
      </c>
      <c r="IU45" s="12">
        <v>0</v>
      </c>
      <c r="IV45" s="12">
        <v>0</v>
      </c>
      <c r="IW45" s="13"/>
      <c r="IX45" s="12">
        <v>0</v>
      </c>
      <c r="IY45" s="12">
        <v>0</v>
      </c>
      <c r="IZ45" s="12">
        <v>0</v>
      </c>
      <c r="JA45" s="12">
        <v>0</v>
      </c>
      <c r="JB45" s="13"/>
    </row>
    <row r="46" spans="1:263" hidden="1">
      <c r="A46" s="10">
        <v>40</v>
      </c>
      <c r="B46" s="11" t="s">
        <v>56</v>
      </c>
      <c r="C46" s="12">
        <v>0</v>
      </c>
      <c r="D46" s="12">
        <v>0</v>
      </c>
      <c r="E46" s="12">
        <v>0</v>
      </c>
      <c r="F46" s="12">
        <v>0</v>
      </c>
      <c r="G46" s="13"/>
      <c r="H46" s="12">
        <v>0</v>
      </c>
      <c r="I46" s="12">
        <v>0</v>
      </c>
      <c r="J46" s="12">
        <v>0</v>
      </c>
      <c r="K46" s="12">
        <v>0</v>
      </c>
      <c r="L46" s="13"/>
      <c r="M46" s="12">
        <v>0</v>
      </c>
      <c r="N46" s="12">
        <v>0</v>
      </c>
      <c r="O46" s="12">
        <v>0</v>
      </c>
      <c r="P46" s="12">
        <v>0</v>
      </c>
      <c r="Q46" s="13"/>
      <c r="R46" s="12">
        <v>0</v>
      </c>
      <c r="S46" s="12">
        <v>0</v>
      </c>
      <c r="T46" s="12">
        <v>0</v>
      </c>
      <c r="U46" s="12">
        <v>0</v>
      </c>
      <c r="V46" s="13"/>
      <c r="W46" s="12">
        <v>0</v>
      </c>
      <c r="X46" s="12">
        <v>0</v>
      </c>
      <c r="Y46" s="12">
        <v>0</v>
      </c>
      <c r="Z46" s="12">
        <v>0</v>
      </c>
      <c r="AA46" s="13"/>
      <c r="AB46" s="12">
        <v>0</v>
      </c>
      <c r="AC46" s="12">
        <v>0</v>
      </c>
      <c r="AD46" s="12">
        <v>0</v>
      </c>
      <c r="AE46" s="12">
        <v>0</v>
      </c>
      <c r="AF46" s="13"/>
      <c r="AG46" s="12">
        <v>0</v>
      </c>
      <c r="AH46" s="12">
        <v>0</v>
      </c>
      <c r="AI46" s="12">
        <v>0</v>
      </c>
      <c r="AJ46" s="12">
        <v>0</v>
      </c>
      <c r="AK46" s="13"/>
      <c r="AL46" s="12">
        <v>0</v>
      </c>
      <c r="AM46" s="12">
        <v>0</v>
      </c>
      <c r="AN46" s="12">
        <v>0</v>
      </c>
      <c r="AO46" s="12">
        <v>0</v>
      </c>
      <c r="AP46" s="13"/>
      <c r="AQ46" s="12">
        <v>0</v>
      </c>
      <c r="AR46" s="12">
        <v>0</v>
      </c>
      <c r="AS46" s="12">
        <v>0</v>
      </c>
      <c r="AT46" s="12">
        <v>0</v>
      </c>
      <c r="AU46" s="13"/>
      <c r="AV46" s="12">
        <v>0</v>
      </c>
      <c r="AW46" s="12">
        <v>0</v>
      </c>
      <c r="AX46" s="12">
        <v>0</v>
      </c>
      <c r="AY46" s="12">
        <v>0</v>
      </c>
      <c r="AZ46" s="13"/>
      <c r="BA46" s="12">
        <v>0</v>
      </c>
      <c r="BB46" s="12">
        <v>0</v>
      </c>
      <c r="BC46" s="12">
        <v>0</v>
      </c>
      <c r="BD46" s="12">
        <v>0</v>
      </c>
      <c r="BE46" s="13"/>
      <c r="BF46" s="12">
        <v>0</v>
      </c>
      <c r="BG46" s="12">
        <v>0</v>
      </c>
      <c r="BH46" s="12">
        <v>0</v>
      </c>
      <c r="BI46" s="12">
        <v>0</v>
      </c>
      <c r="BJ46" s="13"/>
      <c r="BK46" s="12">
        <v>0</v>
      </c>
      <c r="BL46" s="12">
        <v>0</v>
      </c>
      <c r="BM46" s="12">
        <v>0</v>
      </c>
      <c r="BN46" s="12">
        <v>0</v>
      </c>
      <c r="BO46" s="13"/>
      <c r="BP46" s="12">
        <v>0</v>
      </c>
      <c r="BQ46" s="12">
        <v>0</v>
      </c>
      <c r="BR46" s="12">
        <v>0</v>
      </c>
      <c r="BS46" s="12">
        <v>0</v>
      </c>
      <c r="BT46" s="13"/>
      <c r="BU46" s="12">
        <v>0</v>
      </c>
      <c r="BV46" s="12">
        <v>0</v>
      </c>
      <c r="BW46" s="12">
        <v>0</v>
      </c>
      <c r="BX46" s="12">
        <v>0</v>
      </c>
      <c r="BY46" s="13"/>
      <c r="BZ46" s="12">
        <v>0</v>
      </c>
      <c r="CA46" s="12">
        <v>0</v>
      </c>
      <c r="CB46" s="12">
        <v>0</v>
      </c>
      <c r="CC46" s="12">
        <v>0</v>
      </c>
      <c r="CD46" s="13"/>
      <c r="CE46" s="12">
        <v>0</v>
      </c>
      <c r="CF46" s="12">
        <v>0</v>
      </c>
      <c r="CG46" s="12">
        <v>0</v>
      </c>
      <c r="CH46" s="12">
        <v>0</v>
      </c>
      <c r="CI46" s="13"/>
      <c r="CJ46" s="12">
        <v>0</v>
      </c>
      <c r="CK46" s="12">
        <v>0</v>
      </c>
      <c r="CL46" s="12">
        <v>0</v>
      </c>
      <c r="CM46" s="12">
        <v>0</v>
      </c>
      <c r="CN46" s="13"/>
      <c r="CO46" s="12">
        <v>0</v>
      </c>
      <c r="CP46" s="12">
        <v>0</v>
      </c>
      <c r="CQ46" s="12">
        <v>0</v>
      </c>
      <c r="CR46" s="12">
        <v>0</v>
      </c>
      <c r="CS46" s="13"/>
      <c r="CT46" s="12">
        <v>0</v>
      </c>
      <c r="CU46" s="12">
        <v>0</v>
      </c>
      <c r="CV46" s="12">
        <v>0</v>
      </c>
      <c r="CW46" s="12">
        <v>0</v>
      </c>
      <c r="CX46" s="13"/>
      <c r="CY46" s="12">
        <v>0</v>
      </c>
      <c r="CZ46" s="12">
        <v>0</v>
      </c>
      <c r="DA46" s="12">
        <v>0</v>
      </c>
      <c r="DB46" s="12">
        <v>0</v>
      </c>
      <c r="DC46" s="13"/>
      <c r="DD46" s="12">
        <v>0</v>
      </c>
      <c r="DE46" s="12">
        <v>0</v>
      </c>
      <c r="DF46" s="12">
        <v>0</v>
      </c>
      <c r="DG46" s="12">
        <v>0</v>
      </c>
      <c r="DH46" s="13"/>
      <c r="DI46" s="12">
        <v>0</v>
      </c>
      <c r="DJ46" s="12">
        <v>0</v>
      </c>
      <c r="DK46" s="12">
        <v>0</v>
      </c>
      <c r="DL46" s="12">
        <v>0</v>
      </c>
      <c r="DM46" s="13"/>
      <c r="DN46" s="12">
        <v>0</v>
      </c>
      <c r="DO46" s="12">
        <v>0</v>
      </c>
      <c r="DP46" s="12">
        <v>0</v>
      </c>
      <c r="DQ46" s="12">
        <v>0</v>
      </c>
      <c r="DR46" s="13"/>
      <c r="DS46" s="12">
        <v>0</v>
      </c>
      <c r="DT46" s="12">
        <v>0</v>
      </c>
      <c r="DU46" s="12">
        <v>0</v>
      </c>
      <c r="DV46" s="12">
        <v>0</v>
      </c>
      <c r="DW46" s="13"/>
      <c r="DX46" s="12">
        <v>0</v>
      </c>
      <c r="DY46" s="12">
        <v>0</v>
      </c>
      <c r="DZ46" s="12">
        <v>0</v>
      </c>
      <c r="EA46" s="12">
        <v>0</v>
      </c>
      <c r="EB46" s="13"/>
      <c r="EC46" s="12">
        <v>0</v>
      </c>
      <c r="ED46" s="12">
        <v>0</v>
      </c>
      <c r="EE46" s="12">
        <v>0</v>
      </c>
      <c r="EF46" s="12">
        <v>0</v>
      </c>
      <c r="EG46" s="13"/>
      <c r="EH46" s="12">
        <v>0</v>
      </c>
      <c r="EI46" s="12">
        <v>0</v>
      </c>
      <c r="EJ46" s="12">
        <v>0</v>
      </c>
      <c r="EK46" s="12">
        <v>0</v>
      </c>
      <c r="EL46" s="13"/>
      <c r="EM46" s="12">
        <v>0</v>
      </c>
      <c r="EN46" s="12">
        <v>0</v>
      </c>
      <c r="EO46" s="12">
        <v>0</v>
      </c>
      <c r="EP46" s="12">
        <v>0</v>
      </c>
      <c r="EQ46" s="13"/>
      <c r="ER46" s="12">
        <v>0</v>
      </c>
      <c r="ES46" s="12">
        <v>0</v>
      </c>
      <c r="ET46" s="12">
        <v>0</v>
      </c>
      <c r="EU46" s="12">
        <v>0</v>
      </c>
      <c r="EV46" s="13"/>
      <c r="EW46" s="12">
        <v>0</v>
      </c>
      <c r="EX46" s="12">
        <v>0</v>
      </c>
      <c r="EY46" s="12">
        <v>0</v>
      </c>
      <c r="EZ46" s="12">
        <v>0</v>
      </c>
      <c r="FA46" s="13"/>
      <c r="FB46" s="12">
        <v>0</v>
      </c>
      <c r="FC46" s="12">
        <v>0</v>
      </c>
      <c r="FD46" s="12">
        <v>0</v>
      </c>
      <c r="FE46" s="12">
        <v>0</v>
      </c>
      <c r="FF46" s="13"/>
      <c r="FG46" s="12">
        <v>0</v>
      </c>
      <c r="FH46" s="12">
        <v>0</v>
      </c>
      <c r="FI46" s="12">
        <v>0</v>
      </c>
      <c r="FJ46" s="12">
        <v>0</v>
      </c>
      <c r="FK46" s="13"/>
      <c r="FL46" s="12">
        <v>0</v>
      </c>
      <c r="FM46" s="12">
        <v>0</v>
      </c>
      <c r="FN46" s="12">
        <v>0</v>
      </c>
      <c r="FO46" s="12">
        <v>0</v>
      </c>
      <c r="FP46" s="13"/>
      <c r="FQ46" s="12">
        <v>0</v>
      </c>
      <c r="FR46" s="12">
        <v>0</v>
      </c>
      <c r="FS46" s="12">
        <v>0</v>
      </c>
      <c r="FT46" s="12">
        <v>0</v>
      </c>
      <c r="FU46" s="13"/>
      <c r="FV46" s="12">
        <v>0</v>
      </c>
      <c r="FW46" s="12">
        <v>0</v>
      </c>
      <c r="FX46" s="12">
        <v>0</v>
      </c>
      <c r="FY46" s="12">
        <v>0</v>
      </c>
      <c r="FZ46" s="13"/>
      <c r="GA46" s="12">
        <v>0</v>
      </c>
      <c r="GB46" s="12">
        <v>0</v>
      </c>
      <c r="GC46" s="12">
        <v>0</v>
      </c>
      <c r="GD46" s="12">
        <v>0</v>
      </c>
      <c r="GE46" s="13"/>
      <c r="GF46" s="12">
        <v>0</v>
      </c>
      <c r="GG46" s="12">
        <v>0</v>
      </c>
      <c r="GH46" s="12">
        <v>0</v>
      </c>
      <c r="GI46" s="12">
        <v>0</v>
      </c>
      <c r="GJ46" s="13"/>
      <c r="GK46" s="12">
        <v>0</v>
      </c>
      <c r="GL46" s="12">
        <v>0</v>
      </c>
      <c r="GM46" s="12">
        <v>0</v>
      </c>
      <c r="GN46" s="12">
        <v>0</v>
      </c>
      <c r="GO46" s="13"/>
      <c r="GP46" s="12">
        <v>0</v>
      </c>
      <c r="GQ46" s="12">
        <v>0</v>
      </c>
      <c r="GR46" s="12">
        <v>0</v>
      </c>
      <c r="GS46" s="12">
        <v>0</v>
      </c>
      <c r="GT46" s="13"/>
      <c r="GU46" s="12">
        <v>0</v>
      </c>
      <c r="GV46" s="12">
        <v>0</v>
      </c>
      <c r="GW46" s="12">
        <v>0</v>
      </c>
      <c r="GX46" s="12">
        <v>0</v>
      </c>
      <c r="GY46" s="13"/>
      <c r="GZ46" s="12">
        <v>0</v>
      </c>
      <c r="HA46" s="12">
        <v>0</v>
      </c>
      <c r="HB46" s="12">
        <v>0</v>
      </c>
      <c r="HC46" s="12">
        <v>0</v>
      </c>
      <c r="HD46" s="13"/>
      <c r="HE46" s="12">
        <v>0</v>
      </c>
      <c r="HF46" s="12">
        <v>0</v>
      </c>
      <c r="HG46" s="12">
        <v>0</v>
      </c>
      <c r="HH46" s="12">
        <v>0</v>
      </c>
      <c r="HI46" s="13"/>
      <c r="HJ46" s="12">
        <v>0</v>
      </c>
      <c r="HK46" s="12">
        <v>0</v>
      </c>
      <c r="HL46" s="12">
        <v>0</v>
      </c>
      <c r="HM46" s="12">
        <v>0</v>
      </c>
      <c r="HN46" s="13"/>
      <c r="HO46" s="12">
        <v>0</v>
      </c>
      <c r="HP46" s="12">
        <v>0</v>
      </c>
      <c r="HQ46" s="12">
        <v>0</v>
      </c>
      <c r="HR46" s="12">
        <v>0</v>
      </c>
      <c r="HS46" s="13"/>
      <c r="HT46" s="12">
        <v>0</v>
      </c>
      <c r="HU46" s="12">
        <v>0</v>
      </c>
      <c r="HV46" s="12">
        <v>0</v>
      </c>
      <c r="HW46" s="12">
        <v>0</v>
      </c>
      <c r="HX46" s="13"/>
      <c r="HY46" s="12">
        <v>0</v>
      </c>
      <c r="HZ46" s="12">
        <v>0</v>
      </c>
      <c r="IA46" s="12">
        <v>0</v>
      </c>
      <c r="IB46" s="12">
        <v>0</v>
      </c>
      <c r="IC46" s="13"/>
      <c r="ID46" s="12">
        <v>0</v>
      </c>
      <c r="IE46" s="12">
        <v>0</v>
      </c>
      <c r="IF46" s="12">
        <v>0</v>
      </c>
      <c r="IG46" s="12">
        <v>0</v>
      </c>
      <c r="IH46" s="13"/>
      <c r="II46" s="12">
        <v>0</v>
      </c>
      <c r="IJ46" s="12">
        <v>0</v>
      </c>
      <c r="IK46" s="12">
        <v>0</v>
      </c>
      <c r="IL46" s="12">
        <v>0</v>
      </c>
      <c r="IM46" s="13"/>
      <c r="IN46" s="12">
        <v>0</v>
      </c>
      <c r="IO46" s="12">
        <v>0</v>
      </c>
      <c r="IP46" s="12">
        <v>0</v>
      </c>
      <c r="IQ46" s="12">
        <v>0</v>
      </c>
      <c r="IR46" s="13"/>
      <c r="IS46" s="12">
        <v>0</v>
      </c>
      <c r="IT46" s="12">
        <v>0</v>
      </c>
      <c r="IU46" s="12">
        <v>0</v>
      </c>
      <c r="IV46" s="12">
        <v>0</v>
      </c>
      <c r="IW46" s="13"/>
      <c r="IX46" s="12">
        <v>0</v>
      </c>
      <c r="IY46" s="12">
        <v>0</v>
      </c>
      <c r="IZ46" s="12">
        <v>0</v>
      </c>
      <c r="JA46" s="12">
        <v>0</v>
      </c>
      <c r="JB46" s="13"/>
    </row>
    <row r="47" spans="1:263" hidden="1">
      <c r="A47" s="10">
        <v>41</v>
      </c>
      <c r="B47" s="11" t="s">
        <v>57</v>
      </c>
      <c r="C47" s="12">
        <v>0</v>
      </c>
      <c r="D47" s="12">
        <v>0</v>
      </c>
      <c r="E47" s="12">
        <v>0</v>
      </c>
      <c r="F47" s="12">
        <v>0</v>
      </c>
      <c r="G47" s="13"/>
      <c r="H47" s="12">
        <v>0</v>
      </c>
      <c r="I47" s="12">
        <v>0</v>
      </c>
      <c r="J47" s="12">
        <v>0</v>
      </c>
      <c r="K47" s="12">
        <v>0</v>
      </c>
      <c r="L47" s="13"/>
      <c r="M47" s="12">
        <v>0</v>
      </c>
      <c r="N47" s="12">
        <v>0</v>
      </c>
      <c r="O47" s="12">
        <v>0</v>
      </c>
      <c r="P47" s="12">
        <v>0</v>
      </c>
      <c r="Q47" s="13"/>
      <c r="R47" s="12">
        <v>0</v>
      </c>
      <c r="S47" s="12">
        <v>0</v>
      </c>
      <c r="T47" s="12">
        <v>0</v>
      </c>
      <c r="U47" s="12">
        <v>0</v>
      </c>
      <c r="V47" s="13"/>
      <c r="W47" s="12">
        <v>0</v>
      </c>
      <c r="X47" s="12">
        <v>0</v>
      </c>
      <c r="Y47" s="12">
        <v>0</v>
      </c>
      <c r="Z47" s="12">
        <v>0</v>
      </c>
      <c r="AA47" s="13"/>
      <c r="AB47" s="12">
        <v>0</v>
      </c>
      <c r="AC47" s="12">
        <v>0</v>
      </c>
      <c r="AD47" s="12">
        <v>0</v>
      </c>
      <c r="AE47" s="12">
        <v>0</v>
      </c>
      <c r="AF47" s="13"/>
      <c r="AG47" s="12">
        <v>0</v>
      </c>
      <c r="AH47" s="12">
        <v>0</v>
      </c>
      <c r="AI47" s="12">
        <v>0</v>
      </c>
      <c r="AJ47" s="12">
        <v>0</v>
      </c>
      <c r="AK47" s="13"/>
      <c r="AL47" s="12">
        <v>0</v>
      </c>
      <c r="AM47" s="12">
        <v>0</v>
      </c>
      <c r="AN47" s="12">
        <v>0</v>
      </c>
      <c r="AO47" s="12">
        <v>0</v>
      </c>
      <c r="AP47" s="13"/>
      <c r="AQ47" s="12">
        <v>0</v>
      </c>
      <c r="AR47" s="12">
        <v>0</v>
      </c>
      <c r="AS47" s="12">
        <v>0</v>
      </c>
      <c r="AT47" s="12">
        <v>0</v>
      </c>
      <c r="AU47" s="13"/>
      <c r="AV47" s="12">
        <v>0</v>
      </c>
      <c r="AW47" s="12">
        <v>0</v>
      </c>
      <c r="AX47" s="12">
        <v>0</v>
      </c>
      <c r="AY47" s="12">
        <v>0</v>
      </c>
      <c r="AZ47" s="13"/>
      <c r="BA47" s="12">
        <v>0</v>
      </c>
      <c r="BB47" s="12">
        <v>0</v>
      </c>
      <c r="BC47" s="12">
        <v>0</v>
      </c>
      <c r="BD47" s="12">
        <v>0</v>
      </c>
      <c r="BE47" s="13"/>
      <c r="BF47" s="12">
        <v>0</v>
      </c>
      <c r="BG47" s="12">
        <v>0</v>
      </c>
      <c r="BH47" s="12">
        <v>0</v>
      </c>
      <c r="BI47" s="12">
        <v>0</v>
      </c>
      <c r="BJ47" s="13"/>
      <c r="BK47" s="12">
        <v>0</v>
      </c>
      <c r="BL47" s="12">
        <v>0</v>
      </c>
      <c r="BM47" s="12">
        <v>0</v>
      </c>
      <c r="BN47" s="12">
        <v>0</v>
      </c>
      <c r="BO47" s="13"/>
      <c r="BP47" s="12">
        <v>0</v>
      </c>
      <c r="BQ47" s="12">
        <v>0</v>
      </c>
      <c r="BR47" s="12">
        <v>0</v>
      </c>
      <c r="BS47" s="12">
        <v>0</v>
      </c>
      <c r="BT47" s="13"/>
      <c r="BU47" s="12">
        <v>0</v>
      </c>
      <c r="BV47" s="12">
        <v>0</v>
      </c>
      <c r="BW47" s="12">
        <v>0</v>
      </c>
      <c r="BX47" s="12">
        <v>0</v>
      </c>
      <c r="BY47" s="13"/>
      <c r="BZ47" s="12">
        <v>0</v>
      </c>
      <c r="CA47" s="12">
        <v>0</v>
      </c>
      <c r="CB47" s="12">
        <v>0</v>
      </c>
      <c r="CC47" s="12">
        <v>0</v>
      </c>
      <c r="CD47" s="13"/>
      <c r="CE47" s="12">
        <v>0</v>
      </c>
      <c r="CF47" s="12">
        <v>0</v>
      </c>
      <c r="CG47" s="12">
        <v>0</v>
      </c>
      <c r="CH47" s="12">
        <v>0</v>
      </c>
      <c r="CI47" s="13"/>
      <c r="CJ47" s="12">
        <v>0</v>
      </c>
      <c r="CK47" s="12">
        <v>0</v>
      </c>
      <c r="CL47" s="12">
        <v>0</v>
      </c>
      <c r="CM47" s="12">
        <v>0</v>
      </c>
      <c r="CN47" s="13"/>
      <c r="CO47" s="12">
        <v>0</v>
      </c>
      <c r="CP47" s="12">
        <v>0</v>
      </c>
      <c r="CQ47" s="12">
        <v>0</v>
      </c>
      <c r="CR47" s="12">
        <v>0</v>
      </c>
      <c r="CS47" s="13"/>
      <c r="CT47" s="12">
        <v>0</v>
      </c>
      <c r="CU47" s="12">
        <v>0</v>
      </c>
      <c r="CV47" s="12">
        <v>0</v>
      </c>
      <c r="CW47" s="12">
        <v>0</v>
      </c>
      <c r="CX47" s="13"/>
      <c r="CY47" s="12">
        <v>0</v>
      </c>
      <c r="CZ47" s="12">
        <v>0</v>
      </c>
      <c r="DA47" s="12">
        <v>0</v>
      </c>
      <c r="DB47" s="12">
        <v>0</v>
      </c>
      <c r="DC47" s="13"/>
      <c r="DD47" s="12">
        <v>0</v>
      </c>
      <c r="DE47" s="12">
        <v>0</v>
      </c>
      <c r="DF47" s="12">
        <v>0</v>
      </c>
      <c r="DG47" s="12">
        <v>0</v>
      </c>
      <c r="DH47" s="13"/>
      <c r="DI47" s="12">
        <v>0</v>
      </c>
      <c r="DJ47" s="12">
        <v>0</v>
      </c>
      <c r="DK47" s="12">
        <v>0</v>
      </c>
      <c r="DL47" s="12">
        <v>0</v>
      </c>
      <c r="DM47" s="13"/>
      <c r="DN47" s="12">
        <v>0</v>
      </c>
      <c r="DO47" s="12">
        <v>0</v>
      </c>
      <c r="DP47" s="12">
        <v>0</v>
      </c>
      <c r="DQ47" s="12">
        <v>0</v>
      </c>
      <c r="DR47" s="13"/>
      <c r="DS47" s="12">
        <v>0</v>
      </c>
      <c r="DT47" s="12">
        <v>0</v>
      </c>
      <c r="DU47" s="12">
        <v>0</v>
      </c>
      <c r="DV47" s="12">
        <v>0</v>
      </c>
      <c r="DW47" s="13"/>
      <c r="DX47" s="12">
        <v>0</v>
      </c>
      <c r="DY47" s="12">
        <v>0</v>
      </c>
      <c r="DZ47" s="12">
        <v>0</v>
      </c>
      <c r="EA47" s="12">
        <v>0</v>
      </c>
      <c r="EB47" s="13"/>
      <c r="EC47" s="12">
        <v>0</v>
      </c>
      <c r="ED47" s="12">
        <v>0</v>
      </c>
      <c r="EE47" s="12">
        <v>0</v>
      </c>
      <c r="EF47" s="12">
        <v>0</v>
      </c>
      <c r="EG47" s="13"/>
      <c r="EH47" s="12">
        <v>0</v>
      </c>
      <c r="EI47" s="12">
        <v>0</v>
      </c>
      <c r="EJ47" s="12">
        <v>0</v>
      </c>
      <c r="EK47" s="12">
        <v>0</v>
      </c>
      <c r="EL47" s="13"/>
      <c r="EM47" s="12">
        <v>0</v>
      </c>
      <c r="EN47" s="12">
        <v>0</v>
      </c>
      <c r="EO47" s="12">
        <v>0</v>
      </c>
      <c r="EP47" s="12">
        <v>0</v>
      </c>
      <c r="EQ47" s="13"/>
      <c r="ER47" s="12">
        <v>0</v>
      </c>
      <c r="ES47" s="12">
        <v>0</v>
      </c>
      <c r="ET47" s="12">
        <v>0</v>
      </c>
      <c r="EU47" s="12">
        <v>0</v>
      </c>
      <c r="EV47" s="13"/>
      <c r="EW47" s="12">
        <v>0</v>
      </c>
      <c r="EX47" s="12">
        <v>0</v>
      </c>
      <c r="EY47" s="12">
        <v>0</v>
      </c>
      <c r="EZ47" s="12">
        <v>0</v>
      </c>
      <c r="FA47" s="13"/>
      <c r="FB47" s="12">
        <v>0</v>
      </c>
      <c r="FC47" s="12">
        <v>0</v>
      </c>
      <c r="FD47" s="12">
        <v>0</v>
      </c>
      <c r="FE47" s="12">
        <v>0</v>
      </c>
      <c r="FF47" s="13"/>
      <c r="FG47" s="12">
        <v>0</v>
      </c>
      <c r="FH47" s="12">
        <v>0</v>
      </c>
      <c r="FI47" s="12">
        <v>0</v>
      </c>
      <c r="FJ47" s="12">
        <v>0</v>
      </c>
      <c r="FK47" s="13"/>
      <c r="FL47" s="12">
        <v>0</v>
      </c>
      <c r="FM47" s="12">
        <v>0</v>
      </c>
      <c r="FN47" s="12">
        <v>0</v>
      </c>
      <c r="FO47" s="12">
        <v>0</v>
      </c>
      <c r="FP47" s="13"/>
      <c r="FQ47" s="12">
        <v>0</v>
      </c>
      <c r="FR47" s="12">
        <v>0</v>
      </c>
      <c r="FS47" s="12">
        <v>0</v>
      </c>
      <c r="FT47" s="12">
        <v>0</v>
      </c>
      <c r="FU47" s="13"/>
      <c r="FV47" s="12">
        <v>0</v>
      </c>
      <c r="FW47" s="12">
        <v>0</v>
      </c>
      <c r="FX47" s="12">
        <v>0</v>
      </c>
      <c r="FY47" s="12">
        <v>0</v>
      </c>
      <c r="FZ47" s="13"/>
      <c r="GA47" s="12">
        <v>0</v>
      </c>
      <c r="GB47" s="12">
        <v>0</v>
      </c>
      <c r="GC47" s="12">
        <v>0</v>
      </c>
      <c r="GD47" s="12">
        <v>0</v>
      </c>
      <c r="GE47" s="13"/>
      <c r="GF47" s="12">
        <v>0</v>
      </c>
      <c r="GG47" s="12">
        <v>0</v>
      </c>
      <c r="GH47" s="12">
        <v>0</v>
      </c>
      <c r="GI47" s="12">
        <v>0</v>
      </c>
      <c r="GJ47" s="13"/>
      <c r="GK47" s="12">
        <v>0</v>
      </c>
      <c r="GL47" s="12">
        <v>0</v>
      </c>
      <c r="GM47" s="12">
        <v>0</v>
      </c>
      <c r="GN47" s="12">
        <v>0</v>
      </c>
      <c r="GO47" s="13"/>
      <c r="GP47" s="12">
        <v>0</v>
      </c>
      <c r="GQ47" s="12">
        <v>0</v>
      </c>
      <c r="GR47" s="12">
        <v>0</v>
      </c>
      <c r="GS47" s="12">
        <v>0</v>
      </c>
      <c r="GT47" s="13"/>
      <c r="GU47" s="12">
        <v>0</v>
      </c>
      <c r="GV47" s="12">
        <v>0</v>
      </c>
      <c r="GW47" s="12">
        <v>0</v>
      </c>
      <c r="GX47" s="12">
        <v>0</v>
      </c>
      <c r="GY47" s="13"/>
      <c r="GZ47" s="12">
        <v>0</v>
      </c>
      <c r="HA47" s="12">
        <v>0</v>
      </c>
      <c r="HB47" s="12">
        <v>0</v>
      </c>
      <c r="HC47" s="12">
        <v>0</v>
      </c>
      <c r="HD47" s="13"/>
      <c r="HE47" s="12">
        <v>0</v>
      </c>
      <c r="HF47" s="12">
        <v>0</v>
      </c>
      <c r="HG47" s="12">
        <v>0</v>
      </c>
      <c r="HH47" s="12">
        <v>0</v>
      </c>
      <c r="HI47" s="13"/>
      <c r="HJ47" s="12">
        <v>0</v>
      </c>
      <c r="HK47" s="12">
        <v>0</v>
      </c>
      <c r="HL47" s="12">
        <v>0</v>
      </c>
      <c r="HM47" s="12">
        <v>0</v>
      </c>
      <c r="HN47" s="13"/>
      <c r="HO47" s="12">
        <v>0</v>
      </c>
      <c r="HP47" s="12">
        <v>0</v>
      </c>
      <c r="HQ47" s="12">
        <v>0</v>
      </c>
      <c r="HR47" s="12">
        <v>0</v>
      </c>
      <c r="HS47" s="13"/>
      <c r="HT47" s="12">
        <v>0</v>
      </c>
      <c r="HU47" s="12">
        <v>0</v>
      </c>
      <c r="HV47" s="12">
        <v>0</v>
      </c>
      <c r="HW47" s="12">
        <v>0</v>
      </c>
      <c r="HX47" s="13"/>
      <c r="HY47" s="12">
        <v>0</v>
      </c>
      <c r="HZ47" s="12">
        <v>0</v>
      </c>
      <c r="IA47" s="12">
        <v>0</v>
      </c>
      <c r="IB47" s="12">
        <v>0</v>
      </c>
      <c r="IC47" s="13"/>
      <c r="ID47" s="12">
        <v>0</v>
      </c>
      <c r="IE47" s="12">
        <v>0</v>
      </c>
      <c r="IF47" s="12">
        <v>0</v>
      </c>
      <c r="IG47" s="12">
        <v>0</v>
      </c>
      <c r="IH47" s="13"/>
      <c r="II47" s="12">
        <v>0</v>
      </c>
      <c r="IJ47" s="12">
        <v>0</v>
      </c>
      <c r="IK47" s="12">
        <v>0</v>
      </c>
      <c r="IL47" s="12">
        <v>0</v>
      </c>
      <c r="IM47" s="13"/>
      <c r="IN47" s="12">
        <v>0</v>
      </c>
      <c r="IO47" s="12">
        <v>0</v>
      </c>
      <c r="IP47" s="12">
        <v>0</v>
      </c>
      <c r="IQ47" s="12">
        <v>0</v>
      </c>
      <c r="IR47" s="13"/>
      <c r="IS47" s="12">
        <v>0</v>
      </c>
      <c r="IT47" s="12">
        <v>0</v>
      </c>
      <c r="IU47" s="12">
        <v>0</v>
      </c>
      <c r="IV47" s="12">
        <v>0</v>
      </c>
      <c r="IW47" s="13"/>
      <c r="IX47" s="12">
        <v>0</v>
      </c>
      <c r="IY47" s="12">
        <v>0</v>
      </c>
      <c r="IZ47" s="12">
        <v>0</v>
      </c>
      <c r="JA47" s="12">
        <v>0</v>
      </c>
      <c r="JB47" s="13"/>
    </row>
    <row r="48" spans="1:263" hidden="1">
      <c r="A48" s="10">
        <v>42</v>
      </c>
      <c r="B48" s="11" t="s">
        <v>58</v>
      </c>
      <c r="C48" s="12">
        <v>0</v>
      </c>
      <c r="D48" s="12">
        <v>0</v>
      </c>
      <c r="E48" s="12">
        <v>0</v>
      </c>
      <c r="F48" s="12">
        <v>0</v>
      </c>
      <c r="G48" s="13"/>
      <c r="H48" s="12">
        <v>0</v>
      </c>
      <c r="I48" s="12">
        <v>0</v>
      </c>
      <c r="J48" s="12">
        <v>0</v>
      </c>
      <c r="K48" s="12">
        <v>0</v>
      </c>
      <c r="L48" s="13"/>
      <c r="M48" s="12">
        <v>0</v>
      </c>
      <c r="N48" s="12">
        <v>0</v>
      </c>
      <c r="O48" s="12">
        <v>0</v>
      </c>
      <c r="P48" s="12">
        <v>0</v>
      </c>
      <c r="Q48" s="13"/>
      <c r="R48" s="12">
        <v>0</v>
      </c>
      <c r="S48" s="12">
        <v>0</v>
      </c>
      <c r="T48" s="12">
        <v>0</v>
      </c>
      <c r="U48" s="12">
        <v>0</v>
      </c>
      <c r="V48" s="13"/>
      <c r="W48" s="12">
        <v>0</v>
      </c>
      <c r="X48" s="12">
        <v>0</v>
      </c>
      <c r="Y48" s="12">
        <v>0</v>
      </c>
      <c r="Z48" s="12">
        <v>0</v>
      </c>
      <c r="AA48" s="13"/>
      <c r="AB48" s="12">
        <v>0</v>
      </c>
      <c r="AC48" s="12">
        <v>0</v>
      </c>
      <c r="AD48" s="12">
        <v>0</v>
      </c>
      <c r="AE48" s="12">
        <v>0</v>
      </c>
      <c r="AF48" s="13"/>
      <c r="AG48" s="12">
        <v>0</v>
      </c>
      <c r="AH48" s="12">
        <v>0</v>
      </c>
      <c r="AI48" s="12">
        <v>0</v>
      </c>
      <c r="AJ48" s="12">
        <v>0</v>
      </c>
      <c r="AK48" s="13"/>
      <c r="AL48" s="12">
        <v>0</v>
      </c>
      <c r="AM48" s="12">
        <v>0</v>
      </c>
      <c r="AN48" s="12">
        <v>0</v>
      </c>
      <c r="AO48" s="12">
        <v>0</v>
      </c>
      <c r="AP48" s="13"/>
      <c r="AQ48" s="12">
        <v>0</v>
      </c>
      <c r="AR48" s="12">
        <v>0</v>
      </c>
      <c r="AS48" s="12">
        <v>0</v>
      </c>
      <c r="AT48" s="12">
        <v>0</v>
      </c>
      <c r="AU48" s="13"/>
      <c r="AV48" s="12">
        <v>0</v>
      </c>
      <c r="AW48" s="12">
        <v>0</v>
      </c>
      <c r="AX48" s="12">
        <v>0</v>
      </c>
      <c r="AY48" s="12">
        <v>0</v>
      </c>
      <c r="AZ48" s="13"/>
      <c r="BA48" s="12">
        <v>0</v>
      </c>
      <c r="BB48" s="12">
        <v>0</v>
      </c>
      <c r="BC48" s="12">
        <v>0</v>
      </c>
      <c r="BD48" s="12">
        <v>0</v>
      </c>
      <c r="BE48" s="13"/>
      <c r="BF48" s="12">
        <v>0</v>
      </c>
      <c r="BG48" s="12">
        <v>0</v>
      </c>
      <c r="BH48" s="12">
        <v>0</v>
      </c>
      <c r="BI48" s="12">
        <v>0</v>
      </c>
      <c r="BJ48" s="13"/>
      <c r="BK48" s="12">
        <v>0</v>
      </c>
      <c r="BL48" s="12">
        <v>0</v>
      </c>
      <c r="BM48" s="12">
        <v>0</v>
      </c>
      <c r="BN48" s="12">
        <v>0</v>
      </c>
      <c r="BO48" s="13"/>
      <c r="BP48" s="12">
        <v>0</v>
      </c>
      <c r="BQ48" s="12">
        <v>0</v>
      </c>
      <c r="BR48" s="12">
        <v>0</v>
      </c>
      <c r="BS48" s="12">
        <v>0</v>
      </c>
      <c r="BT48" s="13"/>
      <c r="BU48" s="12">
        <v>0</v>
      </c>
      <c r="BV48" s="12">
        <v>0</v>
      </c>
      <c r="BW48" s="12">
        <v>0</v>
      </c>
      <c r="BX48" s="12">
        <v>0</v>
      </c>
      <c r="BY48" s="13"/>
      <c r="BZ48" s="12">
        <v>0</v>
      </c>
      <c r="CA48" s="12">
        <v>0</v>
      </c>
      <c r="CB48" s="12">
        <v>0</v>
      </c>
      <c r="CC48" s="12">
        <v>0</v>
      </c>
      <c r="CD48" s="13"/>
      <c r="CE48" s="12">
        <v>0</v>
      </c>
      <c r="CF48" s="12">
        <v>0</v>
      </c>
      <c r="CG48" s="12">
        <v>0</v>
      </c>
      <c r="CH48" s="12">
        <v>0</v>
      </c>
      <c r="CI48" s="13"/>
      <c r="CJ48" s="12">
        <v>0</v>
      </c>
      <c r="CK48" s="12">
        <v>0</v>
      </c>
      <c r="CL48" s="12">
        <v>0</v>
      </c>
      <c r="CM48" s="12">
        <v>0</v>
      </c>
      <c r="CN48" s="13"/>
      <c r="CO48" s="12">
        <v>0</v>
      </c>
      <c r="CP48" s="12">
        <v>0</v>
      </c>
      <c r="CQ48" s="12">
        <v>0</v>
      </c>
      <c r="CR48" s="12">
        <v>0</v>
      </c>
      <c r="CS48" s="13"/>
      <c r="CT48" s="12">
        <v>0</v>
      </c>
      <c r="CU48" s="12">
        <v>0</v>
      </c>
      <c r="CV48" s="12">
        <v>0</v>
      </c>
      <c r="CW48" s="12">
        <v>0</v>
      </c>
      <c r="CX48" s="13"/>
      <c r="CY48" s="12">
        <v>0</v>
      </c>
      <c r="CZ48" s="12">
        <v>0</v>
      </c>
      <c r="DA48" s="12">
        <v>0</v>
      </c>
      <c r="DB48" s="12">
        <v>0</v>
      </c>
      <c r="DC48" s="13"/>
      <c r="DD48" s="12">
        <v>0</v>
      </c>
      <c r="DE48" s="12">
        <v>0</v>
      </c>
      <c r="DF48" s="12">
        <v>0</v>
      </c>
      <c r="DG48" s="12">
        <v>0</v>
      </c>
      <c r="DH48" s="13"/>
      <c r="DI48" s="12">
        <v>0</v>
      </c>
      <c r="DJ48" s="12">
        <v>0</v>
      </c>
      <c r="DK48" s="12">
        <v>0</v>
      </c>
      <c r="DL48" s="12">
        <v>0</v>
      </c>
      <c r="DM48" s="13"/>
      <c r="DN48" s="12">
        <v>0</v>
      </c>
      <c r="DO48" s="12">
        <v>0</v>
      </c>
      <c r="DP48" s="12">
        <v>0</v>
      </c>
      <c r="DQ48" s="12">
        <v>0</v>
      </c>
      <c r="DR48" s="13"/>
      <c r="DS48" s="12">
        <v>0</v>
      </c>
      <c r="DT48" s="12">
        <v>0</v>
      </c>
      <c r="DU48" s="12">
        <v>0</v>
      </c>
      <c r="DV48" s="12">
        <v>0</v>
      </c>
      <c r="DW48" s="13"/>
      <c r="DX48" s="12">
        <v>0</v>
      </c>
      <c r="DY48" s="12">
        <v>0</v>
      </c>
      <c r="DZ48" s="12">
        <v>0</v>
      </c>
      <c r="EA48" s="12">
        <v>0</v>
      </c>
      <c r="EB48" s="13"/>
      <c r="EC48" s="12">
        <v>0</v>
      </c>
      <c r="ED48" s="12">
        <v>0</v>
      </c>
      <c r="EE48" s="12">
        <v>0</v>
      </c>
      <c r="EF48" s="12">
        <v>0</v>
      </c>
      <c r="EG48" s="13"/>
      <c r="EH48" s="12">
        <v>0</v>
      </c>
      <c r="EI48" s="12">
        <v>0</v>
      </c>
      <c r="EJ48" s="12">
        <v>0</v>
      </c>
      <c r="EK48" s="12">
        <v>0</v>
      </c>
      <c r="EL48" s="13"/>
      <c r="EM48" s="12">
        <v>0</v>
      </c>
      <c r="EN48" s="12">
        <v>0</v>
      </c>
      <c r="EO48" s="12">
        <v>0</v>
      </c>
      <c r="EP48" s="12">
        <v>0</v>
      </c>
      <c r="EQ48" s="13"/>
      <c r="ER48" s="12">
        <v>0</v>
      </c>
      <c r="ES48" s="12">
        <v>0</v>
      </c>
      <c r="ET48" s="12">
        <v>0</v>
      </c>
      <c r="EU48" s="12">
        <v>0</v>
      </c>
      <c r="EV48" s="13"/>
      <c r="EW48" s="12">
        <v>0</v>
      </c>
      <c r="EX48" s="12">
        <v>0</v>
      </c>
      <c r="EY48" s="12">
        <v>0</v>
      </c>
      <c r="EZ48" s="12">
        <v>0</v>
      </c>
      <c r="FA48" s="13"/>
      <c r="FB48" s="12">
        <v>0</v>
      </c>
      <c r="FC48" s="12">
        <v>0</v>
      </c>
      <c r="FD48" s="12">
        <v>0</v>
      </c>
      <c r="FE48" s="12">
        <v>0</v>
      </c>
      <c r="FF48" s="13"/>
      <c r="FG48" s="12">
        <v>0</v>
      </c>
      <c r="FH48" s="12">
        <v>0</v>
      </c>
      <c r="FI48" s="12">
        <v>0</v>
      </c>
      <c r="FJ48" s="12">
        <v>0</v>
      </c>
      <c r="FK48" s="13"/>
      <c r="FL48" s="12">
        <v>0</v>
      </c>
      <c r="FM48" s="12">
        <v>0</v>
      </c>
      <c r="FN48" s="12">
        <v>0</v>
      </c>
      <c r="FO48" s="12">
        <v>0</v>
      </c>
      <c r="FP48" s="13"/>
      <c r="FQ48" s="12">
        <v>0</v>
      </c>
      <c r="FR48" s="12">
        <v>0</v>
      </c>
      <c r="FS48" s="12">
        <v>0</v>
      </c>
      <c r="FT48" s="12">
        <v>0</v>
      </c>
      <c r="FU48" s="13"/>
      <c r="FV48" s="12">
        <v>0</v>
      </c>
      <c r="FW48" s="12">
        <v>0</v>
      </c>
      <c r="FX48" s="12">
        <v>0</v>
      </c>
      <c r="FY48" s="12">
        <v>0</v>
      </c>
      <c r="FZ48" s="13"/>
      <c r="GA48" s="12">
        <v>0</v>
      </c>
      <c r="GB48" s="12">
        <v>0</v>
      </c>
      <c r="GC48" s="12">
        <v>0</v>
      </c>
      <c r="GD48" s="12">
        <v>0</v>
      </c>
      <c r="GE48" s="13"/>
      <c r="GF48" s="12">
        <v>0</v>
      </c>
      <c r="GG48" s="12">
        <v>0</v>
      </c>
      <c r="GH48" s="12">
        <v>0</v>
      </c>
      <c r="GI48" s="12">
        <v>0</v>
      </c>
      <c r="GJ48" s="13"/>
      <c r="GK48" s="12">
        <v>0</v>
      </c>
      <c r="GL48" s="12">
        <v>0</v>
      </c>
      <c r="GM48" s="12">
        <v>0</v>
      </c>
      <c r="GN48" s="12">
        <v>0</v>
      </c>
      <c r="GO48" s="13"/>
      <c r="GP48" s="12">
        <v>0</v>
      </c>
      <c r="GQ48" s="12">
        <v>0</v>
      </c>
      <c r="GR48" s="12">
        <v>0</v>
      </c>
      <c r="GS48" s="12">
        <v>0</v>
      </c>
      <c r="GT48" s="13"/>
      <c r="GU48" s="12">
        <v>0</v>
      </c>
      <c r="GV48" s="12">
        <v>0</v>
      </c>
      <c r="GW48" s="12">
        <v>0</v>
      </c>
      <c r="GX48" s="12">
        <v>0</v>
      </c>
      <c r="GY48" s="13"/>
      <c r="GZ48" s="12">
        <v>0</v>
      </c>
      <c r="HA48" s="12">
        <v>0</v>
      </c>
      <c r="HB48" s="12">
        <v>0</v>
      </c>
      <c r="HC48" s="12">
        <v>0</v>
      </c>
      <c r="HD48" s="13"/>
      <c r="HE48" s="12">
        <v>0</v>
      </c>
      <c r="HF48" s="12">
        <v>0</v>
      </c>
      <c r="HG48" s="12">
        <v>0</v>
      </c>
      <c r="HH48" s="12">
        <v>0</v>
      </c>
      <c r="HI48" s="13"/>
      <c r="HJ48" s="12">
        <v>0</v>
      </c>
      <c r="HK48" s="12">
        <v>0</v>
      </c>
      <c r="HL48" s="12">
        <v>0</v>
      </c>
      <c r="HM48" s="12">
        <v>0</v>
      </c>
      <c r="HN48" s="13"/>
      <c r="HO48" s="12">
        <v>0</v>
      </c>
      <c r="HP48" s="12">
        <v>0</v>
      </c>
      <c r="HQ48" s="12">
        <v>0</v>
      </c>
      <c r="HR48" s="12">
        <v>0</v>
      </c>
      <c r="HS48" s="13"/>
      <c r="HT48" s="12">
        <v>0</v>
      </c>
      <c r="HU48" s="12">
        <v>0</v>
      </c>
      <c r="HV48" s="12">
        <v>0</v>
      </c>
      <c r="HW48" s="12">
        <v>0</v>
      </c>
      <c r="HX48" s="13"/>
      <c r="HY48" s="12">
        <v>0</v>
      </c>
      <c r="HZ48" s="12">
        <v>0</v>
      </c>
      <c r="IA48" s="12">
        <v>0</v>
      </c>
      <c r="IB48" s="12">
        <v>0</v>
      </c>
      <c r="IC48" s="13"/>
      <c r="ID48" s="12">
        <v>0</v>
      </c>
      <c r="IE48" s="12">
        <v>0</v>
      </c>
      <c r="IF48" s="12">
        <v>0</v>
      </c>
      <c r="IG48" s="12">
        <v>0</v>
      </c>
      <c r="IH48" s="13"/>
      <c r="II48" s="12">
        <v>0</v>
      </c>
      <c r="IJ48" s="12">
        <v>0</v>
      </c>
      <c r="IK48" s="12">
        <v>0</v>
      </c>
      <c r="IL48" s="12">
        <v>0</v>
      </c>
      <c r="IM48" s="13"/>
      <c r="IN48" s="12">
        <v>0</v>
      </c>
      <c r="IO48" s="12">
        <v>0</v>
      </c>
      <c r="IP48" s="12">
        <v>0</v>
      </c>
      <c r="IQ48" s="12">
        <v>0</v>
      </c>
      <c r="IR48" s="13"/>
      <c r="IS48" s="12">
        <v>0</v>
      </c>
      <c r="IT48" s="12">
        <v>0</v>
      </c>
      <c r="IU48" s="12">
        <v>0</v>
      </c>
      <c r="IV48" s="12">
        <v>0</v>
      </c>
      <c r="IW48" s="13"/>
      <c r="IX48" s="12">
        <v>0</v>
      </c>
      <c r="IY48" s="12">
        <v>0</v>
      </c>
      <c r="IZ48" s="12">
        <v>0</v>
      </c>
      <c r="JA48" s="12">
        <v>0</v>
      </c>
      <c r="JB48" s="13"/>
    </row>
    <row r="49" spans="1:262" hidden="1">
      <c r="A49" s="10">
        <v>43</v>
      </c>
      <c r="B49" s="11" t="s">
        <v>59</v>
      </c>
      <c r="C49" s="12">
        <v>0</v>
      </c>
      <c r="D49" s="12">
        <v>0</v>
      </c>
      <c r="E49" s="12">
        <v>0</v>
      </c>
      <c r="F49" s="12">
        <v>0</v>
      </c>
      <c r="G49" s="13"/>
      <c r="H49" s="12">
        <v>0</v>
      </c>
      <c r="I49" s="12">
        <v>0</v>
      </c>
      <c r="J49" s="12">
        <v>0</v>
      </c>
      <c r="K49" s="12">
        <v>0</v>
      </c>
      <c r="L49" s="13"/>
      <c r="M49" s="12">
        <v>0</v>
      </c>
      <c r="N49" s="12">
        <v>0</v>
      </c>
      <c r="O49" s="12">
        <v>0</v>
      </c>
      <c r="P49" s="12">
        <v>0</v>
      </c>
      <c r="Q49" s="13"/>
      <c r="R49" s="12">
        <v>0</v>
      </c>
      <c r="S49" s="12">
        <v>0</v>
      </c>
      <c r="T49" s="12">
        <v>0</v>
      </c>
      <c r="U49" s="12">
        <v>0</v>
      </c>
      <c r="V49" s="13"/>
      <c r="W49" s="12">
        <v>0</v>
      </c>
      <c r="X49" s="12">
        <v>0</v>
      </c>
      <c r="Y49" s="12">
        <v>0</v>
      </c>
      <c r="Z49" s="12">
        <v>0</v>
      </c>
      <c r="AA49" s="13"/>
      <c r="AB49" s="12">
        <v>0</v>
      </c>
      <c r="AC49" s="12">
        <v>0</v>
      </c>
      <c r="AD49" s="12">
        <v>0</v>
      </c>
      <c r="AE49" s="12">
        <v>0</v>
      </c>
      <c r="AF49" s="13"/>
      <c r="AG49" s="12">
        <v>0</v>
      </c>
      <c r="AH49" s="12">
        <v>0</v>
      </c>
      <c r="AI49" s="12">
        <v>0</v>
      </c>
      <c r="AJ49" s="12">
        <v>0</v>
      </c>
      <c r="AK49" s="13"/>
      <c r="AL49" s="12">
        <v>0</v>
      </c>
      <c r="AM49" s="12">
        <v>0</v>
      </c>
      <c r="AN49" s="12">
        <v>0</v>
      </c>
      <c r="AO49" s="12">
        <v>0</v>
      </c>
      <c r="AP49" s="13"/>
      <c r="AQ49" s="12">
        <v>0</v>
      </c>
      <c r="AR49" s="12">
        <v>0</v>
      </c>
      <c r="AS49" s="12">
        <v>0</v>
      </c>
      <c r="AT49" s="12">
        <v>0</v>
      </c>
      <c r="AU49" s="13"/>
      <c r="AV49" s="12">
        <v>0</v>
      </c>
      <c r="AW49" s="12">
        <v>0</v>
      </c>
      <c r="AX49" s="12">
        <v>0</v>
      </c>
      <c r="AY49" s="12">
        <v>0</v>
      </c>
      <c r="AZ49" s="13"/>
      <c r="BA49" s="12">
        <v>0</v>
      </c>
      <c r="BB49" s="12">
        <v>0</v>
      </c>
      <c r="BC49" s="12">
        <v>0</v>
      </c>
      <c r="BD49" s="12">
        <v>0</v>
      </c>
      <c r="BE49" s="13"/>
      <c r="BF49" s="12">
        <v>0</v>
      </c>
      <c r="BG49" s="12">
        <v>0</v>
      </c>
      <c r="BH49" s="12">
        <v>0</v>
      </c>
      <c r="BI49" s="12">
        <v>0</v>
      </c>
      <c r="BJ49" s="13"/>
      <c r="BK49" s="12">
        <v>0</v>
      </c>
      <c r="BL49" s="12">
        <v>0</v>
      </c>
      <c r="BM49" s="12">
        <v>0</v>
      </c>
      <c r="BN49" s="12">
        <v>0</v>
      </c>
      <c r="BO49" s="13"/>
      <c r="BP49" s="12">
        <v>0</v>
      </c>
      <c r="BQ49" s="12">
        <v>0</v>
      </c>
      <c r="BR49" s="12">
        <v>0</v>
      </c>
      <c r="BS49" s="12">
        <v>0</v>
      </c>
      <c r="BT49" s="13"/>
      <c r="BU49" s="12">
        <v>0</v>
      </c>
      <c r="BV49" s="12">
        <v>0</v>
      </c>
      <c r="BW49" s="12">
        <v>0</v>
      </c>
      <c r="BX49" s="12">
        <v>0</v>
      </c>
      <c r="BY49" s="13"/>
      <c r="BZ49" s="12">
        <v>0</v>
      </c>
      <c r="CA49" s="12">
        <v>0</v>
      </c>
      <c r="CB49" s="12">
        <v>0</v>
      </c>
      <c r="CC49" s="12">
        <v>0</v>
      </c>
      <c r="CD49" s="13"/>
      <c r="CE49" s="12">
        <v>0</v>
      </c>
      <c r="CF49" s="12">
        <v>0</v>
      </c>
      <c r="CG49" s="12">
        <v>0</v>
      </c>
      <c r="CH49" s="12">
        <v>0</v>
      </c>
      <c r="CI49" s="13"/>
      <c r="CJ49" s="12">
        <v>0</v>
      </c>
      <c r="CK49" s="12">
        <v>0</v>
      </c>
      <c r="CL49" s="12">
        <v>0</v>
      </c>
      <c r="CM49" s="12">
        <v>0</v>
      </c>
      <c r="CN49" s="13"/>
      <c r="CO49" s="12">
        <v>0</v>
      </c>
      <c r="CP49" s="12">
        <v>0</v>
      </c>
      <c r="CQ49" s="12">
        <v>0</v>
      </c>
      <c r="CR49" s="12">
        <v>0</v>
      </c>
      <c r="CS49" s="13"/>
      <c r="CT49" s="12">
        <v>0</v>
      </c>
      <c r="CU49" s="12">
        <v>0</v>
      </c>
      <c r="CV49" s="12">
        <v>0</v>
      </c>
      <c r="CW49" s="12">
        <v>0</v>
      </c>
      <c r="CX49" s="13"/>
      <c r="CY49" s="12">
        <v>0</v>
      </c>
      <c r="CZ49" s="12">
        <v>0</v>
      </c>
      <c r="DA49" s="12">
        <v>0</v>
      </c>
      <c r="DB49" s="12">
        <v>0</v>
      </c>
      <c r="DC49" s="13"/>
      <c r="DD49" s="12">
        <v>0</v>
      </c>
      <c r="DE49" s="12">
        <v>0</v>
      </c>
      <c r="DF49" s="12">
        <v>0</v>
      </c>
      <c r="DG49" s="12">
        <v>0</v>
      </c>
      <c r="DH49" s="13"/>
      <c r="DI49" s="12">
        <v>0</v>
      </c>
      <c r="DJ49" s="12">
        <v>0</v>
      </c>
      <c r="DK49" s="12">
        <v>0</v>
      </c>
      <c r="DL49" s="12">
        <v>0</v>
      </c>
      <c r="DM49" s="13"/>
      <c r="DN49" s="12">
        <v>0</v>
      </c>
      <c r="DO49" s="12">
        <v>0</v>
      </c>
      <c r="DP49" s="12">
        <v>0</v>
      </c>
      <c r="DQ49" s="12">
        <v>0</v>
      </c>
      <c r="DR49" s="13"/>
      <c r="DS49" s="12">
        <v>0</v>
      </c>
      <c r="DT49" s="12">
        <v>0</v>
      </c>
      <c r="DU49" s="12">
        <v>0</v>
      </c>
      <c r="DV49" s="12">
        <v>0</v>
      </c>
      <c r="DW49" s="13"/>
      <c r="DX49" s="12">
        <v>0</v>
      </c>
      <c r="DY49" s="12">
        <v>0</v>
      </c>
      <c r="DZ49" s="12">
        <v>0</v>
      </c>
      <c r="EA49" s="12">
        <v>0</v>
      </c>
      <c r="EB49" s="13"/>
      <c r="EC49" s="12">
        <v>0</v>
      </c>
      <c r="ED49" s="12">
        <v>0</v>
      </c>
      <c r="EE49" s="12">
        <v>0</v>
      </c>
      <c r="EF49" s="12">
        <v>0</v>
      </c>
      <c r="EG49" s="13"/>
      <c r="EH49" s="12">
        <v>0</v>
      </c>
      <c r="EI49" s="12">
        <v>0</v>
      </c>
      <c r="EJ49" s="12">
        <v>0</v>
      </c>
      <c r="EK49" s="12">
        <v>0</v>
      </c>
      <c r="EL49" s="13"/>
      <c r="EM49" s="12">
        <v>0</v>
      </c>
      <c r="EN49" s="12">
        <v>0</v>
      </c>
      <c r="EO49" s="12">
        <v>0</v>
      </c>
      <c r="EP49" s="12">
        <v>0</v>
      </c>
      <c r="EQ49" s="13"/>
      <c r="ER49" s="12">
        <v>0</v>
      </c>
      <c r="ES49" s="12">
        <v>0</v>
      </c>
      <c r="ET49" s="12">
        <v>0</v>
      </c>
      <c r="EU49" s="12">
        <v>0</v>
      </c>
      <c r="EV49" s="13"/>
      <c r="EW49" s="12">
        <v>0</v>
      </c>
      <c r="EX49" s="12">
        <v>0</v>
      </c>
      <c r="EY49" s="12">
        <v>0</v>
      </c>
      <c r="EZ49" s="12">
        <v>0</v>
      </c>
      <c r="FA49" s="13"/>
      <c r="FB49" s="12">
        <v>0</v>
      </c>
      <c r="FC49" s="12">
        <v>0</v>
      </c>
      <c r="FD49" s="12">
        <v>0</v>
      </c>
      <c r="FE49" s="12">
        <v>0</v>
      </c>
      <c r="FF49" s="13"/>
      <c r="FG49" s="12">
        <v>0</v>
      </c>
      <c r="FH49" s="12">
        <v>0</v>
      </c>
      <c r="FI49" s="12">
        <v>0</v>
      </c>
      <c r="FJ49" s="12">
        <v>0</v>
      </c>
      <c r="FK49" s="13"/>
      <c r="FL49" s="12">
        <v>0</v>
      </c>
      <c r="FM49" s="12">
        <v>0</v>
      </c>
      <c r="FN49" s="12">
        <v>0</v>
      </c>
      <c r="FO49" s="12">
        <v>0</v>
      </c>
      <c r="FP49" s="13"/>
      <c r="FQ49" s="12">
        <v>0</v>
      </c>
      <c r="FR49" s="12">
        <v>0</v>
      </c>
      <c r="FS49" s="12">
        <v>0</v>
      </c>
      <c r="FT49" s="12">
        <v>0</v>
      </c>
      <c r="FU49" s="13"/>
      <c r="FV49" s="12">
        <v>0</v>
      </c>
      <c r="FW49" s="12">
        <v>0</v>
      </c>
      <c r="FX49" s="12">
        <v>0</v>
      </c>
      <c r="FY49" s="12">
        <v>0</v>
      </c>
      <c r="FZ49" s="13"/>
      <c r="GA49" s="12">
        <v>0</v>
      </c>
      <c r="GB49" s="12">
        <v>0</v>
      </c>
      <c r="GC49" s="12">
        <v>0</v>
      </c>
      <c r="GD49" s="12">
        <v>0</v>
      </c>
      <c r="GE49" s="13"/>
      <c r="GF49" s="12">
        <v>0</v>
      </c>
      <c r="GG49" s="12">
        <v>0</v>
      </c>
      <c r="GH49" s="12">
        <v>0</v>
      </c>
      <c r="GI49" s="12">
        <v>0</v>
      </c>
      <c r="GJ49" s="13"/>
      <c r="GK49" s="12">
        <v>0</v>
      </c>
      <c r="GL49" s="12">
        <v>0</v>
      </c>
      <c r="GM49" s="12">
        <v>0</v>
      </c>
      <c r="GN49" s="12">
        <v>0</v>
      </c>
      <c r="GO49" s="13"/>
      <c r="GP49" s="12">
        <v>0</v>
      </c>
      <c r="GQ49" s="12">
        <v>0</v>
      </c>
      <c r="GR49" s="12">
        <v>0</v>
      </c>
      <c r="GS49" s="12">
        <v>0</v>
      </c>
      <c r="GT49" s="13"/>
      <c r="GU49" s="12">
        <v>0</v>
      </c>
      <c r="GV49" s="12">
        <v>0</v>
      </c>
      <c r="GW49" s="12">
        <v>0</v>
      </c>
      <c r="GX49" s="12">
        <v>0</v>
      </c>
      <c r="GY49" s="13"/>
      <c r="GZ49" s="12">
        <v>0</v>
      </c>
      <c r="HA49" s="12">
        <v>0</v>
      </c>
      <c r="HB49" s="12">
        <v>0</v>
      </c>
      <c r="HC49" s="12">
        <v>0</v>
      </c>
      <c r="HD49" s="13"/>
      <c r="HE49" s="12">
        <v>0</v>
      </c>
      <c r="HF49" s="12">
        <v>0</v>
      </c>
      <c r="HG49" s="12">
        <v>0</v>
      </c>
      <c r="HH49" s="12">
        <v>0</v>
      </c>
      <c r="HI49" s="13"/>
      <c r="HJ49" s="12">
        <v>0</v>
      </c>
      <c r="HK49" s="12">
        <v>0</v>
      </c>
      <c r="HL49" s="12">
        <v>0</v>
      </c>
      <c r="HM49" s="12">
        <v>0</v>
      </c>
      <c r="HN49" s="13"/>
      <c r="HO49" s="12">
        <v>0</v>
      </c>
      <c r="HP49" s="12">
        <v>0</v>
      </c>
      <c r="HQ49" s="12">
        <v>0</v>
      </c>
      <c r="HR49" s="12">
        <v>0</v>
      </c>
      <c r="HS49" s="13"/>
      <c r="HT49" s="12">
        <v>0</v>
      </c>
      <c r="HU49" s="12">
        <v>0</v>
      </c>
      <c r="HV49" s="12">
        <v>0</v>
      </c>
      <c r="HW49" s="12">
        <v>0</v>
      </c>
      <c r="HX49" s="13"/>
      <c r="HY49" s="12">
        <v>0</v>
      </c>
      <c r="HZ49" s="12">
        <v>0</v>
      </c>
      <c r="IA49" s="12">
        <v>0</v>
      </c>
      <c r="IB49" s="12">
        <v>0</v>
      </c>
      <c r="IC49" s="13"/>
      <c r="ID49" s="12">
        <v>0</v>
      </c>
      <c r="IE49" s="12">
        <v>0</v>
      </c>
      <c r="IF49" s="12">
        <v>0</v>
      </c>
      <c r="IG49" s="12">
        <v>0</v>
      </c>
      <c r="IH49" s="13"/>
      <c r="II49" s="12">
        <v>0</v>
      </c>
      <c r="IJ49" s="12">
        <v>0</v>
      </c>
      <c r="IK49" s="12">
        <v>0</v>
      </c>
      <c r="IL49" s="12">
        <v>0</v>
      </c>
      <c r="IM49" s="13"/>
      <c r="IN49" s="12">
        <v>0</v>
      </c>
      <c r="IO49" s="12">
        <v>0</v>
      </c>
      <c r="IP49" s="12">
        <v>0</v>
      </c>
      <c r="IQ49" s="12">
        <v>0</v>
      </c>
      <c r="IR49" s="13"/>
      <c r="IS49" s="12">
        <v>0</v>
      </c>
      <c r="IT49" s="12">
        <v>0</v>
      </c>
      <c r="IU49" s="12">
        <v>0</v>
      </c>
      <c r="IV49" s="12">
        <v>0</v>
      </c>
      <c r="IW49" s="13"/>
      <c r="IX49" s="12">
        <v>0</v>
      </c>
      <c r="IY49" s="12">
        <v>0</v>
      </c>
      <c r="IZ49" s="12">
        <v>0</v>
      </c>
      <c r="JA49" s="12">
        <v>0</v>
      </c>
      <c r="JB49" s="13"/>
    </row>
    <row r="50" spans="1:262" hidden="1">
      <c r="A50" s="10">
        <v>44</v>
      </c>
      <c r="B50" s="11" t="s">
        <v>60</v>
      </c>
      <c r="C50" s="12">
        <v>0</v>
      </c>
      <c r="D50" s="12">
        <v>0</v>
      </c>
      <c r="E50" s="12">
        <v>0</v>
      </c>
      <c r="F50" s="12">
        <v>0</v>
      </c>
      <c r="G50" s="13"/>
      <c r="H50" s="12">
        <v>0</v>
      </c>
      <c r="I50" s="12">
        <v>0</v>
      </c>
      <c r="J50" s="12">
        <v>0</v>
      </c>
      <c r="K50" s="12">
        <v>0</v>
      </c>
      <c r="L50" s="13"/>
      <c r="M50" s="12">
        <v>0</v>
      </c>
      <c r="N50" s="12">
        <v>0</v>
      </c>
      <c r="O50" s="12">
        <v>0</v>
      </c>
      <c r="P50" s="12">
        <v>0</v>
      </c>
      <c r="Q50" s="13"/>
      <c r="R50" s="12">
        <v>0</v>
      </c>
      <c r="S50" s="12">
        <v>0</v>
      </c>
      <c r="T50" s="12">
        <v>0</v>
      </c>
      <c r="U50" s="12">
        <v>0</v>
      </c>
      <c r="V50" s="13"/>
      <c r="W50" s="12">
        <v>0</v>
      </c>
      <c r="X50" s="12">
        <v>0</v>
      </c>
      <c r="Y50" s="12">
        <v>0</v>
      </c>
      <c r="Z50" s="12">
        <v>0</v>
      </c>
      <c r="AA50" s="13"/>
      <c r="AB50" s="12">
        <v>0</v>
      </c>
      <c r="AC50" s="12">
        <v>0</v>
      </c>
      <c r="AD50" s="12">
        <v>0</v>
      </c>
      <c r="AE50" s="12">
        <v>0</v>
      </c>
      <c r="AF50" s="13"/>
      <c r="AG50" s="12">
        <v>0</v>
      </c>
      <c r="AH50" s="12">
        <v>0</v>
      </c>
      <c r="AI50" s="12">
        <v>0</v>
      </c>
      <c r="AJ50" s="12">
        <v>0</v>
      </c>
      <c r="AK50" s="13"/>
      <c r="AL50" s="12">
        <v>0</v>
      </c>
      <c r="AM50" s="12">
        <v>0</v>
      </c>
      <c r="AN50" s="12">
        <v>0</v>
      </c>
      <c r="AO50" s="12">
        <v>0</v>
      </c>
      <c r="AP50" s="13"/>
      <c r="AQ50" s="12">
        <v>0</v>
      </c>
      <c r="AR50" s="12">
        <v>0</v>
      </c>
      <c r="AS50" s="12">
        <v>0</v>
      </c>
      <c r="AT50" s="12">
        <v>0</v>
      </c>
      <c r="AU50" s="13"/>
      <c r="AV50" s="12">
        <v>0</v>
      </c>
      <c r="AW50" s="12">
        <v>0</v>
      </c>
      <c r="AX50" s="12">
        <v>0</v>
      </c>
      <c r="AY50" s="12">
        <v>0</v>
      </c>
      <c r="AZ50" s="13"/>
      <c r="BA50" s="12">
        <v>0</v>
      </c>
      <c r="BB50" s="12">
        <v>0</v>
      </c>
      <c r="BC50" s="12">
        <v>0</v>
      </c>
      <c r="BD50" s="12">
        <v>0</v>
      </c>
      <c r="BE50" s="13"/>
      <c r="BF50" s="12">
        <v>0</v>
      </c>
      <c r="BG50" s="12">
        <v>0</v>
      </c>
      <c r="BH50" s="12">
        <v>0</v>
      </c>
      <c r="BI50" s="12">
        <v>0</v>
      </c>
      <c r="BJ50" s="13"/>
      <c r="BK50" s="12">
        <v>0</v>
      </c>
      <c r="BL50" s="12">
        <v>0</v>
      </c>
      <c r="BM50" s="12">
        <v>0</v>
      </c>
      <c r="BN50" s="12">
        <v>0</v>
      </c>
      <c r="BO50" s="13"/>
      <c r="BP50" s="12">
        <v>0</v>
      </c>
      <c r="BQ50" s="12">
        <v>0</v>
      </c>
      <c r="BR50" s="12">
        <v>0</v>
      </c>
      <c r="BS50" s="12">
        <v>0</v>
      </c>
      <c r="BT50" s="13"/>
      <c r="BU50" s="12">
        <v>0</v>
      </c>
      <c r="BV50" s="12">
        <v>0</v>
      </c>
      <c r="BW50" s="12">
        <v>0</v>
      </c>
      <c r="BX50" s="12">
        <v>0</v>
      </c>
      <c r="BY50" s="13"/>
      <c r="BZ50" s="12">
        <v>0</v>
      </c>
      <c r="CA50" s="12">
        <v>0</v>
      </c>
      <c r="CB50" s="12">
        <v>0</v>
      </c>
      <c r="CC50" s="12">
        <v>0</v>
      </c>
      <c r="CD50" s="13"/>
      <c r="CE50" s="12">
        <v>0</v>
      </c>
      <c r="CF50" s="12">
        <v>0</v>
      </c>
      <c r="CG50" s="12">
        <v>0</v>
      </c>
      <c r="CH50" s="12">
        <v>0</v>
      </c>
      <c r="CI50" s="13"/>
      <c r="CJ50" s="12">
        <v>0</v>
      </c>
      <c r="CK50" s="12">
        <v>0</v>
      </c>
      <c r="CL50" s="12">
        <v>0</v>
      </c>
      <c r="CM50" s="12">
        <v>0</v>
      </c>
      <c r="CN50" s="13"/>
      <c r="CO50" s="12">
        <v>0</v>
      </c>
      <c r="CP50" s="12">
        <v>0</v>
      </c>
      <c r="CQ50" s="12">
        <v>0</v>
      </c>
      <c r="CR50" s="12">
        <v>0</v>
      </c>
      <c r="CS50" s="13"/>
      <c r="CT50" s="12">
        <v>0</v>
      </c>
      <c r="CU50" s="12">
        <v>0</v>
      </c>
      <c r="CV50" s="12">
        <v>0</v>
      </c>
      <c r="CW50" s="12">
        <v>0</v>
      </c>
      <c r="CX50" s="13"/>
      <c r="CY50" s="12">
        <v>0</v>
      </c>
      <c r="CZ50" s="12">
        <v>0</v>
      </c>
      <c r="DA50" s="12">
        <v>0</v>
      </c>
      <c r="DB50" s="12">
        <v>0</v>
      </c>
      <c r="DC50" s="13"/>
      <c r="DD50" s="12">
        <v>0</v>
      </c>
      <c r="DE50" s="12">
        <v>0</v>
      </c>
      <c r="DF50" s="12">
        <v>0</v>
      </c>
      <c r="DG50" s="12">
        <v>0</v>
      </c>
      <c r="DH50" s="13"/>
      <c r="DI50" s="12">
        <v>0</v>
      </c>
      <c r="DJ50" s="12">
        <v>0</v>
      </c>
      <c r="DK50" s="12">
        <v>0</v>
      </c>
      <c r="DL50" s="12">
        <v>0</v>
      </c>
      <c r="DM50" s="13"/>
      <c r="DN50" s="12">
        <v>0</v>
      </c>
      <c r="DO50" s="12">
        <v>0</v>
      </c>
      <c r="DP50" s="12">
        <v>0</v>
      </c>
      <c r="DQ50" s="12">
        <v>0</v>
      </c>
      <c r="DR50" s="13"/>
      <c r="DS50" s="12">
        <v>0</v>
      </c>
      <c r="DT50" s="12">
        <v>0</v>
      </c>
      <c r="DU50" s="12">
        <v>0</v>
      </c>
      <c r="DV50" s="12">
        <v>0</v>
      </c>
      <c r="DW50" s="13"/>
      <c r="DX50" s="12">
        <v>0</v>
      </c>
      <c r="DY50" s="12">
        <v>0</v>
      </c>
      <c r="DZ50" s="12">
        <v>0</v>
      </c>
      <c r="EA50" s="12">
        <v>0</v>
      </c>
      <c r="EB50" s="13"/>
      <c r="EC50" s="12">
        <v>0</v>
      </c>
      <c r="ED50" s="12">
        <v>0</v>
      </c>
      <c r="EE50" s="12">
        <v>0</v>
      </c>
      <c r="EF50" s="12">
        <v>0</v>
      </c>
      <c r="EG50" s="13"/>
      <c r="EH50" s="12">
        <v>0</v>
      </c>
      <c r="EI50" s="12">
        <v>0</v>
      </c>
      <c r="EJ50" s="12">
        <v>0</v>
      </c>
      <c r="EK50" s="12">
        <v>0</v>
      </c>
      <c r="EL50" s="13"/>
      <c r="EM50" s="12">
        <v>0</v>
      </c>
      <c r="EN50" s="12">
        <v>0</v>
      </c>
      <c r="EO50" s="12">
        <v>0</v>
      </c>
      <c r="EP50" s="12">
        <v>0</v>
      </c>
      <c r="EQ50" s="13"/>
      <c r="ER50" s="12">
        <v>0</v>
      </c>
      <c r="ES50" s="12">
        <v>0</v>
      </c>
      <c r="ET50" s="12">
        <v>0</v>
      </c>
      <c r="EU50" s="12">
        <v>0</v>
      </c>
      <c r="EV50" s="13"/>
      <c r="EW50" s="12">
        <v>0</v>
      </c>
      <c r="EX50" s="12">
        <v>0</v>
      </c>
      <c r="EY50" s="12">
        <v>0</v>
      </c>
      <c r="EZ50" s="12">
        <v>0</v>
      </c>
      <c r="FA50" s="13"/>
      <c r="FB50" s="12">
        <v>0</v>
      </c>
      <c r="FC50" s="12">
        <v>0</v>
      </c>
      <c r="FD50" s="12">
        <v>0</v>
      </c>
      <c r="FE50" s="12">
        <v>0</v>
      </c>
      <c r="FF50" s="13"/>
      <c r="FG50" s="12">
        <v>0</v>
      </c>
      <c r="FH50" s="12">
        <v>0</v>
      </c>
      <c r="FI50" s="12">
        <v>0</v>
      </c>
      <c r="FJ50" s="12">
        <v>0</v>
      </c>
      <c r="FK50" s="13"/>
      <c r="FL50" s="12">
        <v>0</v>
      </c>
      <c r="FM50" s="12">
        <v>0</v>
      </c>
      <c r="FN50" s="12">
        <v>0</v>
      </c>
      <c r="FO50" s="12">
        <v>0</v>
      </c>
      <c r="FP50" s="13"/>
      <c r="FQ50" s="12">
        <v>0</v>
      </c>
      <c r="FR50" s="12">
        <v>0</v>
      </c>
      <c r="FS50" s="12">
        <v>0</v>
      </c>
      <c r="FT50" s="12">
        <v>0</v>
      </c>
      <c r="FU50" s="13"/>
      <c r="FV50" s="12">
        <v>0</v>
      </c>
      <c r="FW50" s="12">
        <v>0</v>
      </c>
      <c r="FX50" s="12">
        <v>0</v>
      </c>
      <c r="FY50" s="12">
        <v>0</v>
      </c>
      <c r="FZ50" s="13"/>
      <c r="GA50" s="12">
        <v>0</v>
      </c>
      <c r="GB50" s="12">
        <v>0</v>
      </c>
      <c r="GC50" s="12">
        <v>0</v>
      </c>
      <c r="GD50" s="12">
        <v>0</v>
      </c>
      <c r="GE50" s="13"/>
      <c r="GF50" s="12">
        <v>0</v>
      </c>
      <c r="GG50" s="12">
        <v>0</v>
      </c>
      <c r="GH50" s="12">
        <v>0</v>
      </c>
      <c r="GI50" s="12">
        <v>0</v>
      </c>
      <c r="GJ50" s="13"/>
      <c r="GK50" s="12">
        <v>0</v>
      </c>
      <c r="GL50" s="12">
        <v>0</v>
      </c>
      <c r="GM50" s="12">
        <v>0</v>
      </c>
      <c r="GN50" s="12">
        <v>0</v>
      </c>
      <c r="GO50" s="13"/>
      <c r="GP50" s="12">
        <v>0</v>
      </c>
      <c r="GQ50" s="12">
        <v>0</v>
      </c>
      <c r="GR50" s="12">
        <v>0</v>
      </c>
      <c r="GS50" s="12">
        <v>0</v>
      </c>
      <c r="GT50" s="13"/>
      <c r="GU50" s="12">
        <v>0</v>
      </c>
      <c r="GV50" s="12">
        <v>0</v>
      </c>
      <c r="GW50" s="12">
        <v>0</v>
      </c>
      <c r="GX50" s="12">
        <v>0</v>
      </c>
      <c r="GY50" s="13"/>
      <c r="GZ50" s="12">
        <v>0</v>
      </c>
      <c r="HA50" s="12">
        <v>0</v>
      </c>
      <c r="HB50" s="12">
        <v>0</v>
      </c>
      <c r="HC50" s="12">
        <v>0</v>
      </c>
      <c r="HD50" s="13"/>
      <c r="HE50" s="12">
        <v>0</v>
      </c>
      <c r="HF50" s="12">
        <v>0</v>
      </c>
      <c r="HG50" s="12">
        <v>0</v>
      </c>
      <c r="HH50" s="12">
        <v>0</v>
      </c>
      <c r="HI50" s="13"/>
      <c r="HJ50" s="12">
        <v>0</v>
      </c>
      <c r="HK50" s="12">
        <v>0</v>
      </c>
      <c r="HL50" s="12">
        <v>0</v>
      </c>
      <c r="HM50" s="12">
        <v>0</v>
      </c>
      <c r="HN50" s="13"/>
      <c r="HO50" s="12">
        <v>0</v>
      </c>
      <c r="HP50" s="12">
        <v>0</v>
      </c>
      <c r="HQ50" s="12">
        <v>0</v>
      </c>
      <c r="HR50" s="12">
        <v>0</v>
      </c>
      <c r="HS50" s="13"/>
      <c r="HT50" s="12">
        <v>0</v>
      </c>
      <c r="HU50" s="12">
        <v>0</v>
      </c>
      <c r="HV50" s="12">
        <v>0</v>
      </c>
      <c r="HW50" s="12">
        <v>0</v>
      </c>
      <c r="HX50" s="13"/>
      <c r="HY50" s="12">
        <v>0</v>
      </c>
      <c r="HZ50" s="12">
        <v>0</v>
      </c>
      <c r="IA50" s="12">
        <v>0</v>
      </c>
      <c r="IB50" s="12">
        <v>0</v>
      </c>
      <c r="IC50" s="13"/>
      <c r="ID50" s="12">
        <v>0</v>
      </c>
      <c r="IE50" s="12">
        <v>0</v>
      </c>
      <c r="IF50" s="12">
        <v>0</v>
      </c>
      <c r="IG50" s="12">
        <v>0</v>
      </c>
      <c r="IH50" s="13"/>
      <c r="II50" s="12">
        <v>0</v>
      </c>
      <c r="IJ50" s="12">
        <v>0</v>
      </c>
      <c r="IK50" s="12">
        <v>0</v>
      </c>
      <c r="IL50" s="12">
        <v>0</v>
      </c>
      <c r="IM50" s="13"/>
      <c r="IN50" s="12">
        <v>0</v>
      </c>
      <c r="IO50" s="12">
        <v>0</v>
      </c>
      <c r="IP50" s="12">
        <v>0</v>
      </c>
      <c r="IQ50" s="12">
        <v>0</v>
      </c>
      <c r="IR50" s="13"/>
      <c r="IS50" s="12">
        <v>0</v>
      </c>
      <c r="IT50" s="12">
        <v>0</v>
      </c>
      <c r="IU50" s="12">
        <v>0</v>
      </c>
      <c r="IV50" s="12">
        <v>0</v>
      </c>
      <c r="IW50" s="13"/>
      <c r="IX50" s="12">
        <v>0</v>
      </c>
      <c r="IY50" s="12">
        <v>0</v>
      </c>
      <c r="IZ50" s="12">
        <v>0</v>
      </c>
      <c r="JA50" s="12">
        <v>0</v>
      </c>
      <c r="JB50" s="13"/>
    </row>
    <row r="51" spans="1:262" hidden="1">
      <c r="A51" s="10">
        <v>45</v>
      </c>
      <c r="B51" s="11" t="s">
        <v>61</v>
      </c>
      <c r="C51" s="12">
        <v>0</v>
      </c>
      <c r="D51" s="12">
        <v>0</v>
      </c>
      <c r="E51" s="12">
        <v>0</v>
      </c>
      <c r="F51" s="12">
        <v>0</v>
      </c>
      <c r="G51" s="13"/>
      <c r="H51" s="12">
        <v>0</v>
      </c>
      <c r="I51" s="12">
        <v>0</v>
      </c>
      <c r="J51" s="12">
        <v>0</v>
      </c>
      <c r="K51" s="12">
        <v>0</v>
      </c>
      <c r="L51" s="13"/>
      <c r="M51" s="12">
        <v>0</v>
      </c>
      <c r="N51" s="12">
        <v>0</v>
      </c>
      <c r="O51" s="12">
        <v>0</v>
      </c>
      <c r="P51" s="12">
        <v>0</v>
      </c>
      <c r="Q51" s="13"/>
      <c r="R51" s="12">
        <v>0</v>
      </c>
      <c r="S51" s="12">
        <v>0</v>
      </c>
      <c r="T51" s="12">
        <v>0</v>
      </c>
      <c r="U51" s="12">
        <v>0</v>
      </c>
      <c r="V51" s="13"/>
      <c r="W51" s="12">
        <v>0</v>
      </c>
      <c r="X51" s="12">
        <v>0</v>
      </c>
      <c r="Y51" s="12">
        <v>0</v>
      </c>
      <c r="Z51" s="12">
        <v>0</v>
      </c>
      <c r="AA51" s="13"/>
      <c r="AB51" s="12">
        <v>0</v>
      </c>
      <c r="AC51" s="12">
        <v>0</v>
      </c>
      <c r="AD51" s="12">
        <v>0</v>
      </c>
      <c r="AE51" s="12">
        <v>0</v>
      </c>
      <c r="AF51" s="13"/>
      <c r="AG51" s="12">
        <v>0</v>
      </c>
      <c r="AH51" s="12">
        <v>0</v>
      </c>
      <c r="AI51" s="12">
        <v>0</v>
      </c>
      <c r="AJ51" s="12">
        <v>0</v>
      </c>
      <c r="AK51" s="13"/>
      <c r="AL51" s="12">
        <v>0</v>
      </c>
      <c r="AM51" s="12">
        <v>0</v>
      </c>
      <c r="AN51" s="12">
        <v>0</v>
      </c>
      <c r="AO51" s="12">
        <v>0</v>
      </c>
      <c r="AP51" s="13"/>
      <c r="AQ51" s="12">
        <v>0</v>
      </c>
      <c r="AR51" s="12">
        <v>0</v>
      </c>
      <c r="AS51" s="12">
        <v>0</v>
      </c>
      <c r="AT51" s="12">
        <v>0</v>
      </c>
      <c r="AU51" s="13"/>
      <c r="AV51" s="12">
        <v>0</v>
      </c>
      <c r="AW51" s="12">
        <v>0</v>
      </c>
      <c r="AX51" s="12">
        <v>0</v>
      </c>
      <c r="AY51" s="12">
        <v>0</v>
      </c>
      <c r="AZ51" s="13"/>
      <c r="BA51" s="12">
        <v>0</v>
      </c>
      <c r="BB51" s="12">
        <v>0</v>
      </c>
      <c r="BC51" s="12">
        <v>0</v>
      </c>
      <c r="BD51" s="12">
        <v>0</v>
      </c>
      <c r="BE51" s="13"/>
      <c r="BF51" s="12">
        <v>0</v>
      </c>
      <c r="BG51" s="12">
        <v>0</v>
      </c>
      <c r="BH51" s="12">
        <v>0</v>
      </c>
      <c r="BI51" s="12">
        <v>0</v>
      </c>
      <c r="BJ51" s="13"/>
      <c r="BK51" s="12">
        <v>0</v>
      </c>
      <c r="BL51" s="12">
        <v>0</v>
      </c>
      <c r="BM51" s="12">
        <v>0</v>
      </c>
      <c r="BN51" s="12">
        <v>0</v>
      </c>
      <c r="BO51" s="13"/>
      <c r="BP51" s="12">
        <v>0</v>
      </c>
      <c r="BQ51" s="12">
        <v>0</v>
      </c>
      <c r="BR51" s="12">
        <v>0</v>
      </c>
      <c r="BS51" s="12">
        <v>0</v>
      </c>
      <c r="BT51" s="13"/>
      <c r="BU51" s="12">
        <v>0</v>
      </c>
      <c r="BV51" s="12">
        <v>0</v>
      </c>
      <c r="BW51" s="12">
        <v>0</v>
      </c>
      <c r="BX51" s="12">
        <v>0</v>
      </c>
      <c r="BY51" s="13"/>
      <c r="BZ51" s="12">
        <v>0</v>
      </c>
      <c r="CA51" s="12">
        <v>0</v>
      </c>
      <c r="CB51" s="12">
        <v>0</v>
      </c>
      <c r="CC51" s="12">
        <v>0</v>
      </c>
      <c r="CD51" s="13"/>
      <c r="CE51" s="12">
        <v>0</v>
      </c>
      <c r="CF51" s="12">
        <v>0</v>
      </c>
      <c r="CG51" s="12">
        <v>0</v>
      </c>
      <c r="CH51" s="12">
        <v>0</v>
      </c>
      <c r="CI51" s="13"/>
      <c r="CJ51" s="12">
        <v>0</v>
      </c>
      <c r="CK51" s="12">
        <v>0</v>
      </c>
      <c r="CL51" s="12">
        <v>0</v>
      </c>
      <c r="CM51" s="12">
        <v>0</v>
      </c>
      <c r="CN51" s="13"/>
      <c r="CO51" s="12">
        <v>0</v>
      </c>
      <c r="CP51" s="12">
        <v>0</v>
      </c>
      <c r="CQ51" s="12">
        <v>0</v>
      </c>
      <c r="CR51" s="12">
        <v>0</v>
      </c>
      <c r="CS51" s="13"/>
      <c r="CT51" s="12">
        <v>0</v>
      </c>
      <c r="CU51" s="12">
        <v>0</v>
      </c>
      <c r="CV51" s="12">
        <v>0</v>
      </c>
      <c r="CW51" s="12">
        <v>0</v>
      </c>
      <c r="CX51" s="13"/>
      <c r="CY51" s="12">
        <v>0</v>
      </c>
      <c r="CZ51" s="12">
        <v>0</v>
      </c>
      <c r="DA51" s="12">
        <v>0</v>
      </c>
      <c r="DB51" s="12">
        <v>0</v>
      </c>
      <c r="DC51" s="13"/>
      <c r="DD51" s="12">
        <v>0</v>
      </c>
      <c r="DE51" s="12">
        <v>0</v>
      </c>
      <c r="DF51" s="12">
        <v>0</v>
      </c>
      <c r="DG51" s="12">
        <v>0</v>
      </c>
      <c r="DH51" s="13"/>
      <c r="DI51" s="12">
        <v>0</v>
      </c>
      <c r="DJ51" s="12">
        <v>0</v>
      </c>
      <c r="DK51" s="12">
        <v>0</v>
      </c>
      <c r="DL51" s="12">
        <v>0</v>
      </c>
      <c r="DM51" s="13"/>
      <c r="DN51" s="12">
        <v>0</v>
      </c>
      <c r="DO51" s="12">
        <v>0</v>
      </c>
      <c r="DP51" s="12">
        <v>0</v>
      </c>
      <c r="DQ51" s="12">
        <v>0</v>
      </c>
      <c r="DR51" s="13"/>
      <c r="DS51" s="12">
        <v>0</v>
      </c>
      <c r="DT51" s="12">
        <v>0</v>
      </c>
      <c r="DU51" s="12">
        <v>0</v>
      </c>
      <c r="DV51" s="12">
        <v>0</v>
      </c>
      <c r="DW51" s="13"/>
      <c r="DX51" s="12">
        <v>0</v>
      </c>
      <c r="DY51" s="12">
        <v>0</v>
      </c>
      <c r="DZ51" s="12">
        <v>0</v>
      </c>
      <c r="EA51" s="12">
        <v>0</v>
      </c>
      <c r="EB51" s="13"/>
      <c r="EC51" s="12">
        <v>0</v>
      </c>
      <c r="ED51" s="12">
        <v>0</v>
      </c>
      <c r="EE51" s="12">
        <v>0</v>
      </c>
      <c r="EF51" s="12">
        <v>0</v>
      </c>
      <c r="EG51" s="13"/>
      <c r="EH51" s="12">
        <v>0</v>
      </c>
      <c r="EI51" s="12">
        <v>0</v>
      </c>
      <c r="EJ51" s="12">
        <v>0</v>
      </c>
      <c r="EK51" s="12">
        <v>0</v>
      </c>
      <c r="EL51" s="13"/>
      <c r="EM51" s="12">
        <v>0</v>
      </c>
      <c r="EN51" s="12">
        <v>0</v>
      </c>
      <c r="EO51" s="12">
        <v>0</v>
      </c>
      <c r="EP51" s="12">
        <v>0</v>
      </c>
      <c r="EQ51" s="13"/>
      <c r="ER51" s="12">
        <v>0</v>
      </c>
      <c r="ES51" s="12">
        <v>0</v>
      </c>
      <c r="ET51" s="12">
        <v>0</v>
      </c>
      <c r="EU51" s="12">
        <v>0</v>
      </c>
      <c r="EV51" s="13"/>
      <c r="EW51" s="12">
        <v>0</v>
      </c>
      <c r="EX51" s="12">
        <v>0</v>
      </c>
      <c r="EY51" s="12">
        <v>0</v>
      </c>
      <c r="EZ51" s="12">
        <v>0</v>
      </c>
      <c r="FA51" s="13"/>
      <c r="FB51" s="12">
        <v>0</v>
      </c>
      <c r="FC51" s="12">
        <v>0</v>
      </c>
      <c r="FD51" s="12">
        <v>0</v>
      </c>
      <c r="FE51" s="12">
        <v>0</v>
      </c>
      <c r="FF51" s="13"/>
      <c r="FG51" s="12">
        <v>0</v>
      </c>
      <c r="FH51" s="12">
        <v>0</v>
      </c>
      <c r="FI51" s="12">
        <v>0</v>
      </c>
      <c r="FJ51" s="12">
        <v>0</v>
      </c>
      <c r="FK51" s="13"/>
      <c r="FL51" s="12">
        <v>0</v>
      </c>
      <c r="FM51" s="12">
        <v>0</v>
      </c>
      <c r="FN51" s="12">
        <v>0</v>
      </c>
      <c r="FO51" s="12">
        <v>0</v>
      </c>
      <c r="FP51" s="13"/>
      <c r="FQ51" s="12">
        <v>0</v>
      </c>
      <c r="FR51" s="12">
        <v>0</v>
      </c>
      <c r="FS51" s="12">
        <v>0</v>
      </c>
      <c r="FT51" s="12">
        <v>0</v>
      </c>
      <c r="FU51" s="13"/>
      <c r="FV51" s="12">
        <v>0</v>
      </c>
      <c r="FW51" s="12">
        <v>0</v>
      </c>
      <c r="FX51" s="12">
        <v>0</v>
      </c>
      <c r="FY51" s="12">
        <v>0</v>
      </c>
      <c r="FZ51" s="13"/>
      <c r="GA51" s="12">
        <v>0</v>
      </c>
      <c r="GB51" s="12">
        <v>0</v>
      </c>
      <c r="GC51" s="12">
        <v>0</v>
      </c>
      <c r="GD51" s="12">
        <v>0</v>
      </c>
      <c r="GE51" s="13"/>
      <c r="GF51" s="12">
        <v>0</v>
      </c>
      <c r="GG51" s="12">
        <v>0</v>
      </c>
      <c r="GH51" s="12">
        <v>0</v>
      </c>
      <c r="GI51" s="12">
        <v>0</v>
      </c>
      <c r="GJ51" s="13"/>
      <c r="GK51" s="12">
        <v>0</v>
      </c>
      <c r="GL51" s="12">
        <v>0</v>
      </c>
      <c r="GM51" s="12">
        <v>0</v>
      </c>
      <c r="GN51" s="12">
        <v>0</v>
      </c>
      <c r="GO51" s="13"/>
      <c r="GP51" s="12">
        <v>0</v>
      </c>
      <c r="GQ51" s="12">
        <v>0</v>
      </c>
      <c r="GR51" s="12">
        <v>0</v>
      </c>
      <c r="GS51" s="12">
        <v>0</v>
      </c>
      <c r="GT51" s="13"/>
      <c r="GU51" s="12">
        <v>0</v>
      </c>
      <c r="GV51" s="12">
        <v>0</v>
      </c>
      <c r="GW51" s="12">
        <v>0</v>
      </c>
      <c r="GX51" s="12">
        <v>0</v>
      </c>
      <c r="GY51" s="13"/>
      <c r="GZ51" s="12">
        <v>0</v>
      </c>
      <c r="HA51" s="12">
        <v>0</v>
      </c>
      <c r="HB51" s="12">
        <v>0</v>
      </c>
      <c r="HC51" s="12">
        <v>0</v>
      </c>
      <c r="HD51" s="13"/>
      <c r="HE51" s="12">
        <v>0</v>
      </c>
      <c r="HF51" s="12">
        <v>0</v>
      </c>
      <c r="HG51" s="12">
        <v>0</v>
      </c>
      <c r="HH51" s="12">
        <v>0</v>
      </c>
      <c r="HI51" s="13"/>
      <c r="HJ51" s="12">
        <v>0</v>
      </c>
      <c r="HK51" s="12">
        <v>0</v>
      </c>
      <c r="HL51" s="12">
        <v>0</v>
      </c>
      <c r="HM51" s="12">
        <v>0</v>
      </c>
      <c r="HN51" s="13"/>
      <c r="HO51" s="12">
        <v>0</v>
      </c>
      <c r="HP51" s="12">
        <v>0</v>
      </c>
      <c r="HQ51" s="12">
        <v>0</v>
      </c>
      <c r="HR51" s="12">
        <v>0</v>
      </c>
      <c r="HS51" s="13"/>
      <c r="HT51" s="12">
        <v>0</v>
      </c>
      <c r="HU51" s="12">
        <v>0</v>
      </c>
      <c r="HV51" s="12">
        <v>0</v>
      </c>
      <c r="HW51" s="12">
        <v>0</v>
      </c>
      <c r="HX51" s="13"/>
      <c r="HY51" s="12">
        <v>0</v>
      </c>
      <c r="HZ51" s="12">
        <v>0</v>
      </c>
      <c r="IA51" s="12">
        <v>0</v>
      </c>
      <c r="IB51" s="12">
        <v>0</v>
      </c>
      <c r="IC51" s="13"/>
      <c r="ID51" s="12">
        <v>0</v>
      </c>
      <c r="IE51" s="12">
        <v>0</v>
      </c>
      <c r="IF51" s="12">
        <v>0</v>
      </c>
      <c r="IG51" s="12">
        <v>0</v>
      </c>
      <c r="IH51" s="13"/>
      <c r="II51" s="12">
        <v>0</v>
      </c>
      <c r="IJ51" s="12">
        <v>0</v>
      </c>
      <c r="IK51" s="12">
        <v>0</v>
      </c>
      <c r="IL51" s="12">
        <v>0</v>
      </c>
      <c r="IM51" s="13"/>
      <c r="IN51" s="12">
        <v>0</v>
      </c>
      <c r="IO51" s="12">
        <v>0</v>
      </c>
      <c r="IP51" s="12">
        <v>0</v>
      </c>
      <c r="IQ51" s="12">
        <v>0</v>
      </c>
      <c r="IR51" s="13"/>
      <c r="IS51" s="12">
        <v>0</v>
      </c>
      <c r="IT51" s="12">
        <v>0</v>
      </c>
      <c r="IU51" s="12">
        <v>0</v>
      </c>
      <c r="IV51" s="12">
        <v>0</v>
      </c>
      <c r="IW51" s="13"/>
      <c r="IX51" s="12">
        <v>0</v>
      </c>
      <c r="IY51" s="12">
        <v>0</v>
      </c>
      <c r="IZ51" s="12">
        <v>0</v>
      </c>
      <c r="JA51" s="12">
        <v>0</v>
      </c>
      <c r="JB51" s="13"/>
    </row>
    <row r="52" spans="1:262" hidden="1">
      <c r="A52" s="10">
        <v>46</v>
      </c>
      <c r="B52" s="11" t="s">
        <v>62</v>
      </c>
      <c r="C52" s="12">
        <v>0</v>
      </c>
      <c r="D52" s="12">
        <v>0</v>
      </c>
      <c r="E52" s="12">
        <v>0</v>
      </c>
      <c r="F52" s="12">
        <v>0</v>
      </c>
      <c r="G52" s="13"/>
      <c r="H52" s="12">
        <v>0</v>
      </c>
      <c r="I52" s="12">
        <v>0</v>
      </c>
      <c r="J52" s="12">
        <v>0</v>
      </c>
      <c r="K52" s="12">
        <v>0</v>
      </c>
      <c r="L52" s="13"/>
      <c r="M52" s="12">
        <v>0</v>
      </c>
      <c r="N52" s="12">
        <v>0</v>
      </c>
      <c r="O52" s="12">
        <v>0</v>
      </c>
      <c r="P52" s="12">
        <v>0</v>
      </c>
      <c r="Q52" s="13"/>
      <c r="R52" s="12">
        <v>0</v>
      </c>
      <c r="S52" s="12">
        <v>0</v>
      </c>
      <c r="T52" s="12">
        <v>0</v>
      </c>
      <c r="U52" s="12">
        <v>0</v>
      </c>
      <c r="V52" s="13"/>
      <c r="W52" s="12">
        <v>0</v>
      </c>
      <c r="X52" s="12">
        <v>0</v>
      </c>
      <c r="Y52" s="12">
        <v>0</v>
      </c>
      <c r="Z52" s="12">
        <v>0</v>
      </c>
      <c r="AA52" s="13"/>
      <c r="AB52" s="12">
        <v>0</v>
      </c>
      <c r="AC52" s="12">
        <v>0</v>
      </c>
      <c r="AD52" s="12">
        <v>0</v>
      </c>
      <c r="AE52" s="12">
        <v>0</v>
      </c>
      <c r="AF52" s="13"/>
      <c r="AG52" s="12">
        <v>0</v>
      </c>
      <c r="AH52" s="12">
        <v>0</v>
      </c>
      <c r="AI52" s="12">
        <v>0</v>
      </c>
      <c r="AJ52" s="12">
        <v>0</v>
      </c>
      <c r="AK52" s="13"/>
      <c r="AL52" s="12">
        <v>0</v>
      </c>
      <c r="AM52" s="12">
        <v>0</v>
      </c>
      <c r="AN52" s="12">
        <v>0</v>
      </c>
      <c r="AO52" s="12">
        <v>0</v>
      </c>
      <c r="AP52" s="13"/>
      <c r="AQ52" s="12">
        <v>0</v>
      </c>
      <c r="AR52" s="12">
        <v>0</v>
      </c>
      <c r="AS52" s="12">
        <v>0</v>
      </c>
      <c r="AT52" s="12">
        <v>0</v>
      </c>
      <c r="AU52" s="13"/>
      <c r="AV52" s="12">
        <v>0</v>
      </c>
      <c r="AW52" s="12">
        <v>0</v>
      </c>
      <c r="AX52" s="12">
        <v>0</v>
      </c>
      <c r="AY52" s="12">
        <v>0</v>
      </c>
      <c r="AZ52" s="13"/>
      <c r="BA52" s="12">
        <v>0</v>
      </c>
      <c r="BB52" s="12">
        <v>0</v>
      </c>
      <c r="BC52" s="12">
        <v>0</v>
      </c>
      <c r="BD52" s="12">
        <v>0</v>
      </c>
      <c r="BE52" s="13"/>
      <c r="BF52" s="12">
        <v>0</v>
      </c>
      <c r="BG52" s="12">
        <v>0</v>
      </c>
      <c r="BH52" s="12">
        <v>0</v>
      </c>
      <c r="BI52" s="12">
        <v>0</v>
      </c>
      <c r="BJ52" s="13"/>
      <c r="BK52" s="12">
        <v>0</v>
      </c>
      <c r="BL52" s="12">
        <v>0</v>
      </c>
      <c r="BM52" s="12">
        <v>0</v>
      </c>
      <c r="BN52" s="12">
        <v>0</v>
      </c>
      <c r="BO52" s="13"/>
      <c r="BP52" s="12">
        <v>0</v>
      </c>
      <c r="BQ52" s="12">
        <v>0</v>
      </c>
      <c r="BR52" s="12">
        <v>0</v>
      </c>
      <c r="BS52" s="12">
        <v>0</v>
      </c>
      <c r="BT52" s="13"/>
      <c r="BU52" s="12">
        <v>0</v>
      </c>
      <c r="BV52" s="12">
        <v>0</v>
      </c>
      <c r="BW52" s="12">
        <v>0</v>
      </c>
      <c r="BX52" s="12">
        <v>0</v>
      </c>
      <c r="BY52" s="13"/>
      <c r="BZ52" s="12">
        <v>0</v>
      </c>
      <c r="CA52" s="12">
        <v>0</v>
      </c>
      <c r="CB52" s="12">
        <v>0</v>
      </c>
      <c r="CC52" s="12">
        <v>0</v>
      </c>
      <c r="CD52" s="13"/>
      <c r="CE52" s="12">
        <v>0</v>
      </c>
      <c r="CF52" s="12">
        <v>0</v>
      </c>
      <c r="CG52" s="12">
        <v>0</v>
      </c>
      <c r="CH52" s="12">
        <v>0</v>
      </c>
      <c r="CI52" s="13"/>
      <c r="CJ52" s="12">
        <v>0</v>
      </c>
      <c r="CK52" s="12">
        <v>0</v>
      </c>
      <c r="CL52" s="12">
        <v>0</v>
      </c>
      <c r="CM52" s="12">
        <v>0</v>
      </c>
      <c r="CN52" s="13"/>
      <c r="CO52" s="12">
        <v>0</v>
      </c>
      <c r="CP52" s="12">
        <v>0</v>
      </c>
      <c r="CQ52" s="12">
        <v>0</v>
      </c>
      <c r="CR52" s="12">
        <v>0</v>
      </c>
      <c r="CS52" s="13"/>
      <c r="CT52" s="12">
        <v>0</v>
      </c>
      <c r="CU52" s="12">
        <v>0</v>
      </c>
      <c r="CV52" s="12">
        <v>0</v>
      </c>
      <c r="CW52" s="12">
        <v>0</v>
      </c>
      <c r="CX52" s="13"/>
      <c r="CY52" s="12">
        <v>0</v>
      </c>
      <c r="CZ52" s="12">
        <v>0</v>
      </c>
      <c r="DA52" s="12">
        <v>0</v>
      </c>
      <c r="DB52" s="12">
        <v>0</v>
      </c>
      <c r="DC52" s="13"/>
      <c r="DD52" s="12">
        <v>0</v>
      </c>
      <c r="DE52" s="12">
        <v>0</v>
      </c>
      <c r="DF52" s="12">
        <v>0</v>
      </c>
      <c r="DG52" s="12">
        <v>0</v>
      </c>
      <c r="DH52" s="13"/>
      <c r="DI52" s="12">
        <v>0</v>
      </c>
      <c r="DJ52" s="12">
        <v>0</v>
      </c>
      <c r="DK52" s="12">
        <v>0</v>
      </c>
      <c r="DL52" s="12">
        <v>0</v>
      </c>
      <c r="DM52" s="13"/>
      <c r="DN52" s="12">
        <v>0</v>
      </c>
      <c r="DO52" s="12">
        <v>0</v>
      </c>
      <c r="DP52" s="12">
        <v>0</v>
      </c>
      <c r="DQ52" s="12">
        <v>0</v>
      </c>
      <c r="DR52" s="13"/>
      <c r="DS52" s="12">
        <v>0</v>
      </c>
      <c r="DT52" s="12">
        <v>0</v>
      </c>
      <c r="DU52" s="12">
        <v>0</v>
      </c>
      <c r="DV52" s="12">
        <v>0</v>
      </c>
      <c r="DW52" s="13"/>
      <c r="DX52" s="12">
        <v>0</v>
      </c>
      <c r="DY52" s="12">
        <v>0</v>
      </c>
      <c r="DZ52" s="12">
        <v>0</v>
      </c>
      <c r="EA52" s="12">
        <v>0</v>
      </c>
      <c r="EB52" s="13"/>
      <c r="EC52" s="12">
        <v>0</v>
      </c>
      <c r="ED52" s="12">
        <v>0</v>
      </c>
      <c r="EE52" s="12">
        <v>0</v>
      </c>
      <c r="EF52" s="12">
        <v>0</v>
      </c>
      <c r="EG52" s="13"/>
      <c r="EH52" s="12">
        <v>0</v>
      </c>
      <c r="EI52" s="12">
        <v>0</v>
      </c>
      <c r="EJ52" s="12">
        <v>0</v>
      </c>
      <c r="EK52" s="12">
        <v>0</v>
      </c>
      <c r="EL52" s="13"/>
      <c r="EM52" s="12">
        <v>0</v>
      </c>
      <c r="EN52" s="12">
        <v>0</v>
      </c>
      <c r="EO52" s="12">
        <v>0</v>
      </c>
      <c r="EP52" s="12">
        <v>0</v>
      </c>
      <c r="EQ52" s="13"/>
      <c r="ER52" s="12">
        <v>0</v>
      </c>
      <c r="ES52" s="12">
        <v>0</v>
      </c>
      <c r="ET52" s="12">
        <v>0</v>
      </c>
      <c r="EU52" s="12">
        <v>0</v>
      </c>
      <c r="EV52" s="13"/>
      <c r="EW52" s="12">
        <v>0</v>
      </c>
      <c r="EX52" s="12">
        <v>0</v>
      </c>
      <c r="EY52" s="12">
        <v>0</v>
      </c>
      <c r="EZ52" s="12">
        <v>0</v>
      </c>
      <c r="FA52" s="13"/>
      <c r="FB52" s="12">
        <v>0</v>
      </c>
      <c r="FC52" s="12">
        <v>0</v>
      </c>
      <c r="FD52" s="12">
        <v>0</v>
      </c>
      <c r="FE52" s="12">
        <v>0</v>
      </c>
      <c r="FF52" s="13"/>
      <c r="FG52" s="12">
        <v>0</v>
      </c>
      <c r="FH52" s="12">
        <v>0</v>
      </c>
      <c r="FI52" s="12">
        <v>0</v>
      </c>
      <c r="FJ52" s="12">
        <v>0</v>
      </c>
      <c r="FK52" s="13"/>
      <c r="FL52" s="12">
        <v>0</v>
      </c>
      <c r="FM52" s="12">
        <v>0</v>
      </c>
      <c r="FN52" s="12">
        <v>0</v>
      </c>
      <c r="FO52" s="12">
        <v>0</v>
      </c>
      <c r="FP52" s="13"/>
      <c r="FQ52" s="12">
        <v>0</v>
      </c>
      <c r="FR52" s="12">
        <v>0</v>
      </c>
      <c r="FS52" s="12">
        <v>0</v>
      </c>
      <c r="FT52" s="12">
        <v>0</v>
      </c>
      <c r="FU52" s="13"/>
      <c r="FV52" s="12">
        <v>0</v>
      </c>
      <c r="FW52" s="12">
        <v>0</v>
      </c>
      <c r="FX52" s="12">
        <v>0</v>
      </c>
      <c r="FY52" s="12">
        <v>0</v>
      </c>
      <c r="FZ52" s="13"/>
      <c r="GA52" s="12">
        <v>0</v>
      </c>
      <c r="GB52" s="12">
        <v>0</v>
      </c>
      <c r="GC52" s="12">
        <v>0</v>
      </c>
      <c r="GD52" s="12">
        <v>0</v>
      </c>
      <c r="GE52" s="13"/>
      <c r="GF52" s="12">
        <v>0</v>
      </c>
      <c r="GG52" s="12">
        <v>0</v>
      </c>
      <c r="GH52" s="12">
        <v>0</v>
      </c>
      <c r="GI52" s="12">
        <v>0</v>
      </c>
      <c r="GJ52" s="13"/>
      <c r="GK52" s="12">
        <v>0</v>
      </c>
      <c r="GL52" s="12">
        <v>0</v>
      </c>
      <c r="GM52" s="12">
        <v>0</v>
      </c>
      <c r="GN52" s="12">
        <v>0</v>
      </c>
      <c r="GO52" s="13"/>
      <c r="GP52" s="12">
        <v>0</v>
      </c>
      <c r="GQ52" s="12">
        <v>0</v>
      </c>
      <c r="GR52" s="12">
        <v>0</v>
      </c>
      <c r="GS52" s="12">
        <v>0</v>
      </c>
      <c r="GT52" s="13"/>
      <c r="GU52" s="12">
        <v>0</v>
      </c>
      <c r="GV52" s="12">
        <v>0</v>
      </c>
      <c r="GW52" s="12">
        <v>0</v>
      </c>
      <c r="GX52" s="12">
        <v>0</v>
      </c>
      <c r="GY52" s="13"/>
      <c r="GZ52" s="12">
        <v>0</v>
      </c>
      <c r="HA52" s="12">
        <v>0</v>
      </c>
      <c r="HB52" s="12">
        <v>0</v>
      </c>
      <c r="HC52" s="12">
        <v>0</v>
      </c>
      <c r="HD52" s="13"/>
      <c r="HE52" s="12">
        <v>0</v>
      </c>
      <c r="HF52" s="12">
        <v>0</v>
      </c>
      <c r="HG52" s="12">
        <v>0</v>
      </c>
      <c r="HH52" s="12">
        <v>0</v>
      </c>
      <c r="HI52" s="13"/>
      <c r="HJ52" s="12">
        <v>0</v>
      </c>
      <c r="HK52" s="12">
        <v>0</v>
      </c>
      <c r="HL52" s="12">
        <v>0</v>
      </c>
      <c r="HM52" s="12">
        <v>0</v>
      </c>
      <c r="HN52" s="13"/>
      <c r="HO52" s="12">
        <v>0</v>
      </c>
      <c r="HP52" s="12">
        <v>0</v>
      </c>
      <c r="HQ52" s="12">
        <v>0</v>
      </c>
      <c r="HR52" s="12">
        <v>0</v>
      </c>
      <c r="HS52" s="13"/>
      <c r="HT52" s="12">
        <v>0</v>
      </c>
      <c r="HU52" s="12">
        <v>0</v>
      </c>
      <c r="HV52" s="12">
        <v>0</v>
      </c>
      <c r="HW52" s="12">
        <v>0</v>
      </c>
      <c r="HX52" s="13"/>
      <c r="HY52" s="12">
        <v>0</v>
      </c>
      <c r="HZ52" s="12">
        <v>0</v>
      </c>
      <c r="IA52" s="12">
        <v>0</v>
      </c>
      <c r="IB52" s="12">
        <v>0</v>
      </c>
      <c r="IC52" s="13"/>
      <c r="ID52" s="12">
        <v>0</v>
      </c>
      <c r="IE52" s="12">
        <v>0</v>
      </c>
      <c r="IF52" s="12">
        <v>0</v>
      </c>
      <c r="IG52" s="12">
        <v>0</v>
      </c>
      <c r="IH52" s="13"/>
      <c r="II52" s="12">
        <v>0</v>
      </c>
      <c r="IJ52" s="12">
        <v>0</v>
      </c>
      <c r="IK52" s="12">
        <v>0</v>
      </c>
      <c r="IL52" s="12">
        <v>0</v>
      </c>
      <c r="IM52" s="13"/>
      <c r="IN52" s="12">
        <v>0</v>
      </c>
      <c r="IO52" s="12">
        <v>0</v>
      </c>
      <c r="IP52" s="12">
        <v>0</v>
      </c>
      <c r="IQ52" s="12">
        <v>0</v>
      </c>
      <c r="IR52" s="13"/>
      <c r="IS52" s="12">
        <v>0</v>
      </c>
      <c r="IT52" s="12">
        <v>0</v>
      </c>
      <c r="IU52" s="12">
        <v>0</v>
      </c>
      <c r="IV52" s="12">
        <v>0</v>
      </c>
      <c r="IW52" s="13"/>
      <c r="IX52" s="12">
        <v>0</v>
      </c>
      <c r="IY52" s="12">
        <v>0</v>
      </c>
      <c r="IZ52" s="12">
        <v>0</v>
      </c>
      <c r="JA52" s="12">
        <v>0</v>
      </c>
      <c r="JB52" s="13"/>
    </row>
    <row r="53" spans="1:262" hidden="1">
      <c r="A53" s="10">
        <v>47</v>
      </c>
      <c r="B53" s="11" t="s">
        <v>63</v>
      </c>
      <c r="C53" s="12">
        <v>0</v>
      </c>
      <c r="D53" s="12">
        <v>0</v>
      </c>
      <c r="E53" s="12">
        <v>0</v>
      </c>
      <c r="F53" s="12">
        <v>0</v>
      </c>
      <c r="G53" s="13"/>
      <c r="H53" s="12">
        <v>0</v>
      </c>
      <c r="I53" s="12">
        <v>0</v>
      </c>
      <c r="J53" s="12">
        <v>0</v>
      </c>
      <c r="K53" s="12">
        <v>0</v>
      </c>
      <c r="L53" s="13"/>
      <c r="M53" s="12">
        <v>0</v>
      </c>
      <c r="N53" s="12">
        <v>0</v>
      </c>
      <c r="O53" s="12">
        <v>0</v>
      </c>
      <c r="P53" s="12">
        <v>0</v>
      </c>
      <c r="Q53" s="13"/>
      <c r="R53" s="12">
        <v>0</v>
      </c>
      <c r="S53" s="12">
        <v>0</v>
      </c>
      <c r="T53" s="12">
        <v>0</v>
      </c>
      <c r="U53" s="12">
        <v>0</v>
      </c>
      <c r="V53" s="13"/>
      <c r="W53" s="12">
        <v>0</v>
      </c>
      <c r="X53" s="12">
        <v>0</v>
      </c>
      <c r="Y53" s="12">
        <v>0</v>
      </c>
      <c r="Z53" s="12">
        <v>0</v>
      </c>
      <c r="AA53" s="13"/>
      <c r="AB53" s="12">
        <v>0</v>
      </c>
      <c r="AC53" s="12">
        <v>0</v>
      </c>
      <c r="AD53" s="12">
        <v>0</v>
      </c>
      <c r="AE53" s="12">
        <v>0</v>
      </c>
      <c r="AF53" s="13"/>
      <c r="AG53" s="12">
        <v>0</v>
      </c>
      <c r="AH53" s="12">
        <v>0</v>
      </c>
      <c r="AI53" s="12">
        <v>0</v>
      </c>
      <c r="AJ53" s="12">
        <v>0</v>
      </c>
      <c r="AK53" s="13"/>
      <c r="AL53" s="12">
        <v>0</v>
      </c>
      <c r="AM53" s="12">
        <v>0</v>
      </c>
      <c r="AN53" s="12">
        <v>0</v>
      </c>
      <c r="AO53" s="12">
        <v>0</v>
      </c>
      <c r="AP53" s="13"/>
      <c r="AQ53" s="12">
        <v>0</v>
      </c>
      <c r="AR53" s="12">
        <v>0</v>
      </c>
      <c r="AS53" s="12">
        <v>0</v>
      </c>
      <c r="AT53" s="12">
        <v>0</v>
      </c>
      <c r="AU53" s="13"/>
      <c r="AV53" s="12">
        <v>0</v>
      </c>
      <c r="AW53" s="12">
        <v>0</v>
      </c>
      <c r="AX53" s="12">
        <v>0</v>
      </c>
      <c r="AY53" s="12">
        <v>0</v>
      </c>
      <c r="AZ53" s="13"/>
      <c r="BA53" s="12">
        <v>0</v>
      </c>
      <c r="BB53" s="12">
        <v>0</v>
      </c>
      <c r="BC53" s="12">
        <v>0</v>
      </c>
      <c r="BD53" s="12">
        <v>0</v>
      </c>
      <c r="BE53" s="13"/>
      <c r="BF53" s="12">
        <v>0</v>
      </c>
      <c r="BG53" s="12">
        <v>0</v>
      </c>
      <c r="BH53" s="12">
        <v>0</v>
      </c>
      <c r="BI53" s="12">
        <v>0</v>
      </c>
      <c r="BJ53" s="13"/>
      <c r="BK53" s="12">
        <v>0</v>
      </c>
      <c r="BL53" s="12">
        <v>0</v>
      </c>
      <c r="BM53" s="12">
        <v>0</v>
      </c>
      <c r="BN53" s="12">
        <v>0</v>
      </c>
      <c r="BO53" s="13"/>
      <c r="BP53" s="12">
        <v>0</v>
      </c>
      <c r="BQ53" s="12">
        <v>0</v>
      </c>
      <c r="BR53" s="12">
        <v>0</v>
      </c>
      <c r="BS53" s="12">
        <v>0</v>
      </c>
      <c r="BT53" s="13"/>
      <c r="BU53" s="12">
        <v>0</v>
      </c>
      <c r="BV53" s="12">
        <v>0</v>
      </c>
      <c r="BW53" s="12">
        <v>0</v>
      </c>
      <c r="BX53" s="12">
        <v>0</v>
      </c>
      <c r="BY53" s="13"/>
      <c r="BZ53" s="12">
        <v>0</v>
      </c>
      <c r="CA53" s="12">
        <v>0</v>
      </c>
      <c r="CB53" s="12">
        <v>0</v>
      </c>
      <c r="CC53" s="12">
        <v>0</v>
      </c>
      <c r="CD53" s="13"/>
      <c r="CE53" s="12">
        <v>0</v>
      </c>
      <c r="CF53" s="12">
        <v>0</v>
      </c>
      <c r="CG53" s="12">
        <v>0</v>
      </c>
      <c r="CH53" s="12">
        <v>0</v>
      </c>
      <c r="CI53" s="13"/>
      <c r="CJ53" s="12">
        <v>0</v>
      </c>
      <c r="CK53" s="12">
        <v>0</v>
      </c>
      <c r="CL53" s="12">
        <v>0</v>
      </c>
      <c r="CM53" s="12">
        <v>0</v>
      </c>
      <c r="CN53" s="13"/>
      <c r="CO53" s="12">
        <v>0</v>
      </c>
      <c r="CP53" s="12">
        <v>0</v>
      </c>
      <c r="CQ53" s="12">
        <v>0</v>
      </c>
      <c r="CR53" s="12">
        <v>0</v>
      </c>
      <c r="CS53" s="13"/>
      <c r="CT53" s="12">
        <v>0</v>
      </c>
      <c r="CU53" s="12">
        <v>0</v>
      </c>
      <c r="CV53" s="12">
        <v>0</v>
      </c>
      <c r="CW53" s="12">
        <v>0</v>
      </c>
      <c r="CX53" s="13"/>
      <c r="CY53" s="12">
        <v>0</v>
      </c>
      <c r="CZ53" s="12">
        <v>0</v>
      </c>
      <c r="DA53" s="12">
        <v>0</v>
      </c>
      <c r="DB53" s="12">
        <v>0</v>
      </c>
      <c r="DC53" s="13"/>
      <c r="DD53" s="12">
        <v>0</v>
      </c>
      <c r="DE53" s="12">
        <v>0</v>
      </c>
      <c r="DF53" s="12">
        <v>0</v>
      </c>
      <c r="DG53" s="12">
        <v>0</v>
      </c>
      <c r="DH53" s="13"/>
      <c r="DI53" s="12">
        <v>0</v>
      </c>
      <c r="DJ53" s="12">
        <v>0</v>
      </c>
      <c r="DK53" s="12">
        <v>0</v>
      </c>
      <c r="DL53" s="12">
        <v>0</v>
      </c>
      <c r="DM53" s="13"/>
      <c r="DN53" s="12">
        <v>0</v>
      </c>
      <c r="DO53" s="12">
        <v>0</v>
      </c>
      <c r="DP53" s="12">
        <v>0</v>
      </c>
      <c r="DQ53" s="12">
        <v>0</v>
      </c>
      <c r="DR53" s="13"/>
      <c r="DS53" s="12">
        <v>0</v>
      </c>
      <c r="DT53" s="12">
        <v>0</v>
      </c>
      <c r="DU53" s="12">
        <v>0</v>
      </c>
      <c r="DV53" s="12">
        <v>0</v>
      </c>
      <c r="DW53" s="13"/>
      <c r="DX53" s="12">
        <v>0</v>
      </c>
      <c r="DY53" s="12">
        <v>0</v>
      </c>
      <c r="DZ53" s="12">
        <v>0</v>
      </c>
      <c r="EA53" s="12">
        <v>0</v>
      </c>
      <c r="EB53" s="13"/>
      <c r="EC53" s="12">
        <v>0</v>
      </c>
      <c r="ED53" s="12">
        <v>0</v>
      </c>
      <c r="EE53" s="12">
        <v>0</v>
      </c>
      <c r="EF53" s="12">
        <v>0</v>
      </c>
      <c r="EG53" s="13"/>
      <c r="EH53" s="12">
        <v>0</v>
      </c>
      <c r="EI53" s="12">
        <v>0</v>
      </c>
      <c r="EJ53" s="12">
        <v>0</v>
      </c>
      <c r="EK53" s="12">
        <v>0</v>
      </c>
      <c r="EL53" s="13"/>
      <c r="EM53" s="12">
        <v>0</v>
      </c>
      <c r="EN53" s="12">
        <v>0</v>
      </c>
      <c r="EO53" s="12">
        <v>0</v>
      </c>
      <c r="EP53" s="12">
        <v>0</v>
      </c>
      <c r="EQ53" s="13"/>
      <c r="ER53" s="12">
        <v>0</v>
      </c>
      <c r="ES53" s="12">
        <v>0</v>
      </c>
      <c r="ET53" s="12">
        <v>0</v>
      </c>
      <c r="EU53" s="12">
        <v>0</v>
      </c>
      <c r="EV53" s="13"/>
      <c r="EW53" s="12">
        <v>0</v>
      </c>
      <c r="EX53" s="12">
        <v>0</v>
      </c>
      <c r="EY53" s="12">
        <v>0</v>
      </c>
      <c r="EZ53" s="12">
        <v>0</v>
      </c>
      <c r="FA53" s="13"/>
      <c r="FB53" s="12">
        <v>0</v>
      </c>
      <c r="FC53" s="12">
        <v>0</v>
      </c>
      <c r="FD53" s="12">
        <v>0</v>
      </c>
      <c r="FE53" s="12">
        <v>0</v>
      </c>
      <c r="FF53" s="13"/>
      <c r="FG53" s="12">
        <v>0</v>
      </c>
      <c r="FH53" s="12">
        <v>0</v>
      </c>
      <c r="FI53" s="12">
        <v>0</v>
      </c>
      <c r="FJ53" s="12">
        <v>0</v>
      </c>
      <c r="FK53" s="13"/>
      <c r="FL53" s="12">
        <v>0</v>
      </c>
      <c r="FM53" s="12">
        <v>0</v>
      </c>
      <c r="FN53" s="12">
        <v>0</v>
      </c>
      <c r="FO53" s="12">
        <v>0</v>
      </c>
      <c r="FP53" s="13"/>
      <c r="FQ53" s="12">
        <v>0</v>
      </c>
      <c r="FR53" s="12">
        <v>0</v>
      </c>
      <c r="FS53" s="12">
        <v>0</v>
      </c>
      <c r="FT53" s="12">
        <v>0</v>
      </c>
      <c r="FU53" s="13"/>
      <c r="FV53" s="12">
        <v>0</v>
      </c>
      <c r="FW53" s="12">
        <v>0</v>
      </c>
      <c r="FX53" s="12">
        <v>0</v>
      </c>
      <c r="FY53" s="12">
        <v>0</v>
      </c>
      <c r="FZ53" s="13"/>
      <c r="GA53" s="12">
        <v>0</v>
      </c>
      <c r="GB53" s="12">
        <v>0</v>
      </c>
      <c r="GC53" s="12">
        <v>0</v>
      </c>
      <c r="GD53" s="12">
        <v>0</v>
      </c>
      <c r="GE53" s="13"/>
      <c r="GF53" s="12">
        <v>0</v>
      </c>
      <c r="GG53" s="12">
        <v>0</v>
      </c>
      <c r="GH53" s="12">
        <v>0</v>
      </c>
      <c r="GI53" s="12">
        <v>0</v>
      </c>
      <c r="GJ53" s="13"/>
      <c r="GK53" s="12">
        <v>0</v>
      </c>
      <c r="GL53" s="12">
        <v>0</v>
      </c>
      <c r="GM53" s="12">
        <v>0</v>
      </c>
      <c r="GN53" s="12">
        <v>0</v>
      </c>
      <c r="GO53" s="13"/>
      <c r="GP53" s="12">
        <v>0</v>
      </c>
      <c r="GQ53" s="12">
        <v>0</v>
      </c>
      <c r="GR53" s="12">
        <v>0</v>
      </c>
      <c r="GS53" s="12">
        <v>0</v>
      </c>
      <c r="GT53" s="13"/>
      <c r="GU53" s="12">
        <v>0</v>
      </c>
      <c r="GV53" s="12">
        <v>0</v>
      </c>
      <c r="GW53" s="12">
        <v>0</v>
      </c>
      <c r="GX53" s="12">
        <v>0</v>
      </c>
      <c r="GY53" s="13"/>
      <c r="GZ53" s="12">
        <v>0</v>
      </c>
      <c r="HA53" s="12">
        <v>0</v>
      </c>
      <c r="HB53" s="12">
        <v>0</v>
      </c>
      <c r="HC53" s="12">
        <v>0</v>
      </c>
      <c r="HD53" s="13"/>
      <c r="HE53" s="12">
        <v>0</v>
      </c>
      <c r="HF53" s="12">
        <v>0</v>
      </c>
      <c r="HG53" s="12">
        <v>0</v>
      </c>
      <c r="HH53" s="12">
        <v>0</v>
      </c>
      <c r="HI53" s="13"/>
      <c r="HJ53" s="12">
        <v>0</v>
      </c>
      <c r="HK53" s="12">
        <v>0</v>
      </c>
      <c r="HL53" s="12">
        <v>0</v>
      </c>
      <c r="HM53" s="12">
        <v>0</v>
      </c>
      <c r="HN53" s="13"/>
      <c r="HO53" s="12">
        <v>0</v>
      </c>
      <c r="HP53" s="12">
        <v>0</v>
      </c>
      <c r="HQ53" s="12">
        <v>0</v>
      </c>
      <c r="HR53" s="12">
        <v>0</v>
      </c>
      <c r="HS53" s="13"/>
      <c r="HT53" s="12">
        <v>0</v>
      </c>
      <c r="HU53" s="12">
        <v>0</v>
      </c>
      <c r="HV53" s="12">
        <v>0</v>
      </c>
      <c r="HW53" s="12">
        <v>0</v>
      </c>
      <c r="HX53" s="13"/>
      <c r="HY53" s="12">
        <v>0</v>
      </c>
      <c r="HZ53" s="12">
        <v>0</v>
      </c>
      <c r="IA53" s="12">
        <v>0</v>
      </c>
      <c r="IB53" s="12">
        <v>0</v>
      </c>
      <c r="IC53" s="13"/>
      <c r="ID53" s="12">
        <v>0</v>
      </c>
      <c r="IE53" s="12">
        <v>0</v>
      </c>
      <c r="IF53" s="12">
        <v>0</v>
      </c>
      <c r="IG53" s="12">
        <v>0</v>
      </c>
      <c r="IH53" s="13"/>
      <c r="II53" s="12">
        <v>0</v>
      </c>
      <c r="IJ53" s="12">
        <v>0</v>
      </c>
      <c r="IK53" s="12">
        <v>0</v>
      </c>
      <c r="IL53" s="12">
        <v>0</v>
      </c>
      <c r="IM53" s="13"/>
      <c r="IN53" s="12">
        <v>0</v>
      </c>
      <c r="IO53" s="12">
        <v>0</v>
      </c>
      <c r="IP53" s="12">
        <v>0</v>
      </c>
      <c r="IQ53" s="12">
        <v>0</v>
      </c>
      <c r="IR53" s="13"/>
      <c r="IS53" s="12">
        <v>0</v>
      </c>
      <c r="IT53" s="12">
        <v>0</v>
      </c>
      <c r="IU53" s="12">
        <v>0</v>
      </c>
      <c r="IV53" s="12">
        <v>0</v>
      </c>
      <c r="IW53" s="13"/>
      <c r="IX53" s="12">
        <v>0</v>
      </c>
      <c r="IY53" s="12">
        <v>0</v>
      </c>
      <c r="IZ53" s="12">
        <v>0</v>
      </c>
      <c r="JA53" s="12">
        <v>0</v>
      </c>
      <c r="JB53" s="13"/>
    </row>
    <row r="54" spans="1:262" hidden="1">
      <c r="A54" s="10">
        <v>48</v>
      </c>
      <c r="B54" s="11" t="s">
        <v>41</v>
      </c>
      <c r="C54" s="12">
        <v>0</v>
      </c>
      <c r="D54" s="12">
        <v>0</v>
      </c>
      <c r="E54" s="12">
        <v>0</v>
      </c>
      <c r="F54" s="12">
        <v>0</v>
      </c>
      <c r="G54" s="13"/>
      <c r="H54" s="12">
        <v>0</v>
      </c>
      <c r="I54" s="12">
        <v>0</v>
      </c>
      <c r="J54" s="12">
        <v>0</v>
      </c>
      <c r="K54" s="12">
        <v>0</v>
      </c>
      <c r="L54" s="13"/>
      <c r="M54" s="12">
        <v>0</v>
      </c>
      <c r="N54" s="12">
        <v>0</v>
      </c>
      <c r="O54" s="12">
        <v>0</v>
      </c>
      <c r="P54" s="12">
        <v>0</v>
      </c>
      <c r="Q54" s="13"/>
      <c r="R54" s="12">
        <v>0</v>
      </c>
      <c r="S54" s="12">
        <v>0</v>
      </c>
      <c r="T54" s="12">
        <v>0</v>
      </c>
      <c r="U54" s="12">
        <v>0</v>
      </c>
      <c r="V54" s="13"/>
      <c r="W54" s="12">
        <v>0</v>
      </c>
      <c r="X54" s="12">
        <v>0</v>
      </c>
      <c r="Y54" s="12">
        <v>0</v>
      </c>
      <c r="Z54" s="12">
        <v>0</v>
      </c>
      <c r="AA54" s="13"/>
      <c r="AB54" s="12">
        <v>0</v>
      </c>
      <c r="AC54" s="12">
        <v>0</v>
      </c>
      <c r="AD54" s="12">
        <v>0</v>
      </c>
      <c r="AE54" s="12">
        <v>0</v>
      </c>
      <c r="AF54" s="13"/>
      <c r="AG54" s="12">
        <v>0</v>
      </c>
      <c r="AH54" s="12">
        <v>0</v>
      </c>
      <c r="AI54" s="12">
        <v>0</v>
      </c>
      <c r="AJ54" s="12">
        <v>0</v>
      </c>
      <c r="AK54" s="13"/>
      <c r="AL54" s="12">
        <v>0</v>
      </c>
      <c r="AM54" s="12">
        <v>0</v>
      </c>
      <c r="AN54" s="12">
        <v>0</v>
      </c>
      <c r="AO54" s="12">
        <v>0</v>
      </c>
      <c r="AP54" s="13"/>
      <c r="AQ54" s="12">
        <v>0</v>
      </c>
      <c r="AR54" s="12">
        <v>0</v>
      </c>
      <c r="AS54" s="12">
        <v>0</v>
      </c>
      <c r="AT54" s="12">
        <v>0</v>
      </c>
      <c r="AU54" s="13"/>
      <c r="AV54" s="12">
        <v>0</v>
      </c>
      <c r="AW54" s="12">
        <v>0</v>
      </c>
      <c r="AX54" s="12">
        <v>0</v>
      </c>
      <c r="AY54" s="12">
        <v>0</v>
      </c>
      <c r="AZ54" s="13"/>
      <c r="BA54" s="12">
        <v>0</v>
      </c>
      <c r="BB54" s="12">
        <v>0</v>
      </c>
      <c r="BC54" s="12">
        <v>0</v>
      </c>
      <c r="BD54" s="12">
        <v>0</v>
      </c>
      <c r="BE54" s="13"/>
      <c r="BF54" s="12">
        <v>0</v>
      </c>
      <c r="BG54" s="12">
        <v>0</v>
      </c>
      <c r="BH54" s="12">
        <v>0</v>
      </c>
      <c r="BI54" s="12">
        <v>0</v>
      </c>
      <c r="BJ54" s="13"/>
      <c r="BK54" s="12">
        <v>0</v>
      </c>
      <c r="BL54" s="12">
        <v>0</v>
      </c>
      <c r="BM54" s="12">
        <v>0</v>
      </c>
      <c r="BN54" s="12">
        <v>0</v>
      </c>
      <c r="BO54" s="13"/>
      <c r="BP54" s="12">
        <v>0</v>
      </c>
      <c r="BQ54" s="12">
        <v>0</v>
      </c>
      <c r="BR54" s="12">
        <v>0</v>
      </c>
      <c r="BS54" s="12">
        <v>0</v>
      </c>
      <c r="BT54" s="13"/>
      <c r="BU54" s="12">
        <v>0</v>
      </c>
      <c r="BV54" s="12">
        <v>0</v>
      </c>
      <c r="BW54" s="12">
        <v>0</v>
      </c>
      <c r="BX54" s="12">
        <v>0</v>
      </c>
      <c r="BY54" s="13"/>
      <c r="BZ54" s="12">
        <v>0</v>
      </c>
      <c r="CA54" s="12">
        <v>0</v>
      </c>
      <c r="CB54" s="12">
        <v>0</v>
      </c>
      <c r="CC54" s="12">
        <v>0</v>
      </c>
      <c r="CD54" s="13"/>
      <c r="CE54" s="12">
        <v>0</v>
      </c>
      <c r="CF54" s="12">
        <v>0</v>
      </c>
      <c r="CG54" s="12">
        <v>0</v>
      </c>
      <c r="CH54" s="12">
        <v>0</v>
      </c>
      <c r="CI54" s="13"/>
      <c r="CJ54" s="12">
        <v>1</v>
      </c>
      <c r="CK54" s="12">
        <v>250000</v>
      </c>
      <c r="CL54" s="12">
        <v>0</v>
      </c>
      <c r="CM54" s="12">
        <v>250000</v>
      </c>
      <c r="CN54" s="13"/>
      <c r="CO54" s="12">
        <v>0</v>
      </c>
      <c r="CP54" s="12">
        <v>0</v>
      </c>
      <c r="CQ54" s="12">
        <v>0</v>
      </c>
      <c r="CR54" s="12">
        <v>0</v>
      </c>
      <c r="CS54" s="13"/>
      <c r="CT54" s="12">
        <v>0</v>
      </c>
      <c r="CU54" s="12">
        <v>0</v>
      </c>
      <c r="CV54" s="12">
        <v>0</v>
      </c>
      <c r="CW54" s="12">
        <v>0</v>
      </c>
      <c r="CX54" s="13"/>
      <c r="CY54" s="12">
        <v>0</v>
      </c>
      <c r="CZ54" s="12">
        <v>0</v>
      </c>
      <c r="DA54" s="12">
        <v>0</v>
      </c>
      <c r="DB54" s="12">
        <v>0</v>
      </c>
      <c r="DC54" s="13"/>
      <c r="DD54" s="12">
        <v>0</v>
      </c>
      <c r="DE54" s="12">
        <v>0</v>
      </c>
      <c r="DF54" s="12">
        <v>0</v>
      </c>
      <c r="DG54" s="12">
        <v>0</v>
      </c>
      <c r="DH54" s="13"/>
      <c r="DI54" s="12">
        <v>2</v>
      </c>
      <c r="DJ54" s="12">
        <v>55000</v>
      </c>
      <c r="DK54" s="12">
        <v>0</v>
      </c>
      <c r="DL54" s="12">
        <v>55000</v>
      </c>
      <c r="DM54" s="13"/>
      <c r="DN54" s="12">
        <v>0</v>
      </c>
      <c r="DO54" s="12">
        <v>0</v>
      </c>
      <c r="DP54" s="12">
        <v>0</v>
      </c>
      <c r="DQ54" s="12">
        <v>0</v>
      </c>
      <c r="DR54" s="13"/>
      <c r="DS54" s="12">
        <v>0</v>
      </c>
      <c r="DT54" s="12">
        <v>0</v>
      </c>
      <c r="DU54" s="12">
        <v>0</v>
      </c>
      <c r="DV54" s="12">
        <v>0</v>
      </c>
      <c r="DW54" s="13"/>
      <c r="DX54" s="12">
        <v>0</v>
      </c>
      <c r="DY54" s="12">
        <v>0</v>
      </c>
      <c r="DZ54" s="12">
        <v>0</v>
      </c>
      <c r="EA54" s="12">
        <v>0</v>
      </c>
      <c r="EB54" s="13"/>
      <c r="EC54" s="12">
        <v>0</v>
      </c>
      <c r="ED54" s="12">
        <v>0</v>
      </c>
      <c r="EE54" s="12">
        <v>0</v>
      </c>
      <c r="EF54" s="12">
        <v>0</v>
      </c>
      <c r="EG54" s="13"/>
      <c r="EH54" s="12">
        <v>0</v>
      </c>
      <c r="EI54" s="12">
        <v>0</v>
      </c>
      <c r="EJ54" s="12">
        <v>0</v>
      </c>
      <c r="EK54" s="12">
        <v>0</v>
      </c>
      <c r="EL54" s="13"/>
      <c r="EM54" s="12">
        <v>0</v>
      </c>
      <c r="EN54" s="12">
        <v>0</v>
      </c>
      <c r="EO54" s="12">
        <v>0</v>
      </c>
      <c r="EP54" s="12">
        <v>0</v>
      </c>
      <c r="EQ54" s="13"/>
      <c r="ER54" s="12">
        <v>0</v>
      </c>
      <c r="ES54" s="12">
        <v>0</v>
      </c>
      <c r="ET54" s="12">
        <v>0</v>
      </c>
      <c r="EU54" s="12">
        <v>0</v>
      </c>
      <c r="EV54" s="13"/>
      <c r="EW54" s="12">
        <v>0</v>
      </c>
      <c r="EX54" s="12">
        <v>0</v>
      </c>
      <c r="EY54" s="12">
        <v>0</v>
      </c>
      <c r="EZ54" s="12">
        <v>0</v>
      </c>
      <c r="FA54" s="13"/>
      <c r="FB54" s="12">
        <v>0</v>
      </c>
      <c r="FC54" s="12">
        <v>0</v>
      </c>
      <c r="FD54" s="12">
        <v>0</v>
      </c>
      <c r="FE54" s="12">
        <v>0</v>
      </c>
      <c r="FF54" s="13"/>
      <c r="FG54" s="12">
        <v>0</v>
      </c>
      <c r="FH54" s="12">
        <v>0</v>
      </c>
      <c r="FI54" s="12">
        <v>0</v>
      </c>
      <c r="FJ54" s="12">
        <v>0</v>
      </c>
      <c r="FK54" s="13"/>
      <c r="FL54" s="12">
        <v>0</v>
      </c>
      <c r="FM54" s="12">
        <v>0</v>
      </c>
      <c r="FN54" s="12">
        <v>0</v>
      </c>
      <c r="FO54" s="12">
        <v>0</v>
      </c>
      <c r="FP54" s="13"/>
      <c r="FQ54" s="12">
        <v>0</v>
      </c>
      <c r="FR54" s="12">
        <v>0</v>
      </c>
      <c r="FS54" s="12">
        <v>0</v>
      </c>
      <c r="FT54" s="12">
        <v>0</v>
      </c>
      <c r="FU54" s="13"/>
      <c r="FV54" s="12">
        <v>0</v>
      </c>
      <c r="FW54" s="12">
        <v>0</v>
      </c>
      <c r="FX54" s="12">
        <v>0</v>
      </c>
      <c r="FY54" s="12">
        <v>0</v>
      </c>
      <c r="FZ54" s="13"/>
      <c r="GA54" s="12">
        <v>0</v>
      </c>
      <c r="GB54" s="12">
        <v>0</v>
      </c>
      <c r="GC54" s="12">
        <v>0</v>
      </c>
      <c r="GD54" s="12">
        <v>0</v>
      </c>
      <c r="GE54" s="13"/>
      <c r="GF54" s="12">
        <v>0</v>
      </c>
      <c r="GG54" s="12">
        <v>0</v>
      </c>
      <c r="GH54" s="12">
        <v>0</v>
      </c>
      <c r="GI54" s="12">
        <v>0</v>
      </c>
      <c r="GJ54" s="13"/>
      <c r="GK54" s="12">
        <v>0</v>
      </c>
      <c r="GL54" s="12">
        <v>0</v>
      </c>
      <c r="GM54" s="12">
        <v>0</v>
      </c>
      <c r="GN54" s="12">
        <v>0</v>
      </c>
      <c r="GO54" s="13"/>
      <c r="GP54" s="12">
        <v>0</v>
      </c>
      <c r="GQ54" s="12">
        <v>0</v>
      </c>
      <c r="GR54" s="12">
        <v>0</v>
      </c>
      <c r="GS54" s="12">
        <v>0</v>
      </c>
      <c r="GT54" s="13"/>
      <c r="GU54" s="12">
        <v>0</v>
      </c>
      <c r="GV54" s="12">
        <v>0</v>
      </c>
      <c r="GW54" s="12">
        <v>0</v>
      </c>
      <c r="GX54" s="12">
        <v>0</v>
      </c>
      <c r="GY54" s="13"/>
      <c r="GZ54" s="12">
        <v>0</v>
      </c>
      <c r="HA54" s="12">
        <v>0</v>
      </c>
      <c r="HB54" s="12">
        <v>0</v>
      </c>
      <c r="HC54" s="12">
        <v>0</v>
      </c>
      <c r="HD54" s="13"/>
      <c r="HE54" s="12">
        <v>0</v>
      </c>
      <c r="HF54" s="12">
        <v>0</v>
      </c>
      <c r="HG54" s="12">
        <v>0</v>
      </c>
      <c r="HH54" s="12">
        <v>0</v>
      </c>
      <c r="HI54" s="13"/>
      <c r="HJ54" s="12">
        <v>0</v>
      </c>
      <c r="HK54" s="12">
        <v>0</v>
      </c>
      <c r="HL54" s="12">
        <v>0</v>
      </c>
      <c r="HM54" s="12">
        <v>0</v>
      </c>
      <c r="HN54" s="13"/>
      <c r="HO54" s="12">
        <v>0</v>
      </c>
      <c r="HP54" s="12">
        <v>0</v>
      </c>
      <c r="HQ54" s="12">
        <v>0</v>
      </c>
      <c r="HR54" s="12">
        <v>0</v>
      </c>
      <c r="HS54" s="13"/>
      <c r="HT54" s="12">
        <v>0</v>
      </c>
      <c r="HU54" s="12">
        <v>0</v>
      </c>
      <c r="HV54" s="12">
        <v>0</v>
      </c>
      <c r="HW54" s="12">
        <v>0</v>
      </c>
      <c r="HX54" s="13"/>
      <c r="HY54" s="12">
        <v>0</v>
      </c>
      <c r="HZ54" s="12">
        <v>0</v>
      </c>
      <c r="IA54" s="12">
        <v>0</v>
      </c>
      <c r="IB54" s="12">
        <v>0</v>
      </c>
      <c r="IC54" s="13"/>
      <c r="ID54" s="12">
        <v>0</v>
      </c>
      <c r="IE54" s="12">
        <v>0</v>
      </c>
      <c r="IF54" s="12">
        <v>0</v>
      </c>
      <c r="IG54" s="12">
        <v>0</v>
      </c>
      <c r="IH54" s="13"/>
      <c r="II54" s="12">
        <v>0</v>
      </c>
      <c r="IJ54" s="12">
        <v>0</v>
      </c>
      <c r="IK54" s="12">
        <v>0</v>
      </c>
      <c r="IL54" s="12">
        <v>0</v>
      </c>
      <c r="IM54" s="13"/>
      <c r="IN54" s="12">
        <v>0</v>
      </c>
      <c r="IO54" s="12">
        <v>0</v>
      </c>
      <c r="IP54" s="12">
        <v>0</v>
      </c>
      <c r="IQ54" s="12">
        <v>0</v>
      </c>
      <c r="IR54" s="13"/>
      <c r="IS54" s="12">
        <v>0</v>
      </c>
      <c r="IT54" s="12">
        <v>0</v>
      </c>
      <c r="IU54" s="12">
        <v>0</v>
      </c>
      <c r="IV54" s="12">
        <v>0</v>
      </c>
      <c r="IW54" s="13"/>
      <c r="IX54" s="12">
        <v>0</v>
      </c>
      <c r="IY54" s="12">
        <v>305000</v>
      </c>
      <c r="IZ54" s="12">
        <v>0</v>
      </c>
      <c r="JA54" s="12">
        <v>305000</v>
      </c>
      <c r="JB54" s="13"/>
    </row>
    <row r="55" spans="1:262" hidden="1">
      <c r="A55" s="10">
        <v>49</v>
      </c>
      <c r="B55" s="11" t="s">
        <v>42</v>
      </c>
      <c r="C55" s="12">
        <v>0</v>
      </c>
      <c r="D55" s="12">
        <v>0</v>
      </c>
      <c r="E55" s="12">
        <v>0</v>
      </c>
      <c r="F55" s="12">
        <v>0</v>
      </c>
      <c r="G55" s="13"/>
      <c r="H55" s="12">
        <v>0</v>
      </c>
      <c r="I55" s="12">
        <v>0</v>
      </c>
      <c r="J55" s="12">
        <v>0</v>
      </c>
      <c r="K55" s="12">
        <v>0</v>
      </c>
      <c r="L55" s="13"/>
      <c r="M55" s="12">
        <v>0</v>
      </c>
      <c r="N55" s="12">
        <v>0</v>
      </c>
      <c r="O55" s="12">
        <v>0</v>
      </c>
      <c r="P55" s="12">
        <v>0</v>
      </c>
      <c r="Q55" s="13"/>
      <c r="R55" s="12">
        <v>0</v>
      </c>
      <c r="S55" s="12">
        <v>0</v>
      </c>
      <c r="T55" s="12">
        <v>0</v>
      </c>
      <c r="U55" s="12">
        <v>0</v>
      </c>
      <c r="V55" s="13"/>
      <c r="W55" s="12">
        <v>0</v>
      </c>
      <c r="X55" s="12">
        <v>0</v>
      </c>
      <c r="Y55" s="12">
        <v>0</v>
      </c>
      <c r="Z55" s="12">
        <v>0</v>
      </c>
      <c r="AA55" s="13"/>
      <c r="AB55" s="12">
        <v>0</v>
      </c>
      <c r="AC55" s="12">
        <v>0</v>
      </c>
      <c r="AD55" s="12">
        <v>0</v>
      </c>
      <c r="AE55" s="12">
        <v>0</v>
      </c>
      <c r="AF55" s="13"/>
      <c r="AG55" s="12">
        <v>0</v>
      </c>
      <c r="AH55" s="12">
        <v>0</v>
      </c>
      <c r="AI55" s="12">
        <v>0</v>
      </c>
      <c r="AJ55" s="12">
        <v>0</v>
      </c>
      <c r="AK55" s="13"/>
      <c r="AL55" s="12">
        <v>0</v>
      </c>
      <c r="AM55" s="12">
        <v>0</v>
      </c>
      <c r="AN55" s="12">
        <v>0</v>
      </c>
      <c r="AO55" s="12">
        <v>0</v>
      </c>
      <c r="AP55" s="13"/>
      <c r="AQ55" s="12">
        <v>0</v>
      </c>
      <c r="AR55" s="12">
        <v>0</v>
      </c>
      <c r="AS55" s="12">
        <v>0</v>
      </c>
      <c r="AT55" s="12">
        <v>0</v>
      </c>
      <c r="AU55" s="13"/>
      <c r="AV55" s="12">
        <v>0</v>
      </c>
      <c r="AW55" s="12">
        <v>0</v>
      </c>
      <c r="AX55" s="12">
        <v>0</v>
      </c>
      <c r="AY55" s="12">
        <v>0</v>
      </c>
      <c r="AZ55" s="13"/>
      <c r="BA55" s="12">
        <v>0</v>
      </c>
      <c r="BB55" s="12">
        <v>0</v>
      </c>
      <c r="BC55" s="12">
        <v>0</v>
      </c>
      <c r="BD55" s="12">
        <v>0</v>
      </c>
      <c r="BE55" s="13"/>
      <c r="BF55" s="12">
        <v>0</v>
      </c>
      <c r="BG55" s="12">
        <v>0</v>
      </c>
      <c r="BH55" s="12">
        <v>0</v>
      </c>
      <c r="BI55" s="12">
        <v>0</v>
      </c>
      <c r="BJ55" s="13"/>
      <c r="BK55" s="12">
        <v>0</v>
      </c>
      <c r="BL55" s="12">
        <v>0</v>
      </c>
      <c r="BM55" s="12">
        <v>0</v>
      </c>
      <c r="BN55" s="12">
        <v>0</v>
      </c>
      <c r="BO55" s="13"/>
      <c r="BP55" s="12">
        <v>0</v>
      </c>
      <c r="BQ55" s="12">
        <v>0</v>
      </c>
      <c r="BR55" s="12">
        <v>0</v>
      </c>
      <c r="BS55" s="12">
        <v>0</v>
      </c>
      <c r="BT55" s="13"/>
      <c r="BU55" s="12">
        <v>0</v>
      </c>
      <c r="BV55" s="12">
        <v>0</v>
      </c>
      <c r="BW55" s="12">
        <v>0</v>
      </c>
      <c r="BX55" s="12">
        <v>0</v>
      </c>
      <c r="BY55" s="13"/>
      <c r="BZ55" s="12">
        <v>0</v>
      </c>
      <c r="CA55" s="12">
        <v>0</v>
      </c>
      <c r="CB55" s="12">
        <v>0</v>
      </c>
      <c r="CC55" s="12">
        <v>0</v>
      </c>
      <c r="CD55" s="13"/>
      <c r="CE55" s="12">
        <v>0</v>
      </c>
      <c r="CF55" s="12">
        <v>0</v>
      </c>
      <c r="CG55" s="12">
        <v>0</v>
      </c>
      <c r="CH55" s="12">
        <v>0</v>
      </c>
      <c r="CI55" s="13"/>
      <c r="CJ55" s="12">
        <v>1</v>
      </c>
      <c r="CK55" s="12">
        <v>250000</v>
      </c>
      <c r="CL55" s="12">
        <v>0</v>
      </c>
      <c r="CM55" s="12">
        <v>250000</v>
      </c>
      <c r="CN55" s="13"/>
      <c r="CO55" s="12">
        <v>0</v>
      </c>
      <c r="CP55" s="12">
        <v>0</v>
      </c>
      <c r="CQ55" s="12">
        <v>0</v>
      </c>
      <c r="CR55" s="12">
        <v>0</v>
      </c>
      <c r="CS55" s="13"/>
      <c r="CT55" s="12">
        <v>0</v>
      </c>
      <c r="CU55" s="12">
        <v>950000</v>
      </c>
      <c r="CV55" s="12">
        <v>0</v>
      </c>
      <c r="CW55" s="12">
        <v>950000</v>
      </c>
      <c r="CX55" s="13"/>
      <c r="CY55" s="12">
        <v>0</v>
      </c>
      <c r="CZ55" s="12">
        <v>0</v>
      </c>
      <c r="DA55" s="12">
        <v>0</v>
      </c>
      <c r="DB55" s="12">
        <v>0</v>
      </c>
      <c r="DC55" s="13"/>
      <c r="DD55" s="12">
        <v>0</v>
      </c>
      <c r="DE55" s="12">
        <v>0</v>
      </c>
      <c r="DF55" s="12">
        <v>0</v>
      </c>
      <c r="DG55" s="12">
        <v>0</v>
      </c>
      <c r="DH55" s="13"/>
      <c r="DI55" s="12">
        <v>2</v>
      </c>
      <c r="DJ55" s="12">
        <v>100000</v>
      </c>
      <c r="DK55" s="12">
        <v>0</v>
      </c>
      <c r="DL55" s="12">
        <v>100000</v>
      </c>
      <c r="DM55" s="13"/>
      <c r="DN55" s="12">
        <v>0</v>
      </c>
      <c r="DO55" s="12">
        <v>0</v>
      </c>
      <c r="DP55" s="12">
        <v>0</v>
      </c>
      <c r="DQ55" s="12">
        <v>0</v>
      </c>
      <c r="DR55" s="13"/>
      <c r="DS55" s="12">
        <v>0</v>
      </c>
      <c r="DT55" s="12">
        <v>0</v>
      </c>
      <c r="DU55" s="12">
        <v>0</v>
      </c>
      <c r="DV55" s="12">
        <v>0</v>
      </c>
      <c r="DW55" s="13"/>
      <c r="DX55" s="12">
        <v>0</v>
      </c>
      <c r="DY55" s="12">
        <v>0</v>
      </c>
      <c r="DZ55" s="12">
        <v>0</v>
      </c>
      <c r="EA55" s="12">
        <v>0</v>
      </c>
      <c r="EB55" s="13"/>
      <c r="EC55" s="12">
        <v>0</v>
      </c>
      <c r="ED55" s="12">
        <v>0</v>
      </c>
      <c r="EE55" s="12">
        <v>0</v>
      </c>
      <c r="EF55" s="12">
        <v>0</v>
      </c>
      <c r="EG55" s="13"/>
      <c r="EH55" s="12">
        <v>0</v>
      </c>
      <c r="EI55" s="12">
        <v>0</v>
      </c>
      <c r="EJ55" s="12">
        <v>0</v>
      </c>
      <c r="EK55" s="12">
        <v>0</v>
      </c>
      <c r="EL55" s="13"/>
      <c r="EM55" s="12">
        <v>0</v>
      </c>
      <c r="EN55" s="12">
        <v>0</v>
      </c>
      <c r="EO55" s="12">
        <v>0</v>
      </c>
      <c r="EP55" s="12">
        <v>0</v>
      </c>
      <c r="EQ55" s="13"/>
      <c r="ER55" s="12">
        <v>0</v>
      </c>
      <c r="ES55" s="12">
        <v>0</v>
      </c>
      <c r="ET55" s="12">
        <v>0</v>
      </c>
      <c r="EU55" s="12">
        <v>0</v>
      </c>
      <c r="EV55" s="13"/>
      <c r="EW55" s="12">
        <v>0</v>
      </c>
      <c r="EX55" s="12">
        <v>0</v>
      </c>
      <c r="EY55" s="12">
        <v>0</v>
      </c>
      <c r="EZ55" s="12">
        <v>0</v>
      </c>
      <c r="FA55" s="13"/>
      <c r="FB55" s="12">
        <v>0</v>
      </c>
      <c r="FC55" s="12">
        <v>0</v>
      </c>
      <c r="FD55" s="12">
        <v>0</v>
      </c>
      <c r="FE55" s="12">
        <v>0</v>
      </c>
      <c r="FF55" s="13"/>
      <c r="FG55" s="12">
        <v>0</v>
      </c>
      <c r="FH55" s="12">
        <v>0</v>
      </c>
      <c r="FI55" s="12">
        <v>0</v>
      </c>
      <c r="FJ55" s="12">
        <v>0</v>
      </c>
      <c r="FK55" s="13"/>
      <c r="FL55" s="12">
        <v>0</v>
      </c>
      <c r="FM55" s="12">
        <v>0</v>
      </c>
      <c r="FN55" s="12">
        <v>0</v>
      </c>
      <c r="FO55" s="12">
        <v>0</v>
      </c>
      <c r="FP55" s="13"/>
      <c r="FQ55" s="12">
        <v>0</v>
      </c>
      <c r="FR55" s="12">
        <v>0</v>
      </c>
      <c r="FS55" s="12">
        <v>0</v>
      </c>
      <c r="FT55" s="12">
        <v>0</v>
      </c>
      <c r="FU55" s="13"/>
      <c r="FV55" s="12">
        <v>0</v>
      </c>
      <c r="FW55" s="12">
        <v>0</v>
      </c>
      <c r="FX55" s="12">
        <v>0</v>
      </c>
      <c r="FY55" s="12">
        <v>0</v>
      </c>
      <c r="FZ55" s="13"/>
      <c r="GA55" s="12">
        <v>0</v>
      </c>
      <c r="GB55" s="12">
        <v>0</v>
      </c>
      <c r="GC55" s="12">
        <v>0</v>
      </c>
      <c r="GD55" s="12">
        <v>0</v>
      </c>
      <c r="GE55" s="13"/>
      <c r="GF55" s="12">
        <v>0</v>
      </c>
      <c r="GG55" s="12">
        <v>0</v>
      </c>
      <c r="GH55" s="12">
        <v>0</v>
      </c>
      <c r="GI55" s="12">
        <v>0</v>
      </c>
      <c r="GJ55" s="13"/>
      <c r="GK55" s="12">
        <v>0</v>
      </c>
      <c r="GL55" s="12">
        <v>0</v>
      </c>
      <c r="GM55" s="12">
        <v>0</v>
      </c>
      <c r="GN55" s="12">
        <v>0</v>
      </c>
      <c r="GO55" s="13"/>
      <c r="GP55" s="12">
        <v>0</v>
      </c>
      <c r="GQ55" s="12">
        <v>0</v>
      </c>
      <c r="GR55" s="12">
        <v>0</v>
      </c>
      <c r="GS55" s="12">
        <v>0</v>
      </c>
      <c r="GT55" s="13"/>
      <c r="GU55" s="12">
        <v>0</v>
      </c>
      <c r="GV55" s="12">
        <v>0</v>
      </c>
      <c r="GW55" s="12">
        <v>0</v>
      </c>
      <c r="GX55" s="12">
        <v>0</v>
      </c>
      <c r="GY55" s="13"/>
      <c r="GZ55" s="12">
        <v>0</v>
      </c>
      <c r="HA55" s="12">
        <v>0</v>
      </c>
      <c r="HB55" s="12">
        <v>0</v>
      </c>
      <c r="HC55" s="12">
        <v>0</v>
      </c>
      <c r="HD55" s="13"/>
      <c r="HE55" s="12">
        <v>0</v>
      </c>
      <c r="HF55" s="12">
        <v>0</v>
      </c>
      <c r="HG55" s="12">
        <v>0</v>
      </c>
      <c r="HH55" s="12">
        <v>0</v>
      </c>
      <c r="HI55" s="13"/>
      <c r="HJ55" s="12">
        <v>0</v>
      </c>
      <c r="HK55" s="12">
        <v>0</v>
      </c>
      <c r="HL55" s="12">
        <v>0</v>
      </c>
      <c r="HM55" s="12">
        <v>0</v>
      </c>
      <c r="HN55" s="13"/>
      <c r="HO55" s="12">
        <v>0</v>
      </c>
      <c r="HP55" s="12">
        <v>0</v>
      </c>
      <c r="HQ55" s="12">
        <v>0</v>
      </c>
      <c r="HR55" s="12">
        <v>0</v>
      </c>
      <c r="HS55" s="13"/>
      <c r="HT55" s="12">
        <v>0</v>
      </c>
      <c r="HU55" s="12">
        <v>0</v>
      </c>
      <c r="HV55" s="12">
        <v>0</v>
      </c>
      <c r="HW55" s="12">
        <v>0</v>
      </c>
      <c r="HX55" s="13"/>
      <c r="HY55" s="12">
        <v>0</v>
      </c>
      <c r="HZ55" s="12">
        <v>0</v>
      </c>
      <c r="IA55" s="12">
        <v>0</v>
      </c>
      <c r="IB55" s="12">
        <v>0</v>
      </c>
      <c r="IC55" s="13"/>
      <c r="ID55" s="12">
        <v>0</v>
      </c>
      <c r="IE55" s="12">
        <v>0</v>
      </c>
      <c r="IF55" s="12">
        <v>0</v>
      </c>
      <c r="IG55" s="12">
        <v>0</v>
      </c>
      <c r="IH55" s="13"/>
      <c r="II55" s="12">
        <v>0</v>
      </c>
      <c r="IJ55" s="12">
        <v>0</v>
      </c>
      <c r="IK55" s="12">
        <v>0</v>
      </c>
      <c r="IL55" s="12">
        <v>0</v>
      </c>
      <c r="IM55" s="13"/>
      <c r="IN55" s="12">
        <v>0</v>
      </c>
      <c r="IO55" s="12">
        <v>0</v>
      </c>
      <c r="IP55" s="12">
        <v>0</v>
      </c>
      <c r="IQ55" s="12">
        <v>0</v>
      </c>
      <c r="IR55" s="13"/>
      <c r="IS55" s="12">
        <v>0</v>
      </c>
      <c r="IT55" s="12">
        <v>0</v>
      </c>
      <c r="IU55" s="12">
        <v>0</v>
      </c>
      <c r="IV55" s="12">
        <v>0</v>
      </c>
      <c r="IW55" s="13"/>
      <c r="IX55" s="12">
        <v>0</v>
      </c>
      <c r="IY55" s="12">
        <v>1300000</v>
      </c>
      <c r="IZ55" s="12">
        <v>0</v>
      </c>
      <c r="JA55" s="12">
        <v>1300000</v>
      </c>
      <c r="JB55" s="13"/>
    </row>
    <row r="56" spans="1:262" hidden="1">
      <c r="A56" s="10">
        <v>50</v>
      </c>
      <c r="B56" s="11" t="s">
        <v>43</v>
      </c>
      <c r="C56" s="12">
        <v>0</v>
      </c>
      <c r="D56" s="12">
        <v>0</v>
      </c>
      <c r="E56" s="12">
        <v>0</v>
      </c>
      <c r="F56" s="12">
        <v>0</v>
      </c>
      <c r="G56" s="13"/>
      <c r="H56" s="12">
        <v>0</v>
      </c>
      <c r="I56" s="12">
        <v>0</v>
      </c>
      <c r="J56" s="12">
        <v>0</v>
      </c>
      <c r="K56" s="12">
        <v>0</v>
      </c>
      <c r="L56" s="13"/>
      <c r="M56" s="12">
        <v>0</v>
      </c>
      <c r="N56" s="12">
        <v>0</v>
      </c>
      <c r="O56" s="12">
        <v>0</v>
      </c>
      <c r="P56" s="12">
        <v>0</v>
      </c>
      <c r="Q56" s="13"/>
      <c r="R56" s="12">
        <v>0</v>
      </c>
      <c r="S56" s="12">
        <v>0</v>
      </c>
      <c r="T56" s="12">
        <v>0</v>
      </c>
      <c r="U56" s="12">
        <v>0</v>
      </c>
      <c r="V56" s="13"/>
      <c r="W56" s="12">
        <v>0</v>
      </c>
      <c r="X56" s="12">
        <v>0</v>
      </c>
      <c r="Y56" s="12">
        <v>0</v>
      </c>
      <c r="Z56" s="12">
        <v>0</v>
      </c>
      <c r="AA56" s="13"/>
      <c r="AB56" s="12">
        <v>0</v>
      </c>
      <c r="AC56" s="12">
        <v>0</v>
      </c>
      <c r="AD56" s="12">
        <v>0</v>
      </c>
      <c r="AE56" s="12">
        <v>0</v>
      </c>
      <c r="AF56" s="13"/>
      <c r="AG56" s="12">
        <v>0</v>
      </c>
      <c r="AH56" s="12">
        <v>0</v>
      </c>
      <c r="AI56" s="12">
        <v>0</v>
      </c>
      <c r="AJ56" s="12">
        <v>0</v>
      </c>
      <c r="AK56" s="13"/>
      <c r="AL56" s="12">
        <v>0</v>
      </c>
      <c r="AM56" s="12">
        <v>0</v>
      </c>
      <c r="AN56" s="12">
        <v>0</v>
      </c>
      <c r="AO56" s="12">
        <v>0</v>
      </c>
      <c r="AP56" s="13"/>
      <c r="AQ56" s="12">
        <v>0</v>
      </c>
      <c r="AR56" s="12">
        <v>0</v>
      </c>
      <c r="AS56" s="12">
        <v>0</v>
      </c>
      <c r="AT56" s="12">
        <v>0</v>
      </c>
      <c r="AU56" s="13"/>
      <c r="AV56" s="12">
        <v>0</v>
      </c>
      <c r="AW56" s="12">
        <v>0</v>
      </c>
      <c r="AX56" s="12">
        <v>0</v>
      </c>
      <c r="AY56" s="12">
        <v>0</v>
      </c>
      <c r="AZ56" s="13"/>
      <c r="BA56" s="12">
        <v>0</v>
      </c>
      <c r="BB56" s="12">
        <v>0</v>
      </c>
      <c r="BC56" s="12">
        <v>0</v>
      </c>
      <c r="BD56" s="12">
        <v>0</v>
      </c>
      <c r="BE56" s="13"/>
      <c r="BF56" s="12">
        <v>0</v>
      </c>
      <c r="BG56" s="12">
        <v>0</v>
      </c>
      <c r="BH56" s="12">
        <v>0</v>
      </c>
      <c r="BI56" s="12">
        <v>0</v>
      </c>
      <c r="BJ56" s="13"/>
      <c r="BK56" s="12">
        <v>0</v>
      </c>
      <c r="BL56" s="12">
        <v>0</v>
      </c>
      <c r="BM56" s="12">
        <v>0</v>
      </c>
      <c r="BN56" s="12">
        <v>0</v>
      </c>
      <c r="BO56" s="13"/>
      <c r="BP56" s="12">
        <v>0</v>
      </c>
      <c r="BQ56" s="12">
        <v>0</v>
      </c>
      <c r="BR56" s="12">
        <v>0</v>
      </c>
      <c r="BS56" s="12">
        <v>0</v>
      </c>
      <c r="BT56" s="13"/>
      <c r="BU56" s="12">
        <v>0</v>
      </c>
      <c r="BV56" s="12">
        <v>0</v>
      </c>
      <c r="BW56" s="12">
        <v>0</v>
      </c>
      <c r="BX56" s="12">
        <v>0</v>
      </c>
      <c r="BY56" s="13"/>
      <c r="BZ56" s="12">
        <v>0</v>
      </c>
      <c r="CA56" s="12">
        <v>0</v>
      </c>
      <c r="CB56" s="12">
        <v>0</v>
      </c>
      <c r="CC56" s="12">
        <v>0</v>
      </c>
      <c r="CD56" s="13"/>
      <c r="CE56" s="12">
        <v>0</v>
      </c>
      <c r="CF56" s="12">
        <v>0</v>
      </c>
      <c r="CG56" s="12">
        <v>0</v>
      </c>
      <c r="CH56" s="12">
        <v>0</v>
      </c>
      <c r="CI56" s="13"/>
      <c r="CJ56" s="12">
        <v>0</v>
      </c>
      <c r="CK56" s="12">
        <v>0</v>
      </c>
      <c r="CL56" s="12">
        <v>0</v>
      </c>
      <c r="CM56" s="12">
        <v>0</v>
      </c>
      <c r="CN56" s="13"/>
      <c r="CO56" s="12">
        <v>0</v>
      </c>
      <c r="CP56" s="12">
        <v>0</v>
      </c>
      <c r="CQ56" s="12">
        <v>0</v>
      </c>
      <c r="CR56" s="12">
        <v>0</v>
      </c>
      <c r="CS56" s="13"/>
      <c r="CT56" s="12">
        <v>0</v>
      </c>
      <c r="CU56" s="12">
        <v>0</v>
      </c>
      <c r="CV56" s="12">
        <v>0</v>
      </c>
      <c r="CW56" s="12">
        <v>0</v>
      </c>
      <c r="CX56" s="13"/>
      <c r="CY56" s="12">
        <v>0</v>
      </c>
      <c r="CZ56" s="12">
        <v>0</v>
      </c>
      <c r="DA56" s="12">
        <v>0</v>
      </c>
      <c r="DB56" s="12">
        <v>0</v>
      </c>
      <c r="DC56" s="13"/>
      <c r="DD56" s="12">
        <v>0</v>
      </c>
      <c r="DE56" s="12">
        <v>0</v>
      </c>
      <c r="DF56" s="12">
        <v>0</v>
      </c>
      <c r="DG56" s="12">
        <v>0</v>
      </c>
      <c r="DH56" s="13"/>
      <c r="DI56" s="12">
        <v>3</v>
      </c>
      <c r="DJ56" s="12">
        <v>105000</v>
      </c>
      <c r="DK56" s="12">
        <v>0</v>
      </c>
      <c r="DL56" s="12">
        <v>105000</v>
      </c>
      <c r="DM56" s="13"/>
      <c r="DN56" s="12">
        <v>0</v>
      </c>
      <c r="DO56" s="12">
        <v>0</v>
      </c>
      <c r="DP56" s="12">
        <v>0</v>
      </c>
      <c r="DQ56" s="12">
        <v>0</v>
      </c>
      <c r="DR56" s="13"/>
      <c r="DS56" s="12">
        <v>0</v>
      </c>
      <c r="DT56" s="12">
        <v>0</v>
      </c>
      <c r="DU56" s="12">
        <v>0</v>
      </c>
      <c r="DV56" s="12">
        <v>0</v>
      </c>
      <c r="DW56" s="13"/>
      <c r="DX56" s="12">
        <v>0</v>
      </c>
      <c r="DY56" s="12">
        <v>0</v>
      </c>
      <c r="DZ56" s="12">
        <v>0</v>
      </c>
      <c r="EA56" s="12">
        <v>0</v>
      </c>
      <c r="EB56" s="13"/>
      <c r="EC56" s="12">
        <v>0</v>
      </c>
      <c r="ED56" s="12">
        <v>0</v>
      </c>
      <c r="EE56" s="12">
        <v>0</v>
      </c>
      <c r="EF56" s="12">
        <v>0</v>
      </c>
      <c r="EG56" s="13"/>
      <c r="EH56" s="12">
        <v>0</v>
      </c>
      <c r="EI56" s="12">
        <v>0</v>
      </c>
      <c r="EJ56" s="12">
        <v>0</v>
      </c>
      <c r="EK56" s="12">
        <v>0</v>
      </c>
      <c r="EL56" s="13"/>
      <c r="EM56" s="12">
        <v>0</v>
      </c>
      <c r="EN56" s="12">
        <v>0</v>
      </c>
      <c r="EO56" s="12">
        <v>0</v>
      </c>
      <c r="EP56" s="12">
        <v>0</v>
      </c>
      <c r="EQ56" s="13"/>
      <c r="ER56" s="12">
        <v>0</v>
      </c>
      <c r="ES56" s="12">
        <v>0</v>
      </c>
      <c r="ET56" s="12">
        <v>0</v>
      </c>
      <c r="EU56" s="12">
        <v>0</v>
      </c>
      <c r="EV56" s="13"/>
      <c r="EW56" s="12">
        <v>0</v>
      </c>
      <c r="EX56" s="12">
        <v>0</v>
      </c>
      <c r="EY56" s="12">
        <v>0</v>
      </c>
      <c r="EZ56" s="12">
        <v>0</v>
      </c>
      <c r="FA56" s="13"/>
      <c r="FB56" s="12">
        <v>0</v>
      </c>
      <c r="FC56" s="12">
        <v>0</v>
      </c>
      <c r="FD56" s="12">
        <v>0</v>
      </c>
      <c r="FE56" s="12">
        <v>0</v>
      </c>
      <c r="FF56" s="13"/>
      <c r="FG56" s="12">
        <v>0</v>
      </c>
      <c r="FH56" s="12">
        <v>0</v>
      </c>
      <c r="FI56" s="12">
        <v>0</v>
      </c>
      <c r="FJ56" s="12">
        <v>0</v>
      </c>
      <c r="FK56" s="13"/>
      <c r="FL56" s="12">
        <v>0</v>
      </c>
      <c r="FM56" s="12">
        <v>0</v>
      </c>
      <c r="FN56" s="12">
        <v>0</v>
      </c>
      <c r="FO56" s="12">
        <v>0</v>
      </c>
      <c r="FP56" s="13"/>
      <c r="FQ56" s="12">
        <v>0</v>
      </c>
      <c r="FR56" s="12">
        <v>0</v>
      </c>
      <c r="FS56" s="12">
        <v>0</v>
      </c>
      <c r="FT56" s="12">
        <v>0</v>
      </c>
      <c r="FU56" s="13"/>
      <c r="FV56" s="12">
        <v>0</v>
      </c>
      <c r="FW56" s="12">
        <v>0</v>
      </c>
      <c r="FX56" s="12">
        <v>0</v>
      </c>
      <c r="FY56" s="12">
        <v>0</v>
      </c>
      <c r="FZ56" s="13"/>
      <c r="GA56" s="12">
        <v>0</v>
      </c>
      <c r="GB56" s="12">
        <v>0</v>
      </c>
      <c r="GC56" s="12">
        <v>0</v>
      </c>
      <c r="GD56" s="12">
        <v>0</v>
      </c>
      <c r="GE56" s="13"/>
      <c r="GF56" s="12">
        <v>0</v>
      </c>
      <c r="GG56" s="12">
        <v>0</v>
      </c>
      <c r="GH56" s="12">
        <v>0</v>
      </c>
      <c r="GI56" s="12">
        <v>0</v>
      </c>
      <c r="GJ56" s="13"/>
      <c r="GK56" s="12">
        <v>0</v>
      </c>
      <c r="GL56" s="12">
        <v>0</v>
      </c>
      <c r="GM56" s="12">
        <v>0</v>
      </c>
      <c r="GN56" s="12">
        <v>0</v>
      </c>
      <c r="GO56" s="13"/>
      <c r="GP56" s="12">
        <v>0</v>
      </c>
      <c r="GQ56" s="12">
        <v>0</v>
      </c>
      <c r="GR56" s="12">
        <v>0</v>
      </c>
      <c r="GS56" s="12">
        <v>0</v>
      </c>
      <c r="GT56" s="13"/>
      <c r="GU56" s="12">
        <v>0</v>
      </c>
      <c r="GV56" s="12">
        <v>0</v>
      </c>
      <c r="GW56" s="12">
        <v>0</v>
      </c>
      <c r="GX56" s="12">
        <v>0</v>
      </c>
      <c r="GY56" s="13"/>
      <c r="GZ56" s="12">
        <v>0</v>
      </c>
      <c r="HA56" s="12">
        <v>0</v>
      </c>
      <c r="HB56" s="12">
        <v>0</v>
      </c>
      <c r="HC56" s="12">
        <v>0</v>
      </c>
      <c r="HD56" s="13"/>
      <c r="HE56" s="12">
        <v>0</v>
      </c>
      <c r="HF56" s="12">
        <v>0</v>
      </c>
      <c r="HG56" s="12">
        <v>0</v>
      </c>
      <c r="HH56" s="12">
        <v>0</v>
      </c>
      <c r="HI56" s="13"/>
      <c r="HJ56" s="12">
        <v>0</v>
      </c>
      <c r="HK56" s="12">
        <v>0</v>
      </c>
      <c r="HL56" s="12">
        <v>0</v>
      </c>
      <c r="HM56" s="12">
        <v>0</v>
      </c>
      <c r="HN56" s="13"/>
      <c r="HO56" s="12">
        <v>0</v>
      </c>
      <c r="HP56" s="12">
        <v>0</v>
      </c>
      <c r="HQ56" s="12">
        <v>0</v>
      </c>
      <c r="HR56" s="12">
        <v>0</v>
      </c>
      <c r="HS56" s="13"/>
      <c r="HT56" s="12">
        <v>0</v>
      </c>
      <c r="HU56" s="12">
        <v>0</v>
      </c>
      <c r="HV56" s="12">
        <v>0</v>
      </c>
      <c r="HW56" s="12">
        <v>0</v>
      </c>
      <c r="HX56" s="13"/>
      <c r="HY56" s="12">
        <v>0</v>
      </c>
      <c r="HZ56" s="12">
        <v>0</v>
      </c>
      <c r="IA56" s="12">
        <v>0</v>
      </c>
      <c r="IB56" s="12">
        <v>0</v>
      </c>
      <c r="IC56" s="13"/>
      <c r="ID56" s="12">
        <v>0</v>
      </c>
      <c r="IE56" s="12">
        <v>0</v>
      </c>
      <c r="IF56" s="12">
        <v>0</v>
      </c>
      <c r="IG56" s="12">
        <v>0</v>
      </c>
      <c r="IH56" s="13"/>
      <c r="II56" s="12">
        <v>0</v>
      </c>
      <c r="IJ56" s="12">
        <v>0</v>
      </c>
      <c r="IK56" s="12">
        <v>0</v>
      </c>
      <c r="IL56" s="12">
        <v>0</v>
      </c>
      <c r="IM56" s="13"/>
      <c r="IN56" s="12">
        <v>0</v>
      </c>
      <c r="IO56" s="12">
        <v>0</v>
      </c>
      <c r="IP56" s="12">
        <v>0</v>
      </c>
      <c r="IQ56" s="12">
        <v>0</v>
      </c>
      <c r="IR56" s="13"/>
      <c r="IS56" s="12">
        <v>0</v>
      </c>
      <c r="IT56" s="12">
        <v>0</v>
      </c>
      <c r="IU56" s="12">
        <v>0</v>
      </c>
      <c r="IV56" s="12">
        <v>0</v>
      </c>
      <c r="IW56" s="13"/>
      <c r="IX56" s="12">
        <v>0</v>
      </c>
      <c r="IY56" s="12">
        <v>105000</v>
      </c>
      <c r="IZ56" s="12">
        <v>0</v>
      </c>
      <c r="JA56" s="12">
        <v>105000</v>
      </c>
      <c r="JB56" s="13"/>
    </row>
    <row r="57" spans="1:262" hidden="1">
      <c r="A57" s="10">
        <v>51</v>
      </c>
      <c r="B57" s="11" t="s">
        <v>44</v>
      </c>
      <c r="C57" s="12">
        <v>0</v>
      </c>
      <c r="D57" s="12">
        <v>0</v>
      </c>
      <c r="E57" s="12">
        <v>0</v>
      </c>
      <c r="F57" s="12">
        <v>0</v>
      </c>
      <c r="G57" s="13"/>
      <c r="H57" s="12">
        <v>0</v>
      </c>
      <c r="I57" s="12">
        <v>0</v>
      </c>
      <c r="J57" s="12">
        <v>0</v>
      </c>
      <c r="K57" s="12">
        <v>0</v>
      </c>
      <c r="L57" s="13"/>
      <c r="M57" s="12">
        <v>0</v>
      </c>
      <c r="N57" s="12">
        <v>0</v>
      </c>
      <c r="O57" s="12">
        <v>0</v>
      </c>
      <c r="P57" s="12">
        <v>0</v>
      </c>
      <c r="Q57" s="13"/>
      <c r="R57" s="12">
        <v>0</v>
      </c>
      <c r="S57" s="12">
        <v>0</v>
      </c>
      <c r="T57" s="12">
        <v>0</v>
      </c>
      <c r="U57" s="12">
        <v>0</v>
      </c>
      <c r="V57" s="13"/>
      <c r="W57" s="12">
        <v>0</v>
      </c>
      <c r="X57" s="12">
        <v>0</v>
      </c>
      <c r="Y57" s="12">
        <v>0</v>
      </c>
      <c r="Z57" s="12">
        <v>0</v>
      </c>
      <c r="AA57" s="13"/>
      <c r="AB57" s="12">
        <v>0</v>
      </c>
      <c r="AC57" s="12">
        <v>0</v>
      </c>
      <c r="AD57" s="12">
        <v>0</v>
      </c>
      <c r="AE57" s="12">
        <v>0</v>
      </c>
      <c r="AF57" s="13"/>
      <c r="AG57" s="12">
        <v>0</v>
      </c>
      <c r="AH57" s="12">
        <v>0</v>
      </c>
      <c r="AI57" s="12">
        <v>0</v>
      </c>
      <c r="AJ57" s="12">
        <v>0</v>
      </c>
      <c r="AK57" s="13"/>
      <c r="AL57" s="12">
        <v>0</v>
      </c>
      <c r="AM57" s="12">
        <v>0</v>
      </c>
      <c r="AN57" s="12">
        <v>0</v>
      </c>
      <c r="AO57" s="12">
        <v>0</v>
      </c>
      <c r="AP57" s="13"/>
      <c r="AQ57" s="12">
        <v>0</v>
      </c>
      <c r="AR57" s="12">
        <v>0</v>
      </c>
      <c r="AS57" s="12">
        <v>0</v>
      </c>
      <c r="AT57" s="12">
        <v>0</v>
      </c>
      <c r="AU57" s="13"/>
      <c r="AV57" s="12">
        <v>0</v>
      </c>
      <c r="AW57" s="12">
        <v>0</v>
      </c>
      <c r="AX57" s="12">
        <v>0</v>
      </c>
      <c r="AY57" s="12">
        <v>0</v>
      </c>
      <c r="AZ57" s="13"/>
      <c r="BA57" s="12">
        <v>0</v>
      </c>
      <c r="BB57" s="12">
        <v>0</v>
      </c>
      <c r="BC57" s="12">
        <v>0</v>
      </c>
      <c r="BD57" s="12">
        <v>0</v>
      </c>
      <c r="BE57" s="13"/>
      <c r="BF57" s="12">
        <v>0</v>
      </c>
      <c r="BG57" s="12">
        <v>0</v>
      </c>
      <c r="BH57" s="12">
        <v>0</v>
      </c>
      <c r="BI57" s="12">
        <v>0</v>
      </c>
      <c r="BJ57" s="13"/>
      <c r="BK57" s="12">
        <v>0</v>
      </c>
      <c r="BL57" s="12">
        <v>0</v>
      </c>
      <c r="BM57" s="12">
        <v>0</v>
      </c>
      <c r="BN57" s="12">
        <v>0</v>
      </c>
      <c r="BO57" s="13"/>
      <c r="BP57" s="12">
        <v>0</v>
      </c>
      <c r="BQ57" s="12">
        <v>0</v>
      </c>
      <c r="BR57" s="12">
        <v>0</v>
      </c>
      <c r="BS57" s="12">
        <v>0</v>
      </c>
      <c r="BT57" s="13"/>
      <c r="BU57" s="12">
        <v>0</v>
      </c>
      <c r="BV57" s="12">
        <v>0</v>
      </c>
      <c r="BW57" s="12">
        <v>0</v>
      </c>
      <c r="BX57" s="12">
        <v>0</v>
      </c>
      <c r="BY57" s="13"/>
      <c r="BZ57" s="12">
        <v>0</v>
      </c>
      <c r="CA57" s="12">
        <v>0</v>
      </c>
      <c r="CB57" s="12">
        <v>0</v>
      </c>
      <c r="CC57" s="12">
        <v>0</v>
      </c>
      <c r="CD57" s="13"/>
      <c r="CE57" s="12">
        <v>0</v>
      </c>
      <c r="CF57" s="12">
        <v>0</v>
      </c>
      <c r="CG57" s="12">
        <v>0</v>
      </c>
      <c r="CH57" s="12">
        <v>0</v>
      </c>
      <c r="CI57" s="13"/>
      <c r="CJ57" s="12">
        <v>0</v>
      </c>
      <c r="CK57" s="12">
        <v>0</v>
      </c>
      <c r="CL57" s="12">
        <v>0</v>
      </c>
      <c r="CM57" s="12">
        <v>0</v>
      </c>
      <c r="CN57" s="13"/>
      <c r="CO57" s="12">
        <v>0</v>
      </c>
      <c r="CP57" s="12">
        <v>0</v>
      </c>
      <c r="CQ57" s="12">
        <v>0</v>
      </c>
      <c r="CR57" s="12">
        <v>0</v>
      </c>
      <c r="CS57" s="13"/>
      <c r="CT57" s="12">
        <v>0</v>
      </c>
      <c r="CU57" s="12">
        <v>0</v>
      </c>
      <c r="CV57" s="12">
        <v>0</v>
      </c>
      <c r="CW57" s="12">
        <v>0</v>
      </c>
      <c r="CX57" s="13"/>
      <c r="CY57" s="12">
        <v>0</v>
      </c>
      <c r="CZ57" s="12">
        <v>0</v>
      </c>
      <c r="DA57" s="12">
        <v>0</v>
      </c>
      <c r="DB57" s="12">
        <v>0</v>
      </c>
      <c r="DC57" s="13"/>
      <c r="DD57" s="12">
        <v>0</v>
      </c>
      <c r="DE57" s="12">
        <v>0</v>
      </c>
      <c r="DF57" s="12">
        <v>0</v>
      </c>
      <c r="DG57" s="12">
        <v>0</v>
      </c>
      <c r="DH57" s="13"/>
      <c r="DI57" s="12">
        <v>1</v>
      </c>
      <c r="DJ57" s="12">
        <v>5000</v>
      </c>
      <c r="DK57" s="12">
        <v>0</v>
      </c>
      <c r="DL57" s="12">
        <v>5000</v>
      </c>
      <c r="DM57" s="13"/>
      <c r="DN57" s="12">
        <v>0</v>
      </c>
      <c r="DO57" s="12">
        <v>0</v>
      </c>
      <c r="DP57" s="12">
        <v>0</v>
      </c>
      <c r="DQ57" s="12">
        <v>0</v>
      </c>
      <c r="DR57" s="13"/>
      <c r="DS57" s="12">
        <v>0</v>
      </c>
      <c r="DT57" s="12">
        <v>0</v>
      </c>
      <c r="DU57" s="12">
        <v>0</v>
      </c>
      <c r="DV57" s="12">
        <v>0</v>
      </c>
      <c r="DW57" s="13"/>
      <c r="DX57" s="12">
        <v>0</v>
      </c>
      <c r="DY57" s="12">
        <v>0</v>
      </c>
      <c r="DZ57" s="12">
        <v>0</v>
      </c>
      <c r="EA57" s="12">
        <v>0</v>
      </c>
      <c r="EB57" s="13"/>
      <c r="EC57" s="12">
        <v>0</v>
      </c>
      <c r="ED57" s="12">
        <v>0</v>
      </c>
      <c r="EE57" s="12">
        <v>0</v>
      </c>
      <c r="EF57" s="12">
        <v>0</v>
      </c>
      <c r="EG57" s="13"/>
      <c r="EH57" s="12">
        <v>0</v>
      </c>
      <c r="EI57" s="12">
        <v>0</v>
      </c>
      <c r="EJ57" s="12">
        <v>0</v>
      </c>
      <c r="EK57" s="12">
        <v>0</v>
      </c>
      <c r="EL57" s="13"/>
      <c r="EM57" s="12">
        <v>0</v>
      </c>
      <c r="EN57" s="12">
        <v>0</v>
      </c>
      <c r="EO57" s="12">
        <v>0</v>
      </c>
      <c r="EP57" s="12">
        <v>0</v>
      </c>
      <c r="EQ57" s="13"/>
      <c r="ER57" s="12">
        <v>0</v>
      </c>
      <c r="ES57" s="12">
        <v>0</v>
      </c>
      <c r="ET57" s="12">
        <v>0</v>
      </c>
      <c r="EU57" s="12">
        <v>0</v>
      </c>
      <c r="EV57" s="13"/>
      <c r="EW57" s="12">
        <v>0</v>
      </c>
      <c r="EX57" s="12">
        <v>0</v>
      </c>
      <c r="EY57" s="12">
        <v>0</v>
      </c>
      <c r="EZ57" s="12">
        <v>0</v>
      </c>
      <c r="FA57" s="13"/>
      <c r="FB57" s="12">
        <v>0</v>
      </c>
      <c r="FC57" s="12">
        <v>0</v>
      </c>
      <c r="FD57" s="12">
        <v>0</v>
      </c>
      <c r="FE57" s="12">
        <v>0</v>
      </c>
      <c r="FF57" s="13"/>
      <c r="FG57" s="12">
        <v>0</v>
      </c>
      <c r="FH57" s="12">
        <v>0</v>
      </c>
      <c r="FI57" s="12">
        <v>0</v>
      </c>
      <c r="FJ57" s="12">
        <v>0</v>
      </c>
      <c r="FK57" s="13"/>
      <c r="FL57" s="12">
        <v>0</v>
      </c>
      <c r="FM57" s="12">
        <v>0</v>
      </c>
      <c r="FN57" s="12">
        <v>0</v>
      </c>
      <c r="FO57" s="12">
        <v>0</v>
      </c>
      <c r="FP57" s="13"/>
      <c r="FQ57" s="12">
        <v>0</v>
      </c>
      <c r="FR57" s="12">
        <v>0</v>
      </c>
      <c r="FS57" s="12">
        <v>0</v>
      </c>
      <c r="FT57" s="12">
        <v>0</v>
      </c>
      <c r="FU57" s="13"/>
      <c r="FV57" s="12">
        <v>0</v>
      </c>
      <c r="FW57" s="12">
        <v>0</v>
      </c>
      <c r="FX57" s="12">
        <v>0</v>
      </c>
      <c r="FY57" s="12">
        <v>0</v>
      </c>
      <c r="FZ57" s="13"/>
      <c r="GA57" s="12">
        <v>0</v>
      </c>
      <c r="GB57" s="12">
        <v>0</v>
      </c>
      <c r="GC57" s="12">
        <v>0</v>
      </c>
      <c r="GD57" s="12">
        <v>0</v>
      </c>
      <c r="GE57" s="13"/>
      <c r="GF57" s="12">
        <v>0</v>
      </c>
      <c r="GG57" s="12">
        <v>0</v>
      </c>
      <c r="GH57" s="12">
        <v>0</v>
      </c>
      <c r="GI57" s="12">
        <v>0</v>
      </c>
      <c r="GJ57" s="13"/>
      <c r="GK57" s="12">
        <v>0</v>
      </c>
      <c r="GL57" s="12">
        <v>0</v>
      </c>
      <c r="GM57" s="12">
        <v>0</v>
      </c>
      <c r="GN57" s="12">
        <v>0</v>
      </c>
      <c r="GO57" s="13"/>
      <c r="GP57" s="12">
        <v>0</v>
      </c>
      <c r="GQ57" s="12">
        <v>0</v>
      </c>
      <c r="GR57" s="12">
        <v>0</v>
      </c>
      <c r="GS57" s="12">
        <v>0</v>
      </c>
      <c r="GT57" s="13"/>
      <c r="GU57" s="12">
        <v>0</v>
      </c>
      <c r="GV57" s="12">
        <v>0</v>
      </c>
      <c r="GW57" s="12">
        <v>0</v>
      </c>
      <c r="GX57" s="12">
        <v>0</v>
      </c>
      <c r="GY57" s="13"/>
      <c r="GZ57" s="12">
        <v>0</v>
      </c>
      <c r="HA57" s="12">
        <v>0</v>
      </c>
      <c r="HB57" s="12">
        <v>0</v>
      </c>
      <c r="HC57" s="12">
        <v>0</v>
      </c>
      <c r="HD57" s="13"/>
      <c r="HE57" s="12">
        <v>0</v>
      </c>
      <c r="HF57" s="12">
        <v>0</v>
      </c>
      <c r="HG57" s="12">
        <v>0</v>
      </c>
      <c r="HH57" s="12">
        <v>0</v>
      </c>
      <c r="HI57" s="13"/>
      <c r="HJ57" s="12">
        <v>0</v>
      </c>
      <c r="HK57" s="12">
        <v>0</v>
      </c>
      <c r="HL57" s="12">
        <v>0</v>
      </c>
      <c r="HM57" s="12">
        <v>0</v>
      </c>
      <c r="HN57" s="13"/>
      <c r="HO57" s="12">
        <v>0</v>
      </c>
      <c r="HP57" s="12">
        <v>0</v>
      </c>
      <c r="HQ57" s="12">
        <v>0</v>
      </c>
      <c r="HR57" s="12">
        <v>0</v>
      </c>
      <c r="HS57" s="13"/>
      <c r="HT57" s="12">
        <v>0</v>
      </c>
      <c r="HU57" s="12">
        <v>0</v>
      </c>
      <c r="HV57" s="12">
        <v>0</v>
      </c>
      <c r="HW57" s="12">
        <v>0</v>
      </c>
      <c r="HX57" s="13"/>
      <c r="HY57" s="12">
        <v>0</v>
      </c>
      <c r="HZ57" s="12">
        <v>0</v>
      </c>
      <c r="IA57" s="12">
        <v>0</v>
      </c>
      <c r="IB57" s="12">
        <v>0</v>
      </c>
      <c r="IC57" s="13"/>
      <c r="ID57" s="12">
        <v>0</v>
      </c>
      <c r="IE57" s="12">
        <v>0</v>
      </c>
      <c r="IF57" s="12">
        <v>0</v>
      </c>
      <c r="IG57" s="12">
        <v>0</v>
      </c>
      <c r="IH57" s="13"/>
      <c r="II57" s="12">
        <v>0</v>
      </c>
      <c r="IJ57" s="12">
        <v>0</v>
      </c>
      <c r="IK57" s="12">
        <v>0</v>
      </c>
      <c r="IL57" s="12">
        <v>0</v>
      </c>
      <c r="IM57" s="13"/>
      <c r="IN57" s="12">
        <v>0</v>
      </c>
      <c r="IO57" s="12">
        <v>0</v>
      </c>
      <c r="IP57" s="12">
        <v>0</v>
      </c>
      <c r="IQ57" s="12">
        <v>0</v>
      </c>
      <c r="IR57" s="13"/>
      <c r="IS57" s="12">
        <v>0</v>
      </c>
      <c r="IT57" s="12">
        <v>0</v>
      </c>
      <c r="IU57" s="12">
        <v>0</v>
      </c>
      <c r="IV57" s="12">
        <v>0</v>
      </c>
      <c r="IW57" s="13"/>
      <c r="IX57" s="12">
        <v>0</v>
      </c>
      <c r="IY57" s="12">
        <v>5000</v>
      </c>
      <c r="IZ57" s="12">
        <v>0</v>
      </c>
      <c r="JA57" s="12">
        <v>5000</v>
      </c>
      <c r="JB57" s="13"/>
    </row>
    <row r="58" spans="1:262" hidden="1">
      <c r="A58" s="10">
        <v>52</v>
      </c>
      <c r="B58" s="11" t="s">
        <v>45</v>
      </c>
      <c r="C58" s="12">
        <v>0</v>
      </c>
      <c r="D58" s="12">
        <v>0</v>
      </c>
      <c r="E58" s="12">
        <v>0</v>
      </c>
      <c r="F58" s="12">
        <v>0</v>
      </c>
      <c r="G58" s="13"/>
      <c r="H58" s="12">
        <v>0</v>
      </c>
      <c r="I58" s="12">
        <v>0</v>
      </c>
      <c r="J58" s="12">
        <v>0</v>
      </c>
      <c r="K58" s="12">
        <v>0</v>
      </c>
      <c r="L58" s="13"/>
      <c r="M58" s="12">
        <v>0</v>
      </c>
      <c r="N58" s="12">
        <v>0</v>
      </c>
      <c r="O58" s="12">
        <v>0</v>
      </c>
      <c r="P58" s="12">
        <v>0</v>
      </c>
      <c r="Q58" s="13"/>
      <c r="R58" s="12">
        <v>0</v>
      </c>
      <c r="S58" s="12">
        <v>0</v>
      </c>
      <c r="T58" s="12">
        <v>0</v>
      </c>
      <c r="U58" s="12">
        <v>0</v>
      </c>
      <c r="V58" s="13"/>
      <c r="W58" s="12">
        <v>0</v>
      </c>
      <c r="X58" s="12">
        <v>0</v>
      </c>
      <c r="Y58" s="12">
        <v>0</v>
      </c>
      <c r="Z58" s="12">
        <v>0</v>
      </c>
      <c r="AA58" s="13"/>
      <c r="AB58" s="12">
        <v>0</v>
      </c>
      <c r="AC58" s="12">
        <v>0</v>
      </c>
      <c r="AD58" s="12">
        <v>0</v>
      </c>
      <c r="AE58" s="12">
        <v>0</v>
      </c>
      <c r="AF58" s="13"/>
      <c r="AG58" s="12">
        <v>0</v>
      </c>
      <c r="AH58" s="12">
        <v>0</v>
      </c>
      <c r="AI58" s="12">
        <v>0</v>
      </c>
      <c r="AJ58" s="12">
        <v>0</v>
      </c>
      <c r="AK58" s="13"/>
      <c r="AL58" s="12">
        <v>0</v>
      </c>
      <c r="AM58" s="12">
        <v>0</v>
      </c>
      <c r="AN58" s="12">
        <v>0</v>
      </c>
      <c r="AO58" s="12">
        <v>0</v>
      </c>
      <c r="AP58" s="13"/>
      <c r="AQ58" s="12">
        <v>0</v>
      </c>
      <c r="AR58" s="12">
        <v>0</v>
      </c>
      <c r="AS58" s="12">
        <v>0</v>
      </c>
      <c r="AT58" s="12">
        <v>0</v>
      </c>
      <c r="AU58" s="13"/>
      <c r="AV58" s="12">
        <v>0</v>
      </c>
      <c r="AW58" s="12">
        <v>0</v>
      </c>
      <c r="AX58" s="12">
        <v>0</v>
      </c>
      <c r="AY58" s="12">
        <v>0</v>
      </c>
      <c r="AZ58" s="13"/>
      <c r="BA58" s="12">
        <v>0</v>
      </c>
      <c r="BB58" s="12">
        <v>0</v>
      </c>
      <c r="BC58" s="12">
        <v>0</v>
      </c>
      <c r="BD58" s="12">
        <v>0</v>
      </c>
      <c r="BE58" s="13"/>
      <c r="BF58" s="12">
        <v>0</v>
      </c>
      <c r="BG58" s="12">
        <v>0</v>
      </c>
      <c r="BH58" s="12">
        <v>0</v>
      </c>
      <c r="BI58" s="12">
        <v>0</v>
      </c>
      <c r="BJ58" s="13"/>
      <c r="BK58" s="12">
        <v>0</v>
      </c>
      <c r="BL58" s="12">
        <v>0</v>
      </c>
      <c r="BM58" s="12">
        <v>0</v>
      </c>
      <c r="BN58" s="12">
        <v>0</v>
      </c>
      <c r="BO58" s="13"/>
      <c r="BP58" s="12">
        <v>0</v>
      </c>
      <c r="BQ58" s="12">
        <v>0</v>
      </c>
      <c r="BR58" s="12">
        <v>0</v>
      </c>
      <c r="BS58" s="12">
        <v>0</v>
      </c>
      <c r="BT58" s="13"/>
      <c r="BU58" s="12">
        <v>0</v>
      </c>
      <c r="BV58" s="12">
        <v>0</v>
      </c>
      <c r="BW58" s="12">
        <v>0</v>
      </c>
      <c r="BX58" s="12">
        <v>0</v>
      </c>
      <c r="BY58" s="13"/>
      <c r="BZ58" s="12">
        <v>0</v>
      </c>
      <c r="CA58" s="12">
        <v>0</v>
      </c>
      <c r="CB58" s="12">
        <v>0</v>
      </c>
      <c r="CC58" s="12">
        <v>0</v>
      </c>
      <c r="CD58" s="13"/>
      <c r="CE58" s="12">
        <v>0</v>
      </c>
      <c r="CF58" s="12">
        <v>0</v>
      </c>
      <c r="CG58" s="12">
        <v>0</v>
      </c>
      <c r="CH58" s="12">
        <v>0</v>
      </c>
      <c r="CI58" s="13"/>
      <c r="CJ58" s="12">
        <v>0</v>
      </c>
      <c r="CK58" s="12">
        <v>0</v>
      </c>
      <c r="CL58" s="12">
        <v>0</v>
      </c>
      <c r="CM58" s="12">
        <v>0</v>
      </c>
      <c r="CN58" s="13"/>
      <c r="CO58" s="12">
        <v>0</v>
      </c>
      <c r="CP58" s="12">
        <v>0</v>
      </c>
      <c r="CQ58" s="12">
        <v>0</v>
      </c>
      <c r="CR58" s="12">
        <v>0</v>
      </c>
      <c r="CS58" s="13"/>
      <c r="CT58" s="12">
        <v>0</v>
      </c>
      <c r="CU58" s="12">
        <v>0</v>
      </c>
      <c r="CV58" s="12">
        <v>0</v>
      </c>
      <c r="CW58" s="12">
        <v>0</v>
      </c>
      <c r="CX58" s="13"/>
      <c r="CY58" s="12">
        <v>0</v>
      </c>
      <c r="CZ58" s="12">
        <v>0</v>
      </c>
      <c r="DA58" s="12">
        <v>0</v>
      </c>
      <c r="DB58" s="12">
        <v>0</v>
      </c>
      <c r="DC58" s="13"/>
      <c r="DD58" s="12">
        <v>0</v>
      </c>
      <c r="DE58" s="12">
        <v>0</v>
      </c>
      <c r="DF58" s="12">
        <v>0</v>
      </c>
      <c r="DG58" s="12">
        <v>0</v>
      </c>
      <c r="DH58" s="13"/>
      <c r="DI58" s="12">
        <v>1</v>
      </c>
      <c r="DJ58" s="12">
        <v>5000</v>
      </c>
      <c r="DK58" s="12">
        <v>0</v>
      </c>
      <c r="DL58" s="12">
        <v>5000</v>
      </c>
      <c r="DM58" s="13"/>
      <c r="DN58" s="12">
        <v>0</v>
      </c>
      <c r="DO58" s="12">
        <v>0</v>
      </c>
      <c r="DP58" s="12">
        <v>0</v>
      </c>
      <c r="DQ58" s="12">
        <v>0</v>
      </c>
      <c r="DR58" s="13"/>
      <c r="DS58" s="12">
        <v>0</v>
      </c>
      <c r="DT58" s="12">
        <v>0</v>
      </c>
      <c r="DU58" s="12">
        <v>0</v>
      </c>
      <c r="DV58" s="12">
        <v>0</v>
      </c>
      <c r="DW58" s="13"/>
      <c r="DX58" s="12">
        <v>0</v>
      </c>
      <c r="DY58" s="12">
        <v>0</v>
      </c>
      <c r="DZ58" s="12">
        <v>0</v>
      </c>
      <c r="EA58" s="12">
        <v>0</v>
      </c>
      <c r="EB58" s="13"/>
      <c r="EC58" s="12">
        <v>0</v>
      </c>
      <c r="ED58" s="12">
        <v>0</v>
      </c>
      <c r="EE58" s="12">
        <v>0</v>
      </c>
      <c r="EF58" s="12">
        <v>0</v>
      </c>
      <c r="EG58" s="13"/>
      <c r="EH58" s="12">
        <v>0</v>
      </c>
      <c r="EI58" s="12">
        <v>0</v>
      </c>
      <c r="EJ58" s="12">
        <v>0</v>
      </c>
      <c r="EK58" s="12">
        <v>0</v>
      </c>
      <c r="EL58" s="13"/>
      <c r="EM58" s="12">
        <v>0</v>
      </c>
      <c r="EN58" s="12">
        <v>0</v>
      </c>
      <c r="EO58" s="12">
        <v>0</v>
      </c>
      <c r="EP58" s="12">
        <v>0</v>
      </c>
      <c r="EQ58" s="13"/>
      <c r="ER58" s="12">
        <v>0</v>
      </c>
      <c r="ES58" s="12">
        <v>0</v>
      </c>
      <c r="ET58" s="12">
        <v>0</v>
      </c>
      <c r="EU58" s="12">
        <v>0</v>
      </c>
      <c r="EV58" s="13"/>
      <c r="EW58" s="12">
        <v>0</v>
      </c>
      <c r="EX58" s="12">
        <v>0</v>
      </c>
      <c r="EY58" s="12">
        <v>0</v>
      </c>
      <c r="EZ58" s="12">
        <v>0</v>
      </c>
      <c r="FA58" s="13"/>
      <c r="FB58" s="12">
        <v>0</v>
      </c>
      <c r="FC58" s="12">
        <v>0</v>
      </c>
      <c r="FD58" s="12">
        <v>0</v>
      </c>
      <c r="FE58" s="12">
        <v>0</v>
      </c>
      <c r="FF58" s="13"/>
      <c r="FG58" s="12">
        <v>0</v>
      </c>
      <c r="FH58" s="12">
        <v>0</v>
      </c>
      <c r="FI58" s="12">
        <v>0</v>
      </c>
      <c r="FJ58" s="12">
        <v>0</v>
      </c>
      <c r="FK58" s="13"/>
      <c r="FL58" s="12">
        <v>0</v>
      </c>
      <c r="FM58" s="12">
        <v>0</v>
      </c>
      <c r="FN58" s="12">
        <v>0</v>
      </c>
      <c r="FO58" s="12">
        <v>0</v>
      </c>
      <c r="FP58" s="13"/>
      <c r="FQ58" s="12">
        <v>0</v>
      </c>
      <c r="FR58" s="12">
        <v>0</v>
      </c>
      <c r="FS58" s="12">
        <v>0</v>
      </c>
      <c r="FT58" s="12">
        <v>0</v>
      </c>
      <c r="FU58" s="13"/>
      <c r="FV58" s="12">
        <v>0</v>
      </c>
      <c r="FW58" s="12">
        <v>0</v>
      </c>
      <c r="FX58" s="12">
        <v>0</v>
      </c>
      <c r="FY58" s="12">
        <v>0</v>
      </c>
      <c r="FZ58" s="13"/>
      <c r="GA58" s="12">
        <v>0</v>
      </c>
      <c r="GB58" s="12">
        <v>0</v>
      </c>
      <c r="GC58" s="12">
        <v>0</v>
      </c>
      <c r="GD58" s="12">
        <v>0</v>
      </c>
      <c r="GE58" s="13"/>
      <c r="GF58" s="12">
        <v>0</v>
      </c>
      <c r="GG58" s="12">
        <v>0</v>
      </c>
      <c r="GH58" s="12">
        <v>0</v>
      </c>
      <c r="GI58" s="12">
        <v>0</v>
      </c>
      <c r="GJ58" s="13"/>
      <c r="GK58" s="12">
        <v>0</v>
      </c>
      <c r="GL58" s="12">
        <v>0</v>
      </c>
      <c r="GM58" s="12">
        <v>0</v>
      </c>
      <c r="GN58" s="12">
        <v>0</v>
      </c>
      <c r="GO58" s="13"/>
      <c r="GP58" s="12">
        <v>0</v>
      </c>
      <c r="GQ58" s="12">
        <v>0</v>
      </c>
      <c r="GR58" s="12">
        <v>0</v>
      </c>
      <c r="GS58" s="12">
        <v>0</v>
      </c>
      <c r="GT58" s="13"/>
      <c r="GU58" s="12">
        <v>0</v>
      </c>
      <c r="GV58" s="12">
        <v>0</v>
      </c>
      <c r="GW58" s="12">
        <v>0</v>
      </c>
      <c r="GX58" s="12">
        <v>0</v>
      </c>
      <c r="GY58" s="13"/>
      <c r="GZ58" s="12">
        <v>0</v>
      </c>
      <c r="HA58" s="12">
        <v>0</v>
      </c>
      <c r="HB58" s="12">
        <v>0</v>
      </c>
      <c r="HC58" s="12">
        <v>0</v>
      </c>
      <c r="HD58" s="13"/>
      <c r="HE58" s="12">
        <v>0</v>
      </c>
      <c r="HF58" s="12">
        <v>0</v>
      </c>
      <c r="HG58" s="12">
        <v>0</v>
      </c>
      <c r="HH58" s="12">
        <v>0</v>
      </c>
      <c r="HI58" s="13"/>
      <c r="HJ58" s="12">
        <v>0</v>
      </c>
      <c r="HK58" s="12">
        <v>0</v>
      </c>
      <c r="HL58" s="12">
        <v>0</v>
      </c>
      <c r="HM58" s="12">
        <v>0</v>
      </c>
      <c r="HN58" s="13"/>
      <c r="HO58" s="12">
        <v>0</v>
      </c>
      <c r="HP58" s="12">
        <v>0</v>
      </c>
      <c r="HQ58" s="12">
        <v>0</v>
      </c>
      <c r="HR58" s="12">
        <v>0</v>
      </c>
      <c r="HS58" s="13"/>
      <c r="HT58" s="12">
        <v>0</v>
      </c>
      <c r="HU58" s="12">
        <v>0</v>
      </c>
      <c r="HV58" s="12">
        <v>0</v>
      </c>
      <c r="HW58" s="12">
        <v>0</v>
      </c>
      <c r="HX58" s="13"/>
      <c r="HY58" s="12">
        <v>0</v>
      </c>
      <c r="HZ58" s="12">
        <v>0</v>
      </c>
      <c r="IA58" s="12">
        <v>0</v>
      </c>
      <c r="IB58" s="12">
        <v>0</v>
      </c>
      <c r="IC58" s="13"/>
      <c r="ID58" s="12">
        <v>0</v>
      </c>
      <c r="IE58" s="12">
        <v>0</v>
      </c>
      <c r="IF58" s="12">
        <v>0</v>
      </c>
      <c r="IG58" s="12">
        <v>0</v>
      </c>
      <c r="IH58" s="13"/>
      <c r="II58" s="12">
        <v>0</v>
      </c>
      <c r="IJ58" s="12">
        <v>0</v>
      </c>
      <c r="IK58" s="12">
        <v>0</v>
      </c>
      <c r="IL58" s="12">
        <v>0</v>
      </c>
      <c r="IM58" s="13"/>
      <c r="IN58" s="12">
        <v>0</v>
      </c>
      <c r="IO58" s="12">
        <v>0</v>
      </c>
      <c r="IP58" s="12">
        <v>0</v>
      </c>
      <c r="IQ58" s="12">
        <v>0</v>
      </c>
      <c r="IR58" s="13"/>
      <c r="IS58" s="12">
        <v>0</v>
      </c>
      <c r="IT58" s="12">
        <v>0</v>
      </c>
      <c r="IU58" s="12">
        <v>0</v>
      </c>
      <c r="IV58" s="12">
        <v>0</v>
      </c>
      <c r="IW58" s="13"/>
      <c r="IX58" s="12">
        <v>0</v>
      </c>
      <c r="IY58" s="12">
        <v>5000</v>
      </c>
      <c r="IZ58" s="12">
        <v>0</v>
      </c>
      <c r="JA58" s="12">
        <v>5000</v>
      </c>
      <c r="JB58" s="13"/>
    </row>
    <row r="59" spans="1:262" hidden="1">
      <c r="A59" s="10">
        <v>53</v>
      </c>
      <c r="B59" s="11" t="s">
        <v>46</v>
      </c>
      <c r="C59" s="12">
        <v>0</v>
      </c>
      <c r="D59" s="12">
        <v>0</v>
      </c>
      <c r="E59" s="12">
        <v>0</v>
      </c>
      <c r="F59" s="12">
        <v>0</v>
      </c>
      <c r="G59" s="13"/>
      <c r="H59" s="12">
        <v>0</v>
      </c>
      <c r="I59" s="12">
        <v>0</v>
      </c>
      <c r="J59" s="12">
        <v>0</v>
      </c>
      <c r="K59" s="12">
        <v>0</v>
      </c>
      <c r="L59" s="13"/>
      <c r="M59" s="12">
        <v>0</v>
      </c>
      <c r="N59" s="12">
        <v>0</v>
      </c>
      <c r="O59" s="12">
        <v>0</v>
      </c>
      <c r="P59" s="12">
        <v>0</v>
      </c>
      <c r="Q59" s="13"/>
      <c r="R59" s="12">
        <v>0</v>
      </c>
      <c r="S59" s="12">
        <v>0</v>
      </c>
      <c r="T59" s="12">
        <v>0</v>
      </c>
      <c r="U59" s="12">
        <v>0</v>
      </c>
      <c r="V59" s="13"/>
      <c r="W59" s="12">
        <v>0</v>
      </c>
      <c r="X59" s="12">
        <v>0</v>
      </c>
      <c r="Y59" s="12">
        <v>0</v>
      </c>
      <c r="Z59" s="12">
        <v>0</v>
      </c>
      <c r="AA59" s="13"/>
      <c r="AB59" s="12">
        <v>0</v>
      </c>
      <c r="AC59" s="12">
        <v>0</v>
      </c>
      <c r="AD59" s="12">
        <v>0</v>
      </c>
      <c r="AE59" s="12">
        <v>0</v>
      </c>
      <c r="AF59" s="13"/>
      <c r="AG59" s="12">
        <v>0</v>
      </c>
      <c r="AH59" s="12">
        <v>0</v>
      </c>
      <c r="AI59" s="12">
        <v>0</v>
      </c>
      <c r="AJ59" s="12">
        <v>0</v>
      </c>
      <c r="AK59" s="13"/>
      <c r="AL59" s="12">
        <v>0</v>
      </c>
      <c r="AM59" s="12">
        <v>0</v>
      </c>
      <c r="AN59" s="12">
        <v>0</v>
      </c>
      <c r="AO59" s="12">
        <v>0</v>
      </c>
      <c r="AP59" s="13"/>
      <c r="AQ59" s="12">
        <v>0</v>
      </c>
      <c r="AR59" s="12">
        <v>0</v>
      </c>
      <c r="AS59" s="12">
        <v>0</v>
      </c>
      <c r="AT59" s="12">
        <v>0</v>
      </c>
      <c r="AU59" s="13"/>
      <c r="AV59" s="12">
        <v>0</v>
      </c>
      <c r="AW59" s="12">
        <v>0</v>
      </c>
      <c r="AX59" s="12">
        <v>0</v>
      </c>
      <c r="AY59" s="12">
        <v>0</v>
      </c>
      <c r="AZ59" s="13"/>
      <c r="BA59" s="12">
        <v>0</v>
      </c>
      <c r="BB59" s="12">
        <v>0</v>
      </c>
      <c r="BC59" s="12">
        <v>0</v>
      </c>
      <c r="BD59" s="12">
        <v>0</v>
      </c>
      <c r="BE59" s="13"/>
      <c r="BF59" s="12">
        <v>0</v>
      </c>
      <c r="BG59" s="12">
        <v>0</v>
      </c>
      <c r="BH59" s="12">
        <v>0</v>
      </c>
      <c r="BI59" s="12">
        <v>0</v>
      </c>
      <c r="BJ59" s="13"/>
      <c r="BK59" s="12">
        <v>0</v>
      </c>
      <c r="BL59" s="12">
        <v>0</v>
      </c>
      <c r="BM59" s="12">
        <v>0</v>
      </c>
      <c r="BN59" s="12">
        <v>0</v>
      </c>
      <c r="BO59" s="13"/>
      <c r="BP59" s="12">
        <v>0</v>
      </c>
      <c r="BQ59" s="12">
        <v>0</v>
      </c>
      <c r="BR59" s="12">
        <v>0</v>
      </c>
      <c r="BS59" s="12">
        <v>0</v>
      </c>
      <c r="BT59" s="13"/>
      <c r="BU59" s="12">
        <v>0</v>
      </c>
      <c r="BV59" s="12">
        <v>0</v>
      </c>
      <c r="BW59" s="12">
        <v>0</v>
      </c>
      <c r="BX59" s="12">
        <v>0</v>
      </c>
      <c r="BY59" s="13"/>
      <c r="BZ59" s="12">
        <v>0</v>
      </c>
      <c r="CA59" s="12">
        <v>0</v>
      </c>
      <c r="CB59" s="12">
        <v>0</v>
      </c>
      <c r="CC59" s="12">
        <v>0</v>
      </c>
      <c r="CD59" s="13"/>
      <c r="CE59" s="12">
        <v>0</v>
      </c>
      <c r="CF59" s="12">
        <v>0</v>
      </c>
      <c r="CG59" s="12">
        <v>0</v>
      </c>
      <c r="CH59" s="12">
        <v>0</v>
      </c>
      <c r="CI59" s="13"/>
      <c r="CJ59" s="12">
        <v>0</v>
      </c>
      <c r="CK59" s="12">
        <v>0</v>
      </c>
      <c r="CL59" s="12">
        <v>0</v>
      </c>
      <c r="CM59" s="12">
        <v>0</v>
      </c>
      <c r="CN59" s="13"/>
      <c r="CO59" s="12">
        <v>0</v>
      </c>
      <c r="CP59" s="12">
        <v>0</v>
      </c>
      <c r="CQ59" s="12">
        <v>0</v>
      </c>
      <c r="CR59" s="12">
        <v>0</v>
      </c>
      <c r="CS59" s="13"/>
      <c r="CT59" s="12">
        <v>0</v>
      </c>
      <c r="CU59" s="12">
        <v>0</v>
      </c>
      <c r="CV59" s="12">
        <v>0</v>
      </c>
      <c r="CW59" s="12">
        <v>0</v>
      </c>
      <c r="CX59" s="13"/>
      <c r="CY59" s="12">
        <v>0</v>
      </c>
      <c r="CZ59" s="12">
        <v>0</v>
      </c>
      <c r="DA59" s="12">
        <v>0</v>
      </c>
      <c r="DB59" s="12">
        <v>0</v>
      </c>
      <c r="DC59" s="13"/>
      <c r="DD59" s="12">
        <v>0</v>
      </c>
      <c r="DE59" s="12">
        <v>0</v>
      </c>
      <c r="DF59" s="12">
        <v>0</v>
      </c>
      <c r="DG59" s="12">
        <v>0</v>
      </c>
      <c r="DH59" s="13"/>
      <c r="DI59" s="12">
        <v>2</v>
      </c>
      <c r="DJ59" s="12">
        <v>55000</v>
      </c>
      <c r="DK59" s="12">
        <v>0</v>
      </c>
      <c r="DL59" s="12">
        <v>55000</v>
      </c>
      <c r="DM59" s="13"/>
      <c r="DN59" s="12">
        <v>0</v>
      </c>
      <c r="DO59" s="12">
        <v>0</v>
      </c>
      <c r="DP59" s="12">
        <v>0</v>
      </c>
      <c r="DQ59" s="12">
        <v>0</v>
      </c>
      <c r="DR59" s="13"/>
      <c r="DS59" s="12">
        <v>0</v>
      </c>
      <c r="DT59" s="12">
        <v>0</v>
      </c>
      <c r="DU59" s="12">
        <v>0</v>
      </c>
      <c r="DV59" s="12">
        <v>0</v>
      </c>
      <c r="DW59" s="13"/>
      <c r="DX59" s="12">
        <v>0</v>
      </c>
      <c r="DY59" s="12">
        <v>0</v>
      </c>
      <c r="DZ59" s="12">
        <v>0</v>
      </c>
      <c r="EA59" s="12">
        <v>0</v>
      </c>
      <c r="EB59" s="13"/>
      <c r="EC59" s="12">
        <v>0</v>
      </c>
      <c r="ED59" s="12">
        <v>0</v>
      </c>
      <c r="EE59" s="12">
        <v>0</v>
      </c>
      <c r="EF59" s="12">
        <v>0</v>
      </c>
      <c r="EG59" s="13"/>
      <c r="EH59" s="12">
        <v>0</v>
      </c>
      <c r="EI59" s="12">
        <v>0</v>
      </c>
      <c r="EJ59" s="12">
        <v>0</v>
      </c>
      <c r="EK59" s="12">
        <v>0</v>
      </c>
      <c r="EL59" s="13"/>
      <c r="EM59" s="12">
        <v>0</v>
      </c>
      <c r="EN59" s="12">
        <v>0</v>
      </c>
      <c r="EO59" s="12">
        <v>0</v>
      </c>
      <c r="EP59" s="12">
        <v>0</v>
      </c>
      <c r="EQ59" s="13"/>
      <c r="ER59" s="12">
        <v>0</v>
      </c>
      <c r="ES59" s="12">
        <v>0</v>
      </c>
      <c r="ET59" s="12">
        <v>0</v>
      </c>
      <c r="EU59" s="12">
        <v>0</v>
      </c>
      <c r="EV59" s="13"/>
      <c r="EW59" s="12">
        <v>0</v>
      </c>
      <c r="EX59" s="12">
        <v>0</v>
      </c>
      <c r="EY59" s="12">
        <v>0</v>
      </c>
      <c r="EZ59" s="12">
        <v>0</v>
      </c>
      <c r="FA59" s="13"/>
      <c r="FB59" s="12">
        <v>0</v>
      </c>
      <c r="FC59" s="12">
        <v>0</v>
      </c>
      <c r="FD59" s="12">
        <v>0</v>
      </c>
      <c r="FE59" s="12">
        <v>0</v>
      </c>
      <c r="FF59" s="13"/>
      <c r="FG59" s="12">
        <v>0</v>
      </c>
      <c r="FH59" s="12">
        <v>0</v>
      </c>
      <c r="FI59" s="12">
        <v>0</v>
      </c>
      <c r="FJ59" s="12">
        <v>0</v>
      </c>
      <c r="FK59" s="13"/>
      <c r="FL59" s="12">
        <v>0</v>
      </c>
      <c r="FM59" s="12">
        <v>0</v>
      </c>
      <c r="FN59" s="12">
        <v>0</v>
      </c>
      <c r="FO59" s="12">
        <v>0</v>
      </c>
      <c r="FP59" s="13"/>
      <c r="FQ59" s="12">
        <v>0</v>
      </c>
      <c r="FR59" s="12">
        <v>0</v>
      </c>
      <c r="FS59" s="12">
        <v>0</v>
      </c>
      <c r="FT59" s="12">
        <v>0</v>
      </c>
      <c r="FU59" s="13"/>
      <c r="FV59" s="12">
        <v>0</v>
      </c>
      <c r="FW59" s="12">
        <v>0</v>
      </c>
      <c r="FX59" s="12">
        <v>0</v>
      </c>
      <c r="FY59" s="12">
        <v>0</v>
      </c>
      <c r="FZ59" s="13"/>
      <c r="GA59" s="12">
        <v>0</v>
      </c>
      <c r="GB59" s="12">
        <v>0</v>
      </c>
      <c r="GC59" s="12">
        <v>0</v>
      </c>
      <c r="GD59" s="12">
        <v>0</v>
      </c>
      <c r="GE59" s="13"/>
      <c r="GF59" s="12">
        <v>0</v>
      </c>
      <c r="GG59" s="12">
        <v>0</v>
      </c>
      <c r="GH59" s="12">
        <v>0</v>
      </c>
      <c r="GI59" s="12">
        <v>0</v>
      </c>
      <c r="GJ59" s="13"/>
      <c r="GK59" s="12">
        <v>0</v>
      </c>
      <c r="GL59" s="12">
        <v>0</v>
      </c>
      <c r="GM59" s="12">
        <v>0</v>
      </c>
      <c r="GN59" s="12">
        <v>0</v>
      </c>
      <c r="GO59" s="13"/>
      <c r="GP59" s="12">
        <v>0</v>
      </c>
      <c r="GQ59" s="12">
        <v>0</v>
      </c>
      <c r="GR59" s="12">
        <v>0</v>
      </c>
      <c r="GS59" s="12">
        <v>0</v>
      </c>
      <c r="GT59" s="13"/>
      <c r="GU59" s="12">
        <v>0</v>
      </c>
      <c r="GV59" s="12">
        <v>0</v>
      </c>
      <c r="GW59" s="12">
        <v>0</v>
      </c>
      <c r="GX59" s="12">
        <v>0</v>
      </c>
      <c r="GY59" s="13"/>
      <c r="GZ59" s="12">
        <v>0</v>
      </c>
      <c r="HA59" s="12">
        <v>0</v>
      </c>
      <c r="HB59" s="12">
        <v>0</v>
      </c>
      <c r="HC59" s="12">
        <v>0</v>
      </c>
      <c r="HD59" s="13"/>
      <c r="HE59" s="12">
        <v>0</v>
      </c>
      <c r="HF59" s="12">
        <v>0</v>
      </c>
      <c r="HG59" s="12">
        <v>0</v>
      </c>
      <c r="HH59" s="12">
        <v>0</v>
      </c>
      <c r="HI59" s="13"/>
      <c r="HJ59" s="12">
        <v>0</v>
      </c>
      <c r="HK59" s="12">
        <v>0</v>
      </c>
      <c r="HL59" s="12">
        <v>0</v>
      </c>
      <c r="HM59" s="12">
        <v>0</v>
      </c>
      <c r="HN59" s="13"/>
      <c r="HO59" s="12">
        <v>0</v>
      </c>
      <c r="HP59" s="12">
        <v>0</v>
      </c>
      <c r="HQ59" s="12">
        <v>0</v>
      </c>
      <c r="HR59" s="12">
        <v>0</v>
      </c>
      <c r="HS59" s="13"/>
      <c r="HT59" s="12">
        <v>0</v>
      </c>
      <c r="HU59" s="12">
        <v>0</v>
      </c>
      <c r="HV59" s="12">
        <v>0</v>
      </c>
      <c r="HW59" s="12">
        <v>0</v>
      </c>
      <c r="HX59" s="13"/>
      <c r="HY59" s="12">
        <v>0</v>
      </c>
      <c r="HZ59" s="12">
        <v>0</v>
      </c>
      <c r="IA59" s="12">
        <v>0</v>
      </c>
      <c r="IB59" s="12">
        <v>0</v>
      </c>
      <c r="IC59" s="13"/>
      <c r="ID59" s="12">
        <v>0</v>
      </c>
      <c r="IE59" s="12">
        <v>0</v>
      </c>
      <c r="IF59" s="12">
        <v>0</v>
      </c>
      <c r="IG59" s="12">
        <v>0</v>
      </c>
      <c r="IH59" s="13"/>
      <c r="II59" s="12">
        <v>0</v>
      </c>
      <c r="IJ59" s="12">
        <v>0</v>
      </c>
      <c r="IK59" s="12">
        <v>0</v>
      </c>
      <c r="IL59" s="12">
        <v>0</v>
      </c>
      <c r="IM59" s="13"/>
      <c r="IN59" s="12">
        <v>0</v>
      </c>
      <c r="IO59" s="12">
        <v>0</v>
      </c>
      <c r="IP59" s="12">
        <v>0</v>
      </c>
      <c r="IQ59" s="12">
        <v>0</v>
      </c>
      <c r="IR59" s="13"/>
      <c r="IS59" s="12">
        <v>0</v>
      </c>
      <c r="IT59" s="12">
        <v>0</v>
      </c>
      <c r="IU59" s="12">
        <v>0</v>
      </c>
      <c r="IV59" s="12">
        <v>0</v>
      </c>
      <c r="IW59" s="13"/>
      <c r="IX59" s="12">
        <v>0</v>
      </c>
      <c r="IY59" s="12">
        <v>55000</v>
      </c>
      <c r="IZ59" s="12">
        <v>0</v>
      </c>
      <c r="JA59" s="12">
        <v>55000</v>
      </c>
      <c r="JB59" s="13"/>
    </row>
    <row r="60" spans="1:262" hidden="1">
      <c r="A60" s="10">
        <v>54</v>
      </c>
      <c r="B60" s="14" t="s">
        <v>77</v>
      </c>
      <c r="C60" s="12">
        <v>0</v>
      </c>
      <c r="D60" s="12">
        <v>0</v>
      </c>
      <c r="E60" s="12">
        <v>0</v>
      </c>
      <c r="F60" s="12">
        <v>0</v>
      </c>
      <c r="G60" s="13"/>
      <c r="H60" s="12">
        <v>0</v>
      </c>
      <c r="I60" s="12">
        <v>0</v>
      </c>
      <c r="J60" s="12">
        <v>0</v>
      </c>
      <c r="K60" s="12">
        <v>0</v>
      </c>
      <c r="L60" s="13"/>
      <c r="M60" s="12">
        <v>0</v>
      </c>
      <c r="N60" s="12">
        <v>0</v>
      </c>
      <c r="O60" s="12">
        <v>0</v>
      </c>
      <c r="P60" s="12">
        <v>0</v>
      </c>
      <c r="Q60" s="13"/>
      <c r="R60" s="12">
        <v>0</v>
      </c>
      <c r="S60" s="12">
        <v>0</v>
      </c>
      <c r="T60" s="12">
        <v>0</v>
      </c>
      <c r="U60" s="12">
        <v>0</v>
      </c>
      <c r="V60" s="13"/>
      <c r="W60" s="12">
        <v>0</v>
      </c>
      <c r="X60" s="12">
        <v>0</v>
      </c>
      <c r="Y60" s="12">
        <v>0</v>
      </c>
      <c r="Z60" s="12">
        <v>0</v>
      </c>
      <c r="AA60" s="13"/>
      <c r="AB60" s="12">
        <v>0</v>
      </c>
      <c r="AC60" s="12">
        <v>0</v>
      </c>
      <c r="AD60" s="12">
        <v>0</v>
      </c>
      <c r="AE60" s="12">
        <v>0</v>
      </c>
      <c r="AF60" s="13"/>
      <c r="AG60" s="12">
        <v>0</v>
      </c>
      <c r="AH60" s="12">
        <v>0</v>
      </c>
      <c r="AI60" s="12">
        <v>0</v>
      </c>
      <c r="AJ60" s="12">
        <v>0</v>
      </c>
      <c r="AK60" s="13"/>
      <c r="AL60" s="12">
        <v>0</v>
      </c>
      <c r="AM60" s="12">
        <v>0</v>
      </c>
      <c r="AN60" s="12">
        <v>0</v>
      </c>
      <c r="AO60" s="12">
        <v>0</v>
      </c>
      <c r="AP60" s="13"/>
      <c r="AQ60" s="12">
        <v>0</v>
      </c>
      <c r="AR60" s="12">
        <v>0</v>
      </c>
      <c r="AS60" s="12">
        <v>0</v>
      </c>
      <c r="AT60" s="12">
        <v>0</v>
      </c>
      <c r="AU60" s="13"/>
      <c r="AV60" s="12">
        <v>0</v>
      </c>
      <c r="AW60" s="12">
        <v>0</v>
      </c>
      <c r="AX60" s="12">
        <v>0</v>
      </c>
      <c r="AY60" s="12">
        <v>0</v>
      </c>
      <c r="AZ60" s="13"/>
      <c r="BA60" s="12">
        <v>0</v>
      </c>
      <c r="BB60" s="12">
        <v>0</v>
      </c>
      <c r="BC60" s="12">
        <v>0</v>
      </c>
      <c r="BD60" s="12">
        <v>0</v>
      </c>
      <c r="BE60" s="13"/>
      <c r="BF60" s="12">
        <v>0</v>
      </c>
      <c r="BG60" s="12">
        <v>0</v>
      </c>
      <c r="BH60" s="12">
        <v>0</v>
      </c>
      <c r="BI60" s="12">
        <v>0</v>
      </c>
      <c r="BJ60" s="13"/>
      <c r="BK60" s="12">
        <v>0</v>
      </c>
      <c r="BL60" s="12">
        <v>0</v>
      </c>
      <c r="BM60" s="12">
        <v>0</v>
      </c>
      <c r="BN60" s="12">
        <v>0</v>
      </c>
      <c r="BO60" s="13"/>
      <c r="BP60" s="12">
        <v>0</v>
      </c>
      <c r="BQ60" s="12">
        <v>0</v>
      </c>
      <c r="BR60" s="12">
        <v>0</v>
      </c>
      <c r="BS60" s="12">
        <v>0</v>
      </c>
      <c r="BT60" s="13"/>
      <c r="BU60" s="12">
        <v>0</v>
      </c>
      <c r="BV60" s="12">
        <v>0</v>
      </c>
      <c r="BW60" s="12">
        <v>0</v>
      </c>
      <c r="BX60" s="12">
        <v>0</v>
      </c>
      <c r="BY60" s="13"/>
      <c r="BZ60" s="12">
        <v>0</v>
      </c>
      <c r="CA60" s="12">
        <v>0</v>
      </c>
      <c r="CB60" s="12">
        <v>0</v>
      </c>
      <c r="CC60" s="12">
        <v>0</v>
      </c>
      <c r="CD60" s="13"/>
      <c r="CE60" s="12">
        <v>0</v>
      </c>
      <c r="CF60" s="12">
        <v>0</v>
      </c>
      <c r="CG60" s="12">
        <v>0</v>
      </c>
      <c r="CH60" s="12">
        <v>0</v>
      </c>
      <c r="CI60" s="13"/>
      <c r="CJ60" s="12">
        <v>0</v>
      </c>
      <c r="CK60" s="12">
        <v>0</v>
      </c>
      <c r="CL60" s="12">
        <v>0</v>
      </c>
      <c r="CM60" s="12">
        <v>0</v>
      </c>
      <c r="CN60" s="13"/>
      <c r="CO60" s="12">
        <v>0</v>
      </c>
      <c r="CP60" s="12">
        <v>0</v>
      </c>
      <c r="CQ60" s="12">
        <v>0</v>
      </c>
      <c r="CR60" s="12">
        <v>0</v>
      </c>
      <c r="CS60" s="13"/>
      <c r="CT60" s="12">
        <v>0</v>
      </c>
      <c r="CU60" s="12">
        <v>0</v>
      </c>
      <c r="CV60" s="12">
        <v>0</v>
      </c>
      <c r="CW60" s="12">
        <v>0</v>
      </c>
      <c r="CX60" s="13"/>
      <c r="CY60" s="12">
        <v>0</v>
      </c>
      <c r="CZ60" s="12">
        <v>0</v>
      </c>
      <c r="DA60" s="12">
        <v>0</v>
      </c>
      <c r="DB60" s="12">
        <v>0</v>
      </c>
      <c r="DC60" s="13"/>
      <c r="DD60" s="12">
        <v>0</v>
      </c>
      <c r="DE60" s="12">
        <v>0</v>
      </c>
      <c r="DF60" s="12">
        <v>0</v>
      </c>
      <c r="DG60" s="12">
        <v>0</v>
      </c>
      <c r="DH60" s="13"/>
      <c r="DI60" s="12">
        <v>0</v>
      </c>
      <c r="DJ60" s="12">
        <v>1500000</v>
      </c>
      <c r="DK60" s="12">
        <v>0</v>
      </c>
      <c r="DL60" s="12">
        <v>1500000</v>
      </c>
      <c r="DM60" s="13"/>
      <c r="DN60" s="12">
        <v>0</v>
      </c>
      <c r="DO60" s="12">
        <v>0</v>
      </c>
      <c r="DP60" s="12">
        <v>0</v>
      </c>
      <c r="DQ60" s="12">
        <v>0</v>
      </c>
      <c r="DR60" s="13"/>
      <c r="DS60" s="12">
        <v>0</v>
      </c>
      <c r="DT60" s="12">
        <v>0</v>
      </c>
      <c r="DU60" s="12">
        <v>0</v>
      </c>
      <c r="DV60" s="12">
        <v>0</v>
      </c>
      <c r="DW60" s="13"/>
      <c r="DX60" s="12">
        <v>0</v>
      </c>
      <c r="DY60" s="12">
        <v>0</v>
      </c>
      <c r="DZ60" s="12">
        <v>0</v>
      </c>
      <c r="EA60" s="12">
        <v>0</v>
      </c>
      <c r="EB60" s="13"/>
      <c r="EC60" s="12">
        <v>0</v>
      </c>
      <c r="ED60" s="12">
        <v>0</v>
      </c>
      <c r="EE60" s="12">
        <v>0</v>
      </c>
      <c r="EF60" s="12">
        <v>0</v>
      </c>
      <c r="EG60" s="13"/>
      <c r="EH60" s="12">
        <v>0</v>
      </c>
      <c r="EI60" s="12">
        <v>0</v>
      </c>
      <c r="EJ60" s="12">
        <v>0</v>
      </c>
      <c r="EK60" s="12">
        <v>0</v>
      </c>
      <c r="EL60" s="13"/>
      <c r="EM60" s="12">
        <v>0</v>
      </c>
      <c r="EN60" s="12">
        <v>0</v>
      </c>
      <c r="EO60" s="12">
        <v>0</v>
      </c>
      <c r="EP60" s="12">
        <v>0</v>
      </c>
      <c r="EQ60" s="13"/>
      <c r="ER60" s="12">
        <v>0</v>
      </c>
      <c r="ES60" s="12">
        <v>0</v>
      </c>
      <c r="ET60" s="12">
        <v>0</v>
      </c>
      <c r="EU60" s="12">
        <v>0</v>
      </c>
      <c r="EV60" s="13"/>
      <c r="EW60" s="12">
        <v>0</v>
      </c>
      <c r="EX60" s="12">
        <v>0</v>
      </c>
      <c r="EY60" s="12">
        <v>0</v>
      </c>
      <c r="EZ60" s="12">
        <v>0</v>
      </c>
      <c r="FA60" s="13"/>
      <c r="FB60" s="12">
        <v>0</v>
      </c>
      <c r="FC60" s="12">
        <v>0</v>
      </c>
      <c r="FD60" s="12">
        <v>0</v>
      </c>
      <c r="FE60" s="12">
        <v>0</v>
      </c>
      <c r="FF60" s="13"/>
      <c r="FG60" s="12">
        <v>0</v>
      </c>
      <c r="FH60" s="12">
        <v>0</v>
      </c>
      <c r="FI60" s="12">
        <v>0</v>
      </c>
      <c r="FJ60" s="12">
        <v>0</v>
      </c>
      <c r="FK60" s="13"/>
      <c r="FL60" s="12">
        <v>0</v>
      </c>
      <c r="FM60" s="12">
        <v>0</v>
      </c>
      <c r="FN60" s="12">
        <v>0</v>
      </c>
      <c r="FO60" s="12">
        <v>0</v>
      </c>
      <c r="FP60" s="13"/>
      <c r="FQ60" s="12">
        <v>0</v>
      </c>
      <c r="FR60" s="12">
        <v>0</v>
      </c>
      <c r="FS60" s="12">
        <v>0</v>
      </c>
      <c r="FT60" s="12">
        <v>0</v>
      </c>
      <c r="FU60" s="13"/>
      <c r="FV60" s="12">
        <v>0</v>
      </c>
      <c r="FW60" s="12">
        <v>0</v>
      </c>
      <c r="FX60" s="12">
        <v>0</v>
      </c>
      <c r="FY60" s="12">
        <v>0</v>
      </c>
      <c r="FZ60" s="13"/>
      <c r="GA60" s="12">
        <v>0</v>
      </c>
      <c r="GB60" s="12">
        <v>0</v>
      </c>
      <c r="GC60" s="12">
        <v>0</v>
      </c>
      <c r="GD60" s="12">
        <v>0</v>
      </c>
      <c r="GE60" s="13"/>
      <c r="GF60" s="12">
        <v>0</v>
      </c>
      <c r="GG60" s="12">
        <v>0</v>
      </c>
      <c r="GH60" s="12">
        <v>0</v>
      </c>
      <c r="GI60" s="12">
        <v>0</v>
      </c>
      <c r="GJ60" s="13"/>
      <c r="GK60" s="12">
        <v>0</v>
      </c>
      <c r="GL60" s="12">
        <v>0</v>
      </c>
      <c r="GM60" s="12">
        <v>0</v>
      </c>
      <c r="GN60" s="12">
        <v>0</v>
      </c>
      <c r="GO60" s="13"/>
      <c r="GP60" s="12">
        <v>0</v>
      </c>
      <c r="GQ60" s="12">
        <v>0</v>
      </c>
      <c r="GR60" s="12">
        <v>0</v>
      </c>
      <c r="GS60" s="12">
        <v>0</v>
      </c>
      <c r="GT60" s="13"/>
      <c r="GU60" s="12">
        <v>0</v>
      </c>
      <c r="GV60" s="12">
        <v>0</v>
      </c>
      <c r="GW60" s="12">
        <v>0</v>
      </c>
      <c r="GX60" s="12">
        <v>0</v>
      </c>
      <c r="GY60" s="13"/>
      <c r="GZ60" s="12">
        <v>0</v>
      </c>
      <c r="HA60" s="12">
        <v>0</v>
      </c>
      <c r="HB60" s="12">
        <v>0</v>
      </c>
      <c r="HC60" s="12">
        <v>0</v>
      </c>
      <c r="HD60" s="13"/>
      <c r="HE60" s="12">
        <v>0</v>
      </c>
      <c r="HF60" s="12">
        <v>0</v>
      </c>
      <c r="HG60" s="12">
        <v>0</v>
      </c>
      <c r="HH60" s="12">
        <v>0</v>
      </c>
      <c r="HI60" s="13"/>
      <c r="HJ60" s="12">
        <v>0</v>
      </c>
      <c r="HK60" s="12">
        <v>0</v>
      </c>
      <c r="HL60" s="12">
        <v>0</v>
      </c>
      <c r="HM60" s="12">
        <v>0</v>
      </c>
      <c r="HN60" s="13"/>
      <c r="HO60" s="12">
        <v>0</v>
      </c>
      <c r="HP60" s="12">
        <v>0</v>
      </c>
      <c r="HQ60" s="12">
        <v>0</v>
      </c>
      <c r="HR60" s="12">
        <v>0</v>
      </c>
      <c r="HS60" s="13"/>
      <c r="HT60" s="12">
        <v>0</v>
      </c>
      <c r="HU60" s="12">
        <v>0</v>
      </c>
      <c r="HV60" s="12">
        <v>0</v>
      </c>
      <c r="HW60" s="12">
        <v>0</v>
      </c>
      <c r="HX60" s="13"/>
      <c r="HY60" s="12">
        <v>0</v>
      </c>
      <c r="HZ60" s="12">
        <v>0</v>
      </c>
      <c r="IA60" s="12">
        <v>0</v>
      </c>
      <c r="IB60" s="12">
        <v>0</v>
      </c>
      <c r="IC60" s="13"/>
      <c r="ID60" s="12">
        <v>0</v>
      </c>
      <c r="IE60" s="12">
        <v>0</v>
      </c>
      <c r="IF60" s="12">
        <v>0</v>
      </c>
      <c r="IG60" s="12">
        <v>0</v>
      </c>
      <c r="IH60" s="13"/>
      <c r="II60" s="12">
        <v>0</v>
      </c>
      <c r="IJ60" s="12">
        <v>0</v>
      </c>
      <c r="IK60" s="12">
        <v>0</v>
      </c>
      <c r="IL60" s="12">
        <v>0</v>
      </c>
      <c r="IM60" s="13"/>
      <c r="IN60" s="12">
        <v>0</v>
      </c>
      <c r="IO60" s="12">
        <v>0</v>
      </c>
      <c r="IP60" s="12">
        <v>0</v>
      </c>
      <c r="IQ60" s="12">
        <v>0</v>
      </c>
      <c r="IR60" s="13"/>
      <c r="IS60" s="12">
        <v>0</v>
      </c>
      <c r="IT60" s="12">
        <v>0</v>
      </c>
      <c r="IU60" s="12">
        <v>0</v>
      </c>
      <c r="IV60" s="12">
        <v>0</v>
      </c>
      <c r="IW60" s="13"/>
      <c r="IX60" s="12">
        <v>0</v>
      </c>
      <c r="IY60" s="12">
        <v>1500000</v>
      </c>
      <c r="IZ60" s="12">
        <v>0</v>
      </c>
      <c r="JA60" s="12">
        <v>1500000</v>
      </c>
      <c r="JB60" s="13"/>
    </row>
    <row r="61" spans="1:262" hidden="1">
      <c r="A61" s="10">
        <v>55</v>
      </c>
      <c r="B61" s="14" t="s">
        <v>1295</v>
      </c>
      <c r="C61" s="12">
        <v>0</v>
      </c>
      <c r="D61" s="12">
        <v>0</v>
      </c>
      <c r="E61" s="12">
        <v>0</v>
      </c>
      <c r="F61" s="12">
        <v>0</v>
      </c>
      <c r="G61" s="13"/>
      <c r="H61" s="12">
        <v>0</v>
      </c>
      <c r="I61" s="12">
        <v>0</v>
      </c>
      <c r="J61" s="12">
        <v>0</v>
      </c>
      <c r="K61" s="12">
        <v>0</v>
      </c>
      <c r="L61" s="13"/>
      <c r="M61" s="12">
        <v>0</v>
      </c>
      <c r="N61" s="12">
        <v>0</v>
      </c>
      <c r="O61" s="12">
        <v>0</v>
      </c>
      <c r="P61" s="12">
        <v>0</v>
      </c>
      <c r="Q61" s="13"/>
      <c r="R61" s="12">
        <v>0</v>
      </c>
      <c r="S61" s="12">
        <v>0</v>
      </c>
      <c r="T61" s="12">
        <v>0</v>
      </c>
      <c r="U61" s="12">
        <v>0</v>
      </c>
      <c r="V61" s="13"/>
      <c r="W61" s="12">
        <v>0</v>
      </c>
      <c r="X61" s="12">
        <v>0</v>
      </c>
      <c r="Y61" s="12">
        <v>0</v>
      </c>
      <c r="Z61" s="12">
        <v>0</v>
      </c>
      <c r="AA61" s="13"/>
      <c r="AB61" s="12">
        <v>0</v>
      </c>
      <c r="AC61" s="12">
        <v>0</v>
      </c>
      <c r="AD61" s="12">
        <v>0</v>
      </c>
      <c r="AE61" s="12">
        <v>0</v>
      </c>
      <c r="AF61" s="13"/>
      <c r="AG61" s="12">
        <v>0</v>
      </c>
      <c r="AH61" s="12">
        <v>0</v>
      </c>
      <c r="AI61" s="12">
        <v>0</v>
      </c>
      <c r="AJ61" s="12">
        <v>0</v>
      </c>
      <c r="AK61" s="13"/>
      <c r="AL61" s="12">
        <v>0</v>
      </c>
      <c r="AM61" s="12">
        <v>0</v>
      </c>
      <c r="AN61" s="12">
        <v>0</v>
      </c>
      <c r="AO61" s="12">
        <v>0</v>
      </c>
      <c r="AP61" s="13"/>
      <c r="AQ61" s="12">
        <v>0</v>
      </c>
      <c r="AR61" s="12">
        <v>0</v>
      </c>
      <c r="AS61" s="12">
        <v>0</v>
      </c>
      <c r="AT61" s="12">
        <v>0</v>
      </c>
      <c r="AU61" s="13"/>
      <c r="AV61" s="12">
        <v>0</v>
      </c>
      <c r="AW61" s="12">
        <v>0</v>
      </c>
      <c r="AX61" s="12">
        <v>0</v>
      </c>
      <c r="AY61" s="12">
        <v>0</v>
      </c>
      <c r="AZ61" s="13"/>
      <c r="BA61" s="12">
        <v>0</v>
      </c>
      <c r="BB61" s="12">
        <v>0</v>
      </c>
      <c r="BC61" s="12">
        <v>0</v>
      </c>
      <c r="BD61" s="12">
        <v>0</v>
      </c>
      <c r="BE61" s="13"/>
      <c r="BF61" s="12">
        <v>0</v>
      </c>
      <c r="BG61" s="12">
        <v>0</v>
      </c>
      <c r="BH61" s="12">
        <v>0</v>
      </c>
      <c r="BI61" s="12">
        <v>0</v>
      </c>
      <c r="BJ61" s="13"/>
      <c r="BK61" s="12">
        <v>0</v>
      </c>
      <c r="BL61" s="12">
        <v>0</v>
      </c>
      <c r="BM61" s="12">
        <v>0</v>
      </c>
      <c r="BN61" s="12">
        <v>0</v>
      </c>
      <c r="BO61" s="13"/>
      <c r="BP61" s="12">
        <v>0</v>
      </c>
      <c r="BQ61" s="12">
        <v>0</v>
      </c>
      <c r="BR61" s="12">
        <v>0</v>
      </c>
      <c r="BS61" s="12">
        <v>0</v>
      </c>
      <c r="BT61" s="13"/>
      <c r="BU61" s="12">
        <v>0</v>
      </c>
      <c r="BV61" s="12">
        <v>0</v>
      </c>
      <c r="BW61" s="12">
        <v>0</v>
      </c>
      <c r="BX61" s="12">
        <v>0</v>
      </c>
      <c r="BY61" s="13"/>
      <c r="BZ61" s="12">
        <v>0</v>
      </c>
      <c r="CA61" s="12">
        <v>0</v>
      </c>
      <c r="CB61" s="12">
        <v>0</v>
      </c>
      <c r="CC61" s="12">
        <v>0</v>
      </c>
      <c r="CD61" s="13"/>
      <c r="CE61" s="12">
        <v>0</v>
      </c>
      <c r="CF61" s="12">
        <v>0</v>
      </c>
      <c r="CG61" s="12">
        <v>0</v>
      </c>
      <c r="CH61" s="12">
        <v>0</v>
      </c>
      <c r="CI61" s="13"/>
      <c r="CJ61" s="12">
        <v>0</v>
      </c>
      <c r="CK61" s="12">
        <v>0</v>
      </c>
      <c r="CL61" s="12">
        <v>0</v>
      </c>
      <c r="CM61" s="12">
        <v>0</v>
      </c>
      <c r="CN61" s="13"/>
      <c r="CO61" s="12">
        <v>0</v>
      </c>
      <c r="CP61" s="12">
        <v>0</v>
      </c>
      <c r="CQ61" s="12">
        <v>0</v>
      </c>
      <c r="CR61" s="12">
        <v>0</v>
      </c>
      <c r="CS61" s="13"/>
      <c r="CT61" s="12">
        <v>0</v>
      </c>
      <c r="CU61" s="12">
        <v>0</v>
      </c>
      <c r="CV61" s="12">
        <v>0</v>
      </c>
      <c r="CW61" s="12">
        <v>0</v>
      </c>
      <c r="CX61" s="13"/>
      <c r="CY61" s="12">
        <v>0</v>
      </c>
      <c r="CZ61" s="12">
        <v>0</v>
      </c>
      <c r="DA61" s="12">
        <v>0</v>
      </c>
      <c r="DB61" s="12">
        <v>0</v>
      </c>
      <c r="DC61" s="13"/>
      <c r="DD61" s="12">
        <v>0</v>
      </c>
      <c r="DE61" s="12">
        <v>0</v>
      </c>
      <c r="DF61" s="12">
        <v>0</v>
      </c>
      <c r="DG61" s="12">
        <v>0</v>
      </c>
      <c r="DH61" s="13"/>
      <c r="DI61" s="12">
        <v>0</v>
      </c>
      <c r="DJ61" s="12">
        <v>0</v>
      </c>
      <c r="DK61" s="12">
        <v>0</v>
      </c>
      <c r="DL61" s="12">
        <v>0</v>
      </c>
      <c r="DM61" s="13"/>
      <c r="DN61" s="12">
        <v>0</v>
      </c>
      <c r="DO61" s="12">
        <v>0</v>
      </c>
      <c r="DP61" s="12">
        <v>0</v>
      </c>
      <c r="DQ61" s="12">
        <v>0</v>
      </c>
      <c r="DR61" s="13"/>
      <c r="DS61" s="12">
        <v>0</v>
      </c>
      <c r="DT61" s="12">
        <v>0</v>
      </c>
      <c r="DU61" s="12">
        <v>0</v>
      </c>
      <c r="DV61" s="12">
        <v>0</v>
      </c>
      <c r="DW61" s="13"/>
      <c r="DX61" s="12">
        <v>0</v>
      </c>
      <c r="DY61" s="12">
        <v>0</v>
      </c>
      <c r="DZ61" s="12">
        <v>0</v>
      </c>
      <c r="EA61" s="12">
        <v>0</v>
      </c>
      <c r="EB61" s="13"/>
      <c r="EC61" s="12">
        <v>0</v>
      </c>
      <c r="ED61" s="12">
        <v>0</v>
      </c>
      <c r="EE61" s="12">
        <v>0</v>
      </c>
      <c r="EF61" s="12">
        <v>0</v>
      </c>
      <c r="EG61" s="13"/>
      <c r="EH61" s="12">
        <v>0</v>
      </c>
      <c r="EI61" s="12">
        <v>0</v>
      </c>
      <c r="EJ61" s="12">
        <v>0</v>
      </c>
      <c r="EK61" s="12">
        <v>0</v>
      </c>
      <c r="EL61" s="13"/>
      <c r="EM61" s="12">
        <v>0</v>
      </c>
      <c r="EN61" s="12">
        <v>0</v>
      </c>
      <c r="EO61" s="12">
        <v>0</v>
      </c>
      <c r="EP61" s="12">
        <v>0</v>
      </c>
      <c r="EQ61" s="13"/>
      <c r="ER61" s="12">
        <v>0</v>
      </c>
      <c r="ES61" s="12">
        <v>0</v>
      </c>
      <c r="ET61" s="12">
        <v>0</v>
      </c>
      <c r="EU61" s="12">
        <v>0</v>
      </c>
      <c r="EV61" s="13"/>
      <c r="EW61" s="12">
        <v>0</v>
      </c>
      <c r="EX61" s="12">
        <v>0</v>
      </c>
      <c r="EY61" s="12">
        <v>0</v>
      </c>
      <c r="EZ61" s="12">
        <v>0</v>
      </c>
      <c r="FA61" s="13"/>
      <c r="FB61" s="12">
        <v>0</v>
      </c>
      <c r="FC61" s="12">
        <v>0</v>
      </c>
      <c r="FD61" s="12">
        <v>0</v>
      </c>
      <c r="FE61" s="12">
        <v>0</v>
      </c>
      <c r="FF61" s="13"/>
      <c r="FG61" s="12">
        <v>0</v>
      </c>
      <c r="FH61" s="12">
        <v>0</v>
      </c>
      <c r="FI61" s="12">
        <v>0</v>
      </c>
      <c r="FJ61" s="12">
        <v>0</v>
      </c>
      <c r="FK61" s="13"/>
      <c r="FL61" s="12">
        <v>0</v>
      </c>
      <c r="FM61" s="12">
        <v>0</v>
      </c>
      <c r="FN61" s="12">
        <v>0</v>
      </c>
      <c r="FO61" s="12">
        <v>0</v>
      </c>
      <c r="FP61" s="13"/>
      <c r="FQ61" s="12">
        <v>0</v>
      </c>
      <c r="FR61" s="12">
        <v>0</v>
      </c>
      <c r="FS61" s="12">
        <v>0</v>
      </c>
      <c r="FT61" s="12">
        <v>0</v>
      </c>
      <c r="FU61" s="13"/>
      <c r="FV61" s="12">
        <v>0</v>
      </c>
      <c r="FW61" s="12">
        <v>0</v>
      </c>
      <c r="FX61" s="12">
        <v>0</v>
      </c>
      <c r="FY61" s="12">
        <v>0</v>
      </c>
      <c r="FZ61" s="13"/>
      <c r="GA61" s="12">
        <v>0</v>
      </c>
      <c r="GB61" s="12">
        <v>0</v>
      </c>
      <c r="GC61" s="12">
        <v>0</v>
      </c>
      <c r="GD61" s="12">
        <v>0</v>
      </c>
      <c r="GE61" s="13"/>
      <c r="GF61" s="12">
        <v>0</v>
      </c>
      <c r="GG61" s="12">
        <v>0</v>
      </c>
      <c r="GH61" s="12">
        <v>0</v>
      </c>
      <c r="GI61" s="12">
        <v>0</v>
      </c>
      <c r="GJ61" s="13"/>
      <c r="GK61" s="12">
        <v>0</v>
      </c>
      <c r="GL61" s="12">
        <v>0</v>
      </c>
      <c r="GM61" s="12">
        <v>0</v>
      </c>
      <c r="GN61" s="12">
        <v>0</v>
      </c>
      <c r="GO61" s="13"/>
      <c r="GP61" s="12">
        <v>0</v>
      </c>
      <c r="GQ61" s="12">
        <v>0</v>
      </c>
      <c r="GR61" s="12">
        <v>0</v>
      </c>
      <c r="GS61" s="12">
        <v>0</v>
      </c>
      <c r="GT61" s="13"/>
      <c r="GU61" s="12">
        <v>0</v>
      </c>
      <c r="GV61" s="12">
        <v>0</v>
      </c>
      <c r="GW61" s="12">
        <v>0</v>
      </c>
      <c r="GX61" s="12">
        <v>0</v>
      </c>
      <c r="GY61" s="13"/>
      <c r="GZ61" s="12">
        <v>0</v>
      </c>
      <c r="HA61" s="12">
        <v>0</v>
      </c>
      <c r="HB61" s="12">
        <v>0</v>
      </c>
      <c r="HC61" s="12">
        <v>0</v>
      </c>
      <c r="HD61" s="13"/>
      <c r="HE61" s="12">
        <v>0</v>
      </c>
      <c r="HF61" s="12">
        <v>0</v>
      </c>
      <c r="HG61" s="12">
        <v>0</v>
      </c>
      <c r="HH61" s="12">
        <v>0</v>
      </c>
      <c r="HI61" s="13"/>
      <c r="HJ61" s="12">
        <v>0</v>
      </c>
      <c r="HK61" s="12">
        <v>0</v>
      </c>
      <c r="HL61" s="12">
        <v>0</v>
      </c>
      <c r="HM61" s="12">
        <v>0</v>
      </c>
      <c r="HN61" s="13"/>
      <c r="HO61" s="12">
        <v>0</v>
      </c>
      <c r="HP61" s="12">
        <v>0</v>
      </c>
      <c r="HQ61" s="12">
        <v>0</v>
      </c>
      <c r="HR61" s="12">
        <v>0</v>
      </c>
      <c r="HS61" s="13"/>
      <c r="HT61" s="12">
        <v>0</v>
      </c>
      <c r="HU61" s="12">
        <v>0</v>
      </c>
      <c r="HV61" s="12">
        <v>0</v>
      </c>
      <c r="HW61" s="12">
        <v>0</v>
      </c>
      <c r="HX61" s="13"/>
      <c r="HY61" s="12">
        <v>0</v>
      </c>
      <c r="HZ61" s="12">
        <v>0</v>
      </c>
      <c r="IA61" s="12">
        <v>0</v>
      </c>
      <c r="IB61" s="12">
        <v>0</v>
      </c>
      <c r="IC61" s="13"/>
      <c r="ID61" s="12">
        <v>0</v>
      </c>
      <c r="IE61" s="12">
        <v>0</v>
      </c>
      <c r="IF61" s="12">
        <v>0</v>
      </c>
      <c r="IG61" s="12">
        <v>0</v>
      </c>
      <c r="IH61" s="13"/>
      <c r="II61" s="12">
        <v>0</v>
      </c>
      <c r="IJ61" s="12">
        <v>0</v>
      </c>
      <c r="IK61" s="12">
        <v>0</v>
      </c>
      <c r="IL61" s="12">
        <v>0</v>
      </c>
      <c r="IM61" s="13"/>
      <c r="IN61" s="12">
        <v>0</v>
      </c>
      <c r="IO61" s="12">
        <v>0</v>
      </c>
      <c r="IP61" s="12">
        <v>0</v>
      </c>
      <c r="IQ61" s="12">
        <v>0</v>
      </c>
      <c r="IR61" s="13"/>
      <c r="IS61" s="12">
        <v>0</v>
      </c>
      <c r="IT61" s="12">
        <v>0</v>
      </c>
      <c r="IU61" s="12">
        <v>0</v>
      </c>
      <c r="IV61" s="12">
        <v>0</v>
      </c>
      <c r="IW61" s="13"/>
      <c r="IX61" s="12">
        <v>0</v>
      </c>
      <c r="IY61" s="12">
        <v>0</v>
      </c>
      <c r="IZ61" s="12">
        <v>0</v>
      </c>
      <c r="JA61" s="12">
        <v>0</v>
      </c>
      <c r="JB61" s="13"/>
    </row>
    <row r="62" spans="1:262" hidden="1">
      <c r="A62" s="10">
        <v>56</v>
      </c>
      <c r="B62" s="11" t="s">
        <v>47</v>
      </c>
      <c r="C62" s="12">
        <v>0</v>
      </c>
      <c r="D62" s="12">
        <v>0</v>
      </c>
      <c r="E62" s="12">
        <v>0</v>
      </c>
      <c r="F62" s="12">
        <v>0</v>
      </c>
      <c r="G62" s="13"/>
      <c r="H62" s="12">
        <v>0</v>
      </c>
      <c r="I62" s="12">
        <v>0</v>
      </c>
      <c r="J62" s="12">
        <v>0</v>
      </c>
      <c r="K62" s="12">
        <v>0</v>
      </c>
      <c r="L62" s="13"/>
      <c r="M62" s="12">
        <v>0</v>
      </c>
      <c r="N62" s="12">
        <v>0</v>
      </c>
      <c r="O62" s="12">
        <v>0</v>
      </c>
      <c r="P62" s="12">
        <v>0</v>
      </c>
      <c r="Q62" s="13"/>
      <c r="R62" s="12">
        <v>0</v>
      </c>
      <c r="S62" s="12">
        <v>0</v>
      </c>
      <c r="T62" s="12">
        <v>0</v>
      </c>
      <c r="U62" s="12">
        <v>0</v>
      </c>
      <c r="V62" s="13"/>
      <c r="W62" s="12">
        <v>0</v>
      </c>
      <c r="X62" s="12">
        <v>0</v>
      </c>
      <c r="Y62" s="12">
        <v>0</v>
      </c>
      <c r="Z62" s="12">
        <v>0</v>
      </c>
      <c r="AA62" s="13"/>
      <c r="AB62" s="12">
        <v>0</v>
      </c>
      <c r="AC62" s="12">
        <v>0</v>
      </c>
      <c r="AD62" s="12">
        <v>0</v>
      </c>
      <c r="AE62" s="12">
        <v>0</v>
      </c>
      <c r="AF62" s="13"/>
      <c r="AG62" s="12">
        <v>0</v>
      </c>
      <c r="AH62" s="12">
        <v>0</v>
      </c>
      <c r="AI62" s="12">
        <v>0</v>
      </c>
      <c r="AJ62" s="12">
        <v>0</v>
      </c>
      <c r="AK62" s="13"/>
      <c r="AL62" s="12">
        <v>0</v>
      </c>
      <c r="AM62" s="12">
        <v>0</v>
      </c>
      <c r="AN62" s="12">
        <v>0</v>
      </c>
      <c r="AO62" s="12">
        <v>0</v>
      </c>
      <c r="AP62" s="13"/>
      <c r="AQ62" s="12">
        <v>0</v>
      </c>
      <c r="AR62" s="12">
        <v>0</v>
      </c>
      <c r="AS62" s="12">
        <v>0</v>
      </c>
      <c r="AT62" s="12">
        <v>0</v>
      </c>
      <c r="AU62" s="13"/>
      <c r="AV62" s="12">
        <v>0</v>
      </c>
      <c r="AW62" s="12">
        <v>0</v>
      </c>
      <c r="AX62" s="12">
        <v>0</v>
      </c>
      <c r="AY62" s="12">
        <v>0</v>
      </c>
      <c r="AZ62" s="13"/>
      <c r="BA62" s="12">
        <v>0</v>
      </c>
      <c r="BB62" s="12">
        <v>0</v>
      </c>
      <c r="BC62" s="12">
        <v>0</v>
      </c>
      <c r="BD62" s="12">
        <v>0</v>
      </c>
      <c r="BE62" s="13"/>
      <c r="BF62" s="12">
        <v>0</v>
      </c>
      <c r="BG62" s="12">
        <v>0</v>
      </c>
      <c r="BH62" s="12">
        <v>0</v>
      </c>
      <c r="BI62" s="12">
        <v>0</v>
      </c>
      <c r="BJ62" s="13"/>
      <c r="BK62" s="12">
        <v>0</v>
      </c>
      <c r="BL62" s="12">
        <v>0</v>
      </c>
      <c r="BM62" s="12">
        <v>0</v>
      </c>
      <c r="BN62" s="12">
        <v>0</v>
      </c>
      <c r="BO62" s="13"/>
      <c r="BP62" s="12">
        <v>0</v>
      </c>
      <c r="BQ62" s="12">
        <v>0</v>
      </c>
      <c r="BR62" s="12">
        <v>0</v>
      </c>
      <c r="BS62" s="12">
        <v>0</v>
      </c>
      <c r="BT62" s="13"/>
      <c r="BU62" s="12">
        <v>0</v>
      </c>
      <c r="BV62" s="12">
        <v>0</v>
      </c>
      <c r="BW62" s="12">
        <v>0</v>
      </c>
      <c r="BX62" s="12">
        <v>0</v>
      </c>
      <c r="BY62" s="13"/>
      <c r="BZ62" s="12">
        <v>0</v>
      </c>
      <c r="CA62" s="12">
        <v>0</v>
      </c>
      <c r="CB62" s="12">
        <v>0</v>
      </c>
      <c r="CC62" s="12">
        <v>0</v>
      </c>
      <c r="CD62" s="13"/>
      <c r="CE62" s="12">
        <v>0</v>
      </c>
      <c r="CF62" s="12">
        <v>0</v>
      </c>
      <c r="CG62" s="12">
        <v>0</v>
      </c>
      <c r="CH62" s="12">
        <v>0</v>
      </c>
      <c r="CI62" s="13"/>
      <c r="CJ62" s="12">
        <v>0</v>
      </c>
      <c r="CK62" s="12">
        <v>0</v>
      </c>
      <c r="CL62" s="12">
        <v>0</v>
      </c>
      <c r="CM62" s="12">
        <v>0</v>
      </c>
      <c r="CN62" s="13"/>
      <c r="CO62" s="12">
        <v>0</v>
      </c>
      <c r="CP62" s="12">
        <v>0</v>
      </c>
      <c r="CQ62" s="12">
        <v>0</v>
      </c>
      <c r="CR62" s="12">
        <v>0</v>
      </c>
      <c r="CS62" s="13"/>
      <c r="CT62" s="12">
        <v>0</v>
      </c>
      <c r="CU62" s="12">
        <v>0</v>
      </c>
      <c r="CV62" s="12">
        <v>0</v>
      </c>
      <c r="CW62" s="12">
        <v>0</v>
      </c>
      <c r="CX62" s="13"/>
      <c r="CY62" s="12">
        <v>0</v>
      </c>
      <c r="CZ62" s="12">
        <v>0</v>
      </c>
      <c r="DA62" s="12">
        <v>0</v>
      </c>
      <c r="DB62" s="12">
        <v>0</v>
      </c>
      <c r="DC62" s="13"/>
      <c r="DD62" s="12">
        <v>0</v>
      </c>
      <c r="DE62" s="12">
        <v>0</v>
      </c>
      <c r="DF62" s="12">
        <v>0</v>
      </c>
      <c r="DG62" s="12">
        <v>0</v>
      </c>
      <c r="DH62" s="13"/>
      <c r="DI62" s="12">
        <v>4</v>
      </c>
      <c r="DJ62" s="12">
        <v>1610000</v>
      </c>
      <c r="DK62" s="12">
        <v>0</v>
      </c>
      <c r="DL62" s="12">
        <v>1610000</v>
      </c>
      <c r="DM62" s="13"/>
      <c r="DN62" s="12">
        <v>0</v>
      </c>
      <c r="DO62" s="12">
        <v>0</v>
      </c>
      <c r="DP62" s="12">
        <v>0</v>
      </c>
      <c r="DQ62" s="12">
        <v>0</v>
      </c>
      <c r="DR62" s="13"/>
      <c r="DS62" s="12">
        <v>0</v>
      </c>
      <c r="DT62" s="12">
        <v>0</v>
      </c>
      <c r="DU62" s="12">
        <v>0</v>
      </c>
      <c r="DV62" s="12">
        <v>0</v>
      </c>
      <c r="DW62" s="13"/>
      <c r="DX62" s="12">
        <v>0</v>
      </c>
      <c r="DY62" s="12">
        <v>0</v>
      </c>
      <c r="DZ62" s="12">
        <v>0</v>
      </c>
      <c r="EA62" s="12">
        <v>0</v>
      </c>
      <c r="EB62" s="13"/>
      <c r="EC62" s="12">
        <v>0</v>
      </c>
      <c r="ED62" s="12">
        <v>0</v>
      </c>
      <c r="EE62" s="12">
        <v>0</v>
      </c>
      <c r="EF62" s="12">
        <v>0</v>
      </c>
      <c r="EG62" s="13"/>
      <c r="EH62" s="12">
        <v>0</v>
      </c>
      <c r="EI62" s="12">
        <v>0</v>
      </c>
      <c r="EJ62" s="12">
        <v>0</v>
      </c>
      <c r="EK62" s="12">
        <v>0</v>
      </c>
      <c r="EL62" s="13"/>
      <c r="EM62" s="12">
        <v>0</v>
      </c>
      <c r="EN62" s="12">
        <v>0</v>
      </c>
      <c r="EO62" s="12">
        <v>0</v>
      </c>
      <c r="EP62" s="12">
        <v>0</v>
      </c>
      <c r="EQ62" s="13"/>
      <c r="ER62" s="12">
        <v>0</v>
      </c>
      <c r="ES62" s="12">
        <v>0</v>
      </c>
      <c r="ET62" s="12">
        <v>0</v>
      </c>
      <c r="EU62" s="12">
        <v>0</v>
      </c>
      <c r="EV62" s="13"/>
      <c r="EW62" s="12">
        <v>0</v>
      </c>
      <c r="EX62" s="12">
        <v>0</v>
      </c>
      <c r="EY62" s="12">
        <v>0</v>
      </c>
      <c r="EZ62" s="12">
        <v>0</v>
      </c>
      <c r="FA62" s="13"/>
      <c r="FB62" s="12">
        <v>0</v>
      </c>
      <c r="FC62" s="12">
        <v>0</v>
      </c>
      <c r="FD62" s="12">
        <v>0</v>
      </c>
      <c r="FE62" s="12">
        <v>0</v>
      </c>
      <c r="FF62" s="13"/>
      <c r="FG62" s="12">
        <v>0</v>
      </c>
      <c r="FH62" s="12">
        <v>0</v>
      </c>
      <c r="FI62" s="12">
        <v>0</v>
      </c>
      <c r="FJ62" s="12">
        <v>0</v>
      </c>
      <c r="FK62" s="13"/>
      <c r="FL62" s="12">
        <v>0</v>
      </c>
      <c r="FM62" s="12">
        <v>0</v>
      </c>
      <c r="FN62" s="12">
        <v>0</v>
      </c>
      <c r="FO62" s="12">
        <v>0</v>
      </c>
      <c r="FP62" s="13"/>
      <c r="FQ62" s="12">
        <v>0</v>
      </c>
      <c r="FR62" s="12">
        <v>0</v>
      </c>
      <c r="FS62" s="12">
        <v>0</v>
      </c>
      <c r="FT62" s="12">
        <v>0</v>
      </c>
      <c r="FU62" s="13"/>
      <c r="FV62" s="12">
        <v>0</v>
      </c>
      <c r="FW62" s="12">
        <v>0</v>
      </c>
      <c r="FX62" s="12">
        <v>0</v>
      </c>
      <c r="FY62" s="12">
        <v>0</v>
      </c>
      <c r="FZ62" s="13"/>
      <c r="GA62" s="12">
        <v>0</v>
      </c>
      <c r="GB62" s="12">
        <v>0</v>
      </c>
      <c r="GC62" s="12">
        <v>0</v>
      </c>
      <c r="GD62" s="12">
        <v>0</v>
      </c>
      <c r="GE62" s="13"/>
      <c r="GF62" s="12">
        <v>0</v>
      </c>
      <c r="GG62" s="12">
        <v>0</v>
      </c>
      <c r="GH62" s="12">
        <v>0</v>
      </c>
      <c r="GI62" s="12">
        <v>0</v>
      </c>
      <c r="GJ62" s="13"/>
      <c r="GK62" s="12">
        <v>0</v>
      </c>
      <c r="GL62" s="12">
        <v>0</v>
      </c>
      <c r="GM62" s="12">
        <v>0</v>
      </c>
      <c r="GN62" s="12">
        <v>0</v>
      </c>
      <c r="GO62" s="13"/>
      <c r="GP62" s="12">
        <v>0</v>
      </c>
      <c r="GQ62" s="12">
        <v>0</v>
      </c>
      <c r="GR62" s="12">
        <v>0</v>
      </c>
      <c r="GS62" s="12">
        <v>0</v>
      </c>
      <c r="GT62" s="13"/>
      <c r="GU62" s="12">
        <v>0</v>
      </c>
      <c r="GV62" s="12">
        <v>0</v>
      </c>
      <c r="GW62" s="12">
        <v>0</v>
      </c>
      <c r="GX62" s="12">
        <v>0</v>
      </c>
      <c r="GY62" s="13"/>
      <c r="GZ62" s="12">
        <v>0</v>
      </c>
      <c r="HA62" s="12">
        <v>0</v>
      </c>
      <c r="HB62" s="12">
        <v>0</v>
      </c>
      <c r="HC62" s="12">
        <v>0</v>
      </c>
      <c r="HD62" s="13"/>
      <c r="HE62" s="12">
        <v>0</v>
      </c>
      <c r="HF62" s="12">
        <v>0</v>
      </c>
      <c r="HG62" s="12">
        <v>0</v>
      </c>
      <c r="HH62" s="12">
        <v>0</v>
      </c>
      <c r="HI62" s="13"/>
      <c r="HJ62" s="12">
        <v>0</v>
      </c>
      <c r="HK62" s="12">
        <v>0</v>
      </c>
      <c r="HL62" s="12">
        <v>0</v>
      </c>
      <c r="HM62" s="12">
        <v>0</v>
      </c>
      <c r="HN62" s="13"/>
      <c r="HO62" s="12">
        <v>0</v>
      </c>
      <c r="HP62" s="12">
        <v>0</v>
      </c>
      <c r="HQ62" s="12">
        <v>0</v>
      </c>
      <c r="HR62" s="12">
        <v>0</v>
      </c>
      <c r="HS62" s="13"/>
      <c r="HT62" s="12">
        <v>0</v>
      </c>
      <c r="HU62" s="12">
        <v>0</v>
      </c>
      <c r="HV62" s="12">
        <v>0</v>
      </c>
      <c r="HW62" s="12">
        <v>0</v>
      </c>
      <c r="HX62" s="13"/>
      <c r="HY62" s="12">
        <v>0</v>
      </c>
      <c r="HZ62" s="12">
        <v>0</v>
      </c>
      <c r="IA62" s="12">
        <v>0</v>
      </c>
      <c r="IB62" s="12">
        <v>0</v>
      </c>
      <c r="IC62" s="13"/>
      <c r="ID62" s="12">
        <v>0</v>
      </c>
      <c r="IE62" s="12">
        <v>0</v>
      </c>
      <c r="IF62" s="12">
        <v>0</v>
      </c>
      <c r="IG62" s="12">
        <v>0</v>
      </c>
      <c r="IH62" s="13"/>
      <c r="II62" s="12">
        <v>0</v>
      </c>
      <c r="IJ62" s="12">
        <v>0</v>
      </c>
      <c r="IK62" s="12">
        <v>0</v>
      </c>
      <c r="IL62" s="12">
        <v>0</v>
      </c>
      <c r="IM62" s="13"/>
      <c r="IN62" s="12">
        <v>0</v>
      </c>
      <c r="IO62" s="12">
        <v>0</v>
      </c>
      <c r="IP62" s="12">
        <v>0</v>
      </c>
      <c r="IQ62" s="12">
        <v>0</v>
      </c>
      <c r="IR62" s="13"/>
      <c r="IS62" s="12">
        <v>0</v>
      </c>
      <c r="IT62" s="12">
        <v>0</v>
      </c>
      <c r="IU62" s="12">
        <v>0</v>
      </c>
      <c r="IV62" s="12">
        <v>0</v>
      </c>
      <c r="IW62" s="13"/>
      <c r="IX62" s="12">
        <v>0</v>
      </c>
      <c r="IY62" s="12">
        <v>1610000</v>
      </c>
      <c r="IZ62" s="12">
        <v>0</v>
      </c>
      <c r="JA62" s="12">
        <v>1610000</v>
      </c>
      <c r="JB62" s="13"/>
    </row>
    <row r="63" spans="1:262" hidden="1">
      <c r="A63" s="10">
        <v>57</v>
      </c>
      <c r="B63" s="11" t="s">
        <v>64</v>
      </c>
      <c r="C63" s="12">
        <v>0</v>
      </c>
      <c r="D63" s="12">
        <v>0</v>
      </c>
      <c r="E63" s="12">
        <v>0</v>
      </c>
      <c r="F63" s="12">
        <v>0</v>
      </c>
      <c r="G63" s="13"/>
      <c r="H63" s="12">
        <v>0</v>
      </c>
      <c r="I63" s="12">
        <v>0</v>
      </c>
      <c r="J63" s="12">
        <v>0</v>
      </c>
      <c r="K63" s="12">
        <v>0</v>
      </c>
      <c r="L63" s="13"/>
      <c r="M63" s="12">
        <v>0</v>
      </c>
      <c r="N63" s="12">
        <v>0</v>
      </c>
      <c r="O63" s="12">
        <v>0</v>
      </c>
      <c r="P63" s="12">
        <v>0</v>
      </c>
      <c r="Q63" s="13"/>
      <c r="R63" s="12">
        <v>0</v>
      </c>
      <c r="S63" s="12">
        <v>0</v>
      </c>
      <c r="T63" s="12">
        <v>0</v>
      </c>
      <c r="U63" s="12">
        <v>0</v>
      </c>
      <c r="V63" s="13"/>
      <c r="W63" s="12">
        <v>0</v>
      </c>
      <c r="X63" s="12">
        <v>0</v>
      </c>
      <c r="Y63" s="12">
        <v>0</v>
      </c>
      <c r="Z63" s="12">
        <v>0</v>
      </c>
      <c r="AA63" s="13"/>
      <c r="AB63" s="12">
        <v>0</v>
      </c>
      <c r="AC63" s="12">
        <v>0</v>
      </c>
      <c r="AD63" s="12">
        <v>0</v>
      </c>
      <c r="AE63" s="12">
        <v>0</v>
      </c>
      <c r="AF63" s="13"/>
      <c r="AG63" s="12">
        <v>0</v>
      </c>
      <c r="AH63" s="12">
        <v>0</v>
      </c>
      <c r="AI63" s="12">
        <v>0</v>
      </c>
      <c r="AJ63" s="12">
        <v>0</v>
      </c>
      <c r="AK63" s="13"/>
      <c r="AL63" s="12">
        <v>0</v>
      </c>
      <c r="AM63" s="12">
        <v>0</v>
      </c>
      <c r="AN63" s="12">
        <v>0</v>
      </c>
      <c r="AO63" s="12">
        <v>0</v>
      </c>
      <c r="AP63" s="13"/>
      <c r="AQ63" s="12">
        <v>0</v>
      </c>
      <c r="AR63" s="12">
        <v>0</v>
      </c>
      <c r="AS63" s="12">
        <v>0</v>
      </c>
      <c r="AT63" s="12">
        <v>0</v>
      </c>
      <c r="AU63" s="13"/>
      <c r="AV63" s="12">
        <v>0</v>
      </c>
      <c r="AW63" s="12">
        <v>0</v>
      </c>
      <c r="AX63" s="12">
        <v>0</v>
      </c>
      <c r="AY63" s="12">
        <v>0</v>
      </c>
      <c r="AZ63" s="13"/>
      <c r="BA63" s="12">
        <v>0</v>
      </c>
      <c r="BB63" s="12">
        <v>0</v>
      </c>
      <c r="BC63" s="12">
        <v>0</v>
      </c>
      <c r="BD63" s="12">
        <v>0</v>
      </c>
      <c r="BE63" s="13"/>
      <c r="BF63" s="12">
        <v>0</v>
      </c>
      <c r="BG63" s="12">
        <v>0</v>
      </c>
      <c r="BH63" s="12">
        <v>0</v>
      </c>
      <c r="BI63" s="12">
        <v>0</v>
      </c>
      <c r="BJ63" s="13"/>
      <c r="BK63" s="12">
        <v>0</v>
      </c>
      <c r="BL63" s="12">
        <v>0</v>
      </c>
      <c r="BM63" s="12">
        <v>0</v>
      </c>
      <c r="BN63" s="12">
        <v>0</v>
      </c>
      <c r="BO63" s="13"/>
      <c r="BP63" s="12">
        <v>0</v>
      </c>
      <c r="BQ63" s="12">
        <v>0</v>
      </c>
      <c r="BR63" s="12">
        <v>0</v>
      </c>
      <c r="BS63" s="12">
        <v>0</v>
      </c>
      <c r="BT63" s="13"/>
      <c r="BU63" s="12">
        <v>0</v>
      </c>
      <c r="BV63" s="12">
        <v>0</v>
      </c>
      <c r="BW63" s="12">
        <v>0</v>
      </c>
      <c r="BX63" s="12">
        <v>0</v>
      </c>
      <c r="BY63" s="13"/>
      <c r="BZ63" s="12">
        <v>0</v>
      </c>
      <c r="CA63" s="12">
        <v>0</v>
      </c>
      <c r="CB63" s="12">
        <v>0</v>
      </c>
      <c r="CC63" s="12">
        <v>0</v>
      </c>
      <c r="CD63" s="13"/>
      <c r="CE63" s="12">
        <v>0</v>
      </c>
      <c r="CF63" s="12">
        <v>0</v>
      </c>
      <c r="CG63" s="12">
        <v>0</v>
      </c>
      <c r="CH63" s="12">
        <v>0</v>
      </c>
      <c r="CI63" s="13"/>
      <c r="CJ63" s="12">
        <v>0</v>
      </c>
      <c r="CK63" s="12">
        <v>0</v>
      </c>
      <c r="CL63" s="12">
        <v>0</v>
      </c>
      <c r="CM63" s="12">
        <v>0</v>
      </c>
      <c r="CN63" s="13"/>
      <c r="CO63" s="12">
        <v>0</v>
      </c>
      <c r="CP63" s="12">
        <v>0</v>
      </c>
      <c r="CQ63" s="12">
        <v>0</v>
      </c>
      <c r="CR63" s="12">
        <v>0</v>
      </c>
      <c r="CS63" s="13"/>
      <c r="CT63" s="12">
        <v>0</v>
      </c>
      <c r="CU63" s="12">
        <v>0</v>
      </c>
      <c r="CV63" s="12">
        <v>0</v>
      </c>
      <c r="CW63" s="12">
        <v>0</v>
      </c>
      <c r="CX63" s="13"/>
      <c r="CY63" s="12">
        <v>0</v>
      </c>
      <c r="CZ63" s="12">
        <v>0</v>
      </c>
      <c r="DA63" s="12">
        <v>0</v>
      </c>
      <c r="DB63" s="12">
        <v>0</v>
      </c>
      <c r="DC63" s="13"/>
      <c r="DD63" s="12">
        <v>0</v>
      </c>
      <c r="DE63" s="12">
        <v>0</v>
      </c>
      <c r="DF63" s="12">
        <v>0</v>
      </c>
      <c r="DG63" s="12">
        <v>0</v>
      </c>
      <c r="DH63" s="13"/>
      <c r="DI63" s="12">
        <v>0</v>
      </c>
      <c r="DJ63" s="12">
        <v>0</v>
      </c>
      <c r="DK63" s="12">
        <v>0</v>
      </c>
      <c r="DL63" s="12">
        <v>0</v>
      </c>
      <c r="DM63" s="13"/>
      <c r="DN63" s="12">
        <v>0</v>
      </c>
      <c r="DO63" s="12">
        <v>0</v>
      </c>
      <c r="DP63" s="12">
        <v>0</v>
      </c>
      <c r="DQ63" s="12">
        <v>0</v>
      </c>
      <c r="DR63" s="13"/>
      <c r="DS63" s="12">
        <v>0</v>
      </c>
      <c r="DT63" s="12">
        <v>0</v>
      </c>
      <c r="DU63" s="12">
        <v>0</v>
      </c>
      <c r="DV63" s="12">
        <v>0</v>
      </c>
      <c r="DW63" s="13"/>
      <c r="DX63" s="12">
        <v>0</v>
      </c>
      <c r="DY63" s="12">
        <v>0</v>
      </c>
      <c r="DZ63" s="12">
        <v>0</v>
      </c>
      <c r="EA63" s="12">
        <v>0</v>
      </c>
      <c r="EB63" s="13"/>
      <c r="EC63" s="12">
        <v>0</v>
      </c>
      <c r="ED63" s="12">
        <v>0</v>
      </c>
      <c r="EE63" s="12">
        <v>0</v>
      </c>
      <c r="EF63" s="12">
        <v>0</v>
      </c>
      <c r="EG63" s="13"/>
      <c r="EH63" s="12">
        <v>0</v>
      </c>
      <c r="EI63" s="12">
        <v>0</v>
      </c>
      <c r="EJ63" s="12">
        <v>0</v>
      </c>
      <c r="EK63" s="12">
        <v>0</v>
      </c>
      <c r="EL63" s="13"/>
      <c r="EM63" s="12">
        <v>0</v>
      </c>
      <c r="EN63" s="12">
        <v>0</v>
      </c>
      <c r="EO63" s="12">
        <v>0</v>
      </c>
      <c r="EP63" s="12">
        <v>0</v>
      </c>
      <c r="EQ63" s="13"/>
      <c r="ER63" s="12">
        <v>0</v>
      </c>
      <c r="ES63" s="12">
        <v>0</v>
      </c>
      <c r="ET63" s="12">
        <v>0</v>
      </c>
      <c r="EU63" s="12">
        <v>0</v>
      </c>
      <c r="EV63" s="13"/>
      <c r="EW63" s="12">
        <v>0</v>
      </c>
      <c r="EX63" s="12">
        <v>0</v>
      </c>
      <c r="EY63" s="12">
        <v>0</v>
      </c>
      <c r="EZ63" s="12">
        <v>0</v>
      </c>
      <c r="FA63" s="13"/>
      <c r="FB63" s="12">
        <v>0</v>
      </c>
      <c r="FC63" s="12">
        <v>0</v>
      </c>
      <c r="FD63" s="12">
        <v>0</v>
      </c>
      <c r="FE63" s="12">
        <v>0</v>
      </c>
      <c r="FF63" s="13"/>
      <c r="FG63" s="12">
        <v>0</v>
      </c>
      <c r="FH63" s="12">
        <v>0</v>
      </c>
      <c r="FI63" s="12">
        <v>0</v>
      </c>
      <c r="FJ63" s="12">
        <v>0</v>
      </c>
      <c r="FK63" s="13"/>
      <c r="FL63" s="12">
        <v>0</v>
      </c>
      <c r="FM63" s="12">
        <v>0</v>
      </c>
      <c r="FN63" s="12">
        <v>0</v>
      </c>
      <c r="FO63" s="12">
        <v>0</v>
      </c>
      <c r="FP63" s="13"/>
      <c r="FQ63" s="12">
        <v>0</v>
      </c>
      <c r="FR63" s="12">
        <v>0</v>
      </c>
      <c r="FS63" s="12">
        <v>0</v>
      </c>
      <c r="FT63" s="12">
        <v>0</v>
      </c>
      <c r="FU63" s="13"/>
      <c r="FV63" s="12">
        <v>0</v>
      </c>
      <c r="FW63" s="12">
        <v>0</v>
      </c>
      <c r="FX63" s="12">
        <v>0</v>
      </c>
      <c r="FY63" s="12">
        <v>0</v>
      </c>
      <c r="FZ63" s="13"/>
      <c r="GA63" s="12">
        <v>0</v>
      </c>
      <c r="GB63" s="12">
        <v>0</v>
      </c>
      <c r="GC63" s="12">
        <v>0</v>
      </c>
      <c r="GD63" s="12">
        <v>0</v>
      </c>
      <c r="GE63" s="13"/>
      <c r="GF63" s="12">
        <v>0</v>
      </c>
      <c r="GG63" s="12">
        <v>0</v>
      </c>
      <c r="GH63" s="12">
        <v>0</v>
      </c>
      <c r="GI63" s="12">
        <v>0</v>
      </c>
      <c r="GJ63" s="13"/>
      <c r="GK63" s="12">
        <v>0</v>
      </c>
      <c r="GL63" s="12">
        <v>0</v>
      </c>
      <c r="GM63" s="12">
        <v>0</v>
      </c>
      <c r="GN63" s="12">
        <v>0</v>
      </c>
      <c r="GO63" s="13"/>
      <c r="GP63" s="12">
        <v>0</v>
      </c>
      <c r="GQ63" s="12">
        <v>0</v>
      </c>
      <c r="GR63" s="12">
        <v>0</v>
      </c>
      <c r="GS63" s="12">
        <v>0</v>
      </c>
      <c r="GT63" s="13"/>
      <c r="GU63" s="12">
        <v>0</v>
      </c>
      <c r="GV63" s="12">
        <v>0</v>
      </c>
      <c r="GW63" s="12">
        <v>0</v>
      </c>
      <c r="GX63" s="12">
        <v>0</v>
      </c>
      <c r="GY63" s="13"/>
      <c r="GZ63" s="12">
        <v>0</v>
      </c>
      <c r="HA63" s="12">
        <v>0</v>
      </c>
      <c r="HB63" s="12">
        <v>0</v>
      </c>
      <c r="HC63" s="12">
        <v>0</v>
      </c>
      <c r="HD63" s="13"/>
      <c r="HE63" s="12">
        <v>0</v>
      </c>
      <c r="HF63" s="12">
        <v>0</v>
      </c>
      <c r="HG63" s="12">
        <v>0</v>
      </c>
      <c r="HH63" s="12">
        <v>0</v>
      </c>
      <c r="HI63" s="13"/>
      <c r="HJ63" s="12">
        <v>0</v>
      </c>
      <c r="HK63" s="12">
        <v>0</v>
      </c>
      <c r="HL63" s="12">
        <v>0</v>
      </c>
      <c r="HM63" s="12">
        <v>0</v>
      </c>
      <c r="HN63" s="13"/>
      <c r="HO63" s="12">
        <v>0</v>
      </c>
      <c r="HP63" s="12">
        <v>0</v>
      </c>
      <c r="HQ63" s="12">
        <v>0</v>
      </c>
      <c r="HR63" s="12">
        <v>0</v>
      </c>
      <c r="HS63" s="13"/>
      <c r="HT63" s="12">
        <v>0</v>
      </c>
      <c r="HU63" s="12">
        <v>0</v>
      </c>
      <c r="HV63" s="12">
        <v>0</v>
      </c>
      <c r="HW63" s="12">
        <v>0</v>
      </c>
      <c r="HX63" s="13"/>
      <c r="HY63" s="12">
        <v>0</v>
      </c>
      <c r="HZ63" s="12">
        <v>0</v>
      </c>
      <c r="IA63" s="12">
        <v>0</v>
      </c>
      <c r="IB63" s="12">
        <v>0</v>
      </c>
      <c r="IC63" s="13"/>
      <c r="ID63" s="12">
        <v>0</v>
      </c>
      <c r="IE63" s="12">
        <v>0</v>
      </c>
      <c r="IF63" s="12">
        <v>0</v>
      </c>
      <c r="IG63" s="12">
        <v>0</v>
      </c>
      <c r="IH63" s="13"/>
      <c r="II63" s="12">
        <v>0</v>
      </c>
      <c r="IJ63" s="12">
        <v>0</v>
      </c>
      <c r="IK63" s="12">
        <v>0</v>
      </c>
      <c r="IL63" s="12">
        <v>0</v>
      </c>
      <c r="IM63" s="13"/>
      <c r="IN63" s="12">
        <v>0</v>
      </c>
      <c r="IO63" s="12">
        <v>0</v>
      </c>
      <c r="IP63" s="12">
        <v>0</v>
      </c>
      <c r="IQ63" s="12">
        <v>0</v>
      </c>
      <c r="IR63" s="13"/>
      <c r="IS63" s="12">
        <v>0</v>
      </c>
      <c r="IT63" s="12">
        <v>0</v>
      </c>
      <c r="IU63" s="12">
        <v>0</v>
      </c>
      <c r="IV63" s="12">
        <v>0</v>
      </c>
      <c r="IW63" s="13"/>
      <c r="IX63" s="12">
        <v>0</v>
      </c>
      <c r="IY63" s="12">
        <v>0</v>
      </c>
      <c r="IZ63" s="12">
        <v>0</v>
      </c>
      <c r="JA63" s="12">
        <v>0</v>
      </c>
      <c r="JB63" s="13"/>
    </row>
    <row r="64" spans="1:262" hidden="1">
      <c r="A64" s="10">
        <v>58</v>
      </c>
      <c r="B64" s="11" t="s">
        <v>48</v>
      </c>
      <c r="C64" s="12">
        <v>0</v>
      </c>
      <c r="D64" s="12">
        <v>0</v>
      </c>
      <c r="E64" s="12">
        <v>0</v>
      </c>
      <c r="F64" s="12">
        <v>0</v>
      </c>
      <c r="G64" s="13"/>
      <c r="H64" s="12">
        <v>0</v>
      </c>
      <c r="I64" s="12">
        <v>0</v>
      </c>
      <c r="J64" s="12">
        <v>0</v>
      </c>
      <c r="K64" s="12">
        <v>0</v>
      </c>
      <c r="L64" s="13"/>
      <c r="M64" s="12">
        <v>0</v>
      </c>
      <c r="N64" s="12">
        <v>0</v>
      </c>
      <c r="O64" s="12">
        <v>0</v>
      </c>
      <c r="P64" s="12">
        <v>0</v>
      </c>
      <c r="Q64" s="13"/>
      <c r="R64" s="12">
        <v>0</v>
      </c>
      <c r="S64" s="12">
        <v>0</v>
      </c>
      <c r="T64" s="12">
        <v>0</v>
      </c>
      <c r="U64" s="12">
        <v>0</v>
      </c>
      <c r="V64" s="13"/>
      <c r="W64" s="12">
        <v>0</v>
      </c>
      <c r="X64" s="12">
        <v>0</v>
      </c>
      <c r="Y64" s="12">
        <v>0</v>
      </c>
      <c r="Z64" s="12">
        <v>0</v>
      </c>
      <c r="AA64" s="13"/>
      <c r="AB64" s="12">
        <v>0</v>
      </c>
      <c r="AC64" s="12">
        <v>0</v>
      </c>
      <c r="AD64" s="12">
        <v>0</v>
      </c>
      <c r="AE64" s="12">
        <v>0</v>
      </c>
      <c r="AF64" s="13"/>
      <c r="AG64" s="12">
        <v>0</v>
      </c>
      <c r="AH64" s="12">
        <v>0</v>
      </c>
      <c r="AI64" s="12">
        <v>0</v>
      </c>
      <c r="AJ64" s="12">
        <v>0</v>
      </c>
      <c r="AK64" s="13"/>
      <c r="AL64" s="12">
        <v>0</v>
      </c>
      <c r="AM64" s="12">
        <v>0</v>
      </c>
      <c r="AN64" s="12">
        <v>0</v>
      </c>
      <c r="AO64" s="12">
        <v>0</v>
      </c>
      <c r="AP64" s="13"/>
      <c r="AQ64" s="12">
        <v>0</v>
      </c>
      <c r="AR64" s="12">
        <v>0</v>
      </c>
      <c r="AS64" s="12">
        <v>0</v>
      </c>
      <c r="AT64" s="12">
        <v>0</v>
      </c>
      <c r="AU64" s="13"/>
      <c r="AV64" s="12">
        <v>0</v>
      </c>
      <c r="AW64" s="12">
        <v>0</v>
      </c>
      <c r="AX64" s="12">
        <v>0</v>
      </c>
      <c r="AY64" s="12">
        <v>0</v>
      </c>
      <c r="AZ64" s="13"/>
      <c r="BA64" s="12">
        <v>0</v>
      </c>
      <c r="BB64" s="12">
        <v>0</v>
      </c>
      <c r="BC64" s="12">
        <v>0</v>
      </c>
      <c r="BD64" s="12">
        <v>0</v>
      </c>
      <c r="BE64" s="13"/>
      <c r="BF64" s="12">
        <v>0</v>
      </c>
      <c r="BG64" s="12">
        <v>0</v>
      </c>
      <c r="BH64" s="12">
        <v>0</v>
      </c>
      <c r="BI64" s="12">
        <v>0</v>
      </c>
      <c r="BJ64" s="13"/>
      <c r="BK64" s="12">
        <v>0</v>
      </c>
      <c r="BL64" s="12">
        <v>0</v>
      </c>
      <c r="BM64" s="12">
        <v>0</v>
      </c>
      <c r="BN64" s="12">
        <v>0</v>
      </c>
      <c r="BO64" s="13"/>
      <c r="BP64" s="12">
        <v>0</v>
      </c>
      <c r="BQ64" s="12">
        <v>0</v>
      </c>
      <c r="BR64" s="12">
        <v>0</v>
      </c>
      <c r="BS64" s="12">
        <v>0</v>
      </c>
      <c r="BT64" s="13"/>
      <c r="BU64" s="12">
        <v>0</v>
      </c>
      <c r="BV64" s="12">
        <v>0</v>
      </c>
      <c r="BW64" s="12">
        <v>0</v>
      </c>
      <c r="BX64" s="12">
        <v>0</v>
      </c>
      <c r="BY64" s="13"/>
      <c r="BZ64" s="12">
        <v>0</v>
      </c>
      <c r="CA64" s="12">
        <v>0</v>
      </c>
      <c r="CB64" s="12">
        <v>0</v>
      </c>
      <c r="CC64" s="12">
        <v>0</v>
      </c>
      <c r="CD64" s="13"/>
      <c r="CE64" s="12">
        <v>0</v>
      </c>
      <c r="CF64" s="12">
        <v>0</v>
      </c>
      <c r="CG64" s="12">
        <v>0</v>
      </c>
      <c r="CH64" s="12">
        <v>0</v>
      </c>
      <c r="CI64" s="13"/>
      <c r="CJ64" s="12">
        <v>0</v>
      </c>
      <c r="CK64" s="12">
        <v>0</v>
      </c>
      <c r="CL64" s="12">
        <v>0</v>
      </c>
      <c r="CM64" s="12">
        <v>0</v>
      </c>
      <c r="CN64" s="13"/>
      <c r="CO64" s="12">
        <v>0</v>
      </c>
      <c r="CP64" s="12">
        <v>0</v>
      </c>
      <c r="CQ64" s="12">
        <v>0</v>
      </c>
      <c r="CR64" s="12">
        <v>0</v>
      </c>
      <c r="CS64" s="13"/>
      <c r="CT64" s="12">
        <v>0</v>
      </c>
      <c r="CU64" s="12">
        <v>0</v>
      </c>
      <c r="CV64" s="12">
        <v>0</v>
      </c>
      <c r="CW64" s="12">
        <v>0</v>
      </c>
      <c r="CX64" s="13"/>
      <c r="CY64" s="12">
        <v>0</v>
      </c>
      <c r="CZ64" s="12">
        <v>0</v>
      </c>
      <c r="DA64" s="12">
        <v>0</v>
      </c>
      <c r="DB64" s="12">
        <v>0</v>
      </c>
      <c r="DC64" s="13"/>
      <c r="DD64" s="12">
        <v>0</v>
      </c>
      <c r="DE64" s="12">
        <v>0</v>
      </c>
      <c r="DF64" s="12">
        <v>0</v>
      </c>
      <c r="DG64" s="12">
        <v>0</v>
      </c>
      <c r="DH64" s="13"/>
      <c r="DI64" s="12">
        <v>1</v>
      </c>
      <c r="DJ64" s="12">
        <v>5000</v>
      </c>
      <c r="DK64" s="12">
        <v>0</v>
      </c>
      <c r="DL64" s="12">
        <v>5000</v>
      </c>
      <c r="DM64" s="13"/>
      <c r="DN64" s="12">
        <v>0</v>
      </c>
      <c r="DO64" s="12">
        <v>0</v>
      </c>
      <c r="DP64" s="12">
        <v>0</v>
      </c>
      <c r="DQ64" s="12">
        <v>0</v>
      </c>
      <c r="DR64" s="13"/>
      <c r="DS64" s="12">
        <v>0</v>
      </c>
      <c r="DT64" s="12">
        <v>0</v>
      </c>
      <c r="DU64" s="12">
        <v>0</v>
      </c>
      <c r="DV64" s="12">
        <v>0</v>
      </c>
      <c r="DW64" s="13"/>
      <c r="DX64" s="12">
        <v>0</v>
      </c>
      <c r="DY64" s="12">
        <v>0</v>
      </c>
      <c r="DZ64" s="12">
        <v>0</v>
      </c>
      <c r="EA64" s="12">
        <v>0</v>
      </c>
      <c r="EB64" s="13"/>
      <c r="EC64" s="12">
        <v>0</v>
      </c>
      <c r="ED64" s="12">
        <v>0</v>
      </c>
      <c r="EE64" s="12">
        <v>0</v>
      </c>
      <c r="EF64" s="12">
        <v>0</v>
      </c>
      <c r="EG64" s="13"/>
      <c r="EH64" s="12">
        <v>0</v>
      </c>
      <c r="EI64" s="12">
        <v>0</v>
      </c>
      <c r="EJ64" s="12">
        <v>0</v>
      </c>
      <c r="EK64" s="12">
        <v>0</v>
      </c>
      <c r="EL64" s="13"/>
      <c r="EM64" s="12">
        <v>0</v>
      </c>
      <c r="EN64" s="12">
        <v>0</v>
      </c>
      <c r="EO64" s="12">
        <v>0</v>
      </c>
      <c r="EP64" s="12">
        <v>0</v>
      </c>
      <c r="EQ64" s="13"/>
      <c r="ER64" s="12">
        <v>0</v>
      </c>
      <c r="ES64" s="12">
        <v>0</v>
      </c>
      <c r="ET64" s="12">
        <v>0</v>
      </c>
      <c r="EU64" s="12">
        <v>0</v>
      </c>
      <c r="EV64" s="13"/>
      <c r="EW64" s="12">
        <v>0</v>
      </c>
      <c r="EX64" s="12">
        <v>0</v>
      </c>
      <c r="EY64" s="12">
        <v>0</v>
      </c>
      <c r="EZ64" s="12">
        <v>0</v>
      </c>
      <c r="FA64" s="13"/>
      <c r="FB64" s="12">
        <v>0</v>
      </c>
      <c r="FC64" s="12">
        <v>0</v>
      </c>
      <c r="FD64" s="12">
        <v>0</v>
      </c>
      <c r="FE64" s="12">
        <v>0</v>
      </c>
      <c r="FF64" s="13"/>
      <c r="FG64" s="12">
        <v>0</v>
      </c>
      <c r="FH64" s="12">
        <v>0</v>
      </c>
      <c r="FI64" s="12">
        <v>0</v>
      </c>
      <c r="FJ64" s="12">
        <v>0</v>
      </c>
      <c r="FK64" s="13"/>
      <c r="FL64" s="12">
        <v>0</v>
      </c>
      <c r="FM64" s="12">
        <v>0</v>
      </c>
      <c r="FN64" s="12">
        <v>0</v>
      </c>
      <c r="FO64" s="12">
        <v>0</v>
      </c>
      <c r="FP64" s="13"/>
      <c r="FQ64" s="12">
        <v>0</v>
      </c>
      <c r="FR64" s="12">
        <v>0</v>
      </c>
      <c r="FS64" s="12">
        <v>0</v>
      </c>
      <c r="FT64" s="12">
        <v>0</v>
      </c>
      <c r="FU64" s="13"/>
      <c r="FV64" s="12">
        <v>0</v>
      </c>
      <c r="FW64" s="12">
        <v>0</v>
      </c>
      <c r="FX64" s="12">
        <v>0</v>
      </c>
      <c r="FY64" s="12">
        <v>0</v>
      </c>
      <c r="FZ64" s="13"/>
      <c r="GA64" s="12">
        <v>0</v>
      </c>
      <c r="GB64" s="12">
        <v>0</v>
      </c>
      <c r="GC64" s="12">
        <v>0</v>
      </c>
      <c r="GD64" s="12">
        <v>0</v>
      </c>
      <c r="GE64" s="13"/>
      <c r="GF64" s="12">
        <v>0</v>
      </c>
      <c r="GG64" s="12">
        <v>0</v>
      </c>
      <c r="GH64" s="12">
        <v>0</v>
      </c>
      <c r="GI64" s="12">
        <v>0</v>
      </c>
      <c r="GJ64" s="13"/>
      <c r="GK64" s="12">
        <v>0</v>
      </c>
      <c r="GL64" s="12">
        <v>0</v>
      </c>
      <c r="GM64" s="12">
        <v>0</v>
      </c>
      <c r="GN64" s="12">
        <v>0</v>
      </c>
      <c r="GO64" s="13"/>
      <c r="GP64" s="12">
        <v>0</v>
      </c>
      <c r="GQ64" s="12">
        <v>0</v>
      </c>
      <c r="GR64" s="12">
        <v>0</v>
      </c>
      <c r="GS64" s="12">
        <v>0</v>
      </c>
      <c r="GT64" s="13"/>
      <c r="GU64" s="12">
        <v>0</v>
      </c>
      <c r="GV64" s="12">
        <v>0</v>
      </c>
      <c r="GW64" s="12">
        <v>0</v>
      </c>
      <c r="GX64" s="12">
        <v>0</v>
      </c>
      <c r="GY64" s="13"/>
      <c r="GZ64" s="12">
        <v>0</v>
      </c>
      <c r="HA64" s="12">
        <v>0</v>
      </c>
      <c r="HB64" s="12">
        <v>0</v>
      </c>
      <c r="HC64" s="12">
        <v>0</v>
      </c>
      <c r="HD64" s="13"/>
      <c r="HE64" s="12">
        <v>0</v>
      </c>
      <c r="HF64" s="12">
        <v>0</v>
      </c>
      <c r="HG64" s="12">
        <v>0</v>
      </c>
      <c r="HH64" s="12">
        <v>0</v>
      </c>
      <c r="HI64" s="13"/>
      <c r="HJ64" s="12">
        <v>0</v>
      </c>
      <c r="HK64" s="12">
        <v>0</v>
      </c>
      <c r="HL64" s="12">
        <v>0</v>
      </c>
      <c r="HM64" s="12">
        <v>0</v>
      </c>
      <c r="HN64" s="13"/>
      <c r="HO64" s="12">
        <v>0</v>
      </c>
      <c r="HP64" s="12">
        <v>0</v>
      </c>
      <c r="HQ64" s="12">
        <v>0</v>
      </c>
      <c r="HR64" s="12">
        <v>0</v>
      </c>
      <c r="HS64" s="13"/>
      <c r="HT64" s="12">
        <v>0</v>
      </c>
      <c r="HU64" s="12">
        <v>0</v>
      </c>
      <c r="HV64" s="12">
        <v>0</v>
      </c>
      <c r="HW64" s="12">
        <v>0</v>
      </c>
      <c r="HX64" s="13"/>
      <c r="HY64" s="12">
        <v>0</v>
      </c>
      <c r="HZ64" s="12">
        <v>0</v>
      </c>
      <c r="IA64" s="12">
        <v>0</v>
      </c>
      <c r="IB64" s="12">
        <v>0</v>
      </c>
      <c r="IC64" s="13"/>
      <c r="ID64" s="12">
        <v>0</v>
      </c>
      <c r="IE64" s="12">
        <v>0</v>
      </c>
      <c r="IF64" s="12">
        <v>0</v>
      </c>
      <c r="IG64" s="12">
        <v>0</v>
      </c>
      <c r="IH64" s="13"/>
      <c r="II64" s="12">
        <v>0</v>
      </c>
      <c r="IJ64" s="12">
        <v>0</v>
      </c>
      <c r="IK64" s="12">
        <v>0</v>
      </c>
      <c r="IL64" s="12">
        <v>0</v>
      </c>
      <c r="IM64" s="13"/>
      <c r="IN64" s="12">
        <v>0</v>
      </c>
      <c r="IO64" s="12">
        <v>0</v>
      </c>
      <c r="IP64" s="12">
        <v>0</v>
      </c>
      <c r="IQ64" s="12">
        <v>0</v>
      </c>
      <c r="IR64" s="13"/>
      <c r="IS64" s="12">
        <v>0</v>
      </c>
      <c r="IT64" s="12">
        <v>0</v>
      </c>
      <c r="IU64" s="12">
        <v>0</v>
      </c>
      <c r="IV64" s="12">
        <v>0</v>
      </c>
      <c r="IW64" s="13"/>
      <c r="IX64" s="12">
        <v>0</v>
      </c>
      <c r="IY64" s="12">
        <v>5000</v>
      </c>
      <c r="IZ64" s="12">
        <v>0</v>
      </c>
      <c r="JA64" s="12">
        <v>5000</v>
      </c>
      <c r="JB64" s="13"/>
    </row>
    <row r="65" spans="1:262" hidden="1">
      <c r="A65" s="10">
        <v>59</v>
      </c>
      <c r="B65" s="11" t="s">
        <v>65</v>
      </c>
      <c r="C65" s="12">
        <v>0</v>
      </c>
      <c r="D65" s="12">
        <v>0</v>
      </c>
      <c r="E65" s="12">
        <v>0</v>
      </c>
      <c r="F65" s="12">
        <v>0</v>
      </c>
      <c r="G65" s="13"/>
      <c r="H65" s="12">
        <v>0</v>
      </c>
      <c r="I65" s="12">
        <v>0</v>
      </c>
      <c r="J65" s="12">
        <v>0</v>
      </c>
      <c r="K65" s="12">
        <v>0</v>
      </c>
      <c r="L65" s="13"/>
      <c r="M65" s="12">
        <v>0</v>
      </c>
      <c r="N65" s="12">
        <v>0</v>
      </c>
      <c r="O65" s="12">
        <v>0</v>
      </c>
      <c r="P65" s="12">
        <v>0</v>
      </c>
      <c r="Q65" s="13"/>
      <c r="R65" s="12">
        <v>0</v>
      </c>
      <c r="S65" s="12">
        <v>0</v>
      </c>
      <c r="T65" s="12">
        <v>0</v>
      </c>
      <c r="U65" s="12">
        <v>0</v>
      </c>
      <c r="V65" s="13"/>
      <c r="W65" s="12">
        <v>0</v>
      </c>
      <c r="X65" s="12">
        <v>0</v>
      </c>
      <c r="Y65" s="12">
        <v>0</v>
      </c>
      <c r="Z65" s="12">
        <v>0</v>
      </c>
      <c r="AA65" s="13"/>
      <c r="AB65" s="12">
        <v>0</v>
      </c>
      <c r="AC65" s="12">
        <v>0</v>
      </c>
      <c r="AD65" s="12">
        <v>0</v>
      </c>
      <c r="AE65" s="12">
        <v>0</v>
      </c>
      <c r="AF65" s="13"/>
      <c r="AG65" s="12">
        <v>0</v>
      </c>
      <c r="AH65" s="12">
        <v>0</v>
      </c>
      <c r="AI65" s="12">
        <v>0</v>
      </c>
      <c r="AJ65" s="12">
        <v>0</v>
      </c>
      <c r="AK65" s="13"/>
      <c r="AL65" s="12">
        <v>0</v>
      </c>
      <c r="AM65" s="12">
        <v>0</v>
      </c>
      <c r="AN65" s="12">
        <v>0</v>
      </c>
      <c r="AO65" s="12">
        <v>0</v>
      </c>
      <c r="AP65" s="13"/>
      <c r="AQ65" s="12">
        <v>0</v>
      </c>
      <c r="AR65" s="12">
        <v>0</v>
      </c>
      <c r="AS65" s="12">
        <v>0</v>
      </c>
      <c r="AT65" s="12">
        <v>0</v>
      </c>
      <c r="AU65" s="13"/>
      <c r="AV65" s="12">
        <v>0</v>
      </c>
      <c r="AW65" s="12">
        <v>0</v>
      </c>
      <c r="AX65" s="12">
        <v>0</v>
      </c>
      <c r="AY65" s="12">
        <v>0</v>
      </c>
      <c r="AZ65" s="13"/>
      <c r="BA65" s="12">
        <v>0</v>
      </c>
      <c r="BB65" s="12">
        <v>0</v>
      </c>
      <c r="BC65" s="12">
        <v>0</v>
      </c>
      <c r="BD65" s="12">
        <v>0</v>
      </c>
      <c r="BE65" s="13"/>
      <c r="BF65" s="12">
        <v>0</v>
      </c>
      <c r="BG65" s="12">
        <v>0</v>
      </c>
      <c r="BH65" s="12">
        <v>0</v>
      </c>
      <c r="BI65" s="12">
        <v>0</v>
      </c>
      <c r="BJ65" s="13"/>
      <c r="BK65" s="12">
        <v>0</v>
      </c>
      <c r="BL65" s="12">
        <v>0</v>
      </c>
      <c r="BM65" s="12">
        <v>0</v>
      </c>
      <c r="BN65" s="12">
        <v>0</v>
      </c>
      <c r="BO65" s="13"/>
      <c r="BP65" s="12">
        <v>0</v>
      </c>
      <c r="BQ65" s="12">
        <v>0</v>
      </c>
      <c r="BR65" s="12">
        <v>0</v>
      </c>
      <c r="BS65" s="12">
        <v>0</v>
      </c>
      <c r="BT65" s="13"/>
      <c r="BU65" s="12">
        <v>0</v>
      </c>
      <c r="BV65" s="12">
        <v>0</v>
      </c>
      <c r="BW65" s="12">
        <v>0</v>
      </c>
      <c r="BX65" s="12">
        <v>0</v>
      </c>
      <c r="BY65" s="13"/>
      <c r="BZ65" s="12">
        <v>0</v>
      </c>
      <c r="CA65" s="12">
        <v>0</v>
      </c>
      <c r="CB65" s="12">
        <v>0</v>
      </c>
      <c r="CC65" s="12">
        <v>0</v>
      </c>
      <c r="CD65" s="13"/>
      <c r="CE65" s="12">
        <v>0</v>
      </c>
      <c r="CF65" s="12">
        <v>0</v>
      </c>
      <c r="CG65" s="12">
        <v>0</v>
      </c>
      <c r="CH65" s="12">
        <v>0</v>
      </c>
      <c r="CI65" s="13"/>
      <c r="CJ65" s="12">
        <v>0</v>
      </c>
      <c r="CK65" s="12">
        <v>0</v>
      </c>
      <c r="CL65" s="12">
        <v>0</v>
      </c>
      <c r="CM65" s="12">
        <v>0</v>
      </c>
      <c r="CN65" s="13"/>
      <c r="CO65" s="12">
        <v>0</v>
      </c>
      <c r="CP65" s="12">
        <v>0</v>
      </c>
      <c r="CQ65" s="12">
        <v>0</v>
      </c>
      <c r="CR65" s="12">
        <v>0</v>
      </c>
      <c r="CS65" s="13"/>
      <c r="CT65" s="12">
        <v>0</v>
      </c>
      <c r="CU65" s="12">
        <v>0</v>
      </c>
      <c r="CV65" s="12">
        <v>0</v>
      </c>
      <c r="CW65" s="12">
        <v>0</v>
      </c>
      <c r="CX65" s="13"/>
      <c r="CY65" s="12">
        <v>0</v>
      </c>
      <c r="CZ65" s="12">
        <v>0</v>
      </c>
      <c r="DA65" s="12">
        <v>0</v>
      </c>
      <c r="DB65" s="12">
        <v>0</v>
      </c>
      <c r="DC65" s="13"/>
      <c r="DD65" s="12">
        <v>0</v>
      </c>
      <c r="DE65" s="12">
        <v>0</v>
      </c>
      <c r="DF65" s="12">
        <v>0</v>
      </c>
      <c r="DG65" s="12">
        <v>0</v>
      </c>
      <c r="DH65" s="13"/>
      <c r="DI65" s="12">
        <v>0</v>
      </c>
      <c r="DJ65" s="12">
        <v>0</v>
      </c>
      <c r="DK65" s="12">
        <v>0</v>
      </c>
      <c r="DL65" s="12">
        <v>0</v>
      </c>
      <c r="DM65" s="13"/>
      <c r="DN65" s="12">
        <v>0</v>
      </c>
      <c r="DO65" s="12">
        <v>0</v>
      </c>
      <c r="DP65" s="12">
        <v>0</v>
      </c>
      <c r="DQ65" s="12">
        <v>0</v>
      </c>
      <c r="DR65" s="13"/>
      <c r="DS65" s="12">
        <v>0</v>
      </c>
      <c r="DT65" s="12">
        <v>0</v>
      </c>
      <c r="DU65" s="12">
        <v>0</v>
      </c>
      <c r="DV65" s="12">
        <v>0</v>
      </c>
      <c r="DW65" s="13"/>
      <c r="DX65" s="12">
        <v>0</v>
      </c>
      <c r="DY65" s="12">
        <v>0</v>
      </c>
      <c r="DZ65" s="12">
        <v>0</v>
      </c>
      <c r="EA65" s="12">
        <v>0</v>
      </c>
      <c r="EB65" s="13"/>
      <c r="EC65" s="12">
        <v>0</v>
      </c>
      <c r="ED65" s="12">
        <v>0</v>
      </c>
      <c r="EE65" s="12">
        <v>0</v>
      </c>
      <c r="EF65" s="12">
        <v>0</v>
      </c>
      <c r="EG65" s="13"/>
      <c r="EH65" s="12">
        <v>0</v>
      </c>
      <c r="EI65" s="12">
        <v>0</v>
      </c>
      <c r="EJ65" s="12">
        <v>0</v>
      </c>
      <c r="EK65" s="12">
        <v>0</v>
      </c>
      <c r="EL65" s="13"/>
      <c r="EM65" s="12">
        <v>0</v>
      </c>
      <c r="EN65" s="12">
        <v>0</v>
      </c>
      <c r="EO65" s="12">
        <v>0</v>
      </c>
      <c r="EP65" s="12">
        <v>0</v>
      </c>
      <c r="EQ65" s="13"/>
      <c r="ER65" s="12">
        <v>0</v>
      </c>
      <c r="ES65" s="12">
        <v>0</v>
      </c>
      <c r="ET65" s="12">
        <v>0</v>
      </c>
      <c r="EU65" s="12">
        <v>0</v>
      </c>
      <c r="EV65" s="13"/>
      <c r="EW65" s="12">
        <v>0</v>
      </c>
      <c r="EX65" s="12">
        <v>0</v>
      </c>
      <c r="EY65" s="12">
        <v>0</v>
      </c>
      <c r="EZ65" s="12">
        <v>0</v>
      </c>
      <c r="FA65" s="13"/>
      <c r="FB65" s="12">
        <v>0</v>
      </c>
      <c r="FC65" s="12">
        <v>0</v>
      </c>
      <c r="FD65" s="12">
        <v>0</v>
      </c>
      <c r="FE65" s="12">
        <v>0</v>
      </c>
      <c r="FF65" s="13"/>
      <c r="FG65" s="12">
        <v>0</v>
      </c>
      <c r="FH65" s="12">
        <v>0</v>
      </c>
      <c r="FI65" s="12">
        <v>0</v>
      </c>
      <c r="FJ65" s="12">
        <v>0</v>
      </c>
      <c r="FK65" s="13"/>
      <c r="FL65" s="12">
        <v>0</v>
      </c>
      <c r="FM65" s="12">
        <v>0</v>
      </c>
      <c r="FN65" s="12">
        <v>0</v>
      </c>
      <c r="FO65" s="12">
        <v>0</v>
      </c>
      <c r="FP65" s="13"/>
      <c r="FQ65" s="12">
        <v>0</v>
      </c>
      <c r="FR65" s="12">
        <v>0</v>
      </c>
      <c r="FS65" s="12">
        <v>0</v>
      </c>
      <c r="FT65" s="12">
        <v>0</v>
      </c>
      <c r="FU65" s="13"/>
      <c r="FV65" s="12">
        <v>0</v>
      </c>
      <c r="FW65" s="12">
        <v>0</v>
      </c>
      <c r="FX65" s="12">
        <v>0</v>
      </c>
      <c r="FY65" s="12">
        <v>0</v>
      </c>
      <c r="FZ65" s="13"/>
      <c r="GA65" s="12">
        <v>0</v>
      </c>
      <c r="GB65" s="12">
        <v>0</v>
      </c>
      <c r="GC65" s="12">
        <v>0</v>
      </c>
      <c r="GD65" s="12">
        <v>0</v>
      </c>
      <c r="GE65" s="13"/>
      <c r="GF65" s="12">
        <v>0</v>
      </c>
      <c r="GG65" s="12">
        <v>0</v>
      </c>
      <c r="GH65" s="12">
        <v>0</v>
      </c>
      <c r="GI65" s="12">
        <v>0</v>
      </c>
      <c r="GJ65" s="13"/>
      <c r="GK65" s="12">
        <v>0</v>
      </c>
      <c r="GL65" s="12">
        <v>0</v>
      </c>
      <c r="GM65" s="12">
        <v>0</v>
      </c>
      <c r="GN65" s="12">
        <v>0</v>
      </c>
      <c r="GO65" s="13"/>
      <c r="GP65" s="12">
        <v>0</v>
      </c>
      <c r="GQ65" s="12">
        <v>0</v>
      </c>
      <c r="GR65" s="12">
        <v>0</v>
      </c>
      <c r="GS65" s="12">
        <v>0</v>
      </c>
      <c r="GT65" s="13"/>
      <c r="GU65" s="12">
        <v>0</v>
      </c>
      <c r="GV65" s="12">
        <v>0</v>
      </c>
      <c r="GW65" s="12">
        <v>0</v>
      </c>
      <c r="GX65" s="12">
        <v>0</v>
      </c>
      <c r="GY65" s="13"/>
      <c r="GZ65" s="12">
        <v>0</v>
      </c>
      <c r="HA65" s="12">
        <v>0</v>
      </c>
      <c r="HB65" s="12">
        <v>0</v>
      </c>
      <c r="HC65" s="12">
        <v>0</v>
      </c>
      <c r="HD65" s="13"/>
      <c r="HE65" s="12">
        <v>0</v>
      </c>
      <c r="HF65" s="12">
        <v>0</v>
      </c>
      <c r="HG65" s="12">
        <v>0</v>
      </c>
      <c r="HH65" s="12">
        <v>0</v>
      </c>
      <c r="HI65" s="13"/>
      <c r="HJ65" s="12">
        <v>0</v>
      </c>
      <c r="HK65" s="12">
        <v>0</v>
      </c>
      <c r="HL65" s="12">
        <v>0</v>
      </c>
      <c r="HM65" s="12">
        <v>0</v>
      </c>
      <c r="HN65" s="13"/>
      <c r="HO65" s="12">
        <v>0</v>
      </c>
      <c r="HP65" s="12">
        <v>0</v>
      </c>
      <c r="HQ65" s="12">
        <v>0</v>
      </c>
      <c r="HR65" s="12">
        <v>0</v>
      </c>
      <c r="HS65" s="13"/>
      <c r="HT65" s="12">
        <v>0</v>
      </c>
      <c r="HU65" s="12">
        <v>0</v>
      </c>
      <c r="HV65" s="12">
        <v>0</v>
      </c>
      <c r="HW65" s="12">
        <v>0</v>
      </c>
      <c r="HX65" s="13"/>
      <c r="HY65" s="12">
        <v>0</v>
      </c>
      <c r="HZ65" s="12">
        <v>0</v>
      </c>
      <c r="IA65" s="12">
        <v>0</v>
      </c>
      <c r="IB65" s="12">
        <v>0</v>
      </c>
      <c r="IC65" s="13"/>
      <c r="ID65" s="12">
        <v>0</v>
      </c>
      <c r="IE65" s="12">
        <v>0</v>
      </c>
      <c r="IF65" s="12">
        <v>0</v>
      </c>
      <c r="IG65" s="12">
        <v>0</v>
      </c>
      <c r="IH65" s="13"/>
      <c r="II65" s="12">
        <v>0</v>
      </c>
      <c r="IJ65" s="12">
        <v>0</v>
      </c>
      <c r="IK65" s="12">
        <v>0</v>
      </c>
      <c r="IL65" s="12">
        <v>0</v>
      </c>
      <c r="IM65" s="13"/>
      <c r="IN65" s="12">
        <v>0</v>
      </c>
      <c r="IO65" s="12">
        <v>0</v>
      </c>
      <c r="IP65" s="12">
        <v>0</v>
      </c>
      <c r="IQ65" s="12">
        <v>0</v>
      </c>
      <c r="IR65" s="13"/>
      <c r="IS65" s="12">
        <v>0</v>
      </c>
      <c r="IT65" s="12">
        <v>0</v>
      </c>
      <c r="IU65" s="12">
        <v>0</v>
      </c>
      <c r="IV65" s="12">
        <v>0</v>
      </c>
      <c r="IW65" s="13"/>
      <c r="IX65" s="12">
        <v>0</v>
      </c>
      <c r="IY65" s="12">
        <v>0</v>
      </c>
      <c r="IZ65" s="12">
        <v>0</v>
      </c>
      <c r="JA65" s="12">
        <v>0</v>
      </c>
      <c r="JB65" s="13"/>
    </row>
    <row r="66" spans="1:262" hidden="1">
      <c r="A66" s="10">
        <v>60</v>
      </c>
      <c r="B66" s="11" t="s">
        <v>49</v>
      </c>
      <c r="C66" s="12">
        <v>0</v>
      </c>
      <c r="D66" s="12">
        <v>0</v>
      </c>
      <c r="E66" s="12">
        <v>0</v>
      </c>
      <c r="F66" s="12">
        <v>0</v>
      </c>
      <c r="G66" s="13"/>
      <c r="H66" s="12">
        <v>0</v>
      </c>
      <c r="I66" s="12">
        <v>0</v>
      </c>
      <c r="J66" s="12">
        <v>0</v>
      </c>
      <c r="K66" s="12">
        <v>0</v>
      </c>
      <c r="L66" s="13"/>
      <c r="M66" s="12">
        <v>0</v>
      </c>
      <c r="N66" s="12">
        <v>0</v>
      </c>
      <c r="O66" s="12">
        <v>0</v>
      </c>
      <c r="P66" s="12">
        <v>0</v>
      </c>
      <c r="Q66" s="13"/>
      <c r="R66" s="12">
        <v>0</v>
      </c>
      <c r="S66" s="12">
        <v>0</v>
      </c>
      <c r="T66" s="12">
        <v>0</v>
      </c>
      <c r="U66" s="12">
        <v>0</v>
      </c>
      <c r="V66" s="13"/>
      <c r="W66" s="12">
        <v>0</v>
      </c>
      <c r="X66" s="12">
        <v>0</v>
      </c>
      <c r="Y66" s="12">
        <v>0</v>
      </c>
      <c r="Z66" s="12">
        <v>0</v>
      </c>
      <c r="AA66" s="13"/>
      <c r="AB66" s="12">
        <v>0</v>
      </c>
      <c r="AC66" s="12">
        <v>0</v>
      </c>
      <c r="AD66" s="12">
        <v>0</v>
      </c>
      <c r="AE66" s="12">
        <v>0</v>
      </c>
      <c r="AF66" s="13"/>
      <c r="AG66" s="12">
        <v>0</v>
      </c>
      <c r="AH66" s="12">
        <v>0</v>
      </c>
      <c r="AI66" s="12">
        <v>0</v>
      </c>
      <c r="AJ66" s="12">
        <v>0</v>
      </c>
      <c r="AK66" s="13"/>
      <c r="AL66" s="12">
        <v>0</v>
      </c>
      <c r="AM66" s="12">
        <v>0</v>
      </c>
      <c r="AN66" s="12">
        <v>0</v>
      </c>
      <c r="AO66" s="12">
        <v>0</v>
      </c>
      <c r="AP66" s="13"/>
      <c r="AQ66" s="12">
        <v>0</v>
      </c>
      <c r="AR66" s="12">
        <v>0</v>
      </c>
      <c r="AS66" s="12">
        <v>0</v>
      </c>
      <c r="AT66" s="12">
        <v>0</v>
      </c>
      <c r="AU66" s="13"/>
      <c r="AV66" s="12">
        <v>0</v>
      </c>
      <c r="AW66" s="12">
        <v>0</v>
      </c>
      <c r="AX66" s="12">
        <v>0</v>
      </c>
      <c r="AY66" s="12">
        <v>0</v>
      </c>
      <c r="AZ66" s="13"/>
      <c r="BA66" s="12">
        <v>0</v>
      </c>
      <c r="BB66" s="12">
        <v>0</v>
      </c>
      <c r="BC66" s="12">
        <v>0</v>
      </c>
      <c r="BD66" s="12">
        <v>0</v>
      </c>
      <c r="BE66" s="13"/>
      <c r="BF66" s="12">
        <v>0</v>
      </c>
      <c r="BG66" s="12">
        <v>0</v>
      </c>
      <c r="BH66" s="12">
        <v>0</v>
      </c>
      <c r="BI66" s="12">
        <v>0</v>
      </c>
      <c r="BJ66" s="13"/>
      <c r="BK66" s="12">
        <v>0</v>
      </c>
      <c r="BL66" s="12">
        <v>0</v>
      </c>
      <c r="BM66" s="12">
        <v>0</v>
      </c>
      <c r="BN66" s="12">
        <v>0</v>
      </c>
      <c r="BO66" s="13"/>
      <c r="BP66" s="12">
        <v>0</v>
      </c>
      <c r="BQ66" s="12">
        <v>0</v>
      </c>
      <c r="BR66" s="12">
        <v>0</v>
      </c>
      <c r="BS66" s="12">
        <v>0</v>
      </c>
      <c r="BT66" s="13"/>
      <c r="BU66" s="12">
        <v>0</v>
      </c>
      <c r="BV66" s="12">
        <v>0</v>
      </c>
      <c r="BW66" s="12">
        <v>0</v>
      </c>
      <c r="BX66" s="12">
        <v>0</v>
      </c>
      <c r="BY66" s="13"/>
      <c r="BZ66" s="12">
        <v>0</v>
      </c>
      <c r="CA66" s="12">
        <v>0</v>
      </c>
      <c r="CB66" s="12">
        <v>0</v>
      </c>
      <c r="CC66" s="12">
        <v>0</v>
      </c>
      <c r="CD66" s="13"/>
      <c r="CE66" s="12">
        <v>0</v>
      </c>
      <c r="CF66" s="12">
        <v>0</v>
      </c>
      <c r="CG66" s="12">
        <v>0</v>
      </c>
      <c r="CH66" s="12">
        <v>0</v>
      </c>
      <c r="CI66" s="13"/>
      <c r="CJ66" s="12">
        <v>0</v>
      </c>
      <c r="CK66" s="12">
        <v>0</v>
      </c>
      <c r="CL66" s="12">
        <v>0</v>
      </c>
      <c r="CM66" s="12">
        <v>0</v>
      </c>
      <c r="CN66" s="13"/>
      <c r="CO66" s="12">
        <v>0</v>
      </c>
      <c r="CP66" s="12">
        <v>0</v>
      </c>
      <c r="CQ66" s="12">
        <v>0</v>
      </c>
      <c r="CR66" s="12">
        <v>0</v>
      </c>
      <c r="CS66" s="13"/>
      <c r="CT66" s="12">
        <v>0</v>
      </c>
      <c r="CU66" s="12">
        <v>0</v>
      </c>
      <c r="CV66" s="12">
        <v>0</v>
      </c>
      <c r="CW66" s="12">
        <v>0</v>
      </c>
      <c r="CX66" s="13"/>
      <c r="CY66" s="12">
        <v>0</v>
      </c>
      <c r="CZ66" s="12">
        <v>0</v>
      </c>
      <c r="DA66" s="12">
        <v>0</v>
      </c>
      <c r="DB66" s="12">
        <v>0</v>
      </c>
      <c r="DC66" s="13"/>
      <c r="DD66" s="12">
        <v>0</v>
      </c>
      <c r="DE66" s="12">
        <v>0</v>
      </c>
      <c r="DF66" s="12">
        <v>0</v>
      </c>
      <c r="DG66" s="12">
        <v>0</v>
      </c>
      <c r="DH66" s="13"/>
      <c r="DI66" s="12">
        <v>7</v>
      </c>
      <c r="DJ66" s="12">
        <v>776000</v>
      </c>
      <c r="DK66" s="12">
        <v>0</v>
      </c>
      <c r="DL66" s="12">
        <v>776000</v>
      </c>
      <c r="DM66" s="13"/>
      <c r="DN66" s="12">
        <v>0</v>
      </c>
      <c r="DO66" s="12">
        <v>0</v>
      </c>
      <c r="DP66" s="12">
        <v>0</v>
      </c>
      <c r="DQ66" s="12">
        <v>0</v>
      </c>
      <c r="DR66" s="13"/>
      <c r="DS66" s="12">
        <v>0</v>
      </c>
      <c r="DT66" s="12">
        <v>0</v>
      </c>
      <c r="DU66" s="12">
        <v>0</v>
      </c>
      <c r="DV66" s="12">
        <v>0</v>
      </c>
      <c r="DW66" s="13"/>
      <c r="DX66" s="12">
        <v>0</v>
      </c>
      <c r="DY66" s="12">
        <v>0</v>
      </c>
      <c r="DZ66" s="12">
        <v>0</v>
      </c>
      <c r="EA66" s="12">
        <v>0</v>
      </c>
      <c r="EB66" s="13"/>
      <c r="EC66" s="12">
        <v>0</v>
      </c>
      <c r="ED66" s="12">
        <v>0</v>
      </c>
      <c r="EE66" s="12">
        <v>0</v>
      </c>
      <c r="EF66" s="12">
        <v>0</v>
      </c>
      <c r="EG66" s="13"/>
      <c r="EH66" s="12">
        <v>0</v>
      </c>
      <c r="EI66" s="12">
        <v>0</v>
      </c>
      <c r="EJ66" s="12">
        <v>0</v>
      </c>
      <c r="EK66" s="12">
        <v>0</v>
      </c>
      <c r="EL66" s="13"/>
      <c r="EM66" s="12">
        <v>0</v>
      </c>
      <c r="EN66" s="12">
        <v>0</v>
      </c>
      <c r="EO66" s="12">
        <v>0</v>
      </c>
      <c r="EP66" s="12">
        <v>0</v>
      </c>
      <c r="EQ66" s="13"/>
      <c r="ER66" s="12">
        <v>0</v>
      </c>
      <c r="ES66" s="12">
        <v>0</v>
      </c>
      <c r="ET66" s="12">
        <v>0</v>
      </c>
      <c r="EU66" s="12">
        <v>0</v>
      </c>
      <c r="EV66" s="13"/>
      <c r="EW66" s="12">
        <v>0</v>
      </c>
      <c r="EX66" s="12">
        <v>0</v>
      </c>
      <c r="EY66" s="12">
        <v>0</v>
      </c>
      <c r="EZ66" s="12">
        <v>0</v>
      </c>
      <c r="FA66" s="13"/>
      <c r="FB66" s="12">
        <v>0</v>
      </c>
      <c r="FC66" s="12">
        <v>0</v>
      </c>
      <c r="FD66" s="12">
        <v>0</v>
      </c>
      <c r="FE66" s="12">
        <v>0</v>
      </c>
      <c r="FF66" s="13"/>
      <c r="FG66" s="12">
        <v>0</v>
      </c>
      <c r="FH66" s="12">
        <v>0</v>
      </c>
      <c r="FI66" s="12">
        <v>0</v>
      </c>
      <c r="FJ66" s="12">
        <v>0</v>
      </c>
      <c r="FK66" s="13"/>
      <c r="FL66" s="12">
        <v>0</v>
      </c>
      <c r="FM66" s="12">
        <v>0</v>
      </c>
      <c r="FN66" s="12">
        <v>0</v>
      </c>
      <c r="FO66" s="12">
        <v>0</v>
      </c>
      <c r="FP66" s="13"/>
      <c r="FQ66" s="12">
        <v>0</v>
      </c>
      <c r="FR66" s="12">
        <v>0</v>
      </c>
      <c r="FS66" s="12">
        <v>0</v>
      </c>
      <c r="FT66" s="12">
        <v>0</v>
      </c>
      <c r="FU66" s="13"/>
      <c r="FV66" s="12">
        <v>0</v>
      </c>
      <c r="FW66" s="12">
        <v>0</v>
      </c>
      <c r="FX66" s="12">
        <v>0</v>
      </c>
      <c r="FY66" s="12">
        <v>0</v>
      </c>
      <c r="FZ66" s="13"/>
      <c r="GA66" s="12">
        <v>0</v>
      </c>
      <c r="GB66" s="12">
        <v>0</v>
      </c>
      <c r="GC66" s="12">
        <v>0</v>
      </c>
      <c r="GD66" s="12">
        <v>0</v>
      </c>
      <c r="GE66" s="13"/>
      <c r="GF66" s="12">
        <v>0</v>
      </c>
      <c r="GG66" s="12">
        <v>0</v>
      </c>
      <c r="GH66" s="12">
        <v>0</v>
      </c>
      <c r="GI66" s="12">
        <v>0</v>
      </c>
      <c r="GJ66" s="13"/>
      <c r="GK66" s="12">
        <v>0</v>
      </c>
      <c r="GL66" s="12">
        <v>0</v>
      </c>
      <c r="GM66" s="12">
        <v>0</v>
      </c>
      <c r="GN66" s="12">
        <v>0</v>
      </c>
      <c r="GO66" s="13"/>
      <c r="GP66" s="12">
        <v>0</v>
      </c>
      <c r="GQ66" s="12">
        <v>0</v>
      </c>
      <c r="GR66" s="12">
        <v>0</v>
      </c>
      <c r="GS66" s="12">
        <v>0</v>
      </c>
      <c r="GT66" s="13"/>
      <c r="GU66" s="12">
        <v>0</v>
      </c>
      <c r="GV66" s="12">
        <v>0</v>
      </c>
      <c r="GW66" s="12">
        <v>0</v>
      </c>
      <c r="GX66" s="12">
        <v>0</v>
      </c>
      <c r="GY66" s="13"/>
      <c r="GZ66" s="12">
        <v>0</v>
      </c>
      <c r="HA66" s="12">
        <v>0</v>
      </c>
      <c r="HB66" s="12">
        <v>0</v>
      </c>
      <c r="HC66" s="12">
        <v>0</v>
      </c>
      <c r="HD66" s="13"/>
      <c r="HE66" s="12">
        <v>0</v>
      </c>
      <c r="HF66" s="12">
        <v>0</v>
      </c>
      <c r="HG66" s="12">
        <v>0</v>
      </c>
      <c r="HH66" s="12">
        <v>0</v>
      </c>
      <c r="HI66" s="13"/>
      <c r="HJ66" s="12">
        <v>0</v>
      </c>
      <c r="HK66" s="12">
        <v>0</v>
      </c>
      <c r="HL66" s="12">
        <v>0</v>
      </c>
      <c r="HM66" s="12">
        <v>0</v>
      </c>
      <c r="HN66" s="13"/>
      <c r="HO66" s="12">
        <v>0</v>
      </c>
      <c r="HP66" s="12">
        <v>0</v>
      </c>
      <c r="HQ66" s="12">
        <v>0</v>
      </c>
      <c r="HR66" s="12">
        <v>0</v>
      </c>
      <c r="HS66" s="13"/>
      <c r="HT66" s="12">
        <v>0</v>
      </c>
      <c r="HU66" s="12">
        <v>0</v>
      </c>
      <c r="HV66" s="12">
        <v>0</v>
      </c>
      <c r="HW66" s="12">
        <v>0</v>
      </c>
      <c r="HX66" s="13"/>
      <c r="HY66" s="12">
        <v>0</v>
      </c>
      <c r="HZ66" s="12">
        <v>0</v>
      </c>
      <c r="IA66" s="12">
        <v>0</v>
      </c>
      <c r="IB66" s="12">
        <v>0</v>
      </c>
      <c r="IC66" s="13"/>
      <c r="ID66" s="12">
        <v>0</v>
      </c>
      <c r="IE66" s="12">
        <v>0</v>
      </c>
      <c r="IF66" s="12">
        <v>0</v>
      </c>
      <c r="IG66" s="12">
        <v>0</v>
      </c>
      <c r="IH66" s="13"/>
      <c r="II66" s="12">
        <v>0</v>
      </c>
      <c r="IJ66" s="12">
        <v>0</v>
      </c>
      <c r="IK66" s="12">
        <v>0</v>
      </c>
      <c r="IL66" s="12">
        <v>0</v>
      </c>
      <c r="IM66" s="13"/>
      <c r="IN66" s="12">
        <v>0</v>
      </c>
      <c r="IO66" s="12">
        <v>0</v>
      </c>
      <c r="IP66" s="12">
        <v>0</v>
      </c>
      <c r="IQ66" s="12">
        <v>0</v>
      </c>
      <c r="IR66" s="13"/>
      <c r="IS66" s="12">
        <v>0</v>
      </c>
      <c r="IT66" s="12">
        <v>0</v>
      </c>
      <c r="IU66" s="12">
        <v>0</v>
      </c>
      <c r="IV66" s="12">
        <v>0</v>
      </c>
      <c r="IW66" s="13"/>
      <c r="IX66" s="12">
        <v>0</v>
      </c>
      <c r="IY66" s="12">
        <v>776000</v>
      </c>
      <c r="IZ66" s="12">
        <v>0</v>
      </c>
      <c r="JA66" s="12">
        <v>776000</v>
      </c>
      <c r="JB66" s="13"/>
    </row>
    <row r="67" spans="1:262" hidden="1">
      <c r="A67" s="10">
        <v>61</v>
      </c>
      <c r="B67" s="11" t="s">
        <v>50</v>
      </c>
      <c r="C67" s="12">
        <v>0</v>
      </c>
      <c r="D67" s="12">
        <v>0</v>
      </c>
      <c r="E67" s="12">
        <v>0</v>
      </c>
      <c r="F67" s="12">
        <v>0</v>
      </c>
      <c r="G67" s="13"/>
      <c r="H67" s="12">
        <v>0</v>
      </c>
      <c r="I67" s="12">
        <v>0</v>
      </c>
      <c r="J67" s="12">
        <v>0</v>
      </c>
      <c r="K67" s="12">
        <v>0</v>
      </c>
      <c r="L67" s="13"/>
      <c r="M67" s="12">
        <v>0</v>
      </c>
      <c r="N67" s="12">
        <v>0</v>
      </c>
      <c r="O67" s="12">
        <v>0</v>
      </c>
      <c r="P67" s="12">
        <v>0</v>
      </c>
      <c r="Q67" s="13"/>
      <c r="R67" s="12">
        <v>0</v>
      </c>
      <c r="S67" s="12">
        <v>0</v>
      </c>
      <c r="T67" s="12">
        <v>0</v>
      </c>
      <c r="U67" s="12">
        <v>0</v>
      </c>
      <c r="V67" s="13"/>
      <c r="W67" s="12">
        <v>0</v>
      </c>
      <c r="X67" s="12">
        <v>0</v>
      </c>
      <c r="Y67" s="12">
        <v>0</v>
      </c>
      <c r="Z67" s="12">
        <v>0</v>
      </c>
      <c r="AA67" s="13"/>
      <c r="AB67" s="12">
        <v>0</v>
      </c>
      <c r="AC67" s="12">
        <v>0</v>
      </c>
      <c r="AD67" s="12">
        <v>0</v>
      </c>
      <c r="AE67" s="12">
        <v>0</v>
      </c>
      <c r="AF67" s="13"/>
      <c r="AG67" s="12">
        <v>0</v>
      </c>
      <c r="AH67" s="12">
        <v>0</v>
      </c>
      <c r="AI67" s="12">
        <v>0</v>
      </c>
      <c r="AJ67" s="12">
        <v>0</v>
      </c>
      <c r="AK67" s="13"/>
      <c r="AL67" s="12">
        <v>0</v>
      </c>
      <c r="AM67" s="12">
        <v>0</v>
      </c>
      <c r="AN67" s="12">
        <v>0</v>
      </c>
      <c r="AO67" s="12">
        <v>0</v>
      </c>
      <c r="AP67" s="13"/>
      <c r="AQ67" s="12">
        <v>0</v>
      </c>
      <c r="AR67" s="12">
        <v>0</v>
      </c>
      <c r="AS67" s="12">
        <v>0</v>
      </c>
      <c r="AT67" s="12">
        <v>0</v>
      </c>
      <c r="AU67" s="13"/>
      <c r="AV67" s="12">
        <v>0</v>
      </c>
      <c r="AW67" s="12">
        <v>0</v>
      </c>
      <c r="AX67" s="12">
        <v>0</v>
      </c>
      <c r="AY67" s="12">
        <v>0</v>
      </c>
      <c r="AZ67" s="13"/>
      <c r="BA67" s="12">
        <v>0</v>
      </c>
      <c r="BB67" s="12">
        <v>0</v>
      </c>
      <c r="BC67" s="12">
        <v>0</v>
      </c>
      <c r="BD67" s="12">
        <v>0</v>
      </c>
      <c r="BE67" s="13"/>
      <c r="BF67" s="12">
        <v>0</v>
      </c>
      <c r="BG67" s="12">
        <v>0</v>
      </c>
      <c r="BH67" s="12">
        <v>0</v>
      </c>
      <c r="BI67" s="12">
        <v>0</v>
      </c>
      <c r="BJ67" s="13"/>
      <c r="BK67" s="12">
        <v>0</v>
      </c>
      <c r="BL67" s="12">
        <v>0</v>
      </c>
      <c r="BM67" s="12">
        <v>0</v>
      </c>
      <c r="BN67" s="12">
        <v>0</v>
      </c>
      <c r="BO67" s="13"/>
      <c r="BP67" s="12">
        <v>0</v>
      </c>
      <c r="BQ67" s="12">
        <v>0</v>
      </c>
      <c r="BR67" s="12">
        <v>0</v>
      </c>
      <c r="BS67" s="12">
        <v>0</v>
      </c>
      <c r="BT67" s="13"/>
      <c r="BU67" s="12">
        <v>0</v>
      </c>
      <c r="BV67" s="12">
        <v>0</v>
      </c>
      <c r="BW67" s="12">
        <v>0</v>
      </c>
      <c r="BX67" s="12">
        <v>0</v>
      </c>
      <c r="BY67" s="13"/>
      <c r="BZ67" s="12">
        <v>0</v>
      </c>
      <c r="CA67" s="12">
        <v>0</v>
      </c>
      <c r="CB67" s="12">
        <v>0</v>
      </c>
      <c r="CC67" s="12">
        <v>0</v>
      </c>
      <c r="CD67" s="13"/>
      <c r="CE67" s="12">
        <v>0</v>
      </c>
      <c r="CF67" s="12">
        <v>0</v>
      </c>
      <c r="CG67" s="12">
        <v>0</v>
      </c>
      <c r="CH67" s="12">
        <v>0</v>
      </c>
      <c r="CI67" s="13"/>
      <c r="CJ67" s="12">
        <v>0</v>
      </c>
      <c r="CK67" s="12">
        <v>0</v>
      </c>
      <c r="CL67" s="12">
        <v>0</v>
      </c>
      <c r="CM67" s="12">
        <v>0</v>
      </c>
      <c r="CN67" s="13"/>
      <c r="CO67" s="12">
        <v>0</v>
      </c>
      <c r="CP67" s="12">
        <v>0</v>
      </c>
      <c r="CQ67" s="12">
        <v>0</v>
      </c>
      <c r="CR67" s="12">
        <v>0</v>
      </c>
      <c r="CS67" s="13"/>
      <c r="CT67" s="12">
        <v>0</v>
      </c>
      <c r="CU67" s="12">
        <v>0</v>
      </c>
      <c r="CV67" s="12">
        <v>0</v>
      </c>
      <c r="CW67" s="12">
        <v>0</v>
      </c>
      <c r="CX67" s="13"/>
      <c r="CY67" s="12">
        <v>0</v>
      </c>
      <c r="CZ67" s="12">
        <v>0</v>
      </c>
      <c r="DA67" s="12">
        <v>0</v>
      </c>
      <c r="DB67" s="12">
        <v>0</v>
      </c>
      <c r="DC67" s="13"/>
      <c r="DD67" s="12">
        <v>0</v>
      </c>
      <c r="DE67" s="12">
        <v>0</v>
      </c>
      <c r="DF67" s="12">
        <v>0</v>
      </c>
      <c r="DG67" s="12">
        <v>0</v>
      </c>
      <c r="DH67" s="13"/>
      <c r="DI67" s="12">
        <v>3</v>
      </c>
      <c r="DJ67" s="12">
        <v>55000</v>
      </c>
      <c r="DK67" s="12">
        <v>0</v>
      </c>
      <c r="DL67" s="12">
        <v>55000</v>
      </c>
      <c r="DM67" s="13"/>
      <c r="DN67" s="12">
        <v>0</v>
      </c>
      <c r="DO67" s="12">
        <v>0</v>
      </c>
      <c r="DP67" s="12">
        <v>0</v>
      </c>
      <c r="DQ67" s="12">
        <v>0</v>
      </c>
      <c r="DR67" s="13"/>
      <c r="DS67" s="12">
        <v>0</v>
      </c>
      <c r="DT67" s="12">
        <v>0</v>
      </c>
      <c r="DU67" s="12">
        <v>0</v>
      </c>
      <c r="DV67" s="12">
        <v>0</v>
      </c>
      <c r="DW67" s="13"/>
      <c r="DX67" s="12">
        <v>0</v>
      </c>
      <c r="DY67" s="12">
        <v>0</v>
      </c>
      <c r="DZ67" s="12">
        <v>0</v>
      </c>
      <c r="EA67" s="12">
        <v>0</v>
      </c>
      <c r="EB67" s="13"/>
      <c r="EC67" s="12">
        <v>0</v>
      </c>
      <c r="ED67" s="12">
        <v>0</v>
      </c>
      <c r="EE67" s="12">
        <v>0</v>
      </c>
      <c r="EF67" s="12">
        <v>0</v>
      </c>
      <c r="EG67" s="13"/>
      <c r="EH67" s="12">
        <v>0</v>
      </c>
      <c r="EI67" s="12">
        <v>0</v>
      </c>
      <c r="EJ67" s="12">
        <v>0</v>
      </c>
      <c r="EK67" s="12">
        <v>0</v>
      </c>
      <c r="EL67" s="13"/>
      <c r="EM67" s="12">
        <v>0</v>
      </c>
      <c r="EN67" s="12">
        <v>0</v>
      </c>
      <c r="EO67" s="12">
        <v>0</v>
      </c>
      <c r="EP67" s="12">
        <v>0</v>
      </c>
      <c r="EQ67" s="13"/>
      <c r="ER67" s="12">
        <v>0</v>
      </c>
      <c r="ES67" s="12">
        <v>0</v>
      </c>
      <c r="ET67" s="12">
        <v>0</v>
      </c>
      <c r="EU67" s="12">
        <v>0</v>
      </c>
      <c r="EV67" s="13"/>
      <c r="EW67" s="12">
        <v>0</v>
      </c>
      <c r="EX67" s="12">
        <v>0</v>
      </c>
      <c r="EY67" s="12">
        <v>0</v>
      </c>
      <c r="EZ67" s="12">
        <v>0</v>
      </c>
      <c r="FA67" s="13"/>
      <c r="FB67" s="12">
        <v>0</v>
      </c>
      <c r="FC67" s="12">
        <v>0</v>
      </c>
      <c r="FD67" s="12">
        <v>0</v>
      </c>
      <c r="FE67" s="12">
        <v>0</v>
      </c>
      <c r="FF67" s="13"/>
      <c r="FG67" s="12">
        <v>0</v>
      </c>
      <c r="FH67" s="12">
        <v>0</v>
      </c>
      <c r="FI67" s="12">
        <v>0</v>
      </c>
      <c r="FJ67" s="12">
        <v>0</v>
      </c>
      <c r="FK67" s="13"/>
      <c r="FL67" s="12">
        <v>0</v>
      </c>
      <c r="FM67" s="12">
        <v>0</v>
      </c>
      <c r="FN67" s="12">
        <v>0</v>
      </c>
      <c r="FO67" s="12">
        <v>0</v>
      </c>
      <c r="FP67" s="13"/>
      <c r="FQ67" s="12">
        <v>0</v>
      </c>
      <c r="FR67" s="12">
        <v>0</v>
      </c>
      <c r="FS67" s="12">
        <v>0</v>
      </c>
      <c r="FT67" s="12">
        <v>0</v>
      </c>
      <c r="FU67" s="13"/>
      <c r="FV67" s="12">
        <v>0</v>
      </c>
      <c r="FW67" s="12">
        <v>0</v>
      </c>
      <c r="FX67" s="12">
        <v>0</v>
      </c>
      <c r="FY67" s="12">
        <v>0</v>
      </c>
      <c r="FZ67" s="13"/>
      <c r="GA67" s="12">
        <v>0</v>
      </c>
      <c r="GB67" s="12">
        <v>0</v>
      </c>
      <c r="GC67" s="12">
        <v>0</v>
      </c>
      <c r="GD67" s="12">
        <v>0</v>
      </c>
      <c r="GE67" s="13"/>
      <c r="GF67" s="12">
        <v>0</v>
      </c>
      <c r="GG67" s="12">
        <v>0</v>
      </c>
      <c r="GH67" s="12">
        <v>0</v>
      </c>
      <c r="GI67" s="12">
        <v>0</v>
      </c>
      <c r="GJ67" s="13"/>
      <c r="GK67" s="12">
        <v>0</v>
      </c>
      <c r="GL67" s="12">
        <v>0</v>
      </c>
      <c r="GM67" s="12">
        <v>0</v>
      </c>
      <c r="GN67" s="12">
        <v>0</v>
      </c>
      <c r="GO67" s="13"/>
      <c r="GP67" s="12">
        <v>0</v>
      </c>
      <c r="GQ67" s="12">
        <v>0</v>
      </c>
      <c r="GR67" s="12">
        <v>0</v>
      </c>
      <c r="GS67" s="12">
        <v>0</v>
      </c>
      <c r="GT67" s="13"/>
      <c r="GU67" s="12">
        <v>0</v>
      </c>
      <c r="GV67" s="12">
        <v>0</v>
      </c>
      <c r="GW67" s="12">
        <v>0</v>
      </c>
      <c r="GX67" s="12">
        <v>0</v>
      </c>
      <c r="GY67" s="13"/>
      <c r="GZ67" s="12">
        <v>0</v>
      </c>
      <c r="HA67" s="12">
        <v>0</v>
      </c>
      <c r="HB67" s="12">
        <v>0</v>
      </c>
      <c r="HC67" s="12">
        <v>0</v>
      </c>
      <c r="HD67" s="13"/>
      <c r="HE67" s="12">
        <v>0</v>
      </c>
      <c r="HF67" s="12">
        <v>0</v>
      </c>
      <c r="HG67" s="12">
        <v>0</v>
      </c>
      <c r="HH67" s="12">
        <v>0</v>
      </c>
      <c r="HI67" s="13"/>
      <c r="HJ67" s="12">
        <v>0</v>
      </c>
      <c r="HK67" s="12">
        <v>0</v>
      </c>
      <c r="HL67" s="12">
        <v>0</v>
      </c>
      <c r="HM67" s="12">
        <v>0</v>
      </c>
      <c r="HN67" s="13"/>
      <c r="HO67" s="12">
        <v>0</v>
      </c>
      <c r="HP67" s="12">
        <v>0</v>
      </c>
      <c r="HQ67" s="12">
        <v>0</v>
      </c>
      <c r="HR67" s="12">
        <v>0</v>
      </c>
      <c r="HS67" s="13"/>
      <c r="HT67" s="12">
        <v>0</v>
      </c>
      <c r="HU67" s="12">
        <v>0</v>
      </c>
      <c r="HV67" s="12">
        <v>0</v>
      </c>
      <c r="HW67" s="12">
        <v>0</v>
      </c>
      <c r="HX67" s="13"/>
      <c r="HY67" s="12">
        <v>0</v>
      </c>
      <c r="HZ67" s="12">
        <v>0</v>
      </c>
      <c r="IA67" s="12">
        <v>0</v>
      </c>
      <c r="IB67" s="12">
        <v>0</v>
      </c>
      <c r="IC67" s="13"/>
      <c r="ID67" s="12">
        <v>0</v>
      </c>
      <c r="IE67" s="12">
        <v>0</v>
      </c>
      <c r="IF67" s="12">
        <v>0</v>
      </c>
      <c r="IG67" s="12">
        <v>0</v>
      </c>
      <c r="IH67" s="13"/>
      <c r="II67" s="12">
        <v>0</v>
      </c>
      <c r="IJ67" s="12">
        <v>0</v>
      </c>
      <c r="IK67" s="12">
        <v>0</v>
      </c>
      <c r="IL67" s="12">
        <v>0</v>
      </c>
      <c r="IM67" s="13"/>
      <c r="IN67" s="12">
        <v>0</v>
      </c>
      <c r="IO67" s="12">
        <v>0</v>
      </c>
      <c r="IP67" s="12">
        <v>0</v>
      </c>
      <c r="IQ67" s="12">
        <v>0</v>
      </c>
      <c r="IR67" s="13"/>
      <c r="IS67" s="12">
        <v>0</v>
      </c>
      <c r="IT67" s="12">
        <v>0</v>
      </c>
      <c r="IU67" s="12">
        <v>0</v>
      </c>
      <c r="IV67" s="12">
        <v>0</v>
      </c>
      <c r="IW67" s="13"/>
      <c r="IX67" s="12">
        <v>0</v>
      </c>
      <c r="IY67" s="12">
        <v>55000</v>
      </c>
      <c r="IZ67" s="12">
        <v>0</v>
      </c>
      <c r="JA67" s="12">
        <v>55000</v>
      </c>
      <c r="JB67" s="13"/>
    </row>
    <row r="68" spans="1:262" ht="31.5" hidden="1">
      <c r="A68" s="10">
        <v>62</v>
      </c>
      <c r="B68" s="14" t="s">
        <v>51</v>
      </c>
      <c r="C68" s="12">
        <v>0</v>
      </c>
      <c r="D68" s="12">
        <v>0</v>
      </c>
      <c r="E68" s="12">
        <v>0</v>
      </c>
      <c r="F68" s="12">
        <v>0</v>
      </c>
      <c r="G68" s="13"/>
      <c r="H68" s="12">
        <v>0</v>
      </c>
      <c r="I68" s="12">
        <v>0</v>
      </c>
      <c r="J68" s="12">
        <v>0</v>
      </c>
      <c r="K68" s="12">
        <v>0</v>
      </c>
      <c r="L68" s="13"/>
      <c r="M68" s="12">
        <v>0</v>
      </c>
      <c r="N68" s="12">
        <v>0</v>
      </c>
      <c r="O68" s="12">
        <v>0</v>
      </c>
      <c r="P68" s="12">
        <v>0</v>
      </c>
      <c r="Q68" s="13"/>
      <c r="R68" s="12">
        <v>0</v>
      </c>
      <c r="S68" s="12">
        <v>0</v>
      </c>
      <c r="T68" s="12">
        <v>0</v>
      </c>
      <c r="U68" s="12">
        <v>0</v>
      </c>
      <c r="V68" s="13"/>
      <c r="W68" s="12">
        <v>0</v>
      </c>
      <c r="X68" s="12">
        <v>0</v>
      </c>
      <c r="Y68" s="12">
        <v>0</v>
      </c>
      <c r="Z68" s="12">
        <v>0</v>
      </c>
      <c r="AA68" s="13"/>
      <c r="AB68" s="12">
        <v>0</v>
      </c>
      <c r="AC68" s="12">
        <v>0</v>
      </c>
      <c r="AD68" s="12">
        <v>0</v>
      </c>
      <c r="AE68" s="12">
        <v>0</v>
      </c>
      <c r="AF68" s="13"/>
      <c r="AG68" s="12">
        <v>0</v>
      </c>
      <c r="AH68" s="12">
        <v>0</v>
      </c>
      <c r="AI68" s="12">
        <v>0</v>
      </c>
      <c r="AJ68" s="12">
        <v>0</v>
      </c>
      <c r="AK68" s="13"/>
      <c r="AL68" s="12">
        <v>0</v>
      </c>
      <c r="AM68" s="12">
        <v>0</v>
      </c>
      <c r="AN68" s="12">
        <v>0</v>
      </c>
      <c r="AO68" s="12">
        <v>0</v>
      </c>
      <c r="AP68" s="13"/>
      <c r="AQ68" s="12">
        <v>0</v>
      </c>
      <c r="AR68" s="12">
        <v>0</v>
      </c>
      <c r="AS68" s="12">
        <v>0</v>
      </c>
      <c r="AT68" s="12">
        <v>0</v>
      </c>
      <c r="AU68" s="13"/>
      <c r="AV68" s="12">
        <v>0</v>
      </c>
      <c r="AW68" s="12">
        <v>0</v>
      </c>
      <c r="AX68" s="12">
        <v>0</v>
      </c>
      <c r="AY68" s="12">
        <v>0</v>
      </c>
      <c r="AZ68" s="13"/>
      <c r="BA68" s="12">
        <v>0</v>
      </c>
      <c r="BB68" s="12">
        <v>0</v>
      </c>
      <c r="BC68" s="12">
        <v>0</v>
      </c>
      <c r="BD68" s="12">
        <v>0</v>
      </c>
      <c r="BE68" s="13"/>
      <c r="BF68" s="12">
        <v>0</v>
      </c>
      <c r="BG68" s="12">
        <v>0</v>
      </c>
      <c r="BH68" s="12">
        <v>0</v>
      </c>
      <c r="BI68" s="12">
        <v>0</v>
      </c>
      <c r="BJ68" s="13"/>
      <c r="BK68" s="12">
        <v>0</v>
      </c>
      <c r="BL68" s="12">
        <v>0</v>
      </c>
      <c r="BM68" s="12">
        <v>0</v>
      </c>
      <c r="BN68" s="12">
        <v>0</v>
      </c>
      <c r="BO68" s="13"/>
      <c r="BP68" s="12">
        <v>0</v>
      </c>
      <c r="BQ68" s="12">
        <v>0</v>
      </c>
      <c r="BR68" s="12">
        <v>0</v>
      </c>
      <c r="BS68" s="12">
        <v>0</v>
      </c>
      <c r="BT68" s="13"/>
      <c r="BU68" s="12">
        <v>0</v>
      </c>
      <c r="BV68" s="12">
        <v>0</v>
      </c>
      <c r="BW68" s="12">
        <v>0</v>
      </c>
      <c r="BX68" s="12">
        <v>0</v>
      </c>
      <c r="BY68" s="13"/>
      <c r="BZ68" s="12">
        <v>0</v>
      </c>
      <c r="CA68" s="12">
        <v>0</v>
      </c>
      <c r="CB68" s="12">
        <v>0</v>
      </c>
      <c r="CC68" s="12">
        <v>0</v>
      </c>
      <c r="CD68" s="13"/>
      <c r="CE68" s="12">
        <v>0</v>
      </c>
      <c r="CF68" s="12">
        <v>0</v>
      </c>
      <c r="CG68" s="12">
        <v>0</v>
      </c>
      <c r="CH68" s="12">
        <v>0</v>
      </c>
      <c r="CI68" s="13"/>
      <c r="CJ68" s="12">
        <v>0</v>
      </c>
      <c r="CK68" s="12">
        <v>0</v>
      </c>
      <c r="CL68" s="12">
        <v>0</v>
      </c>
      <c r="CM68" s="12">
        <v>0</v>
      </c>
      <c r="CN68" s="13"/>
      <c r="CO68" s="12">
        <v>0</v>
      </c>
      <c r="CP68" s="12">
        <v>0</v>
      </c>
      <c r="CQ68" s="12">
        <v>0</v>
      </c>
      <c r="CR68" s="12">
        <v>0</v>
      </c>
      <c r="CS68" s="13"/>
      <c r="CT68" s="12">
        <v>0</v>
      </c>
      <c r="CU68" s="12">
        <v>0</v>
      </c>
      <c r="CV68" s="12">
        <v>0</v>
      </c>
      <c r="CW68" s="12">
        <v>0</v>
      </c>
      <c r="CX68" s="13"/>
      <c r="CY68" s="12">
        <v>0</v>
      </c>
      <c r="CZ68" s="12">
        <v>0</v>
      </c>
      <c r="DA68" s="12">
        <v>0</v>
      </c>
      <c r="DB68" s="12">
        <v>0</v>
      </c>
      <c r="DC68" s="13"/>
      <c r="DD68" s="12">
        <v>0</v>
      </c>
      <c r="DE68" s="12">
        <v>0</v>
      </c>
      <c r="DF68" s="12">
        <v>0</v>
      </c>
      <c r="DG68" s="12">
        <v>0</v>
      </c>
      <c r="DH68" s="13"/>
      <c r="DI68" s="12">
        <v>0</v>
      </c>
      <c r="DJ68" s="12">
        <v>0</v>
      </c>
      <c r="DK68" s="12">
        <v>0</v>
      </c>
      <c r="DL68" s="12">
        <v>0</v>
      </c>
      <c r="DM68" s="13"/>
      <c r="DN68" s="12">
        <v>0</v>
      </c>
      <c r="DO68" s="12">
        <v>0</v>
      </c>
      <c r="DP68" s="12">
        <v>0</v>
      </c>
      <c r="DQ68" s="12">
        <v>0</v>
      </c>
      <c r="DR68" s="13"/>
      <c r="DS68" s="12">
        <v>0</v>
      </c>
      <c r="DT68" s="12">
        <v>0</v>
      </c>
      <c r="DU68" s="12">
        <v>0</v>
      </c>
      <c r="DV68" s="12">
        <v>0</v>
      </c>
      <c r="DW68" s="13"/>
      <c r="DX68" s="12">
        <v>0</v>
      </c>
      <c r="DY68" s="12">
        <v>0</v>
      </c>
      <c r="DZ68" s="12">
        <v>0</v>
      </c>
      <c r="EA68" s="12">
        <v>0</v>
      </c>
      <c r="EB68" s="13"/>
      <c r="EC68" s="12">
        <v>0</v>
      </c>
      <c r="ED68" s="12">
        <v>0</v>
      </c>
      <c r="EE68" s="12">
        <v>0</v>
      </c>
      <c r="EF68" s="12">
        <v>0</v>
      </c>
      <c r="EG68" s="13"/>
      <c r="EH68" s="12">
        <v>0</v>
      </c>
      <c r="EI68" s="12">
        <v>0</v>
      </c>
      <c r="EJ68" s="12">
        <v>0</v>
      </c>
      <c r="EK68" s="12">
        <v>0</v>
      </c>
      <c r="EL68" s="13"/>
      <c r="EM68" s="12">
        <v>0</v>
      </c>
      <c r="EN68" s="12">
        <v>0</v>
      </c>
      <c r="EO68" s="12">
        <v>0</v>
      </c>
      <c r="EP68" s="12">
        <v>0</v>
      </c>
      <c r="EQ68" s="13"/>
      <c r="ER68" s="12">
        <v>0</v>
      </c>
      <c r="ES68" s="12">
        <v>0</v>
      </c>
      <c r="ET68" s="12">
        <v>0</v>
      </c>
      <c r="EU68" s="12">
        <v>0</v>
      </c>
      <c r="EV68" s="13"/>
      <c r="EW68" s="12">
        <v>0</v>
      </c>
      <c r="EX68" s="12">
        <v>0</v>
      </c>
      <c r="EY68" s="12">
        <v>0</v>
      </c>
      <c r="EZ68" s="12">
        <v>0</v>
      </c>
      <c r="FA68" s="13"/>
      <c r="FB68" s="12">
        <v>0</v>
      </c>
      <c r="FC68" s="12">
        <v>0</v>
      </c>
      <c r="FD68" s="12">
        <v>0</v>
      </c>
      <c r="FE68" s="12">
        <v>0</v>
      </c>
      <c r="FF68" s="13"/>
      <c r="FG68" s="12">
        <v>0</v>
      </c>
      <c r="FH68" s="12">
        <v>0</v>
      </c>
      <c r="FI68" s="12">
        <v>0</v>
      </c>
      <c r="FJ68" s="12">
        <v>0</v>
      </c>
      <c r="FK68" s="13"/>
      <c r="FL68" s="12">
        <v>0</v>
      </c>
      <c r="FM68" s="12">
        <v>0</v>
      </c>
      <c r="FN68" s="12">
        <v>0</v>
      </c>
      <c r="FO68" s="12">
        <v>0</v>
      </c>
      <c r="FP68" s="13"/>
      <c r="FQ68" s="12">
        <v>0</v>
      </c>
      <c r="FR68" s="12">
        <v>0</v>
      </c>
      <c r="FS68" s="12">
        <v>0</v>
      </c>
      <c r="FT68" s="12">
        <v>0</v>
      </c>
      <c r="FU68" s="13"/>
      <c r="FV68" s="12">
        <v>0</v>
      </c>
      <c r="FW68" s="12">
        <v>0</v>
      </c>
      <c r="FX68" s="12">
        <v>0</v>
      </c>
      <c r="FY68" s="12">
        <v>0</v>
      </c>
      <c r="FZ68" s="13"/>
      <c r="GA68" s="12">
        <v>0</v>
      </c>
      <c r="GB68" s="12">
        <v>0</v>
      </c>
      <c r="GC68" s="12">
        <v>0</v>
      </c>
      <c r="GD68" s="12">
        <v>0</v>
      </c>
      <c r="GE68" s="13"/>
      <c r="GF68" s="12">
        <v>0</v>
      </c>
      <c r="GG68" s="12">
        <v>0</v>
      </c>
      <c r="GH68" s="12">
        <v>0</v>
      </c>
      <c r="GI68" s="12">
        <v>0</v>
      </c>
      <c r="GJ68" s="13"/>
      <c r="GK68" s="12">
        <v>0</v>
      </c>
      <c r="GL68" s="12">
        <v>0</v>
      </c>
      <c r="GM68" s="12">
        <v>0</v>
      </c>
      <c r="GN68" s="12">
        <v>0</v>
      </c>
      <c r="GO68" s="13"/>
      <c r="GP68" s="12">
        <v>0</v>
      </c>
      <c r="GQ68" s="12">
        <v>0</v>
      </c>
      <c r="GR68" s="12">
        <v>0</v>
      </c>
      <c r="GS68" s="12">
        <v>0</v>
      </c>
      <c r="GT68" s="13"/>
      <c r="GU68" s="12">
        <v>0</v>
      </c>
      <c r="GV68" s="12">
        <v>0</v>
      </c>
      <c r="GW68" s="12">
        <v>0</v>
      </c>
      <c r="GX68" s="12">
        <v>0</v>
      </c>
      <c r="GY68" s="13"/>
      <c r="GZ68" s="12">
        <v>0</v>
      </c>
      <c r="HA68" s="12">
        <v>0</v>
      </c>
      <c r="HB68" s="12">
        <v>0</v>
      </c>
      <c r="HC68" s="12">
        <v>0</v>
      </c>
      <c r="HD68" s="13"/>
      <c r="HE68" s="12">
        <v>0</v>
      </c>
      <c r="HF68" s="12">
        <v>0</v>
      </c>
      <c r="HG68" s="12">
        <v>0</v>
      </c>
      <c r="HH68" s="12">
        <v>0</v>
      </c>
      <c r="HI68" s="13"/>
      <c r="HJ68" s="12">
        <v>0</v>
      </c>
      <c r="HK68" s="12">
        <v>0</v>
      </c>
      <c r="HL68" s="12">
        <v>0</v>
      </c>
      <c r="HM68" s="12">
        <v>0</v>
      </c>
      <c r="HN68" s="13"/>
      <c r="HO68" s="12">
        <v>0</v>
      </c>
      <c r="HP68" s="12">
        <v>0</v>
      </c>
      <c r="HQ68" s="12">
        <v>0</v>
      </c>
      <c r="HR68" s="12">
        <v>0</v>
      </c>
      <c r="HS68" s="13"/>
      <c r="HT68" s="12">
        <v>0</v>
      </c>
      <c r="HU68" s="12">
        <v>0</v>
      </c>
      <c r="HV68" s="12">
        <v>0</v>
      </c>
      <c r="HW68" s="12">
        <v>0</v>
      </c>
      <c r="HX68" s="13"/>
      <c r="HY68" s="12">
        <v>0</v>
      </c>
      <c r="HZ68" s="12">
        <v>0</v>
      </c>
      <c r="IA68" s="12">
        <v>0</v>
      </c>
      <c r="IB68" s="12">
        <v>0</v>
      </c>
      <c r="IC68" s="13"/>
      <c r="ID68" s="12">
        <v>0</v>
      </c>
      <c r="IE68" s="12">
        <v>0</v>
      </c>
      <c r="IF68" s="12">
        <v>0</v>
      </c>
      <c r="IG68" s="12">
        <v>0</v>
      </c>
      <c r="IH68" s="13"/>
      <c r="II68" s="12">
        <v>0</v>
      </c>
      <c r="IJ68" s="12">
        <v>0</v>
      </c>
      <c r="IK68" s="12">
        <v>0</v>
      </c>
      <c r="IL68" s="12">
        <v>0</v>
      </c>
      <c r="IM68" s="13"/>
      <c r="IN68" s="12">
        <v>0</v>
      </c>
      <c r="IO68" s="12">
        <v>0</v>
      </c>
      <c r="IP68" s="12">
        <v>0</v>
      </c>
      <c r="IQ68" s="12">
        <v>0</v>
      </c>
      <c r="IR68" s="13"/>
      <c r="IS68" s="12">
        <v>0</v>
      </c>
      <c r="IT68" s="12">
        <v>0</v>
      </c>
      <c r="IU68" s="12">
        <v>0</v>
      </c>
      <c r="IV68" s="12">
        <v>0</v>
      </c>
      <c r="IW68" s="13"/>
      <c r="IX68" s="12">
        <v>0</v>
      </c>
      <c r="IY68" s="12">
        <v>0</v>
      </c>
      <c r="IZ68" s="12">
        <v>0</v>
      </c>
      <c r="JA68" s="12">
        <v>0</v>
      </c>
      <c r="JB68" s="13"/>
    </row>
    <row r="69" spans="1:262" hidden="1">
      <c r="A69" s="205" t="s">
        <v>52</v>
      </c>
      <c r="B69" s="205"/>
      <c r="C69" s="15">
        <v>0</v>
      </c>
      <c r="D69" s="15">
        <v>0</v>
      </c>
      <c r="E69" s="15">
        <v>0</v>
      </c>
      <c r="F69" s="15">
        <v>0</v>
      </c>
      <c r="G69" s="13"/>
      <c r="H69" s="15">
        <v>0</v>
      </c>
      <c r="I69" s="15">
        <v>0</v>
      </c>
      <c r="J69" s="15">
        <v>0</v>
      </c>
      <c r="K69" s="15">
        <v>0</v>
      </c>
      <c r="L69" s="13"/>
      <c r="M69" s="15">
        <v>0</v>
      </c>
      <c r="N69" s="15">
        <v>0</v>
      </c>
      <c r="O69" s="15">
        <v>0</v>
      </c>
      <c r="P69" s="15">
        <v>0</v>
      </c>
      <c r="Q69" s="13"/>
      <c r="R69" s="15">
        <v>0</v>
      </c>
      <c r="S69" s="15">
        <v>0</v>
      </c>
      <c r="T69" s="15">
        <v>0</v>
      </c>
      <c r="U69" s="15">
        <v>0</v>
      </c>
      <c r="V69" s="13"/>
      <c r="W69" s="15">
        <v>0</v>
      </c>
      <c r="X69" s="15">
        <v>0</v>
      </c>
      <c r="Y69" s="15">
        <v>0</v>
      </c>
      <c r="Z69" s="15">
        <v>0</v>
      </c>
      <c r="AA69" s="13"/>
      <c r="AB69" s="15">
        <v>0</v>
      </c>
      <c r="AC69" s="15">
        <v>0</v>
      </c>
      <c r="AD69" s="15">
        <v>0</v>
      </c>
      <c r="AE69" s="15">
        <v>0</v>
      </c>
      <c r="AF69" s="13"/>
      <c r="AG69" s="15">
        <v>2408</v>
      </c>
      <c r="AH69" s="15">
        <v>1685600000</v>
      </c>
      <c r="AI69" s="15">
        <v>0</v>
      </c>
      <c r="AJ69" s="15">
        <v>1685600000</v>
      </c>
      <c r="AK69" s="13"/>
      <c r="AL69" s="15">
        <v>0</v>
      </c>
      <c r="AM69" s="15">
        <v>0</v>
      </c>
      <c r="AN69" s="15">
        <v>0</v>
      </c>
      <c r="AO69" s="15">
        <v>0</v>
      </c>
      <c r="AP69" s="13"/>
      <c r="AQ69" s="15">
        <v>0</v>
      </c>
      <c r="AR69" s="15">
        <v>0</v>
      </c>
      <c r="AS69" s="15">
        <v>0</v>
      </c>
      <c r="AT69" s="15">
        <v>0</v>
      </c>
      <c r="AU69" s="13"/>
      <c r="AV69" s="15">
        <v>0</v>
      </c>
      <c r="AW69" s="15">
        <v>0</v>
      </c>
      <c r="AX69" s="15">
        <v>0</v>
      </c>
      <c r="AY69" s="15">
        <v>0</v>
      </c>
      <c r="AZ69" s="13"/>
      <c r="BA69" s="15">
        <v>0</v>
      </c>
      <c r="BB69" s="15">
        <v>0</v>
      </c>
      <c r="BC69" s="15">
        <v>0</v>
      </c>
      <c r="BD69" s="15">
        <v>0</v>
      </c>
      <c r="BE69" s="13"/>
      <c r="BF69" s="15">
        <v>3422</v>
      </c>
      <c r="BG69" s="15">
        <v>21972000</v>
      </c>
      <c r="BH69" s="15">
        <v>0</v>
      </c>
      <c r="BI69" s="15">
        <v>21972000</v>
      </c>
      <c r="BJ69" s="13"/>
      <c r="BK69" s="15">
        <v>0</v>
      </c>
      <c r="BL69" s="15">
        <v>0</v>
      </c>
      <c r="BM69" s="15">
        <v>0</v>
      </c>
      <c r="BN69" s="15">
        <v>0</v>
      </c>
      <c r="BO69" s="13"/>
      <c r="BP69" s="15">
        <v>0</v>
      </c>
      <c r="BQ69" s="15">
        <v>0</v>
      </c>
      <c r="BR69" s="15">
        <v>0</v>
      </c>
      <c r="BS69" s="15">
        <v>0</v>
      </c>
      <c r="BT69" s="13"/>
      <c r="BU69" s="15">
        <v>0</v>
      </c>
      <c r="BV69" s="15">
        <v>0</v>
      </c>
      <c r="BW69" s="15">
        <v>0</v>
      </c>
      <c r="BX69" s="15">
        <v>0</v>
      </c>
      <c r="BY69" s="13"/>
      <c r="BZ69" s="15">
        <v>8</v>
      </c>
      <c r="CA69" s="15">
        <v>400000</v>
      </c>
      <c r="CB69" s="15">
        <v>0</v>
      </c>
      <c r="CC69" s="15">
        <v>400000</v>
      </c>
      <c r="CD69" s="13"/>
      <c r="CE69" s="15">
        <v>0</v>
      </c>
      <c r="CF69" s="15">
        <v>0</v>
      </c>
      <c r="CG69" s="15">
        <v>0</v>
      </c>
      <c r="CH69" s="15">
        <v>0</v>
      </c>
      <c r="CI69" s="13"/>
      <c r="CJ69" s="15">
        <v>6</v>
      </c>
      <c r="CK69" s="15">
        <v>1500000</v>
      </c>
      <c r="CL69" s="15">
        <v>0</v>
      </c>
      <c r="CM69" s="15">
        <v>1500000</v>
      </c>
      <c r="CN69" s="13"/>
      <c r="CO69" s="15">
        <v>38</v>
      </c>
      <c r="CP69" s="15">
        <v>1900000</v>
      </c>
      <c r="CQ69" s="15">
        <v>0</v>
      </c>
      <c r="CR69" s="15">
        <v>1900000</v>
      </c>
      <c r="CS69" s="13"/>
      <c r="CT69" s="15">
        <v>0</v>
      </c>
      <c r="CU69" s="15">
        <v>24700000</v>
      </c>
      <c r="CV69" s="15">
        <v>0</v>
      </c>
      <c r="CW69" s="15">
        <v>24700000</v>
      </c>
      <c r="CX69" s="13"/>
      <c r="CY69" s="15">
        <v>0</v>
      </c>
      <c r="CZ69" s="15">
        <v>0</v>
      </c>
      <c r="DA69" s="15">
        <v>0</v>
      </c>
      <c r="DB69" s="15">
        <v>0</v>
      </c>
      <c r="DC69" s="13"/>
      <c r="DD69" s="15">
        <v>0</v>
      </c>
      <c r="DE69" s="15">
        <v>0</v>
      </c>
      <c r="DF69" s="15">
        <v>0</v>
      </c>
      <c r="DG69" s="15">
        <v>0</v>
      </c>
      <c r="DH69" s="13"/>
      <c r="DI69" s="15">
        <v>1461</v>
      </c>
      <c r="DJ69" s="15">
        <v>14808000</v>
      </c>
      <c r="DK69" s="15">
        <v>0</v>
      </c>
      <c r="DL69" s="15">
        <v>14808000</v>
      </c>
      <c r="DM69" s="13"/>
      <c r="DN69" s="15">
        <v>0</v>
      </c>
      <c r="DO69" s="15">
        <v>6000000</v>
      </c>
      <c r="DP69" s="15">
        <v>0</v>
      </c>
      <c r="DQ69" s="15">
        <v>6000000</v>
      </c>
      <c r="DR69" s="13"/>
      <c r="DS69" s="15">
        <v>0</v>
      </c>
      <c r="DT69" s="15">
        <v>0</v>
      </c>
      <c r="DU69" s="15">
        <v>0</v>
      </c>
      <c r="DV69" s="15">
        <v>0</v>
      </c>
      <c r="DW69" s="13"/>
      <c r="DX69" s="15">
        <v>0</v>
      </c>
      <c r="DY69" s="15">
        <v>0</v>
      </c>
      <c r="DZ69" s="15">
        <v>0</v>
      </c>
      <c r="EA69" s="15">
        <v>0</v>
      </c>
      <c r="EB69" s="13"/>
      <c r="EC69" s="15">
        <v>0</v>
      </c>
      <c r="ED69" s="15">
        <v>0</v>
      </c>
      <c r="EE69" s="15">
        <v>0</v>
      </c>
      <c r="EF69" s="15">
        <v>0</v>
      </c>
      <c r="EG69" s="13"/>
      <c r="EH69" s="15">
        <v>0</v>
      </c>
      <c r="EI69" s="15">
        <v>0</v>
      </c>
      <c r="EJ69" s="15">
        <v>0</v>
      </c>
      <c r="EK69" s="15">
        <v>0</v>
      </c>
      <c r="EL69" s="13"/>
      <c r="EM69" s="15">
        <v>0</v>
      </c>
      <c r="EN69" s="15">
        <v>0</v>
      </c>
      <c r="EO69" s="15">
        <v>0</v>
      </c>
      <c r="EP69" s="15">
        <v>0</v>
      </c>
      <c r="EQ69" s="13"/>
      <c r="ER69" s="15">
        <v>0</v>
      </c>
      <c r="ES69" s="15">
        <v>0</v>
      </c>
      <c r="ET69" s="15">
        <v>0</v>
      </c>
      <c r="EU69" s="15">
        <v>0</v>
      </c>
      <c r="EV69" s="13"/>
      <c r="EW69" s="15">
        <v>0</v>
      </c>
      <c r="EX69" s="15">
        <v>0</v>
      </c>
      <c r="EY69" s="15">
        <v>0</v>
      </c>
      <c r="EZ69" s="15">
        <v>0</v>
      </c>
      <c r="FA69" s="13"/>
      <c r="FB69" s="15">
        <v>0</v>
      </c>
      <c r="FC69" s="15">
        <v>0</v>
      </c>
      <c r="FD69" s="15">
        <v>0</v>
      </c>
      <c r="FE69" s="15">
        <v>0</v>
      </c>
      <c r="FF69" s="13"/>
      <c r="FG69" s="15">
        <v>0</v>
      </c>
      <c r="FH69" s="15">
        <v>0</v>
      </c>
      <c r="FI69" s="15">
        <v>0</v>
      </c>
      <c r="FJ69" s="15">
        <v>0</v>
      </c>
      <c r="FK69" s="13"/>
      <c r="FL69" s="15">
        <v>0</v>
      </c>
      <c r="FM69" s="15">
        <v>0</v>
      </c>
      <c r="FN69" s="15">
        <v>0</v>
      </c>
      <c r="FO69" s="15">
        <v>0</v>
      </c>
      <c r="FP69" s="13"/>
      <c r="FQ69" s="15">
        <v>0</v>
      </c>
      <c r="FR69" s="15">
        <v>0</v>
      </c>
      <c r="FS69" s="15">
        <v>0</v>
      </c>
      <c r="FT69" s="15">
        <v>0</v>
      </c>
      <c r="FU69" s="13"/>
      <c r="FV69" s="15">
        <v>0</v>
      </c>
      <c r="FW69" s="15">
        <v>0</v>
      </c>
      <c r="FX69" s="15">
        <v>0</v>
      </c>
      <c r="FY69" s="15">
        <v>0</v>
      </c>
      <c r="FZ69" s="13"/>
      <c r="GA69" s="15">
        <v>0</v>
      </c>
      <c r="GB69" s="15">
        <v>0</v>
      </c>
      <c r="GC69" s="15">
        <v>0</v>
      </c>
      <c r="GD69" s="15">
        <v>0</v>
      </c>
      <c r="GE69" s="13"/>
      <c r="GF69" s="15">
        <v>0</v>
      </c>
      <c r="GG69" s="15">
        <v>0</v>
      </c>
      <c r="GH69" s="15">
        <v>0</v>
      </c>
      <c r="GI69" s="15">
        <v>0</v>
      </c>
      <c r="GJ69" s="13"/>
      <c r="GK69" s="15">
        <v>0</v>
      </c>
      <c r="GL69" s="15">
        <v>0</v>
      </c>
      <c r="GM69" s="15">
        <v>0</v>
      </c>
      <c r="GN69" s="15">
        <v>0</v>
      </c>
      <c r="GO69" s="13"/>
      <c r="GP69" s="15">
        <v>0</v>
      </c>
      <c r="GQ69" s="15">
        <v>0</v>
      </c>
      <c r="GR69" s="15">
        <v>0</v>
      </c>
      <c r="GS69" s="15">
        <v>0</v>
      </c>
      <c r="GT69" s="13"/>
      <c r="GU69" s="15">
        <v>0</v>
      </c>
      <c r="GV69" s="15">
        <v>0</v>
      </c>
      <c r="GW69" s="15">
        <v>0</v>
      </c>
      <c r="GX69" s="15">
        <v>0</v>
      </c>
      <c r="GY69" s="13"/>
      <c r="GZ69" s="15">
        <v>0</v>
      </c>
      <c r="HA69" s="15">
        <v>0</v>
      </c>
      <c r="HB69" s="15">
        <v>0</v>
      </c>
      <c r="HC69" s="15">
        <v>0</v>
      </c>
      <c r="HD69" s="13"/>
      <c r="HE69" s="15">
        <v>0</v>
      </c>
      <c r="HF69" s="15">
        <v>0</v>
      </c>
      <c r="HG69" s="15">
        <v>0</v>
      </c>
      <c r="HH69" s="15">
        <v>0</v>
      </c>
      <c r="HI69" s="13"/>
      <c r="HJ69" s="15">
        <v>0</v>
      </c>
      <c r="HK69" s="15">
        <v>0</v>
      </c>
      <c r="HL69" s="15">
        <v>0</v>
      </c>
      <c r="HM69" s="15">
        <v>0</v>
      </c>
      <c r="HN69" s="13"/>
      <c r="HO69" s="15">
        <v>0</v>
      </c>
      <c r="HP69" s="15">
        <v>0</v>
      </c>
      <c r="HQ69" s="15">
        <v>0</v>
      </c>
      <c r="HR69" s="15">
        <v>0</v>
      </c>
      <c r="HS69" s="13"/>
      <c r="HT69" s="15">
        <v>0</v>
      </c>
      <c r="HU69" s="15">
        <v>0</v>
      </c>
      <c r="HV69" s="15">
        <v>0</v>
      </c>
      <c r="HW69" s="15">
        <v>0</v>
      </c>
      <c r="HX69" s="13"/>
      <c r="HY69" s="15">
        <v>0</v>
      </c>
      <c r="HZ69" s="15">
        <v>0</v>
      </c>
      <c r="IA69" s="15">
        <v>0</v>
      </c>
      <c r="IB69" s="15">
        <v>0</v>
      </c>
      <c r="IC69" s="13"/>
      <c r="ID69" s="15">
        <v>0</v>
      </c>
      <c r="IE69" s="15">
        <v>0</v>
      </c>
      <c r="IF69" s="15">
        <v>0</v>
      </c>
      <c r="IG69" s="15">
        <v>0</v>
      </c>
      <c r="IH69" s="13"/>
      <c r="II69" s="15">
        <v>0</v>
      </c>
      <c r="IJ69" s="15">
        <v>0</v>
      </c>
      <c r="IK69" s="15">
        <v>0</v>
      </c>
      <c r="IL69" s="15">
        <v>0</v>
      </c>
      <c r="IM69" s="13"/>
      <c r="IN69" s="15">
        <v>0</v>
      </c>
      <c r="IO69" s="15">
        <v>0</v>
      </c>
      <c r="IP69" s="15">
        <v>0</v>
      </c>
      <c r="IQ69" s="15">
        <v>0</v>
      </c>
      <c r="IR69" s="13"/>
      <c r="IS69" s="15">
        <v>0</v>
      </c>
      <c r="IT69" s="15">
        <v>0</v>
      </c>
      <c r="IU69" s="15">
        <v>0</v>
      </c>
      <c r="IV69" s="15">
        <v>0</v>
      </c>
      <c r="IW69" s="13"/>
      <c r="IX69" s="15">
        <v>0</v>
      </c>
      <c r="IY69" s="15">
        <v>1756880000</v>
      </c>
      <c r="IZ69" s="15">
        <v>0</v>
      </c>
      <c r="JA69" s="15">
        <v>1756880000</v>
      </c>
      <c r="JB69" s="13"/>
    </row>
    <row r="70" spans="1:262" hidden="1">
      <c r="A70" s="206" t="s">
        <v>53</v>
      </c>
      <c r="B70" s="206"/>
      <c r="C70" s="16">
        <v>0</v>
      </c>
      <c r="D70" s="16">
        <v>40000000</v>
      </c>
      <c r="E70" s="16">
        <v>0</v>
      </c>
      <c r="F70" s="16">
        <v>40000000</v>
      </c>
      <c r="G70" s="13"/>
      <c r="H70" s="16">
        <v>0</v>
      </c>
      <c r="I70" s="16">
        <v>120000</v>
      </c>
      <c r="J70" s="16">
        <v>0</v>
      </c>
      <c r="K70" s="16">
        <v>120000</v>
      </c>
      <c r="L70" s="13"/>
      <c r="M70" s="16">
        <v>0</v>
      </c>
      <c r="N70" s="16">
        <v>45000000</v>
      </c>
      <c r="O70" s="16">
        <v>0</v>
      </c>
      <c r="P70" s="16">
        <v>45000000</v>
      </c>
      <c r="Q70" s="13"/>
      <c r="R70" s="16">
        <v>0</v>
      </c>
      <c r="S70" s="16">
        <v>3800000</v>
      </c>
      <c r="T70" s="16">
        <v>0</v>
      </c>
      <c r="U70" s="16">
        <v>3800000</v>
      </c>
      <c r="V70" s="13"/>
      <c r="W70" s="16">
        <v>0</v>
      </c>
      <c r="X70" s="16">
        <v>34500000</v>
      </c>
      <c r="Y70" s="16">
        <v>0</v>
      </c>
      <c r="Z70" s="16">
        <v>34500000</v>
      </c>
      <c r="AA70" s="13"/>
      <c r="AB70" s="16">
        <v>0</v>
      </c>
      <c r="AC70" s="16">
        <v>40000000</v>
      </c>
      <c r="AD70" s="16">
        <v>0</v>
      </c>
      <c r="AE70" s="16">
        <v>40000000</v>
      </c>
      <c r="AF70" s="13"/>
      <c r="AG70" s="16">
        <v>0</v>
      </c>
      <c r="AH70" s="16">
        <v>0</v>
      </c>
      <c r="AI70" s="16">
        <v>0</v>
      </c>
      <c r="AJ70" s="16">
        <v>0</v>
      </c>
      <c r="AK70" s="13"/>
      <c r="AL70" s="16">
        <v>0</v>
      </c>
      <c r="AM70" s="16">
        <v>15000000</v>
      </c>
      <c r="AN70" s="16">
        <v>0</v>
      </c>
      <c r="AO70" s="16">
        <v>15000000</v>
      </c>
      <c r="AP70" s="13"/>
      <c r="AQ70" s="16">
        <v>0</v>
      </c>
      <c r="AR70" s="16">
        <v>240000000</v>
      </c>
      <c r="AS70" s="16">
        <v>0</v>
      </c>
      <c r="AT70" s="16">
        <v>240000000</v>
      </c>
      <c r="AU70" s="13"/>
      <c r="AV70" s="16">
        <v>0</v>
      </c>
      <c r="AW70" s="16">
        <v>236000000</v>
      </c>
      <c r="AX70" s="16">
        <v>0</v>
      </c>
      <c r="AY70" s="16">
        <v>236000000</v>
      </c>
      <c r="AZ70" s="13"/>
      <c r="BA70" s="16">
        <v>0</v>
      </c>
      <c r="BB70" s="16">
        <v>444020000</v>
      </c>
      <c r="BC70" s="16">
        <v>0</v>
      </c>
      <c r="BD70" s="16">
        <v>444020000</v>
      </c>
      <c r="BE70" s="13"/>
      <c r="BF70" s="16">
        <v>50</v>
      </c>
      <c r="BG70" s="16">
        <v>330000</v>
      </c>
      <c r="BH70" s="16">
        <v>0</v>
      </c>
      <c r="BI70" s="16">
        <v>330000</v>
      </c>
      <c r="BJ70" s="13"/>
      <c r="BK70" s="16">
        <v>0</v>
      </c>
      <c r="BL70" s="16">
        <v>0</v>
      </c>
      <c r="BM70" s="16">
        <v>0</v>
      </c>
      <c r="BN70" s="16">
        <v>0</v>
      </c>
      <c r="BO70" s="13"/>
      <c r="BP70" s="16">
        <v>0</v>
      </c>
      <c r="BQ70" s="16">
        <v>288000000</v>
      </c>
      <c r="BR70" s="16">
        <v>0</v>
      </c>
      <c r="BS70" s="16">
        <v>288000000</v>
      </c>
      <c r="BT70" s="13"/>
      <c r="BU70" s="16">
        <v>0</v>
      </c>
      <c r="BV70" s="16">
        <v>487500000</v>
      </c>
      <c r="BW70" s="16">
        <v>0</v>
      </c>
      <c r="BX70" s="16">
        <v>487500000</v>
      </c>
      <c r="BY70" s="13"/>
      <c r="BZ70" s="16">
        <v>0</v>
      </c>
      <c r="CA70" s="16">
        <v>0</v>
      </c>
      <c r="CB70" s="16">
        <v>0</v>
      </c>
      <c r="CC70" s="16">
        <v>0</v>
      </c>
      <c r="CD70" s="13"/>
      <c r="CE70" s="16">
        <v>0</v>
      </c>
      <c r="CF70" s="16">
        <v>37120000</v>
      </c>
      <c r="CG70" s="16">
        <v>0</v>
      </c>
      <c r="CH70" s="16">
        <v>37120000</v>
      </c>
      <c r="CI70" s="13"/>
      <c r="CJ70" s="16">
        <v>0</v>
      </c>
      <c r="CK70" s="16">
        <v>0</v>
      </c>
      <c r="CL70" s="16">
        <v>0</v>
      </c>
      <c r="CM70" s="16">
        <v>0</v>
      </c>
      <c r="CN70" s="13"/>
      <c r="CO70" s="16">
        <v>0</v>
      </c>
      <c r="CP70" s="16">
        <v>0</v>
      </c>
      <c r="CQ70" s="16">
        <v>0</v>
      </c>
      <c r="CR70" s="16">
        <v>0</v>
      </c>
      <c r="CS70" s="13"/>
      <c r="CT70" s="16">
        <v>26</v>
      </c>
      <c r="CU70" s="16">
        <v>1300000</v>
      </c>
      <c r="CV70" s="16">
        <v>0</v>
      </c>
      <c r="CW70" s="16">
        <v>1300000</v>
      </c>
      <c r="CX70" s="13"/>
      <c r="CY70" s="16">
        <v>0</v>
      </c>
      <c r="CZ70" s="16">
        <v>0</v>
      </c>
      <c r="DA70" s="16">
        <v>0</v>
      </c>
      <c r="DB70" s="16">
        <v>0</v>
      </c>
      <c r="DC70" s="13"/>
      <c r="DD70" s="16">
        <v>0</v>
      </c>
      <c r="DE70" s="16">
        <v>0</v>
      </c>
      <c r="DF70" s="16">
        <v>0</v>
      </c>
      <c r="DG70" s="16">
        <v>0</v>
      </c>
      <c r="DH70" s="13"/>
      <c r="DI70" s="16">
        <v>4</v>
      </c>
      <c r="DJ70" s="16">
        <v>710000</v>
      </c>
      <c r="DK70" s="16">
        <v>0</v>
      </c>
      <c r="DL70" s="16">
        <v>710000</v>
      </c>
      <c r="DM70" s="13"/>
      <c r="DN70" s="16">
        <v>0</v>
      </c>
      <c r="DO70" s="16">
        <v>0</v>
      </c>
      <c r="DP70" s="16">
        <v>0</v>
      </c>
      <c r="DQ70" s="16">
        <v>0</v>
      </c>
      <c r="DR70" s="13"/>
      <c r="DS70" s="16">
        <v>0</v>
      </c>
      <c r="DT70" s="16">
        <v>5000000</v>
      </c>
      <c r="DU70" s="16">
        <v>0</v>
      </c>
      <c r="DV70" s="16">
        <v>5000000</v>
      </c>
      <c r="DW70" s="13"/>
      <c r="DX70" s="16">
        <v>0</v>
      </c>
      <c r="DY70" s="16">
        <v>0</v>
      </c>
      <c r="DZ70" s="16">
        <v>0</v>
      </c>
      <c r="EA70" s="16">
        <v>0</v>
      </c>
      <c r="EB70" s="13"/>
      <c r="EC70" s="16">
        <v>0</v>
      </c>
      <c r="ED70" s="16">
        <v>0</v>
      </c>
      <c r="EE70" s="16">
        <v>0</v>
      </c>
      <c r="EF70" s="16">
        <v>0</v>
      </c>
      <c r="EG70" s="13"/>
      <c r="EH70" s="16">
        <v>0</v>
      </c>
      <c r="EI70" s="16">
        <v>0</v>
      </c>
      <c r="EJ70" s="16">
        <v>0</v>
      </c>
      <c r="EK70" s="16">
        <v>0</v>
      </c>
      <c r="EL70" s="13"/>
      <c r="EM70" s="16">
        <v>0</v>
      </c>
      <c r="EN70" s="16">
        <v>0</v>
      </c>
      <c r="EO70" s="16">
        <v>0</v>
      </c>
      <c r="EP70" s="16">
        <v>0</v>
      </c>
      <c r="EQ70" s="13"/>
      <c r="ER70" s="16">
        <v>0</v>
      </c>
      <c r="ES70" s="16">
        <v>0</v>
      </c>
      <c r="ET70" s="16">
        <v>0</v>
      </c>
      <c r="EU70" s="16">
        <v>0</v>
      </c>
      <c r="EV70" s="13"/>
      <c r="EW70" s="16">
        <v>0</v>
      </c>
      <c r="EX70" s="16">
        <v>0</v>
      </c>
      <c r="EY70" s="16">
        <v>0</v>
      </c>
      <c r="EZ70" s="16">
        <v>0</v>
      </c>
      <c r="FA70" s="13"/>
      <c r="FB70" s="16">
        <v>0</v>
      </c>
      <c r="FC70" s="16">
        <v>0</v>
      </c>
      <c r="FD70" s="16">
        <v>0</v>
      </c>
      <c r="FE70" s="16">
        <v>0</v>
      </c>
      <c r="FF70" s="13"/>
      <c r="FG70" s="16">
        <v>0</v>
      </c>
      <c r="FH70" s="16">
        <v>0</v>
      </c>
      <c r="FI70" s="16">
        <v>0</v>
      </c>
      <c r="FJ70" s="16">
        <v>0</v>
      </c>
      <c r="FK70" s="13"/>
      <c r="FL70" s="16">
        <v>0</v>
      </c>
      <c r="FM70" s="16">
        <v>0</v>
      </c>
      <c r="FN70" s="16">
        <v>0</v>
      </c>
      <c r="FO70" s="16">
        <v>0</v>
      </c>
      <c r="FP70" s="13"/>
      <c r="FQ70" s="16">
        <v>0</v>
      </c>
      <c r="FR70" s="16">
        <v>0</v>
      </c>
      <c r="FS70" s="16">
        <v>0</v>
      </c>
      <c r="FT70" s="16">
        <v>0</v>
      </c>
      <c r="FU70" s="13"/>
      <c r="FV70" s="16">
        <v>0</v>
      </c>
      <c r="FW70" s="16">
        <v>0</v>
      </c>
      <c r="FX70" s="16">
        <v>0</v>
      </c>
      <c r="FY70" s="16">
        <v>0</v>
      </c>
      <c r="FZ70" s="13"/>
      <c r="GA70" s="16">
        <v>0</v>
      </c>
      <c r="GB70" s="16">
        <v>0</v>
      </c>
      <c r="GC70" s="16">
        <v>0</v>
      </c>
      <c r="GD70" s="16">
        <v>0</v>
      </c>
      <c r="GE70" s="13"/>
      <c r="GF70" s="16">
        <v>0</v>
      </c>
      <c r="GG70" s="16">
        <v>0</v>
      </c>
      <c r="GH70" s="16">
        <v>0</v>
      </c>
      <c r="GI70" s="16">
        <v>0</v>
      </c>
      <c r="GJ70" s="13"/>
      <c r="GK70" s="16">
        <v>0</v>
      </c>
      <c r="GL70" s="16">
        <v>0</v>
      </c>
      <c r="GM70" s="16">
        <v>0</v>
      </c>
      <c r="GN70" s="16">
        <v>0</v>
      </c>
      <c r="GO70" s="13"/>
      <c r="GP70" s="16">
        <v>0</v>
      </c>
      <c r="GQ70" s="16">
        <v>0</v>
      </c>
      <c r="GR70" s="16">
        <v>0</v>
      </c>
      <c r="GS70" s="16">
        <v>0</v>
      </c>
      <c r="GT70" s="13"/>
      <c r="GU70" s="16">
        <v>0</v>
      </c>
      <c r="GV70" s="16">
        <v>0</v>
      </c>
      <c r="GW70" s="16">
        <v>0</v>
      </c>
      <c r="GX70" s="16">
        <v>0</v>
      </c>
      <c r="GY70" s="13"/>
      <c r="GZ70" s="16">
        <v>0</v>
      </c>
      <c r="HA70" s="16">
        <v>0</v>
      </c>
      <c r="HB70" s="16">
        <v>0</v>
      </c>
      <c r="HC70" s="16">
        <v>0</v>
      </c>
      <c r="HD70" s="13"/>
      <c r="HE70" s="16">
        <v>0</v>
      </c>
      <c r="HF70" s="16">
        <v>0</v>
      </c>
      <c r="HG70" s="16">
        <v>0</v>
      </c>
      <c r="HH70" s="16">
        <v>0</v>
      </c>
      <c r="HI70" s="13"/>
      <c r="HJ70" s="16">
        <v>0</v>
      </c>
      <c r="HK70" s="16">
        <v>0</v>
      </c>
      <c r="HL70" s="16">
        <v>0</v>
      </c>
      <c r="HM70" s="16">
        <v>0</v>
      </c>
      <c r="HN70" s="13"/>
      <c r="HO70" s="16">
        <v>0</v>
      </c>
      <c r="HP70" s="16">
        <v>0</v>
      </c>
      <c r="HQ70" s="16">
        <v>0</v>
      </c>
      <c r="HR70" s="16">
        <v>0</v>
      </c>
      <c r="HS70" s="13"/>
      <c r="HT70" s="16">
        <v>0</v>
      </c>
      <c r="HU70" s="16">
        <v>0</v>
      </c>
      <c r="HV70" s="16">
        <v>0</v>
      </c>
      <c r="HW70" s="16">
        <v>0</v>
      </c>
      <c r="HX70" s="13"/>
      <c r="HY70" s="16">
        <v>0</v>
      </c>
      <c r="HZ70" s="16">
        <v>0</v>
      </c>
      <c r="IA70" s="16">
        <v>0</v>
      </c>
      <c r="IB70" s="16">
        <v>0</v>
      </c>
      <c r="IC70" s="13"/>
      <c r="ID70" s="16">
        <v>0</v>
      </c>
      <c r="IE70" s="16">
        <v>0</v>
      </c>
      <c r="IF70" s="16">
        <v>0</v>
      </c>
      <c r="IG70" s="16">
        <v>0</v>
      </c>
      <c r="IH70" s="13"/>
      <c r="II70" s="16">
        <v>0</v>
      </c>
      <c r="IJ70" s="16">
        <v>0</v>
      </c>
      <c r="IK70" s="16">
        <v>0</v>
      </c>
      <c r="IL70" s="16">
        <v>0</v>
      </c>
      <c r="IM70" s="13"/>
      <c r="IN70" s="16">
        <v>0</v>
      </c>
      <c r="IO70" s="16">
        <v>0</v>
      </c>
      <c r="IP70" s="16">
        <v>0</v>
      </c>
      <c r="IQ70" s="16">
        <v>0</v>
      </c>
      <c r="IR70" s="13"/>
      <c r="IS70" s="16">
        <v>0</v>
      </c>
      <c r="IT70" s="16">
        <v>0</v>
      </c>
      <c r="IU70" s="16">
        <v>0</v>
      </c>
      <c r="IV70" s="16">
        <v>0</v>
      </c>
      <c r="IW70" s="13"/>
      <c r="IX70" s="16">
        <v>0</v>
      </c>
      <c r="IY70" s="16">
        <v>1918400000</v>
      </c>
      <c r="IZ70" s="16">
        <v>0</v>
      </c>
      <c r="JA70" s="16">
        <v>1918400000</v>
      </c>
      <c r="JB70" s="13"/>
    </row>
    <row r="71" spans="1:262" hidden="1">
      <c r="A71" s="204" t="s">
        <v>54</v>
      </c>
      <c r="B71" s="204"/>
      <c r="C71" s="17">
        <v>0</v>
      </c>
      <c r="D71" s="17">
        <v>40000000</v>
      </c>
      <c r="E71" s="17">
        <v>0</v>
      </c>
      <c r="F71" s="17">
        <v>40000000</v>
      </c>
      <c r="G71" s="13"/>
      <c r="H71" s="17">
        <v>0</v>
      </c>
      <c r="I71" s="17">
        <v>120000</v>
      </c>
      <c r="J71" s="17">
        <v>0</v>
      </c>
      <c r="K71" s="17">
        <v>120000</v>
      </c>
      <c r="L71" s="13"/>
      <c r="M71" s="17">
        <v>0</v>
      </c>
      <c r="N71" s="17">
        <v>45000000</v>
      </c>
      <c r="O71" s="17">
        <v>0</v>
      </c>
      <c r="P71" s="17">
        <v>45000000</v>
      </c>
      <c r="Q71" s="13"/>
      <c r="R71" s="17">
        <v>0</v>
      </c>
      <c r="S71" s="17">
        <v>3800000</v>
      </c>
      <c r="T71" s="17">
        <v>0</v>
      </c>
      <c r="U71" s="17">
        <v>3800000</v>
      </c>
      <c r="V71" s="13"/>
      <c r="W71" s="17">
        <v>0</v>
      </c>
      <c r="X71" s="17">
        <v>34500000</v>
      </c>
      <c r="Y71" s="17">
        <v>0</v>
      </c>
      <c r="Z71" s="17">
        <v>34500000</v>
      </c>
      <c r="AA71" s="13"/>
      <c r="AB71" s="17">
        <v>0</v>
      </c>
      <c r="AC71" s="17">
        <v>40000000</v>
      </c>
      <c r="AD71" s="17">
        <v>0</v>
      </c>
      <c r="AE71" s="17">
        <v>40000000</v>
      </c>
      <c r="AF71" s="13"/>
      <c r="AG71" s="17">
        <v>2408</v>
      </c>
      <c r="AH71" s="17">
        <v>1685600000</v>
      </c>
      <c r="AI71" s="17">
        <v>0</v>
      </c>
      <c r="AJ71" s="17">
        <v>1685600000</v>
      </c>
      <c r="AK71" s="13"/>
      <c r="AL71" s="17">
        <v>0</v>
      </c>
      <c r="AM71" s="17">
        <v>15000000</v>
      </c>
      <c r="AN71" s="17">
        <v>0</v>
      </c>
      <c r="AO71" s="17">
        <v>15000000</v>
      </c>
      <c r="AP71" s="13"/>
      <c r="AQ71" s="17">
        <v>0</v>
      </c>
      <c r="AR71" s="17">
        <v>240000000</v>
      </c>
      <c r="AS71" s="17">
        <v>0</v>
      </c>
      <c r="AT71" s="17">
        <v>240000000</v>
      </c>
      <c r="AU71" s="13"/>
      <c r="AV71" s="17">
        <v>0</v>
      </c>
      <c r="AW71" s="17">
        <v>236000000</v>
      </c>
      <c r="AX71" s="17">
        <v>0</v>
      </c>
      <c r="AY71" s="17">
        <v>236000000</v>
      </c>
      <c r="AZ71" s="13"/>
      <c r="BA71" s="17">
        <v>0</v>
      </c>
      <c r="BB71" s="17">
        <v>444020000</v>
      </c>
      <c r="BC71" s="17">
        <v>0</v>
      </c>
      <c r="BD71" s="17">
        <v>444020000</v>
      </c>
      <c r="BE71" s="13"/>
      <c r="BF71" s="17">
        <v>3472</v>
      </c>
      <c r="BG71" s="17">
        <v>22302000</v>
      </c>
      <c r="BH71" s="17">
        <v>0</v>
      </c>
      <c r="BI71" s="17">
        <v>22302000</v>
      </c>
      <c r="BJ71" s="13"/>
      <c r="BK71" s="17">
        <v>0</v>
      </c>
      <c r="BL71" s="17">
        <v>0</v>
      </c>
      <c r="BM71" s="17">
        <v>0</v>
      </c>
      <c r="BN71" s="17">
        <v>0</v>
      </c>
      <c r="BO71" s="13"/>
      <c r="BP71" s="17">
        <v>0</v>
      </c>
      <c r="BQ71" s="17">
        <v>288000000</v>
      </c>
      <c r="BR71" s="17">
        <v>0</v>
      </c>
      <c r="BS71" s="17">
        <v>288000000</v>
      </c>
      <c r="BT71" s="13"/>
      <c r="BU71" s="17">
        <v>0</v>
      </c>
      <c r="BV71" s="17">
        <v>487500000</v>
      </c>
      <c r="BW71" s="17">
        <v>0</v>
      </c>
      <c r="BX71" s="17">
        <v>487500000</v>
      </c>
      <c r="BY71" s="13"/>
      <c r="BZ71" s="17">
        <v>8</v>
      </c>
      <c r="CA71" s="17">
        <v>400000</v>
      </c>
      <c r="CB71" s="17">
        <v>0</v>
      </c>
      <c r="CC71" s="17">
        <v>400000</v>
      </c>
      <c r="CD71" s="13"/>
      <c r="CE71" s="17">
        <v>0</v>
      </c>
      <c r="CF71" s="17">
        <v>37120000</v>
      </c>
      <c r="CG71" s="17">
        <v>0</v>
      </c>
      <c r="CH71" s="17">
        <v>37120000</v>
      </c>
      <c r="CI71" s="13"/>
      <c r="CJ71" s="17">
        <v>6</v>
      </c>
      <c r="CK71" s="17">
        <v>1500000</v>
      </c>
      <c r="CL71" s="17">
        <v>0</v>
      </c>
      <c r="CM71" s="17">
        <v>1500000</v>
      </c>
      <c r="CN71" s="13"/>
      <c r="CO71" s="17">
        <v>38</v>
      </c>
      <c r="CP71" s="17">
        <v>1900000</v>
      </c>
      <c r="CQ71" s="17">
        <v>0</v>
      </c>
      <c r="CR71" s="17">
        <v>1900000</v>
      </c>
      <c r="CS71" s="13"/>
      <c r="CT71" s="17">
        <v>26</v>
      </c>
      <c r="CU71" s="17">
        <v>26000000</v>
      </c>
      <c r="CV71" s="17">
        <v>0</v>
      </c>
      <c r="CW71" s="17">
        <v>26000000</v>
      </c>
      <c r="CX71" s="13"/>
      <c r="CY71" s="17">
        <v>0</v>
      </c>
      <c r="CZ71" s="17">
        <v>0</v>
      </c>
      <c r="DA71" s="17">
        <v>0</v>
      </c>
      <c r="DB71" s="17">
        <v>0</v>
      </c>
      <c r="DC71" s="13"/>
      <c r="DD71" s="17">
        <v>0</v>
      </c>
      <c r="DE71" s="17">
        <v>0</v>
      </c>
      <c r="DF71" s="17">
        <v>0</v>
      </c>
      <c r="DG71" s="17">
        <v>0</v>
      </c>
      <c r="DH71" s="13"/>
      <c r="DI71" s="17">
        <v>1465</v>
      </c>
      <c r="DJ71" s="17">
        <v>15518000</v>
      </c>
      <c r="DK71" s="17">
        <v>0</v>
      </c>
      <c r="DL71" s="17">
        <v>15518000</v>
      </c>
      <c r="DM71" s="13"/>
      <c r="DN71" s="17">
        <v>0</v>
      </c>
      <c r="DO71" s="17">
        <v>6000000</v>
      </c>
      <c r="DP71" s="17">
        <v>0</v>
      </c>
      <c r="DQ71" s="17">
        <v>6000000</v>
      </c>
      <c r="DR71" s="13"/>
      <c r="DS71" s="17">
        <v>0</v>
      </c>
      <c r="DT71" s="17">
        <v>5000000</v>
      </c>
      <c r="DU71" s="17">
        <v>0</v>
      </c>
      <c r="DV71" s="17">
        <v>5000000</v>
      </c>
      <c r="DW71" s="13"/>
      <c r="DX71" s="17">
        <v>0</v>
      </c>
      <c r="DY71" s="17">
        <v>0</v>
      </c>
      <c r="DZ71" s="17">
        <v>0</v>
      </c>
      <c r="EA71" s="17">
        <v>0</v>
      </c>
      <c r="EB71" s="13"/>
      <c r="EC71" s="17">
        <v>0</v>
      </c>
      <c r="ED71" s="17">
        <v>0</v>
      </c>
      <c r="EE71" s="17">
        <v>0</v>
      </c>
      <c r="EF71" s="17">
        <v>0</v>
      </c>
      <c r="EG71" s="13"/>
      <c r="EH71" s="17">
        <v>0</v>
      </c>
      <c r="EI71" s="17">
        <v>0</v>
      </c>
      <c r="EJ71" s="17">
        <v>0</v>
      </c>
      <c r="EK71" s="17">
        <v>0</v>
      </c>
      <c r="EL71" s="13"/>
      <c r="EM71" s="17">
        <v>0</v>
      </c>
      <c r="EN71" s="17">
        <v>0</v>
      </c>
      <c r="EO71" s="17">
        <v>0</v>
      </c>
      <c r="EP71" s="17">
        <v>0</v>
      </c>
      <c r="EQ71" s="13"/>
      <c r="ER71" s="17">
        <v>0</v>
      </c>
      <c r="ES71" s="17">
        <v>0</v>
      </c>
      <c r="ET71" s="17">
        <v>0</v>
      </c>
      <c r="EU71" s="17">
        <v>0</v>
      </c>
      <c r="EV71" s="13"/>
      <c r="EW71" s="17">
        <v>0</v>
      </c>
      <c r="EX71" s="17">
        <v>0</v>
      </c>
      <c r="EY71" s="17">
        <v>0</v>
      </c>
      <c r="EZ71" s="17">
        <v>0</v>
      </c>
      <c r="FA71" s="13"/>
      <c r="FB71" s="17">
        <v>0</v>
      </c>
      <c r="FC71" s="17">
        <v>0</v>
      </c>
      <c r="FD71" s="17">
        <v>0</v>
      </c>
      <c r="FE71" s="17">
        <v>0</v>
      </c>
      <c r="FF71" s="13"/>
      <c r="FG71" s="17">
        <v>0</v>
      </c>
      <c r="FH71" s="17">
        <v>0</v>
      </c>
      <c r="FI71" s="17">
        <v>0</v>
      </c>
      <c r="FJ71" s="17">
        <v>0</v>
      </c>
      <c r="FK71" s="13"/>
      <c r="FL71" s="17">
        <v>0</v>
      </c>
      <c r="FM71" s="17">
        <v>0</v>
      </c>
      <c r="FN71" s="17">
        <v>0</v>
      </c>
      <c r="FO71" s="17">
        <v>0</v>
      </c>
      <c r="FP71" s="13"/>
      <c r="FQ71" s="17">
        <v>0</v>
      </c>
      <c r="FR71" s="17">
        <v>0</v>
      </c>
      <c r="FS71" s="17">
        <v>0</v>
      </c>
      <c r="FT71" s="17">
        <v>0</v>
      </c>
      <c r="FU71" s="13"/>
      <c r="FV71" s="17">
        <v>0</v>
      </c>
      <c r="FW71" s="17">
        <v>0</v>
      </c>
      <c r="FX71" s="17">
        <v>0</v>
      </c>
      <c r="FY71" s="17">
        <v>0</v>
      </c>
      <c r="FZ71" s="13"/>
      <c r="GA71" s="17">
        <v>0</v>
      </c>
      <c r="GB71" s="17">
        <v>0</v>
      </c>
      <c r="GC71" s="17">
        <v>0</v>
      </c>
      <c r="GD71" s="17">
        <v>0</v>
      </c>
      <c r="GE71" s="13"/>
      <c r="GF71" s="17">
        <v>0</v>
      </c>
      <c r="GG71" s="17">
        <v>0</v>
      </c>
      <c r="GH71" s="17">
        <v>0</v>
      </c>
      <c r="GI71" s="17">
        <v>0</v>
      </c>
      <c r="GJ71" s="13"/>
      <c r="GK71" s="17">
        <v>0</v>
      </c>
      <c r="GL71" s="17">
        <v>0</v>
      </c>
      <c r="GM71" s="17">
        <v>0</v>
      </c>
      <c r="GN71" s="17">
        <v>0</v>
      </c>
      <c r="GO71" s="13"/>
      <c r="GP71" s="17">
        <v>0</v>
      </c>
      <c r="GQ71" s="17">
        <v>0</v>
      </c>
      <c r="GR71" s="17">
        <v>0</v>
      </c>
      <c r="GS71" s="17">
        <v>0</v>
      </c>
      <c r="GT71" s="13"/>
      <c r="GU71" s="17">
        <v>0</v>
      </c>
      <c r="GV71" s="17">
        <v>0</v>
      </c>
      <c r="GW71" s="17">
        <v>0</v>
      </c>
      <c r="GX71" s="17">
        <v>0</v>
      </c>
      <c r="GY71" s="13"/>
      <c r="GZ71" s="17">
        <v>0</v>
      </c>
      <c r="HA71" s="17">
        <v>0</v>
      </c>
      <c r="HB71" s="17">
        <v>0</v>
      </c>
      <c r="HC71" s="17">
        <v>0</v>
      </c>
      <c r="HD71" s="13"/>
      <c r="HE71" s="17">
        <v>0</v>
      </c>
      <c r="HF71" s="17">
        <v>0</v>
      </c>
      <c r="HG71" s="17">
        <v>0</v>
      </c>
      <c r="HH71" s="17">
        <v>0</v>
      </c>
      <c r="HI71" s="13"/>
      <c r="HJ71" s="17">
        <v>0</v>
      </c>
      <c r="HK71" s="17">
        <v>0</v>
      </c>
      <c r="HL71" s="17">
        <v>0</v>
      </c>
      <c r="HM71" s="17">
        <v>0</v>
      </c>
      <c r="HN71" s="13"/>
      <c r="HO71" s="17">
        <v>0</v>
      </c>
      <c r="HP71" s="17">
        <v>0</v>
      </c>
      <c r="HQ71" s="17">
        <v>0</v>
      </c>
      <c r="HR71" s="17">
        <v>0</v>
      </c>
      <c r="HS71" s="13"/>
      <c r="HT71" s="17">
        <v>0</v>
      </c>
      <c r="HU71" s="17">
        <v>0</v>
      </c>
      <c r="HV71" s="17">
        <v>0</v>
      </c>
      <c r="HW71" s="17">
        <v>0</v>
      </c>
      <c r="HX71" s="13"/>
      <c r="HY71" s="17">
        <v>0</v>
      </c>
      <c r="HZ71" s="17">
        <v>0</v>
      </c>
      <c r="IA71" s="17">
        <v>0</v>
      </c>
      <c r="IB71" s="17">
        <v>0</v>
      </c>
      <c r="IC71" s="13"/>
      <c r="ID71" s="17">
        <v>0</v>
      </c>
      <c r="IE71" s="17">
        <v>0</v>
      </c>
      <c r="IF71" s="17">
        <v>0</v>
      </c>
      <c r="IG71" s="17">
        <v>0</v>
      </c>
      <c r="IH71" s="13"/>
      <c r="II71" s="17">
        <v>0</v>
      </c>
      <c r="IJ71" s="17">
        <v>0</v>
      </c>
      <c r="IK71" s="17">
        <v>0</v>
      </c>
      <c r="IL71" s="17">
        <v>0</v>
      </c>
      <c r="IM71" s="13"/>
      <c r="IN71" s="17">
        <v>0</v>
      </c>
      <c r="IO71" s="17">
        <v>0</v>
      </c>
      <c r="IP71" s="17">
        <v>0</v>
      </c>
      <c r="IQ71" s="17">
        <v>0</v>
      </c>
      <c r="IR71" s="13"/>
      <c r="IS71" s="17">
        <v>0</v>
      </c>
      <c r="IT71" s="17">
        <v>0</v>
      </c>
      <c r="IU71" s="17">
        <v>0</v>
      </c>
      <c r="IV71" s="17">
        <v>0</v>
      </c>
      <c r="IW71" s="13"/>
      <c r="IX71" s="17">
        <v>0</v>
      </c>
      <c r="IY71" s="17">
        <v>3675280000</v>
      </c>
      <c r="IZ71" s="17">
        <v>0</v>
      </c>
      <c r="JA71" s="17">
        <v>3675280000</v>
      </c>
      <c r="JB71" s="13"/>
    </row>
    <row r="72" spans="1:262">
      <c r="A72" s="142">
        <v>1</v>
      </c>
      <c r="B72" s="135" t="s">
        <v>1888</v>
      </c>
      <c r="K72" s="18"/>
      <c r="P72" s="18"/>
      <c r="U72" s="18"/>
      <c r="Z72" s="18"/>
      <c r="AE72" s="18"/>
      <c r="AJ72" s="18"/>
      <c r="AO72" s="18"/>
      <c r="AT72" s="18"/>
      <c r="AY72" s="18"/>
      <c r="BD72" s="18"/>
      <c r="BF72" s="135">
        <v>17</v>
      </c>
      <c r="BG72" s="1">
        <f>BF72*7200</f>
        <v>122400</v>
      </c>
      <c r="BH72" s="1">
        <v>0</v>
      </c>
      <c r="BI72" s="18">
        <f>BG72+BH72</f>
        <v>122400</v>
      </c>
      <c r="BS72" s="18"/>
      <c r="BX72" s="18"/>
      <c r="CC72" s="18"/>
      <c r="CH72" s="18"/>
      <c r="CM72" s="18"/>
      <c r="CR72" s="18"/>
      <c r="CW72" s="18"/>
      <c r="DL72" s="18"/>
      <c r="DQ72" s="18"/>
      <c r="DV72" s="18"/>
      <c r="IX72" s="12">
        <f t="shared" ref="IX72:IX102" si="1">C72+H72+M72+R72+W72+AB72+AG72+BF72+CJ72+CO72+CT72+DI72+DN72+IN72</f>
        <v>17</v>
      </c>
      <c r="IY72" s="12">
        <f t="shared" ref="IY72:IY102" si="2">D72+I72+N72+S72+X72+AC72+AH72+BG72+CK72+CP72+CU72+DJ72+DO72+IO72</f>
        <v>122400</v>
      </c>
      <c r="IZ72" s="12">
        <f t="shared" ref="IZ72:IZ102" si="3">E72+J72+O72+T72+Y72+AD72+AI72+BH72+CL72+CQ72+CV72+DK72+DP72+IP72</f>
        <v>0</v>
      </c>
      <c r="JA72" s="12">
        <f t="shared" ref="JA72:JA102" si="4">F72+K72+P72+U72+Z72+AE72+AJ72+BI72+CM72+CR72+CW72+DL72+DQ72+IQ72</f>
        <v>122400</v>
      </c>
    </row>
    <row r="73" spans="1:262">
      <c r="A73" s="142">
        <v>2</v>
      </c>
      <c r="B73" s="135" t="s">
        <v>1889</v>
      </c>
      <c r="BF73" s="135">
        <v>0</v>
      </c>
      <c r="BG73" s="1">
        <f t="shared" ref="BG73:BG102" si="5">BF73*7200</f>
        <v>0</v>
      </c>
      <c r="BH73" s="1">
        <v>0</v>
      </c>
      <c r="BI73" s="18">
        <f t="shared" ref="BI73:BI102" si="6">BG73+BH73</f>
        <v>0</v>
      </c>
      <c r="IX73" s="12">
        <f t="shared" si="1"/>
        <v>0</v>
      </c>
      <c r="IY73" s="12">
        <f t="shared" si="2"/>
        <v>0</v>
      </c>
      <c r="IZ73" s="12">
        <f t="shared" si="3"/>
        <v>0</v>
      </c>
      <c r="JA73" s="12">
        <f t="shared" si="4"/>
        <v>0</v>
      </c>
    </row>
    <row r="74" spans="1:262">
      <c r="A74" s="142">
        <v>3</v>
      </c>
      <c r="B74" s="135" t="s">
        <v>1890</v>
      </c>
      <c r="D74" s="19"/>
      <c r="E74" s="19"/>
      <c r="F74" s="19"/>
      <c r="BF74" s="135">
        <v>12</v>
      </c>
      <c r="BG74" s="1">
        <f t="shared" si="5"/>
        <v>86400</v>
      </c>
      <c r="BH74" s="1">
        <v>0</v>
      </c>
      <c r="BI74" s="18">
        <f t="shared" si="6"/>
        <v>86400</v>
      </c>
      <c r="IX74" s="12">
        <f t="shared" si="1"/>
        <v>12</v>
      </c>
      <c r="IY74" s="12">
        <f t="shared" si="2"/>
        <v>86400</v>
      </c>
      <c r="IZ74" s="12">
        <f t="shared" si="3"/>
        <v>0</v>
      </c>
      <c r="JA74" s="12">
        <f t="shared" si="4"/>
        <v>86400</v>
      </c>
    </row>
    <row r="75" spans="1:262">
      <c r="A75" s="142">
        <v>4</v>
      </c>
      <c r="B75" s="135" t="s">
        <v>1891</v>
      </c>
      <c r="BF75" s="135">
        <v>12</v>
      </c>
      <c r="BG75" s="1">
        <f t="shared" si="5"/>
        <v>86400</v>
      </c>
      <c r="BH75" s="1">
        <v>0</v>
      </c>
      <c r="BI75" s="18">
        <f t="shared" si="6"/>
        <v>86400</v>
      </c>
      <c r="IX75" s="12">
        <f t="shared" si="1"/>
        <v>12</v>
      </c>
      <c r="IY75" s="12">
        <f t="shared" si="2"/>
        <v>86400</v>
      </c>
      <c r="IZ75" s="12">
        <f t="shared" si="3"/>
        <v>0</v>
      </c>
      <c r="JA75" s="12">
        <f t="shared" si="4"/>
        <v>86400</v>
      </c>
    </row>
    <row r="76" spans="1:262">
      <c r="A76" s="142">
        <v>5</v>
      </c>
      <c r="B76" s="135" t="s">
        <v>1892</v>
      </c>
      <c r="BF76" s="135">
        <v>1</v>
      </c>
      <c r="BG76" s="1">
        <f t="shared" si="5"/>
        <v>7200</v>
      </c>
      <c r="BH76" s="1">
        <v>0</v>
      </c>
      <c r="BI76" s="18">
        <f t="shared" si="6"/>
        <v>7200</v>
      </c>
      <c r="IX76" s="12">
        <f t="shared" si="1"/>
        <v>1</v>
      </c>
      <c r="IY76" s="12">
        <f t="shared" si="2"/>
        <v>7200</v>
      </c>
      <c r="IZ76" s="12">
        <f t="shared" si="3"/>
        <v>0</v>
      </c>
      <c r="JA76" s="12">
        <f t="shared" si="4"/>
        <v>7200</v>
      </c>
    </row>
    <row r="77" spans="1:262">
      <c r="A77" s="142">
        <v>6</v>
      </c>
      <c r="B77" s="135" t="s">
        <v>1893</v>
      </c>
      <c r="BF77" s="135">
        <v>10</v>
      </c>
      <c r="BG77" s="1">
        <f t="shared" si="5"/>
        <v>72000</v>
      </c>
      <c r="BH77" s="1">
        <v>0</v>
      </c>
      <c r="BI77" s="18">
        <f t="shared" si="6"/>
        <v>72000</v>
      </c>
      <c r="IX77" s="12">
        <f t="shared" si="1"/>
        <v>10</v>
      </c>
      <c r="IY77" s="12">
        <f t="shared" si="2"/>
        <v>72000</v>
      </c>
      <c r="IZ77" s="12">
        <f t="shared" si="3"/>
        <v>0</v>
      </c>
      <c r="JA77" s="12">
        <f t="shared" si="4"/>
        <v>72000</v>
      </c>
    </row>
    <row r="78" spans="1:262">
      <c r="A78" s="142">
        <v>7</v>
      </c>
      <c r="B78" s="135" t="s">
        <v>1894</v>
      </c>
      <c r="BF78" s="135">
        <v>13</v>
      </c>
      <c r="BG78" s="1">
        <f t="shared" si="5"/>
        <v>93600</v>
      </c>
      <c r="BH78" s="1">
        <v>0</v>
      </c>
      <c r="BI78" s="18">
        <f t="shared" si="6"/>
        <v>93600</v>
      </c>
      <c r="IX78" s="12">
        <f t="shared" si="1"/>
        <v>13</v>
      </c>
      <c r="IY78" s="12">
        <f t="shared" si="2"/>
        <v>93600</v>
      </c>
      <c r="IZ78" s="12">
        <f t="shared" si="3"/>
        <v>0</v>
      </c>
      <c r="JA78" s="12">
        <f t="shared" si="4"/>
        <v>93600</v>
      </c>
    </row>
    <row r="79" spans="1:262">
      <c r="A79" s="142">
        <v>8</v>
      </c>
      <c r="B79" s="135" t="s">
        <v>1895</v>
      </c>
      <c r="BF79" s="135">
        <v>5</v>
      </c>
      <c r="BG79" s="1">
        <f t="shared" si="5"/>
        <v>36000</v>
      </c>
      <c r="BH79" s="1">
        <v>0</v>
      </c>
      <c r="BI79" s="18">
        <f t="shared" si="6"/>
        <v>36000</v>
      </c>
      <c r="IX79" s="12">
        <f t="shared" si="1"/>
        <v>5</v>
      </c>
      <c r="IY79" s="12">
        <f t="shared" si="2"/>
        <v>36000</v>
      </c>
      <c r="IZ79" s="12">
        <f t="shared" si="3"/>
        <v>0</v>
      </c>
      <c r="JA79" s="12">
        <f t="shared" si="4"/>
        <v>36000</v>
      </c>
    </row>
    <row r="80" spans="1:262">
      <c r="A80" s="142">
        <v>9</v>
      </c>
      <c r="B80" s="135" t="s">
        <v>1896</v>
      </c>
      <c r="BF80" s="135">
        <v>11</v>
      </c>
      <c r="BG80" s="1">
        <f t="shared" si="5"/>
        <v>79200</v>
      </c>
      <c r="BH80" s="1">
        <v>0</v>
      </c>
      <c r="BI80" s="18">
        <f t="shared" si="6"/>
        <v>79200</v>
      </c>
      <c r="IX80" s="12">
        <f t="shared" si="1"/>
        <v>11</v>
      </c>
      <c r="IY80" s="12">
        <f t="shared" si="2"/>
        <v>79200</v>
      </c>
      <c r="IZ80" s="12">
        <f t="shared" si="3"/>
        <v>0</v>
      </c>
      <c r="JA80" s="12">
        <f t="shared" si="4"/>
        <v>79200</v>
      </c>
    </row>
    <row r="81" spans="1:261">
      <c r="A81" s="142">
        <v>10</v>
      </c>
      <c r="B81" s="135" t="s">
        <v>1897</v>
      </c>
      <c r="BF81" s="135">
        <v>6</v>
      </c>
      <c r="BG81" s="1">
        <f t="shared" si="5"/>
        <v>43200</v>
      </c>
      <c r="BH81" s="1">
        <v>0</v>
      </c>
      <c r="BI81" s="18">
        <f t="shared" si="6"/>
        <v>43200</v>
      </c>
      <c r="IX81" s="12">
        <f t="shared" si="1"/>
        <v>6</v>
      </c>
      <c r="IY81" s="12">
        <f t="shared" si="2"/>
        <v>43200</v>
      </c>
      <c r="IZ81" s="12">
        <f t="shared" si="3"/>
        <v>0</v>
      </c>
      <c r="JA81" s="12">
        <f t="shared" si="4"/>
        <v>43200</v>
      </c>
    </row>
    <row r="82" spans="1:261">
      <c r="A82" s="142">
        <v>11</v>
      </c>
      <c r="B82" s="135" t="s">
        <v>1898</v>
      </c>
      <c r="BF82" s="135">
        <v>3</v>
      </c>
      <c r="BG82" s="1">
        <f t="shared" si="5"/>
        <v>21600</v>
      </c>
      <c r="BH82" s="1">
        <v>0</v>
      </c>
      <c r="BI82" s="18">
        <f t="shared" si="6"/>
        <v>21600</v>
      </c>
      <c r="IX82" s="12">
        <f t="shared" si="1"/>
        <v>3</v>
      </c>
      <c r="IY82" s="12">
        <f t="shared" si="2"/>
        <v>21600</v>
      </c>
      <c r="IZ82" s="12">
        <f t="shared" si="3"/>
        <v>0</v>
      </c>
      <c r="JA82" s="12">
        <f t="shared" si="4"/>
        <v>21600</v>
      </c>
    </row>
    <row r="83" spans="1:261">
      <c r="A83" s="142">
        <v>12</v>
      </c>
      <c r="B83" s="135" t="s">
        <v>1899</v>
      </c>
      <c r="BF83" s="135">
        <v>12</v>
      </c>
      <c r="BG83" s="1">
        <f t="shared" si="5"/>
        <v>86400</v>
      </c>
      <c r="BH83" s="1">
        <v>0</v>
      </c>
      <c r="BI83" s="18">
        <f t="shared" si="6"/>
        <v>86400</v>
      </c>
      <c r="IX83" s="12">
        <f t="shared" si="1"/>
        <v>12</v>
      </c>
      <c r="IY83" s="12">
        <f t="shared" si="2"/>
        <v>86400</v>
      </c>
      <c r="IZ83" s="12">
        <f t="shared" si="3"/>
        <v>0</v>
      </c>
      <c r="JA83" s="12">
        <f t="shared" si="4"/>
        <v>86400</v>
      </c>
    </row>
    <row r="84" spans="1:261">
      <c r="A84" s="142">
        <v>13</v>
      </c>
      <c r="B84" s="135" t="s">
        <v>1900</v>
      </c>
      <c r="BF84" s="135">
        <v>0</v>
      </c>
      <c r="BG84" s="1">
        <f t="shared" si="5"/>
        <v>0</v>
      </c>
      <c r="BH84" s="1">
        <v>0</v>
      </c>
      <c r="BI84" s="18">
        <f t="shared" si="6"/>
        <v>0</v>
      </c>
      <c r="IX84" s="12">
        <f t="shared" si="1"/>
        <v>0</v>
      </c>
      <c r="IY84" s="12">
        <f t="shared" si="2"/>
        <v>0</v>
      </c>
      <c r="IZ84" s="12">
        <f t="shared" si="3"/>
        <v>0</v>
      </c>
      <c r="JA84" s="12">
        <f t="shared" si="4"/>
        <v>0</v>
      </c>
    </row>
    <row r="85" spans="1:261">
      <c r="A85" s="142">
        <v>14</v>
      </c>
      <c r="B85" s="135" t="s">
        <v>1901</v>
      </c>
      <c r="BF85" s="135">
        <v>16</v>
      </c>
      <c r="BG85" s="1">
        <f t="shared" si="5"/>
        <v>115200</v>
      </c>
      <c r="BH85" s="1">
        <v>0</v>
      </c>
      <c r="BI85" s="18">
        <f t="shared" si="6"/>
        <v>115200</v>
      </c>
      <c r="IX85" s="12">
        <f t="shared" si="1"/>
        <v>16</v>
      </c>
      <c r="IY85" s="12">
        <f t="shared" si="2"/>
        <v>115200</v>
      </c>
      <c r="IZ85" s="12">
        <f t="shared" si="3"/>
        <v>0</v>
      </c>
      <c r="JA85" s="12">
        <f t="shared" si="4"/>
        <v>115200</v>
      </c>
    </row>
    <row r="86" spans="1:261">
      <c r="A86" s="142">
        <v>15</v>
      </c>
      <c r="B86" s="135" t="s">
        <v>1902</v>
      </c>
      <c r="BF86" s="135">
        <v>5</v>
      </c>
      <c r="BG86" s="1">
        <f t="shared" si="5"/>
        <v>36000</v>
      </c>
      <c r="BH86" s="1">
        <v>0</v>
      </c>
      <c r="BI86" s="18">
        <f t="shared" si="6"/>
        <v>36000</v>
      </c>
      <c r="IX86" s="12">
        <f t="shared" si="1"/>
        <v>5</v>
      </c>
      <c r="IY86" s="12">
        <f t="shared" si="2"/>
        <v>36000</v>
      </c>
      <c r="IZ86" s="12">
        <f t="shared" si="3"/>
        <v>0</v>
      </c>
      <c r="JA86" s="12">
        <f t="shared" si="4"/>
        <v>36000</v>
      </c>
    </row>
    <row r="87" spans="1:261">
      <c r="A87" s="142">
        <v>16</v>
      </c>
      <c r="B87" s="135" t="s">
        <v>1903</v>
      </c>
      <c r="BF87" s="135">
        <v>12</v>
      </c>
      <c r="BG87" s="1">
        <f t="shared" si="5"/>
        <v>86400</v>
      </c>
      <c r="BH87" s="1">
        <v>0</v>
      </c>
      <c r="BI87" s="18">
        <f t="shared" si="6"/>
        <v>86400</v>
      </c>
      <c r="IX87" s="12">
        <f t="shared" si="1"/>
        <v>12</v>
      </c>
      <c r="IY87" s="12">
        <f t="shared" si="2"/>
        <v>86400</v>
      </c>
      <c r="IZ87" s="12">
        <f t="shared" si="3"/>
        <v>0</v>
      </c>
      <c r="JA87" s="12">
        <f t="shared" si="4"/>
        <v>86400</v>
      </c>
    </row>
    <row r="88" spans="1:261">
      <c r="A88" s="142">
        <v>17</v>
      </c>
      <c r="B88" s="135" t="s">
        <v>1904</v>
      </c>
      <c r="BF88" s="135">
        <v>12</v>
      </c>
      <c r="BG88" s="1">
        <f t="shared" si="5"/>
        <v>86400</v>
      </c>
      <c r="BH88" s="1">
        <v>0</v>
      </c>
      <c r="BI88" s="18">
        <f t="shared" si="6"/>
        <v>86400</v>
      </c>
      <c r="IX88" s="12">
        <f t="shared" si="1"/>
        <v>12</v>
      </c>
      <c r="IY88" s="12">
        <f t="shared" si="2"/>
        <v>86400</v>
      </c>
      <c r="IZ88" s="12">
        <f t="shared" si="3"/>
        <v>0</v>
      </c>
      <c r="JA88" s="12">
        <f t="shared" si="4"/>
        <v>86400</v>
      </c>
    </row>
    <row r="89" spans="1:261">
      <c r="A89" s="142">
        <v>18</v>
      </c>
      <c r="B89" s="135" t="s">
        <v>1905</v>
      </c>
      <c r="BF89" s="135">
        <v>7</v>
      </c>
      <c r="BG89" s="1">
        <f t="shared" si="5"/>
        <v>50400</v>
      </c>
      <c r="BH89" s="1">
        <v>0</v>
      </c>
      <c r="BI89" s="18">
        <f t="shared" si="6"/>
        <v>50400</v>
      </c>
      <c r="IX89" s="12">
        <f t="shared" si="1"/>
        <v>7</v>
      </c>
      <c r="IY89" s="12">
        <f t="shared" si="2"/>
        <v>50400</v>
      </c>
      <c r="IZ89" s="12">
        <f t="shared" si="3"/>
        <v>0</v>
      </c>
      <c r="JA89" s="12">
        <f t="shared" si="4"/>
        <v>50400</v>
      </c>
    </row>
    <row r="90" spans="1:261">
      <c r="A90" s="142">
        <v>19</v>
      </c>
      <c r="B90" s="135" t="s">
        <v>1906</v>
      </c>
      <c r="BF90" s="135">
        <v>4</v>
      </c>
      <c r="BG90" s="1">
        <f t="shared" si="5"/>
        <v>28800</v>
      </c>
      <c r="BH90" s="1">
        <v>0</v>
      </c>
      <c r="BI90" s="18">
        <f t="shared" si="6"/>
        <v>28800</v>
      </c>
      <c r="IX90" s="12">
        <f t="shared" si="1"/>
        <v>4</v>
      </c>
      <c r="IY90" s="12">
        <f t="shared" si="2"/>
        <v>28800</v>
      </c>
      <c r="IZ90" s="12">
        <f t="shared" si="3"/>
        <v>0</v>
      </c>
      <c r="JA90" s="12">
        <f t="shared" si="4"/>
        <v>28800</v>
      </c>
    </row>
    <row r="91" spans="1:261">
      <c r="A91" s="142">
        <v>20</v>
      </c>
      <c r="B91" s="135" t="s">
        <v>1907</v>
      </c>
      <c r="BF91" s="135">
        <v>10</v>
      </c>
      <c r="BG91" s="1">
        <f t="shared" si="5"/>
        <v>72000</v>
      </c>
      <c r="BH91" s="1">
        <v>0</v>
      </c>
      <c r="BI91" s="18">
        <f t="shared" si="6"/>
        <v>72000</v>
      </c>
      <c r="IX91" s="12">
        <f t="shared" si="1"/>
        <v>10</v>
      </c>
      <c r="IY91" s="12">
        <f t="shared" si="2"/>
        <v>72000</v>
      </c>
      <c r="IZ91" s="12">
        <f t="shared" si="3"/>
        <v>0</v>
      </c>
      <c r="JA91" s="12">
        <f t="shared" si="4"/>
        <v>72000</v>
      </c>
    </row>
    <row r="92" spans="1:261">
      <c r="A92" s="142">
        <v>21</v>
      </c>
      <c r="B92" s="135" t="s">
        <v>1908</v>
      </c>
      <c r="BF92" s="135">
        <v>0</v>
      </c>
      <c r="BG92" s="1">
        <f t="shared" si="5"/>
        <v>0</v>
      </c>
      <c r="BH92" s="1">
        <v>0</v>
      </c>
      <c r="BI92" s="18">
        <f t="shared" si="6"/>
        <v>0</v>
      </c>
      <c r="CU92" s="1">
        <v>0</v>
      </c>
      <c r="CV92" s="1">
        <v>0</v>
      </c>
      <c r="CW92" s="1">
        <f>CU92+CV92</f>
        <v>0</v>
      </c>
      <c r="IX92" s="12">
        <f t="shared" si="1"/>
        <v>0</v>
      </c>
      <c r="IY92" s="12">
        <f t="shared" si="2"/>
        <v>0</v>
      </c>
      <c r="IZ92" s="12">
        <f t="shared" si="3"/>
        <v>0</v>
      </c>
      <c r="JA92" s="12">
        <f t="shared" si="4"/>
        <v>0</v>
      </c>
    </row>
    <row r="93" spans="1:261">
      <c r="A93" s="142">
        <v>22</v>
      </c>
      <c r="B93" s="135" t="s">
        <v>1909</v>
      </c>
      <c r="BF93" s="135">
        <v>0</v>
      </c>
      <c r="BG93" s="1">
        <f t="shared" si="5"/>
        <v>0</v>
      </c>
      <c r="BH93" s="1">
        <v>0</v>
      </c>
      <c r="BI93" s="18">
        <f t="shared" si="6"/>
        <v>0</v>
      </c>
      <c r="IX93" s="12">
        <f t="shared" si="1"/>
        <v>0</v>
      </c>
      <c r="IY93" s="12">
        <f t="shared" si="2"/>
        <v>0</v>
      </c>
      <c r="IZ93" s="12">
        <f t="shared" si="3"/>
        <v>0</v>
      </c>
      <c r="JA93" s="12">
        <f t="shared" si="4"/>
        <v>0</v>
      </c>
    </row>
    <row r="94" spans="1:261">
      <c r="A94" s="142">
        <v>23</v>
      </c>
      <c r="B94" s="135" t="s">
        <v>1910</v>
      </c>
      <c r="BF94" s="135">
        <v>9</v>
      </c>
      <c r="BG94" s="1">
        <f t="shared" si="5"/>
        <v>64800</v>
      </c>
      <c r="BH94" s="1">
        <v>0</v>
      </c>
      <c r="BI94" s="18">
        <f t="shared" si="6"/>
        <v>64800</v>
      </c>
      <c r="IX94" s="12">
        <f t="shared" si="1"/>
        <v>9</v>
      </c>
      <c r="IY94" s="12">
        <f t="shared" si="2"/>
        <v>64800</v>
      </c>
      <c r="IZ94" s="12">
        <f t="shared" si="3"/>
        <v>0</v>
      </c>
      <c r="JA94" s="12">
        <f t="shared" si="4"/>
        <v>64800</v>
      </c>
    </row>
    <row r="95" spans="1:261">
      <c r="A95" s="142">
        <v>24</v>
      </c>
      <c r="B95" s="135" t="s">
        <v>1911</v>
      </c>
      <c r="BF95" s="135">
        <v>0</v>
      </c>
      <c r="BG95" s="1">
        <f t="shared" si="5"/>
        <v>0</v>
      </c>
      <c r="BH95" s="1">
        <v>0</v>
      </c>
      <c r="BI95" s="18">
        <f t="shared" si="6"/>
        <v>0</v>
      </c>
      <c r="IX95" s="12">
        <f t="shared" si="1"/>
        <v>0</v>
      </c>
      <c r="IY95" s="12">
        <f t="shared" si="2"/>
        <v>0</v>
      </c>
      <c r="IZ95" s="12">
        <f t="shared" si="3"/>
        <v>0</v>
      </c>
      <c r="JA95" s="12">
        <f t="shared" si="4"/>
        <v>0</v>
      </c>
    </row>
    <row r="96" spans="1:261">
      <c r="A96" s="142">
        <v>25</v>
      </c>
      <c r="B96" s="135" t="s">
        <v>1912</v>
      </c>
      <c r="BF96" s="135">
        <v>5</v>
      </c>
      <c r="BG96" s="1">
        <f t="shared" si="5"/>
        <v>36000</v>
      </c>
      <c r="BH96" s="1">
        <v>0</v>
      </c>
      <c r="BI96" s="18">
        <f t="shared" si="6"/>
        <v>36000</v>
      </c>
      <c r="IX96" s="12">
        <f t="shared" si="1"/>
        <v>5</v>
      </c>
      <c r="IY96" s="12">
        <f t="shared" si="2"/>
        <v>36000</v>
      </c>
      <c r="IZ96" s="12">
        <f t="shared" si="3"/>
        <v>0</v>
      </c>
      <c r="JA96" s="12">
        <f t="shared" si="4"/>
        <v>36000</v>
      </c>
    </row>
    <row r="97" spans="1:261">
      <c r="A97" s="142">
        <v>26</v>
      </c>
      <c r="B97" s="135" t="s">
        <v>1913</v>
      </c>
      <c r="BF97" s="135">
        <v>0</v>
      </c>
      <c r="BG97" s="1">
        <f t="shared" si="5"/>
        <v>0</v>
      </c>
      <c r="BH97" s="1">
        <v>0</v>
      </c>
      <c r="BI97" s="18">
        <f t="shared" si="6"/>
        <v>0</v>
      </c>
      <c r="DI97" s="1">
        <v>52</v>
      </c>
      <c r="DJ97" s="1">
        <v>339000</v>
      </c>
      <c r="DK97" s="1">
        <v>0</v>
      </c>
      <c r="DL97" s="1">
        <f>DJ97+DK97</f>
        <v>339000</v>
      </c>
      <c r="IX97" s="12">
        <f t="shared" si="1"/>
        <v>52</v>
      </c>
      <c r="IY97" s="12">
        <f t="shared" si="2"/>
        <v>339000</v>
      </c>
      <c r="IZ97" s="12">
        <f t="shared" si="3"/>
        <v>0</v>
      </c>
      <c r="JA97" s="12">
        <f t="shared" si="4"/>
        <v>339000</v>
      </c>
    </row>
    <row r="98" spans="1:261">
      <c r="A98" s="142">
        <v>27</v>
      </c>
      <c r="B98" s="135" t="s">
        <v>1914</v>
      </c>
      <c r="BF98" s="135">
        <v>0</v>
      </c>
      <c r="BG98" s="1">
        <f t="shared" si="5"/>
        <v>0</v>
      </c>
      <c r="BH98" s="1">
        <v>0</v>
      </c>
      <c r="BI98" s="18">
        <f t="shared" si="6"/>
        <v>0</v>
      </c>
      <c r="IX98" s="12">
        <f t="shared" si="1"/>
        <v>0</v>
      </c>
      <c r="IY98" s="12">
        <f t="shared" si="2"/>
        <v>0</v>
      </c>
      <c r="IZ98" s="12">
        <f t="shared" si="3"/>
        <v>0</v>
      </c>
      <c r="JA98" s="12">
        <f t="shared" si="4"/>
        <v>0</v>
      </c>
    </row>
    <row r="99" spans="1:261">
      <c r="A99" s="142">
        <v>28</v>
      </c>
      <c r="B99" s="135" t="s">
        <v>1915</v>
      </c>
      <c r="BF99" s="135">
        <v>0</v>
      </c>
      <c r="BG99" s="1">
        <f t="shared" si="5"/>
        <v>0</v>
      </c>
      <c r="BH99" s="1">
        <v>0</v>
      </c>
      <c r="BI99" s="18">
        <f t="shared" si="6"/>
        <v>0</v>
      </c>
      <c r="IX99" s="12">
        <f t="shared" si="1"/>
        <v>0</v>
      </c>
      <c r="IY99" s="12">
        <f t="shared" si="2"/>
        <v>0</v>
      </c>
      <c r="IZ99" s="12">
        <f t="shared" si="3"/>
        <v>0</v>
      </c>
      <c r="JA99" s="12">
        <f t="shared" si="4"/>
        <v>0</v>
      </c>
    </row>
    <row r="100" spans="1:261">
      <c r="A100" s="142">
        <v>29</v>
      </c>
      <c r="B100" s="135" t="s">
        <v>1916</v>
      </c>
      <c r="BF100" s="135">
        <v>0</v>
      </c>
      <c r="BG100" s="1">
        <f t="shared" si="5"/>
        <v>0</v>
      </c>
      <c r="BH100" s="1">
        <v>0</v>
      </c>
      <c r="BI100" s="18">
        <f t="shared" si="6"/>
        <v>0</v>
      </c>
      <c r="IX100" s="12">
        <f t="shared" si="1"/>
        <v>0</v>
      </c>
      <c r="IY100" s="12">
        <f t="shared" si="2"/>
        <v>0</v>
      </c>
      <c r="IZ100" s="12">
        <f t="shared" si="3"/>
        <v>0</v>
      </c>
      <c r="JA100" s="12">
        <f t="shared" si="4"/>
        <v>0</v>
      </c>
    </row>
    <row r="101" spans="1:261">
      <c r="A101" s="142">
        <v>31</v>
      </c>
      <c r="B101" s="135" t="s">
        <v>1917</v>
      </c>
      <c r="BF101" s="135">
        <v>0</v>
      </c>
      <c r="BG101" s="1">
        <f t="shared" si="5"/>
        <v>0</v>
      </c>
      <c r="BH101" s="1">
        <v>0</v>
      </c>
      <c r="BI101" s="18">
        <f t="shared" si="6"/>
        <v>0</v>
      </c>
      <c r="IX101" s="12">
        <f t="shared" si="1"/>
        <v>0</v>
      </c>
      <c r="IY101" s="12">
        <f t="shared" si="2"/>
        <v>0</v>
      </c>
      <c r="IZ101" s="12">
        <f t="shared" si="3"/>
        <v>0</v>
      </c>
      <c r="JA101" s="12">
        <f t="shared" si="4"/>
        <v>0</v>
      </c>
    </row>
    <row r="102" spans="1:261">
      <c r="A102" s="142">
        <v>31</v>
      </c>
      <c r="B102" s="135" t="s">
        <v>1918</v>
      </c>
      <c r="BF102" s="135">
        <v>0</v>
      </c>
      <c r="BG102" s="1">
        <f t="shared" si="5"/>
        <v>0</v>
      </c>
      <c r="BH102" s="1">
        <v>0</v>
      </c>
      <c r="BI102" s="18">
        <f t="shared" si="6"/>
        <v>0</v>
      </c>
      <c r="IX102" s="12">
        <f t="shared" si="1"/>
        <v>0</v>
      </c>
      <c r="IY102" s="12">
        <f t="shared" si="2"/>
        <v>0</v>
      </c>
      <c r="IZ102" s="12">
        <f t="shared" si="3"/>
        <v>0</v>
      </c>
      <c r="JA102" s="12">
        <f t="shared" si="4"/>
        <v>0</v>
      </c>
    </row>
    <row r="103" spans="1:261" s="155" customFormat="1">
      <c r="A103" s="143">
        <v>32</v>
      </c>
      <c r="B103" s="137" t="s">
        <v>52</v>
      </c>
      <c r="C103" s="137">
        <f>SUM(C72:C102)</f>
        <v>0</v>
      </c>
      <c r="D103" s="137">
        <f>SUM(D72:D102)</f>
        <v>0</v>
      </c>
      <c r="E103" s="137">
        <f>SUM(E72:E102)</f>
        <v>0</v>
      </c>
      <c r="F103" s="137">
        <f>SUM(F72:F102)</f>
        <v>0</v>
      </c>
      <c r="H103" s="137">
        <f>SUM(H72:H102)</f>
        <v>0</v>
      </c>
      <c r="I103" s="137">
        <f>SUM(I72:I102)</f>
        <v>0</v>
      </c>
      <c r="J103" s="137">
        <f>SUM(J72:J102)</f>
        <v>0</v>
      </c>
      <c r="K103" s="137">
        <f>SUM(K72:K102)</f>
        <v>0</v>
      </c>
      <c r="M103" s="137">
        <f>SUM(M72:M102)</f>
        <v>0</v>
      </c>
      <c r="N103" s="137">
        <f>SUM(N72:N102)</f>
        <v>0</v>
      </c>
      <c r="O103" s="137">
        <f>SUM(O72:O102)</f>
        <v>0</v>
      </c>
      <c r="P103" s="137">
        <f>SUM(P72:P102)</f>
        <v>0</v>
      </c>
      <c r="R103" s="137">
        <f>SUM(R72:R102)</f>
        <v>0</v>
      </c>
      <c r="S103" s="137">
        <f>SUM(S72:S102)</f>
        <v>0</v>
      </c>
      <c r="T103" s="137">
        <f>SUM(T72:T102)</f>
        <v>0</v>
      </c>
      <c r="U103" s="137">
        <f>SUM(U72:U102)</f>
        <v>0</v>
      </c>
      <c r="W103" s="137">
        <f>SUM(W72:W102)</f>
        <v>0</v>
      </c>
      <c r="X103" s="137">
        <f>SUM(X72:X102)</f>
        <v>0</v>
      </c>
      <c r="Y103" s="137">
        <f>SUM(Y72:Y102)</f>
        <v>0</v>
      </c>
      <c r="Z103" s="137">
        <f>SUM(Z72:Z102)</f>
        <v>0</v>
      </c>
      <c r="AB103" s="137">
        <f>SUM(AB72:AB102)</f>
        <v>0</v>
      </c>
      <c r="AC103" s="137">
        <f>SUM(AC72:AC102)</f>
        <v>0</v>
      </c>
      <c r="AD103" s="137">
        <f>SUM(AD72:AD102)</f>
        <v>0</v>
      </c>
      <c r="AE103" s="137">
        <f>SUM(AE72:AE102)</f>
        <v>0</v>
      </c>
      <c r="AG103" s="137">
        <f>SUM(AG72:AG102)</f>
        <v>0</v>
      </c>
      <c r="AH103" s="137">
        <f>SUM(AH72:AH102)</f>
        <v>0</v>
      </c>
      <c r="AI103" s="137">
        <f>SUM(AI72:AI102)</f>
        <v>0</v>
      </c>
      <c r="AJ103" s="137">
        <f>SUM(AJ72:AJ102)</f>
        <v>0</v>
      </c>
      <c r="AL103" s="137">
        <f>SUM(AL72:AL102)</f>
        <v>0</v>
      </c>
      <c r="AM103" s="137">
        <f>SUM(AM72:AM102)</f>
        <v>0</v>
      </c>
      <c r="AN103" s="137">
        <f>SUM(AN72:AN102)</f>
        <v>0</v>
      </c>
      <c r="AO103" s="137">
        <f>SUM(AO72:AO102)</f>
        <v>0</v>
      </c>
      <c r="AQ103" s="137">
        <f>SUM(AQ72:AQ102)</f>
        <v>0</v>
      </c>
      <c r="AR103" s="137">
        <f>SUM(AR72:AR102)</f>
        <v>0</v>
      </c>
      <c r="AS103" s="137">
        <f>SUM(AS72:AS102)</f>
        <v>0</v>
      </c>
      <c r="AT103" s="137">
        <f>SUM(AT72:AT102)</f>
        <v>0</v>
      </c>
      <c r="AV103" s="137">
        <f>SUM(AV72:AV102)</f>
        <v>0</v>
      </c>
      <c r="AW103" s="137">
        <f>SUM(AW72:AW102)</f>
        <v>0</v>
      </c>
      <c r="AX103" s="137">
        <f>SUM(AX72:AX102)</f>
        <v>0</v>
      </c>
      <c r="AY103" s="137">
        <f>SUM(AY72:AY102)</f>
        <v>0</v>
      </c>
      <c r="BA103" s="137">
        <f>SUM(BA72:BA102)</f>
        <v>0</v>
      </c>
      <c r="BB103" s="137">
        <f>SUM(BB72:BB102)</f>
        <v>0</v>
      </c>
      <c r="BC103" s="137">
        <f>SUM(BC72:BC102)</f>
        <v>0</v>
      </c>
      <c r="BD103" s="137">
        <f>SUM(BD72:BD102)</f>
        <v>0</v>
      </c>
      <c r="BF103" s="137">
        <f>SUM(BF72:BF102)</f>
        <v>182</v>
      </c>
      <c r="BG103" s="137">
        <f>SUM(BG72:BG102)</f>
        <v>1310400</v>
      </c>
      <c r="BH103" s="137">
        <f>SUM(BH72:BH102)</f>
        <v>0</v>
      </c>
      <c r="BI103" s="137">
        <f>SUM(BI72:BI102)</f>
        <v>1310400</v>
      </c>
      <c r="BK103" s="137">
        <f>SUM(BK72:BK102)</f>
        <v>0</v>
      </c>
      <c r="BL103" s="137">
        <f>SUM(BL72:BL102)</f>
        <v>0</v>
      </c>
      <c r="BM103" s="137">
        <f>SUM(BM72:BM102)</f>
        <v>0</v>
      </c>
      <c r="BN103" s="137">
        <f>SUM(BN72:BN102)</f>
        <v>0</v>
      </c>
      <c r="BP103" s="137">
        <f>SUM(BP72:BP102)</f>
        <v>0</v>
      </c>
      <c r="BQ103" s="137">
        <f>SUM(BQ72:BQ102)</f>
        <v>0</v>
      </c>
      <c r="BR103" s="137">
        <f>SUM(BR72:BR102)</f>
        <v>0</v>
      </c>
      <c r="BS103" s="137">
        <f>SUM(BS72:BS102)</f>
        <v>0</v>
      </c>
      <c r="BU103" s="137">
        <f>SUM(BU72:BU102)</f>
        <v>0</v>
      </c>
      <c r="BV103" s="137">
        <f>SUM(BV72:BV102)</f>
        <v>0</v>
      </c>
      <c r="BW103" s="137">
        <f>SUM(BW72:BW102)</f>
        <v>0</v>
      </c>
      <c r="BX103" s="137">
        <f>SUM(BX72:BX102)</f>
        <v>0</v>
      </c>
      <c r="BZ103" s="137">
        <f>SUM(BZ72:BZ102)</f>
        <v>0</v>
      </c>
      <c r="CA103" s="137">
        <f>SUM(CA72:CA102)</f>
        <v>0</v>
      </c>
      <c r="CB103" s="137">
        <f>SUM(CB72:CB102)</f>
        <v>0</v>
      </c>
      <c r="CC103" s="137">
        <f>SUM(CC72:CC102)</f>
        <v>0</v>
      </c>
      <c r="CE103" s="137">
        <f>SUM(CE72:CE102)</f>
        <v>0</v>
      </c>
      <c r="CF103" s="137">
        <f>SUM(CF72:CF102)</f>
        <v>0</v>
      </c>
      <c r="CG103" s="137">
        <f>SUM(CG72:CG102)</f>
        <v>0</v>
      </c>
      <c r="CH103" s="137">
        <f>SUM(CH72:CH102)</f>
        <v>0</v>
      </c>
      <c r="CJ103" s="137">
        <f>SUM(CJ72:CJ102)</f>
        <v>0</v>
      </c>
      <c r="CK103" s="137">
        <f>SUM(CK72:CK102)</f>
        <v>0</v>
      </c>
      <c r="CL103" s="137">
        <f>SUM(CL72:CL102)</f>
        <v>0</v>
      </c>
      <c r="CM103" s="137">
        <f>SUM(CM72:CM102)</f>
        <v>0</v>
      </c>
      <c r="CO103" s="137">
        <f>SUM(CO72:CO102)</f>
        <v>0</v>
      </c>
      <c r="CP103" s="137">
        <f>SUM(CP72:CP102)</f>
        <v>0</v>
      </c>
      <c r="CQ103" s="137">
        <f>SUM(CQ72:CQ102)</f>
        <v>0</v>
      </c>
      <c r="CR103" s="137">
        <f>SUM(CR72:CR102)</f>
        <v>0</v>
      </c>
      <c r="CT103" s="137">
        <f>SUM(CT72:CT102)</f>
        <v>0</v>
      </c>
      <c r="CU103" s="137">
        <f>SUM(CU72:CU102)</f>
        <v>0</v>
      </c>
      <c r="CV103" s="137">
        <f>SUM(CV72:CV102)</f>
        <v>0</v>
      </c>
      <c r="CW103" s="137">
        <f>SUM(CW72:CW102)</f>
        <v>0</v>
      </c>
      <c r="CY103" s="137">
        <f>SUM(CY72:CY102)</f>
        <v>0</v>
      </c>
      <c r="CZ103" s="137">
        <f>SUM(CZ72:CZ102)</f>
        <v>0</v>
      </c>
      <c r="DA103" s="137">
        <f>SUM(DA72:DA102)</f>
        <v>0</v>
      </c>
      <c r="DB103" s="137">
        <f>SUM(DB72:DB102)</f>
        <v>0</v>
      </c>
      <c r="DD103" s="137">
        <f>SUM(DD72:DD102)</f>
        <v>0</v>
      </c>
      <c r="DE103" s="137">
        <f>SUM(DE72:DE102)</f>
        <v>0</v>
      </c>
      <c r="DF103" s="137">
        <f>SUM(DF72:DF102)</f>
        <v>0</v>
      </c>
      <c r="DG103" s="137">
        <f>SUM(DG72:DG102)</f>
        <v>0</v>
      </c>
      <c r="DI103" s="137">
        <f>SUM(DI72:DI102)</f>
        <v>52</v>
      </c>
      <c r="DJ103" s="137">
        <f>SUM(DJ72:DJ102)</f>
        <v>339000</v>
      </c>
      <c r="DK103" s="137">
        <f>SUM(DK72:DK102)</f>
        <v>0</v>
      </c>
      <c r="DL103" s="137">
        <f>SUM(DL72:DL102)</f>
        <v>339000</v>
      </c>
      <c r="DN103" s="137">
        <f>SUM(DN72:DN102)</f>
        <v>0</v>
      </c>
      <c r="DO103" s="137">
        <f>SUM(DO72:DO102)</f>
        <v>0</v>
      </c>
      <c r="DP103" s="137">
        <f>SUM(DP72:DP102)</f>
        <v>0</v>
      </c>
      <c r="DQ103" s="137">
        <f>SUM(DQ72:DQ102)</f>
        <v>0</v>
      </c>
      <c r="DS103" s="137">
        <f>SUM(DS72:DS102)</f>
        <v>0</v>
      </c>
      <c r="DT103" s="137">
        <f>SUM(DT72:DT102)</f>
        <v>0</v>
      </c>
      <c r="DU103" s="137">
        <f>SUM(DU72:DU102)</f>
        <v>0</v>
      </c>
      <c r="DV103" s="137">
        <f>SUM(DV72:DV102)</f>
        <v>0</v>
      </c>
      <c r="DX103" s="137">
        <f>SUM(DX72:DX102)</f>
        <v>0</v>
      </c>
      <c r="DY103" s="137">
        <f>SUM(DY72:DY102)</f>
        <v>0</v>
      </c>
      <c r="DZ103" s="137">
        <f>SUM(DZ72:DZ102)</f>
        <v>0</v>
      </c>
      <c r="EA103" s="137">
        <f>SUM(EA72:EA102)</f>
        <v>0</v>
      </c>
      <c r="EC103" s="137">
        <f>SUM(EC72:EC102)</f>
        <v>0</v>
      </c>
      <c r="ED103" s="137">
        <f>SUM(ED72:ED102)</f>
        <v>0</v>
      </c>
      <c r="EE103" s="137">
        <f>SUM(EE72:EE102)</f>
        <v>0</v>
      </c>
      <c r="EF103" s="137">
        <f>SUM(EF72:EF102)</f>
        <v>0</v>
      </c>
      <c r="EH103" s="137">
        <f>SUM(EH72:EH102)</f>
        <v>0</v>
      </c>
      <c r="EI103" s="137">
        <f>SUM(EI72:EI102)</f>
        <v>0</v>
      </c>
      <c r="EJ103" s="137">
        <f>SUM(EJ72:EJ102)</f>
        <v>0</v>
      </c>
      <c r="EK103" s="137">
        <f>SUM(EK72:EK102)</f>
        <v>0</v>
      </c>
      <c r="EM103" s="137">
        <f>SUM(EM72:EM102)</f>
        <v>0</v>
      </c>
      <c r="EN103" s="137">
        <f>SUM(EN72:EN102)</f>
        <v>0</v>
      </c>
      <c r="EO103" s="137">
        <f>SUM(EO72:EO102)</f>
        <v>0</v>
      </c>
      <c r="EP103" s="137">
        <f>SUM(EP72:EP102)</f>
        <v>0</v>
      </c>
      <c r="ER103" s="137">
        <f>SUM(ER72:ER102)</f>
        <v>0</v>
      </c>
      <c r="ES103" s="137">
        <f>SUM(ES72:ES102)</f>
        <v>0</v>
      </c>
      <c r="ET103" s="137">
        <f>SUM(ET72:ET102)</f>
        <v>0</v>
      </c>
      <c r="EU103" s="137">
        <f>SUM(EU72:EU102)</f>
        <v>0</v>
      </c>
      <c r="EW103" s="137">
        <f>SUM(EW72:EW102)</f>
        <v>0</v>
      </c>
      <c r="EX103" s="137">
        <f>SUM(EX72:EX102)</f>
        <v>0</v>
      </c>
      <c r="EY103" s="137">
        <f>SUM(EY72:EY102)</f>
        <v>0</v>
      </c>
      <c r="EZ103" s="137">
        <f>SUM(EZ72:EZ102)</f>
        <v>0</v>
      </c>
      <c r="FB103" s="137">
        <f>SUM(FB72:FB102)</f>
        <v>0</v>
      </c>
      <c r="FC103" s="137">
        <f>SUM(FC72:FC102)</f>
        <v>0</v>
      </c>
      <c r="FD103" s="137">
        <f>SUM(FD72:FD102)</f>
        <v>0</v>
      </c>
      <c r="FE103" s="137">
        <f>SUM(FE72:FE102)</f>
        <v>0</v>
      </c>
      <c r="FG103" s="137">
        <f>SUM(FG72:FG102)</f>
        <v>0</v>
      </c>
      <c r="FH103" s="137">
        <f>SUM(FH72:FH102)</f>
        <v>0</v>
      </c>
      <c r="FI103" s="137">
        <f>SUM(FI72:FI102)</f>
        <v>0</v>
      </c>
      <c r="FJ103" s="137">
        <f>SUM(FJ72:FJ102)</f>
        <v>0</v>
      </c>
      <c r="FL103" s="137">
        <f>SUM(FL72:FL102)</f>
        <v>0</v>
      </c>
      <c r="FM103" s="137">
        <f>SUM(FM72:FM102)</f>
        <v>0</v>
      </c>
      <c r="FN103" s="137">
        <f>SUM(FN72:FN102)</f>
        <v>0</v>
      </c>
      <c r="FO103" s="137">
        <f>SUM(FO72:FO102)</f>
        <v>0</v>
      </c>
      <c r="FQ103" s="137">
        <f>SUM(FQ72:FQ102)</f>
        <v>0</v>
      </c>
      <c r="FR103" s="137">
        <f>SUM(FR72:FR102)</f>
        <v>0</v>
      </c>
      <c r="FS103" s="137">
        <f>SUM(FS72:FS102)</f>
        <v>0</v>
      </c>
      <c r="FT103" s="137">
        <f>SUM(FT72:FT102)</f>
        <v>0</v>
      </c>
      <c r="FV103" s="137">
        <f>SUM(FV72:FV102)</f>
        <v>0</v>
      </c>
      <c r="FW103" s="137">
        <f>SUM(FW72:FW102)</f>
        <v>0</v>
      </c>
      <c r="FX103" s="137">
        <f>SUM(FX72:FX102)</f>
        <v>0</v>
      </c>
      <c r="FY103" s="137">
        <f>SUM(FY72:FY102)</f>
        <v>0</v>
      </c>
      <c r="GA103" s="137">
        <f>SUM(GA72:GA102)</f>
        <v>0</v>
      </c>
      <c r="GB103" s="137">
        <f>SUM(GB72:GB102)</f>
        <v>0</v>
      </c>
      <c r="GC103" s="137">
        <f>SUM(GC72:GC102)</f>
        <v>0</v>
      </c>
      <c r="GD103" s="137">
        <f>SUM(GD72:GD102)</f>
        <v>0</v>
      </c>
      <c r="GF103" s="137">
        <f>SUM(GF72:GF102)</f>
        <v>0</v>
      </c>
      <c r="GG103" s="137">
        <f>SUM(GG72:GG102)</f>
        <v>0</v>
      </c>
      <c r="GH103" s="137">
        <f>SUM(GH72:GH102)</f>
        <v>0</v>
      </c>
      <c r="GI103" s="137">
        <f>SUM(GI72:GI102)</f>
        <v>0</v>
      </c>
      <c r="GK103" s="137">
        <f>SUM(GK72:GK102)</f>
        <v>0</v>
      </c>
      <c r="GL103" s="137">
        <f>SUM(GL72:GL102)</f>
        <v>0</v>
      </c>
      <c r="GM103" s="137">
        <f>SUM(GM72:GM102)</f>
        <v>0</v>
      </c>
      <c r="GN103" s="137">
        <f>SUM(GN72:GN102)</f>
        <v>0</v>
      </c>
      <c r="GP103" s="137">
        <f>SUM(GP72:GP102)</f>
        <v>0</v>
      </c>
      <c r="GQ103" s="137">
        <f>SUM(GQ72:GQ102)</f>
        <v>0</v>
      </c>
      <c r="GR103" s="137">
        <f>SUM(GR72:GR102)</f>
        <v>0</v>
      </c>
      <c r="GS103" s="137">
        <f>SUM(GS72:GS102)</f>
        <v>0</v>
      </c>
      <c r="GU103" s="137">
        <f>SUM(GU72:GU102)</f>
        <v>0</v>
      </c>
      <c r="GV103" s="137">
        <f>SUM(GV72:GV102)</f>
        <v>0</v>
      </c>
      <c r="GW103" s="137">
        <f>SUM(GW72:GW102)</f>
        <v>0</v>
      </c>
      <c r="GX103" s="137">
        <f>SUM(GX72:GX102)</f>
        <v>0</v>
      </c>
      <c r="GZ103" s="137">
        <f>SUM(GZ72:GZ102)</f>
        <v>0</v>
      </c>
      <c r="HA103" s="137">
        <f>SUM(HA72:HA102)</f>
        <v>0</v>
      </c>
      <c r="HB103" s="137">
        <f>SUM(HB72:HB102)</f>
        <v>0</v>
      </c>
      <c r="HC103" s="137">
        <f>SUM(HC72:HC102)</f>
        <v>0</v>
      </c>
      <c r="HE103" s="137">
        <f>SUM(HE72:HE102)</f>
        <v>0</v>
      </c>
      <c r="HF103" s="137">
        <f>SUM(HF72:HF102)</f>
        <v>0</v>
      </c>
      <c r="HG103" s="137">
        <f>SUM(HG72:HG102)</f>
        <v>0</v>
      </c>
      <c r="HH103" s="137">
        <f>SUM(HH72:HH102)</f>
        <v>0</v>
      </c>
      <c r="HJ103" s="137">
        <f>SUM(HJ72:HJ102)</f>
        <v>0</v>
      </c>
      <c r="HK103" s="137">
        <f>SUM(HK72:HK102)</f>
        <v>0</v>
      </c>
      <c r="HL103" s="137">
        <f>SUM(HL72:HL102)</f>
        <v>0</v>
      </c>
      <c r="HM103" s="137">
        <f>SUM(HM72:HM102)</f>
        <v>0</v>
      </c>
      <c r="HO103" s="137">
        <f>SUM(HO72:HO102)</f>
        <v>0</v>
      </c>
      <c r="HP103" s="137">
        <f>SUM(HP72:HP102)</f>
        <v>0</v>
      </c>
      <c r="HQ103" s="137">
        <f>SUM(HQ72:HQ102)</f>
        <v>0</v>
      </c>
      <c r="HR103" s="137">
        <f>SUM(HR72:HR102)</f>
        <v>0</v>
      </c>
      <c r="HT103" s="137">
        <f>SUM(HT72:HT102)</f>
        <v>0</v>
      </c>
      <c r="HU103" s="137">
        <f>SUM(HU72:HU102)</f>
        <v>0</v>
      </c>
      <c r="HV103" s="137">
        <f>SUM(HV72:HV102)</f>
        <v>0</v>
      </c>
      <c r="HW103" s="137">
        <f>SUM(HW72:HW102)</f>
        <v>0</v>
      </c>
      <c r="HY103" s="137">
        <f>SUM(HY72:HY102)</f>
        <v>0</v>
      </c>
      <c r="HZ103" s="137">
        <f>SUM(HZ72:HZ102)</f>
        <v>0</v>
      </c>
      <c r="IA103" s="137">
        <f>SUM(IA72:IA102)</f>
        <v>0</v>
      </c>
      <c r="IB103" s="137">
        <f>SUM(IB72:IB102)</f>
        <v>0</v>
      </c>
      <c r="ID103" s="137">
        <f>SUM(ID72:ID102)</f>
        <v>0</v>
      </c>
      <c r="IE103" s="137">
        <f>SUM(IE72:IE102)</f>
        <v>0</v>
      </c>
      <c r="IF103" s="137">
        <f>SUM(IF72:IF102)</f>
        <v>0</v>
      </c>
      <c r="IG103" s="137">
        <f>SUM(IG72:IG102)</f>
        <v>0</v>
      </c>
      <c r="II103" s="137">
        <f>SUM(II72:II102)</f>
        <v>0</v>
      </c>
      <c r="IJ103" s="137">
        <f>SUM(IJ72:IJ102)</f>
        <v>0</v>
      </c>
      <c r="IK103" s="137">
        <f>SUM(IK72:IK102)</f>
        <v>0</v>
      </c>
      <c r="IL103" s="137">
        <f>SUM(IL72:IL102)</f>
        <v>0</v>
      </c>
      <c r="IN103" s="137">
        <f>SUM(IN72:IN102)</f>
        <v>0</v>
      </c>
      <c r="IO103" s="137">
        <f>SUM(IO72:IO102)</f>
        <v>0</v>
      </c>
      <c r="IP103" s="137">
        <f>SUM(IP72:IP102)</f>
        <v>0</v>
      </c>
      <c r="IQ103" s="137">
        <f>SUM(IQ72:IQ102)</f>
        <v>0</v>
      </c>
      <c r="IS103" s="137">
        <f>SUM(IS72:IS102)</f>
        <v>0</v>
      </c>
      <c r="IT103" s="137">
        <f>SUM(IT72:IT102)</f>
        <v>0</v>
      </c>
      <c r="IU103" s="137">
        <f>SUM(IU72:IU102)</f>
        <v>0</v>
      </c>
      <c r="IV103" s="137">
        <f>SUM(IV72:IV102)</f>
        <v>0</v>
      </c>
      <c r="IX103" s="137">
        <f>SUM(IX72:IX102)</f>
        <v>234</v>
      </c>
      <c r="IY103" s="137">
        <f>SUM(IY72:IY102)</f>
        <v>1649400</v>
      </c>
      <c r="IZ103" s="137">
        <f>SUM(IZ72:IZ102)</f>
        <v>0</v>
      </c>
      <c r="JA103" s="137">
        <f>SUM(JA72:JA102)</f>
        <v>1649400</v>
      </c>
    </row>
    <row r="104" spans="1:261" s="154" customFormat="1">
      <c r="A104" s="144">
        <v>33</v>
      </c>
      <c r="B104" s="145" t="s">
        <v>1919</v>
      </c>
      <c r="C104" s="138">
        <v>0</v>
      </c>
      <c r="D104" s="138">
        <f>D105-D103</f>
        <v>0</v>
      </c>
      <c r="E104" s="138">
        <f>E105-E103</f>
        <v>0</v>
      </c>
      <c r="F104" s="138">
        <f>F105-F103</f>
        <v>0</v>
      </c>
      <c r="H104" s="138">
        <v>0</v>
      </c>
      <c r="I104" s="138">
        <f>I105-I103</f>
        <v>0</v>
      </c>
      <c r="J104" s="138">
        <f>J105-J103</f>
        <v>0</v>
      </c>
      <c r="K104" s="138">
        <f>K105-K103</f>
        <v>0</v>
      </c>
      <c r="M104" s="138">
        <v>0</v>
      </c>
      <c r="N104" s="138">
        <f>N105-N103</f>
        <v>0</v>
      </c>
      <c r="O104" s="138">
        <f>O105-O103</f>
        <v>0</v>
      </c>
      <c r="P104" s="138">
        <f>P105-P103</f>
        <v>0</v>
      </c>
      <c r="R104" s="138">
        <v>0</v>
      </c>
      <c r="S104" s="138">
        <f>S105-S103</f>
        <v>0</v>
      </c>
      <c r="T104" s="138">
        <f>T105-T103</f>
        <v>0</v>
      </c>
      <c r="U104" s="138">
        <f>U105-U103</f>
        <v>0</v>
      </c>
      <c r="W104" s="138">
        <v>0</v>
      </c>
      <c r="X104" s="138">
        <f>X105-X103</f>
        <v>0</v>
      </c>
      <c r="Y104" s="138">
        <f>Y105-Y103</f>
        <v>0</v>
      </c>
      <c r="Z104" s="138">
        <f>Z105-Z103</f>
        <v>0</v>
      </c>
      <c r="AB104" s="138">
        <v>0</v>
      </c>
      <c r="AC104" s="138">
        <f>AC105-AC103</f>
        <v>0</v>
      </c>
      <c r="AD104" s="138">
        <f>AD105-AD103</f>
        <v>0</v>
      </c>
      <c r="AE104" s="138">
        <f>AE105-AE103</f>
        <v>0</v>
      </c>
      <c r="AG104" s="138">
        <v>0</v>
      </c>
      <c r="AH104" s="138">
        <f>AH105-AH103</f>
        <v>69300000</v>
      </c>
      <c r="AI104" s="138">
        <f>AI105-AI103</f>
        <v>0</v>
      </c>
      <c r="AJ104" s="138">
        <f>AJ105-AJ103</f>
        <v>69300000</v>
      </c>
      <c r="AL104" s="138">
        <v>0</v>
      </c>
      <c r="AM104" s="138">
        <f>AM105-AM103</f>
        <v>0</v>
      </c>
      <c r="AN104" s="138">
        <f>AN105-AN103</f>
        <v>0</v>
      </c>
      <c r="AO104" s="138">
        <f>AO105-AO103</f>
        <v>0</v>
      </c>
      <c r="AQ104" s="138">
        <v>0</v>
      </c>
      <c r="AR104" s="138">
        <f>AR105-AR103</f>
        <v>0</v>
      </c>
      <c r="AS104" s="138">
        <f>AS105-AS103</f>
        <v>0</v>
      </c>
      <c r="AT104" s="138">
        <f>AT105-AT103</f>
        <v>0</v>
      </c>
      <c r="AV104" s="138">
        <v>0</v>
      </c>
      <c r="AW104" s="138">
        <f>AW105-AW103</f>
        <v>0</v>
      </c>
      <c r="AX104" s="138">
        <f>AX105-AX103</f>
        <v>0</v>
      </c>
      <c r="AY104" s="138">
        <f>AY105-AY103</f>
        <v>0</v>
      </c>
      <c r="BA104" s="138">
        <v>0</v>
      </c>
      <c r="BB104" s="138">
        <f>BB105-BB103</f>
        <v>0</v>
      </c>
      <c r="BC104" s="138">
        <f>BC105-BC103</f>
        <v>0</v>
      </c>
      <c r="BD104" s="138">
        <f>BD105-BD103</f>
        <v>0</v>
      </c>
      <c r="BF104" s="138">
        <v>0</v>
      </c>
      <c r="BG104" s="138">
        <f>BG105-BG103</f>
        <v>0</v>
      </c>
      <c r="BH104" s="138">
        <f>BH105-BH103</f>
        <v>0</v>
      </c>
      <c r="BI104" s="138">
        <f>BI105-BI103</f>
        <v>0</v>
      </c>
      <c r="BK104" s="138">
        <v>0</v>
      </c>
      <c r="BL104" s="138">
        <f>BL105-BL103</f>
        <v>0</v>
      </c>
      <c r="BM104" s="138">
        <f>BM105-BM103</f>
        <v>0</v>
      </c>
      <c r="BN104" s="138">
        <f>BN105-BN103</f>
        <v>0</v>
      </c>
      <c r="BP104" s="138">
        <v>0</v>
      </c>
      <c r="BQ104" s="138">
        <f>BQ105-BQ103</f>
        <v>0</v>
      </c>
      <c r="BR104" s="138">
        <f>BR105-BR103</f>
        <v>0</v>
      </c>
      <c r="BS104" s="138">
        <f>BS105-BS103</f>
        <v>0</v>
      </c>
      <c r="BU104" s="138">
        <v>0</v>
      </c>
      <c r="BV104" s="138">
        <f>BV105-BV103</f>
        <v>0</v>
      </c>
      <c r="BW104" s="138">
        <f>BW105-BW103</f>
        <v>0</v>
      </c>
      <c r="BX104" s="138">
        <f>BX105-BX103</f>
        <v>0</v>
      </c>
      <c r="BZ104" s="138">
        <v>0</v>
      </c>
      <c r="CA104" s="138">
        <f>CA105-CA103</f>
        <v>0</v>
      </c>
      <c r="CB104" s="138">
        <f>CB105-CB103</f>
        <v>0</v>
      </c>
      <c r="CC104" s="138">
        <f>CC105-CC103</f>
        <v>0</v>
      </c>
      <c r="CE104" s="138">
        <v>0</v>
      </c>
      <c r="CF104" s="138">
        <f>CF105-CF103</f>
        <v>0</v>
      </c>
      <c r="CG104" s="138">
        <f>CG105-CG103</f>
        <v>0</v>
      </c>
      <c r="CH104" s="138">
        <f>CH105-CH103</f>
        <v>0</v>
      </c>
      <c r="CJ104" s="138">
        <v>0</v>
      </c>
      <c r="CK104" s="138">
        <f>CK105-CK103</f>
        <v>250000</v>
      </c>
      <c r="CL104" s="138">
        <f>CL105-CL103</f>
        <v>0</v>
      </c>
      <c r="CM104" s="138">
        <f>CM105-CM103</f>
        <v>250000</v>
      </c>
      <c r="CO104" s="138">
        <v>0</v>
      </c>
      <c r="CP104" s="138">
        <f>CP105-CP103</f>
        <v>50000</v>
      </c>
      <c r="CQ104" s="138">
        <f>CQ105-CQ103</f>
        <v>0</v>
      </c>
      <c r="CR104" s="138">
        <f>CR105-CR103</f>
        <v>50000</v>
      </c>
      <c r="CT104" s="138">
        <v>0</v>
      </c>
      <c r="CU104" s="138">
        <f>CU105-CU103</f>
        <v>950000</v>
      </c>
      <c r="CV104" s="138">
        <f>CV105-CV103</f>
        <v>0</v>
      </c>
      <c r="CW104" s="138">
        <f>CW105-CW103</f>
        <v>950000</v>
      </c>
      <c r="CY104" s="138">
        <v>0</v>
      </c>
      <c r="CZ104" s="138">
        <f>CZ105-CZ103</f>
        <v>0</v>
      </c>
      <c r="DA104" s="138">
        <f>DA105-DA103</f>
        <v>0</v>
      </c>
      <c r="DB104" s="138">
        <f>DB105-DB103</f>
        <v>0</v>
      </c>
      <c r="DD104" s="138">
        <v>0</v>
      </c>
      <c r="DE104" s="138">
        <f>DE105-DE103</f>
        <v>0</v>
      </c>
      <c r="DF104" s="138">
        <f>DF105-DF103</f>
        <v>0</v>
      </c>
      <c r="DG104" s="138">
        <f>DG105-DG103</f>
        <v>0</v>
      </c>
      <c r="DI104" s="138">
        <v>0</v>
      </c>
      <c r="DJ104" s="138">
        <f>DJ105-DJ103</f>
        <v>0</v>
      </c>
      <c r="DK104" s="138">
        <f>DK105-DK103</f>
        <v>0</v>
      </c>
      <c r="DL104" s="138">
        <f>DL105-DL103</f>
        <v>0</v>
      </c>
      <c r="DN104" s="138">
        <v>0</v>
      </c>
      <c r="DO104" s="138">
        <f>DO105-DO103</f>
        <v>250000</v>
      </c>
      <c r="DP104" s="138">
        <f>DP105-DP103</f>
        <v>0</v>
      </c>
      <c r="DQ104" s="138">
        <f>DQ105-DQ103</f>
        <v>250000</v>
      </c>
      <c r="DS104" s="138">
        <v>0</v>
      </c>
      <c r="DT104" s="138">
        <f>DT105-DT103</f>
        <v>0</v>
      </c>
      <c r="DU104" s="138">
        <f>DU105-DU103</f>
        <v>0</v>
      </c>
      <c r="DV104" s="138">
        <f>DV105-DV103</f>
        <v>0</v>
      </c>
      <c r="DX104" s="138">
        <v>0</v>
      </c>
      <c r="DY104" s="138">
        <f>DY105-DY103</f>
        <v>0</v>
      </c>
      <c r="DZ104" s="138">
        <f>DZ105-DZ103</f>
        <v>0</v>
      </c>
      <c r="EA104" s="138">
        <f>EA105-EA103</f>
        <v>0</v>
      </c>
      <c r="EC104" s="138">
        <v>0</v>
      </c>
      <c r="ED104" s="138">
        <f>ED105-ED103</f>
        <v>0</v>
      </c>
      <c r="EE104" s="138">
        <f>EE105-EE103</f>
        <v>0</v>
      </c>
      <c r="EF104" s="138">
        <f>EF105-EF103</f>
        <v>0</v>
      </c>
      <c r="EH104" s="138">
        <v>0</v>
      </c>
      <c r="EI104" s="138">
        <f>EI105-EI103</f>
        <v>0</v>
      </c>
      <c r="EJ104" s="138">
        <f>EJ105-EJ103</f>
        <v>0</v>
      </c>
      <c r="EK104" s="138">
        <f>EK105-EK103</f>
        <v>0</v>
      </c>
      <c r="EM104" s="138">
        <v>0</v>
      </c>
      <c r="EN104" s="138">
        <f>EN105-EN103</f>
        <v>0</v>
      </c>
      <c r="EO104" s="138">
        <f>EO105-EO103</f>
        <v>0</v>
      </c>
      <c r="EP104" s="138">
        <f>EP105-EP103</f>
        <v>0</v>
      </c>
      <c r="ER104" s="138">
        <v>0</v>
      </c>
      <c r="ES104" s="138">
        <f>ES105-ES103</f>
        <v>0</v>
      </c>
      <c r="ET104" s="138">
        <f>ET105-ET103</f>
        <v>0</v>
      </c>
      <c r="EU104" s="138">
        <f>EU105-EU103</f>
        <v>0</v>
      </c>
      <c r="EW104" s="138">
        <v>0</v>
      </c>
      <c r="EX104" s="138">
        <f>EX105-EX103</f>
        <v>0</v>
      </c>
      <c r="EY104" s="138">
        <f>EY105-EY103</f>
        <v>0</v>
      </c>
      <c r="EZ104" s="138">
        <f>EZ105-EZ103</f>
        <v>0</v>
      </c>
      <c r="FB104" s="138">
        <v>0</v>
      </c>
      <c r="FC104" s="138">
        <f>FC105-FC103</f>
        <v>0</v>
      </c>
      <c r="FD104" s="138">
        <f>FD105-FD103</f>
        <v>0</v>
      </c>
      <c r="FE104" s="138">
        <f>FE105-FE103</f>
        <v>0</v>
      </c>
      <c r="FG104" s="138">
        <v>0</v>
      </c>
      <c r="FH104" s="138">
        <f>FH105-FH103</f>
        <v>0</v>
      </c>
      <c r="FI104" s="138">
        <f>FI105-FI103</f>
        <v>0</v>
      </c>
      <c r="FJ104" s="138">
        <f>FJ105-FJ103</f>
        <v>0</v>
      </c>
      <c r="FL104" s="138">
        <v>0</v>
      </c>
      <c r="FM104" s="138">
        <f>FM105-FM103</f>
        <v>0</v>
      </c>
      <c r="FN104" s="138">
        <f>FN105-FN103</f>
        <v>0</v>
      </c>
      <c r="FO104" s="138">
        <f>FO105-FO103</f>
        <v>0</v>
      </c>
      <c r="FQ104" s="138">
        <v>0</v>
      </c>
      <c r="FR104" s="138">
        <f>FR105-FR103</f>
        <v>0</v>
      </c>
      <c r="FS104" s="138">
        <f>FS105-FS103</f>
        <v>0</v>
      </c>
      <c r="FT104" s="138">
        <f>FT105-FT103</f>
        <v>0</v>
      </c>
      <c r="FV104" s="138">
        <v>0</v>
      </c>
      <c r="FW104" s="138">
        <f>FW105-FW103</f>
        <v>0</v>
      </c>
      <c r="FX104" s="138">
        <f>FX105-FX103</f>
        <v>0</v>
      </c>
      <c r="FY104" s="138">
        <f>FY105-FY103</f>
        <v>0</v>
      </c>
      <c r="GA104" s="138">
        <v>0</v>
      </c>
      <c r="GB104" s="138">
        <f>GB105-GB103</f>
        <v>0</v>
      </c>
      <c r="GC104" s="138">
        <f>GC105-GC103</f>
        <v>0</v>
      </c>
      <c r="GD104" s="138">
        <f>GD105-GD103</f>
        <v>0</v>
      </c>
      <c r="GF104" s="138">
        <v>0</v>
      </c>
      <c r="GG104" s="138">
        <f>GG105-GG103</f>
        <v>0</v>
      </c>
      <c r="GH104" s="138">
        <f>GH105-GH103</f>
        <v>0</v>
      </c>
      <c r="GI104" s="138">
        <f>GI105-GI103</f>
        <v>0</v>
      </c>
      <c r="GK104" s="138">
        <v>0</v>
      </c>
      <c r="GL104" s="138">
        <f>GL105-GL103</f>
        <v>0</v>
      </c>
      <c r="GM104" s="138">
        <f>GM105-GM103</f>
        <v>0</v>
      </c>
      <c r="GN104" s="138">
        <f>GN105-GN103</f>
        <v>0</v>
      </c>
      <c r="GP104" s="138">
        <v>0</v>
      </c>
      <c r="GQ104" s="138">
        <f>GQ105-GQ103</f>
        <v>0</v>
      </c>
      <c r="GR104" s="138">
        <f>GR105-GR103</f>
        <v>0</v>
      </c>
      <c r="GS104" s="138">
        <f>GS105-GS103</f>
        <v>0</v>
      </c>
      <c r="GU104" s="138">
        <v>0</v>
      </c>
      <c r="GV104" s="138">
        <f>GV105-GV103</f>
        <v>0</v>
      </c>
      <c r="GW104" s="138">
        <f>GW105-GW103</f>
        <v>0</v>
      </c>
      <c r="GX104" s="138">
        <f>GX105-GX103</f>
        <v>0</v>
      </c>
      <c r="GZ104" s="138">
        <v>0</v>
      </c>
      <c r="HA104" s="138">
        <f>HA105-HA103</f>
        <v>0</v>
      </c>
      <c r="HB104" s="138">
        <f>HB105-HB103</f>
        <v>0</v>
      </c>
      <c r="HC104" s="138">
        <f>HC105-HC103</f>
        <v>0</v>
      </c>
      <c r="HE104" s="138">
        <v>0</v>
      </c>
      <c r="HF104" s="138">
        <f>HF105-HF103</f>
        <v>0</v>
      </c>
      <c r="HG104" s="138">
        <f>HG105-HG103</f>
        <v>0</v>
      </c>
      <c r="HH104" s="138">
        <f>HH105-HH103</f>
        <v>0</v>
      </c>
      <c r="HJ104" s="138">
        <v>0</v>
      </c>
      <c r="HK104" s="138">
        <f>HK105-HK103</f>
        <v>0</v>
      </c>
      <c r="HL104" s="138">
        <f>HL105-HL103</f>
        <v>0</v>
      </c>
      <c r="HM104" s="138">
        <f>HM105-HM103</f>
        <v>0</v>
      </c>
      <c r="HO104" s="138">
        <v>0</v>
      </c>
      <c r="HP104" s="138">
        <f>HP105-HP103</f>
        <v>0</v>
      </c>
      <c r="HQ104" s="138">
        <f>HQ105-HQ103</f>
        <v>0</v>
      </c>
      <c r="HR104" s="138">
        <f>HR105-HR103</f>
        <v>0</v>
      </c>
      <c r="HT104" s="138">
        <v>0</v>
      </c>
      <c r="HU104" s="138">
        <f>HU105-HU103</f>
        <v>0</v>
      </c>
      <c r="HV104" s="138">
        <f>HV105-HV103</f>
        <v>0</v>
      </c>
      <c r="HW104" s="138">
        <f>HW105-HW103</f>
        <v>0</v>
      </c>
      <c r="HY104" s="138">
        <v>0</v>
      </c>
      <c r="HZ104" s="138">
        <f>HZ105-HZ103</f>
        <v>0</v>
      </c>
      <c r="IA104" s="138">
        <f>IA105-IA103</f>
        <v>0</v>
      </c>
      <c r="IB104" s="138">
        <f>IB105-IB103</f>
        <v>0</v>
      </c>
      <c r="ID104" s="138">
        <v>0</v>
      </c>
      <c r="IE104" s="138">
        <f>IE105-IE103</f>
        <v>0</v>
      </c>
      <c r="IF104" s="138">
        <f>IF105-IF103</f>
        <v>0</v>
      </c>
      <c r="IG104" s="138">
        <f>IG105-IG103</f>
        <v>0</v>
      </c>
      <c r="II104" s="138">
        <v>0</v>
      </c>
      <c r="IJ104" s="138">
        <f>IJ105-IJ103</f>
        <v>0</v>
      </c>
      <c r="IK104" s="138">
        <f>IK105-IK103</f>
        <v>0</v>
      </c>
      <c r="IL104" s="138">
        <f>IL105-IL103</f>
        <v>0</v>
      </c>
      <c r="IN104" s="138">
        <v>0</v>
      </c>
      <c r="IO104" s="138">
        <f>IO105-IO103</f>
        <v>0</v>
      </c>
      <c r="IP104" s="138">
        <f>IP105-IP103</f>
        <v>0</v>
      </c>
      <c r="IQ104" s="138">
        <f>IQ105-IQ103</f>
        <v>0</v>
      </c>
      <c r="IS104" s="138">
        <v>0</v>
      </c>
      <c r="IT104" s="138">
        <f>IT105-IT103</f>
        <v>0</v>
      </c>
      <c r="IU104" s="138">
        <f>IU105-IU103</f>
        <v>0</v>
      </c>
      <c r="IV104" s="138">
        <f>IV105-IV103</f>
        <v>0</v>
      </c>
      <c r="IX104" s="138">
        <v>0</v>
      </c>
      <c r="IY104" s="138">
        <f>IY105-IY103</f>
        <v>70800000</v>
      </c>
      <c r="IZ104" s="138">
        <f>IZ105-IZ103</f>
        <v>0</v>
      </c>
      <c r="JA104" s="138">
        <f>JA105-JA103</f>
        <v>70800000</v>
      </c>
    </row>
    <row r="105" spans="1:261" s="156" customFormat="1">
      <c r="A105" s="146">
        <v>34</v>
      </c>
      <c r="B105" s="147" t="s">
        <v>54</v>
      </c>
      <c r="C105" s="157">
        <f>C37</f>
        <v>0</v>
      </c>
      <c r="D105" s="157">
        <f>D37</f>
        <v>0</v>
      </c>
      <c r="E105" s="157">
        <f>E37</f>
        <v>0</v>
      </c>
      <c r="F105" s="157">
        <f>F37</f>
        <v>0</v>
      </c>
      <c r="H105" s="157">
        <f>H37</f>
        <v>0</v>
      </c>
      <c r="I105" s="157">
        <f>I37</f>
        <v>0</v>
      </c>
      <c r="J105" s="157">
        <f>J37</f>
        <v>0</v>
      </c>
      <c r="K105" s="157">
        <f>K37</f>
        <v>0</v>
      </c>
      <c r="M105" s="157">
        <f>M37</f>
        <v>0</v>
      </c>
      <c r="N105" s="157">
        <f>N37</f>
        <v>0</v>
      </c>
      <c r="O105" s="157">
        <f>O37</f>
        <v>0</v>
      </c>
      <c r="P105" s="157">
        <f>P37</f>
        <v>0</v>
      </c>
      <c r="R105" s="157">
        <f>R37</f>
        <v>0</v>
      </c>
      <c r="S105" s="157">
        <f>S37</f>
        <v>0</v>
      </c>
      <c r="T105" s="157">
        <f>T37</f>
        <v>0</v>
      </c>
      <c r="U105" s="157">
        <f>U37</f>
        <v>0</v>
      </c>
      <c r="W105" s="157">
        <f>W37</f>
        <v>0</v>
      </c>
      <c r="X105" s="157">
        <f>X37</f>
        <v>0</v>
      </c>
      <c r="Y105" s="157">
        <f>Y37</f>
        <v>0</v>
      </c>
      <c r="Z105" s="157">
        <f>Z37</f>
        <v>0</v>
      </c>
      <c r="AB105" s="157">
        <f>AB37</f>
        <v>0</v>
      </c>
      <c r="AC105" s="157">
        <f>AC37</f>
        <v>0</v>
      </c>
      <c r="AD105" s="157">
        <f>AD37</f>
        <v>0</v>
      </c>
      <c r="AE105" s="157">
        <f>AE37</f>
        <v>0</v>
      </c>
      <c r="AG105" s="157">
        <f>AG37</f>
        <v>99</v>
      </c>
      <c r="AH105" s="157">
        <f>AH37</f>
        <v>69300000</v>
      </c>
      <c r="AI105" s="157">
        <f>AI37</f>
        <v>0</v>
      </c>
      <c r="AJ105" s="157">
        <f>AJ37</f>
        <v>69300000</v>
      </c>
      <c r="AL105" s="157">
        <f>AL37</f>
        <v>0</v>
      </c>
      <c r="AM105" s="157">
        <f>AM37</f>
        <v>0</v>
      </c>
      <c r="AN105" s="157">
        <f>AN37</f>
        <v>0</v>
      </c>
      <c r="AO105" s="157">
        <f>AO37</f>
        <v>0</v>
      </c>
      <c r="AQ105" s="157">
        <f>AQ37</f>
        <v>0</v>
      </c>
      <c r="AR105" s="157">
        <f>AR37</f>
        <v>0</v>
      </c>
      <c r="AS105" s="157">
        <f>AS37</f>
        <v>0</v>
      </c>
      <c r="AT105" s="157">
        <f>AT37</f>
        <v>0</v>
      </c>
      <c r="AV105" s="157">
        <f>AV37</f>
        <v>0</v>
      </c>
      <c r="AW105" s="157">
        <f>AW37</f>
        <v>0</v>
      </c>
      <c r="AX105" s="157">
        <f>AX37</f>
        <v>0</v>
      </c>
      <c r="AY105" s="157">
        <f>AY37</f>
        <v>0</v>
      </c>
      <c r="BA105" s="157">
        <f>BA37</f>
        <v>0</v>
      </c>
      <c r="BB105" s="157">
        <f>BB37</f>
        <v>0</v>
      </c>
      <c r="BC105" s="157">
        <f>BC37</f>
        <v>0</v>
      </c>
      <c r="BD105" s="157">
        <f>BD37</f>
        <v>0</v>
      </c>
      <c r="BF105" s="157">
        <f>BF37</f>
        <v>182</v>
      </c>
      <c r="BG105" s="157">
        <f>BG37</f>
        <v>1310400</v>
      </c>
      <c r="BH105" s="157">
        <f>BH37</f>
        <v>0</v>
      </c>
      <c r="BI105" s="157">
        <f>BI37</f>
        <v>1310400</v>
      </c>
      <c r="BK105" s="157">
        <f>BK37</f>
        <v>0</v>
      </c>
      <c r="BL105" s="157">
        <f>BL37</f>
        <v>0</v>
      </c>
      <c r="BM105" s="157">
        <f>BM37</f>
        <v>0</v>
      </c>
      <c r="BN105" s="157">
        <f>BN37</f>
        <v>0</v>
      </c>
      <c r="BP105" s="157">
        <f>BP37</f>
        <v>0</v>
      </c>
      <c r="BQ105" s="157">
        <f>BQ37</f>
        <v>0</v>
      </c>
      <c r="BR105" s="157">
        <f>BR37</f>
        <v>0</v>
      </c>
      <c r="BS105" s="157">
        <f>BS37</f>
        <v>0</v>
      </c>
      <c r="BU105" s="157">
        <f>BU37</f>
        <v>0</v>
      </c>
      <c r="BV105" s="157">
        <f>BV37</f>
        <v>0</v>
      </c>
      <c r="BW105" s="157">
        <f>BW37</f>
        <v>0</v>
      </c>
      <c r="BX105" s="157">
        <f>BX37</f>
        <v>0</v>
      </c>
      <c r="BZ105" s="157">
        <f>BZ37</f>
        <v>0</v>
      </c>
      <c r="CA105" s="157">
        <f>CA37</f>
        <v>0</v>
      </c>
      <c r="CB105" s="157">
        <f>CB37</f>
        <v>0</v>
      </c>
      <c r="CC105" s="157">
        <f>CC37</f>
        <v>0</v>
      </c>
      <c r="CE105" s="157">
        <f>CE37</f>
        <v>0</v>
      </c>
      <c r="CF105" s="157">
        <f>CF37</f>
        <v>0</v>
      </c>
      <c r="CG105" s="157">
        <f>CG37</f>
        <v>0</v>
      </c>
      <c r="CH105" s="157">
        <f>CH37</f>
        <v>0</v>
      </c>
      <c r="CJ105" s="157">
        <f>CJ37</f>
        <v>1</v>
      </c>
      <c r="CK105" s="157">
        <f>CK37</f>
        <v>250000</v>
      </c>
      <c r="CL105" s="157">
        <f>CL37</f>
        <v>0</v>
      </c>
      <c r="CM105" s="157">
        <f>CM37</f>
        <v>250000</v>
      </c>
      <c r="CO105" s="157">
        <f>CO37</f>
        <v>1</v>
      </c>
      <c r="CP105" s="157">
        <f>CP37</f>
        <v>50000</v>
      </c>
      <c r="CQ105" s="157">
        <f>CQ37</f>
        <v>0</v>
      </c>
      <c r="CR105" s="157">
        <f>CR37</f>
        <v>50000</v>
      </c>
      <c r="CT105" s="157">
        <f>CT37</f>
        <v>0</v>
      </c>
      <c r="CU105" s="157">
        <f>CU37</f>
        <v>950000</v>
      </c>
      <c r="CV105" s="157">
        <f>CV37</f>
        <v>0</v>
      </c>
      <c r="CW105" s="157">
        <f>CW37</f>
        <v>950000</v>
      </c>
      <c r="CY105" s="157">
        <f>CY37</f>
        <v>0</v>
      </c>
      <c r="CZ105" s="157">
        <f>CZ37</f>
        <v>0</v>
      </c>
      <c r="DA105" s="157">
        <f>DA37</f>
        <v>0</v>
      </c>
      <c r="DB105" s="157">
        <f>DB37</f>
        <v>0</v>
      </c>
      <c r="DD105" s="157">
        <f>DD37</f>
        <v>0</v>
      </c>
      <c r="DE105" s="157">
        <f>DE37</f>
        <v>0</v>
      </c>
      <c r="DF105" s="157">
        <f>DF37</f>
        <v>0</v>
      </c>
      <c r="DG105" s="157">
        <f>DG37</f>
        <v>0</v>
      </c>
      <c r="DI105" s="157">
        <f>DI37</f>
        <v>52</v>
      </c>
      <c r="DJ105" s="157">
        <f>DJ37</f>
        <v>339000</v>
      </c>
      <c r="DK105" s="157">
        <f>DK37</f>
        <v>0</v>
      </c>
      <c r="DL105" s="157">
        <f>DL37</f>
        <v>339000</v>
      </c>
      <c r="DN105" s="157">
        <f>DN37</f>
        <v>0</v>
      </c>
      <c r="DO105" s="157">
        <f>DO37</f>
        <v>250000</v>
      </c>
      <c r="DP105" s="157">
        <f>DP37</f>
        <v>0</v>
      </c>
      <c r="DQ105" s="157">
        <f>DQ37</f>
        <v>250000</v>
      </c>
      <c r="DS105" s="157">
        <f>DS37</f>
        <v>0</v>
      </c>
      <c r="DT105" s="157">
        <f>DT37</f>
        <v>0</v>
      </c>
      <c r="DU105" s="157">
        <f>DU37</f>
        <v>0</v>
      </c>
      <c r="DV105" s="157">
        <f>DV37</f>
        <v>0</v>
      </c>
      <c r="DX105" s="157">
        <f>DX37</f>
        <v>0</v>
      </c>
      <c r="DY105" s="157">
        <f>DY37</f>
        <v>0</v>
      </c>
      <c r="DZ105" s="157">
        <f>DZ37</f>
        <v>0</v>
      </c>
      <c r="EA105" s="157">
        <f>EA37</f>
        <v>0</v>
      </c>
      <c r="EC105" s="157">
        <f>EC37</f>
        <v>0</v>
      </c>
      <c r="ED105" s="157">
        <f>ED37</f>
        <v>0</v>
      </c>
      <c r="EE105" s="157">
        <f>EE37</f>
        <v>0</v>
      </c>
      <c r="EF105" s="157">
        <f>EF37</f>
        <v>0</v>
      </c>
      <c r="EH105" s="157">
        <f>EH37</f>
        <v>0</v>
      </c>
      <c r="EI105" s="157">
        <f>EI37</f>
        <v>0</v>
      </c>
      <c r="EJ105" s="157">
        <f>EJ37</f>
        <v>0</v>
      </c>
      <c r="EK105" s="157">
        <f>EK37</f>
        <v>0</v>
      </c>
      <c r="EM105" s="157">
        <f>EM37</f>
        <v>0</v>
      </c>
      <c r="EN105" s="157">
        <f>EN37</f>
        <v>0</v>
      </c>
      <c r="EO105" s="157">
        <f>EO37</f>
        <v>0</v>
      </c>
      <c r="EP105" s="157">
        <f>EP37</f>
        <v>0</v>
      </c>
      <c r="ER105" s="157">
        <f>ER37</f>
        <v>0</v>
      </c>
      <c r="ES105" s="157">
        <f>ES37</f>
        <v>0</v>
      </c>
      <c r="ET105" s="157">
        <f>ET37</f>
        <v>0</v>
      </c>
      <c r="EU105" s="157">
        <f>EU37</f>
        <v>0</v>
      </c>
      <c r="EW105" s="157">
        <f>EW37</f>
        <v>0</v>
      </c>
      <c r="EX105" s="157">
        <f>EX37</f>
        <v>0</v>
      </c>
      <c r="EY105" s="157">
        <f>EY37</f>
        <v>0</v>
      </c>
      <c r="EZ105" s="157">
        <f>EZ37</f>
        <v>0</v>
      </c>
      <c r="FB105" s="157">
        <f>FB37</f>
        <v>0</v>
      </c>
      <c r="FC105" s="157">
        <f>FC37</f>
        <v>0</v>
      </c>
      <c r="FD105" s="157">
        <f>FD37</f>
        <v>0</v>
      </c>
      <c r="FE105" s="157">
        <f>FE37</f>
        <v>0</v>
      </c>
      <c r="FG105" s="157">
        <f>FG37</f>
        <v>0</v>
      </c>
      <c r="FH105" s="157">
        <f>FH37</f>
        <v>0</v>
      </c>
      <c r="FI105" s="157">
        <f>FI37</f>
        <v>0</v>
      </c>
      <c r="FJ105" s="157">
        <f>FJ37</f>
        <v>0</v>
      </c>
      <c r="FL105" s="157">
        <f>FL37</f>
        <v>0</v>
      </c>
      <c r="FM105" s="157">
        <f>FM37</f>
        <v>0</v>
      </c>
      <c r="FN105" s="157">
        <f>FN37</f>
        <v>0</v>
      </c>
      <c r="FO105" s="157">
        <f>FO37</f>
        <v>0</v>
      </c>
      <c r="FQ105" s="157">
        <f>FQ37</f>
        <v>0</v>
      </c>
      <c r="FR105" s="157">
        <f>FR37</f>
        <v>0</v>
      </c>
      <c r="FS105" s="157">
        <f>FS37</f>
        <v>0</v>
      </c>
      <c r="FT105" s="157">
        <f>FT37</f>
        <v>0</v>
      </c>
      <c r="FV105" s="157">
        <f>FV37</f>
        <v>0</v>
      </c>
      <c r="FW105" s="157">
        <f>FW37</f>
        <v>0</v>
      </c>
      <c r="FX105" s="157">
        <f>FX37</f>
        <v>0</v>
      </c>
      <c r="FY105" s="157">
        <f>FY37</f>
        <v>0</v>
      </c>
      <c r="GA105" s="157">
        <f>GA37</f>
        <v>0</v>
      </c>
      <c r="GB105" s="157">
        <f>GB37</f>
        <v>0</v>
      </c>
      <c r="GC105" s="157">
        <f>GC37</f>
        <v>0</v>
      </c>
      <c r="GD105" s="157">
        <f>GD37</f>
        <v>0</v>
      </c>
      <c r="GF105" s="157">
        <f>GF37</f>
        <v>0</v>
      </c>
      <c r="GG105" s="157">
        <f>GG37</f>
        <v>0</v>
      </c>
      <c r="GH105" s="157">
        <f>GH37</f>
        <v>0</v>
      </c>
      <c r="GI105" s="157">
        <f>GI37</f>
        <v>0</v>
      </c>
      <c r="GK105" s="157">
        <f>GK37</f>
        <v>0</v>
      </c>
      <c r="GL105" s="157">
        <f>GL37</f>
        <v>0</v>
      </c>
      <c r="GM105" s="157">
        <f>GM37</f>
        <v>0</v>
      </c>
      <c r="GN105" s="157">
        <f>GN37</f>
        <v>0</v>
      </c>
      <c r="GP105" s="157">
        <f>GP37</f>
        <v>0</v>
      </c>
      <c r="GQ105" s="157">
        <f>GQ37</f>
        <v>0</v>
      </c>
      <c r="GR105" s="157">
        <f>GR37</f>
        <v>0</v>
      </c>
      <c r="GS105" s="157">
        <f>GS37</f>
        <v>0</v>
      </c>
      <c r="GU105" s="157">
        <f>GU37</f>
        <v>0</v>
      </c>
      <c r="GV105" s="157">
        <f>GV37</f>
        <v>0</v>
      </c>
      <c r="GW105" s="157">
        <f>GW37</f>
        <v>0</v>
      </c>
      <c r="GX105" s="157">
        <f>GX37</f>
        <v>0</v>
      </c>
      <c r="GZ105" s="157">
        <f>GZ37</f>
        <v>0</v>
      </c>
      <c r="HA105" s="157">
        <f>HA37</f>
        <v>0</v>
      </c>
      <c r="HB105" s="157">
        <f>HB37</f>
        <v>0</v>
      </c>
      <c r="HC105" s="157">
        <f>HC37</f>
        <v>0</v>
      </c>
      <c r="HE105" s="157">
        <f>HE37</f>
        <v>0</v>
      </c>
      <c r="HF105" s="157">
        <f>HF37</f>
        <v>0</v>
      </c>
      <c r="HG105" s="157">
        <f>HG37</f>
        <v>0</v>
      </c>
      <c r="HH105" s="157">
        <f>HH37</f>
        <v>0</v>
      </c>
      <c r="HJ105" s="157">
        <f>HJ37</f>
        <v>0</v>
      </c>
      <c r="HK105" s="157">
        <f>HK37</f>
        <v>0</v>
      </c>
      <c r="HL105" s="157">
        <f>HL37</f>
        <v>0</v>
      </c>
      <c r="HM105" s="157">
        <f>HM37</f>
        <v>0</v>
      </c>
      <c r="HO105" s="157">
        <f>HO37</f>
        <v>0</v>
      </c>
      <c r="HP105" s="157">
        <f>HP37</f>
        <v>0</v>
      </c>
      <c r="HQ105" s="157">
        <f>HQ37</f>
        <v>0</v>
      </c>
      <c r="HR105" s="157">
        <f>HR37</f>
        <v>0</v>
      </c>
      <c r="HT105" s="157">
        <f>HT37</f>
        <v>0</v>
      </c>
      <c r="HU105" s="157">
        <f>HU37</f>
        <v>0</v>
      </c>
      <c r="HV105" s="157">
        <f>HV37</f>
        <v>0</v>
      </c>
      <c r="HW105" s="157">
        <f>HW37</f>
        <v>0</v>
      </c>
      <c r="HY105" s="157">
        <f>HY37</f>
        <v>0</v>
      </c>
      <c r="HZ105" s="157">
        <f>HZ37</f>
        <v>0</v>
      </c>
      <c r="IA105" s="157">
        <f>IA37</f>
        <v>0</v>
      </c>
      <c r="IB105" s="157">
        <f>IB37</f>
        <v>0</v>
      </c>
      <c r="ID105" s="157">
        <f>ID37</f>
        <v>0</v>
      </c>
      <c r="IE105" s="157">
        <f>IE37</f>
        <v>0</v>
      </c>
      <c r="IF105" s="157">
        <f>IF37</f>
        <v>0</v>
      </c>
      <c r="IG105" s="157">
        <f>IG37</f>
        <v>0</v>
      </c>
      <c r="II105" s="157">
        <f>II37</f>
        <v>0</v>
      </c>
      <c r="IJ105" s="157">
        <f>IJ37</f>
        <v>0</v>
      </c>
      <c r="IK105" s="157">
        <f>IK37</f>
        <v>0</v>
      </c>
      <c r="IL105" s="157">
        <f>IL37</f>
        <v>0</v>
      </c>
      <c r="IN105" s="157">
        <f>IN37</f>
        <v>0</v>
      </c>
      <c r="IO105" s="157">
        <f>IO37</f>
        <v>0</v>
      </c>
      <c r="IP105" s="157">
        <f>IP37</f>
        <v>0</v>
      </c>
      <c r="IQ105" s="157">
        <f>IQ37</f>
        <v>0</v>
      </c>
      <c r="IS105" s="157">
        <f>IS37</f>
        <v>0</v>
      </c>
      <c r="IT105" s="157">
        <f>IT37</f>
        <v>0</v>
      </c>
      <c r="IU105" s="157">
        <f>IU37</f>
        <v>0</v>
      </c>
      <c r="IV105" s="157">
        <f>IV37</f>
        <v>0</v>
      </c>
      <c r="IX105" s="157">
        <f>IX37</f>
        <v>335</v>
      </c>
      <c r="IY105" s="157">
        <f>IY37</f>
        <v>72449400</v>
      </c>
      <c r="IZ105" s="157">
        <f>IZ37</f>
        <v>0</v>
      </c>
      <c r="JA105" s="157">
        <f>JA37</f>
        <v>72449400</v>
      </c>
    </row>
  </sheetData>
  <mergeCells count="176">
    <mergeCell ref="DO2:DR2"/>
    <mergeCell ref="AH2:AK2"/>
    <mergeCell ref="CK2:CN2"/>
    <mergeCell ref="DJ2:DM2"/>
    <mergeCell ref="A1:G1"/>
    <mergeCell ref="H1:L1"/>
    <mergeCell ref="M1:Q1"/>
    <mergeCell ref="R1:V1"/>
    <mergeCell ref="W1:AA1"/>
    <mergeCell ref="AB1:AF1"/>
    <mergeCell ref="BZ1:CD1"/>
    <mergeCell ref="CE1:CI1"/>
    <mergeCell ref="CJ1:CN1"/>
    <mergeCell ref="AG1:AK1"/>
    <mergeCell ref="AL1:AP1"/>
    <mergeCell ref="AQ1:AU1"/>
    <mergeCell ref="AV1:AZ1"/>
    <mergeCell ref="BA1:BE1"/>
    <mergeCell ref="BF1:BJ1"/>
    <mergeCell ref="CU2:CX2"/>
    <mergeCell ref="D2:G2"/>
    <mergeCell ref="AC2:AF2"/>
    <mergeCell ref="AM2:AP2"/>
    <mergeCell ref="AR2:AU2"/>
    <mergeCell ref="AW2:AZ2"/>
    <mergeCell ref="BB2:BE2"/>
    <mergeCell ref="BG2:BJ2"/>
    <mergeCell ref="D3:G3"/>
    <mergeCell ref="I3:L3"/>
    <mergeCell ref="N3:Q3"/>
    <mergeCell ref="S3:V3"/>
    <mergeCell ref="X3:AA3"/>
    <mergeCell ref="AC3:AF3"/>
    <mergeCell ref="AH3:AK3"/>
    <mergeCell ref="AM3:AP3"/>
    <mergeCell ref="AR3:AU3"/>
    <mergeCell ref="AW3:AZ3"/>
    <mergeCell ref="BB3:BE3"/>
    <mergeCell ref="BG3:BJ3"/>
    <mergeCell ref="N2:Q2"/>
    <mergeCell ref="I2:L2"/>
    <mergeCell ref="HE1:HI1"/>
    <mergeCell ref="HJ1:HN1"/>
    <mergeCell ref="DS1:DW1"/>
    <mergeCell ref="DX1:EB1"/>
    <mergeCell ref="EC1:EG1"/>
    <mergeCell ref="CO1:CS1"/>
    <mergeCell ref="CT1:CX1"/>
    <mergeCell ref="CY1:DC1"/>
    <mergeCell ref="DD1:DH1"/>
    <mergeCell ref="DI1:DM1"/>
    <mergeCell ref="DN1:DR1"/>
    <mergeCell ref="FG1:FK1"/>
    <mergeCell ref="FL1:FP1"/>
    <mergeCell ref="FQ1:FU1"/>
    <mergeCell ref="FV1:FZ1"/>
    <mergeCell ref="BK1:BO1"/>
    <mergeCell ref="BP1:BT1"/>
    <mergeCell ref="BU1:BY1"/>
    <mergeCell ref="CA3:CD3"/>
    <mergeCell ref="CF3:CI3"/>
    <mergeCell ref="CK3:CN3"/>
    <mergeCell ref="II1:IM1"/>
    <mergeCell ref="IN1:IR1"/>
    <mergeCell ref="IS1:IW1"/>
    <mergeCell ref="HT1:HX1"/>
    <mergeCell ref="HY1:IC1"/>
    <mergeCell ref="ID1:IH1"/>
    <mergeCell ref="EH1:EL1"/>
    <mergeCell ref="EM1:EQ1"/>
    <mergeCell ref="ER1:EV1"/>
    <mergeCell ref="HO1:HS1"/>
    <mergeCell ref="GA1:GE1"/>
    <mergeCell ref="GF1:GJ1"/>
    <mergeCell ref="GK1:GO1"/>
    <mergeCell ref="GP1:GT1"/>
    <mergeCell ref="GU1:GY1"/>
    <mergeCell ref="GZ1:HD1"/>
    <mergeCell ref="EW1:FA1"/>
    <mergeCell ref="FB1:FF1"/>
    <mergeCell ref="D4:G4"/>
    <mergeCell ref="I4:L4"/>
    <mergeCell ref="N4:Q4"/>
    <mergeCell ref="S4:V4"/>
    <mergeCell ref="X4:AA4"/>
    <mergeCell ref="AC4:AF4"/>
    <mergeCell ref="AH4:AK4"/>
    <mergeCell ref="AM4:AP4"/>
    <mergeCell ref="AR4:AU4"/>
    <mergeCell ref="AW4:AZ4"/>
    <mergeCell ref="BB4:BE4"/>
    <mergeCell ref="BG4:BJ4"/>
    <mergeCell ref="DT3:DW3"/>
    <mergeCell ref="DY3:EB3"/>
    <mergeCell ref="ED3:EG3"/>
    <mergeCell ref="HF3:HI3"/>
    <mergeCell ref="HK3:HN3"/>
    <mergeCell ref="HP3:HS3"/>
    <mergeCell ref="GB3:GE3"/>
    <mergeCell ref="GG3:GJ3"/>
    <mergeCell ref="GL3:GO3"/>
    <mergeCell ref="GQ3:GT3"/>
    <mergeCell ref="GV3:GY3"/>
    <mergeCell ref="HA3:HD3"/>
    <mergeCell ref="CP3:CS3"/>
    <mergeCell ref="CU3:CX3"/>
    <mergeCell ref="CZ3:DC3"/>
    <mergeCell ref="DE3:DH3"/>
    <mergeCell ref="DJ3:DM3"/>
    <mergeCell ref="DO3:DR3"/>
    <mergeCell ref="BL3:BO3"/>
    <mergeCell ref="BQ3:BT3"/>
    <mergeCell ref="BV3:BY3"/>
    <mergeCell ref="IJ3:IM3"/>
    <mergeCell ref="IO3:IR3"/>
    <mergeCell ref="IT3:IW3"/>
    <mergeCell ref="HU3:HX3"/>
    <mergeCell ref="HZ3:IC3"/>
    <mergeCell ref="IE3:IH3"/>
    <mergeCell ref="EI3:EL3"/>
    <mergeCell ref="EN3:EQ3"/>
    <mergeCell ref="ES3:EV3"/>
    <mergeCell ref="EX3:FA3"/>
    <mergeCell ref="FC3:FF3"/>
    <mergeCell ref="FH3:FK3"/>
    <mergeCell ref="FM3:FP3"/>
    <mergeCell ref="FR3:FU3"/>
    <mergeCell ref="FW3:FZ3"/>
    <mergeCell ref="CP4:CS4"/>
    <mergeCell ref="CU4:CX4"/>
    <mergeCell ref="CZ4:DC4"/>
    <mergeCell ref="DE4:DH4"/>
    <mergeCell ref="DJ4:DM4"/>
    <mergeCell ref="DO4:DR4"/>
    <mergeCell ref="BL4:BO4"/>
    <mergeCell ref="BQ4:BT4"/>
    <mergeCell ref="BV4:BY4"/>
    <mergeCell ref="CA4:CD4"/>
    <mergeCell ref="CF4:CI4"/>
    <mergeCell ref="CK4:CN4"/>
    <mergeCell ref="EX4:FA4"/>
    <mergeCell ref="FC4:FF4"/>
    <mergeCell ref="FH4:FK4"/>
    <mergeCell ref="FM4:FP4"/>
    <mergeCell ref="FR4:FU4"/>
    <mergeCell ref="FW4:FZ4"/>
    <mergeCell ref="DT4:DW4"/>
    <mergeCell ref="DY4:EB4"/>
    <mergeCell ref="ED4:EG4"/>
    <mergeCell ref="EI4:EL4"/>
    <mergeCell ref="EN4:EQ4"/>
    <mergeCell ref="ES4:EV4"/>
    <mergeCell ref="DT2:DW2"/>
    <mergeCell ref="BQ2:BT2"/>
    <mergeCell ref="BV2:BY2"/>
    <mergeCell ref="CA2:CD2"/>
    <mergeCell ref="A71:B71"/>
    <mergeCell ref="IX1:JB4"/>
    <mergeCell ref="A3:B4"/>
    <mergeCell ref="IJ4:IM4"/>
    <mergeCell ref="IO4:IR4"/>
    <mergeCell ref="IT4:IW4"/>
    <mergeCell ref="A69:B69"/>
    <mergeCell ref="A70:B70"/>
    <mergeCell ref="HF4:HI4"/>
    <mergeCell ref="HK4:HN4"/>
    <mergeCell ref="HP4:HS4"/>
    <mergeCell ref="HU4:HX4"/>
    <mergeCell ref="HZ4:IC4"/>
    <mergeCell ref="IE4:IH4"/>
    <mergeCell ref="GB4:GE4"/>
    <mergeCell ref="GG4:GJ4"/>
    <mergeCell ref="GL4:GO4"/>
    <mergeCell ref="GQ4:GT4"/>
    <mergeCell ref="GV4:GY4"/>
    <mergeCell ref="HA4:HD4"/>
  </mergeCells>
  <printOptions horizontalCentered="1" gridLines="1"/>
  <pageMargins left="1" right="0.15" top="1.39" bottom="0" header="0.35" footer="0.16"/>
  <pageSetup paperSize="9" scale="65" orientation="portrait" horizontalDpi="4294967292" verticalDpi="0" r:id="rId1"/>
  <headerFooter>
    <oddFooter>&amp;RExecutive Director</oddFooter>
  </headerFooter>
</worksheet>
</file>

<file path=xl/worksheets/sheet7.xml><?xml version="1.0" encoding="utf-8"?>
<worksheet xmlns="http://schemas.openxmlformats.org/spreadsheetml/2006/main" xmlns:r="http://schemas.openxmlformats.org/officeDocument/2006/relationships">
  <dimension ref="A1:VP109"/>
  <sheetViews>
    <sheetView view="pageBreakPreview" zoomScale="60" zoomScaleNormal="90" workbookViewId="0">
      <pane xSplit="2" ySplit="71" topLeftCell="C74" activePane="bottomRight" state="frozen"/>
      <selection pane="topRight" activeCell="C1" sqref="C1"/>
      <selection pane="bottomLeft" activeCell="A72" sqref="A72"/>
      <selection pane="bottomRight" activeCell="VA2" sqref="VA1:VJ1048576"/>
    </sheetView>
  </sheetViews>
  <sheetFormatPr defaultRowHeight="15.75"/>
  <cols>
    <col min="1" max="1" width="9.7109375" style="18" customWidth="1"/>
    <col min="2" max="2" width="29.42578125" style="18" customWidth="1"/>
    <col min="3" max="6" width="16.7109375" style="18" customWidth="1"/>
    <col min="7" max="7" width="16.7109375" style="1" customWidth="1"/>
    <col min="8" max="17" width="16.7109375" style="1" hidden="1" customWidth="1"/>
    <col min="18" max="22" width="16.7109375" style="1" customWidth="1"/>
    <col min="23" max="32" width="16.7109375" style="1" hidden="1" customWidth="1"/>
    <col min="33" max="52" width="16.7109375" style="1" customWidth="1"/>
    <col min="53" max="57" width="16.7109375" style="1" hidden="1" customWidth="1"/>
    <col min="58" max="77" width="16.7109375" style="1" customWidth="1"/>
    <col min="78" max="117" width="16.7109375" style="1" hidden="1" customWidth="1"/>
    <col min="118" max="122" width="16.7109375" style="1" customWidth="1"/>
    <col min="123" max="127" width="16.7109375" style="1" hidden="1" customWidth="1"/>
    <col min="128" max="132" width="16.7109375" style="1" customWidth="1"/>
    <col min="133" max="142" width="16.7109375" style="1" hidden="1" customWidth="1"/>
    <col min="143" max="172" width="16.7109375" style="1" customWidth="1"/>
    <col min="173" max="187" width="16.7109375" style="1" hidden="1" customWidth="1"/>
    <col min="188" max="232" width="16.7109375" style="1" customWidth="1"/>
    <col min="233" max="242" width="16.7109375" style="1" hidden="1" customWidth="1"/>
    <col min="243" max="252" width="16.7109375" style="1" customWidth="1"/>
    <col min="253" max="277" width="16.7109375" style="1" hidden="1" customWidth="1"/>
    <col min="278" max="282" width="16.7109375" style="1" customWidth="1"/>
    <col min="283" max="287" width="16.7109375" style="1" hidden="1" customWidth="1"/>
    <col min="288" max="292" width="16.7109375" style="1" customWidth="1"/>
    <col min="293" max="327" width="16.7109375" style="1" hidden="1" customWidth="1"/>
    <col min="328" max="332" width="16.7109375" style="1" customWidth="1"/>
    <col min="333" max="352" width="16.7109375" style="1" hidden="1" customWidth="1"/>
    <col min="353" max="367" width="16.7109375" style="1" customWidth="1"/>
    <col min="368" max="372" width="16.7109375" style="1" hidden="1" customWidth="1"/>
    <col min="373" max="382" width="16.7109375" style="1" customWidth="1"/>
    <col min="383" max="422" width="16.7109375" style="1" hidden="1" customWidth="1"/>
    <col min="423" max="427" width="16.7109375" style="1" customWidth="1"/>
    <col min="428" max="462" width="16.7109375" style="1" hidden="1" customWidth="1"/>
    <col min="463" max="537" width="16.7109375" style="1" customWidth="1"/>
    <col min="538" max="547" width="16.7109375" style="1" hidden="1" customWidth="1"/>
    <col min="548" max="552" width="16.7109375" style="1" customWidth="1"/>
    <col min="553" max="562" width="16.7109375" style="1" hidden="1" customWidth="1"/>
    <col min="563" max="572" width="16.7109375" style="1" customWidth="1"/>
    <col min="573" max="582" width="16.7109375" style="1" hidden="1" customWidth="1"/>
    <col min="583" max="586" width="16.7109375" style="1" customWidth="1"/>
    <col min="587" max="587" width="18.85546875" style="1" hidden="1" customWidth="1"/>
    <col min="588" max="632" width="18.85546875" style="1" customWidth="1"/>
    <col min="633" max="16384" width="9.140625" style="1"/>
  </cols>
  <sheetData>
    <row r="1" spans="1:587" ht="22.5" customHeight="1">
      <c r="A1" s="188" t="s">
        <v>66</v>
      </c>
      <c r="B1" s="188"/>
      <c r="C1" s="188"/>
      <c r="D1" s="188"/>
      <c r="E1" s="188"/>
      <c r="F1" s="188"/>
      <c r="G1" s="188"/>
      <c r="H1" s="188" t="s">
        <v>66</v>
      </c>
      <c r="I1" s="188"/>
      <c r="J1" s="188"/>
      <c r="K1" s="188"/>
      <c r="L1" s="188"/>
      <c r="M1" s="188" t="s">
        <v>66</v>
      </c>
      <c r="N1" s="188"/>
      <c r="O1" s="188"/>
      <c r="P1" s="188"/>
      <c r="Q1" s="188"/>
      <c r="R1" s="188" t="s">
        <v>66</v>
      </c>
      <c r="S1" s="188"/>
      <c r="T1" s="188"/>
      <c r="U1" s="188"/>
      <c r="V1" s="188"/>
      <c r="W1" s="188" t="s">
        <v>66</v>
      </c>
      <c r="X1" s="188"/>
      <c r="Y1" s="188"/>
      <c r="Z1" s="188"/>
      <c r="AA1" s="188"/>
      <c r="AB1" s="188" t="s">
        <v>66</v>
      </c>
      <c r="AC1" s="188"/>
      <c r="AD1" s="188"/>
      <c r="AE1" s="188"/>
      <c r="AF1" s="188"/>
      <c r="AG1" s="188" t="s">
        <v>66</v>
      </c>
      <c r="AH1" s="188"/>
      <c r="AI1" s="188"/>
      <c r="AJ1" s="188"/>
      <c r="AK1" s="188"/>
      <c r="AL1" s="188" t="s">
        <v>66</v>
      </c>
      <c r="AM1" s="188"/>
      <c r="AN1" s="188"/>
      <c r="AO1" s="188"/>
      <c r="AP1" s="188"/>
      <c r="AQ1" s="188" t="s">
        <v>66</v>
      </c>
      <c r="AR1" s="188"/>
      <c r="AS1" s="188"/>
      <c r="AT1" s="188"/>
      <c r="AU1" s="188"/>
      <c r="AV1" s="188" t="s">
        <v>66</v>
      </c>
      <c r="AW1" s="188"/>
      <c r="AX1" s="188"/>
      <c r="AY1" s="188"/>
      <c r="AZ1" s="188"/>
      <c r="BA1" s="188" t="s">
        <v>66</v>
      </c>
      <c r="BB1" s="188"/>
      <c r="BC1" s="188"/>
      <c r="BD1" s="188"/>
      <c r="BE1" s="188"/>
      <c r="BF1" s="188" t="s">
        <v>66</v>
      </c>
      <c r="BG1" s="188"/>
      <c r="BH1" s="188"/>
      <c r="BI1" s="188"/>
      <c r="BJ1" s="188"/>
      <c r="BK1" s="188" t="s">
        <v>66</v>
      </c>
      <c r="BL1" s="188"/>
      <c r="BM1" s="188"/>
      <c r="BN1" s="188"/>
      <c r="BO1" s="188"/>
      <c r="BP1" s="188" t="s">
        <v>66</v>
      </c>
      <c r="BQ1" s="188"/>
      <c r="BR1" s="188"/>
      <c r="BS1" s="188"/>
      <c r="BT1" s="188"/>
      <c r="BU1" s="188" t="s">
        <v>66</v>
      </c>
      <c r="BV1" s="188"/>
      <c r="BW1" s="188"/>
      <c r="BX1" s="188"/>
      <c r="BY1" s="188"/>
      <c r="BZ1" s="188" t="s">
        <v>66</v>
      </c>
      <c r="CA1" s="188"/>
      <c r="CB1" s="188"/>
      <c r="CC1" s="188"/>
      <c r="CD1" s="188"/>
      <c r="CE1" s="188" t="s">
        <v>66</v>
      </c>
      <c r="CF1" s="188"/>
      <c r="CG1" s="188"/>
      <c r="CH1" s="188"/>
      <c r="CI1" s="188"/>
      <c r="CJ1" s="188" t="s">
        <v>66</v>
      </c>
      <c r="CK1" s="188"/>
      <c r="CL1" s="188"/>
      <c r="CM1" s="188"/>
      <c r="CN1" s="188"/>
      <c r="CO1" s="188" t="s">
        <v>66</v>
      </c>
      <c r="CP1" s="188"/>
      <c r="CQ1" s="188"/>
      <c r="CR1" s="188"/>
      <c r="CS1" s="188"/>
      <c r="CT1" s="188" t="s">
        <v>66</v>
      </c>
      <c r="CU1" s="188"/>
      <c r="CV1" s="188"/>
      <c r="CW1" s="188"/>
      <c r="CX1" s="188"/>
      <c r="CY1" s="188" t="s">
        <v>66</v>
      </c>
      <c r="CZ1" s="188"/>
      <c r="DA1" s="188"/>
      <c r="DB1" s="188"/>
      <c r="DC1" s="188"/>
      <c r="DD1" s="188" t="s">
        <v>66</v>
      </c>
      <c r="DE1" s="188"/>
      <c r="DF1" s="188"/>
      <c r="DG1" s="188"/>
      <c r="DH1" s="188"/>
      <c r="DI1" s="188" t="s">
        <v>66</v>
      </c>
      <c r="DJ1" s="188"/>
      <c r="DK1" s="188"/>
      <c r="DL1" s="188"/>
      <c r="DM1" s="188"/>
      <c r="DN1" s="188" t="s">
        <v>66</v>
      </c>
      <c r="DO1" s="188"/>
      <c r="DP1" s="188"/>
      <c r="DQ1" s="188"/>
      <c r="DR1" s="188"/>
      <c r="DS1" s="188" t="s">
        <v>66</v>
      </c>
      <c r="DT1" s="188"/>
      <c r="DU1" s="188"/>
      <c r="DV1" s="188"/>
      <c r="DW1" s="188"/>
      <c r="DX1" s="188" t="s">
        <v>66</v>
      </c>
      <c r="DY1" s="188"/>
      <c r="DZ1" s="188"/>
      <c r="EA1" s="188"/>
      <c r="EB1" s="188"/>
      <c r="EC1" s="188" t="s">
        <v>66</v>
      </c>
      <c r="ED1" s="188"/>
      <c r="EE1" s="188"/>
      <c r="EF1" s="188"/>
      <c r="EG1" s="188"/>
      <c r="EH1" s="188" t="s">
        <v>66</v>
      </c>
      <c r="EI1" s="188"/>
      <c r="EJ1" s="188"/>
      <c r="EK1" s="188"/>
      <c r="EL1" s="188"/>
      <c r="EM1" s="188" t="s">
        <v>66</v>
      </c>
      <c r="EN1" s="188"/>
      <c r="EO1" s="188"/>
      <c r="EP1" s="188"/>
      <c r="EQ1" s="188"/>
      <c r="ER1" s="188" t="s">
        <v>66</v>
      </c>
      <c r="ES1" s="188"/>
      <c r="ET1" s="188"/>
      <c r="EU1" s="188"/>
      <c r="EV1" s="188"/>
      <c r="EW1" s="188" t="s">
        <v>66</v>
      </c>
      <c r="EX1" s="188"/>
      <c r="EY1" s="188"/>
      <c r="EZ1" s="188"/>
      <c r="FA1" s="188"/>
      <c r="FB1" s="188" t="s">
        <v>66</v>
      </c>
      <c r="FC1" s="188"/>
      <c r="FD1" s="188"/>
      <c r="FE1" s="188"/>
      <c r="FF1" s="188"/>
      <c r="FG1" s="188" t="s">
        <v>66</v>
      </c>
      <c r="FH1" s="188"/>
      <c r="FI1" s="188"/>
      <c r="FJ1" s="188"/>
      <c r="FK1" s="188"/>
      <c r="FL1" s="188" t="s">
        <v>66</v>
      </c>
      <c r="FM1" s="188"/>
      <c r="FN1" s="188"/>
      <c r="FO1" s="188"/>
      <c r="FP1" s="188"/>
      <c r="FQ1" s="188" t="s">
        <v>66</v>
      </c>
      <c r="FR1" s="188"/>
      <c r="FS1" s="188"/>
      <c r="FT1" s="188"/>
      <c r="FU1" s="188"/>
      <c r="FV1" s="188" t="s">
        <v>66</v>
      </c>
      <c r="FW1" s="188"/>
      <c r="FX1" s="188"/>
      <c r="FY1" s="188"/>
      <c r="FZ1" s="188"/>
      <c r="GA1" s="188" t="s">
        <v>66</v>
      </c>
      <c r="GB1" s="188"/>
      <c r="GC1" s="188"/>
      <c r="GD1" s="188"/>
      <c r="GE1" s="188"/>
      <c r="GF1" s="188" t="s">
        <v>66</v>
      </c>
      <c r="GG1" s="188"/>
      <c r="GH1" s="188"/>
      <c r="GI1" s="188"/>
      <c r="GJ1" s="188"/>
      <c r="GK1" s="188" t="s">
        <v>66</v>
      </c>
      <c r="GL1" s="188"/>
      <c r="GM1" s="188"/>
      <c r="GN1" s="188"/>
      <c r="GO1" s="188"/>
      <c r="GP1" s="188" t="s">
        <v>66</v>
      </c>
      <c r="GQ1" s="188"/>
      <c r="GR1" s="188"/>
      <c r="GS1" s="188"/>
      <c r="GT1" s="188"/>
      <c r="GU1" s="188" t="s">
        <v>66</v>
      </c>
      <c r="GV1" s="188"/>
      <c r="GW1" s="188"/>
      <c r="GX1" s="188"/>
      <c r="GY1" s="188"/>
      <c r="GZ1" s="188" t="s">
        <v>66</v>
      </c>
      <c r="HA1" s="188"/>
      <c r="HB1" s="188"/>
      <c r="HC1" s="188"/>
      <c r="HD1" s="188"/>
      <c r="HE1" s="188" t="s">
        <v>66</v>
      </c>
      <c r="HF1" s="188"/>
      <c r="HG1" s="188"/>
      <c r="HH1" s="188"/>
      <c r="HI1" s="188"/>
      <c r="HJ1" s="188" t="s">
        <v>66</v>
      </c>
      <c r="HK1" s="188"/>
      <c r="HL1" s="188"/>
      <c r="HM1" s="188"/>
      <c r="HN1" s="188"/>
      <c r="HO1" s="188" t="s">
        <v>66</v>
      </c>
      <c r="HP1" s="188"/>
      <c r="HQ1" s="188"/>
      <c r="HR1" s="188"/>
      <c r="HS1" s="188"/>
      <c r="HT1" s="188" t="s">
        <v>66</v>
      </c>
      <c r="HU1" s="188"/>
      <c r="HV1" s="188"/>
      <c r="HW1" s="188"/>
      <c r="HX1" s="188"/>
      <c r="HY1" s="188" t="s">
        <v>66</v>
      </c>
      <c r="HZ1" s="188"/>
      <c r="IA1" s="188"/>
      <c r="IB1" s="188"/>
      <c r="IC1" s="188"/>
      <c r="ID1" s="188" t="s">
        <v>66</v>
      </c>
      <c r="IE1" s="188"/>
      <c r="IF1" s="188"/>
      <c r="IG1" s="188"/>
      <c r="IH1" s="188"/>
      <c r="II1" s="188" t="s">
        <v>66</v>
      </c>
      <c r="IJ1" s="188"/>
      <c r="IK1" s="188"/>
      <c r="IL1" s="188"/>
      <c r="IM1" s="188"/>
      <c r="IN1" s="188" t="s">
        <v>66</v>
      </c>
      <c r="IO1" s="188"/>
      <c r="IP1" s="188"/>
      <c r="IQ1" s="188"/>
      <c r="IR1" s="188"/>
      <c r="IS1" s="188" t="s">
        <v>66</v>
      </c>
      <c r="IT1" s="188"/>
      <c r="IU1" s="188"/>
      <c r="IV1" s="188"/>
      <c r="IW1" s="188"/>
      <c r="IX1" s="188" t="s">
        <v>66</v>
      </c>
      <c r="IY1" s="188"/>
      <c r="IZ1" s="188"/>
      <c r="JA1" s="188"/>
      <c r="JB1" s="188"/>
      <c r="JC1" s="188" t="s">
        <v>66</v>
      </c>
      <c r="JD1" s="188"/>
      <c r="JE1" s="188"/>
      <c r="JF1" s="188"/>
      <c r="JG1" s="188"/>
      <c r="JH1" s="188" t="s">
        <v>66</v>
      </c>
      <c r="JI1" s="188"/>
      <c r="JJ1" s="188"/>
      <c r="JK1" s="188"/>
      <c r="JL1" s="188"/>
      <c r="JM1" s="188" t="s">
        <v>66</v>
      </c>
      <c r="JN1" s="188"/>
      <c r="JO1" s="188"/>
      <c r="JP1" s="188"/>
      <c r="JQ1" s="188"/>
      <c r="JR1" s="188" t="s">
        <v>66</v>
      </c>
      <c r="JS1" s="188"/>
      <c r="JT1" s="188"/>
      <c r="JU1" s="188"/>
      <c r="JV1" s="188"/>
      <c r="JW1" s="188" t="s">
        <v>66</v>
      </c>
      <c r="JX1" s="188"/>
      <c r="JY1" s="188"/>
      <c r="JZ1" s="188"/>
      <c r="KA1" s="188"/>
      <c r="KB1" s="188" t="s">
        <v>66</v>
      </c>
      <c r="KC1" s="188"/>
      <c r="KD1" s="188"/>
      <c r="KE1" s="188"/>
      <c r="KF1" s="188"/>
      <c r="KG1" s="188" t="s">
        <v>66</v>
      </c>
      <c r="KH1" s="188"/>
      <c r="KI1" s="188"/>
      <c r="KJ1" s="188"/>
      <c r="KK1" s="188"/>
      <c r="KL1" s="188" t="s">
        <v>66</v>
      </c>
      <c r="KM1" s="188"/>
      <c r="KN1" s="188"/>
      <c r="KO1" s="188"/>
      <c r="KP1" s="188"/>
      <c r="KQ1" s="188" t="s">
        <v>66</v>
      </c>
      <c r="KR1" s="188"/>
      <c r="KS1" s="188"/>
      <c r="KT1" s="188"/>
      <c r="KU1" s="188"/>
      <c r="KV1" s="188" t="s">
        <v>66</v>
      </c>
      <c r="KW1" s="188"/>
      <c r="KX1" s="188"/>
      <c r="KY1" s="188"/>
      <c r="KZ1" s="188"/>
      <c r="LA1" s="188" t="s">
        <v>66</v>
      </c>
      <c r="LB1" s="188"/>
      <c r="LC1" s="188"/>
      <c r="LD1" s="188"/>
      <c r="LE1" s="188"/>
      <c r="LF1" s="188" t="s">
        <v>66</v>
      </c>
      <c r="LG1" s="188"/>
      <c r="LH1" s="188"/>
      <c r="LI1" s="188"/>
      <c r="LJ1" s="188"/>
      <c r="LK1" s="188" t="s">
        <v>66</v>
      </c>
      <c r="LL1" s="188"/>
      <c r="LM1" s="188"/>
      <c r="LN1" s="188"/>
      <c r="LO1" s="188"/>
      <c r="LP1" s="188" t="s">
        <v>66</v>
      </c>
      <c r="LQ1" s="188"/>
      <c r="LR1" s="188"/>
      <c r="LS1" s="188"/>
      <c r="LT1" s="188"/>
      <c r="LU1" s="188" t="s">
        <v>66</v>
      </c>
      <c r="LV1" s="188"/>
      <c r="LW1" s="188"/>
      <c r="LX1" s="188"/>
      <c r="LY1" s="188"/>
      <c r="LZ1" s="188" t="s">
        <v>66</v>
      </c>
      <c r="MA1" s="188"/>
      <c r="MB1" s="188"/>
      <c r="MC1" s="188"/>
      <c r="MD1" s="188"/>
      <c r="ME1" s="188" t="s">
        <v>66</v>
      </c>
      <c r="MF1" s="188"/>
      <c r="MG1" s="188"/>
      <c r="MH1" s="188"/>
      <c r="MI1" s="188"/>
      <c r="MJ1" s="188" t="s">
        <v>66</v>
      </c>
      <c r="MK1" s="188"/>
      <c r="ML1" s="188"/>
      <c r="MM1" s="188"/>
      <c r="MN1" s="188"/>
      <c r="MO1" s="188" t="s">
        <v>66</v>
      </c>
      <c r="MP1" s="188"/>
      <c r="MQ1" s="188"/>
      <c r="MR1" s="188"/>
      <c r="MS1" s="188"/>
      <c r="MT1" s="188" t="s">
        <v>66</v>
      </c>
      <c r="MU1" s="188"/>
      <c r="MV1" s="188"/>
      <c r="MW1" s="188"/>
      <c r="MX1" s="188"/>
      <c r="MY1" s="188" t="s">
        <v>66</v>
      </c>
      <c r="MZ1" s="188"/>
      <c r="NA1" s="188"/>
      <c r="NB1" s="188"/>
      <c r="NC1" s="188"/>
      <c r="ND1" s="188" t="s">
        <v>66</v>
      </c>
      <c r="NE1" s="188"/>
      <c r="NF1" s="188"/>
      <c r="NG1" s="188"/>
      <c r="NH1" s="188"/>
      <c r="NI1" s="188" t="s">
        <v>66</v>
      </c>
      <c r="NJ1" s="188"/>
      <c r="NK1" s="188"/>
      <c r="NL1" s="188"/>
      <c r="NM1" s="188"/>
      <c r="NN1" s="188" t="s">
        <v>66</v>
      </c>
      <c r="NO1" s="188"/>
      <c r="NP1" s="188"/>
      <c r="NQ1" s="188"/>
      <c r="NR1" s="188"/>
      <c r="NS1" s="188" t="s">
        <v>66</v>
      </c>
      <c r="NT1" s="188"/>
      <c r="NU1" s="188"/>
      <c r="NV1" s="188"/>
      <c r="NW1" s="188"/>
      <c r="NX1" s="188" t="s">
        <v>66</v>
      </c>
      <c r="NY1" s="188"/>
      <c r="NZ1" s="188"/>
      <c r="OA1" s="188"/>
      <c r="OB1" s="188"/>
      <c r="OC1" s="188" t="s">
        <v>66</v>
      </c>
      <c r="OD1" s="188"/>
      <c r="OE1" s="188"/>
      <c r="OF1" s="188"/>
      <c r="OG1" s="188"/>
      <c r="OH1" s="188" t="s">
        <v>66</v>
      </c>
      <c r="OI1" s="188"/>
      <c r="OJ1" s="188"/>
      <c r="OK1" s="188"/>
      <c r="OL1" s="188"/>
      <c r="OM1" s="188" t="s">
        <v>66</v>
      </c>
      <c r="ON1" s="188"/>
      <c r="OO1" s="188"/>
      <c r="OP1" s="188"/>
      <c r="OQ1" s="188"/>
      <c r="OR1" s="188" t="s">
        <v>66</v>
      </c>
      <c r="OS1" s="188"/>
      <c r="OT1" s="188"/>
      <c r="OU1" s="188"/>
      <c r="OV1" s="188"/>
      <c r="OW1" s="188" t="s">
        <v>66</v>
      </c>
      <c r="OX1" s="188"/>
      <c r="OY1" s="188"/>
      <c r="OZ1" s="188"/>
      <c r="PA1" s="188"/>
      <c r="PB1" s="188" t="s">
        <v>66</v>
      </c>
      <c r="PC1" s="188"/>
      <c r="PD1" s="188"/>
      <c r="PE1" s="188"/>
      <c r="PF1" s="188"/>
      <c r="PG1" s="188" t="s">
        <v>66</v>
      </c>
      <c r="PH1" s="188"/>
      <c r="PI1" s="188"/>
      <c r="PJ1" s="188"/>
      <c r="PK1" s="188"/>
      <c r="PL1" s="188" t="s">
        <v>66</v>
      </c>
      <c r="PM1" s="188"/>
      <c r="PN1" s="188"/>
      <c r="PO1" s="188"/>
      <c r="PP1" s="188"/>
      <c r="PQ1" s="188" t="s">
        <v>66</v>
      </c>
      <c r="PR1" s="188"/>
      <c r="PS1" s="188"/>
      <c r="PT1" s="188"/>
      <c r="PU1" s="188"/>
      <c r="PV1" s="188" t="s">
        <v>66</v>
      </c>
      <c r="PW1" s="188"/>
      <c r="PX1" s="188"/>
      <c r="PY1" s="188"/>
      <c r="PZ1" s="188"/>
      <c r="QA1" s="188" t="s">
        <v>66</v>
      </c>
      <c r="QB1" s="188"/>
      <c r="QC1" s="188"/>
      <c r="QD1" s="188"/>
      <c r="QE1" s="188"/>
      <c r="QF1" s="188" t="s">
        <v>66</v>
      </c>
      <c r="QG1" s="188"/>
      <c r="QH1" s="188"/>
      <c r="QI1" s="188"/>
      <c r="QJ1" s="188"/>
      <c r="QK1" s="188" t="s">
        <v>66</v>
      </c>
      <c r="QL1" s="188"/>
      <c r="QM1" s="188"/>
      <c r="QN1" s="188"/>
      <c r="QO1" s="188"/>
      <c r="QP1" s="188" t="s">
        <v>66</v>
      </c>
      <c r="QQ1" s="188"/>
      <c r="QR1" s="188"/>
      <c r="QS1" s="188"/>
      <c r="QT1" s="188"/>
      <c r="QU1" s="188" t="s">
        <v>66</v>
      </c>
      <c r="QV1" s="188"/>
      <c r="QW1" s="188"/>
      <c r="QX1" s="188"/>
      <c r="QY1" s="188"/>
      <c r="QZ1" s="188" t="s">
        <v>66</v>
      </c>
      <c r="RA1" s="188"/>
      <c r="RB1" s="188"/>
      <c r="RC1" s="188"/>
      <c r="RD1" s="188"/>
      <c r="RE1" s="188" t="s">
        <v>66</v>
      </c>
      <c r="RF1" s="188"/>
      <c r="RG1" s="188"/>
      <c r="RH1" s="188"/>
      <c r="RI1" s="188"/>
      <c r="RJ1" s="188" t="s">
        <v>66</v>
      </c>
      <c r="RK1" s="188"/>
      <c r="RL1" s="188"/>
      <c r="RM1" s="188"/>
      <c r="RN1" s="188"/>
      <c r="RO1" s="188" t="s">
        <v>66</v>
      </c>
      <c r="RP1" s="188"/>
      <c r="RQ1" s="188"/>
      <c r="RR1" s="188"/>
      <c r="RS1" s="188"/>
      <c r="RT1" s="188" t="s">
        <v>66</v>
      </c>
      <c r="RU1" s="188"/>
      <c r="RV1" s="188"/>
      <c r="RW1" s="188"/>
      <c r="RX1" s="188"/>
      <c r="RY1" s="188" t="s">
        <v>66</v>
      </c>
      <c r="RZ1" s="188"/>
      <c r="SA1" s="188"/>
      <c r="SB1" s="188"/>
      <c r="SC1" s="188"/>
      <c r="SD1" s="188" t="s">
        <v>66</v>
      </c>
      <c r="SE1" s="188"/>
      <c r="SF1" s="188"/>
      <c r="SG1" s="188"/>
      <c r="SH1" s="188"/>
      <c r="SI1" s="188" t="s">
        <v>66</v>
      </c>
      <c r="SJ1" s="188"/>
      <c r="SK1" s="188"/>
      <c r="SL1" s="188"/>
      <c r="SM1" s="188"/>
      <c r="SN1" s="188" t="s">
        <v>66</v>
      </c>
      <c r="SO1" s="188"/>
      <c r="SP1" s="188"/>
      <c r="SQ1" s="188"/>
      <c r="SR1" s="188"/>
      <c r="SS1" s="188" t="s">
        <v>66</v>
      </c>
      <c r="ST1" s="188"/>
      <c r="SU1" s="188"/>
      <c r="SV1" s="188"/>
      <c r="SW1" s="188"/>
      <c r="SX1" s="188" t="s">
        <v>66</v>
      </c>
      <c r="SY1" s="188"/>
      <c r="SZ1" s="188"/>
      <c r="TA1" s="188"/>
      <c r="TB1" s="188"/>
      <c r="TC1" s="188" t="s">
        <v>66</v>
      </c>
      <c r="TD1" s="188"/>
      <c r="TE1" s="188"/>
      <c r="TF1" s="188"/>
      <c r="TG1" s="188"/>
      <c r="TH1" s="188" t="s">
        <v>66</v>
      </c>
      <c r="TI1" s="188"/>
      <c r="TJ1" s="188"/>
      <c r="TK1" s="188"/>
      <c r="TL1" s="188"/>
      <c r="TM1" s="188" t="s">
        <v>66</v>
      </c>
      <c r="TN1" s="188"/>
      <c r="TO1" s="188"/>
      <c r="TP1" s="188"/>
      <c r="TQ1" s="188"/>
      <c r="TR1" s="188" t="s">
        <v>66</v>
      </c>
      <c r="TS1" s="188"/>
      <c r="TT1" s="188"/>
      <c r="TU1" s="188"/>
      <c r="TV1" s="188"/>
      <c r="TW1" s="188" t="s">
        <v>66</v>
      </c>
      <c r="TX1" s="188"/>
      <c r="TY1" s="188"/>
      <c r="TZ1" s="188"/>
      <c r="UA1" s="188"/>
      <c r="UB1" s="188" t="s">
        <v>66</v>
      </c>
      <c r="UC1" s="188"/>
      <c r="UD1" s="188"/>
      <c r="UE1" s="188"/>
      <c r="UF1" s="188"/>
      <c r="UG1" s="188" t="s">
        <v>66</v>
      </c>
      <c r="UH1" s="188"/>
      <c r="UI1" s="188"/>
      <c r="UJ1" s="188"/>
      <c r="UK1" s="188"/>
      <c r="UL1" s="188" t="s">
        <v>66</v>
      </c>
      <c r="UM1" s="188"/>
      <c r="UN1" s="188"/>
      <c r="UO1" s="188"/>
      <c r="UP1" s="188"/>
      <c r="UQ1" s="188" t="s">
        <v>66</v>
      </c>
      <c r="UR1" s="188"/>
      <c r="US1" s="188"/>
      <c r="UT1" s="188"/>
      <c r="UU1" s="188"/>
      <c r="UV1" s="188" t="s">
        <v>66</v>
      </c>
      <c r="UW1" s="188"/>
      <c r="UX1" s="188"/>
      <c r="UY1" s="188"/>
      <c r="UZ1" s="188"/>
      <c r="VA1" s="188" t="s">
        <v>66</v>
      </c>
      <c r="VB1" s="188"/>
      <c r="VC1" s="188"/>
      <c r="VD1" s="188"/>
      <c r="VE1" s="188"/>
      <c r="VF1" s="188" t="s">
        <v>66</v>
      </c>
      <c r="VG1" s="188"/>
      <c r="VH1" s="188"/>
      <c r="VI1" s="188"/>
      <c r="VJ1" s="188"/>
      <c r="VK1" s="292" t="s">
        <v>87</v>
      </c>
      <c r="VL1" s="293"/>
      <c r="VM1" s="293"/>
      <c r="VN1" s="293"/>
      <c r="VO1" s="294"/>
    </row>
    <row r="2" spans="1:587" ht="25.5" customHeight="1">
      <c r="A2" s="29"/>
      <c r="B2" s="30"/>
      <c r="C2" s="27" t="s">
        <v>426</v>
      </c>
      <c r="D2" s="198" t="s">
        <v>1422</v>
      </c>
      <c r="E2" s="199"/>
      <c r="F2" s="199"/>
      <c r="G2" s="200"/>
      <c r="H2" s="27" t="s">
        <v>426</v>
      </c>
      <c r="I2" s="198" t="s">
        <v>1422</v>
      </c>
      <c r="J2" s="199"/>
      <c r="K2" s="199"/>
      <c r="L2" s="200"/>
      <c r="M2" s="28" t="s">
        <v>426</v>
      </c>
      <c r="N2" s="198" t="s">
        <v>1422</v>
      </c>
      <c r="O2" s="199"/>
      <c r="P2" s="199"/>
      <c r="Q2" s="200"/>
      <c r="R2" s="28" t="s">
        <v>426</v>
      </c>
      <c r="S2" s="198" t="s">
        <v>1422</v>
      </c>
      <c r="T2" s="199"/>
      <c r="U2" s="199"/>
      <c r="V2" s="200"/>
      <c r="W2" s="28" t="s">
        <v>426</v>
      </c>
      <c r="X2" s="31"/>
      <c r="Y2" s="32"/>
      <c r="Z2" s="112" t="s">
        <v>1706</v>
      </c>
      <c r="AA2" s="33"/>
      <c r="AB2" s="28" t="s">
        <v>426</v>
      </c>
      <c r="AC2" s="195" t="s">
        <v>1501</v>
      </c>
      <c r="AD2" s="196"/>
      <c r="AE2" s="196"/>
      <c r="AF2" s="197"/>
      <c r="AG2" s="28" t="s">
        <v>426</v>
      </c>
      <c r="AH2" s="241" t="s">
        <v>1501</v>
      </c>
      <c r="AI2" s="242"/>
      <c r="AJ2" s="242"/>
      <c r="AK2" s="243"/>
      <c r="AL2" s="65" t="s">
        <v>426</v>
      </c>
      <c r="AM2" s="241" t="s">
        <v>1756</v>
      </c>
      <c r="AN2" s="242"/>
      <c r="AO2" s="242"/>
      <c r="AP2" s="243"/>
      <c r="AQ2" s="65" t="s">
        <v>426</v>
      </c>
      <c r="AR2" s="241" t="s">
        <v>1756</v>
      </c>
      <c r="AS2" s="242"/>
      <c r="AT2" s="242"/>
      <c r="AU2" s="243"/>
      <c r="AV2" s="28" t="s">
        <v>426</v>
      </c>
      <c r="AW2" s="241" t="s">
        <v>1757</v>
      </c>
      <c r="AX2" s="242"/>
      <c r="AY2" s="242"/>
      <c r="AZ2" s="243"/>
      <c r="BA2" s="28" t="s">
        <v>426</v>
      </c>
      <c r="BB2" s="241" t="s">
        <v>1757</v>
      </c>
      <c r="BC2" s="242"/>
      <c r="BD2" s="242"/>
      <c r="BE2" s="243"/>
      <c r="BF2" s="28" t="s">
        <v>426</v>
      </c>
      <c r="BG2" s="241" t="s">
        <v>1757</v>
      </c>
      <c r="BH2" s="242"/>
      <c r="BI2" s="242"/>
      <c r="BJ2" s="243"/>
      <c r="BK2" s="28" t="s">
        <v>426</v>
      </c>
      <c r="BL2" s="241" t="s">
        <v>1757</v>
      </c>
      <c r="BM2" s="242"/>
      <c r="BN2" s="242"/>
      <c r="BO2" s="243"/>
      <c r="BP2" s="28" t="s">
        <v>426</v>
      </c>
      <c r="BQ2" s="316" t="s">
        <v>1706</v>
      </c>
      <c r="BR2" s="317"/>
      <c r="BS2" s="317"/>
      <c r="BT2" s="33"/>
      <c r="BU2" s="28" t="s">
        <v>426</v>
      </c>
      <c r="BV2" s="318" t="s">
        <v>1706</v>
      </c>
      <c r="BW2" s="319"/>
      <c r="BX2" s="319"/>
      <c r="BY2" s="33"/>
      <c r="BZ2" s="28" t="s">
        <v>426</v>
      </c>
      <c r="CA2" s="198" t="s">
        <v>105</v>
      </c>
      <c r="CB2" s="199"/>
      <c r="CC2" s="199"/>
      <c r="CD2" s="200"/>
      <c r="CE2" s="28" t="s">
        <v>426</v>
      </c>
      <c r="CF2" s="195" t="s">
        <v>1563</v>
      </c>
      <c r="CG2" s="196"/>
      <c r="CH2" s="196"/>
      <c r="CI2" s="33"/>
      <c r="CJ2" s="28" t="s">
        <v>426</v>
      </c>
      <c r="CK2" s="198" t="s">
        <v>1416</v>
      </c>
      <c r="CL2" s="199"/>
      <c r="CM2" s="199"/>
      <c r="CN2" s="200"/>
      <c r="CO2" s="44" t="s">
        <v>426</v>
      </c>
      <c r="CP2" s="198" t="s">
        <v>1416</v>
      </c>
      <c r="CQ2" s="199"/>
      <c r="CR2" s="199"/>
      <c r="CS2" s="200"/>
      <c r="CT2" s="28" t="s">
        <v>426</v>
      </c>
      <c r="CU2" s="320" t="s">
        <v>1616</v>
      </c>
      <c r="CV2" s="321"/>
      <c r="CW2" s="321"/>
      <c r="CX2" s="322"/>
      <c r="CY2" s="28" t="s">
        <v>426</v>
      </c>
      <c r="CZ2" s="320" t="s">
        <v>1616</v>
      </c>
      <c r="DA2" s="321"/>
      <c r="DB2" s="321"/>
      <c r="DC2" s="322"/>
      <c r="DD2" s="28" t="s">
        <v>426</v>
      </c>
      <c r="DE2" s="31"/>
      <c r="DF2" s="32"/>
      <c r="DG2" s="112" t="s">
        <v>1621</v>
      </c>
      <c r="DH2" s="33"/>
      <c r="DI2" s="28" t="s">
        <v>426</v>
      </c>
      <c r="DJ2" s="306" t="s">
        <v>1420</v>
      </c>
      <c r="DK2" s="307"/>
      <c r="DL2" s="307"/>
      <c r="DM2" s="308"/>
      <c r="DN2" s="28" t="s">
        <v>426</v>
      </c>
      <c r="DO2" s="323" t="s">
        <v>1420</v>
      </c>
      <c r="DP2" s="324"/>
      <c r="DQ2" s="324"/>
      <c r="DR2" s="325"/>
      <c r="DS2" s="28" t="s">
        <v>426</v>
      </c>
      <c r="DT2" s="31"/>
      <c r="DU2" s="32"/>
      <c r="DV2" s="32"/>
      <c r="DW2" s="33"/>
      <c r="DX2" s="28" t="s">
        <v>426</v>
      </c>
      <c r="DY2" s="253" t="s">
        <v>1693</v>
      </c>
      <c r="DZ2" s="254"/>
      <c r="EA2" s="254"/>
      <c r="EB2" s="255"/>
      <c r="EC2" s="28" t="s">
        <v>426</v>
      </c>
      <c r="ED2" s="326" t="s">
        <v>1710</v>
      </c>
      <c r="EE2" s="327"/>
      <c r="EF2" s="327"/>
      <c r="EG2" s="328"/>
      <c r="EH2" s="28" t="s">
        <v>426</v>
      </c>
      <c r="EI2" s="326" t="s">
        <v>1710</v>
      </c>
      <c r="EJ2" s="327"/>
      <c r="EK2" s="327"/>
      <c r="EL2" s="328"/>
      <c r="EM2" s="65" t="s">
        <v>426</v>
      </c>
      <c r="EN2" s="198" t="s">
        <v>1548</v>
      </c>
      <c r="EO2" s="199"/>
      <c r="EP2" s="199"/>
      <c r="EQ2" s="200"/>
      <c r="ER2" s="65" t="s">
        <v>426</v>
      </c>
      <c r="ES2" s="198" t="s">
        <v>1625</v>
      </c>
      <c r="ET2" s="199"/>
      <c r="EU2" s="199"/>
      <c r="EV2" s="200"/>
      <c r="EW2" s="65" t="s">
        <v>426</v>
      </c>
      <c r="EX2" s="198" t="s">
        <v>1630</v>
      </c>
      <c r="EY2" s="199"/>
      <c r="EZ2" s="199"/>
      <c r="FA2" s="200"/>
      <c r="FB2" s="65" t="s">
        <v>426</v>
      </c>
      <c r="FC2" s="198" t="s">
        <v>1630</v>
      </c>
      <c r="FD2" s="199"/>
      <c r="FE2" s="199"/>
      <c r="FF2" s="200"/>
      <c r="FG2" s="65" t="s">
        <v>426</v>
      </c>
      <c r="FH2" s="198" t="s">
        <v>1630</v>
      </c>
      <c r="FI2" s="199"/>
      <c r="FJ2" s="199"/>
      <c r="FK2" s="200"/>
      <c r="FL2" s="65" t="s">
        <v>426</v>
      </c>
      <c r="FM2" s="198" t="s">
        <v>1630</v>
      </c>
      <c r="FN2" s="199"/>
      <c r="FO2" s="199"/>
      <c r="FP2" s="200"/>
      <c r="FQ2" s="86" t="s">
        <v>426</v>
      </c>
      <c r="FR2" s="198" t="s">
        <v>1711</v>
      </c>
      <c r="FS2" s="199"/>
      <c r="FT2" s="199"/>
      <c r="FU2" s="200"/>
      <c r="FV2" s="86" t="s">
        <v>426</v>
      </c>
      <c r="FW2" s="198" t="s">
        <v>1712</v>
      </c>
      <c r="FX2" s="199"/>
      <c r="FY2" s="199"/>
      <c r="FZ2" s="200"/>
      <c r="GA2" s="65" t="s">
        <v>426</v>
      </c>
      <c r="GB2" s="320" t="s">
        <v>1588</v>
      </c>
      <c r="GC2" s="321"/>
      <c r="GD2" s="321"/>
      <c r="GE2" s="322"/>
      <c r="GF2" s="65" t="s">
        <v>426</v>
      </c>
      <c r="GG2" s="198" t="s">
        <v>1593</v>
      </c>
      <c r="GH2" s="199"/>
      <c r="GI2" s="199"/>
      <c r="GJ2" s="200"/>
      <c r="GK2" s="65" t="s">
        <v>426</v>
      </c>
      <c r="GL2" s="198" t="s">
        <v>1554</v>
      </c>
      <c r="GM2" s="199"/>
      <c r="GN2" s="199"/>
      <c r="GO2" s="200"/>
      <c r="GP2" s="65" t="s">
        <v>426</v>
      </c>
      <c r="GQ2" s="198" t="s">
        <v>1554</v>
      </c>
      <c r="GR2" s="199"/>
      <c r="GS2" s="199"/>
      <c r="GT2" s="200"/>
      <c r="GU2" s="65" t="s">
        <v>426</v>
      </c>
      <c r="GV2" s="198" t="s">
        <v>1625</v>
      </c>
      <c r="GW2" s="199"/>
      <c r="GX2" s="199"/>
      <c r="GY2" s="200"/>
      <c r="GZ2" s="65" t="s">
        <v>426</v>
      </c>
      <c r="HA2" s="198" t="s">
        <v>1662</v>
      </c>
      <c r="HB2" s="199"/>
      <c r="HC2" s="199"/>
      <c r="HD2" s="200"/>
      <c r="HE2" s="27"/>
      <c r="HF2" s="31"/>
      <c r="HG2" s="32"/>
      <c r="HH2" s="32"/>
      <c r="HI2" s="33"/>
      <c r="HJ2" s="65" t="s">
        <v>426</v>
      </c>
      <c r="HK2" s="198" t="s">
        <v>1630</v>
      </c>
      <c r="HL2" s="199"/>
      <c r="HM2" s="199"/>
      <c r="HN2" s="200"/>
      <c r="HO2" s="65" t="s">
        <v>426</v>
      </c>
      <c r="HP2" s="31"/>
      <c r="HQ2" s="32"/>
      <c r="HR2" s="32"/>
      <c r="HS2" s="33"/>
      <c r="HT2" s="65" t="s">
        <v>426</v>
      </c>
      <c r="HU2" s="253" t="s">
        <v>1693</v>
      </c>
      <c r="HV2" s="254"/>
      <c r="HW2" s="254"/>
      <c r="HX2" s="255"/>
      <c r="HY2" s="86" t="s">
        <v>426</v>
      </c>
      <c r="HZ2" s="253" t="s">
        <v>105</v>
      </c>
      <c r="IA2" s="254"/>
      <c r="IB2" s="254"/>
      <c r="IC2" s="255"/>
      <c r="ID2" s="27"/>
      <c r="IE2" s="31"/>
      <c r="IF2" s="32"/>
      <c r="IG2" s="32"/>
      <c r="IH2" s="33"/>
      <c r="II2" s="65" t="s">
        <v>426</v>
      </c>
      <c r="IJ2" s="198" t="s">
        <v>1422</v>
      </c>
      <c r="IK2" s="199"/>
      <c r="IL2" s="199"/>
      <c r="IM2" s="200"/>
      <c r="IN2" s="65" t="s">
        <v>426</v>
      </c>
      <c r="IO2" s="198" t="s">
        <v>1422</v>
      </c>
      <c r="IP2" s="199"/>
      <c r="IQ2" s="199"/>
      <c r="IR2" s="200"/>
      <c r="IS2" s="65" t="s">
        <v>426</v>
      </c>
      <c r="IT2" s="198" t="s">
        <v>1422</v>
      </c>
      <c r="IU2" s="199"/>
      <c r="IV2" s="199"/>
      <c r="IW2" s="200"/>
      <c r="IX2" s="65" t="s">
        <v>426</v>
      </c>
      <c r="IY2" s="198" t="s">
        <v>1422</v>
      </c>
      <c r="IZ2" s="199"/>
      <c r="JA2" s="199"/>
      <c r="JB2" s="200"/>
      <c r="JC2" s="65" t="s">
        <v>426</v>
      </c>
      <c r="JD2" s="198" t="s">
        <v>1422</v>
      </c>
      <c r="JE2" s="199"/>
      <c r="JF2" s="199"/>
      <c r="JG2" s="200"/>
      <c r="JH2" s="65" t="s">
        <v>426</v>
      </c>
      <c r="JI2" s="198" t="s">
        <v>1422</v>
      </c>
      <c r="JJ2" s="199"/>
      <c r="JK2" s="199"/>
      <c r="JL2" s="200"/>
      <c r="JM2" s="65" t="s">
        <v>426</v>
      </c>
      <c r="JN2" s="198" t="s">
        <v>1422</v>
      </c>
      <c r="JO2" s="199"/>
      <c r="JP2" s="199"/>
      <c r="JQ2" s="200"/>
      <c r="JR2" s="65" t="s">
        <v>426</v>
      </c>
      <c r="JS2" s="198" t="s">
        <v>1422</v>
      </c>
      <c r="JT2" s="199"/>
      <c r="JU2" s="199"/>
      <c r="JV2" s="200"/>
      <c r="JW2" s="65" t="s">
        <v>426</v>
      </c>
      <c r="JX2" s="198" t="s">
        <v>1422</v>
      </c>
      <c r="JY2" s="199"/>
      <c r="JZ2" s="199"/>
      <c r="KA2" s="200"/>
      <c r="KB2" s="65" t="s">
        <v>426</v>
      </c>
      <c r="KC2" s="195" t="s">
        <v>1501</v>
      </c>
      <c r="KD2" s="196"/>
      <c r="KE2" s="196"/>
      <c r="KF2" s="197"/>
      <c r="KG2" s="34"/>
      <c r="KH2" s="31"/>
      <c r="KI2" s="32"/>
      <c r="KJ2" s="32"/>
      <c r="KK2" s="33"/>
      <c r="KL2" s="65" t="s">
        <v>426</v>
      </c>
      <c r="KM2" s="195" t="s">
        <v>1501</v>
      </c>
      <c r="KN2" s="196"/>
      <c r="KO2" s="196"/>
      <c r="KP2" s="197"/>
      <c r="KQ2" s="65" t="s">
        <v>426</v>
      </c>
      <c r="KR2" s="195" t="s">
        <v>1683</v>
      </c>
      <c r="KS2" s="196"/>
      <c r="KT2" s="196"/>
      <c r="KU2" s="197"/>
      <c r="KV2" s="65" t="s">
        <v>426</v>
      </c>
      <c r="KW2" s="195" t="s">
        <v>1501</v>
      </c>
      <c r="KX2" s="196"/>
      <c r="KY2" s="196"/>
      <c r="KZ2" s="197"/>
      <c r="LA2" s="65" t="s">
        <v>426</v>
      </c>
      <c r="LB2" s="253" t="s">
        <v>1469</v>
      </c>
      <c r="LC2" s="254"/>
      <c r="LD2" s="254"/>
      <c r="LE2" s="255"/>
      <c r="LF2" s="65" t="s">
        <v>426</v>
      </c>
      <c r="LG2" s="195" t="s">
        <v>1501</v>
      </c>
      <c r="LH2" s="196"/>
      <c r="LI2" s="196"/>
      <c r="LJ2" s="197"/>
      <c r="LK2" s="65" t="s">
        <v>426</v>
      </c>
      <c r="LL2" s="195" t="s">
        <v>1501</v>
      </c>
      <c r="LM2" s="196"/>
      <c r="LN2" s="196"/>
      <c r="LO2" s="197"/>
      <c r="LP2" s="65" t="s">
        <v>426</v>
      </c>
      <c r="LQ2" s="272" t="s">
        <v>1525</v>
      </c>
      <c r="LR2" s="273"/>
      <c r="LS2" s="273"/>
      <c r="LT2" s="274"/>
      <c r="LU2" s="65" t="s">
        <v>426</v>
      </c>
      <c r="LV2" s="272" t="s">
        <v>1525</v>
      </c>
      <c r="LW2" s="273"/>
      <c r="LX2" s="273"/>
      <c r="LY2" s="274"/>
      <c r="LZ2" s="65" t="s">
        <v>426</v>
      </c>
      <c r="MA2" s="253" t="s">
        <v>1683</v>
      </c>
      <c r="MB2" s="254"/>
      <c r="MC2" s="254"/>
      <c r="MD2" s="255"/>
      <c r="ME2" s="65" t="s">
        <v>426</v>
      </c>
      <c r="MF2" s="195" t="s">
        <v>1501</v>
      </c>
      <c r="MG2" s="196"/>
      <c r="MH2" s="196"/>
      <c r="MI2" s="197"/>
      <c r="MJ2" s="65" t="s">
        <v>426</v>
      </c>
      <c r="MK2" s="253" t="s">
        <v>1683</v>
      </c>
      <c r="ML2" s="254"/>
      <c r="MM2" s="254"/>
      <c r="MN2" s="255"/>
      <c r="MO2" s="65" t="s">
        <v>426</v>
      </c>
      <c r="MP2" s="185" t="s">
        <v>1715</v>
      </c>
      <c r="MQ2" s="186"/>
      <c r="MR2" s="186"/>
      <c r="MS2" s="33"/>
      <c r="MT2" s="65" t="s">
        <v>426</v>
      </c>
      <c r="MU2" s="185" t="s">
        <v>1445</v>
      </c>
      <c r="MV2" s="186"/>
      <c r="MW2" s="186"/>
      <c r="MX2" s="33"/>
      <c r="MY2" s="65" t="s">
        <v>426</v>
      </c>
      <c r="MZ2" s="198" t="s">
        <v>1416</v>
      </c>
      <c r="NA2" s="199"/>
      <c r="NB2" s="199"/>
      <c r="NC2" s="200"/>
      <c r="ND2" s="65" t="s">
        <v>426</v>
      </c>
      <c r="NE2" s="198" t="s">
        <v>1416</v>
      </c>
      <c r="NF2" s="199"/>
      <c r="NG2" s="199"/>
      <c r="NH2" s="200"/>
      <c r="NI2" s="65" t="s">
        <v>426</v>
      </c>
      <c r="NJ2" s="198" t="s">
        <v>1449</v>
      </c>
      <c r="NK2" s="199"/>
      <c r="NL2" s="199"/>
      <c r="NM2" s="200"/>
      <c r="NN2" s="65" t="s">
        <v>426</v>
      </c>
      <c r="NO2" s="306" t="s">
        <v>1420</v>
      </c>
      <c r="NP2" s="307"/>
      <c r="NQ2" s="307"/>
      <c r="NR2" s="308"/>
      <c r="NS2" s="65" t="s">
        <v>426</v>
      </c>
      <c r="NT2" s="198" t="s">
        <v>1559</v>
      </c>
      <c r="NU2" s="199"/>
      <c r="NV2" s="199"/>
      <c r="NW2" s="200"/>
      <c r="NX2" s="65" t="s">
        <v>426</v>
      </c>
      <c r="NY2" s="198" t="s">
        <v>1582</v>
      </c>
      <c r="NZ2" s="199"/>
      <c r="OA2" s="199"/>
      <c r="OB2" s="200"/>
      <c r="OC2" s="65" t="s">
        <v>426</v>
      </c>
      <c r="OD2" s="198" t="s">
        <v>1582</v>
      </c>
      <c r="OE2" s="199"/>
      <c r="OF2" s="199"/>
      <c r="OG2" s="200"/>
      <c r="OH2" s="65" t="s">
        <v>426</v>
      </c>
      <c r="OI2" s="198" t="s">
        <v>1582</v>
      </c>
      <c r="OJ2" s="199"/>
      <c r="OK2" s="199"/>
      <c r="OL2" s="200"/>
      <c r="OM2" s="65" t="s">
        <v>426</v>
      </c>
      <c r="ON2" s="198" t="s">
        <v>1582</v>
      </c>
      <c r="OO2" s="199"/>
      <c r="OP2" s="199"/>
      <c r="OQ2" s="200"/>
      <c r="OR2" s="65" t="s">
        <v>426</v>
      </c>
      <c r="OS2" s="198" t="s">
        <v>1582</v>
      </c>
      <c r="OT2" s="199"/>
      <c r="OU2" s="199"/>
      <c r="OV2" s="200"/>
      <c r="OW2" s="65" t="s">
        <v>426</v>
      </c>
      <c r="OX2" s="198"/>
      <c r="OY2" s="199"/>
      <c r="OZ2" s="199"/>
      <c r="PA2" s="200"/>
      <c r="PB2" s="65" t="s">
        <v>426</v>
      </c>
      <c r="PC2" s="195" t="s">
        <v>1585</v>
      </c>
      <c r="PD2" s="196"/>
      <c r="PE2" s="196"/>
      <c r="PF2" s="197"/>
      <c r="PG2" s="65" t="s">
        <v>426</v>
      </c>
      <c r="PH2" s="241" t="s">
        <v>1543</v>
      </c>
      <c r="PI2" s="242"/>
      <c r="PJ2" s="242"/>
      <c r="PK2" s="243"/>
      <c r="PL2" s="65" t="s">
        <v>426</v>
      </c>
      <c r="PM2" s="195" t="s">
        <v>1585</v>
      </c>
      <c r="PN2" s="196"/>
      <c r="PO2" s="196"/>
      <c r="PP2" s="197"/>
      <c r="PQ2" s="65" t="s">
        <v>426</v>
      </c>
      <c r="PR2" s="195" t="s">
        <v>1582</v>
      </c>
      <c r="PS2" s="196"/>
      <c r="PT2" s="196"/>
      <c r="PU2" s="197"/>
      <c r="PV2" s="65" t="s">
        <v>426</v>
      </c>
      <c r="PW2" s="198" t="s">
        <v>1582</v>
      </c>
      <c r="PX2" s="199"/>
      <c r="PY2" s="199"/>
      <c r="PZ2" s="200"/>
      <c r="QA2" s="65" t="s">
        <v>426</v>
      </c>
      <c r="QB2" s="195" t="s">
        <v>1585</v>
      </c>
      <c r="QC2" s="196"/>
      <c r="QD2" s="196"/>
      <c r="QE2" s="197"/>
      <c r="QF2" s="65" t="s">
        <v>426</v>
      </c>
      <c r="QG2" s="198" t="s">
        <v>1587</v>
      </c>
      <c r="QH2" s="199"/>
      <c r="QI2" s="199"/>
      <c r="QJ2" s="200"/>
      <c r="QK2" s="65" t="s">
        <v>426</v>
      </c>
      <c r="QL2" s="198" t="s">
        <v>1587</v>
      </c>
      <c r="QM2" s="199"/>
      <c r="QN2" s="199"/>
      <c r="QO2" s="200"/>
      <c r="QP2" s="65" t="s">
        <v>426</v>
      </c>
      <c r="QQ2" s="198"/>
      <c r="QR2" s="199"/>
      <c r="QS2" s="199"/>
      <c r="QT2" s="200"/>
      <c r="QU2" s="65" t="s">
        <v>426</v>
      </c>
      <c r="QV2" s="198" t="s">
        <v>1554</v>
      </c>
      <c r="QW2" s="199"/>
      <c r="QX2" s="199"/>
      <c r="QY2" s="200"/>
      <c r="QZ2" s="65" t="s">
        <v>426</v>
      </c>
      <c r="RA2" s="198" t="s">
        <v>1554</v>
      </c>
      <c r="RB2" s="199"/>
      <c r="RC2" s="199"/>
      <c r="RD2" s="200"/>
      <c r="RE2" s="80" t="s">
        <v>426</v>
      </c>
      <c r="RF2" s="244" t="s">
        <v>1693</v>
      </c>
      <c r="RG2" s="245"/>
      <c r="RH2" s="245"/>
      <c r="RI2" s="246"/>
      <c r="RJ2" s="80" t="s">
        <v>426</v>
      </c>
      <c r="RK2" s="244" t="s">
        <v>1693</v>
      </c>
      <c r="RL2" s="245"/>
      <c r="RM2" s="245"/>
      <c r="RN2" s="246"/>
      <c r="RO2" s="80" t="s">
        <v>426</v>
      </c>
      <c r="RP2" s="244" t="s">
        <v>1693</v>
      </c>
      <c r="RQ2" s="245"/>
      <c r="RR2" s="245"/>
      <c r="RS2" s="246"/>
      <c r="RT2" s="65" t="s">
        <v>426</v>
      </c>
      <c r="RU2" s="198" t="s">
        <v>1716</v>
      </c>
      <c r="RV2" s="199"/>
      <c r="RW2" s="199"/>
      <c r="RX2" s="200"/>
      <c r="RY2" s="65" t="s">
        <v>426</v>
      </c>
      <c r="RZ2" s="198" t="s">
        <v>1548</v>
      </c>
      <c r="SA2" s="199"/>
      <c r="SB2" s="199"/>
      <c r="SC2" s="200"/>
      <c r="SD2" s="65" t="s">
        <v>426</v>
      </c>
      <c r="SE2" s="198" t="s">
        <v>1625</v>
      </c>
      <c r="SF2" s="199"/>
      <c r="SG2" s="199"/>
      <c r="SH2" s="200"/>
      <c r="SI2" s="65" t="s">
        <v>426</v>
      </c>
      <c r="SJ2" s="198" t="s">
        <v>1552</v>
      </c>
      <c r="SK2" s="199"/>
      <c r="SL2" s="199"/>
      <c r="SM2" s="200"/>
      <c r="SN2" s="65" t="s">
        <v>426</v>
      </c>
      <c r="SO2" s="198" t="s">
        <v>1630</v>
      </c>
      <c r="SP2" s="199"/>
      <c r="SQ2" s="199"/>
      <c r="SR2" s="200"/>
      <c r="SS2" s="65" t="s">
        <v>426</v>
      </c>
      <c r="ST2" s="198" t="s">
        <v>1630</v>
      </c>
      <c r="SU2" s="199"/>
      <c r="SV2" s="199"/>
      <c r="SW2" s="200"/>
      <c r="SX2" s="65" t="s">
        <v>426</v>
      </c>
      <c r="SY2" s="198" t="s">
        <v>1630</v>
      </c>
      <c r="SZ2" s="199"/>
      <c r="TA2" s="199"/>
      <c r="TB2" s="200"/>
      <c r="TC2" s="65" t="s">
        <v>426</v>
      </c>
      <c r="TD2" s="198" t="s">
        <v>1630</v>
      </c>
      <c r="TE2" s="199"/>
      <c r="TF2" s="199"/>
      <c r="TG2" s="200"/>
      <c r="TH2" s="65" t="s">
        <v>426</v>
      </c>
      <c r="TI2" s="198" t="s">
        <v>1630</v>
      </c>
      <c r="TJ2" s="199"/>
      <c r="TK2" s="199"/>
      <c r="TL2" s="200"/>
      <c r="TM2" s="65" t="s">
        <v>426</v>
      </c>
      <c r="TN2" s="313" t="s">
        <v>1539</v>
      </c>
      <c r="TO2" s="314"/>
      <c r="TP2" s="314"/>
      <c r="TQ2" s="315"/>
      <c r="TR2" s="65" t="s">
        <v>426</v>
      </c>
      <c r="TS2" s="195" t="s">
        <v>1579</v>
      </c>
      <c r="TT2" s="196"/>
      <c r="TU2" s="196"/>
      <c r="TV2" s="197"/>
      <c r="TW2" s="65" t="s">
        <v>426</v>
      </c>
      <c r="TX2" s="195" t="s">
        <v>1579</v>
      </c>
      <c r="TY2" s="196"/>
      <c r="TZ2" s="196"/>
      <c r="UA2" s="197"/>
      <c r="UB2" s="65" t="s">
        <v>426</v>
      </c>
      <c r="UC2" s="195" t="s">
        <v>1579</v>
      </c>
      <c r="UD2" s="196"/>
      <c r="UE2" s="196"/>
      <c r="UF2" s="197"/>
      <c r="UG2" s="36"/>
      <c r="UH2" s="31"/>
      <c r="UI2" s="32"/>
      <c r="UJ2" s="32"/>
      <c r="UK2" s="33"/>
      <c r="UL2" s="65" t="s">
        <v>426</v>
      </c>
      <c r="UM2" s="195" t="s">
        <v>1578</v>
      </c>
      <c r="UN2" s="196"/>
      <c r="UO2" s="196"/>
      <c r="UP2" s="197"/>
      <c r="UQ2" s="65" t="s">
        <v>426</v>
      </c>
      <c r="UR2" s="227" t="s">
        <v>1541</v>
      </c>
      <c r="US2" s="228"/>
      <c r="UT2" s="228"/>
      <c r="UU2" s="229"/>
      <c r="UV2" s="65" t="s">
        <v>426</v>
      </c>
      <c r="UW2" s="227" t="s">
        <v>1541</v>
      </c>
      <c r="UX2" s="228"/>
      <c r="UY2" s="228"/>
      <c r="UZ2" s="229"/>
      <c r="VA2" s="65" t="s">
        <v>426</v>
      </c>
      <c r="VB2" s="253" t="s">
        <v>1693</v>
      </c>
      <c r="VC2" s="254"/>
      <c r="VD2" s="254"/>
      <c r="VE2" s="255"/>
      <c r="VF2" s="65" t="s">
        <v>426</v>
      </c>
      <c r="VG2" s="244" t="s">
        <v>1693</v>
      </c>
      <c r="VH2" s="245"/>
      <c r="VI2" s="245"/>
      <c r="VJ2" s="246"/>
      <c r="VK2" s="295"/>
      <c r="VL2" s="296"/>
      <c r="VM2" s="296"/>
      <c r="VN2" s="296"/>
      <c r="VO2" s="297"/>
    </row>
    <row r="3" spans="1:587" ht="35.25" customHeight="1">
      <c r="A3" s="309" t="s">
        <v>105</v>
      </c>
      <c r="B3" s="310"/>
      <c r="C3" s="97" t="s">
        <v>1475</v>
      </c>
      <c r="D3" s="191" t="s">
        <v>424</v>
      </c>
      <c r="E3" s="192"/>
      <c r="F3" s="192"/>
      <c r="G3" s="193"/>
      <c r="H3" s="97" t="s">
        <v>1632</v>
      </c>
      <c r="I3" s="191" t="s">
        <v>427</v>
      </c>
      <c r="J3" s="192"/>
      <c r="K3" s="192"/>
      <c r="L3" s="193"/>
      <c r="M3" s="97" t="s">
        <v>1632</v>
      </c>
      <c r="N3" s="191" t="s">
        <v>429</v>
      </c>
      <c r="O3" s="192"/>
      <c r="P3" s="192"/>
      <c r="Q3" s="193"/>
      <c r="R3" s="97" t="s">
        <v>1632</v>
      </c>
      <c r="S3" s="191" t="s">
        <v>430</v>
      </c>
      <c r="T3" s="192"/>
      <c r="U3" s="192"/>
      <c r="V3" s="193"/>
      <c r="W3" s="97" t="s">
        <v>1632</v>
      </c>
      <c r="X3" s="191" t="s">
        <v>432</v>
      </c>
      <c r="Y3" s="192"/>
      <c r="Z3" s="192"/>
      <c r="AA3" s="193"/>
      <c r="AB3" s="97" t="s">
        <v>1632</v>
      </c>
      <c r="AC3" s="191" t="s">
        <v>434</v>
      </c>
      <c r="AD3" s="192"/>
      <c r="AE3" s="192"/>
      <c r="AF3" s="193"/>
      <c r="AG3" s="97" t="s">
        <v>1632</v>
      </c>
      <c r="AH3" s="191" t="s">
        <v>436</v>
      </c>
      <c r="AI3" s="192"/>
      <c r="AJ3" s="192"/>
      <c r="AK3" s="193"/>
      <c r="AL3" s="97" t="s">
        <v>1632</v>
      </c>
      <c r="AM3" s="191" t="s">
        <v>438</v>
      </c>
      <c r="AN3" s="192"/>
      <c r="AO3" s="192"/>
      <c r="AP3" s="193"/>
      <c r="AQ3" s="97" t="s">
        <v>1632</v>
      </c>
      <c r="AR3" s="191" t="s">
        <v>440</v>
      </c>
      <c r="AS3" s="192"/>
      <c r="AT3" s="192"/>
      <c r="AU3" s="193"/>
      <c r="AV3" s="97" t="s">
        <v>1632</v>
      </c>
      <c r="AW3" s="191" t="s">
        <v>442</v>
      </c>
      <c r="AX3" s="192"/>
      <c r="AY3" s="192"/>
      <c r="AZ3" s="193"/>
      <c r="BA3" s="97" t="s">
        <v>1632</v>
      </c>
      <c r="BB3" s="191" t="s">
        <v>444</v>
      </c>
      <c r="BC3" s="192"/>
      <c r="BD3" s="192"/>
      <c r="BE3" s="193"/>
      <c r="BF3" s="97" t="s">
        <v>1632</v>
      </c>
      <c r="BG3" s="191" t="s">
        <v>446</v>
      </c>
      <c r="BH3" s="192"/>
      <c r="BI3" s="192"/>
      <c r="BJ3" s="193"/>
      <c r="BK3" s="97" t="s">
        <v>1632</v>
      </c>
      <c r="BL3" s="191" t="s">
        <v>448</v>
      </c>
      <c r="BM3" s="192"/>
      <c r="BN3" s="192"/>
      <c r="BO3" s="193"/>
      <c r="BP3" s="97" t="s">
        <v>1632</v>
      </c>
      <c r="BQ3" s="191" t="s">
        <v>449</v>
      </c>
      <c r="BR3" s="192"/>
      <c r="BS3" s="192"/>
      <c r="BT3" s="193"/>
      <c r="BU3" s="97" t="s">
        <v>1632</v>
      </c>
      <c r="BV3" s="191" t="s">
        <v>451</v>
      </c>
      <c r="BW3" s="192"/>
      <c r="BX3" s="192"/>
      <c r="BY3" s="193"/>
      <c r="BZ3" s="97" t="s">
        <v>1632</v>
      </c>
      <c r="CA3" s="191" t="s">
        <v>453</v>
      </c>
      <c r="CB3" s="192"/>
      <c r="CC3" s="192"/>
      <c r="CD3" s="193"/>
      <c r="CE3" s="97" t="s">
        <v>1632</v>
      </c>
      <c r="CF3" s="191" t="s">
        <v>455</v>
      </c>
      <c r="CG3" s="192"/>
      <c r="CH3" s="192"/>
      <c r="CI3" s="193"/>
      <c r="CJ3" s="97" t="s">
        <v>1632</v>
      </c>
      <c r="CK3" s="191" t="s">
        <v>457</v>
      </c>
      <c r="CL3" s="192"/>
      <c r="CM3" s="192"/>
      <c r="CN3" s="193"/>
      <c r="CO3" s="97" t="s">
        <v>1632</v>
      </c>
      <c r="CP3" s="191" t="s">
        <v>1252</v>
      </c>
      <c r="CQ3" s="192"/>
      <c r="CR3" s="192"/>
      <c r="CS3" s="193"/>
      <c r="CT3" s="97" t="s">
        <v>1632</v>
      </c>
      <c r="CU3" s="191" t="s">
        <v>459</v>
      </c>
      <c r="CV3" s="192"/>
      <c r="CW3" s="192"/>
      <c r="CX3" s="193"/>
      <c r="CY3" s="97" t="s">
        <v>1632</v>
      </c>
      <c r="CZ3" s="191" t="s">
        <v>461</v>
      </c>
      <c r="DA3" s="192"/>
      <c r="DB3" s="192"/>
      <c r="DC3" s="193"/>
      <c r="DD3" s="97" t="s">
        <v>1632</v>
      </c>
      <c r="DE3" s="191"/>
      <c r="DF3" s="192"/>
      <c r="DG3" s="192"/>
      <c r="DH3" s="193"/>
      <c r="DI3" s="97" t="s">
        <v>1632</v>
      </c>
      <c r="DJ3" s="191" t="s">
        <v>462</v>
      </c>
      <c r="DK3" s="192"/>
      <c r="DL3" s="192"/>
      <c r="DM3" s="193"/>
      <c r="DN3" s="97" t="s">
        <v>1632</v>
      </c>
      <c r="DO3" s="191" t="s">
        <v>464</v>
      </c>
      <c r="DP3" s="192"/>
      <c r="DQ3" s="192"/>
      <c r="DR3" s="193"/>
      <c r="DS3" s="97" t="s">
        <v>1632</v>
      </c>
      <c r="DT3" s="191"/>
      <c r="DU3" s="192"/>
      <c r="DV3" s="192"/>
      <c r="DW3" s="193"/>
      <c r="DX3" s="97" t="s">
        <v>1632</v>
      </c>
      <c r="DY3" s="191" t="s">
        <v>465</v>
      </c>
      <c r="DZ3" s="192"/>
      <c r="EA3" s="192"/>
      <c r="EB3" s="193"/>
      <c r="EC3" s="97" t="s">
        <v>1632</v>
      </c>
      <c r="ED3" s="191" t="s">
        <v>467</v>
      </c>
      <c r="EE3" s="192"/>
      <c r="EF3" s="192"/>
      <c r="EG3" s="193"/>
      <c r="EH3" s="97" t="s">
        <v>1632</v>
      </c>
      <c r="EI3" s="191" t="s">
        <v>469</v>
      </c>
      <c r="EJ3" s="192"/>
      <c r="EK3" s="192"/>
      <c r="EL3" s="193"/>
      <c r="EM3" s="97" t="s">
        <v>1632</v>
      </c>
      <c r="EN3" s="191" t="s">
        <v>471</v>
      </c>
      <c r="EO3" s="192"/>
      <c r="EP3" s="192"/>
      <c r="EQ3" s="193"/>
      <c r="ER3" s="97" t="s">
        <v>1632</v>
      </c>
      <c r="ES3" s="191" t="s">
        <v>473</v>
      </c>
      <c r="ET3" s="192"/>
      <c r="EU3" s="192"/>
      <c r="EV3" s="193"/>
      <c r="EW3" s="97" t="s">
        <v>1632</v>
      </c>
      <c r="EX3" s="191" t="s">
        <v>475</v>
      </c>
      <c r="EY3" s="192"/>
      <c r="EZ3" s="192"/>
      <c r="FA3" s="193"/>
      <c r="FB3" s="97" t="s">
        <v>1632</v>
      </c>
      <c r="FC3" s="191" t="s">
        <v>477</v>
      </c>
      <c r="FD3" s="192"/>
      <c r="FE3" s="192"/>
      <c r="FF3" s="193"/>
      <c r="FG3" s="97" t="s">
        <v>1632</v>
      </c>
      <c r="FH3" s="191" t="s">
        <v>479</v>
      </c>
      <c r="FI3" s="192"/>
      <c r="FJ3" s="192"/>
      <c r="FK3" s="193"/>
      <c r="FL3" s="97" t="s">
        <v>1632</v>
      </c>
      <c r="FM3" s="191" t="s">
        <v>481</v>
      </c>
      <c r="FN3" s="192"/>
      <c r="FO3" s="192"/>
      <c r="FP3" s="193"/>
      <c r="FQ3" s="97" t="s">
        <v>1632</v>
      </c>
      <c r="FR3" s="191" t="s">
        <v>482</v>
      </c>
      <c r="FS3" s="192"/>
      <c r="FT3" s="192"/>
      <c r="FU3" s="193"/>
      <c r="FV3" s="97" t="s">
        <v>1632</v>
      </c>
      <c r="FW3" s="191" t="s">
        <v>483</v>
      </c>
      <c r="FX3" s="192"/>
      <c r="FY3" s="192"/>
      <c r="FZ3" s="193"/>
      <c r="GA3" s="97" t="s">
        <v>1632</v>
      </c>
      <c r="GB3" s="191" t="s">
        <v>484</v>
      </c>
      <c r="GC3" s="192"/>
      <c r="GD3" s="192"/>
      <c r="GE3" s="193"/>
      <c r="GF3" s="97" t="s">
        <v>1632</v>
      </c>
      <c r="GG3" s="191" t="s">
        <v>486</v>
      </c>
      <c r="GH3" s="192"/>
      <c r="GI3" s="192"/>
      <c r="GJ3" s="193"/>
      <c r="GK3" s="97" t="s">
        <v>1632</v>
      </c>
      <c r="GL3" s="191" t="s">
        <v>488</v>
      </c>
      <c r="GM3" s="192"/>
      <c r="GN3" s="192"/>
      <c r="GO3" s="193"/>
      <c r="GP3" s="97" t="s">
        <v>1632</v>
      </c>
      <c r="GQ3" s="191" t="s">
        <v>490</v>
      </c>
      <c r="GR3" s="192"/>
      <c r="GS3" s="192"/>
      <c r="GT3" s="193"/>
      <c r="GU3" s="97" t="s">
        <v>1632</v>
      </c>
      <c r="GV3" s="191" t="s">
        <v>492</v>
      </c>
      <c r="GW3" s="192"/>
      <c r="GX3" s="192"/>
      <c r="GY3" s="193"/>
      <c r="GZ3" s="97" t="s">
        <v>1632</v>
      </c>
      <c r="HA3" s="191" t="s">
        <v>494</v>
      </c>
      <c r="HB3" s="192"/>
      <c r="HC3" s="192"/>
      <c r="HD3" s="193"/>
      <c r="HE3" s="97" t="s">
        <v>1632</v>
      </c>
      <c r="HF3" s="191" t="s">
        <v>496</v>
      </c>
      <c r="HG3" s="192"/>
      <c r="HH3" s="192"/>
      <c r="HI3" s="193"/>
      <c r="HJ3" s="111" t="s">
        <v>1686</v>
      </c>
      <c r="HK3" s="191" t="s">
        <v>498</v>
      </c>
      <c r="HL3" s="192"/>
      <c r="HM3" s="192"/>
      <c r="HN3" s="193"/>
      <c r="HO3" s="97" t="s">
        <v>1632</v>
      </c>
      <c r="HP3" s="191" t="s">
        <v>500</v>
      </c>
      <c r="HQ3" s="192"/>
      <c r="HR3" s="192"/>
      <c r="HS3" s="193"/>
      <c r="HT3" s="97" t="s">
        <v>1632</v>
      </c>
      <c r="HU3" s="191" t="s">
        <v>501</v>
      </c>
      <c r="HV3" s="192"/>
      <c r="HW3" s="192"/>
      <c r="HX3" s="193"/>
      <c r="HY3" s="111" t="s">
        <v>1690</v>
      </c>
      <c r="HZ3" s="191" t="s">
        <v>503</v>
      </c>
      <c r="IA3" s="192"/>
      <c r="IB3" s="192"/>
      <c r="IC3" s="193"/>
      <c r="ID3" s="97" t="s">
        <v>1632</v>
      </c>
      <c r="IE3" s="191" t="s">
        <v>505</v>
      </c>
      <c r="IF3" s="192"/>
      <c r="IG3" s="192"/>
      <c r="IH3" s="193"/>
      <c r="II3" s="97" t="s">
        <v>1632</v>
      </c>
      <c r="IJ3" s="191" t="s">
        <v>507</v>
      </c>
      <c r="IK3" s="192"/>
      <c r="IL3" s="192"/>
      <c r="IM3" s="193"/>
      <c r="IN3" s="97" t="s">
        <v>1632</v>
      </c>
      <c r="IO3" s="191" t="s">
        <v>509</v>
      </c>
      <c r="IP3" s="192"/>
      <c r="IQ3" s="192"/>
      <c r="IR3" s="193"/>
      <c r="IS3" s="97" t="s">
        <v>1632</v>
      </c>
      <c r="IT3" s="191" t="s">
        <v>511</v>
      </c>
      <c r="IU3" s="192"/>
      <c r="IV3" s="192"/>
      <c r="IW3" s="193"/>
      <c r="IX3" s="111" t="s">
        <v>1690</v>
      </c>
      <c r="IY3" s="191" t="s">
        <v>513</v>
      </c>
      <c r="IZ3" s="192"/>
      <c r="JA3" s="192"/>
      <c r="JB3" s="193"/>
      <c r="JC3" s="97" t="s">
        <v>1632</v>
      </c>
      <c r="JD3" s="264" t="s">
        <v>515</v>
      </c>
      <c r="JE3" s="265"/>
      <c r="JF3" s="265"/>
      <c r="JG3" s="266"/>
      <c r="JH3" s="97" t="s">
        <v>1632</v>
      </c>
      <c r="JI3" s="191" t="s">
        <v>517</v>
      </c>
      <c r="JJ3" s="192"/>
      <c r="JK3" s="192"/>
      <c r="JL3" s="193"/>
      <c r="JM3" s="97" t="s">
        <v>1632</v>
      </c>
      <c r="JN3" s="191" t="s">
        <v>519</v>
      </c>
      <c r="JO3" s="192"/>
      <c r="JP3" s="192"/>
      <c r="JQ3" s="193"/>
      <c r="JR3" s="97" t="s">
        <v>1632</v>
      </c>
      <c r="JS3" s="191" t="s">
        <v>521</v>
      </c>
      <c r="JT3" s="192"/>
      <c r="JU3" s="192"/>
      <c r="JV3" s="193"/>
      <c r="JW3" s="97" t="s">
        <v>1632</v>
      </c>
      <c r="JX3" s="191" t="s">
        <v>523</v>
      </c>
      <c r="JY3" s="192"/>
      <c r="JZ3" s="192"/>
      <c r="KA3" s="193"/>
      <c r="KB3" s="97" t="s">
        <v>1632</v>
      </c>
      <c r="KC3" s="191" t="s">
        <v>525</v>
      </c>
      <c r="KD3" s="192"/>
      <c r="KE3" s="192"/>
      <c r="KF3" s="193"/>
      <c r="KG3" s="97" t="s">
        <v>1632</v>
      </c>
      <c r="KH3" s="191" t="s">
        <v>527</v>
      </c>
      <c r="KI3" s="192"/>
      <c r="KJ3" s="192"/>
      <c r="KK3" s="193"/>
      <c r="KL3" s="97" t="s">
        <v>1632</v>
      </c>
      <c r="KM3" s="191" t="s">
        <v>529</v>
      </c>
      <c r="KN3" s="192"/>
      <c r="KO3" s="192"/>
      <c r="KP3" s="193"/>
      <c r="KQ3" s="111" t="s">
        <v>1686</v>
      </c>
      <c r="KR3" s="191" t="s">
        <v>531</v>
      </c>
      <c r="KS3" s="192"/>
      <c r="KT3" s="192"/>
      <c r="KU3" s="193"/>
      <c r="KV3" s="97" t="s">
        <v>1632</v>
      </c>
      <c r="KW3" s="191" t="s">
        <v>533</v>
      </c>
      <c r="KX3" s="192"/>
      <c r="KY3" s="192"/>
      <c r="KZ3" s="193"/>
      <c r="LA3" s="97" t="s">
        <v>1632</v>
      </c>
      <c r="LB3" s="191" t="s">
        <v>535</v>
      </c>
      <c r="LC3" s="192"/>
      <c r="LD3" s="192"/>
      <c r="LE3" s="193"/>
      <c r="LF3" s="97" t="s">
        <v>1632</v>
      </c>
      <c r="LG3" s="191" t="s">
        <v>1244</v>
      </c>
      <c r="LH3" s="192"/>
      <c r="LI3" s="192"/>
      <c r="LJ3" s="193"/>
      <c r="LK3" s="97" t="s">
        <v>1632</v>
      </c>
      <c r="LL3" s="191" t="s">
        <v>1246</v>
      </c>
      <c r="LM3" s="192"/>
      <c r="LN3" s="192"/>
      <c r="LO3" s="193"/>
      <c r="LP3" s="97" t="s">
        <v>1632</v>
      </c>
      <c r="LQ3" s="191" t="s">
        <v>537</v>
      </c>
      <c r="LR3" s="192"/>
      <c r="LS3" s="192"/>
      <c r="LT3" s="193"/>
      <c r="LU3" s="97" t="s">
        <v>1632</v>
      </c>
      <c r="LV3" s="191" t="s">
        <v>539</v>
      </c>
      <c r="LW3" s="192"/>
      <c r="LX3" s="192"/>
      <c r="LY3" s="193"/>
      <c r="LZ3" s="97" t="s">
        <v>1632</v>
      </c>
      <c r="MA3" s="191" t="s">
        <v>540</v>
      </c>
      <c r="MB3" s="192"/>
      <c r="MC3" s="192"/>
      <c r="MD3" s="193"/>
      <c r="ME3" s="97" t="s">
        <v>1632</v>
      </c>
      <c r="MF3" s="191" t="s">
        <v>542</v>
      </c>
      <c r="MG3" s="192"/>
      <c r="MH3" s="192"/>
      <c r="MI3" s="193"/>
      <c r="MJ3" s="97" t="s">
        <v>1632</v>
      </c>
      <c r="MK3" s="191" t="s">
        <v>544</v>
      </c>
      <c r="ML3" s="192"/>
      <c r="MM3" s="192"/>
      <c r="MN3" s="193"/>
      <c r="MO3" s="97" t="s">
        <v>1632</v>
      </c>
      <c r="MP3" s="191" t="s">
        <v>546</v>
      </c>
      <c r="MQ3" s="192"/>
      <c r="MR3" s="192"/>
      <c r="MS3" s="193"/>
      <c r="MT3" s="97" t="s">
        <v>1632</v>
      </c>
      <c r="MU3" s="191" t="s">
        <v>548</v>
      </c>
      <c r="MV3" s="192"/>
      <c r="MW3" s="192"/>
      <c r="MX3" s="193"/>
      <c r="MY3" s="97" t="s">
        <v>1632</v>
      </c>
      <c r="MZ3" s="191" t="s">
        <v>550</v>
      </c>
      <c r="NA3" s="192"/>
      <c r="NB3" s="192"/>
      <c r="NC3" s="193"/>
      <c r="ND3" s="97" t="s">
        <v>1632</v>
      </c>
      <c r="NE3" s="191" t="s">
        <v>553</v>
      </c>
      <c r="NF3" s="192"/>
      <c r="NG3" s="192"/>
      <c r="NH3" s="193"/>
      <c r="NI3" s="97" t="s">
        <v>1632</v>
      </c>
      <c r="NJ3" s="191" t="s">
        <v>554</v>
      </c>
      <c r="NK3" s="192"/>
      <c r="NL3" s="192"/>
      <c r="NM3" s="193"/>
      <c r="NN3" s="97" t="s">
        <v>1632</v>
      </c>
      <c r="NO3" s="191" t="s">
        <v>1248</v>
      </c>
      <c r="NP3" s="192"/>
      <c r="NQ3" s="192"/>
      <c r="NR3" s="193"/>
      <c r="NS3" s="97" t="s">
        <v>1632</v>
      </c>
      <c r="NT3" s="191" t="s">
        <v>556</v>
      </c>
      <c r="NU3" s="192"/>
      <c r="NV3" s="192"/>
      <c r="NW3" s="193"/>
      <c r="NX3" s="97" t="s">
        <v>1632</v>
      </c>
      <c r="NY3" s="191" t="s">
        <v>558</v>
      </c>
      <c r="NZ3" s="192"/>
      <c r="OA3" s="192"/>
      <c r="OB3" s="193"/>
      <c r="OC3" s="97" t="s">
        <v>1632</v>
      </c>
      <c r="OD3" s="191" t="s">
        <v>560</v>
      </c>
      <c r="OE3" s="192"/>
      <c r="OF3" s="192"/>
      <c r="OG3" s="193"/>
      <c r="OH3" s="97" t="s">
        <v>1632</v>
      </c>
      <c r="OI3" s="191" t="s">
        <v>562</v>
      </c>
      <c r="OJ3" s="192"/>
      <c r="OK3" s="192"/>
      <c r="OL3" s="193"/>
      <c r="OM3" s="97" t="s">
        <v>1632</v>
      </c>
      <c r="ON3" s="191" t="s">
        <v>564</v>
      </c>
      <c r="OO3" s="192"/>
      <c r="OP3" s="192"/>
      <c r="OQ3" s="193"/>
      <c r="OR3" s="97" t="s">
        <v>1632</v>
      </c>
      <c r="OS3" s="191" t="s">
        <v>566</v>
      </c>
      <c r="OT3" s="192"/>
      <c r="OU3" s="192"/>
      <c r="OV3" s="193"/>
      <c r="OW3" s="97" t="s">
        <v>1632</v>
      </c>
      <c r="OX3" s="191"/>
      <c r="OY3" s="192"/>
      <c r="OZ3" s="192"/>
      <c r="PA3" s="193"/>
      <c r="PB3" s="97" t="s">
        <v>1632</v>
      </c>
      <c r="PC3" s="191" t="s">
        <v>569</v>
      </c>
      <c r="PD3" s="192"/>
      <c r="PE3" s="192"/>
      <c r="PF3" s="193"/>
      <c r="PG3" s="87" t="s">
        <v>1544</v>
      </c>
      <c r="PH3" s="191" t="s">
        <v>570</v>
      </c>
      <c r="PI3" s="192"/>
      <c r="PJ3" s="192"/>
      <c r="PK3" s="193"/>
      <c r="PL3" s="97" t="s">
        <v>1632</v>
      </c>
      <c r="PM3" s="191" t="s">
        <v>572</v>
      </c>
      <c r="PN3" s="192"/>
      <c r="PO3" s="192"/>
      <c r="PP3" s="193"/>
      <c r="PQ3" s="97" t="s">
        <v>1632</v>
      </c>
      <c r="PR3" s="191" t="s">
        <v>574</v>
      </c>
      <c r="PS3" s="192"/>
      <c r="PT3" s="192"/>
      <c r="PU3" s="193"/>
      <c r="PV3" s="97" t="s">
        <v>1632</v>
      </c>
      <c r="PW3" s="191" t="s">
        <v>576</v>
      </c>
      <c r="PX3" s="192"/>
      <c r="PY3" s="192"/>
      <c r="PZ3" s="193"/>
      <c r="QA3" s="97" t="s">
        <v>1632</v>
      </c>
      <c r="QB3" s="191" t="s">
        <v>1251</v>
      </c>
      <c r="QC3" s="192"/>
      <c r="QD3" s="192"/>
      <c r="QE3" s="193"/>
      <c r="QF3" s="97" t="s">
        <v>1632</v>
      </c>
      <c r="QG3" s="191" t="s">
        <v>579</v>
      </c>
      <c r="QH3" s="192"/>
      <c r="QI3" s="192"/>
      <c r="QJ3" s="193"/>
      <c r="QK3" s="97" t="s">
        <v>1632</v>
      </c>
      <c r="QL3" s="191" t="s">
        <v>580</v>
      </c>
      <c r="QM3" s="192"/>
      <c r="QN3" s="192"/>
      <c r="QO3" s="193"/>
      <c r="QP3" s="97" t="s">
        <v>1632</v>
      </c>
      <c r="QQ3" s="191" t="s">
        <v>582</v>
      </c>
      <c r="QR3" s="192"/>
      <c r="QS3" s="192"/>
      <c r="QT3" s="193"/>
      <c r="QU3" s="97" t="s">
        <v>1632</v>
      </c>
      <c r="QV3" s="191" t="s">
        <v>584</v>
      </c>
      <c r="QW3" s="192"/>
      <c r="QX3" s="192"/>
      <c r="QY3" s="193"/>
      <c r="QZ3" s="97" t="s">
        <v>1632</v>
      </c>
      <c r="RA3" s="191" t="s">
        <v>586</v>
      </c>
      <c r="RB3" s="192"/>
      <c r="RC3" s="192"/>
      <c r="RD3" s="193"/>
      <c r="RE3" s="97" t="s">
        <v>1632</v>
      </c>
      <c r="RF3" s="191" t="s">
        <v>587</v>
      </c>
      <c r="RG3" s="192"/>
      <c r="RH3" s="192"/>
      <c r="RI3" s="193"/>
      <c r="RJ3" s="97" t="s">
        <v>1632</v>
      </c>
      <c r="RK3" s="191" t="s">
        <v>589</v>
      </c>
      <c r="RL3" s="192"/>
      <c r="RM3" s="192"/>
      <c r="RN3" s="193"/>
      <c r="RO3" s="97" t="s">
        <v>1632</v>
      </c>
      <c r="RP3" s="191" t="s">
        <v>591</v>
      </c>
      <c r="RQ3" s="192"/>
      <c r="RR3" s="192"/>
      <c r="RS3" s="193"/>
      <c r="RT3" s="111" t="s">
        <v>1690</v>
      </c>
      <c r="RU3" s="191" t="s">
        <v>592</v>
      </c>
      <c r="RV3" s="192"/>
      <c r="RW3" s="192"/>
      <c r="RX3" s="193"/>
      <c r="RY3" s="97" t="s">
        <v>1632</v>
      </c>
      <c r="RZ3" s="191" t="s">
        <v>594</v>
      </c>
      <c r="SA3" s="192"/>
      <c r="SB3" s="192"/>
      <c r="SC3" s="193"/>
      <c r="SD3" s="111" t="s">
        <v>1686</v>
      </c>
      <c r="SE3" s="191" t="s">
        <v>596</v>
      </c>
      <c r="SF3" s="192"/>
      <c r="SG3" s="192"/>
      <c r="SH3" s="193"/>
      <c r="SI3" s="97" t="s">
        <v>1632</v>
      </c>
      <c r="SJ3" s="191" t="s">
        <v>598</v>
      </c>
      <c r="SK3" s="192"/>
      <c r="SL3" s="192"/>
      <c r="SM3" s="193"/>
      <c r="SN3" s="97" t="s">
        <v>1632</v>
      </c>
      <c r="SO3" s="191" t="s">
        <v>600</v>
      </c>
      <c r="SP3" s="192"/>
      <c r="SQ3" s="192"/>
      <c r="SR3" s="193"/>
      <c r="SS3" s="97" t="s">
        <v>1632</v>
      </c>
      <c r="ST3" s="191" t="s">
        <v>602</v>
      </c>
      <c r="SU3" s="192"/>
      <c r="SV3" s="192"/>
      <c r="SW3" s="193"/>
      <c r="SX3" s="97" t="s">
        <v>1632</v>
      </c>
      <c r="SY3" s="191" t="s">
        <v>604</v>
      </c>
      <c r="SZ3" s="192"/>
      <c r="TA3" s="192"/>
      <c r="TB3" s="193"/>
      <c r="TC3" s="97" t="s">
        <v>1632</v>
      </c>
      <c r="TD3" s="191" t="s">
        <v>606</v>
      </c>
      <c r="TE3" s="192"/>
      <c r="TF3" s="192"/>
      <c r="TG3" s="193"/>
      <c r="TH3" s="97" t="s">
        <v>1632</v>
      </c>
      <c r="TI3" s="191" t="s">
        <v>608</v>
      </c>
      <c r="TJ3" s="192"/>
      <c r="TK3" s="192"/>
      <c r="TL3" s="193"/>
      <c r="TM3" s="97" t="s">
        <v>1632</v>
      </c>
      <c r="TN3" s="191" t="s">
        <v>611</v>
      </c>
      <c r="TO3" s="192"/>
      <c r="TP3" s="192"/>
      <c r="TQ3" s="193"/>
      <c r="TR3" s="97" t="s">
        <v>1632</v>
      </c>
      <c r="TS3" s="191" t="s">
        <v>612</v>
      </c>
      <c r="TT3" s="192"/>
      <c r="TU3" s="192"/>
      <c r="TV3" s="193"/>
      <c r="TW3" s="97" t="s">
        <v>1632</v>
      </c>
      <c r="TX3" s="191" t="s">
        <v>614</v>
      </c>
      <c r="TY3" s="192"/>
      <c r="TZ3" s="192"/>
      <c r="UA3" s="193"/>
      <c r="UB3" s="97" t="s">
        <v>1632</v>
      </c>
      <c r="UC3" s="191" t="s">
        <v>616</v>
      </c>
      <c r="UD3" s="192"/>
      <c r="UE3" s="192"/>
      <c r="UF3" s="193"/>
      <c r="UG3" s="97" t="s">
        <v>1632</v>
      </c>
      <c r="UH3" s="191"/>
      <c r="UI3" s="192"/>
      <c r="UJ3" s="192"/>
      <c r="UK3" s="193"/>
      <c r="UL3" s="97" t="s">
        <v>1632</v>
      </c>
      <c r="UM3" s="191" t="s">
        <v>618</v>
      </c>
      <c r="UN3" s="192"/>
      <c r="UO3" s="192"/>
      <c r="UP3" s="193"/>
      <c r="UQ3" s="97" t="s">
        <v>1632</v>
      </c>
      <c r="UR3" s="191" t="s">
        <v>620</v>
      </c>
      <c r="US3" s="192"/>
      <c r="UT3" s="192"/>
      <c r="UU3" s="193"/>
      <c r="UV3" s="97" t="s">
        <v>1632</v>
      </c>
      <c r="UW3" s="191" t="s">
        <v>622</v>
      </c>
      <c r="UX3" s="192"/>
      <c r="UY3" s="192"/>
      <c r="UZ3" s="193"/>
      <c r="VA3" s="97" t="s">
        <v>1632</v>
      </c>
      <c r="VB3" s="191" t="s">
        <v>624</v>
      </c>
      <c r="VC3" s="192"/>
      <c r="VD3" s="192"/>
      <c r="VE3" s="193"/>
      <c r="VF3" s="97" t="s">
        <v>1632</v>
      </c>
      <c r="VG3" s="191" t="s">
        <v>626</v>
      </c>
      <c r="VH3" s="192"/>
      <c r="VI3" s="192"/>
      <c r="VJ3" s="193"/>
      <c r="VK3" s="295"/>
      <c r="VL3" s="296"/>
      <c r="VM3" s="296"/>
      <c r="VN3" s="296"/>
      <c r="VO3" s="297"/>
    </row>
    <row r="4" spans="1:587" ht="35.25" customHeight="1">
      <c r="A4" s="311"/>
      <c r="B4" s="312"/>
      <c r="C4" s="5" t="s">
        <v>78</v>
      </c>
      <c r="D4" s="287" t="s">
        <v>425</v>
      </c>
      <c r="E4" s="288"/>
      <c r="F4" s="288"/>
      <c r="G4" s="288"/>
      <c r="H4" s="5" t="s">
        <v>72</v>
      </c>
      <c r="I4" s="193" t="s">
        <v>428</v>
      </c>
      <c r="J4" s="263"/>
      <c r="K4" s="263"/>
      <c r="L4" s="263"/>
      <c r="M4" s="5" t="s">
        <v>72</v>
      </c>
      <c r="N4" s="193" t="s">
        <v>1708</v>
      </c>
      <c r="O4" s="263"/>
      <c r="P4" s="263"/>
      <c r="Q4" s="263"/>
      <c r="R4" s="5" t="s">
        <v>72</v>
      </c>
      <c r="S4" s="264" t="s">
        <v>1709</v>
      </c>
      <c r="T4" s="265"/>
      <c r="U4" s="265"/>
      <c r="V4" s="266"/>
      <c r="W4" s="5" t="s">
        <v>72</v>
      </c>
      <c r="X4" s="267" t="s">
        <v>433</v>
      </c>
      <c r="Y4" s="268"/>
      <c r="Z4" s="268"/>
      <c r="AA4" s="269"/>
      <c r="AB4" s="5" t="s">
        <v>72</v>
      </c>
      <c r="AC4" s="264" t="s">
        <v>435</v>
      </c>
      <c r="AD4" s="265"/>
      <c r="AE4" s="265"/>
      <c r="AF4" s="266"/>
      <c r="AG4" s="5" t="s">
        <v>72</v>
      </c>
      <c r="AH4" s="264" t="s">
        <v>437</v>
      </c>
      <c r="AI4" s="265"/>
      <c r="AJ4" s="265"/>
      <c r="AK4" s="266"/>
      <c r="AL4" s="5" t="s">
        <v>72</v>
      </c>
      <c r="AM4" s="193" t="s">
        <v>439</v>
      </c>
      <c r="AN4" s="263"/>
      <c r="AO4" s="263"/>
      <c r="AP4" s="263"/>
      <c r="AQ4" s="5" t="s">
        <v>72</v>
      </c>
      <c r="AR4" s="193" t="s">
        <v>441</v>
      </c>
      <c r="AS4" s="263"/>
      <c r="AT4" s="263"/>
      <c r="AU4" s="263"/>
      <c r="AV4" s="5" t="s">
        <v>72</v>
      </c>
      <c r="AW4" s="193" t="s">
        <v>443</v>
      </c>
      <c r="AX4" s="263"/>
      <c r="AY4" s="263"/>
      <c r="AZ4" s="263"/>
      <c r="BA4" s="5" t="s">
        <v>72</v>
      </c>
      <c r="BB4" s="193" t="s">
        <v>445</v>
      </c>
      <c r="BC4" s="263"/>
      <c r="BD4" s="263"/>
      <c r="BE4" s="263"/>
      <c r="BF4" s="5" t="s">
        <v>72</v>
      </c>
      <c r="BG4" s="193" t="s">
        <v>447</v>
      </c>
      <c r="BH4" s="263"/>
      <c r="BI4" s="263"/>
      <c r="BJ4" s="263"/>
      <c r="BK4" s="5" t="s">
        <v>72</v>
      </c>
      <c r="BL4" s="193" t="s">
        <v>431</v>
      </c>
      <c r="BM4" s="263"/>
      <c r="BN4" s="263"/>
      <c r="BO4" s="263"/>
      <c r="BP4" s="5" t="s">
        <v>72</v>
      </c>
      <c r="BQ4" s="264" t="s">
        <v>450</v>
      </c>
      <c r="BR4" s="265"/>
      <c r="BS4" s="265"/>
      <c r="BT4" s="266"/>
      <c r="BU4" s="5" t="s">
        <v>72</v>
      </c>
      <c r="BV4" s="193" t="s">
        <v>452</v>
      </c>
      <c r="BW4" s="263"/>
      <c r="BX4" s="263"/>
      <c r="BY4" s="263"/>
      <c r="BZ4" s="5" t="s">
        <v>72</v>
      </c>
      <c r="CA4" s="264" t="s">
        <v>454</v>
      </c>
      <c r="CB4" s="265"/>
      <c r="CC4" s="265"/>
      <c r="CD4" s="266"/>
      <c r="CE4" s="5" t="s">
        <v>72</v>
      </c>
      <c r="CF4" s="193" t="s">
        <v>456</v>
      </c>
      <c r="CG4" s="263"/>
      <c r="CH4" s="263"/>
      <c r="CI4" s="263"/>
      <c r="CJ4" s="5" t="s">
        <v>72</v>
      </c>
      <c r="CK4" s="193" t="s">
        <v>458</v>
      </c>
      <c r="CL4" s="263"/>
      <c r="CM4" s="263"/>
      <c r="CN4" s="263"/>
      <c r="CO4" s="45" t="s">
        <v>72</v>
      </c>
      <c r="CP4" s="193" t="s">
        <v>1253</v>
      </c>
      <c r="CQ4" s="263"/>
      <c r="CR4" s="263"/>
      <c r="CS4" s="263"/>
      <c r="CT4" s="5" t="s">
        <v>72</v>
      </c>
      <c r="CU4" s="193" t="s">
        <v>460</v>
      </c>
      <c r="CV4" s="263"/>
      <c r="CW4" s="263"/>
      <c r="CX4" s="263"/>
      <c r="CY4" s="5" t="s">
        <v>72</v>
      </c>
      <c r="CZ4" s="193" t="s">
        <v>431</v>
      </c>
      <c r="DA4" s="263"/>
      <c r="DB4" s="263"/>
      <c r="DC4" s="263"/>
      <c r="DD4" s="5" t="s">
        <v>72</v>
      </c>
      <c r="DE4" s="264"/>
      <c r="DF4" s="265"/>
      <c r="DG4" s="265"/>
      <c r="DH4" s="266"/>
      <c r="DI4" s="5" t="s">
        <v>72</v>
      </c>
      <c r="DJ4" s="193" t="s">
        <v>463</v>
      </c>
      <c r="DK4" s="263"/>
      <c r="DL4" s="263"/>
      <c r="DM4" s="263"/>
      <c r="DN4" s="5" t="s">
        <v>72</v>
      </c>
      <c r="DO4" s="267" t="s">
        <v>1707</v>
      </c>
      <c r="DP4" s="268"/>
      <c r="DQ4" s="268"/>
      <c r="DR4" s="269"/>
      <c r="DS4" s="5" t="s">
        <v>72</v>
      </c>
      <c r="DT4" s="193"/>
      <c r="DU4" s="263"/>
      <c r="DV4" s="263"/>
      <c r="DW4" s="263"/>
      <c r="DX4" s="5" t="s">
        <v>72</v>
      </c>
      <c r="DY4" s="193" t="s">
        <v>466</v>
      </c>
      <c r="DZ4" s="263"/>
      <c r="EA4" s="263"/>
      <c r="EB4" s="263"/>
      <c r="EC4" s="5" t="s">
        <v>72</v>
      </c>
      <c r="ED4" s="193" t="s">
        <v>468</v>
      </c>
      <c r="EE4" s="263"/>
      <c r="EF4" s="263"/>
      <c r="EG4" s="263"/>
      <c r="EH4" s="5" t="s">
        <v>72</v>
      </c>
      <c r="EI4" s="193" t="s">
        <v>470</v>
      </c>
      <c r="EJ4" s="263"/>
      <c r="EK4" s="263"/>
      <c r="EL4" s="263"/>
      <c r="EM4" s="5" t="s">
        <v>72</v>
      </c>
      <c r="EN4" s="193" t="s">
        <v>472</v>
      </c>
      <c r="EO4" s="263"/>
      <c r="EP4" s="263"/>
      <c r="EQ4" s="263"/>
      <c r="ER4" s="5" t="s">
        <v>72</v>
      </c>
      <c r="ES4" s="193" t="s">
        <v>474</v>
      </c>
      <c r="ET4" s="263"/>
      <c r="EU4" s="263"/>
      <c r="EV4" s="263"/>
      <c r="EW4" s="5" t="s">
        <v>72</v>
      </c>
      <c r="EX4" s="193" t="s">
        <v>476</v>
      </c>
      <c r="EY4" s="263"/>
      <c r="EZ4" s="263"/>
      <c r="FA4" s="263"/>
      <c r="FB4" s="5" t="s">
        <v>72</v>
      </c>
      <c r="FC4" s="193" t="s">
        <v>478</v>
      </c>
      <c r="FD4" s="263"/>
      <c r="FE4" s="263"/>
      <c r="FF4" s="263"/>
      <c r="FG4" s="5" t="s">
        <v>72</v>
      </c>
      <c r="FH4" s="193" t="s">
        <v>480</v>
      </c>
      <c r="FI4" s="263"/>
      <c r="FJ4" s="263"/>
      <c r="FK4" s="263"/>
      <c r="FL4" s="5" t="s">
        <v>72</v>
      </c>
      <c r="FM4" s="193" t="s">
        <v>431</v>
      </c>
      <c r="FN4" s="263"/>
      <c r="FO4" s="263"/>
      <c r="FP4" s="263"/>
      <c r="FQ4" s="5" t="s">
        <v>72</v>
      </c>
      <c r="FR4" s="287" t="s">
        <v>1537</v>
      </c>
      <c r="FS4" s="288"/>
      <c r="FT4" s="288"/>
      <c r="FU4" s="288"/>
      <c r="FV4" s="5" t="s">
        <v>72</v>
      </c>
      <c r="FW4" s="287" t="s">
        <v>1713</v>
      </c>
      <c r="FX4" s="288"/>
      <c r="FY4" s="288"/>
      <c r="FZ4" s="288"/>
      <c r="GA4" s="5" t="s">
        <v>72</v>
      </c>
      <c r="GB4" s="193" t="s">
        <v>485</v>
      </c>
      <c r="GC4" s="263"/>
      <c r="GD4" s="263"/>
      <c r="GE4" s="263"/>
      <c r="GF4" s="5" t="s">
        <v>72</v>
      </c>
      <c r="GG4" s="193" t="s">
        <v>487</v>
      </c>
      <c r="GH4" s="263"/>
      <c r="GI4" s="263"/>
      <c r="GJ4" s="263"/>
      <c r="GK4" s="5" t="s">
        <v>72</v>
      </c>
      <c r="GL4" s="193" t="s">
        <v>489</v>
      </c>
      <c r="GM4" s="263"/>
      <c r="GN4" s="263"/>
      <c r="GO4" s="263"/>
      <c r="GP4" s="5" t="s">
        <v>72</v>
      </c>
      <c r="GQ4" s="193" t="s">
        <v>491</v>
      </c>
      <c r="GR4" s="263"/>
      <c r="GS4" s="263"/>
      <c r="GT4" s="263"/>
      <c r="GU4" s="5" t="s">
        <v>72</v>
      </c>
      <c r="GV4" s="193" t="s">
        <v>493</v>
      </c>
      <c r="GW4" s="263"/>
      <c r="GX4" s="263"/>
      <c r="GY4" s="263"/>
      <c r="GZ4" s="5" t="s">
        <v>72</v>
      </c>
      <c r="HA4" s="264" t="s">
        <v>495</v>
      </c>
      <c r="HB4" s="265"/>
      <c r="HC4" s="265"/>
      <c r="HD4" s="266"/>
      <c r="HE4" s="5" t="s">
        <v>72</v>
      </c>
      <c r="HF4" s="193" t="s">
        <v>497</v>
      </c>
      <c r="HG4" s="263"/>
      <c r="HH4" s="263"/>
      <c r="HI4" s="263"/>
      <c r="HJ4" s="5" t="s">
        <v>72</v>
      </c>
      <c r="HK4" s="193" t="s">
        <v>499</v>
      </c>
      <c r="HL4" s="263"/>
      <c r="HM4" s="263"/>
      <c r="HN4" s="263"/>
      <c r="HO4" s="5" t="s">
        <v>72</v>
      </c>
      <c r="HP4" s="193" t="s">
        <v>1714</v>
      </c>
      <c r="HQ4" s="263"/>
      <c r="HR4" s="263"/>
      <c r="HS4" s="263"/>
      <c r="HT4" s="5" t="s">
        <v>72</v>
      </c>
      <c r="HU4" s="193" t="s">
        <v>502</v>
      </c>
      <c r="HV4" s="263"/>
      <c r="HW4" s="263"/>
      <c r="HX4" s="263"/>
      <c r="HY4" s="5" t="s">
        <v>72</v>
      </c>
      <c r="HZ4" s="267" t="s">
        <v>504</v>
      </c>
      <c r="IA4" s="268"/>
      <c r="IB4" s="268"/>
      <c r="IC4" s="269"/>
      <c r="ID4" s="5" t="s">
        <v>72</v>
      </c>
      <c r="IE4" s="193" t="s">
        <v>506</v>
      </c>
      <c r="IF4" s="263"/>
      <c r="IG4" s="263"/>
      <c r="IH4" s="263"/>
      <c r="II4" s="5" t="s">
        <v>72</v>
      </c>
      <c r="IJ4" s="193" t="s">
        <v>508</v>
      </c>
      <c r="IK4" s="263"/>
      <c r="IL4" s="263"/>
      <c r="IM4" s="263"/>
      <c r="IN4" s="5" t="s">
        <v>72</v>
      </c>
      <c r="IO4" s="193" t="s">
        <v>510</v>
      </c>
      <c r="IP4" s="263"/>
      <c r="IQ4" s="263"/>
      <c r="IR4" s="263"/>
      <c r="IS4" s="5" t="s">
        <v>72</v>
      </c>
      <c r="IT4" s="193" t="s">
        <v>512</v>
      </c>
      <c r="IU4" s="263"/>
      <c r="IV4" s="263"/>
      <c r="IW4" s="263"/>
      <c r="IX4" s="35" t="s">
        <v>72</v>
      </c>
      <c r="IY4" s="264" t="s">
        <v>514</v>
      </c>
      <c r="IZ4" s="265"/>
      <c r="JA4" s="265"/>
      <c r="JB4" s="266"/>
      <c r="JC4" s="35" t="s">
        <v>72</v>
      </c>
      <c r="JD4" s="266" t="s">
        <v>516</v>
      </c>
      <c r="JE4" s="286"/>
      <c r="JF4" s="286"/>
      <c r="JG4" s="286"/>
      <c r="JH4" s="35" t="s">
        <v>72</v>
      </c>
      <c r="JI4" s="193" t="s">
        <v>518</v>
      </c>
      <c r="JJ4" s="263"/>
      <c r="JK4" s="263"/>
      <c r="JL4" s="263"/>
      <c r="JM4" s="35" t="s">
        <v>72</v>
      </c>
      <c r="JN4" s="193" t="s">
        <v>520</v>
      </c>
      <c r="JO4" s="263"/>
      <c r="JP4" s="263"/>
      <c r="JQ4" s="263"/>
      <c r="JR4" s="35" t="s">
        <v>72</v>
      </c>
      <c r="JS4" s="193" t="s">
        <v>522</v>
      </c>
      <c r="JT4" s="263"/>
      <c r="JU4" s="263"/>
      <c r="JV4" s="263"/>
      <c r="JW4" s="35" t="s">
        <v>72</v>
      </c>
      <c r="JX4" s="193" t="s">
        <v>524</v>
      </c>
      <c r="JY4" s="263"/>
      <c r="JZ4" s="263"/>
      <c r="KA4" s="263"/>
      <c r="KB4" s="35" t="s">
        <v>72</v>
      </c>
      <c r="KC4" s="193" t="s">
        <v>526</v>
      </c>
      <c r="KD4" s="263"/>
      <c r="KE4" s="263"/>
      <c r="KF4" s="263"/>
      <c r="KG4" s="35" t="s">
        <v>72</v>
      </c>
      <c r="KH4" s="264" t="s">
        <v>528</v>
      </c>
      <c r="KI4" s="265"/>
      <c r="KJ4" s="265"/>
      <c r="KK4" s="266"/>
      <c r="KL4" s="35" t="s">
        <v>72</v>
      </c>
      <c r="KM4" s="191" t="s">
        <v>530</v>
      </c>
      <c r="KN4" s="192"/>
      <c r="KO4" s="192"/>
      <c r="KP4" s="193"/>
      <c r="KQ4" s="35" t="s">
        <v>72</v>
      </c>
      <c r="KR4" s="193" t="s">
        <v>532</v>
      </c>
      <c r="KS4" s="263"/>
      <c r="KT4" s="263"/>
      <c r="KU4" s="263"/>
      <c r="KV4" s="35" t="s">
        <v>72</v>
      </c>
      <c r="KW4" s="264" t="s">
        <v>534</v>
      </c>
      <c r="KX4" s="265"/>
      <c r="KY4" s="265"/>
      <c r="KZ4" s="266"/>
      <c r="LA4" s="35" t="s">
        <v>72</v>
      </c>
      <c r="LB4" s="193" t="s">
        <v>536</v>
      </c>
      <c r="LC4" s="263"/>
      <c r="LD4" s="263"/>
      <c r="LE4" s="263"/>
      <c r="LF4" s="45" t="s">
        <v>72</v>
      </c>
      <c r="LG4" s="193" t="s">
        <v>1245</v>
      </c>
      <c r="LH4" s="263"/>
      <c r="LI4" s="263"/>
      <c r="LJ4" s="263"/>
      <c r="LK4" s="45" t="s">
        <v>72</v>
      </c>
      <c r="LL4" s="193" t="s">
        <v>1247</v>
      </c>
      <c r="LM4" s="263"/>
      <c r="LN4" s="263"/>
      <c r="LO4" s="263"/>
      <c r="LP4" s="35" t="s">
        <v>72</v>
      </c>
      <c r="LQ4" s="193" t="s">
        <v>538</v>
      </c>
      <c r="LR4" s="263"/>
      <c r="LS4" s="263"/>
      <c r="LT4" s="263"/>
      <c r="LU4" s="35" t="s">
        <v>72</v>
      </c>
      <c r="LV4" s="193" t="s">
        <v>524</v>
      </c>
      <c r="LW4" s="263"/>
      <c r="LX4" s="263"/>
      <c r="LY4" s="263"/>
      <c r="LZ4" s="35" t="s">
        <v>72</v>
      </c>
      <c r="MA4" s="193" t="s">
        <v>541</v>
      </c>
      <c r="MB4" s="263"/>
      <c r="MC4" s="263"/>
      <c r="MD4" s="263"/>
      <c r="ME4" s="35" t="s">
        <v>72</v>
      </c>
      <c r="MF4" s="193" t="s">
        <v>543</v>
      </c>
      <c r="MG4" s="263"/>
      <c r="MH4" s="263"/>
      <c r="MI4" s="263"/>
      <c r="MJ4" s="35" t="s">
        <v>72</v>
      </c>
      <c r="MK4" s="193" t="s">
        <v>545</v>
      </c>
      <c r="ML4" s="263"/>
      <c r="MM4" s="263"/>
      <c r="MN4" s="263"/>
      <c r="MO4" s="35" t="s">
        <v>72</v>
      </c>
      <c r="MP4" s="264" t="s">
        <v>547</v>
      </c>
      <c r="MQ4" s="265"/>
      <c r="MR4" s="265"/>
      <c r="MS4" s="266"/>
      <c r="MT4" s="35" t="s">
        <v>72</v>
      </c>
      <c r="MU4" s="191" t="s">
        <v>549</v>
      </c>
      <c r="MV4" s="192"/>
      <c r="MW4" s="192"/>
      <c r="MX4" s="193"/>
      <c r="MY4" s="35" t="s">
        <v>72</v>
      </c>
      <c r="MZ4" s="193" t="s">
        <v>551</v>
      </c>
      <c r="NA4" s="263"/>
      <c r="NB4" s="263"/>
      <c r="NC4" s="263"/>
      <c r="ND4" s="35" t="s">
        <v>72</v>
      </c>
      <c r="NE4" s="193" t="s">
        <v>552</v>
      </c>
      <c r="NF4" s="263"/>
      <c r="NG4" s="263"/>
      <c r="NH4" s="263"/>
      <c r="NI4" s="35" t="s">
        <v>72</v>
      </c>
      <c r="NJ4" s="193" t="s">
        <v>555</v>
      </c>
      <c r="NK4" s="263"/>
      <c r="NL4" s="263"/>
      <c r="NM4" s="263"/>
      <c r="NN4" s="45" t="s">
        <v>72</v>
      </c>
      <c r="NO4" s="264" t="s">
        <v>1249</v>
      </c>
      <c r="NP4" s="265"/>
      <c r="NQ4" s="265"/>
      <c r="NR4" s="266"/>
      <c r="NS4" s="35" t="s">
        <v>72</v>
      </c>
      <c r="NT4" s="193" t="s">
        <v>557</v>
      </c>
      <c r="NU4" s="263"/>
      <c r="NV4" s="263"/>
      <c r="NW4" s="263"/>
      <c r="NX4" s="35" t="s">
        <v>72</v>
      </c>
      <c r="NY4" s="193" t="s">
        <v>559</v>
      </c>
      <c r="NZ4" s="263"/>
      <c r="OA4" s="263"/>
      <c r="OB4" s="263"/>
      <c r="OC4" s="35" t="s">
        <v>72</v>
      </c>
      <c r="OD4" s="193" t="s">
        <v>561</v>
      </c>
      <c r="OE4" s="263"/>
      <c r="OF4" s="263"/>
      <c r="OG4" s="263"/>
      <c r="OH4" s="35" t="s">
        <v>72</v>
      </c>
      <c r="OI4" s="193" t="s">
        <v>563</v>
      </c>
      <c r="OJ4" s="263"/>
      <c r="OK4" s="263"/>
      <c r="OL4" s="263"/>
      <c r="OM4" s="35" t="s">
        <v>72</v>
      </c>
      <c r="ON4" s="193" t="s">
        <v>565</v>
      </c>
      <c r="OO4" s="263"/>
      <c r="OP4" s="263"/>
      <c r="OQ4" s="263"/>
      <c r="OR4" s="35" t="s">
        <v>72</v>
      </c>
      <c r="OS4" s="193" t="s">
        <v>567</v>
      </c>
      <c r="OT4" s="263"/>
      <c r="OU4" s="263"/>
      <c r="OV4" s="263"/>
      <c r="OW4" s="35" t="s">
        <v>72</v>
      </c>
      <c r="OX4" s="193"/>
      <c r="OY4" s="263"/>
      <c r="OZ4" s="263"/>
      <c r="PA4" s="263"/>
      <c r="PB4" s="35" t="s">
        <v>72</v>
      </c>
      <c r="PC4" s="193" t="s">
        <v>568</v>
      </c>
      <c r="PD4" s="263"/>
      <c r="PE4" s="263"/>
      <c r="PF4" s="263"/>
      <c r="PG4" s="35" t="s">
        <v>72</v>
      </c>
      <c r="PH4" s="267" t="s">
        <v>571</v>
      </c>
      <c r="PI4" s="268"/>
      <c r="PJ4" s="268"/>
      <c r="PK4" s="269"/>
      <c r="PL4" s="35" t="s">
        <v>72</v>
      </c>
      <c r="PM4" s="183" t="s">
        <v>573</v>
      </c>
      <c r="PN4" s="184"/>
      <c r="PO4" s="184"/>
      <c r="PP4" s="181"/>
      <c r="PQ4" s="35" t="s">
        <v>72</v>
      </c>
      <c r="PR4" s="193" t="s">
        <v>575</v>
      </c>
      <c r="PS4" s="263"/>
      <c r="PT4" s="263"/>
      <c r="PU4" s="263"/>
      <c r="PV4" s="35" t="s">
        <v>72</v>
      </c>
      <c r="PW4" s="193" t="s">
        <v>577</v>
      </c>
      <c r="PX4" s="263"/>
      <c r="PY4" s="263"/>
      <c r="PZ4" s="263"/>
      <c r="QA4" s="45" t="s">
        <v>72</v>
      </c>
      <c r="QB4" s="197" t="s">
        <v>1250</v>
      </c>
      <c r="QC4" s="305"/>
      <c r="QD4" s="305"/>
      <c r="QE4" s="305"/>
      <c r="QF4" s="35" t="s">
        <v>72</v>
      </c>
      <c r="QG4" s="193" t="s">
        <v>578</v>
      </c>
      <c r="QH4" s="263"/>
      <c r="QI4" s="263"/>
      <c r="QJ4" s="263"/>
      <c r="QK4" s="35" t="s">
        <v>72</v>
      </c>
      <c r="QL4" s="193" t="s">
        <v>581</v>
      </c>
      <c r="QM4" s="263"/>
      <c r="QN4" s="263"/>
      <c r="QO4" s="263"/>
      <c r="QP4" s="35" t="s">
        <v>72</v>
      </c>
      <c r="QQ4" s="193" t="s">
        <v>583</v>
      </c>
      <c r="QR4" s="263"/>
      <c r="QS4" s="263"/>
      <c r="QT4" s="263"/>
      <c r="QU4" s="35" t="s">
        <v>72</v>
      </c>
      <c r="QV4" s="193" t="s">
        <v>585</v>
      </c>
      <c r="QW4" s="263"/>
      <c r="QX4" s="263"/>
      <c r="QY4" s="263"/>
      <c r="QZ4" s="35" t="s">
        <v>72</v>
      </c>
      <c r="RA4" s="193" t="s">
        <v>583</v>
      </c>
      <c r="RB4" s="263"/>
      <c r="RC4" s="263"/>
      <c r="RD4" s="263"/>
      <c r="RE4" s="35" t="s">
        <v>72</v>
      </c>
      <c r="RF4" s="193" t="s">
        <v>588</v>
      </c>
      <c r="RG4" s="263"/>
      <c r="RH4" s="263"/>
      <c r="RI4" s="263"/>
      <c r="RJ4" s="35" t="s">
        <v>72</v>
      </c>
      <c r="RK4" s="193" t="s">
        <v>590</v>
      </c>
      <c r="RL4" s="263"/>
      <c r="RM4" s="263"/>
      <c r="RN4" s="263"/>
      <c r="RO4" s="35" t="s">
        <v>72</v>
      </c>
      <c r="RP4" s="193" t="s">
        <v>583</v>
      </c>
      <c r="RQ4" s="263"/>
      <c r="RR4" s="263"/>
      <c r="RS4" s="263"/>
      <c r="RT4" s="35" t="s">
        <v>72</v>
      </c>
      <c r="RU4" s="264" t="s">
        <v>593</v>
      </c>
      <c r="RV4" s="265"/>
      <c r="RW4" s="265"/>
      <c r="RX4" s="266"/>
      <c r="RY4" s="37" t="s">
        <v>72</v>
      </c>
      <c r="RZ4" s="193" t="s">
        <v>595</v>
      </c>
      <c r="SA4" s="263"/>
      <c r="SB4" s="263"/>
      <c r="SC4" s="263"/>
      <c r="SD4" s="37" t="s">
        <v>72</v>
      </c>
      <c r="SE4" s="193" t="s">
        <v>597</v>
      </c>
      <c r="SF4" s="263"/>
      <c r="SG4" s="263"/>
      <c r="SH4" s="263"/>
      <c r="SI4" s="37" t="s">
        <v>72</v>
      </c>
      <c r="SJ4" s="193" t="s">
        <v>599</v>
      </c>
      <c r="SK4" s="263"/>
      <c r="SL4" s="263"/>
      <c r="SM4" s="263"/>
      <c r="SN4" s="37" t="s">
        <v>72</v>
      </c>
      <c r="SO4" s="193" t="s">
        <v>601</v>
      </c>
      <c r="SP4" s="263"/>
      <c r="SQ4" s="263"/>
      <c r="SR4" s="263"/>
      <c r="SS4" s="37" t="s">
        <v>72</v>
      </c>
      <c r="ST4" s="193" t="s">
        <v>603</v>
      </c>
      <c r="SU4" s="263"/>
      <c r="SV4" s="263"/>
      <c r="SW4" s="263"/>
      <c r="SX4" s="37" t="s">
        <v>72</v>
      </c>
      <c r="SY4" s="193" t="s">
        <v>605</v>
      </c>
      <c r="SZ4" s="263"/>
      <c r="TA4" s="263"/>
      <c r="TB4" s="263"/>
      <c r="TC4" s="37" t="s">
        <v>72</v>
      </c>
      <c r="TD4" s="193" t="s">
        <v>607</v>
      </c>
      <c r="TE4" s="263"/>
      <c r="TF4" s="263"/>
      <c r="TG4" s="263"/>
      <c r="TH4" s="37" t="s">
        <v>72</v>
      </c>
      <c r="TI4" s="193" t="s">
        <v>609</v>
      </c>
      <c r="TJ4" s="263"/>
      <c r="TK4" s="263"/>
      <c r="TL4" s="263"/>
      <c r="TM4" s="37" t="s">
        <v>72</v>
      </c>
      <c r="TN4" s="193" t="s">
        <v>610</v>
      </c>
      <c r="TO4" s="263"/>
      <c r="TP4" s="263"/>
      <c r="TQ4" s="263"/>
      <c r="TR4" s="37" t="s">
        <v>72</v>
      </c>
      <c r="TS4" s="193" t="s">
        <v>613</v>
      </c>
      <c r="TT4" s="263"/>
      <c r="TU4" s="263"/>
      <c r="TV4" s="263"/>
      <c r="TW4" s="37" t="s">
        <v>72</v>
      </c>
      <c r="TX4" s="193" t="s">
        <v>615</v>
      </c>
      <c r="TY4" s="263"/>
      <c r="TZ4" s="263"/>
      <c r="UA4" s="263"/>
      <c r="UB4" s="37" t="s">
        <v>72</v>
      </c>
      <c r="UC4" s="193" t="s">
        <v>617</v>
      </c>
      <c r="UD4" s="263"/>
      <c r="UE4" s="263"/>
      <c r="UF4" s="263"/>
      <c r="UG4" s="37" t="s">
        <v>72</v>
      </c>
      <c r="UH4" s="193"/>
      <c r="UI4" s="263"/>
      <c r="UJ4" s="263"/>
      <c r="UK4" s="263"/>
      <c r="UL4" s="37" t="s">
        <v>72</v>
      </c>
      <c r="UM4" s="218" t="s">
        <v>619</v>
      </c>
      <c r="UN4" s="219"/>
      <c r="UO4" s="219"/>
      <c r="UP4" s="189"/>
      <c r="UQ4" s="37" t="s">
        <v>72</v>
      </c>
      <c r="UR4" s="193" t="s">
        <v>621</v>
      </c>
      <c r="US4" s="263"/>
      <c r="UT4" s="263"/>
      <c r="UU4" s="263"/>
      <c r="UV4" s="37" t="s">
        <v>72</v>
      </c>
      <c r="UW4" s="193" t="s">
        <v>623</v>
      </c>
      <c r="UX4" s="263"/>
      <c r="UY4" s="263"/>
      <c r="UZ4" s="263"/>
      <c r="VA4" s="37" t="s">
        <v>72</v>
      </c>
      <c r="VB4" s="193" t="s">
        <v>625</v>
      </c>
      <c r="VC4" s="263"/>
      <c r="VD4" s="263"/>
      <c r="VE4" s="263"/>
      <c r="VF4" s="37" t="s">
        <v>72</v>
      </c>
      <c r="VG4" s="193" t="s">
        <v>627</v>
      </c>
      <c r="VH4" s="263"/>
      <c r="VI4" s="263"/>
      <c r="VJ4" s="263"/>
      <c r="VK4" s="298"/>
      <c r="VL4" s="299"/>
      <c r="VM4" s="299"/>
      <c r="VN4" s="299"/>
      <c r="VO4" s="300"/>
    </row>
    <row r="5" spans="1:587" s="23" customFormat="1" ht="51.75" customHeight="1">
      <c r="A5" s="141" t="s">
        <v>0</v>
      </c>
      <c r="B5" s="141" t="s">
        <v>1887</v>
      </c>
      <c r="C5" s="22" t="s">
        <v>1483</v>
      </c>
      <c r="D5" s="22" t="s">
        <v>74</v>
      </c>
      <c r="E5" s="22" t="s">
        <v>75</v>
      </c>
      <c r="F5" s="22" t="s">
        <v>76</v>
      </c>
      <c r="G5" s="22" t="s">
        <v>67</v>
      </c>
      <c r="H5" s="22" t="s">
        <v>73</v>
      </c>
      <c r="I5" s="22" t="s">
        <v>74</v>
      </c>
      <c r="J5" s="22" t="s">
        <v>75</v>
      </c>
      <c r="K5" s="22" t="s">
        <v>76</v>
      </c>
      <c r="L5" s="22" t="s">
        <v>67</v>
      </c>
      <c r="M5" s="22" t="s">
        <v>73</v>
      </c>
      <c r="N5" s="22" t="s">
        <v>74</v>
      </c>
      <c r="O5" s="22" t="s">
        <v>75</v>
      </c>
      <c r="P5" s="22" t="s">
        <v>76</v>
      </c>
      <c r="Q5" s="22" t="s">
        <v>67</v>
      </c>
      <c r="R5" s="22" t="s">
        <v>1484</v>
      </c>
      <c r="S5" s="22" t="s">
        <v>74</v>
      </c>
      <c r="T5" s="22" t="s">
        <v>75</v>
      </c>
      <c r="U5" s="22" t="s">
        <v>76</v>
      </c>
      <c r="V5" s="22" t="s">
        <v>67</v>
      </c>
      <c r="W5" s="22" t="s">
        <v>73</v>
      </c>
      <c r="X5" s="22" t="s">
        <v>74</v>
      </c>
      <c r="Y5" s="22" t="s">
        <v>75</v>
      </c>
      <c r="Z5" s="22" t="s">
        <v>76</v>
      </c>
      <c r="AA5" s="22" t="s">
        <v>67</v>
      </c>
      <c r="AB5" s="22" t="s">
        <v>1515</v>
      </c>
      <c r="AC5" s="22" t="s">
        <v>74</v>
      </c>
      <c r="AD5" s="22" t="s">
        <v>75</v>
      </c>
      <c r="AE5" s="22" t="s">
        <v>76</v>
      </c>
      <c r="AF5" s="22" t="s">
        <v>67</v>
      </c>
      <c r="AG5" s="22" t="s">
        <v>73</v>
      </c>
      <c r="AH5" s="22" t="s">
        <v>74</v>
      </c>
      <c r="AI5" s="22" t="s">
        <v>75</v>
      </c>
      <c r="AJ5" s="22" t="s">
        <v>76</v>
      </c>
      <c r="AK5" s="22" t="s">
        <v>67</v>
      </c>
      <c r="AL5" s="22" t="s">
        <v>73</v>
      </c>
      <c r="AM5" s="22" t="s">
        <v>74</v>
      </c>
      <c r="AN5" s="22" t="s">
        <v>75</v>
      </c>
      <c r="AO5" s="22" t="s">
        <v>76</v>
      </c>
      <c r="AP5" s="22" t="s">
        <v>67</v>
      </c>
      <c r="AQ5" s="22" t="s">
        <v>73</v>
      </c>
      <c r="AR5" s="22" t="s">
        <v>74</v>
      </c>
      <c r="AS5" s="22" t="s">
        <v>75</v>
      </c>
      <c r="AT5" s="22" t="s">
        <v>76</v>
      </c>
      <c r="AU5" s="22" t="s">
        <v>67</v>
      </c>
      <c r="AV5" s="22" t="s">
        <v>73</v>
      </c>
      <c r="AW5" s="22" t="s">
        <v>74</v>
      </c>
      <c r="AX5" s="22" t="s">
        <v>75</v>
      </c>
      <c r="AY5" s="22" t="s">
        <v>76</v>
      </c>
      <c r="AZ5" s="22" t="s">
        <v>67</v>
      </c>
      <c r="BA5" s="22" t="s">
        <v>73</v>
      </c>
      <c r="BB5" s="22" t="s">
        <v>74</v>
      </c>
      <c r="BC5" s="22" t="s">
        <v>75</v>
      </c>
      <c r="BD5" s="22" t="s">
        <v>76</v>
      </c>
      <c r="BE5" s="22" t="s">
        <v>67</v>
      </c>
      <c r="BF5" s="22" t="s">
        <v>73</v>
      </c>
      <c r="BG5" s="22" t="s">
        <v>74</v>
      </c>
      <c r="BH5" s="22" t="s">
        <v>75</v>
      </c>
      <c r="BI5" s="22" t="s">
        <v>76</v>
      </c>
      <c r="BJ5" s="22" t="s">
        <v>67</v>
      </c>
      <c r="BK5" s="22" t="s">
        <v>73</v>
      </c>
      <c r="BL5" s="22" t="s">
        <v>74</v>
      </c>
      <c r="BM5" s="22" t="s">
        <v>75</v>
      </c>
      <c r="BN5" s="22" t="s">
        <v>76</v>
      </c>
      <c r="BO5" s="22" t="s">
        <v>67</v>
      </c>
      <c r="BP5" s="22" t="s">
        <v>1569</v>
      </c>
      <c r="BQ5" s="22" t="s">
        <v>74</v>
      </c>
      <c r="BR5" s="22" t="s">
        <v>75</v>
      </c>
      <c r="BS5" s="22" t="s">
        <v>76</v>
      </c>
      <c r="BT5" s="22" t="s">
        <v>67</v>
      </c>
      <c r="BU5" s="22" t="s">
        <v>1571</v>
      </c>
      <c r="BV5" s="22" t="s">
        <v>74</v>
      </c>
      <c r="BW5" s="22" t="s">
        <v>75</v>
      </c>
      <c r="BX5" s="22" t="s">
        <v>76</v>
      </c>
      <c r="BY5" s="22" t="s">
        <v>67</v>
      </c>
      <c r="BZ5" s="22" t="s">
        <v>73</v>
      </c>
      <c r="CA5" s="22" t="s">
        <v>74</v>
      </c>
      <c r="CB5" s="22" t="s">
        <v>75</v>
      </c>
      <c r="CC5" s="22" t="s">
        <v>76</v>
      </c>
      <c r="CD5" s="22" t="s">
        <v>67</v>
      </c>
      <c r="CE5" s="22" t="s">
        <v>1562</v>
      </c>
      <c r="CF5" s="22" t="s">
        <v>74</v>
      </c>
      <c r="CG5" s="22" t="s">
        <v>75</v>
      </c>
      <c r="CH5" s="22" t="s">
        <v>76</v>
      </c>
      <c r="CI5" s="22" t="s">
        <v>67</v>
      </c>
      <c r="CJ5" s="22" t="s">
        <v>73</v>
      </c>
      <c r="CK5" s="22" t="s">
        <v>74</v>
      </c>
      <c r="CL5" s="22" t="s">
        <v>75</v>
      </c>
      <c r="CM5" s="22" t="s">
        <v>76</v>
      </c>
      <c r="CN5" s="22" t="s">
        <v>67</v>
      </c>
      <c r="CO5" s="22" t="s">
        <v>73</v>
      </c>
      <c r="CP5" s="22" t="s">
        <v>74</v>
      </c>
      <c r="CQ5" s="22" t="s">
        <v>75</v>
      </c>
      <c r="CR5" s="22" t="s">
        <v>76</v>
      </c>
      <c r="CS5" s="22" t="s">
        <v>67</v>
      </c>
      <c r="CT5" s="22" t="s">
        <v>73</v>
      </c>
      <c r="CU5" s="22" t="s">
        <v>74</v>
      </c>
      <c r="CV5" s="22" t="s">
        <v>75</v>
      </c>
      <c r="CW5" s="22" t="s">
        <v>76</v>
      </c>
      <c r="CX5" s="22" t="s">
        <v>67</v>
      </c>
      <c r="CY5" s="22" t="s">
        <v>73</v>
      </c>
      <c r="CZ5" s="22" t="s">
        <v>74</v>
      </c>
      <c r="DA5" s="22" t="s">
        <v>75</v>
      </c>
      <c r="DB5" s="22" t="s">
        <v>76</v>
      </c>
      <c r="DC5" s="22" t="s">
        <v>67</v>
      </c>
      <c r="DD5" s="22" t="s">
        <v>73</v>
      </c>
      <c r="DE5" s="22" t="s">
        <v>74</v>
      </c>
      <c r="DF5" s="22" t="s">
        <v>75</v>
      </c>
      <c r="DG5" s="22" t="s">
        <v>76</v>
      </c>
      <c r="DH5" s="22" t="s">
        <v>67</v>
      </c>
      <c r="DI5" s="22" t="s">
        <v>73</v>
      </c>
      <c r="DJ5" s="22" t="s">
        <v>74</v>
      </c>
      <c r="DK5" s="22" t="s">
        <v>75</v>
      </c>
      <c r="DL5" s="22" t="s">
        <v>76</v>
      </c>
      <c r="DM5" s="22" t="s">
        <v>67</v>
      </c>
      <c r="DN5" s="22" t="s">
        <v>73</v>
      </c>
      <c r="DO5" s="22" t="s">
        <v>74</v>
      </c>
      <c r="DP5" s="22" t="s">
        <v>75</v>
      </c>
      <c r="DQ5" s="22" t="s">
        <v>76</v>
      </c>
      <c r="DR5" s="22" t="s">
        <v>67</v>
      </c>
      <c r="DS5" s="22" t="s">
        <v>73</v>
      </c>
      <c r="DT5" s="22" t="s">
        <v>74</v>
      </c>
      <c r="DU5" s="22" t="s">
        <v>75</v>
      </c>
      <c r="DV5" s="22" t="s">
        <v>76</v>
      </c>
      <c r="DW5" s="22" t="s">
        <v>67</v>
      </c>
      <c r="DX5" s="22" t="s">
        <v>73</v>
      </c>
      <c r="DY5" s="22" t="s">
        <v>74</v>
      </c>
      <c r="DZ5" s="22" t="s">
        <v>75</v>
      </c>
      <c r="EA5" s="22" t="s">
        <v>76</v>
      </c>
      <c r="EB5" s="22" t="s">
        <v>67</v>
      </c>
      <c r="EC5" s="22" t="s">
        <v>73</v>
      </c>
      <c r="ED5" s="22" t="s">
        <v>74</v>
      </c>
      <c r="EE5" s="22" t="s">
        <v>75</v>
      </c>
      <c r="EF5" s="22" t="s">
        <v>76</v>
      </c>
      <c r="EG5" s="22" t="s">
        <v>67</v>
      </c>
      <c r="EH5" s="22" t="s">
        <v>73</v>
      </c>
      <c r="EI5" s="22" t="s">
        <v>74</v>
      </c>
      <c r="EJ5" s="22" t="s">
        <v>75</v>
      </c>
      <c r="EK5" s="22" t="s">
        <v>76</v>
      </c>
      <c r="EL5" s="22" t="s">
        <v>67</v>
      </c>
      <c r="EM5" s="22" t="s">
        <v>73</v>
      </c>
      <c r="EN5" s="22" t="s">
        <v>74</v>
      </c>
      <c r="EO5" s="22" t="s">
        <v>75</v>
      </c>
      <c r="EP5" s="22" t="s">
        <v>76</v>
      </c>
      <c r="EQ5" s="22" t="s">
        <v>67</v>
      </c>
      <c r="ER5" s="22" t="s">
        <v>73</v>
      </c>
      <c r="ES5" s="22" t="s">
        <v>74</v>
      </c>
      <c r="ET5" s="22" t="s">
        <v>75</v>
      </c>
      <c r="EU5" s="22" t="s">
        <v>76</v>
      </c>
      <c r="EV5" s="22" t="s">
        <v>67</v>
      </c>
      <c r="EW5" s="22" t="s">
        <v>73</v>
      </c>
      <c r="EX5" s="22" t="s">
        <v>74</v>
      </c>
      <c r="EY5" s="22" t="s">
        <v>75</v>
      </c>
      <c r="EZ5" s="22" t="s">
        <v>76</v>
      </c>
      <c r="FA5" s="22" t="s">
        <v>67</v>
      </c>
      <c r="FB5" s="22" t="s">
        <v>73</v>
      </c>
      <c r="FC5" s="22" t="s">
        <v>74</v>
      </c>
      <c r="FD5" s="22" t="s">
        <v>75</v>
      </c>
      <c r="FE5" s="22" t="s">
        <v>76</v>
      </c>
      <c r="FF5" s="22" t="s">
        <v>67</v>
      </c>
      <c r="FG5" s="22" t="s">
        <v>73</v>
      </c>
      <c r="FH5" s="22" t="s">
        <v>74</v>
      </c>
      <c r="FI5" s="22" t="s">
        <v>75</v>
      </c>
      <c r="FJ5" s="22" t="s">
        <v>76</v>
      </c>
      <c r="FK5" s="22" t="s">
        <v>67</v>
      </c>
      <c r="FL5" s="22" t="s">
        <v>73</v>
      </c>
      <c r="FM5" s="22" t="s">
        <v>74</v>
      </c>
      <c r="FN5" s="22" t="s">
        <v>75</v>
      </c>
      <c r="FO5" s="22" t="s">
        <v>76</v>
      </c>
      <c r="FP5" s="22" t="s">
        <v>67</v>
      </c>
      <c r="FQ5" s="22" t="s">
        <v>73</v>
      </c>
      <c r="FR5" s="22" t="s">
        <v>74</v>
      </c>
      <c r="FS5" s="22" t="s">
        <v>75</v>
      </c>
      <c r="FT5" s="22" t="s">
        <v>76</v>
      </c>
      <c r="FU5" s="22" t="s">
        <v>67</v>
      </c>
      <c r="FV5" s="22" t="s">
        <v>73</v>
      </c>
      <c r="FW5" s="22" t="s">
        <v>74</v>
      </c>
      <c r="FX5" s="22" t="s">
        <v>75</v>
      </c>
      <c r="FY5" s="22" t="s">
        <v>76</v>
      </c>
      <c r="FZ5" s="22" t="s">
        <v>67</v>
      </c>
      <c r="GA5" s="22" t="s">
        <v>73</v>
      </c>
      <c r="GB5" s="22" t="s">
        <v>74</v>
      </c>
      <c r="GC5" s="22" t="s">
        <v>75</v>
      </c>
      <c r="GD5" s="22" t="s">
        <v>76</v>
      </c>
      <c r="GE5" s="22" t="s">
        <v>67</v>
      </c>
      <c r="GF5" s="22" t="s">
        <v>1592</v>
      </c>
      <c r="GG5" s="22" t="s">
        <v>74</v>
      </c>
      <c r="GH5" s="22" t="s">
        <v>75</v>
      </c>
      <c r="GI5" s="22" t="s">
        <v>76</v>
      </c>
      <c r="GJ5" s="22" t="s">
        <v>67</v>
      </c>
      <c r="GK5" s="22" t="s">
        <v>73</v>
      </c>
      <c r="GL5" s="22" t="s">
        <v>74</v>
      </c>
      <c r="GM5" s="22" t="s">
        <v>75</v>
      </c>
      <c r="GN5" s="22" t="s">
        <v>76</v>
      </c>
      <c r="GO5" s="22" t="s">
        <v>67</v>
      </c>
      <c r="GP5" s="22" t="s">
        <v>73</v>
      </c>
      <c r="GQ5" s="22" t="s">
        <v>74</v>
      </c>
      <c r="GR5" s="22" t="s">
        <v>75</v>
      </c>
      <c r="GS5" s="22" t="s">
        <v>76</v>
      </c>
      <c r="GT5" s="22" t="s">
        <v>67</v>
      </c>
      <c r="GU5" s="22" t="s">
        <v>73</v>
      </c>
      <c r="GV5" s="22" t="s">
        <v>74</v>
      </c>
      <c r="GW5" s="22" t="s">
        <v>75</v>
      </c>
      <c r="GX5" s="22" t="s">
        <v>76</v>
      </c>
      <c r="GY5" s="22" t="s">
        <v>67</v>
      </c>
      <c r="GZ5" s="22" t="s">
        <v>73</v>
      </c>
      <c r="HA5" s="22" t="s">
        <v>74</v>
      </c>
      <c r="HB5" s="22" t="s">
        <v>75</v>
      </c>
      <c r="HC5" s="22" t="s">
        <v>76</v>
      </c>
      <c r="HD5" s="22" t="s">
        <v>67</v>
      </c>
      <c r="HE5" s="22" t="s">
        <v>73</v>
      </c>
      <c r="HF5" s="22" t="s">
        <v>74</v>
      </c>
      <c r="HG5" s="22" t="s">
        <v>75</v>
      </c>
      <c r="HH5" s="22" t="s">
        <v>76</v>
      </c>
      <c r="HI5" s="22" t="s">
        <v>67</v>
      </c>
      <c r="HJ5" s="22" t="s">
        <v>73</v>
      </c>
      <c r="HK5" s="22" t="s">
        <v>74</v>
      </c>
      <c r="HL5" s="22" t="s">
        <v>75</v>
      </c>
      <c r="HM5" s="22" t="s">
        <v>76</v>
      </c>
      <c r="HN5" s="22" t="s">
        <v>67</v>
      </c>
      <c r="HO5" s="22" t="s">
        <v>1564</v>
      </c>
      <c r="HP5" s="22" t="s">
        <v>74</v>
      </c>
      <c r="HQ5" s="22" t="s">
        <v>75</v>
      </c>
      <c r="HR5" s="22" t="s">
        <v>76</v>
      </c>
      <c r="HS5" s="22" t="s">
        <v>67</v>
      </c>
      <c r="HT5" s="22" t="s">
        <v>73</v>
      </c>
      <c r="HU5" s="22" t="s">
        <v>74</v>
      </c>
      <c r="HV5" s="22" t="s">
        <v>75</v>
      </c>
      <c r="HW5" s="22" t="s">
        <v>76</v>
      </c>
      <c r="HX5" s="22" t="s">
        <v>67</v>
      </c>
      <c r="HY5" s="22" t="s">
        <v>73</v>
      </c>
      <c r="HZ5" s="22" t="s">
        <v>74</v>
      </c>
      <c r="IA5" s="22" t="s">
        <v>75</v>
      </c>
      <c r="IB5" s="22" t="s">
        <v>76</v>
      </c>
      <c r="IC5" s="22" t="s">
        <v>67</v>
      </c>
      <c r="ID5" s="22" t="s">
        <v>73</v>
      </c>
      <c r="IE5" s="22" t="s">
        <v>74</v>
      </c>
      <c r="IF5" s="22" t="s">
        <v>75</v>
      </c>
      <c r="IG5" s="22" t="s">
        <v>76</v>
      </c>
      <c r="IH5" s="22" t="s">
        <v>67</v>
      </c>
      <c r="II5" s="22" t="s">
        <v>1485</v>
      </c>
      <c r="IJ5" s="22" t="s">
        <v>74</v>
      </c>
      <c r="IK5" s="22" t="s">
        <v>75</v>
      </c>
      <c r="IL5" s="22" t="s">
        <v>76</v>
      </c>
      <c r="IM5" s="22" t="s">
        <v>67</v>
      </c>
      <c r="IN5" s="22" t="s">
        <v>1486</v>
      </c>
      <c r="IO5" s="22" t="s">
        <v>74</v>
      </c>
      <c r="IP5" s="22" t="s">
        <v>75</v>
      </c>
      <c r="IQ5" s="22" t="s">
        <v>76</v>
      </c>
      <c r="IR5" s="22" t="s">
        <v>67</v>
      </c>
      <c r="IS5" s="90" t="s">
        <v>1487</v>
      </c>
      <c r="IT5" s="22" t="s">
        <v>74</v>
      </c>
      <c r="IU5" s="22" t="s">
        <v>75</v>
      </c>
      <c r="IV5" s="22" t="s">
        <v>76</v>
      </c>
      <c r="IW5" s="22" t="s">
        <v>67</v>
      </c>
      <c r="IX5" s="68" t="s">
        <v>1488</v>
      </c>
      <c r="IY5" s="22" t="s">
        <v>74</v>
      </c>
      <c r="IZ5" s="22" t="s">
        <v>75</v>
      </c>
      <c r="JA5" s="22" t="s">
        <v>76</v>
      </c>
      <c r="JB5" s="22" t="s">
        <v>67</v>
      </c>
      <c r="JC5" s="22" t="s">
        <v>1496</v>
      </c>
      <c r="JD5" s="22" t="s">
        <v>74</v>
      </c>
      <c r="JE5" s="22" t="s">
        <v>75</v>
      </c>
      <c r="JF5" s="22" t="s">
        <v>76</v>
      </c>
      <c r="JG5" s="22" t="s">
        <v>67</v>
      </c>
      <c r="JH5" s="22" t="s">
        <v>1489</v>
      </c>
      <c r="JI5" s="22" t="s">
        <v>74</v>
      </c>
      <c r="JJ5" s="22" t="s">
        <v>75</v>
      </c>
      <c r="JK5" s="22" t="s">
        <v>76</v>
      </c>
      <c r="JL5" s="22" t="s">
        <v>67</v>
      </c>
      <c r="JM5" s="22" t="s">
        <v>1490</v>
      </c>
      <c r="JN5" s="22" t="s">
        <v>74</v>
      </c>
      <c r="JO5" s="22" t="s">
        <v>75</v>
      </c>
      <c r="JP5" s="22" t="s">
        <v>76</v>
      </c>
      <c r="JQ5" s="22" t="s">
        <v>67</v>
      </c>
      <c r="JR5" s="117" t="s">
        <v>1719</v>
      </c>
      <c r="JS5" s="22" t="s">
        <v>74</v>
      </c>
      <c r="JT5" s="22" t="s">
        <v>75</v>
      </c>
      <c r="JU5" s="22" t="s">
        <v>76</v>
      </c>
      <c r="JV5" s="22" t="s">
        <v>67</v>
      </c>
      <c r="JW5" s="22" t="s">
        <v>1720</v>
      </c>
      <c r="JX5" s="22" t="s">
        <v>74</v>
      </c>
      <c r="JY5" s="22" t="s">
        <v>75</v>
      </c>
      <c r="JZ5" s="22" t="s">
        <v>76</v>
      </c>
      <c r="KA5" s="22" t="s">
        <v>67</v>
      </c>
      <c r="KB5" s="22" t="s">
        <v>73</v>
      </c>
      <c r="KC5" s="22" t="s">
        <v>74</v>
      </c>
      <c r="KD5" s="22" t="s">
        <v>75</v>
      </c>
      <c r="KE5" s="22" t="s">
        <v>76</v>
      </c>
      <c r="KF5" s="22" t="s">
        <v>67</v>
      </c>
      <c r="KG5" s="22" t="s">
        <v>73</v>
      </c>
      <c r="KH5" s="22" t="s">
        <v>74</v>
      </c>
      <c r="KI5" s="22" t="s">
        <v>75</v>
      </c>
      <c r="KJ5" s="22" t="s">
        <v>76</v>
      </c>
      <c r="KK5" s="22" t="s">
        <v>67</v>
      </c>
      <c r="KL5" s="22" t="s">
        <v>73</v>
      </c>
      <c r="KM5" s="22" t="s">
        <v>74</v>
      </c>
      <c r="KN5" s="22" t="s">
        <v>75</v>
      </c>
      <c r="KO5" s="22" t="s">
        <v>76</v>
      </c>
      <c r="KP5" s="22" t="s">
        <v>67</v>
      </c>
      <c r="KQ5" s="22" t="s">
        <v>73</v>
      </c>
      <c r="KR5" s="22" t="s">
        <v>74</v>
      </c>
      <c r="KS5" s="22" t="s">
        <v>75</v>
      </c>
      <c r="KT5" s="22" t="s">
        <v>76</v>
      </c>
      <c r="KU5" s="22" t="s">
        <v>67</v>
      </c>
      <c r="KV5" s="22" t="s">
        <v>73</v>
      </c>
      <c r="KW5" s="22" t="s">
        <v>74</v>
      </c>
      <c r="KX5" s="22" t="s">
        <v>75</v>
      </c>
      <c r="KY5" s="22" t="s">
        <v>76</v>
      </c>
      <c r="KZ5" s="22" t="s">
        <v>67</v>
      </c>
      <c r="LA5" s="22" t="s">
        <v>73</v>
      </c>
      <c r="LB5" s="22" t="s">
        <v>74</v>
      </c>
      <c r="LC5" s="22" t="s">
        <v>75</v>
      </c>
      <c r="LD5" s="22" t="s">
        <v>76</v>
      </c>
      <c r="LE5" s="22" t="s">
        <v>67</v>
      </c>
      <c r="LF5" s="22" t="s">
        <v>73</v>
      </c>
      <c r="LG5" s="22" t="s">
        <v>74</v>
      </c>
      <c r="LH5" s="22" t="s">
        <v>75</v>
      </c>
      <c r="LI5" s="22" t="s">
        <v>76</v>
      </c>
      <c r="LJ5" s="22" t="s">
        <v>67</v>
      </c>
      <c r="LK5" s="22" t="s">
        <v>73</v>
      </c>
      <c r="LL5" s="22" t="s">
        <v>74</v>
      </c>
      <c r="LM5" s="22" t="s">
        <v>75</v>
      </c>
      <c r="LN5" s="22" t="s">
        <v>76</v>
      </c>
      <c r="LO5" s="22" t="s">
        <v>67</v>
      </c>
      <c r="LP5" s="22" t="s">
        <v>73</v>
      </c>
      <c r="LQ5" s="22" t="s">
        <v>74</v>
      </c>
      <c r="LR5" s="22" t="s">
        <v>75</v>
      </c>
      <c r="LS5" s="22" t="s">
        <v>76</v>
      </c>
      <c r="LT5" s="22" t="s">
        <v>67</v>
      </c>
      <c r="LU5" s="22" t="s">
        <v>73</v>
      </c>
      <c r="LV5" s="22" t="s">
        <v>74</v>
      </c>
      <c r="LW5" s="22" t="s">
        <v>75</v>
      </c>
      <c r="LX5" s="22" t="s">
        <v>76</v>
      </c>
      <c r="LY5" s="22" t="s">
        <v>67</v>
      </c>
      <c r="LZ5" s="22" t="s">
        <v>73</v>
      </c>
      <c r="MA5" s="22" t="s">
        <v>74</v>
      </c>
      <c r="MB5" s="22" t="s">
        <v>75</v>
      </c>
      <c r="MC5" s="22" t="s">
        <v>76</v>
      </c>
      <c r="MD5" s="22" t="s">
        <v>67</v>
      </c>
      <c r="ME5" s="22" t="s">
        <v>73</v>
      </c>
      <c r="MF5" s="22" t="s">
        <v>74</v>
      </c>
      <c r="MG5" s="22" t="s">
        <v>75</v>
      </c>
      <c r="MH5" s="22" t="s">
        <v>76</v>
      </c>
      <c r="MI5" s="22" t="s">
        <v>67</v>
      </c>
      <c r="MJ5" s="22" t="s">
        <v>73</v>
      </c>
      <c r="MK5" s="22" t="s">
        <v>74</v>
      </c>
      <c r="ML5" s="22" t="s">
        <v>75</v>
      </c>
      <c r="MM5" s="22" t="s">
        <v>76</v>
      </c>
      <c r="MN5" s="22" t="s">
        <v>67</v>
      </c>
      <c r="MO5" s="22" t="s">
        <v>1569</v>
      </c>
      <c r="MP5" s="22" t="s">
        <v>74</v>
      </c>
      <c r="MQ5" s="22" t="s">
        <v>75</v>
      </c>
      <c r="MR5" s="22" t="s">
        <v>76</v>
      </c>
      <c r="MS5" s="22" t="s">
        <v>67</v>
      </c>
      <c r="MT5" s="22" t="s">
        <v>73</v>
      </c>
      <c r="MU5" s="22" t="s">
        <v>74</v>
      </c>
      <c r="MV5" s="22" t="s">
        <v>75</v>
      </c>
      <c r="MW5" s="22" t="s">
        <v>76</v>
      </c>
      <c r="MX5" s="22" t="s">
        <v>67</v>
      </c>
      <c r="MY5" s="68" t="s">
        <v>1418</v>
      </c>
      <c r="MZ5" s="22" t="s">
        <v>74</v>
      </c>
      <c r="NA5" s="22" t="s">
        <v>75</v>
      </c>
      <c r="NB5" s="22" t="s">
        <v>76</v>
      </c>
      <c r="NC5" s="22" t="s">
        <v>67</v>
      </c>
      <c r="ND5" s="22" t="s">
        <v>73</v>
      </c>
      <c r="NE5" s="22" t="s">
        <v>74</v>
      </c>
      <c r="NF5" s="22" t="s">
        <v>75</v>
      </c>
      <c r="NG5" s="22" t="s">
        <v>76</v>
      </c>
      <c r="NH5" s="22" t="s">
        <v>67</v>
      </c>
      <c r="NI5" s="22" t="s">
        <v>1455</v>
      </c>
      <c r="NJ5" s="22" t="s">
        <v>1456</v>
      </c>
      <c r="NK5" s="22" t="s">
        <v>75</v>
      </c>
      <c r="NL5" s="22" t="s">
        <v>76</v>
      </c>
      <c r="NM5" s="22" t="s">
        <v>67</v>
      </c>
      <c r="NN5" s="22" t="s">
        <v>73</v>
      </c>
      <c r="NO5" s="22" t="s">
        <v>74</v>
      </c>
      <c r="NP5" s="22" t="s">
        <v>75</v>
      </c>
      <c r="NQ5" s="22" t="s">
        <v>76</v>
      </c>
      <c r="NR5" s="22" t="s">
        <v>67</v>
      </c>
      <c r="NS5" s="22" t="s">
        <v>73</v>
      </c>
      <c r="NT5" s="22" t="s">
        <v>74</v>
      </c>
      <c r="NU5" s="22" t="s">
        <v>75</v>
      </c>
      <c r="NV5" s="22" t="s">
        <v>76</v>
      </c>
      <c r="NW5" s="22" t="s">
        <v>67</v>
      </c>
      <c r="NX5" s="22" t="s">
        <v>73</v>
      </c>
      <c r="NY5" s="22" t="s">
        <v>74</v>
      </c>
      <c r="NZ5" s="22" t="s">
        <v>75</v>
      </c>
      <c r="OA5" s="22" t="s">
        <v>76</v>
      </c>
      <c r="OB5" s="22" t="s">
        <v>67</v>
      </c>
      <c r="OC5" s="22" t="s">
        <v>73</v>
      </c>
      <c r="OD5" s="22" t="s">
        <v>74</v>
      </c>
      <c r="OE5" s="22" t="s">
        <v>75</v>
      </c>
      <c r="OF5" s="22" t="s">
        <v>76</v>
      </c>
      <c r="OG5" s="22" t="s">
        <v>67</v>
      </c>
      <c r="OH5" s="22" t="s">
        <v>73</v>
      </c>
      <c r="OI5" s="22" t="s">
        <v>74</v>
      </c>
      <c r="OJ5" s="22" t="s">
        <v>75</v>
      </c>
      <c r="OK5" s="22" t="s">
        <v>76</v>
      </c>
      <c r="OL5" s="22" t="s">
        <v>67</v>
      </c>
      <c r="OM5" s="22" t="s">
        <v>73</v>
      </c>
      <c r="ON5" s="22" t="s">
        <v>74</v>
      </c>
      <c r="OO5" s="22" t="s">
        <v>75</v>
      </c>
      <c r="OP5" s="22" t="s">
        <v>76</v>
      </c>
      <c r="OQ5" s="22" t="s">
        <v>67</v>
      </c>
      <c r="OR5" s="22" t="s">
        <v>73</v>
      </c>
      <c r="OS5" s="22" t="s">
        <v>74</v>
      </c>
      <c r="OT5" s="22" t="s">
        <v>75</v>
      </c>
      <c r="OU5" s="22" t="s">
        <v>76</v>
      </c>
      <c r="OV5" s="22" t="s">
        <v>67</v>
      </c>
      <c r="OW5" s="22" t="s">
        <v>73</v>
      </c>
      <c r="OX5" s="22" t="s">
        <v>74</v>
      </c>
      <c r="OY5" s="22" t="s">
        <v>75</v>
      </c>
      <c r="OZ5" s="22" t="s">
        <v>76</v>
      </c>
      <c r="PA5" s="22" t="s">
        <v>67</v>
      </c>
      <c r="PB5" s="22" t="s">
        <v>73</v>
      </c>
      <c r="PC5" s="22" t="s">
        <v>74</v>
      </c>
      <c r="PD5" s="22" t="s">
        <v>75</v>
      </c>
      <c r="PE5" s="22" t="s">
        <v>76</v>
      </c>
      <c r="PF5" s="22" t="s">
        <v>67</v>
      </c>
      <c r="PG5" s="22" t="s">
        <v>73</v>
      </c>
      <c r="PH5" s="22" t="s">
        <v>74</v>
      </c>
      <c r="PI5" s="22" t="s">
        <v>75</v>
      </c>
      <c r="PJ5" s="22" t="s">
        <v>76</v>
      </c>
      <c r="PK5" s="22" t="s">
        <v>67</v>
      </c>
      <c r="PL5" s="22" t="s">
        <v>73</v>
      </c>
      <c r="PM5" s="22" t="s">
        <v>74</v>
      </c>
      <c r="PN5" s="22" t="s">
        <v>75</v>
      </c>
      <c r="PO5" s="22" t="s">
        <v>76</v>
      </c>
      <c r="PP5" s="22" t="s">
        <v>67</v>
      </c>
      <c r="PQ5" s="22" t="s">
        <v>73</v>
      </c>
      <c r="PR5" s="22" t="s">
        <v>74</v>
      </c>
      <c r="PS5" s="22" t="s">
        <v>75</v>
      </c>
      <c r="PT5" s="22" t="s">
        <v>76</v>
      </c>
      <c r="PU5" s="22" t="s">
        <v>67</v>
      </c>
      <c r="PV5" s="22" t="s">
        <v>73</v>
      </c>
      <c r="PW5" s="22" t="s">
        <v>74</v>
      </c>
      <c r="PX5" s="22" t="s">
        <v>75</v>
      </c>
      <c r="PY5" s="22" t="s">
        <v>76</v>
      </c>
      <c r="PZ5" s="22" t="s">
        <v>67</v>
      </c>
      <c r="QA5" s="22" t="s">
        <v>73</v>
      </c>
      <c r="QB5" s="22" t="s">
        <v>74</v>
      </c>
      <c r="QC5" s="22" t="s">
        <v>75</v>
      </c>
      <c r="QD5" s="22" t="s">
        <v>76</v>
      </c>
      <c r="QE5" s="22" t="s">
        <v>67</v>
      </c>
      <c r="QF5" s="22" t="s">
        <v>73</v>
      </c>
      <c r="QG5" s="22" t="s">
        <v>74</v>
      </c>
      <c r="QH5" s="22" t="s">
        <v>75</v>
      </c>
      <c r="QI5" s="22" t="s">
        <v>76</v>
      </c>
      <c r="QJ5" s="22" t="s">
        <v>67</v>
      </c>
      <c r="QK5" s="22" t="s">
        <v>73</v>
      </c>
      <c r="QL5" s="22" t="s">
        <v>74</v>
      </c>
      <c r="QM5" s="22" t="s">
        <v>75</v>
      </c>
      <c r="QN5" s="22" t="s">
        <v>76</v>
      </c>
      <c r="QO5" s="22" t="s">
        <v>67</v>
      </c>
      <c r="QP5" s="22" t="s">
        <v>73</v>
      </c>
      <c r="QQ5" s="22" t="s">
        <v>74</v>
      </c>
      <c r="QR5" s="22" t="s">
        <v>75</v>
      </c>
      <c r="QS5" s="22" t="s">
        <v>76</v>
      </c>
      <c r="QT5" s="22" t="s">
        <v>67</v>
      </c>
      <c r="QU5" s="22" t="s">
        <v>73</v>
      </c>
      <c r="QV5" s="22" t="s">
        <v>74</v>
      </c>
      <c r="QW5" s="22" t="s">
        <v>75</v>
      </c>
      <c r="QX5" s="22" t="s">
        <v>76</v>
      </c>
      <c r="QY5" s="22" t="s">
        <v>67</v>
      </c>
      <c r="QZ5" s="22" t="s">
        <v>73</v>
      </c>
      <c r="RA5" s="22" t="s">
        <v>74</v>
      </c>
      <c r="RB5" s="22" t="s">
        <v>75</v>
      </c>
      <c r="RC5" s="22" t="s">
        <v>76</v>
      </c>
      <c r="RD5" s="22" t="s">
        <v>67</v>
      </c>
      <c r="RE5" s="22" t="s">
        <v>73</v>
      </c>
      <c r="RF5" s="22" t="s">
        <v>74</v>
      </c>
      <c r="RG5" s="22" t="s">
        <v>75</v>
      </c>
      <c r="RH5" s="22" t="s">
        <v>76</v>
      </c>
      <c r="RI5" s="22" t="s">
        <v>67</v>
      </c>
      <c r="RJ5" s="22" t="s">
        <v>73</v>
      </c>
      <c r="RK5" s="22" t="s">
        <v>74</v>
      </c>
      <c r="RL5" s="22" t="s">
        <v>75</v>
      </c>
      <c r="RM5" s="22" t="s">
        <v>76</v>
      </c>
      <c r="RN5" s="22" t="s">
        <v>67</v>
      </c>
      <c r="RO5" s="22" t="s">
        <v>73</v>
      </c>
      <c r="RP5" s="22" t="s">
        <v>74</v>
      </c>
      <c r="RQ5" s="22" t="s">
        <v>75</v>
      </c>
      <c r="RR5" s="22" t="s">
        <v>76</v>
      </c>
      <c r="RS5" s="22" t="s">
        <v>67</v>
      </c>
      <c r="RT5" s="22" t="s">
        <v>73</v>
      </c>
      <c r="RU5" s="22" t="s">
        <v>74</v>
      </c>
      <c r="RV5" s="22" t="s">
        <v>75</v>
      </c>
      <c r="RW5" s="22" t="s">
        <v>76</v>
      </c>
      <c r="RX5" s="22" t="s">
        <v>67</v>
      </c>
      <c r="RY5" s="22" t="s">
        <v>73</v>
      </c>
      <c r="RZ5" s="22" t="s">
        <v>74</v>
      </c>
      <c r="SA5" s="22" t="s">
        <v>75</v>
      </c>
      <c r="SB5" s="22" t="s">
        <v>76</v>
      </c>
      <c r="SC5" s="22" t="s">
        <v>67</v>
      </c>
      <c r="SD5" s="22" t="s">
        <v>73</v>
      </c>
      <c r="SE5" s="22" t="s">
        <v>74</v>
      </c>
      <c r="SF5" s="22" t="s">
        <v>75</v>
      </c>
      <c r="SG5" s="22" t="s">
        <v>76</v>
      </c>
      <c r="SH5" s="22" t="s">
        <v>67</v>
      </c>
      <c r="SI5" s="22" t="s">
        <v>73</v>
      </c>
      <c r="SJ5" s="22" t="s">
        <v>74</v>
      </c>
      <c r="SK5" s="22" t="s">
        <v>75</v>
      </c>
      <c r="SL5" s="22" t="s">
        <v>76</v>
      </c>
      <c r="SM5" s="22" t="s">
        <v>67</v>
      </c>
      <c r="SN5" s="22" t="s">
        <v>73</v>
      </c>
      <c r="SO5" s="22" t="s">
        <v>74</v>
      </c>
      <c r="SP5" s="22" t="s">
        <v>75</v>
      </c>
      <c r="SQ5" s="22" t="s">
        <v>76</v>
      </c>
      <c r="SR5" s="22" t="s">
        <v>67</v>
      </c>
      <c r="SS5" s="22" t="s">
        <v>73</v>
      </c>
      <c r="ST5" s="22" t="s">
        <v>74</v>
      </c>
      <c r="SU5" s="22" t="s">
        <v>75</v>
      </c>
      <c r="SV5" s="22" t="s">
        <v>76</v>
      </c>
      <c r="SW5" s="22" t="s">
        <v>67</v>
      </c>
      <c r="SX5" s="22" t="s">
        <v>73</v>
      </c>
      <c r="SY5" s="22" t="s">
        <v>74</v>
      </c>
      <c r="SZ5" s="22" t="s">
        <v>75</v>
      </c>
      <c r="TA5" s="22" t="s">
        <v>76</v>
      </c>
      <c r="TB5" s="22" t="s">
        <v>67</v>
      </c>
      <c r="TC5" s="22" t="s">
        <v>73</v>
      </c>
      <c r="TD5" s="22" t="s">
        <v>74</v>
      </c>
      <c r="TE5" s="22" t="s">
        <v>75</v>
      </c>
      <c r="TF5" s="22" t="s">
        <v>76</v>
      </c>
      <c r="TG5" s="22" t="s">
        <v>67</v>
      </c>
      <c r="TH5" s="22" t="s">
        <v>73</v>
      </c>
      <c r="TI5" s="22" t="s">
        <v>74</v>
      </c>
      <c r="TJ5" s="22" t="s">
        <v>75</v>
      </c>
      <c r="TK5" s="22" t="s">
        <v>76</v>
      </c>
      <c r="TL5" s="22" t="s">
        <v>67</v>
      </c>
      <c r="TM5" s="22" t="s">
        <v>1542</v>
      </c>
      <c r="TN5" s="22" t="s">
        <v>74</v>
      </c>
      <c r="TO5" s="22" t="s">
        <v>75</v>
      </c>
      <c r="TP5" s="22" t="s">
        <v>76</v>
      </c>
      <c r="TQ5" s="22" t="s">
        <v>67</v>
      </c>
      <c r="TR5" s="22" t="s">
        <v>73</v>
      </c>
      <c r="TS5" s="22" t="s">
        <v>74</v>
      </c>
      <c r="TT5" s="22" t="s">
        <v>75</v>
      </c>
      <c r="TU5" s="22" t="s">
        <v>76</v>
      </c>
      <c r="TV5" s="22" t="s">
        <v>67</v>
      </c>
      <c r="TW5" s="22" t="s">
        <v>73</v>
      </c>
      <c r="TX5" s="22" t="s">
        <v>74</v>
      </c>
      <c r="TY5" s="22" t="s">
        <v>75</v>
      </c>
      <c r="TZ5" s="22" t="s">
        <v>76</v>
      </c>
      <c r="UA5" s="22" t="s">
        <v>67</v>
      </c>
      <c r="UB5" s="22" t="s">
        <v>73</v>
      </c>
      <c r="UC5" s="22" t="s">
        <v>74</v>
      </c>
      <c r="UD5" s="22" t="s">
        <v>75</v>
      </c>
      <c r="UE5" s="22" t="s">
        <v>76</v>
      </c>
      <c r="UF5" s="22" t="s">
        <v>67</v>
      </c>
      <c r="UG5" s="22" t="s">
        <v>73</v>
      </c>
      <c r="UH5" s="22" t="s">
        <v>74</v>
      </c>
      <c r="UI5" s="22" t="s">
        <v>75</v>
      </c>
      <c r="UJ5" s="22" t="s">
        <v>76</v>
      </c>
      <c r="UK5" s="22" t="s">
        <v>67</v>
      </c>
      <c r="UL5" s="22" t="s">
        <v>73</v>
      </c>
      <c r="UM5" s="22" t="s">
        <v>74</v>
      </c>
      <c r="UN5" s="22" t="s">
        <v>75</v>
      </c>
      <c r="UO5" s="22" t="s">
        <v>76</v>
      </c>
      <c r="UP5" s="22" t="s">
        <v>67</v>
      </c>
      <c r="UQ5" s="22" t="s">
        <v>73</v>
      </c>
      <c r="UR5" s="22" t="s">
        <v>74</v>
      </c>
      <c r="US5" s="22" t="s">
        <v>75</v>
      </c>
      <c r="UT5" s="22" t="s">
        <v>76</v>
      </c>
      <c r="UU5" s="22" t="s">
        <v>67</v>
      </c>
      <c r="UV5" s="22" t="s">
        <v>73</v>
      </c>
      <c r="UW5" s="22" t="s">
        <v>74</v>
      </c>
      <c r="UX5" s="22" t="s">
        <v>75</v>
      </c>
      <c r="UY5" s="22" t="s">
        <v>76</v>
      </c>
      <c r="UZ5" s="22" t="s">
        <v>67</v>
      </c>
      <c r="VA5" s="22" t="s">
        <v>73</v>
      </c>
      <c r="VB5" s="22" t="s">
        <v>74</v>
      </c>
      <c r="VC5" s="22" t="s">
        <v>75</v>
      </c>
      <c r="VD5" s="22" t="s">
        <v>76</v>
      </c>
      <c r="VE5" s="22" t="s">
        <v>67</v>
      </c>
      <c r="VF5" s="22" t="s">
        <v>73</v>
      </c>
      <c r="VG5" s="22" t="s">
        <v>74</v>
      </c>
      <c r="VH5" s="22" t="s">
        <v>75</v>
      </c>
      <c r="VI5" s="22" t="s">
        <v>76</v>
      </c>
      <c r="VJ5" s="22" t="s">
        <v>67</v>
      </c>
      <c r="VK5" s="22" t="s">
        <v>73</v>
      </c>
      <c r="VL5" s="22" t="s">
        <v>74</v>
      </c>
      <c r="VM5" s="22" t="s">
        <v>75</v>
      </c>
      <c r="VN5" s="22" t="s">
        <v>76</v>
      </c>
      <c r="VO5" s="22" t="s">
        <v>67</v>
      </c>
    </row>
    <row r="6" spans="1:587" s="9" customFormat="1" hidden="1">
      <c r="A6" s="6" t="s">
        <v>1</v>
      </c>
      <c r="B6" s="6" t="s">
        <v>2</v>
      </c>
      <c r="C6" s="7" t="s">
        <v>68</v>
      </c>
      <c r="D6" s="7" t="s">
        <v>69</v>
      </c>
      <c r="E6" s="7" t="s">
        <v>70</v>
      </c>
      <c r="F6" s="7" t="s">
        <v>71</v>
      </c>
      <c r="G6" s="8"/>
      <c r="H6" s="7" t="s">
        <v>68</v>
      </c>
      <c r="I6" s="7" t="s">
        <v>69</v>
      </c>
      <c r="J6" s="7" t="s">
        <v>70</v>
      </c>
      <c r="K6" s="7" t="s">
        <v>71</v>
      </c>
      <c r="L6" s="8"/>
      <c r="M6" s="7" t="s">
        <v>68</v>
      </c>
      <c r="N6" s="7" t="s">
        <v>69</v>
      </c>
      <c r="O6" s="7" t="s">
        <v>70</v>
      </c>
      <c r="P6" s="7" t="s">
        <v>71</v>
      </c>
      <c r="Q6" s="8"/>
      <c r="R6" s="7" t="s">
        <v>68</v>
      </c>
      <c r="S6" s="7" t="s">
        <v>69</v>
      </c>
      <c r="T6" s="7" t="s">
        <v>70</v>
      </c>
      <c r="U6" s="7" t="s">
        <v>71</v>
      </c>
      <c r="V6" s="8"/>
      <c r="W6" s="7" t="s">
        <v>68</v>
      </c>
      <c r="X6" s="7" t="s">
        <v>69</v>
      </c>
      <c r="Y6" s="7" t="s">
        <v>70</v>
      </c>
      <c r="Z6" s="7" t="s">
        <v>71</v>
      </c>
      <c r="AA6" s="8"/>
      <c r="AB6" s="7" t="s">
        <v>68</v>
      </c>
      <c r="AC6" s="7" t="s">
        <v>69</v>
      </c>
      <c r="AD6" s="7" t="s">
        <v>70</v>
      </c>
      <c r="AE6" s="7" t="s">
        <v>71</v>
      </c>
      <c r="AF6" s="8"/>
      <c r="AG6" s="7" t="s">
        <v>68</v>
      </c>
      <c r="AH6" s="7" t="s">
        <v>69</v>
      </c>
      <c r="AI6" s="7" t="s">
        <v>70</v>
      </c>
      <c r="AJ6" s="7" t="s">
        <v>71</v>
      </c>
      <c r="AK6" s="8"/>
      <c r="AL6" s="7" t="s">
        <v>68</v>
      </c>
      <c r="AM6" s="7" t="s">
        <v>69</v>
      </c>
      <c r="AN6" s="7" t="s">
        <v>70</v>
      </c>
      <c r="AO6" s="7" t="s">
        <v>71</v>
      </c>
      <c r="AP6" s="8"/>
      <c r="AQ6" s="7" t="s">
        <v>68</v>
      </c>
      <c r="AR6" s="7" t="s">
        <v>69</v>
      </c>
      <c r="AS6" s="7" t="s">
        <v>70</v>
      </c>
      <c r="AT6" s="7" t="s">
        <v>71</v>
      </c>
      <c r="AU6" s="8"/>
      <c r="AV6" s="7" t="s">
        <v>68</v>
      </c>
      <c r="AW6" s="7" t="s">
        <v>69</v>
      </c>
      <c r="AX6" s="7" t="s">
        <v>70</v>
      </c>
      <c r="AY6" s="7" t="s">
        <v>71</v>
      </c>
      <c r="AZ6" s="8"/>
      <c r="BA6" s="7" t="s">
        <v>68</v>
      </c>
      <c r="BB6" s="7" t="s">
        <v>69</v>
      </c>
      <c r="BC6" s="7" t="s">
        <v>70</v>
      </c>
      <c r="BD6" s="7" t="s">
        <v>71</v>
      </c>
      <c r="BE6" s="8"/>
      <c r="BF6" s="7" t="s">
        <v>68</v>
      </c>
      <c r="BG6" s="7" t="s">
        <v>69</v>
      </c>
      <c r="BH6" s="7" t="s">
        <v>70</v>
      </c>
      <c r="BI6" s="7" t="s">
        <v>71</v>
      </c>
      <c r="BJ6" s="8"/>
      <c r="BK6" s="7" t="s">
        <v>68</v>
      </c>
      <c r="BL6" s="7" t="s">
        <v>69</v>
      </c>
      <c r="BM6" s="7" t="s">
        <v>70</v>
      </c>
      <c r="BN6" s="7" t="s">
        <v>71</v>
      </c>
      <c r="BO6" s="8"/>
      <c r="BP6" s="7" t="s">
        <v>68</v>
      </c>
      <c r="BQ6" s="7" t="s">
        <v>69</v>
      </c>
      <c r="BR6" s="7" t="s">
        <v>70</v>
      </c>
      <c r="BS6" s="7" t="s">
        <v>71</v>
      </c>
      <c r="BT6" s="8"/>
      <c r="BU6" s="7" t="s">
        <v>68</v>
      </c>
      <c r="BV6" s="7" t="s">
        <v>69</v>
      </c>
      <c r="BW6" s="7" t="s">
        <v>70</v>
      </c>
      <c r="BX6" s="7" t="s">
        <v>71</v>
      </c>
      <c r="BY6" s="8"/>
      <c r="BZ6" s="7" t="s">
        <v>68</v>
      </c>
      <c r="CA6" s="7" t="s">
        <v>69</v>
      </c>
      <c r="CB6" s="7" t="s">
        <v>70</v>
      </c>
      <c r="CC6" s="7" t="s">
        <v>71</v>
      </c>
      <c r="CD6" s="8"/>
      <c r="CE6" s="7" t="s">
        <v>68</v>
      </c>
      <c r="CF6" s="7" t="s">
        <v>69</v>
      </c>
      <c r="CG6" s="7" t="s">
        <v>70</v>
      </c>
      <c r="CH6" s="7" t="s">
        <v>71</v>
      </c>
      <c r="CI6" s="8"/>
      <c r="CJ6" s="7" t="s">
        <v>68</v>
      </c>
      <c r="CK6" s="7" t="s">
        <v>69</v>
      </c>
      <c r="CL6" s="7" t="s">
        <v>70</v>
      </c>
      <c r="CM6" s="7" t="s">
        <v>71</v>
      </c>
      <c r="CN6" s="8"/>
      <c r="CO6" s="7" t="s">
        <v>68</v>
      </c>
      <c r="CP6" s="7" t="s">
        <v>69</v>
      </c>
      <c r="CQ6" s="7" t="s">
        <v>70</v>
      </c>
      <c r="CR6" s="7" t="s">
        <v>71</v>
      </c>
      <c r="CS6" s="8"/>
      <c r="CT6" s="7" t="s">
        <v>68</v>
      </c>
      <c r="CU6" s="7" t="s">
        <v>69</v>
      </c>
      <c r="CV6" s="7" t="s">
        <v>70</v>
      </c>
      <c r="CW6" s="7" t="s">
        <v>71</v>
      </c>
      <c r="CX6" s="8"/>
      <c r="CY6" s="7" t="s">
        <v>68</v>
      </c>
      <c r="CZ6" s="7" t="s">
        <v>69</v>
      </c>
      <c r="DA6" s="7" t="s">
        <v>70</v>
      </c>
      <c r="DB6" s="7" t="s">
        <v>71</v>
      </c>
      <c r="DC6" s="8"/>
      <c r="DD6" s="7" t="s">
        <v>68</v>
      </c>
      <c r="DE6" s="7" t="s">
        <v>69</v>
      </c>
      <c r="DF6" s="7" t="s">
        <v>70</v>
      </c>
      <c r="DG6" s="7" t="s">
        <v>71</v>
      </c>
      <c r="DH6" s="8"/>
      <c r="DI6" s="7" t="s">
        <v>68</v>
      </c>
      <c r="DJ6" s="7" t="s">
        <v>69</v>
      </c>
      <c r="DK6" s="7" t="s">
        <v>70</v>
      </c>
      <c r="DL6" s="7" t="s">
        <v>71</v>
      </c>
      <c r="DM6" s="8"/>
      <c r="DN6" s="7" t="s">
        <v>68</v>
      </c>
      <c r="DO6" s="7" t="s">
        <v>69</v>
      </c>
      <c r="DP6" s="7" t="s">
        <v>70</v>
      </c>
      <c r="DQ6" s="7" t="s">
        <v>71</v>
      </c>
      <c r="DR6" s="8"/>
      <c r="DS6" s="7" t="s">
        <v>68</v>
      </c>
      <c r="DT6" s="7" t="s">
        <v>69</v>
      </c>
      <c r="DU6" s="7" t="s">
        <v>70</v>
      </c>
      <c r="DV6" s="7" t="s">
        <v>71</v>
      </c>
      <c r="DW6" s="8"/>
      <c r="DX6" s="7" t="s">
        <v>68</v>
      </c>
      <c r="DY6" s="7" t="s">
        <v>69</v>
      </c>
      <c r="DZ6" s="7" t="s">
        <v>70</v>
      </c>
      <c r="EA6" s="7" t="s">
        <v>71</v>
      </c>
      <c r="EB6" s="8"/>
      <c r="EC6" s="7" t="s">
        <v>68</v>
      </c>
      <c r="ED6" s="7" t="s">
        <v>69</v>
      </c>
      <c r="EE6" s="7" t="s">
        <v>70</v>
      </c>
      <c r="EF6" s="7" t="s">
        <v>71</v>
      </c>
      <c r="EG6" s="8"/>
      <c r="EH6" s="7" t="s">
        <v>68</v>
      </c>
      <c r="EI6" s="7" t="s">
        <v>69</v>
      </c>
      <c r="EJ6" s="7" t="s">
        <v>70</v>
      </c>
      <c r="EK6" s="7" t="s">
        <v>71</v>
      </c>
      <c r="EL6" s="8"/>
      <c r="EM6" s="7" t="s">
        <v>68</v>
      </c>
      <c r="EN6" s="7" t="s">
        <v>69</v>
      </c>
      <c r="EO6" s="7" t="s">
        <v>70</v>
      </c>
      <c r="EP6" s="7" t="s">
        <v>71</v>
      </c>
      <c r="EQ6" s="8"/>
      <c r="ER6" s="7" t="s">
        <v>68</v>
      </c>
      <c r="ES6" s="7" t="s">
        <v>69</v>
      </c>
      <c r="ET6" s="7" t="s">
        <v>70</v>
      </c>
      <c r="EU6" s="7" t="s">
        <v>71</v>
      </c>
      <c r="EV6" s="8"/>
      <c r="EW6" s="7" t="s">
        <v>68</v>
      </c>
      <c r="EX6" s="7" t="s">
        <v>69</v>
      </c>
      <c r="EY6" s="7" t="s">
        <v>70</v>
      </c>
      <c r="EZ6" s="7" t="s">
        <v>71</v>
      </c>
      <c r="FA6" s="8"/>
      <c r="FB6" s="7" t="s">
        <v>68</v>
      </c>
      <c r="FC6" s="7" t="s">
        <v>69</v>
      </c>
      <c r="FD6" s="7" t="s">
        <v>70</v>
      </c>
      <c r="FE6" s="7" t="s">
        <v>71</v>
      </c>
      <c r="FF6" s="8"/>
      <c r="FG6" s="7" t="s">
        <v>68</v>
      </c>
      <c r="FH6" s="7" t="s">
        <v>69</v>
      </c>
      <c r="FI6" s="7" t="s">
        <v>70</v>
      </c>
      <c r="FJ6" s="7" t="s">
        <v>71</v>
      </c>
      <c r="FK6" s="8"/>
      <c r="FL6" s="7" t="s">
        <v>68</v>
      </c>
      <c r="FM6" s="7" t="s">
        <v>69</v>
      </c>
      <c r="FN6" s="7" t="s">
        <v>70</v>
      </c>
      <c r="FO6" s="7" t="s">
        <v>71</v>
      </c>
      <c r="FP6" s="8"/>
      <c r="FQ6" s="7" t="s">
        <v>68</v>
      </c>
      <c r="FR6" s="7" t="s">
        <v>69</v>
      </c>
      <c r="FS6" s="7" t="s">
        <v>70</v>
      </c>
      <c r="FT6" s="7" t="s">
        <v>71</v>
      </c>
      <c r="FU6" s="8"/>
      <c r="FV6" s="7" t="s">
        <v>68</v>
      </c>
      <c r="FW6" s="7" t="s">
        <v>69</v>
      </c>
      <c r="FX6" s="7" t="s">
        <v>70</v>
      </c>
      <c r="FY6" s="7" t="s">
        <v>71</v>
      </c>
      <c r="FZ6" s="8"/>
      <c r="GA6" s="7" t="s">
        <v>68</v>
      </c>
      <c r="GB6" s="7" t="s">
        <v>69</v>
      </c>
      <c r="GC6" s="7" t="s">
        <v>70</v>
      </c>
      <c r="GD6" s="7" t="s">
        <v>71</v>
      </c>
      <c r="GE6" s="8"/>
      <c r="GF6" s="7" t="s">
        <v>68</v>
      </c>
      <c r="GG6" s="7" t="s">
        <v>69</v>
      </c>
      <c r="GH6" s="7" t="s">
        <v>70</v>
      </c>
      <c r="GI6" s="7" t="s">
        <v>71</v>
      </c>
      <c r="GJ6" s="8"/>
      <c r="GK6" s="7" t="s">
        <v>68</v>
      </c>
      <c r="GL6" s="7" t="s">
        <v>69</v>
      </c>
      <c r="GM6" s="7" t="s">
        <v>70</v>
      </c>
      <c r="GN6" s="7" t="s">
        <v>71</v>
      </c>
      <c r="GO6" s="8"/>
      <c r="GP6" s="7" t="s">
        <v>68</v>
      </c>
      <c r="GQ6" s="7" t="s">
        <v>69</v>
      </c>
      <c r="GR6" s="7" t="s">
        <v>70</v>
      </c>
      <c r="GS6" s="7" t="s">
        <v>71</v>
      </c>
      <c r="GT6" s="8"/>
      <c r="GU6" s="7" t="s">
        <v>68</v>
      </c>
      <c r="GV6" s="7" t="s">
        <v>69</v>
      </c>
      <c r="GW6" s="7" t="s">
        <v>70</v>
      </c>
      <c r="GX6" s="7" t="s">
        <v>71</v>
      </c>
      <c r="GY6" s="8"/>
      <c r="GZ6" s="7" t="s">
        <v>68</v>
      </c>
      <c r="HA6" s="7" t="s">
        <v>69</v>
      </c>
      <c r="HB6" s="7" t="s">
        <v>70</v>
      </c>
      <c r="HC6" s="7" t="s">
        <v>71</v>
      </c>
      <c r="HD6" s="8"/>
      <c r="HE6" s="7" t="s">
        <v>68</v>
      </c>
      <c r="HF6" s="7" t="s">
        <v>69</v>
      </c>
      <c r="HG6" s="7" t="s">
        <v>70</v>
      </c>
      <c r="HH6" s="7" t="s">
        <v>71</v>
      </c>
      <c r="HI6" s="8"/>
      <c r="HJ6" s="7" t="s">
        <v>68</v>
      </c>
      <c r="HK6" s="7" t="s">
        <v>69</v>
      </c>
      <c r="HL6" s="7" t="s">
        <v>70</v>
      </c>
      <c r="HM6" s="7" t="s">
        <v>71</v>
      </c>
      <c r="HN6" s="8"/>
      <c r="HO6" s="7" t="s">
        <v>68</v>
      </c>
      <c r="HP6" s="7" t="s">
        <v>69</v>
      </c>
      <c r="HQ6" s="7" t="s">
        <v>70</v>
      </c>
      <c r="HR6" s="7" t="s">
        <v>71</v>
      </c>
      <c r="HS6" s="8"/>
      <c r="HT6" s="7" t="s">
        <v>68</v>
      </c>
      <c r="HU6" s="7" t="s">
        <v>69</v>
      </c>
      <c r="HV6" s="7" t="s">
        <v>70</v>
      </c>
      <c r="HW6" s="7" t="s">
        <v>71</v>
      </c>
      <c r="HX6" s="8"/>
      <c r="HY6" s="7" t="s">
        <v>68</v>
      </c>
      <c r="HZ6" s="7" t="s">
        <v>69</v>
      </c>
      <c r="IA6" s="7" t="s">
        <v>70</v>
      </c>
      <c r="IB6" s="7" t="s">
        <v>71</v>
      </c>
      <c r="IC6" s="8"/>
      <c r="ID6" s="7" t="s">
        <v>68</v>
      </c>
      <c r="IE6" s="7" t="s">
        <v>69</v>
      </c>
      <c r="IF6" s="7" t="s">
        <v>70</v>
      </c>
      <c r="IG6" s="7" t="s">
        <v>71</v>
      </c>
      <c r="IH6" s="8"/>
      <c r="II6" s="7" t="s">
        <v>68</v>
      </c>
      <c r="IJ6" s="7" t="s">
        <v>69</v>
      </c>
      <c r="IK6" s="7" t="s">
        <v>70</v>
      </c>
      <c r="IL6" s="7" t="s">
        <v>71</v>
      </c>
      <c r="IM6" s="8"/>
      <c r="IN6" s="7" t="s">
        <v>68</v>
      </c>
      <c r="IO6" s="7" t="s">
        <v>69</v>
      </c>
      <c r="IP6" s="7" t="s">
        <v>70</v>
      </c>
      <c r="IQ6" s="7" t="s">
        <v>71</v>
      </c>
      <c r="IR6" s="8"/>
      <c r="IS6" s="7" t="s">
        <v>68</v>
      </c>
      <c r="IT6" s="7" t="s">
        <v>69</v>
      </c>
      <c r="IU6" s="7" t="s">
        <v>70</v>
      </c>
      <c r="IV6" s="7" t="s">
        <v>71</v>
      </c>
      <c r="IW6" s="8"/>
      <c r="IX6" s="7" t="s">
        <v>68</v>
      </c>
      <c r="IY6" s="7" t="s">
        <v>69</v>
      </c>
      <c r="IZ6" s="7" t="s">
        <v>70</v>
      </c>
      <c r="JA6" s="7" t="s">
        <v>71</v>
      </c>
      <c r="JB6" s="8"/>
      <c r="JC6" s="7" t="s">
        <v>68</v>
      </c>
      <c r="JD6" s="7" t="s">
        <v>69</v>
      </c>
      <c r="JE6" s="7" t="s">
        <v>70</v>
      </c>
      <c r="JF6" s="7" t="s">
        <v>71</v>
      </c>
      <c r="JG6" s="8"/>
      <c r="JH6" s="7" t="s">
        <v>68</v>
      </c>
      <c r="JI6" s="7" t="s">
        <v>69</v>
      </c>
      <c r="JJ6" s="7" t="s">
        <v>70</v>
      </c>
      <c r="JK6" s="7" t="s">
        <v>71</v>
      </c>
      <c r="JL6" s="8"/>
      <c r="JM6" s="7" t="s">
        <v>68</v>
      </c>
      <c r="JN6" s="7" t="s">
        <v>69</v>
      </c>
      <c r="JO6" s="7" t="s">
        <v>70</v>
      </c>
      <c r="JP6" s="7" t="s">
        <v>71</v>
      </c>
      <c r="JQ6" s="8"/>
      <c r="JR6" s="7" t="s">
        <v>68</v>
      </c>
      <c r="JS6" s="7" t="s">
        <v>69</v>
      </c>
      <c r="JT6" s="7" t="s">
        <v>70</v>
      </c>
      <c r="JU6" s="7" t="s">
        <v>71</v>
      </c>
      <c r="JV6" s="8"/>
      <c r="JW6" s="7" t="s">
        <v>68</v>
      </c>
      <c r="JX6" s="7" t="s">
        <v>69</v>
      </c>
      <c r="JY6" s="7" t="s">
        <v>70</v>
      </c>
      <c r="JZ6" s="7" t="s">
        <v>71</v>
      </c>
      <c r="KA6" s="8"/>
      <c r="KB6" s="7" t="s">
        <v>68</v>
      </c>
      <c r="KC6" s="7" t="s">
        <v>69</v>
      </c>
      <c r="KD6" s="7" t="s">
        <v>70</v>
      </c>
      <c r="KE6" s="7" t="s">
        <v>71</v>
      </c>
      <c r="KF6" s="8"/>
      <c r="KG6" s="7" t="s">
        <v>68</v>
      </c>
      <c r="KH6" s="7" t="s">
        <v>69</v>
      </c>
      <c r="KI6" s="7" t="s">
        <v>70</v>
      </c>
      <c r="KJ6" s="7" t="s">
        <v>71</v>
      </c>
      <c r="KK6" s="8"/>
      <c r="KL6" s="7" t="s">
        <v>68</v>
      </c>
      <c r="KM6" s="7" t="s">
        <v>69</v>
      </c>
      <c r="KN6" s="7" t="s">
        <v>70</v>
      </c>
      <c r="KO6" s="7" t="s">
        <v>71</v>
      </c>
      <c r="KP6" s="8"/>
      <c r="KQ6" s="7" t="s">
        <v>68</v>
      </c>
      <c r="KR6" s="7" t="s">
        <v>69</v>
      </c>
      <c r="KS6" s="7" t="s">
        <v>70</v>
      </c>
      <c r="KT6" s="7" t="s">
        <v>71</v>
      </c>
      <c r="KU6" s="8"/>
      <c r="KV6" s="7" t="s">
        <v>68</v>
      </c>
      <c r="KW6" s="7" t="s">
        <v>69</v>
      </c>
      <c r="KX6" s="7" t="s">
        <v>70</v>
      </c>
      <c r="KY6" s="7" t="s">
        <v>71</v>
      </c>
      <c r="KZ6" s="8"/>
      <c r="LA6" s="7" t="s">
        <v>68</v>
      </c>
      <c r="LB6" s="7" t="s">
        <v>69</v>
      </c>
      <c r="LC6" s="7" t="s">
        <v>70</v>
      </c>
      <c r="LD6" s="7" t="s">
        <v>71</v>
      </c>
      <c r="LE6" s="8"/>
      <c r="LF6" s="7" t="s">
        <v>68</v>
      </c>
      <c r="LG6" s="7" t="s">
        <v>69</v>
      </c>
      <c r="LH6" s="7" t="s">
        <v>70</v>
      </c>
      <c r="LI6" s="7" t="s">
        <v>71</v>
      </c>
      <c r="LJ6" s="8"/>
      <c r="LK6" s="7" t="s">
        <v>68</v>
      </c>
      <c r="LL6" s="7" t="s">
        <v>69</v>
      </c>
      <c r="LM6" s="7" t="s">
        <v>70</v>
      </c>
      <c r="LN6" s="7" t="s">
        <v>71</v>
      </c>
      <c r="LO6" s="8"/>
      <c r="LP6" s="7" t="s">
        <v>68</v>
      </c>
      <c r="LQ6" s="7" t="s">
        <v>69</v>
      </c>
      <c r="LR6" s="7" t="s">
        <v>70</v>
      </c>
      <c r="LS6" s="7" t="s">
        <v>71</v>
      </c>
      <c r="LT6" s="8"/>
      <c r="LU6" s="7" t="s">
        <v>68</v>
      </c>
      <c r="LV6" s="7" t="s">
        <v>69</v>
      </c>
      <c r="LW6" s="7" t="s">
        <v>70</v>
      </c>
      <c r="LX6" s="7" t="s">
        <v>71</v>
      </c>
      <c r="LY6" s="8"/>
      <c r="LZ6" s="7" t="s">
        <v>68</v>
      </c>
      <c r="MA6" s="7" t="s">
        <v>69</v>
      </c>
      <c r="MB6" s="7" t="s">
        <v>70</v>
      </c>
      <c r="MC6" s="7" t="s">
        <v>71</v>
      </c>
      <c r="MD6" s="8"/>
      <c r="ME6" s="7" t="s">
        <v>68</v>
      </c>
      <c r="MF6" s="7" t="s">
        <v>69</v>
      </c>
      <c r="MG6" s="7" t="s">
        <v>70</v>
      </c>
      <c r="MH6" s="7" t="s">
        <v>71</v>
      </c>
      <c r="MI6" s="8"/>
      <c r="MJ6" s="7" t="s">
        <v>68</v>
      </c>
      <c r="MK6" s="7" t="s">
        <v>69</v>
      </c>
      <c r="ML6" s="7" t="s">
        <v>70</v>
      </c>
      <c r="MM6" s="7" t="s">
        <v>71</v>
      </c>
      <c r="MN6" s="8"/>
      <c r="MO6" s="7" t="s">
        <v>68</v>
      </c>
      <c r="MP6" s="7" t="s">
        <v>69</v>
      </c>
      <c r="MQ6" s="7" t="s">
        <v>70</v>
      </c>
      <c r="MR6" s="7" t="s">
        <v>71</v>
      </c>
      <c r="MS6" s="8"/>
      <c r="MT6" s="7" t="s">
        <v>68</v>
      </c>
      <c r="MU6" s="7" t="s">
        <v>69</v>
      </c>
      <c r="MV6" s="7" t="s">
        <v>70</v>
      </c>
      <c r="MW6" s="7" t="s">
        <v>71</v>
      </c>
      <c r="MX6" s="8"/>
      <c r="MY6" s="7" t="s">
        <v>68</v>
      </c>
      <c r="MZ6" s="7" t="s">
        <v>69</v>
      </c>
      <c r="NA6" s="7" t="s">
        <v>70</v>
      </c>
      <c r="NB6" s="7" t="s">
        <v>71</v>
      </c>
      <c r="NC6" s="8"/>
      <c r="ND6" s="7" t="s">
        <v>68</v>
      </c>
      <c r="NE6" s="7" t="s">
        <v>69</v>
      </c>
      <c r="NF6" s="7" t="s">
        <v>70</v>
      </c>
      <c r="NG6" s="7" t="s">
        <v>71</v>
      </c>
      <c r="NH6" s="8"/>
      <c r="NI6" s="7" t="s">
        <v>68</v>
      </c>
      <c r="NJ6" s="7" t="s">
        <v>69</v>
      </c>
      <c r="NK6" s="7" t="s">
        <v>70</v>
      </c>
      <c r="NL6" s="7" t="s">
        <v>71</v>
      </c>
      <c r="NM6" s="8"/>
      <c r="NN6" s="7" t="s">
        <v>68</v>
      </c>
      <c r="NO6" s="7" t="s">
        <v>69</v>
      </c>
      <c r="NP6" s="7" t="s">
        <v>70</v>
      </c>
      <c r="NQ6" s="7" t="s">
        <v>71</v>
      </c>
      <c r="NR6" s="8"/>
      <c r="NS6" s="7" t="s">
        <v>68</v>
      </c>
      <c r="NT6" s="7" t="s">
        <v>69</v>
      </c>
      <c r="NU6" s="7" t="s">
        <v>70</v>
      </c>
      <c r="NV6" s="7" t="s">
        <v>71</v>
      </c>
      <c r="NW6" s="8"/>
      <c r="NX6" s="7" t="s">
        <v>68</v>
      </c>
      <c r="NY6" s="7" t="s">
        <v>69</v>
      </c>
      <c r="NZ6" s="7" t="s">
        <v>70</v>
      </c>
      <c r="OA6" s="7" t="s">
        <v>71</v>
      </c>
      <c r="OB6" s="8"/>
      <c r="OC6" s="7" t="s">
        <v>68</v>
      </c>
      <c r="OD6" s="7" t="s">
        <v>69</v>
      </c>
      <c r="OE6" s="7" t="s">
        <v>70</v>
      </c>
      <c r="OF6" s="7" t="s">
        <v>71</v>
      </c>
      <c r="OG6" s="8"/>
      <c r="OH6" s="7" t="s">
        <v>68</v>
      </c>
      <c r="OI6" s="7" t="s">
        <v>69</v>
      </c>
      <c r="OJ6" s="7" t="s">
        <v>70</v>
      </c>
      <c r="OK6" s="7" t="s">
        <v>71</v>
      </c>
      <c r="OL6" s="8"/>
      <c r="OM6" s="7" t="s">
        <v>68</v>
      </c>
      <c r="ON6" s="7" t="s">
        <v>69</v>
      </c>
      <c r="OO6" s="7" t="s">
        <v>70</v>
      </c>
      <c r="OP6" s="7" t="s">
        <v>71</v>
      </c>
      <c r="OQ6" s="8"/>
      <c r="OR6" s="7" t="s">
        <v>68</v>
      </c>
      <c r="OS6" s="7" t="s">
        <v>69</v>
      </c>
      <c r="OT6" s="7" t="s">
        <v>70</v>
      </c>
      <c r="OU6" s="7" t="s">
        <v>71</v>
      </c>
      <c r="OV6" s="8"/>
      <c r="OW6" s="7" t="s">
        <v>68</v>
      </c>
      <c r="OX6" s="7" t="s">
        <v>69</v>
      </c>
      <c r="OY6" s="7" t="s">
        <v>70</v>
      </c>
      <c r="OZ6" s="7" t="s">
        <v>71</v>
      </c>
      <c r="PA6" s="8"/>
      <c r="PB6" s="7" t="s">
        <v>68</v>
      </c>
      <c r="PC6" s="7" t="s">
        <v>69</v>
      </c>
      <c r="PD6" s="7" t="s">
        <v>70</v>
      </c>
      <c r="PE6" s="7" t="s">
        <v>71</v>
      </c>
      <c r="PF6" s="8"/>
      <c r="PG6" s="7" t="s">
        <v>68</v>
      </c>
      <c r="PH6" s="7" t="s">
        <v>69</v>
      </c>
      <c r="PI6" s="7" t="s">
        <v>70</v>
      </c>
      <c r="PJ6" s="7" t="s">
        <v>71</v>
      </c>
      <c r="PK6" s="8"/>
      <c r="PL6" s="7" t="s">
        <v>68</v>
      </c>
      <c r="PM6" s="7" t="s">
        <v>69</v>
      </c>
      <c r="PN6" s="7" t="s">
        <v>70</v>
      </c>
      <c r="PO6" s="7" t="s">
        <v>71</v>
      </c>
      <c r="PP6" s="8"/>
      <c r="PQ6" s="7" t="s">
        <v>68</v>
      </c>
      <c r="PR6" s="7" t="s">
        <v>69</v>
      </c>
      <c r="PS6" s="7" t="s">
        <v>70</v>
      </c>
      <c r="PT6" s="7" t="s">
        <v>71</v>
      </c>
      <c r="PU6" s="8"/>
      <c r="PV6" s="7" t="s">
        <v>68</v>
      </c>
      <c r="PW6" s="7" t="s">
        <v>69</v>
      </c>
      <c r="PX6" s="7" t="s">
        <v>70</v>
      </c>
      <c r="PY6" s="7" t="s">
        <v>71</v>
      </c>
      <c r="PZ6" s="8"/>
      <c r="QA6" s="7" t="s">
        <v>68</v>
      </c>
      <c r="QB6" s="7" t="s">
        <v>69</v>
      </c>
      <c r="QC6" s="7" t="s">
        <v>70</v>
      </c>
      <c r="QD6" s="7" t="s">
        <v>71</v>
      </c>
      <c r="QE6" s="8"/>
      <c r="QF6" s="7" t="s">
        <v>68</v>
      </c>
      <c r="QG6" s="7" t="s">
        <v>69</v>
      </c>
      <c r="QH6" s="7" t="s">
        <v>70</v>
      </c>
      <c r="QI6" s="7" t="s">
        <v>71</v>
      </c>
      <c r="QJ6" s="8"/>
      <c r="QK6" s="7" t="s">
        <v>68</v>
      </c>
      <c r="QL6" s="7" t="s">
        <v>69</v>
      </c>
      <c r="QM6" s="7" t="s">
        <v>70</v>
      </c>
      <c r="QN6" s="7" t="s">
        <v>71</v>
      </c>
      <c r="QO6" s="8"/>
      <c r="QP6" s="7" t="s">
        <v>68</v>
      </c>
      <c r="QQ6" s="7" t="s">
        <v>69</v>
      </c>
      <c r="QR6" s="7" t="s">
        <v>70</v>
      </c>
      <c r="QS6" s="7" t="s">
        <v>71</v>
      </c>
      <c r="QT6" s="8"/>
      <c r="QU6" s="7" t="s">
        <v>68</v>
      </c>
      <c r="QV6" s="7" t="s">
        <v>69</v>
      </c>
      <c r="QW6" s="7" t="s">
        <v>70</v>
      </c>
      <c r="QX6" s="7" t="s">
        <v>71</v>
      </c>
      <c r="QY6" s="8"/>
      <c r="QZ6" s="7" t="s">
        <v>68</v>
      </c>
      <c r="RA6" s="7" t="s">
        <v>69</v>
      </c>
      <c r="RB6" s="7" t="s">
        <v>70</v>
      </c>
      <c r="RC6" s="7" t="s">
        <v>71</v>
      </c>
      <c r="RD6" s="8"/>
      <c r="RE6" s="7" t="s">
        <v>68</v>
      </c>
      <c r="RF6" s="7" t="s">
        <v>69</v>
      </c>
      <c r="RG6" s="7" t="s">
        <v>70</v>
      </c>
      <c r="RH6" s="7" t="s">
        <v>71</v>
      </c>
      <c r="RI6" s="8"/>
      <c r="RJ6" s="7" t="s">
        <v>68</v>
      </c>
      <c r="RK6" s="7" t="s">
        <v>69</v>
      </c>
      <c r="RL6" s="7" t="s">
        <v>70</v>
      </c>
      <c r="RM6" s="7" t="s">
        <v>71</v>
      </c>
      <c r="RN6" s="8"/>
      <c r="RO6" s="7" t="s">
        <v>68</v>
      </c>
      <c r="RP6" s="7" t="s">
        <v>69</v>
      </c>
      <c r="RQ6" s="7" t="s">
        <v>70</v>
      </c>
      <c r="RR6" s="7" t="s">
        <v>71</v>
      </c>
      <c r="RS6" s="8"/>
      <c r="RT6" s="7" t="s">
        <v>68</v>
      </c>
      <c r="RU6" s="7" t="s">
        <v>69</v>
      </c>
      <c r="RV6" s="7" t="s">
        <v>70</v>
      </c>
      <c r="RW6" s="7" t="s">
        <v>71</v>
      </c>
      <c r="RX6" s="8"/>
      <c r="RY6" s="7" t="s">
        <v>68</v>
      </c>
      <c r="RZ6" s="7" t="s">
        <v>69</v>
      </c>
      <c r="SA6" s="7" t="s">
        <v>70</v>
      </c>
      <c r="SB6" s="7" t="s">
        <v>71</v>
      </c>
      <c r="SC6" s="8"/>
      <c r="SD6" s="7" t="s">
        <v>68</v>
      </c>
      <c r="SE6" s="7" t="s">
        <v>69</v>
      </c>
      <c r="SF6" s="7" t="s">
        <v>70</v>
      </c>
      <c r="SG6" s="7" t="s">
        <v>71</v>
      </c>
      <c r="SH6" s="8"/>
      <c r="SI6" s="7" t="s">
        <v>68</v>
      </c>
      <c r="SJ6" s="7" t="s">
        <v>69</v>
      </c>
      <c r="SK6" s="7" t="s">
        <v>70</v>
      </c>
      <c r="SL6" s="7" t="s">
        <v>71</v>
      </c>
      <c r="SM6" s="8"/>
      <c r="SN6" s="7" t="s">
        <v>68</v>
      </c>
      <c r="SO6" s="7" t="s">
        <v>69</v>
      </c>
      <c r="SP6" s="7" t="s">
        <v>70</v>
      </c>
      <c r="SQ6" s="7" t="s">
        <v>71</v>
      </c>
      <c r="SR6" s="8"/>
      <c r="SS6" s="7" t="s">
        <v>68</v>
      </c>
      <c r="ST6" s="7" t="s">
        <v>69</v>
      </c>
      <c r="SU6" s="7" t="s">
        <v>70</v>
      </c>
      <c r="SV6" s="7" t="s">
        <v>71</v>
      </c>
      <c r="SW6" s="8"/>
      <c r="SX6" s="7" t="s">
        <v>68</v>
      </c>
      <c r="SY6" s="7" t="s">
        <v>69</v>
      </c>
      <c r="SZ6" s="7" t="s">
        <v>70</v>
      </c>
      <c r="TA6" s="7" t="s">
        <v>71</v>
      </c>
      <c r="TB6" s="8"/>
      <c r="TC6" s="7" t="s">
        <v>68</v>
      </c>
      <c r="TD6" s="7" t="s">
        <v>69</v>
      </c>
      <c r="TE6" s="7" t="s">
        <v>70</v>
      </c>
      <c r="TF6" s="7" t="s">
        <v>71</v>
      </c>
      <c r="TG6" s="8"/>
      <c r="TH6" s="7" t="s">
        <v>68</v>
      </c>
      <c r="TI6" s="7" t="s">
        <v>69</v>
      </c>
      <c r="TJ6" s="7" t="s">
        <v>70</v>
      </c>
      <c r="TK6" s="7" t="s">
        <v>71</v>
      </c>
      <c r="TL6" s="8"/>
      <c r="TM6" s="7" t="s">
        <v>68</v>
      </c>
      <c r="TN6" s="7" t="s">
        <v>69</v>
      </c>
      <c r="TO6" s="7" t="s">
        <v>70</v>
      </c>
      <c r="TP6" s="7" t="s">
        <v>71</v>
      </c>
      <c r="TQ6" s="8"/>
      <c r="TR6" s="7" t="s">
        <v>68</v>
      </c>
      <c r="TS6" s="7" t="s">
        <v>69</v>
      </c>
      <c r="TT6" s="7" t="s">
        <v>70</v>
      </c>
      <c r="TU6" s="7" t="s">
        <v>71</v>
      </c>
      <c r="TV6" s="8"/>
      <c r="TW6" s="7" t="s">
        <v>68</v>
      </c>
      <c r="TX6" s="7" t="s">
        <v>69</v>
      </c>
      <c r="TY6" s="7" t="s">
        <v>70</v>
      </c>
      <c r="TZ6" s="7" t="s">
        <v>71</v>
      </c>
      <c r="UA6" s="8"/>
      <c r="UB6" s="7" t="s">
        <v>68</v>
      </c>
      <c r="UC6" s="7" t="s">
        <v>69</v>
      </c>
      <c r="UD6" s="7" t="s">
        <v>70</v>
      </c>
      <c r="UE6" s="7" t="s">
        <v>71</v>
      </c>
      <c r="UF6" s="8"/>
      <c r="UG6" s="7" t="s">
        <v>68</v>
      </c>
      <c r="UH6" s="7" t="s">
        <v>69</v>
      </c>
      <c r="UI6" s="7" t="s">
        <v>70</v>
      </c>
      <c r="UJ6" s="7" t="s">
        <v>71</v>
      </c>
      <c r="UK6" s="8"/>
      <c r="UL6" s="7" t="s">
        <v>68</v>
      </c>
      <c r="UM6" s="7" t="s">
        <v>69</v>
      </c>
      <c r="UN6" s="7" t="s">
        <v>70</v>
      </c>
      <c r="UO6" s="7" t="s">
        <v>71</v>
      </c>
      <c r="UP6" s="8"/>
      <c r="UQ6" s="7" t="s">
        <v>68</v>
      </c>
      <c r="UR6" s="7" t="s">
        <v>69</v>
      </c>
      <c r="US6" s="7" t="s">
        <v>70</v>
      </c>
      <c r="UT6" s="7" t="s">
        <v>71</v>
      </c>
      <c r="UU6" s="8"/>
      <c r="UV6" s="7" t="s">
        <v>68</v>
      </c>
      <c r="UW6" s="7" t="s">
        <v>69</v>
      </c>
      <c r="UX6" s="7" t="s">
        <v>70</v>
      </c>
      <c r="UY6" s="7" t="s">
        <v>71</v>
      </c>
      <c r="UZ6" s="8"/>
      <c r="VA6" s="7" t="s">
        <v>68</v>
      </c>
      <c r="VB6" s="7" t="s">
        <v>69</v>
      </c>
      <c r="VC6" s="7" t="s">
        <v>70</v>
      </c>
      <c r="VD6" s="7" t="s">
        <v>71</v>
      </c>
      <c r="VE6" s="8"/>
      <c r="VF6" s="7" t="s">
        <v>68</v>
      </c>
      <c r="VG6" s="7" t="s">
        <v>69</v>
      </c>
      <c r="VH6" s="7" t="s">
        <v>70</v>
      </c>
      <c r="VI6" s="7" t="s">
        <v>71</v>
      </c>
      <c r="VJ6" s="8"/>
      <c r="VK6" s="7" t="s">
        <v>68</v>
      </c>
      <c r="VL6" s="7" t="s">
        <v>69</v>
      </c>
      <c r="VM6" s="7" t="s">
        <v>70</v>
      </c>
      <c r="VN6" s="7" t="s">
        <v>71</v>
      </c>
      <c r="VO6" s="8"/>
    </row>
    <row r="7" spans="1:587" ht="15.75" hidden="1" customHeight="1">
      <c r="A7" s="10">
        <v>1</v>
      </c>
      <c r="B7" s="11" t="s">
        <v>3</v>
      </c>
      <c r="C7" s="12">
        <v>10</v>
      </c>
      <c r="D7" s="12">
        <v>26880</v>
      </c>
      <c r="E7" s="12">
        <v>0</v>
      </c>
      <c r="F7" s="12">
        <v>26880</v>
      </c>
      <c r="G7" s="13"/>
      <c r="H7" s="12">
        <v>0</v>
      </c>
      <c r="I7" s="12">
        <v>0</v>
      </c>
      <c r="J7" s="12">
        <v>0</v>
      </c>
      <c r="K7" s="12">
        <v>0</v>
      </c>
      <c r="L7" s="13"/>
      <c r="M7" s="12">
        <v>0</v>
      </c>
      <c r="N7" s="12">
        <v>0</v>
      </c>
      <c r="O7" s="12">
        <v>0</v>
      </c>
      <c r="P7" s="12">
        <v>0</v>
      </c>
      <c r="Q7" s="13"/>
      <c r="R7" s="12">
        <v>7</v>
      </c>
      <c r="S7" s="12">
        <v>105000</v>
      </c>
      <c r="T7" s="12">
        <v>0</v>
      </c>
      <c r="U7" s="12">
        <v>105000</v>
      </c>
      <c r="V7" s="13"/>
      <c r="W7" s="12">
        <v>0</v>
      </c>
      <c r="X7" s="12">
        <v>0</v>
      </c>
      <c r="Y7" s="12">
        <v>0</v>
      </c>
      <c r="Z7" s="12">
        <v>0</v>
      </c>
      <c r="AA7" s="13"/>
      <c r="AB7" s="12">
        <v>0</v>
      </c>
      <c r="AC7" s="12">
        <v>0</v>
      </c>
      <c r="AD7" s="12">
        <v>0</v>
      </c>
      <c r="AE7" s="12">
        <v>0</v>
      </c>
      <c r="AF7" s="13"/>
      <c r="AG7" s="12">
        <v>0</v>
      </c>
      <c r="AH7" s="12">
        <v>718000</v>
      </c>
      <c r="AI7" s="12">
        <v>0</v>
      </c>
      <c r="AJ7" s="12">
        <v>718000</v>
      </c>
      <c r="AK7" s="13"/>
      <c r="AL7" s="12">
        <v>26</v>
      </c>
      <c r="AM7" s="12">
        <v>52000</v>
      </c>
      <c r="AN7" s="12">
        <v>0</v>
      </c>
      <c r="AO7" s="12">
        <v>52000</v>
      </c>
      <c r="AP7" s="13"/>
      <c r="AQ7" s="12">
        <v>306</v>
      </c>
      <c r="AR7" s="12">
        <v>765000</v>
      </c>
      <c r="AS7" s="12">
        <v>0</v>
      </c>
      <c r="AT7" s="12">
        <v>765000</v>
      </c>
      <c r="AU7" s="13"/>
      <c r="AV7" s="12">
        <v>69</v>
      </c>
      <c r="AW7" s="12">
        <v>483000</v>
      </c>
      <c r="AX7" s="12">
        <v>0</v>
      </c>
      <c r="AY7" s="12">
        <v>483000</v>
      </c>
      <c r="AZ7" s="13"/>
      <c r="BA7" s="12">
        <v>0</v>
      </c>
      <c r="BB7" s="12">
        <v>0</v>
      </c>
      <c r="BC7" s="12">
        <v>0</v>
      </c>
      <c r="BD7" s="12">
        <v>0</v>
      </c>
      <c r="BE7" s="13"/>
      <c r="BF7" s="12">
        <v>44</v>
      </c>
      <c r="BG7" s="12">
        <v>35200</v>
      </c>
      <c r="BH7" s="12">
        <v>0</v>
      </c>
      <c r="BI7" s="12">
        <v>35200</v>
      </c>
      <c r="BJ7" s="13"/>
      <c r="BK7" s="12">
        <v>136</v>
      </c>
      <c r="BL7" s="12">
        <v>102000</v>
      </c>
      <c r="BM7" s="12">
        <v>0</v>
      </c>
      <c r="BN7" s="12">
        <v>102000</v>
      </c>
      <c r="BO7" s="13"/>
      <c r="BP7" s="12">
        <v>9</v>
      </c>
      <c r="BQ7" s="12">
        <v>135000</v>
      </c>
      <c r="BR7" s="12">
        <v>0</v>
      </c>
      <c r="BS7" s="12">
        <v>135000</v>
      </c>
      <c r="BT7" s="13"/>
      <c r="BU7" s="12">
        <v>0</v>
      </c>
      <c r="BV7" s="12">
        <v>0</v>
      </c>
      <c r="BW7" s="12">
        <v>0</v>
      </c>
      <c r="BX7" s="12">
        <v>0</v>
      </c>
      <c r="BY7" s="13"/>
      <c r="BZ7" s="12">
        <v>0</v>
      </c>
      <c r="CA7" s="12">
        <v>0</v>
      </c>
      <c r="CB7" s="12">
        <v>0</v>
      </c>
      <c r="CC7" s="12">
        <v>0</v>
      </c>
      <c r="CD7" s="13"/>
      <c r="CE7" s="12">
        <v>0</v>
      </c>
      <c r="CF7" s="12">
        <v>0</v>
      </c>
      <c r="CG7" s="12">
        <v>0</v>
      </c>
      <c r="CH7" s="12">
        <v>0</v>
      </c>
      <c r="CI7" s="13"/>
      <c r="CJ7" s="12">
        <v>0</v>
      </c>
      <c r="CK7" s="12">
        <v>0</v>
      </c>
      <c r="CL7" s="12">
        <v>0</v>
      </c>
      <c r="CM7" s="12">
        <v>0</v>
      </c>
      <c r="CN7" s="13"/>
      <c r="CO7" s="12">
        <v>0</v>
      </c>
      <c r="CP7" s="12">
        <v>0</v>
      </c>
      <c r="CQ7" s="12">
        <v>0</v>
      </c>
      <c r="CR7" s="12">
        <v>0</v>
      </c>
      <c r="CS7" s="13"/>
      <c r="CT7" s="12">
        <v>0</v>
      </c>
      <c r="CU7" s="12">
        <v>0</v>
      </c>
      <c r="CV7" s="12">
        <v>0</v>
      </c>
      <c r="CW7" s="12">
        <v>0</v>
      </c>
      <c r="CX7" s="13"/>
      <c r="CY7" s="12">
        <v>0</v>
      </c>
      <c r="CZ7" s="12">
        <v>0</v>
      </c>
      <c r="DA7" s="12">
        <v>0</v>
      </c>
      <c r="DB7" s="12">
        <v>0</v>
      </c>
      <c r="DC7" s="13"/>
      <c r="DD7" s="12">
        <v>0</v>
      </c>
      <c r="DE7" s="12">
        <v>0</v>
      </c>
      <c r="DF7" s="12">
        <v>0</v>
      </c>
      <c r="DG7" s="12">
        <v>0</v>
      </c>
      <c r="DH7" s="13"/>
      <c r="DI7" s="12">
        <v>0</v>
      </c>
      <c r="DJ7" s="12">
        <v>0</v>
      </c>
      <c r="DK7" s="12">
        <v>0</v>
      </c>
      <c r="DL7" s="12">
        <v>0</v>
      </c>
      <c r="DM7" s="13"/>
      <c r="DN7" s="12">
        <v>8</v>
      </c>
      <c r="DO7" s="12">
        <v>800000</v>
      </c>
      <c r="DP7" s="12">
        <v>0</v>
      </c>
      <c r="DQ7" s="12">
        <v>800000</v>
      </c>
      <c r="DR7" s="13"/>
      <c r="DS7" s="12">
        <v>0</v>
      </c>
      <c r="DT7" s="12">
        <v>0</v>
      </c>
      <c r="DU7" s="12">
        <v>0</v>
      </c>
      <c r="DV7" s="12">
        <v>0</v>
      </c>
      <c r="DW7" s="13"/>
      <c r="DX7" s="12">
        <v>0</v>
      </c>
      <c r="DY7" s="12">
        <v>70000</v>
      </c>
      <c r="DZ7" s="12">
        <v>0</v>
      </c>
      <c r="EA7" s="12">
        <v>70000</v>
      </c>
      <c r="EB7" s="13"/>
      <c r="EC7" s="12">
        <v>0</v>
      </c>
      <c r="ED7" s="12">
        <v>0</v>
      </c>
      <c r="EE7" s="12">
        <v>0</v>
      </c>
      <c r="EF7" s="12">
        <v>0</v>
      </c>
      <c r="EG7" s="13"/>
      <c r="EH7" s="12">
        <v>0</v>
      </c>
      <c r="EI7" s="12">
        <v>0</v>
      </c>
      <c r="EJ7" s="12">
        <v>0</v>
      </c>
      <c r="EK7" s="12">
        <v>0</v>
      </c>
      <c r="EL7" s="13"/>
      <c r="EM7" s="12">
        <v>0</v>
      </c>
      <c r="EN7" s="12">
        <v>125000</v>
      </c>
      <c r="EO7" s="12">
        <v>0</v>
      </c>
      <c r="EP7" s="12">
        <v>125000</v>
      </c>
      <c r="EQ7" s="13"/>
      <c r="ER7" s="12">
        <v>1</v>
      </c>
      <c r="ES7" s="12">
        <v>200000</v>
      </c>
      <c r="ET7" s="12">
        <v>0</v>
      </c>
      <c r="EU7" s="12">
        <v>200000</v>
      </c>
      <c r="EV7" s="13"/>
      <c r="EW7" s="12">
        <v>1</v>
      </c>
      <c r="EX7" s="12">
        <v>50000</v>
      </c>
      <c r="EY7" s="12">
        <v>0</v>
      </c>
      <c r="EZ7" s="12">
        <v>50000</v>
      </c>
      <c r="FA7" s="13"/>
      <c r="FB7" s="12">
        <v>1</v>
      </c>
      <c r="FC7" s="12">
        <v>50000</v>
      </c>
      <c r="FD7" s="12">
        <v>0</v>
      </c>
      <c r="FE7" s="12">
        <v>50000</v>
      </c>
      <c r="FF7" s="13"/>
      <c r="FG7" s="12">
        <v>2</v>
      </c>
      <c r="FH7" s="12">
        <v>100000</v>
      </c>
      <c r="FI7" s="12">
        <v>0</v>
      </c>
      <c r="FJ7" s="12">
        <v>100000</v>
      </c>
      <c r="FK7" s="13"/>
      <c r="FL7" s="12">
        <v>1</v>
      </c>
      <c r="FM7" s="12">
        <v>50000</v>
      </c>
      <c r="FN7" s="12">
        <v>0</v>
      </c>
      <c r="FO7" s="12">
        <v>50000</v>
      </c>
      <c r="FP7" s="13"/>
      <c r="FQ7" s="12">
        <v>0</v>
      </c>
      <c r="FR7" s="12">
        <v>0</v>
      </c>
      <c r="FS7" s="12">
        <v>0</v>
      </c>
      <c r="FT7" s="12">
        <v>0</v>
      </c>
      <c r="FU7" s="13"/>
      <c r="FV7" s="12">
        <v>0</v>
      </c>
      <c r="FW7" s="12">
        <v>0</v>
      </c>
      <c r="FX7" s="12">
        <v>0</v>
      </c>
      <c r="FY7" s="12">
        <v>0</v>
      </c>
      <c r="FZ7" s="13"/>
      <c r="GA7" s="12">
        <v>0</v>
      </c>
      <c r="GB7" s="12">
        <v>0</v>
      </c>
      <c r="GC7" s="12">
        <v>0</v>
      </c>
      <c r="GD7" s="12">
        <v>0</v>
      </c>
      <c r="GE7" s="13"/>
      <c r="GF7" s="12">
        <v>68</v>
      </c>
      <c r="GG7" s="12">
        <v>60000</v>
      </c>
      <c r="GH7" s="12">
        <v>0</v>
      </c>
      <c r="GI7" s="12">
        <v>60000</v>
      </c>
      <c r="GJ7" s="13"/>
      <c r="GK7" s="12">
        <v>774</v>
      </c>
      <c r="GL7" s="12">
        <v>232200</v>
      </c>
      <c r="GM7" s="12">
        <v>0</v>
      </c>
      <c r="GN7" s="12">
        <v>232200</v>
      </c>
      <c r="GO7" s="13"/>
      <c r="GP7" s="12">
        <v>0</v>
      </c>
      <c r="GQ7" s="12">
        <v>17000</v>
      </c>
      <c r="GR7" s="12">
        <v>0</v>
      </c>
      <c r="GS7" s="12">
        <v>17000</v>
      </c>
      <c r="GT7" s="13"/>
      <c r="GU7" s="12">
        <v>1</v>
      </c>
      <c r="GV7" s="12">
        <v>250000</v>
      </c>
      <c r="GW7" s="12">
        <v>0</v>
      </c>
      <c r="GX7" s="12">
        <v>250000</v>
      </c>
      <c r="GY7" s="13"/>
      <c r="GZ7" s="12">
        <v>119</v>
      </c>
      <c r="HA7" s="12">
        <v>595000</v>
      </c>
      <c r="HB7" s="12">
        <v>0</v>
      </c>
      <c r="HC7" s="12">
        <v>595000</v>
      </c>
      <c r="HD7" s="13"/>
      <c r="HE7" s="12">
        <v>0</v>
      </c>
      <c r="HF7" s="12">
        <v>0</v>
      </c>
      <c r="HG7" s="12">
        <v>0</v>
      </c>
      <c r="HH7" s="12">
        <v>0</v>
      </c>
      <c r="HI7" s="13"/>
      <c r="HJ7" s="12">
        <v>59</v>
      </c>
      <c r="HK7" s="12">
        <v>885000</v>
      </c>
      <c r="HL7" s="12">
        <v>0</v>
      </c>
      <c r="HM7" s="12">
        <v>885000</v>
      </c>
      <c r="HN7" s="13"/>
      <c r="HO7" s="12">
        <v>1300</v>
      </c>
      <c r="HP7" s="12">
        <v>377000</v>
      </c>
      <c r="HQ7" s="12">
        <v>0</v>
      </c>
      <c r="HR7" s="12">
        <v>377000</v>
      </c>
      <c r="HS7" s="13"/>
      <c r="HT7" s="12">
        <v>0</v>
      </c>
      <c r="HU7" s="12">
        <v>92000</v>
      </c>
      <c r="HV7" s="12">
        <v>0</v>
      </c>
      <c r="HW7" s="12">
        <v>92000</v>
      </c>
      <c r="HX7" s="13"/>
      <c r="HY7" s="12">
        <v>0</v>
      </c>
      <c r="HZ7" s="12">
        <v>0</v>
      </c>
      <c r="IA7" s="12">
        <v>0</v>
      </c>
      <c r="IB7" s="12">
        <v>0</v>
      </c>
      <c r="IC7" s="13"/>
      <c r="ID7" s="12">
        <v>0</v>
      </c>
      <c r="IE7" s="12">
        <v>0</v>
      </c>
      <c r="IF7" s="12">
        <v>0</v>
      </c>
      <c r="IG7" s="12">
        <v>0</v>
      </c>
      <c r="IH7" s="13"/>
      <c r="II7" s="12">
        <v>0</v>
      </c>
      <c r="IJ7" s="12">
        <v>80800</v>
      </c>
      <c r="IK7" s="12">
        <v>0</v>
      </c>
      <c r="IL7" s="12">
        <v>80800</v>
      </c>
      <c r="IM7" s="13"/>
      <c r="IN7" s="12">
        <v>200</v>
      </c>
      <c r="IO7" s="12">
        <v>4666</v>
      </c>
      <c r="IP7" s="12">
        <v>0</v>
      </c>
      <c r="IQ7" s="12">
        <v>4666</v>
      </c>
      <c r="IR7" s="13"/>
      <c r="IS7" s="12">
        <v>0</v>
      </c>
      <c r="IT7" s="12">
        <v>0</v>
      </c>
      <c r="IU7" s="12">
        <v>0</v>
      </c>
      <c r="IV7" s="12">
        <v>0</v>
      </c>
      <c r="IW7" s="13"/>
      <c r="IX7" s="12"/>
      <c r="IY7" s="12">
        <v>0</v>
      </c>
      <c r="IZ7" s="12">
        <v>0</v>
      </c>
      <c r="JA7" s="12">
        <v>0</v>
      </c>
      <c r="JB7" s="13"/>
      <c r="JC7" s="12">
        <v>0</v>
      </c>
      <c r="JD7" s="12">
        <v>0</v>
      </c>
      <c r="JE7" s="12">
        <v>0</v>
      </c>
      <c r="JF7" s="12">
        <v>0</v>
      </c>
      <c r="JG7" s="13"/>
      <c r="JH7" s="12"/>
      <c r="JI7" s="12">
        <v>0</v>
      </c>
      <c r="JJ7" s="12">
        <v>0</v>
      </c>
      <c r="JK7" s="12">
        <v>0</v>
      </c>
      <c r="JL7" s="13"/>
      <c r="JM7" s="12"/>
      <c r="JN7" s="12">
        <v>0</v>
      </c>
      <c r="JO7" s="12">
        <v>0</v>
      </c>
      <c r="JP7" s="12">
        <v>0</v>
      </c>
      <c r="JQ7" s="13"/>
      <c r="JR7" s="12"/>
      <c r="JS7" s="12">
        <v>3389790</v>
      </c>
      <c r="JT7" s="12">
        <v>0</v>
      </c>
      <c r="JU7" s="12">
        <v>3389790</v>
      </c>
      <c r="JV7" s="13"/>
      <c r="JW7" s="12"/>
      <c r="JX7" s="12">
        <v>0</v>
      </c>
      <c r="JY7" s="12">
        <v>0</v>
      </c>
      <c r="JZ7" s="12">
        <v>0</v>
      </c>
      <c r="KA7" s="13"/>
      <c r="KB7" s="12">
        <v>902.6</v>
      </c>
      <c r="KC7" s="12">
        <v>180520</v>
      </c>
      <c r="KD7" s="12">
        <v>0</v>
      </c>
      <c r="KE7" s="12">
        <v>180520</v>
      </c>
      <c r="KF7" s="13"/>
      <c r="KG7" s="12">
        <v>0</v>
      </c>
      <c r="KH7" s="12">
        <v>0</v>
      </c>
      <c r="KI7" s="12">
        <v>0</v>
      </c>
      <c r="KJ7" s="12">
        <v>0</v>
      </c>
      <c r="KK7" s="13"/>
      <c r="KL7" s="12">
        <v>0</v>
      </c>
      <c r="KM7" s="12">
        <v>0</v>
      </c>
      <c r="KN7" s="12">
        <v>0</v>
      </c>
      <c r="KO7" s="12">
        <v>0</v>
      </c>
      <c r="KP7" s="13"/>
      <c r="KQ7" s="12">
        <v>0</v>
      </c>
      <c r="KR7" s="12">
        <v>0</v>
      </c>
      <c r="KS7" s="12">
        <v>0</v>
      </c>
      <c r="KT7" s="12">
        <v>0</v>
      </c>
      <c r="KU7" s="13"/>
      <c r="KV7" s="12">
        <v>0</v>
      </c>
      <c r="KW7" s="89">
        <v>0</v>
      </c>
      <c r="KX7" s="12">
        <v>0</v>
      </c>
      <c r="KY7" s="12">
        <v>0</v>
      </c>
      <c r="KZ7" s="13"/>
      <c r="LA7" s="12">
        <v>0</v>
      </c>
      <c r="LB7" s="12">
        <v>0</v>
      </c>
      <c r="LC7" s="12">
        <v>0</v>
      </c>
      <c r="LD7" s="12">
        <v>0</v>
      </c>
      <c r="LE7" s="13"/>
      <c r="LF7" s="12">
        <v>0</v>
      </c>
      <c r="LG7" s="12">
        <v>0</v>
      </c>
      <c r="LH7" s="12">
        <v>0</v>
      </c>
      <c r="LI7" s="12">
        <v>0</v>
      </c>
      <c r="LJ7" s="13"/>
      <c r="LK7" s="12">
        <v>0</v>
      </c>
      <c r="LL7" s="12">
        <v>0</v>
      </c>
      <c r="LM7" s="12">
        <v>0</v>
      </c>
      <c r="LN7" s="12">
        <v>0</v>
      </c>
      <c r="LO7" s="13"/>
      <c r="LP7" s="12">
        <v>2479</v>
      </c>
      <c r="LQ7" s="12">
        <v>619750</v>
      </c>
      <c r="LR7" s="12">
        <v>0</v>
      </c>
      <c r="LS7" s="12">
        <v>619750</v>
      </c>
      <c r="LT7" s="13"/>
      <c r="LU7" s="12">
        <v>0</v>
      </c>
      <c r="LV7" s="12">
        <v>0</v>
      </c>
      <c r="LW7" s="12">
        <v>0</v>
      </c>
      <c r="LX7" s="12">
        <v>0</v>
      </c>
      <c r="LY7" s="13"/>
      <c r="LZ7" s="12">
        <v>0</v>
      </c>
      <c r="MA7" s="12">
        <v>0</v>
      </c>
      <c r="MB7" s="12">
        <v>0</v>
      </c>
      <c r="MC7" s="12">
        <v>0</v>
      </c>
      <c r="MD7" s="13"/>
      <c r="ME7" s="12">
        <v>0</v>
      </c>
      <c r="MF7" s="12">
        <v>0</v>
      </c>
      <c r="MG7" s="12">
        <v>0</v>
      </c>
      <c r="MH7" s="12">
        <v>0</v>
      </c>
      <c r="MI7" s="13"/>
      <c r="MJ7" s="12">
        <v>0</v>
      </c>
      <c r="MK7" s="12">
        <v>0</v>
      </c>
      <c r="ML7" s="12">
        <v>0</v>
      </c>
      <c r="MM7" s="12">
        <v>0</v>
      </c>
      <c r="MN7" s="13"/>
      <c r="MO7" s="12">
        <v>9</v>
      </c>
      <c r="MP7" s="12">
        <v>381132</v>
      </c>
      <c r="MQ7" s="12">
        <v>0</v>
      </c>
      <c r="MR7" s="12">
        <v>381132</v>
      </c>
      <c r="MS7" s="13"/>
      <c r="MT7" s="12">
        <v>0</v>
      </c>
      <c r="MU7" s="12">
        <v>0</v>
      </c>
      <c r="MV7" s="12">
        <v>0</v>
      </c>
      <c r="MW7" s="12">
        <v>0</v>
      </c>
      <c r="MX7" s="13"/>
      <c r="MY7" s="12">
        <v>10</v>
      </c>
      <c r="MZ7" s="12">
        <v>25000</v>
      </c>
      <c r="NA7" s="12">
        <v>0</v>
      </c>
      <c r="NB7" s="12">
        <v>25000</v>
      </c>
      <c r="NC7" s="13"/>
      <c r="ND7" s="12">
        <v>0</v>
      </c>
      <c r="NE7" s="12">
        <v>0</v>
      </c>
      <c r="NF7" s="12">
        <v>0</v>
      </c>
      <c r="NG7" s="12">
        <v>0</v>
      </c>
      <c r="NH7" s="13"/>
      <c r="NI7" s="12">
        <v>3075</v>
      </c>
      <c r="NJ7" s="12">
        <v>221350</v>
      </c>
      <c r="NK7" s="12">
        <v>0</v>
      </c>
      <c r="NL7" s="12">
        <v>221350</v>
      </c>
      <c r="NM7" s="13"/>
      <c r="NN7" s="12">
        <v>9</v>
      </c>
      <c r="NO7" s="12">
        <v>90000</v>
      </c>
      <c r="NP7" s="12">
        <v>0</v>
      </c>
      <c r="NQ7" s="12">
        <v>90000</v>
      </c>
      <c r="NR7" s="13"/>
      <c r="NS7" s="12">
        <v>0</v>
      </c>
      <c r="NT7" s="12">
        <v>0</v>
      </c>
      <c r="NU7" s="12">
        <v>0</v>
      </c>
      <c r="NV7" s="12">
        <v>0</v>
      </c>
      <c r="NW7" s="13"/>
      <c r="NX7" s="12">
        <v>0</v>
      </c>
      <c r="NY7" s="12">
        <v>0</v>
      </c>
      <c r="NZ7" s="12">
        <v>0</v>
      </c>
      <c r="OA7" s="12">
        <v>0</v>
      </c>
      <c r="OB7" s="13"/>
      <c r="OC7" s="12">
        <v>0</v>
      </c>
      <c r="OD7" s="12">
        <v>0</v>
      </c>
      <c r="OE7" s="12">
        <v>0</v>
      </c>
      <c r="OF7" s="12">
        <v>0</v>
      </c>
      <c r="OG7" s="13"/>
      <c r="OH7" s="12">
        <v>0</v>
      </c>
      <c r="OI7" s="12">
        <v>0</v>
      </c>
      <c r="OJ7" s="12">
        <v>0</v>
      </c>
      <c r="OK7" s="12">
        <v>0</v>
      </c>
      <c r="OL7" s="13"/>
      <c r="OM7" s="12">
        <v>0</v>
      </c>
      <c r="ON7" s="12">
        <v>0</v>
      </c>
      <c r="OO7" s="12">
        <v>0</v>
      </c>
      <c r="OP7" s="12">
        <v>0</v>
      </c>
      <c r="OQ7" s="13"/>
      <c r="OR7" s="12">
        <v>0</v>
      </c>
      <c r="OS7" s="12">
        <v>0</v>
      </c>
      <c r="OT7" s="12">
        <v>0</v>
      </c>
      <c r="OU7" s="12">
        <v>0</v>
      </c>
      <c r="OV7" s="13"/>
      <c r="OW7" s="12">
        <v>0</v>
      </c>
      <c r="OX7" s="12">
        <v>0</v>
      </c>
      <c r="OY7" s="12">
        <v>0</v>
      </c>
      <c r="OZ7" s="12">
        <v>0</v>
      </c>
      <c r="PA7" s="13"/>
      <c r="PB7" s="12">
        <v>0</v>
      </c>
      <c r="PC7" s="12">
        <v>0</v>
      </c>
      <c r="PD7" s="12">
        <v>0</v>
      </c>
      <c r="PE7" s="12">
        <v>0</v>
      </c>
      <c r="PF7" s="13"/>
      <c r="PG7" s="12">
        <v>0</v>
      </c>
      <c r="PH7" s="12">
        <v>30000</v>
      </c>
      <c r="PI7" s="12">
        <v>0</v>
      </c>
      <c r="PJ7" s="12">
        <v>30000</v>
      </c>
      <c r="PK7" s="13"/>
      <c r="PL7" s="12">
        <v>0</v>
      </c>
      <c r="PM7" s="12">
        <v>0</v>
      </c>
      <c r="PN7" s="12">
        <v>0</v>
      </c>
      <c r="PO7" s="12">
        <v>0</v>
      </c>
      <c r="PP7" s="13"/>
      <c r="PQ7" s="12">
        <v>0</v>
      </c>
      <c r="PR7" s="12">
        <v>0</v>
      </c>
      <c r="PS7" s="12">
        <v>0</v>
      </c>
      <c r="PT7" s="12">
        <v>0</v>
      </c>
      <c r="PU7" s="13"/>
      <c r="PV7" s="12">
        <v>0</v>
      </c>
      <c r="PW7" s="12">
        <v>0</v>
      </c>
      <c r="PX7" s="12">
        <v>0</v>
      </c>
      <c r="PY7" s="12">
        <v>0</v>
      </c>
      <c r="PZ7" s="13"/>
      <c r="QA7" s="12">
        <v>0</v>
      </c>
      <c r="QB7" s="12">
        <v>0</v>
      </c>
      <c r="QC7" s="12">
        <v>0</v>
      </c>
      <c r="QD7" s="12">
        <v>0</v>
      </c>
      <c r="QE7" s="13"/>
      <c r="QF7" s="12">
        <v>0</v>
      </c>
      <c r="QG7" s="12">
        <v>0</v>
      </c>
      <c r="QH7" s="12">
        <v>0</v>
      </c>
      <c r="QI7" s="12">
        <v>0</v>
      </c>
      <c r="QJ7" s="13"/>
      <c r="QK7" s="12">
        <v>0</v>
      </c>
      <c r="QL7" s="12">
        <v>0</v>
      </c>
      <c r="QM7" s="12">
        <v>0</v>
      </c>
      <c r="QN7" s="12">
        <v>0</v>
      </c>
      <c r="QO7" s="13"/>
      <c r="QP7" s="12">
        <v>0</v>
      </c>
      <c r="QQ7" s="12">
        <v>0</v>
      </c>
      <c r="QR7" s="12">
        <v>0</v>
      </c>
      <c r="QS7" s="12">
        <v>0</v>
      </c>
      <c r="QT7" s="13"/>
      <c r="QU7" s="12">
        <v>0</v>
      </c>
      <c r="QV7" s="12">
        <v>42500</v>
      </c>
      <c r="QW7" s="12">
        <v>0</v>
      </c>
      <c r="QX7" s="12">
        <v>42500</v>
      </c>
      <c r="QY7" s="13"/>
      <c r="QZ7" s="12">
        <v>4500</v>
      </c>
      <c r="RA7" s="12">
        <v>22500</v>
      </c>
      <c r="RB7" s="12">
        <v>0</v>
      </c>
      <c r="RC7" s="12">
        <v>22500</v>
      </c>
      <c r="RD7" s="13"/>
      <c r="RE7" s="12">
        <v>21</v>
      </c>
      <c r="RF7" s="12">
        <v>550000</v>
      </c>
      <c r="RG7" s="12">
        <v>0</v>
      </c>
      <c r="RH7" s="12">
        <v>550000</v>
      </c>
      <c r="RI7" s="13"/>
      <c r="RJ7" s="12">
        <v>0</v>
      </c>
      <c r="RK7" s="12">
        <v>48970</v>
      </c>
      <c r="RL7" s="12">
        <v>0</v>
      </c>
      <c r="RM7" s="12">
        <v>48970</v>
      </c>
      <c r="RN7" s="13"/>
      <c r="RO7" s="12">
        <v>0</v>
      </c>
      <c r="RP7" s="12">
        <v>10000</v>
      </c>
      <c r="RQ7" s="12">
        <v>0</v>
      </c>
      <c r="RR7" s="12">
        <v>10000</v>
      </c>
      <c r="RS7" s="13"/>
      <c r="RT7" s="12">
        <v>0</v>
      </c>
      <c r="RU7" s="12">
        <v>750000</v>
      </c>
      <c r="RV7" s="12">
        <v>0</v>
      </c>
      <c r="RW7" s="12">
        <v>750000</v>
      </c>
      <c r="RX7" s="13"/>
      <c r="RY7" s="12">
        <v>0</v>
      </c>
      <c r="RZ7" s="12">
        <v>475000</v>
      </c>
      <c r="SA7" s="12">
        <v>0</v>
      </c>
      <c r="SB7" s="12">
        <v>475000</v>
      </c>
      <c r="SC7" s="13"/>
      <c r="SD7" s="12">
        <v>1</v>
      </c>
      <c r="SE7" s="12">
        <v>100000</v>
      </c>
      <c r="SF7" s="12">
        <v>0</v>
      </c>
      <c r="SG7" s="12">
        <v>100000</v>
      </c>
      <c r="SH7" s="13"/>
      <c r="SI7" s="12">
        <v>1</v>
      </c>
      <c r="SJ7" s="12">
        <v>25000</v>
      </c>
      <c r="SK7" s="12">
        <v>0</v>
      </c>
      <c r="SL7" s="12">
        <v>25000</v>
      </c>
      <c r="SM7" s="13"/>
      <c r="SN7" s="12">
        <v>1</v>
      </c>
      <c r="SO7" s="12">
        <v>600000</v>
      </c>
      <c r="SP7" s="12">
        <v>0</v>
      </c>
      <c r="SQ7" s="12">
        <v>600000</v>
      </c>
      <c r="SR7" s="13"/>
      <c r="SS7" s="12">
        <v>1</v>
      </c>
      <c r="ST7" s="12">
        <v>100000</v>
      </c>
      <c r="SU7" s="12">
        <v>0</v>
      </c>
      <c r="SV7" s="12">
        <v>100000</v>
      </c>
      <c r="SW7" s="13"/>
      <c r="SX7" s="12">
        <v>3</v>
      </c>
      <c r="SY7" s="12">
        <v>75000</v>
      </c>
      <c r="SZ7" s="12">
        <v>0</v>
      </c>
      <c r="TA7" s="12">
        <v>75000</v>
      </c>
      <c r="TB7" s="13"/>
      <c r="TC7" s="12">
        <v>3</v>
      </c>
      <c r="TD7" s="12">
        <v>36000</v>
      </c>
      <c r="TE7" s="12">
        <v>0</v>
      </c>
      <c r="TF7" s="12">
        <v>36000</v>
      </c>
      <c r="TG7" s="13"/>
      <c r="TH7" s="12">
        <v>152</v>
      </c>
      <c r="TI7" s="12">
        <v>152000</v>
      </c>
      <c r="TJ7" s="12">
        <v>0</v>
      </c>
      <c r="TK7" s="12">
        <v>152000</v>
      </c>
      <c r="TL7" s="13"/>
      <c r="TM7" s="12">
        <v>3263323.3797540902</v>
      </c>
      <c r="TN7" s="12">
        <v>8633392.7036037706</v>
      </c>
      <c r="TO7" s="12">
        <v>0</v>
      </c>
      <c r="TP7" s="12">
        <v>8633392.7036037706</v>
      </c>
      <c r="TQ7" s="13"/>
      <c r="TR7" s="12">
        <v>0</v>
      </c>
      <c r="TS7" s="12">
        <v>0</v>
      </c>
      <c r="TT7" s="12">
        <v>0</v>
      </c>
      <c r="TU7" s="12">
        <v>0</v>
      </c>
      <c r="TV7" s="13"/>
      <c r="TW7" s="12">
        <v>0</v>
      </c>
      <c r="TX7" s="12">
        <v>0</v>
      </c>
      <c r="TY7" s="12">
        <v>0</v>
      </c>
      <c r="TZ7" s="12">
        <v>0</v>
      </c>
      <c r="UA7" s="13"/>
      <c r="UB7" s="12">
        <v>1</v>
      </c>
      <c r="UC7" s="12">
        <v>134042.5</v>
      </c>
      <c r="UD7" s="12">
        <v>0</v>
      </c>
      <c r="UE7" s="12">
        <v>134042.5</v>
      </c>
      <c r="UF7" s="13"/>
      <c r="UG7" s="12">
        <v>0</v>
      </c>
      <c r="UH7" s="12">
        <v>0</v>
      </c>
      <c r="UI7" s="12">
        <v>0</v>
      </c>
      <c r="UJ7" s="12">
        <v>0</v>
      </c>
      <c r="UK7" s="13"/>
      <c r="UL7" s="12">
        <v>0</v>
      </c>
      <c r="UM7" s="12">
        <v>0</v>
      </c>
      <c r="UN7" s="12">
        <v>0</v>
      </c>
      <c r="UO7" s="12">
        <v>0</v>
      </c>
      <c r="UP7" s="13"/>
      <c r="UQ7" s="12">
        <v>0</v>
      </c>
      <c r="UR7" s="12">
        <v>975000</v>
      </c>
      <c r="US7" s="12">
        <v>0</v>
      </c>
      <c r="UT7" s="12">
        <v>975000</v>
      </c>
      <c r="UU7" s="13"/>
      <c r="UV7" s="12">
        <v>0</v>
      </c>
      <c r="UW7" s="12">
        <v>477750</v>
      </c>
      <c r="UX7" s="12">
        <v>0</v>
      </c>
      <c r="UY7" s="12">
        <v>477750</v>
      </c>
      <c r="UZ7" s="13"/>
      <c r="VA7" s="12">
        <v>0</v>
      </c>
      <c r="VB7" s="12">
        <v>0</v>
      </c>
      <c r="VC7" s="12">
        <v>0</v>
      </c>
      <c r="VD7" s="12">
        <v>0</v>
      </c>
      <c r="VE7" s="13"/>
      <c r="VF7" s="12">
        <v>0</v>
      </c>
      <c r="VG7" s="12">
        <v>0</v>
      </c>
      <c r="VH7" s="12">
        <v>0</v>
      </c>
      <c r="VI7" s="12">
        <v>0</v>
      </c>
      <c r="VJ7" s="13"/>
      <c r="VK7" s="12">
        <v>0</v>
      </c>
      <c r="VL7" s="12">
        <v>24605443.203603771</v>
      </c>
      <c r="VM7" s="12">
        <v>0</v>
      </c>
      <c r="VN7" s="12">
        <v>24605443.203603771</v>
      </c>
      <c r="VO7" s="13"/>
    </row>
    <row r="8" spans="1:587" ht="17.25" hidden="1" customHeight="1">
      <c r="A8" s="10">
        <v>2</v>
      </c>
      <c r="B8" s="11" t="s">
        <v>4</v>
      </c>
      <c r="C8" s="12">
        <v>10</v>
      </c>
      <c r="D8" s="12">
        <v>26880</v>
      </c>
      <c r="E8" s="12">
        <v>0</v>
      </c>
      <c r="F8" s="12">
        <v>26880</v>
      </c>
      <c r="G8" s="13"/>
      <c r="H8" s="12">
        <v>0</v>
      </c>
      <c r="I8" s="12">
        <v>0</v>
      </c>
      <c r="J8" s="12">
        <v>0</v>
      </c>
      <c r="K8" s="12">
        <v>0</v>
      </c>
      <c r="L8" s="13"/>
      <c r="M8" s="12">
        <v>0</v>
      </c>
      <c r="N8" s="12">
        <v>0</v>
      </c>
      <c r="O8" s="12">
        <v>0</v>
      </c>
      <c r="P8" s="12">
        <v>0</v>
      </c>
      <c r="Q8" s="13"/>
      <c r="R8" s="12">
        <v>1</v>
      </c>
      <c r="S8" s="12">
        <v>15000</v>
      </c>
      <c r="T8" s="12">
        <v>0</v>
      </c>
      <c r="U8" s="12">
        <v>15000</v>
      </c>
      <c r="V8" s="13"/>
      <c r="W8" s="12">
        <v>0</v>
      </c>
      <c r="X8" s="12">
        <v>0</v>
      </c>
      <c r="Y8" s="12">
        <v>0</v>
      </c>
      <c r="Z8" s="12">
        <v>0</v>
      </c>
      <c r="AA8" s="13"/>
      <c r="AB8" s="12">
        <v>0</v>
      </c>
      <c r="AC8" s="12">
        <v>0</v>
      </c>
      <c r="AD8" s="12">
        <v>0</v>
      </c>
      <c r="AE8" s="12">
        <v>0</v>
      </c>
      <c r="AF8" s="13"/>
      <c r="AG8" s="12">
        <v>0</v>
      </c>
      <c r="AH8" s="12">
        <v>93000</v>
      </c>
      <c r="AI8" s="12">
        <v>0</v>
      </c>
      <c r="AJ8" s="12">
        <v>93000</v>
      </c>
      <c r="AK8" s="13"/>
      <c r="AL8" s="12">
        <v>12</v>
      </c>
      <c r="AM8" s="12">
        <v>24000</v>
      </c>
      <c r="AN8" s="12">
        <v>0</v>
      </c>
      <c r="AO8" s="12">
        <v>24000</v>
      </c>
      <c r="AP8" s="13"/>
      <c r="AQ8" s="12">
        <v>129</v>
      </c>
      <c r="AR8" s="12">
        <v>322500</v>
      </c>
      <c r="AS8" s="12">
        <v>0</v>
      </c>
      <c r="AT8" s="12">
        <v>322500</v>
      </c>
      <c r="AU8" s="13"/>
      <c r="AV8" s="12">
        <v>31</v>
      </c>
      <c r="AW8" s="12">
        <v>217000</v>
      </c>
      <c r="AX8" s="12">
        <v>0</v>
      </c>
      <c r="AY8" s="12">
        <v>217000</v>
      </c>
      <c r="AZ8" s="13"/>
      <c r="BA8" s="12">
        <v>0</v>
      </c>
      <c r="BB8" s="12">
        <v>0</v>
      </c>
      <c r="BC8" s="12">
        <v>0</v>
      </c>
      <c r="BD8" s="12">
        <v>0</v>
      </c>
      <c r="BE8" s="13"/>
      <c r="BF8" s="12">
        <v>22</v>
      </c>
      <c r="BG8" s="12">
        <v>17500</v>
      </c>
      <c r="BH8" s="12">
        <v>0</v>
      </c>
      <c r="BI8" s="12">
        <v>17500</v>
      </c>
      <c r="BJ8" s="13"/>
      <c r="BK8" s="12">
        <v>87</v>
      </c>
      <c r="BL8" s="12">
        <v>65250</v>
      </c>
      <c r="BM8" s="12">
        <v>0</v>
      </c>
      <c r="BN8" s="12">
        <v>65250</v>
      </c>
      <c r="BO8" s="13"/>
      <c r="BP8" s="12">
        <v>9</v>
      </c>
      <c r="BQ8" s="12">
        <v>135000</v>
      </c>
      <c r="BR8" s="12">
        <v>0</v>
      </c>
      <c r="BS8" s="12">
        <v>135000</v>
      </c>
      <c r="BT8" s="13"/>
      <c r="BU8" s="12">
        <v>0</v>
      </c>
      <c r="BV8" s="12">
        <v>0</v>
      </c>
      <c r="BW8" s="12">
        <v>0</v>
      </c>
      <c r="BX8" s="12">
        <v>0</v>
      </c>
      <c r="BY8" s="13"/>
      <c r="BZ8" s="12">
        <v>0</v>
      </c>
      <c r="CA8" s="12">
        <v>0</v>
      </c>
      <c r="CB8" s="12">
        <v>0</v>
      </c>
      <c r="CC8" s="12">
        <v>0</v>
      </c>
      <c r="CD8" s="13"/>
      <c r="CE8" s="12">
        <v>0</v>
      </c>
      <c r="CF8" s="12">
        <v>0</v>
      </c>
      <c r="CG8" s="12">
        <v>0</v>
      </c>
      <c r="CH8" s="12">
        <v>0</v>
      </c>
      <c r="CI8" s="13"/>
      <c r="CJ8" s="12">
        <v>0</v>
      </c>
      <c r="CK8" s="12">
        <v>0</v>
      </c>
      <c r="CL8" s="12">
        <v>0</v>
      </c>
      <c r="CM8" s="12">
        <v>0</v>
      </c>
      <c r="CN8" s="13"/>
      <c r="CO8" s="12">
        <v>0</v>
      </c>
      <c r="CP8" s="12">
        <v>0</v>
      </c>
      <c r="CQ8" s="12">
        <v>0</v>
      </c>
      <c r="CR8" s="12">
        <v>0</v>
      </c>
      <c r="CS8" s="13"/>
      <c r="CT8" s="12">
        <v>0</v>
      </c>
      <c r="CU8" s="12">
        <v>0</v>
      </c>
      <c r="CV8" s="12">
        <v>0</v>
      </c>
      <c r="CW8" s="12">
        <v>0</v>
      </c>
      <c r="CX8" s="13"/>
      <c r="CY8" s="12">
        <v>0</v>
      </c>
      <c r="CZ8" s="12">
        <v>0</v>
      </c>
      <c r="DA8" s="12">
        <v>0</v>
      </c>
      <c r="DB8" s="12">
        <v>0</v>
      </c>
      <c r="DC8" s="13"/>
      <c r="DD8" s="12">
        <v>0</v>
      </c>
      <c r="DE8" s="12">
        <v>0</v>
      </c>
      <c r="DF8" s="12">
        <v>0</v>
      </c>
      <c r="DG8" s="12">
        <v>0</v>
      </c>
      <c r="DH8" s="13"/>
      <c r="DI8" s="12">
        <v>0</v>
      </c>
      <c r="DJ8" s="12">
        <v>0</v>
      </c>
      <c r="DK8" s="12">
        <v>0</v>
      </c>
      <c r="DL8" s="12">
        <v>0</v>
      </c>
      <c r="DM8" s="13"/>
      <c r="DN8" s="12">
        <v>3</v>
      </c>
      <c r="DO8" s="12">
        <v>300000</v>
      </c>
      <c r="DP8" s="12">
        <v>0</v>
      </c>
      <c r="DQ8" s="12">
        <v>300000</v>
      </c>
      <c r="DR8" s="13"/>
      <c r="DS8" s="12">
        <v>0</v>
      </c>
      <c r="DT8" s="12">
        <v>0</v>
      </c>
      <c r="DU8" s="12">
        <v>0</v>
      </c>
      <c r="DV8" s="12">
        <v>0</v>
      </c>
      <c r="DW8" s="13"/>
      <c r="DX8" s="12">
        <v>0</v>
      </c>
      <c r="DY8" s="12">
        <v>30000</v>
      </c>
      <c r="DZ8" s="12">
        <v>0</v>
      </c>
      <c r="EA8" s="12">
        <v>30000</v>
      </c>
      <c r="EB8" s="13"/>
      <c r="EC8" s="12">
        <v>0</v>
      </c>
      <c r="ED8" s="12">
        <v>0</v>
      </c>
      <c r="EE8" s="12">
        <v>0</v>
      </c>
      <c r="EF8" s="12">
        <v>0</v>
      </c>
      <c r="EG8" s="13"/>
      <c r="EH8" s="12">
        <v>0</v>
      </c>
      <c r="EI8" s="12">
        <v>0</v>
      </c>
      <c r="EJ8" s="12">
        <v>0</v>
      </c>
      <c r="EK8" s="12">
        <v>0</v>
      </c>
      <c r="EL8" s="13"/>
      <c r="EM8" s="12">
        <v>0</v>
      </c>
      <c r="EN8" s="12">
        <v>0</v>
      </c>
      <c r="EO8" s="12">
        <v>0</v>
      </c>
      <c r="EP8" s="12">
        <v>0</v>
      </c>
      <c r="EQ8" s="13"/>
      <c r="ER8" s="12">
        <v>1</v>
      </c>
      <c r="ES8" s="12">
        <v>200000</v>
      </c>
      <c r="ET8" s="12">
        <v>0</v>
      </c>
      <c r="EU8" s="12">
        <v>200000</v>
      </c>
      <c r="EV8" s="13"/>
      <c r="EW8" s="12">
        <v>1</v>
      </c>
      <c r="EX8" s="12">
        <v>50000</v>
      </c>
      <c r="EY8" s="12">
        <v>0</v>
      </c>
      <c r="EZ8" s="12">
        <v>50000</v>
      </c>
      <c r="FA8" s="13"/>
      <c r="FB8" s="12">
        <v>1</v>
      </c>
      <c r="FC8" s="12">
        <v>50000</v>
      </c>
      <c r="FD8" s="12">
        <v>0</v>
      </c>
      <c r="FE8" s="12">
        <v>50000</v>
      </c>
      <c r="FF8" s="13"/>
      <c r="FG8" s="12">
        <v>2</v>
      </c>
      <c r="FH8" s="12">
        <v>100000</v>
      </c>
      <c r="FI8" s="12">
        <v>0</v>
      </c>
      <c r="FJ8" s="12">
        <v>100000</v>
      </c>
      <c r="FK8" s="13"/>
      <c r="FL8" s="12">
        <v>0</v>
      </c>
      <c r="FM8" s="12">
        <v>0</v>
      </c>
      <c r="FN8" s="12">
        <v>0</v>
      </c>
      <c r="FO8" s="12">
        <v>0</v>
      </c>
      <c r="FP8" s="13"/>
      <c r="FQ8" s="12">
        <v>0</v>
      </c>
      <c r="FR8" s="12">
        <v>0</v>
      </c>
      <c r="FS8" s="12">
        <v>0</v>
      </c>
      <c r="FT8" s="12">
        <v>0</v>
      </c>
      <c r="FU8" s="13"/>
      <c r="FV8" s="12">
        <v>0</v>
      </c>
      <c r="FW8" s="12">
        <v>0</v>
      </c>
      <c r="FX8" s="12">
        <v>0</v>
      </c>
      <c r="FY8" s="12">
        <v>0</v>
      </c>
      <c r="FZ8" s="13"/>
      <c r="GA8" s="12">
        <v>0</v>
      </c>
      <c r="GB8" s="12">
        <v>0</v>
      </c>
      <c r="GC8" s="12">
        <v>0</v>
      </c>
      <c r="GD8" s="12">
        <v>0</v>
      </c>
      <c r="GE8" s="13"/>
      <c r="GF8" s="12">
        <v>1</v>
      </c>
      <c r="GG8" s="12">
        <v>800</v>
      </c>
      <c r="GH8" s="12">
        <v>0</v>
      </c>
      <c r="GI8" s="12">
        <v>800</v>
      </c>
      <c r="GJ8" s="13"/>
      <c r="GK8" s="12">
        <v>294</v>
      </c>
      <c r="GL8" s="12">
        <v>88200</v>
      </c>
      <c r="GM8" s="12">
        <v>0</v>
      </c>
      <c r="GN8" s="12">
        <v>88200</v>
      </c>
      <c r="GO8" s="13"/>
      <c r="GP8" s="12">
        <v>0</v>
      </c>
      <c r="GQ8" s="12">
        <v>17000</v>
      </c>
      <c r="GR8" s="12">
        <v>0</v>
      </c>
      <c r="GS8" s="12">
        <v>17000</v>
      </c>
      <c r="GT8" s="13"/>
      <c r="GU8" s="12">
        <v>1</v>
      </c>
      <c r="GV8" s="12">
        <v>250000</v>
      </c>
      <c r="GW8" s="12">
        <v>0</v>
      </c>
      <c r="GX8" s="12">
        <v>250000</v>
      </c>
      <c r="GY8" s="13"/>
      <c r="GZ8" s="12">
        <v>50</v>
      </c>
      <c r="HA8" s="12">
        <v>250000</v>
      </c>
      <c r="HB8" s="12">
        <v>0</v>
      </c>
      <c r="HC8" s="12">
        <v>250000</v>
      </c>
      <c r="HD8" s="13"/>
      <c r="HE8" s="12">
        <v>0</v>
      </c>
      <c r="HF8" s="12">
        <v>0</v>
      </c>
      <c r="HG8" s="12">
        <v>0</v>
      </c>
      <c r="HH8" s="12">
        <v>0</v>
      </c>
      <c r="HI8" s="13"/>
      <c r="HJ8" s="12">
        <v>16</v>
      </c>
      <c r="HK8" s="12">
        <v>240000</v>
      </c>
      <c r="HL8" s="12">
        <v>0</v>
      </c>
      <c r="HM8" s="12">
        <v>240000</v>
      </c>
      <c r="HN8" s="13"/>
      <c r="HO8" s="12">
        <v>1300</v>
      </c>
      <c r="HP8" s="12">
        <v>377000</v>
      </c>
      <c r="HQ8" s="12">
        <v>0</v>
      </c>
      <c r="HR8" s="12">
        <v>377000</v>
      </c>
      <c r="HS8" s="13"/>
      <c r="HT8" s="12">
        <v>0</v>
      </c>
      <c r="HU8" s="12">
        <v>48000</v>
      </c>
      <c r="HV8" s="12">
        <v>0</v>
      </c>
      <c r="HW8" s="12">
        <v>48000</v>
      </c>
      <c r="HX8" s="13"/>
      <c r="HY8" s="12">
        <v>0</v>
      </c>
      <c r="HZ8" s="12">
        <v>0</v>
      </c>
      <c r="IA8" s="12">
        <v>0</v>
      </c>
      <c r="IB8" s="12">
        <v>0</v>
      </c>
      <c r="IC8" s="13"/>
      <c r="ID8" s="12">
        <v>0</v>
      </c>
      <c r="IE8" s="12">
        <v>0</v>
      </c>
      <c r="IF8" s="12">
        <v>0</v>
      </c>
      <c r="IG8" s="12">
        <v>0</v>
      </c>
      <c r="IH8" s="13"/>
      <c r="II8" s="12">
        <v>0</v>
      </c>
      <c r="IJ8" s="12">
        <v>26300</v>
      </c>
      <c r="IK8" s="12">
        <v>0</v>
      </c>
      <c r="IL8" s="12">
        <v>26300</v>
      </c>
      <c r="IM8" s="13"/>
      <c r="IN8" s="12">
        <v>200</v>
      </c>
      <c r="IO8" s="12">
        <v>4666</v>
      </c>
      <c r="IP8" s="12">
        <v>0</v>
      </c>
      <c r="IQ8" s="12">
        <v>4666</v>
      </c>
      <c r="IR8" s="13"/>
      <c r="IS8" s="12">
        <v>0</v>
      </c>
      <c r="IT8" s="12">
        <v>0</v>
      </c>
      <c r="IU8" s="12">
        <v>0</v>
      </c>
      <c r="IV8" s="12">
        <v>0</v>
      </c>
      <c r="IW8" s="13"/>
      <c r="IX8" s="12"/>
      <c r="IY8" s="12">
        <v>0</v>
      </c>
      <c r="IZ8" s="12">
        <v>0</v>
      </c>
      <c r="JA8" s="12">
        <v>0</v>
      </c>
      <c r="JB8" s="13"/>
      <c r="JC8" s="12">
        <v>0</v>
      </c>
      <c r="JD8" s="12">
        <v>0</v>
      </c>
      <c r="JE8" s="12">
        <v>0</v>
      </c>
      <c r="JF8" s="12">
        <v>0</v>
      </c>
      <c r="JG8" s="13"/>
      <c r="JH8" s="12"/>
      <c r="JI8" s="12">
        <v>0</v>
      </c>
      <c r="JJ8" s="12">
        <v>0</v>
      </c>
      <c r="JK8" s="12">
        <v>0</v>
      </c>
      <c r="JL8" s="13"/>
      <c r="JM8" s="12"/>
      <c r="JN8" s="12">
        <v>0</v>
      </c>
      <c r="JO8" s="12">
        <v>0</v>
      </c>
      <c r="JP8" s="12">
        <v>0</v>
      </c>
      <c r="JQ8" s="13"/>
      <c r="JR8" s="12"/>
      <c r="JS8" s="12">
        <v>615070</v>
      </c>
      <c r="JT8" s="12">
        <v>0</v>
      </c>
      <c r="JU8" s="12">
        <v>615070</v>
      </c>
      <c r="JV8" s="13"/>
      <c r="JW8" s="12"/>
      <c r="JX8" s="12">
        <v>0</v>
      </c>
      <c r="JY8" s="12">
        <v>0</v>
      </c>
      <c r="JZ8" s="12">
        <v>0</v>
      </c>
      <c r="KA8" s="13"/>
      <c r="KB8" s="12">
        <v>177.4</v>
      </c>
      <c r="KC8" s="12">
        <v>35480</v>
      </c>
      <c r="KD8" s="12">
        <v>0</v>
      </c>
      <c r="KE8" s="12">
        <v>35480</v>
      </c>
      <c r="KF8" s="13"/>
      <c r="KG8" s="12">
        <v>0</v>
      </c>
      <c r="KH8" s="12">
        <v>0</v>
      </c>
      <c r="KI8" s="12">
        <v>0</v>
      </c>
      <c r="KJ8" s="12">
        <v>0</v>
      </c>
      <c r="KK8" s="13"/>
      <c r="KL8" s="12">
        <v>0</v>
      </c>
      <c r="KM8" s="12">
        <v>0</v>
      </c>
      <c r="KN8" s="12">
        <v>0</v>
      </c>
      <c r="KO8" s="12">
        <v>0</v>
      </c>
      <c r="KP8" s="13"/>
      <c r="KQ8" s="12">
        <v>0</v>
      </c>
      <c r="KR8" s="12">
        <v>0</v>
      </c>
      <c r="KS8" s="12">
        <v>0</v>
      </c>
      <c r="KT8" s="12">
        <v>0</v>
      </c>
      <c r="KU8" s="13"/>
      <c r="KV8" s="12">
        <v>0</v>
      </c>
      <c r="KW8" s="89">
        <v>0</v>
      </c>
      <c r="KX8" s="12">
        <v>0</v>
      </c>
      <c r="KY8" s="12">
        <v>0</v>
      </c>
      <c r="KZ8" s="13"/>
      <c r="LA8" s="12">
        <v>0</v>
      </c>
      <c r="LB8" s="12">
        <v>0</v>
      </c>
      <c r="LC8" s="12">
        <v>0</v>
      </c>
      <c r="LD8" s="12">
        <v>0</v>
      </c>
      <c r="LE8" s="13"/>
      <c r="LF8" s="12">
        <v>0</v>
      </c>
      <c r="LG8" s="12">
        <v>0</v>
      </c>
      <c r="LH8" s="12">
        <v>0</v>
      </c>
      <c r="LI8" s="12">
        <v>0</v>
      </c>
      <c r="LJ8" s="13"/>
      <c r="LK8" s="12">
        <v>0</v>
      </c>
      <c r="LL8" s="12">
        <v>0</v>
      </c>
      <c r="LM8" s="12">
        <v>0</v>
      </c>
      <c r="LN8" s="12">
        <v>0</v>
      </c>
      <c r="LO8" s="13"/>
      <c r="LP8" s="12">
        <v>717</v>
      </c>
      <c r="LQ8" s="12">
        <v>179250</v>
      </c>
      <c r="LR8" s="12">
        <v>0</v>
      </c>
      <c r="LS8" s="12">
        <v>179250</v>
      </c>
      <c r="LT8" s="13"/>
      <c r="LU8" s="12">
        <v>0</v>
      </c>
      <c r="LV8" s="12">
        <v>0</v>
      </c>
      <c r="LW8" s="12">
        <v>0</v>
      </c>
      <c r="LX8" s="12">
        <v>0</v>
      </c>
      <c r="LY8" s="13"/>
      <c r="LZ8" s="12">
        <v>0</v>
      </c>
      <c r="MA8" s="12">
        <v>0</v>
      </c>
      <c r="MB8" s="12">
        <v>0</v>
      </c>
      <c r="MC8" s="12">
        <v>0</v>
      </c>
      <c r="MD8" s="13"/>
      <c r="ME8" s="12">
        <v>0</v>
      </c>
      <c r="MF8" s="12">
        <v>0</v>
      </c>
      <c r="MG8" s="12">
        <v>0</v>
      </c>
      <c r="MH8" s="12">
        <v>0</v>
      </c>
      <c r="MI8" s="13"/>
      <c r="MJ8" s="12">
        <v>0</v>
      </c>
      <c r="MK8" s="12">
        <v>0</v>
      </c>
      <c r="ML8" s="12">
        <v>0</v>
      </c>
      <c r="MM8" s="12">
        <v>0</v>
      </c>
      <c r="MN8" s="13"/>
      <c r="MO8" s="12">
        <v>9</v>
      </c>
      <c r="MP8" s="12">
        <v>381132</v>
      </c>
      <c r="MQ8" s="12">
        <v>0</v>
      </c>
      <c r="MR8" s="12">
        <v>381132</v>
      </c>
      <c r="MS8" s="13"/>
      <c r="MT8" s="12">
        <v>0</v>
      </c>
      <c r="MU8" s="12">
        <v>0</v>
      </c>
      <c r="MV8" s="12">
        <v>0</v>
      </c>
      <c r="MW8" s="12">
        <v>0</v>
      </c>
      <c r="MX8" s="13"/>
      <c r="MY8" s="12">
        <v>10</v>
      </c>
      <c r="MZ8" s="12">
        <v>25000</v>
      </c>
      <c r="NA8" s="12">
        <v>0</v>
      </c>
      <c r="NB8" s="12">
        <v>25000</v>
      </c>
      <c r="NC8" s="13"/>
      <c r="ND8" s="12">
        <v>0</v>
      </c>
      <c r="NE8" s="12">
        <v>0</v>
      </c>
      <c r="NF8" s="12">
        <v>0</v>
      </c>
      <c r="NG8" s="12">
        <v>0</v>
      </c>
      <c r="NH8" s="13"/>
      <c r="NI8" s="12">
        <v>729</v>
      </c>
      <c r="NJ8" s="12">
        <v>52488</v>
      </c>
      <c r="NK8" s="12">
        <v>0</v>
      </c>
      <c r="NL8" s="12">
        <v>52488</v>
      </c>
      <c r="NM8" s="13"/>
      <c r="NN8" s="12">
        <v>4</v>
      </c>
      <c r="NO8" s="12">
        <v>40000</v>
      </c>
      <c r="NP8" s="12">
        <v>0</v>
      </c>
      <c r="NQ8" s="12">
        <v>40000</v>
      </c>
      <c r="NR8" s="13"/>
      <c r="NS8" s="12">
        <v>0</v>
      </c>
      <c r="NT8" s="12">
        <v>0</v>
      </c>
      <c r="NU8" s="12">
        <v>0</v>
      </c>
      <c r="NV8" s="12">
        <v>0</v>
      </c>
      <c r="NW8" s="13"/>
      <c r="NX8" s="12">
        <v>0</v>
      </c>
      <c r="NY8" s="12">
        <v>0</v>
      </c>
      <c r="NZ8" s="12">
        <v>0</v>
      </c>
      <c r="OA8" s="12">
        <v>0</v>
      </c>
      <c r="OB8" s="13"/>
      <c r="OC8" s="12">
        <v>0</v>
      </c>
      <c r="OD8" s="12">
        <v>0</v>
      </c>
      <c r="OE8" s="12">
        <v>0</v>
      </c>
      <c r="OF8" s="12">
        <v>0</v>
      </c>
      <c r="OG8" s="13"/>
      <c r="OH8" s="12">
        <v>0</v>
      </c>
      <c r="OI8" s="12">
        <v>0</v>
      </c>
      <c r="OJ8" s="12">
        <v>0</v>
      </c>
      <c r="OK8" s="12">
        <v>0</v>
      </c>
      <c r="OL8" s="13"/>
      <c r="OM8" s="12">
        <v>0</v>
      </c>
      <c r="ON8" s="12">
        <v>0</v>
      </c>
      <c r="OO8" s="12">
        <v>0</v>
      </c>
      <c r="OP8" s="12">
        <v>0</v>
      </c>
      <c r="OQ8" s="13"/>
      <c r="OR8" s="12">
        <v>0</v>
      </c>
      <c r="OS8" s="12">
        <v>0</v>
      </c>
      <c r="OT8" s="12">
        <v>0</v>
      </c>
      <c r="OU8" s="12">
        <v>0</v>
      </c>
      <c r="OV8" s="13"/>
      <c r="OW8" s="12">
        <v>0</v>
      </c>
      <c r="OX8" s="12">
        <v>0</v>
      </c>
      <c r="OY8" s="12">
        <v>0</v>
      </c>
      <c r="OZ8" s="12">
        <v>0</v>
      </c>
      <c r="PA8" s="13"/>
      <c r="PB8" s="12">
        <v>0</v>
      </c>
      <c r="PC8" s="12">
        <v>0</v>
      </c>
      <c r="PD8" s="12">
        <v>0</v>
      </c>
      <c r="PE8" s="12">
        <v>0</v>
      </c>
      <c r="PF8" s="13"/>
      <c r="PG8" s="12">
        <v>0</v>
      </c>
      <c r="PH8" s="12">
        <v>20000</v>
      </c>
      <c r="PI8" s="12">
        <v>0</v>
      </c>
      <c r="PJ8" s="12">
        <v>20000</v>
      </c>
      <c r="PK8" s="13"/>
      <c r="PL8" s="12">
        <v>0</v>
      </c>
      <c r="PM8" s="12">
        <v>0</v>
      </c>
      <c r="PN8" s="12">
        <v>0</v>
      </c>
      <c r="PO8" s="12">
        <v>0</v>
      </c>
      <c r="PP8" s="13"/>
      <c r="PQ8" s="12">
        <v>0</v>
      </c>
      <c r="PR8" s="12">
        <v>0</v>
      </c>
      <c r="PS8" s="12">
        <v>0</v>
      </c>
      <c r="PT8" s="12">
        <v>0</v>
      </c>
      <c r="PU8" s="13"/>
      <c r="PV8" s="12">
        <v>0</v>
      </c>
      <c r="PW8" s="12">
        <v>0</v>
      </c>
      <c r="PX8" s="12">
        <v>0</v>
      </c>
      <c r="PY8" s="12">
        <v>0</v>
      </c>
      <c r="PZ8" s="13"/>
      <c r="QA8" s="12">
        <v>0</v>
      </c>
      <c r="QB8" s="12">
        <v>0</v>
      </c>
      <c r="QC8" s="12">
        <v>0</v>
      </c>
      <c r="QD8" s="12">
        <v>0</v>
      </c>
      <c r="QE8" s="13"/>
      <c r="QF8" s="12">
        <v>0</v>
      </c>
      <c r="QG8" s="12">
        <v>0</v>
      </c>
      <c r="QH8" s="12">
        <v>0</v>
      </c>
      <c r="QI8" s="12">
        <v>0</v>
      </c>
      <c r="QJ8" s="13"/>
      <c r="QK8" s="12">
        <v>0</v>
      </c>
      <c r="QL8" s="12">
        <v>0</v>
      </c>
      <c r="QM8" s="12">
        <v>0</v>
      </c>
      <c r="QN8" s="12">
        <v>0</v>
      </c>
      <c r="QO8" s="13"/>
      <c r="QP8" s="12">
        <v>0</v>
      </c>
      <c r="QQ8" s="12">
        <v>0</v>
      </c>
      <c r="QR8" s="12">
        <v>0</v>
      </c>
      <c r="QS8" s="12">
        <v>0</v>
      </c>
      <c r="QT8" s="13"/>
      <c r="QU8" s="12">
        <v>0</v>
      </c>
      <c r="QV8" s="12">
        <v>32500</v>
      </c>
      <c r="QW8" s="12">
        <v>0</v>
      </c>
      <c r="QX8" s="12">
        <v>32500</v>
      </c>
      <c r="QY8" s="13"/>
      <c r="QZ8" s="12">
        <v>2500</v>
      </c>
      <c r="RA8" s="12">
        <v>12500</v>
      </c>
      <c r="RB8" s="12">
        <v>0</v>
      </c>
      <c r="RC8" s="12">
        <v>12500</v>
      </c>
      <c r="RD8" s="13"/>
      <c r="RE8" s="12">
        <v>7</v>
      </c>
      <c r="RF8" s="12">
        <v>140000</v>
      </c>
      <c r="RG8" s="12">
        <v>0</v>
      </c>
      <c r="RH8" s="12">
        <v>140000</v>
      </c>
      <c r="RI8" s="13"/>
      <c r="RJ8" s="12">
        <v>0</v>
      </c>
      <c r="RK8" s="12">
        <v>8850</v>
      </c>
      <c r="RL8" s="12">
        <v>0</v>
      </c>
      <c r="RM8" s="12">
        <v>8850</v>
      </c>
      <c r="RN8" s="13"/>
      <c r="RO8" s="12">
        <v>0</v>
      </c>
      <c r="RP8" s="12">
        <v>10000</v>
      </c>
      <c r="RQ8" s="12">
        <v>0</v>
      </c>
      <c r="RR8" s="12">
        <v>10000</v>
      </c>
      <c r="RS8" s="13"/>
      <c r="RT8" s="12">
        <v>0</v>
      </c>
      <c r="RU8" s="12">
        <v>750000</v>
      </c>
      <c r="RV8" s="12">
        <v>0</v>
      </c>
      <c r="RW8" s="12">
        <v>750000</v>
      </c>
      <c r="RX8" s="13"/>
      <c r="RY8" s="12">
        <v>0</v>
      </c>
      <c r="RZ8" s="12">
        <v>0</v>
      </c>
      <c r="SA8" s="12">
        <v>0</v>
      </c>
      <c r="SB8" s="12">
        <v>0</v>
      </c>
      <c r="SC8" s="13"/>
      <c r="SD8" s="12">
        <v>1</v>
      </c>
      <c r="SE8" s="12">
        <v>100000</v>
      </c>
      <c r="SF8" s="12">
        <v>0</v>
      </c>
      <c r="SG8" s="12">
        <v>100000</v>
      </c>
      <c r="SH8" s="13"/>
      <c r="SI8" s="12">
        <v>1</v>
      </c>
      <c r="SJ8" s="12">
        <v>25000</v>
      </c>
      <c r="SK8" s="12">
        <v>0</v>
      </c>
      <c r="SL8" s="12">
        <v>25000</v>
      </c>
      <c r="SM8" s="13"/>
      <c r="SN8" s="12">
        <v>1</v>
      </c>
      <c r="SO8" s="12">
        <v>600000</v>
      </c>
      <c r="SP8" s="12">
        <v>0</v>
      </c>
      <c r="SQ8" s="12">
        <v>600000</v>
      </c>
      <c r="SR8" s="13"/>
      <c r="SS8" s="12">
        <v>1</v>
      </c>
      <c r="ST8" s="12">
        <v>100000</v>
      </c>
      <c r="SU8" s="12">
        <v>0</v>
      </c>
      <c r="SV8" s="12">
        <v>100000</v>
      </c>
      <c r="SW8" s="13"/>
      <c r="SX8" s="12">
        <v>2</v>
      </c>
      <c r="SY8" s="12">
        <v>50000</v>
      </c>
      <c r="SZ8" s="12">
        <v>0</v>
      </c>
      <c r="TA8" s="12">
        <v>50000</v>
      </c>
      <c r="TB8" s="13"/>
      <c r="TC8" s="12">
        <v>2</v>
      </c>
      <c r="TD8" s="12">
        <v>24000</v>
      </c>
      <c r="TE8" s="12">
        <v>0</v>
      </c>
      <c r="TF8" s="12">
        <v>24000</v>
      </c>
      <c r="TG8" s="13"/>
      <c r="TH8" s="12">
        <v>38</v>
      </c>
      <c r="TI8" s="12">
        <v>38000</v>
      </c>
      <c r="TJ8" s="12">
        <v>0</v>
      </c>
      <c r="TK8" s="12">
        <v>38000</v>
      </c>
      <c r="TL8" s="13"/>
      <c r="TM8" s="12">
        <v>769586.1427505028</v>
      </c>
      <c r="TN8" s="12">
        <v>1566156.908589412</v>
      </c>
      <c r="TO8" s="12">
        <v>0</v>
      </c>
      <c r="TP8" s="12">
        <v>1566156.908589412</v>
      </c>
      <c r="TQ8" s="13"/>
      <c r="TR8" s="12">
        <v>0</v>
      </c>
      <c r="TS8" s="12">
        <v>0</v>
      </c>
      <c r="TT8" s="12">
        <v>0</v>
      </c>
      <c r="TU8" s="12">
        <v>0</v>
      </c>
      <c r="TV8" s="13"/>
      <c r="TW8" s="12">
        <v>0</v>
      </c>
      <c r="TX8" s="12">
        <v>0</v>
      </c>
      <c r="TY8" s="12">
        <v>0</v>
      </c>
      <c r="TZ8" s="12">
        <v>0</v>
      </c>
      <c r="UA8" s="13"/>
      <c r="UB8" s="12">
        <v>1</v>
      </c>
      <c r="UC8" s="12">
        <v>134042.5</v>
      </c>
      <c r="UD8" s="12">
        <v>0</v>
      </c>
      <c r="UE8" s="12">
        <v>134042.5</v>
      </c>
      <c r="UF8" s="13"/>
      <c r="UG8" s="12">
        <v>0</v>
      </c>
      <c r="UH8" s="12">
        <v>0</v>
      </c>
      <c r="UI8" s="12">
        <v>0</v>
      </c>
      <c r="UJ8" s="12">
        <v>0</v>
      </c>
      <c r="UK8" s="13"/>
      <c r="UL8" s="12">
        <v>0</v>
      </c>
      <c r="UM8" s="12">
        <v>0</v>
      </c>
      <c r="UN8" s="12">
        <v>0</v>
      </c>
      <c r="UO8" s="12">
        <v>0</v>
      </c>
      <c r="UP8" s="13"/>
      <c r="UQ8" s="12">
        <v>0</v>
      </c>
      <c r="UR8" s="12">
        <v>600000</v>
      </c>
      <c r="US8" s="12">
        <v>0</v>
      </c>
      <c r="UT8" s="12">
        <v>600000</v>
      </c>
      <c r="UU8" s="13"/>
      <c r="UV8" s="12">
        <v>0</v>
      </c>
      <c r="UW8" s="12">
        <v>870750</v>
      </c>
      <c r="UX8" s="12">
        <v>0</v>
      </c>
      <c r="UY8" s="12">
        <v>870750</v>
      </c>
      <c r="UZ8" s="13"/>
      <c r="VA8" s="12">
        <v>0</v>
      </c>
      <c r="VB8" s="12">
        <v>0</v>
      </c>
      <c r="VC8" s="12">
        <v>0</v>
      </c>
      <c r="VD8" s="12">
        <v>0</v>
      </c>
      <c r="VE8" s="13"/>
      <c r="VF8" s="12">
        <v>0</v>
      </c>
      <c r="VG8" s="12">
        <v>0</v>
      </c>
      <c r="VH8" s="12">
        <v>0</v>
      </c>
      <c r="VI8" s="12">
        <v>0</v>
      </c>
      <c r="VJ8" s="13"/>
      <c r="VK8" s="12">
        <v>0</v>
      </c>
      <c r="VL8" s="12">
        <v>9358315.4085894115</v>
      </c>
      <c r="VM8" s="12">
        <v>0</v>
      </c>
      <c r="VN8" s="12">
        <v>9358315.4085894115</v>
      </c>
      <c r="VO8" s="13"/>
    </row>
    <row r="9" spans="1:587" ht="20.25" hidden="1" customHeight="1">
      <c r="A9" s="10">
        <v>3</v>
      </c>
      <c r="B9" s="11" t="s">
        <v>5</v>
      </c>
      <c r="C9" s="12">
        <v>20</v>
      </c>
      <c r="D9" s="12">
        <v>53760</v>
      </c>
      <c r="E9" s="12">
        <v>0</v>
      </c>
      <c r="F9" s="12">
        <v>53760</v>
      </c>
      <c r="G9" s="13"/>
      <c r="H9" s="12">
        <v>0</v>
      </c>
      <c r="I9" s="12">
        <v>0</v>
      </c>
      <c r="J9" s="12">
        <v>0</v>
      </c>
      <c r="K9" s="12">
        <v>0</v>
      </c>
      <c r="L9" s="13"/>
      <c r="M9" s="12">
        <v>0</v>
      </c>
      <c r="N9" s="12">
        <v>0</v>
      </c>
      <c r="O9" s="12">
        <v>0</v>
      </c>
      <c r="P9" s="12">
        <v>0</v>
      </c>
      <c r="Q9" s="13"/>
      <c r="R9" s="12">
        <v>1</v>
      </c>
      <c r="S9" s="12">
        <v>15000</v>
      </c>
      <c r="T9" s="12">
        <v>0</v>
      </c>
      <c r="U9" s="12">
        <v>15000</v>
      </c>
      <c r="V9" s="13"/>
      <c r="W9" s="12">
        <v>0</v>
      </c>
      <c r="X9" s="12">
        <v>0</v>
      </c>
      <c r="Y9" s="12">
        <v>0</v>
      </c>
      <c r="Z9" s="12">
        <v>0</v>
      </c>
      <c r="AA9" s="13"/>
      <c r="AB9" s="12">
        <v>0</v>
      </c>
      <c r="AC9" s="12">
        <v>0</v>
      </c>
      <c r="AD9" s="12">
        <v>0</v>
      </c>
      <c r="AE9" s="12">
        <v>0</v>
      </c>
      <c r="AF9" s="13"/>
      <c r="AG9" s="12">
        <v>0</v>
      </c>
      <c r="AH9" s="12">
        <v>55000</v>
      </c>
      <c r="AI9" s="12">
        <v>0</v>
      </c>
      <c r="AJ9" s="12">
        <v>55000</v>
      </c>
      <c r="AK9" s="13"/>
      <c r="AL9" s="12">
        <v>32</v>
      </c>
      <c r="AM9" s="12">
        <v>64000</v>
      </c>
      <c r="AN9" s="12">
        <v>0</v>
      </c>
      <c r="AO9" s="12">
        <v>64000</v>
      </c>
      <c r="AP9" s="13"/>
      <c r="AQ9" s="12">
        <v>391</v>
      </c>
      <c r="AR9" s="12">
        <v>977500</v>
      </c>
      <c r="AS9" s="12">
        <v>0</v>
      </c>
      <c r="AT9" s="12">
        <v>977500</v>
      </c>
      <c r="AU9" s="13"/>
      <c r="AV9" s="12">
        <v>33</v>
      </c>
      <c r="AW9" s="12">
        <v>231000</v>
      </c>
      <c r="AX9" s="12">
        <v>0</v>
      </c>
      <c r="AY9" s="12">
        <v>231000</v>
      </c>
      <c r="AZ9" s="13"/>
      <c r="BA9" s="12">
        <v>0</v>
      </c>
      <c r="BB9" s="12">
        <v>0</v>
      </c>
      <c r="BC9" s="12">
        <v>0</v>
      </c>
      <c r="BD9" s="12">
        <v>0</v>
      </c>
      <c r="BE9" s="13"/>
      <c r="BF9" s="12">
        <v>54</v>
      </c>
      <c r="BG9" s="12">
        <v>43200</v>
      </c>
      <c r="BH9" s="12">
        <v>0</v>
      </c>
      <c r="BI9" s="12">
        <v>43200</v>
      </c>
      <c r="BJ9" s="13"/>
      <c r="BK9" s="12">
        <v>208</v>
      </c>
      <c r="BL9" s="12">
        <v>156000</v>
      </c>
      <c r="BM9" s="12">
        <v>0</v>
      </c>
      <c r="BN9" s="12">
        <v>156000</v>
      </c>
      <c r="BO9" s="13"/>
      <c r="BP9" s="12">
        <v>18</v>
      </c>
      <c r="BQ9" s="12">
        <v>270000</v>
      </c>
      <c r="BR9" s="12">
        <v>0</v>
      </c>
      <c r="BS9" s="12">
        <v>270000</v>
      </c>
      <c r="BT9" s="13"/>
      <c r="BU9" s="12">
        <v>0</v>
      </c>
      <c r="BV9" s="12">
        <v>0</v>
      </c>
      <c r="BW9" s="12">
        <v>0</v>
      </c>
      <c r="BX9" s="12">
        <v>0</v>
      </c>
      <c r="BY9" s="13"/>
      <c r="BZ9" s="12">
        <v>0</v>
      </c>
      <c r="CA9" s="12">
        <v>0</v>
      </c>
      <c r="CB9" s="12">
        <v>0</v>
      </c>
      <c r="CC9" s="12">
        <v>0</v>
      </c>
      <c r="CD9" s="13"/>
      <c r="CE9" s="12">
        <v>0</v>
      </c>
      <c r="CF9" s="12">
        <v>0</v>
      </c>
      <c r="CG9" s="12">
        <v>0</v>
      </c>
      <c r="CH9" s="12">
        <v>0</v>
      </c>
      <c r="CI9" s="13"/>
      <c r="CJ9" s="12">
        <v>0</v>
      </c>
      <c r="CK9" s="12">
        <v>0</v>
      </c>
      <c r="CL9" s="12">
        <v>0</v>
      </c>
      <c r="CM9" s="12">
        <v>0</v>
      </c>
      <c r="CN9" s="13"/>
      <c r="CO9" s="12">
        <v>0</v>
      </c>
      <c r="CP9" s="12">
        <v>0</v>
      </c>
      <c r="CQ9" s="12">
        <v>0</v>
      </c>
      <c r="CR9" s="12">
        <v>0</v>
      </c>
      <c r="CS9" s="13"/>
      <c r="CT9" s="12">
        <v>0</v>
      </c>
      <c r="CU9" s="12">
        <v>0</v>
      </c>
      <c r="CV9" s="12">
        <v>0</v>
      </c>
      <c r="CW9" s="12">
        <v>0</v>
      </c>
      <c r="CX9" s="13"/>
      <c r="CY9" s="12">
        <v>0</v>
      </c>
      <c r="CZ9" s="12">
        <v>0</v>
      </c>
      <c r="DA9" s="12">
        <v>0</v>
      </c>
      <c r="DB9" s="12">
        <v>0</v>
      </c>
      <c r="DC9" s="13"/>
      <c r="DD9" s="12">
        <v>0</v>
      </c>
      <c r="DE9" s="12">
        <v>0</v>
      </c>
      <c r="DF9" s="12">
        <v>0</v>
      </c>
      <c r="DG9" s="12">
        <v>0</v>
      </c>
      <c r="DH9" s="13"/>
      <c r="DI9" s="12">
        <v>0</v>
      </c>
      <c r="DJ9" s="12">
        <v>0</v>
      </c>
      <c r="DK9" s="12">
        <v>0</v>
      </c>
      <c r="DL9" s="12">
        <v>0</v>
      </c>
      <c r="DM9" s="13"/>
      <c r="DN9" s="12">
        <v>10</v>
      </c>
      <c r="DO9" s="12">
        <v>1000000</v>
      </c>
      <c r="DP9" s="12">
        <v>0</v>
      </c>
      <c r="DQ9" s="12">
        <v>1000000</v>
      </c>
      <c r="DR9" s="13"/>
      <c r="DS9" s="12">
        <v>0</v>
      </c>
      <c r="DT9" s="12">
        <v>0</v>
      </c>
      <c r="DU9" s="12">
        <v>0</v>
      </c>
      <c r="DV9" s="12">
        <v>0</v>
      </c>
      <c r="DW9" s="13"/>
      <c r="DX9" s="12">
        <v>0</v>
      </c>
      <c r="DY9" s="12">
        <v>130000</v>
      </c>
      <c r="DZ9" s="12">
        <v>0</v>
      </c>
      <c r="EA9" s="12">
        <v>130000</v>
      </c>
      <c r="EB9" s="13"/>
      <c r="EC9" s="12">
        <v>0</v>
      </c>
      <c r="ED9" s="12">
        <v>0</v>
      </c>
      <c r="EE9" s="12">
        <v>0</v>
      </c>
      <c r="EF9" s="12">
        <v>0</v>
      </c>
      <c r="EG9" s="13"/>
      <c r="EH9" s="12">
        <v>0</v>
      </c>
      <c r="EI9" s="12">
        <v>0</v>
      </c>
      <c r="EJ9" s="12">
        <v>0</v>
      </c>
      <c r="EK9" s="12">
        <v>0</v>
      </c>
      <c r="EL9" s="13"/>
      <c r="EM9" s="12">
        <v>0</v>
      </c>
      <c r="EN9" s="12">
        <v>125000</v>
      </c>
      <c r="EO9" s="12">
        <v>0</v>
      </c>
      <c r="EP9" s="12">
        <v>125000</v>
      </c>
      <c r="EQ9" s="13"/>
      <c r="ER9" s="12">
        <v>1</v>
      </c>
      <c r="ES9" s="12">
        <v>200000</v>
      </c>
      <c r="ET9" s="12">
        <v>0</v>
      </c>
      <c r="EU9" s="12">
        <v>200000</v>
      </c>
      <c r="EV9" s="13"/>
      <c r="EW9" s="12">
        <v>1</v>
      </c>
      <c r="EX9" s="12">
        <v>50000</v>
      </c>
      <c r="EY9" s="12">
        <v>0</v>
      </c>
      <c r="EZ9" s="12">
        <v>50000</v>
      </c>
      <c r="FA9" s="13"/>
      <c r="FB9" s="12">
        <v>1</v>
      </c>
      <c r="FC9" s="12">
        <v>50000</v>
      </c>
      <c r="FD9" s="12">
        <v>0</v>
      </c>
      <c r="FE9" s="12">
        <v>50000</v>
      </c>
      <c r="FF9" s="13"/>
      <c r="FG9" s="12">
        <v>5</v>
      </c>
      <c r="FH9" s="12">
        <v>250000</v>
      </c>
      <c r="FI9" s="12">
        <v>0</v>
      </c>
      <c r="FJ9" s="12">
        <v>250000</v>
      </c>
      <c r="FK9" s="13"/>
      <c r="FL9" s="12">
        <v>1</v>
      </c>
      <c r="FM9" s="12">
        <v>50000</v>
      </c>
      <c r="FN9" s="12">
        <v>0</v>
      </c>
      <c r="FO9" s="12">
        <v>50000</v>
      </c>
      <c r="FP9" s="13"/>
      <c r="FQ9" s="12">
        <v>0</v>
      </c>
      <c r="FR9" s="12">
        <v>0</v>
      </c>
      <c r="FS9" s="12">
        <v>0</v>
      </c>
      <c r="FT9" s="12">
        <v>0</v>
      </c>
      <c r="FU9" s="13"/>
      <c r="FV9" s="12">
        <v>0</v>
      </c>
      <c r="FW9" s="12">
        <v>0</v>
      </c>
      <c r="FX9" s="12">
        <v>0</v>
      </c>
      <c r="FY9" s="12">
        <v>0</v>
      </c>
      <c r="FZ9" s="13"/>
      <c r="GA9" s="12">
        <v>0</v>
      </c>
      <c r="GB9" s="12">
        <v>0</v>
      </c>
      <c r="GC9" s="12">
        <v>0</v>
      </c>
      <c r="GD9" s="12">
        <v>0</v>
      </c>
      <c r="GE9" s="13"/>
      <c r="GF9" s="12">
        <v>0</v>
      </c>
      <c r="GG9" s="12">
        <v>0</v>
      </c>
      <c r="GH9" s="12">
        <v>0</v>
      </c>
      <c r="GI9" s="12">
        <v>0</v>
      </c>
      <c r="GJ9" s="13"/>
      <c r="GK9" s="12">
        <v>606</v>
      </c>
      <c r="GL9" s="12">
        <v>181800</v>
      </c>
      <c r="GM9" s="12">
        <v>0</v>
      </c>
      <c r="GN9" s="12">
        <v>181800</v>
      </c>
      <c r="GO9" s="13"/>
      <c r="GP9" s="12">
        <v>0</v>
      </c>
      <c r="GQ9" s="12">
        <v>17000</v>
      </c>
      <c r="GR9" s="12">
        <v>0</v>
      </c>
      <c r="GS9" s="12">
        <v>17000</v>
      </c>
      <c r="GT9" s="13"/>
      <c r="GU9" s="12">
        <v>1</v>
      </c>
      <c r="GV9" s="12">
        <v>250000</v>
      </c>
      <c r="GW9" s="12">
        <v>0</v>
      </c>
      <c r="GX9" s="12">
        <v>250000</v>
      </c>
      <c r="GY9" s="13"/>
      <c r="GZ9" s="12">
        <v>152</v>
      </c>
      <c r="HA9" s="12">
        <v>760000</v>
      </c>
      <c r="HB9" s="12">
        <v>0</v>
      </c>
      <c r="HC9" s="12">
        <v>760000</v>
      </c>
      <c r="HD9" s="13"/>
      <c r="HE9" s="12">
        <v>0</v>
      </c>
      <c r="HF9" s="12">
        <v>0</v>
      </c>
      <c r="HG9" s="12">
        <v>0</v>
      </c>
      <c r="HH9" s="12">
        <v>0</v>
      </c>
      <c r="HI9" s="13"/>
      <c r="HJ9" s="12">
        <v>62</v>
      </c>
      <c r="HK9" s="12">
        <v>930000</v>
      </c>
      <c r="HL9" s="12">
        <v>0</v>
      </c>
      <c r="HM9" s="12">
        <v>930000</v>
      </c>
      <c r="HN9" s="13"/>
      <c r="HO9" s="12">
        <v>1300</v>
      </c>
      <c r="HP9" s="12">
        <v>377000</v>
      </c>
      <c r="HQ9" s="12">
        <v>0</v>
      </c>
      <c r="HR9" s="12">
        <v>377000</v>
      </c>
      <c r="HS9" s="13"/>
      <c r="HT9" s="12">
        <v>0</v>
      </c>
      <c r="HU9" s="12">
        <v>63000</v>
      </c>
      <c r="HV9" s="12">
        <v>0</v>
      </c>
      <c r="HW9" s="12">
        <v>63000</v>
      </c>
      <c r="HX9" s="13"/>
      <c r="HY9" s="12">
        <v>0</v>
      </c>
      <c r="HZ9" s="12">
        <v>0</v>
      </c>
      <c r="IA9" s="12">
        <v>0</v>
      </c>
      <c r="IB9" s="12">
        <v>0</v>
      </c>
      <c r="IC9" s="13"/>
      <c r="ID9" s="12">
        <v>0</v>
      </c>
      <c r="IE9" s="12">
        <v>0</v>
      </c>
      <c r="IF9" s="12">
        <v>0</v>
      </c>
      <c r="IG9" s="12">
        <v>0</v>
      </c>
      <c r="IH9" s="13"/>
      <c r="II9" s="12">
        <v>0</v>
      </c>
      <c r="IJ9" s="12">
        <v>147500</v>
      </c>
      <c r="IK9" s="12">
        <v>0</v>
      </c>
      <c r="IL9" s="12">
        <v>147500</v>
      </c>
      <c r="IM9" s="13"/>
      <c r="IN9" s="12">
        <v>400</v>
      </c>
      <c r="IO9" s="12">
        <v>9332</v>
      </c>
      <c r="IP9" s="12">
        <v>0</v>
      </c>
      <c r="IQ9" s="12">
        <v>9332</v>
      </c>
      <c r="IR9" s="13"/>
      <c r="IS9" s="12">
        <v>0</v>
      </c>
      <c r="IT9" s="12">
        <v>0</v>
      </c>
      <c r="IU9" s="12">
        <v>0</v>
      </c>
      <c r="IV9" s="12">
        <v>0</v>
      </c>
      <c r="IW9" s="13"/>
      <c r="IX9" s="12"/>
      <c r="IY9" s="12">
        <v>0</v>
      </c>
      <c r="IZ9" s="12">
        <v>0</v>
      </c>
      <c r="JA9" s="12">
        <v>0</v>
      </c>
      <c r="JB9" s="13"/>
      <c r="JC9" s="12">
        <v>0</v>
      </c>
      <c r="JD9" s="12">
        <v>0</v>
      </c>
      <c r="JE9" s="12">
        <v>0</v>
      </c>
      <c r="JF9" s="12">
        <v>0</v>
      </c>
      <c r="JG9" s="13"/>
      <c r="JH9" s="12"/>
      <c r="JI9" s="12">
        <v>0</v>
      </c>
      <c r="JJ9" s="12">
        <v>0</v>
      </c>
      <c r="JK9" s="12">
        <v>0</v>
      </c>
      <c r="JL9" s="13"/>
      <c r="JM9" s="12"/>
      <c r="JN9" s="12">
        <v>0</v>
      </c>
      <c r="JO9" s="12">
        <v>0</v>
      </c>
      <c r="JP9" s="12">
        <v>0</v>
      </c>
      <c r="JQ9" s="13"/>
      <c r="JR9" s="12"/>
      <c r="JS9" s="12">
        <v>2024150</v>
      </c>
      <c r="JT9" s="12">
        <v>0</v>
      </c>
      <c r="JU9" s="12">
        <v>2024150</v>
      </c>
      <c r="JV9" s="13"/>
      <c r="JW9" s="12"/>
      <c r="JX9" s="12">
        <v>0</v>
      </c>
      <c r="JY9" s="12">
        <v>0</v>
      </c>
      <c r="JZ9" s="12">
        <v>0</v>
      </c>
      <c r="KA9" s="13"/>
      <c r="KB9" s="12">
        <v>662.4</v>
      </c>
      <c r="KC9" s="12">
        <v>132480</v>
      </c>
      <c r="KD9" s="12">
        <v>0</v>
      </c>
      <c r="KE9" s="12">
        <v>132480</v>
      </c>
      <c r="KF9" s="13"/>
      <c r="KG9" s="12">
        <v>0</v>
      </c>
      <c r="KH9" s="12">
        <v>0</v>
      </c>
      <c r="KI9" s="12">
        <v>0</v>
      </c>
      <c r="KJ9" s="12">
        <v>0</v>
      </c>
      <c r="KK9" s="13"/>
      <c r="KL9" s="12">
        <v>0</v>
      </c>
      <c r="KM9" s="12">
        <v>0</v>
      </c>
      <c r="KN9" s="12">
        <v>0</v>
      </c>
      <c r="KO9" s="12">
        <v>0</v>
      </c>
      <c r="KP9" s="13"/>
      <c r="KQ9" s="12">
        <v>0</v>
      </c>
      <c r="KR9" s="12">
        <v>0</v>
      </c>
      <c r="KS9" s="12">
        <v>0</v>
      </c>
      <c r="KT9" s="12">
        <v>0</v>
      </c>
      <c r="KU9" s="13"/>
      <c r="KV9" s="12">
        <v>0</v>
      </c>
      <c r="KW9" s="89">
        <v>0</v>
      </c>
      <c r="KX9" s="12">
        <v>0</v>
      </c>
      <c r="KY9" s="12">
        <v>0</v>
      </c>
      <c r="KZ9" s="13"/>
      <c r="LA9" s="12">
        <v>0</v>
      </c>
      <c r="LB9" s="12">
        <v>0</v>
      </c>
      <c r="LC9" s="12">
        <v>0</v>
      </c>
      <c r="LD9" s="12">
        <v>0</v>
      </c>
      <c r="LE9" s="13"/>
      <c r="LF9" s="12">
        <v>0</v>
      </c>
      <c r="LG9" s="12">
        <v>0</v>
      </c>
      <c r="LH9" s="12">
        <v>0</v>
      </c>
      <c r="LI9" s="12">
        <v>0</v>
      </c>
      <c r="LJ9" s="13"/>
      <c r="LK9" s="12">
        <v>0</v>
      </c>
      <c r="LL9" s="12">
        <v>0</v>
      </c>
      <c r="LM9" s="12">
        <v>0</v>
      </c>
      <c r="LN9" s="12">
        <v>0</v>
      </c>
      <c r="LO9" s="13"/>
      <c r="LP9" s="12">
        <v>2299</v>
      </c>
      <c r="LQ9" s="12">
        <v>574750</v>
      </c>
      <c r="LR9" s="12">
        <v>0</v>
      </c>
      <c r="LS9" s="12">
        <v>574750</v>
      </c>
      <c r="LT9" s="13"/>
      <c r="LU9" s="12">
        <v>0</v>
      </c>
      <c r="LV9" s="12">
        <v>0</v>
      </c>
      <c r="LW9" s="12">
        <v>0</v>
      </c>
      <c r="LX9" s="12">
        <v>0</v>
      </c>
      <c r="LY9" s="13"/>
      <c r="LZ9" s="12">
        <v>0</v>
      </c>
      <c r="MA9" s="12">
        <v>0</v>
      </c>
      <c r="MB9" s="12">
        <v>0</v>
      </c>
      <c r="MC9" s="12">
        <v>0</v>
      </c>
      <c r="MD9" s="13"/>
      <c r="ME9" s="12">
        <v>0</v>
      </c>
      <c r="MF9" s="12">
        <v>0</v>
      </c>
      <c r="MG9" s="12">
        <v>0</v>
      </c>
      <c r="MH9" s="12">
        <v>0</v>
      </c>
      <c r="MI9" s="13"/>
      <c r="MJ9" s="12">
        <v>0</v>
      </c>
      <c r="MK9" s="12">
        <v>0</v>
      </c>
      <c r="ML9" s="12">
        <v>0</v>
      </c>
      <c r="MM9" s="12">
        <v>0</v>
      </c>
      <c r="MN9" s="13"/>
      <c r="MO9" s="12">
        <v>18</v>
      </c>
      <c r="MP9" s="12">
        <v>762264</v>
      </c>
      <c r="MQ9" s="12">
        <v>0</v>
      </c>
      <c r="MR9" s="12">
        <v>762264</v>
      </c>
      <c r="MS9" s="13"/>
      <c r="MT9" s="12">
        <v>0</v>
      </c>
      <c r="MU9" s="12">
        <v>0</v>
      </c>
      <c r="MV9" s="12">
        <v>0</v>
      </c>
      <c r="MW9" s="12">
        <v>0</v>
      </c>
      <c r="MX9" s="13"/>
      <c r="MY9" s="12">
        <v>40</v>
      </c>
      <c r="MZ9" s="12">
        <v>100000</v>
      </c>
      <c r="NA9" s="12">
        <v>0</v>
      </c>
      <c r="NB9" s="12">
        <v>100000</v>
      </c>
      <c r="NC9" s="13"/>
      <c r="ND9" s="12">
        <v>0</v>
      </c>
      <c r="NE9" s="12">
        <v>0</v>
      </c>
      <c r="NF9" s="12">
        <v>0</v>
      </c>
      <c r="NG9" s="12">
        <v>0</v>
      </c>
      <c r="NH9" s="13"/>
      <c r="NI9" s="12">
        <v>2697</v>
      </c>
      <c r="NJ9" s="12">
        <v>194184</v>
      </c>
      <c r="NK9" s="12">
        <v>0</v>
      </c>
      <c r="NL9" s="12">
        <v>194184</v>
      </c>
      <c r="NM9" s="13"/>
      <c r="NN9" s="12">
        <v>11</v>
      </c>
      <c r="NO9" s="12">
        <v>110000</v>
      </c>
      <c r="NP9" s="12">
        <v>0</v>
      </c>
      <c r="NQ9" s="12">
        <v>110000</v>
      </c>
      <c r="NR9" s="13"/>
      <c r="NS9" s="12">
        <v>0</v>
      </c>
      <c r="NT9" s="12">
        <v>0</v>
      </c>
      <c r="NU9" s="12">
        <v>0</v>
      </c>
      <c r="NV9" s="12">
        <v>0</v>
      </c>
      <c r="NW9" s="13"/>
      <c r="NX9" s="12">
        <v>0</v>
      </c>
      <c r="NY9" s="12">
        <v>0</v>
      </c>
      <c r="NZ9" s="12">
        <v>0</v>
      </c>
      <c r="OA9" s="12">
        <v>0</v>
      </c>
      <c r="OB9" s="13"/>
      <c r="OC9" s="12">
        <v>0</v>
      </c>
      <c r="OD9" s="12">
        <v>0</v>
      </c>
      <c r="OE9" s="12">
        <v>0</v>
      </c>
      <c r="OF9" s="12">
        <v>0</v>
      </c>
      <c r="OG9" s="13"/>
      <c r="OH9" s="12">
        <v>0</v>
      </c>
      <c r="OI9" s="12">
        <v>0</v>
      </c>
      <c r="OJ9" s="12">
        <v>0</v>
      </c>
      <c r="OK9" s="12">
        <v>0</v>
      </c>
      <c r="OL9" s="13"/>
      <c r="OM9" s="12">
        <v>0</v>
      </c>
      <c r="ON9" s="12">
        <v>0</v>
      </c>
      <c r="OO9" s="12">
        <v>0</v>
      </c>
      <c r="OP9" s="12">
        <v>0</v>
      </c>
      <c r="OQ9" s="13"/>
      <c r="OR9" s="12">
        <v>0</v>
      </c>
      <c r="OS9" s="12">
        <v>0</v>
      </c>
      <c r="OT9" s="12">
        <v>0</v>
      </c>
      <c r="OU9" s="12">
        <v>0</v>
      </c>
      <c r="OV9" s="13"/>
      <c r="OW9" s="12">
        <v>0</v>
      </c>
      <c r="OX9" s="12">
        <v>0</v>
      </c>
      <c r="OY9" s="12">
        <v>0</v>
      </c>
      <c r="OZ9" s="12">
        <v>0</v>
      </c>
      <c r="PA9" s="13"/>
      <c r="PB9" s="12">
        <v>0</v>
      </c>
      <c r="PC9" s="12">
        <v>0</v>
      </c>
      <c r="PD9" s="12">
        <v>0</v>
      </c>
      <c r="PE9" s="12">
        <v>0</v>
      </c>
      <c r="PF9" s="13"/>
      <c r="PG9" s="12">
        <v>0</v>
      </c>
      <c r="PH9" s="12">
        <v>30000</v>
      </c>
      <c r="PI9" s="12">
        <v>0</v>
      </c>
      <c r="PJ9" s="12">
        <v>30000</v>
      </c>
      <c r="PK9" s="13"/>
      <c r="PL9" s="12">
        <v>0</v>
      </c>
      <c r="PM9" s="12">
        <v>0</v>
      </c>
      <c r="PN9" s="12">
        <v>0</v>
      </c>
      <c r="PO9" s="12">
        <v>0</v>
      </c>
      <c r="PP9" s="13"/>
      <c r="PQ9" s="12">
        <v>0</v>
      </c>
      <c r="PR9" s="12">
        <v>0</v>
      </c>
      <c r="PS9" s="12">
        <v>0</v>
      </c>
      <c r="PT9" s="12">
        <v>0</v>
      </c>
      <c r="PU9" s="13"/>
      <c r="PV9" s="12">
        <v>0</v>
      </c>
      <c r="PW9" s="12">
        <v>0</v>
      </c>
      <c r="PX9" s="12">
        <v>0</v>
      </c>
      <c r="PY9" s="12">
        <v>0</v>
      </c>
      <c r="PZ9" s="13"/>
      <c r="QA9" s="12">
        <v>0</v>
      </c>
      <c r="QB9" s="12">
        <v>0</v>
      </c>
      <c r="QC9" s="12">
        <v>0</v>
      </c>
      <c r="QD9" s="12">
        <v>0</v>
      </c>
      <c r="QE9" s="13"/>
      <c r="QF9" s="12">
        <v>0</v>
      </c>
      <c r="QG9" s="12">
        <v>0</v>
      </c>
      <c r="QH9" s="12">
        <v>0</v>
      </c>
      <c r="QI9" s="12">
        <v>0</v>
      </c>
      <c r="QJ9" s="13"/>
      <c r="QK9" s="12">
        <v>0</v>
      </c>
      <c r="QL9" s="12">
        <v>0</v>
      </c>
      <c r="QM9" s="12">
        <v>0</v>
      </c>
      <c r="QN9" s="12">
        <v>0</v>
      </c>
      <c r="QO9" s="13"/>
      <c r="QP9" s="12">
        <v>0</v>
      </c>
      <c r="QQ9" s="12">
        <v>0</v>
      </c>
      <c r="QR9" s="12">
        <v>0</v>
      </c>
      <c r="QS9" s="12">
        <v>0</v>
      </c>
      <c r="QT9" s="13"/>
      <c r="QU9" s="12">
        <v>0</v>
      </c>
      <c r="QV9" s="12">
        <v>50000</v>
      </c>
      <c r="QW9" s="12">
        <v>0</v>
      </c>
      <c r="QX9" s="12">
        <v>50000</v>
      </c>
      <c r="QY9" s="13"/>
      <c r="QZ9" s="12">
        <v>6000</v>
      </c>
      <c r="RA9" s="12">
        <v>30000</v>
      </c>
      <c r="RB9" s="12">
        <v>0</v>
      </c>
      <c r="RC9" s="12">
        <v>30000</v>
      </c>
      <c r="RD9" s="13"/>
      <c r="RE9" s="12">
        <v>14</v>
      </c>
      <c r="RF9" s="12">
        <v>410000</v>
      </c>
      <c r="RG9" s="12">
        <v>0</v>
      </c>
      <c r="RH9" s="12">
        <v>410000</v>
      </c>
      <c r="RI9" s="13"/>
      <c r="RJ9" s="12">
        <v>0</v>
      </c>
      <c r="RK9" s="12">
        <v>38350</v>
      </c>
      <c r="RL9" s="12">
        <v>0</v>
      </c>
      <c r="RM9" s="12">
        <v>38350</v>
      </c>
      <c r="RN9" s="13"/>
      <c r="RO9" s="12">
        <v>0</v>
      </c>
      <c r="RP9" s="12">
        <v>10000</v>
      </c>
      <c r="RQ9" s="12">
        <v>0</v>
      </c>
      <c r="RR9" s="12">
        <v>10000</v>
      </c>
      <c r="RS9" s="13"/>
      <c r="RT9" s="12">
        <v>0</v>
      </c>
      <c r="RU9" s="12">
        <v>550000</v>
      </c>
      <c r="RV9" s="12">
        <v>0</v>
      </c>
      <c r="RW9" s="12">
        <v>550000</v>
      </c>
      <c r="RX9" s="13"/>
      <c r="RY9" s="12">
        <v>0</v>
      </c>
      <c r="RZ9" s="12">
        <v>475000</v>
      </c>
      <c r="SA9" s="12">
        <v>0</v>
      </c>
      <c r="SB9" s="12">
        <v>475000</v>
      </c>
      <c r="SC9" s="13"/>
      <c r="SD9" s="12">
        <v>1</v>
      </c>
      <c r="SE9" s="12">
        <v>100000</v>
      </c>
      <c r="SF9" s="12">
        <v>0</v>
      </c>
      <c r="SG9" s="12">
        <v>100000</v>
      </c>
      <c r="SH9" s="13"/>
      <c r="SI9" s="12">
        <v>1</v>
      </c>
      <c r="SJ9" s="12">
        <v>25000</v>
      </c>
      <c r="SK9" s="12">
        <v>0</v>
      </c>
      <c r="SL9" s="12">
        <v>25000</v>
      </c>
      <c r="SM9" s="13"/>
      <c r="SN9" s="12">
        <v>1</v>
      </c>
      <c r="SO9" s="12">
        <v>600000</v>
      </c>
      <c r="SP9" s="12">
        <v>0</v>
      </c>
      <c r="SQ9" s="12">
        <v>600000</v>
      </c>
      <c r="SR9" s="13"/>
      <c r="SS9" s="12">
        <v>1</v>
      </c>
      <c r="ST9" s="12">
        <v>100000</v>
      </c>
      <c r="SU9" s="12">
        <v>0</v>
      </c>
      <c r="SV9" s="12">
        <v>100000</v>
      </c>
      <c r="SW9" s="13"/>
      <c r="SX9" s="12">
        <v>6</v>
      </c>
      <c r="SY9" s="12">
        <v>150000</v>
      </c>
      <c r="SZ9" s="12">
        <v>0</v>
      </c>
      <c r="TA9" s="12">
        <v>150000</v>
      </c>
      <c r="TB9" s="13"/>
      <c r="TC9" s="12">
        <v>6</v>
      </c>
      <c r="TD9" s="12">
        <v>72000</v>
      </c>
      <c r="TE9" s="12">
        <v>0</v>
      </c>
      <c r="TF9" s="12">
        <v>72000</v>
      </c>
      <c r="TG9" s="13"/>
      <c r="TH9" s="12">
        <v>162</v>
      </c>
      <c r="TI9" s="12">
        <v>162000</v>
      </c>
      <c r="TJ9" s="12">
        <v>0</v>
      </c>
      <c r="TK9" s="12">
        <v>162000</v>
      </c>
      <c r="TL9" s="13"/>
      <c r="TM9" s="12">
        <v>2890439.9408685686</v>
      </c>
      <c r="TN9" s="12">
        <v>5882229.7216462223</v>
      </c>
      <c r="TO9" s="12">
        <v>0</v>
      </c>
      <c r="TP9" s="12">
        <v>5882229.7216462223</v>
      </c>
      <c r="TQ9" s="13"/>
      <c r="TR9" s="12">
        <v>0</v>
      </c>
      <c r="TS9" s="12">
        <v>0</v>
      </c>
      <c r="TT9" s="12">
        <v>0</v>
      </c>
      <c r="TU9" s="12">
        <v>0</v>
      </c>
      <c r="TV9" s="13"/>
      <c r="TW9" s="12">
        <v>0</v>
      </c>
      <c r="TX9" s="12">
        <v>0</v>
      </c>
      <c r="TY9" s="12">
        <v>0</v>
      </c>
      <c r="TZ9" s="12">
        <v>0</v>
      </c>
      <c r="UA9" s="13"/>
      <c r="UB9" s="12">
        <v>1</v>
      </c>
      <c r="UC9" s="12">
        <v>134042.5</v>
      </c>
      <c r="UD9" s="12">
        <v>0</v>
      </c>
      <c r="UE9" s="12">
        <v>134042.5</v>
      </c>
      <c r="UF9" s="13"/>
      <c r="UG9" s="12">
        <v>0</v>
      </c>
      <c r="UH9" s="12">
        <v>0</v>
      </c>
      <c r="UI9" s="12">
        <v>0</v>
      </c>
      <c r="UJ9" s="12">
        <v>0</v>
      </c>
      <c r="UK9" s="13"/>
      <c r="UL9" s="12">
        <v>0</v>
      </c>
      <c r="UM9" s="12">
        <v>0</v>
      </c>
      <c r="UN9" s="12">
        <v>0</v>
      </c>
      <c r="UO9" s="12">
        <v>0</v>
      </c>
      <c r="UP9" s="13"/>
      <c r="UQ9" s="12">
        <v>0</v>
      </c>
      <c r="UR9" s="12">
        <v>1125000</v>
      </c>
      <c r="US9" s="12">
        <v>0</v>
      </c>
      <c r="UT9" s="12">
        <v>1125000</v>
      </c>
      <c r="UU9" s="13"/>
      <c r="UV9" s="12">
        <v>0</v>
      </c>
      <c r="UW9" s="12">
        <v>1127250</v>
      </c>
      <c r="UX9" s="12">
        <v>0</v>
      </c>
      <c r="UY9" s="12">
        <v>1127250</v>
      </c>
      <c r="UZ9" s="13"/>
      <c r="VA9" s="12">
        <v>0</v>
      </c>
      <c r="VB9" s="12">
        <v>0</v>
      </c>
      <c r="VC9" s="12">
        <v>0</v>
      </c>
      <c r="VD9" s="12">
        <v>0</v>
      </c>
      <c r="VE9" s="13"/>
      <c r="VF9" s="12">
        <v>0</v>
      </c>
      <c r="VG9" s="12">
        <v>0</v>
      </c>
      <c r="VH9" s="12">
        <v>0</v>
      </c>
      <c r="VI9" s="12">
        <v>0</v>
      </c>
      <c r="VJ9" s="13"/>
      <c r="VK9" s="12">
        <v>0</v>
      </c>
      <c r="VL9" s="12">
        <v>21424792.221646223</v>
      </c>
      <c r="VM9" s="12">
        <v>0</v>
      </c>
      <c r="VN9" s="12">
        <v>21424792.221646223</v>
      </c>
      <c r="VO9" s="13"/>
    </row>
    <row r="10" spans="1:587" ht="16.5" hidden="1">
      <c r="A10" s="10">
        <v>4</v>
      </c>
      <c r="B10" s="11" t="s">
        <v>6</v>
      </c>
      <c r="C10" s="12">
        <v>15</v>
      </c>
      <c r="D10" s="12">
        <v>40320</v>
      </c>
      <c r="E10" s="12">
        <v>0</v>
      </c>
      <c r="F10" s="12">
        <v>40320</v>
      </c>
      <c r="G10" s="13"/>
      <c r="H10" s="12">
        <v>0</v>
      </c>
      <c r="I10" s="12">
        <v>0</v>
      </c>
      <c r="J10" s="12">
        <v>0</v>
      </c>
      <c r="K10" s="12">
        <v>0</v>
      </c>
      <c r="L10" s="13"/>
      <c r="M10" s="12">
        <v>0</v>
      </c>
      <c r="N10" s="12">
        <v>0</v>
      </c>
      <c r="O10" s="12">
        <v>0</v>
      </c>
      <c r="P10" s="12">
        <v>0</v>
      </c>
      <c r="Q10" s="13"/>
      <c r="R10" s="12">
        <v>5</v>
      </c>
      <c r="S10" s="12">
        <v>75000</v>
      </c>
      <c r="T10" s="12">
        <v>0</v>
      </c>
      <c r="U10" s="12">
        <v>75000</v>
      </c>
      <c r="V10" s="13"/>
      <c r="W10" s="12">
        <v>0</v>
      </c>
      <c r="X10" s="12">
        <v>0</v>
      </c>
      <c r="Y10" s="12">
        <v>0</v>
      </c>
      <c r="Z10" s="12">
        <v>0</v>
      </c>
      <c r="AA10" s="13"/>
      <c r="AB10" s="12">
        <v>0</v>
      </c>
      <c r="AC10" s="12">
        <v>0</v>
      </c>
      <c r="AD10" s="12">
        <v>0</v>
      </c>
      <c r="AE10" s="12">
        <v>0</v>
      </c>
      <c r="AF10" s="13"/>
      <c r="AG10" s="12">
        <v>0</v>
      </c>
      <c r="AH10" s="12">
        <v>180000</v>
      </c>
      <c r="AI10" s="12">
        <v>0</v>
      </c>
      <c r="AJ10" s="12">
        <v>180000</v>
      </c>
      <c r="AK10" s="13"/>
      <c r="AL10" s="12">
        <v>30</v>
      </c>
      <c r="AM10" s="12">
        <v>60000</v>
      </c>
      <c r="AN10" s="12">
        <v>0</v>
      </c>
      <c r="AO10" s="12">
        <v>60000</v>
      </c>
      <c r="AP10" s="13"/>
      <c r="AQ10" s="12">
        <v>335</v>
      </c>
      <c r="AR10" s="12">
        <v>837500</v>
      </c>
      <c r="AS10" s="12">
        <v>0</v>
      </c>
      <c r="AT10" s="12">
        <v>837500</v>
      </c>
      <c r="AU10" s="13"/>
      <c r="AV10" s="12">
        <v>37</v>
      </c>
      <c r="AW10" s="12">
        <v>259000</v>
      </c>
      <c r="AX10" s="12">
        <v>0</v>
      </c>
      <c r="AY10" s="12">
        <v>259000</v>
      </c>
      <c r="AZ10" s="13"/>
      <c r="BA10" s="12">
        <v>0</v>
      </c>
      <c r="BB10" s="12">
        <v>0</v>
      </c>
      <c r="BC10" s="12">
        <v>0</v>
      </c>
      <c r="BD10" s="12">
        <v>0</v>
      </c>
      <c r="BE10" s="13"/>
      <c r="BF10" s="12">
        <v>52</v>
      </c>
      <c r="BG10" s="12">
        <v>41600</v>
      </c>
      <c r="BH10" s="12">
        <v>0</v>
      </c>
      <c r="BI10" s="12">
        <v>41600</v>
      </c>
      <c r="BJ10" s="13"/>
      <c r="BK10" s="12">
        <v>142</v>
      </c>
      <c r="BL10" s="12">
        <v>106500</v>
      </c>
      <c r="BM10" s="12">
        <v>0</v>
      </c>
      <c r="BN10" s="12">
        <v>106500</v>
      </c>
      <c r="BO10" s="13"/>
      <c r="BP10" s="12">
        <v>15</v>
      </c>
      <c r="BQ10" s="12">
        <v>225000</v>
      </c>
      <c r="BR10" s="12">
        <v>0</v>
      </c>
      <c r="BS10" s="12">
        <v>225000</v>
      </c>
      <c r="BT10" s="13"/>
      <c r="BU10" s="12">
        <v>0</v>
      </c>
      <c r="BV10" s="12">
        <v>0</v>
      </c>
      <c r="BW10" s="12">
        <v>0</v>
      </c>
      <c r="BX10" s="12">
        <v>0</v>
      </c>
      <c r="BY10" s="13"/>
      <c r="BZ10" s="12">
        <v>0</v>
      </c>
      <c r="CA10" s="12">
        <v>0</v>
      </c>
      <c r="CB10" s="12">
        <v>0</v>
      </c>
      <c r="CC10" s="12">
        <v>0</v>
      </c>
      <c r="CD10" s="13"/>
      <c r="CE10" s="12">
        <v>0</v>
      </c>
      <c r="CF10" s="12">
        <v>0</v>
      </c>
      <c r="CG10" s="12">
        <v>0</v>
      </c>
      <c r="CH10" s="12">
        <v>0</v>
      </c>
      <c r="CI10" s="13"/>
      <c r="CJ10" s="12">
        <v>0</v>
      </c>
      <c r="CK10" s="12">
        <v>0</v>
      </c>
      <c r="CL10" s="12">
        <v>0</v>
      </c>
      <c r="CM10" s="12">
        <v>0</v>
      </c>
      <c r="CN10" s="13"/>
      <c r="CO10" s="12">
        <v>0</v>
      </c>
      <c r="CP10" s="12">
        <v>0</v>
      </c>
      <c r="CQ10" s="12">
        <v>0</v>
      </c>
      <c r="CR10" s="12">
        <v>0</v>
      </c>
      <c r="CS10" s="13"/>
      <c r="CT10" s="12">
        <v>0</v>
      </c>
      <c r="CU10" s="12">
        <v>0</v>
      </c>
      <c r="CV10" s="12">
        <v>0</v>
      </c>
      <c r="CW10" s="12">
        <v>0</v>
      </c>
      <c r="CX10" s="13"/>
      <c r="CY10" s="12">
        <v>0</v>
      </c>
      <c r="CZ10" s="12">
        <v>0</v>
      </c>
      <c r="DA10" s="12">
        <v>0</v>
      </c>
      <c r="DB10" s="12">
        <v>0</v>
      </c>
      <c r="DC10" s="13"/>
      <c r="DD10" s="12">
        <v>0</v>
      </c>
      <c r="DE10" s="12">
        <v>0</v>
      </c>
      <c r="DF10" s="12">
        <v>0</v>
      </c>
      <c r="DG10" s="12">
        <v>0</v>
      </c>
      <c r="DH10" s="13"/>
      <c r="DI10" s="12">
        <v>0</v>
      </c>
      <c r="DJ10" s="12">
        <v>0</v>
      </c>
      <c r="DK10" s="12">
        <v>0</v>
      </c>
      <c r="DL10" s="12">
        <v>0</v>
      </c>
      <c r="DM10" s="13"/>
      <c r="DN10" s="12">
        <v>10</v>
      </c>
      <c r="DO10" s="12">
        <v>1000000</v>
      </c>
      <c r="DP10" s="12">
        <v>0</v>
      </c>
      <c r="DQ10" s="12">
        <v>1000000</v>
      </c>
      <c r="DR10" s="13"/>
      <c r="DS10" s="12">
        <v>0</v>
      </c>
      <c r="DT10" s="12">
        <v>0</v>
      </c>
      <c r="DU10" s="12">
        <v>0</v>
      </c>
      <c r="DV10" s="12">
        <v>0</v>
      </c>
      <c r="DW10" s="13"/>
      <c r="DX10" s="12">
        <v>0</v>
      </c>
      <c r="DY10" s="12">
        <v>85000</v>
      </c>
      <c r="DZ10" s="12">
        <v>0</v>
      </c>
      <c r="EA10" s="12">
        <v>85000</v>
      </c>
      <c r="EB10" s="13"/>
      <c r="EC10" s="12">
        <v>0</v>
      </c>
      <c r="ED10" s="12">
        <v>0</v>
      </c>
      <c r="EE10" s="12">
        <v>0</v>
      </c>
      <c r="EF10" s="12">
        <v>0</v>
      </c>
      <c r="EG10" s="13"/>
      <c r="EH10" s="12">
        <v>0</v>
      </c>
      <c r="EI10" s="12">
        <v>0</v>
      </c>
      <c r="EJ10" s="12">
        <v>0</v>
      </c>
      <c r="EK10" s="12">
        <v>0</v>
      </c>
      <c r="EL10" s="13"/>
      <c r="EM10" s="12">
        <v>0</v>
      </c>
      <c r="EN10" s="12">
        <v>125000</v>
      </c>
      <c r="EO10" s="12">
        <v>0</v>
      </c>
      <c r="EP10" s="12">
        <v>125000</v>
      </c>
      <c r="EQ10" s="13"/>
      <c r="ER10" s="12">
        <v>1</v>
      </c>
      <c r="ES10" s="12">
        <v>200000</v>
      </c>
      <c r="ET10" s="12">
        <v>0</v>
      </c>
      <c r="EU10" s="12">
        <v>200000</v>
      </c>
      <c r="EV10" s="13"/>
      <c r="EW10" s="12">
        <v>1</v>
      </c>
      <c r="EX10" s="12">
        <v>50000</v>
      </c>
      <c r="EY10" s="12">
        <v>0</v>
      </c>
      <c r="EZ10" s="12">
        <v>50000</v>
      </c>
      <c r="FA10" s="13"/>
      <c r="FB10" s="12">
        <v>1</v>
      </c>
      <c r="FC10" s="12">
        <v>50000</v>
      </c>
      <c r="FD10" s="12">
        <v>0</v>
      </c>
      <c r="FE10" s="12">
        <v>50000</v>
      </c>
      <c r="FF10" s="13"/>
      <c r="FG10" s="12">
        <v>4</v>
      </c>
      <c r="FH10" s="12">
        <v>200000</v>
      </c>
      <c r="FI10" s="12">
        <v>0</v>
      </c>
      <c r="FJ10" s="12">
        <v>200000</v>
      </c>
      <c r="FK10" s="13"/>
      <c r="FL10" s="12">
        <v>0</v>
      </c>
      <c r="FM10" s="12">
        <v>0</v>
      </c>
      <c r="FN10" s="12">
        <v>0</v>
      </c>
      <c r="FO10" s="12">
        <v>0</v>
      </c>
      <c r="FP10" s="13"/>
      <c r="FQ10" s="12">
        <v>0</v>
      </c>
      <c r="FR10" s="12">
        <v>0</v>
      </c>
      <c r="FS10" s="12">
        <v>0</v>
      </c>
      <c r="FT10" s="12">
        <v>0</v>
      </c>
      <c r="FU10" s="13"/>
      <c r="FV10" s="12">
        <v>0</v>
      </c>
      <c r="FW10" s="12">
        <v>0</v>
      </c>
      <c r="FX10" s="12">
        <v>0</v>
      </c>
      <c r="FY10" s="12">
        <v>0</v>
      </c>
      <c r="FZ10" s="13"/>
      <c r="GA10" s="12">
        <v>0</v>
      </c>
      <c r="GB10" s="12">
        <v>0</v>
      </c>
      <c r="GC10" s="12">
        <v>0</v>
      </c>
      <c r="GD10" s="12">
        <v>0</v>
      </c>
      <c r="GE10" s="13"/>
      <c r="GF10" s="12">
        <v>2</v>
      </c>
      <c r="GG10" s="12">
        <v>1600</v>
      </c>
      <c r="GH10" s="12">
        <v>0</v>
      </c>
      <c r="GI10" s="12">
        <v>1600</v>
      </c>
      <c r="GJ10" s="13"/>
      <c r="GK10" s="12">
        <v>542</v>
      </c>
      <c r="GL10" s="12">
        <v>162600</v>
      </c>
      <c r="GM10" s="12">
        <v>0</v>
      </c>
      <c r="GN10" s="12">
        <v>162600</v>
      </c>
      <c r="GO10" s="13"/>
      <c r="GP10" s="12">
        <v>0</v>
      </c>
      <c r="GQ10" s="12">
        <v>17000</v>
      </c>
      <c r="GR10" s="12">
        <v>0</v>
      </c>
      <c r="GS10" s="12">
        <v>17000</v>
      </c>
      <c r="GT10" s="13"/>
      <c r="GU10" s="12">
        <v>1</v>
      </c>
      <c r="GV10" s="12">
        <v>250000</v>
      </c>
      <c r="GW10" s="12">
        <v>0</v>
      </c>
      <c r="GX10" s="12">
        <v>250000</v>
      </c>
      <c r="GY10" s="13"/>
      <c r="GZ10" s="12">
        <v>121</v>
      </c>
      <c r="HA10" s="12">
        <v>605000</v>
      </c>
      <c r="HB10" s="12">
        <v>0</v>
      </c>
      <c r="HC10" s="12">
        <v>605000</v>
      </c>
      <c r="HD10" s="13"/>
      <c r="HE10" s="12">
        <v>0</v>
      </c>
      <c r="HF10" s="12">
        <v>0</v>
      </c>
      <c r="HG10" s="12">
        <v>0</v>
      </c>
      <c r="HH10" s="12">
        <v>0</v>
      </c>
      <c r="HI10" s="13"/>
      <c r="HJ10" s="12">
        <v>58</v>
      </c>
      <c r="HK10" s="12">
        <v>870000</v>
      </c>
      <c r="HL10" s="12">
        <v>0</v>
      </c>
      <c r="HM10" s="12">
        <v>870000</v>
      </c>
      <c r="HN10" s="13"/>
      <c r="HO10" s="12">
        <v>1500</v>
      </c>
      <c r="HP10" s="12">
        <v>435000</v>
      </c>
      <c r="HQ10" s="12">
        <v>0</v>
      </c>
      <c r="HR10" s="12">
        <v>435000</v>
      </c>
      <c r="HS10" s="13"/>
      <c r="HT10" s="12">
        <v>0</v>
      </c>
      <c r="HU10" s="12">
        <v>73000</v>
      </c>
      <c r="HV10" s="12">
        <v>0</v>
      </c>
      <c r="HW10" s="12">
        <v>73000</v>
      </c>
      <c r="HX10" s="13"/>
      <c r="HY10" s="12">
        <v>0</v>
      </c>
      <c r="HZ10" s="12">
        <v>0</v>
      </c>
      <c r="IA10" s="12">
        <v>0</v>
      </c>
      <c r="IB10" s="12">
        <v>0</v>
      </c>
      <c r="IC10" s="13"/>
      <c r="ID10" s="12">
        <v>0</v>
      </c>
      <c r="IE10" s="12">
        <v>0</v>
      </c>
      <c r="IF10" s="12">
        <v>0</v>
      </c>
      <c r="IG10" s="12">
        <v>0</v>
      </c>
      <c r="IH10" s="13"/>
      <c r="II10" s="12">
        <v>0</v>
      </c>
      <c r="IJ10" s="12">
        <v>18800</v>
      </c>
      <c r="IK10" s="12">
        <v>0</v>
      </c>
      <c r="IL10" s="12">
        <v>18800</v>
      </c>
      <c r="IM10" s="13"/>
      <c r="IN10" s="12">
        <v>200</v>
      </c>
      <c r="IO10" s="12">
        <v>4666</v>
      </c>
      <c r="IP10" s="12">
        <v>0</v>
      </c>
      <c r="IQ10" s="12">
        <v>4666</v>
      </c>
      <c r="IR10" s="13"/>
      <c r="IS10" s="12">
        <v>0</v>
      </c>
      <c r="IT10" s="12">
        <v>0</v>
      </c>
      <c r="IU10" s="12">
        <v>0</v>
      </c>
      <c r="IV10" s="12">
        <v>0</v>
      </c>
      <c r="IW10" s="13"/>
      <c r="IX10" s="12"/>
      <c r="IY10" s="12">
        <v>0</v>
      </c>
      <c r="IZ10" s="12">
        <v>0</v>
      </c>
      <c r="JA10" s="12">
        <v>0</v>
      </c>
      <c r="JB10" s="13"/>
      <c r="JC10" s="12">
        <v>0</v>
      </c>
      <c r="JD10" s="12">
        <v>0</v>
      </c>
      <c r="JE10" s="12">
        <v>0</v>
      </c>
      <c r="JF10" s="12">
        <v>0</v>
      </c>
      <c r="JG10" s="13"/>
      <c r="JH10" s="12"/>
      <c r="JI10" s="12">
        <v>0</v>
      </c>
      <c r="JJ10" s="12">
        <v>0</v>
      </c>
      <c r="JK10" s="12">
        <v>0</v>
      </c>
      <c r="JL10" s="13"/>
      <c r="JM10" s="12"/>
      <c r="JN10" s="12">
        <v>0</v>
      </c>
      <c r="JO10" s="12">
        <v>0</v>
      </c>
      <c r="JP10" s="12">
        <v>0</v>
      </c>
      <c r="JQ10" s="13"/>
      <c r="JR10" s="12"/>
      <c r="JS10" s="12">
        <v>1990950</v>
      </c>
      <c r="JT10" s="12">
        <v>0</v>
      </c>
      <c r="JU10" s="12">
        <v>1990950</v>
      </c>
      <c r="JV10" s="13"/>
      <c r="JW10" s="12"/>
      <c r="JX10" s="12">
        <v>0</v>
      </c>
      <c r="JY10" s="12">
        <v>0</v>
      </c>
      <c r="JZ10" s="12">
        <v>0</v>
      </c>
      <c r="KA10" s="13"/>
      <c r="KB10" s="12">
        <v>540.79999999999995</v>
      </c>
      <c r="KC10" s="12">
        <v>108159.99999999999</v>
      </c>
      <c r="KD10" s="12">
        <v>0</v>
      </c>
      <c r="KE10" s="12">
        <v>108159.99999999999</v>
      </c>
      <c r="KF10" s="13"/>
      <c r="KG10" s="12">
        <v>0</v>
      </c>
      <c r="KH10" s="12">
        <v>0</v>
      </c>
      <c r="KI10" s="12">
        <v>0</v>
      </c>
      <c r="KJ10" s="12">
        <v>0</v>
      </c>
      <c r="KK10" s="13"/>
      <c r="KL10" s="12">
        <v>0</v>
      </c>
      <c r="KM10" s="12">
        <v>0</v>
      </c>
      <c r="KN10" s="12">
        <v>0</v>
      </c>
      <c r="KO10" s="12">
        <v>0</v>
      </c>
      <c r="KP10" s="13"/>
      <c r="KQ10" s="12">
        <v>0</v>
      </c>
      <c r="KR10" s="12">
        <v>0</v>
      </c>
      <c r="KS10" s="12">
        <v>0</v>
      </c>
      <c r="KT10" s="12">
        <v>0</v>
      </c>
      <c r="KU10" s="13"/>
      <c r="KV10" s="12">
        <v>0</v>
      </c>
      <c r="KW10" s="89">
        <v>0</v>
      </c>
      <c r="KX10" s="12">
        <v>0</v>
      </c>
      <c r="KY10" s="12">
        <v>0</v>
      </c>
      <c r="KZ10" s="13"/>
      <c r="LA10" s="12">
        <v>0</v>
      </c>
      <c r="LB10" s="12">
        <v>0</v>
      </c>
      <c r="LC10" s="12">
        <v>0</v>
      </c>
      <c r="LD10" s="12">
        <v>0</v>
      </c>
      <c r="LE10" s="13"/>
      <c r="LF10" s="12">
        <v>0</v>
      </c>
      <c r="LG10" s="12">
        <v>0</v>
      </c>
      <c r="LH10" s="12">
        <v>0</v>
      </c>
      <c r="LI10" s="12">
        <v>0</v>
      </c>
      <c r="LJ10" s="13"/>
      <c r="LK10" s="12">
        <v>0</v>
      </c>
      <c r="LL10" s="12">
        <v>0</v>
      </c>
      <c r="LM10" s="12">
        <v>0</v>
      </c>
      <c r="LN10" s="12">
        <v>0</v>
      </c>
      <c r="LO10" s="13"/>
      <c r="LP10" s="12">
        <v>1820</v>
      </c>
      <c r="LQ10" s="12">
        <v>455000</v>
      </c>
      <c r="LR10" s="12">
        <v>0</v>
      </c>
      <c r="LS10" s="12">
        <v>455000</v>
      </c>
      <c r="LT10" s="13"/>
      <c r="LU10" s="12">
        <v>0</v>
      </c>
      <c r="LV10" s="12">
        <v>0</v>
      </c>
      <c r="LW10" s="12">
        <v>0</v>
      </c>
      <c r="LX10" s="12">
        <v>0</v>
      </c>
      <c r="LY10" s="13"/>
      <c r="LZ10" s="12">
        <v>0</v>
      </c>
      <c r="MA10" s="12">
        <v>0</v>
      </c>
      <c r="MB10" s="12">
        <v>0</v>
      </c>
      <c r="MC10" s="12">
        <v>0</v>
      </c>
      <c r="MD10" s="13"/>
      <c r="ME10" s="12">
        <v>0</v>
      </c>
      <c r="MF10" s="12">
        <v>0</v>
      </c>
      <c r="MG10" s="12">
        <v>0</v>
      </c>
      <c r="MH10" s="12">
        <v>0</v>
      </c>
      <c r="MI10" s="13"/>
      <c r="MJ10" s="12">
        <v>0</v>
      </c>
      <c r="MK10" s="12">
        <v>0</v>
      </c>
      <c r="ML10" s="12">
        <v>0</v>
      </c>
      <c r="MM10" s="12">
        <v>0</v>
      </c>
      <c r="MN10" s="13"/>
      <c r="MO10" s="12">
        <v>15</v>
      </c>
      <c r="MP10" s="12">
        <v>635220</v>
      </c>
      <c r="MQ10" s="12">
        <v>0</v>
      </c>
      <c r="MR10" s="12">
        <v>635220</v>
      </c>
      <c r="MS10" s="13"/>
      <c r="MT10" s="12">
        <v>0</v>
      </c>
      <c r="MU10" s="12">
        <v>0</v>
      </c>
      <c r="MV10" s="12">
        <v>0</v>
      </c>
      <c r="MW10" s="12">
        <v>0</v>
      </c>
      <c r="MX10" s="13"/>
      <c r="MY10" s="12">
        <v>20</v>
      </c>
      <c r="MZ10" s="12">
        <v>50000</v>
      </c>
      <c r="NA10" s="12">
        <v>0</v>
      </c>
      <c r="NB10" s="12">
        <v>50000</v>
      </c>
      <c r="NC10" s="13"/>
      <c r="ND10" s="12">
        <v>0</v>
      </c>
      <c r="NE10" s="12">
        <v>0</v>
      </c>
      <c r="NF10" s="12">
        <v>0</v>
      </c>
      <c r="NG10" s="12">
        <v>0</v>
      </c>
      <c r="NH10" s="13"/>
      <c r="NI10" s="12">
        <v>2460</v>
      </c>
      <c r="NJ10" s="12">
        <v>177120</v>
      </c>
      <c r="NK10" s="12">
        <v>0</v>
      </c>
      <c r="NL10" s="12">
        <v>177120</v>
      </c>
      <c r="NM10" s="13"/>
      <c r="NN10" s="12">
        <v>11</v>
      </c>
      <c r="NO10" s="12">
        <v>110000</v>
      </c>
      <c r="NP10" s="12">
        <v>0</v>
      </c>
      <c r="NQ10" s="12">
        <v>110000</v>
      </c>
      <c r="NR10" s="13"/>
      <c r="NS10" s="12">
        <v>0</v>
      </c>
      <c r="NT10" s="12">
        <v>0</v>
      </c>
      <c r="NU10" s="12">
        <v>0</v>
      </c>
      <c r="NV10" s="12">
        <v>0</v>
      </c>
      <c r="NW10" s="13"/>
      <c r="NX10" s="12">
        <v>0</v>
      </c>
      <c r="NY10" s="12">
        <v>0</v>
      </c>
      <c r="NZ10" s="12">
        <v>0</v>
      </c>
      <c r="OA10" s="12">
        <v>0</v>
      </c>
      <c r="OB10" s="13"/>
      <c r="OC10" s="12">
        <v>0</v>
      </c>
      <c r="OD10" s="12">
        <v>0</v>
      </c>
      <c r="OE10" s="12">
        <v>0</v>
      </c>
      <c r="OF10" s="12">
        <v>0</v>
      </c>
      <c r="OG10" s="13"/>
      <c r="OH10" s="12">
        <v>0</v>
      </c>
      <c r="OI10" s="12">
        <v>0</v>
      </c>
      <c r="OJ10" s="12">
        <v>0</v>
      </c>
      <c r="OK10" s="12">
        <v>0</v>
      </c>
      <c r="OL10" s="13"/>
      <c r="OM10" s="12">
        <v>0</v>
      </c>
      <c r="ON10" s="12">
        <v>0</v>
      </c>
      <c r="OO10" s="12">
        <v>0</v>
      </c>
      <c r="OP10" s="12">
        <v>0</v>
      </c>
      <c r="OQ10" s="13"/>
      <c r="OR10" s="12">
        <v>0</v>
      </c>
      <c r="OS10" s="12">
        <v>0</v>
      </c>
      <c r="OT10" s="12">
        <v>0</v>
      </c>
      <c r="OU10" s="12">
        <v>0</v>
      </c>
      <c r="OV10" s="13"/>
      <c r="OW10" s="12">
        <v>0</v>
      </c>
      <c r="OX10" s="12">
        <v>0</v>
      </c>
      <c r="OY10" s="12">
        <v>0</v>
      </c>
      <c r="OZ10" s="12">
        <v>0</v>
      </c>
      <c r="PA10" s="13"/>
      <c r="PB10" s="12">
        <v>0</v>
      </c>
      <c r="PC10" s="12">
        <v>0</v>
      </c>
      <c r="PD10" s="12">
        <v>0</v>
      </c>
      <c r="PE10" s="12">
        <v>0</v>
      </c>
      <c r="PF10" s="13"/>
      <c r="PG10" s="12">
        <v>0</v>
      </c>
      <c r="PH10" s="12">
        <v>20000</v>
      </c>
      <c r="PI10" s="12">
        <v>0</v>
      </c>
      <c r="PJ10" s="12">
        <v>20000</v>
      </c>
      <c r="PK10" s="13"/>
      <c r="PL10" s="12">
        <v>0</v>
      </c>
      <c r="PM10" s="12">
        <v>0</v>
      </c>
      <c r="PN10" s="12">
        <v>0</v>
      </c>
      <c r="PO10" s="12">
        <v>0</v>
      </c>
      <c r="PP10" s="13"/>
      <c r="PQ10" s="12">
        <v>0</v>
      </c>
      <c r="PR10" s="12">
        <v>0</v>
      </c>
      <c r="PS10" s="12">
        <v>0</v>
      </c>
      <c r="PT10" s="12">
        <v>0</v>
      </c>
      <c r="PU10" s="13"/>
      <c r="PV10" s="12">
        <v>0</v>
      </c>
      <c r="PW10" s="12">
        <v>0</v>
      </c>
      <c r="PX10" s="12">
        <v>0</v>
      </c>
      <c r="PY10" s="12">
        <v>0</v>
      </c>
      <c r="PZ10" s="13"/>
      <c r="QA10" s="12">
        <v>0</v>
      </c>
      <c r="QB10" s="12">
        <v>0</v>
      </c>
      <c r="QC10" s="12">
        <v>0</v>
      </c>
      <c r="QD10" s="12">
        <v>0</v>
      </c>
      <c r="QE10" s="13"/>
      <c r="QF10" s="12">
        <v>0</v>
      </c>
      <c r="QG10" s="12">
        <v>0</v>
      </c>
      <c r="QH10" s="12">
        <v>0</v>
      </c>
      <c r="QI10" s="12">
        <v>0</v>
      </c>
      <c r="QJ10" s="13"/>
      <c r="QK10" s="12">
        <v>0</v>
      </c>
      <c r="QL10" s="12">
        <v>0</v>
      </c>
      <c r="QM10" s="12">
        <v>0</v>
      </c>
      <c r="QN10" s="12">
        <v>0</v>
      </c>
      <c r="QO10" s="13"/>
      <c r="QP10" s="12">
        <v>0</v>
      </c>
      <c r="QQ10" s="12">
        <v>0</v>
      </c>
      <c r="QR10" s="12">
        <v>0</v>
      </c>
      <c r="QS10" s="12">
        <v>0</v>
      </c>
      <c r="QT10" s="13"/>
      <c r="QU10" s="12">
        <v>0</v>
      </c>
      <c r="QV10" s="12">
        <v>50000</v>
      </c>
      <c r="QW10" s="12">
        <v>0</v>
      </c>
      <c r="QX10" s="12">
        <v>50000</v>
      </c>
      <c r="QY10" s="13"/>
      <c r="QZ10" s="12">
        <v>6000</v>
      </c>
      <c r="RA10" s="12">
        <v>30000</v>
      </c>
      <c r="RB10" s="12">
        <v>0</v>
      </c>
      <c r="RC10" s="12">
        <v>30000</v>
      </c>
      <c r="RD10" s="13"/>
      <c r="RE10" s="12">
        <v>12</v>
      </c>
      <c r="RF10" s="12">
        <v>390000</v>
      </c>
      <c r="RG10" s="12">
        <v>0</v>
      </c>
      <c r="RH10" s="12">
        <v>390000</v>
      </c>
      <c r="RI10" s="13"/>
      <c r="RJ10" s="12">
        <v>0</v>
      </c>
      <c r="RK10" s="12">
        <v>32450</v>
      </c>
      <c r="RL10" s="12">
        <v>0</v>
      </c>
      <c r="RM10" s="12">
        <v>32450</v>
      </c>
      <c r="RN10" s="13"/>
      <c r="RO10" s="12">
        <v>0</v>
      </c>
      <c r="RP10" s="12">
        <v>10000</v>
      </c>
      <c r="RQ10" s="12">
        <v>0</v>
      </c>
      <c r="RR10" s="12">
        <v>10000</v>
      </c>
      <c r="RS10" s="13"/>
      <c r="RT10" s="12">
        <v>0</v>
      </c>
      <c r="RU10" s="12">
        <v>500000</v>
      </c>
      <c r="RV10" s="12">
        <v>0</v>
      </c>
      <c r="RW10" s="12">
        <v>500000</v>
      </c>
      <c r="RX10" s="13"/>
      <c r="RY10" s="12">
        <v>0</v>
      </c>
      <c r="RZ10" s="12">
        <v>500000</v>
      </c>
      <c r="SA10" s="12">
        <v>0</v>
      </c>
      <c r="SB10" s="12">
        <v>500000</v>
      </c>
      <c r="SC10" s="13"/>
      <c r="SD10" s="12">
        <v>1</v>
      </c>
      <c r="SE10" s="12">
        <v>100000</v>
      </c>
      <c r="SF10" s="12">
        <v>0</v>
      </c>
      <c r="SG10" s="12">
        <v>100000</v>
      </c>
      <c r="SH10" s="13"/>
      <c r="SI10" s="12">
        <v>1</v>
      </c>
      <c r="SJ10" s="12">
        <v>25000</v>
      </c>
      <c r="SK10" s="12">
        <v>0</v>
      </c>
      <c r="SL10" s="12">
        <v>25000</v>
      </c>
      <c r="SM10" s="13"/>
      <c r="SN10" s="12">
        <v>1</v>
      </c>
      <c r="SO10" s="12">
        <v>600000</v>
      </c>
      <c r="SP10" s="12">
        <v>0</v>
      </c>
      <c r="SQ10" s="12">
        <v>600000</v>
      </c>
      <c r="SR10" s="13"/>
      <c r="SS10" s="12">
        <v>1</v>
      </c>
      <c r="ST10" s="12">
        <v>100000</v>
      </c>
      <c r="SU10" s="12">
        <v>0</v>
      </c>
      <c r="SV10" s="12">
        <v>100000</v>
      </c>
      <c r="SW10" s="13"/>
      <c r="SX10" s="12">
        <v>4</v>
      </c>
      <c r="SY10" s="12">
        <v>100000</v>
      </c>
      <c r="SZ10" s="12">
        <v>0</v>
      </c>
      <c r="TA10" s="12">
        <v>100000</v>
      </c>
      <c r="TB10" s="13"/>
      <c r="TC10" s="12">
        <v>4</v>
      </c>
      <c r="TD10" s="12">
        <v>48000</v>
      </c>
      <c r="TE10" s="12">
        <v>0</v>
      </c>
      <c r="TF10" s="12">
        <v>48000</v>
      </c>
      <c r="TG10" s="13"/>
      <c r="TH10" s="12">
        <v>147</v>
      </c>
      <c r="TI10" s="12">
        <v>147000</v>
      </c>
      <c r="TJ10" s="12">
        <v>0</v>
      </c>
      <c r="TK10" s="12">
        <v>147000</v>
      </c>
      <c r="TL10" s="13"/>
      <c r="TM10" s="12">
        <v>2318806.8271252755</v>
      </c>
      <c r="TN10" s="12">
        <v>4718919.8586751344</v>
      </c>
      <c r="TO10" s="12">
        <v>0</v>
      </c>
      <c r="TP10" s="12">
        <v>4718919.8586751344</v>
      </c>
      <c r="TQ10" s="13"/>
      <c r="TR10" s="12">
        <v>0</v>
      </c>
      <c r="TS10" s="12">
        <v>0</v>
      </c>
      <c r="TT10" s="12">
        <v>0</v>
      </c>
      <c r="TU10" s="12">
        <v>0</v>
      </c>
      <c r="TV10" s="13"/>
      <c r="TW10" s="12">
        <v>0</v>
      </c>
      <c r="TX10" s="12">
        <v>0</v>
      </c>
      <c r="TY10" s="12">
        <v>0</v>
      </c>
      <c r="TZ10" s="12">
        <v>0</v>
      </c>
      <c r="UA10" s="13"/>
      <c r="UB10" s="12">
        <v>1</v>
      </c>
      <c r="UC10" s="12">
        <v>134042.5</v>
      </c>
      <c r="UD10" s="12">
        <v>0</v>
      </c>
      <c r="UE10" s="12">
        <v>134042.5</v>
      </c>
      <c r="UF10" s="13"/>
      <c r="UG10" s="12">
        <v>0</v>
      </c>
      <c r="UH10" s="12">
        <v>0</v>
      </c>
      <c r="UI10" s="12">
        <v>0</v>
      </c>
      <c r="UJ10" s="12">
        <v>0</v>
      </c>
      <c r="UK10" s="13"/>
      <c r="UL10" s="12">
        <v>0</v>
      </c>
      <c r="UM10" s="12">
        <v>0</v>
      </c>
      <c r="UN10" s="12">
        <v>0</v>
      </c>
      <c r="UO10" s="12">
        <v>0</v>
      </c>
      <c r="UP10" s="13"/>
      <c r="UQ10" s="12">
        <v>0</v>
      </c>
      <c r="UR10" s="12">
        <v>1050000</v>
      </c>
      <c r="US10" s="12">
        <v>0</v>
      </c>
      <c r="UT10" s="12">
        <v>1050000</v>
      </c>
      <c r="UU10" s="13"/>
      <c r="UV10" s="12">
        <v>0</v>
      </c>
      <c r="UW10" s="12">
        <v>1263750</v>
      </c>
      <c r="UX10" s="12">
        <v>0</v>
      </c>
      <c r="UY10" s="12">
        <v>1263750</v>
      </c>
      <c r="UZ10" s="13"/>
      <c r="VA10" s="12">
        <v>0</v>
      </c>
      <c r="VB10" s="12">
        <v>0</v>
      </c>
      <c r="VC10" s="12">
        <v>0</v>
      </c>
      <c r="VD10" s="12">
        <v>0</v>
      </c>
      <c r="VE10" s="13"/>
      <c r="VF10" s="12">
        <v>0</v>
      </c>
      <c r="VG10" s="12">
        <v>0</v>
      </c>
      <c r="VH10" s="12">
        <v>0</v>
      </c>
      <c r="VI10" s="12">
        <v>0</v>
      </c>
      <c r="VJ10" s="13"/>
      <c r="VK10" s="12">
        <v>0</v>
      </c>
      <c r="VL10" s="12">
        <v>19318198.358675133</v>
      </c>
      <c r="VM10" s="12">
        <v>0</v>
      </c>
      <c r="VN10" s="12">
        <v>19318198.358675133</v>
      </c>
      <c r="VO10" s="13"/>
    </row>
    <row r="11" spans="1:587" ht="16.5" hidden="1">
      <c r="A11" s="10">
        <v>5</v>
      </c>
      <c r="B11" s="11" t="s">
        <v>7</v>
      </c>
      <c r="C11" s="12">
        <v>20</v>
      </c>
      <c r="D11" s="12">
        <v>53760</v>
      </c>
      <c r="E11" s="12">
        <v>0</v>
      </c>
      <c r="F11" s="12">
        <v>53760</v>
      </c>
      <c r="G11" s="13"/>
      <c r="H11" s="12">
        <v>0</v>
      </c>
      <c r="I11" s="12">
        <v>0</v>
      </c>
      <c r="J11" s="12">
        <v>0</v>
      </c>
      <c r="K11" s="12">
        <v>0</v>
      </c>
      <c r="L11" s="13"/>
      <c r="M11" s="12">
        <v>0</v>
      </c>
      <c r="N11" s="12">
        <v>0</v>
      </c>
      <c r="O11" s="12">
        <v>0</v>
      </c>
      <c r="P11" s="12">
        <v>0</v>
      </c>
      <c r="Q11" s="13"/>
      <c r="R11" s="12">
        <v>2</v>
      </c>
      <c r="S11" s="12">
        <v>30000</v>
      </c>
      <c r="T11" s="12">
        <v>0</v>
      </c>
      <c r="U11" s="12">
        <v>30000</v>
      </c>
      <c r="V11" s="13"/>
      <c r="W11" s="12">
        <v>0</v>
      </c>
      <c r="X11" s="12">
        <v>0</v>
      </c>
      <c r="Y11" s="12">
        <v>0</v>
      </c>
      <c r="Z11" s="12">
        <v>0</v>
      </c>
      <c r="AA11" s="13"/>
      <c r="AB11" s="12">
        <v>0</v>
      </c>
      <c r="AC11" s="12">
        <v>0</v>
      </c>
      <c r="AD11" s="12">
        <v>0</v>
      </c>
      <c r="AE11" s="12">
        <v>0</v>
      </c>
      <c r="AF11" s="13"/>
      <c r="AG11" s="12">
        <v>0</v>
      </c>
      <c r="AH11" s="12">
        <v>236000</v>
      </c>
      <c r="AI11" s="12">
        <v>0</v>
      </c>
      <c r="AJ11" s="12">
        <v>236000</v>
      </c>
      <c r="AK11" s="13"/>
      <c r="AL11" s="12">
        <v>50</v>
      </c>
      <c r="AM11" s="12">
        <v>100000</v>
      </c>
      <c r="AN11" s="12">
        <v>0</v>
      </c>
      <c r="AO11" s="12">
        <v>100000</v>
      </c>
      <c r="AP11" s="13"/>
      <c r="AQ11" s="12">
        <v>377</v>
      </c>
      <c r="AR11" s="12">
        <v>942500</v>
      </c>
      <c r="AS11" s="12">
        <v>0</v>
      </c>
      <c r="AT11" s="12">
        <v>942500</v>
      </c>
      <c r="AU11" s="13"/>
      <c r="AV11" s="12">
        <v>54</v>
      </c>
      <c r="AW11" s="12">
        <v>378000</v>
      </c>
      <c r="AX11" s="12">
        <v>0</v>
      </c>
      <c r="AY11" s="12">
        <v>378000</v>
      </c>
      <c r="AZ11" s="13"/>
      <c r="BA11" s="12">
        <v>0</v>
      </c>
      <c r="BB11" s="12">
        <v>0</v>
      </c>
      <c r="BC11" s="12">
        <v>0</v>
      </c>
      <c r="BD11" s="12">
        <v>0</v>
      </c>
      <c r="BE11" s="13"/>
      <c r="BF11" s="12">
        <v>86</v>
      </c>
      <c r="BG11" s="12">
        <v>68800</v>
      </c>
      <c r="BH11" s="12">
        <v>0</v>
      </c>
      <c r="BI11" s="12">
        <v>68800</v>
      </c>
      <c r="BJ11" s="13"/>
      <c r="BK11" s="12">
        <v>185</v>
      </c>
      <c r="BL11" s="12">
        <v>138750</v>
      </c>
      <c r="BM11" s="12">
        <v>0</v>
      </c>
      <c r="BN11" s="12">
        <v>138750</v>
      </c>
      <c r="BO11" s="13"/>
      <c r="BP11" s="12">
        <v>24</v>
      </c>
      <c r="BQ11" s="12">
        <v>360000</v>
      </c>
      <c r="BR11" s="12">
        <v>0</v>
      </c>
      <c r="BS11" s="12">
        <v>360000</v>
      </c>
      <c r="BT11" s="13"/>
      <c r="BU11" s="12">
        <v>0</v>
      </c>
      <c r="BV11" s="12">
        <v>0</v>
      </c>
      <c r="BW11" s="12">
        <v>0</v>
      </c>
      <c r="BX11" s="12">
        <v>0</v>
      </c>
      <c r="BY11" s="13"/>
      <c r="BZ11" s="12">
        <v>0</v>
      </c>
      <c r="CA11" s="12">
        <v>0</v>
      </c>
      <c r="CB11" s="12">
        <v>0</v>
      </c>
      <c r="CC11" s="12">
        <v>0</v>
      </c>
      <c r="CD11" s="13"/>
      <c r="CE11" s="12">
        <v>0</v>
      </c>
      <c r="CF11" s="12">
        <v>0</v>
      </c>
      <c r="CG11" s="12">
        <v>0</v>
      </c>
      <c r="CH11" s="12">
        <v>0</v>
      </c>
      <c r="CI11" s="13"/>
      <c r="CJ11" s="12">
        <v>0</v>
      </c>
      <c r="CK11" s="12">
        <v>0</v>
      </c>
      <c r="CL11" s="12">
        <v>0</v>
      </c>
      <c r="CM11" s="12">
        <v>0</v>
      </c>
      <c r="CN11" s="13"/>
      <c r="CO11" s="12">
        <v>0</v>
      </c>
      <c r="CP11" s="12">
        <v>0</v>
      </c>
      <c r="CQ11" s="12">
        <v>0</v>
      </c>
      <c r="CR11" s="12">
        <v>0</v>
      </c>
      <c r="CS11" s="13"/>
      <c r="CT11" s="12">
        <v>0</v>
      </c>
      <c r="CU11" s="12">
        <v>0</v>
      </c>
      <c r="CV11" s="12">
        <v>0</v>
      </c>
      <c r="CW11" s="12">
        <v>0</v>
      </c>
      <c r="CX11" s="13"/>
      <c r="CY11" s="12">
        <v>0</v>
      </c>
      <c r="CZ11" s="12">
        <v>0</v>
      </c>
      <c r="DA11" s="12">
        <v>0</v>
      </c>
      <c r="DB11" s="12">
        <v>0</v>
      </c>
      <c r="DC11" s="13"/>
      <c r="DD11" s="12">
        <v>0</v>
      </c>
      <c r="DE11" s="12">
        <v>0</v>
      </c>
      <c r="DF11" s="12">
        <v>0</v>
      </c>
      <c r="DG11" s="12">
        <v>0</v>
      </c>
      <c r="DH11" s="13"/>
      <c r="DI11" s="12">
        <v>0</v>
      </c>
      <c r="DJ11" s="12">
        <v>0</v>
      </c>
      <c r="DK11" s="12">
        <v>0</v>
      </c>
      <c r="DL11" s="12">
        <v>0</v>
      </c>
      <c r="DM11" s="13"/>
      <c r="DN11" s="12">
        <v>17</v>
      </c>
      <c r="DO11" s="12">
        <v>1700000</v>
      </c>
      <c r="DP11" s="12">
        <v>0</v>
      </c>
      <c r="DQ11" s="12">
        <v>1700000</v>
      </c>
      <c r="DR11" s="13"/>
      <c r="DS11" s="12">
        <v>0</v>
      </c>
      <c r="DT11" s="12">
        <v>0</v>
      </c>
      <c r="DU11" s="12">
        <v>0</v>
      </c>
      <c r="DV11" s="12">
        <v>0</v>
      </c>
      <c r="DW11" s="13"/>
      <c r="DX11" s="12">
        <v>0</v>
      </c>
      <c r="DY11" s="12">
        <v>130000</v>
      </c>
      <c r="DZ11" s="12">
        <v>0</v>
      </c>
      <c r="EA11" s="12">
        <v>130000</v>
      </c>
      <c r="EB11" s="13"/>
      <c r="EC11" s="12">
        <v>0</v>
      </c>
      <c r="ED11" s="12">
        <v>0</v>
      </c>
      <c r="EE11" s="12">
        <v>0</v>
      </c>
      <c r="EF11" s="12">
        <v>0</v>
      </c>
      <c r="EG11" s="13"/>
      <c r="EH11" s="12">
        <v>0</v>
      </c>
      <c r="EI11" s="12">
        <v>0</v>
      </c>
      <c r="EJ11" s="12">
        <v>0</v>
      </c>
      <c r="EK11" s="12">
        <v>0</v>
      </c>
      <c r="EL11" s="13"/>
      <c r="EM11" s="12">
        <v>0</v>
      </c>
      <c r="EN11" s="12">
        <v>125000</v>
      </c>
      <c r="EO11" s="12">
        <v>0</v>
      </c>
      <c r="EP11" s="12">
        <v>125000</v>
      </c>
      <c r="EQ11" s="13"/>
      <c r="ER11" s="12">
        <v>1</v>
      </c>
      <c r="ES11" s="12">
        <v>200000</v>
      </c>
      <c r="ET11" s="12">
        <v>0</v>
      </c>
      <c r="EU11" s="12">
        <v>200000</v>
      </c>
      <c r="EV11" s="13"/>
      <c r="EW11" s="12">
        <v>1</v>
      </c>
      <c r="EX11" s="12">
        <v>50000</v>
      </c>
      <c r="EY11" s="12">
        <v>0</v>
      </c>
      <c r="EZ11" s="12">
        <v>50000</v>
      </c>
      <c r="FA11" s="13"/>
      <c r="FB11" s="12">
        <v>1</v>
      </c>
      <c r="FC11" s="12">
        <v>50000</v>
      </c>
      <c r="FD11" s="12">
        <v>0</v>
      </c>
      <c r="FE11" s="12">
        <v>50000</v>
      </c>
      <c r="FF11" s="13"/>
      <c r="FG11" s="12">
        <v>4</v>
      </c>
      <c r="FH11" s="12">
        <v>200000</v>
      </c>
      <c r="FI11" s="12">
        <v>0</v>
      </c>
      <c r="FJ11" s="12">
        <v>200000</v>
      </c>
      <c r="FK11" s="13"/>
      <c r="FL11" s="12">
        <v>4</v>
      </c>
      <c r="FM11" s="12">
        <v>200000</v>
      </c>
      <c r="FN11" s="12">
        <v>0</v>
      </c>
      <c r="FO11" s="12">
        <v>200000</v>
      </c>
      <c r="FP11" s="13"/>
      <c r="FQ11" s="12">
        <v>0</v>
      </c>
      <c r="FR11" s="12">
        <v>0</v>
      </c>
      <c r="FS11" s="12">
        <v>0</v>
      </c>
      <c r="FT11" s="12">
        <v>0</v>
      </c>
      <c r="FU11" s="13"/>
      <c r="FV11" s="12">
        <v>0</v>
      </c>
      <c r="FW11" s="12">
        <v>0</v>
      </c>
      <c r="FX11" s="12">
        <v>0</v>
      </c>
      <c r="FY11" s="12">
        <v>0</v>
      </c>
      <c r="FZ11" s="13"/>
      <c r="GA11" s="12">
        <v>0</v>
      </c>
      <c r="GB11" s="12">
        <v>0</v>
      </c>
      <c r="GC11" s="12">
        <v>0</v>
      </c>
      <c r="GD11" s="12">
        <v>0</v>
      </c>
      <c r="GE11" s="13"/>
      <c r="GF11" s="12">
        <v>46</v>
      </c>
      <c r="GG11" s="12">
        <v>40000</v>
      </c>
      <c r="GH11" s="12">
        <v>0</v>
      </c>
      <c r="GI11" s="12">
        <v>40000</v>
      </c>
      <c r="GJ11" s="13"/>
      <c r="GK11" s="12">
        <v>506</v>
      </c>
      <c r="GL11" s="12">
        <v>151800</v>
      </c>
      <c r="GM11" s="12">
        <v>0</v>
      </c>
      <c r="GN11" s="12">
        <v>151800</v>
      </c>
      <c r="GO11" s="13"/>
      <c r="GP11" s="12">
        <v>0</v>
      </c>
      <c r="GQ11" s="12">
        <v>17000</v>
      </c>
      <c r="GR11" s="12">
        <v>0</v>
      </c>
      <c r="GS11" s="12">
        <v>17000</v>
      </c>
      <c r="GT11" s="13"/>
      <c r="GU11" s="12">
        <v>1</v>
      </c>
      <c r="GV11" s="12">
        <v>250000</v>
      </c>
      <c r="GW11" s="12">
        <v>0</v>
      </c>
      <c r="GX11" s="12">
        <v>250000</v>
      </c>
      <c r="GY11" s="13"/>
      <c r="GZ11" s="12">
        <v>136</v>
      </c>
      <c r="HA11" s="12">
        <v>680000</v>
      </c>
      <c r="HB11" s="12">
        <v>0</v>
      </c>
      <c r="HC11" s="12">
        <v>680000</v>
      </c>
      <c r="HD11" s="13"/>
      <c r="HE11" s="12">
        <v>0</v>
      </c>
      <c r="HF11" s="12">
        <v>0</v>
      </c>
      <c r="HG11" s="12">
        <v>0</v>
      </c>
      <c r="HH11" s="12">
        <v>0</v>
      </c>
      <c r="HI11" s="13"/>
      <c r="HJ11" s="12">
        <v>71</v>
      </c>
      <c r="HK11" s="12">
        <v>1065000</v>
      </c>
      <c r="HL11" s="12">
        <v>0</v>
      </c>
      <c r="HM11" s="12">
        <v>1065000</v>
      </c>
      <c r="HN11" s="13"/>
      <c r="HO11" s="12">
        <v>1300</v>
      </c>
      <c r="HP11" s="12">
        <v>377000</v>
      </c>
      <c r="HQ11" s="12">
        <v>0</v>
      </c>
      <c r="HR11" s="12">
        <v>377000</v>
      </c>
      <c r="HS11" s="13"/>
      <c r="HT11" s="12">
        <v>0</v>
      </c>
      <c r="HU11" s="12">
        <v>103000</v>
      </c>
      <c r="HV11" s="12">
        <v>0</v>
      </c>
      <c r="HW11" s="12">
        <v>103000</v>
      </c>
      <c r="HX11" s="13"/>
      <c r="HY11" s="12">
        <v>0</v>
      </c>
      <c r="HZ11" s="12">
        <v>0</v>
      </c>
      <c r="IA11" s="12">
        <v>0</v>
      </c>
      <c r="IB11" s="12">
        <v>0</v>
      </c>
      <c r="IC11" s="13"/>
      <c r="ID11" s="12">
        <v>0</v>
      </c>
      <c r="IE11" s="12">
        <v>0</v>
      </c>
      <c r="IF11" s="12">
        <v>0</v>
      </c>
      <c r="IG11" s="12">
        <v>0</v>
      </c>
      <c r="IH11" s="13"/>
      <c r="II11" s="12">
        <v>0</v>
      </c>
      <c r="IJ11" s="12">
        <v>166300</v>
      </c>
      <c r="IK11" s="12">
        <v>0</v>
      </c>
      <c r="IL11" s="12">
        <v>166300</v>
      </c>
      <c r="IM11" s="13"/>
      <c r="IN11" s="12">
        <v>200</v>
      </c>
      <c r="IO11" s="12">
        <v>4666</v>
      </c>
      <c r="IP11" s="12">
        <v>0</v>
      </c>
      <c r="IQ11" s="12">
        <v>4666</v>
      </c>
      <c r="IR11" s="13"/>
      <c r="IS11" s="12">
        <v>0</v>
      </c>
      <c r="IT11" s="12">
        <v>0</v>
      </c>
      <c r="IU11" s="12">
        <v>0</v>
      </c>
      <c r="IV11" s="12">
        <v>0</v>
      </c>
      <c r="IW11" s="13"/>
      <c r="IX11" s="12"/>
      <c r="IY11" s="12">
        <v>0</v>
      </c>
      <c r="IZ11" s="12">
        <v>0</v>
      </c>
      <c r="JA11" s="12">
        <v>0</v>
      </c>
      <c r="JB11" s="13"/>
      <c r="JC11" s="12">
        <v>0</v>
      </c>
      <c r="JD11" s="12">
        <v>0</v>
      </c>
      <c r="JE11" s="12">
        <v>0</v>
      </c>
      <c r="JF11" s="12">
        <v>0</v>
      </c>
      <c r="JG11" s="13"/>
      <c r="JH11" s="12"/>
      <c r="JI11" s="12">
        <v>0</v>
      </c>
      <c r="JJ11" s="12">
        <v>0</v>
      </c>
      <c r="JK11" s="12">
        <v>0</v>
      </c>
      <c r="JL11" s="13"/>
      <c r="JM11" s="12"/>
      <c r="JN11" s="12">
        <v>0</v>
      </c>
      <c r="JO11" s="12">
        <v>0</v>
      </c>
      <c r="JP11" s="12">
        <v>0</v>
      </c>
      <c r="JQ11" s="13"/>
      <c r="JR11" s="12"/>
      <c r="JS11" s="12">
        <v>3374970</v>
      </c>
      <c r="JT11" s="12">
        <v>0</v>
      </c>
      <c r="JU11" s="12">
        <v>3374970</v>
      </c>
      <c r="JV11" s="13"/>
      <c r="JW11" s="12"/>
      <c r="JX11" s="12">
        <v>0</v>
      </c>
      <c r="JY11" s="12">
        <v>0</v>
      </c>
      <c r="JZ11" s="12">
        <v>0</v>
      </c>
      <c r="KA11" s="13"/>
      <c r="KB11" s="12">
        <v>811.2</v>
      </c>
      <c r="KC11" s="12">
        <v>162240</v>
      </c>
      <c r="KD11" s="12">
        <v>0</v>
      </c>
      <c r="KE11" s="12">
        <v>162240</v>
      </c>
      <c r="KF11" s="13"/>
      <c r="KG11" s="12">
        <v>0</v>
      </c>
      <c r="KH11" s="12">
        <v>0</v>
      </c>
      <c r="KI11" s="12">
        <v>0</v>
      </c>
      <c r="KJ11" s="12">
        <v>0</v>
      </c>
      <c r="KK11" s="13"/>
      <c r="KL11" s="12">
        <v>0</v>
      </c>
      <c r="KM11" s="12">
        <v>0</v>
      </c>
      <c r="KN11" s="12">
        <v>0</v>
      </c>
      <c r="KO11" s="12">
        <v>0</v>
      </c>
      <c r="KP11" s="13"/>
      <c r="KQ11" s="12">
        <v>0</v>
      </c>
      <c r="KR11" s="12">
        <v>0</v>
      </c>
      <c r="KS11" s="12">
        <v>0</v>
      </c>
      <c r="KT11" s="12">
        <v>0</v>
      </c>
      <c r="KU11" s="13"/>
      <c r="KV11" s="12">
        <v>0</v>
      </c>
      <c r="KW11" s="89">
        <v>0</v>
      </c>
      <c r="KX11" s="12">
        <v>0</v>
      </c>
      <c r="KY11" s="12">
        <v>0</v>
      </c>
      <c r="KZ11" s="13"/>
      <c r="LA11" s="12">
        <v>0</v>
      </c>
      <c r="LB11" s="12">
        <v>0</v>
      </c>
      <c r="LC11" s="12">
        <v>0</v>
      </c>
      <c r="LD11" s="12">
        <v>0</v>
      </c>
      <c r="LE11" s="13"/>
      <c r="LF11" s="12">
        <v>0</v>
      </c>
      <c r="LG11" s="12">
        <v>0</v>
      </c>
      <c r="LH11" s="12">
        <v>0</v>
      </c>
      <c r="LI11" s="12">
        <v>0</v>
      </c>
      <c r="LJ11" s="13"/>
      <c r="LK11" s="12">
        <v>0</v>
      </c>
      <c r="LL11" s="12">
        <v>0</v>
      </c>
      <c r="LM11" s="12">
        <v>0</v>
      </c>
      <c r="LN11" s="12">
        <v>0</v>
      </c>
      <c r="LO11" s="13"/>
      <c r="LP11" s="12">
        <v>2410</v>
      </c>
      <c r="LQ11" s="12">
        <v>602500</v>
      </c>
      <c r="LR11" s="12">
        <v>0</v>
      </c>
      <c r="LS11" s="12">
        <v>602500</v>
      </c>
      <c r="LT11" s="13"/>
      <c r="LU11" s="12">
        <v>0</v>
      </c>
      <c r="LV11" s="12">
        <v>0</v>
      </c>
      <c r="LW11" s="12">
        <v>0</v>
      </c>
      <c r="LX11" s="12">
        <v>0</v>
      </c>
      <c r="LY11" s="13"/>
      <c r="LZ11" s="12">
        <v>0</v>
      </c>
      <c r="MA11" s="12">
        <v>0</v>
      </c>
      <c r="MB11" s="12">
        <v>0</v>
      </c>
      <c r="MC11" s="12">
        <v>0</v>
      </c>
      <c r="MD11" s="13"/>
      <c r="ME11" s="12">
        <v>0</v>
      </c>
      <c r="MF11" s="12">
        <v>0</v>
      </c>
      <c r="MG11" s="12">
        <v>0</v>
      </c>
      <c r="MH11" s="12">
        <v>0</v>
      </c>
      <c r="MI11" s="13"/>
      <c r="MJ11" s="12">
        <v>0</v>
      </c>
      <c r="MK11" s="12">
        <v>0</v>
      </c>
      <c r="ML11" s="12">
        <v>0</v>
      </c>
      <c r="MM11" s="12">
        <v>0</v>
      </c>
      <c r="MN11" s="13"/>
      <c r="MO11" s="12">
        <v>24</v>
      </c>
      <c r="MP11" s="12">
        <v>1016352</v>
      </c>
      <c r="MQ11" s="12">
        <v>0</v>
      </c>
      <c r="MR11" s="12">
        <v>1016352</v>
      </c>
      <c r="MS11" s="13"/>
      <c r="MT11" s="12">
        <v>0</v>
      </c>
      <c r="MU11" s="12">
        <v>0</v>
      </c>
      <c r="MV11" s="12">
        <v>0</v>
      </c>
      <c r="MW11" s="12">
        <v>0</v>
      </c>
      <c r="MX11" s="13"/>
      <c r="MY11" s="12">
        <v>35</v>
      </c>
      <c r="MZ11" s="12">
        <v>87500</v>
      </c>
      <c r="NA11" s="12">
        <v>0</v>
      </c>
      <c r="NB11" s="12">
        <v>87500</v>
      </c>
      <c r="NC11" s="13"/>
      <c r="ND11" s="12">
        <v>0</v>
      </c>
      <c r="NE11" s="12">
        <v>0</v>
      </c>
      <c r="NF11" s="12">
        <v>0</v>
      </c>
      <c r="NG11" s="12">
        <v>0</v>
      </c>
      <c r="NH11" s="13"/>
      <c r="NI11" s="12">
        <v>3032</v>
      </c>
      <c r="NJ11" s="12">
        <v>218304</v>
      </c>
      <c r="NK11" s="12">
        <v>0</v>
      </c>
      <c r="NL11" s="12">
        <v>218304</v>
      </c>
      <c r="NM11" s="13"/>
      <c r="NN11" s="12">
        <v>18</v>
      </c>
      <c r="NO11" s="12">
        <v>180000</v>
      </c>
      <c r="NP11" s="12">
        <v>0</v>
      </c>
      <c r="NQ11" s="12">
        <v>180000</v>
      </c>
      <c r="NR11" s="13"/>
      <c r="NS11" s="12">
        <v>0</v>
      </c>
      <c r="NT11" s="12">
        <v>0</v>
      </c>
      <c r="NU11" s="12">
        <v>0</v>
      </c>
      <c r="NV11" s="12">
        <v>0</v>
      </c>
      <c r="NW11" s="13"/>
      <c r="NX11" s="12">
        <v>0</v>
      </c>
      <c r="NY11" s="12">
        <v>0</v>
      </c>
      <c r="NZ11" s="12">
        <v>0</v>
      </c>
      <c r="OA11" s="12">
        <v>0</v>
      </c>
      <c r="OB11" s="13"/>
      <c r="OC11" s="12">
        <v>0</v>
      </c>
      <c r="OD11" s="12">
        <v>0</v>
      </c>
      <c r="OE11" s="12">
        <v>0</v>
      </c>
      <c r="OF11" s="12">
        <v>0</v>
      </c>
      <c r="OG11" s="13"/>
      <c r="OH11" s="12">
        <v>0</v>
      </c>
      <c r="OI11" s="12">
        <v>0</v>
      </c>
      <c r="OJ11" s="12">
        <v>0</v>
      </c>
      <c r="OK11" s="12">
        <v>0</v>
      </c>
      <c r="OL11" s="13"/>
      <c r="OM11" s="12">
        <v>0</v>
      </c>
      <c r="ON11" s="12">
        <v>0</v>
      </c>
      <c r="OO11" s="12">
        <v>0</v>
      </c>
      <c r="OP11" s="12">
        <v>0</v>
      </c>
      <c r="OQ11" s="13"/>
      <c r="OR11" s="12">
        <v>0</v>
      </c>
      <c r="OS11" s="12">
        <v>0</v>
      </c>
      <c r="OT11" s="12">
        <v>0</v>
      </c>
      <c r="OU11" s="12">
        <v>0</v>
      </c>
      <c r="OV11" s="13"/>
      <c r="OW11" s="12">
        <v>0</v>
      </c>
      <c r="OX11" s="12">
        <v>0</v>
      </c>
      <c r="OY11" s="12">
        <v>0</v>
      </c>
      <c r="OZ11" s="12">
        <v>0</v>
      </c>
      <c r="PA11" s="13"/>
      <c r="PB11" s="12">
        <v>0</v>
      </c>
      <c r="PC11" s="12">
        <v>0</v>
      </c>
      <c r="PD11" s="12">
        <v>0</v>
      </c>
      <c r="PE11" s="12">
        <v>0</v>
      </c>
      <c r="PF11" s="13"/>
      <c r="PG11" s="12">
        <v>0</v>
      </c>
      <c r="PH11" s="12">
        <v>30000</v>
      </c>
      <c r="PI11" s="12">
        <v>0</v>
      </c>
      <c r="PJ11" s="12">
        <v>30000</v>
      </c>
      <c r="PK11" s="13"/>
      <c r="PL11" s="12">
        <v>0</v>
      </c>
      <c r="PM11" s="12">
        <v>0</v>
      </c>
      <c r="PN11" s="12">
        <v>0</v>
      </c>
      <c r="PO11" s="12">
        <v>0</v>
      </c>
      <c r="PP11" s="13"/>
      <c r="PQ11" s="12">
        <v>0</v>
      </c>
      <c r="PR11" s="12">
        <v>0</v>
      </c>
      <c r="PS11" s="12">
        <v>0</v>
      </c>
      <c r="PT11" s="12">
        <v>0</v>
      </c>
      <c r="PU11" s="13"/>
      <c r="PV11" s="12">
        <v>0</v>
      </c>
      <c r="PW11" s="12">
        <v>0</v>
      </c>
      <c r="PX11" s="12">
        <v>0</v>
      </c>
      <c r="PY11" s="12">
        <v>0</v>
      </c>
      <c r="PZ11" s="13"/>
      <c r="QA11" s="12">
        <v>0</v>
      </c>
      <c r="QB11" s="12">
        <v>0</v>
      </c>
      <c r="QC11" s="12">
        <v>0</v>
      </c>
      <c r="QD11" s="12">
        <v>0</v>
      </c>
      <c r="QE11" s="13"/>
      <c r="QF11" s="12">
        <v>0</v>
      </c>
      <c r="QG11" s="12">
        <v>0</v>
      </c>
      <c r="QH11" s="12">
        <v>0</v>
      </c>
      <c r="QI11" s="12">
        <v>0</v>
      </c>
      <c r="QJ11" s="13"/>
      <c r="QK11" s="12">
        <v>0</v>
      </c>
      <c r="QL11" s="12">
        <v>0</v>
      </c>
      <c r="QM11" s="12">
        <v>0</v>
      </c>
      <c r="QN11" s="12">
        <v>0</v>
      </c>
      <c r="QO11" s="13"/>
      <c r="QP11" s="12">
        <v>0</v>
      </c>
      <c r="QQ11" s="12">
        <v>0</v>
      </c>
      <c r="QR11" s="12">
        <v>0</v>
      </c>
      <c r="QS11" s="12">
        <v>0</v>
      </c>
      <c r="QT11" s="13"/>
      <c r="QU11" s="12">
        <v>0</v>
      </c>
      <c r="QV11" s="12">
        <v>67500</v>
      </c>
      <c r="QW11" s="12">
        <v>0</v>
      </c>
      <c r="QX11" s="12">
        <v>67500</v>
      </c>
      <c r="QY11" s="13"/>
      <c r="QZ11" s="12">
        <v>9500</v>
      </c>
      <c r="RA11" s="12">
        <v>47500</v>
      </c>
      <c r="RB11" s="12">
        <v>0</v>
      </c>
      <c r="RC11" s="12">
        <v>47500</v>
      </c>
      <c r="RD11" s="13"/>
      <c r="RE11" s="12">
        <v>28</v>
      </c>
      <c r="RF11" s="12">
        <v>520000</v>
      </c>
      <c r="RG11" s="12">
        <v>0</v>
      </c>
      <c r="RH11" s="12">
        <v>520000</v>
      </c>
      <c r="RI11" s="13"/>
      <c r="RJ11" s="12">
        <v>0</v>
      </c>
      <c r="RK11" s="12">
        <v>65490</v>
      </c>
      <c r="RL11" s="12">
        <v>0</v>
      </c>
      <c r="RM11" s="12">
        <v>65490</v>
      </c>
      <c r="RN11" s="13"/>
      <c r="RO11" s="12">
        <v>0</v>
      </c>
      <c r="RP11" s="12">
        <v>10000</v>
      </c>
      <c r="RQ11" s="12">
        <v>0</v>
      </c>
      <c r="RR11" s="12">
        <v>10000</v>
      </c>
      <c r="RS11" s="13"/>
      <c r="RT11" s="12">
        <v>0</v>
      </c>
      <c r="RU11" s="12">
        <v>750000</v>
      </c>
      <c r="RV11" s="12">
        <v>0</v>
      </c>
      <c r="RW11" s="12">
        <v>750000</v>
      </c>
      <c r="RX11" s="13"/>
      <c r="RY11" s="12">
        <v>0</v>
      </c>
      <c r="RZ11" s="12">
        <v>475000</v>
      </c>
      <c r="SA11" s="12">
        <v>0</v>
      </c>
      <c r="SB11" s="12">
        <v>475000</v>
      </c>
      <c r="SC11" s="13"/>
      <c r="SD11" s="12">
        <v>1</v>
      </c>
      <c r="SE11" s="12">
        <v>100000</v>
      </c>
      <c r="SF11" s="12">
        <v>0</v>
      </c>
      <c r="SG11" s="12">
        <v>100000</v>
      </c>
      <c r="SH11" s="13"/>
      <c r="SI11" s="12">
        <v>1</v>
      </c>
      <c r="SJ11" s="12">
        <v>25000</v>
      </c>
      <c r="SK11" s="12">
        <v>0</v>
      </c>
      <c r="SL11" s="12">
        <v>25000</v>
      </c>
      <c r="SM11" s="13"/>
      <c r="SN11" s="12">
        <v>1</v>
      </c>
      <c r="SO11" s="12">
        <v>600000</v>
      </c>
      <c r="SP11" s="12">
        <v>0</v>
      </c>
      <c r="SQ11" s="12">
        <v>600000</v>
      </c>
      <c r="SR11" s="13"/>
      <c r="SS11" s="12">
        <v>1</v>
      </c>
      <c r="ST11" s="12">
        <v>100000</v>
      </c>
      <c r="SU11" s="12">
        <v>0</v>
      </c>
      <c r="SV11" s="12">
        <v>100000</v>
      </c>
      <c r="SW11" s="13"/>
      <c r="SX11" s="12">
        <v>8</v>
      </c>
      <c r="SY11" s="12">
        <v>200000</v>
      </c>
      <c r="SZ11" s="12">
        <v>0</v>
      </c>
      <c r="TA11" s="12">
        <v>200000</v>
      </c>
      <c r="TB11" s="13"/>
      <c r="TC11" s="12">
        <v>8</v>
      </c>
      <c r="TD11" s="12">
        <v>96000</v>
      </c>
      <c r="TE11" s="12">
        <v>0</v>
      </c>
      <c r="TF11" s="12">
        <v>96000</v>
      </c>
      <c r="TG11" s="13"/>
      <c r="TH11" s="12">
        <v>188</v>
      </c>
      <c r="TI11" s="12">
        <v>188000</v>
      </c>
      <c r="TJ11" s="12">
        <v>0</v>
      </c>
      <c r="TK11" s="12">
        <v>188000</v>
      </c>
      <c r="TL11" s="13"/>
      <c r="TM11" s="12">
        <v>3384570.9905406288</v>
      </c>
      <c r="TN11" s="12">
        <v>6887817.9387450414</v>
      </c>
      <c r="TO11" s="12">
        <v>0</v>
      </c>
      <c r="TP11" s="12">
        <v>6887817.9387450414</v>
      </c>
      <c r="TQ11" s="13"/>
      <c r="TR11" s="12">
        <v>0</v>
      </c>
      <c r="TS11" s="12">
        <v>0</v>
      </c>
      <c r="TT11" s="12">
        <v>0</v>
      </c>
      <c r="TU11" s="12">
        <v>0</v>
      </c>
      <c r="TV11" s="13"/>
      <c r="TW11" s="12">
        <v>0</v>
      </c>
      <c r="TX11" s="12">
        <v>0</v>
      </c>
      <c r="TY11" s="12">
        <v>0</v>
      </c>
      <c r="TZ11" s="12">
        <v>0</v>
      </c>
      <c r="UA11" s="13"/>
      <c r="UB11" s="12">
        <v>1</v>
      </c>
      <c r="UC11" s="12">
        <v>134042.5</v>
      </c>
      <c r="UD11" s="12">
        <v>0</v>
      </c>
      <c r="UE11" s="12">
        <v>134042.5</v>
      </c>
      <c r="UF11" s="13"/>
      <c r="UG11" s="12">
        <v>0</v>
      </c>
      <c r="UH11" s="12">
        <v>0</v>
      </c>
      <c r="UI11" s="12">
        <v>0</v>
      </c>
      <c r="UJ11" s="12">
        <v>0</v>
      </c>
      <c r="UK11" s="13"/>
      <c r="UL11" s="12">
        <v>0</v>
      </c>
      <c r="UM11" s="12">
        <v>0</v>
      </c>
      <c r="UN11" s="12">
        <v>0</v>
      </c>
      <c r="UO11" s="12">
        <v>0</v>
      </c>
      <c r="UP11" s="13"/>
      <c r="UQ11" s="12">
        <v>0</v>
      </c>
      <c r="UR11" s="12">
        <v>1725000</v>
      </c>
      <c r="US11" s="12">
        <v>0</v>
      </c>
      <c r="UT11" s="12">
        <v>1725000</v>
      </c>
      <c r="UU11" s="13"/>
      <c r="UV11" s="12">
        <v>0</v>
      </c>
      <c r="UW11" s="12">
        <v>2202750</v>
      </c>
      <c r="UX11" s="12">
        <v>0</v>
      </c>
      <c r="UY11" s="12">
        <v>2202750</v>
      </c>
      <c r="UZ11" s="13"/>
      <c r="VA11" s="12">
        <v>0</v>
      </c>
      <c r="VB11" s="12">
        <v>0</v>
      </c>
      <c r="VC11" s="12">
        <v>0</v>
      </c>
      <c r="VD11" s="12">
        <v>0</v>
      </c>
      <c r="VE11" s="13"/>
      <c r="VF11" s="12">
        <v>0</v>
      </c>
      <c r="VG11" s="12">
        <v>0</v>
      </c>
      <c r="VH11" s="12">
        <v>0</v>
      </c>
      <c r="VI11" s="12">
        <v>0</v>
      </c>
      <c r="VJ11" s="13"/>
      <c r="VK11" s="12">
        <v>0</v>
      </c>
      <c r="VL11" s="12">
        <v>27683542.43874504</v>
      </c>
      <c r="VM11" s="12">
        <v>0</v>
      </c>
      <c r="VN11" s="12">
        <v>27683542.43874504</v>
      </c>
      <c r="VO11" s="13"/>
    </row>
    <row r="12" spans="1:587" ht="16.5" hidden="1">
      <c r="A12" s="10">
        <v>6</v>
      </c>
      <c r="B12" s="11" t="s">
        <v>8</v>
      </c>
      <c r="C12" s="12">
        <v>30</v>
      </c>
      <c r="D12" s="12">
        <v>80640</v>
      </c>
      <c r="E12" s="12">
        <v>0</v>
      </c>
      <c r="F12" s="12">
        <v>80640</v>
      </c>
      <c r="G12" s="13"/>
      <c r="H12" s="12">
        <v>0</v>
      </c>
      <c r="I12" s="12">
        <v>0</v>
      </c>
      <c r="J12" s="12">
        <v>0</v>
      </c>
      <c r="K12" s="12">
        <v>0</v>
      </c>
      <c r="L12" s="13"/>
      <c r="M12" s="12">
        <v>0</v>
      </c>
      <c r="N12" s="12">
        <v>0</v>
      </c>
      <c r="O12" s="12">
        <v>0</v>
      </c>
      <c r="P12" s="12">
        <v>0</v>
      </c>
      <c r="Q12" s="13"/>
      <c r="R12" s="12">
        <v>5</v>
      </c>
      <c r="S12" s="12">
        <v>75000</v>
      </c>
      <c r="T12" s="12">
        <v>0</v>
      </c>
      <c r="U12" s="12">
        <v>75000</v>
      </c>
      <c r="V12" s="13"/>
      <c r="W12" s="12">
        <v>0</v>
      </c>
      <c r="X12" s="12">
        <v>0</v>
      </c>
      <c r="Y12" s="12">
        <v>0</v>
      </c>
      <c r="Z12" s="12">
        <v>0</v>
      </c>
      <c r="AA12" s="13"/>
      <c r="AB12" s="12">
        <v>0</v>
      </c>
      <c r="AC12" s="12">
        <v>0</v>
      </c>
      <c r="AD12" s="12">
        <v>0</v>
      </c>
      <c r="AE12" s="12">
        <v>0</v>
      </c>
      <c r="AF12" s="13"/>
      <c r="AG12" s="12">
        <v>0</v>
      </c>
      <c r="AH12" s="12">
        <v>8000</v>
      </c>
      <c r="AI12" s="12">
        <v>0</v>
      </c>
      <c r="AJ12" s="12">
        <v>8000</v>
      </c>
      <c r="AK12" s="13"/>
      <c r="AL12" s="12">
        <v>44</v>
      </c>
      <c r="AM12" s="12">
        <v>88000</v>
      </c>
      <c r="AN12" s="12">
        <v>0</v>
      </c>
      <c r="AO12" s="12">
        <v>88000</v>
      </c>
      <c r="AP12" s="13"/>
      <c r="AQ12" s="12">
        <v>469</v>
      </c>
      <c r="AR12" s="12">
        <v>1172500</v>
      </c>
      <c r="AS12" s="12">
        <v>0</v>
      </c>
      <c r="AT12" s="12">
        <v>1172500</v>
      </c>
      <c r="AU12" s="13"/>
      <c r="AV12" s="12">
        <v>50</v>
      </c>
      <c r="AW12" s="12">
        <v>350000</v>
      </c>
      <c r="AX12" s="12">
        <v>0</v>
      </c>
      <c r="AY12" s="12">
        <v>350000</v>
      </c>
      <c r="AZ12" s="13"/>
      <c r="BA12" s="12">
        <v>0</v>
      </c>
      <c r="BB12" s="12">
        <v>0</v>
      </c>
      <c r="BC12" s="12">
        <v>0</v>
      </c>
      <c r="BD12" s="12">
        <v>0</v>
      </c>
      <c r="BE12" s="13"/>
      <c r="BF12" s="12">
        <v>76</v>
      </c>
      <c r="BG12" s="12">
        <v>60800</v>
      </c>
      <c r="BH12" s="12">
        <v>0</v>
      </c>
      <c r="BI12" s="12">
        <v>60800</v>
      </c>
      <c r="BJ12" s="13"/>
      <c r="BK12" s="12">
        <v>233</v>
      </c>
      <c r="BL12" s="12">
        <v>174750</v>
      </c>
      <c r="BM12" s="12">
        <v>0</v>
      </c>
      <c r="BN12" s="12">
        <v>174750</v>
      </c>
      <c r="BO12" s="13"/>
      <c r="BP12" s="12">
        <v>21</v>
      </c>
      <c r="BQ12" s="12">
        <v>315000</v>
      </c>
      <c r="BR12" s="12">
        <v>0</v>
      </c>
      <c r="BS12" s="12">
        <v>315000</v>
      </c>
      <c r="BT12" s="13"/>
      <c r="BU12" s="12">
        <v>1</v>
      </c>
      <c r="BV12" s="12">
        <v>2462978</v>
      </c>
      <c r="BW12" s="12">
        <v>0</v>
      </c>
      <c r="BX12" s="12">
        <v>2462978</v>
      </c>
      <c r="BY12" s="13"/>
      <c r="BZ12" s="12">
        <v>0</v>
      </c>
      <c r="CA12" s="12">
        <v>0</v>
      </c>
      <c r="CB12" s="12">
        <v>0</v>
      </c>
      <c r="CC12" s="12">
        <v>0</v>
      </c>
      <c r="CD12" s="13"/>
      <c r="CE12" s="12">
        <v>0</v>
      </c>
      <c r="CF12" s="12">
        <v>0</v>
      </c>
      <c r="CG12" s="12">
        <v>0</v>
      </c>
      <c r="CH12" s="12">
        <v>0</v>
      </c>
      <c r="CI12" s="13"/>
      <c r="CJ12" s="12">
        <v>0</v>
      </c>
      <c r="CK12" s="12">
        <v>0</v>
      </c>
      <c r="CL12" s="12">
        <v>0</v>
      </c>
      <c r="CM12" s="12">
        <v>0</v>
      </c>
      <c r="CN12" s="13"/>
      <c r="CO12" s="12">
        <v>0</v>
      </c>
      <c r="CP12" s="12">
        <v>0</v>
      </c>
      <c r="CQ12" s="12">
        <v>0</v>
      </c>
      <c r="CR12" s="12">
        <v>0</v>
      </c>
      <c r="CS12" s="13"/>
      <c r="CT12" s="12">
        <v>0</v>
      </c>
      <c r="CU12" s="12">
        <v>0</v>
      </c>
      <c r="CV12" s="12">
        <v>0</v>
      </c>
      <c r="CW12" s="12">
        <v>0</v>
      </c>
      <c r="CX12" s="13"/>
      <c r="CY12" s="12">
        <v>0</v>
      </c>
      <c r="CZ12" s="12">
        <v>0</v>
      </c>
      <c r="DA12" s="12">
        <v>0</v>
      </c>
      <c r="DB12" s="12">
        <v>0</v>
      </c>
      <c r="DC12" s="13"/>
      <c r="DD12" s="12">
        <v>0</v>
      </c>
      <c r="DE12" s="12">
        <v>0</v>
      </c>
      <c r="DF12" s="12">
        <v>0</v>
      </c>
      <c r="DG12" s="12">
        <v>0</v>
      </c>
      <c r="DH12" s="13"/>
      <c r="DI12" s="12">
        <v>0</v>
      </c>
      <c r="DJ12" s="12">
        <v>0</v>
      </c>
      <c r="DK12" s="12">
        <v>0</v>
      </c>
      <c r="DL12" s="12">
        <v>0</v>
      </c>
      <c r="DM12" s="13"/>
      <c r="DN12" s="12">
        <v>14</v>
      </c>
      <c r="DO12" s="12">
        <v>1400000</v>
      </c>
      <c r="DP12" s="12">
        <v>0</v>
      </c>
      <c r="DQ12" s="12">
        <v>1400000</v>
      </c>
      <c r="DR12" s="13"/>
      <c r="DS12" s="12">
        <v>0</v>
      </c>
      <c r="DT12" s="12">
        <v>0</v>
      </c>
      <c r="DU12" s="12">
        <v>0</v>
      </c>
      <c r="DV12" s="12">
        <v>0</v>
      </c>
      <c r="DW12" s="13"/>
      <c r="DX12" s="12">
        <v>0</v>
      </c>
      <c r="DY12" s="12">
        <v>70000</v>
      </c>
      <c r="DZ12" s="12">
        <v>0</v>
      </c>
      <c r="EA12" s="12">
        <v>70000</v>
      </c>
      <c r="EB12" s="13"/>
      <c r="EC12" s="12">
        <v>0</v>
      </c>
      <c r="ED12" s="12">
        <v>0</v>
      </c>
      <c r="EE12" s="12">
        <v>0</v>
      </c>
      <c r="EF12" s="12">
        <v>0</v>
      </c>
      <c r="EG12" s="13"/>
      <c r="EH12" s="12">
        <v>0</v>
      </c>
      <c r="EI12" s="12">
        <v>0</v>
      </c>
      <c r="EJ12" s="12">
        <v>0</v>
      </c>
      <c r="EK12" s="12">
        <v>0</v>
      </c>
      <c r="EL12" s="13"/>
      <c r="EM12" s="12">
        <v>0</v>
      </c>
      <c r="EN12" s="12">
        <v>125000</v>
      </c>
      <c r="EO12" s="12">
        <v>0</v>
      </c>
      <c r="EP12" s="12">
        <v>125000</v>
      </c>
      <c r="EQ12" s="13"/>
      <c r="ER12" s="12">
        <v>1</v>
      </c>
      <c r="ES12" s="12">
        <v>200000</v>
      </c>
      <c r="ET12" s="12">
        <v>0</v>
      </c>
      <c r="EU12" s="12">
        <v>200000</v>
      </c>
      <c r="EV12" s="13"/>
      <c r="EW12" s="12">
        <v>1</v>
      </c>
      <c r="EX12" s="12">
        <v>50000</v>
      </c>
      <c r="EY12" s="12">
        <v>0</v>
      </c>
      <c r="EZ12" s="12">
        <v>50000</v>
      </c>
      <c r="FA12" s="13"/>
      <c r="FB12" s="12">
        <v>1</v>
      </c>
      <c r="FC12" s="12">
        <v>50000</v>
      </c>
      <c r="FD12" s="12">
        <v>0</v>
      </c>
      <c r="FE12" s="12">
        <v>50000</v>
      </c>
      <c r="FF12" s="13"/>
      <c r="FG12" s="12">
        <v>3</v>
      </c>
      <c r="FH12" s="12">
        <v>150000</v>
      </c>
      <c r="FI12" s="12">
        <v>0</v>
      </c>
      <c r="FJ12" s="12">
        <v>150000</v>
      </c>
      <c r="FK12" s="13"/>
      <c r="FL12" s="12">
        <v>2</v>
      </c>
      <c r="FM12" s="12">
        <v>100000</v>
      </c>
      <c r="FN12" s="12">
        <v>0</v>
      </c>
      <c r="FO12" s="12">
        <v>100000</v>
      </c>
      <c r="FP12" s="13"/>
      <c r="FQ12" s="12">
        <v>0</v>
      </c>
      <c r="FR12" s="12">
        <v>0</v>
      </c>
      <c r="FS12" s="12">
        <v>0</v>
      </c>
      <c r="FT12" s="12">
        <v>0</v>
      </c>
      <c r="FU12" s="13"/>
      <c r="FV12" s="12">
        <v>0</v>
      </c>
      <c r="FW12" s="12">
        <v>0</v>
      </c>
      <c r="FX12" s="12">
        <v>0</v>
      </c>
      <c r="FY12" s="12">
        <v>0</v>
      </c>
      <c r="FZ12" s="13"/>
      <c r="GA12" s="12">
        <v>0</v>
      </c>
      <c r="GB12" s="12">
        <v>0</v>
      </c>
      <c r="GC12" s="12">
        <v>0</v>
      </c>
      <c r="GD12" s="12">
        <v>0</v>
      </c>
      <c r="GE12" s="13"/>
      <c r="GF12" s="12">
        <v>17</v>
      </c>
      <c r="GG12" s="12">
        <v>13600</v>
      </c>
      <c r="GH12" s="12">
        <v>0</v>
      </c>
      <c r="GI12" s="12">
        <v>13600</v>
      </c>
      <c r="GJ12" s="13"/>
      <c r="GK12" s="12">
        <v>530</v>
      </c>
      <c r="GL12" s="12">
        <v>159000</v>
      </c>
      <c r="GM12" s="12">
        <v>0</v>
      </c>
      <c r="GN12" s="12">
        <v>159000</v>
      </c>
      <c r="GO12" s="13"/>
      <c r="GP12" s="12">
        <v>0</v>
      </c>
      <c r="GQ12" s="12">
        <v>17000</v>
      </c>
      <c r="GR12" s="12">
        <v>0</v>
      </c>
      <c r="GS12" s="12">
        <v>17000</v>
      </c>
      <c r="GT12" s="13"/>
      <c r="GU12" s="12">
        <v>1</v>
      </c>
      <c r="GV12" s="12">
        <v>250000</v>
      </c>
      <c r="GW12" s="12">
        <v>0</v>
      </c>
      <c r="GX12" s="12">
        <v>250000</v>
      </c>
      <c r="GY12" s="13"/>
      <c r="GZ12" s="12">
        <v>194</v>
      </c>
      <c r="HA12" s="12">
        <v>970000</v>
      </c>
      <c r="HB12" s="12">
        <v>0</v>
      </c>
      <c r="HC12" s="12">
        <v>970000</v>
      </c>
      <c r="HD12" s="13"/>
      <c r="HE12" s="12">
        <v>0</v>
      </c>
      <c r="HF12" s="12">
        <v>0</v>
      </c>
      <c r="HG12" s="12">
        <v>0</v>
      </c>
      <c r="HH12" s="12">
        <v>0</v>
      </c>
      <c r="HI12" s="13"/>
      <c r="HJ12" s="12">
        <v>87</v>
      </c>
      <c r="HK12" s="12">
        <v>1305000</v>
      </c>
      <c r="HL12" s="12">
        <v>0</v>
      </c>
      <c r="HM12" s="12">
        <v>1305000</v>
      </c>
      <c r="HN12" s="13"/>
      <c r="HO12" s="12">
        <v>1300</v>
      </c>
      <c r="HP12" s="12">
        <v>377000</v>
      </c>
      <c r="HQ12" s="12">
        <v>0</v>
      </c>
      <c r="HR12" s="12">
        <v>377000</v>
      </c>
      <c r="HS12" s="13"/>
      <c r="HT12" s="12">
        <v>0</v>
      </c>
      <c r="HU12" s="12">
        <v>101000</v>
      </c>
      <c r="HV12" s="12">
        <v>0</v>
      </c>
      <c r="HW12" s="12">
        <v>101000</v>
      </c>
      <c r="HX12" s="13"/>
      <c r="HY12" s="12">
        <v>0</v>
      </c>
      <c r="HZ12" s="12">
        <v>0</v>
      </c>
      <c r="IA12" s="12">
        <v>0</v>
      </c>
      <c r="IB12" s="12">
        <v>0</v>
      </c>
      <c r="IC12" s="13"/>
      <c r="ID12" s="12">
        <v>0</v>
      </c>
      <c r="IE12" s="12">
        <v>0</v>
      </c>
      <c r="IF12" s="12">
        <v>0</v>
      </c>
      <c r="IG12" s="12">
        <v>0</v>
      </c>
      <c r="IH12" s="13"/>
      <c r="II12" s="12">
        <v>0</v>
      </c>
      <c r="IJ12" s="12">
        <v>47900</v>
      </c>
      <c r="IK12" s="12">
        <v>0</v>
      </c>
      <c r="IL12" s="12">
        <v>47900</v>
      </c>
      <c r="IM12" s="13"/>
      <c r="IN12" s="12">
        <v>300</v>
      </c>
      <c r="IO12" s="12">
        <v>6998.9999999999991</v>
      </c>
      <c r="IP12" s="12">
        <v>0</v>
      </c>
      <c r="IQ12" s="12">
        <v>6998.9999999999991</v>
      </c>
      <c r="IR12" s="13"/>
      <c r="IS12" s="12">
        <v>0</v>
      </c>
      <c r="IT12" s="12">
        <v>0</v>
      </c>
      <c r="IU12" s="12">
        <v>0</v>
      </c>
      <c r="IV12" s="12">
        <v>0</v>
      </c>
      <c r="IW12" s="13"/>
      <c r="IX12" s="12"/>
      <c r="IY12" s="12">
        <v>0</v>
      </c>
      <c r="IZ12" s="12">
        <v>0</v>
      </c>
      <c r="JA12" s="12">
        <v>0</v>
      </c>
      <c r="JB12" s="13"/>
      <c r="JC12" s="12">
        <v>0</v>
      </c>
      <c r="JD12" s="12">
        <v>0</v>
      </c>
      <c r="JE12" s="12">
        <v>0</v>
      </c>
      <c r="JF12" s="12">
        <v>0</v>
      </c>
      <c r="JG12" s="13"/>
      <c r="JH12" s="12"/>
      <c r="JI12" s="12">
        <v>0</v>
      </c>
      <c r="JJ12" s="12">
        <v>0</v>
      </c>
      <c r="JK12" s="12">
        <v>0</v>
      </c>
      <c r="JL12" s="13"/>
      <c r="JM12" s="12"/>
      <c r="JN12" s="12">
        <v>0</v>
      </c>
      <c r="JO12" s="12">
        <v>0</v>
      </c>
      <c r="JP12" s="12">
        <v>0</v>
      </c>
      <c r="JQ12" s="13"/>
      <c r="JR12" s="12"/>
      <c r="JS12" s="12">
        <v>3467530</v>
      </c>
      <c r="JT12" s="12">
        <v>0</v>
      </c>
      <c r="JU12" s="12">
        <v>3467530</v>
      </c>
      <c r="JV12" s="13"/>
      <c r="JW12" s="12"/>
      <c r="JX12" s="12">
        <v>0</v>
      </c>
      <c r="JY12" s="12">
        <v>0</v>
      </c>
      <c r="JZ12" s="12">
        <v>0</v>
      </c>
      <c r="KA12" s="13"/>
      <c r="KB12" s="12">
        <v>822.2</v>
      </c>
      <c r="KC12" s="12">
        <v>164440</v>
      </c>
      <c r="KD12" s="12">
        <v>0</v>
      </c>
      <c r="KE12" s="12">
        <v>164440</v>
      </c>
      <c r="KF12" s="13"/>
      <c r="KG12" s="12">
        <v>0</v>
      </c>
      <c r="KH12" s="12">
        <v>0</v>
      </c>
      <c r="KI12" s="12">
        <v>0</v>
      </c>
      <c r="KJ12" s="12">
        <v>0</v>
      </c>
      <c r="KK12" s="13"/>
      <c r="KL12" s="12">
        <v>0</v>
      </c>
      <c r="KM12" s="12">
        <v>0</v>
      </c>
      <c r="KN12" s="12">
        <v>0</v>
      </c>
      <c r="KO12" s="12">
        <v>0</v>
      </c>
      <c r="KP12" s="13"/>
      <c r="KQ12" s="12">
        <v>0</v>
      </c>
      <c r="KR12" s="12">
        <v>0</v>
      </c>
      <c r="KS12" s="12">
        <v>0</v>
      </c>
      <c r="KT12" s="12">
        <v>0</v>
      </c>
      <c r="KU12" s="13"/>
      <c r="KV12" s="12">
        <v>0</v>
      </c>
      <c r="KW12" s="89">
        <v>0</v>
      </c>
      <c r="KX12" s="12">
        <v>0</v>
      </c>
      <c r="KY12" s="12">
        <v>0</v>
      </c>
      <c r="KZ12" s="13"/>
      <c r="LA12" s="12">
        <v>0</v>
      </c>
      <c r="LB12" s="12">
        <v>0</v>
      </c>
      <c r="LC12" s="12">
        <v>0</v>
      </c>
      <c r="LD12" s="12">
        <v>0</v>
      </c>
      <c r="LE12" s="13"/>
      <c r="LF12" s="12">
        <v>0</v>
      </c>
      <c r="LG12" s="12">
        <v>0</v>
      </c>
      <c r="LH12" s="12">
        <v>0</v>
      </c>
      <c r="LI12" s="12">
        <v>0</v>
      </c>
      <c r="LJ12" s="13"/>
      <c r="LK12" s="12">
        <v>0</v>
      </c>
      <c r="LL12" s="12">
        <v>0</v>
      </c>
      <c r="LM12" s="12">
        <v>0</v>
      </c>
      <c r="LN12" s="12">
        <v>0</v>
      </c>
      <c r="LO12" s="13"/>
      <c r="LP12" s="12">
        <v>2356</v>
      </c>
      <c r="LQ12" s="12">
        <v>589000</v>
      </c>
      <c r="LR12" s="12">
        <v>0</v>
      </c>
      <c r="LS12" s="12">
        <v>589000</v>
      </c>
      <c r="LT12" s="13"/>
      <c r="LU12" s="12">
        <v>0</v>
      </c>
      <c r="LV12" s="12">
        <v>0</v>
      </c>
      <c r="LW12" s="12">
        <v>0</v>
      </c>
      <c r="LX12" s="12">
        <v>0</v>
      </c>
      <c r="LY12" s="13"/>
      <c r="LZ12" s="12">
        <v>0</v>
      </c>
      <c r="MA12" s="12">
        <v>0</v>
      </c>
      <c r="MB12" s="12">
        <v>0</v>
      </c>
      <c r="MC12" s="12">
        <v>0</v>
      </c>
      <c r="MD12" s="13"/>
      <c r="ME12" s="12">
        <v>0</v>
      </c>
      <c r="MF12" s="12">
        <v>0</v>
      </c>
      <c r="MG12" s="12">
        <v>0</v>
      </c>
      <c r="MH12" s="12">
        <v>0</v>
      </c>
      <c r="MI12" s="13"/>
      <c r="MJ12" s="12">
        <v>0</v>
      </c>
      <c r="MK12" s="12">
        <v>0</v>
      </c>
      <c r="ML12" s="12">
        <v>0</v>
      </c>
      <c r="MM12" s="12">
        <v>0</v>
      </c>
      <c r="MN12" s="13"/>
      <c r="MO12" s="12">
        <v>21</v>
      </c>
      <c r="MP12" s="12">
        <v>889308</v>
      </c>
      <c r="MQ12" s="12">
        <v>0</v>
      </c>
      <c r="MR12" s="12">
        <v>889308</v>
      </c>
      <c r="MS12" s="13"/>
      <c r="MT12" s="12">
        <v>0</v>
      </c>
      <c r="MU12" s="12">
        <v>0</v>
      </c>
      <c r="MV12" s="12">
        <v>0</v>
      </c>
      <c r="MW12" s="12">
        <v>0</v>
      </c>
      <c r="MX12" s="13"/>
      <c r="MY12" s="12">
        <v>10</v>
      </c>
      <c r="MZ12" s="12">
        <v>25000</v>
      </c>
      <c r="NA12" s="12">
        <v>0</v>
      </c>
      <c r="NB12" s="12">
        <v>25000</v>
      </c>
      <c r="NC12" s="13"/>
      <c r="ND12" s="12">
        <v>0</v>
      </c>
      <c r="NE12" s="12">
        <v>0</v>
      </c>
      <c r="NF12" s="12">
        <v>0</v>
      </c>
      <c r="NG12" s="12">
        <v>0</v>
      </c>
      <c r="NH12" s="13"/>
      <c r="NI12" s="12">
        <v>3130</v>
      </c>
      <c r="NJ12" s="12">
        <v>225360</v>
      </c>
      <c r="NK12" s="12">
        <v>0</v>
      </c>
      <c r="NL12" s="12">
        <v>225360</v>
      </c>
      <c r="NM12" s="13"/>
      <c r="NN12" s="12">
        <v>15</v>
      </c>
      <c r="NO12" s="12">
        <v>150000</v>
      </c>
      <c r="NP12" s="12">
        <v>0</v>
      </c>
      <c r="NQ12" s="12">
        <v>150000</v>
      </c>
      <c r="NR12" s="13"/>
      <c r="NS12" s="12">
        <v>0</v>
      </c>
      <c r="NT12" s="12">
        <v>0</v>
      </c>
      <c r="NU12" s="12">
        <v>0</v>
      </c>
      <c r="NV12" s="12">
        <v>0</v>
      </c>
      <c r="NW12" s="13"/>
      <c r="NX12" s="12">
        <v>0</v>
      </c>
      <c r="NY12" s="12">
        <v>0</v>
      </c>
      <c r="NZ12" s="12">
        <v>0</v>
      </c>
      <c r="OA12" s="12">
        <v>0</v>
      </c>
      <c r="OB12" s="13"/>
      <c r="OC12" s="12">
        <v>0</v>
      </c>
      <c r="OD12" s="12">
        <v>0</v>
      </c>
      <c r="OE12" s="12">
        <v>0</v>
      </c>
      <c r="OF12" s="12">
        <v>0</v>
      </c>
      <c r="OG12" s="13"/>
      <c r="OH12" s="12">
        <v>0</v>
      </c>
      <c r="OI12" s="12">
        <v>0</v>
      </c>
      <c r="OJ12" s="12">
        <v>0</v>
      </c>
      <c r="OK12" s="12">
        <v>0</v>
      </c>
      <c r="OL12" s="13"/>
      <c r="OM12" s="12">
        <v>0</v>
      </c>
      <c r="ON12" s="12">
        <v>0</v>
      </c>
      <c r="OO12" s="12">
        <v>0</v>
      </c>
      <c r="OP12" s="12">
        <v>0</v>
      </c>
      <c r="OQ12" s="13"/>
      <c r="OR12" s="12">
        <v>0</v>
      </c>
      <c r="OS12" s="12">
        <v>0</v>
      </c>
      <c r="OT12" s="12">
        <v>0</v>
      </c>
      <c r="OU12" s="12">
        <v>0</v>
      </c>
      <c r="OV12" s="13"/>
      <c r="OW12" s="12">
        <v>0</v>
      </c>
      <c r="OX12" s="12">
        <v>0</v>
      </c>
      <c r="OY12" s="12">
        <v>0</v>
      </c>
      <c r="OZ12" s="12">
        <v>0</v>
      </c>
      <c r="PA12" s="13"/>
      <c r="PB12" s="12">
        <v>0</v>
      </c>
      <c r="PC12" s="12">
        <v>0</v>
      </c>
      <c r="PD12" s="12">
        <v>0</v>
      </c>
      <c r="PE12" s="12">
        <v>0</v>
      </c>
      <c r="PF12" s="13"/>
      <c r="PG12" s="12">
        <v>0</v>
      </c>
      <c r="PH12" s="12">
        <v>30000</v>
      </c>
      <c r="PI12" s="12">
        <v>0</v>
      </c>
      <c r="PJ12" s="12">
        <v>30000</v>
      </c>
      <c r="PK12" s="13"/>
      <c r="PL12" s="12">
        <v>0</v>
      </c>
      <c r="PM12" s="12">
        <v>0</v>
      </c>
      <c r="PN12" s="12">
        <v>0</v>
      </c>
      <c r="PO12" s="12">
        <v>0</v>
      </c>
      <c r="PP12" s="13"/>
      <c r="PQ12" s="12">
        <v>0</v>
      </c>
      <c r="PR12" s="12">
        <v>0</v>
      </c>
      <c r="PS12" s="12">
        <v>0</v>
      </c>
      <c r="PT12" s="12">
        <v>0</v>
      </c>
      <c r="PU12" s="13"/>
      <c r="PV12" s="12">
        <v>0</v>
      </c>
      <c r="PW12" s="12">
        <v>0</v>
      </c>
      <c r="PX12" s="12">
        <v>0</v>
      </c>
      <c r="PY12" s="12">
        <v>0</v>
      </c>
      <c r="PZ12" s="13"/>
      <c r="QA12" s="12">
        <v>0</v>
      </c>
      <c r="QB12" s="12">
        <v>0</v>
      </c>
      <c r="QC12" s="12">
        <v>0</v>
      </c>
      <c r="QD12" s="12">
        <v>0</v>
      </c>
      <c r="QE12" s="13"/>
      <c r="QF12" s="12">
        <v>0</v>
      </c>
      <c r="QG12" s="12">
        <v>0</v>
      </c>
      <c r="QH12" s="12">
        <v>0</v>
      </c>
      <c r="QI12" s="12">
        <v>0</v>
      </c>
      <c r="QJ12" s="13"/>
      <c r="QK12" s="12">
        <v>0</v>
      </c>
      <c r="QL12" s="12">
        <v>0</v>
      </c>
      <c r="QM12" s="12">
        <v>0</v>
      </c>
      <c r="QN12" s="12">
        <v>0</v>
      </c>
      <c r="QO12" s="13"/>
      <c r="QP12" s="12">
        <v>0</v>
      </c>
      <c r="QQ12" s="12">
        <v>0</v>
      </c>
      <c r="QR12" s="12">
        <v>0</v>
      </c>
      <c r="QS12" s="12">
        <v>0</v>
      </c>
      <c r="QT12" s="13"/>
      <c r="QU12" s="12">
        <v>0</v>
      </c>
      <c r="QV12" s="12">
        <v>62500</v>
      </c>
      <c r="QW12" s="12">
        <v>0</v>
      </c>
      <c r="QX12" s="12">
        <v>62500</v>
      </c>
      <c r="QY12" s="13"/>
      <c r="QZ12" s="12">
        <v>8500</v>
      </c>
      <c r="RA12" s="12">
        <v>42500</v>
      </c>
      <c r="RB12" s="12">
        <v>0</v>
      </c>
      <c r="RC12" s="12">
        <v>42500</v>
      </c>
      <c r="RD12" s="13"/>
      <c r="RE12" s="12">
        <v>34</v>
      </c>
      <c r="RF12" s="12">
        <v>790000</v>
      </c>
      <c r="RG12" s="12">
        <v>0</v>
      </c>
      <c r="RH12" s="12">
        <v>790000</v>
      </c>
      <c r="RI12" s="13"/>
      <c r="RJ12" s="12">
        <v>0</v>
      </c>
      <c r="RK12" s="12">
        <v>52510</v>
      </c>
      <c r="RL12" s="12">
        <v>0</v>
      </c>
      <c r="RM12" s="12">
        <v>52510</v>
      </c>
      <c r="RN12" s="13"/>
      <c r="RO12" s="12">
        <v>0</v>
      </c>
      <c r="RP12" s="12">
        <v>10000</v>
      </c>
      <c r="RQ12" s="12">
        <v>0</v>
      </c>
      <c r="RR12" s="12">
        <v>10000</v>
      </c>
      <c r="RS12" s="13"/>
      <c r="RT12" s="12">
        <v>0</v>
      </c>
      <c r="RU12" s="12">
        <v>950000</v>
      </c>
      <c r="RV12" s="12">
        <v>0</v>
      </c>
      <c r="RW12" s="12">
        <v>950000</v>
      </c>
      <c r="RX12" s="13"/>
      <c r="RY12" s="12">
        <v>0</v>
      </c>
      <c r="RZ12" s="12">
        <v>475000</v>
      </c>
      <c r="SA12" s="12">
        <v>0</v>
      </c>
      <c r="SB12" s="12">
        <v>475000</v>
      </c>
      <c r="SC12" s="13"/>
      <c r="SD12" s="12">
        <v>1</v>
      </c>
      <c r="SE12" s="12">
        <v>100000</v>
      </c>
      <c r="SF12" s="12">
        <v>0</v>
      </c>
      <c r="SG12" s="12">
        <v>100000</v>
      </c>
      <c r="SH12" s="13"/>
      <c r="SI12" s="12">
        <v>1</v>
      </c>
      <c r="SJ12" s="12">
        <v>25000</v>
      </c>
      <c r="SK12" s="12">
        <v>0</v>
      </c>
      <c r="SL12" s="12">
        <v>25000</v>
      </c>
      <c r="SM12" s="13"/>
      <c r="SN12" s="12">
        <v>1</v>
      </c>
      <c r="SO12" s="12">
        <v>600000</v>
      </c>
      <c r="SP12" s="12">
        <v>0</v>
      </c>
      <c r="SQ12" s="12">
        <v>600000</v>
      </c>
      <c r="SR12" s="13"/>
      <c r="SS12" s="12">
        <v>1</v>
      </c>
      <c r="ST12" s="12">
        <v>100000</v>
      </c>
      <c r="SU12" s="12">
        <v>0</v>
      </c>
      <c r="SV12" s="12">
        <v>100000</v>
      </c>
      <c r="SW12" s="13"/>
      <c r="SX12" s="12">
        <v>5</v>
      </c>
      <c r="SY12" s="12">
        <v>125000</v>
      </c>
      <c r="SZ12" s="12">
        <v>0</v>
      </c>
      <c r="TA12" s="12">
        <v>125000</v>
      </c>
      <c r="TB12" s="13"/>
      <c r="TC12" s="12">
        <v>5</v>
      </c>
      <c r="TD12" s="12">
        <v>60000</v>
      </c>
      <c r="TE12" s="12">
        <v>0</v>
      </c>
      <c r="TF12" s="12">
        <v>60000</v>
      </c>
      <c r="TG12" s="13"/>
      <c r="TH12" s="12">
        <v>246</v>
      </c>
      <c r="TI12" s="12">
        <v>246000</v>
      </c>
      <c r="TJ12" s="12">
        <v>0</v>
      </c>
      <c r="TK12" s="12">
        <v>246000</v>
      </c>
      <c r="TL12" s="13"/>
      <c r="TM12" s="12">
        <v>3443047.0208512493</v>
      </c>
      <c r="TN12" s="12">
        <v>7006820.3918434624</v>
      </c>
      <c r="TO12" s="12">
        <v>0</v>
      </c>
      <c r="TP12" s="12">
        <v>7006820.3918434624</v>
      </c>
      <c r="TQ12" s="13"/>
      <c r="TR12" s="12">
        <v>0</v>
      </c>
      <c r="TS12" s="12">
        <v>0</v>
      </c>
      <c r="TT12" s="12">
        <v>0</v>
      </c>
      <c r="TU12" s="12">
        <v>0</v>
      </c>
      <c r="TV12" s="13"/>
      <c r="TW12" s="12">
        <v>0</v>
      </c>
      <c r="TX12" s="12">
        <v>0</v>
      </c>
      <c r="TY12" s="12">
        <v>0</v>
      </c>
      <c r="TZ12" s="12">
        <v>0</v>
      </c>
      <c r="UA12" s="13"/>
      <c r="UB12" s="12">
        <v>1</v>
      </c>
      <c r="UC12" s="12">
        <v>134042.5</v>
      </c>
      <c r="UD12" s="12">
        <v>0</v>
      </c>
      <c r="UE12" s="12">
        <v>134042.5</v>
      </c>
      <c r="UF12" s="13"/>
      <c r="UG12" s="12">
        <v>0</v>
      </c>
      <c r="UH12" s="12">
        <v>0</v>
      </c>
      <c r="UI12" s="12">
        <v>0</v>
      </c>
      <c r="UJ12" s="12">
        <v>0</v>
      </c>
      <c r="UK12" s="13"/>
      <c r="UL12" s="12">
        <v>0</v>
      </c>
      <c r="UM12" s="12">
        <v>0</v>
      </c>
      <c r="UN12" s="12">
        <v>0</v>
      </c>
      <c r="UO12" s="12">
        <v>0</v>
      </c>
      <c r="UP12" s="13"/>
      <c r="UQ12" s="12">
        <v>0</v>
      </c>
      <c r="UR12" s="12">
        <v>1575000</v>
      </c>
      <c r="US12" s="12">
        <v>0</v>
      </c>
      <c r="UT12" s="12">
        <v>1575000</v>
      </c>
      <c r="UU12" s="13"/>
      <c r="UV12" s="12">
        <v>0</v>
      </c>
      <c r="UW12" s="12">
        <v>2306250</v>
      </c>
      <c r="UX12" s="12">
        <v>0</v>
      </c>
      <c r="UY12" s="12">
        <v>2306250</v>
      </c>
      <c r="UZ12" s="13"/>
      <c r="VA12" s="12">
        <v>0</v>
      </c>
      <c r="VB12" s="12">
        <v>0</v>
      </c>
      <c r="VC12" s="12">
        <v>0</v>
      </c>
      <c r="VD12" s="12">
        <v>0</v>
      </c>
      <c r="VE12" s="13"/>
      <c r="VF12" s="12">
        <v>0</v>
      </c>
      <c r="VG12" s="12">
        <v>0</v>
      </c>
      <c r="VH12" s="12">
        <v>0</v>
      </c>
      <c r="VI12" s="12">
        <v>0</v>
      </c>
      <c r="VJ12" s="13"/>
      <c r="VK12" s="12">
        <v>0</v>
      </c>
      <c r="VL12" s="12">
        <v>30381427.891843461</v>
      </c>
      <c r="VM12" s="12">
        <v>0</v>
      </c>
      <c r="VN12" s="12">
        <v>30381427.891843461</v>
      </c>
      <c r="VO12" s="13"/>
    </row>
    <row r="13" spans="1:587" ht="16.5" hidden="1">
      <c r="A13" s="10">
        <v>7</v>
      </c>
      <c r="B13" s="11" t="s">
        <v>9</v>
      </c>
      <c r="C13" s="12">
        <v>20</v>
      </c>
      <c r="D13" s="12">
        <v>53760</v>
      </c>
      <c r="E13" s="12">
        <v>0</v>
      </c>
      <c r="F13" s="12">
        <v>53760</v>
      </c>
      <c r="G13" s="13"/>
      <c r="H13" s="12">
        <v>0</v>
      </c>
      <c r="I13" s="12">
        <v>0</v>
      </c>
      <c r="J13" s="12">
        <v>0</v>
      </c>
      <c r="K13" s="12">
        <v>0</v>
      </c>
      <c r="L13" s="13"/>
      <c r="M13" s="12">
        <v>0</v>
      </c>
      <c r="N13" s="12">
        <v>0</v>
      </c>
      <c r="O13" s="12">
        <v>0</v>
      </c>
      <c r="P13" s="12">
        <v>0</v>
      </c>
      <c r="Q13" s="13"/>
      <c r="R13" s="12">
        <v>1</v>
      </c>
      <c r="S13" s="12">
        <v>15000</v>
      </c>
      <c r="T13" s="12">
        <v>0</v>
      </c>
      <c r="U13" s="12">
        <v>15000</v>
      </c>
      <c r="V13" s="13"/>
      <c r="W13" s="12">
        <v>0</v>
      </c>
      <c r="X13" s="12">
        <v>0</v>
      </c>
      <c r="Y13" s="12">
        <v>0</v>
      </c>
      <c r="Z13" s="12">
        <v>0</v>
      </c>
      <c r="AA13" s="13"/>
      <c r="AB13" s="12">
        <v>0</v>
      </c>
      <c r="AC13" s="12">
        <v>0</v>
      </c>
      <c r="AD13" s="12">
        <v>0</v>
      </c>
      <c r="AE13" s="12">
        <v>0</v>
      </c>
      <c r="AF13" s="13"/>
      <c r="AG13" s="12">
        <v>0</v>
      </c>
      <c r="AH13" s="12">
        <v>51000</v>
      </c>
      <c r="AI13" s="12">
        <v>0</v>
      </c>
      <c r="AJ13" s="12">
        <v>51000</v>
      </c>
      <c r="AK13" s="13"/>
      <c r="AL13" s="12">
        <v>40</v>
      </c>
      <c r="AM13" s="12">
        <v>80000</v>
      </c>
      <c r="AN13" s="12">
        <v>0</v>
      </c>
      <c r="AO13" s="12">
        <v>80000</v>
      </c>
      <c r="AP13" s="13"/>
      <c r="AQ13" s="12">
        <v>387</v>
      </c>
      <c r="AR13" s="12">
        <v>967500</v>
      </c>
      <c r="AS13" s="12">
        <v>0</v>
      </c>
      <c r="AT13" s="12">
        <v>967500</v>
      </c>
      <c r="AU13" s="13"/>
      <c r="AV13" s="12">
        <v>44</v>
      </c>
      <c r="AW13" s="12">
        <v>308000</v>
      </c>
      <c r="AX13" s="12">
        <v>0</v>
      </c>
      <c r="AY13" s="12">
        <v>308000</v>
      </c>
      <c r="AZ13" s="13"/>
      <c r="BA13" s="12">
        <v>0</v>
      </c>
      <c r="BB13" s="12">
        <v>0</v>
      </c>
      <c r="BC13" s="12">
        <v>0</v>
      </c>
      <c r="BD13" s="12">
        <v>0</v>
      </c>
      <c r="BE13" s="13"/>
      <c r="BF13" s="12">
        <v>68</v>
      </c>
      <c r="BG13" s="12">
        <v>54400</v>
      </c>
      <c r="BH13" s="12">
        <v>0</v>
      </c>
      <c r="BI13" s="12">
        <v>54400</v>
      </c>
      <c r="BJ13" s="13"/>
      <c r="BK13" s="12">
        <v>169</v>
      </c>
      <c r="BL13" s="12">
        <v>126750</v>
      </c>
      <c r="BM13" s="12">
        <v>0</v>
      </c>
      <c r="BN13" s="12">
        <v>126750</v>
      </c>
      <c r="BO13" s="13"/>
      <c r="BP13" s="12">
        <v>22</v>
      </c>
      <c r="BQ13" s="12">
        <v>330000</v>
      </c>
      <c r="BR13" s="12">
        <v>0</v>
      </c>
      <c r="BS13" s="12">
        <v>330000</v>
      </c>
      <c r="BT13" s="13"/>
      <c r="BU13" s="12">
        <v>0</v>
      </c>
      <c r="BV13" s="12">
        <v>0</v>
      </c>
      <c r="BW13" s="12">
        <v>0</v>
      </c>
      <c r="BX13" s="12">
        <v>0</v>
      </c>
      <c r="BY13" s="13"/>
      <c r="BZ13" s="12">
        <v>0</v>
      </c>
      <c r="CA13" s="12">
        <v>0</v>
      </c>
      <c r="CB13" s="12">
        <v>0</v>
      </c>
      <c r="CC13" s="12">
        <v>0</v>
      </c>
      <c r="CD13" s="13"/>
      <c r="CE13" s="12">
        <v>0</v>
      </c>
      <c r="CF13" s="12">
        <v>0</v>
      </c>
      <c r="CG13" s="12">
        <v>0</v>
      </c>
      <c r="CH13" s="12">
        <v>0</v>
      </c>
      <c r="CI13" s="13"/>
      <c r="CJ13" s="12">
        <v>0</v>
      </c>
      <c r="CK13" s="12">
        <v>0</v>
      </c>
      <c r="CL13" s="12">
        <v>0</v>
      </c>
      <c r="CM13" s="12">
        <v>0</v>
      </c>
      <c r="CN13" s="13"/>
      <c r="CO13" s="12">
        <v>0</v>
      </c>
      <c r="CP13" s="12">
        <v>0</v>
      </c>
      <c r="CQ13" s="12">
        <v>0</v>
      </c>
      <c r="CR13" s="12">
        <v>0</v>
      </c>
      <c r="CS13" s="13"/>
      <c r="CT13" s="12">
        <v>0</v>
      </c>
      <c r="CU13" s="12">
        <v>0</v>
      </c>
      <c r="CV13" s="12">
        <v>0</v>
      </c>
      <c r="CW13" s="12">
        <v>0</v>
      </c>
      <c r="CX13" s="13"/>
      <c r="CY13" s="12">
        <v>0</v>
      </c>
      <c r="CZ13" s="12">
        <v>0</v>
      </c>
      <c r="DA13" s="12">
        <v>0</v>
      </c>
      <c r="DB13" s="12">
        <v>0</v>
      </c>
      <c r="DC13" s="13"/>
      <c r="DD13" s="12">
        <v>0</v>
      </c>
      <c r="DE13" s="12">
        <v>0</v>
      </c>
      <c r="DF13" s="12">
        <v>0</v>
      </c>
      <c r="DG13" s="12">
        <v>0</v>
      </c>
      <c r="DH13" s="13"/>
      <c r="DI13" s="12">
        <v>0</v>
      </c>
      <c r="DJ13" s="12">
        <v>0</v>
      </c>
      <c r="DK13" s="12">
        <v>0</v>
      </c>
      <c r="DL13" s="12">
        <v>0</v>
      </c>
      <c r="DM13" s="13"/>
      <c r="DN13" s="12">
        <v>13</v>
      </c>
      <c r="DO13" s="12">
        <v>1300000</v>
      </c>
      <c r="DP13" s="12">
        <v>0</v>
      </c>
      <c r="DQ13" s="12">
        <v>1300000</v>
      </c>
      <c r="DR13" s="13"/>
      <c r="DS13" s="12">
        <v>0</v>
      </c>
      <c r="DT13" s="12">
        <v>0</v>
      </c>
      <c r="DU13" s="12">
        <v>0</v>
      </c>
      <c r="DV13" s="12">
        <v>0</v>
      </c>
      <c r="DW13" s="13"/>
      <c r="DX13" s="12">
        <v>0</v>
      </c>
      <c r="DY13" s="12">
        <v>170000</v>
      </c>
      <c r="DZ13" s="12">
        <v>0</v>
      </c>
      <c r="EA13" s="12">
        <v>170000</v>
      </c>
      <c r="EB13" s="13"/>
      <c r="EC13" s="12">
        <v>0</v>
      </c>
      <c r="ED13" s="12">
        <v>0</v>
      </c>
      <c r="EE13" s="12">
        <v>0</v>
      </c>
      <c r="EF13" s="12">
        <v>0</v>
      </c>
      <c r="EG13" s="13"/>
      <c r="EH13" s="12">
        <v>0</v>
      </c>
      <c r="EI13" s="12">
        <v>0</v>
      </c>
      <c r="EJ13" s="12">
        <v>0</v>
      </c>
      <c r="EK13" s="12">
        <v>0</v>
      </c>
      <c r="EL13" s="13"/>
      <c r="EM13" s="12">
        <v>0</v>
      </c>
      <c r="EN13" s="12">
        <v>0</v>
      </c>
      <c r="EO13" s="12">
        <v>0</v>
      </c>
      <c r="EP13" s="12">
        <v>0</v>
      </c>
      <c r="EQ13" s="13"/>
      <c r="ER13" s="12">
        <v>1</v>
      </c>
      <c r="ES13" s="12">
        <v>200000</v>
      </c>
      <c r="ET13" s="12">
        <v>0</v>
      </c>
      <c r="EU13" s="12">
        <v>200000</v>
      </c>
      <c r="EV13" s="13"/>
      <c r="EW13" s="12">
        <v>1</v>
      </c>
      <c r="EX13" s="12">
        <v>50000</v>
      </c>
      <c r="EY13" s="12">
        <v>0</v>
      </c>
      <c r="EZ13" s="12">
        <v>50000</v>
      </c>
      <c r="FA13" s="13"/>
      <c r="FB13" s="12">
        <v>1</v>
      </c>
      <c r="FC13" s="12">
        <v>50000</v>
      </c>
      <c r="FD13" s="12">
        <v>0</v>
      </c>
      <c r="FE13" s="12">
        <v>50000</v>
      </c>
      <c r="FF13" s="13"/>
      <c r="FG13" s="12">
        <v>7</v>
      </c>
      <c r="FH13" s="12">
        <v>350000</v>
      </c>
      <c r="FI13" s="12">
        <v>0</v>
      </c>
      <c r="FJ13" s="12">
        <v>350000</v>
      </c>
      <c r="FK13" s="13"/>
      <c r="FL13" s="12">
        <v>2</v>
      </c>
      <c r="FM13" s="12">
        <v>100000</v>
      </c>
      <c r="FN13" s="12">
        <v>0</v>
      </c>
      <c r="FO13" s="12">
        <v>100000</v>
      </c>
      <c r="FP13" s="13"/>
      <c r="FQ13" s="12">
        <v>0</v>
      </c>
      <c r="FR13" s="12">
        <v>0</v>
      </c>
      <c r="FS13" s="12">
        <v>0</v>
      </c>
      <c r="FT13" s="12">
        <v>0</v>
      </c>
      <c r="FU13" s="13"/>
      <c r="FV13" s="12">
        <v>0</v>
      </c>
      <c r="FW13" s="12">
        <v>0</v>
      </c>
      <c r="FX13" s="12">
        <v>0</v>
      </c>
      <c r="FY13" s="12">
        <v>0</v>
      </c>
      <c r="FZ13" s="13"/>
      <c r="GA13" s="12">
        <v>0</v>
      </c>
      <c r="GB13" s="12">
        <v>0</v>
      </c>
      <c r="GC13" s="12">
        <v>0</v>
      </c>
      <c r="GD13" s="12">
        <v>0</v>
      </c>
      <c r="GE13" s="13"/>
      <c r="GF13" s="12">
        <v>7</v>
      </c>
      <c r="GG13" s="12">
        <v>5600</v>
      </c>
      <c r="GH13" s="12">
        <v>0</v>
      </c>
      <c r="GI13" s="12">
        <v>5600</v>
      </c>
      <c r="GJ13" s="13"/>
      <c r="GK13" s="12">
        <v>410</v>
      </c>
      <c r="GL13" s="12">
        <v>123000</v>
      </c>
      <c r="GM13" s="12">
        <v>0</v>
      </c>
      <c r="GN13" s="12">
        <v>123000</v>
      </c>
      <c r="GO13" s="13"/>
      <c r="GP13" s="12">
        <v>0</v>
      </c>
      <c r="GQ13" s="12">
        <v>17000</v>
      </c>
      <c r="GR13" s="12">
        <v>0</v>
      </c>
      <c r="GS13" s="12">
        <v>17000</v>
      </c>
      <c r="GT13" s="13"/>
      <c r="GU13" s="12">
        <v>1</v>
      </c>
      <c r="GV13" s="12">
        <v>250000</v>
      </c>
      <c r="GW13" s="12">
        <v>0</v>
      </c>
      <c r="GX13" s="12">
        <v>250000</v>
      </c>
      <c r="GY13" s="13"/>
      <c r="GZ13" s="12">
        <v>138</v>
      </c>
      <c r="HA13" s="12">
        <v>690000</v>
      </c>
      <c r="HB13" s="12">
        <v>0</v>
      </c>
      <c r="HC13" s="12">
        <v>690000</v>
      </c>
      <c r="HD13" s="13"/>
      <c r="HE13" s="12">
        <v>0</v>
      </c>
      <c r="HF13" s="12">
        <v>0</v>
      </c>
      <c r="HG13" s="12">
        <v>0</v>
      </c>
      <c r="HH13" s="12">
        <v>0</v>
      </c>
      <c r="HI13" s="13"/>
      <c r="HJ13" s="12">
        <v>73</v>
      </c>
      <c r="HK13" s="12">
        <v>1095000</v>
      </c>
      <c r="HL13" s="12">
        <v>0</v>
      </c>
      <c r="HM13" s="12">
        <v>1095000</v>
      </c>
      <c r="HN13" s="13"/>
      <c r="HO13" s="12">
        <v>1300</v>
      </c>
      <c r="HP13" s="12">
        <v>377000</v>
      </c>
      <c r="HQ13" s="12">
        <v>0</v>
      </c>
      <c r="HR13" s="12">
        <v>377000</v>
      </c>
      <c r="HS13" s="13"/>
      <c r="HT13" s="12">
        <v>0</v>
      </c>
      <c r="HU13" s="12">
        <v>97000</v>
      </c>
      <c r="HV13" s="12">
        <v>0</v>
      </c>
      <c r="HW13" s="12">
        <v>97000</v>
      </c>
      <c r="HX13" s="13"/>
      <c r="HY13" s="12">
        <v>0</v>
      </c>
      <c r="HZ13" s="12">
        <v>0</v>
      </c>
      <c r="IA13" s="12">
        <v>0</v>
      </c>
      <c r="IB13" s="12">
        <v>0</v>
      </c>
      <c r="IC13" s="13"/>
      <c r="ID13" s="12">
        <v>0</v>
      </c>
      <c r="IE13" s="12">
        <v>0</v>
      </c>
      <c r="IF13" s="12">
        <v>0</v>
      </c>
      <c r="IG13" s="12">
        <v>0</v>
      </c>
      <c r="IH13" s="13"/>
      <c r="II13" s="12">
        <v>0</v>
      </c>
      <c r="IJ13" s="12">
        <v>125900</v>
      </c>
      <c r="IK13" s="12">
        <v>0</v>
      </c>
      <c r="IL13" s="12">
        <v>125900</v>
      </c>
      <c r="IM13" s="13"/>
      <c r="IN13" s="12">
        <v>200</v>
      </c>
      <c r="IO13" s="12">
        <v>4666</v>
      </c>
      <c r="IP13" s="12">
        <v>0</v>
      </c>
      <c r="IQ13" s="12">
        <v>4666</v>
      </c>
      <c r="IR13" s="13"/>
      <c r="IS13" s="12">
        <v>0</v>
      </c>
      <c r="IT13" s="12">
        <v>0</v>
      </c>
      <c r="IU13" s="12">
        <v>0</v>
      </c>
      <c r="IV13" s="12">
        <v>0</v>
      </c>
      <c r="IW13" s="13"/>
      <c r="IX13" s="12"/>
      <c r="IY13" s="12">
        <v>0</v>
      </c>
      <c r="IZ13" s="12">
        <v>0</v>
      </c>
      <c r="JA13" s="12">
        <v>0</v>
      </c>
      <c r="JB13" s="13"/>
      <c r="JC13" s="12">
        <v>0</v>
      </c>
      <c r="JD13" s="12">
        <v>0</v>
      </c>
      <c r="JE13" s="12">
        <v>0</v>
      </c>
      <c r="JF13" s="12">
        <v>0</v>
      </c>
      <c r="JG13" s="13"/>
      <c r="JH13" s="12"/>
      <c r="JI13" s="12">
        <v>0</v>
      </c>
      <c r="JJ13" s="12">
        <v>0</v>
      </c>
      <c r="JK13" s="12">
        <v>0</v>
      </c>
      <c r="JL13" s="13"/>
      <c r="JM13" s="12"/>
      <c r="JN13" s="12">
        <v>0</v>
      </c>
      <c r="JO13" s="12">
        <v>0</v>
      </c>
      <c r="JP13" s="12">
        <v>0</v>
      </c>
      <c r="JQ13" s="13"/>
      <c r="JR13" s="12"/>
      <c r="JS13" s="12">
        <v>2549290</v>
      </c>
      <c r="JT13" s="12">
        <v>0</v>
      </c>
      <c r="JU13" s="12">
        <v>2549290</v>
      </c>
      <c r="JV13" s="13"/>
      <c r="JW13" s="12"/>
      <c r="JX13" s="12">
        <v>0</v>
      </c>
      <c r="JY13" s="12">
        <v>0</v>
      </c>
      <c r="JZ13" s="12">
        <v>0</v>
      </c>
      <c r="KA13" s="13"/>
      <c r="KB13" s="12">
        <v>684.8</v>
      </c>
      <c r="KC13" s="12">
        <v>136960</v>
      </c>
      <c r="KD13" s="12">
        <v>0</v>
      </c>
      <c r="KE13" s="12">
        <v>136960</v>
      </c>
      <c r="KF13" s="13"/>
      <c r="KG13" s="12">
        <v>0</v>
      </c>
      <c r="KH13" s="12">
        <v>0</v>
      </c>
      <c r="KI13" s="12">
        <v>0</v>
      </c>
      <c r="KJ13" s="12">
        <v>0</v>
      </c>
      <c r="KK13" s="13"/>
      <c r="KL13" s="12">
        <v>0</v>
      </c>
      <c r="KM13" s="12">
        <v>0</v>
      </c>
      <c r="KN13" s="12">
        <v>0</v>
      </c>
      <c r="KO13" s="12">
        <v>0</v>
      </c>
      <c r="KP13" s="13"/>
      <c r="KQ13" s="12">
        <v>0</v>
      </c>
      <c r="KR13" s="12">
        <v>0</v>
      </c>
      <c r="KS13" s="12">
        <v>0</v>
      </c>
      <c r="KT13" s="12">
        <v>0</v>
      </c>
      <c r="KU13" s="13"/>
      <c r="KV13" s="12">
        <v>0</v>
      </c>
      <c r="KW13" s="89">
        <v>0</v>
      </c>
      <c r="KX13" s="12">
        <v>0</v>
      </c>
      <c r="KY13" s="12">
        <v>0</v>
      </c>
      <c r="KZ13" s="13"/>
      <c r="LA13" s="12">
        <v>0</v>
      </c>
      <c r="LB13" s="12">
        <v>0</v>
      </c>
      <c r="LC13" s="12">
        <v>0</v>
      </c>
      <c r="LD13" s="12">
        <v>0</v>
      </c>
      <c r="LE13" s="13"/>
      <c r="LF13" s="12">
        <v>0</v>
      </c>
      <c r="LG13" s="12">
        <v>0</v>
      </c>
      <c r="LH13" s="12">
        <v>0</v>
      </c>
      <c r="LI13" s="12">
        <v>0</v>
      </c>
      <c r="LJ13" s="13"/>
      <c r="LK13" s="12">
        <v>0</v>
      </c>
      <c r="LL13" s="12">
        <v>0</v>
      </c>
      <c r="LM13" s="12">
        <v>0</v>
      </c>
      <c r="LN13" s="12">
        <v>0</v>
      </c>
      <c r="LO13" s="13"/>
      <c r="LP13" s="12">
        <v>2221</v>
      </c>
      <c r="LQ13" s="12">
        <v>555250</v>
      </c>
      <c r="LR13" s="12">
        <v>0</v>
      </c>
      <c r="LS13" s="12">
        <v>555250</v>
      </c>
      <c r="LT13" s="13"/>
      <c r="LU13" s="12">
        <v>0</v>
      </c>
      <c r="LV13" s="12">
        <v>0</v>
      </c>
      <c r="LW13" s="12">
        <v>0</v>
      </c>
      <c r="LX13" s="12">
        <v>0</v>
      </c>
      <c r="LY13" s="13"/>
      <c r="LZ13" s="12">
        <v>0</v>
      </c>
      <c r="MA13" s="12">
        <v>0</v>
      </c>
      <c r="MB13" s="12">
        <v>0</v>
      </c>
      <c r="MC13" s="12">
        <v>0</v>
      </c>
      <c r="MD13" s="13"/>
      <c r="ME13" s="12">
        <v>0</v>
      </c>
      <c r="MF13" s="12">
        <v>0</v>
      </c>
      <c r="MG13" s="12">
        <v>0</v>
      </c>
      <c r="MH13" s="12">
        <v>0</v>
      </c>
      <c r="MI13" s="13"/>
      <c r="MJ13" s="12">
        <v>0</v>
      </c>
      <c r="MK13" s="12">
        <v>0</v>
      </c>
      <c r="ML13" s="12">
        <v>0</v>
      </c>
      <c r="MM13" s="12">
        <v>0</v>
      </c>
      <c r="MN13" s="13"/>
      <c r="MO13" s="12">
        <v>22</v>
      </c>
      <c r="MP13" s="12">
        <v>931656</v>
      </c>
      <c r="MQ13" s="12">
        <v>0</v>
      </c>
      <c r="MR13" s="12">
        <v>931656</v>
      </c>
      <c r="MS13" s="13"/>
      <c r="MT13" s="12">
        <v>0</v>
      </c>
      <c r="MU13" s="12">
        <v>0</v>
      </c>
      <c r="MV13" s="12">
        <v>0</v>
      </c>
      <c r="MW13" s="12">
        <v>0</v>
      </c>
      <c r="MX13" s="13"/>
      <c r="MY13" s="12">
        <v>15</v>
      </c>
      <c r="MZ13" s="12">
        <v>37500</v>
      </c>
      <c r="NA13" s="12">
        <v>0</v>
      </c>
      <c r="NB13" s="12">
        <v>37500</v>
      </c>
      <c r="NC13" s="13"/>
      <c r="ND13" s="12">
        <v>0</v>
      </c>
      <c r="NE13" s="12">
        <v>0</v>
      </c>
      <c r="NF13" s="12">
        <v>0</v>
      </c>
      <c r="NG13" s="12">
        <v>0</v>
      </c>
      <c r="NH13" s="13"/>
      <c r="NI13" s="12">
        <v>3766</v>
      </c>
      <c r="NJ13" s="12">
        <v>271152</v>
      </c>
      <c r="NK13" s="12">
        <v>0</v>
      </c>
      <c r="NL13" s="12">
        <v>271152</v>
      </c>
      <c r="NM13" s="13"/>
      <c r="NN13" s="12">
        <v>14</v>
      </c>
      <c r="NO13" s="12">
        <v>140000</v>
      </c>
      <c r="NP13" s="12">
        <v>0</v>
      </c>
      <c r="NQ13" s="12">
        <v>140000</v>
      </c>
      <c r="NR13" s="13"/>
      <c r="NS13" s="12">
        <v>0</v>
      </c>
      <c r="NT13" s="12">
        <v>0</v>
      </c>
      <c r="NU13" s="12">
        <v>0</v>
      </c>
      <c r="NV13" s="12">
        <v>0</v>
      </c>
      <c r="NW13" s="13"/>
      <c r="NX13" s="12">
        <v>0</v>
      </c>
      <c r="NY13" s="12">
        <v>0</v>
      </c>
      <c r="NZ13" s="12">
        <v>0</v>
      </c>
      <c r="OA13" s="12">
        <v>0</v>
      </c>
      <c r="OB13" s="13"/>
      <c r="OC13" s="12">
        <v>0</v>
      </c>
      <c r="OD13" s="12">
        <v>0</v>
      </c>
      <c r="OE13" s="12">
        <v>0</v>
      </c>
      <c r="OF13" s="12">
        <v>0</v>
      </c>
      <c r="OG13" s="13"/>
      <c r="OH13" s="12">
        <v>0</v>
      </c>
      <c r="OI13" s="12">
        <v>0</v>
      </c>
      <c r="OJ13" s="12">
        <v>0</v>
      </c>
      <c r="OK13" s="12">
        <v>0</v>
      </c>
      <c r="OL13" s="13"/>
      <c r="OM13" s="12">
        <v>0</v>
      </c>
      <c r="ON13" s="12">
        <v>0</v>
      </c>
      <c r="OO13" s="12">
        <v>0</v>
      </c>
      <c r="OP13" s="12">
        <v>0</v>
      </c>
      <c r="OQ13" s="13"/>
      <c r="OR13" s="12">
        <v>0</v>
      </c>
      <c r="OS13" s="12">
        <v>0</v>
      </c>
      <c r="OT13" s="12">
        <v>0</v>
      </c>
      <c r="OU13" s="12">
        <v>0</v>
      </c>
      <c r="OV13" s="13"/>
      <c r="OW13" s="12">
        <v>0</v>
      </c>
      <c r="OX13" s="12">
        <v>0</v>
      </c>
      <c r="OY13" s="12">
        <v>0</v>
      </c>
      <c r="OZ13" s="12">
        <v>0</v>
      </c>
      <c r="PA13" s="13"/>
      <c r="PB13" s="12">
        <v>0</v>
      </c>
      <c r="PC13" s="12">
        <v>0</v>
      </c>
      <c r="PD13" s="12">
        <v>0</v>
      </c>
      <c r="PE13" s="12">
        <v>0</v>
      </c>
      <c r="PF13" s="13"/>
      <c r="PG13" s="12">
        <v>0</v>
      </c>
      <c r="PH13" s="12">
        <v>30000</v>
      </c>
      <c r="PI13" s="12">
        <v>0</v>
      </c>
      <c r="PJ13" s="12">
        <v>30000</v>
      </c>
      <c r="PK13" s="13"/>
      <c r="PL13" s="12">
        <v>0</v>
      </c>
      <c r="PM13" s="12">
        <v>0</v>
      </c>
      <c r="PN13" s="12">
        <v>0</v>
      </c>
      <c r="PO13" s="12">
        <v>0</v>
      </c>
      <c r="PP13" s="13"/>
      <c r="PQ13" s="12">
        <v>0</v>
      </c>
      <c r="PR13" s="12">
        <v>0</v>
      </c>
      <c r="PS13" s="12">
        <v>0</v>
      </c>
      <c r="PT13" s="12">
        <v>0</v>
      </c>
      <c r="PU13" s="13"/>
      <c r="PV13" s="12">
        <v>0</v>
      </c>
      <c r="PW13" s="12">
        <v>0</v>
      </c>
      <c r="PX13" s="12">
        <v>0</v>
      </c>
      <c r="PY13" s="12">
        <v>0</v>
      </c>
      <c r="PZ13" s="13"/>
      <c r="QA13" s="12">
        <v>0</v>
      </c>
      <c r="QB13" s="12">
        <v>0</v>
      </c>
      <c r="QC13" s="12">
        <v>0</v>
      </c>
      <c r="QD13" s="12">
        <v>0</v>
      </c>
      <c r="QE13" s="13"/>
      <c r="QF13" s="12">
        <v>0</v>
      </c>
      <c r="QG13" s="12">
        <v>0</v>
      </c>
      <c r="QH13" s="12">
        <v>0</v>
      </c>
      <c r="QI13" s="12">
        <v>0</v>
      </c>
      <c r="QJ13" s="13"/>
      <c r="QK13" s="12">
        <v>0</v>
      </c>
      <c r="QL13" s="12">
        <v>0</v>
      </c>
      <c r="QM13" s="12">
        <v>0</v>
      </c>
      <c r="QN13" s="12">
        <v>0</v>
      </c>
      <c r="QO13" s="13"/>
      <c r="QP13" s="12">
        <v>0</v>
      </c>
      <c r="QQ13" s="12">
        <v>0</v>
      </c>
      <c r="QR13" s="12">
        <v>0</v>
      </c>
      <c r="QS13" s="12">
        <v>0</v>
      </c>
      <c r="QT13" s="13"/>
      <c r="QU13" s="12">
        <v>0</v>
      </c>
      <c r="QV13" s="12">
        <v>57500</v>
      </c>
      <c r="QW13" s="12">
        <v>0</v>
      </c>
      <c r="QX13" s="12">
        <v>57500</v>
      </c>
      <c r="QY13" s="13"/>
      <c r="QZ13" s="12">
        <v>7500</v>
      </c>
      <c r="RA13" s="12">
        <v>37500</v>
      </c>
      <c r="RB13" s="12">
        <v>0</v>
      </c>
      <c r="RC13" s="12">
        <v>37500</v>
      </c>
      <c r="RD13" s="13"/>
      <c r="RE13" s="12">
        <v>24</v>
      </c>
      <c r="RF13" s="12">
        <v>610000</v>
      </c>
      <c r="RG13" s="12">
        <v>0</v>
      </c>
      <c r="RH13" s="12">
        <v>610000</v>
      </c>
      <c r="RI13" s="13"/>
      <c r="RJ13" s="12">
        <v>0</v>
      </c>
      <c r="RK13" s="12">
        <v>40120</v>
      </c>
      <c r="RL13" s="12">
        <v>0</v>
      </c>
      <c r="RM13" s="12">
        <v>40120</v>
      </c>
      <c r="RN13" s="13"/>
      <c r="RO13" s="12">
        <v>0</v>
      </c>
      <c r="RP13" s="12">
        <v>10000</v>
      </c>
      <c r="RQ13" s="12">
        <v>0</v>
      </c>
      <c r="RR13" s="12">
        <v>10000</v>
      </c>
      <c r="RS13" s="13"/>
      <c r="RT13" s="12">
        <v>0</v>
      </c>
      <c r="RU13" s="12">
        <v>350000</v>
      </c>
      <c r="RV13" s="12">
        <v>0</v>
      </c>
      <c r="RW13" s="12">
        <v>350000</v>
      </c>
      <c r="RX13" s="13"/>
      <c r="RY13" s="12">
        <v>0</v>
      </c>
      <c r="RZ13" s="12">
        <v>0</v>
      </c>
      <c r="SA13" s="12">
        <v>0</v>
      </c>
      <c r="SB13" s="12">
        <v>0</v>
      </c>
      <c r="SC13" s="13"/>
      <c r="SD13" s="12">
        <v>1</v>
      </c>
      <c r="SE13" s="12">
        <v>100000</v>
      </c>
      <c r="SF13" s="12">
        <v>0</v>
      </c>
      <c r="SG13" s="12">
        <v>100000</v>
      </c>
      <c r="SH13" s="13"/>
      <c r="SI13" s="12">
        <v>1</v>
      </c>
      <c r="SJ13" s="12">
        <v>25000</v>
      </c>
      <c r="SK13" s="12">
        <v>0</v>
      </c>
      <c r="SL13" s="12">
        <v>25000</v>
      </c>
      <c r="SM13" s="13"/>
      <c r="SN13" s="12">
        <v>1</v>
      </c>
      <c r="SO13" s="12">
        <v>600000</v>
      </c>
      <c r="SP13" s="12">
        <v>0</v>
      </c>
      <c r="SQ13" s="12">
        <v>600000</v>
      </c>
      <c r="SR13" s="13"/>
      <c r="SS13" s="12">
        <v>1</v>
      </c>
      <c r="ST13" s="12">
        <v>100000</v>
      </c>
      <c r="SU13" s="12">
        <v>0</v>
      </c>
      <c r="SV13" s="12">
        <v>100000</v>
      </c>
      <c r="SW13" s="13"/>
      <c r="SX13" s="12">
        <v>9</v>
      </c>
      <c r="SY13" s="12">
        <v>225000</v>
      </c>
      <c r="SZ13" s="12">
        <v>0</v>
      </c>
      <c r="TA13" s="12">
        <v>225000</v>
      </c>
      <c r="TB13" s="13"/>
      <c r="TC13" s="12">
        <v>9</v>
      </c>
      <c r="TD13" s="12">
        <v>108000</v>
      </c>
      <c r="TE13" s="12">
        <v>0</v>
      </c>
      <c r="TF13" s="12">
        <v>108000</v>
      </c>
      <c r="TG13" s="13"/>
      <c r="TH13" s="12">
        <v>193</v>
      </c>
      <c r="TI13" s="12">
        <v>193000</v>
      </c>
      <c r="TJ13" s="12">
        <v>0</v>
      </c>
      <c r="TK13" s="12">
        <v>193000</v>
      </c>
      <c r="TL13" s="13"/>
      <c r="TM13" s="12">
        <v>3036575.3719838718</v>
      </c>
      <c r="TN13" s="12">
        <v>6179624.6490197051</v>
      </c>
      <c r="TO13" s="12">
        <v>0</v>
      </c>
      <c r="TP13" s="12">
        <v>6179624.6490197051</v>
      </c>
      <c r="TQ13" s="13"/>
      <c r="TR13" s="12">
        <v>0</v>
      </c>
      <c r="TS13" s="12">
        <v>0</v>
      </c>
      <c r="TT13" s="12">
        <v>0</v>
      </c>
      <c r="TU13" s="12">
        <v>0</v>
      </c>
      <c r="TV13" s="13"/>
      <c r="TW13" s="12">
        <v>0</v>
      </c>
      <c r="TX13" s="12">
        <v>0</v>
      </c>
      <c r="TY13" s="12">
        <v>0</v>
      </c>
      <c r="TZ13" s="12">
        <v>0</v>
      </c>
      <c r="UA13" s="13"/>
      <c r="UB13" s="12">
        <v>1</v>
      </c>
      <c r="UC13" s="12">
        <v>134042.5</v>
      </c>
      <c r="UD13" s="12">
        <v>0</v>
      </c>
      <c r="UE13" s="12">
        <v>134042.5</v>
      </c>
      <c r="UF13" s="13"/>
      <c r="UG13" s="12">
        <v>0</v>
      </c>
      <c r="UH13" s="12">
        <v>0</v>
      </c>
      <c r="UI13" s="12">
        <v>0</v>
      </c>
      <c r="UJ13" s="12">
        <v>0</v>
      </c>
      <c r="UK13" s="13"/>
      <c r="UL13" s="12">
        <v>0</v>
      </c>
      <c r="UM13" s="12">
        <v>0</v>
      </c>
      <c r="UN13" s="12">
        <v>0</v>
      </c>
      <c r="UO13" s="12">
        <v>0</v>
      </c>
      <c r="UP13" s="13"/>
      <c r="UQ13" s="12">
        <v>0</v>
      </c>
      <c r="UR13" s="12">
        <v>1350000</v>
      </c>
      <c r="US13" s="12">
        <v>0</v>
      </c>
      <c r="UT13" s="12">
        <v>1350000</v>
      </c>
      <c r="UU13" s="13"/>
      <c r="UV13" s="12">
        <v>0</v>
      </c>
      <c r="UW13" s="12">
        <v>2492250</v>
      </c>
      <c r="UX13" s="12">
        <v>0</v>
      </c>
      <c r="UY13" s="12">
        <v>2492250</v>
      </c>
      <c r="UZ13" s="13"/>
      <c r="VA13" s="12">
        <v>0</v>
      </c>
      <c r="VB13" s="12">
        <v>0</v>
      </c>
      <c r="VC13" s="12">
        <v>0</v>
      </c>
      <c r="VD13" s="12">
        <v>0</v>
      </c>
      <c r="VE13" s="13"/>
      <c r="VF13" s="12">
        <v>0</v>
      </c>
      <c r="VG13" s="12">
        <v>0</v>
      </c>
      <c r="VH13" s="12">
        <v>0</v>
      </c>
      <c r="VI13" s="12">
        <v>0</v>
      </c>
      <c r="VJ13" s="13"/>
      <c r="VK13" s="12">
        <v>0</v>
      </c>
      <c r="VL13" s="12">
        <v>24255421.149019703</v>
      </c>
      <c r="VM13" s="12">
        <v>0</v>
      </c>
      <c r="VN13" s="12">
        <v>24255421.149019703</v>
      </c>
      <c r="VO13" s="13"/>
    </row>
    <row r="14" spans="1:587" ht="16.5" hidden="1">
      <c r="A14" s="10">
        <v>8</v>
      </c>
      <c r="B14" s="11" t="s">
        <v>10</v>
      </c>
      <c r="C14" s="12">
        <v>20</v>
      </c>
      <c r="D14" s="12">
        <v>53760</v>
      </c>
      <c r="E14" s="12">
        <v>0</v>
      </c>
      <c r="F14" s="12">
        <v>53760</v>
      </c>
      <c r="G14" s="13"/>
      <c r="H14" s="12">
        <v>0</v>
      </c>
      <c r="I14" s="12">
        <v>0</v>
      </c>
      <c r="J14" s="12">
        <v>0</v>
      </c>
      <c r="K14" s="12">
        <v>0</v>
      </c>
      <c r="L14" s="13"/>
      <c r="M14" s="12">
        <v>0</v>
      </c>
      <c r="N14" s="12">
        <v>0</v>
      </c>
      <c r="O14" s="12">
        <v>0</v>
      </c>
      <c r="P14" s="12">
        <v>0</v>
      </c>
      <c r="Q14" s="13"/>
      <c r="R14" s="12">
        <v>1</v>
      </c>
      <c r="S14" s="12">
        <v>15000</v>
      </c>
      <c r="T14" s="12">
        <v>0</v>
      </c>
      <c r="U14" s="12">
        <v>15000</v>
      </c>
      <c r="V14" s="13"/>
      <c r="W14" s="12">
        <v>0</v>
      </c>
      <c r="X14" s="12">
        <v>0</v>
      </c>
      <c r="Y14" s="12">
        <v>0</v>
      </c>
      <c r="Z14" s="12">
        <v>0</v>
      </c>
      <c r="AA14" s="13"/>
      <c r="AB14" s="12">
        <v>0</v>
      </c>
      <c r="AC14" s="12">
        <v>0</v>
      </c>
      <c r="AD14" s="12">
        <v>0</v>
      </c>
      <c r="AE14" s="12">
        <v>0</v>
      </c>
      <c r="AF14" s="13"/>
      <c r="AG14" s="12">
        <v>0</v>
      </c>
      <c r="AH14" s="12">
        <v>71000</v>
      </c>
      <c r="AI14" s="12">
        <v>0</v>
      </c>
      <c r="AJ14" s="12">
        <v>71000</v>
      </c>
      <c r="AK14" s="13"/>
      <c r="AL14" s="12">
        <v>26</v>
      </c>
      <c r="AM14" s="12">
        <v>52000</v>
      </c>
      <c r="AN14" s="12">
        <v>0</v>
      </c>
      <c r="AO14" s="12">
        <v>52000</v>
      </c>
      <c r="AP14" s="13"/>
      <c r="AQ14" s="12">
        <v>227</v>
      </c>
      <c r="AR14" s="12">
        <v>567500</v>
      </c>
      <c r="AS14" s="12">
        <v>0</v>
      </c>
      <c r="AT14" s="12">
        <v>567500</v>
      </c>
      <c r="AU14" s="13"/>
      <c r="AV14" s="12">
        <v>37</v>
      </c>
      <c r="AW14" s="12">
        <v>259000</v>
      </c>
      <c r="AX14" s="12">
        <v>0</v>
      </c>
      <c r="AY14" s="12">
        <v>259000</v>
      </c>
      <c r="AZ14" s="13"/>
      <c r="BA14" s="12">
        <v>0</v>
      </c>
      <c r="BB14" s="12">
        <v>0</v>
      </c>
      <c r="BC14" s="12">
        <v>0</v>
      </c>
      <c r="BD14" s="12">
        <v>0</v>
      </c>
      <c r="BE14" s="13"/>
      <c r="BF14" s="12">
        <v>48</v>
      </c>
      <c r="BG14" s="12">
        <v>38400</v>
      </c>
      <c r="BH14" s="12">
        <v>0</v>
      </c>
      <c r="BI14" s="12">
        <v>38400</v>
      </c>
      <c r="BJ14" s="13"/>
      <c r="BK14" s="12">
        <v>124</v>
      </c>
      <c r="BL14" s="12">
        <v>93000</v>
      </c>
      <c r="BM14" s="12">
        <v>0</v>
      </c>
      <c r="BN14" s="12">
        <v>93000</v>
      </c>
      <c r="BO14" s="13"/>
      <c r="BP14" s="12">
        <v>17</v>
      </c>
      <c r="BQ14" s="12">
        <v>255000</v>
      </c>
      <c r="BR14" s="12">
        <v>0</v>
      </c>
      <c r="BS14" s="12">
        <v>255000</v>
      </c>
      <c r="BT14" s="13"/>
      <c r="BU14" s="12">
        <v>0</v>
      </c>
      <c r="BV14" s="12">
        <v>0</v>
      </c>
      <c r="BW14" s="12">
        <v>0</v>
      </c>
      <c r="BX14" s="12">
        <v>0</v>
      </c>
      <c r="BY14" s="13"/>
      <c r="BZ14" s="12">
        <v>0</v>
      </c>
      <c r="CA14" s="12">
        <v>0</v>
      </c>
      <c r="CB14" s="12">
        <v>0</v>
      </c>
      <c r="CC14" s="12">
        <v>0</v>
      </c>
      <c r="CD14" s="13"/>
      <c r="CE14" s="12">
        <v>0</v>
      </c>
      <c r="CF14" s="12">
        <v>0</v>
      </c>
      <c r="CG14" s="12">
        <v>0</v>
      </c>
      <c r="CH14" s="12">
        <v>0</v>
      </c>
      <c r="CI14" s="13"/>
      <c r="CJ14" s="12">
        <v>0</v>
      </c>
      <c r="CK14" s="12">
        <v>0</v>
      </c>
      <c r="CL14" s="12">
        <v>0</v>
      </c>
      <c r="CM14" s="12">
        <v>0</v>
      </c>
      <c r="CN14" s="13"/>
      <c r="CO14" s="12">
        <v>0</v>
      </c>
      <c r="CP14" s="12">
        <v>0</v>
      </c>
      <c r="CQ14" s="12">
        <v>0</v>
      </c>
      <c r="CR14" s="12">
        <v>0</v>
      </c>
      <c r="CS14" s="13"/>
      <c r="CT14" s="12">
        <v>0</v>
      </c>
      <c r="CU14" s="12">
        <v>0</v>
      </c>
      <c r="CV14" s="12">
        <v>0</v>
      </c>
      <c r="CW14" s="12">
        <v>0</v>
      </c>
      <c r="CX14" s="13"/>
      <c r="CY14" s="12">
        <v>0</v>
      </c>
      <c r="CZ14" s="12">
        <v>0</v>
      </c>
      <c r="DA14" s="12">
        <v>0</v>
      </c>
      <c r="DB14" s="12">
        <v>0</v>
      </c>
      <c r="DC14" s="13"/>
      <c r="DD14" s="12">
        <v>0</v>
      </c>
      <c r="DE14" s="12">
        <v>0</v>
      </c>
      <c r="DF14" s="12">
        <v>0</v>
      </c>
      <c r="DG14" s="12">
        <v>0</v>
      </c>
      <c r="DH14" s="13"/>
      <c r="DI14" s="12">
        <v>0</v>
      </c>
      <c r="DJ14" s="12">
        <v>0</v>
      </c>
      <c r="DK14" s="12">
        <v>0</v>
      </c>
      <c r="DL14" s="12">
        <v>0</v>
      </c>
      <c r="DM14" s="13"/>
      <c r="DN14" s="12">
        <v>10</v>
      </c>
      <c r="DO14" s="12">
        <v>1000000</v>
      </c>
      <c r="DP14" s="12">
        <v>0</v>
      </c>
      <c r="DQ14" s="12">
        <v>1000000</v>
      </c>
      <c r="DR14" s="13"/>
      <c r="DS14" s="12">
        <v>0</v>
      </c>
      <c r="DT14" s="12">
        <v>0</v>
      </c>
      <c r="DU14" s="12">
        <v>0</v>
      </c>
      <c r="DV14" s="12">
        <v>0</v>
      </c>
      <c r="DW14" s="13"/>
      <c r="DX14" s="12">
        <v>0</v>
      </c>
      <c r="DY14" s="12">
        <v>70000</v>
      </c>
      <c r="DZ14" s="12">
        <v>0</v>
      </c>
      <c r="EA14" s="12">
        <v>70000</v>
      </c>
      <c r="EB14" s="13"/>
      <c r="EC14" s="12">
        <v>0</v>
      </c>
      <c r="ED14" s="12">
        <v>0</v>
      </c>
      <c r="EE14" s="12">
        <v>0</v>
      </c>
      <c r="EF14" s="12">
        <v>0</v>
      </c>
      <c r="EG14" s="13"/>
      <c r="EH14" s="12">
        <v>0</v>
      </c>
      <c r="EI14" s="12">
        <v>0</v>
      </c>
      <c r="EJ14" s="12">
        <v>0</v>
      </c>
      <c r="EK14" s="12">
        <v>0</v>
      </c>
      <c r="EL14" s="13"/>
      <c r="EM14" s="12">
        <v>0</v>
      </c>
      <c r="EN14" s="12">
        <v>0</v>
      </c>
      <c r="EO14" s="12">
        <v>0</v>
      </c>
      <c r="EP14" s="12">
        <v>0</v>
      </c>
      <c r="EQ14" s="13"/>
      <c r="ER14" s="12">
        <v>1</v>
      </c>
      <c r="ES14" s="12">
        <v>200000</v>
      </c>
      <c r="ET14" s="12">
        <v>0</v>
      </c>
      <c r="EU14" s="12">
        <v>200000</v>
      </c>
      <c r="EV14" s="13"/>
      <c r="EW14" s="12">
        <v>1</v>
      </c>
      <c r="EX14" s="12">
        <v>50000</v>
      </c>
      <c r="EY14" s="12">
        <v>0</v>
      </c>
      <c r="EZ14" s="12">
        <v>50000</v>
      </c>
      <c r="FA14" s="13"/>
      <c r="FB14" s="12">
        <v>1</v>
      </c>
      <c r="FC14" s="12">
        <v>50000</v>
      </c>
      <c r="FD14" s="12">
        <v>0</v>
      </c>
      <c r="FE14" s="12">
        <v>50000</v>
      </c>
      <c r="FF14" s="13"/>
      <c r="FG14" s="12">
        <v>4</v>
      </c>
      <c r="FH14" s="12">
        <v>200000</v>
      </c>
      <c r="FI14" s="12">
        <v>0</v>
      </c>
      <c r="FJ14" s="12">
        <v>200000</v>
      </c>
      <c r="FK14" s="13"/>
      <c r="FL14" s="12">
        <v>1</v>
      </c>
      <c r="FM14" s="12">
        <v>50000</v>
      </c>
      <c r="FN14" s="12">
        <v>0</v>
      </c>
      <c r="FO14" s="12">
        <v>50000</v>
      </c>
      <c r="FP14" s="13"/>
      <c r="FQ14" s="12">
        <v>0</v>
      </c>
      <c r="FR14" s="12">
        <v>0</v>
      </c>
      <c r="FS14" s="12">
        <v>0</v>
      </c>
      <c r="FT14" s="12">
        <v>0</v>
      </c>
      <c r="FU14" s="13"/>
      <c r="FV14" s="12">
        <v>0</v>
      </c>
      <c r="FW14" s="12">
        <v>0</v>
      </c>
      <c r="FX14" s="12">
        <v>0</v>
      </c>
      <c r="FY14" s="12">
        <v>0</v>
      </c>
      <c r="FZ14" s="13"/>
      <c r="GA14" s="12">
        <v>0</v>
      </c>
      <c r="GB14" s="12">
        <v>0</v>
      </c>
      <c r="GC14" s="12">
        <v>0</v>
      </c>
      <c r="GD14" s="12">
        <v>0</v>
      </c>
      <c r="GE14" s="13"/>
      <c r="GF14" s="12">
        <v>2</v>
      </c>
      <c r="GG14" s="12">
        <v>1600</v>
      </c>
      <c r="GH14" s="12">
        <v>0</v>
      </c>
      <c r="GI14" s="12">
        <v>1600</v>
      </c>
      <c r="GJ14" s="13"/>
      <c r="GK14" s="12">
        <v>342</v>
      </c>
      <c r="GL14" s="12">
        <v>102600</v>
      </c>
      <c r="GM14" s="12">
        <v>0</v>
      </c>
      <c r="GN14" s="12">
        <v>102600</v>
      </c>
      <c r="GO14" s="13"/>
      <c r="GP14" s="12">
        <v>0</v>
      </c>
      <c r="GQ14" s="12">
        <v>17000</v>
      </c>
      <c r="GR14" s="12">
        <v>0</v>
      </c>
      <c r="GS14" s="12">
        <v>17000</v>
      </c>
      <c r="GT14" s="13"/>
      <c r="GU14" s="12">
        <v>1</v>
      </c>
      <c r="GV14" s="12">
        <v>250000</v>
      </c>
      <c r="GW14" s="12">
        <v>0</v>
      </c>
      <c r="GX14" s="12">
        <v>250000</v>
      </c>
      <c r="GY14" s="13"/>
      <c r="GZ14" s="12">
        <v>85</v>
      </c>
      <c r="HA14" s="12">
        <v>425000</v>
      </c>
      <c r="HB14" s="12">
        <v>0</v>
      </c>
      <c r="HC14" s="12">
        <v>425000</v>
      </c>
      <c r="HD14" s="13"/>
      <c r="HE14" s="12">
        <v>0</v>
      </c>
      <c r="HF14" s="12">
        <v>0</v>
      </c>
      <c r="HG14" s="12">
        <v>0</v>
      </c>
      <c r="HH14" s="12">
        <v>0</v>
      </c>
      <c r="HI14" s="13"/>
      <c r="HJ14" s="12">
        <v>39</v>
      </c>
      <c r="HK14" s="12">
        <v>585000</v>
      </c>
      <c r="HL14" s="12">
        <v>0</v>
      </c>
      <c r="HM14" s="12">
        <v>585000</v>
      </c>
      <c r="HN14" s="13"/>
      <c r="HO14" s="12">
        <v>1300</v>
      </c>
      <c r="HP14" s="12">
        <v>377000</v>
      </c>
      <c r="HQ14" s="12">
        <v>0</v>
      </c>
      <c r="HR14" s="12">
        <v>377000</v>
      </c>
      <c r="HS14" s="13"/>
      <c r="HT14" s="12">
        <v>0</v>
      </c>
      <c r="HU14" s="12">
        <v>63000</v>
      </c>
      <c r="HV14" s="12">
        <v>0</v>
      </c>
      <c r="HW14" s="12">
        <v>63000</v>
      </c>
      <c r="HX14" s="13"/>
      <c r="HY14" s="12">
        <v>0</v>
      </c>
      <c r="HZ14" s="12">
        <v>0</v>
      </c>
      <c r="IA14" s="12">
        <v>0</v>
      </c>
      <c r="IB14" s="12">
        <v>0</v>
      </c>
      <c r="IC14" s="13"/>
      <c r="ID14" s="12">
        <v>0</v>
      </c>
      <c r="IE14" s="12">
        <v>0</v>
      </c>
      <c r="IF14" s="12">
        <v>0</v>
      </c>
      <c r="IG14" s="12">
        <v>0</v>
      </c>
      <c r="IH14" s="13"/>
      <c r="II14" s="12">
        <v>0</v>
      </c>
      <c r="IJ14" s="12">
        <v>107100</v>
      </c>
      <c r="IK14" s="12">
        <v>0</v>
      </c>
      <c r="IL14" s="12">
        <v>107100</v>
      </c>
      <c r="IM14" s="13"/>
      <c r="IN14" s="12">
        <v>200</v>
      </c>
      <c r="IO14" s="12">
        <v>4666</v>
      </c>
      <c r="IP14" s="12">
        <v>0</v>
      </c>
      <c r="IQ14" s="12">
        <v>4666</v>
      </c>
      <c r="IR14" s="13"/>
      <c r="IS14" s="12">
        <v>0</v>
      </c>
      <c r="IT14" s="12">
        <v>0</v>
      </c>
      <c r="IU14" s="12">
        <v>0</v>
      </c>
      <c r="IV14" s="12">
        <v>0</v>
      </c>
      <c r="IW14" s="13"/>
      <c r="IX14" s="12"/>
      <c r="IY14" s="12">
        <v>0</v>
      </c>
      <c r="IZ14" s="12">
        <v>0</v>
      </c>
      <c r="JA14" s="12">
        <v>0</v>
      </c>
      <c r="JB14" s="13"/>
      <c r="JC14" s="12">
        <v>0</v>
      </c>
      <c r="JD14" s="12">
        <v>0</v>
      </c>
      <c r="JE14" s="12">
        <v>0</v>
      </c>
      <c r="JF14" s="12">
        <v>0</v>
      </c>
      <c r="JG14" s="13"/>
      <c r="JH14" s="12"/>
      <c r="JI14" s="12">
        <v>0</v>
      </c>
      <c r="JJ14" s="12">
        <v>0</v>
      </c>
      <c r="JK14" s="12">
        <v>0</v>
      </c>
      <c r="JL14" s="13"/>
      <c r="JM14" s="12"/>
      <c r="JN14" s="12">
        <v>0</v>
      </c>
      <c r="JO14" s="12">
        <v>0</v>
      </c>
      <c r="JP14" s="12">
        <v>0</v>
      </c>
      <c r="JQ14" s="13"/>
      <c r="JR14" s="12"/>
      <c r="JS14" s="12">
        <v>1246390</v>
      </c>
      <c r="JT14" s="12">
        <v>0</v>
      </c>
      <c r="JU14" s="12">
        <v>1246390</v>
      </c>
      <c r="JV14" s="13"/>
      <c r="JW14" s="12"/>
      <c r="JX14" s="12">
        <v>0</v>
      </c>
      <c r="JY14" s="12">
        <v>0</v>
      </c>
      <c r="JZ14" s="12">
        <v>0</v>
      </c>
      <c r="KA14" s="13"/>
      <c r="KB14" s="12">
        <v>439</v>
      </c>
      <c r="KC14" s="12">
        <v>87800</v>
      </c>
      <c r="KD14" s="12">
        <v>0</v>
      </c>
      <c r="KE14" s="12">
        <v>87800</v>
      </c>
      <c r="KF14" s="13"/>
      <c r="KG14" s="12">
        <v>0</v>
      </c>
      <c r="KH14" s="12">
        <v>0</v>
      </c>
      <c r="KI14" s="12">
        <v>0</v>
      </c>
      <c r="KJ14" s="12">
        <v>0</v>
      </c>
      <c r="KK14" s="13"/>
      <c r="KL14" s="12">
        <v>0</v>
      </c>
      <c r="KM14" s="12">
        <v>0</v>
      </c>
      <c r="KN14" s="12">
        <v>0</v>
      </c>
      <c r="KO14" s="12">
        <v>0</v>
      </c>
      <c r="KP14" s="13"/>
      <c r="KQ14" s="12">
        <v>0</v>
      </c>
      <c r="KR14" s="12">
        <v>0</v>
      </c>
      <c r="KS14" s="12">
        <v>0</v>
      </c>
      <c r="KT14" s="12">
        <v>0</v>
      </c>
      <c r="KU14" s="13"/>
      <c r="KV14" s="12">
        <v>0</v>
      </c>
      <c r="KW14" s="89">
        <v>0</v>
      </c>
      <c r="KX14" s="12">
        <v>0</v>
      </c>
      <c r="KY14" s="12">
        <v>0</v>
      </c>
      <c r="KZ14" s="13"/>
      <c r="LA14" s="12">
        <v>0</v>
      </c>
      <c r="LB14" s="12">
        <v>0</v>
      </c>
      <c r="LC14" s="12">
        <v>0</v>
      </c>
      <c r="LD14" s="12">
        <v>0</v>
      </c>
      <c r="LE14" s="13"/>
      <c r="LF14" s="12">
        <v>0</v>
      </c>
      <c r="LG14" s="12">
        <v>0</v>
      </c>
      <c r="LH14" s="12">
        <v>0</v>
      </c>
      <c r="LI14" s="12">
        <v>0</v>
      </c>
      <c r="LJ14" s="13"/>
      <c r="LK14" s="12">
        <v>0</v>
      </c>
      <c r="LL14" s="12">
        <v>0</v>
      </c>
      <c r="LM14" s="12">
        <v>0</v>
      </c>
      <c r="LN14" s="12">
        <v>0</v>
      </c>
      <c r="LO14" s="13"/>
      <c r="LP14" s="12">
        <v>1501</v>
      </c>
      <c r="LQ14" s="12">
        <v>375250</v>
      </c>
      <c r="LR14" s="12">
        <v>0</v>
      </c>
      <c r="LS14" s="12">
        <v>375250</v>
      </c>
      <c r="LT14" s="13"/>
      <c r="LU14" s="12">
        <v>0</v>
      </c>
      <c r="LV14" s="12">
        <v>0</v>
      </c>
      <c r="LW14" s="12">
        <v>0</v>
      </c>
      <c r="LX14" s="12">
        <v>0</v>
      </c>
      <c r="LY14" s="13"/>
      <c r="LZ14" s="12">
        <v>0</v>
      </c>
      <c r="MA14" s="12">
        <v>0</v>
      </c>
      <c r="MB14" s="12">
        <v>0</v>
      </c>
      <c r="MC14" s="12">
        <v>0</v>
      </c>
      <c r="MD14" s="13"/>
      <c r="ME14" s="12">
        <v>0</v>
      </c>
      <c r="MF14" s="12">
        <v>0</v>
      </c>
      <c r="MG14" s="12">
        <v>0</v>
      </c>
      <c r="MH14" s="12">
        <v>0</v>
      </c>
      <c r="MI14" s="13"/>
      <c r="MJ14" s="12">
        <v>0</v>
      </c>
      <c r="MK14" s="12">
        <v>0</v>
      </c>
      <c r="ML14" s="12">
        <v>0</v>
      </c>
      <c r="MM14" s="12">
        <v>0</v>
      </c>
      <c r="MN14" s="13"/>
      <c r="MO14" s="12">
        <v>17</v>
      </c>
      <c r="MP14" s="12">
        <v>719916</v>
      </c>
      <c r="MQ14" s="12">
        <v>0</v>
      </c>
      <c r="MR14" s="12">
        <v>719916</v>
      </c>
      <c r="MS14" s="13"/>
      <c r="MT14" s="12">
        <v>0</v>
      </c>
      <c r="MU14" s="12">
        <v>0</v>
      </c>
      <c r="MV14" s="12">
        <v>0</v>
      </c>
      <c r="MW14" s="12">
        <v>0</v>
      </c>
      <c r="MX14" s="13"/>
      <c r="MY14" s="12">
        <v>25</v>
      </c>
      <c r="MZ14" s="12">
        <v>62500</v>
      </c>
      <c r="NA14" s="12">
        <v>0</v>
      </c>
      <c r="NB14" s="12">
        <v>62500</v>
      </c>
      <c r="NC14" s="13"/>
      <c r="ND14" s="12">
        <v>0</v>
      </c>
      <c r="NE14" s="12">
        <v>0</v>
      </c>
      <c r="NF14" s="12">
        <v>0</v>
      </c>
      <c r="NG14" s="12">
        <v>0</v>
      </c>
      <c r="NH14" s="13"/>
      <c r="NI14" s="12">
        <v>1955</v>
      </c>
      <c r="NJ14" s="12">
        <v>140760</v>
      </c>
      <c r="NK14" s="12">
        <v>0</v>
      </c>
      <c r="NL14" s="12">
        <v>140760</v>
      </c>
      <c r="NM14" s="13"/>
      <c r="NN14" s="12">
        <v>11</v>
      </c>
      <c r="NO14" s="12">
        <v>110000</v>
      </c>
      <c r="NP14" s="12">
        <v>0</v>
      </c>
      <c r="NQ14" s="12">
        <v>110000</v>
      </c>
      <c r="NR14" s="13"/>
      <c r="NS14" s="12">
        <v>0</v>
      </c>
      <c r="NT14" s="12">
        <v>0</v>
      </c>
      <c r="NU14" s="12">
        <v>0</v>
      </c>
      <c r="NV14" s="12">
        <v>0</v>
      </c>
      <c r="NW14" s="13"/>
      <c r="NX14" s="12">
        <v>0</v>
      </c>
      <c r="NY14" s="12">
        <v>0</v>
      </c>
      <c r="NZ14" s="12">
        <v>0</v>
      </c>
      <c r="OA14" s="12">
        <v>0</v>
      </c>
      <c r="OB14" s="13"/>
      <c r="OC14" s="12">
        <v>0</v>
      </c>
      <c r="OD14" s="12">
        <v>0</v>
      </c>
      <c r="OE14" s="12">
        <v>0</v>
      </c>
      <c r="OF14" s="12">
        <v>0</v>
      </c>
      <c r="OG14" s="13"/>
      <c r="OH14" s="12">
        <v>0</v>
      </c>
      <c r="OI14" s="12">
        <v>0</v>
      </c>
      <c r="OJ14" s="12">
        <v>0</v>
      </c>
      <c r="OK14" s="12">
        <v>0</v>
      </c>
      <c r="OL14" s="13"/>
      <c r="OM14" s="12">
        <v>0</v>
      </c>
      <c r="ON14" s="12">
        <v>0</v>
      </c>
      <c r="OO14" s="12">
        <v>0</v>
      </c>
      <c r="OP14" s="12">
        <v>0</v>
      </c>
      <c r="OQ14" s="13"/>
      <c r="OR14" s="12">
        <v>0</v>
      </c>
      <c r="OS14" s="12">
        <v>0</v>
      </c>
      <c r="OT14" s="12">
        <v>0</v>
      </c>
      <c r="OU14" s="12">
        <v>0</v>
      </c>
      <c r="OV14" s="13"/>
      <c r="OW14" s="12">
        <v>0</v>
      </c>
      <c r="OX14" s="12">
        <v>0</v>
      </c>
      <c r="OY14" s="12">
        <v>0</v>
      </c>
      <c r="OZ14" s="12">
        <v>0</v>
      </c>
      <c r="PA14" s="13"/>
      <c r="PB14" s="12">
        <v>0</v>
      </c>
      <c r="PC14" s="12">
        <v>0</v>
      </c>
      <c r="PD14" s="12">
        <v>0</v>
      </c>
      <c r="PE14" s="12">
        <v>0</v>
      </c>
      <c r="PF14" s="13"/>
      <c r="PG14" s="12">
        <v>0</v>
      </c>
      <c r="PH14" s="12">
        <v>25000</v>
      </c>
      <c r="PI14" s="12">
        <v>0</v>
      </c>
      <c r="PJ14" s="12">
        <v>25000</v>
      </c>
      <c r="PK14" s="13"/>
      <c r="PL14" s="12">
        <v>0</v>
      </c>
      <c r="PM14" s="12">
        <v>0</v>
      </c>
      <c r="PN14" s="12">
        <v>0</v>
      </c>
      <c r="PO14" s="12">
        <v>0</v>
      </c>
      <c r="PP14" s="13"/>
      <c r="PQ14" s="12">
        <v>0</v>
      </c>
      <c r="PR14" s="12">
        <v>0</v>
      </c>
      <c r="PS14" s="12">
        <v>0</v>
      </c>
      <c r="PT14" s="12">
        <v>0</v>
      </c>
      <c r="PU14" s="13"/>
      <c r="PV14" s="12">
        <v>0</v>
      </c>
      <c r="PW14" s="12">
        <v>0</v>
      </c>
      <c r="PX14" s="12">
        <v>0</v>
      </c>
      <c r="PY14" s="12">
        <v>0</v>
      </c>
      <c r="PZ14" s="13"/>
      <c r="QA14" s="12">
        <v>0</v>
      </c>
      <c r="QB14" s="12">
        <v>0</v>
      </c>
      <c r="QC14" s="12">
        <v>0</v>
      </c>
      <c r="QD14" s="12">
        <v>0</v>
      </c>
      <c r="QE14" s="13"/>
      <c r="QF14" s="12">
        <v>0</v>
      </c>
      <c r="QG14" s="12">
        <v>0</v>
      </c>
      <c r="QH14" s="12">
        <v>0</v>
      </c>
      <c r="QI14" s="12">
        <v>0</v>
      </c>
      <c r="QJ14" s="13"/>
      <c r="QK14" s="12">
        <v>0</v>
      </c>
      <c r="QL14" s="12">
        <v>0</v>
      </c>
      <c r="QM14" s="12">
        <v>0</v>
      </c>
      <c r="QN14" s="12">
        <v>0</v>
      </c>
      <c r="QO14" s="13"/>
      <c r="QP14" s="12">
        <v>0</v>
      </c>
      <c r="QQ14" s="12">
        <v>0</v>
      </c>
      <c r="QR14" s="12">
        <v>0</v>
      </c>
      <c r="QS14" s="12">
        <v>0</v>
      </c>
      <c r="QT14" s="13"/>
      <c r="QU14" s="12">
        <v>0</v>
      </c>
      <c r="QV14" s="12">
        <v>50000</v>
      </c>
      <c r="QW14" s="12">
        <v>0</v>
      </c>
      <c r="QX14" s="12">
        <v>50000</v>
      </c>
      <c r="QY14" s="13"/>
      <c r="QZ14" s="12">
        <v>6000</v>
      </c>
      <c r="RA14" s="12">
        <v>30000</v>
      </c>
      <c r="RB14" s="12">
        <v>0</v>
      </c>
      <c r="RC14" s="12">
        <v>30000</v>
      </c>
      <c r="RD14" s="13"/>
      <c r="RE14" s="12">
        <v>16</v>
      </c>
      <c r="RF14" s="12">
        <v>470000</v>
      </c>
      <c r="RG14" s="12">
        <v>0</v>
      </c>
      <c r="RH14" s="12">
        <v>470000</v>
      </c>
      <c r="RI14" s="13"/>
      <c r="RJ14" s="12">
        <v>0</v>
      </c>
      <c r="RK14" s="12">
        <v>47790</v>
      </c>
      <c r="RL14" s="12">
        <v>0</v>
      </c>
      <c r="RM14" s="12">
        <v>47790</v>
      </c>
      <c r="RN14" s="13"/>
      <c r="RO14" s="12">
        <v>0</v>
      </c>
      <c r="RP14" s="12">
        <v>10000</v>
      </c>
      <c r="RQ14" s="12">
        <v>0</v>
      </c>
      <c r="RR14" s="12">
        <v>10000</v>
      </c>
      <c r="RS14" s="13"/>
      <c r="RT14" s="12">
        <v>0</v>
      </c>
      <c r="RU14" s="12">
        <v>200000</v>
      </c>
      <c r="RV14" s="12">
        <v>0</v>
      </c>
      <c r="RW14" s="12">
        <v>200000</v>
      </c>
      <c r="RX14" s="13"/>
      <c r="RY14" s="12">
        <v>0</v>
      </c>
      <c r="RZ14" s="12">
        <v>500000</v>
      </c>
      <c r="SA14" s="12">
        <v>0</v>
      </c>
      <c r="SB14" s="12">
        <v>500000</v>
      </c>
      <c r="SC14" s="13"/>
      <c r="SD14" s="12">
        <v>1</v>
      </c>
      <c r="SE14" s="12">
        <v>100000</v>
      </c>
      <c r="SF14" s="12">
        <v>0</v>
      </c>
      <c r="SG14" s="12">
        <v>100000</v>
      </c>
      <c r="SH14" s="13"/>
      <c r="SI14" s="12">
        <v>1</v>
      </c>
      <c r="SJ14" s="12">
        <v>25000</v>
      </c>
      <c r="SK14" s="12">
        <v>0</v>
      </c>
      <c r="SL14" s="12">
        <v>25000</v>
      </c>
      <c r="SM14" s="13"/>
      <c r="SN14" s="12">
        <v>1</v>
      </c>
      <c r="SO14" s="12">
        <v>600000</v>
      </c>
      <c r="SP14" s="12">
        <v>0</v>
      </c>
      <c r="SQ14" s="12">
        <v>600000</v>
      </c>
      <c r="SR14" s="13"/>
      <c r="SS14" s="12">
        <v>1</v>
      </c>
      <c r="ST14" s="12">
        <v>100000</v>
      </c>
      <c r="SU14" s="12">
        <v>0</v>
      </c>
      <c r="SV14" s="12">
        <v>100000</v>
      </c>
      <c r="SW14" s="13"/>
      <c r="SX14" s="12">
        <v>5</v>
      </c>
      <c r="SY14" s="12">
        <v>125000</v>
      </c>
      <c r="SZ14" s="12">
        <v>0</v>
      </c>
      <c r="TA14" s="12">
        <v>125000</v>
      </c>
      <c r="TB14" s="13"/>
      <c r="TC14" s="12">
        <v>5</v>
      </c>
      <c r="TD14" s="12">
        <v>60000</v>
      </c>
      <c r="TE14" s="12">
        <v>0</v>
      </c>
      <c r="TF14" s="12">
        <v>60000</v>
      </c>
      <c r="TG14" s="13"/>
      <c r="TH14" s="12">
        <v>102</v>
      </c>
      <c r="TI14" s="12">
        <v>102000</v>
      </c>
      <c r="TJ14" s="12">
        <v>0</v>
      </c>
      <c r="TK14" s="12">
        <v>102000</v>
      </c>
      <c r="TL14" s="13"/>
      <c r="TM14" s="12">
        <v>1899461.2475636506</v>
      </c>
      <c r="TN14" s="12">
        <v>3865524.8453896763</v>
      </c>
      <c r="TO14" s="12">
        <v>0</v>
      </c>
      <c r="TP14" s="12">
        <v>3865524.8453896763</v>
      </c>
      <c r="TQ14" s="13"/>
      <c r="TR14" s="12">
        <v>0</v>
      </c>
      <c r="TS14" s="12">
        <v>0</v>
      </c>
      <c r="TT14" s="12">
        <v>0</v>
      </c>
      <c r="TU14" s="12">
        <v>0</v>
      </c>
      <c r="TV14" s="13"/>
      <c r="TW14" s="12">
        <v>0</v>
      </c>
      <c r="TX14" s="12">
        <v>0</v>
      </c>
      <c r="TY14" s="12">
        <v>0</v>
      </c>
      <c r="TZ14" s="12">
        <v>0</v>
      </c>
      <c r="UA14" s="13"/>
      <c r="UB14" s="12">
        <v>1</v>
      </c>
      <c r="UC14" s="12">
        <v>134042.5</v>
      </c>
      <c r="UD14" s="12">
        <v>0</v>
      </c>
      <c r="UE14" s="12">
        <v>134042.5</v>
      </c>
      <c r="UF14" s="13"/>
      <c r="UG14" s="12">
        <v>0</v>
      </c>
      <c r="UH14" s="12">
        <v>0</v>
      </c>
      <c r="UI14" s="12">
        <v>0</v>
      </c>
      <c r="UJ14" s="12">
        <v>0</v>
      </c>
      <c r="UK14" s="13"/>
      <c r="UL14" s="12">
        <v>0</v>
      </c>
      <c r="UM14" s="12">
        <v>0</v>
      </c>
      <c r="UN14" s="12">
        <v>0</v>
      </c>
      <c r="UO14" s="12">
        <v>0</v>
      </c>
      <c r="UP14" s="13"/>
      <c r="UQ14" s="12">
        <v>0</v>
      </c>
      <c r="UR14" s="12">
        <v>1125000</v>
      </c>
      <c r="US14" s="12">
        <v>0</v>
      </c>
      <c r="UT14" s="12">
        <v>1125000</v>
      </c>
      <c r="UU14" s="13"/>
      <c r="UV14" s="12">
        <v>0</v>
      </c>
      <c r="UW14" s="12">
        <v>1569750</v>
      </c>
      <c r="UX14" s="12">
        <v>0</v>
      </c>
      <c r="UY14" s="12">
        <v>1569750</v>
      </c>
      <c r="UZ14" s="13"/>
      <c r="VA14" s="12">
        <v>0</v>
      </c>
      <c r="VB14" s="12">
        <v>0</v>
      </c>
      <c r="VC14" s="12">
        <v>0</v>
      </c>
      <c r="VD14" s="12">
        <v>0</v>
      </c>
      <c r="VE14" s="13"/>
      <c r="VF14" s="12">
        <v>0</v>
      </c>
      <c r="VG14" s="12">
        <v>0</v>
      </c>
      <c r="VH14" s="12">
        <v>0</v>
      </c>
      <c r="VI14" s="12">
        <v>0</v>
      </c>
      <c r="VJ14" s="13"/>
      <c r="VK14" s="12">
        <v>0</v>
      </c>
      <c r="VL14" s="12">
        <v>16839349.345389675</v>
      </c>
      <c r="VM14" s="12">
        <v>0</v>
      </c>
      <c r="VN14" s="12">
        <v>16839349.345389675</v>
      </c>
      <c r="VO14" s="13"/>
    </row>
    <row r="15" spans="1:587" ht="16.5" hidden="1">
      <c r="A15" s="10">
        <v>9</v>
      </c>
      <c r="B15" s="11" t="s">
        <v>11</v>
      </c>
      <c r="C15" s="12">
        <v>30</v>
      </c>
      <c r="D15" s="12">
        <v>80640</v>
      </c>
      <c r="E15" s="12">
        <v>0</v>
      </c>
      <c r="F15" s="12">
        <v>80640</v>
      </c>
      <c r="G15" s="13"/>
      <c r="H15" s="12">
        <v>0</v>
      </c>
      <c r="I15" s="12">
        <v>0</v>
      </c>
      <c r="J15" s="12">
        <v>0</v>
      </c>
      <c r="K15" s="12">
        <v>0</v>
      </c>
      <c r="L15" s="13"/>
      <c r="M15" s="12">
        <v>0</v>
      </c>
      <c r="N15" s="12">
        <v>0</v>
      </c>
      <c r="O15" s="12">
        <v>0</v>
      </c>
      <c r="P15" s="12">
        <v>0</v>
      </c>
      <c r="Q15" s="13"/>
      <c r="R15" s="12">
        <v>2</v>
      </c>
      <c r="S15" s="12">
        <v>30000</v>
      </c>
      <c r="T15" s="12">
        <v>0</v>
      </c>
      <c r="U15" s="12">
        <v>30000</v>
      </c>
      <c r="V15" s="13"/>
      <c r="W15" s="12">
        <v>0</v>
      </c>
      <c r="X15" s="12">
        <v>0</v>
      </c>
      <c r="Y15" s="12">
        <v>0</v>
      </c>
      <c r="Z15" s="12">
        <v>0</v>
      </c>
      <c r="AA15" s="13"/>
      <c r="AB15" s="12">
        <v>0</v>
      </c>
      <c r="AC15" s="12">
        <v>0</v>
      </c>
      <c r="AD15" s="12">
        <v>0</v>
      </c>
      <c r="AE15" s="12">
        <v>0</v>
      </c>
      <c r="AF15" s="13"/>
      <c r="AG15" s="12">
        <v>0</v>
      </c>
      <c r="AH15" s="12">
        <v>25000</v>
      </c>
      <c r="AI15" s="12">
        <v>0</v>
      </c>
      <c r="AJ15" s="12">
        <v>25000</v>
      </c>
      <c r="AK15" s="13"/>
      <c r="AL15" s="12">
        <v>42</v>
      </c>
      <c r="AM15" s="12">
        <v>84000</v>
      </c>
      <c r="AN15" s="12">
        <v>0</v>
      </c>
      <c r="AO15" s="12">
        <v>84000</v>
      </c>
      <c r="AP15" s="13"/>
      <c r="AQ15" s="12">
        <v>396</v>
      </c>
      <c r="AR15" s="12">
        <v>990000</v>
      </c>
      <c r="AS15" s="12">
        <v>0</v>
      </c>
      <c r="AT15" s="12">
        <v>990000</v>
      </c>
      <c r="AU15" s="13"/>
      <c r="AV15" s="12">
        <v>49</v>
      </c>
      <c r="AW15" s="12">
        <v>343000</v>
      </c>
      <c r="AX15" s="12">
        <v>0</v>
      </c>
      <c r="AY15" s="12">
        <v>343000</v>
      </c>
      <c r="AZ15" s="13"/>
      <c r="BA15" s="12">
        <v>0</v>
      </c>
      <c r="BB15" s="12">
        <v>0</v>
      </c>
      <c r="BC15" s="12">
        <v>0</v>
      </c>
      <c r="BD15" s="12">
        <v>0</v>
      </c>
      <c r="BE15" s="13"/>
      <c r="BF15" s="12">
        <v>78</v>
      </c>
      <c r="BG15" s="12">
        <v>62400</v>
      </c>
      <c r="BH15" s="12">
        <v>0</v>
      </c>
      <c r="BI15" s="12">
        <v>62400</v>
      </c>
      <c r="BJ15" s="13"/>
      <c r="BK15" s="12">
        <v>215</v>
      </c>
      <c r="BL15" s="12">
        <v>161250</v>
      </c>
      <c r="BM15" s="12">
        <v>0</v>
      </c>
      <c r="BN15" s="12">
        <v>161250</v>
      </c>
      <c r="BO15" s="13"/>
      <c r="BP15" s="12">
        <v>28</v>
      </c>
      <c r="BQ15" s="12">
        <v>420000</v>
      </c>
      <c r="BR15" s="12">
        <v>0</v>
      </c>
      <c r="BS15" s="12">
        <v>420000</v>
      </c>
      <c r="BT15" s="13"/>
      <c r="BU15" s="12">
        <v>1</v>
      </c>
      <c r="BV15" s="12">
        <v>2462978</v>
      </c>
      <c r="BW15" s="12">
        <v>0</v>
      </c>
      <c r="BX15" s="12">
        <v>2462978</v>
      </c>
      <c r="BY15" s="13"/>
      <c r="BZ15" s="12">
        <v>0</v>
      </c>
      <c r="CA15" s="12">
        <v>0</v>
      </c>
      <c r="CB15" s="12">
        <v>0</v>
      </c>
      <c r="CC15" s="12">
        <v>0</v>
      </c>
      <c r="CD15" s="13"/>
      <c r="CE15" s="12">
        <v>0</v>
      </c>
      <c r="CF15" s="12">
        <v>0</v>
      </c>
      <c r="CG15" s="12">
        <v>0</v>
      </c>
      <c r="CH15" s="12">
        <v>0</v>
      </c>
      <c r="CI15" s="13"/>
      <c r="CJ15" s="12">
        <v>0</v>
      </c>
      <c r="CK15" s="12">
        <v>0</v>
      </c>
      <c r="CL15" s="12">
        <v>0</v>
      </c>
      <c r="CM15" s="12">
        <v>0</v>
      </c>
      <c r="CN15" s="13"/>
      <c r="CO15" s="12">
        <v>0</v>
      </c>
      <c r="CP15" s="12">
        <v>0</v>
      </c>
      <c r="CQ15" s="12">
        <v>0</v>
      </c>
      <c r="CR15" s="12">
        <v>0</v>
      </c>
      <c r="CS15" s="13"/>
      <c r="CT15" s="12">
        <v>0</v>
      </c>
      <c r="CU15" s="12">
        <v>0</v>
      </c>
      <c r="CV15" s="12">
        <v>0</v>
      </c>
      <c r="CW15" s="12">
        <v>0</v>
      </c>
      <c r="CX15" s="13"/>
      <c r="CY15" s="12">
        <v>0</v>
      </c>
      <c r="CZ15" s="12">
        <v>0</v>
      </c>
      <c r="DA15" s="12">
        <v>0</v>
      </c>
      <c r="DB15" s="12">
        <v>0</v>
      </c>
      <c r="DC15" s="13"/>
      <c r="DD15" s="12">
        <v>0</v>
      </c>
      <c r="DE15" s="12">
        <v>0</v>
      </c>
      <c r="DF15" s="12">
        <v>0</v>
      </c>
      <c r="DG15" s="12">
        <v>0</v>
      </c>
      <c r="DH15" s="13"/>
      <c r="DI15" s="12">
        <v>0</v>
      </c>
      <c r="DJ15" s="12">
        <v>0</v>
      </c>
      <c r="DK15" s="12">
        <v>0</v>
      </c>
      <c r="DL15" s="12">
        <v>0</v>
      </c>
      <c r="DM15" s="13"/>
      <c r="DN15" s="12">
        <v>16</v>
      </c>
      <c r="DO15" s="12">
        <v>1600000</v>
      </c>
      <c r="DP15" s="12">
        <v>0</v>
      </c>
      <c r="DQ15" s="12">
        <v>1600000</v>
      </c>
      <c r="DR15" s="13"/>
      <c r="DS15" s="12">
        <v>0</v>
      </c>
      <c r="DT15" s="12">
        <v>0</v>
      </c>
      <c r="DU15" s="12">
        <v>0</v>
      </c>
      <c r="DV15" s="12">
        <v>0</v>
      </c>
      <c r="DW15" s="13"/>
      <c r="DX15" s="12">
        <v>0</v>
      </c>
      <c r="DY15" s="12">
        <v>100000</v>
      </c>
      <c r="DZ15" s="12">
        <v>0</v>
      </c>
      <c r="EA15" s="12">
        <v>100000</v>
      </c>
      <c r="EB15" s="13"/>
      <c r="EC15" s="12">
        <v>0</v>
      </c>
      <c r="ED15" s="12">
        <v>0</v>
      </c>
      <c r="EE15" s="12">
        <v>0</v>
      </c>
      <c r="EF15" s="12">
        <v>0</v>
      </c>
      <c r="EG15" s="13"/>
      <c r="EH15" s="12">
        <v>0</v>
      </c>
      <c r="EI15" s="12">
        <v>0</v>
      </c>
      <c r="EJ15" s="12">
        <v>0</v>
      </c>
      <c r="EK15" s="12">
        <v>0</v>
      </c>
      <c r="EL15" s="13"/>
      <c r="EM15" s="12">
        <v>0</v>
      </c>
      <c r="EN15" s="12">
        <v>0</v>
      </c>
      <c r="EO15" s="12">
        <v>0</v>
      </c>
      <c r="EP15" s="12">
        <v>0</v>
      </c>
      <c r="EQ15" s="13"/>
      <c r="ER15" s="12">
        <v>1</v>
      </c>
      <c r="ES15" s="12">
        <v>200000</v>
      </c>
      <c r="ET15" s="12">
        <v>0</v>
      </c>
      <c r="EU15" s="12">
        <v>200000</v>
      </c>
      <c r="EV15" s="13"/>
      <c r="EW15" s="12">
        <v>1</v>
      </c>
      <c r="EX15" s="12">
        <v>50000</v>
      </c>
      <c r="EY15" s="12">
        <v>0</v>
      </c>
      <c r="EZ15" s="12">
        <v>50000</v>
      </c>
      <c r="FA15" s="13"/>
      <c r="FB15" s="12">
        <v>1</v>
      </c>
      <c r="FC15" s="12">
        <v>50000</v>
      </c>
      <c r="FD15" s="12">
        <v>0</v>
      </c>
      <c r="FE15" s="12">
        <v>50000</v>
      </c>
      <c r="FF15" s="13"/>
      <c r="FG15" s="12">
        <v>7</v>
      </c>
      <c r="FH15" s="12">
        <v>350000</v>
      </c>
      <c r="FI15" s="12">
        <v>0</v>
      </c>
      <c r="FJ15" s="12">
        <v>350000</v>
      </c>
      <c r="FK15" s="13"/>
      <c r="FL15" s="12">
        <v>2</v>
      </c>
      <c r="FM15" s="12">
        <v>100000</v>
      </c>
      <c r="FN15" s="12">
        <v>0</v>
      </c>
      <c r="FO15" s="12">
        <v>100000</v>
      </c>
      <c r="FP15" s="13"/>
      <c r="FQ15" s="12">
        <v>0</v>
      </c>
      <c r="FR15" s="12">
        <v>0</v>
      </c>
      <c r="FS15" s="12">
        <v>0</v>
      </c>
      <c r="FT15" s="12">
        <v>0</v>
      </c>
      <c r="FU15" s="13"/>
      <c r="FV15" s="12">
        <v>0</v>
      </c>
      <c r="FW15" s="12">
        <v>0</v>
      </c>
      <c r="FX15" s="12">
        <v>0</v>
      </c>
      <c r="FY15" s="12">
        <v>0</v>
      </c>
      <c r="FZ15" s="13"/>
      <c r="GA15" s="12">
        <v>0</v>
      </c>
      <c r="GB15" s="12">
        <v>0</v>
      </c>
      <c r="GC15" s="12">
        <v>0</v>
      </c>
      <c r="GD15" s="12">
        <v>0</v>
      </c>
      <c r="GE15" s="13"/>
      <c r="GF15" s="12">
        <v>49</v>
      </c>
      <c r="GG15" s="12">
        <v>40000</v>
      </c>
      <c r="GH15" s="12">
        <v>0</v>
      </c>
      <c r="GI15" s="12">
        <v>40000</v>
      </c>
      <c r="GJ15" s="13"/>
      <c r="GK15" s="12">
        <v>762</v>
      </c>
      <c r="GL15" s="12">
        <v>228600</v>
      </c>
      <c r="GM15" s="12">
        <v>0</v>
      </c>
      <c r="GN15" s="12">
        <v>228600</v>
      </c>
      <c r="GO15" s="13"/>
      <c r="GP15" s="12">
        <v>0</v>
      </c>
      <c r="GQ15" s="12">
        <v>17000</v>
      </c>
      <c r="GR15" s="12">
        <v>0</v>
      </c>
      <c r="GS15" s="12">
        <v>17000</v>
      </c>
      <c r="GT15" s="13"/>
      <c r="GU15" s="12">
        <v>1</v>
      </c>
      <c r="GV15" s="12">
        <v>250000</v>
      </c>
      <c r="GW15" s="12">
        <v>0</v>
      </c>
      <c r="GX15" s="12">
        <v>250000</v>
      </c>
      <c r="GY15" s="13"/>
      <c r="GZ15" s="12">
        <v>139</v>
      </c>
      <c r="HA15" s="12">
        <v>695000</v>
      </c>
      <c r="HB15" s="12">
        <v>0</v>
      </c>
      <c r="HC15" s="12">
        <v>695000</v>
      </c>
      <c r="HD15" s="13"/>
      <c r="HE15" s="12">
        <v>0</v>
      </c>
      <c r="HF15" s="12">
        <v>0</v>
      </c>
      <c r="HG15" s="12">
        <v>0</v>
      </c>
      <c r="HH15" s="12">
        <v>0</v>
      </c>
      <c r="HI15" s="13"/>
      <c r="HJ15" s="12">
        <v>64</v>
      </c>
      <c r="HK15" s="12">
        <v>960000</v>
      </c>
      <c r="HL15" s="12">
        <v>0</v>
      </c>
      <c r="HM15" s="12">
        <v>960000</v>
      </c>
      <c r="HN15" s="13"/>
      <c r="HO15" s="12">
        <v>1400</v>
      </c>
      <c r="HP15" s="12">
        <v>406000</v>
      </c>
      <c r="HQ15" s="12">
        <v>0</v>
      </c>
      <c r="HR15" s="12">
        <v>406000</v>
      </c>
      <c r="HS15" s="13"/>
      <c r="HT15" s="12">
        <v>0</v>
      </c>
      <c r="HU15" s="12">
        <v>129000</v>
      </c>
      <c r="HV15" s="12">
        <v>0</v>
      </c>
      <c r="HW15" s="12">
        <v>129000</v>
      </c>
      <c r="HX15" s="13"/>
      <c r="HY15" s="12">
        <v>0</v>
      </c>
      <c r="HZ15" s="12">
        <v>0</v>
      </c>
      <c r="IA15" s="12">
        <v>0</v>
      </c>
      <c r="IB15" s="12">
        <v>0</v>
      </c>
      <c r="IC15" s="13"/>
      <c r="ID15" s="12">
        <v>0</v>
      </c>
      <c r="IE15" s="12">
        <v>0</v>
      </c>
      <c r="IF15" s="12">
        <v>0</v>
      </c>
      <c r="IG15" s="12">
        <v>0</v>
      </c>
      <c r="IH15" s="13"/>
      <c r="II15" s="12">
        <v>0</v>
      </c>
      <c r="IJ15" s="12">
        <v>107100</v>
      </c>
      <c r="IK15" s="12">
        <v>0</v>
      </c>
      <c r="IL15" s="12">
        <v>107100</v>
      </c>
      <c r="IM15" s="13"/>
      <c r="IN15" s="12">
        <v>200</v>
      </c>
      <c r="IO15" s="12">
        <v>4666</v>
      </c>
      <c r="IP15" s="12">
        <v>0</v>
      </c>
      <c r="IQ15" s="12">
        <v>4666</v>
      </c>
      <c r="IR15" s="13"/>
      <c r="IS15" s="12">
        <v>0</v>
      </c>
      <c r="IT15" s="12">
        <v>0</v>
      </c>
      <c r="IU15" s="12">
        <v>0</v>
      </c>
      <c r="IV15" s="12">
        <v>0</v>
      </c>
      <c r="IW15" s="13"/>
      <c r="IX15" s="12"/>
      <c r="IY15" s="12">
        <v>0</v>
      </c>
      <c r="IZ15" s="12">
        <v>0</v>
      </c>
      <c r="JA15" s="12">
        <v>0</v>
      </c>
      <c r="JB15" s="13"/>
      <c r="JC15" s="12">
        <v>0</v>
      </c>
      <c r="JD15" s="12">
        <v>0</v>
      </c>
      <c r="JE15" s="12">
        <v>0</v>
      </c>
      <c r="JF15" s="12">
        <v>0</v>
      </c>
      <c r="JG15" s="13"/>
      <c r="JH15" s="12"/>
      <c r="JI15" s="12">
        <v>0</v>
      </c>
      <c r="JJ15" s="12">
        <v>0</v>
      </c>
      <c r="JK15" s="12">
        <v>0</v>
      </c>
      <c r="JL15" s="13"/>
      <c r="JM15" s="12"/>
      <c r="JN15" s="12">
        <v>0</v>
      </c>
      <c r="JO15" s="12">
        <v>0</v>
      </c>
      <c r="JP15" s="12">
        <v>0</v>
      </c>
      <c r="JQ15" s="13"/>
      <c r="JR15" s="12"/>
      <c r="JS15" s="12">
        <v>3702370</v>
      </c>
      <c r="JT15" s="12">
        <v>0</v>
      </c>
      <c r="JU15" s="12">
        <v>3702370</v>
      </c>
      <c r="JV15" s="13"/>
      <c r="JW15" s="12"/>
      <c r="JX15" s="12">
        <v>0</v>
      </c>
      <c r="JY15" s="12">
        <v>0</v>
      </c>
      <c r="JZ15" s="12">
        <v>0</v>
      </c>
      <c r="KA15" s="13"/>
      <c r="KB15" s="12">
        <v>1058.8</v>
      </c>
      <c r="KC15" s="12">
        <v>211760</v>
      </c>
      <c r="KD15" s="12">
        <v>0</v>
      </c>
      <c r="KE15" s="12">
        <v>211760</v>
      </c>
      <c r="KF15" s="13"/>
      <c r="KG15" s="12">
        <v>0</v>
      </c>
      <c r="KH15" s="12">
        <v>0</v>
      </c>
      <c r="KI15" s="12">
        <v>0</v>
      </c>
      <c r="KJ15" s="12">
        <v>0</v>
      </c>
      <c r="KK15" s="13"/>
      <c r="KL15" s="12">
        <v>0</v>
      </c>
      <c r="KM15" s="12">
        <v>0</v>
      </c>
      <c r="KN15" s="12">
        <v>0</v>
      </c>
      <c r="KO15" s="12">
        <v>0</v>
      </c>
      <c r="KP15" s="13"/>
      <c r="KQ15" s="12">
        <v>0</v>
      </c>
      <c r="KR15" s="12">
        <v>0</v>
      </c>
      <c r="KS15" s="12">
        <v>0</v>
      </c>
      <c r="KT15" s="12">
        <v>0</v>
      </c>
      <c r="KU15" s="13"/>
      <c r="KV15" s="12">
        <v>0</v>
      </c>
      <c r="KW15" s="89">
        <v>0</v>
      </c>
      <c r="KX15" s="12">
        <v>0</v>
      </c>
      <c r="KY15" s="12">
        <v>0</v>
      </c>
      <c r="KZ15" s="13"/>
      <c r="LA15" s="12">
        <v>0</v>
      </c>
      <c r="LB15" s="12">
        <v>0</v>
      </c>
      <c r="LC15" s="12">
        <v>0</v>
      </c>
      <c r="LD15" s="12">
        <v>0</v>
      </c>
      <c r="LE15" s="13"/>
      <c r="LF15" s="12">
        <v>0</v>
      </c>
      <c r="LG15" s="12">
        <v>0</v>
      </c>
      <c r="LH15" s="12">
        <v>0</v>
      </c>
      <c r="LI15" s="12">
        <v>0</v>
      </c>
      <c r="LJ15" s="13"/>
      <c r="LK15" s="12">
        <v>0</v>
      </c>
      <c r="LL15" s="12">
        <v>0</v>
      </c>
      <c r="LM15" s="12">
        <v>0</v>
      </c>
      <c r="LN15" s="12">
        <v>0</v>
      </c>
      <c r="LO15" s="13"/>
      <c r="LP15" s="12">
        <v>3323</v>
      </c>
      <c r="LQ15" s="12">
        <v>830750</v>
      </c>
      <c r="LR15" s="12">
        <v>0</v>
      </c>
      <c r="LS15" s="12">
        <v>830750</v>
      </c>
      <c r="LT15" s="13"/>
      <c r="LU15" s="12">
        <v>0</v>
      </c>
      <c r="LV15" s="12">
        <v>0</v>
      </c>
      <c r="LW15" s="12">
        <v>0</v>
      </c>
      <c r="LX15" s="12">
        <v>0</v>
      </c>
      <c r="LY15" s="13"/>
      <c r="LZ15" s="12">
        <v>0</v>
      </c>
      <c r="MA15" s="12">
        <v>0</v>
      </c>
      <c r="MB15" s="12">
        <v>0</v>
      </c>
      <c r="MC15" s="12">
        <v>0</v>
      </c>
      <c r="MD15" s="13"/>
      <c r="ME15" s="12">
        <v>0</v>
      </c>
      <c r="MF15" s="12">
        <v>0</v>
      </c>
      <c r="MG15" s="12">
        <v>0</v>
      </c>
      <c r="MH15" s="12">
        <v>0</v>
      </c>
      <c r="MI15" s="13"/>
      <c r="MJ15" s="12">
        <v>0</v>
      </c>
      <c r="MK15" s="12">
        <v>0</v>
      </c>
      <c r="ML15" s="12">
        <v>0</v>
      </c>
      <c r="MM15" s="12">
        <v>0</v>
      </c>
      <c r="MN15" s="13"/>
      <c r="MO15" s="12">
        <v>28</v>
      </c>
      <c r="MP15" s="12">
        <v>1185744</v>
      </c>
      <c r="MQ15" s="12">
        <v>0</v>
      </c>
      <c r="MR15" s="12">
        <v>1185744</v>
      </c>
      <c r="MS15" s="13"/>
      <c r="MT15" s="12">
        <v>0</v>
      </c>
      <c r="MU15" s="12">
        <v>0</v>
      </c>
      <c r="MV15" s="12">
        <v>0</v>
      </c>
      <c r="MW15" s="12">
        <v>0</v>
      </c>
      <c r="MX15" s="13"/>
      <c r="MY15" s="12">
        <v>10</v>
      </c>
      <c r="MZ15" s="12">
        <v>25000</v>
      </c>
      <c r="NA15" s="12">
        <v>0</v>
      </c>
      <c r="NB15" s="12">
        <v>25000</v>
      </c>
      <c r="NC15" s="13"/>
      <c r="ND15" s="12">
        <v>0</v>
      </c>
      <c r="NE15" s="12">
        <v>0</v>
      </c>
      <c r="NF15" s="12">
        <v>0</v>
      </c>
      <c r="NG15" s="12">
        <v>0</v>
      </c>
      <c r="NH15" s="13"/>
      <c r="NI15" s="12">
        <v>3913</v>
      </c>
      <c r="NJ15" s="12">
        <v>281736</v>
      </c>
      <c r="NK15" s="12">
        <v>0</v>
      </c>
      <c r="NL15" s="12">
        <v>281736</v>
      </c>
      <c r="NM15" s="13"/>
      <c r="NN15" s="12">
        <v>16</v>
      </c>
      <c r="NO15" s="12">
        <v>160000</v>
      </c>
      <c r="NP15" s="12">
        <v>0</v>
      </c>
      <c r="NQ15" s="12">
        <v>160000</v>
      </c>
      <c r="NR15" s="13"/>
      <c r="NS15" s="12">
        <v>0</v>
      </c>
      <c r="NT15" s="12">
        <v>0</v>
      </c>
      <c r="NU15" s="12">
        <v>0</v>
      </c>
      <c r="NV15" s="12">
        <v>0</v>
      </c>
      <c r="NW15" s="13"/>
      <c r="NX15" s="12">
        <v>0</v>
      </c>
      <c r="NY15" s="12">
        <v>0</v>
      </c>
      <c r="NZ15" s="12">
        <v>0</v>
      </c>
      <c r="OA15" s="12">
        <v>0</v>
      </c>
      <c r="OB15" s="13"/>
      <c r="OC15" s="12">
        <v>0</v>
      </c>
      <c r="OD15" s="12">
        <v>0</v>
      </c>
      <c r="OE15" s="12">
        <v>0</v>
      </c>
      <c r="OF15" s="12">
        <v>0</v>
      </c>
      <c r="OG15" s="13"/>
      <c r="OH15" s="12">
        <v>0</v>
      </c>
      <c r="OI15" s="12">
        <v>0</v>
      </c>
      <c r="OJ15" s="12">
        <v>0</v>
      </c>
      <c r="OK15" s="12">
        <v>0</v>
      </c>
      <c r="OL15" s="13"/>
      <c r="OM15" s="12">
        <v>0</v>
      </c>
      <c r="ON15" s="12">
        <v>0</v>
      </c>
      <c r="OO15" s="12">
        <v>0</v>
      </c>
      <c r="OP15" s="12">
        <v>0</v>
      </c>
      <c r="OQ15" s="13"/>
      <c r="OR15" s="12">
        <v>0</v>
      </c>
      <c r="OS15" s="12">
        <v>0</v>
      </c>
      <c r="OT15" s="12">
        <v>0</v>
      </c>
      <c r="OU15" s="12">
        <v>0</v>
      </c>
      <c r="OV15" s="13"/>
      <c r="OW15" s="12">
        <v>0</v>
      </c>
      <c r="OX15" s="12">
        <v>0</v>
      </c>
      <c r="OY15" s="12">
        <v>0</v>
      </c>
      <c r="OZ15" s="12">
        <v>0</v>
      </c>
      <c r="PA15" s="13"/>
      <c r="PB15" s="12">
        <v>0</v>
      </c>
      <c r="PC15" s="12">
        <v>0</v>
      </c>
      <c r="PD15" s="12">
        <v>0</v>
      </c>
      <c r="PE15" s="12">
        <v>0</v>
      </c>
      <c r="PF15" s="13"/>
      <c r="PG15" s="12">
        <v>0</v>
      </c>
      <c r="PH15" s="12">
        <v>25000</v>
      </c>
      <c r="PI15" s="12">
        <v>0</v>
      </c>
      <c r="PJ15" s="12">
        <v>25000</v>
      </c>
      <c r="PK15" s="13"/>
      <c r="PL15" s="12">
        <v>0</v>
      </c>
      <c r="PM15" s="12">
        <v>0</v>
      </c>
      <c r="PN15" s="12">
        <v>0</v>
      </c>
      <c r="PO15" s="12">
        <v>0</v>
      </c>
      <c r="PP15" s="13"/>
      <c r="PQ15" s="12">
        <v>0</v>
      </c>
      <c r="PR15" s="12">
        <v>0</v>
      </c>
      <c r="PS15" s="12">
        <v>0</v>
      </c>
      <c r="PT15" s="12">
        <v>0</v>
      </c>
      <c r="PU15" s="13"/>
      <c r="PV15" s="12">
        <v>0</v>
      </c>
      <c r="PW15" s="12">
        <v>0</v>
      </c>
      <c r="PX15" s="12">
        <v>0</v>
      </c>
      <c r="PY15" s="12">
        <v>0</v>
      </c>
      <c r="PZ15" s="13"/>
      <c r="QA15" s="12">
        <v>0</v>
      </c>
      <c r="QB15" s="12">
        <v>0</v>
      </c>
      <c r="QC15" s="12">
        <v>0</v>
      </c>
      <c r="QD15" s="12">
        <v>0</v>
      </c>
      <c r="QE15" s="13"/>
      <c r="QF15" s="12">
        <v>0</v>
      </c>
      <c r="QG15" s="12">
        <v>0</v>
      </c>
      <c r="QH15" s="12">
        <v>0</v>
      </c>
      <c r="QI15" s="12">
        <v>0</v>
      </c>
      <c r="QJ15" s="13"/>
      <c r="QK15" s="12">
        <v>0</v>
      </c>
      <c r="QL15" s="12">
        <v>0</v>
      </c>
      <c r="QM15" s="12">
        <v>0</v>
      </c>
      <c r="QN15" s="12">
        <v>0</v>
      </c>
      <c r="QO15" s="13"/>
      <c r="QP15" s="12">
        <v>0</v>
      </c>
      <c r="QQ15" s="12">
        <v>0</v>
      </c>
      <c r="QR15" s="12">
        <v>0</v>
      </c>
      <c r="QS15" s="12">
        <v>0</v>
      </c>
      <c r="QT15" s="13"/>
      <c r="QU15" s="12">
        <v>0</v>
      </c>
      <c r="QV15" s="12">
        <v>67500</v>
      </c>
      <c r="QW15" s="12">
        <v>0</v>
      </c>
      <c r="QX15" s="12">
        <v>67500</v>
      </c>
      <c r="QY15" s="13"/>
      <c r="QZ15" s="12">
        <v>9500</v>
      </c>
      <c r="RA15" s="12">
        <v>47500</v>
      </c>
      <c r="RB15" s="12">
        <v>0</v>
      </c>
      <c r="RC15" s="12">
        <v>47500</v>
      </c>
      <c r="RD15" s="13"/>
      <c r="RE15" s="12">
        <v>33</v>
      </c>
      <c r="RF15" s="12">
        <v>770000</v>
      </c>
      <c r="RG15" s="12">
        <v>0</v>
      </c>
      <c r="RH15" s="12">
        <v>770000</v>
      </c>
      <c r="RI15" s="13"/>
      <c r="RJ15" s="12">
        <v>0</v>
      </c>
      <c r="RK15" s="12">
        <v>172870</v>
      </c>
      <c r="RL15" s="12">
        <v>0</v>
      </c>
      <c r="RM15" s="12">
        <v>172870</v>
      </c>
      <c r="RN15" s="13"/>
      <c r="RO15" s="12">
        <v>0</v>
      </c>
      <c r="RP15" s="12">
        <v>10000</v>
      </c>
      <c r="RQ15" s="12">
        <v>0</v>
      </c>
      <c r="RR15" s="12">
        <v>10000</v>
      </c>
      <c r="RS15" s="13"/>
      <c r="RT15" s="12">
        <v>0</v>
      </c>
      <c r="RU15" s="12">
        <v>100000</v>
      </c>
      <c r="RV15" s="12">
        <v>0</v>
      </c>
      <c r="RW15" s="12">
        <v>100000</v>
      </c>
      <c r="RX15" s="13"/>
      <c r="RY15" s="12">
        <v>0</v>
      </c>
      <c r="RZ15" s="12">
        <v>0</v>
      </c>
      <c r="SA15" s="12">
        <v>0</v>
      </c>
      <c r="SB15" s="12">
        <v>0</v>
      </c>
      <c r="SC15" s="13"/>
      <c r="SD15" s="12">
        <v>1</v>
      </c>
      <c r="SE15" s="12">
        <v>100000</v>
      </c>
      <c r="SF15" s="12">
        <v>0</v>
      </c>
      <c r="SG15" s="12">
        <v>100000</v>
      </c>
      <c r="SH15" s="13"/>
      <c r="SI15" s="12">
        <v>1</v>
      </c>
      <c r="SJ15" s="12">
        <v>25000</v>
      </c>
      <c r="SK15" s="12">
        <v>0</v>
      </c>
      <c r="SL15" s="12">
        <v>25000</v>
      </c>
      <c r="SM15" s="13"/>
      <c r="SN15" s="12">
        <v>1</v>
      </c>
      <c r="SO15" s="12">
        <v>600000</v>
      </c>
      <c r="SP15" s="12">
        <v>0</v>
      </c>
      <c r="SQ15" s="12">
        <v>600000</v>
      </c>
      <c r="SR15" s="13"/>
      <c r="SS15" s="12">
        <v>1</v>
      </c>
      <c r="ST15" s="12">
        <v>100000</v>
      </c>
      <c r="SU15" s="12">
        <v>0</v>
      </c>
      <c r="SV15" s="12">
        <v>100000</v>
      </c>
      <c r="SW15" s="13"/>
      <c r="SX15" s="12">
        <v>9</v>
      </c>
      <c r="SY15" s="12">
        <v>225000</v>
      </c>
      <c r="SZ15" s="12">
        <v>0</v>
      </c>
      <c r="TA15" s="12">
        <v>225000</v>
      </c>
      <c r="TB15" s="13"/>
      <c r="TC15" s="12">
        <v>9</v>
      </c>
      <c r="TD15" s="12">
        <v>108000</v>
      </c>
      <c r="TE15" s="12">
        <v>0</v>
      </c>
      <c r="TF15" s="12">
        <v>108000</v>
      </c>
      <c r="TG15" s="13"/>
      <c r="TH15" s="12">
        <v>175</v>
      </c>
      <c r="TI15" s="12">
        <v>175000</v>
      </c>
      <c r="TJ15" s="12">
        <v>0</v>
      </c>
      <c r="TK15" s="12">
        <v>175000</v>
      </c>
      <c r="TL15" s="13"/>
      <c r="TM15" s="12">
        <v>4335848.0232409053</v>
      </c>
      <c r="TN15" s="12">
        <v>8823727.4022668879</v>
      </c>
      <c r="TO15" s="12">
        <v>0</v>
      </c>
      <c r="TP15" s="12">
        <v>8823727.4022668879</v>
      </c>
      <c r="TQ15" s="13"/>
      <c r="TR15" s="12">
        <v>0</v>
      </c>
      <c r="TS15" s="12">
        <v>0</v>
      </c>
      <c r="TT15" s="12">
        <v>0</v>
      </c>
      <c r="TU15" s="12">
        <v>0</v>
      </c>
      <c r="TV15" s="13"/>
      <c r="TW15" s="12">
        <v>0</v>
      </c>
      <c r="TX15" s="12">
        <v>0</v>
      </c>
      <c r="TY15" s="12">
        <v>0</v>
      </c>
      <c r="TZ15" s="12">
        <v>0</v>
      </c>
      <c r="UA15" s="13"/>
      <c r="UB15" s="12">
        <v>1</v>
      </c>
      <c r="UC15" s="12">
        <v>134042.5</v>
      </c>
      <c r="UD15" s="12">
        <v>0</v>
      </c>
      <c r="UE15" s="12">
        <v>134042.5</v>
      </c>
      <c r="UF15" s="13"/>
      <c r="UG15" s="12">
        <v>0</v>
      </c>
      <c r="UH15" s="12">
        <v>0</v>
      </c>
      <c r="UI15" s="12">
        <v>0</v>
      </c>
      <c r="UJ15" s="12">
        <v>0</v>
      </c>
      <c r="UK15" s="13"/>
      <c r="UL15" s="12">
        <v>0</v>
      </c>
      <c r="UM15" s="12">
        <v>0</v>
      </c>
      <c r="UN15" s="12">
        <v>0</v>
      </c>
      <c r="UO15" s="12">
        <v>0</v>
      </c>
      <c r="UP15" s="13"/>
      <c r="UQ15" s="12">
        <v>0</v>
      </c>
      <c r="UR15" s="12">
        <v>1425000</v>
      </c>
      <c r="US15" s="12">
        <v>0</v>
      </c>
      <c r="UT15" s="12">
        <v>1425000</v>
      </c>
      <c r="UU15" s="13"/>
      <c r="UV15" s="12">
        <v>0</v>
      </c>
      <c r="UW15" s="12">
        <v>1179000</v>
      </c>
      <c r="UX15" s="12">
        <v>0</v>
      </c>
      <c r="UY15" s="12">
        <v>1179000</v>
      </c>
      <c r="UZ15" s="13"/>
      <c r="VA15" s="12">
        <v>0</v>
      </c>
      <c r="VB15" s="12">
        <v>0</v>
      </c>
      <c r="VC15" s="12">
        <v>0</v>
      </c>
      <c r="VD15" s="12">
        <v>0</v>
      </c>
      <c r="VE15" s="13"/>
      <c r="VF15" s="12">
        <v>0</v>
      </c>
      <c r="VG15" s="12">
        <v>0</v>
      </c>
      <c r="VH15" s="12">
        <v>0</v>
      </c>
      <c r="VI15" s="12">
        <v>0</v>
      </c>
      <c r="VJ15" s="13"/>
      <c r="VK15" s="12">
        <v>0</v>
      </c>
      <c r="VL15" s="12">
        <v>30431633.90226689</v>
      </c>
      <c r="VM15" s="12">
        <v>0</v>
      </c>
      <c r="VN15" s="12">
        <v>30431633.90226689</v>
      </c>
      <c r="VO15" s="13"/>
    </row>
    <row r="16" spans="1:587" ht="16.5" hidden="1">
      <c r="A16" s="10">
        <v>10</v>
      </c>
      <c r="B16" s="11" t="s">
        <v>12</v>
      </c>
      <c r="C16" s="12">
        <v>20</v>
      </c>
      <c r="D16" s="12">
        <v>53760</v>
      </c>
      <c r="E16" s="12">
        <v>0</v>
      </c>
      <c r="F16" s="12">
        <v>53760</v>
      </c>
      <c r="G16" s="13"/>
      <c r="H16" s="12">
        <v>0</v>
      </c>
      <c r="I16" s="12">
        <v>0</v>
      </c>
      <c r="J16" s="12">
        <v>0</v>
      </c>
      <c r="K16" s="12">
        <v>0</v>
      </c>
      <c r="L16" s="13"/>
      <c r="M16" s="12">
        <v>0</v>
      </c>
      <c r="N16" s="12">
        <v>0</v>
      </c>
      <c r="O16" s="12">
        <v>0</v>
      </c>
      <c r="P16" s="12">
        <v>0</v>
      </c>
      <c r="Q16" s="13"/>
      <c r="R16" s="12">
        <v>3</v>
      </c>
      <c r="S16" s="12">
        <v>45000</v>
      </c>
      <c r="T16" s="12">
        <v>0</v>
      </c>
      <c r="U16" s="12">
        <v>45000</v>
      </c>
      <c r="V16" s="13"/>
      <c r="W16" s="12">
        <v>0</v>
      </c>
      <c r="X16" s="12">
        <v>0</v>
      </c>
      <c r="Y16" s="12">
        <v>0</v>
      </c>
      <c r="Z16" s="12">
        <v>0</v>
      </c>
      <c r="AA16" s="13"/>
      <c r="AB16" s="12">
        <v>0</v>
      </c>
      <c r="AC16" s="12">
        <v>0</v>
      </c>
      <c r="AD16" s="12">
        <v>0</v>
      </c>
      <c r="AE16" s="12">
        <v>0</v>
      </c>
      <c r="AF16" s="13"/>
      <c r="AG16" s="12">
        <v>0</v>
      </c>
      <c r="AH16" s="12">
        <v>31000</v>
      </c>
      <c r="AI16" s="12">
        <v>0</v>
      </c>
      <c r="AJ16" s="12">
        <v>31000</v>
      </c>
      <c r="AK16" s="13"/>
      <c r="AL16" s="12">
        <v>64</v>
      </c>
      <c r="AM16" s="12">
        <v>128000</v>
      </c>
      <c r="AN16" s="12">
        <v>0</v>
      </c>
      <c r="AO16" s="12">
        <v>128000</v>
      </c>
      <c r="AP16" s="13"/>
      <c r="AQ16" s="12">
        <v>617</v>
      </c>
      <c r="AR16" s="12">
        <v>1542500</v>
      </c>
      <c r="AS16" s="12">
        <v>0</v>
      </c>
      <c r="AT16" s="12">
        <v>1542500</v>
      </c>
      <c r="AU16" s="13"/>
      <c r="AV16" s="12">
        <v>77</v>
      </c>
      <c r="AW16" s="12">
        <v>539000</v>
      </c>
      <c r="AX16" s="12">
        <v>0</v>
      </c>
      <c r="AY16" s="12">
        <v>539000</v>
      </c>
      <c r="AZ16" s="13"/>
      <c r="BA16" s="12">
        <v>0</v>
      </c>
      <c r="BB16" s="12">
        <v>0</v>
      </c>
      <c r="BC16" s="12">
        <v>0</v>
      </c>
      <c r="BD16" s="12">
        <v>0</v>
      </c>
      <c r="BE16" s="13"/>
      <c r="BF16" s="12">
        <v>118</v>
      </c>
      <c r="BG16" s="12">
        <v>94400</v>
      </c>
      <c r="BH16" s="12">
        <v>0</v>
      </c>
      <c r="BI16" s="12">
        <v>94400</v>
      </c>
      <c r="BJ16" s="13"/>
      <c r="BK16" s="12">
        <v>320</v>
      </c>
      <c r="BL16" s="12">
        <v>240000</v>
      </c>
      <c r="BM16" s="12">
        <v>0</v>
      </c>
      <c r="BN16" s="12">
        <v>240000</v>
      </c>
      <c r="BO16" s="13"/>
      <c r="BP16" s="12">
        <v>43</v>
      </c>
      <c r="BQ16" s="12">
        <v>645000</v>
      </c>
      <c r="BR16" s="12">
        <v>0</v>
      </c>
      <c r="BS16" s="12">
        <v>645000</v>
      </c>
      <c r="BT16" s="13"/>
      <c r="BU16" s="12">
        <v>0</v>
      </c>
      <c r="BV16" s="12">
        <v>0</v>
      </c>
      <c r="BW16" s="12">
        <v>0</v>
      </c>
      <c r="BX16" s="12">
        <v>0</v>
      </c>
      <c r="BY16" s="13"/>
      <c r="BZ16" s="12">
        <v>0</v>
      </c>
      <c r="CA16" s="12">
        <v>0</v>
      </c>
      <c r="CB16" s="12">
        <v>0</v>
      </c>
      <c r="CC16" s="12">
        <v>0</v>
      </c>
      <c r="CD16" s="13"/>
      <c r="CE16" s="12">
        <v>0</v>
      </c>
      <c r="CF16" s="12">
        <v>0</v>
      </c>
      <c r="CG16" s="12">
        <v>0</v>
      </c>
      <c r="CH16" s="12">
        <v>0</v>
      </c>
      <c r="CI16" s="13"/>
      <c r="CJ16" s="12">
        <v>0</v>
      </c>
      <c r="CK16" s="12">
        <v>0</v>
      </c>
      <c r="CL16" s="12">
        <v>0</v>
      </c>
      <c r="CM16" s="12">
        <v>0</v>
      </c>
      <c r="CN16" s="13"/>
      <c r="CO16" s="12">
        <v>0</v>
      </c>
      <c r="CP16" s="12">
        <v>0</v>
      </c>
      <c r="CQ16" s="12">
        <v>0</v>
      </c>
      <c r="CR16" s="12">
        <v>0</v>
      </c>
      <c r="CS16" s="13"/>
      <c r="CT16" s="12">
        <v>0</v>
      </c>
      <c r="CU16" s="12">
        <v>0</v>
      </c>
      <c r="CV16" s="12">
        <v>0</v>
      </c>
      <c r="CW16" s="12">
        <v>0</v>
      </c>
      <c r="CX16" s="13"/>
      <c r="CY16" s="12">
        <v>0</v>
      </c>
      <c r="CZ16" s="12">
        <v>0</v>
      </c>
      <c r="DA16" s="12">
        <v>0</v>
      </c>
      <c r="DB16" s="12">
        <v>0</v>
      </c>
      <c r="DC16" s="13"/>
      <c r="DD16" s="12">
        <v>0</v>
      </c>
      <c r="DE16" s="12">
        <v>0</v>
      </c>
      <c r="DF16" s="12">
        <v>0</v>
      </c>
      <c r="DG16" s="12">
        <v>0</v>
      </c>
      <c r="DH16" s="13"/>
      <c r="DI16" s="12">
        <v>0</v>
      </c>
      <c r="DJ16" s="12">
        <v>0</v>
      </c>
      <c r="DK16" s="12">
        <v>0</v>
      </c>
      <c r="DL16" s="12">
        <v>0</v>
      </c>
      <c r="DM16" s="13"/>
      <c r="DN16" s="12">
        <v>26</v>
      </c>
      <c r="DO16" s="12">
        <v>2600000</v>
      </c>
      <c r="DP16" s="12">
        <v>0</v>
      </c>
      <c r="DQ16" s="12">
        <v>2600000</v>
      </c>
      <c r="DR16" s="13"/>
      <c r="DS16" s="12">
        <v>0</v>
      </c>
      <c r="DT16" s="12">
        <v>0</v>
      </c>
      <c r="DU16" s="12">
        <v>0</v>
      </c>
      <c r="DV16" s="12">
        <v>0</v>
      </c>
      <c r="DW16" s="13"/>
      <c r="DX16" s="12">
        <v>0</v>
      </c>
      <c r="DY16" s="12">
        <v>155000</v>
      </c>
      <c r="DZ16" s="12">
        <v>0</v>
      </c>
      <c r="EA16" s="12">
        <v>155000</v>
      </c>
      <c r="EB16" s="13"/>
      <c r="EC16" s="12">
        <v>0</v>
      </c>
      <c r="ED16" s="12">
        <v>0</v>
      </c>
      <c r="EE16" s="12">
        <v>0</v>
      </c>
      <c r="EF16" s="12">
        <v>0</v>
      </c>
      <c r="EG16" s="13"/>
      <c r="EH16" s="12">
        <v>0</v>
      </c>
      <c r="EI16" s="12">
        <v>0</v>
      </c>
      <c r="EJ16" s="12">
        <v>0</v>
      </c>
      <c r="EK16" s="12">
        <v>0</v>
      </c>
      <c r="EL16" s="13"/>
      <c r="EM16" s="12">
        <v>0</v>
      </c>
      <c r="EN16" s="12">
        <v>0</v>
      </c>
      <c r="EO16" s="12">
        <v>0</v>
      </c>
      <c r="EP16" s="12">
        <v>0</v>
      </c>
      <c r="EQ16" s="13"/>
      <c r="ER16" s="12">
        <v>0</v>
      </c>
      <c r="ES16" s="12">
        <v>0</v>
      </c>
      <c r="ET16" s="12">
        <v>0</v>
      </c>
      <c r="EU16" s="12">
        <v>0</v>
      </c>
      <c r="EV16" s="13"/>
      <c r="EW16" s="12">
        <v>1</v>
      </c>
      <c r="EX16" s="12">
        <v>50000</v>
      </c>
      <c r="EY16" s="12">
        <v>0</v>
      </c>
      <c r="EZ16" s="12">
        <v>50000</v>
      </c>
      <c r="FA16" s="13"/>
      <c r="FB16" s="12">
        <v>1</v>
      </c>
      <c r="FC16" s="12">
        <v>50000</v>
      </c>
      <c r="FD16" s="12">
        <v>0</v>
      </c>
      <c r="FE16" s="12">
        <v>50000</v>
      </c>
      <c r="FF16" s="13"/>
      <c r="FG16" s="12">
        <v>14</v>
      </c>
      <c r="FH16" s="12">
        <v>700000</v>
      </c>
      <c r="FI16" s="12">
        <v>0</v>
      </c>
      <c r="FJ16" s="12">
        <v>700000</v>
      </c>
      <c r="FK16" s="13"/>
      <c r="FL16" s="12">
        <v>5</v>
      </c>
      <c r="FM16" s="12">
        <v>250000</v>
      </c>
      <c r="FN16" s="12">
        <v>0</v>
      </c>
      <c r="FO16" s="12">
        <v>250000</v>
      </c>
      <c r="FP16" s="13"/>
      <c r="FQ16" s="12">
        <v>0</v>
      </c>
      <c r="FR16" s="12">
        <v>0</v>
      </c>
      <c r="FS16" s="12">
        <v>0</v>
      </c>
      <c r="FT16" s="12">
        <v>0</v>
      </c>
      <c r="FU16" s="13"/>
      <c r="FV16" s="12">
        <v>0</v>
      </c>
      <c r="FW16" s="12">
        <v>0</v>
      </c>
      <c r="FX16" s="12">
        <v>0</v>
      </c>
      <c r="FY16" s="12">
        <v>0</v>
      </c>
      <c r="FZ16" s="13"/>
      <c r="GA16" s="12">
        <v>0</v>
      </c>
      <c r="GB16" s="12">
        <v>0</v>
      </c>
      <c r="GC16" s="12">
        <v>0</v>
      </c>
      <c r="GD16" s="12">
        <v>0</v>
      </c>
      <c r="GE16" s="13"/>
      <c r="GF16" s="12">
        <v>81</v>
      </c>
      <c r="GG16" s="12">
        <v>70000</v>
      </c>
      <c r="GH16" s="12">
        <v>0</v>
      </c>
      <c r="GI16" s="12">
        <v>70000</v>
      </c>
      <c r="GJ16" s="13"/>
      <c r="GK16" s="12">
        <v>734</v>
      </c>
      <c r="GL16" s="12">
        <v>220200</v>
      </c>
      <c r="GM16" s="12">
        <v>0</v>
      </c>
      <c r="GN16" s="12">
        <v>220200</v>
      </c>
      <c r="GO16" s="13"/>
      <c r="GP16" s="12">
        <v>0</v>
      </c>
      <c r="GQ16" s="12">
        <v>17000</v>
      </c>
      <c r="GR16" s="12">
        <v>0</v>
      </c>
      <c r="GS16" s="12">
        <v>17000</v>
      </c>
      <c r="GT16" s="13"/>
      <c r="GU16" s="12">
        <v>0</v>
      </c>
      <c r="GV16" s="12">
        <v>0</v>
      </c>
      <c r="GW16" s="12">
        <v>0</v>
      </c>
      <c r="GX16" s="12">
        <v>0</v>
      </c>
      <c r="GY16" s="13"/>
      <c r="GZ16" s="12">
        <v>208</v>
      </c>
      <c r="HA16" s="12">
        <v>1040000</v>
      </c>
      <c r="HB16" s="12">
        <v>0</v>
      </c>
      <c r="HC16" s="12">
        <v>1040000</v>
      </c>
      <c r="HD16" s="13"/>
      <c r="HE16" s="12">
        <v>0</v>
      </c>
      <c r="HF16" s="12">
        <v>0</v>
      </c>
      <c r="HG16" s="12">
        <v>0</v>
      </c>
      <c r="HH16" s="12">
        <v>0</v>
      </c>
      <c r="HI16" s="13"/>
      <c r="HJ16" s="12">
        <v>97</v>
      </c>
      <c r="HK16" s="12">
        <v>1455000</v>
      </c>
      <c r="HL16" s="12">
        <v>0</v>
      </c>
      <c r="HM16" s="12">
        <v>1455000</v>
      </c>
      <c r="HN16" s="13"/>
      <c r="HO16" s="12">
        <v>1300</v>
      </c>
      <c r="HP16" s="12">
        <v>377000</v>
      </c>
      <c r="HQ16" s="12">
        <v>0</v>
      </c>
      <c r="HR16" s="12">
        <v>377000</v>
      </c>
      <c r="HS16" s="13"/>
      <c r="HT16" s="12">
        <v>0</v>
      </c>
      <c r="HU16" s="12">
        <v>92000</v>
      </c>
      <c r="HV16" s="12">
        <v>0</v>
      </c>
      <c r="HW16" s="12">
        <v>92000</v>
      </c>
      <c r="HX16" s="13"/>
      <c r="HY16" s="12">
        <v>0</v>
      </c>
      <c r="HZ16" s="12">
        <v>0</v>
      </c>
      <c r="IA16" s="12">
        <v>0</v>
      </c>
      <c r="IB16" s="12">
        <v>0</v>
      </c>
      <c r="IC16" s="13"/>
      <c r="ID16" s="12">
        <v>0</v>
      </c>
      <c r="IE16" s="12">
        <v>0</v>
      </c>
      <c r="IF16" s="12">
        <v>0</v>
      </c>
      <c r="IG16" s="12">
        <v>0</v>
      </c>
      <c r="IH16" s="13"/>
      <c r="II16" s="12">
        <v>0</v>
      </c>
      <c r="IJ16" s="12">
        <v>280900</v>
      </c>
      <c r="IK16" s="12">
        <v>0</v>
      </c>
      <c r="IL16" s="12">
        <v>280900</v>
      </c>
      <c r="IM16" s="13"/>
      <c r="IN16" s="12">
        <v>300</v>
      </c>
      <c r="IO16" s="12">
        <v>6998.9999999999991</v>
      </c>
      <c r="IP16" s="12">
        <v>0</v>
      </c>
      <c r="IQ16" s="12">
        <v>6998.9999999999991</v>
      </c>
      <c r="IR16" s="13"/>
      <c r="IS16" s="12">
        <v>0</v>
      </c>
      <c r="IT16" s="12">
        <v>0</v>
      </c>
      <c r="IU16" s="12">
        <v>0</v>
      </c>
      <c r="IV16" s="12">
        <v>0</v>
      </c>
      <c r="IW16" s="13"/>
      <c r="IX16" s="12"/>
      <c r="IY16" s="12">
        <v>0</v>
      </c>
      <c r="IZ16" s="12">
        <v>0</v>
      </c>
      <c r="JA16" s="12">
        <v>0</v>
      </c>
      <c r="JB16" s="13"/>
      <c r="JC16" s="12">
        <v>0</v>
      </c>
      <c r="JD16" s="12">
        <v>0</v>
      </c>
      <c r="JE16" s="12">
        <v>0</v>
      </c>
      <c r="JF16" s="12">
        <v>0</v>
      </c>
      <c r="JG16" s="13"/>
      <c r="JH16" s="12"/>
      <c r="JI16" s="12">
        <v>0</v>
      </c>
      <c r="JJ16" s="12">
        <v>0</v>
      </c>
      <c r="JK16" s="12">
        <v>0</v>
      </c>
      <c r="JL16" s="13"/>
      <c r="JM16" s="12"/>
      <c r="JN16" s="12">
        <v>0</v>
      </c>
      <c r="JO16" s="12">
        <v>0</v>
      </c>
      <c r="JP16" s="12">
        <v>0</v>
      </c>
      <c r="JQ16" s="13"/>
      <c r="JR16" s="12"/>
      <c r="JS16" s="12">
        <v>3719820</v>
      </c>
      <c r="JT16" s="12">
        <v>0</v>
      </c>
      <c r="JU16" s="12">
        <v>3719820</v>
      </c>
      <c r="JV16" s="13"/>
      <c r="JW16" s="12"/>
      <c r="JX16" s="12">
        <v>0</v>
      </c>
      <c r="JY16" s="12">
        <v>0</v>
      </c>
      <c r="JZ16" s="12">
        <v>0</v>
      </c>
      <c r="KA16" s="13"/>
      <c r="KB16" s="12">
        <v>1605.2</v>
      </c>
      <c r="KC16" s="12">
        <v>321040</v>
      </c>
      <c r="KD16" s="12">
        <v>0</v>
      </c>
      <c r="KE16" s="12">
        <v>321040</v>
      </c>
      <c r="KF16" s="13"/>
      <c r="KG16" s="12">
        <v>0</v>
      </c>
      <c r="KH16" s="12">
        <v>0</v>
      </c>
      <c r="KI16" s="12">
        <v>0</v>
      </c>
      <c r="KJ16" s="12">
        <v>0</v>
      </c>
      <c r="KK16" s="13"/>
      <c r="KL16" s="12">
        <v>0</v>
      </c>
      <c r="KM16" s="12">
        <v>0</v>
      </c>
      <c r="KN16" s="12">
        <v>0</v>
      </c>
      <c r="KO16" s="12">
        <v>0</v>
      </c>
      <c r="KP16" s="13"/>
      <c r="KQ16" s="12">
        <v>0</v>
      </c>
      <c r="KR16" s="12">
        <v>0</v>
      </c>
      <c r="KS16" s="12">
        <v>0</v>
      </c>
      <c r="KT16" s="12">
        <v>0</v>
      </c>
      <c r="KU16" s="13"/>
      <c r="KV16" s="12">
        <v>0</v>
      </c>
      <c r="KW16" s="89">
        <v>0</v>
      </c>
      <c r="KX16" s="12">
        <v>0</v>
      </c>
      <c r="KY16" s="12">
        <v>0</v>
      </c>
      <c r="KZ16" s="13"/>
      <c r="LA16" s="12">
        <v>0</v>
      </c>
      <c r="LB16" s="12">
        <v>0</v>
      </c>
      <c r="LC16" s="12">
        <v>0</v>
      </c>
      <c r="LD16" s="12">
        <v>0</v>
      </c>
      <c r="LE16" s="13"/>
      <c r="LF16" s="12">
        <v>0</v>
      </c>
      <c r="LG16" s="12">
        <v>0</v>
      </c>
      <c r="LH16" s="12">
        <v>0</v>
      </c>
      <c r="LI16" s="12">
        <v>0</v>
      </c>
      <c r="LJ16" s="13"/>
      <c r="LK16" s="12">
        <v>0</v>
      </c>
      <c r="LL16" s="12">
        <v>0</v>
      </c>
      <c r="LM16" s="12">
        <v>0</v>
      </c>
      <c r="LN16" s="12">
        <v>0</v>
      </c>
      <c r="LO16" s="13"/>
      <c r="LP16" s="12">
        <v>4542</v>
      </c>
      <c r="LQ16" s="12">
        <v>1135500</v>
      </c>
      <c r="LR16" s="12">
        <v>0</v>
      </c>
      <c r="LS16" s="12">
        <v>1135500</v>
      </c>
      <c r="LT16" s="13"/>
      <c r="LU16" s="12">
        <v>0</v>
      </c>
      <c r="LV16" s="12">
        <v>0</v>
      </c>
      <c r="LW16" s="12">
        <v>0</v>
      </c>
      <c r="LX16" s="12">
        <v>0</v>
      </c>
      <c r="LY16" s="13"/>
      <c r="LZ16" s="12">
        <v>0</v>
      </c>
      <c r="MA16" s="12">
        <v>0</v>
      </c>
      <c r="MB16" s="12">
        <v>0</v>
      </c>
      <c r="MC16" s="12">
        <v>0</v>
      </c>
      <c r="MD16" s="13"/>
      <c r="ME16" s="12">
        <v>0</v>
      </c>
      <c r="MF16" s="12">
        <v>0</v>
      </c>
      <c r="MG16" s="12">
        <v>0</v>
      </c>
      <c r="MH16" s="12">
        <v>0</v>
      </c>
      <c r="MI16" s="13"/>
      <c r="MJ16" s="12">
        <v>0</v>
      </c>
      <c r="MK16" s="12">
        <v>0</v>
      </c>
      <c r="ML16" s="12">
        <v>0</v>
      </c>
      <c r="MM16" s="12">
        <v>0</v>
      </c>
      <c r="MN16" s="13"/>
      <c r="MO16" s="12">
        <v>43</v>
      </c>
      <c r="MP16" s="12">
        <v>1820964</v>
      </c>
      <c r="MQ16" s="12">
        <v>0</v>
      </c>
      <c r="MR16" s="12">
        <v>1820964</v>
      </c>
      <c r="MS16" s="13"/>
      <c r="MT16" s="12">
        <v>0</v>
      </c>
      <c r="MU16" s="12">
        <v>0</v>
      </c>
      <c r="MV16" s="12">
        <v>0</v>
      </c>
      <c r="MW16" s="12">
        <v>0</v>
      </c>
      <c r="MX16" s="13"/>
      <c r="MY16" s="12">
        <v>10</v>
      </c>
      <c r="MZ16" s="12">
        <v>25000</v>
      </c>
      <c r="NA16" s="12">
        <v>0</v>
      </c>
      <c r="NB16" s="12">
        <v>25000</v>
      </c>
      <c r="NC16" s="13"/>
      <c r="ND16" s="12">
        <v>0</v>
      </c>
      <c r="NE16" s="12">
        <v>0</v>
      </c>
      <c r="NF16" s="12">
        <v>0</v>
      </c>
      <c r="NG16" s="12">
        <v>0</v>
      </c>
      <c r="NH16" s="13"/>
      <c r="NI16" s="12">
        <v>6439</v>
      </c>
      <c r="NJ16" s="12">
        <v>463558</v>
      </c>
      <c r="NK16" s="12">
        <v>0</v>
      </c>
      <c r="NL16" s="12">
        <v>463558</v>
      </c>
      <c r="NM16" s="13"/>
      <c r="NN16" s="12">
        <v>27</v>
      </c>
      <c r="NO16" s="12">
        <v>270000</v>
      </c>
      <c r="NP16" s="12">
        <v>0</v>
      </c>
      <c r="NQ16" s="12">
        <v>270000</v>
      </c>
      <c r="NR16" s="13"/>
      <c r="NS16" s="12">
        <v>0</v>
      </c>
      <c r="NT16" s="12">
        <v>0</v>
      </c>
      <c r="NU16" s="12">
        <v>0</v>
      </c>
      <c r="NV16" s="12">
        <v>0</v>
      </c>
      <c r="NW16" s="13"/>
      <c r="NX16" s="12">
        <v>0</v>
      </c>
      <c r="NY16" s="12">
        <v>0</v>
      </c>
      <c r="NZ16" s="12">
        <v>0</v>
      </c>
      <c r="OA16" s="12">
        <v>0</v>
      </c>
      <c r="OB16" s="13"/>
      <c r="OC16" s="12">
        <v>0</v>
      </c>
      <c r="OD16" s="12">
        <v>0</v>
      </c>
      <c r="OE16" s="12">
        <v>0</v>
      </c>
      <c r="OF16" s="12">
        <v>0</v>
      </c>
      <c r="OG16" s="13"/>
      <c r="OH16" s="12">
        <v>0</v>
      </c>
      <c r="OI16" s="12">
        <v>0</v>
      </c>
      <c r="OJ16" s="12">
        <v>0</v>
      </c>
      <c r="OK16" s="12">
        <v>0</v>
      </c>
      <c r="OL16" s="13"/>
      <c r="OM16" s="12">
        <v>0</v>
      </c>
      <c r="ON16" s="12">
        <v>0</v>
      </c>
      <c r="OO16" s="12">
        <v>0</v>
      </c>
      <c r="OP16" s="12">
        <v>0</v>
      </c>
      <c r="OQ16" s="13"/>
      <c r="OR16" s="12">
        <v>0</v>
      </c>
      <c r="OS16" s="12">
        <v>0</v>
      </c>
      <c r="OT16" s="12">
        <v>0</v>
      </c>
      <c r="OU16" s="12">
        <v>0</v>
      </c>
      <c r="OV16" s="13"/>
      <c r="OW16" s="12">
        <v>0</v>
      </c>
      <c r="OX16" s="12">
        <v>0</v>
      </c>
      <c r="OY16" s="12">
        <v>0</v>
      </c>
      <c r="OZ16" s="12">
        <v>0</v>
      </c>
      <c r="PA16" s="13"/>
      <c r="PB16" s="12">
        <v>0</v>
      </c>
      <c r="PC16" s="12">
        <v>0</v>
      </c>
      <c r="PD16" s="12">
        <v>0</v>
      </c>
      <c r="PE16" s="12">
        <v>0</v>
      </c>
      <c r="PF16" s="13"/>
      <c r="PG16" s="12">
        <v>0</v>
      </c>
      <c r="PH16" s="12">
        <v>30000</v>
      </c>
      <c r="PI16" s="12">
        <v>0</v>
      </c>
      <c r="PJ16" s="12">
        <v>30000</v>
      </c>
      <c r="PK16" s="13"/>
      <c r="PL16" s="12">
        <v>0</v>
      </c>
      <c r="PM16" s="12">
        <v>0</v>
      </c>
      <c r="PN16" s="12">
        <v>0</v>
      </c>
      <c r="PO16" s="12">
        <v>0</v>
      </c>
      <c r="PP16" s="13"/>
      <c r="PQ16" s="12">
        <v>0</v>
      </c>
      <c r="PR16" s="12">
        <v>0</v>
      </c>
      <c r="PS16" s="12">
        <v>0</v>
      </c>
      <c r="PT16" s="12">
        <v>0</v>
      </c>
      <c r="PU16" s="13"/>
      <c r="PV16" s="12">
        <v>0</v>
      </c>
      <c r="PW16" s="12">
        <v>0</v>
      </c>
      <c r="PX16" s="12">
        <v>0</v>
      </c>
      <c r="PY16" s="12">
        <v>0</v>
      </c>
      <c r="PZ16" s="13"/>
      <c r="QA16" s="12">
        <v>0</v>
      </c>
      <c r="QB16" s="12">
        <v>0</v>
      </c>
      <c r="QC16" s="12">
        <v>0</v>
      </c>
      <c r="QD16" s="12">
        <v>0</v>
      </c>
      <c r="QE16" s="13"/>
      <c r="QF16" s="12">
        <v>0</v>
      </c>
      <c r="QG16" s="12">
        <v>0</v>
      </c>
      <c r="QH16" s="12">
        <v>0</v>
      </c>
      <c r="QI16" s="12">
        <v>0</v>
      </c>
      <c r="QJ16" s="13"/>
      <c r="QK16" s="12">
        <v>0</v>
      </c>
      <c r="QL16" s="12">
        <v>0</v>
      </c>
      <c r="QM16" s="12">
        <v>0</v>
      </c>
      <c r="QN16" s="12">
        <v>0</v>
      </c>
      <c r="QO16" s="13"/>
      <c r="QP16" s="12">
        <v>0</v>
      </c>
      <c r="QQ16" s="12">
        <v>0</v>
      </c>
      <c r="QR16" s="12">
        <v>0</v>
      </c>
      <c r="QS16" s="12">
        <v>0</v>
      </c>
      <c r="QT16" s="13"/>
      <c r="QU16" s="12">
        <v>0</v>
      </c>
      <c r="QV16" s="12">
        <v>90000</v>
      </c>
      <c r="QW16" s="12">
        <v>0</v>
      </c>
      <c r="QX16" s="12">
        <v>90000</v>
      </c>
      <c r="QY16" s="13"/>
      <c r="QZ16" s="12">
        <v>14000</v>
      </c>
      <c r="RA16" s="12">
        <v>70000</v>
      </c>
      <c r="RB16" s="12">
        <v>0</v>
      </c>
      <c r="RC16" s="12">
        <v>70000</v>
      </c>
      <c r="RD16" s="13"/>
      <c r="RE16" s="12">
        <v>30</v>
      </c>
      <c r="RF16" s="12">
        <v>710000</v>
      </c>
      <c r="RG16" s="12">
        <v>0</v>
      </c>
      <c r="RH16" s="12">
        <v>710000</v>
      </c>
      <c r="RI16" s="13"/>
      <c r="RJ16" s="12">
        <v>0</v>
      </c>
      <c r="RK16" s="12">
        <v>108560</v>
      </c>
      <c r="RL16" s="12">
        <v>0</v>
      </c>
      <c r="RM16" s="12">
        <v>108560</v>
      </c>
      <c r="RN16" s="13"/>
      <c r="RO16" s="12">
        <v>0</v>
      </c>
      <c r="RP16" s="12">
        <v>10000</v>
      </c>
      <c r="RQ16" s="12">
        <v>0</v>
      </c>
      <c r="RR16" s="12">
        <v>10000</v>
      </c>
      <c r="RS16" s="13"/>
      <c r="RT16" s="12">
        <v>0</v>
      </c>
      <c r="RU16" s="12">
        <v>100000</v>
      </c>
      <c r="RV16" s="12">
        <v>0</v>
      </c>
      <c r="RW16" s="12">
        <v>100000</v>
      </c>
      <c r="RX16" s="13"/>
      <c r="RY16" s="12">
        <v>0</v>
      </c>
      <c r="RZ16" s="12">
        <v>475000</v>
      </c>
      <c r="SA16" s="12">
        <v>0</v>
      </c>
      <c r="SB16" s="12">
        <v>475000</v>
      </c>
      <c r="SC16" s="13"/>
      <c r="SD16" s="12">
        <v>1</v>
      </c>
      <c r="SE16" s="12">
        <v>100000</v>
      </c>
      <c r="SF16" s="12">
        <v>0</v>
      </c>
      <c r="SG16" s="12">
        <v>100000</v>
      </c>
      <c r="SH16" s="13"/>
      <c r="SI16" s="12">
        <v>1</v>
      </c>
      <c r="SJ16" s="12">
        <v>25000</v>
      </c>
      <c r="SK16" s="12">
        <v>0</v>
      </c>
      <c r="SL16" s="12">
        <v>25000</v>
      </c>
      <c r="SM16" s="13"/>
      <c r="SN16" s="12">
        <v>1</v>
      </c>
      <c r="SO16" s="12">
        <v>600000</v>
      </c>
      <c r="SP16" s="12">
        <v>0</v>
      </c>
      <c r="SQ16" s="12">
        <v>600000</v>
      </c>
      <c r="SR16" s="13"/>
      <c r="SS16" s="12">
        <v>1</v>
      </c>
      <c r="ST16" s="12">
        <v>100000</v>
      </c>
      <c r="SU16" s="12">
        <v>0</v>
      </c>
      <c r="SV16" s="12">
        <v>100000</v>
      </c>
      <c r="SW16" s="13"/>
      <c r="SX16" s="12">
        <v>19</v>
      </c>
      <c r="SY16" s="12">
        <v>475000</v>
      </c>
      <c r="SZ16" s="12">
        <v>0</v>
      </c>
      <c r="TA16" s="12">
        <v>475000</v>
      </c>
      <c r="TB16" s="13"/>
      <c r="TC16" s="12">
        <v>19</v>
      </c>
      <c r="TD16" s="12">
        <v>228000</v>
      </c>
      <c r="TE16" s="12">
        <v>0</v>
      </c>
      <c r="TF16" s="12">
        <v>228000</v>
      </c>
      <c r="TG16" s="13"/>
      <c r="TH16" s="12">
        <v>280</v>
      </c>
      <c r="TI16" s="12">
        <v>280000</v>
      </c>
      <c r="TJ16" s="12">
        <v>0</v>
      </c>
      <c r="TK16" s="12">
        <v>280000</v>
      </c>
      <c r="TL16" s="13"/>
      <c r="TM16" s="12">
        <v>5895318.6902573891</v>
      </c>
      <c r="TN16" s="12">
        <v>15596554.629447237</v>
      </c>
      <c r="TO16" s="12">
        <v>0</v>
      </c>
      <c r="TP16" s="12">
        <v>15596554.629447237</v>
      </c>
      <c r="TQ16" s="13"/>
      <c r="TR16" s="12">
        <v>0</v>
      </c>
      <c r="TS16" s="12">
        <v>0</v>
      </c>
      <c r="TT16" s="12">
        <v>0</v>
      </c>
      <c r="TU16" s="12">
        <v>0</v>
      </c>
      <c r="TV16" s="13"/>
      <c r="TW16" s="12">
        <v>0</v>
      </c>
      <c r="TX16" s="12">
        <v>0</v>
      </c>
      <c r="TY16" s="12">
        <v>0</v>
      </c>
      <c r="TZ16" s="12">
        <v>0</v>
      </c>
      <c r="UA16" s="13"/>
      <c r="UB16" s="12">
        <v>1</v>
      </c>
      <c r="UC16" s="12">
        <v>134042.5</v>
      </c>
      <c r="UD16" s="12">
        <v>0</v>
      </c>
      <c r="UE16" s="12">
        <v>134042.5</v>
      </c>
      <c r="UF16" s="13"/>
      <c r="UG16" s="12">
        <v>0</v>
      </c>
      <c r="UH16" s="12">
        <v>0</v>
      </c>
      <c r="UI16" s="12">
        <v>0</v>
      </c>
      <c r="UJ16" s="12">
        <v>0</v>
      </c>
      <c r="UK16" s="13"/>
      <c r="UL16" s="12">
        <v>0</v>
      </c>
      <c r="UM16" s="12">
        <v>0</v>
      </c>
      <c r="UN16" s="12">
        <v>0</v>
      </c>
      <c r="UO16" s="12">
        <v>0</v>
      </c>
      <c r="UP16" s="13"/>
      <c r="UQ16" s="12">
        <v>0</v>
      </c>
      <c r="UR16" s="12">
        <v>2475000</v>
      </c>
      <c r="US16" s="12">
        <v>0</v>
      </c>
      <c r="UT16" s="12">
        <v>2475000</v>
      </c>
      <c r="UU16" s="13"/>
      <c r="UV16" s="12">
        <v>0</v>
      </c>
      <c r="UW16" s="12">
        <v>1094250</v>
      </c>
      <c r="UX16" s="12">
        <v>0</v>
      </c>
      <c r="UY16" s="12">
        <v>1094250</v>
      </c>
      <c r="UZ16" s="13"/>
      <c r="VA16" s="12">
        <v>0</v>
      </c>
      <c r="VB16" s="12">
        <v>0</v>
      </c>
      <c r="VC16" s="12">
        <v>0</v>
      </c>
      <c r="VD16" s="12">
        <v>0</v>
      </c>
      <c r="VE16" s="13"/>
      <c r="VF16" s="12">
        <v>0</v>
      </c>
      <c r="VG16" s="12">
        <v>0</v>
      </c>
      <c r="VH16" s="12">
        <v>0</v>
      </c>
      <c r="VI16" s="12">
        <v>0</v>
      </c>
      <c r="VJ16" s="13"/>
      <c r="VK16" s="12">
        <v>0</v>
      </c>
      <c r="VL16" s="12">
        <v>41140048.129447237</v>
      </c>
      <c r="VM16" s="12">
        <v>0</v>
      </c>
      <c r="VN16" s="12">
        <v>41140048.129447237</v>
      </c>
      <c r="VO16" s="13"/>
    </row>
    <row r="17" spans="1:587" ht="16.5" hidden="1">
      <c r="A17" s="10">
        <v>11</v>
      </c>
      <c r="B17" s="11" t="s">
        <v>13</v>
      </c>
      <c r="C17" s="12">
        <v>30</v>
      </c>
      <c r="D17" s="12">
        <v>80640</v>
      </c>
      <c r="E17" s="12">
        <v>0</v>
      </c>
      <c r="F17" s="12">
        <v>80640</v>
      </c>
      <c r="G17" s="13"/>
      <c r="H17" s="12">
        <v>0</v>
      </c>
      <c r="I17" s="12">
        <v>0</v>
      </c>
      <c r="J17" s="12">
        <v>0</v>
      </c>
      <c r="K17" s="12">
        <v>0</v>
      </c>
      <c r="L17" s="13"/>
      <c r="M17" s="12">
        <v>0</v>
      </c>
      <c r="N17" s="12">
        <v>0</v>
      </c>
      <c r="O17" s="12">
        <v>0</v>
      </c>
      <c r="P17" s="12">
        <v>0</v>
      </c>
      <c r="Q17" s="13"/>
      <c r="R17" s="12">
        <v>3</v>
      </c>
      <c r="S17" s="12">
        <v>45000</v>
      </c>
      <c r="T17" s="12">
        <v>0</v>
      </c>
      <c r="U17" s="12">
        <v>45000</v>
      </c>
      <c r="V17" s="13"/>
      <c r="W17" s="12">
        <v>0</v>
      </c>
      <c r="X17" s="12">
        <v>0</v>
      </c>
      <c r="Y17" s="12">
        <v>0</v>
      </c>
      <c r="Z17" s="12">
        <v>0</v>
      </c>
      <c r="AA17" s="13"/>
      <c r="AB17" s="12">
        <v>0</v>
      </c>
      <c r="AC17" s="12">
        <v>0</v>
      </c>
      <c r="AD17" s="12">
        <v>0</v>
      </c>
      <c r="AE17" s="12">
        <v>0</v>
      </c>
      <c r="AF17" s="13"/>
      <c r="AG17" s="12">
        <v>0</v>
      </c>
      <c r="AH17" s="12">
        <v>130000</v>
      </c>
      <c r="AI17" s="12">
        <v>0</v>
      </c>
      <c r="AJ17" s="12">
        <v>130000</v>
      </c>
      <c r="AK17" s="13"/>
      <c r="AL17" s="12">
        <v>58</v>
      </c>
      <c r="AM17" s="12">
        <v>116000</v>
      </c>
      <c r="AN17" s="12">
        <v>0</v>
      </c>
      <c r="AO17" s="12">
        <v>116000</v>
      </c>
      <c r="AP17" s="13"/>
      <c r="AQ17" s="12">
        <v>644</v>
      </c>
      <c r="AR17" s="12">
        <v>1610000</v>
      </c>
      <c r="AS17" s="12">
        <v>0</v>
      </c>
      <c r="AT17" s="12">
        <v>1610000</v>
      </c>
      <c r="AU17" s="13"/>
      <c r="AV17" s="12">
        <v>66</v>
      </c>
      <c r="AW17" s="12">
        <v>462000</v>
      </c>
      <c r="AX17" s="12">
        <v>0</v>
      </c>
      <c r="AY17" s="12">
        <v>462000</v>
      </c>
      <c r="AZ17" s="13"/>
      <c r="BA17" s="12">
        <v>0</v>
      </c>
      <c r="BB17" s="12">
        <v>0</v>
      </c>
      <c r="BC17" s="12">
        <v>0</v>
      </c>
      <c r="BD17" s="12">
        <v>0</v>
      </c>
      <c r="BE17" s="13"/>
      <c r="BF17" s="12">
        <v>106</v>
      </c>
      <c r="BG17" s="12">
        <v>84800</v>
      </c>
      <c r="BH17" s="12">
        <v>0</v>
      </c>
      <c r="BI17" s="12">
        <v>84800</v>
      </c>
      <c r="BJ17" s="13"/>
      <c r="BK17" s="12">
        <v>281</v>
      </c>
      <c r="BL17" s="12">
        <v>210750</v>
      </c>
      <c r="BM17" s="12">
        <v>0</v>
      </c>
      <c r="BN17" s="12">
        <v>210750</v>
      </c>
      <c r="BO17" s="13"/>
      <c r="BP17" s="12">
        <v>33</v>
      </c>
      <c r="BQ17" s="12">
        <v>495000</v>
      </c>
      <c r="BR17" s="12">
        <v>0</v>
      </c>
      <c r="BS17" s="12">
        <v>495000</v>
      </c>
      <c r="BT17" s="13"/>
      <c r="BU17" s="12">
        <v>1</v>
      </c>
      <c r="BV17" s="12">
        <v>2462978</v>
      </c>
      <c r="BW17" s="12">
        <v>0</v>
      </c>
      <c r="BX17" s="12">
        <v>2462978</v>
      </c>
      <c r="BY17" s="13"/>
      <c r="BZ17" s="12">
        <v>0</v>
      </c>
      <c r="CA17" s="12">
        <v>0</v>
      </c>
      <c r="CB17" s="12">
        <v>0</v>
      </c>
      <c r="CC17" s="12">
        <v>0</v>
      </c>
      <c r="CD17" s="13"/>
      <c r="CE17" s="12">
        <v>0</v>
      </c>
      <c r="CF17" s="12">
        <v>0</v>
      </c>
      <c r="CG17" s="12">
        <v>0</v>
      </c>
      <c r="CH17" s="12">
        <v>0</v>
      </c>
      <c r="CI17" s="13"/>
      <c r="CJ17" s="12">
        <v>0</v>
      </c>
      <c r="CK17" s="12">
        <v>0</v>
      </c>
      <c r="CL17" s="12">
        <v>0</v>
      </c>
      <c r="CM17" s="12">
        <v>0</v>
      </c>
      <c r="CN17" s="13"/>
      <c r="CO17" s="12">
        <v>0</v>
      </c>
      <c r="CP17" s="12">
        <v>0</v>
      </c>
      <c r="CQ17" s="12">
        <v>0</v>
      </c>
      <c r="CR17" s="12">
        <v>0</v>
      </c>
      <c r="CS17" s="13"/>
      <c r="CT17" s="12">
        <v>0</v>
      </c>
      <c r="CU17" s="12">
        <v>0</v>
      </c>
      <c r="CV17" s="12">
        <v>0</v>
      </c>
      <c r="CW17" s="12">
        <v>0</v>
      </c>
      <c r="CX17" s="13"/>
      <c r="CY17" s="12">
        <v>0</v>
      </c>
      <c r="CZ17" s="12">
        <v>0</v>
      </c>
      <c r="DA17" s="12">
        <v>0</v>
      </c>
      <c r="DB17" s="12">
        <v>0</v>
      </c>
      <c r="DC17" s="13"/>
      <c r="DD17" s="12">
        <v>0</v>
      </c>
      <c r="DE17" s="12">
        <v>0</v>
      </c>
      <c r="DF17" s="12">
        <v>0</v>
      </c>
      <c r="DG17" s="12">
        <v>0</v>
      </c>
      <c r="DH17" s="13"/>
      <c r="DI17" s="12">
        <v>0</v>
      </c>
      <c r="DJ17" s="12">
        <v>0</v>
      </c>
      <c r="DK17" s="12">
        <v>0</v>
      </c>
      <c r="DL17" s="12">
        <v>0</v>
      </c>
      <c r="DM17" s="13"/>
      <c r="DN17" s="12">
        <v>21</v>
      </c>
      <c r="DO17" s="12">
        <v>2100000</v>
      </c>
      <c r="DP17" s="12">
        <v>0</v>
      </c>
      <c r="DQ17" s="12">
        <v>2100000</v>
      </c>
      <c r="DR17" s="13"/>
      <c r="DS17" s="12">
        <v>0</v>
      </c>
      <c r="DT17" s="12">
        <v>0</v>
      </c>
      <c r="DU17" s="12">
        <v>0</v>
      </c>
      <c r="DV17" s="12">
        <v>0</v>
      </c>
      <c r="DW17" s="13"/>
      <c r="DX17" s="12">
        <v>0</v>
      </c>
      <c r="DY17" s="12">
        <v>15000</v>
      </c>
      <c r="DZ17" s="12">
        <v>0</v>
      </c>
      <c r="EA17" s="12">
        <v>15000</v>
      </c>
      <c r="EB17" s="13"/>
      <c r="EC17" s="12">
        <v>0</v>
      </c>
      <c r="ED17" s="12">
        <v>0</v>
      </c>
      <c r="EE17" s="12">
        <v>0</v>
      </c>
      <c r="EF17" s="12">
        <v>0</v>
      </c>
      <c r="EG17" s="13"/>
      <c r="EH17" s="12">
        <v>0</v>
      </c>
      <c r="EI17" s="12">
        <v>0</v>
      </c>
      <c r="EJ17" s="12">
        <v>0</v>
      </c>
      <c r="EK17" s="12">
        <v>0</v>
      </c>
      <c r="EL17" s="13"/>
      <c r="EM17" s="12">
        <v>0</v>
      </c>
      <c r="EN17" s="12">
        <v>125000</v>
      </c>
      <c r="EO17" s="12">
        <v>0</v>
      </c>
      <c r="EP17" s="12">
        <v>125000</v>
      </c>
      <c r="EQ17" s="13"/>
      <c r="ER17" s="12">
        <v>1</v>
      </c>
      <c r="ES17" s="12">
        <v>200000</v>
      </c>
      <c r="ET17" s="12">
        <v>0</v>
      </c>
      <c r="EU17" s="12">
        <v>200000</v>
      </c>
      <c r="EV17" s="13"/>
      <c r="EW17" s="12">
        <v>1</v>
      </c>
      <c r="EX17" s="12">
        <v>50000</v>
      </c>
      <c r="EY17" s="12">
        <v>0</v>
      </c>
      <c r="EZ17" s="12">
        <v>50000</v>
      </c>
      <c r="FA17" s="13"/>
      <c r="FB17" s="12">
        <v>1</v>
      </c>
      <c r="FC17" s="12">
        <v>50000</v>
      </c>
      <c r="FD17" s="12">
        <v>0</v>
      </c>
      <c r="FE17" s="12">
        <v>50000</v>
      </c>
      <c r="FF17" s="13"/>
      <c r="FG17" s="12">
        <v>14</v>
      </c>
      <c r="FH17" s="12">
        <v>700000</v>
      </c>
      <c r="FI17" s="12">
        <v>0</v>
      </c>
      <c r="FJ17" s="12">
        <v>700000</v>
      </c>
      <c r="FK17" s="13"/>
      <c r="FL17" s="12">
        <v>3</v>
      </c>
      <c r="FM17" s="12">
        <v>150000</v>
      </c>
      <c r="FN17" s="12">
        <v>0</v>
      </c>
      <c r="FO17" s="12">
        <v>150000</v>
      </c>
      <c r="FP17" s="13"/>
      <c r="FQ17" s="12">
        <v>0</v>
      </c>
      <c r="FR17" s="12">
        <v>0</v>
      </c>
      <c r="FS17" s="12">
        <v>0</v>
      </c>
      <c r="FT17" s="12">
        <v>0</v>
      </c>
      <c r="FU17" s="13"/>
      <c r="FV17" s="12">
        <v>0</v>
      </c>
      <c r="FW17" s="12">
        <v>0</v>
      </c>
      <c r="FX17" s="12">
        <v>0</v>
      </c>
      <c r="FY17" s="12">
        <v>0</v>
      </c>
      <c r="FZ17" s="13"/>
      <c r="GA17" s="12">
        <v>0</v>
      </c>
      <c r="GB17" s="12">
        <v>0</v>
      </c>
      <c r="GC17" s="12">
        <v>0</v>
      </c>
      <c r="GD17" s="12">
        <v>0</v>
      </c>
      <c r="GE17" s="13"/>
      <c r="GF17" s="12">
        <v>0</v>
      </c>
      <c r="GG17" s="12">
        <v>0</v>
      </c>
      <c r="GH17" s="12">
        <v>0</v>
      </c>
      <c r="GI17" s="12">
        <v>0</v>
      </c>
      <c r="GJ17" s="13"/>
      <c r="GK17" s="12">
        <v>878</v>
      </c>
      <c r="GL17" s="12">
        <v>263400</v>
      </c>
      <c r="GM17" s="12">
        <v>0</v>
      </c>
      <c r="GN17" s="12">
        <v>263400</v>
      </c>
      <c r="GO17" s="13"/>
      <c r="GP17" s="12">
        <v>0</v>
      </c>
      <c r="GQ17" s="12">
        <v>17000</v>
      </c>
      <c r="GR17" s="12">
        <v>0</v>
      </c>
      <c r="GS17" s="12">
        <v>17000</v>
      </c>
      <c r="GT17" s="13"/>
      <c r="GU17" s="12">
        <v>1</v>
      </c>
      <c r="GV17" s="12">
        <v>250000</v>
      </c>
      <c r="GW17" s="12">
        <v>0</v>
      </c>
      <c r="GX17" s="12">
        <v>250000</v>
      </c>
      <c r="GY17" s="13"/>
      <c r="GZ17" s="12">
        <v>208</v>
      </c>
      <c r="HA17" s="12">
        <v>1040000</v>
      </c>
      <c r="HB17" s="12">
        <v>0</v>
      </c>
      <c r="HC17" s="12">
        <v>1040000</v>
      </c>
      <c r="HD17" s="13"/>
      <c r="HE17" s="12">
        <v>0</v>
      </c>
      <c r="HF17" s="12">
        <v>0</v>
      </c>
      <c r="HG17" s="12">
        <v>0</v>
      </c>
      <c r="HH17" s="12">
        <v>0</v>
      </c>
      <c r="HI17" s="13"/>
      <c r="HJ17" s="12">
        <v>111</v>
      </c>
      <c r="HK17" s="12">
        <v>1665000</v>
      </c>
      <c r="HL17" s="12">
        <v>0</v>
      </c>
      <c r="HM17" s="12">
        <v>1665000</v>
      </c>
      <c r="HN17" s="13"/>
      <c r="HO17" s="12">
        <v>1300</v>
      </c>
      <c r="HP17" s="12">
        <v>377000</v>
      </c>
      <c r="HQ17" s="12">
        <v>0</v>
      </c>
      <c r="HR17" s="12">
        <v>377000</v>
      </c>
      <c r="HS17" s="13"/>
      <c r="HT17" s="12">
        <v>0</v>
      </c>
      <c r="HU17" s="12">
        <v>108000</v>
      </c>
      <c r="HV17" s="12">
        <v>0</v>
      </c>
      <c r="HW17" s="12">
        <v>108000</v>
      </c>
      <c r="HX17" s="13"/>
      <c r="HY17" s="12">
        <v>0</v>
      </c>
      <c r="HZ17" s="12">
        <v>0</v>
      </c>
      <c r="IA17" s="12">
        <v>0</v>
      </c>
      <c r="IB17" s="12">
        <v>0</v>
      </c>
      <c r="IC17" s="13"/>
      <c r="ID17" s="12">
        <v>0</v>
      </c>
      <c r="IE17" s="12">
        <v>0</v>
      </c>
      <c r="IF17" s="12">
        <v>0</v>
      </c>
      <c r="IG17" s="12">
        <v>0</v>
      </c>
      <c r="IH17" s="13"/>
      <c r="II17" s="12">
        <v>0</v>
      </c>
      <c r="IJ17" s="12">
        <v>225500</v>
      </c>
      <c r="IK17" s="12">
        <v>0</v>
      </c>
      <c r="IL17" s="12">
        <v>225500</v>
      </c>
      <c r="IM17" s="13"/>
      <c r="IN17" s="12">
        <v>300</v>
      </c>
      <c r="IO17" s="12">
        <v>6998.9999999999991</v>
      </c>
      <c r="IP17" s="12">
        <v>0</v>
      </c>
      <c r="IQ17" s="12">
        <v>6998.9999999999991</v>
      </c>
      <c r="IR17" s="13"/>
      <c r="IS17" s="12">
        <v>0</v>
      </c>
      <c r="IT17" s="12">
        <v>0</v>
      </c>
      <c r="IU17" s="12">
        <v>0</v>
      </c>
      <c r="IV17" s="12">
        <v>0</v>
      </c>
      <c r="IW17" s="13"/>
      <c r="IX17" s="12"/>
      <c r="IY17" s="12">
        <v>0</v>
      </c>
      <c r="IZ17" s="12">
        <v>0</v>
      </c>
      <c r="JA17" s="12">
        <v>0</v>
      </c>
      <c r="JB17" s="13"/>
      <c r="JC17" s="12">
        <v>0</v>
      </c>
      <c r="JD17" s="12">
        <v>0</v>
      </c>
      <c r="JE17" s="12">
        <v>0</v>
      </c>
      <c r="JF17" s="12">
        <v>0</v>
      </c>
      <c r="JG17" s="13"/>
      <c r="JH17" s="12"/>
      <c r="JI17" s="12">
        <v>0</v>
      </c>
      <c r="JJ17" s="12">
        <v>0</v>
      </c>
      <c r="JK17" s="12">
        <v>0</v>
      </c>
      <c r="JL17" s="13"/>
      <c r="JM17" s="12"/>
      <c r="JN17" s="12">
        <v>0</v>
      </c>
      <c r="JO17" s="12">
        <v>0</v>
      </c>
      <c r="JP17" s="12">
        <v>0</v>
      </c>
      <c r="JQ17" s="13"/>
      <c r="JR17" s="12"/>
      <c r="JS17" s="12">
        <v>3376350</v>
      </c>
      <c r="JT17" s="12">
        <v>0</v>
      </c>
      <c r="JU17" s="12">
        <v>3376350</v>
      </c>
      <c r="JV17" s="13"/>
      <c r="JW17" s="12"/>
      <c r="JX17" s="12">
        <v>0</v>
      </c>
      <c r="JY17" s="12">
        <v>0</v>
      </c>
      <c r="JZ17" s="12">
        <v>0</v>
      </c>
      <c r="KA17" s="13"/>
      <c r="KB17" s="12">
        <v>1126.4000000000001</v>
      </c>
      <c r="KC17" s="12">
        <v>225280.00000000003</v>
      </c>
      <c r="KD17" s="12">
        <v>0</v>
      </c>
      <c r="KE17" s="12">
        <v>225280.00000000003</v>
      </c>
      <c r="KF17" s="13"/>
      <c r="KG17" s="12">
        <v>0</v>
      </c>
      <c r="KH17" s="12">
        <v>0</v>
      </c>
      <c r="KI17" s="12">
        <v>0</v>
      </c>
      <c r="KJ17" s="12">
        <v>0</v>
      </c>
      <c r="KK17" s="13"/>
      <c r="KL17" s="12">
        <v>0</v>
      </c>
      <c r="KM17" s="12">
        <v>0</v>
      </c>
      <c r="KN17" s="12">
        <v>0</v>
      </c>
      <c r="KO17" s="12">
        <v>0</v>
      </c>
      <c r="KP17" s="13"/>
      <c r="KQ17" s="12">
        <v>0</v>
      </c>
      <c r="KR17" s="12">
        <v>0</v>
      </c>
      <c r="KS17" s="12">
        <v>0</v>
      </c>
      <c r="KT17" s="12">
        <v>0</v>
      </c>
      <c r="KU17" s="13"/>
      <c r="KV17" s="12">
        <v>0</v>
      </c>
      <c r="KW17" s="89">
        <v>0</v>
      </c>
      <c r="KX17" s="12">
        <v>0</v>
      </c>
      <c r="KY17" s="12">
        <v>0</v>
      </c>
      <c r="KZ17" s="13"/>
      <c r="LA17" s="12">
        <v>0</v>
      </c>
      <c r="LB17" s="12">
        <v>0</v>
      </c>
      <c r="LC17" s="12">
        <v>0</v>
      </c>
      <c r="LD17" s="12">
        <v>0</v>
      </c>
      <c r="LE17" s="13"/>
      <c r="LF17" s="12">
        <v>0</v>
      </c>
      <c r="LG17" s="12">
        <v>0</v>
      </c>
      <c r="LH17" s="12">
        <v>0</v>
      </c>
      <c r="LI17" s="12">
        <v>0</v>
      </c>
      <c r="LJ17" s="13"/>
      <c r="LK17" s="12">
        <v>0</v>
      </c>
      <c r="LL17" s="12">
        <v>0</v>
      </c>
      <c r="LM17" s="12">
        <v>0</v>
      </c>
      <c r="LN17" s="12">
        <v>0</v>
      </c>
      <c r="LO17" s="13"/>
      <c r="LP17" s="12">
        <v>3680</v>
      </c>
      <c r="LQ17" s="12">
        <v>920000</v>
      </c>
      <c r="LR17" s="12">
        <v>0</v>
      </c>
      <c r="LS17" s="12">
        <v>920000</v>
      </c>
      <c r="LT17" s="13"/>
      <c r="LU17" s="12">
        <v>0</v>
      </c>
      <c r="LV17" s="12">
        <v>0</v>
      </c>
      <c r="LW17" s="12">
        <v>0</v>
      </c>
      <c r="LX17" s="12">
        <v>0</v>
      </c>
      <c r="LY17" s="13"/>
      <c r="LZ17" s="12">
        <v>0</v>
      </c>
      <c r="MA17" s="12">
        <v>0</v>
      </c>
      <c r="MB17" s="12">
        <v>0</v>
      </c>
      <c r="MC17" s="12">
        <v>0</v>
      </c>
      <c r="MD17" s="13"/>
      <c r="ME17" s="12">
        <v>0</v>
      </c>
      <c r="MF17" s="12">
        <v>0</v>
      </c>
      <c r="MG17" s="12">
        <v>0</v>
      </c>
      <c r="MH17" s="12">
        <v>0</v>
      </c>
      <c r="MI17" s="13"/>
      <c r="MJ17" s="12">
        <v>0</v>
      </c>
      <c r="MK17" s="12">
        <v>0</v>
      </c>
      <c r="ML17" s="12">
        <v>0</v>
      </c>
      <c r="MM17" s="12">
        <v>0</v>
      </c>
      <c r="MN17" s="13"/>
      <c r="MO17" s="12">
        <v>33</v>
      </c>
      <c r="MP17" s="12">
        <v>1397484</v>
      </c>
      <c r="MQ17" s="12">
        <v>0</v>
      </c>
      <c r="MR17" s="12">
        <v>1397484</v>
      </c>
      <c r="MS17" s="13"/>
      <c r="MT17" s="12">
        <v>0</v>
      </c>
      <c r="MU17" s="12">
        <v>0</v>
      </c>
      <c r="MV17" s="12">
        <v>0</v>
      </c>
      <c r="MW17" s="12">
        <v>0</v>
      </c>
      <c r="MX17" s="13"/>
      <c r="MY17" s="12">
        <v>10</v>
      </c>
      <c r="MZ17" s="12">
        <v>25000</v>
      </c>
      <c r="NA17" s="12">
        <v>0</v>
      </c>
      <c r="NB17" s="12">
        <v>25000</v>
      </c>
      <c r="NC17" s="13"/>
      <c r="ND17" s="12">
        <v>0</v>
      </c>
      <c r="NE17" s="12">
        <v>0</v>
      </c>
      <c r="NF17" s="12">
        <v>0</v>
      </c>
      <c r="NG17" s="12">
        <v>0</v>
      </c>
      <c r="NH17" s="13"/>
      <c r="NI17" s="12">
        <v>5410</v>
      </c>
      <c r="NJ17" s="12">
        <v>389520</v>
      </c>
      <c r="NK17" s="12">
        <v>0</v>
      </c>
      <c r="NL17" s="12">
        <v>389520</v>
      </c>
      <c r="NM17" s="13"/>
      <c r="NN17" s="12">
        <v>22</v>
      </c>
      <c r="NO17" s="12">
        <v>220000</v>
      </c>
      <c r="NP17" s="12">
        <v>0</v>
      </c>
      <c r="NQ17" s="12">
        <v>220000</v>
      </c>
      <c r="NR17" s="13"/>
      <c r="NS17" s="12">
        <v>0</v>
      </c>
      <c r="NT17" s="12">
        <v>0</v>
      </c>
      <c r="NU17" s="12">
        <v>0</v>
      </c>
      <c r="NV17" s="12">
        <v>0</v>
      </c>
      <c r="NW17" s="13"/>
      <c r="NX17" s="12">
        <v>0</v>
      </c>
      <c r="NY17" s="12">
        <v>0</v>
      </c>
      <c r="NZ17" s="12">
        <v>0</v>
      </c>
      <c r="OA17" s="12">
        <v>0</v>
      </c>
      <c r="OB17" s="13"/>
      <c r="OC17" s="12">
        <v>0</v>
      </c>
      <c r="OD17" s="12">
        <v>0</v>
      </c>
      <c r="OE17" s="12">
        <v>0</v>
      </c>
      <c r="OF17" s="12">
        <v>0</v>
      </c>
      <c r="OG17" s="13"/>
      <c r="OH17" s="12">
        <v>0</v>
      </c>
      <c r="OI17" s="12">
        <v>0</v>
      </c>
      <c r="OJ17" s="12">
        <v>0</v>
      </c>
      <c r="OK17" s="12">
        <v>0</v>
      </c>
      <c r="OL17" s="13"/>
      <c r="OM17" s="12">
        <v>0</v>
      </c>
      <c r="ON17" s="12">
        <v>0</v>
      </c>
      <c r="OO17" s="12">
        <v>0</v>
      </c>
      <c r="OP17" s="12">
        <v>0</v>
      </c>
      <c r="OQ17" s="13"/>
      <c r="OR17" s="12">
        <v>0</v>
      </c>
      <c r="OS17" s="12">
        <v>0</v>
      </c>
      <c r="OT17" s="12">
        <v>0</v>
      </c>
      <c r="OU17" s="12">
        <v>0</v>
      </c>
      <c r="OV17" s="13"/>
      <c r="OW17" s="12">
        <v>0</v>
      </c>
      <c r="OX17" s="12">
        <v>0</v>
      </c>
      <c r="OY17" s="12">
        <v>0</v>
      </c>
      <c r="OZ17" s="12">
        <v>0</v>
      </c>
      <c r="PA17" s="13"/>
      <c r="PB17" s="12">
        <v>0</v>
      </c>
      <c r="PC17" s="12">
        <v>0</v>
      </c>
      <c r="PD17" s="12">
        <v>0</v>
      </c>
      <c r="PE17" s="12">
        <v>0</v>
      </c>
      <c r="PF17" s="13"/>
      <c r="PG17" s="12">
        <v>0</v>
      </c>
      <c r="PH17" s="12">
        <v>30000</v>
      </c>
      <c r="PI17" s="12">
        <v>0</v>
      </c>
      <c r="PJ17" s="12">
        <v>30000</v>
      </c>
      <c r="PK17" s="13"/>
      <c r="PL17" s="12">
        <v>0</v>
      </c>
      <c r="PM17" s="12">
        <v>0</v>
      </c>
      <c r="PN17" s="12">
        <v>0</v>
      </c>
      <c r="PO17" s="12">
        <v>0</v>
      </c>
      <c r="PP17" s="13"/>
      <c r="PQ17" s="12">
        <v>0</v>
      </c>
      <c r="PR17" s="12">
        <v>0</v>
      </c>
      <c r="PS17" s="12">
        <v>0</v>
      </c>
      <c r="PT17" s="12">
        <v>0</v>
      </c>
      <c r="PU17" s="13"/>
      <c r="PV17" s="12">
        <v>0</v>
      </c>
      <c r="PW17" s="12">
        <v>0</v>
      </c>
      <c r="PX17" s="12">
        <v>0</v>
      </c>
      <c r="PY17" s="12">
        <v>0</v>
      </c>
      <c r="PZ17" s="13"/>
      <c r="QA17" s="12">
        <v>0</v>
      </c>
      <c r="QB17" s="12">
        <v>0</v>
      </c>
      <c r="QC17" s="12">
        <v>0</v>
      </c>
      <c r="QD17" s="12">
        <v>0</v>
      </c>
      <c r="QE17" s="13"/>
      <c r="QF17" s="12">
        <v>0</v>
      </c>
      <c r="QG17" s="12">
        <v>0</v>
      </c>
      <c r="QH17" s="12">
        <v>0</v>
      </c>
      <c r="QI17" s="12">
        <v>0</v>
      </c>
      <c r="QJ17" s="13"/>
      <c r="QK17" s="12">
        <v>0</v>
      </c>
      <c r="QL17" s="12">
        <v>0</v>
      </c>
      <c r="QM17" s="12">
        <v>0</v>
      </c>
      <c r="QN17" s="12">
        <v>0</v>
      </c>
      <c r="QO17" s="13"/>
      <c r="QP17" s="12">
        <v>0</v>
      </c>
      <c r="QQ17" s="12">
        <v>0</v>
      </c>
      <c r="QR17" s="12">
        <v>0</v>
      </c>
      <c r="QS17" s="12">
        <v>0</v>
      </c>
      <c r="QT17" s="13"/>
      <c r="QU17" s="12">
        <v>0</v>
      </c>
      <c r="QV17" s="12">
        <v>82500</v>
      </c>
      <c r="QW17" s="12">
        <v>0</v>
      </c>
      <c r="QX17" s="12">
        <v>82500</v>
      </c>
      <c r="QY17" s="13"/>
      <c r="QZ17" s="12">
        <v>12500</v>
      </c>
      <c r="RA17" s="12">
        <v>62500</v>
      </c>
      <c r="RB17" s="12">
        <v>0</v>
      </c>
      <c r="RC17" s="12">
        <v>62500</v>
      </c>
      <c r="RD17" s="13"/>
      <c r="RE17" s="12">
        <v>38</v>
      </c>
      <c r="RF17" s="12">
        <v>740000</v>
      </c>
      <c r="RG17" s="12">
        <v>0</v>
      </c>
      <c r="RH17" s="12">
        <v>740000</v>
      </c>
      <c r="RI17" s="13"/>
      <c r="RJ17" s="12">
        <v>0</v>
      </c>
      <c r="RK17" s="12">
        <v>79060</v>
      </c>
      <c r="RL17" s="12">
        <v>0</v>
      </c>
      <c r="RM17" s="12">
        <v>79060</v>
      </c>
      <c r="RN17" s="13"/>
      <c r="RO17" s="12">
        <v>0</v>
      </c>
      <c r="RP17" s="12">
        <v>10000</v>
      </c>
      <c r="RQ17" s="12">
        <v>0</v>
      </c>
      <c r="RR17" s="12">
        <v>10000</v>
      </c>
      <c r="RS17" s="13"/>
      <c r="RT17" s="12">
        <v>0</v>
      </c>
      <c r="RU17" s="12">
        <v>750000</v>
      </c>
      <c r="RV17" s="12">
        <v>0</v>
      </c>
      <c r="RW17" s="12">
        <v>750000</v>
      </c>
      <c r="RX17" s="13"/>
      <c r="RY17" s="12">
        <v>0</v>
      </c>
      <c r="RZ17" s="12">
        <v>500000</v>
      </c>
      <c r="SA17" s="12">
        <v>0</v>
      </c>
      <c r="SB17" s="12">
        <v>500000</v>
      </c>
      <c r="SC17" s="13"/>
      <c r="SD17" s="12">
        <v>1</v>
      </c>
      <c r="SE17" s="12">
        <v>100000</v>
      </c>
      <c r="SF17" s="12">
        <v>0</v>
      </c>
      <c r="SG17" s="12">
        <v>100000</v>
      </c>
      <c r="SH17" s="13"/>
      <c r="SI17" s="12">
        <v>1</v>
      </c>
      <c r="SJ17" s="12">
        <v>25000</v>
      </c>
      <c r="SK17" s="12">
        <v>0</v>
      </c>
      <c r="SL17" s="12">
        <v>25000</v>
      </c>
      <c r="SM17" s="13"/>
      <c r="SN17" s="12">
        <v>1</v>
      </c>
      <c r="SO17" s="12">
        <v>600000</v>
      </c>
      <c r="SP17" s="12">
        <v>0</v>
      </c>
      <c r="SQ17" s="12">
        <v>600000</v>
      </c>
      <c r="SR17" s="13"/>
      <c r="SS17" s="12">
        <v>1</v>
      </c>
      <c r="ST17" s="12">
        <v>100000</v>
      </c>
      <c r="SU17" s="12">
        <v>0</v>
      </c>
      <c r="SV17" s="12">
        <v>100000</v>
      </c>
      <c r="SW17" s="13"/>
      <c r="SX17" s="12">
        <v>17</v>
      </c>
      <c r="SY17" s="12">
        <v>425000</v>
      </c>
      <c r="SZ17" s="12">
        <v>0</v>
      </c>
      <c r="TA17" s="12">
        <v>425000</v>
      </c>
      <c r="TB17" s="13"/>
      <c r="TC17" s="12">
        <v>17</v>
      </c>
      <c r="TD17" s="12">
        <v>204000</v>
      </c>
      <c r="TE17" s="12">
        <v>0</v>
      </c>
      <c r="TF17" s="12">
        <v>204000</v>
      </c>
      <c r="TG17" s="13"/>
      <c r="TH17" s="12">
        <v>4</v>
      </c>
      <c r="TI17" s="12">
        <v>4000</v>
      </c>
      <c r="TJ17" s="12">
        <v>0</v>
      </c>
      <c r="TK17" s="12">
        <v>4000</v>
      </c>
      <c r="TL17" s="13"/>
      <c r="TM17" s="12">
        <v>5003215.4773779698</v>
      </c>
      <c r="TN17" s="12">
        <v>13236421.577136917</v>
      </c>
      <c r="TO17" s="12">
        <v>0</v>
      </c>
      <c r="TP17" s="12">
        <v>13236421.577136917</v>
      </c>
      <c r="TQ17" s="13"/>
      <c r="TR17" s="12">
        <v>0</v>
      </c>
      <c r="TS17" s="12">
        <v>0</v>
      </c>
      <c r="TT17" s="12">
        <v>0</v>
      </c>
      <c r="TU17" s="12">
        <v>0</v>
      </c>
      <c r="TV17" s="13"/>
      <c r="TW17" s="12">
        <v>0</v>
      </c>
      <c r="TX17" s="12">
        <v>0</v>
      </c>
      <c r="TY17" s="12">
        <v>0</v>
      </c>
      <c r="TZ17" s="12">
        <v>0</v>
      </c>
      <c r="UA17" s="13"/>
      <c r="UB17" s="12">
        <v>1</v>
      </c>
      <c r="UC17" s="12">
        <v>134042.5</v>
      </c>
      <c r="UD17" s="12">
        <v>0</v>
      </c>
      <c r="UE17" s="12">
        <v>134042.5</v>
      </c>
      <c r="UF17" s="13"/>
      <c r="UG17" s="12">
        <v>0</v>
      </c>
      <c r="UH17" s="12">
        <v>0</v>
      </c>
      <c r="UI17" s="12">
        <v>0</v>
      </c>
      <c r="UJ17" s="12">
        <v>0</v>
      </c>
      <c r="UK17" s="13"/>
      <c r="UL17" s="12">
        <v>0</v>
      </c>
      <c r="UM17" s="12">
        <v>0</v>
      </c>
      <c r="UN17" s="12">
        <v>0</v>
      </c>
      <c r="UO17" s="12">
        <v>0</v>
      </c>
      <c r="UP17" s="13"/>
      <c r="UQ17" s="12">
        <v>0</v>
      </c>
      <c r="UR17" s="12">
        <v>2175000</v>
      </c>
      <c r="US17" s="12">
        <v>0</v>
      </c>
      <c r="UT17" s="12">
        <v>2175000</v>
      </c>
      <c r="UU17" s="13"/>
      <c r="UV17" s="12">
        <v>0</v>
      </c>
      <c r="UW17" s="12">
        <v>1929750</v>
      </c>
      <c r="UX17" s="12">
        <v>0</v>
      </c>
      <c r="UY17" s="12">
        <v>1929750</v>
      </c>
      <c r="UZ17" s="13"/>
      <c r="VA17" s="12">
        <v>0</v>
      </c>
      <c r="VB17" s="12">
        <v>0</v>
      </c>
      <c r="VC17" s="12">
        <v>0</v>
      </c>
      <c r="VD17" s="12">
        <v>0</v>
      </c>
      <c r="VE17" s="13"/>
      <c r="VF17" s="12">
        <v>0</v>
      </c>
      <c r="VG17" s="12">
        <v>0</v>
      </c>
      <c r="VH17" s="12">
        <v>0</v>
      </c>
      <c r="VI17" s="12">
        <v>0</v>
      </c>
      <c r="VJ17" s="13"/>
      <c r="VK17" s="12">
        <v>0</v>
      </c>
      <c r="VL17" s="12">
        <v>40780975.077136919</v>
      </c>
      <c r="VM17" s="12">
        <v>0</v>
      </c>
      <c r="VN17" s="12">
        <v>40780975.077136919</v>
      </c>
      <c r="VO17" s="13"/>
    </row>
    <row r="18" spans="1:587" ht="16.5" hidden="1">
      <c r="A18" s="10">
        <v>12</v>
      </c>
      <c r="B18" s="11" t="s">
        <v>14</v>
      </c>
      <c r="C18" s="12">
        <v>20</v>
      </c>
      <c r="D18" s="12">
        <v>53760</v>
      </c>
      <c r="E18" s="12">
        <v>0</v>
      </c>
      <c r="F18" s="12">
        <v>53760</v>
      </c>
      <c r="G18" s="13"/>
      <c r="H18" s="12">
        <v>0</v>
      </c>
      <c r="I18" s="12">
        <v>0</v>
      </c>
      <c r="J18" s="12">
        <v>0</v>
      </c>
      <c r="K18" s="12">
        <v>0</v>
      </c>
      <c r="L18" s="13"/>
      <c r="M18" s="12">
        <v>0</v>
      </c>
      <c r="N18" s="12">
        <v>0</v>
      </c>
      <c r="O18" s="12">
        <v>0</v>
      </c>
      <c r="P18" s="12">
        <v>0</v>
      </c>
      <c r="Q18" s="13"/>
      <c r="R18" s="12">
        <v>1</v>
      </c>
      <c r="S18" s="12">
        <v>15000</v>
      </c>
      <c r="T18" s="12">
        <v>0</v>
      </c>
      <c r="U18" s="12">
        <v>15000</v>
      </c>
      <c r="V18" s="13"/>
      <c r="W18" s="12">
        <v>0</v>
      </c>
      <c r="X18" s="12">
        <v>0</v>
      </c>
      <c r="Y18" s="12">
        <v>0</v>
      </c>
      <c r="Z18" s="12">
        <v>0</v>
      </c>
      <c r="AA18" s="13"/>
      <c r="AB18" s="12">
        <v>0</v>
      </c>
      <c r="AC18" s="12">
        <v>0</v>
      </c>
      <c r="AD18" s="12">
        <v>0</v>
      </c>
      <c r="AE18" s="12">
        <v>0</v>
      </c>
      <c r="AF18" s="13"/>
      <c r="AG18" s="12">
        <v>0</v>
      </c>
      <c r="AH18" s="12">
        <v>345000</v>
      </c>
      <c r="AI18" s="12">
        <v>0</v>
      </c>
      <c r="AJ18" s="12">
        <v>345000</v>
      </c>
      <c r="AK18" s="13"/>
      <c r="AL18" s="12">
        <v>38</v>
      </c>
      <c r="AM18" s="12">
        <v>76000</v>
      </c>
      <c r="AN18" s="12">
        <v>0</v>
      </c>
      <c r="AO18" s="12">
        <v>76000</v>
      </c>
      <c r="AP18" s="13"/>
      <c r="AQ18" s="12">
        <v>264</v>
      </c>
      <c r="AR18" s="12">
        <v>660000</v>
      </c>
      <c r="AS18" s="12">
        <v>0</v>
      </c>
      <c r="AT18" s="12">
        <v>660000</v>
      </c>
      <c r="AU18" s="13"/>
      <c r="AV18" s="12">
        <v>45</v>
      </c>
      <c r="AW18" s="12">
        <v>315000</v>
      </c>
      <c r="AX18" s="12">
        <v>0</v>
      </c>
      <c r="AY18" s="12">
        <v>315000</v>
      </c>
      <c r="AZ18" s="13"/>
      <c r="BA18" s="12">
        <v>0</v>
      </c>
      <c r="BB18" s="12">
        <v>0</v>
      </c>
      <c r="BC18" s="12">
        <v>0</v>
      </c>
      <c r="BD18" s="12">
        <v>0</v>
      </c>
      <c r="BE18" s="13"/>
      <c r="BF18" s="12">
        <v>66</v>
      </c>
      <c r="BG18" s="12">
        <v>52800</v>
      </c>
      <c r="BH18" s="12">
        <v>0</v>
      </c>
      <c r="BI18" s="12">
        <v>52800</v>
      </c>
      <c r="BJ18" s="13"/>
      <c r="BK18" s="12">
        <v>147</v>
      </c>
      <c r="BL18" s="12">
        <v>110250</v>
      </c>
      <c r="BM18" s="12">
        <v>0</v>
      </c>
      <c r="BN18" s="12">
        <v>110250</v>
      </c>
      <c r="BO18" s="13"/>
      <c r="BP18" s="12">
        <v>22</v>
      </c>
      <c r="BQ18" s="12">
        <v>330000</v>
      </c>
      <c r="BR18" s="12">
        <v>0</v>
      </c>
      <c r="BS18" s="12">
        <v>330000</v>
      </c>
      <c r="BT18" s="13"/>
      <c r="BU18" s="12">
        <v>0</v>
      </c>
      <c r="BV18" s="12">
        <v>0</v>
      </c>
      <c r="BW18" s="12">
        <v>0</v>
      </c>
      <c r="BX18" s="12">
        <v>0</v>
      </c>
      <c r="BY18" s="13"/>
      <c r="BZ18" s="12">
        <v>0</v>
      </c>
      <c r="CA18" s="12">
        <v>0</v>
      </c>
      <c r="CB18" s="12">
        <v>0</v>
      </c>
      <c r="CC18" s="12">
        <v>0</v>
      </c>
      <c r="CD18" s="13"/>
      <c r="CE18" s="12">
        <v>0</v>
      </c>
      <c r="CF18" s="12">
        <v>0</v>
      </c>
      <c r="CG18" s="12">
        <v>0</v>
      </c>
      <c r="CH18" s="12">
        <v>0</v>
      </c>
      <c r="CI18" s="13"/>
      <c r="CJ18" s="12">
        <v>0</v>
      </c>
      <c r="CK18" s="12">
        <v>0</v>
      </c>
      <c r="CL18" s="12">
        <v>0</v>
      </c>
      <c r="CM18" s="12">
        <v>0</v>
      </c>
      <c r="CN18" s="13"/>
      <c r="CO18" s="12">
        <v>0</v>
      </c>
      <c r="CP18" s="12">
        <v>0</v>
      </c>
      <c r="CQ18" s="12">
        <v>0</v>
      </c>
      <c r="CR18" s="12">
        <v>0</v>
      </c>
      <c r="CS18" s="13"/>
      <c r="CT18" s="12">
        <v>0</v>
      </c>
      <c r="CU18" s="12">
        <v>0</v>
      </c>
      <c r="CV18" s="12">
        <v>0</v>
      </c>
      <c r="CW18" s="12">
        <v>0</v>
      </c>
      <c r="CX18" s="13"/>
      <c r="CY18" s="12">
        <v>0</v>
      </c>
      <c r="CZ18" s="12">
        <v>0</v>
      </c>
      <c r="DA18" s="12">
        <v>0</v>
      </c>
      <c r="DB18" s="12">
        <v>0</v>
      </c>
      <c r="DC18" s="13"/>
      <c r="DD18" s="12">
        <v>0</v>
      </c>
      <c r="DE18" s="12">
        <v>0</v>
      </c>
      <c r="DF18" s="12">
        <v>0</v>
      </c>
      <c r="DG18" s="12">
        <v>0</v>
      </c>
      <c r="DH18" s="13"/>
      <c r="DI18" s="12">
        <v>0</v>
      </c>
      <c r="DJ18" s="12">
        <v>0</v>
      </c>
      <c r="DK18" s="12">
        <v>0</v>
      </c>
      <c r="DL18" s="12">
        <v>0</v>
      </c>
      <c r="DM18" s="13"/>
      <c r="DN18" s="12">
        <v>12</v>
      </c>
      <c r="DO18" s="12">
        <v>1200000</v>
      </c>
      <c r="DP18" s="12">
        <v>0</v>
      </c>
      <c r="DQ18" s="12">
        <v>1200000</v>
      </c>
      <c r="DR18" s="13"/>
      <c r="DS18" s="12">
        <v>0</v>
      </c>
      <c r="DT18" s="12">
        <v>0</v>
      </c>
      <c r="DU18" s="12">
        <v>0</v>
      </c>
      <c r="DV18" s="12">
        <v>0</v>
      </c>
      <c r="DW18" s="13"/>
      <c r="DX18" s="12">
        <v>0</v>
      </c>
      <c r="DY18" s="12">
        <v>85000</v>
      </c>
      <c r="DZ18" s="12">
        <v>0</v>
      </c>
      <c r="EA18" s="12">
        <v>85000</v>
      </c>
      <c r="EB18" s="13"/>
      <c r="EC18" s="12">
        <v>0</v>
      </c>
      <c r="ED18" s="12">
        <v>0</v>
      </c>
      <c r="EE18" s="12">
        <v>0</v>
      </c>
      <c r="EF18" s="12">
        <v>0</v>
      </c>
      <c r="EG18" s="13"/>
      <c r="EH18" s="12">
        <v>0</v>
      </c>
      <c r="EI18" s="12">
        <v>0</v>
      </c>
      <c r="EJ18" s="12">
        <v>0</v>
      </c>
      <c r="EK18" s="12">
        <v>0</v>
      </c>
      <c r="EL18" s="13"/>
      <c r="EM18" s="12">
        <v>0</v>
      </c>
      <c r="EN18" s="12">
        <v>50000</v>
      </c>
      <c r="EO18" s="12">
        <v>0</v>
      </c>
      <c r="EP18" s="12">
        <v>50000</v>
      </c>
      <c r="EQ18" s="13"/>
      <c r="ER18" s="12">
        <v>1</v>
      </c>
      <c r="ES18" s="12">
        <v>200000</v>
      </c>
      <c r="ET18" s="12">
        <v>0</v>
      </c>
      <c r="EU18" s="12">
        <v>200000</v>
      </c>
      <c r="EV18" s="13"/>
      <c r="EW18" s="12">
        <v>1</v>
      </c>
      <c r="EX18" s="12">
        <v>50000</v>
      </c>
      <c r="EY18" s="12">
        <v>0</v>
      </c>
      <c r="EZ18" s="12">
        <v>50000</v>
      </c>
      <c r="FA18" s="13"/>
      <c r="FB18" s="12">
        <v>1</v>
      </c>
      <c r="FC18" s="12">
        <v>50000</v>
      </c>
      <c r="FD18" s="12">
        <v>0</v>
      </c>
      <c r="FE18" s="12">
        <v>50000</v>
      </c>
      <c r="FF18" s="13"/>
      <c r="FG18" s="12">
        <v>7</v>
      </c>
      <c r="FH18" s="12">
        <v>350000</v>
      </c>
      <c r="FI18" s="12">
        <v>0</v>
      </c>
      <c r="FJ18" s="12">
        <v>350000</v>
      </c>
      <c r="FK18" s="13"/>
      <c r="FL18" s="12">
        <v>1</v>
      </c>
      <c r="FM18" s="12">
        <v>50000</v>
      </c>
      <c r="FN18" s="12">
        <v>0</v>
      </c>
      <c r="FO18" s="12">
        <v>50000</v>
      </c>
      <c r="FP18" s="13"/>
      <c r="FQ18" s="12">
        <v>0</v>
      </c>
      <c r="FR18" s="12">
        <v>0</v>
      </c>
      <c r="FS18" s="12">
        <v>0</v>
      </c>
      <c r="FT18" s="12">
        <v>0</v>
      </c>
      <c r="FU18" s="13"/>
      <c r="FV18" s="12">
        <v>0</v>
      </c>
      <c r="FW18" s="12">
        <v>0</v>
      </c>
      <c r="FX18" s="12">
        <v>0</v>
      </c>
      <c r="FY18" s="12">
        <v>0</v>
      </c>
      <c r="FZ18" s="13"/>
      <c r="GA18" s="12">
        <v>0</v>
      </c>
      <c r="GB18" s="12">
        <v>0</v>
      </c>
      <c r="GC18" s="12">
        <v>0</v>
      </c>
      <c r="GD18" s="12">
        <v>0</v>
      </c>
      <c r="GE18" s="13"/>
      <c r="GF18" s="12">
        <v>69</v>
      </c>
      <c r="GG18" s="12">
        <v>60000</v>
      </c>
      <c r="GH18" s="12">
        <v>0</v>
      </c>
      <c r="GI18" s="12">
        <v>60000</v>
      </c>
      <c r="GJ18" s="13"/>
      <c r="GK18" s="12">
        <v>450</v>
      </c>
      <c r="GL18" s="12">
        <v>135000</v>
      </c>
      <c r="GM18" s="12">
        <v>0</v>
      </c>
      <c r="GN18" s="12">
        <v>135000</v>
      </c>
      <c r="GO18" s="13"/>
      <c r="GP18" s="12">
        <v>0</v>
      </c>
      <c r="GQ18" s="12">
        <v>17000</v>
      </c>
      <c r="GR18" s="12">
        <v>0</v>
      </c>
      <c r="GS18" s="12">
        <v>17000</v>
      </c>
      <c r="GT18" s="13"/>
      <c r="GU18" s="12">
        <v>1</v>
      </c>
      <c r="GV18" s="12">
        <v>250000</v>
      </c>
      <c r="GW18" s="12">
        <v>0</v>
      </c>
      <c r="GX18" s="12">
        <v>250000</v>
      </c>
      <c r="GY18" s="13"/>
      <c r="GZ18" s="12">
        <v>98</v>
      </c>
      <c r="HA18" s="12">
        <v>490000</v>
      </c>
      <c r="HB18" s="12">
        <v>0</v>
      </c>
      <c r="HC18" s="12">
        <v>490000</v>
      </c>
      <c r="HD18" s="13"/>
      <c r="HE18" s="12">
        <v>0</v>
      </c>
      <c r="HF18" s="12">
        <v>0</v>
      </c>
      <c r="HG18" s="12">
        <v>0</v>
      </c>
      <c r="HH18" s="12">
        <v>0</v>
      </c>
      <c r="HI18" s="13"/>
      <c r="HJ18" s="12">
        <v>43</v>
      </c>
      <c r="HK18" s="12">
        <v>645000</v>
      </c>
      <c r="HL18" s="12">
        <v>0</v>
      </c>
      <c r="HM18" s="12">
        <v>645000</v>
      </c>
      <c r="HN18" s="13"/>
      <c r="HO18" s="12">
        <v>1300</v>
      </c>
      <c r="HP18" s="12">
        <v>377000</v>
      </c>
      <c r="HQ18" s="12">
        <v>0</v>
      </c>
      <c r="HR18" s="12">
        <v>377000</v>
      </c>
      <c r="HS18" s="13"/>
      <c r="HT18" s="12">
        <v>0</v>
      </c>
      <c r="HU18" s="12">
        <v>104000</v>
      </c>
      <c r="HV18" s="12">
        <v>0</v>
      </c>
      <c r="HW18" s="12">
        <v>104000</v>
      </c>
      <c r="HX18" s="13"/>
      <c r="HY18" s="12">
        <v>0</v>
      </c>
      <c r="HZ18" s="12">
        <v>0</v>
      </c>
      <c r="IA18" s="12">
        <v>0</v>
      </c>
      <c r="IB18" s="12">
        <v>0</v>
      </c>
      <c r="IC18" s="13"/>
      <c r="ID18" s="12">
        <v>0</v>
      </c>
      <c r="IE18" s="12">
        <v>0</v>
      </c>
      <c r="IF18" s="12">
        <v>0</v>
      </c>
      <c r="IG18" s="12">
        <v>0</v>
      </c>
      <c r="IH18" s="13"/>
      <c r="II18" s="12">
        <v>0</v>
      </c>
      <c r="IJ18" s="12">
        <v>340100</v>
      </c>
      <c r="IK18" s="12">
        <v>0</v>
      </c>
      <c r="IL18" s="12">
        <v>340100</v>
      </c>
      <c r="IM18" s="13"/>
      <c r="IN18" s="12">
        <v>300</v>
      </c>
      <c r="IO18" s="12">
        <v>6998.9999999999991</v>
      </c>
      <c r="IP18" s="12">
        <v>0</v>
      </c>
      <c r="IQ18" s="12">
        <v>6998.9999999999991</v>
      </c>
      <c r="IR18" s="13"/>
      <c r="IS18" s="12">
        <v>0</v>
      </c>
      <c r="IT18" s="12">
        <v>0</v>
      </c>
      <c r="IU18" s="12">
        <v>0</v>
      </c>
      <c r="IV18" s="12">
        <v>0</v>
      </c>
      <c r="IW18" s="13"/>
      <c r="IX18" s="12"/>
      <c r="IY18" s="12">
        <v>0</v>
      </c>
      <c r="IZ18" s="12">
        <v>0</v>
      </c>
      <c r="JA18" s="12">
        <v>0</v>
      </c>
      <c r="JB18" s="13"/>
      <c r="JC18" s="12">
        <v>0</v>
      </c>
      <c r="JD18" s="12">
        <v>0</v>
      </c>
      <c r="JE18" s="12">
        <v>0</v>
      </c>
      <c r="JF18" s="12">
        <v>0</v>
      </c>
      <c r="JG18" s="13"/>
      <c r="JH18" s="12"/>
      <c r="JI18" s="12">
        <v>0</v>
      </c>
      <c r="JJ18" s="12">
        <v>0</v>
      </c>
      <c r="JK18" s="12">
        <v>0</v>
      </c>
      <c r="JL18" s="13"/>
      <c r="JM18" s="12"/>
      <c r="JN18" s="12">
        <v>0</v>
      </c>
      <c r="JO18" s="12">
        <v>0</v>
      </c>
      <c r="JP18" s="12">
        <v>0</v>
      </c>
      <c r="JQ18" s="13"/>
      <c r="JR18" s="12"/>
      <c r="JS18" s="12">
        <v>2069630</v>
      </c>
      <c r="JT18" s="12">
        <v>0</v>
      </c>
      <c r="JU18" s="12">
        <v>2069630</v>
      </c>
      <c r="JV18" s="13"/>
      <c r="JW18" s="12"/>
      <c r="JX18" s="12">
        <v>0</v>
      </c>
      <c r="JY18" s="12">
        <v>0</v>
      </c>
      <c r="JZ18" s="12">
        <v>0</v>
      </c>
      <c r="KA18" s="13"/>
      <c r="KB18" s="12">
        <v>669.6</v>
      </c>
      <c r="KC18" s="12">
        <v>133920</v>
      </c>
      <c r="KD18" s="12">
        <v>0</v>
      </c>
      <c r="KE18" s="12">
        <v>133920</v>
      </c>
      <c r="KF18" s="13"/>
      <c r="KG18" s="12">
        <v>0</v>
      </c>
      <c r="KH18" s="12">
        <v>0</v>
      </c>
      <c r="KI18" s="12">
        <v>0</v>
      </c>
      <c r="KJ18" s="12">
        <v>0</v>
      </c>
      <c r="KK18" s="13"/>
      <c r="KL18" s="12">
        <v>0</v>
      </c>
      <c r="KM18" s="12">
        <v>0</v>
      </c>
      <c r="KN18" s="12">
        <v>0</v>
      </c>
      <c r="KO18" s="12">
        <v>0</v>
      </c>
      <c r="KP18" s="13"/>
      <c r="KQ18" s="12">
        <v>0</v>
      </c>
      <c r="KR18" s="12">
        <v>0</v>
      </c>
      <c r="KS18" s="12">
        <v>0</v>
      </c>
      <c r="KT18" s="12">
        <v>0</v>
      </c>
      <c r="KU18" s="13"/>
      <c r="KV18" s="12">
        <v>0</v>
      </c>
      <c r="KW18" s="89">
        <v>0</v>
      </c>
      <c r="KX18" s="12">
        <v>0</v>
      </c>
      <c r="KY18" s="12">
        <v>0</v>
      </c>
      <c r="KZ18" s="13"/>
      <c r="LA18" s="12">
        <v>0</v>
      </c>
      <c r="LB18" s="12">
        <v>0</v>
      </c>
      <c r="LC18" s="12">
        <v>0</v>
      </c>
      <c r="LD18" s="12">
        <v>0</v>
      </c>
      <c r="LE18" s="13"/>
      <c r="LF18" s="12">
        <v>0</v>
      </c>
      <c r="LG18" s="12">
        <v>0</v>
      </c>
      <c r="LH18" s="12">
        <v>0</v>
      </c>
      <c r="LI18" s="12">
        <v>0</v>
      </c>
      <c r="LJ18" s="13"/>
      <c r="LK18" s="12">
        <v>0</v>
      </c>
      <c r="LL18" s="12">
        <v>0</v>
      </c>
      <c r="LM18" s="12">
        <v>0</v>
      </c>
      <c r="LN18" s="12">
        <v>0</v>
      </c>
      <c r="LO18" s="13"/>
      <c r="LP18" s="12">
        <v>2392</v>
      </c>
      <c r="LQ18" s="12">
        <v>598000</v>
      </c>
      <c r="LR18" s="12">
        <v>0</v>
      </c>
      <c r="LS18" s="12">
        <v>598000</v>
      </c>
      <c r="LT18" s="13"/>
      <c r="LU18" s="12">
        <v>0</v>
      </c>
      <c r="LV18" s="12">
        <v>0</v>
      </c>
      <c r="LW18" s="12">
        <v>0</v>
      </c>
      <c r="LX18" s="12">
        <v>0</v>
      </c>
      <c r="LY18" s="13"/>
      <c r="LZ18" s="12">
        <v>0</v>
      </c>
      <c r="MA18" s="12">
        <v>0</v>
      </c>
      <c r="MB18" s="12">
        <v>0</v>
      </c>
      <c r="MC18" s="12">
        <v>0</v>
      </c>
      <c r="MD18" s="13"/>
      <c r="ME18" s="12">
        <v>0</v>
      </c>
      <c r="MF18" s="12">
        <v>0</v>
      </c>
      <c r="MG18" s="12">
        <v>0</v>
      </c>
      <c r="MH18" s="12">
        <v>0</v>
      </c>
      <c r="MI18" s="13"/>
      <c r="MJ18" s="12">
        <v>0</v>
      </c>
      <c r="MK18" s="12">
        <v>0</v>
      </c>
      <c r="ML18" s="12">
        <v>0</v>
      </c>
      <c r="MM18" s="12">
        <v>0</v>
      </c>
      <c r="MN18" s="13"/>
      <c r="MO18" s="12">
        <v>22</v>
      </c>
      <c r="MP18" s="12">
        <v>931656</v>
      </c>
      <c r="MQ18" s="12">
        <v>0</v>
      </c>
      <c r="MR18" s="12">
        <v>931656</v>
      </c>
      <c r="MS18" s="13"/>
      <c r="MT18" s="12">
        <v>0</v>
      </c>
      <c r="MU18" s="12">
        <v>0</v>
      </c>
      <c r="MV18" s="12">
        <v>0</v>
      </c>
      <c r="MW18" s="12">
        <v>0</v>
      </c>
      <c r="MX18" s="13"/>
      <c r="MY18" s="12">
        <v>15</v>
      </c>
      <c r="MZ18" s="12">
        <v>37500</v>
      </c>
      <c r="NA18" s="12">
        <v>0</v>
      </c>
      <c r="NB18" s="12">
        <v>37500</v>
      </c>
      <c r="NC18" s="13"/>
      <c r="ND18" s="12">
        <v>0</v>
      </c>
      <c r="NE18" s="12">
        <v>0</v>
      </c>
      <c r="NF18" s="12">
        <v>0</v>
      </c>
      <c r="NG18" s="12">
        <v>0</v>
      </c>
      <c r="NH18" s="13"/>
      <c r="NI18" s="12">
        <v>2907</v>
      </c>
      <c r="NJ18" s="12">
        <v>209304</v>
      </c>
      <c r="NK18" s="12">
        <v>0</v>
      </c>
      <c r="NL18" s="12">
        <v>209304</v>
      </c>
      <c r="NM18" s="13"/>
      <c r="NN18" s="12">
        <v>13</v>
      </c>
      <c r="NO18" s="12">
        <v>130000</v>
      </c>
      <c r="NP18" s="12">
        <v>0</v>
      </c>
      <c r="NQ18" s="12">
        <v>130000</v>
      </c>
      <c r="NR18" s="13"/>
      <c r="NS18" s="12">
        <v>0</v>
      </c>
      <c r="NT18" s="12">
        <v>0</v>
      </c>
      <c r="NU18" s="12">
        <v>0</v>
      </c>
      <c r="NV18" s="12">
        <v>0</v>
      </c>
      <c r="NW18" s="13"/>
      <c r="NX18" s="12">
        <v>0</v>
      </c>
      <c r="NY18" s="12">
        <v>0</v>
      </c>
      <c r="NZ18" s="12">
        <v>0</v>
      </c>
      <c r="OA18" s="12">
        <v>0</v>
      </c>
      <c r="OB18" s="13"/>
      <c r="OC18" s="12">
        <v>0</v>
      </c>
      <c r="OD18" s="12">
        <v>0</v>
      </c>
      <c r="OE18" s="12">
        <v>0</v>
      </c>
      <c r="OF18" s="12">
        <v>0</v>
      </c>
      <c r="OG18" s="13"/>
      <c r="OH18" s="12">
        <v>0</v>
      </c>
      <c r="OI18" s="12">
        <v>0</v>
      </c>
      <c r="OJ18" s="12">
        <v>0</v>
      </c>
      <c r="OK18" s="12">
        <v>0</v>
      </c>
      <c r="OL18" s="13"/>
      <c r="OM18" s="12">
        <v>0</v>
      </c>
      <c r="ON18" s="12">
        <v>0</v>
      </c>
      <c r="OO18" s="12">
        <v>0</v>
      </c>
      <c r="OP18" s="12">
        <v>0</v>
      </c>
      <c r="OQ18" s="13"/>
      <c r="OR18" s="12">
        <v>0</v>
      </c>
      <c r="OS18" s="12">
        <v>0</v>
      </c>
      <c r="OT18" s="12">
        <v>0</v>
      </c>
      <c r="OU18" s="12">
        <v>0</v>
      </c>
      <c r="OV18" s="13"/>
      <c r="OW18" s="12">
        <v>0</v>
      </c>
      <c r="OX18" s="12">
        <v>0</v>
      </c>
      <c r="OY18" s="12">
        <v>0</v>
      </c>
      <c r="OZ18" s="12">
        <v>0</v>
      </c>
      <c r="PA18" s="13"/>
      <c r="PB18" s="12">
        <v>0</v>
      </c>
      <c r="PC18" s="12">
        <v>0</v>
      </c>
      <c r="PD18" s="12">
        <v>0</v>
      </c>
      <c r="PE18" s="12">
        <v>0</v>
      </c>
      <c r="PF18" s="13"/>
      <c r="PG18" s="12">
        <v>0</v>
      </c>
      <c r="PH18" s="12">
        <v>25000</v>
      </c>
      <c r="PI18" s="12">
        <v>0</v>
      </c>
      <c r="PJ18" s="12">
        <v>25000</v>
      </c>
      <c r="PK18" s="13"/>
      <c r="PL18" s="12">
        <v>0</v>
      </c>
      <c r="PM18" s="12">
        <v>0</v>
      </c>
      <c r="PN18" s="12">
        <v>0</v>
      </c>
      <c r="PO18" s="12">
        <v>0</v>
      </c>
      <c r="PP18" s="13"/>
      <c r="PQ18" s="12">
        <v>0</v>
      </c>
      <c r="PR18" s="12">
        <v>0</v>
      </c>
      <c r="PS18" s="12">
        <v>0</v>
      </c>
      <c r="PT18" s="12">
        <v>0</v>
      </c>
      <c r="PU18" s="13"/>
      <c r="PV18" s="12">
        <v>0</v>
      </c>
      <c r="PW18" s="12">
        <v>0</v>
      </c>
      <c r="PX18" s="12">
        <v>0</v>
      </c>
      <c r="PY18" s="12">
        <v>0</v>
      </c>
      <c r="PZ18" s="13"/>
      <c r="QA18" s="12">
        <v>0</v>
      </c>
      <c r="QB18" s="12">
        <v>0</v>
      </c>
      <c r="QC18" s="12">
        <v>0</v>
      </c>
      <c r="QD18" s="12">
        <v>0</v>
      </c>
      <c r="QE18" s="13"/>
      <c r="QF18" s="12">
        <v>0</v>
      </c>
      <c r="QG18" s="12">
        <v>0</v>
      </c>
      <c r="QH18" s="12">
        <v>0</v>
      </c>
      <c r="QI18" s="12">
        <v>0</v>
      </c>
      <c r="QJ18" s="13"/>
      <c r="QK18" s="12">
        <v>0</v>
      </c>
      <c r="QL18" s="12">
        <v>0</v>
      </c>
      <c r="QM18" s="12">
        <v>0</v>
      </c>
      <c r="QN18" s="12">
        <v>0</v>
      </c>
      <c r="QO18" s="13"/>
      <c r="QP18" s="12">
        <v>0</v>
      </c>
      <c r="QQ18" s="12">
        <v>0</v>
      </c>
      <c r="QR18" s="12">
        <v>0</v>
      </c>
      <c r="QS18" s="12">
        <v>0</v>
      </c>
      <c r="QT18" s="13"/>
      <c r="QU18" s="12">
        <v>0</v>
      </c>
      <c r="QV18" s="12">
        <v>60000</v>
      </c>
      <c r="QW18" s="12">
        <v>0</v>
      </c>
      <c r="QX18" s="12">
        <v>60000</v>
      </c>
      <c r="QY18" s="13"/>
      <c r="QZ18" s="12">
        <v>8000</v>
      </c>
      <c r="RA18" s="12">
        <v>40000</v>
      </c>
      <c r="RB18" s="12">
        <v>0</v>
      </c>
      <c r="RC18" s="12">
        <v>40000</v>
      </c>
      <c r="RD18" s="13"/>
      <c r="RE18" s="12">
        <v>27</v>
      </c>
      <c r="RF18" s="12">
        <v>670000</v>
      </c>
      <c r="RG18" s="12">
        <v>0</v>
      </c>
      <c r="RH18" s="12">
        <v>670000</v>
      </c>
      <c r="RI18" s="13"/>
      <c r="RJ18" s="12">
        <v>0</v>
      </c>
      <c r="RK18" s="12">
        <v>38350</v>
      </c>
      <c r="RL18" s="12">
        <v>0</v>
      </c>
      <c r="RM18" s="12">
        <v>38350</v>
      </c>
      <c r="RN18" s="13"/>
      <c r="RO18" s="12">
        <v>0</v>
      </c>
      <c r="RP18" s="12">
        <v>10000</v>
      </c>
      <c r="RQ18" s="12">
        <v>0</v>
      </c>
      <c r="RR18" s="12">
        <v>10000</v>
      </c>
      <c r="RS18" s="13"/>
      <c r="RT18" s="12">
        <v>0</v>
      </c>
      <c r="RU18" s="12">
        <v>750000</v>
      </c>
      <c r="RV18" s="12">
        <v>0</v>
      </c>
      <c r="RW18" s="12">
        <v>750000</v>
      </c>
      <c r="RX18" s="13"/>
      <c r="RY18" s="12">
        <v>0</v>
      </c>
      <c r="RZ18" s="12">
        <v>500000</v>
      </c>
      <c r="SA18" s="12">
        <v>0</v>
      </c>
      <c r="SB18" s="12">
        <v>500000</v>
      </c>
      <c r="SC18" s="13"/>
      <c r="SD18" s="12">
        <v>1</v>
      </c>
      <c r="SE18" s="12">
        <v>100000</v>
      </c>
      <c r="SF18" s="12">
        <v>0</v>
      </c>
      <c r="SG18" s="12">
        <v>100000</v>
      </c>
      <c r="SH18" s="13"/>
      <c r="SI18" s="12">
        <v>1</v>
      </c>
      <c r="SJ18" s="12">
        <v>25000</v>
      </c>
      <c r="SK18" s="12">
        <v>0</v>
      </c>
      <c r="SL18" s="12">
        <v>25000</v>
      </c>
      <c r="SM18" s="13"/>
      <c r="SN18" s="12">
        <v>1</v>
      </c>
      <c r="SO18" s="12">
        <v>600000</v>
      </c>
      <c r="SP18" s="12">
        <v>0</v>
      </c>
      <c r="SQ18" s="12">
        <v>600000</v>
      </c>
      <c r="SR18" s="13"/>
      <c r="SS18" s="12">
        <v>1</v>
      </c>
      <c r="ST18" s="12">
        <v>100000</v>
      </c>
      <c r="SU18" s="12">
        <v>0</v>
      </c>
      <c r="SV18" s="12">
        <v>100000</v>
      </c>
      <c r="SW18" s="13"/>
      <c r="SX18" s="12">
        <v>8</v>
      </c>
      <c r="SY18" s="12">
        <v>200000</v>
      </c>
      <c r="SZ18" s="12">
        <v>0</v>
      </c>
      <c r="TA18" s="12">
        <v>200000</v>
      </c>
      <c r="TB18" s="13"/>
      <c r="TC18" s="12">
        <v>8</v>
      </c>
      <c r="TD18" s="12">
        <v>96000</v>
      </c>
      <c r="TE18" s="12">
        <v>0</v>
      </c>
      <c r="TF18" s="12">
        <v>96000</v>
      </c>
      <c r="TG18" s="13"/>
      <c r="TH18" s="12">
        <v>203</v>
      </c>
      <c r="TI18" s="12">
        <v>203000</v>
      </c>
      <c r="TJ18" s="12">
        <v>0</v>
      </c>
      <c r="TK18" s="12">
        <v>203000</v>
      </c>
      <c r="TL18" s="13"/>
      <c r="TM18" s="12">
        <v>2815068.5981717431</v>
      </c>
      <c r="TN18" s="12">
        <v>5728844.2297344189</v>
      </c>
      <c r="TO18" s="12">
        <v>0</v>
      </c>
      <c r="TP18" s="12">
        <v>5728844.2297344189</v>
      </c>
      <c r="TQ18" s="13"/>
      <c r="TR18" s="12">
        <v>0</v>
      </c>
      <c r="TS18" s="12">
        <v>0</v>
      </c>
      <c r="TT18" s="12">
        <v>0</v>
      </c>
      <c r="TU18" s="12">
        <v>0</v>
      </c>
      <c r="TV18" s="13"/>
      <c r="TW18" s="12">
        <v>0</v>
      </c>
      <c r="TX18" s="12">
        <v>0</v>
      </c>
      <c r="TY18" s="12">
        <v>0</v>
      </c>
      <c r="TZ18" s="12">
        <v>0</v>
      </c>
      <c r="UA18" s="13"/>
      <c r="UB18" s="12">
        <v>1</v>
      </c>
      <c r="UC18" s="12">
        <v>134042.5</v>
      </c>
      <c r="UD18" s="12">
        <v>0</v>
      </c>
      <c r="UE18" s="12">
        <v>134042.5</v>
      </c>
      <c r="UF18" s="13"/>
      <c r="UG18" s="12">
        <v>0</v>
      </c>
      <c r="UH18" s="12">
        <v>0</v>
      </c>
      <c r="UI18" s="12">
        <v>0</v>
      </c>
      <c r="UJ18" s="12">
        <v>0</v>
      </c>
      <c r="UK18" s="13"/>
      <c r="UL18" s="12">
        <v>0</v>
      </c>
      <c r="UM18" s="12">
        <v>0</v>
      </c>
      <c r="UN18" s="12">
        <v>0</v>
      </c>
      <c r="UO18" s="12">
        <v>0</v>
      </c>
      <c r="UP18" s="13"/>
      <c r="UQ18" s="12">
        <v>0</v>
      </c>
      <c r="UR18" s="12">
        <v>1350000</v>
      </c>
      <c r="US18" s="12">
        <v>0</v>
      </c>
      <c r="UT18" s="12">
        <v>1350000</v>
      </c>
      <c r="UU18" s="13"/>
      <c r="UV18" s="12">
        <v>0</v>
      </c>
      <c r="UW18" s="12">
        <v>1007250</v>
      </c>
      <c r="UX18" s="12">
        <v>0</v>
      </c>
      <c r="UY18" s="12">
        <v>1007250</v>
      </c>
      <c r="UZ18" s="13"/>
      <c r="VA18" s="12">
        <v>2</v>
      </c>
      <c r="VB18" s="12">
        <v>130000</v>
      </c>
      <c r="VC18" s="12">
        <v>0</v>
      </c>
      <c r="VD18" s="12">
        <v>130000</v>
      </c>
      <c r="VE18" s="13"/>
      <c r="VF18" s="12">
        <v>0</v>
      </c>
      <c r="VG18" s="12">
        <v>0</v>
      </c>
      <c r="VH18" s="12">
        <v>0</v>
      </c>
      <c r="VI18" s="12">
        <v>0</v>
      </c>
      <c r="VJ18" s="13"/>
      <c r="VK18" s="12">
        <v>0</v>
      </c>
      <c r="VL18" s="12">
        <v>22295405.729734421</v>
      </c>
      <c r="VM18" s="12">
        <v>0</v>
      </c>
      <c r="VN18" s="12">
        <v>22295405.729734421</v>
      </c>
      <c r="VO18" s="13"/>
    </row>
    <row r="19" spans="1:587" ht="16.5" hidden="1">
      <c r="A19" s="10">
        <v>13</v>
      </c>
      <c r="B19" s="11" t="s">
        <v>15</v>
      </c>
      <c r="C19" s="12">
        <v>20</v>
      </c>
      <c r="D19" s="12">
        <v>53760</v>
      </c>
      <c r="E19" s="12">
        <v>0</v>
      </c>
      <c r="F19" s="12">
        <v>53760</v>
      </c>
      <c r="G19" s="13"/>
      <c r="H19" s="12">
        <v>0</v>
      </c>
      <c r="I19" s="12">
        <v>0</v>
      </c>
      <c r="J19" s="12">
        <v>0</v>
      </c>
      <c r="K19" s="12">
        <v>0</v>
      </c>
      <c r="L19" s="13"/>
      <c r="M19" s="12">
        <v>0</v>
      </c>
      <c r="N19" s="12">
        <v>0</v>
      </c>
      <c r="O19" s="12">
        <v>0</v>
      </c>
      <c r="P19" s="12">
        <v>0</v>
      </c>
      <c r="Q19" s="13"/>
      <c r="R19" s="12">
        <v>1</v>
      </c>
      <c r="S19" s="12">
        <v>15000</v>
      </c>
      <c r="T19" s="12">
        <v>0</v>
      </c>
      <c r="U19" s="12">
        <v>15000</v>
      </c>
      <c r="V19" s="13"/>
      <c r="W19" s="12">
        <v>0</v>
      </c>
      <c r="X19" s="12">
        <v>0</v>
      </c>
      <c r="Y19" s="12">
        <v>0</v>
      </c>
      <c r="Z19" s="12">
        <v>0</v>
      </c>
      <c r="AA19" s="13"/>
      <c r="AB19" s="12">
        <v>0</v>
      </c>
      <c r="AC19" s="12">
        <v>0</v>
      </c>
      <c r="AD19" s="12">
        <v>0</v>
      </c>
      <c r="AE19" s="12">
        <v>0</v>
      </c>
      <c r="AF19" s="13"/>
      <c r="AG19" s="12">
        <v>0</v>
      </c>
      <c r="AH19" s="12">
        <v>121000</v>
      </c>
      <c r="AI19" s="12">
        <v>0</v>
      </c>
      <c r="AJ19" s="12">
        <v>121000</v>
      </c>
      <c r="AK19" s="13"/>
      <c r="AL19" s="12">
        <v>26</v>
      </c>
      <c r="AM19" s="12">
        <v>52000</v>
      </c>
      <c r="AN19" s="12">
        <v>0</v>
      </c>
      <c r="AO19" s="12">
        <v>52000</v>
      </c>
      <c r="AP19" s="13"/>
      <c r="AQ19" s="12">
        <v>299</v>
      </c>
      <c r="AR19" s="12">
        <v>747500</v>
      </c>
      <c r="AS19" s="12">
        <v>0</v>
      </c>
      <c r="AT19" s="12">
        <v>747500</v>
      </c>
      <c r="AU19" s="13"/>
      <c r="AV19" s="12">
        <v>32</v>
      </c>
      <c r="AW19" s="12">
        <v>224000</v>
      </c>
      <c r="AX19" s="12">
        <v>0</v>
      </c>
      <c r="AY19" s="12">
        <v>224000</v>
      </c>
      <c r="AZ19" s="13"/>
      <c r="BA19" s="12">
        <v>0</v>
      </c>
      <c r="BB19" s="12">
        <v>0</v>
      </c>
      <c r="BC19" s="12">
        <v>0</v>
      </c>
      <c r="BD19" s="12">
        <v>0</v>
      </c>
      <c r="BE19" s="13"/>
      <c r="BF19" s="12">
        <v>46</v>
      </c>
      <c r="BG19" s="12">
        <v>36800</v>
      </c>
      <c r="BH19" s="12">
        <v>0</v>
      </c>
      <c r="BI19" s="12">
        <v>36800</v>
      </c>
      <c r="BJ19" s="13"/>
      <c r="BK19" s="12">
        <v>127</v>
      </c>
      <c r="BL19" s="12">
        <v>95250</v>
      </c>
      <c r="BM19" s="12">
        <v>0</v>
      </c>
      <c r="BN19" s="12">
        <v>95250</v>
      </c>
      <c r="BO19" s="13"/>
      <c r="BP19" s="12">
        <v>18</v>
      </c>
      <c r="BQ19" s="12">
        <v>270000</v>
      </c>
      <c r="BR19" s="12">
        <v>0</v>
      </c>
      <c r="BS19" s="12">
        <v>270000</v>
      </c>
      <c r="BT19" s="13"/>
      <c r="BU19" s="12">
        <v>0</v>
      </c>
      <c r="BV19" s="12">
        <v>0</v>
      </c>
      <c r="BW19" s="12">
        <v>0</v>
      </c>
      <c r="BX19" s="12">
        <v>0</v>
      </c>
      <c r="BY19" s="13"/>
      <c r="BZ19" s="12">
        <v>0</v>
      </c>
      <c r="CA19" s="12">
        <v>0</v>
      </c>
      <c r="CB19" s="12">
        <v>0</v>
      </c>
      <c r="CC19" s="12">
        <v>0</v>
      </c>
      <c r="CD19" s="13"/>
      <c r="CE19" s="12">
        <v>0</v>
      </c>
      <c r="CF19" s="12">
        <v>0</v>
      </c>
      <c r="CG19" s="12">
        <v>0</v>
      </c>
      <c r="CH19" s="12">
        <v>0</v>
      </c>
      <c r="CI19" s="13"/>
      <c r="CJ19" s="12">
        <v>0</v>
      </c>
      <c r="CK19" s="12">
        <v>0</v>
      </c>
      <c r="CL19" s="12">
        <v>0</v>
      </c>
      <c r="CM19" s="12">
        <v>0</v>
      </c>
      <c r="CN19" s="13"/>
      <c r="CO19" s="12">
        <v>0</v>
      </c>
      <c r="CP19" s="12">
        <v>0</v>
      </c>
      <c r="CQ19" s="12">
        <v>0</v>
      </c>
      <c r="CR19" s="12">
        <v>0</v>
      </c>
      <c r="CS19" s="13"/>
      <c r="CT19" s="12">
        <v>0</v>
      </c>
      <c r="CU19" s="12">
        <v>0</v>
      </c>
      <c r="CV19" s="12">
        <v>0</v>
      </c>
      <c r="CW19" s="12">
        <v>0</v>
      </c>
      <c r="CX19" s="13"/>
      <c r="CY19" s="12">
        <v>0</v>
      </c>
      <c r="CZ19" s="12">
        <v>0</v>
      </c>
      <c r="DA19" s="12">
        <v>0</v>
      </c>
      <c r="DB19" s="12">
        <v>0</v>
      </c>
      <c r="DC19" s="13"/>
      <c r="DD19" s="12">
        <v>0</v>
      </c>
      <c r="DE19" s="12">
        <v>0</v>
      </c>
      <c r="DF19" s="12">
        <v>0</v>
      </c>
      <c r="DG19" s="12">
        <v>0</v>
      </c>
      <c r="DH19" s="13"/>
      <c r="DI19" s="12">
        <v>0</v>
      </c>
      <c r="DJ19" s="12">
        <v>0</v>
      </c>
      <c r="DK19" s="12">
        <v>0</v>
      </c>
      <c r="DL19" s="12">
        <v>0</v>
      </c>
      <c r="DM19" s="13"/>
      <c r="DN19" s="12">
        <v>9</v>
      </c>
      <c r="DO19" s="12">
        <v>900000</v>
      </c>
      <c r="DP19" s="12">
        <v>0</v>
      </c>
      <c r="DQ19" s="12">
        <v>900000</v>
      </c>
      <c r="DR19" s="13"/>
      <c r="DS19" s="12">
        <v>0</v>
      </c>
      <c r="DT19" s="12">
        <v>0</v>
      </c>
      <c r="DU19" s="12">
        <v>0</v>
      </c>
      <c r="DV19" s="12">
        <v>0</v>
      </c>
      <c r="DW19" s="13"/>
      <c r="DX19" s="12">
        <v>0</v>
      </c>
      <c r="DY19" s="12">
        <v>55000</v>
      </c>
      <c r="DZ19" s="12">
        <v>0</v>
      </c>
      <c r="EA19" s="12">
        <v>55000</v>
      </c>
      <c r="EB19" s="13"/>
      <c r="EC19" s="12">
        <v>0</v>
      </c>
      <c r="ED19" s="12">
        <v>0</v>
      </c>
      <c r="EE19" s="12">
        <v>0</v>
      </c>
      <c r="EF19" s="12">
        <v>0</v>
      </c>
      <c r="EG19" s="13"/>
      <c r="EH19" s="12">
        <v>0</v>
      </c>
      <c r="EI19" s="12">
        <v>0</v>
      </c>
      <c r="EJ19" s="12">
        <v>0</v>
      </c>
      <c r="EK19" s="12">
        <v>0</v>
      </c>
      <c r="EL19" s="13"/>
      <c r="EM19" s="12">
        <v>0</v>
      </c>
      <c r="EN19" s="12">
        <v>50000</v>
      </c>
      <c r="EO19" s="12">
        <v>0</v>
      </c>
      <c r="EP19" s="12">
        <v>50000</v>
      </c>
      <c r="EQ19" s="13"/>
      <c r="ER19" s="12">
        <v>1</v>
      </c>
      <c r="ES19" s="12">
        <v>200000</v>
      </c>
      <c r="ET19" s="12">
        <v>0</v>
      </c>
      <c r="EU19" s="12">
        <v>200000</v>
      </c>
      <c r="EV19" s="13"/>
      <c r="EW19" s="12">
        <v>1</v>
      </c>
      <c r="EX19" s="12">
        <v>50000</v>
      </c>
      <c r="EY19" s="12">
        <v>0</v>
      </c>
      <c r="EZ19" s="12">
        <v>50000</v>
      </c>
      <c r="FA19" s="13"/>
      <c r="FB19" s="12">
        <v>1</v>
      </c>
      <c r="FC19" s="12">
        <v>50000</v>
      </c>
      <c r="FD19" s="12">
        <v>0</v>
      </c>
      <c r="FE19" s="12">
        <v>50000</v>
      </c>
      <c r="FF19" s="13"/>
      <c r="FG19" s="12">
        <v>4</v>
      </c>
      <c r="FH19" s="12">
        <v>200000</v>
      </c>
      <c r="FI19" s="12">
        <v>0</v>
      </c>
      <c r="FJ19" s="12">
        <v>200000</v>
      </c>
      <c r="FK19" s="13"/>
      <c r="FL19" s="12">
        <v>0</v>
      </c>
      <c r="FM19" s="12">
        <v>0</v>
      </c>
      <c r="FN19" s="12">
        <v>0</v>
      </c>
      <c r="FO19" s="12">
        <v>0</v>
      </c>
      <c r="FP19" s="13"/>
      <c r="FQ19" s="12">
        <v>0</v>
      </c>
      <c r="FR19" s="12">
        <v>0</v>
      </c>
      <c r="FS19" s="12">
        <v>0</v>
      </c>
      <c r="FT19" s="12">
        <v>0</v>
      </c>
      <c r="FU19" s="13"/>
      <c r="FV19" s="12">
        <v>0</v>
      </c>
      <c r="FW19" s="12">
        <v>0</v>
      </c>
      <c r="FX19" s="12">
        <v>0</v>
      </c>
      <c r="FY19" s="12">
        <v>0</v>
      </c>
      <c r="FZ19" s="13"/>
      <c r="GA19" s="12">
        <v>0</v>
      </c>
      <c r="GB19" s="12">
        <v>0</v>
      </c>
      <c r="GC19" s="12">
        <v>0</v>
      </c>
      <c r="GD19" s="12">
        <v>0</v>
      </c>
      <c r="GE19" s="13"/>
      <c r="GF19" s="12">
        <v>0</v>
      </c>
      <c r="GG19" s="12">
        <v>0</v>
      </c>
      <c r="GH19" s="12">
        <v>0</v>
      </c>
      <c r="GI19" s="12">
        <v>0</v>
      </c>
      <c r="GJ19" s="13"/>
      <c r="GK19" s="12">
        <v>326</v>
      </c>
      <c r="GL19" s="12">
        <v>97800</v>
      </c>
      <c r="GM19" s="12">
        <v>0</v>
      </c>
      <c r="GN19" s="12">
        <v>97800</v>
      </c>
      <c r="GO19" s="13"/>
      <c r="GP19" s="12">
        <v>0</v>
      </c>
      <c r="GQ19" s="12">
        <v>17000</v>
      </c>
      <c r="GR19" s="12">
        <v>0</v>
      </c>
      <c r="GS19" s="12">
        <v>17000</v>
      </c>
      <c r="GT19" s="13"/>
      <c r="GU19" s="12">
        <v>1</v>
      </c>
      <c r="GV19" s="12">
        <v>250000</v>
      </c>
      <c r="GW19" s="12">
        <v>0</v>
      </c>
      <c r="GX19" s="12">
        <v>250000</v>
      </c>
      <c r="GY19" s="13"/>
      <c r="GZ19" s="12">
        <v>132</v>
      </c>
      <c r="HA19" s="12">
        <v>660000</v>
      </c>
      <c r="HB19" s="12">
        <v>0</v>
      </c>
      <c r="HC19" s="12">
        <v>660000</v>
      </c>
      <c r="HD19" s="13"/>
      <c r="HE19" s="12">
        <v>0</v>
      </c>
      <c r="HF19" s="12">
        <v>0</v>
      </c>
      <c r="HG19" s="12">
        <v>0</v>
      </c>
      <c r="HH19" s="12">
        <v>0</v>
      </c>
      <c r="HI19" s="13"/>
      <c r="HJ19" s="12">
        <v>68</v>
      </c>
      <c r="HK19" s="12">
        <v>1020000</v>
      </c>
      <c r="HL19" s="12">
        <v>0</v>
      </c>
      <c r="HM19" s="12">
        <v>1020000</v>
      </c>
      <c r="HN19" s="13"/>
      <c r="HO19" s="12">
        <v>1300</v>
      </c>
      <c r="HP19" s="12">
        <v>377000</v>
      </c>
      <c r="HQ19" s="12">
        <v>0</v>
      </c>
      <c r="HR19" s="12">
        <v>377000</v>
      </c>
      <c r="HS19" s="13"/>
      <c r="HT19" s="12">
        <v>0</v>
      </c>
      <c r="HU19" s="12">
        <v>56000</v>
      </c>
      <c r="HV19" s="12">
        <v>0</v>
      </c>
      <c r="HW19" s="12">
        <v>56000</v>
      </c>
      <c r="HX19" s="13"/>
      <c r="HY19" s="12">
        <v>0</v>
      </c>
      <c r="HZ19" s="12">
        <v>0</v>
      </c>
      <c r="IA19" s="12">
        <v>0</v>
      </c>
      <c r="IB19" s="12">
        <v>0</v>
      </c>
      <c r="IC19" s="13"/>
      <c r="ID19" s="12">
        <v>0</v>
      </c>
      <c r="IE19" s="12">
        <v>0</v>
      </c>
      <c r="IF19" s="12">
        <v>0</v>
      </c>
      <c r="IG19" s="12">
        <v>0</v>
      </c>
      <c r="IH19" s="13"/>
      <c r="II19" s="12">
        <v>0</v>
      </c>
      <c r="IJ19" s="12">
        <v>7500</v>
      </c>
      <c r="IK19" s="12">
        <v>0</v>
      </c>
      <c r="IL19" s="12">
        <v>7500</v>
      </c>
      <c r="IM19" s="13"/>
      <c r="IN19" s="12">
        <v>300</v>
      </c>
      <c r="IO19" s="12">
        <v>6998.9999999999991</v>
      </c>
      <c r="IP19" s="12">
        <v>0</v>
      </c>
      <c r="IQ19" s="12">
        <v>6998.9999999999991</v>
      </c>
      <c r="IR19" s="13"/>
      <c r="IS19" s="12">
        <v>0</v>
      </c>
      <c r="IT19" s="12">
        <v>0</v>
      </c>
      <c r="IU19" s="12">
        <v>0</v>
      </c>
      <c r="IV19" s="12">
        <v>0</v>
      </c>
      <c r="IW19" s="13"/>
      <c r="IX19" s="12"/>
      <c r="IY19" s="12">
        <v>0</v>
      </c>
      <c r="IZ19" s="12">
        <v>0</v>
      </c>
      <c r="JA19" s="12">
        <v>0</v>
      </c>
      <c r="JB19" s="13"/>
      <c r="JC19" s="12">
        <v>0</v>
      </c>
      <c r="JD19" s="12">
        <v>0</v>
      </c>
      <c r="JE19" s="12">
        <v>0</v>
      </c>
      <c r="JF19" s="12">
        <v>0</v>
      </c>
      <c r="JG19" s="13"/>
      <c r="JH19" s="12"/>
      <c r="JI19" s="12">
        <v>0</v>
      </c>
      <c r="JJ19" s="12">
        <v>0</v>
      </c>
      <c r="JK19" s="12">
        <v>0</v>
      </c>
      <c r="JL19" s="13"/>
      <c r="JM19" s="12"/>
      <c r="JN19" s="12">
        <v>0</v>
      </c>
      <c r="JO19" s="12">
        <v>0</v>
      </c>
      <c r="JP19" s="12">
        <v>0</v>
      </c>
      <c r="JQ19" s="13"/>
      <c r="JR19" s="12"/>
      <c r="JS19" s="12">
        <v>1717940</v>
      </c>
      <c r="JT19" s="12">
        <v>0</v>
      </c>
      <c r="JU19" s="12">
        <v>1717940</v>
      </c>
      <c r="JV19" s="13"/>
      <c r="JW19" s="12"/>
      <c r="JX19" s="12">
        <v>0</v>
      </c>
      <c r="JY19" s="12">
        <v>0</v>
      </c>
      <c r="JZ19" s="12">
        <v>0</v>
      </c>
      <c r="KA19" s="13"/>
      <c r="KB19" s="12">
        <v>478.4</v>
      </c>
      <c r="KC19" s="12">
        <v>95680</v>
      </c>
      <c r="KD19" s="12">
        <v>0</v>
      </c>
      <c r="KE19" s="12">
        <v>95680</v>
      </c>
      <c r="KF19" s="13"/>
      <c r="KG19" s="12">
        <v>0</v>
      </c>
      <c r="KH19" s="12">
        <v>0</v>
      </c>
      <c r="KI19" s="12">
        <v>0</v>
      </c>
      <c r="KJ19" s="12">
        <v>0</v>
      </c>
      <c r="KK19" s="13"/>
      <c r="KL19" s="12">
        <v>0</v>
      </c>
      <c r="KM19" s="12">
        <v>0</v>
      </c>
      <c r="KN19" s="12">
        <v>0</v>
      </c>
      <c r="KO19" s="12">
        <v>0</v>
      </c>
      <c r="KP19" s="13"/>
      <c r="KQ19" s="12">
        <v>0</v>
      </c>
      <c r="KR19" s="12">
        <v>0</v>
      </c>
      <c r="KS19" s="12">
        <v>0</v>
      </c>
      <c r="KT19" s="12">
        <v>0</v>
      </c>
      <c r="KU19" s="13"/>
      <c r="KV19" s="12">
        <v>0</v>
      </c>
      <c r="KW19" s="89">
        <v>0</v>
      </c>
      <c r="KX19" s="12">
        <v>0</v>
      </c>
      <c r="KY19" s="12">
        <v>0</v>
      </c>
      <c r="KZ19" s="13"/>
      <c r="LA19" s="12">
        <v>0</v>
      </c>
      <c r="LB19" s="12">
        <v>0</v>
      </c>
      <c r="LC19" s="12">
        <v>0</v>
      </c>
      <c r="LD19" s="12">
        <v>0</v>
      </c>
      <c r="LE19" s="13"/>
      <c r="LF19" s="12">
        <v>0</v>
      </c>
      <c r="LG19" s="12">
        <v>0</v>
      </c>
      <c r="LH19" s="12">
        <v>0</v>
      </c>
      <c r="LI19" s="12">
        <v>0</v>
      </c>
      <c r="LJ19" s="13"/>
      <c r="LK19" s="12">
        <v>0</v>
      </c>
      <c r="LL19" s="12">
        <v>0</v>
      </c>
      <c r="LM19" s="12">
        <v>0</v>
      </c>
      <c r="LN19" s="12">
        <v>0</v>
      </c>
      <c r="LO19" s="13"/>
      <c r="LP19" s="12">
        <v>1583</v>
      </c>
      <c r="LQ19" s="12">
        <v>395750</v>
      </c>
      <c r="LR19" s="12">
        <v>0</v>
      </c>
      <c r="LS19" s="12">
        <v>395750</v>
      </c>
      <c r="LT19" s="13"/>
      <c r="LU19" s="12">
        <v>0</v>
      </c>
      <c r="LV19" s="12">
        <v>0</v>
      </c>
      <c r="LW19" s="12">
        <v>0</v>
      </c>
      <c r="LX19" s="12">
        <v>0</v>
      </c>
      <c r="LY19" s="13"/>
      <c r="LZ19" s="12">
        <v>0</v>
      </c>
      <c r="MA19" s="12">
        <v>0</v>
      </c>
      <c r="MB19" s="12">
        <v>0</v>
      </c>
      <c r="MC19" s="12">
        <v>0</v>
      </c>
      <c r="MD19" s="13"/>
      <c r="ME19" s="12">
        <v>0</v>
      </c>
      <c r="MF19" s="12">
        <v>0</v>
      </c>
      <c r="MG19" s="12">
        <v>0</v>
      </c>
      <c r="MH19" s="12">
        <v>0</v>
      </c>
      <c r="MI19" s="13"/>
      <c r="MJ19" s="12">
        <v>0</v>
      </c>
      <c r="MK19" s="12">
        <v>0</v>
      </c>
      <c r="ML19" s="12">
        <v>0</v>
      </c>
      <c r="MM19" s="12">
        <v>0</v>
      </c>
      <c r="MN19" s="13"/>
      <c r="MO19" s="12">
        <v>18</v>
      </c>
      <c r="MP19" s="12">
        <v>762264</v>
      </c>
      <c r="MQ19" s="12">
        <v>0</v>
      </c>
      <c r="MR19" s="12">
        <v>762264</v>
      </c>
      <c r="MS19" s="13"/>
      <c r="MT19" s="12">
        <v>0</v>
      </c>
      <c r="MU19" s="12">
        <v>0</v>
      </c>
      <c r="MV19" s="12">
        <v>0</v>
      </c>
      <c r="MW19" s="12">
        <v>0</v>
      </c>
      <c r="MX19" s="13"/>
      <c r="MY19" s="12">
        <v>15</v>
      </c>
      <c r="MZ19" s="12">
        <v>37500</v>
      </c>
      <c r="NA19" s="12">
        <v>0</v>
      </c>
      <c r="NB19" s="12">
        <v>37500</v>
      </c>
      <c r="NC19" s="13"/>
      <c r="ND19" s="12">
        <v>0</v>
      </c>
      <c r="NE19" s="12">
        <v>0</v>
      </c>
      <c r="NF19" s="12">
        <v>0</v>
      </c>
      <c r="NG19" s="12">
        <v>0</v>
      </c>
      <c r="NH19" s="13"/>
      <c r="NI19" s="12">
        <v>2820</v>
      </c>
      <c r="NJ19" s="12">
        <v>203040</v>
      </c>
      <c r="NK19" s="12">
        <v>0</v>
      </c>
      <c r="NL19" s="12">
        <v>203040</v>
      </c>
      <c r="NM19" s="13"/>
      <c r="NN19" s="12">
        <v>10</v>
      </c>
      <c r="NO19" s="12">
        <v>100000</v>
      </c>
      <c r="NP19" s="12">
        <v>0</v>
      </c>
      <c r="NQ19" s="12">
        <v>100000</v>
      </c>
      <c r="NR19" s="13"/>
      <c r="NS19" s="12">
        <v>0</v>
      </c>
      <c r="NT19" s="12">
        <v>0</v>
      </c>
      <c r="NU19" s="12">
        <v>0</v>
      </c>
      <c r="NV19" s="12">
        <v>0</v>
      </c>
      <c r="NW19" s="13"/>
      <c r="NX19" s="12">
        <v>0</v>
      </c>
      <c r="NY19" s="12">
        <v>0</v>
      </c>
      <c r="NZ19" s="12">
        <v>0</v>
      </c>
      <c r="OA19" s="12">
        <v>0</v>
      </c>
      <c r="OB19" s="13"/>
      <c r="OC19" s="12">
        <v>0</v>
      </c>
      <c r="OD19" s="12">
        <v>0</v>
      </c>
      <c r="OE19" s="12">
        <v>0</v>
      </c>
      <c r="OF19" s="12">
        <v>0</v>
      </c>
      <c r="OG19" s="13"/>
      <c r="OH19" s="12">
        <v>0</v>
      </c>
      <c r="OI19" s="12">
        <v>0</v>
      </c>
      <c r="OJ19" s="12">
        <v>0</v>
      </c>
      <c r="OK19" s="12">
        <v>0</v>
      </c>
      <c r="OL19" s="13"/>
      <c r="OM19" s="12">
        <v>0</v>
      </c>
      <c r="ON19" s="12">
        <v>0</v>
      </c>
      <c r="OO19" s="12">
        <v>0</v>
      </c>
      <c r="OP19" s="12">
        <v>0</v>
      </c>
      <c r="OQ19" s="13"/>
      <c r="OR19" s="12">
        <v>0</v>
      </c>
      <c r="OS19" s="12">
        <v>0</v>
      </c>
      <c r="OT19" s="12">
        <v>0</v>
      </c>
      <c r="OU19" s="12">
        <v>0</v>
      </c>
      <c r="OV19" s="13"/>
      <c r="OW19" s="12">
        <v>0</v>
      </c>
      <c r="OX19" s="12">
        <v>0</v>
      </c>
      <c r="OY19" s="12">
        <v>0</v>
      </c>
      <c r="OZ19" s="12">
        <v>0</v>
      </c>
      <c r="PA19" s="13"/>
      <c r="PB19" s="12">
        <v>0</v>
      </c>
      <c r="PC19" s="12">
        <v>0</v>
      </c>
      <c r="PD19" s="12">
        <v>0</v>
      </c>
      <c r="PE19" s="12">
        <v>0</v>
      </c>
      <c r="PF19" s="13"/>
      <c r="PG19" s="12">
        <v>0</v>
      </c>
      <c r="PH19" s="12">
        <v>20000</v>
      </c>
      <c r="PI19" s="12">
        <v>0</v>
      </c>
      <c r="PJ19" s="12">
        <v>20000</v>
      </c>
      <c r="PK19" s="13"/>
      <c r="PL19" s="12">
        <v>0</v>
      </c>
      <c r="PM19" s="12">
        <v>0</v>
      </c>
      <c r="PN19" s="12">
        <v>0</v>
      </c>
      <c r="PO19" s="12">
        <v>0</v>
      </c>
      <c r="PP19" s="13"/>
      <c r="PQ19" s="12">
        <v>0</v>
      </c>
      <c r="PR19" s="12">
        <v>0</v>
      </c>
      <c r="PS19" s="12">
        <v>0</v>
      </c>
      <c r="PT19" s="12">
        <v>0</v>
      </c>
      <c r="PU19" s="13"/>
      <c r="PV19" s="12">
        <v>0</v>
      </c>
      <c r="PW19" s="12">
        <v>0</v>
      </c>
      <c r="PX19" s="12">
        <v>0</v>
      </c>
      <c r="PY19" s="12">
        <v>0</v>
      </c>
      <c r="PZ19" s="13"/>
      <c r="QA19" s="12">
        <v>0</v>
      </c>
      <c r="QB19" s="12">
        <v>0</v>
      </c>
      <c r="QC19" s="12">
        <v>0</v>
      </c>
      <c r="QD19" s="12">
        <v>0</v>
      </c>
      <c r="QE19" s="13"/>
      <c r="QF19" s="12">
        <v>0</v>
      </c>
      <c r="QG19" s="12">
        <v>0</v>
      </c>
      <c r="QH19" s="12">
        <v>0</v>
      </c>
      <c r="QI19" s="12">
        <v>0</v>
      </c>
      <c r="QJ19" s="13"/>
      <c r="QK19" s="12">
        <v>0</v>
      </c>
      <c r="QL19" s="12">
        <v>0</v>
      </c>
      <c r="QM19" s="12">
        <v>0</v>
      </c>
      <c r="QN19" s="12">
        <v>0</v>
      </c>
      <c r="QO19" s="13"/>
      <c r="QP19" s="12">
        <v>0</v>
      </c>
      <c r="QQ19" s="12">
        <v>0</v>
      </c>
      <c r="QR19" s="12">
        <v>0</v>
      </c>
      <c r="QS19" s="12">
        <v>0</v>
      </c>
      <c r="QT19" s="13"/>
      <c r="QU19" s="12">
        <v>0</v>
      </c>
      <c r="QV19" s="12">
        <v>45000</v>
      </c>
      <c r="QW19" s="12">
        <v>0</v>
      </c>
      <c r="QX19" s="12">
        <v>45000</v>
      </c>
      <c r="QY19" s="13"/>
      <c r="QZ19" s="12">
        <v>5000</v>
      </c>
      <c r="RA19" s="12">
        <v>25000</v>
      </c>
      <c r="RB19" s="12">
        <v>0</v>
      </c>
      <c r="RC19" s="12">
        <v>25000</v>
      </c>
      <c r="RD19" s="13"/>
      <c r="RE19" s="12">
        <v>11</v>
      </c>
      <c r="RF19" s="12">
        <v>370000</v>
      </c>
      <c r="RG19" s="12">
        <v>0</v>
      </c>
      <c r="RH19" s="12">
        <v>370000</v>
      </c>
      <c r="RI19" s="13"/>
      <c r="RJ19" s="12">
        <v>0</v>
      </c>
      <c r="RK19" s="12">
        <v>21240</v>
      </c>
      <c r="RL19" s="12">
        <v>0</v>
      </c>
      <c r="RM19" s="12">
        <v>21240</v>
      </c>
      <c r="RN19" s="13"/>
      <c r="RO19" s="12">
        <v>0</v>
      </c>
      <c r="RP19" s="12">
        <v>10000</v>
      </c>
      <c r="RQ19" s="12">
        <v>0</v>
      </c>
      <c r="RR19" s="12">
        <v>10000</v>
      </c>
      <c r="RS19" s="13"/>
      <c r="RT19" s="12">
        <v>0</v>
      </c>
      <c r="RU19" s="12">
        <v>750000</v>
      </c>
      <c r="RV19" s="12">
        <v>0</v>
      </c>
      <c r="RW19" s="12">
        <v>750000</v>
      </c>
      <c r="RX19" s="13"/>
      <c r="RY19" s="12">
        <v>0</v>
      </c>
      <c r="RZ19" s="12">
        <v>500000</v>
      </c>
      <c r="SA19" s="12">
        <v>0</v>
      </c>
      <c r="SB19" s="12">
        <v>500000</v>
      </c>
      <c r="SC19" s="13"/>
      <c r="SD19" s="12">
        <v>1</v>
      </c>
      <c r="SE19" s="12">
        <v>100000</v>
      </c>
      <c r="SF19" s="12">
        <v>0</v>
      </c>
      <c r="SG19" s="12">
        <v>100000</v>
      </c>
      <c r="SH19" s="13"/>
      <c r="SI19" s="12">
        <v>1</v>
      </c>
      <c r="SJ19" s="12">
        <v>25000</v>
      </c>
      <c r="SK19" s="12">
        <v>0</v>
      </c>
      <c r="SL19" s="12">
        <v>25000</v>
      </c>
      <c r="SM19" s="13"/>
      <c r="SN19" s="12">
        <v>1</v>
      </c>
      <c r="SO19" s="12">
        <v>600000</v>
      </c>
      <c r="SP19" s="12">
        <v>0</v>
      </c>
      <c r="SQ19" s="12">
        <v>600000</v>
      </c>
      <c r="SR19" s="13"/>
      <c r="SS19" s="12">
        <v>1</v>
      </c>
      <c r="ST19" s="12">
        <v>100000</v>
      </c>
      <c r="SU19" s="12">
        <v>0</v>
      </c>
      <c r="SV19" s="12">
        <v>100000</v>
      </c>
      <c r="SW19" s="13"/>
      <c r="SX19" s="12">
        <v>4</v>
      </c>
      <c r="SY19" s="12">
        <v>100000</v>
      </c>
      <c r="SZ19" s="12">
        <v>0</v>
      </c>
      <c r="TA19" s="12">
        <v>100000</v>
      </c>
      <c r="TB19" s="13"/>
      <c r="TC19" s="12">
        <v>4</v>
      </c>
      <c r="TD19" s="12">
        <v>48000</v>
      </c>
      <c r="TE19" s="12">
        <v>0</v>
      </c>
      <c r="TF19" s="12">
        <v>48000</v>
      </c>
      <c r="TG19" s="13"/>
      <c r="TH19" s="12">
        <v>21</v>
      </c>
      <c r="TI19" s="12">
        <v>21000</v>
      </c>
      <c r="TJ19" s="12">
        <v>0</v>
      </c>
      <c r="TK19" s="12">
        <v>21000</v>
      </c>
      <c r="TL19" s="13"/>
      <c r="TM19" s="12">
        <v>2000022.9045226122</v>
      </c>
      <c r="TN19" s="12">
        <v>5291226.5018145703</v>
      </c>
      <c r="TO19" s="12">
        <v>0</v>
      </c>
      <c r="TP19" s="12">
        <v>5291226.5018145703</v>
      </c>
      <c r="TQ19" s="13"/>
      <c r="TR19" s="12">
        <v>0</v>
      </c>
      <c r="TS19" s="12">
        <v>0</v>
      </c>
      <c r="TT19" s="12">
        <v>0</v>
      </c>
      <c r="TU19" s="12">
        <v>0</v>
      </c>
      <c r="TV19" s="13"/>
      <c r="TW19" s="12">
        <v>0</v>
      </c>
      <c r="TX19" s="12">
        <v>0</v>
      </c>
      <c r="TY19" s="12">
        <v>0</v>
      </c>
      <c r="TZ19" s="12">
        <v>0</v>
      </c>
      <c r="UA19" s="13"/>
      <c r="UB19" s="12">
        <v>1</v>
      </c>
      <c r="UC19" s="12">
        <v>134042.5</v>
      </c>
      <c r="UD19" s="12">
        <v>0</v>
      </c>
      <c r="UE19" s="12">
        <v>134042.5</v>
      </c>
      <c r="UF19" s="13"/>
      <c r="UG19" s="12">
        <v>0</v>
      </c>
      <c r="UH19" s="12">
        <v>0</v>
      </c>
      <c r="UI19" s="12">
        <v>0</v>
      </c>
      <c r="UJ19" s="12">
        <v>0</v>
      </c>
      <c r="UK19" s="13"/>
      <c r="UL19" s="12">
        <v>0</v>
      </c>
      <c r="UM19" s="12">
        <v>0</v>
      </c>
      <c r="UN19" s="12">
        <v>0</v>
      </c>
      <c r="UO19" s="12">
        <v>0</v>
      </c>
      <c r="UP19" s="13"/>
      <c r="UQ19" s="12">
        <v>0</v>
      </c>
      <c r="UR19" s="12">
        <v>975000</v>
      </c>
      <c r="US19" s="12">
        <v>0</v>
      </c>
      <c r="UT19" s="12">
        <v>975000</v>
      </c>
      <c r="UU19" s="13"/>
      <c r="UV19" s="12">
        <v>0</v>
      </c>
      <c r="UW19" s="12">
        <v>1110750</v>
      </c>
      <c r="UX19" s="12">
        <v>0</v>
      </c>
      <c r="UY19" s="12">
        <v>1110750</v>
      </c>
      <c r="UZ19" s="13"/>
      <c r="VA19" s="12">
        <v>0</v>
      </c>
      <c r="VB19" s="12">
        <v>0</v>
      </c>
      <c r="VC19" s="12">
        <v>0</v>
      </c>
      <c r="VD19" s="12">
        <v>0</v>
      </c>
      <c r="VE19" s="13"/>
      <c r="VF19" s="12">
        <v>0</v>
      </c>
      <c r="VG19" s="12">
        <v>0</v>
      </c>
      <c r="VH19" s="12">
        <v>0</v>
      </c>
      <c r="VI19" s="12">
        <v>0</v>
      </c>
      <c r="VJ19" s="13"/>
      <c r="VK19" s="12">
        <v>0</v>
      </c>
      <c r="VL19" s="12">
        <v>19171042.00181457</v>
      </c>
      <c r="VM19" s="12">
        <v>0</v>
      </c>
      <c r="VN19" s="12">
        <v>19171042.00181457</v>
      </c>
      <c r="VO19" s="13"/>
    </row>
    <row r="20" spans="1:587" ht="16.5" hidden="1">
      <c r="A20" s="10">
        <v>14</v>
      </c>
      <c r="B20" s="11" t="s">
        <v>16</v>
      </c>
      <c r="C20" s="12">
        <v>20</v>
      </c>
      <c r="D20" s="12">
        <v>53760</v>
      </c>
      <c r="E20" s="12">
        <v>0</v>
      </c>
      <c r="F20" s="12">
        <v>53760</v>
      </c>
      <c r="G20" s="13"/>
      <c r="H20" s="12">
        <v>0</v>
      </c>
      <c r="I20" s="12">
        <v>0</v>
      </c>
      <c r="J20" s="12">
        <v>0</v>
      </c>
      <c r="K20" s="12">
        <v>0</v>
      </c>
      <c r="L20" s="13"/>
      <c r="M20" s="12">
        <v>0</v>
      </c>
      <c r="N20" s="12">
        <v>0</v>
      </c>
      <c r="O20" s="12">
        <v>0</v>
      </c>
      <c r="P20" s="12">
        <v>0</v>
      </c>
      <c r="Q20" s="13"/>
      <c r="R20" s="12">
        <v>1</v>
      </c>
      <c r="S20" s="12">
        <v>15000</v>
      </c>
      <c r="T20" s="12">
        <v>0</v>
      </c>
      <c r="U20" s="12">
        <v>15000</v>
      </c>
      <c r="V20" s="13"/>
      <c r="W20" s="12">
        <v>0</v>
      </c>
      <c r="X20" s="12">
        <v>0</v>
      </c>
      <c r="Y20" s="12">
        <v>0</v>
      </c>
      <c r="Z20" s="12">
        <v>0</v>
      </c>
      <c r="AA20" s="13"/>
      <c r="AB20" s="12">
        <v>0</v>
      </c>
      <c r="AC20" s="12">
        <v>0</v>
      </c>
      <c r="AD20" s="12">
        <v>0</v>
      </c>
      <c r="AE20" s="12">
        <v>0</v>
      </c>
      <c r="AF20" s="13"/>
      <c r="AG20" s="12">
        <v>0</v>
      </c>
      <c r="AH20" s="12">
        <v>0</v>
      </c>
      <c r="AI20" s="12">
        <v>0</v>
      </c>
      <c r="AJ20" s="12">
        <v>0</v>
      </c>
      <c r="AK20" s="13"/>
      <c r="AL20" s="12">
        <v>22</v>
      </c>
      <c r="AM20" s="12">
        <v>44000</v>
      </c>
      <c r="AN20" s="12">
        <v>0</v>
      </c>
      <c r="AO20" s="12">
        <v>44000</v>
      </c>
      <c r="AP20" s="13"/>
      <c r="AQ20" s="12">
        <v>187</v>
      </c>
      <c r="AR20" s="12">
        <v>467500</v>
      </c>
      <c r="AS20" s="12">
        <v>0</v>
      </c>
      <c r="AT20" s="12">
        <v>467500</v>
      </c>
      <c r="AU20" s="13"/>
      <c r="AV20" s="12">
        <v>24</v>
      </c>
      <c r="AW20" s="12">
        <v>168000</v>
      </c>
      <c r="AX20" s="12">
        <v>0</v>
      </c>
      <c r="AY20" s="12">
        <v>168000</v>
      </c>
      <c r="AZ20" s="13"/>
      <c r="BA20" s="12">
        <v>0</v>
      </c>
      <c r="BB20" s="12">
        <v>0</v>
      </c>
      <c r="BC20" s="12">
        <v>0</v>
      </c>
      <c r="BD20" s="12">
        <v>0</v>
      </c>
      <c r="BE20" s="13"/>
      <c r="BF20" s="12">
        <v>36</v>
      </c>
      <c r="BG20" s="12">
        <v>28800</v>
      </c>
      <c r="BH20" s="12">
        <v>0</v>
      </c>
      <c r="BI20" s="12">
        <v>28800</v>
      </c>
      <c r="BJ20" s="13"/>
      <c r="BK20" s="12">
        <v>124</v>
      </c>
      <c r="BL20" s="12">
        <v>93000</v>
      </c>
      <c r="BM20" s="12">
        <v>0</v>
      </c>
      <c r="BN20" s="12">
        <v>93000</v>
      </c>
      <c r="BO20" s="13"/>
      <c r="BP20" s="12">
        <v>7</v>
      </c>
      <c r="BQ20" s="12">
        <v>105000</v>
      </c>
      <c r="BR20" s="12">
        <v>0</v>
      </c>
      <c r="BS20" s="12">
        <v>105000</v>
      </c>
      <c r="BT20" s="13"/>
      <c r="BU20" s="12">
        <v>0</v>
      </c>
      <c r="BV20" s="12">
        <v>0</v>
      </c>
      <c r="BW20" s="12">
        <v>0</v>
      </c>
      <c r="BX20" s="12">
        <v>0</v>
      </c>
      <c r="BY20" s="13"/>
      <c r="BZ20" s="12">
        <v>0</v>
      </c>
      <c r="CA20" s="12">
        <v>0</v>
      </c>
      <c r="CB20" s="12">
        <v>0</v>
      </c>
      <c r="CC20" s="12">
        <v>0</v>
      </c>
      <c r="CD20" s="13"/>
      <c r="CE20" s="12">
        <v>0</v>
      </c>
      <c r="CF20" s="12">
        <v>0</v>
      </c>
      <c r="CG20" s="12">
        <v>0</v>
      </c>
      <c r="CH20" s="12">
        <v>0</v>
      </c>
      <c r="CI20" s="13"/>
      <c r="CJ20" s="12">
        <v>0</v>
      </c>
      <c r="CK20" s="12">
        <v>0</v>
      </c>
      <c r="CL20" s="12">
        <v>0</v>
      </c>
      <c r="CM20" s="12">
        <v>0</v>
      </c>
      <c r="CN20" s="13"/>
      <c r="CO20" s="12">
        <v>0</v>
      </c>
      <c r="CP20" s="12">
        <v>0</v>
      </c>
      <c r="CQ20" s="12">
        <v>0</v>
      </c>
      <c r="CR20" s="12">
        <v>0</v>
      </c>
      <c r="CS20" s="13"/>
      <c r="CT20" s="12">
        <v>0</v>
      </c>
      <c r="CU20" s="12">
        <v>0</v>
      </c>
      <c r="CV20" s="12">
        <v>0</v>
      </c>
      <c r="CW20" s="12">
        <v>0</v>
      </c>
      <c r="CX20" s="13"/>
      <c r="CY20" s="12">
        <v>0</v>
      </c>
      <c r="CZ20" s="12">
        <v>0</v>
      </c>
      <c r="DA20" s="12">
        <v>0</v>
      </c>
      <c r="DB20" s="12">
        <v>0</v>
      </c>
      <c r="DC20" s="13"/>
      <c r="DD20" s="12">
        <v>0</v>
      </c>
      <c r="DE20" s="12">
        <v>0</v>
      </c>
      <c r="DF20" s="12">
        <v>0</v>
      </c>
      <c r="DG20" s="12">
        <v>0</v>
      </c>
      <c r="DH20" s="13"/>
      <c r="DI20" s="12">
        <v>0</v>
      </c>
      <c r="DJ20" s="12">
        <v>0</v>
      </c>
      <c r="DK20" s="12">
        <v>0</v>
      </c>
      <c r="DL20" s="12">
        <v>0</v>
      </c>
      <c r="DM20" s="13"/>
      <c r="DN20" s="12">
        <v>6</v>
      </c>
      <c r="DO20" s="12">
        <v>600000</v>
      </c>
      <c r="DP20" s="12">
        <v>0</v>
      </c>
      <c r="DQ20" s="12">
        <v>600000</v>
      </c>
      <c r="DR20" s="13"/>
      <c r="DS20" s="12">
        <v>0</v>
      </c>
      <c r="DT20" s="12">
        <v>0</v>
      </c>
      <c r="DU20" s="12">
        <v>0</v>
      </c>
      <c r="DV20" s="12">
        <v>0</v>
      </c>
      <c r="DW20" s="13"/>
      <c r="DX20" s="12">
        <v>0</v>
      </c>
      <c r="DY20" s="12">
        <v>30000</v>
      </c>
      <c r="DZ20" s="12">
        <v>0</v>
      </c>
      <c r="EA20" s="12">
        <v>30000</v>
      </c>
      <c r="EB20" s="13"/>
      <c r="EC20" s="12">
        <v>0</v>
      </c>
      <c r="ED20" s="12">
        <v>0</v>
      </c>
      <c r="EE20" s="12">
        <v>0</v>
      </c>
      <c r="EF20" s="12">
        <v>0</v>
      </c>
      <c r="EG20" s="13"/>
      <c r="EH20" s="12">
        <v>0</v>
      </c>
      <c r="EI20" s="12">
        <v>0</v>
      </c>
      <c r="EJ20" s="12">
        <v>0</v>
      </c>
      <c r="EK20" s="12">
        <v>0</v>
      </c>
      <c r="EL20" s="13"/>
      <c r="EM20" s="12">
        <v>0</v>
      </c>
      <c r="EN20" s="12">
        <v>0</v>
      </c>
      <c r="EO20" s="12">
        <v>0</v>
      </c>
      <c r="EP20" s="12">
        <v>0</v>
      </c>
      <c r="EQ20" s="13"/>
      <c r="ER20" s="12">
        <v>0</v>
      </c>
      <c r="ES20" s="12">
        <v>0</v>
      </c>
      <c r="ET20" s="12">
        <v>0</v>
      </c>
      <c r="EU20" s="12">
        <v>0</v>
      </c>
      <c r="EV20" s="13"/>
      <c r="EW20" s="12">
        <v>1</v>
      </c>
      <c r="EX20" s="12">
        <v>50000</v>
      </c>
      <c r="EY20" s="12">
        <v>0</v>
      </c>
      <c r="EZ20" s="12">
        <v>50000</v>
      </c>
      <c r="FA20" s="13"/>
      <c r="FB20" s="12">
        <v>1</v>
      </c>
      <c r="FC20" s="12">
        <v>50000</v>
      </c>
      <c r="FD20" s="12">
        <v>0</v>
      </c>
      <c r="FE20" s="12">
        <v>50000</v>
      </c>
      <c r="FF20" s="13"/>
      <c r="FG20" s="12">
        <v>2</v>
      </c>
      <c r="FH20" s="12">
        <v>100000</v>
      </c>
      <c r="FI20" s="12">
        <v>0</v>
      </c>
      <c r="FJ20" s="12">
        <v>100000</v>
      </c>
      <c r="FK20" s="13"/>
      <c r="FL20" s="12">
        <v>0</v>
      </c>
      <c r="FM20" s="12">
        <v>0</v>
      </c>
      <c r="FN20" s="12">
        <v>0</v>
      </c>
      <c r="FO20" s="12">
        <v>0</v>
      </c>
      <c r="FP20" s="13"/>
      <c r="FQ20" s="12">
        <v>0</v>
      </c>
      <c r="FR20" s="12">
        <v>0</v>
      </c>
      <c r="FS20" s="12">
        <v>0</v>
      </c>
      <c r="FT20" s="12">
        <v>0</v>
      </c>
      <c r="FU20" s="13"/>
      <c r="FV20" s="12">
        <v>0</v>
      </c>
      <c r="FW20" s="12">
        <v>0</v>
      </c>
      <c r="FX20" s="12">
        <v>0</v>
      </c>
      <c r="FY20" s="12">
        <v>0</v>
      </c>
      <c r="FZ20" s="13"/>
      <c r="GA20" s="12">
        <v>0</v>
      </c>
      <c r="GB20" s="12">
        <v>0</v>
      </c>
      <c r="GC20" s="12">
        <v>0</v>
      </c>
      <c r="GD20" s="12">
        <v>0</v>
      </c>
      <c r="GE20" s="13"/>
      <c r="GF20" s="12">
        <v>1</v>
      </c>
      <c r="GG20" s="12">
        <v>800</v>
      </c>
      <c r="GH20" s="12">
        <v>0</v>
      </c>
      <c r="GI20" s="12">
        <v>800</v>
      </c>
      <c r="GJ20" s="13"/>
      <c r="GK20" s="12">
        <v>414</v>
      </c>
      <c r="GL20" s="12">
        <v>124200</v>
      </c>
      <c r="GM20" s="12">
        <v>0</v>
      </c>
      <c r="GN20" s="12">
        <v>124200</v>
      </c>
      <c r="GO20" s="13"/>
      <c r="GP20" s="12">
        <v>0</v>
      </c>
      <c r="GQ20" s="12">
        <v>17000</v>
      </c>
      <c r="GR20" s="12">
        <v>0</v>
      </c>
      <c r="GS20" s="12">
        <v>17000</v>
      </c>
      <c r="GT20" s="13"/>
      <c r="GU20" s="12">
        <v>1</v>
      </c>
      <c r="GV20" s="12">
        <v>250000</v>
      </c>
      <c r="GW20" s="12">
        <v>0</v>
      </c>
      <c r="GX20" s="12">
        <v>250000</v>
      </c>
      <c r="GY20" s="13"/>
      <c r="GZ20" s="12">
        <v>78</v>
      </c>
      <c r="HA20" s="12">
        <v>390000</v>
      </c>
      <c r="HB20" s="12">
        <v>0</v>
      </c>
      <c r="HC20" s="12">
        <v>390000</v>
      </c>
      <c r="HD20" s="13"/>
      <c r="HE20" s="12">
        <v>0</v>
      </c>
      <c r="HF20" s="12">
        <v>0</v>
      </c>
      <c r="HG20" s="12">
        <v>0</v>
      </c>
      <c r="HH20" s="12">
        <v>0</v>
      </c>
      <c r="HI20" s="13"/>
      <c r="HJ20" s="12">
        <v>25</v>
      </c>
      <c r="HK20" s="12">
        <v>375000</v>
      </c>
      <c r="HL20" s="12">
        <v>0</v>
      </c>
      <c r="HM20" s="12">
        <v>375000</v>
      </c>
      <c r="HN20" s="13"/>
      <c r="HO20" s="12">
        <v>1300</v>
      </c>
      <c r="HP20" s="12">
        <v>377000</v>
      </c>
      <c r="HQ20" s="12">
        <v>0</v>
      </c>
      <c r="HR20" s="12">
        <v>377000</v>
      </c>
      <c r="HS20" s="13"/>
      <c r="HT20" s="12">
        <v>0</v>
      </c>
      <c r="HU20" s="12">
        <v>52000</v>
      </c>
      <c r="HV20" s="12">
        <v>0</v>
      </c>
      <c r="HW20" s="12">
        <v>52000</v>
      </c>
      <c r="HX20" s="13"/>
      <c r="HY20" s="12">
        <v>0</v>
      </c>
      <c r="HZ20" s="12">
        <v>0</v>
      </c>
      <c r="IA20" s="12">
        <v>0</v>
      </c>
      <c r="IB20" s="12">
        <v>0</v>
      </c>
      <c r="IC20" s="13"/>
      <c r="ID20" s="12">
        <v>0</v>
      </c>
      <c r="IE20" s="12">
        <v>0</v>
      </c>
      <c r="IF20" s="12">
        <v>0</v>
      </c>
      <c r="IG20" s="12">
        <v>0</v>
      </c>
      <c r="IH20" s="13"/>
      <c r="II20" s="12">
        <v>0</v>
      </c>
      <c r="IJ20" s="12">
        <v>52600</v>
      </c>
      <c r="IK20" s="12">
        <v>0</v>
      </c>
      <c r="IL20" s="12">
        <v>52600</v>
      </c>
      <c r="IM20" s="13"/>
      <c r="IN20" s="12">
        <v>300</v>
      </c>
      <c r="IO20" s="12">
        <v>6998.9999999999991</v>
      </c>
      <c r="IP20" s="12">
        <v>0</v>
      </c>
      <c r="IQ20" s="12">
        <v>6998.9999999999991</v>
      </c>
      <c r="IR20" s="13"/>
      <c r="IS20" s="12">
        <v>0</v>
      </c>
      <c r="IT20" s="12">
        <v>0</v>
      </c>
      <c r="IU20" s="12">
        <v>0</v>
      </c>
      <c r="IV20" s="12">
        <v>0</v>
      </c>
      <c r="IW20" s="13"/>
      <c r="IX20" s="12"/>
      <c r="IY20" s="12">
        <v>0</v>
      </c>
      <c r="IZ20" s="12">
        <v>0</v>
      </c>
      <c r="JA20" s="12">
        <v>0</v>
      </c>
      <c r="JB20" s="13"/>
      <c r="JC20" s="12">
        <v>0</v>
      </c>
      <c r="JD20" s="12">
        <v>0</v>
      </c>
      <c r="JE20" s="12">
        <v>0</v>
      </c>
      <c r="JF20" s="12">
        <v>0</v>
      </c>
      <c r="JG20" s="13"/>
      <c r="JH20" s="12"/>
      <c r="JI20" s="12">
        <v>0</v>
      </c>
      <c r="JJ20" s="12">
        <v>0</v>
      </c>
      <c r="JK20" s="12">
        <v>0</v>
      </c>
      <c r="JL20" s="13"/>
      <c r="JM20" s="12"/>
      <c r="JN20" s="12">
        <v>0</v>
      </c>
      <c r="JO20" s="12">
        <v>0</v>
      </c>
      <c r="JP20" s="12">
        <v>0</v>
      </c>
      <c r="JQ20" s="13"/>
      <c r="JR20" s="12"/>
      <c r="JS20" s="12">
        <v>819030</v>
      </c>
      <c r="JT20" s="12">
        <v>0</v>
      </c>
      <c r="JU20" s="12">
        <v>819030</v>
      </c>
      <c r="JV20" s="13"/>
      <c r="JW20" s="12"/>
      <c r="JX20" s="12">
        <v>0</v>
      </c>
      <c r="JY20" s="12">
        <v>0</v>
      </c>
      <c r="JZ20" s="12">
        <v>0</v>
      </c>
      <c r="KA20" s="13"/>
      <c r="KB20" s="12">
        <v>286.39999999999998</v>
      </c>
      <c r="KC20" s="12">
        <v>57279.999999999993</v>
      </c>
      <c r="KD20" s="12">
        <v>0</v>
      </c>
      <c r="KE20" s="12">
        <v>57279.999999999993</v>
      </c>
      <c r="KF20" s="13"/>
      <c r="KG20" s="12">
        <v>0</v>
      </c>
      <c r="KH20" s="12">
        <v>0</v>
      </c>
      <c r="KI20" s="12">
        <v>0</v>
      </c>
      <c r="KJ20" s="12">
        <v>0</v>
      </c>
      <c r="KK20" s="13"/>
      <c r="KL20" s="12">
        <v>0</v>
      </c>
      <c r="KM20" s="12">
        <v>0</v>
      </c>
      <c r="KN20" s="12">
        <v>0</v>
      </c>
      <c r="KO20" s="12">
        <v>0</v>
      </c>
      <c r="KP20" s="13"/>
      <c r="KQ20" s="12">
        <v>0</v>
      </c>
      <c r="KR20" s="12">
        <v>0</v>
      </c>
      <c r="KS20" s="12">
        <v>0</v>
      </c>
      <c r="KT20" s="12">
        <v>0</v>
      </c>
      <c r="KU20" s="13"/>
      <c r="KV20" s="12">
        <v>0</v>
      </c>
      <c r="KW20" s="89">
        <v>0</v>
      </c>
      <c r="KX20" s="12">
        <v>0</v>
      </c>
      <c r="KY20" s="12">
        <v>0</v>
      </c>
      <c r="KZ20" s="13"/>
      <c r="LA20" s="12">
        <v>0</v>
      </c>
      <c r="LB20" s="12">
        <v>0</v>
      </c>
      <c r="LC20" s="12">
        <v>0</v>
      </c>
      <c r="LD20" s="12">
        <v>0</v>
      </c>
      <c r="LE20" s="13"/>
      <c r="LF20" s="12">
        <v>0</v>
      </c>
      <c r="LG20" s="12">
        <v>0</v>
      </c>
      <c r="LH20" s="12">
        <v>0</v>
      </c>
      <c r="LI20" s="12">
        <v>0</v>
      </c>
      <c r="LJ20" s="13"/>
      <c r="LK20" s="12">
        <v>0</v>
      </c>
      <c r="LL20" s="12">
        <v>0</v>
      </c>
      <c r="LM20" s="12">
        <v>0</v>
      </c>
      <c r="LN20" s="12">
        <v>0</v>
      </c>
      <c r="LO20" s="13"/>
      <c r="LP20" s="12">
        <v>966</v>
      </c>
      <c r="LQ20" s="12">
        <v>241500</v>
      </c>
      <c r="LR20" s="12">
        <v>0</v>
      </c>
      <c r="LS20" s="12">
        <v>241500</v>
      </c>
      <c r="LT20" s="13"/>
      <c r="LU20" s="12">
        <v>0</v>
      </c>
      <c r="LV20" s="12">
        <v>0</v>
      </c>
      <c r="LW20" s="12">
        <v>0</v>
      </c>
      <c r="LX20" s="12">
        <v>0</v>
      </c>
      <c r="LY20" s="13"/>
      <c r="LZ20" s="12">
        <v>0</v>
      </c>
      <c r="MA20" s="12">
        <v>0</v>
      </c>
      <c r="MB20" s="12">
        <v>0</v>
      </c>
      <c r="MC20" s="12">
        <v>0</v>
      </c>
      <c r="MD20" s="13"/>
      <c r="ME20" s="12">
        <v>0</v>
      </c>
      <c r="MF20" s="12">
        <v>0</v>
      </c>
      <c r="MG20" s="12">
        <v>0</v>
      </c>
      <c r="MH20" s="12">
        <v>0</v>
      </c>
      <c r="MI20" s="13"/>
      <c r="MJ20" s="12">
        <v>0</v>
      </c>
      <c r="MK20" s="12">
        <v>0</v>
      </c>
      <c r="ML20" s="12">
        <v>0</v>
      </c>
      <c r="MM20" s="12">
        <v>0</v>
      </c>
      <c r="MN20" s="13"/>
      <c r="MO20" s="12">
        <v>7</v>
      </c>
      <c r="MP20" s="12">
        <v>296436</v>
      </c>
      <c r="MQ20" s="12">
        <v>0</v>
      </c>
      <c r="MR20" s="12">
        <v>296436</v>
      </c>
      <c r="MS20" s="13"/>
      <c r="MT20" s="12">
        <v>0</v>
      </c>
      <c r="MU20" s="12">
        <v>0</v>
      </c>
      <c r="MV20" s="12">
        <v>0</v>
      </c>
      <c r="MW20" s="12">
        <v>0</v>
      </c>
      <c r="MX20" s="13"/>
      <c r="MY20" s="12">
        <v>20</v>
      </c>
      <c r="MZ20" s="12">
        <v>50000</v>
      </c>
      <c r="NA20" s="12">
        <v>0</v>
      </c>
      <c r="NB20" s="12">
        <v>50000</v>
      </c>
      <c r="NC20" s="13"/>
      <c r="ND20" s="12">
        <v>0</v>
      </c>
      <c r="NE20" s="12">
        <v>0</v>
      </c>
      <c r="NF20" s="12">
        <v>0</v>
      </c>
      <c r="NG20" s="12">
        <v>0</v>
      </c>
      <c r="NH20" s="13"/>
      <c r="NI20" s="12">
        <v>1322</v>
      </c>
      <c r="NJ20" s="12">
        <v>95184</v>
      </c>
      <c r="NK20" s="12">
        <v>0</v>
      </c>
      <c r="NL20" s="12">
        <v>95184</v>
      </c>
      <c r="NM20" s="13"/>
      <c r="NN20" s="12">
        <v>7</v>
      </c>
      <c r="NO20" s="12">
        <v>70000</v>
      </c>
      <c r="NP20" s="12">
        <v>0</v>
      </c>
      <c r="NQ20" s="12">
        <v>70000</v>
      </c>
      <c r="NR20" s="13"/>
      <c r="NS20" s="12">
        <v>0</v>
      </c>
      <c r="NT20" s="12">
        <v>0</v>
      </c>
      <c r="NU20" s="12">
        <v>0</v>
      </c>
      <c r="NV20" s="12">
        <v>0</v>
      </c>
      <c r="NW20" s="13"/>
      <c r="NX20" s="12">
        <v>0</v>
      </c>
      <c r="NY20" s="12">
        <v>0</v>
      </c>
      <c r="NZ20" s="12">
        <v>0</v>
      </c>
      <c r="OA20" s="12">
        <v>0</v>
      </c>
      <c r="OB20" s="13"/>
      <c r="OC20" s="12">
        <v>0</v>
      </c>
      <c r="OD20" s="12">
        <v>0</v>
      </c>
      <c r="OE20" s="12">
        <v>0</v>
      </c>
      <c r="OF20" s="12">
        <v>0</v>
      </c>
      <c r="OG20" s="13"/>
      <c r="OH20" s="12">
        <v>0</v>
      </c>
      <c r="OI20" s="12">
        <v>0</v>
      </c>
      <c r="OJ20" s="12">
        <v>0</v>
      </c>
      <c r="OK20" s="12">
        <v>0</v>
      </c>
      <c r="OL20" s="13"/>
      <c r="OM20" s="12">
        <v>0</v>
      </c>
      <c r="ON20" s="12">
        <v>0</v>
      </c>
      <c r="OO20" s="12">
        <v>0</v>
      </c>
      <c r="OP20" s="12">
        <v>0</v>
      </c>
      <c r="OQ20" s="13"/>
      <c r="OR20" s="12">
        <v>0</v>
      </c>
      <c r="OS20" s="12">
        <v>0</v>
      </c>
      <c r="OT20" s="12">
        <v>0</v>
      </c>
      <c r="OU20" s="12">
        <v>0</v>
      </c>
      <c r="OV20" s="13"/>
      <c r="OW20" s="12">
        <v>0</v>
      </c>
      <c r="OX20" s="12">
        <v>0</v>
      </c>
      <c r="OY20" s="12">
        <v>0</v>
      </c>
      <c r="OZ20" s="12">
        <v>0</v>
      </c>
      <c r="PA20" s="13"/>
      <c r="PB20" s="12">
        <v>0</v>
      </c>
      <c r="PC20" s="12">
        <v>0</v>
      </c>
      <c r="PD20" s="12">
        <v>0</v>
      </c>
      <c r="PE20" s="12">
        <v>0</v>
      </c>
      <c r="PF20" s="13"/>
      <c r="PG20" s="12">
        <v>0</v>
      </c>
      <c r="PH20" s="12">
        <v>20000</v>
      </c>
      <c r="PI20" s="12">
        <v>0</v>
      </c>
      <c r="PJ20" s="12">
        <v>20000</v>
      </c>
      <c r="PK20" s="13"/>
      <c r="PL20" s="12">
        <v>0</v>
      </c>
      <c r="PM20" s="12">
        <v>0</v>
      </c>
      <c r="PN20" s="12">
        <v>0</v>
      </c>
      <c r="PO20" s="12">
        <v>0</v>
      </c>
      <c r="PP20" s="13"/>
      <c r="PQ20" s="12">
        <v>0</v>
      </c>
      <c r="PR20" s="12">
        <v>0</v>
      </c>
      <c r="PS20" s="12">
        <v>0</v>
      </c>
      <c r="PT20" s="12">
        <v>0</v>
      </c>
      <c r="PU20" s="13"/>
      <c r="PV20" s="12">
        <v>0</v>
      </c>
      <c r="PW20" s="12">
        <v>0</v>
      </c>
      <c r="PX20" s="12">
        <v>0</v>
      </c>
      <c r="PY20" s="12">
        <v>0</v>
      </c>
      <c r="PZ20" s="13"/>
      <c r="QA20" s="12">
        <v>0</v>
      </c>
      <c r="QB20" s="12">
        <v>0</v>
      </c>
      <c r="QC20" s="12">
        <v>0</v>
      </c>
      <c r="QD20" s="12">
        <v>0</v>
      </c>
      <c r="QE20" s="13"/>
      <c r="QF20" s="12">
        <v>0</v>
      </c>
      <c r="QG20" s="12">
        <v>0</v>
      </c>
      <c r="QH20" s="12">
        <v>0</v>
      </c>
      <c r="QI20" s="12">
        <v>0</v>
      </c>
      <c r="QJ20" s="13"/>
      <c r="QK20" s="12">
        <v>0</v>
      </c>
      <c r="QL20" s="12">
        <v>0</v>
      </c>
      <c r="QM20" s="12">
        <v>0</v>
      </c>
      <c r="QN20" s="12">
        <v>0</v>
      </c>
      <c r="QO20" s="13"/>
      <c r="QP20" s="12">
        <v>0</v>
      </c>
      <c r="QQ20" s="12">
        <v>0</v>
      </c>
      <c r="QR20" s="12">
        <v>0</v>
      </c>
      <c r="QS20" s="12">
        <v>0</v>
      </c>
      <c r="QT20" s="13"/>
      <c r="QU20" s="12">
        <v>0</v>
      </c>
      <c r="QV20" s="12">
        <v>40000</v>
      </c>
      <c r="QW20" s="12">
        <v>0</v>
      </c>
      <c r="QX20" s="12">
        <v>40000</v>
      </c>
      <c r="QY20" s="13"/>
      <c r="QZ20" s="12">
        <v>4000</v>
      </c>
      <c r="RA20" s="12">
        <v>20000</v>
      </c>
      <c r="RB20" s="12">
        <v>0</v>
      </c>
      <c r="RC20" s="12">
        <v>20000</v>
      </c>
      <c r="RD20" s="13"/>
      <c r="RE20" s="12">
        <v>9</v>
      </c>
      <c r="RF20" s="12">
        <v>180000</v>
      </c>
      <c r="RG20" s="12">
        <v>0</v>
      </c>
      <c r="RH20" s="12">
        <v>180000</v>
      </c>
      <c r="RI20" s="13"/>
      <c r="RJ20" s="12">
        <v>0</v>
      </c>
      <c r="RK20" s="12">
        <v>14160</v>
      </c>
      <c r="RL20" s="12">
        <v>0</v>
      </c>
      <c r="RM20" s="12">
        <v>14160</v>
      </c>
      <c r="RN20" s="13"/>
      <c r="RO20" s="12">
        <v>0</v>
      </c>
      <c r="RP20" s="12">
        <v>10000</v>
      </c>
      <c r="RQ20" s="12">
        <v>0</v>
      </c>
      <c r="RR20" s="12">
        <v>10000</v>
      </c>
      <c r="RS20" s="13"/>
      <c r="RT20" s="12">
        <v>0</v>
      </c>
      <c r="RU20" s="12">
        <v>750000</v>
      </c>
      <c r="RV20" s="12">
        <v>0</v>
      </c>
      <c r="RW20" s="12">
        <v>750000</v>
      </c>
      <c r="RX20" s="13"/>
      <c r="RY20" s="12">
        <v>0</v>
      </c>
      <c r="RZ20" s="12">
        <v>0</v>
      </c>
      <c r="SA20" s="12">
        <v>0</v>
      </c>
      <c r="SB20" s="12">
        <v>0</v>
      </c>
      <c r="SC20" s="13"/>
      <c r="SD20" s="12">
        <v>1</v>
      </c>
      <c r="SE20" s="12">
        <v>100000</v>
      </c>
      <c r="SF20" s="12">
        <v>0</v>
      </c>
      <c r="SG20" s="12">
        <v>100000</v>
      </c>
      <c r="SH20" s="13"/>
      <c r="SI20" s="12">
        <v>1</v>
      </c>
      <c r="SJ20" s="12">
        <v>25000</v>
      </c>
      <c r="SK20" s="12">
        <v>0</v>
      </c>
      <c r="SL20" s="12">
        <v>25000</v>
      </c>
      <c r="SM20" s="13"/>
      <c r="SN20" s="12">
        <v>1</v>
      </c>
      <c r="SO20" s="12">
        <v>600000</v>
      </c>
      <c r="SP20" s="12">
        <v>0</v>
      </c>
      <c r="SQ20" s="12">
        <v>600000</v>
      </c>
      <c r="SR20" s="13"/>
      <c r="SS20" s="12">
        <v>1</v>
      </c>
      <c r="ST20" s="12">
        <v>100000</v>
      </c>
      <c r="SU20" s="12">
        <v>0</v>
      </c>
      <c r="SV20" s="12">
        <v>100000</v>
      </c>
      <c r="SW20" s="13"/>
      <c r="SX20" s="12">
        <v>2</v>
      </c>
      <c r="SY20" s="12">
        <v>50000</v>
      </c>
      <c r="SZ20" s="12">
        <v>0</v>
      </c>
      <c r="TA20" s="12">
        <v>50000</v>
      </c>
      <c r="TB20" s="13"/>
      <c r="TC20" s="12">
        <v>2</v>
      </c>
      <c r="TD20" s="12">
        <v>24000</v>
      </c>
      <c r="TE20" s="12">
        <v>0</v>
      </c>
      <c r="TF20" s="12">
        <v>24000</v>
      </c>
      <c r="TG20" s="13"/>
      <c r="TH20" s="12">
        <v>116</v>
      </c>
      <c r="TI20" s="12">
        <v>116000</v>
      </c>
      <c r="TJ20" s="12">
        <v>0</v>
      </c>
      <c r="TK20" s="12">
        <v>116000</v>
      </c>
      <c r="TL20" s="13"/>
      <c r="TM20" s="12">
        <v>1252702.0711448882</v>
      </c>
      <c r="TN20" s="12">
        <v>2549328.651001818</v>
      </c>
      <c r="TO20" s="12">
        <v>0</v>
      </c>
      <c r="TP20" s="12">
        <v>2549328.651001818</v>
      </c>
      <c r="TQ20" s="13"/>
      <c r="TR20" s="12">
        <v>0</v>
      </c>
      <c r="TS20" s="12">
        <v>0</v>
      </c>
      <c r="TT20" s="12">
        <v>0</v>
      </c>
      <c r="TU20" s="12">
        <v>0</v>
      </c>
      <c r="TV20" s="13"/>
      <c r="TW20" s="12">
        <v>0</v>
      </c>
      <c r="TX20" s="12">
        <v>0</v>
      </c>
      <c r="TY20" s="12">
        <v>0</v>
      </c>
      <c r="TZ20" s="12">
        <v>0</v>
      </c>
      <c r="UA20" s="13"/>
      <c r="UB20" s="12">
        <v>1</v>
      </c>
      <c r="UC20" s="12">
        <v>134042.5</v>
      </c>
      <c r="UD20" s="12">
        <v>0</v>
      </c>
      <c r="UE20" s="12">
        <v>134042.5</v>
      </c>
      <c r="UF20" s="13"/>
      <c r="UG20" s="12">
        <v>0</v>
      </c>
      <c r="UH20" s="12">
        <v>0</v>
      </c>
      <c r="UI20" s="12">
        <v>0</v>
      </c>
      <c r="UJ20" s="12">
        <v>0</v>
      </c>
      <c r="UK20" s="13"/>
      <c r="UL20" s="12">
        <v>0</v>
      </c>
      <c r="UM20" s="12">
        <v>0</v>
      </c>
      <c r="UN20" s="12">
        <v>0</v>
      </c>
      <c r="UO20" s="12">
        <v>0</v>
      </c>
      <c r="UP20" s="13"/>
      <c r="UQ20" s="12">
        <v>0</v>
      </c>
      <c r="UR20" s="12">
        <v>750000</v>
      </c>
      <c r="US20" s="12">
        <v>0</v>
      </c>
      <c r="UT20" s="12">
        <v>750000</v>
      </c>
      <c r="UU20" s="13"/>
      <c r="UV20" s="12">
        <v>0</v>
      </c>
      <c r="UW20" s="12">
        <v>1007250</v>
      </c>
      <c r="UX20" s="12">
        <v>0</v>
      </c>
      <c r="UY20" s="12">
        <v>1007250</v>
      </c>
      <c r="UZ20" s="13"/>
      <c r="VA20" s="12">
        <v>1</v>
      </c>
      <c r="VB20" s="12">
        <v>65000</v>
      </c>
      <c r="VC20" s="12">
        <v>0</v>
      </c>
      <c r="VD20" s="12">
        <v>65000</v>
      </c>
      <c r="VE20" s="13"/>
      <c r="VF20" s="12">
        <v>0</v>
      </c>
      <c r="VG20" s="12">
        <v>0</v>
      </c>
      <c r="VH20" s="12">
        <v>0</v>
      </c>
      <c r="VI20" s="12">
        <v>0</v>
      </c>
      <c r="VJ20" s="13"/>
      <c r="VK20" s="12">
        <v>0</v>
      </c>
      <c r="VL20" s="12">
        <v>11634870.151001818</v>
      </c>
      <c r="VM20" s="12">
        <v>0</v>
      </c>
      <c r="VN20" s="12">
        <v>11634870.151001818</v>
      </c>
      <c r="VO20" s="13"/>
    </row>
    <row r="21" spans="1:587" ht="16.5" hidden="1">
      <c r="A21" s="10">
        <v>15</v>
      </c>
      <c r="B21" s="11" t="s">
        <v>17</v>
      </c>
      <c r="C21" s="12">
        <v>20</v>
      </c>
      <c r="D21" s="12">
        <v>53760</v>
      </c>
      <c r="E21" s="12">
        <v>0</v>
      </c>
      <c r="F21" s="12">
        <v>53760</v>
      </c>
      <c r="G21" s="13"/>
      <c r="H21" s="12">
        <v>0</v>
      </c>
      <c r="I21" s="12">
        <v>0</v>
      </c>
      <c r="J21" s="12">
        <v>0</v>
      </c>
      <c r="K21" s="12">
        <v>0</v>
      </c>
      <c r="L21" s="13"/>
      <c r="M21" s="12">
        <v>0</v>
      </c>
      <c r="N21" s="12">
        <v>0</v>
      </c>
      <c r="O21" s="12">
        <v>0</v>
      </c>
      <c r="P21" s="12">
        <v>0</v>
      </c>
      <c r="Q21" s="13"/>
      <c r="R21" s="12">
        <v>1</v>
      </c>
      <c r="S21" s="12">
        <v>15000</v>
      </c>
      <c r="T21" s="12">
        <v>0</v>
      </c>
      <c r="U21" s="12">
        <v>15000</v>
      </c>
      <c r="V21" s="13"/>
      <c r="W21" s="12">
        <v>0</v>
      </c>
      <c r="X21" s="12">
        <v>0</v>
      </c>
      <c r="Y21" s="12">
        <v>0</v>
      </c>
      <c r="Z21" s="12">
        <v>0</v>
      </c>
      <c r="AA21" s="13"/>
      <c r="AB21" s="12">
        <v>0</v>
      </c>
      <c r="AC21" s="12">
        <v>0</v>
      </c>
      <c r="AD21" s="12">
        <v>0</v>
      </c>
      <c r="AE21" s="12">
        <v>0</v>
      </c>
      <c r="AF21" s="13"/>
      <c r="AG21" s="12">
        <v>0</v>
      </c>
      <c r="AH21" s="12">
        <v>28000</v>
      </c>
      <c r="AI21" s="12">
        <v>0</v>
      </c>
      <c r="AJ21" s="12">
        <v>28000</v>
      </c>
      <c r="AK21" s="13"/>
      <c r="AL21" s="12">
        <v>30</v>
      </c>
      <c r="AM21" s="12">
        <v>60000</v>
      </c>
      <c r="AN21" s="12">
        <v>0</v>
      </c>
      <c r="AO21" s="12">
        <v>60000</v>
      </c>
      <c r="AP21" s="13"/>
      <c r="AQ21" s="12">
        <v>229</v>
      </c>
      <c r="AR21" s="12">
        <v>572500</v>
      </c>
      <c r="AS21" s="12">
        <v>0</v>
      </c>
      <c r="AT21" s="12">
        <v>572500</v>
      </c>
      <c r="AU21" s="13"/>
      <c r="AV21" s="12">
        <v>39</v>
      </c>
      <c r="AW21" s="12">
        <v>273000</v>
      </c>
      <c r="AX21" s="12">
        <v>0</v>
      </c>
      <c r="AY21" s="12">
        <v>273000</v>
      </c>
      <c r="AZ21" s="13"/>
      <c r="BA21" s="12">
        <v>0</v>
      </c>
      <c r="BB21" s="12">
        <v>0</v>
      </c>
      <c r="BC21" s="12">
        <v>0</v>
      </c>
      <c r="BD21" s="12">
        <v>0</v>
      </c>
      <c r="BE21" s="13"/>
      <c r="BF21" s="12">
        <v>52</v>
      </c>
      <c r="BG21" s="12">
        <v>41600</v>
      </c>
      <c r="BH21" s="12">
        <v>0</v>
      </c>
      <c r="BI21" s="12">
        <v>41600</v>
      </c>
      <c r="BJ21" s="13"/>
      <c r="BK21" s="12">
        <v>116</v>
      </c>
      <c r="BL21" s="12">
        <v>87000</v>
      </c>
      <c r="BM21" s="12">
        <v>0</v>
      </c>
      <c r="BN21" s="12">
        <v>87000</v>
      </c>
      <c r="BO21" s="13"/>
      <c r="BP21" s="12">
        <v>17</v>
      </c>
      <c r="BQ21" s="12">
        <v>255000</v>
      </c>
      <c r="BR21" s="12">
        <v>0</v>
      </c>
      <c r="BS21" s="12">
        <v>255000</v>
      </c>
      <c r="BT21" s="13"/>
      <c r="BU21" s="12">
        <v>0</v>
      </c>
      <c r="BV21" s="12">
        <v>0</v>
      </c>
      <c r="BW21" s="12">
        <v>0</v>
      </c>
      <c r="BX21" s="12">
        <v>0</v>
      </c>
      <c r="BY21" s="13"/>
      <c r="BZ21" s="12">
        <v>0</v>
      </c>
      <c r="CA21" s="12">
        <v>0</v>
      </c>
      <c r="CB21" s="12">
        <v>0</v>
      </c>
      <c r="CC21" s="12">
        <v>0</v>
      </c>
      <c r="CD21" s="13"/>
      <c r="CE21" s="12">
        <v>0</v>
      </c>
      <c r="CF21" s="12">
        <v>0</v>
      </c>
      <c r="CG21" s="12">
        <v>0</v>
      </c>
      <c r="CH21" s="12">
        <v>0</v>
      </c>
      <c r="CI21" s="13"/>
      <c r="CJ21" s="12">
        <v>0</v>
      </c>
      <c r="CK21" s="12">
        <v>0</v>
      </c>
      <c r="CL21" s="12">
        <v>0</v>
      </c>
      <c r="CM21" s="12">
        <v>0</v>
      </c>
      <c r="CN21" s="13"/>
      <c r="CO21" s="12">
        <v>0</v>
      </c>
      <c r="CP21" s="12">
        <v>0</v>
      </c>
      <c r="CQ21" s="12">
        <v>0</v>
      </c>
      <c r="CR21" s="12">
        <v>0</v>
      </c>
      <c r="CS21" s="13"/>
      <c r="CT21" s="12">
        <v>0</v>
      </c>
      <c r="CU21" s="12">
        <v>0</v>
      </c>
      <c r="CV21" s="12">
        <v>0</v>
      </c>
      <c r="CW21" s="12">
        <v>0</v>
      </c>
      <c r="CX21" s="13"/>
      <c r="CY21" s="12">
        <v>0</v>
      </c>
      <c r="CZ21" s="12">
        <v>0</v>
      </c>
      <c r="DA21" s="12">
        <v>0</v>
      </c>
      <c r="DB21" s="12">
        <v>0</v>
      </c>
      <c r="DC21" s="13"/>
      <c r="DD21" s="12">
        <v>0</v>
      </c>
      <c r="DE21" s="12">
        <v>0</v>
      </c>
      <c r="DF21" s="12">
        <v>0</v>
      </c>
      <c r="DG21" s="12">
        <v>0</v>
      </c>
      <c r="DH21" s="13"/>
      <c r="DI21" s="12">
        <v>0</v>
      </c>
      <c r="DJ21" s="12">
        <v>0</v>
      </c>
      <c r="DK21" s="12">
        <v>0</v>
      </c>
      <c r="DL21" s="12">
        <v>0</v>
      </c>
      <c r="DM21" s="13"/>
      <c r="DN21" s="12">
        <v>11</v>
      </c>
      <c r="DO21" s="12">
        <v>1100000</v>
      </c>
      <c r="DP21" s="12">
        <v>0</v>
      </c>
      <c r="DQ21" s="12">
        <v>1100000</v>
      </c>
      <c r="DR21" s="13"/>
      <c r="DS21" s="12">
        <v>0</v>
      </c>
      <c r="DT21" s="12">
        <v>0</v>
      </c>
      <c r="DU21" s="12">
        <v>0</v>
      </c>
      <c r="DV21" s="12">
        <v>0</v>
      </c>
      <c r="DW21" s="13"/>
      <c r="DX21" s="12">
        <v>0</v>
      </c>
      <c r="DY21" s="12">
        <v>85000</v>
      </c>
      <c r="DZ21" s="12">
        <v>0</v>
      </c>
      <c r="EA21" s="12">
        <v>85000</v>
      </c>
      <c r="EB21" s="13"/>
      <c r="EC21" s="12">
        <v>0</v>
      </c>
      <c r="ED21" s="12">
        <v>0</v>
      </c>
      <c r="EE21" s="12">
        <v>0</v>
      </c>
      <c r="EF21" s="12">
        <v>0</v>
      </c>
      <c r="EG21" s="13"/>
      <c r="EH21" s="12">
        <v>0</v>
      </c>
      <c r="EI21" s="12">
        <v>0</v>
      </c>
      <c r="EJ21" s="12">
        <v>0</v>
      </c>
      <c r="EK21" s="12">
        <v>0</v>
      </c>
      <c r="EL21" s="13"/>
      <c r="EM21" s="12">
        <v>0</v>
      </c>
      <c r="EN21" s="12">
        <v>50000</v>
      </c>
      <c r="EO21" s="12">
        <v>0</v>
      </c>
      <c r="EP21" s="12">
        <v>50000</v>
      </c>
      <c r="EQ21" s="13"/>
      <c r="ER21" s="12">
        <v>0</v>
      </c>
      <c r="ES21" s="12">
        <v>0</v>
      </c>
      <c r="ET21" s="12">
        <v>0</v>
      </c>
      <c r="EU21" s="12">
        <v>0</v>
      </c>
      <c r="EV21" s="13"/>
      <c r="EW21" s="12">
        <v>1</v>
      </c>
      <c r="EX21" s="12">
        <v>50000</v>
      </c>
      <c r="EY21" s="12">
        <v>0</v>
      </c>
      <c r="EZ21" s="12">
        <v>50000</v>
      </c>
      <c r="FA21" s="13"/>
      <c r="FB21" s="12">
        <v>1</v>
      </c>
      <c r="FC21" s="12">
        <v>50000</v>
      </c>
      <c r="FD21" s="12">
        <v>0</v>
      </c>
      <c r="FE21" s="12">
        <v>50000</v>
      </c>
      <c r="FF21" s="13"/>
      <c r="FG21" s="12">
        <v>4</v>
      </c>
      <c r="FH21" s="12">
        <v>200000</v>
      </c>
      <c r="FI21" s="12">
        <v>0</v>
      </c>
      <c r="FJ21" s="12">
        <v>200000</v>
      </c>
      <c r="FK21" s="13"/>
      <c r="FL21" s="12">
        <v>1</v>
      </c>
      <c r="FM21" s="12">
        <v>50000</v>
      </c>
      <c r="FN21" s="12">
        <v>0</v>
      </c>
      <c r="FO21" s="12">
        <v>50000</v>
      </c>
      <c r="FP21" s="13"/>
      <c r="FQ21" s="12">
        <v>0</v>
      </c>
      <c r="FR21" s="12">
        <v>0</v>
      </c>
      <c r="FS21" s="12">
        <v>0</v>
      </c>
      <c r="FT21" s="12">
        <v>0</v>
      </c>
      <c r="FU21" s="13"/>
      <c r="FV21" s="12">
        <v>0</v>
      </c>
      <c r="FW21" s="12">
        <v>0</v>
      </c>
      <c r="FX21" s="12">
        <v>0</v>
      </c>
      <c r="FY21" s="12">
        <v>0</v>
      </c>
      <c r="FZ21" s="13"/>
      <c r="GA21" s="12">
        <v>0</v>
      </c>
      <c r="GB21" s="12">
        <v>0</v>
      </c>
      <c r="GC21" s="12">
        <v>0</v>
      </c>
      <c r="GD21" s="12">
        <v>0</v>
      </c>
      <c r="GE21" s="13"/>
      <c r="GF21" s="12">
        <v>0</v>
      </c>
      <c r="GG21" s="12">
        <v>0</v>
      </c>
      <c r="GH21" s="12">
        <v>0</v>
      </c>
      <c r="GI21" s="12">
        <v>0</v>
      </c>
      <c r="GJ21" s="13"/>
      <c r="GK21" s="12">
        <v>474</v>
      </c>
      <c r="GL21" s="12">
        <v>142200</v>
      </c>
      <c r="GM21" s="12">
        <v>0</v>
      </c>
      <c r="GN21" s="12">
        <v>142200</v>
      </c>
      <c r="GO21" s="13"/>
      <c r="GP21" s="12">
        <v>0</v>
      </c>
      <c r="GQ21" s="12">
        <v>17000</v>
      </c>
      <c r="GR21" s="12">
        <v>0</v>
      </c>
      <c r="GS21" s="12">
        <v>17000</v>
      </c>
      <c r="GT21" s="13"/>
      <c r="GU21" s="12">
        <v>0</v>
      </c>
      <c r="GV21" s="12">
        <v>0</v>
      </c>
      <c r="GW21" s="12">
        <v>0</v>
      </c>
      <c r="GX21" s="12">
        <v>0</v>
      </c>
      <c r="GY21" s="13"/>
      <c r="GZ21" s="12">
        <v>85</v>
      </c>
      <c r="HA21" s="12">
        <v>425000</v>
      </c>
      <c r="HB21" s="12">
        <v>0</v>
      </c>
      <c r="HC21" s="12">
        <v>425000</v>
      </c>
      <c r="HD21" s="13"/>
      <c r="HE21" s="12">
        <v>0</v>
      </c>
      <c r="HF21" s="12">
        <v>0</v>
      </c>
      <c r="HG21" s="12">
        <v>0</v>
      </c>
      <c r="HH21" s="12">
        <v>0</v>
      </c>
      <c r="HI21" s="13"/>
      <c r="HJ21" s="12">
        <v>41</v>
      </c>
      <c r="HK21" s="12">
        <v>615000</v>
      </c>
      <c r="HL21" s="12">
        <v>0</v>
      </c>
      <c r="HM21" s="12">
        <v>615000</v>
      </c>
      <c r="HN21" s="13"/>
      <c r="HO21" s="12">
        <v>1300</v>
      </c>
      <c r="HP21" s="12">
        <v>377000</v>
      </c>
      <c r="HQ21" s="12">
        <v>0</v>
      </c>
      <c r="HR21" s="12">
        <v>377000</v>
      </c>
      <c r="HS21" s="13"/>
      <c r="HT21" s="12">
        <v>0</v>
      </c>
      <c r="HU21" s="12">
        <v>82000</v>
      </c>
      <c r="HV21" s="12">
        <v>0</v>
      </c>
      <c r="HW21" s="12">
        <v>82000</v>
      </c>
      <c r="HX21" s="13"/>
      <c r="HY21" s="12">
        <v>0</v>
      </c>
      <c r="HZ21" s="12">
        <v>0</v>
      </c>
      <c r="IA21" s="12">
        <v>0</v>
      </c>
      <c r="IB21" s="12">
        <v>0</v>
      </c>
      <c r="IC21" s="13"/>
      <c r="ID21" s="12">
        <v>0</v>
      </c>
      <c r="IE21" s="12">
        <v>0</v>
      </c>
      <c r="IF21" s="12">
        <v>0</v>
      </c>
      <c r="IG21" s="12">
        <v>0</v>
      </c>
      <c r="IH21" s="13"/>
      <c r="II21" s="12">
        <v>0</v>
      </c>
      <c r="IJ21" s="12">
        <v>73300</v>
      </c>
      <c r="IK21" s="12">
        <v>0</v>
      </c>
      <c r="IL21" s="12">
        <v>73300</v>
      </c>
      <c r="IM21" s="13"/>
      <c r="IN21" s="12">
        <v>300</v>
      </c>
      <c r="IO21" s="12">
        <v>6998.9999999999991</v>
      </c>
      <c r="IP21" s="12">
        <v>0</v>
      </c>
      <c r="IQ21" s="12">
        <v>6998.9999999999991</v>
      </c>
      <c r="IR21" s="13"/>
      <c r="IS21" s="12">
        <v>0</v>
      </c>
      <c r="IT21" s="12">
        <v>0</v>
      </c>
      <c r="IU21" s="12">
        <v>0</v>
      </c>
      <c r="IV21" s="12">
        <v>0</v>
      </c>
      <c r="IW21" s="13"/>
      <c r="IX21" s="12"/>
      <c r="IY21" s="12">
        <v>0</v>
      </c>
      <c r="IZ21" s="12">
        <v>0</v>
      </c>
      <c r="JA21" s="12">
        <v>0</v>
      </c>
      <c r="JB21" s="13"/>
      <c r="JC21" s="12">
        <v>0</v>
      </c>
      <c r="JD21" s="12">
        <v>0</v>
      </c>
      <c r="JE21" s="12">
        <v>0</v>
      </c>
      <c r="JF21" s="12">
        <v>0</v>
      </c>
      <c r="JG21" s="13"/>
      <c r="JH21" s="12"/>
      <c r="JI21" s="12">
        <v>0</v>
      </c>
      <c r="JJ21" s="12">
        <v>0</v>
      </c>
      <c r="JK21" s="12">
        <v>0</v>
      </c>
      <c r="JL21" s="13"/>
      <c r="JM21" s="12"/>
      <c r="JN21" s="12">
        <v>0</v>
      </c>
      <c r="JO21" s="12">
        <v>0</v>
      </c>
      <c r="JP21" s="12">
        <v>0</v>
      </c>
      <c r="JQ21" s="13"/>
      <c r="JR21" s="12"/>
      <c r="JS21" s="12">
        <v>1553340</v>
      </c>
      <c r="JT21" s="12">
        <v>0</v>
      </c>
      <c r="JU21" s="12">
        <v>1553340</v>
      </c>
      <c r="JV21" s="13"/>
      <c r="JW21" s="12"/>
      <c r="JX21" s="12">
        <v>0</v>
      </c>
      <c r="JY21" s="12">
        <v>0</v>
      </c>
      <c r="JZ21" s="12">
        <v>0</v>
      </c>
      <c r="KA21" s="13"/>
      <c r="KB21" s="12">
        <v>421.4</v>
      </c>
      <c r="KC21" s="12">
        <v>84280</v>
      </c>
      <c r="KD21" s="12">
        <v>0</v>
      </c>
      <c r="KE21" s="12">
        <v>84280</v>
      </c>
      <c r="KF21" s="13"/>
      <c r="KG21" s="12">
        <v>0</v>
      </c>
      <c r="KH21" s="12">
        <v>0</v>
      </c>
      <c r="KI21" s="12">
        <v>0</v>
      </c>
      <c r="KJ21" s="12">
        <v>0</v>
      </c>
      <c r="KK21" s="13"/>
      <c r="KL21" s="12">
        <v>0</v>
      </c>
      <c r="KM21" s="12">
        <v>0</v>
      </c>
      <c r="KN21" s="12">
        <v>0</v>
      </c>
      <c r="KO21" s="12">
        <v>0</v>
      </c>
      <c r="KP21" s="13"/>
      <c r="KQ21" s="12">
        <v>0</v>
      </c>
      <c r="KR21" s="12">
        <v>0</v>
      </c>
      <c r="KS21" s="12">
        <v>0</v>
      </c>
      <c r="KT21" s="12">
        <v>0</v>
      </c>
      <c r="KU21" s="13"/>
      <c r="KV21" s="12">
        <v>0</v>
      </c>
      <c r="KW21" s="89">
        <v>0</v>
      </c>
      <c r="KX21" s="12">
        <v>0</v>
      </c>
      <c r="KY21" s="12">
        <v>0</v>
      </c>
      <c r="KZ21" s="13"/>
      <c r="LA21" s="12">
        <v>0</v>
      </c>
      <c r="LB21" s="12">
        <v>0</v>
      </c>
      <c r="LC21" s="12">
        <v>0</v>
      </c>
      <c r="LD21" s="12">
        <v>0</v>
      </c>
      <c r="LE21" s="13"/>
      <c r="LF21" s="12">
        <v>0</v>
      </c>
      <c r="LG21" s="12">
        <v>0</v>
      </c>
      <c r="LH21" s="12">
        <v>0</v>
      </c>
      <c r="LI21" s="12">
        <v>0</v>
      </c>
      <c r="LJ21" s="13"/>
      <c r="LK21" s="12">
        <v>0</v>
      </c>
      <c r="LL21" s="12">
        <v>0</v>
      </c>
      <c r="LM21" s="12">
        <v>0</v>
      </c>
      <c r="LN21" s="12">
        <v>0</v>
      </c>
      <c r="LO21" s="13"/>
      <c r="LP21" s="12">
        <v>1570</v>
      </c>
      <c r="LQ21" s="12">
        <v>392500</v>
      </c>
      <c r="LR21" s="12">
        <v>0</v>
      </c>
      <c r="LS21" s="12">
        <v>392500</v>
      </c>
      <c r="LT21" s="13"/>
      <c r="LU21" s="12">
        <v>0</v>
      </c>
      <c r="LV21" s="12">
        <v>0</v>
      </c>
      <c r="LW21" s="12">
        <v>0</v>
      </c>
      <c r="LX21" s="12">
        <v>0</v>
      </c>
      <c r="LY21" s="13"/>
      <c r="LZ21" s="12">
        <v>0</v>
      </c>
      <c r="MA21" s="12">
        <v>0</v>
      </c>
      <c r="MB21" s="12">
        <v>0</v>
      </c>
      <c r="MC21" s="12">
        <v>0</v>
      </c>
      <c r="MD21" s="13"/>
      <c r="ME21" s="12">
        <v>0</v>
      </c>
      <c r="MF21" s="12">
        <v>0</v>
      </c>
      <c r="MG21" s="12">
        <v>0</v>
      </c>
      <c r="MH21" s="12">
        <v>0</v>
      </c>
      <c r="MI21" s="13"/>
      <c r="MJ21" s="12">
        <v>0</v>
      </c>
      <c r="MK21" s="12">
        <v>0</v>
      </c>
      <c r="ML21" s="12">
        <v>0</v>
      </c>
      <c r="MM21" s="12">
        <v>0</v>
      </c>
      <c r="MN21" s="13"/>
      <c r="MO21" s="12">
        <v>17</v>
      </c>
      <c r="MP21" s="12">
        <v>719916</v>
      </c>
      <c r="MQ21" s="12">
        <v>0</v>
      </c>
      <c r="MR21" s="12">
        <v>719916</v>
      </c>
      <c r="MS21" s="13"/>
      <c r="MT21" s="12">
        <v>0</v>
      </c>
      <c r="MU21" s="12">
        <v>0</v>
      </c>
      <c r="MV21" s="12">
        <v>0</v>
      </c>
      <c r="MW21" s="12">
        <v>0</v>
      </c>
      <c r="MX21" s="13"/>
      <c r="MY21" s="12">
        <v>15</v>
      </c>
      <c r="MZ21" s="12">
        <v>37500</v>
      </c>
      <c r="NA21" s="12">
        <v>0</v>
      </c>
      <c r="NB21" s="12">
        <v>37500</v>
      </c>
      <c r="NC21" s="13"/>
      <c r="ND21" s="12">
        <v>0</v>
      </c>
      <c r="NE21" s="12">
        <v>0</v>
      </c>
      <c r="NF21" s="12">
        <v>0</v>
      </c>
      <c r="NG21" s="12">
        <v>0</v>
      </c>
      <c r="NH21" s="13"/>
      <c r="NI21" s="12">
        <v>1915</v>
      </c>
      <c r="NJ21" s="12">
        <v>137880</v>
      </c>
      <c r="NK21" s="12">
        <v>0</v>
      </c>
      <c r="NL21" s="12">
        <v>137880</v>
      </c>
      <c r="NM21" s="13"/>
      <c r="NN21" s="12">
        <v>12</v>
      </c>
      <c r="NO21" s="12">
        <v>120000</v>
      </c>
      <c r="NP21" s="12">
        <v>0</v>
      </c>
      <c r="NQ21" s="12">
        <v>120000</v>
      </c>
      <c r="NR21" s="13"/>
      <c r="NS21" s="12">
        <v>0</v>
      </c>
      <c r="NT21" s="12">
        <v>0</v>
      </c>
      <c r="NU21" s="12">
        <v>0</v>
      </c>
      <c r="NV21" s="12">
        <v>0</v>
      </c>
      <c r="NW21" s="13"/>
      <c r="NX21" s="12">
        <v>0</v>
      </c>
      <c r="NY21" s="12">
        <v>0</v>
      </c>
      <c r="NZ21" s="12">
        <v>0</v>
      </c>
      <c r="OA21" s="12">
        <v>0</v>
      </c>
      <c r="OB21" s="13"/>
      <c r="OC21" s="12">
        <v>0</v>
      </c>
      <c r="OD21" s="12">
        <v>0</v>
      </c>
      <c r="OE21" s="12">
        <v>0</v>
      </c>
      <c r="OF21" s="12">
        <v>0</v>
      </c>
      <c r="OG21" s="13"/>
      <c r="OH21" s="12">
        <v>0</v>
      </c>
      <c r="OI21" s="12">
        <v>0</v>
      </c>
      <c r="OJ21" s="12">
        <v>0</v>
      </c>
      <c r="OK21" s="12">
        <v>0</v>
      </c>
      <c r="OL21" s="13"/>
      <c r="OM21" s="12">
        <v>0</v>
      </c>
      <c r="ON21" s="12">
        <v>0</v>
      </c>
      <c r="OO21" s="12">
        <v>0</v>
      </c>
      <c r="OP21" s="12">
        <v>0</v>
      </c>
      <c r="OQ21" s="13"/>
      <c r="OR21" s="12">
        <v>0</v>
      </c>
      <c r="OS21" s="12">
        <v>0</v>
      </c>
      <c r="OT21" s="12">
        <v>0</v>
      </c>
      <c r="OU21" s="12">
        <v>0</v>
      </c>
      <c r="OV21" s="13"/>
      <c r="OW21" s="12">
        <v>0</v>
      </c>
      <c r="OX21" s="12">
        <v>0</v>
      </c>
      <c r="OY21" s="12">
        <v>0</v>
      </c>
      <c r="OZ21" s="12">
        <v>0</v>
      </c>
      <c r="PA21" s="13"/>
      <c r="PB21" s="12">
        <v>0</v>
      </c>
      <c r="PC21" s="12">
        <v>0</v>
      </c>
      <c r="PD21" s="12">
        <v>0</v>
      </c>
      <c r="PE21" s="12">
        <v>0</v>
      </c>
      <c r="PF21" s="13"/>
      <c r="PG21" s="12">
        <v>0</v>
      </c>
      <c r="PH21" s="12">
        <v>20000</v>
      </c>
      <c r="PI21" s="12">
        <v>0</v>
      </c>
      <c r="PJ21" s="12">
        <v>20000</v>
      </c>
      <c r="PK21" s="13"/>
      <c r="PL21" s="12">
        <v>0</v>
      </c>
      <c r="PM21" s="12">
        <v>0</v>
      </c>
      <c r="PN21" s="12">
        <v>0</v>
      </c>
      <c r="PO21" s="12">
        <v>0</v>
      </c>
      <c r="PP21" s="13"/>
      <c r="PQ21" s="12">
        <v>0</v>
      </c>
      <c r="PR21" s="12">
        <v>0</v>
      </c>
      <c r="PS21" s="12">
        <v>0</v>
      </c>
      <c r="PT21" s="12">
        <v>0</v>
      </c>
      <c r="PU21" s="13"/>
      <c r="PV21" s="12">
        <v>0</v>
      </c>
      <c r="PW21" s="12">
        <v>0</v>
      </c>
      <c r="PX21" s="12">
        <v>0</v>
      </c>
      <c r="PY21" s="12">
        <v>0</v>
      </c>
      <c r="PZ21" s="13"/>
      <c r="QA21" s="12">
        <v>0</v>
      </c>
      <c r="QB21" s="12">
        <v>0</v>
      </c>
      <c r="QC21" s="12">
        <v>0</v>
      </c>
      <c r="QD21" s="12">
        <v>0</v>
      </c>
      <c r="QE21" s="13"/>
      <c r="QF21" s="12">
        <v>0</v>
      </c>
      <c r="QG21" s="12">
        <v>0</v>
      </c>
      <c r="QH21" s="12">
        <v>0</v>
      </c>
      <c r="QI21" s="12">
        <v>0</v>
      </c>
      <c r="QJ21" s="13"/>
      <c r="QK21" s="12">
        <v>0</v>
      </c>
      <c r="QL21" s="12">
        <v>0</v>
      </c>
      <c r="QM21" s="12">
        <v>0</v>
      </c>
      <c r="QN21" s="12">
        <v>0</v>
      </c>
      <c r="QO21" s="13"/>
      <c r="QP21" s="12">
        <v>0</v>
      </c>
      <c r="QQ21" s="12">
        <v>0</v>
      </c>
      <c r="QR21" s="12">
        <v>0</v>
      </c>
      <c r="QS21" s="12">
        <v>0</v>
      </c>
      <c r="QT21" s="13"/>
      <c r="QU21" s="12">
        <v>0</v>
      </c>
      <c r="QV21" s="12">
        <v>47500</v>
      </c>
      <c r="QW21" s="12">
        <v>0</v>
      </c>
      <c r="QX21" s="12">
        <v>47500</v>
      </c>
      <c r="QY21" s="13"/>
      <c r="QZ21" s="12">
        <v>5500</v>
      </c>
      <c r="RA21" s="12">
        <v>27500</v>
      </c>
      <c r="RB21" s="12">
        <v>0</v>
      </c>
      <c r="RC21" s="12">
        <v>27500</v>
      </c>
      <c r="RD21" s="13"/>
      <c r="RE21" s="12">
        <v>16</v>
      </c>
      <c r="RF21" s="12">
        <v>450000</v>
      </c>
      <c r="RG21" s="12">
        <v>0</v>
      </c>
      <c r="RH21" s="12">
        <v>450000</v>
      </c>
      <c r="RI21" s="13"/>
      <c r="RJ21" s="12">
        <v>0</v>
      </c>
      <c r="RK21" s="12">
        <v>35400</v>
      </c>
      <c r="RL21" s="12">
        <v>0</v>
      </c>
      <c r="RM21" s="12">
        <v>35400</v>
      </c>
      <c r="RN21" s="13"/>
      <c r="RO21" s="12">
        <v>0</v>
      </c>
      <c r="RP21" s="12">
        <v>10000</v>
      </c>
      <c r="RQ21" s="12">
        <v>0</v>
      </c>
      <c r="RR21" s="12">
        <v>10000</v>
      </c>
      <c r="RS21" s="13"/>
      <c r="RT21" s="12">
        <v>0</v>
      </c>
      <c r="RU21" s="12">
        <v>750000</v>
      </c>
      <c r="RV21" s="12">
        <v>0</v>
      </c>
      <c r="RW21" s="12">
        <v>750000</v>
      </c>
      <c r="RX21" s="13"/>
      <c r="RY21" s="12">
        <v>0</v>
      </c>
      <c r="RZ21" s="12">
        <v>500000</v>
      </c>
      <c r="SA21" s="12">
        <v>0</v>
      </c>
      <c r="SB21" s="12">
        <v>500000</v>
      </c>
      <c r="SC21" s="13"/>
      <c r="SD21" s="12">
        <v>1</v>
      </c>
      <c r="SE21" s="12">
        <v>100000</v>
      </c>
      <c r="SF21" s="12">
        <v>0</v>
      </c>
      <c r="SG21" s="12">
        <v>100000</v>
      </c>
      <c r="SH21" s="13"/>
      <c r="SI21" s="12">
        <v>1</v>
      </c>
      <c r="SJ21" s="12">
        <v>25000</v>
      </c>
      <c r="SK21" s="12">
        <v>0</v>
      </c>
      <c r="SL21" s="12">
        <v>25000</v>
      </c>
      <c r="SM21" s="13"/>
      <c r="SN21" s="12">
        <v>1</v>
      </c>
      <c r="SO21" s="12">
        <v>600000</v>
      </c>
      <c r="SP21" s="12">
        <v>0</v>
      </c>
      <c r="SQ21" s="12">
        <v>600000</v>
      </c>
      <c r="SR21" s="13"/>
      <c r="SS21" s="12">
        <v>1</v>
      </c>
      <c r="ST21" s="12">
        <v>100000</v>
      </c>
      <c r="SU21" s="12">
        <v>0</v>
      </c>
      <c r="SV21" s="12">
        <v>100000</v>
      </c>
      <c r="SW21" s="13"/>
      <c r="SX21" s="12">
        <v>5</v>
      </c>
      <c r="SY21" s="12">
        <v>125000</v>
      </c>
      <c r="SZ21" s="12">
        <v>0</v>
      </c>
      <c r="TA21" s="12">
        <v>125000</v>
      </c>
      <c r="TB21" s="13"/>
      <c r="TC21" s="12">
        <v>5</v>
      </c>
      <c r="TD21" s="12">
        <v>60000</v>
      </c>
      <c r="TE21" s="12">
        <v>0</v>
      </c>
      <c r="TF21" s="12">
        <v>60000</v>
      </c>
      <c r="TG21" s="13"/>
      <c r="TH21" s="12">
        <v>283</v>
      </c>
      <c r="TI21" s="12">
        <v>283000</v>
      </c>
      <c r="TJ21" s="12">
        <v>0</v>
      </c>
      <c r="TK21" s="12">
        <v>283000</v>
      </c>
      <c r="TL21" s="13"/>
      <c r="TM21" s="12">
        <v>1850601.8300635847</v>
      </c>
      <c r="TN21" s="12">
        <v>3766092.8130067978</v>
      </c>
      <c r="TO21" s="12">
        <v>0</v>
      </c>
      <c r="TP21" s="12">
        <v>3766092.8130067978</v>
      </c>
      <c r="TQ21" s="13"/>
      <c r="TR21" s="12">
        <v>0</v>
      </c>
      <c r="TS21" s="12">
        <v>0</v>
      </c>
      <c r="TT21" s="12">
        <v>0</v>
      </c>
      <c r="TU21" s="12">
        <v>0</v>
      </c>
      <c r="TV21" s="13"/>
      <c r="TW21" s="12">
        <v>0</v>
      </c>
      <c r="TX21" s="12">
        <v>0</v>
      </c>
      <c r="TY21" s="12">
        <v>0</v>
      </c>
      <c r="TZ21" s="12">
        <v>0</v>
      </c>
      <c r="UA21" s="13"/>
      <c r="UB21" s="12">
        <v>1</v>
      </c>
      <c r="UC21" s="12">
        <v>134042.5</v>
      </c>
      <c r="UD21" s="12">
        <v>0</v>
      </c>
      <c r="UE21" s="12">
        <v>134042.5</v>
      </c>
      <c r="UF21" s="13"/>
      <c r="UG21" s="12">
        <v>0</v>
      </c>
      <c r="UH21" s="12">
        <v>0</v>
      </c>
      <c r="UI21" s="12">
        <v>0</v>
      </c>
      <c r="UJ21" s="12">
        <v>0</v>
      </c>
      <c r="UK21" s="13"/>
      <c r="UL21" s="12">
        <v>0</v>
      </c>
      <c r="UM21" s="12">
        <v>0</v>
      </c>
      <c r="UN21" s="12">
        <v>0</v>
      </c>
      <c r="UO21" s="12">
        <v>0</v>
      </c>
      <c r="UP21" s="13"/>
      <c r="UQ21" s="12">
        <v>0</v>
      </c>
      <c r="UR21" s="12">
        <v>1125000</v>
      </c>
      <c r="US21" s="12">
        <v>0</v>
      </c>
      <c r="UT21" s="12">
        <v>1125000</v>
      </c>
      <c r="UU21" s="13"/>
      <c r="UV21" s="12">
        <v>0</v>
      </c>
      <c r="UW21" s="12">
        <v>1553250</v>
      </c>
      <c r="UX21" s="12">
        <v>0</v>
      </c>
      <c r="UY21" s="12">
        <v>1553250</v>
      </c>
      <c r="UZ21" s="13"/>
      <c r="VA21" s="12">
        <v>3</v>
      </c>
      <c r="VB21" s="12">
        <v>195000</v>
      </c>
      <c r="VC21" s="12">
        <v>0</v>
      </c>
      <c r="VD21" s="12">
        <v>195000</v>
      </c>
      <c r="VE21" s="13"/>
      <c r="VF21" s="12">
        <v>0</v>
      </c>
      <c r="VG21" s="12">
        <v>0</v>
      </c>
      <c r="VH21" s="12">
        <v>0</v>
      </c>
      <c r="VI21" s="12">
        <v>0</v>
      </c>
      <c r="VJ21" s="13"/>
      <c r="VK21" s="12">
        <v>0</v>
      </c>
      <c r="VL21" s="12">
        <v>17661560.313006796</v>
      </c>
      <c r="VM21" s="12">
        <v>0</v>
      </c>
      <c r="VN21" s="12">
        <v>17661560.313006796</v>
      </c>
      <c r="VO21" s="13"/>
    </row>
    <row r="22" spans="1:587" ht="16.5" hidden="1">
      <c r="A22" s="10">
        <v>16</v>
      </c>
      <c r="B22" s="11" t="s">
        <v>18</v>
      </c>
      <c r="C22" s="12">
        <v>20</v>
      </c>
      <c r="D22" s="12">
        <v>53760</v>
      </c>
      <c r="E22" s="12">
        <v>0</v>
      </c>
      <c r="F22" s="12">
        <v>53760</v>
      </c>
      <c r="G22" s="13"/>
      <c r="H22" s="12">
        <v>0</v>
      </c>
      <c r="I22" s="12">
        <v>0</v>
      </c>
      <c r="J22" s="12">
        <v>0</v>
      </c>
      <c r="K22" s="12">
        <v>0</v>
      </c>
      <c r="L22" s="13"/>
      <c r="M22" s="12">
        <v>0</v>
      </c>
      <c r="N22" s="12">
        <v>0</v>
      </c>
      <c r="O22" s="12">
        <v>0</v>
      </c>
      <c r="P22" s="12">
        <v>0</v>
      </c>
      <c r="Q22" s="13"/>
      <c r="R22" s="12">
        <v>7</v>
      </c>
      <c r="S22" s="12">
        <v>105000</v>
      </c>
      <c r="T22" s="12">
        <v>0</v>
      </c>
      <c r="U22" s="12">
        <v>105000</v>
      </c>
      <c r="V22" s="13"/>
      <c r="W22" s="12">
        <v>0</v>
      </c>
      <c r="X22" s="12">
        <v>0</v>
      </c>
      <c r="Y22" s="12">
        <v>0</v>
      </c>
      <c r="Z22" s="12">
        <v>0</v>
      </c>
      <c r="AA22" s="13"/>
      <c r="AB22" s="12">
        <v>0</v>
      </c>
      <c r="AC22" s="12">
        <v>0</v>
      </c>
      <c r="AD22" s="12">
        <v>0</v>
      </c>
      <c r="AE22" s="12">
        <v>0</v>
      </c>
      <c r="AF22" s="13"/>
      <c r="AG22" s="12">
        <v>0</v>
      </c>
      <c r="AH22" s="12">
        <v>181000</v>
      </c>
      <c r="AI22" s="12">
        <v>0</v>
      </c>
      <c r="AJ22" s="12">
        <v>181000</v>
      </c>
      <c r="AK22" s="13"/>
      <c r="AL22" s="12">
        <v>42</v>
      </c>
      <c r="AM22" s="12">
        <v>84000</v>
      </c>
      <c r="AN22" s="12">
        <v>0</v>
      </c>
      <c r="AO22" s="12">
        <v>84000</v>
      </c>
      <c r="AP22" s="13"/>
      <c r="AQ22" s="12">
        <v>467</v>
      </c>
      <c r="AR22" s="12">
        <v>1167500</v>
      </c>
      <c r="AS22" s="12">
        <v>0</v>
      </c>
      <c r="AT22" s="12">
        <v>1167500</v>
      </c>
      <c r="AU22" s="13"/>
      <c r="AV22" s="12">
        <v>52</v>
      </c>
      <c r="AW22" s="12">
        <v>364000</v>
      </c>
      <c r="AX22" s="12">
        <v>0</v>
      </c>
      <c r="AY22" s="12">
        <v>364000</v>
      </c>
      <c r="AZ22" s="13"/>
      <c r="BA22" s="12">
        <v>0</v>
      </c>
      <c r="BB22" s="12">
        <v>0</v>
      </c>
      <c r="BC22" s="12">
        <v>0</v>
      </c>
      <c r="BD22" s="12">
        <v>0</v>
      </c>
      <c r="BE22" s="13"/>
      <c r="BF22" s="12">
        <v>74</v>
      </c>
      <c r="BG22" s="12">
        <v>59200</v>
      </c>
      <c r="BH22" s="12">
        <v>0</v>
      </c>
      <c r="BI22" s="12">
        <v>59200</v>
      </c>
      <c r="BJ22" s="13"/>
      <c r="BK22" s="12">
        <v>205</v>
      </c>
      <c r="BL22" s="12">
        <v>153750</v>
      </c>
      <c r="BM22" s="12">
        <v>0</v>
      </c>
      <c r="BN22" s="12">
        <v>153750</v>
      </c>
      <c r="BO22" s="13"/>
      <c r="BP22" s="12">
        <v>20</v>
      </c>
      <c r="BQ22" s="12">
        <v>300000</v>
      </c>
      <c r="BR22" s="12">
        <v>0</v>
      </c>
      <c r="BS22" s="12">
        <v>300000</v>
      </c>
      <c r="BT22" s="13"/>
      <c r="BU22" s="12">
        <v>0</v>
      </c>
      <c r="BV22" s="12">
        <v>0</v>
      </c>
      <c r="BW22" s="12">
        <v>0</v>
      </c>
      <c r="BX22" s="12">
        <v>0</v>
      </c>
      <c r="BY22" s="13"/>
      <c r="BZ22" s="12">
        <v>0</v>
      </c>
      <c r="CA22" s="12">
        <v>0</v>
      </c>
      <c r="CB22" s="12">
        <v>0</v>
      </c>
      <c r="CC22" s="12">
        <v>0</v>
      </c>
      <c r="CD22" s="13"/>
      <c r="CE22" s="12">
        <v>1</v>
      </c>
      <c r="CF22" s="12">
        <v>1500000</v>
      </c>
      <c r="CG22" s="12">
        <v>0</v>
      </c>
      <c r="CH22" s="12">
        <v>1500000</v>
      </c>
      <c r="CI22" s="13"/>
      <c r="CJ22" s="12">
        <v>0</v>
      </c>
      <c r="CK22" s="12">
        <v>0</v>
      </c>
      <c r="CL22" s="12">
        <v>0</v>
      </c>
      <c r="CM22" s="12">
        <v>0</v>
      </c>
      <c r="CN22" s="13"/>
      <c r="CO22" s="12">
        <v>0</v>
      </c>
      <c r="CP22" s="12">
        <v>0</v>
      </c>
      <c r="CQ22" s="12">
        <v>0</v>
      </c>
      <c r="CR22" s="12">
        <v>0</v>
      </c>
      <c r="CS22" s="13"/>
      <c r="CT22" s="12">
        <v>0</v>
      </c>
      <c r="CU22" s="12">
        <v>0</v>
      </c>
      <c r="CV22" s="12">
        <v>0</v>
      </c>
      <c r="CW22" s="12">
        <v>0</v>
      </c>
      <c r="CX22" s="13"/>
      <c r="CY22" s="12">
        <v>0</v>
      </c>
      <c r="CZ22" s="12">
        <v>0</v>
      </c>
      <c r="DA22" s="12">
        <v>0</v>
      </c>
      <c r="DB22" s="12">
        <v>0</v>
      </c>
      <c r="DC22" s="13"/>
      <c r="DD22" s="12">
        <v>0</v>
      </c>
      <c r="DE22" s="12">
        <v>0</v>
      </c>
      <c r="DF22" s="12">
        <v>0</v>
      </c>
      <c r="DG22" s="12">
        <v>0</v>
      </c>
      <c r="DH22" s="13"/>
      <c r="DI22" s="12">
        <v>0</v>
      </c>
      <c r="DJ22" s="12">
        <v>0</v>
      </c>
      <c r="DK22" s="12">
        <v>0</v>
      </c>
      <c r="DL22" s="12">
        <v>0</v>
      </c>
      <c r="DM22" s="13"/>
      <c r="DN22" s="12">
        <v>14</v>
      </c>
      <c r="DO22" s="12">
        <v>1400000</v>
      </c>
      <c r="DP22" s="12">
        <v>0</v>
      </c>
      <c r="DQ22" s="12">
        <v>1400000</v>
      </c>
      <c r="DR22" s="13"/>
      <c r="DS22" s="12">
        <v>0</v>
      </c>
      <c r="DT22" s="12">
        <v>0</v>
      </c>
      <c r="DU22" s="12">
        <v>0</v>
      </c>
      <c r="DV22" s="12">
        <v>0</v>
      </c>
      <c r="DW22" s="13"/>
      <c r="DX22" s="12">
        <v>0</v>
      </c>
      <c r="DY22" s="12">
        <v>170000</v>
      </c>
      <c r="DZ22" s="12">
        <v>0</v>
      </c>
      <c r="EA22" s="12">
        <v>170000</v>
      </c>
      <c r="EB22" s="13"/>
      <c r="EC22" s="12">
        <v>0</v>
      </c>
      <c r="ED22" s="12">
        <v>0</v>
      </c>
      <c r="EE22" s="12">
        <v>0</v>
      </c>
      <c r="EF22" s="12">
        <v>0</v>
      </c>
      <c r="EG22" s="13"/>
      <c r="EH22" s="12">
        <v>0</v>
      </c>
      <c r="EI22" s="12">
        <v>0</v>
      </c>
      <c r="EJ22" s="12">
        <v>0</v>
      </c>
      <c r="EK22" s="12">
        <v>0</v>
      </c>
      <c r="EL22" s="13"/>
      <c r="EM22" s="12">
        <v>0</v>
      </c>
      <c r="EN22" s="12">
        <v>125000</v>
      </c>
      <c r="EO22" s="12">
        <v>0</v>
      </c>
      <c r="EP22" s="12">
        <v>125000</v>
      </c>
      <c r="EQ22" s="13"/>
      <c r="ER22" s="12">
        <v>1</v>
      </c>
      <c r="ES22" s="12">
        <v>200000</v>
      </c>
      <c r="ET22" s="12">
        <v>0</v>
      </c>
      <c r="EU22" s="12">
        <v>200000</v>
      </c>
      <c r="EV22" s="13"/>
      <c r="EW22" s="12">
        <v>1</v>
      </c>
      <c r="EX22" s="12">
        <v>50000</v>
      </c>
      <c r="EY22" s="12">
        <v>0</v>
      </c>
      <c r="EZ22" s="12">
        <v>50000</v>
      </c>
      <c r="FA22" s="13"/>
      <c r="FB22" s="12">
        <v>1</v>
      </c>
      <c r="FC22" s="12">
        <v>50000</v>
      </c>
      <c r="FD22" s="12">
        <v>0</v>
      </c>
      <c r="FE22" s="12">
        <v>50000</v>
      </c>
      <c r="FF22" s="13"/>
      <c r="FG22" s="12">
        <v>4</v>
      </c>
      <c r="FH22" s="12">
        <v>200000</v>
      </c>
      <c r="FI22" s="12">
        <v>0</v>
      </c>
      <c r="FJ22" s="12">
        <v>200000</v>
      </c>
      <c r="FK22" s="13"/>
      <c r="FL22" s="12">
        <v>2</v>
      </c>
      <c r="FM22" s="12">
        <v>100000</v>
      </c>
      <c r="FN22" s="12">
        <v>0</v>
      </c>
      <c r="FO22" s="12">
        <v>100000</v>
      </c>
      <c r="FP22" s="13"/>
      <c r="FQ22" s="12">
        <v>0</v>
      </c>
      <c r="FR22" s="12">
        <v>0</v>
      </c>
      <c r="FS22" s="12">
        <v>0</v>
      </c>
      <c r="FT22" s="12">
        <v>0</v>
      </c>
      <c r="FU22" s="13"/>
      <c r="FV22" s="12">
        <v>0</v>
      </c>
      <c r="FW22" s="12">
        <v>0</v>
      </c>
      <c r="FX22" s="12">
        <v>0</v>
      </c>
      <c r="FY22" s="12">
        <v>0</v>
      </c>
      <c r="FZ22" s="13"/>
      <c r="GA22" s="12">
        <v>0</v>
      </c>
      <c r="GB22" s="12">
        <v>0</v>
      </c>
      <c r="GC22" s="12">
        <v>0</v>
      </c>
      <c r="GD22" s="12">
        <v>0</v>
      </c>
      <c r="GE22" s="13"/>
      <c r="GF22" s="12">
        <v>47</v>
      </c>
      <c r="GG22" s="12">
        <v>40000</v>
      </c>
      <c r="GH22" s="12">
        <v>0</v>
      </c>
      <c r="GI22" s="12">
        <v>40000</v>
      </c>
      <c r="GJ22" s="13"/>
      <c r="GK22" s="12">
        <v>342</v>
      </c>
      <c r="GL22" s="12">
        <v>102600</v>
      </c>
      <c r="GM22" s="12">
        <v>0</v>
      </c>
      <c r="GN22" s="12">
        <v>102600</v>
      </c>
      <c r="GO22" s="13"/>
      <c r="GP22" s="12">
        <v>0</v>
      </c>
      <c r="GQ22" s="12">
        <v>17000</v>
      </c>
      <c r="GR22" s="12">
        <v>0</v>
      </c>
      <c r="GS22" s="12">
        <v>17000</v>
      </c>
      <c r="GT22" s="13"/>
      <c r="GU22" s="12">
        <v>1</v>
      </c>
      <c r="GV22" s="12">
        <v>250000</v>
      </c>
      <c r="GW22" s="12">
        <v>0</v>
      </c>
      <c r="GX22" s="12">
        <v>250000</v>
      </c>
      <c r="GY22" s="13"/>
      <c r="GZ22" s="12">
        <v>164</v>
      </c>
      <c r="HA22" s="12">
        <v>820000</v>
      </c>
      <c r="HB22" s="12">
        <v>0</v>
      </c>
      <c r="HC22" s="12">
        <v>820000</v>
      </c>
      <c r="HD22" s="13"/>
      <c r="HE22" s="12">
        <v>0</v>
      </c>
      <c r="HF22" s="12">
        <v>0</v>
      </c>
      <c r="HG22" s="12">
        <v>0</v>
      </c>
      <c r="HH22" s="12">
        <v>0</v>
      </c>
      <c r="HI22" s="13"/>
      <c r="HJ22" s="12">
        <v>80</v>
      </c>
      <c r="HK22" s="12">
        <v>1200000</v>
      </c>
      <c r="HL22" s="12">
        <v>0</v>
      </c>
      <c r="HM22" s="12">
        <v>1200000</v>
      </c>
      <c r="HN22" s="13"/>
      <c r="HO22" s="12">
        <v>1300</v>
      </c>
      <c r="HP22" s="12">
        <v>377000</v>
      </c>
      <c r="HQ22" s="12">
        <v>0</v>
      </c>
      <c r="HR22" s="12">
        <v>377000</v>
      </c>
      <c r="HS22" s="13"/>
      <c r="HT22" s="12">
        <v>0</v>
      </c>
      <c r="HU22" s="12">
        <v>98000</v>
      </c>
      <c r="HV22" s="12">
        <v>0</v>
      </c>
      <c r="HW22" s="12">
        <v>98000</v>
      </c>
      <c r="HX22" s="13"/>
      <c r="HY22" s="12">
        <v>0</v>
      </c>
      <c r="HZ22" s="12">
        <v>0</v>
      </c>
      <c r="IA22" s="12">
        <v>0</v>
      </c>
      <c r="IB22" s="12">
        <v>0</v>
      </c>
      <c r="IC22" s="13"/>
      <c r="ID22" s="12">
        <v>0</v>
      </c>
      <c r="IE22" s="12">
        <v>0</v>
      </c>
      <c r="IF22" s="12">
        <v>0</v>
      </c>
      <c r="IG22" s="12">
        <v>0</v>
      </c>
      <c r="IH22" s="13"/>
      <c r="II22" s="12">
        <v>0</v>
      </c>
      <c r="IJ22" s="12">
        <v>47900</v>
      </c>
      <c r="IK22" s="12">
        <v>0</v>
      </c>
      <c r="IL22" s="12">
        <v>47900</v>
      </c>
      <c r="IM22" s="13"/>
      <c r="IN22" s="12">
        <v>300</v>
      </c>
      <c r="IO22" s="12">
        <v>6998.9999999999991</v>
      </c>
      <c r="IP22" s="12">
        <v>0</v>
      </c>
      <c r="IQ22" s="12">
        <v>6998.9999999999991</v>
      </c>
      <c r="IR22" s="13"/>
      <c r="IS22" s="12">
        <v>0</v>
      </c>
      <c r="IT22" s="12">
        <v>0</v>
      </c>
      <c r="IU22" s="12">
        <v>0</v>
      </c>
      <c r="IV22" s="12">
        <v>0</v>
      </c>
      <c r="IW22" s="13"/>
      <c r="IX22" s="12"/>
      <c r="IY22" s="12">
        <v>0</v>
      </c>
      <c r="IZ22" s="12">
        <v>0</v>
      </c>
      <c r="JA22" s="12">
        <v>0</v>
      </c>
      <c r="JB22" s="13"/>
      <c r="JC22" s="12">
        <v>0</v>
      </c>
      <c r="JD22" s="12">
        <v>0</v>
      </c>
      <c r="JE22" s="12">
        <v>0</v>
      </c>
      <c r="JF22" s="12">
        <v>0</v>
      </c>
      <c r="JG22" s="13"/>
      <c r="JH22" s="12"/>
      <c r="JI22" s="12">
        <v>0</v>
      </c>
      <c r="JJ22" s="12">
        <v>0</v>
      </c>
      <c r="JK22" s="12">
        <v>0</v>
      </c>
      <c r="JL22" s="13"/>
      <c r="JM22" s="12"/>
      <c r="JN22" s="12">
        <v>0</v>
      </c>
      <c r="JO22" s="12">
        <v>0</v>
      </c>
      <c r="JP22" s="12">
        <v>0</v>
      </c>
      <c r="JQ22" s="13"/>
      <c r="JR22" s="12"/>
      <c r="JS22" s="12">
        <v>3645190</v>
      </c>
      <c r="JT22" s="12">
        <v>0</v>
      </c>
      <c r="JU22" s="12">
        <v>3645190</v>
      </c>
      <c r="JV22" s="13"/>
      <c r="JW22" s="12"/>
      <c r="JX22" s="12">
        <v>0</v>
      </c>
      <c r="JY22" s="12">
        <v>0</v>
      </c>
      <c r="JZ22" s="12">
        <v>0</v>
      </c>
      <c r="KA22" s="13"/>
      <c r="KB22" s="12">
        <v>916.6</v>
      </c>
      <c r="KC22" s="12">
        <v>183320</v>
      </c>
      <c r="KD22" s="12">
        <v>0</v>
      </c>
      <c r="KE22" s="12">
        <v>183320</v>
      </c>
      <c r="KF22" s="13"/>
      <c r="KG22" s="12">
        <v>0</v>
      </c>
      <c r="KH22" s="12">
        <v>0</v>
      </c>
      <c r="KI22" s="12">
        <v>0</v>
      </c>
      <c r="KJ22" s="12">
        <v>0</v>
      </c>
      <c r="KK22" s="13"/>
      <c r="KL22" s="12">
        <v>0</v>
      </c>
      <c r="KM22" s="12">
        <v>0</v>
      </c>
      <c r="KN22" s="12">
        <v>0</v>
      </c>
      <c r="KO22" s="12">
        <v>0</v>
      </c>
      <c r="KP22" s="13"/>
      <c r="KQ22" s="12">
        <v>0</v>
      </c>
      <c r="KR22" s="12">
        <v>0</v>
      </c>
      <c r="KS22" s="12">
        <v>0</v>
      </c>
      <c r="KT22" s="12">
        <v>0</v>
      </c>
      <c r="KU22" s="13"/>
      <c r="KV22" s="12">
        <v>0</v>
      </c>
      <c r="KW22" s="89">
        <v>0</v>
      </c>
      <c r="KX22" s="12">
        <v>0</v>
      </c>
      <c r="KY22" s="12">
        <v>0</v>
      </c>
      <c r="KZ22" s="13"/>
      <c r="LA22" s="12">
        <v>0</v>
      </c>
      <c r="LB22" s="12">
        <v>0</v>
      </c>
      <c r="LC22" s="12">
        <v>0</v>
      </c>
      <c r="LD22" s="12">
        <v>0</v>
      </c>
      <c r="LE22" s="13"/>
      <c r="LF22" s="12">
        <v>0</v>
      </c>
      <c r="LG22" s="12">
        <v>0</v>
      </c>
      <c r="LH22" s="12">
        <v>0</v>
      </c>
      <c r="LI22" s="12">
        <v>0</v>
      </c>
      <c r="LJ22" s="13"/>
      <c r="LK22" s="12">
        <v>0</v>
      </c>
      <c r="LL22" s="12">
        <v>0</v>
      </c>
      <c r="LM22" s="12">
        <v>0</v>
      </c>
      <c r="LN22" s="12">
        <v>0</v>
      </c>
      <c r="LO22" s="13"/>
      <c r="LP22" s="12">
        <v>2791</v>
      </c>
      <c r="LQ22" s="12">
        <v>697750</v>
      </c>
      <c r="LR22" s="12">
        <v>0</v>
      </c>
      <c r="LS22" s="12">
        <v>697750</v>
      </c>
      <c r="LT22" s="13"/>
      <c r="LU22" s="12">
        <v>0</v>
      </c>
      <c r="LV22" s="12">
        <v>0</v>
      </c>
      <c r="LW22" s="12">
        <v>0</v>
      </c>
      <c r="LX22" s="12">
        <v>0</v>
      </c>
      <c r="LY22" s="13"/>
      <c r="LZ22" s="12">
        <v>0</v>
      </c>
      <c r="MA22" s="12">
        <v>0</v>
      </c>
      <c r="MB22" s="12">
        <v>0</v>
      </c>
      <c r="MC22" s="12">
        <v>0</v>
      </c>
      <c r="MD22" s="13"/>
      <c r="ME22" s="12">
        <v>0</v>
      </c>
      <c r="MF22" s="12">
        <v>0</v>
      </c>
      <c r="MG22" s="12">
        <v>0</v>
      </c>
      <c r="MH22" s="12">
        <v>0</v>
      </c>
      <c r="MI22" s="13"/>
      <c r="MJ22" s="12">
        <v>0</v>
      </c>
      <c r="MK22" s="12">
        <v>0</v>
      </c>
      <c r="ML22" s="12">
        <v>0</v>
      </c>
      <c r="MM22" s="12">
        <v>0</v>
      </c>
      <c r="MN22" s="13"/>
      <c r="MO22" s="12">
        <v>20</v>
      </c>
      <c r="MP22" s="12">
        <v>846960</v>
      </c>
      <c r="MQ22" s="12">
        <v>0</v>
      </c>
      <c r="MR22" s="12">
        <v>846960</v>
      </c>
      <c r="MS22" s="13"/>
      <c r="MT22" s="12">
        <v>0</v>
      </c>
      <c r="MU22" s="12">
        <v>0</v>
      </c>
      <c r="MV22" s="12">
        <v>0</v>
      </c>
      <c r="MW22" s="12">
        <v>0</v>
      </c>
      <c r="MX22" s="13"/>
      <c r="MY22" s="12">
        <v>20</v>
      </c>
      <c r="MZ22" s="12">
        <v>50000</v>
      </c>
      <c r="NA22" s="12">
        <v>0</v>
      </c>
      <c r="NB22" s="12">
        <v>50000</v>
      </c>
      <c r="NC22" s="13"/>
      <c r="ND22" s="12">
        <v>0</v>
      </c>
      <c r="NE22" s="12">
        <v>0</v>
      </c>
      <c r="NF22" s="12">
        <v>0</v>
      </c>
      <c r="NG22" s="12">
        <v>0</v>
      </c>
      <c r="NH22" s="13"/>
      <c r="NI22" s="12">
        <v>4206</v>
      </c>
      <c r="NJ22" s="12">
        <v>302832</v>
      </c>
      <c r="NK22" s="12">
        <v>0</v>
      </c>
      <c r="NL22" s="12">
        <v>302832</v>
      </c>
      <c r="NM22" s="13"/>
      <c r="NN22" s="12">
        <v>15</v>
      </c>
      <c r="NO22" s="12">
        <v>150000</v>
      </c>
      <c r="NP22" s="12">
        <v>0</v>
      </c>
      <c r="NQ22" s="12">
        <v>150000</v>
      </c>
      <c r="NR22" s="13"/>
      <c r="NS22" s="12">
        <v>0</v>
      </c>
      <c r="NT22" s="12">
        <v>0</v>
      </c>
      <c r="NU22" s="12">
        <v>0</v>
      </c>
      <c r="NV22" s="12">
        <v>0</v>
      </c>
      <c r="NW22" s="13"/>
      <c r="NX22" s="12">
        <v>0</v>
      </c>
      <c r="NY22" s="12">
        <v>0</v>
      </c>
      <c r="NZ22" s="12">
        <v>0</v>
      </c>
      <c r="OA22" s="12">
        <v>0</v>
      </c>
      <c r="OB22" s="13"/>
      <c r="OC22" s="12">
        <v>0</v>
      </c>
      <c r="OD22" s="12">
        <v>0</v>
      </c>
      <c r="OE22" s="12">
        <v>0</v>
      </c>
      <c r="OF22" s="12">
        <v>0</v>
      </c>
      <c r="OG22" s="13"/>
      <c r="OH22" s="12">
        <v>0</v>
      </c>
      <c r="OI22" s="12">
        <v>0</v>
      </c>
      <c r="OJ22" s="12">
        <v>0</v>
      </c>
      <c r="OK22" s="12">
        <v>0</v>
      </c>
      <c r="OL22" s="13"/>
      <c r="OM22" s="12">
        <v>0</v>
      </c>
      <c r="ON22" s="12">
        <v>0</v>
      </c>
      <c r="OO22" s="12">
        <v>0</v>
      </c>
      <c r="OP22" s="12">
        <v>0</v>
      </c>
      <c r="OQ22" s="13"/>
      <c r="OR22" s="12">
        <v>0</v>
      </c>
      <c r="OS22" s="12">
        <v>0</v>
      </c>
      <c r="OT22" s="12">
        <v>0</v>
      </c>
      <c r="OU22" s="12">
        <v>0</v>
      </c>
      <c r="OV22" s="13"/>
      <c r="OW22" s="12">
        <v>0</v>
      </c>
      <c r="OX22" s="12">
        <v>0</v>
      </c>
      <c r="OY22" s="12">
        <v>0</v>
      </c>
      <c r="OZ22" s="12">
        <v>0</v>
      </c>
      <c r="PA22" s="13"/>
      <c r="PB22" s="12">
        <v>0</v>
      </c>
      <c r="PC22" s="12">
        <v>0</v>
      </c>
      <c r="PD22" s="12">
        <v>0</v>
      </c>
      <c r="PE22" s="12">
        <v>0</v>
      </c>
      <c r="PF22" s="13"/>
      <c r="PG22" s="12">
        <v>0</v>
      </c>
      <c r="PH22" s="12">
        <v>25000</v>
      </c>
      <c r="PI22" s="12">
        <v>0</v>
      </c>
      <c r="PJ22" s="12">
        <v>25000</v>
      </c>
      <c r="PK22" s="13"/>
      <c r="PL22" s="12">
        <v>0</v>
      </c>
      <c r="PM22" s="12">
        <v>0</v>
      </c>
      <c r="PN22" s="12">
        <v>0</v>
      </c>
      <c r="PO22" s="12">
        <v>0</v>
      </c>
      <c r="PP22" s="13"/>
      <c r="PQ22" s="12">
        <v>0</v>
      </c>
      <c r="PR22" s="12">
        <v>0</v>
      </c>
      <c r="PS22" s="12">
        <v>0</v>
      </c>
      <c r="PT22" s="12">
        <v>0</v>
      </c>
      <c r="PU22" s="13"/>
      <c r="PV22" s="12">
        <v>0</v>
      </c>
      <c r="PW22" s="12">
        <v>0</v>
      </c>
      <c r="PX22" s="12">
        <v>0</v>
      </c>
      <c r="PY22" s="12">
        <v>0</v>
      </c>
      <c r="PZ22" s="13"/>
      <c r="QA22" s="12">
        <v>0</v>
      </c>
      <c r="QB22" s="12">
        <v>0</v>
      </c>
      <c r="QC22" s="12">
        <v>0</v>
      </c>
      <c r="QD22" s="12">
        <v>0</v>
      </c>
      <c r="QE22" s="13"/>
      <c r="QF22" s="12">
        <v>0</v>
      </c>
      <c r="QG22" s="12">
        <v>0</v>
      </c>
      <c r="QH22" s="12">
        <v>0</v>
      </c>
      <c r="QI22" s="12">
        <v>0</v>
      </c>
      <c r="QJ22" s="13"/>
      <c r="QK22" s="12">
        <v>0</v>
      </c>
      <c r="QL22" s="12">
        <v>0</v>
      </c>
      <c r="QM22" s="12">
        <v>0</v>
      </c>
      <c r="QN22" s="12">
        <v>0</v>
      </c>
      <c r="QO22" s="13"/>
      <c r="QP22" s="12">
        <v>0</v>
      </c>
      <c r="QQ22" s="12">
        <v>0</v>
      </c>
      <c r="QR22" s="12">
        <v>0</v>
      </c>
      <c r="QS22" s="12">
        <v>0</v>
      </c>
      <c r="QT22" s="13"/>
      <c r="QU22" s="12">
        <v>0</v>
      </c>
      <c r="QV22" s="12">
        <v>62500</v>
      </c>
      <c r="QW22" s="12">
        <v>0</v>
      </c>
      <c r="QX22" s="12">
        <v>62500</v>
      </c>
      <c r="QY22" s="13"/>
      <c r="QZ22" s="12">
        <v>8500</v>
      </c>
      <c r="RA22" s="12">
        <v>42500</v>
      </c>
      <c r="RB22" s="12">
        <v>0</v>
      </c>
      <c r="RC22" s="12">
        <v>42500</v>
      </c>
      <c r="RD22" s="13"/>
      <c r="RE22" s="12">
        <v>26</v>
      </c>
      <c r="RF22" s="12">
        <v>650000</v>
      </c>
      <c r="RG22" s="12">
        <v>0</v>
      </c>
      <c r="RH22" s="12">
        <v>650000</v>
      </c>
      <c r="RI22" s="13"/>
      <c r="RJ22" s="12">
        <v>0</v>
      </c>
      <c r="RK22" s="12">
        <v>52510</v>
      </c>
      <c r="RL22" s="12">
        <v>0</v>
      </c>
      <c r="RM22" s="12">
        <v>52510</v>
      </c>
      <c r="RN22" s="13"/>
      <c r="RO22" s="12">
        <v>0</v>
      </c>
      <c r="RP22" s="12">
        <v>10000</v>
      </c>
      <c r="RQ22" s="12">
        <v>0</v>
      </c>
      <c r="RR22" s="12">
        <v>10000</v>
      </c>
      <c r="RS22" s="13"/>
      <c r="RT22" s="12">
        <v>0</v>
      </c>
      <c r="RU22" s="12">
        <v>750000</v>
      </c>
      <c r="RV22" s="12">
        <v>0</v>
      </c>
      <c r="RW22" s="12">
        <v>750000</v>
      </c>
      <c r="RX22" s="13"/>
      <c r="RY22" s="12">
        <v>0</v>
      </c>
      <c r="RZ22" s="12">
        <v>475000</v>
      </c>
      <c r="SA22" s="12">
        <v>0</v>
      </c>
      <c r="SB22" s="12">
        <v>475000</v>
      </c>
      <c r="SC22" s="13"/>
      <c r="SD22" s="12">
        <v>1</v>
      </c>
      <c r="SE22" s="12">
        <v>100000</v>
      </c>
      <c r="SF22" s="12">
        <v>0</v>
      </c>
      <c r="SG22" s="12">
        <v>100000</v>
      </c>
      <c r="SH22" s="13"/>
      <c r="SI22" s="12">
        <v>1</v>
      </c>
      <c r="SJ22" s="12">
        <v>25000</v>
      </c>
      <c r="SK22" s="12">
        <v>0</v>
      </c>
      <c r="SL22" s="12">
        <v>25000</v>
      </c>
      <c r="SM22" s="13"/>
      <c r="SN22" s="12">
        <v>1</v>
      </c>
      <c r="SO22" s="12">
        <v>600000</v>
      </c>
      <c r="SP22" s="12">
        <v>0</v>
      </c>
      <c r="SQ22" s="12">
        <v>600000</v>
      </c>
      <c r="SR22" s="13"/>
      <c r="SS22" s="12">
        <v>1</v>
      </c>
      <c r="ST22" s="12">
        <v>100000</v>
      </c>
      <c r="SU22" s="12">
        <v>0</v>
      </c>
      <c r="SV22" s="12">
        <v>100000</v>
      </c>
      <c r="SW22" s="13"/>
      <c r="SX22" s="12">
        <v>6</v>
      </c>
      <c r="SY22" s="12">
        <v>150000</v>
      </c>
      <c r="SZ22" s="12">
        <v>0</v>
      </c>
      <c r="TA22" s="12">
        <v>150000</v>
      </c>
      <c r="TB22" s="13"/>
      <c r="TC22" s="12">
        <v>6</v>
      </c>
      <c r="TD22" s="12">
        <v>72000</v>
      </c>
      <c r="TE22" s="12">
        <v>0</v>
      </c>
      <c r="TF22" s="12">
        <v>72000</v>
      </c>
      <c r="TG22" s="13"/>
      <c r="TH22" s="12">
        <v>40</v>
      </c>
      <c r="TI22" s="12">
        <v>40000</v>
      </c>
      <c r="TJ22" s="12">
        <v>0</v>
      </c>
      <c r="TK22" s="12">
        <v>40000</v>
      </c>
      <c r="TL22" s="13"/>
      <c r="TM22" s="12">
        <v>3531795.7091468149</v>
      </c>
      <c r="TN22" s="12">
        <v>9343658.5215973612</v>
      </c>
      <c r="TO22" s="12">
        <v>0</v>
      </c>
      <c r="TP22" s="12">
        <v>9343658.5215973612</v>
      </c>
      <c r="TQ22" s="13"/>
      <c r="TR22" s="12">
        <v>0</v>
      </c>
      <c r="TS22" s="12">
        <v>0</v>
      </c>
      <c r="TT22" s="12">
        <v>0</v>
      </c>
      <c r="TU22" s="12">
        <v>0</v>
      </c>
      <c r="TV22" s="13"/>
      <c r="TW22" s="12">
        <v>0</v>
      </c>
      <c r="TX22" s="12">
        <v>0</v>
      </c>
      <c r="TY22" s="12">
        <v>0</v>
      </c>
      <c r="TZ22" s="12">
        <v>0</v>
      </c>
      <c r="UA22" s="13"/>
      <c r="UB22" s="12">
        <v>1</v>
      </c>
      <c r="UC22" s="12">
        <v>134042.5</v>
      </c>
      <c r="UD22" s="12">
        <v>0</v>
      </c>
      <c r="UE22" s="12">
        <v>134042.5</v>
      </c>
      <c r="UF22" s="13"/>
      <c r="UG22" s="12">
        <v>0</v>
      </c>
      <c r="UH22" s="12">
        <v>0</v>
      </c>
      <c r="UI22" s="12">
        <v>0</v>
      </c>
      <c r="UJ22" s="12">
        <v>0</v>
      </c>
      <c r="UK22" s="13"/>
      <c r="UL22" s="12">
        <v>0</v>
      </c>
      <c r="UM22" s="12">
        <v>0</v>
      </c>
      <c r="UN22" s="12">
        <v>0</v>
      </c>
      <c r="UO22" s="12">
        <v>0</v>
      </c>
      <c r="UP22" s="13"/>
      <c r="UQ22" s="12">
        <v>0</v>
      </c>
      <c r="UR22" s="12">
        <v>1575000</v>
      </c>
      <c r="US22" s="12">
        <v>0</v>
      </c>
      <c r="UT22" s="12">
        <v>1575000</v>
      </c>
      <c r="UU22" s="13"/>
      <c r="UV22" s="12">
        <v>0</v>
      </c>
      <c r="UW22" s="12">
        <v>1826250</v>
      </c>
      <c r="UX22" s="12">
        <v>0</v>
      </c>
      <c r="UY22" s="12">
        <v>1826250</v>
      </c>
      <c r="UZ22" s="13"/>
      <c r="VA22" s="12">
        <v>5</v>
      </c>
      <c r="VB22" s="12">
        <v>325000</v>
      </c>
      <c r="VC22" s="12">
        <v>0</v>
      </c>
      <c r="VD22" s="12">
        <v>325000</v>
      </c>
      <c r="VE22" s="13"/>
      <c r="VF22" s="12">
        <v>0</v>
      </c>
      <c r="VG22" s="12">
        <v>0</v>
      </c>
      <c r="VH22" s="12">
        <v>0</v>
      </c>
      <c r="VI22" s="12">
        <v>0</v>
      </c>
      <c r="VJ22" s="13"/>
      <c r="VK22" s="12">
        <v>0</v>
      </c>
      <c r="VL22" s="12">
        <v>31457222.021597363</v>
      </c>
      <c r="VM22" s="12">
        <v>0</v>
      </c>
      <c r="VN22" s="12">
        <v>31457222.021597363</v>
      </c>
      <c r="VO22" s="13"/>
    </row>
    <row r="23" spans="1:587" ht="16.5" hidden="1">
      <c r="A23" s="10">
        <v>17</v>
      </c>
      <c r="B23" s="11" t="s">
        <v>19</v>
      </c>
      <c r="C23" s="12">
        <v>20</v>
      </c>
      <c r="D23" s="12">
        <v>53760</v>
      </c>
      <c r="E23" s="12">
        <v>0</v>
      </c>
      <c r="F23" s="12">
        <v>53760</v>
      </c>
      <c r="G23" s="13"/>
      <c r="H23" s="12">
        <v>0</v>
      </c>
      <c r="I23" s="12">
        <v>0</v>
      </c>
      <c r="J23" s="12">
        <v>0</v>
      </c>
      <c r="K23" s="12">
        <v>0</v>
      </c>
      <c r="L23" s="13"/>
      <c r="M23" s="12">
        <v>0</v>
      </c>
      <c r="N23" s="12">
        <v>0</v>
      </c>
      <c r="O23" s="12">
        <v>0</v>
      </c>
      <c r="P23" s="12">
        <v>0</v>
      </c>
      <c r="Q23" s="13"/>
      <c r="R23" s="12">
        <v>4</v>
      </c>
      <c r="S23" s="12">
        <v>60000</v>
      </c>
      <c r="T23" s="12">
        <v>0</v>
      </c>
      <c r="U23" s="12">
        <v>60000</v>
      </c>
      <c r="V23" s="13"/>
      <c r="W23" s="12">
        <v>0</v>
      </c>
      <c r="X23" s="12">
        <v>0</v>
      </c>
      <c r="Y23" s="12">
        <v>0</v>
      </c>
      <c r="Z23" s="12">
        <v>0</v>
      </c>
      <c r="AA23" s="13"/>
      <c r="AB23" s="12">
        <v>0</v>
      </c>
      <c r="AC23" s="12">
        <v>0</v>
      </c>
      <c r="AD23" s="12">
        <v>0</v>
      </c>
      <c r="AE23" s="12">
        <v>0</v>
      </c>
      <c r="AF23" s="13"/>
      <c r="AG23" s="12">
        <v>0</v>
      </c>
      <c r="AH23" s="12">
        <v>310000</v>
      </c>
      <c r="AI23" s="12">
        <v>0</v>
      </c>
      <c r="AJ23" s="12">
        <v>310000</v>
      </c>
      <c r="AK23" s="13"/>
      <c r="AL23" s="12">
        <v>18</v>
      </c>
      <c r="AM23" s="12">
        <v>36000</v>
      </c>
      <c r="AN23" s="12">
        <v>0</v>
      </c>
      <c r="AO23" s="12">
        <v>36000</v>
      </c>
      <c r="AP23" s="13"/>
      <c r="AQ23" s="12">
        <v>252</v>
      </c>
      <c r="AR23" s="12">
        <v>630000</v>
      </c>
      <c r="AS23" s="12">
        <v>0</v>
      </c>
      <c r="AT23" s="12">
        <v>630000</v>
      </c>
      <c r="AU23" s="13"/>
      <c r="AV23" s="12">
        <v>21</v>
      </c>
      <c r="AW23" s="12">
        <v>147000</v>
      </c>
      <c r="AX23" s="12">
        <v>0</v>
      </c>
      <c r="AY23" s="12">
        <v>147000</v>
      </c>
      <c r="AZ23" s="13"/>
      <c r="BA23" s="12">
        <v>0</v>
      </c>
      <c r="BB23" s="12">
        <v>0</v>
      </c>
      <c r="BC23" s="12">
        <v>0</v>
      </c>
      <c r="BD23" s="12">
        <v>0</v>
      </c>
      <c r="BE23" s="13"/>
      <c r="BF23" s="12">
        <v>32</v>
      </c>
      <c r="BG23" s="12">
        <v>25600</v>
      </c>
      <c r="BH23" s="12">
        <v>0</v>
      </c>
      <c r="BI23" s="12">
        <v>25600</v>
      </c>
      <c r="BJ23" s="13"/>
      <c r="BK23" s="12">
        <v>98</v>
      </c>
      <c r="BL23" s="12">
        <v>73500</v>
      </c>
      <c r="BM23" s="12">
        <v>0</v>
      </c>
      <c r="BN23" s="12">
        <v>73500</v>
      </c>
      <c r="BO23" s="13"/>
      <c r="BP23" s="12">
        <v>11</v>
      </c>
      <c r="BQ23" s="12">
        <v>165000</v>
      </c>
      <c r="BR23" s="12">
        <v>0</v>
      </c>
      <c r="BS23" s="12">
        <v>165000</v>
      </c>
      <c r="BT23" s="13"/>
      <c r="BU23" s="12">
        <v>0</v>
      </c>
      <c r="BV23" s="12">
        <v>0</v>
      </c>
      <c r="BW23" s="12">
        <v>0</v>
      </c>
      <c r="BX23" s="12">
        <v>0</v>
      </c>
      <c r="BY23" s="13"/>
      <c r="BZ23" s="12">
        <v>0</v>
      </c>
      <c r="CA23" s="12">
        <v>0</v>
      </c>
      <c r="CB23" s="12">
        <v>0</v>
      </c>
      <c r="CC23" s="12">
        <v>0</v>
      </c>
      <c r="CD23" s="13"/>
      <c r="CE23" s="12">
        <v>0</v>
      </c>
      <c r="CF23" s="12">
        <v>0</v>
      </c>
      <c r="CG23" s="12">
        <v>0</v>
      </c>
      <c r="CH23" s="12">
        <v>0</v>
      </c>
      <c r="CI23" s="13"/>
      <c r="CJ23" s="12">
        <v>0</v>
      </c>
      <c r="CK23" s="12">
        <v>0</v>
      </c>
      <c r="CL23" s="12">
        <v>0</v>
      </c>
      <c r="CM23" s="12">
        <v>0</v>
      </c>
      <c r="CN23" s="13"/>
      <c r="CO23" s="12">
        <v>0</v>
      </c>
      <c r="CP23" s="12">
        <v>0</v>
      </c>
      <c r="CQ23" s="12">
        <v>0</v>
      </c>
      <c r="CR23" s="12">
        <v>0</v>
      </c>
      <c r="CS23" s="13"/>
      <c r="CT23" s="12">
        <v>0</v>
      </c>
      <c r="CU23" s="12">
        <v>0</v>
      </c>
      <c r="CV23" s="12">
        <v>0</v>
      </c>
      <c r="CW23" s="12">
        <v>0</v>
      </c>
      <c r="CX23" s="13"/>
      <c r="CY23" s="12">
        <v>0</v>
      </c>
      <c r="CZ23" s="12">
        <v>0</v>
      </c>
      <c r="DA23" s="12">
        <v>0</v>
      </c>
      <c r="DB23" s="12">
        <v>0</v>
      </c>
      <c r="DC23" s="13"/>
      <c r="DD23" s="12">
        <v>0</v>
      </c>
      <c r="DE23" s="12">
        <v>0</v>
      </c>
      <c r="DF23" s="12">
        <v>0</v>
      </c>
      <c r="DG23" s="12">
        <v>0</v>
      </c>
      <c r="DH23" s="13"/>
      <c r="DI23" s="12">
        <v>0</v>
      </c>
      <c r="DJ23" s="12">
        <v>0</v>
      </c>
      <c r="DK23" s="12">
        <v>0</v>
      </c>
      <c r="DL23" s="12">
        <v>0</v>
      </c>
      <c r="DM23" s="13"/>
      <c r="DN23" s="12">
        <v>6</v>
      </c>
      <c r="DO23" s="12">
        <v>600000</v>
      </c>
      <c r="DP23" s="12">
        <v>0</v>
      </c>
      <c r="DQ23" s="12">
        <v>600000</v>
      </c>
      <c r="DR23" s="13"/>
      <c r="DS23" s="12">
        <v>0</v>
      </c>
      <c r="DT23" s="12">
        <v>0</v>
      </c>
      <c r="DU23" s="12">
        <v>0</v>
      </c>
      <c r="DV23" s="12">
        <v>0</v>
      </c>
      <c r="DW23" s="13"/>
      <c r="DX23" s="12">
        <v>0</v>
      </c>
      <c r="DY23" s="12">
        <v>70000</v>
      </c>
      <c r="DZ23" s="12">
        <v>0</v>
      </c>
      <c r="EA23" s="12">
        <v>70000</v>
      </c>
      <c r="EB23" s="13"/>
      <c r="EC23" s="12">
        <v>0</v>
      </c>
      <c r="ED23" s="12">
        <v>0</v>
      </c>
      <c r="EE23" s="12">
        <v>0</v>
      </c>
      <c r="EF23" s="12">
        <v>0</v>
      </c>
      <c r="EG23" s="13"/>
      <c r="EH23" s="12">
        <v>0</v>
      </c>
      <c r="EI23" s="12">
        <v>0</v>
      </c>
      <c r="EJ23" s="12">
        <v>0</v>
      </c>
      <c r="EK23" s="12">
        <v>0</v>
      </c>
      <c r="EL23" s="13"/>
      <c r="EM23" s="12">
        <v>0</v>
      </c>
      <c r="EN23" s="12">
        <v>125000</v>
      </c>
      <c r="EO23" s="12">
        <v>0</v>
      </c>
      <c r="EP23" s="12">
        <v>125000</v>
      </c>
      <c r="EQ23" s="13"/>
      <c r="ER23" s="12">
        <v>1</v>
      </c>
      <c r="ES23" s="12">
        <v>200000</v>
      </c>
      <c r="ET23" s="12">
        <v>0</v>
      </c>
      <c r="EU23" s="12">
        <v>200000</v>
      </c>
      <c r="EV23" s="13"/>
      <c r="EW23" s="12">
        <v>1</v>
      </c>
      <c r="EX23" s="12">
        <v>50000</v>
      </c>
      <c r="EY23" s="12">
        <v>0</v>
      </c>
      <c r="EZ23" s="12">
        <v>50000</v>
      </c>
      <c r="FA23" s="13"/>
      <c r="FB23" s="12">
        <v>1</v>
      </c>
      <c r="FC23" s="12">
        <v>50000</v>
      </c>
      <c r="FD23" s="12">
        <v>0</v>
      </c>
      <c r="FE23" s="12">
        <v>50000</v>
      </c>
      <c r="FF23" s="13"/>
      <c r="FG23" s="12">
        <v>2</v>
      </c>
      <c r="FH23" s="12">
        <v>100000</v>
      </c>
      <c r="FI23" s="12">
        <v>0</v>
      </c>
      <c r="FJ23" s="12">
        <v>100000</v>
      </c>
      <c r="FK23" s="13"/>
      <c r="FL23" s="12">
        <v>1</v>
      </c>
      <c r="FM23" s="12">
        <v>50000</v>
      </c>
      <c r="FN23" s="12">
        <v>0</v>
      </c>
      <c r="FO23" s="12">
        <v>50000</v>
      </c>
      <c r="FP23" s="13"/>
      <c r="FQ23" s="12">
        <v>0</v>
      </c>
      <c r="FR23" s="12">
        <v>0</v>
      </c>
      <c r="FS23" s="12">
        <v>0</v>
      </c>
      <c r="FT23" s="12">
        <v>0</v>
      </c>
      <c r="FU23" s="13"/>
      <c r="FV23" s="12">
        <v>0</v>
      </c>
      <c r="FW23" s="12">
        <v>0</v>
      </c>
      <c r="FX23" s="12">
        <v>0</v>
      </c>
      <c r="FY23" s="12">
        <v>0</v>
      </c>
      <c r="FZ23" s="13"/>
      <c r="GA23" s="12">
        <v>0</v>
      </c>
      <c r="GB23" s="12">
        <v>0</v>
      </c>
      <c r="GC23" s="12">
        <v>0</v>
      </c>
      <c r="GD23" s="12">
        <v>0</v>
      </c>
      <c r="GE23" s="13"/>
      <c r="GF23" s="12">
        <v>22</v>
      </c>
      <c r="GG23" s="12">
        <v>20000</v>
      </c>
      <c r="GH23" s="12">
        <v>0</v>
      </c>
      <c r="GI23" s="12">
        <v>20000</v>
      </c>
      <c r="GJ23" s="13"/>
      <c r="GK23" s="12">
        <v>310</v>
      </c>
      <c r="GL23" s="12">
        <v>93000</v>
      </c>
      <c r="GM23" s="12">
        <v>0</v>
      </c>
      <c r="GN23" s="12">
        <v>93000</v>
      </c>
      <c r="GO23" s="13"/>
      <c r="GP23" s="12">
        <v>0</v>
      </c>
      <c r="GQ23" s="12">
        <v>17000</v>
      </c>
      <c r="GR23" s="12">
        <v>0</v>
      </c>
      <c r="GS23" s="12">
        <v>17000</v>
      </c>
      <c r="GT23" s="13"/>
      <c r="GU23" s="12">
        <v>1</v>
      </c>
      <c r="GV23" s="12">
        <v>250000</v>
      </c>
      <c r="GW23" s="12">
        <v>0</v>
      </c>
      <c r="GX23" s="12">
        <v>250000</v>
      </c>
      <c r="GY23" s="13"/>
      <c r="GZ23" s="12">
        <v>95</v>
      </c>
      <c r="HA23" s="12">
        <v>475000</v>
      </c>
      <c r="HB23" s="12">
        <v>0</v>
      </c>
      <c r="HC23" s="12">
        <v>475000</v>
      </c>
      <c r="HD23" s="13"/>
      <c r="HE23" s="12">
        <v>0</v>
      </c>
      <c r="HF23" s="12">
        <v>0</v>
      </c>
      <c r="HG23" s="12">
        <v>0</v>
      </c>
      <c r="HH23" s="12">
        <v>0</v>
      </c>
      <c r="HI23" s="13"/>
      <c r="HJ23" s="12">
        <v>44</v>
      </c>
      <c r="HK23" s="12">
        <v>660000</v>
      </c>
      <c r="HL23" s="12">
        <v>0</v>
      </c>
      <c r="HM23" s="12">
        <v>660000</v>
      </c>
      <c r="HN23" s="13"/>
      <c r="HO23" s="12">
        <v>1400</v>
      </c>
      <c r="HP23" s="12">
        <v>406000</v>
      </c>
      <c r="HQ23" s="12">
        <v>0</v>
      </c>
      <c r="HR23" s="12">
        <v>406000</v>
      </c>
      <c r="HS23" s="13"/>
      <c r="HT23" s="12">
        <v>0</v>
      </c>
      <c r="HU23" s="12">
        <v>69000</v>
      </c>
      <c r="HV23" s="12">
        <v>0</v>
      </c>
      <c r="HW23" s="12">
        <v>69000</v>
      </c>
      <c r="HX23" s="13"/>
      <c r="HY23" s="12">
        <v>0</v>
      </c>
      <c r="HZ23" s="12">
        <v>0</v>
      </c>
      <c r="IA23" s="12">
        <v>0</v>
      </c>
      <c r="IB23" s="12">
        <v>0</v>
      </c>
      <c r="IC23" s="13"/>
      <c r="ID23" s="12">
        <v>0</v>
      </c>
      <c r="IE23" s="12">
        <v>0</v>
      </c>
      <c r="IF23" s="12">
        <v>0</v>
      </c>
      <c r="IG23" s="12">
        <v>0</v>
      </c>
      <c r="IH23" s="13"/>
      <c r="II23" s="12">
        <v>0</v>
      </c>
      <c r="IJ23" s="12">
        <v>99600</v>
      </c>
      <c r="IK23" s="12">
        <v>0</v>
      </c>
      <c r="IL23" s="12">
        <v>99600</v>
      </c>
      <c r="IM23" s="13"/>
      <c r="IN23" s="12">
        <v>200</v>
      </c>
      <c r="IO23" s="12">
        <v>4666</v>
      </c>
      <c r="IP23" s="12">
        <v>0</v>
      </c>
      <c r="IQ23" s="12">
        <v>4666</v>
      </c>
      <c r="IR23" s="13"/>
      <c r="IS23" s="12">
        <v>0</v>
      </c>
      <c r="IT23" s="12">
        <v>0</v>
      </c>
      <c r="IU23" s="12">
        <v>0</v>
      </c>
      <c r="IV23" s="12">
        <v>0</v>
      </c>
      <c r="IW23" s="13"/>
      <c r="IX23" s="12"/>
      <c r="IY23" s="12">
        <v>0</v>
      </c>
      <c r="IZ23" s="12">
        <v>0</v>
      </c>
      <c r="JA23" s="12">
        <v>0</v>
      </c>
      <c r="JB23" s="13"/>
      <c r="JC23" s="12">
        <v>0</v>
      </c>
      <c r="JD23" s="12">
        <v>0</v>
      </c>
      <c r="JE23" s="12">
        <v>0</v>
      </c>
      <c r="JF23" s="12">
        <v>0</v>
      </c>
      <c r="JG23" s="13"/>
      <c r="JH23" s="12"/>
      <c r="JI23" s="12">
        <v>0</v>
      </c>
      <c r="JJ23" s="12">
        <v>0</v>
      </c>
      <c r="JK23" s="12">
        <v>0</v>
      </c>
      <c r="JL23" s="13"/>
      <c r="JM23" s="12"/>
      <c r="JN23" s="12">
        <v>0</v>
      </c>
      <c r="JO23" s="12">
        <v>0</v>
      </c>
      <c r="JP23" s="12">
        <v>0</v>
      </c>
      <c r="JQ23" s="13"/>
      <c r="JR23" s="12"/>
      <c r="JS23" s="12">
        <v>2179750</v>
      </c>
      <c r="JT23" s="12">
        <v>0</v>
      </c>
      <c r="JU23" s="12">
        <v>2179750</v>
      </c>
      <c r="JV23" s="13"/>
      <c r="JW23" s="12"/>
      <c r="JX23" s="12">
        <v>0</v>
      </c>
      <c r="JY23" s="12">
        <v>0</v>
      </c>
      <c r="JZ23" s="12">
        <v>0</v>
      </c>
      <c r="KA23" s="13"/>
      <c r="KB23" s="12">
        <v>529.20000000000005</v>
      </c>
      <c r="KC23" s="12">
        <v>105840.00000000001</v>
      </c>
      <c r="KD23" s="12">
        <v>0</v>
      </c>
      <c r="KE23" s="12">
        <v>105840.00000000001</v>
      </c>
      <c r="KF23" s="13"/>
      <c r="KG23" s="12">
        <v>0</v>
      </c>
      <c r="KH23" s="12">
        <v>0</v>
      </c>
      <c r="KI23" s="12">
        <v>0</v>
      </c>
      <c r="KJ23" s="12">
        <v>0</v>
      </c>
      <c r="KK23" s="13"/>
      <c r="KL23" s="12">
        <v>0</v>
      </c>
      <c r="KM23" s="12">
        <v>0</v>
      </c>
      <c r="KN23" s="12">
        <v>0</v>
      </c>
      <c r="KO23" s="12">
        <v>0</v>
      </c>
      <c r="KP23" s="13"/>
      <c r="KQ23" s="12">
        <v>0</v>
      </c>
      <c r="KR23" s="12">
        <v>0</v>
      </c>
      <c r="KS23" s="12">
        <v>0</v>
      </c>
      <c r="KT23" s="12">
        <v>0</v>
      </c>
      <c r="KU23" s="13"/>
      <c r="KV23" s="12">
        <v>0</v>
      </c>
      <c r="KW23" s="89">
        <v>0</v>
      </c>
      <c r="KX23" s="12">
        <v>0</v>
      </c>
      <c r="KY23" s="12">
        <v>0</v>
      </c>
      <c r="KZ23" s="13"/>
      <c r="LA23" s="12">
        <v>0</v>
      </c>
      <c r="LB23" s="12">
        <v>0</v>
      </c>
      <c r="LC23" s="12">
        <v>0</v>
      </c>
      <c r="LD23" s="12">
        <v>0</v>
      </c>
      <c r="LE23" s="13"/>
      <c r="LF23" s="12">
        <v>0</v>
      </c>
      <c r="LG23" s="12">
        <v>0</v>
      </c>
      <c r="LH23" s="12">
        <v>0</v>
      </c>
      <c r="LI23" s="12">
        <v>0</v>
      </c>
      <c r="LJ23" s="13"/>
      <c r="LK23" s="12">
        <v>0</v>
      </c>
      <c r="LL23" s="12">
        <v>0</v>
      </c>
      <c r="LM23" s="12">
        <v>0</v>
      </c>
      <c r="LN23" s="12">
        <v>0</v>
      </c>
      <c r="LO23" s="13"/>
      <c r="LP23" s="12">
        <v>1526</v>
      </c>
      <c r="LQ23" s="12">
        <v>381500</v>
      </c>
      <c r="LR23" s="12">
        <v>0</v>
      </c>
      <c r="LS23" s="12">
        <v>381500</v>
      </c>
      <c r="LT23" s="13"/>
      <c r="LU23" s="12">
        <v>0</v>
      </c>
      <c r="LV23" s="12">
        <v>0</v>
      </c>
      <c r="LW23" s="12">
        <v>0</v>
      </c>
      <c r="LX23" s="12">
        <v>0</v>
      </c>
      <c r="LY23" s="13"/>
      <c r="LZ23" s="12">
        <v>0</v>
      </c>
      <c r="MA23" s="12">
        <v>0</v>
      </c>
      <c r="MB23" s="12">
        <v>0</v>
      </c>
      <c r="MC23" s="12">
        <v>0</v>
      </c>
      <c r="MD23" s="13"/>
      <c r="ME23" s="12">
        <v>0</v>
      </c>
      <c r="MF23" s="12">
        <v>0</v>
      </c>
      <c r="MG23" s="12">
        <v>0</v>
      </c>
      <c r="MH23" s="12">
        <v>0</v>
      </c>
      <c r="MI23" s="13"/>
      <c r="MJ23" s="12">
        <v>0</v>
      </c>
      <c r="MK23" s="12">
        <v>0</v>
      </c>
      <c r="ML23" s="12">
        <v>0</v>
      </c>
      <c r="MM23" s="12">
        <v>0</v>
      </c>
      <c r="MN23" s="13"/>
      <c r="MO23" s="12">
        <v>11</v>
      </c>
      <c r="MP23" s="12">
        <v>465828</v>
      </c>
      <c r="MQ23" s="12">
        <v>0</v>
      </c>
      <c r="MR23" s="12">
        <v>465828</v>
      </c>
      <c r="MS23" s="13"/>
      <c r="MT23" s="12">
        <v>0</v>
      </c>
      <c r="MU23" s="12">
        <v>0</v>
      </c>
      <c r="MV23" s="12">
        <v>0</v>
      </c>
      <c r="MW23" s="12">
        <v>0</v>
      </c>
      <c r="MX23" s="13"/>
      <c r="MY23" s="12">
        <v>20</v>
      </c>
      <c r="MZ23" s="12">
        <v>50000</v>
      </c>
      <c r="NA23" s="12">
        <v>0</v>
      </c>
      <c r="NB23" s="12">
        <v>50000</v>
      </c>
      <c r="NC23" s="13"/>
      <c r="ND23" s="12">
        <v>0</v>
      </c>
      <c r="NE23" s="12">
        <v>0</v>
      </c>
      <c r="NF23" s="12">
        <v>0</v>
      </c>
      <c r="NG23" s="12">
        <v>0</v>
      </c>
      <c r="NH23" s="13"/>
      <c r="NI23" s="12">
        <v>1782</v>
      </c>
      <c r="NJ23" s="12">
        <v>128304</v>
      </c>
      <c r="NK23" s="12">
        <v>0</v>
      </c>
      <c r="NL23" s="12">
        <v>128304</v>
      </c>
      <c r="NM23" s="13"/>
      <c r="NN23" s="12">
        <v>7</v>
      </c>
      <c r="NO23" s="12">
        <v>70000</v>
      </c>
      <c r="NP23" s="12">
        <v>0</v>
      </c>
      <c r="NQ23" s="12">
        <v>70000</v>
      </c>
      <c r="NR23" s="13"/>
      <c r="NS23" s="12">
        <v>0</v>
      </c>
      <c r="NT23" s="12">
        <v>0</v>
      </c>
      <c r="NU23" s="12">
        <v>0</v>
      </c>
      <c r="NV23" s="12">
        <v>0</v>
      </c>
      <c r="NW23" s="13"/>
      <c r="NX23" s="12">
        <v>0</v>
      </c>
      <c r="NY23" s="12">
        <v>0</v>
      </c>
      <c r="NZ23" s="12">
        <v>0</v>
      </c>
      <c r="OA23" s="12">
        <v>0</v>
      </c>
      <c r="OB23" s="13"/>
      <c r="OC23" s="12">
        <v>0</v>
      </c>
      <c r="OD23" s="12">
        <v>0</v>
      </c>
      <c r="OE23" s="12">
        <v>0</v>
      </c>
      <c r="OF23" s="12">
        <v>0</v>
      </c>
      <c r="OG23" s="13"/>
      <c r="OH23" s="12">
        <v>0</v>
      </c>
      <c r="OI23" s="12">
        <v>0</v>
      </c>
      <c r="OJ23" s="12">
        <v>0</v>
      </c>
      <c r="OK23" s="12">
        <v>0</v>
      </c>
      <c r="OL23" s="13"/>
      <c r="OM23" s="12">
        <v>0</v>
      </c>
      <c r="ON23" s="12">
        <v>0</v>
      </c>
      <c r="OO23" s="12">
        <v>0</v>
      </c>
      <c r="OP23" s="12">
        <v>0</v>
      </c>
      <c r="OQ23" s="13"/>
      <c r="OR23" s="12">
        <v>0</v>
      </c>
      <c r="OS23" s="12">
        <v>0</v>
      </c>
      <c r="OT23" s="12">
        <v>0</v>
      </c>
      <c r="OU23" s="12">
        <v>0</v>
      </c>
      <c r="OV23" s="13"/>
      <c r="OW23" s="12">
        <v>0</v>
      </c>
      <c r="OX23" s="12">
        <v>0</v>
      </c>
      <c r="OY23" s="12">
        <v>0</v>
      </c>
      <c r="OZ23" s="12">
        <v>0</v>
      </c>
      <c r="PA23" s="13"/>
      <c r="PB23" s="12">
        <v>0</v>
      </c>
      <c r="PC23" s="12">
        <v>0</v>
      </c>
      <c r="PD23" s="12">
        <v>0</v>
      </c>
      <c r="PE23" s="12">
        <v>0</v>
      </c>
      <c r="PF23" s="13"/>
      <c r="PG23" s="12">
        <v>0</v>
      </c>
      <c r="PH23" s="12">
        <v>20000</v>
      </c>
      <c r="PI23" s="12">
        <v>0</v>
      </c>
      <c r="PJ23" s="12">
        <v>20000</v>
      </c>
      <c r="PK23" s="13"/>
      <c r="PL23" s="12">
        <v>0</v>
      </c>
      <c r="PM23" s="12">
        <v>0</v>
      </c>
      <c r="PN23" s="12">
        <v>0</v>
      </c>
      <c r="PO23" s="12">
        <v>0</v>
      </c>
      <c r="PP23" s="13"/>
      <c r="PQ23" s="12">
        <v>0</v>
      </c>
      <c r="PR23" s="12">
        <v>0</v>
      </c>
      <c r="PS23" s="12">
        <v>0</v>
      </c>
      <c r="PT23" s="12">
        <v>0</v>
      </c>
      <c r="PU23" s="13"/>
      <c r="PV23" s="12">
        <v>0</v>
      </c>
      <c r="PW23" s="12">
        <v>0</v>
      </c>
      <c r="PX23" s="12">
        <v>0</v>
      </c>
      <c r="PY23" s="12">
        <v>0</v>
      </c>
      <c r="PZ23" s="13"/>
      <c r="QA23" s="12">
        <v>0</v>
      </c>
      <c r="QB23" s="12">
        <v>0</v>
      </c>
      <c r="QC23" s="12">
        <v>0</v>
      </c>
      <c r="QD23" s="12">
        <v>0</v>
      </c>
      <c r="QE23" s="13"/>
      <c r="QF23" s="12">
        <v>0</v>
      </c>
      <c r="QG23" s="12">
        <v>0</v>
      </c>
      <c r="QH23" s="12">
        <v>0</v>
      </c>
      <c r="QI23" s="12">
        <v>0</v>
      </c>
      <c r="QJ23" s="13"/>
      <c r="QK23" s="12">
        <v>0</v>
      </c>
      <c r="QL23" s="12">
        <v>0</v>
      </c>
      <c r="QM23" s="12">
        <v>0</v>
      </c>
      <c r="QN23" s="12">
        <v>0</v>
      </c>
      <c r="QO23" s="13"/>
      <c r="QP23" s="12">
        <v>0</v>
      </c>
      <c r="QQ23" s="12">
        <v>0</v>
      </c>
      <c r="QR23" s="12">
        <v>0</v>
      </c>
      <c r="QS23" s="12">
        <v>0</v>
      </c>
      <c r="QT23" s="13"/>
      <c r="QU23" s="12">
        <v>0</v>
      </c>
      <c r="QV23" s="12">
        <v>37500</v>
      </c>
      <c r="QW23" s="12">
        <v>0</v>
      </c>
      <c r="QX23" s="12">
        <v>37500</v>
      </c>
      <c r="QY23" s="13"/>
      <c r="QZ23" s="12">
        <v>3500</v>
      </c>
      <c r="RA23" s="12">
        <v>17500</v>
      </c>
      <c r="RB23" s="12">
        <v>0</v>
      </c>
      <c r="RC23" s="12">
        <v>17500</v>
      </c>
      <c r="RD23" s="13"/>
      <c r="RE23" s="12">
        <v>17</v>
      </c>
      <c r="RF23" s="12">
        <v>470000</v>
      </c>
      <c r="RG23" s="12">
        <v>0</v>
      </c>
      <c r="RH23" s="12">
        <v>470000</v>
      </c>
      <c r="RI23" s="13"/>
      <c r="RJ23" s="12">
        <v>0</v>
      </c>
      <c r="RK23" s="12">
        <v>31270</v>
      </c>
      <c r="RL23" s="12">
        <v>0</v>
      </c>
      <c r="RM23" s="12">
        <v>31270</v>
      </c>
      <c r="RN23" s="13"/>
      <c r="RO23" s="12">
        <v>0</v>
      </c>
      <c r="RP23" s="12">
        <v>10000</v>
      </c>
      <c r="RQ23" s="12">
        <v>0</v>
      </c>
      <c r="RR23" s="12">
        <v>10000</v>
      </c>
      <c r="RS23" s="13"/>
      <c r="RT23" s="12">
        <v>0</v>
      </c>
      <c r="RU23" s="12">
        <v>100000</v>
      </c>
      <c r="RV23" s="12">
        <v>0</v>
      </c>
      <c r="RW23" s="12">
        <v>100000</v>
      </c>
      <c r="RX23" s="13"/>
      <c r="RY23" s="12">
        <v>0</v>
      </c>
      <c r="RZ23" s="12">
        <v>475000</v>
      </c>
      <c r="SA23" s="12">
        <v>0</v>
      </c>
      <c r="SB23" s="12">
        <v>475000</v>
      </c>
      <c r="SC23" s="13"/>
      <c r="SD23" s="12">
        <v>1</v>
      </c>
      <c r="SE23" s="12">
        <v>100000</v>
      </c>
      <c r="SF23" s="12">
        <v>0</v>
      </c>
      <c r="SG23" s="12">
        <v>100000</v>
      </c>
      <c r="SH23" s="13"/>
      <c r="SI23" s="12">
        <v>1</v>
      </c>
      <c r="SJ23" s="12">
        <v>25000</v>
      </c>
      <c r="SK23" s="12">
        <v>0</v>
      </c>
      <c r="SL23" s="12">
        <v>25000</v>
      </c>
      <c r="SM23" s="13"/>
      <c r="SN23" s="12">
        <v>1</v>
      </c>
      <c r="SO23" s="12">
        <v>600000</v>
      </c>
      <c r="SP23" s="12">
        <v>0</v>
      </c>
      <c r="SQ23" s="12">
        <v>600000</v>
      </c>
      <c r="SR23" s="13"/>
      <c r="SS23" s="12">
        <v>1</v>
      </c>
      <c r="ST23" s="12">
        <v>100000</v>
      </c>
      <c r="SU23" s="12">
        <v>0</v>
      </c>
      <c r="SV23" s="12">
        <v>100000</v>
      </c>
      <c r="SW23" s="13"/>
      <c r="SX23" s="12">
        <v>3</v>
      </c>
      <c r="SY23" s="12">
        <v>75000</v>
      </c>
      <c r="SZ23" s="12">
        <v>0</v>
      </c>
      <c r="TA23" s="12">
        <v>75000</v>
      </c>
      <c r="TB23" s="13"/>
      <c r="TC23" s="12">
        <v>3</v>
      </c>
      <c r="TD23" s="12">
        <v>36000</v>
      </c>
      <c r="TE23" s="12">
        <v>0</v>
      </c>
      <c r="TF23" s="12">
        <v>36000</v>
      </c>
      <c r="TG23" s="13"/>
      <c r="TH23" s="12">
        <v>71</v>
      </c>
      <c r="TI23" s="12">
        <v>71000</v>
      </c>
      <c r="TJ23" s="12">
        <v>0</v>
      </c>
      <c r="TK23" s="12">
        <v>71000</v>
      </c>
      <c r="TL23" s="13"/>
      <c r="TM23" s="12">
        <v>1934155.6335128043</v>
      </c>
      <c r="TN23" s="12">
        <v>3936130.1346810535</v>
      </c>
      <c r="TO23" s="12">
        <v>0</v>
      </c>
      <c r="TP23" s="12">
        <v>3936130.1346810535</v>
      </c>
      <c r="TQ23" s="13"/>
      <c r="TR23" s="12">
        <v>0</v>
      </c>
      <c r="TS23" s="12">
        <v>0</v>
      </c>
      <c r="TT23" s="12">
        <v>0</v>
      </c>
      <c r="TU23" s="12">
        <v>0</v>
      </c>
      <c r="TV23" s="13"/>
      <c r="TW23" s="12">
        <v>0</v>
      </c>
      <c r="TX23" s="12">
        <v>0</v>
      </c>
      <c r="TY23" s="12">
        <v>0</v>
      </c>
      <c r="TZ23" s="12">
        <v>0</v>
      </c>
      <c r="UA23" s="13"/>
      <c r="UB23" s="12">
        <v>1</v>
      </c>
      <c r="UC23" s="12">
        <v>134042.5</v>
      </c>
      <c r="UD23" s="12">
        <v>0</v>
      </c>
      <c r="UE23" s="12">
        <v>134042.5</v>
      </c>
      <c r="UF23" s="13"/>
      <c r="UG23" s="12">
        <v>0</v>
      </c>
      <c r="UH23" s="12">
        <v>0</v>
      </c>
      <c r="UI23" s="12">
        <v>0</v>
      </c>
      <c r="UJ23" s="12">
        <v>0</v>
      </c>
      <c r="UK23" s="13"/>
      <c r="UL23" s="12">
        <v>0</v>
      </c>
      <c r="UM23" s="12">
        <v>0</v>
      </c>
      <c r="UN23" s="12">
        <v>0</v>
      </c>
      <c r="UO23" s="12">
        <v>0</v>
      </c>
      <c r="UP23" s="13"/>
      <c r="UQ23" s="12">
        <v>0</v>
      </c>
      <c r="UR23" s="12">
        <v>750000</v>
      </c>
      <c r="US23" s="12">
        <v>0</v>
      </c>
      <c r="UT23" s="12">
        <v>750000</v>
      </c>
      <c r="UU23" s="13"/>
      <c r="UV23" s="12">
        <v>0</v>
      </c>
      <c r="UW23" s="12">
        <v>870750</v>
      </c>
      <c r="UX23" s="12">
        <v>0</v>
      </c>
      <c r="UY23" s="12">
        <v>870750</v>
      </c>
      <c r="UZ23" s="13"/>
      <c r="VA23" s="12">
        <v>0</v>
      </c>
      <c r="VB23" s="12">
        <v>0</v>
      </c>
      <c r="VC23" s="12">
        <v>0</v>
      </c>
      <c r="VD23" s="12">
        <v>0</v>
      </c>
      <c r="VE23" s="13"/>
      <c r="VF23" s="12">
        <v>0</v>
      </c>
      <c r="VG23" s="12">
        <v>0</v>
      </c>
      <c r="VH23" s="12">
        <v>0</v>
      </c>
      <c r="VI23" s="12">
        <v>0</v>
      </c>
      <c r="VJ23" s="13"/>
      <c r="VK23" s="12">
        <v>0</v>
      </c>
      <c r="VL23" s="12">
        <v>16080540.634681053</v>
      </c>
      <c r="VM23" s="12">
        <v>0</v>
      </c>
      <c r="VN23" s="12">
        <v>16080540.634681053</v>
      </c>
      <c r="VO23" s="13"/>
    </row>
    <row r="24" spans="1:587" ht="16.5" hidden="1">
      <c r="A24" s="10">
        <v>18</v>
      </c>
      <c r="B24" s="11" t="s">
        <v>20</v>
      </c>
      <c r="C24" s="12">
        <v>20</v>
      </c>
      <c r="D24" s="12">
        <v>53760</v>
      </c>
      <c r="E24" s="12">
        <v>0</v>
      </c>
      <c r="F24" s="12">
        <v>53760</v>
      </c>
      <c r="G24" s="13"/>
      <c r="H24" s="12">
        <v>0</v>
      </c>
      <c r="I24" s="12">
        <v>0</v>
      </c>
      <c r="J24" s="12">
        <v>0</v>
      </c>
      <c r="K24" s="12">
        <v>0</v>
      </c>
      <c r="L24" s="13"/>
      <c r="M24" s="12">
        <v>0</v>
      </c>
      <c r="N24" s="12">
        <v>0</v>
      </c>
      <c r="O24" s="12">
        <v>0</v>
      </c>
      <c r="P24" s="12">
        <v>0</v>
      </c>
      <c r="Q24" s="13"/>
      <c r="R24" s="12">
        <v>1</v>
      </c>
      <c r="S24" s="12">
        <v>15000</v>
      </c>
      <c r="T24" s="12">
        <v>0</v>
      </c>
      <c r="U24" s="12">
        <v>15000</v>
      </c>
      <c r="V24" s="13"/>
      <c r="W24" s="12">
        <v>0</v>
      </c>
      <c r="X24" s="12">
        <v>0</v>
      </c>
      <c r="Y24" s="12">
        <v>0</v>
      </c>
      <c r="Z24" s="12">
        <v>0</v>
      </c>
      <c r="AA24" s="13"/>
      <c r="AB24" s="12">
        <v>0</v>
      </c>
      <c r="AC24" s="12">
        <v>0</v>
      </c>
      <c r="AD24" s="12">
        <v>0</v>
      </c>
      <c r="AE24" s="12">
        <v>0</v>
      </c>
      <c r="AF24" s="13"/>
      <c r="AG24" s="12">
        <v>0</v>
      </c>
      <c r="AH24" s="12">
        <v>36000</v>
      </c>
      <c r="AI24" s="12">
        <v>0</v>
      </c>
      <c r="AJ24" s="12">
        <v>36000</v>
      </c>
      <c r="AK24" s="13"/>
      <c r="AL24" s="12">
        <v>18</v>
      </c>
      <c r="AM24" s="12">
        <v>36000</v>
      </c>
      <c r="AN24" s="12">
        <v>0</v>
      </c>
      <c r="AO24" s="12">
        <v>36000</v>
      </c>
      <c r="AP24" s="13"/>
      <c r="AQ24" s="12">
        <v>193</v>
      </c>
      <c r="AR24" s="12">
        <v>482500</v>
      </c>
      <c r="AS24" s="12">
        <v>0</v>
      </c>
      <c r="AT24" s="12">
        <v>482500</v>
      </c>
      <c r="AU24" s="13"/>
      <c r="AV24" s="12">
        <v>28</v>
      </c>
      <c r="AW24" s="12">
        <v>196000</v>
      </c>
      <c r="AX24" s="12">
        <v>0</v>
      </c>
      <c r="AY24" s="12">
        <v>196000</v>
      </c>
      <c r="AZ24" s="13"/>
      <c r="BA24" s="12">
        <v>0</v>
      </c>
      <c r="BB24" s="12">
        <v>0</v>
      </c>
      <c r="BC24" s="12">
        <v>0</v>
      </c>
      <c r="BD24" s="12">
        <v>0</v>
      </c>
      <c r="BE24" s="13"/>
      <c r="BF24" s="12">
        <v>32</v>
      </c>
      <c r="BG24" s="12">
        <v>25600</v>
      </c>
      <c r="BH24" s="12">
        <v>0</v>
      </c>
      <c r="BI24" s="12">
        <v>25600</v>
      </c>
      <c r="BJ24" s="13"/>
      <c r="BK24" s="12">
        <v>72</v>
      </c>
      <c r="BL24" s="12">
        <v>54000</v>
      </c>
      <c r="BM24" s="12">
        <v>0</v>
      </c>
      <c r="BN24" s="12">
        <v>54000</v>
      </c>
      <c r="BO24" s="13"/>
      <c r="BP24" s="12">
        <v>7</v>
      </c>
      <c r="BQ24" s="12">
        <v>105000</v>
      </c>
      <c r="BR24" s="12">
        <v>0</v>
      </c>
      <c r="BS24" s="12">
        <v>105000</v>
      </c>
      <c r="BT24" s="13"/>
      <c r="BU24" s="12">
        <v>0</v>
      </c>
      <c r="BV24" s="12">
        <v>0</v>
      </c>
      <c r="BW24" s="12">
        <v>0</v>
      </c>
      <c r="BX24" s="12">
        <v>0</v>
      </c>
      <c r="BY24" s="13"/>
      <c r="BZ24" s="12">
        <v>0</v>
      </c>
      <c r="CA24" s="12">
        <v>0</v>
      </c>
      <c r="CB24" s="12">
        <v>0</v>
      </c>
      <c r="CC24" s="12">
        <v>0</v>
      </c>
      <c r="CD24" s="13"/>
      <c r="CE24" s="12">
        <v>0</v>
      </c>
      <c r="CF24" s="12">
        <v>0</v>
      </c>
      <c r="CG24" s="12">
        <v>0</v>
      </c>
      <c r="CH24" s="12">
        <v>0</v>
      </c>
      <c r="CI24" s="13"/>
      <c r="CJ24" s="12">
        <v>0</v>
      </c>
      <c r="CK24" s="12">
        <v>0</v>
      </c>
      <c r="CL24" s="12">
        <v>0</v>
      </c>
      <c r="CM24" s="12">
        <v>0</v>
      </c>
      <c r="CN24" s="13"/>
      <c r="CO24" s="12">
        <v>0</v>
      </c>
      <c r="CP24" s="12">
        <v>0</v>
      </c>
      <c r="CQ24" s="12">
        <v>0</v>
      </c>
      <c r="CR24" s="12">
        <v>0</v>
      </c>
      <c r="CS24" s="13"/>
      <c r="CT24" s="12">
        <v>0</v>
      </c>
      <c r="CU24" s="12">
        <v>0</v>
      </c>
      <c r="CV24" s="12">
        <v>0</v>
      </c>
      <c r="CW24" s="12">
        <v>0</v>
      </c>
      <c r="CX24" s="13"/>
      <c r="CY24" s="12">
        <v>0</v>
      </c>
      <c r="CZ24" s="12">
        <v>0</v>
      </c>
      <c r="DA24" s="12">
        <v>0</v>
      </c>
      <c r="DB24" s="12">
        <v>0</v>
      </c>
      <c r="DC24" s="13"/>
      <c r="DD24" s="12">
        <v>0</v>
      </c>
      <c r="DE24" s="12">
        <v>0</v>
      </c>
      <c r="DF24" s="12">
        <v>0</v>
      </c>
      <c r="DG24" s="12">
        <v>0</v>
      </c>
      <c r="DH24" s="13"/>
      <c r="DI24" s="12">
        <v>0</v>
      </c>
      <c r="DJ24" s="12">
        <v>0</v>
      </c>
      <c r="DK24" s="12">
        <v>0</v>
      </c>
      <c r="DL24" s="12">
        <v>0</v>
      </c>
      <c r="DM24" s="13"/>
      <c r="DN24" s="12">
        <v>6</v>
      </c>
      <c r="DO24" s="12">
        <v>600000</v>
      </c>
      <c r="DP24" s="12">
        <v>0</v>
      </c>
      <c r="DQ24" s="12">
        <v>600000</v>
      </c>
      <c r="DR24" s="13"/>
      <c r="DS24" s="12">
        <v>0</v>
      </c>
      <c r="DT24" s="12">
        <v>0</v>
      </c>
      <c r="DU24" s="12">
        <v>0</v>
      </c>
      <c r="DV24" s="12">
        <v>0</v>
      </c>
      <c r="DW24" s="13"/>
      <c r="DX24" s="12">
        <v>0</v>
      </c>
      <c r="DY24" s="12">
        <v>70000</v>
      </c>
      <c r="DZ24" s="12">
        <v>0</v>
      </c>
      <c r="EA24" s="12">
        <v>70000</v>
      </c>
      <c r="EB24" s="13"/>
      <c r="EC24" s="12">
        <v>0</v>
      </c>
      <c r="ED24" s="12">
        <v>0</v>
      </c>
      <c r="EE24" s="12">
        <v>0</v>
      </c>
      <c r="EF24" s="12">
        <v>0</v>
      </c>
      <c r="EG24" s="13"/>
      <c r="EH24" s="12">
        <v>0</v>
      </c>
      <c r="EI24" s="12">
        <v>0</v>
      </c>
      <c r="EJ24" s="12">
        <v>0</v>
      </c>
      <c r="EK24" s="12">
        <v>0</v>
      </c>
      <c r="EL24" s="13"/>
      <c r="EM24" s="12">
        <v>0</v>
      </c>
      <c r="EN24" s="12">
        <v>125000</v>
      </c>
      <c r="EO24" s="12">
        <v>0</v>
      </c>
      <c r="EP24" s="12">
        <v>125000</v>
      </c>
      <c r="EQ24" s="13"/>
      <c r="ER24" s="12">
        <v>1</v>
      </c>
      <c r="ES24" s="12">
        <v>200000</v>
      </c>
      <c r="ET24" s="12">
        <v>0</v>
      </c>
      <c r="EU24" s="12">
        <v>200000</v>
      </c>
      <c r="EV24" s="13"/>
      <c r="EW24" s="12">
        <v>1</v>
      </c>
      <c r="EX24" s="12">
        <v>50000</v>
      </c>
      <c r="EY24" s="12">
        <v>0</v>
      </c>
      <c r="EZ24" s="12">
        <v>50000</v>
      </c>
      <c r="FA24" s="13"/>
      <c r="FB24" s="12">
        <v>1</v>
      </c>
      <c r="FC24" s="12">
        <v>50000</v>
      </c>
      <c r="FD24" s="12">
        <v>0</v>
      </c>
      <c r="FE24" s="12">
        <v>50000</v>
      </c>
      <c r="FF24" s="13"/>
      <c r="FG24" s="12">
        <v>3</v>
      </c>
      <c r="FH24" s="12">
        <v>150000</v>
      </c>
      <c r="FI24" s="12">
        <v>0</v>
      </c>
      <c r="FJ24" s="12">
        <v>150000</v>
      </c>
      <c r="FK24" s="13"/>
      <c r="FL24" s="12">
        <v>0</v>
      </c>
      <c r="FM24" s="12">
        <v>0</v>
      </c>
      <c r="FN24" s="12">
        <v>0</v>
      </c>
      <c r="FO24" s="12">
        <v>0</v>
      </c>
      <c r="FP24" s="13"/>
      <c r="FQ24" s="12">
        <v>0</v>
      </c>
      <c r="FR24" s="12">
        <v>0</v>
      </c>
      <c r="FS24" s="12">
        <v>0</v>
      </c>
      <c r="FT24" s="12">
        <v>0</v>
      </c>
      <c r="FU24" s="13"/>
      <c r="FV24" s="12">
        <v>0</v>
      </c>
      <c r="FW24" s="12">
        <v>0</v>
      </c>
      <c r="FX24" s="12">
        <v>0</v>
      </c>
      <c r="FY24" s="12">
        <v>0</v>
      </c>
      <c r="FZ24" s="13"/>
      <c r="GA24" s="12">
        <v>0</v>
      </c>
      <c r="GB24" s="12">
        <v>0</v>
      </c>
      <c r="GC24" s="12">
        <v>0</v>
      </c>
      <c r="GD24" s="12">
        <v>0</v>
      </c>
      <c r="GE24" s="13"/>
      <c r="GF24" s="12">
        <v>19</v>
      </c>
      <c r="GG24" s="12">
        <v>16000</v>
      </c>
      <c r="GH24" s="12">
        <v>0</v>
      </c>
      <c r="GI24" s="12">
        <v>16000</v>
      </c>
      <c r="GJ24" s="13"/>
      <c r="GK24" s="12">
        <v>478</v>
      </c>
      <c r="GL24" s="12">
        <v>143400</v>
      </c>
      <c r="GM24" s="12">
        <v>0</v>
      </c>
      <c r="GN24" s="12">
        <v>143400</v>
      </c>
      <c r="GO24" s="13"/>
      <c r="GP24" s="12">
        <v>0</v>
      </c>
      <c r="GQ24" s="12">
        <v>17000</v>
      </c>
      <c r="GR24" s="12">
        <v>0</v>
      </c>
      <c r="GS24" s="12">
        <v>17000</v>
      </c>
      <c r="GT24" s="13"/>
      <c r="GU24" s="12">
        <v>1</v>
      </c>
      <c r="GV24" s="12">
        <v>250000</v>
      </c>
      <c r="GW24" s="12">
        <v>0</v>
      </c>
      <c r="GX24" s="12">
        <v>250000</v>
      </c>
      <c r="GY24" s="13"/>
      <c r="GZ24" s="12">
        <v>68</v>
      </c>
      <c r="HA24" s="12">
        <v>340000</v>
      </c>
      <c r="HB24" s="12">
        <v>0</v>
      </c>
      <c r="HC24" s="12">
        <v>340000</v>
      </c>
      <c r="HD24" s="13"/>
      <c r="HE24" s="12">
        <v>0</v>
      </c>
      <c r="HF24" s="12">
        <v>0</v>
      </c>
      <c r="HG24" s="12">
        <v>0</v>
      </c>
      <c r="HH24" s="12">
        <v>0</v>
      </c>
      <c r="HI24" s="13"/>
      <c r="HJ24" s="12">
        <v>38</v>
      </c>
      <c r="HK24" s="12">
        <v>570000</v>
      </c>
      <c r="HL24" s="12">
        <v>0</v>
      </c>
      <c r="HM24" s="12">
        <v>570000</v>
      </c>
      <c r="HN24" s="13"/>
      <c r="HO24" s="12">
        <v>1300</v>
      </c>
      <c r="HP24" s="12">
        <v>377000</v>
      </c>
      <c r="HQ24" s="12">
        <v>0</v>
      </c>
      <c r="HR24" s="12">
        <v>377000</v>
      </c>
      <c r="HS24" s="13"/>
      <c r="HT24" s="12">
        <v>0</v>
      </c>
      <c r="HU24" s="12">
        <v>65000</v>
      </c>
      <c r="HV24" s="12">
        <v>0</v>
      </c>
      <c r="HW24" s="12">
        <v>65000</v>
      </c>
      <c r="HX24" s="13"/>
      <c r="HY24" s="12">
        <v>0</v>
      </c>
      <c r="HZ24" s="12">
        <v>0</v>
      </c>
      <c r="IA24" s="12">
        <v>0</v>
      </c>
      <c r="IB24" s="12">
        <v>0</v>
      </c>
      <c r="IC24" s="13"/>
      <c r="ID24" s="12">
        <v>0</v>
      </c>
      <c r="IE24" s="12">
        <v>0</v>
      </c>
      <c r="IF24" s="12">
        <v>0</v>
      </c>
      <c r="IG24" s="12">
        <v>0</v>
      </c>
      <c r="IH24" s="13"/>
      <c r="II24" s="12">
        <v>0</v>
      </c>
      <c r="IJ24" s="12">
        <v>32900</v>
      </c>
      <c r="IK24" s="12">
        <v>0</v>
      </c>
      <c r="IL24" s="12">
        <v>32900</v>
      </c>
      <c r="IM24" s="13"/>
      <c r="IN24" s="12">
        <v>300</v>
      </c>
      <c r="IO24" s="12">
        <v>6998.9999999999991</v>
      </c>
      <c r="IP24" s="12">
        <v>0</v>
      </c>
      <c r="IQ24" s="12">
        <v>6998.9999999999991</v>
      </c>
      <c r="IR24" s="13"/>
      <c r="IS24" s="12">
        <v>0</v>
      </c>
      <c r="IT24" s="12">
        <v>0</v>
      </c>
      <c r="IU24" s="12">
        <v>0</v>
      </c>
      <c r="IV24" s="12">
        <v>0</v>
      </c>
      <c r="IW24" s="13"/>
      <c r="IX24" s="12"/>
      <c r="IY24" s="12">
        <v>0</v>
      </c>
      <c r="IZ24" s="12">
        <v>0</v>
      </c>
      <c r="JA24" s="12">
        <v>0</v>
      </c>
      <c r="JB24" s="13"/>
      <c r="JC24" s="12">
        <v>0</v>
      </c>
      <c r="JD24" s="12">
        <v>0</v>
      </c>
      <c r="JE24" s="12">
        <v>0</v>
      </c>
      <c r="JF24" s="12">
        <v>0</v>
      </c>
      <c r="JG24" s="13"/>
      <c r="JH24" s="12"/>
      <c r="JI24" s="12">
        <v>0</v>
      </c>
      <c r="JJ24" s="12">
        <v>0</v>
      </c>
      <c r="JK24" s="12">
        <v>0</v>
      </c>
      <c r="JL24" s="13"/>
      <c r="JM24" s="12"/>
      <c r="JN24" s="12">
        <v>0</v>
      </c>
      <c r="JO24" s="12">
        <v>0</v>
      </c>
      <c r="JP24" s="12">
        <v>0</v>
      </c>
      <c r="JQ24" s="13"/>
      <c r="JR24" s="12"/>
      <c r="JS24" s="12">
        <v>1799270</v>
      </c>
      <c r="JT24" s="12">
        <v>0</v>
      </c>
      <c r="JU24" s="12">
        <v>1799270</v>
      </c>
      <c r="JV24" s="13"/>
      <c r="JW24" s="12"/>
      <c r="JX24" s="12">
        <v>0</v>
      </c>
      <c r="JY24" s="12">
        <v>0</v>
      </c>
      <c r="JZ24" s="12">
        <v>0</v>
      </c>
      <c r="KA24" s="13"/>
      <c r="KB24" s="12">
        <v>537.20000000000005</v>
      </c>
      <c r="KC24" s="12">
        <v>107440.00000000001</v>
      </c>
      <c r="KD24" s="12">
        <v>0</v>
      </c>
      <c r="KE24" s="12">
        <v>107440.00000000001</v>
      </c>
      <c r="KF24" s="13"/>
      <c r="KG24" s="12">
        <v>0</v>
      </c>
      <c r="KH24" s="12">
        <v>0</v>
      </c>
      <c r="KI24" s="12">
        <v>0</v>
      </c>
      <c r="KJ24" s="12">
        <v>0</v>
      </c>
      <c r="KK24" s="13"/>
      <c r="KL24" s="12">
        <v>0</v>
      </c>
      <c r="KM24" s="12">
        <v>0</v>
      </c>
      <c r="KN24" s="12">
        <v>0</v>
      </c>
      <c r="KO24" s="12">
        <v>0</v>
      </c>
      <c r="KP24" s="13"/>
      <c r="KQ24" s="12">
        <v>0</v>
      </c>
      <c r="KR24" s="12">
        <v>0</v>
      </c>
      <c r="KS24" s="12">
        <v>0</v>
      </c>
      <c r="KT24" s="12">
        <v>0</v>
      </c>
      <c r="KU24" s="13"/>
      <c r="KV24" s="12">
        <v>0</v>
      </c>
      <c r="KW24" s="89">
        <v>0</v>
      </c>
      <c r="KX24" s="12">
        <v>0</v>
      </c>
      <c r="KY24" s="12">
        <v>0</v>
      </c>
      <c r="KZ24" s="13"/>
      <c r="LA24" s="12">
        <v>0</v>
      </c>
      <c r="LB24" s="12">
        <v>0</v>
      </c>
      <c r="LC24" s="12">
        <v>0</v>
      </c>
      <c r="LD24" s="12">
        <v>0</v>
      </c>
      <c r="LE24" s="13"/>
      <c r="LF24" s="12">
        <v>0</v>
      </c>
      <c r="LG24" s="12">
        <v>0</v>
      </c>
      <c r="LH24" s="12">
        <v>0</v>
      </c>
      <c r="LI24" s="12">
        <v>0</v>
      </c>
      <c r="LJ24" s="13"/>
      <c r="LK24" s="12">
        <v>0</v>
      </c>
      <c r="LL24" s="12">
        <v>0</v>
      </c>
      <c r="LM24" s="12">
        <v>0</v>
      </c>
      <c r="LN24" s="12">
        <v>0</v>
      </c>
      <c r="LO24" s="13"/>
      <c r="LP24" s="12">
        <v>1420</v>
      </c>
      <c r="LQ24" s="12">
        <v>355000</v>
      </c>
      <c r="LR24" s="12">
        <v>0</v>
      </c>
      <c r="LS24" s="12">
        <v>355000</v>
      </c>
      <c r="LT24" s="13"/>
      <c r="LU24" s="12">
        <v>0</v>
      </c>
      <c r="LV24" s="12">
        <v>0</v>
      </c>
      <c r="LW24" s="12">
        <v>0</v>
      </c>
      <c r="LX24" s="12">
        <v>0</v>
      </c>
      <c r="LY24" s="13"/>
      <c r="LZ24" s="12">
        <v>0</v>
      </c>
      <c r="MA24" s="12">
        <v>0</v>
      </c>
      <c r="MB24" s="12">
        <v>0</v>
      </c>
      <c r="MC24" s="12">
        <v>0</v>
      </c>
      <c r="MD24" s="13"/>
      <c r="ME24" s="12">
        <v>0</v>
      </c>
      <c r="MF24" s="12">
        <v>0</v>
      </c>
      <c r="MG24" s="12">
        <v>0</v>
      </c>
      <c r="MH24" s="12">
        <v>0</v>
      </c>
      <c r="MI24" s="13"/>
      <c r="MJ24" s="12">
        <v>0</v>
      </c>
      <c r="MK24" s="12">
        <v>0</v>
      </c>
      <c r="ML24" s="12">
        <v>0</v>
      </c>
      <c r="MM24" s="12">
        <v>0</v>
      </c>
      <c r="MN24" s="13"/>
      <c r="MO24" s="12">
        <v>7</v>
      </c>
      <c r="MP24" s="12">
        <v>296436</v>
      </c>
      <c r="MQ24" s="12">
        <v>0</v>
      </c>
      <c r="MR24" s="12">
        <v>296436</v>
      </c>
      <c r="MS24" s="13"/>
      <c r="MT24" s="12">
        <v>0</v>
      </c>
      <c r="MU24" s="12">
        <v>0</v>
      </c>
      <c r="MV24" s="12">
        <v>0</v>
      </c>
      <c r="MW24" s="12">
        <v>0</v>
      </c>
      <c r="MX24" s="13"/>
      <c r="MY24" s="12">
        <v>20</v>
      </c>
      <c r="MZ24" s="12">
        <v>50000</v>
      </c>
      <c r="NA24" s="12">
        <v>0</v>
      </c>
      <c r="NB24" s="12">
        <v>50000</v>
      </c>
      <c r="NC24" s="13"/>
      <c r="ND24" s="12">
        <v>0</v>
      </c>
      <c r="NE24" s="12">
        <v>0</v>
      </c>
      <c r="NF24" s="12">
        <v>0</v>
      </c>
      <c r="NG24" s="12">
        <v>0</v>
      </c>
      <c r="NH24" s="13"/>
      <c r="NI24" s="12">
        <v>2317</v>
      </c>
      <c r="NJ24" s="12">
        <v>166824</v>
      </c>
      <c r="NK24" s="12">
        <v>0</v>
      </c>
      <c r="NL24" s="12">
        <v>166824</v>
      </c>
      <c r="NM24" s="13"/>
      <c r="NN24" s="12">
        <v>7</v>
      </c>
      <c r="NO24" s="12">
        <v>70000</v>
      </c>
      <c r="NP24" s="12">
        <v>0</v>
      </c>
      <c r="NQ24" s="12">
        <v>70000</v>
      </c>
      <c r="NR24" s="13"/>
      <c r="NS24" s="12">
        <v>0</v>
      </c>
      <c r="NT24" s="12">
        <v>0</v>
      </c>
      <c r="NU24" s="12">
        <v>0</v>
      </c>
      <c r="NV24" s="12">
        <v>0</v>
      </c>
      <c r="NW24" s="13"/>
      <c r="NX24" s="12">
        <v>0</v>
      </c>
      <c r="NY24" s="12">
        <v>0</v>
      </c>
      <c r="NZ24" s="12">
        <v>0</v>
      </c>
      <c r="OA24" s="12">
        <v>0</v>
      </c>
      <c r="OB24" s="13"/>
      <c r="OC24" s="12">
        <v>0</v>
      </c>
      <c r="OD24" s="12">
        <v>0</v>
      </c>
      <c r="OE24" s="12">
        <v>0</v>
      </c>
      <c r="OF24" s="12">
        <v>0</v>
      </c>
      <c r="OG24" s="13"/>
      <c r="OH24" s="12">
        <v>0</v>
      </c>
      <c r="OI24" s="12">
        <v>0</v>
      </c>
      <c r="OJ24" s="12">
        <v>0</v>
      </c>
      <c r="OK24" s="12">
        <v>0</v>
      </c>
      <c r="OL24" s="13"/>
      <c r="OM24" s="12">
        <v>0</v>
      </c>
      <c r="ON24" s="12">
        <v>0</v>
      </c>
      <c r="OO24" s="12">
        <v>0</v>
      </c>
      <c r="OP24" s="12">
        <v>0</v>
      </c>
      <c r="OQ24" s="13"/>
      <c r="OR24" s="12">
        <v>0</v>
      </c>
      <c r="OS24" s="12">
        <v>0</v>
      </c>
      <c r="OT24" s="12">
        <v>0</v>
      </c>
      <c r="OU24" s="12">
        <v>0</v>
      </c>
      <c r="OV24" s="13"/>
      <c r="OW24" s="12">
        <v>0</v>
      </c>
      <c r="OX24" s="12">
        <v>0</v>
      </c>
      <c r="OY24" s="12">
        <v>0</v>
      </c>
      <c r="OZ24" s="12">
        <v>0</v>
      </c>
      <c r="PA24" s="13"/>
      <c r="PB24" s="12">
        <v>0</v>
      </c>
      <c r="PC24" s="12">
        <v>0</v>
      </c>
      <c r="PD24" s="12">
        <v>0</v>
      </c>
      <c r="PE24" s="12">
        <v>0</v>
      </c>
      <c r="PF24" s="13"/>
      <c r="PG24" s="12">
        <v>0</v>
      </c>
      <c r="PH24" s="12">
        <v>20000</v>
      </c>
      <c r="PI24" s="12">
        <v>0</v>
      </c>
      <c r="PJ24" s="12">
        <v>20000</v>
      </c>
      <c r="PK24" s="13"/>
      <c r="PL24" s="12">
        <v>0</v>
      </c>
      <c r="PM24" s="12">
        <v>0</v>
      </c>
      <c r="PN24" s="12">
        <v>0</v>
      </c>
      <c r="PO24" s="12">
        <v>0</v>
      </c>
      <c r="PP24" s="13"/>
      <c r="PQ24" s="12">
        <v>0</v>
      </c>
      <c r="PR24" s="12">
        <v>0</v>
      </c>
      <c r="PS24" s="12">
        <v>0</v>
      </c>
      <c r="PT24" s="12">
        <v>0</v>
      </c>
      <c r="PU24" s="13"/>
      <c r="PV24" s="12">
        <v>0</v>
      </c>
      <c r="PW24" s="12">
        <v>0</v>
      </c>
      <c r="PX24" s="12">
        <v>0</v>
      </c>
      <c r="PY24" s="12">
        <v>0</v>
      </c>
      <c r="PZ24" s="13"/>
      <c r="QA24" s="12">
        <v>0</v>
      </c>
      <c r="QB24" s="12">
        <v>0</v>
      </c>
      <c r="QC24" s="12">
        <v>0</v>
      </c>
      <c r="QD24" s="12">
        <v>0</v>
      </c>
      <c r="QE24" s="13"/>
      <c r="QF24" s="12">
        <v>0</v>
      </c>
      <c r="QG24" s="12">
        <v>0</v>
      </c>
      <c r="QH24" s="12">
        <v>0</v>
      </c>
      <c r="QI24" s="12">
        <v>0</v>
      </c>
      <c r="QJ24" s="13"/>
      <c r="QK24" s="12">
        <v>0</v>
      </c>
      <c r="QL24" s="12">
        <v>0</v>
      </c>
      <c r="QM24" s="12">
        <v>0</v>
      </c>
      <c r="QN24" s="12">
        <v>0</v>
      </c>
      <c r="QO24" s="13"/>
      <c r="QP24" s="12">
        <v>0</v>
      </c>
      <c r="QQ24" s="12">
        <v>0</v>
      </c>
      <c r="QR24" s="12">
        <v>0</v>
      </c>
      <c r="QS24" s="12">
        <v>0</v>
      </c>
      <c r="QT24" s="13"/>
      <c r="QU24" s="12">
        <v>0</v>
      </c>
      <c r="QV24" s="12">
        <v>40000</v>
      </c>
      <c r="QW24" s="12">
        <v>0</v>
      </c>
      <c r="QX24" s="12">
        <v>40000</v>
      </c>
      <c r="QY24" s="13"/>
      <c r="QZ24" s="12">
        <v>4000</v>
      </c>
      <c r="RA24" s="12">
        <v>20000</v>
      </c>
      <c r="RB24" s="12">
        <v>0</v>
      </c>
      <c r="RC24" s="12">
        <v>20000</v>
      </c>
      <c r="RD24" s="13"/>
      <c r="RE24" s="12">
        <v>15</v>
      </c>
      <c r="RF24" s="12">
        <v>430000</v>
      </c>
      <c r="RG24" s="12">
        <v>0</v>
      </c>
      <c r="RH24" s="12">
        <v>430000</v>
      </c>
      <c r="RI24" s="13"/>
      <c r="RJ24" s="12">
        <v>0</v>
      </c>
      <c r="RK24" s="12">
        <v>18290</v>
      </c>
      <c r="RL24" s="12">
        <v>0</v>
      </c>
      <c r="RM24" s="12">
        <v>18290</v>
      </c>
      <c r="RN24" s="13"/>
      <c r="RO24" s="12">
        <v>0</v>
      </c>
      <c r="RP24" s="12">
        <v>10000</v>
      </c>
      <c r="RQ24" s="12">
        <v>0</v>
      </c>
      <c r="RR24" s="12">
        <v>10000</v>
      </c>
      <c r="RS24" s="13"/>
      <c r="RT24" s="12">
        <v>0</v>
      </c>
      <c r="RU24" s="12">
        <v>200000</v>
      </c>
      <c r="RV24" s="12">
        <v>0</v>
      </c>
      <c r="RW24" s="12">
        <v>200000</v>
      </c>
      <c r="RX24" s="13"/>
      <c r="RY24" s="12">
        <v>0</v>
      </c>
      <c r="RZ24" s="12">
        <v>475000</v>
      </c>
      <c r="SA24" s="12">
        <v>0</v>
      </c>
      <c r="SB24" s="12">
        <v>475000</v>
      </c>
      <c r="SC24" s="13"/>
      <c r="SD24" s="12">
        <v>1</v>
      </c>
      <c r="SE24" s="12">
        <v>100000</v>
      </c>
      <c r="SF24" s="12">
        <v>0</v>
      </c>
      <c r="SG24" s="12">
        <v>100000</v>
      </c>
      <c r="SH24" s="13"/>
      <c r="SI24" s="12">
        <v>1</v>
      </c>
      <c r="SJ24" s="12">
        <v>25000</v>
      </c>
      <c r="SK24" s="12">
        <v>0</v>
      </c>
      <c r="SL24" s="12">
        <v>25000</v>
      </c>
      <c r="SM24" s="13"/>
      <c r="SN24" s="12">
        <v>1</v>
      </c>
      <c r="SO24" s="12">
        <v>600000</v>
      </c>
      <c r="SP24" s="12">
        <v>0</v>
      </c>
      <c r="SQ24" s="12">
        <v>600000</v>
      </c>
      <c r="SR24" s="13"/>
      <c r="SS24" s="12">
        <v>1</v>
      </c>
      <c r="ST24" s="12">
        <v>100000</v>
      </c>
      <c r="SU24" s="12">
        <v>0</v>
      </c>
      <c r="SV24" s="12">
        <v>100000</v>
      </c>
      <c r="SW24" s="13"/>
      <c r="SX24" s="12">
        <v>3</v>
      </c>
      <c r="SY24" s="12">
        <v>75000</v>
      </c>
      <c r="SZ24" s="12">
        <v>0</v>
      </c>
      <c r="TA24" s="12">
        <v>75000</v>
      </c>
      <c r="TB24" s="13"/>
      <c r="TC24" s="12">
        <v>3</v>
      </c>
      <c r="TD24" s="12">
        <v>36000</v>
      </c>
      <c r="TE24" s="12">
        <v>0</v>
      </c>
      <c r="TF24" s="12">
        <v>36000</v>
      </c>
      <c r="TG24" s="13"/>
      <c r="TH24" s="12">
        <v>45</v>
      </c>
      <c r="TI24" s="12">
        <v>45000</v>
      </c>
      <c r="TJ24" s="12">
        <v>0</v>
      </c>
      <c r="TK24" s="12">
        <v>45000</v>
      </c>
      <c r="TL24" s="13"/>
      <c r="TM24" s="12">
        <v>1963417.1966661075</v>
      </c>
      <c r="TN24" s="12">
        <v>5194383.0651269034</v>
      </c>
      <c r="TO24" s="12">
        <v>0</v>
      </c>
      <c r="TP24" s="12">
        <v>5194383.0651269034</v>
      </c>
      <c r="TQ24" s="13"/>
      <c r="TR24" s="12">
        <v>0</v>
      </c>
      <c r="TS24" s="12">
        <v>0</v>
      </c>
      <c r="TT24" s="12">
        <v>0</v>
      </c>
      <c r="TU24" s="12">
        <v>0</v>
      </c>
      <c r="TV24" s="13"/>
      <c r="TW24" s="12">
        <v>0</v>
      </c>
      <c r="TX24" s="12">
        <v>0</v>
      </c>
      <c r="TY24" s="12">
        <v>0</v>
      </c>
      <c r="TZ24" s="12">
        <v>0</v>
      </c>
      <c r="UA24" s="13"/>
      <c r="UB24" s="12">
        <v>1</v>
      </c>
      <c r="UC24" s="12">
        <v>134042.5</v>
      </c>
      <c r="UD24" s="12">
        <v>0</v>
      </c>
      <c r="UE24" s="12">
        <v>134042.5</v>
      </c>
      <c r="UF24" s="13"/>
      <c r="UG24" s="12">
        <v>0</v>
      </c>
      <c r="UH24" s="12">
        <v>0</v>
      </c>
      <c r="UI24" s="12">
        <v>0</v>
      </c>
      <c r="UJ24" s="12">
        <v>0</v>
      </c>
      <c r="UK24" s="13"/>
      <c r="UL24" s="12">
        <v>0</v>
      </c>
      <c r="UM24" s="12">
        <v>0</v>
      </c>
      <c r="UN24" s="12">
        <v>0</v>
      </c>
      <c r="UO24" s="12">
        <v>0</v>
      </c>
      <c r="UP24" s="13"/>
      <c r="UQ24" s="12">
        <v>0</v>
      </c>
      <c r="UR24" s="12">
        <v>750000</v>
      </c>
      <c r="US24" s="12">
        <v>0</v>
      </c>
      <c r="UT24" s="12">
        <v>750000</v>
      </c>
      <c r="UU24" s="13"/>
      <c r="UV24" s="12">
        <v>0</v>
      </c>
      <c r="UW24" s="12">
        <v>734250</v>
      </c>
      <c r="UX24" s="12">
        <v>0</v>
      </c>
      <c r="UY24" s="12">
        <v>734250</v>
      </c>
      <c r="UZ24" s="13"/>
      <c r="VA24" s="12">
        <v>0</v>
      </c>
      <c r="VB24" s="12">
        <v>0</v>
      </c>
      <c r="VC24" s="12">
        <v>0</v>
      </c>
      <c r="VD24" s="12">
        <v>0</v>
      </c>
      <c r="VE24" s="13"/>
      <c r="VF24" s="12">
        <v>0</v>
      </c>
      <c r="VG24" s="12">
        <v>0</v>
      </c>
      <c r="VH24" s="12">
        <v>0</v>
      </c>
      <c r="VI24" s="12">
        <v>0</v>
      </c>
      <c r="VJ24" s="13"/>
      <c r="VK24" s="12">
        <v>0</v>
      </c>
      <c r="VL24" s="12">
        <v>15919094.565126903</v>
      </c>
      <c r="VM24" s="12">
        <v>0</v>
      </c>
      <c r="VN24" s="12">
        <v>15919094.565126903</v>
      </c>
      <c r="VO24" s="13"/>
    </row>
    <row r="25" spans="1:587" ht="16.5" hidden="1">
      <c r="A25" s="10">
        <v>19</v>
      </c>
      <c r="B25" s="11" t="s">
        <v>21</v>
      </c>
      <c r="C25" s="12">
        <v>20</v>
      </c>
      <c r="D25" s="12">
        <v>53760</v>
      </c>
      <c r="E25" s="12">
        <v>0</v>
      </c>
      <c r="F25" s="12">
        <v>53760</v>
      </c>
      <c r="G25" s="13"/>
      <c r="H25" s="12">
        <v>0</v>
      </c>
      <c r="I25" s="12">
        <v>0</v>
      </c>
      <c r="J25" s="12">
        <v>0</v>
      </c>
      <c r="K25" s="12">
        <v>0</v>
      </c>
      <c r="L25" s="13"/>
      <c r="M25" s="12">
        <v>0</v>
      </c>
      <c r="N25" s="12">
        <v>0</v>
      </c>
      <c r="O25" s="12">
        <v>0</v>
      </c>
      <c r="P25" s="12">
        <v>0</v>
      </c>
      <c r="Q25" s="13"/>
      <c r="R25" s="12">
        <v>1</v>
      </c>
      <c r="S25" s="12">
        <v>15000</v>
      </c>
      <c r="T25" s="12">
        <v>0</v>
      </c>
      <c r="U25" s="12">
        <v>15000</v>
      </c>
      <c r="V25" s="13"/>
      <c r="W25" s="12">
        <v>0</v>
      </c>
      <c r="X25" s="12">
        <v>0</v>
      </c>
      <c r="Y25" s="12">
        <v>0</v>
      </c>
      <c r="Z25" s="12">
        <v>0</v>
      </c>
      <c r="AA25" s="13"/>
      <c r="AB25" s="12">
        <v>0</v>
      </c>
      <c r="AC25" s="12">
        <v>0</v>
      </c>
      <c r="AD25" s="12">
        <v>0</v>
      </c>
      <c r="AE25" s="12">
        <v>0</v>
      </c>
      <c r="AF25" s="13"/>
      <c r="AG25" s="12">
        <v>0</v>
      </c>
      <c r="AH25" s="12">
        <v>28000</v>
      </c>
      <c r="AI25" s="12">
        <v>0</v>
      </c>
      <c r="AJ25" s="12">
        <v>28000</v>
      </c>
      <c r="AK25" s="13"/>
      <c r="AL25" s="12">
        <v>18</v>
      </c>
      <c r="AM25" s="12">
        <v>36000</v>
      </c>
      <c r="AN25" s="12">
        <v>0</v>
      </c>
      <c r="AO25" s="12">
        <v>36000</v>
      </c>
      <c r="AP25" s="13"/>
      <c r="AQ25" s="12">
        <v>146</v>
      </c>
      <c r="AR25" s="12">
        <v>365000</v>
      </c>
      <c r="AS25" s="12">
        <v>0</v>
      </c>
      <c r="AT25" s="12">
        <v>365000</v>
      </c>
      <c r="AU25" s="13"/>
      <c r="AV25" s="12">
        <v>18</v>
      </c>
      <c r="AW25" s="12">
        <v>126000</v>
      </c>
      <c r="AX25" s="12">
        <v>0</v>
      </c>
      <c r="AY25" s="12">
        <v>126000</v>
      </c>
      <c r="AZ25" s="13"/>
      <c r="BA25" s="12">
        <v>0</v>
      </c>
      <c r="BB25" s="12">
        <v>0</v>
      </c>
      <c r="BC25" s="12">
        <v>0</v>
      </c>
      <c r="BD25" s="12">
        <v>0</v>
      </c>
      <c r="BE25" s="13"/>
      <c r="BF25" s="12">
        <v>32</v>
      </c>
      <c r="BG25" s="12">
        <v>25600</v>
      </c>
      <c r="BH25" s="12">
        <v>0</v>
      </c>
      <c r="BI25" s="12">
        <v>25600</v>
      </c>
      <c r="BJ25" s="13"/>
      <c r="BK25" s="12">
        <v>78</v>
      </c>
      <c r="BL25" s="12">
        <v>58500</v>
      </c>
      <c r="BM25" s="12">
        <v>0</v>
      </c>
      <c r="BN25" s="12">
        <v>58500</v>
      </c>
      <c r="BO25" s="13"/>
      <c r="BP25" s="12">
        <v>9</v>
      </c>
      <c r="BQ25" s="12">
        <v>135000</v>
      </c>
      <c r="BR25" s="12">
        <v>0</v>
      </c>
      <c r="BS25" s="12">
        <v>135000</v>
      </c>
      <c r="BT25" s="13"/>
      <c r="BU25" s="12">
        <v>0</v>
      </c>
      <c r="BV25" s="12">
        <v>0</v>
      </c>
      <c r="BW25" s="12">
        <v>0</v>
      </c>
      <c r="BX25" s="12">
        <v>0</v>
      </c>
      <c r="BY25" s="13"/>
      <c r="BZ25" s="12">
        <v>0</v>
      </c>
      <c r="CA25" s="12">
        <v>0</v>
      </c>
      <c r="CB25" s="12">
        <v>0</v>
      </c>
      <c r="CC25" s="12">
        <v>0</v>
      </c>
      <c r="CD25" s="13"/>
      <c r="CE25" s="12">
        <v>0</v>
      </c>
      <c r="CF25" s="12">
        <v>0</v>
      </c>
      <c r="CG25" s="12">
        <v>0</v>
      </c>
      <c r="CH25" s="12">
        <v>0</v>
      </c>
      <c r="CI25" s="13"/>
      <c r="CJ25" s="12">
        <v>0</v>
      </c>
      <c r="CK25" s="12">
        <v>0</v>
      </c>
      <c r="CL25" s="12">
        <v>0</v>
      </c>
      <c r="CM25" s="12">
        <v>0</v>
      </c>
      <c r="CN25" s="13"/>
      <c r="CO25" s="12">
        <v>0</v>
      </c>
      <c r="CP25" s="12">
        <v>0</v>
      </c>
      <c r="CQ25" s="12">
        <v>0</v>
      </c>
      <c r="CR25" s="12">
        <v>0</v>
      </c>
      <c r="CS25" s="13"/>
      <c r="CT25" s="12">
        <v>0</v>
      </c>
      <c r="CU25" s="12">
        <v>0</v>
      </c>
      <c r="CV25" s="12">
        <v>0</v>
      </c>
      <c r="CW25" s="12">
        <v>0</v>
      </c>
      <c r="CX25" s="13"/>
      <c r="CY25" s="12">
        <v>0</v>
      </c>
      <c r="CZ25" s="12">
        <v>0</v>
      </c>
      <c r="DA25" s="12">
        <v>0</v>
      </c>
      <c r="DB25" s="12">
        <v>0</v>
      </c>
      <c r="DC25" s="13"/>
      <c r="DD25" s="12">
        <v>0</v>
      </c>
      <c r="DE25" s="12">
        <v>0</v>
      </c>
      <c r="DF25" s="12">
        <v>0</v>
      </c>
      <c r="DG25" s="12">
        <v>0</v>
      </c>
      <c r="DH25" s="13"/>
      <c r="DI25" s="12">
        <v>0</v>
      </c>
      <c r="DJ25" s="12">
        <v>0</v>
      </c>
      <c r="DK25" s="12">
        <v>0</v>
      </c>
      <c r="DL25" s="12">
        <v>0</v>
      </c>
      <c r="DM25" s="13"/>
      <c r="DN25" s="12">
        <v>4</v>
      </c>
      <c r="DO25" s="12">
        <v>400000</v>
      </c>
      <c r="DP25" s="12">
        <v>0</v>
      </c>
      <c r="DQ25" s="12">
        <v>400000</v>
      </c>
      <c r="DR25" s="13"/>
      <c r="DS25" s="12">
        <v>0</v>
      </c>
      <c r="DT25" s="12">
        <v>0</v>
      </c>
      <c r="DU25" s="12">
        <v>0</v>
      </c>
      <c r="DV25" s="12">
        <v>0</v>
      </c>
      <c r="DW25" s="13"/>
      <c r="DX25" s="12">
        <v>0</v>
      </c>
      <c r="DY25" s="12">
        <v>70000</v>
      </c>
      <c r="DZ25" s="12">
        <v>0</v>
      </c>
      <c r="EA25" s="12">
        <v>70000</v>
      </c>
      <c r="EB25" s="13"/>
      <c r="EC25" s="12">
        <v>0</v>
      </c>
      <c r="ED25" s="12">
        <v>0</v>
      </c>
      <c r="EE25" s="12">
        <v>0</v>
      </c>
      <c r="EF25" s="12">
        <v>0</v>
      </c>
      <c r="EG25" s="13"/>
      <c r="EH25" s="12">
        <v>0</v>
      </c>
      <c r="EI25" s="12">
        <v>0</v>
      </c>
      <c r="EJ25" s="12">
        <v>0</v>
      </c>
      <c r="EK25" s="12">
        <v>0</v>
      </c>
      <c r="EL25" s="13"/>
      <c r="EM25" s="12">
        <v>0</v>
      </c>
      <c r="EN25" s="12">
        <v>0</v>
      </c>
      <c r="EO25" s="12">
        <v>0</v>
      </c>
      <c r="EP25" s="12">
        <v>0</v>
      </c>
      <c r="EQ25" s="13"/>
      <c r="ER25" s="12">
        <v>1</v>
      </c>
      <c r="ES25" s="12">
        <v>200000</v>
      </c>
      <c r="ET25" s="12">
        <v>0</v>
      </c>
      <c r="EU25" s="12">
        <v>200000</v>
      </c>
      <c r="EV25" s="13"/>
      <c r="EW25" s="12">
        <v>1</v>
      </c>
      <c r="EX25" s="12">
        <v>50000</v>
      </c>
      <c r="EY25" s="12">
        <v>0</v>
      </c>
      <c r="EZ25" s="12">
        <v>50000</v>
      </c>
      <c r="FA25" s="13"/>
      <c r="FB25" s="12">
        <v>1</v>
      </c>
      <c r="FC25" s="12">
        <v>50000</v>
      </c>
      <c r="FD25" s="12">
        <v>0</v>
      </c>
      <c r="FE25" s="12">
        <v>50000</v>
      </c>
      <c r="FF25" s="13"/>
      <c r="FG25" s="12">
        <v>2</v>
      </c>
      <c r="FH25" s="12">
        <v>100000</v>
      </c>
      <c r="FI25" s="12">
        <v>0</v>
      </c>
      <c r="FJ25" s="12">
        <v>100000</v>
      </c>
      <c r="FK25" s="13"/>
      <c r="FL25" s="12">
        <v>0</v>
      </c>
      <c r="FM25" s="12">
        <v>0</v>
      </c>
      <c r="FN25" s="12">
        <v>0</v>
      </c>
      <c r="FO25" s="12">
        <v>0</v>
      </c>
      <c r="FP25" s="13"/>
      <c r="FQ25" s="12">
        <v>0</v>
      </c>
      <c r="FR25" s="12">
        <v>0</v>
      </c>
      <c r="FS25" s="12">
        <v>0</v>
      </c>
      <c r="FT25" s="12">
        <v>0</v>
      </c>
      <c r="FU25" s="13"/>
      <c r="FV25" s="12">
        <v>0</v>
      </c>
      <c r="FW25" s="12">
        <v>0</v>
      </c>
      <c r="FX25" s="12">
        <v>0</v>
      </c>
      <c r="FY25" s="12">
        <v>0</v>
      </c>
      <c r="FZ25" s="13"/>
      <c r="GA25" s="12">
        <v>0</v>
      </c>
      <c r="GB25" s="12">
        <v>0</v>
      </c>
      <c r="GC25" s="12">
        <v>0</v>
      </c>
      <c r="GD25" s="12">
        <v>0</v>
      </c>
      <c r="GE25" s="13"/>
      <c r="GF25" s="12">
        <v>2</v>
      </c>
      <c r="GG25" s="12">
        <v>1600</v>
      </c>
      <c r="GH25" s="12">
        <v>0</v>
      </c>
      <c r="GI25" s="12">
        <v>1600</v>
      </c>
      <c r="GJ25" s="13"/>
      <c r="GK25" s="12">
        <v>346</v>
      </c>
      <c r="GL25" s="12">
        <v>103800</v>
      </c>
      <c r="GM25" s="12">
        <v>0</v>
      </c>
      <c r="GN25" s="12">
        <v>103800</v>
      </c>
      <c r="GO25" s="13"/>
      <c r="GP25" s="12">
        <v>0</v>
      </c>
      <c r="GQ25" s="12">
        <v>17000</v>
      </c>
      <c r="GR25" s="12">
        <v>0</v>
      </c>
      <c r="GS25" s="12">
        <v>17000</v>
      </c>
      <c r="GT25" s="13"/>
      <c r="GU25" s="12">
        <v>1</v>
      </c>
      <c r="GV25" s="12">
        <v>250000</v>
      </c>
      <c r="GW25" s="12">
        <v>0</v>
      </c>
      <c r="GX25" s="12">
        <v>250000</v>
      </c>
      <c r="GY25" s="13"/>
      <c r="GZ25" s="12">
        <v>50</v>
      </c>
      <c r="HA25" s="12">
        <v>250000</v>
      </c>
      <c r="HB25" s="12">
        <v>0</v>
      </c>
      <c r="HC25" s="12">
        <v>250000</v>
      </c>
      <c r="HD25" s="13"/>
      <c r="HE25" s="12">
        <v>0</v>
      </c>
      <c r="HF25" s="12">
        <v>0</v>
      </c>
      <c r="HG25" s="12">
        <v>0</v>
      </c>
      <c r="HH25" s="12">
        <v>0</v>
      </c>
      <c r="HI25" s="13"/>
      <c r="HJ25" s="12">
        <v>25</v>
      </c>
      <c r="HK25" s="12">
        <v>375000</v>
      </c>
      <c r="HL25" s="12">
        <v>0</v>
      </c>
      <c r="HM25" s="12">
        <v>375000</v>
      </c>
      <c r="HN25" s="13"/>
      <c r="HO25" s="12">
        <v>1300</v>
      </c>
      <c r="HP25" s="12">
        <v>377000</v>
      </c>
      <c r="HQ25" s="12">
        <v>0</v>
      </c>
      <c r="HR25" s="12">
        <v>377000</v>
      </c>
      <c r="HS25" s="13"/>
      <c r="HT25" s="12">
        <v>0</v>
      </c>
      <c r="HU25" s="12">
        <v>55000</v>
      </c>
      <c r="HV25" s="12">
        <v>0</v>
      </c>
      <c r="HW25" s="12">
        <v>55000</v>
      </c>
      <c r="HX25" s="13"/>
      <c r="HY25" s="12">
        <v>0</v>
      </c>
      <c r="HZ25" s="12">
        <v>0</v>
      </c>
      <c r="IA25" s="12">
        <v>0</v>
      </c>
      <c r="IB25" s="12">
        <v>0</v>
      </c>
      <c r="IC25" s="13"/>
      <c r="ID25" s="12">
        <v>0</v>
      </c>
      <c r="IE25" s="12">
        <v>0</v>
      </c>
      <c r="IF25" s="12">
        <v>0</v>
      </c>
      <c r="IG25" s="12">
        <v>0</v>
      </c>
      <c r="IH25" s="13"/>
      <c r="II25" s="12">
        <v>0</v>
      </c>
      <c r="IJ25" s="12">
        <v>32900</v>
      </c>
      <c r="IK25" s="12">
        <v>0</v>
      </c>
      <c r="IL25" s="12">
        <v>32900</v>
      </c>
      <c r="IM25" s="13"/>
      <c r="IN25" s="12">
        <v>300</v>
      </c>
      <c r="IO25" s="12">
        <v>6998.9999999999991</v>
      </c>
      <c r="IP25" s="12">
        <v>0</v>
      </c>
      <c r="IQ25" s="12">
        <v>6998.9999999999991</v>
      </c>
      <c r="IR25" s="13"/>
      <c r="IS25" s="12">
        <v>0</v>
      </c>
      <c r="IT25" s="12">
        <v>0</v>
      </c>
      <c r="IU25" s="12">
        <v>0</v>
      </c>
      <c r="IV25" s="12">
        <v>0</v>
      </c>
      <c r="IW25" s="13"/>
      <c r="IX25" s="12"/>
      <c r="IY25" s="12">
        <v>0</v>
      </c>
      <c r="IZ25" s="12">
        <v>0</v>
      </c>
      <c r="JA25" s="12">
        <v>0</v>
      </c>
      <c r="JB25" s="13"/>
      <c r="JC25" s="12">
        <v>0</v>
      </c>
      <c r="JD25" s="12">
        <v>0</v>
      </c>
      <c r="JE25" s="12">
        <v>0</v>
      </c>
      <c r="JF25" s="12">
        <v>0</v>
      </c>
      <c r="JG25" s="13"/>
      <c r="JH25" s="12"/>
      <c r="JI25" s="12">
        <v>0</v>
      </c>
      <c r="JJ25" s="12">
        <v>0</v>
      </c>
      <c r="JK25" s="12">
        <v>0</v>
      </c>
      <c r="JL25" s="13"/>
      <c r="JM25" s="12"/>
      <c r="JN25" s="12">
        <v>0</v>
      </c>
      <c r="JO25" s="12">
        <v>0</v>
      </c>
      <c r="JP25" s="12">
        <v>0</v>
      </c>
      <c r="JQ25" s="13"/>
      <c r="JR25" s="12"/>
      <c r="JS25" s="12">
        <v>863750</v>
      </c>
      <c r="JT25" s="12">
        <v>0</v>
      </c>
      <c r="JU25" s="12">
        <v>863750</v>
      </c>
      <c r="JV25" s="13"/>
      <c r="JW25" s="12"/>
      <c r="JX25" s="12">
        <v>0</v>
      </c>
      <c r="JY25" s="12">
        <v>0</v>
      </c>
      <c r="JZ25" s="12">
        <v>0</v>
      </c>
      <c r="KA25" s="13"/>
      <c r="KB25" s="12">
        <v>247.4</v>
      </c>
      <c r="KC25" s="12">
        <v>49480</v>
      </c>
      <c r="KD25" s="12">
        <v>0</v>
      </c>
      <c r="KE25" s="12">
        <v>49480</v>
      </c>
      <c r="KF25" s="13"/>
      <c r="KG25" s="12">
        <v>0</v>
      </c>
      <c r="KH25" s="12">
        <v>0</v>
      </c>
      <c r="KI25" s="12">
        <v>0</v>
      </c>
      <c r="KJ25" s="12">
        <v>0</v>
      </c>
      <c r="KK25" s="13"/>
      <c r="KL25" s="12">
        <v>0</v>
      </c>
      <c r="KM25" s="12">
        <v>0</v>
      </c>
      <c r="KN25" s="12">
        <v>0</v>
      </c>
      <c r="KO25" s="12">
        <v>0</v>
      </c>
      <c r="KP25" s="13"/>
      <c r="KQ25" s="12">
        <v>0</v>
      </c>
      <c r="KR25" s="12">
        <v>0</v>
      </c>
      <c r="KS25" s="12">
        <v>0</v>
      </c>
      <c r="KT25" s="12">
        <v>0</v>
      </c>
      <c r="KU25" s="13"/>
      <c r="KV25" s="12">
        <v>0</v>
      </c>
      <c r="KW25" s="89">
        <v>0</v>
      </c>
      <c r="KX25" s="12">
        <v>0</v>
      </c>
      <c r="KY25" s="12">
        <v>0</v>
      </c>
      <c r="KZ25" s="13"/>
      <c r="LA25" s="12">
        <v>0</v>
      </c>
      <c r="LB25" s="12">
        <v>0</v>
      </c>
      <c r="LC25" s="12">
        <v>0</v>
      </c>
      <c r="LD25" s="12">
        <v>0</v>
      </c>
      <c r="LE25" s="13"/>
      <c r="LF25" s="12">
        <v>0</v>
      </c>
      <c r="LG25" s="12">
        <v>0</v>
      </c>
      <c r="LH25" s="12">
        <v>0</v>
      </c>
      <c r="LI25" s="12">
        <v>0</v>
      </c>
      <c r="LJ25" s="13"/>
      <c r="LK25" s="12">
        <v>0</v>
      </c>
      <c r="LL25" s="12">
        <v>0</v>
      </c>
      <c r="LM25" s="12">
        <v>0</v>
      </c>
      <c r="LN25" s="12">
        <v>0</v>
      </c>
      <c r="LO25" s="13"/>
      <c r="LP25" s="12">
        <v>898</v>
      </c>
      <c r="LQ25" s="12">
        <v>224500</v>
      </c>
      <c r="LR25" s="12">
        <v>0</v>
      </c>
      <c r="LS25" s="12">
        <v>224500</v>
      </c>
      <c r="LT25" s="13"/>
      <c r="LU25" s="12">
        <v>0</v>
      </c>
      <c r="LV25" s="12">
        <v>0</v>
      </c>
      <c r="LW25" s="12">
        <v>0</v>
      </c>
      <c r="LX25" s="12">
        <v>0</v>
      </c>
      <c r="LY25" s="13"/>
      <c r="LZ25" s="12">
        <v>0</v>
      </c>
      <c r="MA25" s="12">
        <v>0</v>
      </c>
      <c r="MB25" s="12">
        <v>0</v>
      </c>
      <c r="MC25" s="12">
        <v>0</v>
      </c>
      <c r="MD25" s="13"/>
      <c r="ME25" s="12">
        <v>0</v>
      </c>
      <c r="MF25" s="12">
        <v>0</v>
      </c>
      <c r="MG25" s="12">
        <v>0</v>
      </c>
      <c r="MH25" s="12">
        <v>0</v>
      </c>
      <c r="MI25" s="13"/>
      <c r="MJ25" s="12">
        <v>0</v>
      </c>
      <c r="MK25" s="12">
        <v>0</v>
      </c>
      <c r="ML25" s="12">
        <v>0</v>
      </c>
      <c r="MM25" s="12">
        <v>0</v>
      </c>
      <c r="MN25" s="13"/>
      <c r="MO25" s="12">
        <v>9</v>
      </c>
      <c r="MP25" s="12">
        <v>381132</v>
      </c>
      <c r="MQ25" s="12">
        <v>0</v>
      </c>
      <c r="MR25" s="12">
        <v>381132</v>
      </c>
      <c r="MS25" s="13"/>
      <c r="MT25" s="12">
        <v>0</v>
      </c>
      <c r="MU25" s="12">
        <v>0</v>
      </c>
      <c r="MV25" s="12">
        <v>0</v>
      </c>
      <c r="MW25" s="12">
        <v>0</v>
      </c>
      <c r="MX25" s="13"/>
      <c r="MY25" s="12">
        <v>10</v>
      </c>
      <c r="MZ25" s="12">
        <v>25000</v>
      </c>
      <c r="NA25" s="12">
        <v>0</v>
      </c>
      <c r="NB25" s="12">
        <v>25000</v>
      </c>
      <c r="NC25" s="13"/>
      <c r="ND25" s="12">
        <v>0</v>
      </c>
      <c r="NE25" s="12">
        <v>0</v>
      </c>
      <c r="NF25" s="12">
        <v>0</v>
      </c>
      <c r="NG25" s="12">
        <v>0</v>
      </c>
      <c r="NH25" s="13"/>
      <c r="NI25" s="12">
        <v>1202</v>
      </c>
      <c r="NJ25" s="12">
        <v>86544</v>
      </c>
      <c r="NK25" s="12">
        <v>0</v>
      </c>
      <c r="NL25" s="12">
        <v>86544</v>
      </c>
      <c r="NM25" s="13"/>
      <c r="NN25" s="12">
        <v>5</v>
      </c>
      <c r="NO25" s="12">
        <v>50000</v>
      </c>
      <c r="NP25" s="12">
        <v>0</v>
      </c>
      <c r="NQ25" s="12">
        <v>50000</v>
      </c>
      <c r="NR25" s="13"/>
      <c r="NS25" s="12">
        <v>0</v>
      </c>
      <c r="NT25" s="12">
        <v>0</v>
      </c>
      <c r="NU25" s="12">
        <v>0</v>
      </c>
      <c r="NV25" s="12">
        <v>0</v>
      </c>
      <c r="NW25" s="13"/>
      <c r="NX25" s="12">
        <v>0</v>
      </c>
      <c r="NY25" s="12">
        <v>0</v>
      </c>
      <c r="NZ25" s="12">
        <v>0</v>
      </c>
      <c r="OA25" s="12">
        <v>0</v>
      </c>
      <c r="OB25" s="13"/>
      <c r="OC25" s="12">
        <v>0</v>
      </c>
      <c r="OD25" s="12">
        <v>0</v>
      </c>
      <c r="OE25" s="12">
        <v>0</v>
      </c>
      <c r="OF25" s="12">
        <v>0</v>
      </c>
      <c r="OG25" s="13"/>
      <c r="OH25" s="12">
        <v>0</v>
      </c>
      <c r="OI25" s="12">
        <v>0</v>
      </c>
      <c r="OJ25" s="12">
        <v>0</v>
      </c>
      <c r="OK25" s="12">
        <v>0</v>
      </c>
      <c r="OL25" s="13"/>
      <c r="OM25" s="12">
        <v>0</v>
      </c>
      <c r="ON25" s="12">
        <v>0</v>
      </c>
      <c r="OO25" s="12">
        <v>0</v>
      </c>
      <c r="OP25" s="12">
        <v>0</v>
      </c>
      <c r="OQ25" s="13"/>
      <c r="OR25" s="12">
        <v>0</v>
      </c>
      <c r="OS25" s="12">
        <v>0</v>
      </c>
      <c r="OT25" s="12">
        <v>0</v>
      </c>
      <c r="OU25" s="12">
        <v>0</v>
      </c>
      <c r="OV25" s="13"/>
      <c r="OW25" s="12">
        <v>0</v>
      </c>
      <c r="OX25" s="12">
        <v>0</v>
      </c>
      <c r="OY25" s="12">
        <v>0</v>
      </c>
      <c r="OZ25" s="12">
        <v>0</v>
      </c>
      <c r="PA25" s="13"/>
      <c r="PB25" s="12">
        <v>0</v>
      </c>
      <c r="PC25" s="12">
        <v>0</v>
      </c>
      <c r="PD25" s="12">
        <v>0</v>
      </c>
      <c r="PE25" s="12">
        <v>0</v>
      </c>
      <c r="PF25" s="13"/>
      <c r="PG25" s="12">
        <v>0</v>
      </c>
      <c r="PH25" s="12">
        <v>20000</v>
      </c>
      <c r="PI25" s="12">
        <v>0</v>
      </c>
      <c r="PJ25" s="12">
        <v>20000</v>
      </c>
      <c r="PK25" s="13"/>
      <c r="PL25" s="12">
        <v>0</v>
      </c>
      <c r="PM25" s="12">
        <v>0</v>
      </c>
      <c r="PN25" s="12">
        <v>0</v>
      </c>
      <c r="PO25" s="12">
        <v>0</v>
      </c>
      <c r="PP25" s="13"/>
      <c r="PQ25" s="12">
        <v>0</v>
      </c>
      <c r="PR25" s="12">
        <v>0</v>
      </c>
      <c r="PS25" s="12">
        <v>0</v>
      </c>
      <c r="PT25" s="12">
        <v>0</v>
      </c>
      <c r="PU25" s="13"/>
      <c r="PV25" s="12">
        <v>0</v>
      </c>
      <c r="PW25" s="12">
        <v>0</v>
      </c>
      <c r="PX25" s="12">
        <v>0</v>
      </c>
      <c r="PY25" s="12">
        <v>0</v>
      </c>
      <c r="PZ25" s="13"/>
      <c r="QA25" s="12">
        <v>0</v>
      </c>
      <c r="QB25" s="12">
        <v>0</v>
      </c>
      <c r="QC25" s="12">
        <v>0</v>
      </c>
      <c r="QD25" s="12">
        <v>0</v>
      </c>
      <c r="QE25" s="13"/>
      <c r="QF25" s="12">
        <v>0</v>
      </c>
      <c r="QG25" s="12">
        <v>0</v>
      </c>
      <c r="QH25" s="12">
        <v>0</v>
      </c>
      <c r="QI25" s="12">
        <v>0</v>
      </c>
      <c r="QJ25" s="13"/>
      <c r="QK25" s="12">
        <v>0</v>
      </c>
      <c r="QL25" s="12">
        <v>0</v>
      </c>
      <c r="QM25" s="12">
        <v>0</v>
      </c>
      <c r="QN25" s="12">
        <v>0</v>
      </c>
      <c r="QO25" s="13"/>
      <c r="QP25" s="12">
        <v>0</v>
      </c>
      <c r="QQ25" s="12">
        <v>0</v>
      </c>
      <c r="QR25" s="12">
        <v>0</v>
      </c>
      <c r="QS25" s="12">
        <v>0</v>
      </c>
      <c r="QT25" s="13"/>
      <c r="QU25" s="12">
        <v>0</v>
      </c>
      <c r="QV25" s="12">
        <v>35000</v>
      </c>
      <c r="QW25" s="12">
        <v>0</v>
      </c>
      <c r="QX25" s="12">
        <v>35000</v>
      </c>
      <c r="QY25" s="13"/>
      <c r="QZ25" s="12">
        <v>3000</v>
      </c>
      <c r="RA25" s="12">
        <v>15000</v>
      </c>
      <c r="RB25" s="12">
        <v>0</v>
      </c>
      <c r="RC25" s="12">
        <v>15000</v>
      </c>
      <c r="RD25" s="13"/>
      <c r="RE25" s="12">
        <v>9</v>
      </c>
      <c r="RF25" s="12">
        <v>330000</v>
      </c>
      <c r="RG25" s="12">
        <v>0</v>
      </c>
      <c r="RH25" s="12">
        <v>330000</v>
      </c>
      <c r="RI25" s="13"/>
      <c r="RJ25" s="12">
        <v>0</v>
      </c>
      <c r="RK25" s="12">
        <v>15340</v>
      </c>
      <c r="RL25" s="12">
        <v>0</v>
      </c>
      <c r="RM25" s="12">
        <v>15340</v>
      </c>
      <c r="RN25" s="13"/>
      <c r="RO25" s="12">
        <v>0</v>
      </c>
      <c r="RP25" s="12">
        <v>10000</v>
      </c>
      <c r="RQ25" s="12">
        <v>0</v>
      </c>
      <c r="RR25" s="12">
        <v>10000</v>
      </c>
      <c r="RS25" s="13"/>
      <c r="RT25" s="12">
        <v>0</v>
      </c>
      <c r="RU25" s="12">
        <v>750000</v>
      </c>
      <c r="RV25" s="12">
        <v>0</v>
      </c>
      <c r="RW25" s="12">
        <v>750000</v>
      </c>
      <c r="RX25" s="13"/>
      <c r="RY25" s="12">
        <v>0</v>
      </c>
      <c r="RZ25" s="12">
        <v>0</v>
      </c>
      <c r="SA25" s="12">
        <v>0</v>
      </c>
      <c r="SB25" s="12">
        <v>0</v>
      </c>
      <c r="SC25" s="13"/>
      <c r="SD25" s="12">
        <v>1</v>
      </c>
      <c r="SE25" s="12">
        <v>100000</v>
      </c>
      <c r="SF25" s="12">
        <v>0</v>
      </c>
      <c r="SG25" s="12">
        <v>100000</v>
      </c>
      <c r="SH25" s="13"/>
      <c r="SI25" s="12">
        <v>1</v>
      </c>
      <c r="SJ25" s="12">
        <v>25000</v>
      </c>
      <c r="SK25" s="12">
        <v>0</v>
      </c>
      <c r="SL25" s="12">
        <v>25000</v>
      </c>
      <c r="SM25" s="13"/>
      <c r="SN25" s="12">
        <v>1</v>
      </c>
      <c r="SO25" s="12">
        <v>600000</v>
      </c>
      <c r="SP25" s="12">
        <v>0</v>
      </c>
      <c r="SQ25" s="12">
        <v>600000</v>
      </c>
      <c r="SR25" s="13"/>
      <c r="SS25" s="12">
        <v>1</v>
      </c>
      <c r="ST25" s="12">
        <v>100000</v>
      </c>
      <c r="SU25" s="12">
        <v>0</v>
      </c>
      <c r="SV25" s="12">
        <v>100000</v>
      </c>
      <c r="SW25" s="13"/>
      <c r="SX25" s="12">
        <v>2</v>
      </c>
      <c r="SY25" s="12">
        <v>50000</v>
      </c>
      <c r="SZ25" s="12">
        <v>0</v>
      </c>
      <c r="TA25" s="12">
        <v>50000</v>
      </c>
      <c r="TB25" s="13"/>
      <c r="TC25" s="12">
        <v>2</v>
      </c>
      <c r="TD25" s="12">
        <v>24000</v>
      </c>
      <c r="TE25" s="12">
        <v>0</v>
      </c>
      <c r="TF25" s="12">
        <v>24000</v>
      </c>
      <c r="TG25" s="13"/>
      <c r="TH25" s="12">
        <v>240</v>
      </c>
      <c r="TI25" s="12">
        <v>240000</v>
      </c>
      <c r="TJ25" s="12">
        <v>0</v>
      </c>
      <c r="TK25" s="12">
        <v>240000</v>
      </c>
      <c r="TL25" s="13"/>
      <c r="TM25" s="12">
        <v>1131153.4821833135</v>
      </c>
      <c r="TN25" s="12">
        <v>2301969.5163231413</v>
      </c>
      <c r="TO25" s="12">
        <v>0</v>
      </c>
      <c r="TP25" s="12">
        <v>2301969.5163231413</v>
      </c>
      <c r="TQ25" s="13"/>
      <c r="TR25" s="12">
        <v>0</v>
      </c>
      <c r="TS25" s="12">
        <v>0</v>
      </c>
      <c r="TT25" s="12">
        <v>0</v>
      </c>
      <c r="TU25" s="12">
        <v>0</v>
      </c>
      <c r="TV25" s="13"/>
      <c r="TW25" s="12">
        <v>0</v>
      </c>
      <c r="TX25" s="12">
        <v>0</v>
      </c>
      <c r="TY25" s="12">
        <v>0</v>
      </c>
      <c r="TZ25" s="12">
        <v>0</v>
      </c>
      <c r="UA25" s="13"/>
      <c r="UB25" s="12">
        <v>1</v>
      </c>
      <c r="UC25" s="12">
        <v>134042.5</v>
      </c>
      <c r="UD25" s="12">
        <v>0</v>
      </c>
      <c r="UE25" s="12">
        <v>134042.5</v>
      </c>
      <c r="UF25" s="13"/>
      <c r="UG25" s="12">
        <v>0</v>
      </c>
      <c r="UH25" s="12">
        <v>0</v>
      </c>
      <c r="UI25" s="12">
        <v>0</v>
      </c>
      <c r="UJ25" s="12">
        <v>0</v>
      </c>
      <c r="UK25" s="13"/>
      <c r="UL25" s="12">
        <v>0</v>
      </c>
      <c r="UM25" s="12">
        <v>0</v>
      </c>
      <c r="UN25" s="12">
        <v>0</v>
      </c>
      <c r="UO25" s="12">
        <v>0</v>
      </c>
      <c r="UP25" s="13"/>
      <c r="UQ25" s="12">
        <v>0</v>
      </c>
      <c r="UR25" s="12">
        <v>675000</v>
      </c>
      <c r="US25" s="12">
        <v>0</v>
      </c>
      <c r="UT25" s="12">
        <v>675000</v>
      </c>
      <c r="UU25" s="13"/>
      <c r="UV25" s="12">
        <v>0</v>
      </c>
      <c r="UW25" s="12">
        <v>597750</v>
      </c>
      <c r="UX25" s="12">
        <v>0</v>
      </c>
      <c r="UY25" s="12">
        <v>597750</v>
      </c>
      <c r="UZ25" s="13"/>
      <c r="VA25" s="12">
        <v>0</v>
      </c>
      <c r="VB25" s="12">
        <v>0</v>
      </c>
      <c r="VC25" s="12">
        <v>0</v>
      </c>
      <c r="VD25" s="12">
        <v>0</v>
      </c>
      <c r="VE25" s="13"/>
      <c r="VF25" s="12">
        <v>0</v>
      </c>
      <c r="VG25" s="12">
        <v>0</v>
      </c>
      <c r="VH25" s="12">
        <v>0</v>
      </c>
      <c r="VI25" s="12">
        <v>0</v>
      </c>
      <c r="VJ25" s="13"/>
      <c r="VK25" s="12">
        <v>0</v>
      </c>
      <c r="VL25" s="12">
        <v>10885667.016323142</v>
      </c>
      <c r="VM25" s="12">
        <v>0</v>
      </c>
      <c r="VN25" s="12">
        <v>10885667.016323142</v>
      </c>
      <c r="VO25" s="13"/>
    </row>
    <row r="26" spans="1:587" ht="16.5" hidden="1">
      <c r="A26" s="10">
        <v>20</v>
      </c>
      <c r="B26" s="11" t="s">
        <v>22</v>
      </c>
      <c r="C26" s="12">
        <v>30</v>
      </c>
      <c r="D26" s="12">
        <v>80640</v>
      </c>
      <c r="E26" s="12">
        <v>0</v>
      </c>
      <c r="F26" s="12">
        <v>80640</v>
      </c>
      <c r="G26" s="13"/>
      <c r="H26" s="12">
        <v>0</v>
      </c>
      <c r="I26" s="12">
        <v>0</v>
      </c>
      <c r="J26" s="12">
        <v>0</v>
      </c>
      <c r="K26" s="12">
        <v>0</v>
      </c>
      <c r="L26" s="13"/>
      <c r="M26" s="12">
        <v>0</v>
      </c>
      <c r="N26" s="12">
        <v>0</v>
      </c>
      <c r="O26" s="12">
        <v>0</v>
      </c>
      <c r="P26" s="12">
        <v>0</v>
      </c>
      <c r="Q26" s="13"/>
      <c r="R26" s="12">
        <v>5</v>
      </c>
      <c r="S26" s="12">
        <v>75000</v>
      </c>
      <c r="T26" s="12">
        <v>0</v>
      </c>
      <c r="U26" s="12">
        <v>75000</v>
      </c>
      <c r="V26" s="13"/>
      <c r="W26" s="12">
        <v>0</v>
      </c>
      <c r="X26" s="12">
        <v>0</v>
      </c>
      <c r="Y26" s="12">
        <v>0</v>
      </c>
      <c r="Z26" s="12">
        <v>0</v>
      </c>
      <c r="AA26" s="13"/>
      <c r="AB26" s="12">
        <v>0</v>
      </c>
      <c r="AC26" s="12">
        <v>0</v>
      </c>
      <c r="AD26" s="12">
        <v>0</v>
      </c>
      <c r="AE26" s="12">
        <v>0</v>
      </c>
      <c r="AF26" s="13"/>
      <c r="AG26" s="12">
        <v>0</v>
      </c>
      <c r="AH26" s="12">
        <v>40000</v>
      </c>
      <c r="AI26" s="12">
        <v>0</v>
      </c>
      <c r="AJ26" s="12">
        <v>40000</v>
      </c>
      <c r="AK26" s="13"/>
      <c r="AL26" s="12">
        <v>30</v>
      </c>
      <c r="AM26" s="12">
        <v>60000</v>
      </c>
      <c r="AN26" s="12">
        <v>0</v>
      </c>
      <c r="AO26" s="12">
        <v>60000</v>
      </c>
      <c r="AP26" s="13"/>
      <c r="AQ26" s="12">
        <v>347</v>
      </c>
      <c r="AR26" s="12">
        <v>867500</v>
      </c>
      <c r="AS26" s="12">
        <v>0</v>
      </c>
      <c r="AT26" s="12">
        <v>867500</v>
      </c>
      <c r="AU26" s="13"/>
      <c r="AV26" s="12">
        <v>35</v>
      </c>
      <c r="AW26" s="12">
        <v>245000</v>
      </c>
      <c r="AX26" s="12">
        <v>0</v>
      </c>
      <c r="AY26" s="12">
        <v>245000</v>
      </c>
      <c r="AZ26" s="13"/>
      <c r="BA26" s="12">
        <v>0</v>
      </c>
      <c r="BB26" s="12">
        <v>0</v>
      </c>
      <c r="BC26" s="12">
        <v>0</v>
      </c>
      <c r="BD26" s="12">
        <v>0</v>
      </c>
      <c r="BE26" s="13"/>
      <c r="BF26" s="12">
        <v>56</v>
      </c>
      <c r="BG26" s="12">
        <v>44800</v>
      </c>
      <c r="BH26" s="12">
        <v>0</v>
      </c>
      <c r="BI26" s="12">
        <v>44800</v>
      </c>
      <c r="BJ26" s="13"/>
      <c r="BK26" s="12">
        <v>126</v>
      </c>
      <c r="BL26" s="12">
        <v>94500</v>
      </c>
      <c r="BM26" s="12">
        <v>0</v>
      </c>
      <c r="BN26" s="12">
        <v>94500</v>
      </c>
      <c r="BO26" s="13"/>
      <c r="BP26" s="12">
        <v>13</v>
      </c>
      <c r="BQ26" s="12">
        <v>195000</v>
      </c>
      <c r="BR26" s="12">
        <v>0</v>
      </c>
      <c r="BS26" s="12">
        <v>195000</v>
      </c>
      <c r="BT26" s="13"/>
      <c r="BU26" s="12">
        <v>0</v>
      </c>
      <c r="BV26" s="12">
        <v>0</v>
      </c>
      <c r="BW26" s="12">
        <v>0</v>
      </c>
      <c r="BX26" s="12">
        <v>0</v>
      </c>
      <c r="BY26" s="13"/>
      <c r="BZ26" s="12">
        <v>0</v>
      </c>
      <c r="CA26" s="12">
        <v>0</v>
      </c>
      <c r="CB26" s="12">
        <v>0</v>
      </c>
      <c r="CC26" s="12">
        <v>0</v>
      </c>
      <c r="CD26" s="13"/>
      <c r="CE26" s="12">
        <v>0</v>
      </c>
      <c r="CF26" s="12">
        <v>0</v>
      </c>
      <c r="CG26" s="12">
        <v>0</v>
      </c>
      <c r="CH26" s="12">
        <v>0</v>
      </c>
      <c r="CI26" s="13"/>
      <c r="CJ26" s="12">
        <v>0</v>
      </c>
      <c r="CK26" s="12">
        <v>0</v>
      </c>
      <c r="CL26" s="12">
        <v>0</v>
      </c>
      <c r="CM26" s="12">
        <v>0</v>
      </c>
      <c r="CN26" s="13"/>
      <c r="CO26" s="12">
        <v>0</v>
      </c>
      <c r="CP26" s="12">
        <v>0</v>
      </c>
      <c r="CQ26" s="12">
        <v>0</v>
      </c>
      <c r="CR26" s="12">
        <v>0</v>
      </c>
      <c r="CS26" s="13"/>
      <c r="CT26" s="12">
        <v>0</v>
      </c>
      <c r="CU26" s="12">
        <v>0</v>
      </c>
      <c r="CV26" s="12">
        <v>0</v>
      </c>
      <c r="CW26" s="12">
        <v>0</v>
      </c>
      <c r="CX26" s="13"/>
      <c r="CY26" s="12">
        <v>0</v>
      </c>
      <c r="CZ26" s="12">
        <v>0</v>
      </c>
      <c r="DA26" s="12">
        <v>0</v>
      </c>
      <c r="DB26" s="12">
        <v>0</v>
      </c>
      <c r="DC26" s="13"/>
      <c r="DD26" s="12">
        <v>0</v>
      </c>
      <c r="DE26" s="12">
        <v>0</v>
      </c>
      <c r="DF26" s="12">
        <v>0</v>
      </c>
      <c r="DG26" s="12">
        <v>0</v>
      </c>
      <c r="DH26" s="13"/>
      <c r="DI26" s="12">
        <v>0</v>
      </c>
      <c r="DJ26" s="12">
        <v>0</v>
      </c>
      <c r="DK26" s="12">
        <v>0</v>
      </c>
      <c r="DL26" s="12">
        <v>0</v>
      </c>
      <c r="DM26" s="13"/>
      <c r="DN26" s="12">
        <v>11</v>
      </c>
      <c r="DO26" s="12">
        <v>1100000</v>
      </c>
      <c r="DP26" s="12">
        <v>0</v>
      </c>
      <c r="DQ26" s="12">
        <v>1100000</v>
      </c>
      <c r="DR26" s="13"/>
      <c r="DS26" s="12">
        <v>0</v>
      </c>
      <c r="DT26" s="12">
        <v>0</v>
      </c>
      <c r="DU26" s="12">
        <v>0</v>
      </c>
      <c r="DV26" s="12">
        <v>0</v>
      </c>
      <c r="DW26" s="13"/>
      <c r="DX26" s="12">
        <v>0</v>
      </c>
      <c r="DY26" s="12">
        <v>130000</v>
      </c>
      <c r="DZ26" s="12">
        <v>0</v>
      </c>
      <c r="EA26" s="12">
        <v>130000</v>
      </c>
      <c r="EB26" s="13"/>
      <c r="EC26" s="12">
        <v>0</v>
      </c>
      <c r="ED26" s="12">
        <v>0</v>
      </c>
      <c r="EE26" s="12">
        <v>0</v>
      </c>
      <c r="EF26" s="12">
        <v>0</v>
      </c>
      <c r="EG26" s="13"/>
      <c r="EH26" s="12">
        <v>0</v>
      </c>
      <c r="EI26" s="12">
        <v>0</v>
      </c>
      <c r="EJ26" s="12">
        <v>0</v>
      </c>
      <c r="EK26" s="12">
        <v>0</v>
      </c>
      <c r="EL26" s="13"/>
      <c r="EM26" s="12">
        <v>0</v>
      </c>
      <c r="EN26" s="12">
        <v>125000</v>
      </c>
      <c r="EO26" s="12">
        <v>0</v>
      </c>
      <c r="EP26" s="12">
        <v>125000</v>
      </c>
      <c r="EQ26" s="13"/>
      <c r="ER26" s="12">
        <v>1</v>
      </c>
      <c r="ES26" s="12">
        <v>200000</v>
      </c>
      <c r="ET26" s="12">
        <v>0</v>
      </c>
      <c r="EU26" s="12">
        <v>200000</v>
      </c>
      <c r="EV26" s="13"/>
      <c r="EW26" s="12">
        <v>1</v>
      </c>
      <c r="EX26" s="12">
        <v>50000</v>
      </c>
      <c r="EY26" s="12">
        <v>0</v>
      </c>
      <c r="EZ26" s="12">
        <v>50000</v>
      </c>
      <c r="FA26" s="13"/>
      <c r="FB26" s="12">
        <v>1</v>
      </c>
      <c r="FC26" s="12">
        <v>50000</v>
      </c>
      <c r="FD26" s="12">
        <v>0</v>
      </c>
      <c r="FE26" s="12">
        <v>50000</v>
      </c>
      <c r="FF26" s="13"/>
      <c r="FG26" s="12">
        <v>4</v>
      </c>
      <c r="FH26" s="12">
        <v>200000</v>
      </c>
      <c r="FI26" s="12">
        <v>0</v>
      </c>
      <c r="FJ26" s="12">
        <v>200000</v>
      </c>
      <c r="FK26" s="13"/>
      <c r="FL26" s="12">
        <v>1</v>
      </c>
      <c r="FM26" s="12">
        <v>50000</v>
      </c>
      <c r="FN26" s="12">
        <v>0</v>
      </c>
      <c r="FO26" s="12">
        <v>50000</v>
      </c>
      <c r="FP26" s="13"/>
      <c r="FQ26" s="12">
        <v>0</v>
      </c>
      <c r="FR26" s="12">
        <v>0</v>
      </c>
      <c r="FS26" s="12">
        <v>0</v>
      </c>
      <c r="FT26" s="12">
        <v>0</v>
      </c>
      <c r="FU26" s="13"/>
      <c r="FV26" s="12">
        <v>0</v>
      </c>
      <c r="FW26" s="12">
        <v>0</v>
      </c>
      <c r="FX26" s="12">
        <v>0</v>
      </c>
      <c r="FY26" s="12">
        <v>0</v>
      </c>
      <c r="FZ26" s="13"/>
      <c r="GA26" s="12">
        <v>0</v>
      </c>
      <c r="GB26" s="12">
        <v>0</v>
      </c>
      <c r="GC26" s="12">
        <v>0</v>
      </c>
      <c r="GD26" s="12">
        <v>0</v>
      </c>
      <c r="GE26" s="13"/>
      <c r="GF26" s="12">
        <v>69</v>
      </c>
      <c r="GG26" s="12">
        <v>60000</v>
      </c>
      <c r="GH26" s="12">
        <v>0</v>
      </c>
      <c r="GI26" s="12">
        <v>60000</v>
      </c>
      <c r="GJ26" s="13"/>
      <c r="GK26" s="12">
        <v>470</v>
      </c>
      <c r="GL26" s="12">
        <v>141000</v>
      </c>
      <c r="GM26" s="12">
        <v>0</v>
      </c>
      <c r="GN26" s="12">
        <v>141000</v>
      </c>
      <c r="GO26" s="13"/>
      <c r="GP26" s="12">
        <v>0</v>
      </c>
      <c r="GQ26" s="12">
        <v>17000</v>
      </c>
      <c r="GR26" s="12">
        <v>0</v>
      </c>
      <c r="GS26" s="12">
        <v>17000</v>
      </c>
      <c r="GT26" s="13"/>
      <c r="GU26" s="12">
        <v>1</v>
      </c>
      <c r="GV26" s="12">
        <v>250000</v>
      </c>
      <c r="GW26" s="12">
        <v>0</v>
      </c>
      <c r="GX26" s="12">
        <v>250000</v>
      </c>
      <c r="GY26" s="13"/>
      <c r="GZ26" s="12">
        <v>123</v>
      </c>
      <c r="HA26" s="12">
        <v>615000</v>
      </c>
      <c r="HB26" s="12">
        <v>0</v>
      </c>
      <c r="HC26" s="12">
        <v>615000</v>
      </c>
      <c r="HD26" s="13"/>
      <c r="HE26" s="12">
        <v>0</v>
      </c>
      <c r="HF26" s="12">
        <v>0</v>
      </c>
      <c r="HG26" s="12">
        <v>0</v>
      </c>
      <c r="HH26" s="12">
        <v>0</v>
      </c>
      <c r="HI26" s="13"/>
      <c r="HJ26" s="12">
        <v>66</v>
      </c>
      <c r="HK26" s="12">
        <v>990000</v>
      </c>
      <c r="HL26" s="12">
        <v>0</v>
      </c>
      <c r="HM26" s="12">
        <v>990000</v>
      </c>
      <c r="HN26" s="13"/>
      <c r="HO26" s="12">
        <v>1300</v>
      </c>
      <c r="HP26" s="12">
        <v>377000</v>
      </c>
      <c r="HQ26" s="12">
        <v>0</v>
      </c>
      <c r="HR26" s="12">
        <v>377000</v>
      </c>
      <c r="HS26" s="13"/>
      <c r="HT26" s="12">
        <v>0</v>
      </c>
      <c r="HU26" s="12">
        <v>71000</v>
      </c>
      <c r="HV26" s="12">
        <v>0</v>
      </c>
      <c r="HW26" s="12">
        <v>71000</v>
      </c>
      <c r="HX26" s="13"/>
      <c r="HY26" s="12">
        <v>0</v>
      </c>
      <c r="HZ26" s="12">
        <v>0</v>
      </c>
      <c r="IA26" s="12">
        <v>0</v>
      </c>
      <c r="IB26" s="12">
        <v>0</v>
      </c>
      <c r="IC26" s="13"/>
      <c r="ID26" s="12">
        <v>0</v>
      </c>
      <c r="IE26" s="12">
        <v>0</v>
      </c>
      <c r="IF26" s="12">
        <v>0</v>
      </c>
      <c r="IG26" s="12">
        <v>0</v>
      </c>
      <c r="IH26" s="13"/>
      <c r="II26" s="12">
        <v>0</v>
      </c>
      <c r="IJ26" s="12">
        <v>14100</v>
      </c>
      <c r="IK26" s="12">
        <v>0</v>
      </c>
      <c r="IL26" s="12">
        <v>14100</v>
      </c>
      <c r="IM26" s="13"/>
      <c r="IN26" s="12">
        <v>300</v>
      </c>
      <c r="IO26" s="12">
        <v>6998.9999999999991</v>
      </c>
      <c r="IP26" s="12">
        <v>0</v>
      </c>
      <c r="IQ26" s="12">
        <v>6998.9999999999991</v>
      </c>
      <c r="IR26" s="13"/>
      <c r="IS26" s="12">
        <v>0</v>
      </c>
      <c r="IT26" s="12">
        <v>0</v>
      </c>
      <c r="IU26" s="12">
        <v>0</v>
      </c>
      <c r="IV26" s="12">
        <v>0</v>
      </c>
      <c r="IW26" s="13"/>
      <c r="IX26" s="12"/>
      <c r="IY26" s="12">
        <v>0</v>
      </c>
      <c r="IZ26" s="12">
        <v>0</v>
      </c>
      <c r="JA26" s="12">
        <v>0</v>
      </c>
      <c r="JB26" s="13"/>
      <c r="JC26" s="12">
        <v>0</v>
      </c>
      <c r="JD26" s="12">
        <v>0</v>
      </c>
      <c r="JE26" s="12">
        <v>0</v>
      </c>
      <c r="JF26" s="12">
        <v>0</v>
      </c>
      <c r="JG26" s="13"/>
      <c r="JH26" s="12"/>
      <c r="JI26" s="12">
        <v>0</v>
      </c>
      <c r="JJ26" s="12">
        <v>0</v>
      </c>
      <c r="JK26" s="12">
        <v>0</v>
      </c>
      <c r="JL26" s="13"/>
      <c r="JM26" s="12"/>
      <c r="JN26" s="12">
        <v>0</v>
      </c>
      <c r="JO26" s="12">
        <v>0</v>
      </c>
      <c r="JP26" s="12">
        <v>0</v>
      </c>
      <c r="JQ26" s="13"/>
      <c r="JR26" s="12"/>
      <c r="JS26" s="12">
        <v>2713440</v>
      </c>
      <c r="JT26" s="12">
        <v>0</v>
      </c>
      <c r="JU26" s="12">
        <v>2713440</v>
      </c>
      <c r="JV26" s="13"/>
      <c r="JW26" s="12"/>
      <c r="JX26" s="12">
        <v>0</v>
      </c>
      <c r="JY26" s="12">
        <v>0</v>
      </c>
      <c r="JZ26" s="12">
        <v>0</v>
      </c>
      <c r="KA26" s="13"/>
      <c r="KB26" s="12">
        <v>625.79999999999995</v>
      </c>
      <c r="KC26" s="12">
        <v>125159.99999999999</v>
      </c>
      <c r="KD26" s="12">
        <v>0</v>
      </c>
      <c r="KE26" s="12">
        <v>125159.99999999999</v>
      </c>
      <c r="KF26" s="13"/>
      <c r="KG26" s="12">
        <v>0</v>
      </c>
      <c r="KH26" s="12">
        <v>0</v>
      </c>
      <c r="KI26" s="12">
        <v>0</v>
      </c>
      <c r="KJ26" s="12">
        <v>0</v>
      </c>
      <c r="KK26" s="13"/>
      <c r="KL26" s="12">
        <v>0</v>
      </c>
      <c r="KM26" s="12">
        <v>0</v>
      </c>
      <c r="KN26" s="12">
        <v>0</v>
      </c>
      <c r="KO26" s="12">
        <v>0</v>
      </c>
      <c r="KP26" s="13"/>
      <c r="KQ26" s="12">
        <v>0</v>
      </c>
      <c r="KR26" s="12">
        <v>0</v>
      </c>
      <c r="KS26" s="12">
        <v>0</v>
      </c>
      <c r="KT26" s="12">
        <v>0</v>
      </c>
      <c r="KU26" s="13"/>
      <c r="KV26" s="12">
        <v>0</v>
      </c>
      <c r="KW26" s="89">
        <v>0</v>
      </c>
      <c r="KX26" s="12">
        <v>0</v>
      </c>
      <c r="KY26" s="12">
        <v>0</v>
      </c>
      <c r="KZ26" s="13"/>
      <c r="LA26" s="12">
        <v>0</v>
      </c>
      <c r="LB26" s="12">
        <v>0</v>
      </c>
      <c r="LC26" s="12">
        <v>0</v>
      </c>
      <c r="LD26" s="12">
        <v>0</v>
      </c>
      <c r="LE26" s="13"/>
      <c r="LF26" s="12">
        <v>0</v>
      </c>
      <c r="LG26" s="12">
        <v>0</v>
      </c>
      <c r="LH26" s="12">
        <v>0</v>
      </c>
      <c r="LI26" s="12">
        <v>0</v>
      </c>
      <c r="LJ26" s="13"/>
      <c r="LK26" s="12">
        <v>0</v>
      </c>
      <c r="LL26" s="12">
        <v>0</v>
      </c>
      <c r="LM26" s="12">
        <v>0</v>
      </c>
      <c r="LN26" s="12">
        <v>0</v>
      </c>
      <c r="LO26" s="13"/>
      <c r="LP26" s="12">
        <v>1764</v>
      </c>
      <c r="LQ26" s="12">
        <v>441000</v>
      </c>
      <c r="LR26" s="12">
        <v>0</v>
      </c>
      <c r="LS26" s="12">
        <v>441000</v>
      </c>
      <c r="LT26" s="13"/>
      <c r="LU26" s="12">
        <v>0</v>
      </c>
      <c r="LV26" s="12">
        <v>0</v>
      </c>
      <c r="LW26" s="12">
        <v>0</v>
      </c>
      <c r="LX26" s="12">
        <v>0</v>
      </c>
      <c r="LY26" s="13"/>
      <c r="LZ26" s="12">
        <v>0</v>
      </c>
      <c r="MA26" s="12">
        <v>0</v>
      </c>
      <c r="MB26" s="12">
        <v>0</v>
      </c>
      <c r="MC26" s="12">
        <v>0</v>
      </c>
      <c r="MD26" s="13"/>
      <c r="ME26" s="12">
        <v>0</v>
      </c>
      <c r="MF26" s="12">
        <v>0</v>
      </c>
      <c r="MG26" s="12">
        <v>0</v>
      </c>
      <c r="MH26" s="12">
        <v>0</v>
      </c>
      <c r="MI26" s="13"/>
      <c r="MJ26" s="12">
        <v>0</v>
      </c>
      <c r="MK26" s="12">
        <v>0</v>
      </c>
      <c r="ML26" s="12">
        <v>0</v>
      </c>
      <c r="MM26" s="12">
        <v>0</v>
      </c>
      <c r="MN26" s="13"/>
      <c r="MO26" s="12">
        <v>13</v>
      </c>
      <c r="MP26" s="12">
        <v>550524</v>
      </c>
      <c r="MQ26" s="12">
        <v>0</v>
      </c>
      <c r="MR26" s="12">
        <v>550524</v>
      </c>
      <c r="MS26" s="13"/>
      <c r="MT26" s="12">
        <v>0</v>
      </c>
      <c r="MU26" s="12">
        <v>0</v>
      </c>
      <c r="MV26" s="12">
        <v>0</v>
      </c>
      <c r="MW26" s="12">
        <v>0</v>
      </c>
      <c r="MX26" s="13"/>
      <c r="MY26" s="12">
        <v>10</v>
      </c>
      <c r="MZ26" s="12">
        <v>25000</v>
      </c>
      <c r="NA26" s="12">
        <v>0</v>
      </c>
      <c r="NB26" s="12">
        <v>25000</v>
      </c>
      <c r="NC26" s="13"/>
      <c r="ND26" s="12">
        <v>0</v>
      </c>
      <c r="NE26" s="12">
        <v>0</v>
      </c>
      <c r="NF26" s="12">
        <v>0</v>
      </c>
      <c r="NG26" s="12">
        <v>0</v>
      </c>
      <c r="NH26" s="13"/>
      <c r="NI26" s="12">
        <v>2279</v>
      </c>
      <c r="NJ26" s="12">
        <v>164088</v>
      </c>
      <c r="NK26" s="12">
        <v>0</v>
      </c>
      <c r="NL26" s="12">
        <v>164088</v>
      </c>
      <c r="NM26" s="13"/>
      <c r="NN26" s="12">
        <v>12</v>
      </c>
      <c r="NO26" s="12">
        <v>120000</v>
      </c>
      <c r="NP26" s="12">
        <v>0</v>
      </c>
      <c r="NQ26" s="12">
        <v>120000</v>
      </c>
      <c r="NR26" s="13"/>
      <c r="NS26" s="12">
        <v>0</v>
      </c>
      <c r="NT26" s="12">
        <v>0</v>
      </c>
      <c r="NU26" s="12">
        <v>0</v>
      </c>
      <c r="NV26" s="12">
        <v>0</v>
      </c>
      <c r="NW26" s="13"/>
      <c r="NX26" s="12">
        <v>0</v>
      </c>
      <c r="NY26" s="12">
        <v>0</v>
      </c>
      <c r="NZ26" s="12">
        <v>0</v>
      </c>
      <c r="OA26" s="12">
        <v>0</v>
      </c>
      <c r="OB26" s="13"/>
      <c r="OC26" s="12">
        <v>0</v>
      </c>
      <c r="OD26" s="12">
        <v>0</v>
      </c>
      <c r="OE26" s="12">
        <v>0</v>
      </c>
      <c r="OF26" s="12">
        <v>0</v>
      </c>
      <c r="OG26" s="13"/>
      <c r="OH26" s="12">
        <v>0</v>
      </c>
      <c r="OI26" s="12">
        <v>0</v>
      </c>
      <c r="OJ26" s="12">
        <v>0</v>
      </c>
      <c r="OK26" s="12">
        <v>0</v>
      </c>
      <c r="OL26" s="13"/>
      <c r="OM26" s="12">
        <v>0</v>
      </c>
      <c r="ON26" s="12">
        <v>0</v>
      </c>
      <c r="OO26" s="12">
        <v>0</v>
      </c>
      <c r="OP26" s="12">
        <v>0</v>
      </c>
      <c r="OQ26" s="13"/>
      <c r="OR26" s="12">
        <v>0</v>
      </c>
      <c r="OS26" s="12">
        <v>0</v>
      </c>
      <c r="OT26" s="12">
        <v>0</v>
      </c>
      <c r="OU26" s="12">
        <v>0</v>
      </c>
      <c r="OV26" s="13"/>
      <c r="OW26" s="12">
        <v>0</v>
      </c>
      <c r="OX26" s="12">
        <v>0</v>
      </c>
      <c r="OY26" s="12">
        <v>0</v>
      </c>
      <c r="OZ26" s="12">
        <v>0</v>
      </c>
      <c r="PA26" s="13"/>
      <c r="PB26" s="12">
        <v>0</v>
      </c>
      <c r="PC26" s="12">
        <v>0</v>
      </c>
      <c r="PD26" s="12">
        <v>0</v>
      </c>
      <c r="PE26" s="12">
        <v>0</v>
      </c>
      <c r="PF26" s="13"/>
      <c r="PG26" s="12">
        <v>0</v>
      </c>
      <c r="PH26" s="12">
        <v>25000</v>
      </c>
      <c r="PI26" s="12">
        <v>0</v>
      </c>
      <c r="PJ26" s="12">
        <v>25000</v>
      </c>
      <c r="PK26" s="13"/>
      <c r="PL26" s="12">
        <v>0</v>
      </c>
      <c r="PM26" s="12">
        <v>0</v>
      </c>
      <c r="PN26" s="12">
        <v>0</v>
      </c>
      <c r="PO26" s="12">
        <v>0</v>
      </c>
      <c r="PP26" s="13"/>
      <c r="PQ26" s="12">
        <v>0</v>
      </c>
      <c r="PR26" s="12">
        <v>0</v>
      </c>
      <c r="PS26" s="12">
        <v>0</v>
      </c>
      <c r="PT26" s="12">
        <v>0</v>
      </c>
      <c r="PU26" s="13"/>
      <c r="PV26" s="12">
        <v>0</v>
      </c>
      <c r="PW26" s="12">
        <v>0</v>
      </c>
      <c r="PX26" s="12">
        <v>0</v>
      </c>
      <c r="PY26" s="12">
        <v>0</v>
      </c>
      <c r="PZ26" s="13"/>
      <c r="QA26" s="12">
        <v>0</v>
      </c>
      <c r="QB26" s="12">
        <v>0</v>
      </c>
      <c r="QC26" s="12">
        <v>0</v>
      </c>
      <c r="QD26" s="12">
        <v>0</v>
      </c>
      <c r="QE26" s="13"/>
      <c r="QF26" s="12">
        <v>0</v>
      </c>
      <c r="QG26" s="12">
        <v>0</v>
      </c>
      <c r="QH26" s="12">
        <v>0</v>
      </c>
      <c r="QI26" s="12">
        <v>0</v>
      </c>
      <c r="QJ26" s="13"/>
      <c r="QK26" s="12">
        <v>0</v>
      </c>
      <c r="QL26" s="12">
        <v>0</v>
      </c>
      <c r="QM26" s="12">
        <v>0</v>
      </c>
      <c r="QN26" s="12">
        <v>0</v>
      </c>
      <c r="QO26" s="13"/>
      <c r="QP26" s="12">
        <v>0</v>
      </c>
      <c r="QQ26" s="12">
        <v>0</v>
      </c>
      <c r="QR26" s="12">
        <v>0</v>
      </c>
      <c r="QS26" s="12">
        <v>0</v>
      </c>
      <c r="QT26" s="13"/>
      <c r="QU26" s="12">
        <v>0</v>
      </c>
      <c r="QV26" s="12">
        <v>57500</v>
      </c>
      <c r="QW26" s="12">
        <v>0</v>
      </c>
      <c r="QX26" s="12">
        <v>57500</v>
      </c>
      <c r="QY26" s="13"/>
      <c r="QZ26" s="12">
        <v>7500</v>
      </c>
      <c r="RA26" s="12">
        <v>37500</v>
      </c>
      <c r="RB26" s="12">
        <v>0</v>
      </c>
      <c r="RC26" s="12">
        <v>37500</v>
      </c>
      <c r="RD26" s="13"/>
      <c r="RE26" s="12">
        <v>18</v>
      </c>
      <c r="RF26" s="12">
        <v>490000</v>
      </c>
      <c r="RG26" s="12">
        <v>0</v>
      </c>
      <c r="RH26" s="12">
        <v>490000</v>
      </c>
      <c r="RI26" s="13"/>
      <c r="RJ26" s="12">
        <v>0</v>
      </c>
      <c r="RK26" s="12">
        <v>15930</v>
      </c>
      <c r="RL26" s="12">
        <v>0</v>
      </c>
      <c r="RM26" s="12">
        <v>15930</v>
      </c>
      <c r="RN26" s="13"/>
      <c r="RO26" s="12">
        <v>0</v>
      </c>
      <c r="RP26" s="12">
        <v>10000</v>
      </c>
      <c r="RQ26" s="12">
        <v>0</v>
      </c>
      <c r="RR26" s="12">
        <v>10000</v>
      </c>
      <c r="RS26" s="13"/>
      <c r="RT26" s="12">
        <v>0</v>
      </c>
      <c r="RU26" s="12">
        <v>750000</v>
      </c>
      <c r="RV26" s="12">
        <v>0</v>
      </c>
      <c r="RW26" s="12">
        <v>750000</v>
      </c>
      <c r="RX26" s="13"/>
      <c r="RY26" s="12">
        <v>0</v>
      </c>
      <c r="RZ26" s="12">
        <v>475000</v>
      </c>
      <c r="SA26" s="12">
        <v>0</v>
      </c>
      <c r="SB26" s="12">
        <v>475000</v>
      </c>
      <c r="SC26" s="13"/>
      <c r="SD26" s="12">
        <v>1</v>
      </c>
      <c r="SE26" s="12">
        <v>100000</v>
      </c>
      <c r="SF26" s="12">
        <v>0</v>
      </c>
      <c r="SG26" s="12">
        <v>100000</v>
      </c>
      <c r="SH26" s="13"/>
      <c r="SI26" s="12">
        <v>1</v>
      </c>
      <c r="SJ26" s="12">
        <v>25000</v>
      </c>
      <c r="SK26" s="12">
        <v>0</v>
      </c>
      <c r="SL26" s="12">
        <v>25000</v>
      </c>
      <c r="SM26" s="13"/>
      <c r="SN26" s="12">
        <v>1</v>
      </c>
      <c r="SO26" s="12">
        <v>600000</v>
      </c>
      <c r="SP26" s="12">
        <v>0</v>
      </c>
      <c r="SQ26" s="12">
        <v>600000</v>
      </c>
      <c r="SR26" s="13"/>
      <c r="SS26" s="12">
        <v>1</v>
      </c>
      <c r="ST26" s="12">
        <v>100000</v>
      </c>
      <c r="SU26" s="12">
        <v>0</v>
      </c>
      <c r="SV26" s="12">
        <v>100000</v>
      </c>
      <c r="SW26" s="13"/>
      <c r="SX26" s="12">
        <v>5</v>
      </c>
      <c r="SY26" s="12">
        <v>125000</v>
      </c>
      <c r="SZ26" s="12">
        <v>0</v>
      </c>
      <c r="TA26" s="12">
        <v>125000</v>
      </c>
      <c r="TB26" s="13"/>
      <c r="TC26" s="12">
        <v>5</v>
      </c>
      <c r="TD26" s="12">
        <v>60000</v>
      </c>
      <c r="TE26" s="12">
        <v>0</v>
      </c>
      <c r="TF26" s="12">
        <v>60000</v>
      </c>
      <c r="TG26" s="13"/>
      <c r="TH26" s="12">
        <v>307</v>
      </c>
      <c r="TI26" s="12">
        <v>307000</v>
      </c>
      <c r="TJ26" s="12">
        <v>0</v>
      </c>
      <c r="TK26" s="12">
        <v>307000</v>
      </c>
      <c r="TL26" s="13"/>
      <c r="TM26" s="12">
        <v>2333252.6744646584</v>
      </c>
      <c r="TN26" s="12">
        <v>4748318.0798153207</v>
      </c>
      <c r="TO26" s="12">
        <v>0</v>
      </c>
      <c r="TP26" s="12">
        <v>4748318.0798153207</v>
      </c>
      <c r="TQ26" s="13"/>
      <c r="TR26" s="12">
        <v>0</v>
      </c>
      <c r="TS26" s="12">
        <v>0</v>
      </c>
      <c r="TT26" s="12">
        <v>0</v>
      </c>
      <c r="TU26" s="12">
        <v>0</v>
      </c>
      <c r="TV26" s="13"/>
      <c r="TW26" s="12">
        <v>0</v>
      </c>
      <c r="TX26" s="12">
        <v>0</v>
      </c>
      <c r="TY26" s="12">
        <v>0</v>
      </c>
      <c r="TZ26" s="12">
        <v>0</v>
      </c>
      <c r="UA26" s="13"/>
      <c r="UB26" s="12">
        <v>1</v>
      </c>
      <c r="UC26" s="12">
        <v>134042.5</v>
      </c>
      <c r="UD26" s="12">
        <v>0</v>
      </c>
      <c r="UE26" s="12">
        <v>134042.5</v>
      </c>
      <c r="UF26" s="13"/>
      <c r="UG26" s="12">
        <v>0</v>
      </c>
      <c r="UH26" s="12">
        <v>0</v>
      </c>
      <c r="UI26" s="12">
        <v>0</v>
      </c>
      <c r="UJ26" s="12">
        <v>0</v>
      </c>
      <c r="UK26" s="13"/>
      <c r="UL26" s="12">
        <v>0</v>
      </c>
      <c r="UM26" s="12">
        <v>0</v>
      </c>
      <c r="UN26" s="12">
        <v>0</v>
      </c>
      <c r="UO26" s="12">
        <v>0</v>
      </c>
      <c r="UP26" s="13"/>
      <c r="UQ26" s="12">
        <v>0</v>
      </c>
      <c r="UR26" s="12">
        <v>1275000</v>
      </c>
      <c r="US26" s="12">
        <v>0</v>
      </c>
      <c r="UT26" s="12">
        <v>1275000</v>
      </c>
      <c r="UU26" s="13"/>
      <c r="UV26" s="12">
        <v>0</v>
      </c>
      <c r="UW26" s="12">
        <v>1007250</v>
      </c>
      <c r="UX26" s="12">
        <v>0</v>
      </c>
      <c r="UY26" s="12">
        <v>1007250</v>
      </c>
      <c r="UZ26" s="13"/>
      <c r="VA26" s="12">
        <v>0</v>
      </c>
      <c r="VB26" s="12">
        <v>0</v>
      </c>
      <c r="VC26" s="12">
        <v>0</v>
      </c>
      <c r="VD26" s="12">
        <v>0</v>
      </c>
      <c r="VE26" s="13"/>
      <c r="VF26" s="12">
        <v>0</v>
      </c>
      <c r="VG26" s="12">
        <v>0</v>
      </c>
      <c r="VH26" s="12">
        <v>0</v>
      </c>
      <c r="VI26" s="12">
        <v>0</v>
      </c>
      <c r="VJ26" s="13"/>
      <c r="VK26" s="12">
        <v>0</v>
      </c>
      <c r="VL26" s="12">
        <v>20631291.579815321</v>
      </c>
      <c r="VM26" s="12">
        <v>0</v>
      </c>
      <c r="VN26" s="12">
        <v>20631291.579815321</v>
      </c>
      <c r="VO26" s="13"/>
    </row>
    <row r="27" spans="1:587" ht="16.5" hidden="1">
      <c r="A27" s="10">
        <v>21</v>
      </c>
      <c r="B27" s="11" t="s">
        <v>23</v>
      </c>
      <c r="C27" s="12">
        <v>20</v>
      </c>
      <c r="D27" s="12">
        <v>53760</v>
      </c>
      <c r="E27" s="12">
        <v>0</v>
      </c>
      <c r="F27" s="12">
        <v>53760</v>
      </c>
      <c r="G27" s="13"/>
      <c r="H27" s="12">
        <v>0</v>
      </c>
      <c r="I27" s="12">
        <v>0</v>
      </c>
      <c r="J27" s="12">
        <v>0</v>
      </c>
      <c r="K27" s="12">
        <v>0</v>
      </c>
      <c r="L27" s="13"/>
      <c r="M27" s="12">
        <v>0</v>
      </c>
      <c r="N27" s="12">
        <v>0</v>
      </c>
      <c r="O27" s="12">
        <v>0</v>
      </c>
      <c r="P27" s="12">
        <v>0</v>
      </c>
      <c r="Q27" s="13"/>
      <c r="R27" s="12">
        <v>5</v>
      </c>
      <c r="S27" s="12">
        <v>75000</v>
      </c>
      <c r="T27" s="12">
        <v>0</v>
      </c>
      <c r="U27" s="12">
        <v>75000</v>
      </c>
      <c r="V27" s="13"/>
      <c r="W27" s="12">
        <v>0</v>
      </c>
      <c r="X27" s="12">
        <v>0</v>
      </c>
      <c r="Y27" s="12">
        <v>0</v>
      </c>
      <c r="Z27" s="12">
        <v>0</v>
      </c>
      <c r="AA27" s="13"/>
      <c r="AB27" s="12">
        <v>0</v>
      </c>
      <c r="AC27" s="12">
        <v>0</v>
      </c>
      <c r="AD27" s="12">
        <v>0</v>
      </c>
      <c r="AE27" s="12">
        <v>0</v>
      </c>
      <c r="AF27" s="13"/>
      <c r="AG27" s="12">
        <v>0</v>
      </c>
      <c r="AH27" s="12">
        <v>273000</v>
      </c>
      <c r="AI27" s="12">
        <v>0</v>
      </c>
      <c r="AJ27" s="12">
        <v>273000</v>
      </c>
      <c r="AK27" s="13"/>
      <c r="AL27" s="12">
        <v>60</v>
      </c>
      <c r="AM27" s="12">
        <v>120000</v>
      </c>
      <c r="AN27" s="12">
        <v>0</v>
      </c>
      <c r="AO27" s="12">
        <v>120000</v>
      </c>
      <c r="AP27" s="13"/>
      <c r="AQ27" s="12">
        <v>631</v>
      </c>
      <c r="AR27" s="12">
        <v>1577500</v>
      </c>
      <c r="AS27" s="12">
        <v>0</v>
      </c>
      <c r="AT27" s="12">
        <v>1577500</v>
      </c>
      <c r="AU27" s="13"/>
      <c r="AV27" s="12">
        <v>76</v>
      </c>
      <c r="AW27" s="12">
        <v>532000</v>
      </c>
      <c r="AX27" s="12">
        <v>0</v>
      </c>
      <c r="AY27" s="12">
        <v>532000</v>
      </c>
      <c r="AZ27" s="13"/>
      <c r="BA27" s="12">
        <v>0</v>
      </c>
      <c r="BB27" s="12">
        <v>0</v>
      </c>
      <c r="BC27" s="12">
        <v>0</v>
      </c>
      <c r="BD27" s="12">
        <v>0</v>
      </c>
      <c r="BE27" s="13"/>
      <c r="BF27" s="12">
        <v>102</v>
      </c>
      <c r="BG27" s="12">
        <v>81600</v>
      </c>
      <c r="BH27" s="12">
        <v>0</v>
      </c>
      <c r="BI27" s="12">
        <v>81600</v>
      </c>
      <c r="BJ27" s="13"/>
      <c r="BK27" s="12">
        <v>310</v>
      </c>
      <c r="BL27" s="12">
        <v>232500</v>
      </c>
      <c r="BM27" s="12">
        <v>0</v>
      </c>
      <c r="BN27" s="12">
        <v>232500</v>
      </c>
      <c r="BO27" s="13"/>
      <c r="BP27" s="12">
        <v>27</v>
      </c>
      <c r="BQ27" s="12">
        <v>405000</v>
      </c>
      <c r="BR27" s="12">
        <v>0</v>
      </c>
      <c r="BS27" s="12">
        <v>405000</v>
      </c>
      <c r="BT27" s="13"/>
      <c r="BU27" s="12">
        <v>0</v>
      </c>
      <c r="BV27" s="12">
        <v>0</v>
      </c>
      <c r="BW27" s="12">
        <v>0</v>
      </c>
      <c r="BX27" s="12">
        <v>0</v>
      </c>
      <c r="BY27" s="13"/>
      <c r="BZ27" s="12">
        <v>0</v>
      </c>
      <c r="CA27" s="12">
        <v>0</v>
      </c>
      <c r="CB27" s="12">
        <v>0</v>
      </c>
      <c r="CC27" s="12">
        <v>0</v>
      </c>
      <c r="CD27" s="13"/>
      <c r="CE27" s="12">
        <v>0</v>
      </c>
      <c r="CF27" s="12">
        <v>0</v>
      </c>
      <c r="CG27" s="12">
        <v>0</v>
      </c>
      <c r="CH27" s="12">
        <v>0</v>
      </c>
      <c r="CI27" s="13"/>
      <c r="CJ27" s="12">
        <v>0</v>
      </c>
      <c r="CK27" s="12">
        <v>0</v>
      </c>
      <c r="CL27" s="12">
        <v>0</v>
      </c>
      <c r="CM27" s="12">
        <v>0</v>
      </c>
      <c r="CN27" s="13"/>
      <c r="CO27" s="12">
        <v>0</v>
      </c>
      <c r="CP27" s="12">
        <v>0</v>
      </c>
      <c r="CQ27" s="12">
        <v>0</v>
      </c>
      <c r="CR27" s="12">
        <v>0</v>
      </c>
      <c r="CS27" s="13"/>
      <c r="CT27" s="12">
        <v>0</v>
      </c>
      <c r="CU27" s="12">
        <v>0</v>
      </c>
      <c r="CV27" s="12">
        <v>0</v>
      </c>
      <c r="CW27" s="12">
        <v>0</v>
      </c>
      <c r="CX27" s="13"/>
      <c r="CY27" s="12">
        <v>0</v>
      </c>
      <c r="CZ27" s="12">
        <v>0</v>
      </c>
      <c r="DA27" s="12">
        <v>0</v>
      </c>
      <c r="DB27" s="12">
        <v>0</v>
      </c>
      <c r="DC27" s="13"/>
      <c r="DD27" s="12">
        <v>0</v>
      </c>
      <c r="DE27" s="12">
        <v>0</v>
      </c>
      <c r="DF27" s="12">
        <v>0</v>
      </c>
      <c r="DG27" s="12">
        <v>0</v>
      </c>
      <c r="DH27" s="13"/>
      <c r="DI27" s="12">
        <v>0</v>
      </c>
      <c r="DJ27" s="12">
        <v>0</v>
      </c>
      <c r="DK27" s="12">
        <v>0</v>
      </c>
      <c r="DL27" s="12">
        <v>0</v>
      </c>
      <c r="DM27" s="13"/>
      <c r="DN27" s="12">
        <v>16</v>
      </c>
      <c r="DO27" s="12">
        <v>1600000</v>
      </c>
      <c r="DP27" s="12">
        <v>0</v>
      </c>
      <c r="DQ27" s="12">
        <v>1600000</v>
      </c>
      <c r="DR27" s="13"/>
      <c r="DS27" s="12">
        <v>0</v>
      </c>
      <c r="DT27" s="12">
        <v>0</v>
      </c>
      <c r="DU27" s="12">
        <v>0</v>
      </c>
      <c r="DV27" s="12">
        <v>0</v>
      </c>
      <c r="DW27" s="13"/>
      <c r="DX27" s="12">
        <v>0</v>
      </c>
      <c r="DY27" s="12">
        <v>100000</v>
      </c>
      <c r="DZ27" s="12">
        <v>0</v>
      </c>
      <c r="EA27" s="12">
        <v>100000</v>
      </c>
      <c r="EB27" s="13"/>
      <c r="EC27" s="12">
        <v>0</v>
      </c>
      <c r="ED27" s="12">
        <v>0</v>
      </c>
      <c r="EE27" s="12">
        <v>0</v>
      </c>
      <c r="EF27" s="12">
        <v>0</v>
      </c>
      <c r="EG27" s="13"/>
      <c r="EH27" s="12">
        <v>0</v>
      </c>
      <c r="EI27" s="12">
        <v>0</v>
      </c>
      <c r="EJ27" s="12">
        <v>0</v>
      </c>
      <c r="EK27" s="12">
        <v>0</v>
      </c>
      <c r="EL27" s="13"/>
      <c r="EM27" s="12">
        <v>0</v>
      </c>
      <c r="EN27" s="12">
        <v>125000</v>
      </c>
      <c r="EO27" s="12">
        <v>0</v>
      </c>
      <c r="EP27" s="12">
        <v>125000</v>
      </c>
      <c r="EQ27" s="13"/>
      <c r="ER27" s="12">
        <v>1</v>
      </c>
      <c r="ES27" s="12">
        <v>200000</v>
      </c>
      <c r="ET27" s="12">
        <v>0</v>
      </c>
      <c r="EU27" s="12">
        <v>200000</v>
      </c>
      <c r="EV27" s="13"/>
      <c r="EW27" s="12">
        <v>1</v>
      </c>
      <c r="EX27" s="12">
        <v>50000</v>
      </c>
      <c r="EY27" s="12">
        <v>0</v>
      </c>
      <c r="EZ27" s="12">
        <v>50000</v>
      </c>
      <c r="FA27" s="13"/>
      <c r="FB27" s="12">
        <v>1</v>
      </c>
      <c r="FC27" s="12">
        <v>50000</v>
      </c>
      <c r="FD27" s="12">
        <v>0</v>
      </c>
      <c r="FE27" s="12">
        <v>50000</v>
      </c>
      <c r="FF27" s="13"/>
      <c r="FG27" s="12">
        <v>10</v>
      </c>
      <c r="FH27" s="12">
        <v>500000</v>
      </c>
      <c r="FI27" s="12">
        <v>0</v>
      </c>
      <c r="FJ27" s="12">
        <v>500000</v>
      </c>
      <c r="FK27" s="13"/>
      <c r="FL27" s="12">
        <v>4</v>
      </c>
      <c r="FM27" s="12">
        <v>200000</v>
      </c>
      <c r="FN27" s="12">
        <v>0</v>
      </c>
      <c r="FO27" s="12">
        <v>200000</v>
      </c>
      <c r="FP27" s="13"/>
      <c r="FQ27" s="12">
        <v>0</v>
      </c>
      <c r="FR27" s="12">
        <v>0</v>
      </c>
      <c r="FS27" s="12">
        <v>0</v>
      </c>
      <c r="FT27" s="12">
        <v>0</v>
      </c>
      <c r="FU27" s="13"/>
      <c r="FV27" s="12">
        <v>0</v>
      </c>
      <c r="FW27" s="12">
        <v>0</v>
      </c>
      <c r="FX27" s="12">
        <v>0</v>
      </c>
      <c r="FY27" s="12">
        <v>0</v>
      </c>
      <c r="FZ27" s="13"/>
      <c r="GA27" s="12">
        <v>0</v>
      </c>
      <c r="GB27" s="12">
        <v>0</v>
      </c>
      <c r="GC27" s="12">
        <v>0</v>
      </c>
      <c r="GD27" s="12">
        <v>0</v>
      </c>
      <c r="GE27" s="13"/>
      <c r="GF27" s="12">
        <v>39</v>
      </c>
      <c r="GG27" s="12">
        <v>35000</v>
      </c>
      <c r="GH27" s="12">
        <v>0</v>
      </c>
      <c r="GI27" s="12">
        <v>35000</v>
      </c>
      <c r="GJ27" s="13"/>
      <c r="GK27" s="12">
        <v>842</v>
      </c>
      <c r="GL27" s="12">
        <v>252600</v>
      </c>
      <c r="GM27" s="12">
        <v>0</v>
      </c>
      <c r="GN27" s="12">
        <v>252600</v>
      </c>
      <c r="GO27" s="13"/>
      <c r="GP27" s="12">
        <v>0</v>
      </c>
      <c r="GQ27" s="12">
        <v>17000</v>
      </c>
      <c r="GR27" s="12">
        <v>0</v>
      </c>
      <c r="GS27" s="12">
        <v>17000</v>
      </c>
      <c r="GT27" s="13"/>
      <c r="GU27" s="12">
        <v>1</v>
      </c>
      <c r="GV27" s="12">
        <v>250000</v>
      </c>
      <c r="GW27" s="12">
        <v>0</v>
      </c>
      <c r="GX27" s="12">
        <v>250000</v>
      </c>
      <c r="GY27" s="13"/>
      <c r="GZ27" s="12">
        <v>200</v>
      </c>
      <c r="HA27" s="12">
        <v>1000000</v>
      </c>
      <c r="HB27" s="12">
        <v>0</v>
      </c>
      <c r="HC27" s="12">
        <v>1000000</v>
      </c>
      <c r="HD27" s="13"/>
      <c r="HE27" s="12">
        <v>0</v>
      </c>
      <c r="HF27" s="12">
        <v>0</v>
      </c>
      <c r="HG27" s="12">
        <v>0</v>
      </c>
      <c r="HH27" s="12">
        <v>0</v>
      </c>
      <c r="HI27" s="13"/>
      <c r="HJ27" s="12">
        <v>92</v>
      </c>
      <c r="HK27" s="12">
        <v>1380000</v>
      </c>
      <c r="HL27" s="12">
        <v>0</v>
      </c>
      <c r="HM27" s="12">
        <v>1380000</v>
      </c>
      <c r="HN27" s="13"/>
      <c r="HO27" s="12">
        <v>1300</v>
      </c>
      <c r="HP27" s="12">
        <v>377000</v>
      </c>
      <c r="HQ27" s="12">
        <v>0</v>
      </c>
      <c r="HR27" s="12">
        <v>377000</v>
      </c>
      <c r="HS27" s="13"/>
      <c r="HT27" s="12">
        <v>0</v>
      </c>
      <c r="HU27" s="12">
        <v>117000</v>
      </c>
      <c r="HV27" s="12">
        <v>0</v>
      </c>
      <c r="HW27" s="12">
        <v>117000</v>
      </c>
      <c r="HX27" s="13"/>
      <c r="HY27" s="12">
        <v>0</v>
      </c>
      <c r="HZ27" s="12">
        <v>0</v>
      </c>
      <c r="IA27" s="12">
        <v>0</v>
      </c>
      <c r="IB27" s="12">
        <v>0</v>
      </c>
      <c r="IC27" s="13"/>
      <c r="ID27" s="12">
        <v>0</v>
      </c>
      <c r="IE27" s="12">
        <v>0</v>
      </c>
      <c r="IF27" s="12">
        <v>0</v>
      </c>
      <c r="IG27" s="12">
        <v>0</v>
      </c>
      <c r="IH27" s="13"/>
      <c r="II27" s="12">
        <v>0</v>
      </c>
      <c r="IJ27" s="12">
        <v>147500</v>
      </c>
      <c r="IK27" s="12">
        <v>0</v>
      </c>
      <c r="IL27" s="12">
        <v>147500</v>
      </c>
      <c r="IM27" s="13"/>
      <c r="IN27" s="12">
        <v>400</v>
      </c>
      <c r="IO27" s="12">
        <v>9332</v>
      </c>
      <c r="IP27" s="12">
        <v>0</v>
      </c>
      <c r="IQ27" s="12">
        <v>9332</v>
      </c>
      <c r="IR27" s="13"/>
      <c r="IS27" s="12">
        <v>0</v>
      </c>
      <c r="IT27" s="12">
        <v>0</v>
      </c>
      <c r="IU27" s="12">
        <v>0</v>
      </c>
      <c r="IV27" s="12">
        <v>0</v>
      </c>
      <c r="IW27" s="13"/>
      <c r="IX27" s="12"/>
      <c r="IY27" s="12">
        <v>0</v>
      </c>
      <c r="IZ27" s="12">
        <v>0</v>
      </c>
      <c r="JA27" s="12">
        <v>0</v>
      </c>
      <c r="JB27" s="13"/>
      <c r="JC27" s="12">
        <v>0</v>
      </c>
      <c r="JD27" s="12">
        <v>0</v>
      </c>
      <c r="JE27" s="12">
        <v>0</v>
      </c>
      <c r="JF27" s="12">
        <v>0</v>
      </c>
      <c r="JG27" s="13"/>
      <c r="JH27" s="12"/>
      <c r="JI27" s="12">
        <v>0</v>
      </c>
      <c r="JJ27" s="12">
        <v>0</v>
      </c>
      <c r="JK27" s="12">
        <v>0</v>
      </c>
      <c r="JL27" s="13"/>
      <c r="JM27" s="12"/>
      <c r="JN27" s="12">
        <v>0</v>
      </c>
      <c r="JO27" s="12">
        <v>0</v>
      </c>
      <c r="JP27" s="12">
        <v>0</v>
      </c>
      <c r="JQ27" s="13"/>
      <c r="JR27" s="12"/>
      <c r="JS27" s="12">
        <v>3411320</v>
      </c>
      <c r="JT27" s="12">
        <v>0</v>
      </c>
      <c r="JU27" s="12">
        <v>3411320</v>
      </c>
      <c r="JV27" s="13"/>
      <c r="JW27" s="12"/>
      <c r="JX27" s="12">
        <v>0</v>
      </c>
      <c r="JY27" s="12">
        <v>0</v>
      </c>
      <c r="JZ27" s="12">
        <v>0</v>
      </c>
      <c r="KA27" s="13"/>
      <c r="KB27" s="12">
        <v>1140</v>
      </c>
      <c r="KC27" s="12">
        <v>228000</v>
      </c>
      <c r="KD27" s="12">
        <v>0</v>
      </c>
      <c r="KE27" s="12">
        <v>228000</v>
      </c>
      <c r="KF27" s="13"/>
      <c r="KG27" s="12">
        <v>0</v>
      </c>
      <c r="KH27" s="12">
        <v>0</v>
      </c>
      <c r="KI27" s="12">
        <v>0</v>
      </c>
      <c r="KJ27" s="12">
        <v>0</v>
      </c>
      <c r="KK27" s="13"/>
      <c r="KL27" s="12">
        <v>0</v>
      </c>
      <c r="KM27" s="12">
        <v>0</v>
      </c>
      <c r="KN27" s="12">
        <v>0</v>
      </c>
      <c r="KO27" s="12">
        <v>0</v>
      </c>
      <c r="KP27" s="13"/>
      <c r="KQ27" s="12">
        <v>0</v>
      </c>
      <c r="KR27" s="12">
        <v>0</v>
      </c>
      <c r="KS27" s="12">
        <v>0</v>
      </c>
      <c r="KT27" s="12">
        <v>0</v>
      </c>
      <c r="KU27" s="13"/>
      <c r="KV27" s="12">
        <v>0</v>
      </c>
      <c r="KW27" s="89">
        <v>0</v>
      </c>
      <c r="KX27" s="12">
        <v>0</v>
      </c>
      <c r="KY27" s="12">
        <v>0</v>
      </c>
      <c r="KZ27" s="13"/>
      <c r="LA27" s="12">
        <v>0</v>
      </c>
      <c r="LB27" s="12">
        <v>0</v>
      </c>
      <c r="LC27" s="12">
        <v>0</v>
      </c>
      <c r="LD27" s="12">
        <v>0</v>
      </c>
      <c r="LE27" s="13"/>
      <c r="LF27" s="12">
        <v>0</v>
      </c>
      <c r="LG27" s="12">
        <v>0</v>
      </c>
      <c r="LH27" s="12">
        <v>0</v>
      </c>
      <c r="LI27" s="12">
        <v>0</v>
      </c>
      <c r="LJ27" s="13"/>
      <c r="LK27" s="12">
        <v>0</v>
      </c>
      <c r="LL27" s="12">
        <v>0</v>
      </c>
      <c r="LM27" s="12">
        <v>0</v>
      </c>
      <c r="LN27" s="12">
        <v>0</v>
      </c>
      <c r="LO27" s="13"/>
      <c r="LP27" s="12">
        <v>4006</v>
      </c>
      <c r="LQ27" s="12">
        <v>1001500</v>
      </c>
      <c r="LR27" s="12">
        <v>0</v>
      </c>
      <c r="LS27" s="12">
        <v>1001500</v>
      </c>
      <c r="LT27" s="13"/>
      <c r="LU27" s="12">
        <v>0</v>
      </c>
      <c r="LV27" s="12">
        <v>0</v>
      </c>
      <c r="LW27" s="12">
        <v>0</v>
      </c>
      <c r="LX27" s="12">
        <v>0</v>
      </c>
      <c r="LY27" s="13"/>
      <c r="LZ27" s="12">
        <v>0</v>
      </c>
      <c r="MA27" s="12">
        <v>0</v>
      </c>
      <c r="MB27" s="12">
        <v>0</v>
      </c>
      <c r="MC27" s="12">
        <v>0</v>
      </c>
      <c r="MD27" s="13"/>
      <c r="ME27" s="12">
        <v>0</v>
      </c>
      <c r="MF27" s="12">
        <v>0</v>
      </c>
      <c r="MG27" s="12">
        <v>0</v>
      </c>
      <c r="MH27" s="12">
        <v>0</v>
      </c>
      <c r="MI27" s="13"/>
      <c r="MJ27" s="12">
        <v>0</v>
      </c>
      <c r="MK27" s="12">
        <v>0</v>
      </c>
      <c r="ML27" s="12">
        <v>0</v>
      </c>
      <c r="MM27" s="12">
        <v>0</v>
      </c>
      <c r="MN27" s="13"/>
      <c r="MO27" s="12">
        <v>27</v>
      </c>
      <c r="MP27" s="12">
        <v>1143396</v>
      </c>
      <c r="MQ27" s="12">
        <v>0</v>
      </c>
      <c r="MR27" s="12">
        <v>1143396</v>
      </c>
      <c r="MS27" s="13"/>
      <c r="MT27" s="12">
        <v>0</v>
      </c>
      <c r="MU27" s="12">
        <v>0</v>
      </c>
      <c r="MV27" s="12">
        <v>0</v>
      </c>
      <c r="MW27" s="12">
        <v>0</v>
      </c>
      <c r="MX27" s="13"/>
      <c r="MY27" s="12">
        <v>25</v>
      </c>
      <c r="MZ27" s="12">
        <v>62500</v>
      </c>
      <c r="NA27" s="12">
        <v>0</v>
      </c>
      <c r="NB27" s="12">
        <v>62500</v>
      </c>
      <c r="NC27" s="13"/>
      <c r="ND27" s="12">
        <v>0</v>
      </c>
      <c r="NE27" s="12">
        <v>0</v>
      </c>
      <c r="NF27" s="12">
        <v>0</v>
      </c>
      <c r="NG27" s="12">
        <v>0</v>
      </c>
      <c r="NH27" s="13"/>
      <c r="NI27" s="12">
        <v>4341</v>
      </c>
      <c r="NJ27" s="12">
        <v>312552</v>
      </c>
      <c r="NK27" s="12">
        <v>0</v>
      </c>
      <c r="NL27" s="12">
        <v>312552</v>
      </c>
      <c r="NM27" s="13"/>
      <c r="NN27" s="12">
        <v>17</v>
      </c>
      <c r="NO27" s="12">
        <v>170000</v>
      </c>
      <c r="NP27" s="12">
        <v>0</v>
      </c>
      <c r="NQ27" s="12">
        <v>170000</v>
      </c>
      <c r="NR27" s="13"/>
      <c r="NS27" s="12">
        <v>0</v>
      </c>
      <c r="NT27" s="12">
        <v>0</v>
      </c>
      <c r="NU27" s="12">
        <v>0</v>
      </c>
      <c r="NV27" s="12">
        <v>0</v>
      </c>
      <c r="NW27" s="13"/>
      <c r="NX27" s="12">
        <v>0</v>
      </c>
      <c r="NY27" s="12">
        <v>0</v>
      </c>
      <c r="NZ27" s="12">
        <v>0</v>
      </c>
      <c r="OA27" s="12">
        <v>0</v>
      </c>
      <c r="OB27" s="13"/>
      <c r="OC27" s="12">
        <v>0</v>
      </c>
      <c r="OD27" s="12">
        <v>0</v>
      </c>
      <c r="OE27" s="12">
        <v>0</v>
      </c>
      <c r="OF27" s="12">
        <v>0</v>
      </c>
      <c r="OG27" s="13"/>
      <c r="OH27" s="12">
        <v>0</v>
      </c>
      <c r="OI27" s="12">
        <v>0</v>
      </c>
      <c r="OJ27" s="12">
        <v>0</v>
      </c>
      <c r="OK27" s="12">
        <v>0</v>
      </c>
      <c r="OL27" s="13"/>
      <c r="OM27" s="12">
        <v>0</v>
      </c>
      <c r="ON27" s="12">
        <v>0</v>
      </c>
      <c r="OO27" s="12">
        <v>0</v>
      </c>
      <c r="OP27" s="12">
        <v>0</v>
      </c>
      <c r="OQ27" s="13"/>
      <c r="OR27" s="12">
        <v>0</v>
      </c>
      <c r="OS27" s="12">
        <v>0</v>
      </c>
      <c r="OT27" s="12">
        <v>0</v>
      </c>
      <c r="OU27" s="12">
        <v>0</v>
      </c>
      <c r="OV27" s="13"/>
      <c r="OW27" s="12">
        <v>0</v>
      </c>
      <c r="OX27" s="12">
        <v>0</v>
      </c>
      <c r="OY27" s="12">
        <v>0</v>
      </c>
      <c r="OZ27" s="12">
        <v>0</v>
      </c>
      <c r="PA27" s="13"/>
      <c r="PB27" s="12">
        <v>0</v>
      </c>
      <c r="PC27" s="12">
        <v>0</v>
      </c>
      <c r="PD27" s="12">
        <v>0</v>
      </c>
      <c r="PE27" s="12">
        <v>0</v>
      </c>
      <c r="PF27" s="13"/>
      <c r="PG27" s="12">
        <v>0</v>
      </c>
      <c r="PH27" s="12">
        <v>30000</v>
      </c>
      <c r="PI27" s="12">
        <v>0</v>
      </c>
      <c r="PJ27" s="12">
        <v>30000</v>
      </c>
      <c r="PK27" s="13"/>
      <c r="PL27" s="12">
        <v>0</v>
      </c>
      <c r="PM27" s="12">
        <v>0</v>
      </c>
      <c r="PN27" s="12">
        <v>0</v>
      </c>
      <c r="PO27" s="12">
        <v>0</v>
      </c>
      <c r="PP27" s="13"/>
      <c r="PQ27" s="12">
        <v>0</v>
      </c>
      <c r="PR27" s="12">
        <v>0</v>
      </c>
      <c r="PS27" s="12">
        <v>0</v>
      </c>
      <c r="PT27" s="12">
        <v>0</v>
      </c>
      <c r="PU27" s="13"/>
      <c r="PV27" s="12">
        <v>0</v>
      </c>
      <c r="PW27" s="12">
        <v>0</v>
      </c>
      <c r="PX27" s="12">
        <v>0</v>
      </c>
      <c r="PY27" s="12">
        <v>0</v>
      </c>
      <c r="PZ27" s="13"/>
      <c r="QA27" s="12">
        <v>0</v>
      </c>
      <c r="QB27" s="12">
        <v>0</v>
      </c>
      <c r="QC27" s="12">
        <v>0</v>
      </c>
      <c r="QD27" s="12">
        <v>0</v>
      </c>
      <c r="QE27" s="13"/>
      <c r="QF27" s="12">
        <v>0</v>
      </c>
      <c r="QG27" s="12">
        <v>0</v>
      </c>
      <c r="QH27" s="12">
        <v>0</v>
      </c>
      <c r="QI27" s="12">
        <v>0</v>
      </c>
      <c r="QJ27" s="13"/>
      <c r="QK27" s="12">
        <v>0</v>
      </c>
      <c r="QL27" s="12">
        <v>0</v>
      </c>
      <c r="QM27" s="12">
        <v>0</v>
      </c>
      <c r="QN27" s="12">
        <v>0</v>
      </c>
      <c r="QO27" s="13"/>
      <c r="QP27" s="12">
        <v>0</v>
      </c>
      <c r="QQ27" s="12">
        <v>0</v>
      </c>
      <c r="QR27" s="12">
        <v>0</v>
      </c>
      <c r="QS27" s="12">
        <v>0</v>
      </c>
      <c r="QT27" s="13"/>
      <c r="QU27" s="12">
        <v>0</v>
      </c>
      <c r="QV27" s="12">
        <v>77500</v>
      </c>
      <c r="QW27" s="12">
        <v>0</v>
      </c>
      <c r="QX27" s="12">
        <v>77500</v>
      </c>
      <c r="QY27" s="13"/>
      <c r="QZ27" s="12">
        <v>11500</v>
      </c>
      <c r="RA27" s="12">
        <v>57500</v>
      </c>
      <c r="RB27" s="12">
        <v>0</v>
      </c>
      <c r="RC27" s="12">
        <v>57500</v>
      </c>
      <c r="RD27" s="13"/>
      <c r="RE27" s="12">
        <v>27</v>
      </c>
      <c r="RF27" s="12">
        <v>650000</v>
      </c>
      <c r="RG27" s="12">
        <v>0</v>
      </c>
      <c r="RH27" s="12">
        <v>650000</v>
      </c>
      <c r="RI27" s="13"/>
      <c r="RJ27" s="12">
        <v>0</v>
      </c>
      <c r="RK27" s="12">
        <v>107970</v>
      </c>
      <c r="RL27" s="12">
        <v>0</v>
      </c>
      <c r="RM27" s="12">
        <v>107970</v>
      </c>
      <c r="RN27" s="13"/>
      <c r="RO27" s="12">
        <v>0</v>
      </c>
      <c r="RP27" s="12">
        <v>10000</v>
      </c>
      <c r="RQ27" s="12">
        <v>0</v>
      </c>
      <c r="RR27" s="12">
        <v>10000</v>
      </c>
      <c r="RS27" s="13"/>
      <c r="RT27" s="12">
        <v>0</v>
      </c>
      <c r="RU27" s="12">
        <v>750000</v>
      </c>
      <c r="RV27" s="12">
        <v>0</v>
      </c>
      <c r="RW27" s="12">
        <v>750000</v>
      </c>
      <c r="RX27" s="13"/>
      <c r="RY27" s="12">
        <v>0</v>
      </c>
      <c r="RZ27" s="12">
        <v>475000</v>
      </c>
      <c r="SA27" s="12">
        <v>0</v>
      </c>
      <c r="SB27" s="12">
        <v>475000</v>
      </c>
      <c r="SC27" s="13"/>
      <c r="SD27" s="12">
        <v>1</v>
      </c>
      <c r="SE27" s="12">
        <v>100000</v>
      </c>
      <c r="SF27" s="12">
        <v>0</v>
      </c>
      <c r="SG27" s="12">
        <v>100000</v>
      </c>
      <c r="SH27" s="13"/>
      <c r="SI27" s="12">
        <v>1</v>
      </c>
      <c r="SJ27" s="12">
        <v>25000</v>
      </c>
      <c r="SK27" s="12">
        <v>0</v>
      </c>
      <c r="SL27" s="12">
        <v>25000</v>
      </c>
      <c r="SM27" s="13"/>
      <c r="SN27" s="12">
        <v>1</v>
      </c>
      <c r="SO27" s="12">
        <v>600000</v>
      </c>
      <c r="SP27" s="12">
        <v>0</v>
      </c>
      <c r="SQ27" s="12">
        <v>600000</v>
      </c>
      <c r="SR27" s="13"/>
      <c r="SS27" s="12">
        <v>1</v>
      </c>
      <c r="ST27" s="12">
        <v>100000</v>
      </c>
      <c r="SU27" s="12">
        <v>0</v>
      </c>
      <c r="SV27" s="12">
        <v>100000</v>
      </c>
      <c r="SW27" s="13"/>
      <c r="SX27" s="12">
        <v>14</v>
      </c>
      <c r="SY27" s="12">
        <v>350000</v>
      </c>
      <c r="SZ27" s="12">
        <v>0</v>
      </c>
      <c r="TA27" s="12">
        <v>350000</v>
      </c>
      <c r="TB27" s="13"/>
      <c r="TC27" s="12">
        <v>14</v>
      </c>
      <c r="TD27" s="12">
        <v>168000</v>
      </c>
      <c r="TE27" s="12">
        <v>0</v>
      </c>
      <c r="TF27" s="12">
        <v>168000</v>
      </c>
      <c r="TG27" s="13"/>
      <c r="TH27" s="12">
        <v>23</v>
      </c>
      <c r="TI27" s="12">
        <v>23000</v>
      </c>
      <c r="TJ27" s="12">
        <v>0</v>
      </c>
      <c r="TK27" s="12">
        <v>23000</v>
      </c>
      <c r="TL27" s="13"/>
      <c r="TM27" s="12">
        <v>5089731.1713176491</v>
      </c>
      <c r="TN27" s="12">
        <v>10357927.714670779</v>
      </c>
      <c r="TO27" s="12">
        <v>0</v>
      </c>
      <c r="TP27" s="12">
        <v>10357927.714670779</v>
      </c>
      <c r="TQ27" s="13"/>
      <c r="TR27" s="12">
        <v>0</v>
      </c>
      <c r="TS27" s="12">
        <v>0</v>
      </c>
      <c r="TT27" s="12">
        <v>0</v>
      </c>
      <c r="TU27" s="12">
        <v>0</v>
      </c>
      <c r="TV27" s="13"/>
      <c r="TW27" s="12">
        <v>0</v>
      </c>
      <c r="TX27" s="12">
        <v>0</v>
      </c>
      <c r="TY27" s="12">
        <v>0</v>
      </c>
      <c r="TZ27" s="12">
        <v>0</v>
      </c>
      <c r="UA27" s="13"/>
      <c r="UB27" s="12">
        <v>1</v>
      </c>
      <c r="UC27" s="12">
        <v>134042.5</v>
      </c>
      <c r="UD27" s="12">
        <v>0</v>
      </c>
      <c r="UE27" s="12">
        <v>134042.5</v>
      </c>
      <c r="UF27" s="13"/>
      <c r="UG27" s="12">
        <v>0</v>
      </c>
      <c r="UH27" s="12">
        <v>0</v>
      </c>
      <c r="UI27" s="12">
        <v>0</v>
      </c>
      <c r="UJ27" s="12">
        <v>0</v>
      </c>
      <c r="UK27" s="13"/>
      <c r="UL27" s="12">
        <v>0</v>
      </c>
      <c r="UM27" s="12">
        <v>0</v>
      </c>
      <c r="UN27" s="12">
        <v>0</v>
      </c>
      <c r="UO27" s="12">
        <v>0</v>
      </c>
      <c r="UP27" s="13"/>
      <c r="UQ27" s="12">
        <v>0</v>
      </c>
      <c r="UR27" s="12">
        <v>2025000</v>
      </c>
      <c r="US27" s="12">
        <v>0</v>
      </c>
      <c r="UT27" s="12">
        <v>2025000</v>
      </c>
      <c r="UU27" s="13"/>
      <c r="UV27" s="12">
        <v>0</v>
      </c>
      <c r="UW27" s="12">
        <v>3038250</v>
      </c>
      <c r="UX27" s="12">
        <v>0</v>
      </c>
      <c r="UY27" s="12">
        <v>3038250</v>
      </c>
      <c r="UZ27" s="13"/>
      <c r="VA27" s="12">
        <v>0</v>
      </c>
      <c r="VB27" s="12">
        <v>0</v>
      </c>
      <c r="VC27" s="12">
        <v>0</v>
      </c>
      <c r="VD27" s="12">
        <v>0</v>
      </c>
      <c r="VE27" s="13"/>
      <c r="VF27" s="12">
        <v>0</v>
      </c>
      <c r="VG27" s="12">
        <v>0</v>
      </c>
      <c r="VH27" s="12">
        <v>0</v>
      </c>
      <c r="VI27" s="12">
        <v>0</v>
      </c>
      <c r="VJ27" s="13"/>
      <c r="VK27" s="12">
        <v>0</v>
      </c>
      <c r="VL27" s="12">
        <v>35169250.214670777</v>
      </c>
      <c r="VM27" s="12">
        <v>0</v>
      </c>
      <c r="VN27" s="12">
        <v>35169250.214670777</v>
      </c>
      <c r="VO27" s="13"/>
    </row>
    <row r="28" spans="1:587" ht="16.5" hidden="1">
      <c r="A28" s="10">
        <v>22</v>
      </c>
      <c r="B28" s="11" t="s">
        <v>24</v>
      </c>
      <c r="C28" s="12">
        <v>25</v>
      </c>
      <c r="D28" s="12">
        <v>67200</v>
      </c>
      <c r="E28" s="12">
        <v>0</v>
      </c>
      <c r="F28" s="12">
        <v>67200</v>
      </c>
      <c r="G28" s="13"/>
      <c r="H28" s="12">
        <v>0</v>
      </c>
      <c r="I28" s="12">
        <v>0</v>
      </c>
      <c r="J28" s="12">
        <v>0</v>
      </c>
      <c r="K28" s="12">
        <v>0</v>
      </c>
      <c r="L28" s="13"/>
      <c r="M28" s="12">
        <v>0</v>
      </c>
      <c r="N28" s="12">
        <v>0</v>
      </c>
      <c r="O28" s="12">
        <v>0</v>
      </c>
      <c r="P28" s="12">
        <v>0</v>
      </c>
      <c r="Q28" s="13"/>
      <c r="R28" s="12">
        <v>1</v>
      </c>
      <c r="S28" s="12">
        <v>15000</v>
      </c>
      <c r="T28" s="12">
        <v>0</v>
      </c>
      <c r="U28" s="12">
        <v>15000</v>
      </c>
      <c r="V28" s="13"/>
      <c r="W28" s="12">
        <v>0</v>
      </c>
      <c r="X28" s="12">
        <v>0</v>
      </c>
      <c r="Y28" s="12">
        <v>0</v>
      </c>
      <c r="Z28" s="12">
        <v>0</v>
      </c>
      <c r="AA28" s="13"/>
      <c r="AB28" s="12">
        <v>0</v>
      </c>
      <c r="AC28" s="12">
        <v>0</v>
      </c>
      <c r="AD28" s="12">
        <v>0</v>
      </c>
      <c r="AE28" s="12">
        <v>0</v>
      </c>
      <c r="AF28" s="13"/>
      <c r="AG28" s="12">
        <v>0</v>
      </c>
      <c r="AH28" s="12">
        <v>0</v>
      </c>
      <c r="AI28" s="12">
        <v>0</v>
      </c>
      <c r="AJ28" s="12">
        <v>0</v>
      </c>
      <c r="AK28" s="13"/>
      <c r="AL28" s="12">
        <v>24</v>
      </c>
      <c r="AM28" s="12">
        <v>48000</v>
      </c>
      <c r="AN28" s="12">
        <v>0</v>
      </c>
      <c r="AO28" s="12">
        <v>48000</v>
      </c>
      <c r="AP28" s="13"/>
      <c r="AQ28" s="12">
        <v>217</v>
      </c>
      <c r="AR28" s="12">
        <v>542500</v>
      </c>
      <c r="AS28" s="12">
        <v>0</v>
      </c>
      <c r="AT28" s="12">
        <v>542500</v>
      </c>
      <c r="AU28" s="13"/>
      <c r="AV28" s="12">
        <v>31</v>
      </c>
      <c r="AW28" s="12">
        <v>217000</v>
      </c>
      <c r="AX28" s="12">
        <v>0</v>
      </c>
      <c r="AY28" s="12">
        <v>217000</v>
      </c>
      <c r="AZ28" s="13"/>
      <c r="BA28" s="12">
        <v>0</v>
      </c>
      <c r="BB28" s="12">
        <v>0</v>
      </c>
      <c r="BC28" s="12">
        <v>0</v>
      </c>
      <c r="BD28" s="12">
        <v>0</v>
      </c>
      <c r="BE28" s="13"/>
      <c r="BF28" s="12">
        <v>42</v>
      </c>
      <c r="BG28" s="12">
        <v>33600</v>
      </c>
      <c r="BH28" s="12">
        <v>0</v>
      </c>
      <c r="BI28" s="12">
        <v>33600</v>
      </c>
      <c r="BJ28" s="13"/>
      <c r="BK28" s="12">
        <v>114</v>
      </c>
      <c r="BL28" s="12">
        <v>85500</v>
      </c>
      <c r="BM28" s="12">
        <v>0</v>
      </c>
      <c r="BN28" s="12">
        <v>85500</v>
      </c>
      <c r="BO28" s="13"/>
      <c r="BP28" s="12">
        <v>10</v>
      </c>
      <c r="BQ28" s="12">
        <v>150000</v>
      </c>
      <c r="BR28" s="12">
        <v>0</v>
      </c>
      <c r="BS28" s="12">
        <v>150000</v>
      </c>
      <c r="BT28" s="13"/>
      <c r="BU28" s="12">
        <v>1</v>
      </c>
      <c r="BV28" s="12">
        <v>2462978</v>
      </c>
      <c r="BW28" s="12">
        <v>0</v>
      </c>
      <c r="BX28" s="12">
        <v>2462978</v>
      </c>
      <c r="BY28" s="13"/>
      <c r="BZ28" s="12">
        <v>0</v>
      </c>
      <c r="CA28" s="12">
        <v>0</v>
      </c>
      <c r="CB28" s="12">
        <v>0</v>
      </c>
      <c r="CC28" s="12">
        <v>0</v>
      </c>
      <c r="CD28" s="13"/>
      <c r="CE28" s="12">
        <v>0</v>
      </c>
      <c r="CF28" s="12">
        <v>0</v>
      </c>
      <c r="CG28" s="12">
        <v>0</v>
      </c>
      <c r="CH28" s="12">
        <v>0</v>
      </c>
      <c r="CI28" s="13"/>
      <c r="CJ28" s="12">
        <v>0</v>
      </c>
      <c r="CK28" s="12">
        <v>0</v>
      </c>
      <c r="CL28" s="12">
        <v>0</v>
      </c>
      <c r="CM28" s="12">
        <v>0</v>
      </c>
      <c r="CN28" s="13"/>
      <c r="CO28" s="12">
        <v>0</v>
      </c>
      <c r="CP28" s="12">
        <v>0</v>
      </c>
      <c r="CQ28" s="12">
        <v>0</v>
      </c>
      <c r="CR28" s="12">
        <v>0</v>
      </c>
      <c r="CS28" s="13"/>
      <c r="CT28" s="12">
        <v>0</v>
      </c>
      <c r="CU28" s="12">
        <v>0</v>
      </c>
      <c r="CV28" s="12">
        <v>0</v>
      </c>
      <c r="CW28" s="12">
        <v>0</v>
      </c>
      <c r="CX28" s="13"/>
      <c r="CY28" s="12">
        <v>0</v>
      </c>
      <c r="CZ28" s="12">
        <v>0</v>
      </c>
      <c r="DA28" s="12">
        <v>0</v>
      </c>
      <c r="DB28" s="12">
        <v>0</v>
      </c>
      <c r="DC28" s="13"/>
      <c r="DD28" s="12">
        <v>0</v>
      </c>
      <c r="DE28" s="12">
        <v>0</v>
      </c>
      <c r="DF28" s="12">
        <v>0</v>
      </c>
      <c r="DG28" s="12">
        <v>0</v>
      </c>
      <c r="DH28" s="13"/>
      <c r="DI28" s="12">
        <v>0</v>
      </c>
      <c r="DJ28" s="12">
        <v>0</v>
      </c>
      <c r="DK28" s="12">
        <v>0</v>
      </c>
      <c r="DL28" s="12">
        <v>0</v>
      </c>
      <c r="DM28" s="13"/>
      <c r="DN28" s="12">
        <v>6</v>
      </c>
      <c r="DO28" s="12">
        <v>600000</v>
      </c>
      <c r="DP28" s="12">
        <v>0</v>
      </c>
      <c r="DQ28" s="12">
        <v>600000</v>
      </c>
      <c r="DR28" s="13"/>
      <c r="DS28" s="12">
        <v>0</v>
      </c>
      <c r="DT28" s="12">
        <v>0</v>
      </c>
      <c r="DU28" s="12">
        <v>0</v>
      </c>
      <c r="DV28" s="12">
        <v>0</v>
      </c>
      <c r="DW28" s="13"/>
      <c r="DX28" s="12">
        <v>0</v>
      </c>
      <c r="DY28" s="12">
        <v>130000</v>
      </c>
      <c r="DZ28" s="12">
        <v>0</v>
      </c>
      <c r="EA28" s="12">
        <v>130000</v>
      </c>
      <c r="EB28" s="13"/>
      <c r="EC28" s="12">
        <v>0</v>
      </c>
      <c r="ED28" s="12">
        <v>0</v>
      </c>
      <c r="EE28" s="12">
        <v>0</v>
      </c>
      <c r="EF28" s="12">
        <v>0</v>
      </c>
      <c r="EG28" s="13"/>
      <c r="EH28" s="12">
        <v>0</v>
      </c>
      <c r="EI28" s="12">
        <v>0</v>
      </c>
      <c r="EJ28" s="12">
        <v>0</v>
      </c>
      <c r="EK28" s="12">
        <v>0</v>
      </c>
      <c r="EL28" s="13"/>
      <c r="EM28" s="12">
        <v>0</v>
      </c>
      <c r="EN28" s="12">
        <v>125000</v>
      </c>
      <c r="EO28" s="12">
        <v>0</v>
      </c>
      <c r="EP28" s="12">
        <v>125000</v>
      </c>
      <c r="EQ28" s="13"/>
      <c r="ER28" s="12">
        <v>1</v>
      </c>
      <c r="ES28" s="12">
        <v>200000</v>
      </c>
      <c r="ET28" s="12">
        <v>0</v>
      </c>
      <c r="EU28" s="12">
        <v>200000</v>
      </c>
      <c r="EV28" s="13"/>
      <c r="EW28" s="12">
        <v>1</v>
      </c>
      <c r="EX28" s="12">
        <v>50000</v>
      </c>
      <c r="EY28" s="12">
        <v>0</v>
      </c>
      <c r="EZ28" s="12">
        <v>50000</v>
      </c>
      <c r="FA28" s="13"/>
      <c r="FB28" s="12">
        <v>1</v>
      </c>
      <c r="FC28" s="12">
        <v>50000</v>
      </c>
      <c r="FD28" s="12">
        <v>0</v>
      </c>
      <c r="FE28" s="12">
        <v>50000</v>
      </c>
      <c r="FF28" s="13"/>
      <c r="FG28" s="12">
        <v>3</v>
      </c>
      <c r="FH28" s="12">
        <v>150000</v>
      </c>
      <c r="FI28" s="12">
        <v>0</v>
      </c>
      <c r="FJ28" s="12">
        <v>150000</v>
      </c>
      <c r="FK28" s="13"/>
      <c r="FL28" s="12">
        <v>2</v>
      </c>
      <c r="FM28" s="12">
        <v>100000</v>
      </c>
      <c r="FN28" s="12">
        <v>0</v>
      </c>
      <c r="FO28" s="12">
        <v>100000</v>
      </c>
      <c r="FP28" s="13"/>
      <c r="FQ28" s="12">
        <v>0</v>
      </c>
      <c r="FR28" s="12">
        <v>0</v>
      </c>
      <c r="FS28" s="12">
        <v>0</v>
      </c>
      <c r="FT28" s="12">
        <v>0</v>
      </c>
      <c r="FU28" s="13"/>
      <c r="FV28" s="12">
        <v>0</v>
      </c>
      <c r="FW28" s="12">
        <v>0</v>
      </c>
      <c r="FX28" s="12">
        <v>0</v>
      </c>
      <c r="FY28" s="12">
        <v>0</v>
      </c>
      <c r="FZ28" s="13"/>
      <c r="GA28" s="12">
        <v>0</v>
      </c>
      <c r="GB28" s="12">
        <v>0</v>
      </c>
      <c r="GC28" s="12">
        <v>0</v>
      </c>
      <c r="GD28" s="12">
        <v>0</v>
      </c>
      <c r="GE28" s="13"/>
      <c r="GF28" s="12">
        <v>3</v>
      </c>
      <c r="GG28" s="12">
        <v>2400</v>
      </c>
      <c r="GH28" s="12">
        <v>0</v>
      </c>
      <c r="GI28" s="12">
        <v>2400</v>
      </c>
      <c r="GJ28" s="13"/>
      <c r="GK28" s="12">
        <v>322</v>
      </c>
      <c r="GL28" s="12">
        <v>96600</v>
      </c>
      <c r="GM28" s="12">
        <v>0</v>
      </c>
      <c r="GN28" s="12">
        <v>96600</v>
      </c>
      <c r="GO28" s="13"/>
      <c r="GP28" s="12">
        <v>0</v>
      </c>
      <c r="GQ28" s="12">
        <v>17000</v>
      </c>
      <c r="GR28" s="12">
        <v>0</v>
      </c>
      <c r="GS28" s="12">
        <v>17000</v>
      </c>
      <c r="GT28" s="13"/>
      <c r="GU28" s="12">
        <v>1</v>
      </c>
      <c r="GV28" s="12">
        <v>250000</v>
      </c>
      <c r="GW28" s="12">
        <v>0</v>
      </c>
      <c r="GX28" s="12">
        <v>250000</v>
      </c>
      <c r="GY28" s="13"/>
      <c r="GZ28" s="12">
        <v>77</v>
      </c>
      <c r="HA28" s="12">
        <v>385000</v>
      </c>
      <c r="HB28" s="12">
        <v>0</v>
      </c>
      <c r="HC28" s="12">
        <v>385000</v>
      </c>
      <c r="HD28" s="13"/>
      <c r="HE28" s="12">
        <v>0</v>
      </c>
      <c r="HF28" s="12">
        <v>0</v>
      </c>
      <c r="HG28" s="12">
        <v>0</v>
      </c>
      <c r="HH28" s="12">
        <v>0</v>
      </c>
      <c r="HI28" s="13"/>
      <c r="HJ28" s="12">
        <v>37</v>
      </c>
      <c r="HK28" s="12">
        <v>555000</v>
      </c>
      <c r="HL28" s="12">
        <v>0</v>
      </c>
      <c r="HM28" s="12">
        <v>555000</v>
      </c>
      <c r="HN28" s="13"/>
      <c r="HO28" s="12">
        <v>1300</v>
      </c>
      <c r="HP28" s="12">
        <v>377000</v>
      </c>
      <c r="HQ28" s="12">
        <v>0</v>
      </c>
      <c r="HR28" s="12">
        <v>377000</v>
      </c>
      <c r="HS28" s="13"/>
      <c r="HT28" s="12">
        <v>0</v>
      </c>
      <c r="HU28" s="12">
        <v>54000</v>
      </c>
      <c r="HV28" s="12">
        <v>0</v>
      </c>
      <c r="HW28" s="12">
        <v>54000</v>
      </c>
      <c r="HX28" s="13"/>
      <c r="HY28" s="12">
        <v>0</v>
      </c>
      <c r="HZ28" s="12">
        <v>0</v>
      </c>
      <c r="IA28" s="12">
        <v>0</v>
      </c>
      <c r="IB28" s="12">
        <v>0</v>
      </c>
      <c r="IC28" s="13"/>
      <c r="ID28" s="12">
        <v>0</v>
      </c>
      <c r="IE28" s="12">
        <v>0</v>
      </c>
      <c r="IF28" s="12">
        <v>0</v>
      </c>
      <c r="IG28" s="12">
        <v>0</v>
      </c>
      <c r="IH28" s="13"/>
      <c r="II28" s="12">
        <v>0</v>
      </c>
      <c r="IJ28" s="12">
        <v>40400</v>
      </c>
      <c r="IK28" s="12">
        <v>0</v>
      </c>
      <c r="IL28" s="12">
        <v>40400</v>
      </c>
      <c r="IM28" s="13"/>
      <c r="IN28" s="12">
        <v>400</v>
      </c>
      <c r="IO28" s="12">
        <v>9332</v>
      </c>
      <c r="IP28" s="12">
        <v>0</v>
      </c>
      <c r="IQ28" s="12">
        <v>9332</v>
      </c>
      <c r="IR28" s="13"/>
      <c r="IS28" s="12">
        <v>0</v>
      </c>
      <c r="IT28" s="12">
        <v>0</v>
      </c>
      <c r="IU28" s="12">
        <v>0</v>
      </c>
      <c r="IV28" s="12">
        <v>0</v>
      </c>
      <c r="IW28" s="13"/>
      <c r="IX28" s="12"/>
      <c r="IY28" s="12">
        <v>0</v>
      </c>
      <c r="IZ28" s="12">
        <v>0</v>
      </c>
      <c r="JA28" s="12">
        <v>0</v>
      </c>
      <c r="JB28" s="13"/>
      <c r="JC28" s="12">
        <v>0</v>
      </c>
      <c r="JD28" s="12">
        <v>0</v>
      </c>
      <c r="JE28" s="12">
        <v>0</v>
      </c>
      <c r="JF28" s="12">
        <v>0</v>
      </c>
      <c r="JG28" s="13"/>
      <c r="JH28" s="12"/>
      <c r="JI28" s="12">
        <v>0</v>
      </c>
      <c r="JJ28" s="12">
        <v>0</v>
      </c>
      <c r="JK28" s="12">
        <v>0</v>
      </c>
      <c r="JL28" s="13"/>
      <c r="JM28" s="12"/>
      <c r="JN28" s="12">
        <v>0</v>
      </c>
      <c r="JO28" s="12">
        <v>0</v>
      </c>
      <c r="JP28" s="12">
        <v>0</v>
      </c>
      <c r="JQ28" s="13"/>
      <c r="JR28" s="12"/>
      <c r="JS28" s="12">
        <v>1370690</v>
      </c>
      <c r="JT28" s="12">
        <v>0</v>
      </c>
      <c r="JU28" s="12">
        <v>1370690</v>
      </c>
      <c r="JV28" s="13"/>
      <c r="JW28" s="12"/>
      <c r="JX28" s="12">
        <v>0</v>
      </c>
      <c r="JY28" s="12">
        <v>0</v>
      </c>
      <c r="JZ28" s="12">
        <v>0</v>
      </c>
      <c r="KA28" s="13"/>
      <c r="KB28" s="12">
        <v>346.4</v>
      </c>
      <c r="KC28" s="12">
        <v>69280</v>
      </c>
      <c r="KD28" s="12">
        <v>0</v>
      </c>
      <c r="KE28" s="12">
        <v>69280</v>
      </c>
      <c r="KF28" s="13"/>
      <c r="KG28" s="12">
        <v>0</v>
      </c>
      <c r="KH28" s="12">
        <v>0</v>
      </c>
      <c r="KI28" s="12">
        <v>0</v>
      </c>
      <c r="KJ28" s="12">
        <v>0</v>
      </c>
      <c r="KK28" s="13"/>
      <c r="KL28" s="12">
        <v>0</v>
      </c>
      <c r="KM28" s="12">
        <v>0</v>
      </c>
      <c r="KN28" s="12">
        <v>0</v>
      </c>
      <c r="KO28" s="12">
        <v>0</v>
      </c>
      <c r="KP28" s="13"/>
      <c r="KQ28" s="12">
        <v>0</v>
      </c>
      <c r="KR28" s="12">
        <v>0</v>
      </c>
      <c r="KS28" s="12">
        <v>0</v>
      </c>
      <c r="KT28" s="12">
        <v>0</v>
      </c>
      <c r="KU28" s="13"/>
      <c r="KV28" s="12">
        <v>0</v>
      </c>
      <c r="KW28" s="89">
        <v>0</v>
      </c>
      <c r="KX28" s="12">
        <v>0</v>
      </c>
      <c r="KY28" s="12">
        <v>0</v>
      </c>
      <c r="KZ28" s="13"/>
      <c r="LA28" s="12">
        <v>0</v>
      </c>
      <c r="LB28" s="12">
        <v>0</v>
      </c>
      <c r="LC28" s="12">
        <v>0</v>
      </c>
      <c r="LD28" s="12">
        <v>0</v>
      </c>
      <c r="LE28" s="13"/>
      <c r="LF28" s="12">
        <v>0</v>
      </c>
      <c r="LG28" s="12">
        <v>0</v>
      </c>
      <c r="LH28" s="12">
        <v>0</v>
      </c>
      <c r="LI28" s="12">
        <v>0</v>
      </c>
      <c r="LJ28" s="13"/>
      <c r="LK28" s="12">
        <v>0</v>
      </c>
      <c r="LL28" s="12">
        <v>0</v>
      </c>
      <c r="LM28" s="12">
        <v>0</v>
      </c>
      <c r="LN28" s="12">
        <v>0</v>
      </c>
      <c r="LO28" s="13"/>
      <c r="LP28" s="12">
        <v>969</v>
      </c>
      <c r="LQ28" s="12">
        <v>242250</v>
      </c>
      <c r="LR28" s="12">
        <v>0</v>
      </c>
      <c r="LS28" s="12">
        <v>242250</v>
      </c>
      <c r="LT28" s="13"/>
      <c r="LU28" s="12">
        <v>0</v>
      </c>
      <c r="LV28" s="12">
        <v>0</v>
      </c>
      <c r="LW28" s="12">
        <v>0</v>
      </c>
      <c r="LX28" s="12">
        <v>0</v>
      </c>
      <c r="LY28" s="13"/>
      <c r="LZ28" s="12">
        <v>0</v>
      </c>
      <c r="MA28" s="12">
        <v>0</v>
      </c>
      <c r="MB28" s="12">
        <v>0</v>
      </c>
      <c r="MC28" s="12">
        <v>0</v>
      </c>
      <c r="MD28" s="13"/>
      <c r="ME28" s="12">
        <v>0</v>
      </c>
      <c r="MF28" s="12">
        <v>0</v>
      </c>
      <c r="MG28" s="12">
        <v>0</v>
      </c>
      <c r="MH28" s="12">
        <v>0</v>
      </c>
      <c r="MI28" s="13"/>
      <c r="MJ28" s="12">
        <v>0</v>
      </c>
      <c r="MK28" s="12">
        <v>0</v>
      </c>
      <c r="ML28" s="12">
        <v>0</v>
      </c>
      <c r="MM28" s="12">
        <v>0</v>
      </c>
      <c r="MN28" s="13"/>
      <c r="MO28" s="12">
        <v>10</v>
      </c>
      <c r="MP28" s="12">
        <v>423480</v>
      </c>
      <c r="MQ28" s="12">
        <v>0</v>
      </c>
      <c r="MR28" s="12">
        <v>423480</v>
      </c>
      <c r="MS28" s="13"/>
      <c r="MT28" s="12">
        <v>0</v>
      </c>
      <c r="MU28" s="12">
        <v>0</v>
      </c>
      <c r="MV28" s="12">
        <v>0</v>
      </c>
      <c r="MW28" s="12">
        <v>0</v>
      </c>
      <c r="MX28" s="13"/>
      <c r="MY28" s="12">
        <v>30</v>
      </c>
      <c r="MZ28" s="12">
        <v>75000</v>
      </c>
      <c r="NA28" s="12">
        <v>0</v>
      </c>
      <c r="NB28" s="12">
        <v>75000</v>
      </c>
      <c r="NC28" s="13"/>
      <c r="ND28" s="12">
        <v>0</v>
      </c>
      <c r="NE28" s="12">
        <v>0</v>
      </c>
      <c r="NF28" s="12">
        <v>0</v>
      </c>
      <c r="NG28" s="12">
        <v>0</v>
      </c>
      <c r="NH28" s="13"/>
      <c r="NI28" s="12">
        <v>1555</v>
      </c>
      <c r="NJ28" s="12">
        <v>111910</v>
      </c>
      <c r="NK28" s="12">
        <v>0</v>
      </c>
      <c r="NL28" s="12">
        <v>111910</v>
      </c>
      <c r="NM28" s="13"/>
      <c r="NN28" s="12">
        <v>7</v>
      </c>
      <c r="NO28" s="12">
        <v>70000</v>
      </c>
      <c r="NP28" s="12">
        <v>0</v>
      </c>
      <c r="NQ28" s="12">
        <v>70000</v>
      </c>
      <c r="NR28" s="13"/>
      <c r="NS28" s="12">
        <v>0</v>
      </c>
      <c r="NT28" s="12">
        <v>0</v>
      </c>
      <c r="NU28" s="12">
        <v>0</v>
      </c>
      <c r="NV28" s="12">
        <v>0</v>
      </c>
      <c r="NW28" s="13"/>
      <c r="NX28" s="12">
        <v>0</v>
      </c>
      <c r="NY28" s="12">
        <v>0</v>
      </c>
      <c r="NZ28" s="12">
        <v>0</v>
      </c>
      <c r="OA28" s="12">
        <v>0</v>
      </c>
      <c r="OB28" s="13"/>
      <c r="OC28" s="12">
        <v>0</v>
      </c>
      <c r="OD28" s="12">
        <v>0</v>
      </c>
      <c r="OE28" s="12">
        <v>0</v>
      </c>
      <c r="OF28" s="12">
        <v>0</v>
      </c>
      <c r="OG28" s="13"/>
      <c r="OH28" s="12">
        <v>0</v>
      </c>
      <c r="OI28" s="12">
        <v>0</v>
      </c>
      <c r="OJ28" s="12">
        <v>0</v>
      </c>
      <c r="OK28" s="12">
        <v>0</v>
      </c>
      <c r="OL28" s="13"/>
      <c r="OM28" s="12">
        <v>0</v>
      </c>
      <c r="ON28" s="12">
        <v>0</v>
      </c>
      <c r="OO28" s="12">
        <v>0</v>
      </c>
      <c r="OP28" s="12">
        <v>0</v>
      </c>
      <c r="OQ28" s="13"/>
      <c r="OR28" s="12">
        <v>0</v>
      </c>
      <c r="OS28" s="12">
        <v>0</v>
      </c>
      <c r="OT28" s="12">
        <v>0</v>
      </c>
      <c r="OU28" s="12">
        <v>0</v>
      </c>
      <c r="OV28" s="13"/>
      <c r="OW28" s="12">
        <v>0</v>
      </c>
      <c r="OX28" s="12">
        <v>0</v>
      </c>
      <c r="OY28" s="12">
        <v>0</v>
      </c>
      <c r="OZ28" s="12">
        <v>0</v>
      </c>
      <c r="PA28" s="13"/>
      <c r="PB28" s="12">
        <v>0</v>
      </c>
      <c r="PC28" s="12">
        <v>0</v>
      </c>
      <c r="PD28" s="12">
        <v>0</v>
      </c>
      <c r="PE28" s="12">
        <v>0</v>
      </c>
      <c r="PF28" s="13"/>
      <c r="PG28" s="12">
        <v>0</v>
      </c>
      <c r="PH28" s="12">
        <v>20000</v>
      </c>
      <c r="PI28" s="12">
        <v>0</v>
      </c>
      <c r="PJ28" s="12">
        <v>20000</v>
      </c>
      <c r="PK28" s="13"/>
      <c r="PL28" s="12">
        <v>0</v>
      </c>
      <c r="PM28" s="12">
        <v>0</v>
      </c>
      <c r="PN28" s="12">
        <v>0</v>
      </c>
      <c r="PO28" s="12">
        <v>0</v>
      </c>
      <c r="PP28" s="13"/>
      <c r="PQ28" s="12">
        <v>0</v>
      </c>
      <c r="PR28" s="12">
        <v>0</v>
      </c>
      <c r="PS28" s="12">
        <v>0</v>
      </c>
      <c r="PT28" s="12">
        <v>0</v>
      </c>
      <c r="PU28" s="13"/>
      <c r="PV28" s="12">
        <v>0</v>
      </c>
      <c r="PW28" s="12">
        <v>0</v>
      </c>
      <c r="PX28" s="12">
        <v>0</v>
      </c>
      <c r="PY28" s="12">
        <v>0</v>
      </c>
      <c r="PZ28" s="13"/>
      <c r="QA28" s="12">
        <v>0</v>
      </c>
      <c r="QB28" s="12">
        <v>0</v>
      </c>
      <c r="QC28" s="12">
        <v>0</v>
      </c>
      <c r="QD28" s="12">
        <v>0</v>
      </c>
      <c r="QE28" s="13"/>
      <c r="QF28" s="12">
        <v>0</v>
      </c>
      <c r="QG28" s="12">
        <v>0</v>
      </c>
      <c r="QH28" s="12">
        <v>0</v>
      </c>
      <c r="QI28" s="12">
        <v>0</v>
      </c>
      <c r="QJ28" s="13"/>
      <c r="QK28" s="12">
        <v>0</v>
      </c>
      <c r="QL28" s="12">
        <v>0</v>
      </c>
      <c r="QM28" s="12">
        <v>0</v>
      </c>
      <c r="QN28" s="12">
        <v>0</v>
      </c>
      <c r="QO28" s="13"/>
      <c r="QP28" s="12">
        <v>0</v>
      </c>
      <c r="QQ28" s="12">
        <v>0</v>
      </c>
      <c r="QR28" s="12">
        <v>0</v>
      </c>
      <c r="QS28" s="12">
        <v>0</v>
      </c>
      <c r="QT28" s="13"/>
      <c r="QU28" s="12">
        <v>0</v>
      </c>
      <c r="QV28" s="12">
        <v>45000</v>
      </c>
      <c r="QW28" s="12">
        <v>0</v>
      </c>
      <c r="QX28" s="12">
        <v>45000</v>
      </c>
      <c r="QY28" s="13"/>
      <c r="QZ28" s="12">
        <v>5000</v>
      </c>
      <c r="RA28" s="12">
        <v>25000</v>
      </c>
      <c r="RB28" s="12">
        <v>0</v>
      </c>
      <c r="RC28" s="12">
        <v>25000</v>
      </c>
      <c r="RD28" s="13"/>
      <c r="RE28" s="12">
        <v>11</v>
      </c>
      <c r="RF28" s="12">
        <v>350000</v>
      </c>
      <c r="RG28" s="12">
        <v>0</v>
      </c>
      <c r="RH28" s="12">
        <v>350000</v>
      </c>
      <c r="RI28" s="13"/>
      <c r="RJ28" s="12">
        <v>0</v>
      </c>
      <c r="RK28" s="12">
        <v>39530</v>
      </c>
      <c r="RL28" s="12">
        <v>0</v>
      </c>
      <c r="RM28" s="12">
        <v>39530</v>
      </c>
      <c r="RN28" s="13"/>
      <c r="RO28" s="12">
        <v>0</v>
      </c>
      <c r="RP28" s="12">
        <v>10000</v>
      </c>
      <c r="RQ28" s="12">
        <v>0</v>
      </c>
      <c r="RR28" s="12">
        <v>10000</v>
      </c>
      <c r="RS28" s="13"/>
      <c r="RT28" s="12">
        <v>0</v>
      </c>
      <c r="RU28" s="12">
        <v>750000</v>
      </c>
      <c r="RV28" s="12">
        <v>0</v>
      </c>
      <c r="RW28" s="12">
        <v>750000</v>
      </c>
      <c r="RX28" s="13"/>
      <c r="RY28" s="12">
        <v>0</v>
      </c>
      <c r="RZ28" s="12">
        <v>475000</v>
      </c>
      <c r="SA28" s="12">
        <v>0</v>
      </c>
      <c r="SB28" s="12">
        <v>475000</v>
      </c>
      <c r="SC28" s="13"/>
      <c r="SD28" s="12">
        <v>1</v>
      </c>
      <c r="SE28" s="12">
        <v>100000</v>
      </c>
      <c r="SF28" s="12">
        <v>0</v>
      </c>
      <c r="SG28" s="12">
        <v>100000</v>
      </c>
      <c r="SH28" s="13"/>
      <c r="SI28" s="12">
        <v>1</v>
      </c>
      <c r="SJ28" s="12">
        <v>25000</v>
      </c>
      <c r="SK28" s="12">
        <v>0</v>
      </c>
      <c r="SL28" s="12">
        <v>25000</v>
      </c>
      <c r="SM28" s="13"/>
      <c r="SN28" s="12">
        <v>1</v>
      </c>
      <c r="SO28" s="12">
        <v>600000</v>
      </c>
      <c r="SP28" s="12">
        <v>0</v>
      </c>
      <c r="SQ28" s="12">
        <v>600000</v>
      </c>
      <c r="SR28" s="13"/>
      <c r="SS28" s="12">
        <v>1</v>
      </c>
      <c r="ST28" s="12">
        <v>100000</v>
      </c>
      <c r="SU28" s="12">
        <v>0</v>
      </c>
      <c r="SV28" s="12">
        <v>100000</v>
      </c>
      <c r="SW28" s="13"/>
      <c r="SX28" s="12">
        <v>5</v>
      </c>
      <c r="SY28" s="12">
        <v>125000</v>
      </c>
      <c r="SZ28" s="12">
        <v>0</v>
      </c>
      <c r="TA28" s="12">
        <v>125000</v>
      </c>
      <c r="TB28" s="13"/>
      <c r="TC28" s="12">
        <v>5</v>
      </c>
      <c r="TD28" s="12">
        <v>60000</v>
      </c>
      <c r="TE28" s="12">
        <v>0</v>
      </c>
      <c r="TF28" s="12">
        <v>60000</v>
      </c>
      <c r="TG28" s="13"/>
      <c r="TH28" s="12">
        <v>463</v>
      </c>
      <c r="TI28" s="12">
        <v>463000</v>
      </c>
      <c r="TJ28" s="12">
        <v>0</v>
      </c>
      <c r="TK28" s="12">
        <v>463000</v>
      </c>
      <c r="TL28" s="13"/>
      <c r="TM28" s="12">
        <v>1511690.7775619852</v>
      </c>
      <c r="TN28" s="12">
        <v>3076387.194899315</v>
      </c>
      <c r="TO28" s="12">
        <v>0</v>
      </c>
      <c r="TP28" s="12">
        <v>3076387.194899315</v>
      </c>
      <c r="TQ28" s="13"/>
      <c r="TR28" s="12">
        <v>0</v>
      </c>
      <c r="TS28" s="12">
        <v>0</v>
      </c>
      <c r="TT28" s="12">
        <v>0</v>
      </c>
      <c r="TU28" s="12">
        <v>0</v>
      </c>
      <c r="TV28" s="13"/>
      <c r="TW28" s="12">
        <v>0</v>
      </c>
      <c r="TX28" s="12">
        <v>0</v>
      </c>
      <c r="TY28" s="12">
        <v>0</v>
      </c>
      <c r="TZ28" s="12">
        <v>0</v>
      </c>
      <c r="UA28" s="13"/>
      <c r="UB28" s="12">
        <v>1</v>
      </c>
      <c r="UC28" s="12">
        <v>134042.5</v>
      </c>
      <c r="UD28" s="12">
        <v>0</v>
      </c>
      <c r="UE28" s="12">
        <v>134042.5</v>
      </c>
      <c r="UF28" s="13"/>
      <c r="UG28" s="12">
        <v>0</v>
      </c>
      <c r="UH28" s="12">
        <v>0</v>
      </c>
      <c r="UI28" s="12">
        <v>0</v>
      </c>
      <c r="UJ28" s="12">
        <v>0</v>
      </c>
      <c r="UK28" s="13"/>
      <c r="UL28" s="12">
        <v>0</v>
      </c>
      <c r="UM28" s="12">
        <v>0</v>
      </c>
      <c r="UN28" s="12">
        <v>0</v>
      </c>
      <c r="UO28" s="12">
        <v>0</v>
      </c>
      <c r="UP28" s="13"/>
      <c r="UQ28" s="12">
        <v>0</v>
      </c>
      <c r="UR28" s="12">
        <v>975000</v>
      </c>
      <c r="US28" s="12">
        <v>0</v>
      </c>
      <c r="UT28" s="12">
        <v>975000</v>
      </c>
      <c r="UU28" s="13"/>
      <c r="UV28" s="12">
        <v>0</v>
      </c>
      <c r="UW28" s="12">
        <v>1536750</v>
      </c>
      <c r="UX28" s="12">
        <v>0</v>
      </c>
      <c r="UY28" s="12">
        <v>1536750</v>
      </c>
      <c r="UZ28" s="13"/>
      <c r="VA28" s="12">
        <v>0</v>
      </c>
      <c r="VB28" s="12">
        <v>0</v>
      </c>
      <c r="VC28" s="12">
        <v>0</v>
      </c>
      <c r="VD28" s="12">
        <v>0</v>
      </c>
      <c r="VE28" s="13"/>
      <c r="VF28" s="12">
        <v>0</v>
      </c>
      <c r="VG28" s="12">
        <v>0</v>
      </c>
      <c r="VH28" s="12">
        <v>0</v>
      </c>
      <c r="VI28" s="12">
        <v>0</v>
      </c>
      <c r="VJ28" s="13"/>
      <c r="VK28" s="12">
        <v>0</v>
      </c>
      <c r="VL28" s="12">
        <v>18085829.694899313</v>
      </c>
      <c r="VM28" s="12">
        <v>0</v>
      </c>
      <c r="VN28" s="12">
        <v>18085829.694899313</v>
      </c>
      <c r="VO28" s="13"/>
    </row>
    <row r="29" spans="1:587" ht="16.5" hidden="1">
      <c r="A29" s="10">
        <v>23</v>
      </c>
      <c r="B29" s="11" t="s">
        <v>25</v>
      </c>
      <c r="C29" s="12">
        <v>30</v>
      </c>
      <c r="D29" s="12">
        <v>80640</v>
      </c>
      <c r="E29" s="12">
        <v>0</v>
      </c>
      <c r="F29" s="12">
        <v>80640</v>
      </c>
      <c r="G29" s="13"/>
      <c r="H29" s="12">
        <v>0</v>
      </c>
      <c r="I29" s="12">
        <v>0</v>
      </c>
      <c r="J29" s="12">
        <v>0</v>
      </c>
      <c r="K29" s="12">
        <v>0</v>
      </c>
      <c r="L29" s="13"/>
      <c r="M29" s="12">
        <v>0</v>
      </c>
      <c r="N29" s="12">
        <v>0</v>
      </c>
      <c r="O29" s="12">
        <v>0</v>
      </c>
      <c r="P29" s="12">
        <v>0</v>
      </c>
      <c r="Q29" s="13"/>
      <c r="R29" s="12">
        <v>1</v>
      </c>
      <c r="S29" s="12">
        <v>15000</v>
      </c>
      <c r="T29" s="12">
        <v>0</v>
      </c>
      <c r="U29" s="12">
        <v>15000</v>
      </c>
      <c r="V29" s="13"/>
      <c r="W29" s="12">
        <v>0</v>
      </c>
      <c r="X29" s="12">
        <v>0</v>
      </c>
      <c r="Y29" s="12">
        <v>0</v>
      </c>
      <c r="Z29" s="12">
        <v>0</v>
      </c>
      <c r="AA29" s="13"/>
      <c r="AB29" s="12">
        <v>406</v>
      </c>
      <c r="AC29" s="12">
        <v>2394000</v>
      </c>
      <c r="AD29" s="12">
        <v>0</v>
      </c>
      <c r="AE29" s="12">
        <v>2394000</v>
      </c>
      <c r="AF29" s="13"/>
      <c r="AG29" s="12">
        <v>0</v>
      </c>
      <c r="AH29" s="12">
        <v>365000</v>
      </c>
      <c r="AI29" s="12">
        <v>0</v>
      </c>
      <c r="AJ29" s="12">
        <v>365000</v>
      </c>
      <c r="AK29" s="13"/>
      <c r="AL29" s="12">
        <v>38</v>
      </c>
      <c r="AM29" s="12">
        <v>76000</v>
      </c>
      <c r="AN29" s="12">
        <v>0</v>
      </c>
      <c r="AO29" s="12">
        <v>76000</v>
      </c>
      <c r="AP29" s="13"/>
      <c r="AQ29" s="12">
        <v>702</v>
      </c>
      <c r="AR29" s="12">
        <v>1755000</v>
      </c>
      <c r="AS29" s="12">
        <v>0</v>
      </c>
      <c r="AT29" s="12">
        <v>1755000</v>
      </c>
      <c r="AU29" s="13"/>
      <c r="AV29" s="12">
        <v>42</v>
      </c>
      <c r="AW29" s="12">
        <v>294000</v>
      </c>
      <c r="AX29" s="12">
        <v>0</v>
      </c>
      <c r="AY29" s="12">
        <v>294000</v>
      </c>
      <c r="AZ29" s="13"/>
      <c r="BA29" s="12">
        <v>0</v>
      </c>
      <c r="BB29" s="12">
        <v>0</v>
      </c>
      <c r="BC29" s="12">
        <v>0</v>
      </c>
      <c r="BD29" s="12">
        <v>0</v>
      </c>
      <c r="BE29" s="13"/>
      <c r="BF29" s="12">
        <v>70</v>
      </c>
      <c r="BG29" s="12">
        <v>56000</v>
      </c>
      <c r="BH29" s="12">
        <v>0</v>
      </c>
      <c r="BI29" s="12">
        <v>56000</v>
      </c>
      <c r="BJ29" s="13"/>
      <c r="BK29" s="12">
        <v>273</v>
      </c>
      <c r="BL29" s="12">
        <v>204750</v>
      </c>
      <c r="BM29" s="12">
        <v>0</v>
      </c>
      <c r="BN29" s="12">
        <v>204750</v>
      </c>
      <c r="BO29" s="13"/>
      <c r="BP29" s="12">
        <v>25</v>
      </c>
      <c r="BQ29" s="12">
        <v>375000</v>
      </c>
      <c r="BR29" s="12">
        <v>0</v>
      </c>
      <c r="BS29" s="12">
        <v>375000</v>
      </c>
      <c r="BT29" s="13"/>
      <c r="BU29" s="12">
        <v>1</v>
      </c>
      <c r="BV29" s="12">
        <v>2462978</v>
      </c>
      <c r="BW29" s="12">
        <v>0</v>
      </c>
      <c r="BX29" s="12">
        <v>2462978</v>
      </c>
      <c r="BY29" s="13"/>
      <c r="BZ29" s="12">
        <v>0</v>
      </c>
      <c r="CA29" s="12">
        <v>0</v>
      </c>
      <c r="CB29" s="12">
        <v>0</v>
      </c>
      <c r="CC29" s="12">
        <v>0</v>
      </c>
      <c r="CD29" s="13"/>
      <c r="CE29" s="12">
        <v>0</v>
      </c>
      <c r="CF29" s="12">
        <v>0</v>
      </c>
      <c r="CG29" s="12">
        <v>0</v>
      </c>
      <c r="CH29" s="12">
        <v>0</v>
      </c>
      <c r="CI29" s="13"/>
      <c r="CJ29" s="12">
        <v>0</v>
      </c>
      <c r="CK29" s="12">
        <v>0</v>
      </c>
      <c r="CL29" s="12">
        <v>0</v>
      </c>
      <c r="CM29" s="12">
        <v>0</v>
      </c>
      <c r="CN29" s="13"/>
      <c r="CO29" s="12">
        <v>0</v>
      </c>
      <c r="CP29" s="12">
        <v>0</v>
      </c>
      <c r="CQ29" s="12">
        <v>0</v>
      </c>
      <c r="CR29" s="12">
        <v>0</v>
      </c>
      <c r="CS29" s="13"/>
      <c r="CT29" s="12">
        <v>0</v>
      </c>
      <c r="CU29" s="12">
        <v>0</v>
      </c>
      <c r="CV29" s="12">
        <v>0</v>
      </c>
      <c r="CW29" s="12">
        <v>0</v>
      </c>
      <c r="CX29" s="13"/>
      <c r="CY29" s="12">
        <v>0</v>
      </c>
      <c r="CZ29" s="12">
        <v>0</v>
      </c>
      <c r="DA29" s="12">
        <v>0</v>
      </c>
      <c r="DB29" s="12">
        <v>0</v>
      </c>
      <c r="DC29" s="13"/>
      <c r="DD29" s="12">
        <v>0</v>
      </c>
      <c r="DE29" s="12">
        <v>0</v>
      </c>
      <c r="DF29" s="12">
        <v>0</v>
      </c>
      <c r="DG29" s="12">
        <v>0</v>
      </c>
      <c r="DH29" s="13"/>
      <c r="DI29" s="12">
        <v>0</v>
      </c>
      <c r="DJ29" s="12">
        <v>0</v>
      </c>
      <c r="DK29" s="12">
        <v>0</v>
      </c>
      <c r="DL29" s="12">
        <v>0</v>
      </c>
      <c r="DM29" s="13"/>
      <c r="DN29" s="12">
        <v>15</v>
      </c>
      <c r="DO29" s="12">
        <v>1500000</v>
      </c>
      <c r="DP29" s="12">
        <v>0</v>
      </c>
      <c r="DQ29" s="12">
        <v>1500000</v>
      </c>
      <c r="DR29" s="13"/>
      <c r="DS29" s="12">
        <v>0</v>
      </c>
      <c r="DT29" s="12">
        <v>0</v>
      </c>
      <c r="DU29" s="12">
        <v>0</v>
      </c>
      <c r="DV29" s="12">
        <v>0</v>
      </c>
      <c r="DW29" s="13"/>
      <c r="DX29" s="12">
        <v>0</v>
      </c>
      <c r="DY29" s="12">
        <v>30000</v>
      </c>
      <c r="DZ29" s="12">
        <v>0</v>
      </c>
      <c r="EA29" s="12">
        <v>30000</v>
      </c>
      <c r="EB29" s="13"/>
      <c r="EC29" s="12">
        <v>0</v>
      </c>
      <c r="ED29" s="12">
        <v>0</v>
      </c>
      <c r="EE29" s="12">
        <v>0</v>
      </c>
      <c r="EF29" s="12">
        <v>0</v>
      </c>
      <c r="EG29" s="13"/>
      <c r="EH29" s="12">
        <v>0</v>
      </c>
      <c r="EI29" s="12">
        <v>0</v>
      </c>
      <c r="EJ29" s="12">
        <v>0</v>
      </c>
      <c r="EK29" s="12">
        <v>0</v>
      </c>
      <c r="EL29" s="13"/>
      <c r="EM29" s="12">
        <v>0</v>
      </c>
      <c r="EN29" s="12">
        <v>50000</v>
      </c>
      <c r="EO29" s="12">
        <v>0</v>
      </c>
      <c r="EP29" s="12">
        <v>50000</v>
      </c>
      <c r="EQ29" s="13"/>
      <c r="ER29" s="12">
        <v>0</v>
      </c>
      <c r="ES29" s="12">
        <v>0</v>
      </c>
      <c r="ET29" s="12">
        <v>0</v>
      </c>
      <c r="EU29" s="12">
        <v>0</v>
      </c>
      <c r="EV29" s="13"/>
      <c r="EW29" s="12">
        <v>1</v>
      </c>
      <c r="EX29" s="12">
        <v>50000</v>
      </c>
      <c r="EY29" s="12">
        <v>0</v>
      </c>
      <c r="EZ29" s="12">
        <v>50000</v>
      </c>
      <c r="FA29" s="13"/>
      <c r="FB29" s="12">
        <v>1</v>
      </c>
      <c r="FC29" s="12">
        <v>50000</v>
      </c>
      <c r="FD29" s="12">
        <v>0</v>
      </c>
      <c r="FE29" s="12">
        <v>50000</v>
      </c>
      <c r="FF29" s="13"/>
      <c r="FG29" s="12">
        <v>12</v>
      </c>
      <c r="FH29" s="12">
        <v>600000</v>
      </c>
      <c r="FI29" s="12">
        <v>0</v>
      </c>
      <c r="FJ29" s="12">
        <v>600000</v>
      </c>
      <c r="FK29" s="13"/>
      <c r="FL29" s="12">
        <v>0</v>
      </c>
      <c r="FM29" s="12">
        <v>0</v>
      </c>
      <c r="FN29" s="12">
        <v>0</v>
      </c>
      <c r="FO29" s="12">
        <v>0</v>
      </c>
      <c r="FP29" s="13"/>
      <c r="FQ29" s="12">
        <v>0</v>
      </c>
      <c r="FR29" s="12">
        <v>0</v>
      </c>
      <c r="FS29" s="12">
        <v>0</v>
      </c>
      <c r="FT29" s="12">
        <v>0</v>
      </c>
      <c r="FU29" s="13"/>
      <c r="FV29" s="12">
        <v>0</v>
      </c>
      <c r="FW29" s="12">
        <v>0</v>
      </c>
      <c r="FX29" s="12">
        <v>0</v>
      </c>
      <c r="FY29" s="12">
        <v>0</v>
      </c>
      <c r="FZ29" s="13"/>
      <c r="GA29" s="12">
        <v>0</v>
      </c>
      <c r="GB29" s="12">
        <v>0</v>
      </c>
      <c r="GC29" s="12">
        <v>0</v>
      </c>
      <c r="GD29" s="12">
        <v>0</v>
      </c>
      <c r="GE29" s="13"/>
      <c r="GF29" s="12">
        <v>104</v>
      </c>
      <c r="GG29" s="12">
        <v>90000</v>
      </c>
      <c r="GH29" s="12">
        <v>0</v>
      </c>
      <c r="GI29" s="12">
        <v>90000</v>
      </c>
      <c r="GJ29" s="13"/>
      <c r="GK29" s="12">
        <v>710</v>
      </c>
      <c r="GL29" s="12">
        <v>213000</v>
      </c>
      <c r="GM29" s="12">
        <v>0</v>
      </c>
      <c r="GN29" s="12">
        <v>213000</v>
      </c>
      <c r="GO29" s="13"/>
      <c r="GP29" s="12">
        <v>0</v>
      </c>
      <c r="GQ29" s="12">
        <v>17000</v>
      </c>
      <c r="GR29" s="12">
        <v>0</v>
      </c>
      <c r="GS29" s="12">
        <v>17000</v>
      </c>
      <c r="GT29" s="13"/>
      <c r="GU29" s="12">
        <v>0</v>
      </c>
      <c r="GV29" s="12">
        <v>0</v>
      </c>
      <c r="GW29" s="12">
        <v>0</v>
      </c>
      <c r="GX29" s="12">
        <v>0</v>
      </c>
      <c r="GY29" s="13"/>
      <c r="GZ29" s="12">
        <v>259</v>
      </c>
      <c r="HA29" s="12">
        <v>1295000</v>
      </c>
      <c r="HB29" s="12">
        <v>0</v>
      </c>
      <c r="HC29" s="12">
        <v>1295000</v>
      </c>
      <c r="HD29" s="13"/>
      <c r="HE29" s="12">
        <v>0</v>
      </c>
      <c r="HF29" s="12">
        <v>0</v>
      </c>
      <c r="HG29" s="12">
        <v>0</v>
      </c>
      <c r="HH29" s="12">
        <v>0</v>
      </c>
      <c r="HI29" s="13"/>
      <c r="HJ29" s="12">
        <v>122</v>
      </c>
      <c r="HK29" s="12">
        <v>1830000</v>
      </c>
      <c r="HL29" s="12">
        <v>0</v>
      </c>
      <c r="HM29" s="12">
        <v>1830000</v>
      </c>
      <c r="HN29" s="13"/>
      <c r="HO29" s="12">
        <v>1450</v>
      </c>
      <c r="HP29" s="12">
        <v>420500</v>
      </c>
      <c r="HQ29" s="12">
        <v>0</v>
      </c>
      <c r="HR29" s="12">
        <v>420500</v>
      </c>
      <c r="HS29" s="13"/>
      <c r="HT29" s="12">
        <v>0</v>
      </c>
      <c r="HU29" s="12">
        <v>89000</v>
      </c>
      <c r="HV29" s="12">
        <v>0</v>
      </c>
      <c r="HW29" s="12">
        <v>89000</v>
      </c>
      <c r="HX29" s="13"/>
      <c r="HY29" s="12">
        <v>0</v>
      </c>
      <c r="HZ29" s="12">
        <v>0</v>
      </c>
      <c r="IA29" s="12">
        <v>0</v>
      </c>
      <c r="IB29" s="12">
        <v>0</v>
      </c>
      <c r="IC29" s="13"/>
      <c r="ID29" s="12">
        <v>0</v>
      </c>
      <c r="IE29" s="12">
        <v>0</v>
      </c>
      <c r="IF29" s="12">
        <v>0</v>
      </c>
      <c r="IG29" s="12">
        <v>0</v>
      </c>
      <c r="IH29" s="13"/>
      <c r="II29" s="12">
        <v>0</v>
      </c>
      <c r="IJ29" s="12">
        <v>394600</v>
      </c>
      <c r="IK29" s="12">
        <v>0</v>
      </c>
      <c r="IL29" s="12">
        <v>394600</v>
      </c>
      <c r="IM29" s="13"/>
      <c r="IN29" s="12">
        <v>300</v>
      </c>
      <c r="IO29" s="12">
        <v>6998.9999999999991</v>
      </c>
      <c r="IP29" s="12">
        <v>0</v>
      </c>
      <c r="IQ29" s="12">
        <v>6998.9999999999991</v>
      </c>
      <c r="IR29" s="13"/>
      <c r="IS29" s="12">
        <v>0</v>
      </c>
      <c r="IT29" s="12">
        <v>0</v>
      </c>
      <c r="IU29" s="12">
        <v>0</v>
      </c>
      <c r="IV29" s="12">
        <v>0</v>
      </c>
      <c r="IW29" s="13"/>
      <c r="IX29" s="12"/>
      <c r="IY29" s="12">
        <v>0</v>
      </c>
      <c r="IZ29" s="12">
        <v>0</v>
      </c>
      <c r="JA29" s="12">
        <v>0</v>
      </c>
      <c r="JB29" s="13"/>
      <c r="JC29" s="12">
        <v>0</v>
      </c>
      <c r="JD29" s="12">
        <v>0</v>
      </c>
      <c r="JE29" s="12">
        <v>0</v>
      </c>
      <c r="JF29" s="12">
        <v>0</v>
      </c>
      <c r="JG29" s="13"/>
      <c r="JH29" s="12"/>
      <c r="JI29" s="12">
        <v>0</v>
      </c>
      <c r="JJ29" s="12">
        <v>0</v>
      </c>
      <c r="JK29" s="12">
        <v>0</v>
      </c>
      <c r="JL29" s="13"/>
      <c r="JM29" s="12"/>
      <c r="JN29" s="12">
        <v>0</v>
      </c>
      <c r="JO29" s="12">
        <v>0</v>
      </c>
      <c r="JP29" s="12">
        <v>0</v>
      </c>
      <c r="JQ29" s="13"/>
      <c r="JR29" s="12"/>
      <c r="JS29" s="12">
        <v>3547320</v>
      </c>
      <c r="JT29" s="12">
        <v>0</v>
      </c>
      <c r="JU29" s="12">
        <v>3547320</v>
      </c>
      <c r="JV29" s="13"/>
      <c r="JW29" s="12"/>
      <c r="JX29" s="12">
        <v>0</v>
      </c>
      <c r="JY29" s="12">
        <v>0</v>
      </c>
      <c r="JZ29" s="12">
        <v>0</v>
      </c>
      <c r="KA29" s="13"/>
      <c r="KB29" s="12">
        <v>1262.2</v>
      </c>
      <c r="KC29" s="12">
        <v>252440</v>
      </c>
      <c r="KD29" s="12">
        <v>0</v>
      </c>
      <c r="KE29" s="12">
        <v>252440</v>
      </c>
      <c r="KF29" s="13"/>
      <c r="KG29" s="12">
        <v>0</v>
      </c>
      <c r="KH29" s="12">
        <v>0</v>
      </c>
      <c r="KI29" s="12">
        <v>0</v>
      </c>
      <c r="KJ29" s="12">
        <v>0</v>
      </c>
      <c r="KK29" s="13"/>
      <c r="KL29" s="12">
        <v>0</v>
      </c>
      <c r="KM29" s="12">
        <v>0</v>
      </c>
      <c r="KN29" s="12">
        <v>0</v>
      </c>
      <c r="KO29" s="12">
        <v>0</v>
      </c>
      <c r="KP29" s="13"/>
      <c r="KQ29" s="12">
        <v>0</v>
      </c>
      <c r="KR29" s="12">
        <v>0</v>
      </c>
      <c r="KS29" s="12">
        <v>0</v>
      </c>
      <c r="KT29" s="12">
        <v>0</v>
      </c>
      <c r="KU29" s="13"/>
      <c r="KV29" s="12">
        <v>0</v>
      </c>
      <c r="KW29" s="91">
        <v>0</v>
      </c>
      <c r="KX29" s="12">
        <v>0</v>
      </c>
      <c r="KY29" s="12">
        <v>0</v>
      </c>
      <c r="KZ29" s="13"/>
      <c r="LA29" s="12">
        <v>0</v>
      </c>
      <c r="LB29" s="12">
        <v>0</v>
      </c>
      <c r="LC29" s="12">
        <v>0</v>
      </c>
      <c r="LD29" s="12">
        <v>0</v>
      </c>
      <c r="LE29" s="13"/>
      <c r="LF29" s="12">
        <v>0</v>
      </c>
      <c r="LG29" s="12">
        <v>0</v>
      </c>
      <c r="LH29" s="12">
        <v>0</v>
      </c>
      <c r="LI29" s="12">
        <v>0</v>
      </c>
      <c r="LJ29" s="13"/>
      <c r="LK29" s="12">
        <v>0</v>
      </c>
      <c r="LL29" s="12">
        <v>0</v>
      </c>
      <c r="LM29" s="12">
        <v>0</v>
      </c>
      <c r="LN29" s="12">
        <v>0</v>
      </c>
      <c r="LO29" s="13"/>
      <c r="LP29" s="12">
        <v>3896</v>
      </c>
      <c r="LQ29" s="12">
        <v>974000</v>
      </c>
      <c r="LR29" s="12">
        <v>0</v>
      </c>
      <c r="LS29" s="12">
        <v>974000</v>
      </c>
      <c r="LT29" s="13"/>
      <c r="LU29" s="12">
        <v>0</v>
      </c>
      <c r="LV29" s="12">
        <v>0</v>
      </c>
      <c r="LW29" s="12">
        <v>0</v>
      </c>
      <c r="LX29" s="12">
        <v>0</v>
      </c>
      <c r="LY29" s="13"/>
      <c r="LZ29" s="12">
        <v>0</v>
      </c>
      <c r="MA29" s="12">
        <v>0</v>
      </c>
      <c r="MB29" s="12">
        <v>0</v>
      </c>
      <c r="MC29" s="12">
        <v>0</v>
      </c>
      <c r="MD29" s="13"/>
      <c r="ME29" s="12">
        <v>0</v>
      </c>
      <c r="MF29" s="12">
        <v>0</v>
      </c>
      <c r="MG29" s="12">
        <v>0</v>
      </c>
      <c r="MH29" s="12">
        <v>0</v>
      </c>
      <c r="MI29" s="13"/>
      <c r="MJ29" s="12">
        <v>0</v>
      </c>
      <c r="MK29" s="12">
        <v>0</v>
      </c>
      <c r="ML29" s="12">
        <v>0</v>
      </c>
      <c r="MM29" s="12">
        <v>0</v>
      </c>
      <c r="MN29" s="13"/>
      <c r="MO29" s="12">
        <v>25</v>
      </c>
      <c r="MP29" s="12">
        <v>1058700</v>
      </c>
      <c r="MQ29" s="12">
        <v>0</v>
      </c>
      <c r="MR29" s="12">
        <v>1058700</v>
      </c>
      <c r="MS29" s="13"/>
      <c r="MT29" s="12">
        <v>0</v>
      </c>
      <c r="MU29" s="12">
        <v>0</v>
      </c>
      <c r="MV29" s="12">
        <v>0</v>
      </c>
      <c r="MW29" s="12">
        <v>0</v>
      </c>
      <c r="MX29" s="13"/>
      <c r="MY29" s="12">
        <v>25</v>
      </c>
      <c r="MZ29" s="12">
        <v>62500</v>
      </c>
      <c r="NA29" s="12">
        <v>0</v>
      </c>
      <c r="NB29" s="12">
        <v>62500</v>
      </c>
      <c r="NC29" s="13"/>
      <c r="ND29" s="12">
        <v>0</v>
      </c>
      <c r="NE29" s="12">
        <v>0</v>
      </c>
      <c r="NF29" s="12">
        <v>0</v>
      </c>
      <c r="NG29" s="12">
        <v>0</v>
      </c>
      <c r="NH29" s="13"/>
      <c r="NI29" s="12">
        <v>5799</v>
      </c>
      <c r="NJ29" s="12">
        <v>417528</v>
      </c>
      <c r="NK29" s="12">
        <v>0</v>
      </c>
      <c r="NL29" s="12">
        <v>417528</v>
      </c>
      <c r="NM29" s="13"/>
      <c r="NN29" s="12">
        <v>16</v>
      </c>
      <c r="NO29" s="12">
        <v>160000</v>
      </c>
      <c r="NP29" s="12">
        <v>0</v>
      </c>
      <c r="NQ29" s="12">
        <v>160000</v>
      </c>
      <c r="NR29" s="13"/>
      <c r="NS29" s="12">
        <v>0</v>
      </c>
      <c r="NT29" s="12">
        <v>0</v>
      </c>
      <c r="NU29" s="12">
        <v>0</v>
      </c>
      <c r="NV29" s="12">
        <v>0</v>
      </c>
      <c r="NW29" s="13"/>
      <c r="NX29" s="12">
        <v>0</v>
      </c>
      <c r="NY29" s="12">
        <v>0</v>
      </c>
      <c r="NZ29" s="12">
        <v>0</v>
      </c>
      <c r="OA29" s="12">
        <v>0</v>
      </c>
      <c r="OB29" s="13"/>
      <c r="OC29" s="12">
        <v>0</v>
      </c>
      <c r="OD29" s="12">
        <v>0</v>
      </c>
      <c r="OE29" s="12">
        <v>0</v>
      </c>
      <c r="OF29" s="12">
        <v>0</v>
      </c>
      <c r="OG29" s="13"/>
      <c r="OH29" s="12">
        <v>0</v>
      </c>
      <c r="OI29" s="12">
        <v>0</v>
      </c>
      <c r="OJ29" s="12">
        <v>0</v>
      </c>
      <c r="OK29" s="12">
        <v>0</v>
      </c>
      <c r="OL29" s="13"/>
      <c r="OM29" s="12">
        <v>0</v>
      </c>
      <c r="ON29" s="12">
        <v>0</v>
      </c>
      <c r="OO29" s="12">
        <v>0</v>
      </c>
      <c r="OP29" s="12">
        <v>0</v>
      </c>
      <c r="OQ29" s="13"/>
      <c r="OR29" s="12">
        <v>0</v>
      </c>
      <c r="OS29" s="12">
        <v>0</v>
      </c>
      <c r="OT29" s="12">
        <v>0</v>
      </c>
      <c r="OU29" s="12">
        <v>0</v>
      </c>
      <c r="OV29" s="13"/>
      <c r="OW29" s="12">
        <v>0</v>
      </c>
      <c r="OX29" s="12">
        <v>0</v>
      </c>
      <c r="OY29" s="12">
        <v>0</v>
      </c>
      <c r="OZ29" s="12">
        <v>0</v>
      </c>
      <c r="PA29" s="13"/>
      <c r="PB29" s="12">
        <v>0</v>
      </c>
      <c r="PC29" s="12">
        <v>0</v>
      </c>
      <c r="PD29" s="12">
        <v>0</v>
      </c>
      <c r="PE29" s="12">
        <v>0</v>
      </c>
      <c r="PF29" s="13"/>
      <c r="PG29" s="12">
        <v>0</v>
      </c>
      <c r="PH29" s="12">
        <v>30000</v>
      </c>
      <c r="PI29" s="12">
        <v>0</v>
      </c>
      <c r="PJ29" s="12">
        <v>30000</v>
      </c>
      <c r="PK29" s="13"/>
      <c r="PL29" s="12">
        <v>0</v>
      </c>
      <c r="PM29" s="12">
        <v>0</v>
      </c>
      <c r="PN29" s="12">
        <v>0</v>
      </c>
      <c r="PO29" s="12">
        <v>0</v>
      </c>
      <c r="PP29" s="13"/>
      <c r="PQ29" s="12">
        <v>0</v>
      </c>
      <c r="PR29" s="12">
        <v>0</v>
      </c>
      <c r="PS29" s="12">
        <v>0</v>
      </c>
      <c r="PT29" s="12">
        <v>0</v>
      </c>
      <c r="PU29" s="13"/>
      <c r="PV29" s="12">
        <v>0</v>
      </c>
      <c r="PW29" s="12">
        <v>0</v>
      </c>
      <c r="PX29" s="12">
        <v>0</v>
      </c>
      <c r="PY29" s="12">
        <v>0</v>
      </c>
      <c r="PZ29" s="13"/>
      <c r="QA29" s="12">
        <v>0</v>
      </c>
      <c r="QB29" s="12">
        <v>0</v>
      </c>
      <c r="QC29" s="12">
        <v>0</v>
      </c>
      <c r="QD29" s="12">
        <v>0</v>
      </c>
      <c r="QE29" s="13"/>
      <c r="QF29" s="12">
        <v>0</v>
      </c>
      <c r="QG29" s="12">
        <v>0</v>
      </c>
      <c r="QH29" s="12">
        <v>0</v>
      </c>
      <c r="QI29" s="12">
        <v>0</v>
      </c>
      <c r="QJ29" s="13"/>
      <c r="QK29" s="12">
        <v>0</v>
      </c>
      <c r="QL29" s="12">
        <v>0</v>
      </c>
      <c r="QM29" s="12">
        <v>0</v>
      </c>
      <c r="QN29" s="12">
        <v>0</v>
      </c>
      <c r="QO29" s="13"/>
      <c r="QP29" s="12">
        <v>0</v>
      </c>
      <c r="QQ29" s="12">
        <v>0</v>
      </c>
      <c r="QR29" s="12">
        <v>0</v>
      </c>
      <c r="QS29" s="12">
        <v>0</v>
      </c>
      <c r="QT29" s="13"/>
      <c r="QU29" s="12">
        <v>0</v>
      </c>
      <c r="QV29" s="12">
        <v>62500</v>
      </c>
      <c r="QW29" s="12">
        <v>0</v>
      </c>
      <c r="QX29" s="12">
        <v>62500</v>
      </c>
      <c r="QY29" s="13"/>
      <c r="QZ29" s="12">
        <v>8500</v>
      </c>
      <c r="RA29" s="12">
        <v>42500</v>
      </c>
      <c r="RB29" s="12">
        <v>0</v>
      </c>
      <c r="RC29" s="12">
        <v>42500</v>
      </c>
      <c r="RD29" s="13"/>
      <c r="RE29" s="12">
        <v>28</v>
      </c>
      <c r="RF29" s="12">
        <v>520000</v>
      </c>
      <c r="RG29" s="12">
        <v>0</v>
      </c>
      <c r="RH29" s="12">
        <v>520000</v>
      </c>
      <c r="RI29" s="13"/>
      <c r="RJ29" s="12">
        <v>0</v>
      </c>
      <c r="RK29" s="12">
        <v>152220</v>
      </c>
      <c r="RL29" s="12">
        <v>0</v>
      </c>
      <c r="RM29" s="12">
        <v>152220</v>
      </c>
      <c r="RN29" s="13"/>
      <c r="RO29" s="12">
        <v>0</v>
      </c>
      <c r="RP29" s="12">
        <v>10000</v>
      </c>
      <c r="RQ29" s="12">
        <v>0</v>
      </c>
      <c r="RR29" s="12">
        <v>10000</v>
      </c>
      <c r="RS29" s="13"/>
      <c r="RT29" s="12">
        <v>0</v>
      </c>
      <c r="RU29" s="12">
        <v>750000</v>
      </c>
      <c r="RV29" s="12">
        <v>0</v>
      </c>
      <c r="RW29" s="12">
        <v>750000</v>
      </c>
      <c r="RX29" s="13"/>
      <c r="RY29" s="12">
        <v>0</v>
      </c>
      <c r="RZ29" s="12">
        <v>500000</v>
      </c>
      <c r="SA29" s="12">
        <v>0</v>
      </c>
      <c r="SB29" s="12">
        <v>500000</v>
      </c>
      <c r="SC29" s="13"/>
      <c r="SD29" s="12">
        <v>1</v>
      </c>
      <c r="SE29" s="12">
        <v>100000</v>
      </c>
      <c r="SF29" s="12">
        <v>0</v>
      </c>
      <c r="SG29" s="12">
        <v>100000</v>
      </c>
      <c r="SH29" s="13"/>
      <c r="SI29" s="12">
        <v>1</v>
      </c>
      <c r="SJ29" s="12">
        <v>25000</v>
      </c>
      <c r="SK29" s="12">
        <v>0</v>
      </c>
      <c r="SL29" s="12">
        <v>25000</v>
      </c>
      <c r="SM29" s="13"/>
      <c r="SN29" s="12">
        <v>1</v>
      </c>
      <c r="SO29" s="12">
        <v>600000</v>
      </c>
      <c r="SP29" s="12">
        <v>0</v>
      </c>
      <c r="SQ29" s="12">
        <v>600000</v>
      </c>
      <c r="SR29" s="13"/>
      <c r="SS29" s="12">
        <v>1</v>
      </c>
      <c r="ST29" s="12">
        <v>100000</v>
      </c>
      <c r="SU29" s="12">
        <v>0</v>
      </c>
      <c r="SV29" s="12">
        <v>100000</v>
      </c>
      <c r="SW29" s="13"/>
      <c r="SX29" s="12">
        <v>12</v>
      </c>
      <c r="SY29" s="12">
        <v>300000</v>
      </c>
      <c r="SZ29" s="12">
        <v>0</v>
      </c>
      <c r="TA29" s="12">
        <v>300000</v>
      </c>
      <c r="TB29" s="13"/>
      <c r="TC29" s="12">
        <v>12</v>
      </c>
      <c r="TD29" s="12">
        <v>144000</v>
      </c>
      <c r="TE29" s="12">
        <v>0</v>
      </c>
      <c r="TF29" s="12">
        <v>144000</v>
      </c>
      <c r="TG29" s="13"/>
      <c r="TH29" s="12">
        <v>148</v>
      </c>
      <c r="TI29" s="12">
        <v>148000</v>
      </c>
      <c r="TJ29" s="12">
        <v>0</v>
      </c>
      <c r="TK29" s="12">
        <v>148000</v>
      </c>
      <c r="TL29" s="13"/>
      <c r="TM29" s="12">
        <v>5515690.2854555268</v>
      </c>
      <c r="TN29" s="12">
        <v>11224781.692835432</v>
      </c>
      <c r="TO29" s="12">
        <v>0</v>
      </c>
      <c r="TP29" s="12">
        <v>11224781.692835432</v>
      </c>
      <c r="TQ29" s="13"/>
      <c r="TR29" s="12">
        <v>0</v>
      </c>
      <c r="TS29" s="12">
        <v>0</v>
      </c>
      <c r="TT29" s="12">
        <v>0</v>
      </c>
      <c r="TU29" s="12">
        <v>0</v>
      </c>
      <c r="TV29" s="13"/>
      <c r="TW29" s="12">
        <v>0</v>
      </c>
      <c r="TX29" s="12">
        <v>0</v>
      </c>
      <c r="TY29" s="12">
        <v>0</v>
      </c>
      <c r="TZ29" s="12">
        <v>0</v>
      </c>
      <c r="UA29" s="13"/>
      <c r="UB29" s="12">
        <v>1</v>
      </c>
      <c r="UC29" s="12">
        <v>134042.5</v>
      </c>
      <c r="UD29" s="12">
        <v>0</v>
      </c>
      <c r="UE29" s="12">
        <v>134042.5</v>
      </c>
      <c r="UF29" s="13"/>
      <c r="UG29" s="12">
        <v>0</v>
      </c>
      <c r="UH29" s="12">
        <v>0</v>
      </c>
      <c r="UI29" s="12">
        <v>0</v>
      </c>
      <c r="UJ29" s="12">
        <v>0</v>
      </c>
      <c r="UK29" s="13"/>
      <c r="UL29" s="12">
        <v>0</v>
      </c>
      <c r="UM29" s="12">
        <v>0</v>
      </c>
      <c r="UN29" s="12">
        <v>0</v>
      </c>
      <c r="UO29" s="12">
        <v>0</v>
      </c>
      <c r="UP29" s="13"/>
      <c r="UQ29" s="12">
        <v>0</v>
      </c>
      <c r="UR29" s="12">
        <v>1425000</v>
      </c>
      <c r="US29" s="12">
        <v>0</v>
      </c>
      <c r="UT29" s="12">
        <v>1425000</v>
      </c>
      <c r="UU29" s="13"/>
      <c r="UV29" s="12">
        <v>0</v>
      </c>
      <c r="UW29" s="12">
        <v>717750</v>
      </c>
      <c r="UX29" s="12">
        <v>0</v>
      </c>
      <c r="UY29" s="12">
        <v>717750</v>
      </c>
      <c r="UZ29" s="13"/>
      <c r="VA29" s="12">
        <v>0</v>
      </c>
      <c r="VB29" s="12">
        <v>0</v>
      </c>
      <c r="VC29" s="12">
        <v>0</v>
      </c>
      <c r="VD29" s="12">
        <v>0</v>
      </c>
      <c r="VE29" s="13"/>
      <c r="VF29" s="12">
        <v>0</v>
      </c>
      <c r="VG29" s="12">
        <v>0</v>
      </c>
      <c r="VH29" s="12">
        <v>0</v>
      </c>
      <c r="VI29" s="12">
        <v>0</v>
      </c>
      <c r="VJ29" s="13"/>
      <c r="VK29" s="12">
        <v>0</v>
      </c>
      <c r="VL29" s="12">
        <v>38172749.192835435</v>
      </c>
      <c r="VM29" s="12">
        <v>0</v>
      </c>
      <c r="VN29" s="12">
        <v>38172749.192835435</v>
      </c>
      <c r="VO29" s="13"/>
    </row>
    <row r="30" spans="1:587" ht="16.5" hidden="1">
      <c r="A30" s="10">
        <v>24</v>
      </c>
      <c r="B30" s="11" t="s">
        <v>26</v>
      </c>
      <c r="C30" s="12">
        <v>20</v>
      </c>
      <c r="D30" s="12">
        <v>53760</v>
      </c>
      <c r="E30" s="12">
        <v>0</v>
      </c>
      <c r="F30" s="12">
        <v>53760</v>
      </c>
      <c r="G30" s="13"/>
      <c r="H30" s="12">
        <v>0</v>
      </c>
      <c r="I30" s="12">
        <v>0</v>
      </c>
      <c r="J30" s="12">
        <v>0</v>
      </c>
      <c r="K30" s="12">
        <v>0</v>
      </c>
      <c r="L30" s="13"/>
      <c r="M30" s="12">
        <v>0</v>
      </c>
      <c r="N30" s="12">
        <v>0</v>
      </c>
      <c r="O30" s="12">
        <v>0</v>
      </c>
      <c r="P30" s="12">
        <v>0</v>
      </c>
      <c r="Q30" s="13"/>
      <c r="R30" s="12">
        <v>1</v>
      </c>
      <c r="S30" s="12">
        <v>15000</v>
      </c>
      <c r="T30" s="12">
        <v>0</v>
      </c>
      <c r="U30" s="12">
        <v>15000</v>
      </c>
      <c r="V30" s="13"/>
      <c r="W30" s="12">
        <v>0</v>
      </c>
      <c r="X30" s="12">
        <v>0</v>
      </c>
      <c r="Y30" s="12">
        <v>0</v>
      </c>
      <c r="Z30" s="12">
        <v>0</v>
      </c>
      <c r="AA30" s="13"/>
      <c r="AB30" s="12">
        <v>310</v>
      </c>
      <c r="AC30" s="12">
        <v>1822000</v>
      </c>
      <c r="AD30" s="12">
        <v>0</v>
      </c>
      <c r="AE30" s="12">
        <v>1822000</v>
      </c>
      <c r="AF30" s="13"/>
      <c r="AG30" s="12">
        <v>0</v>
      </c>
      <c r="AH30" s="12">
        <v>6000</v>
      </c>
      <c r="AI30" s="12">
        <v>0</v>
      </c>
      <c r="AJ30" s="12">
        <v>6000</v>
      </c>
      <c r="AK30" s="13"/>
      <c r="AL30" s="12">
        <v>52</v>
      </c>
      <c r="AM30" s="12">
        <v>104000</v>
      </c>
      <c r="AN30" s="12">
        <v>0</v>
      </c>
      <c r="AO30" s="12">
        <v>104000</v>
      </c>
      <c r="AP30" s="13"/>
      <c r="AQ30" s="12">
        <v>504</v>
      </c>
      <c r="AR30" s="12">
        <v>1260000</v>
      </c>
      <c r="AS30" s="12">
        <v>0</v>
      </c>
      <c r="AT30" s="12">
        <v>1260000</v>
      </c>
      <c r="AU30" s="13"/>
      <c r="AV30" s="12">
        <v>64</v>
      </c>
      <c r="AW30" s="12">
        <v>448000</v>
      </c>
      <c r="AX30" s="12">
        <v>0</v>
      </c>
      <c r="AY30" s="12">
        <v>448000</v>
      </c>
      <c r="AZ30" s="13"/>
      <c r="BA30" s="12">
        <v>0</v>
      </c>
      <c r="BB30" s="12">
        <v>0</v>
      </c>
      <c r="BC30" s="12">
        <v>0</v>
      </c>
      <c r="BD30" s="12">
        <v>0</v>
      </c>
      <c r="BE30" s="13"/>
      <c r="BF30" s="12">
        <v>92</v>
      </c>
      <c r="BG30" s="12">
        <v>73600</v>
      </c>
      <c r="BH30" s="12">
        <v>0</v>
      </c>
      <c r="BI30" s="12">
        <v>73600</v>
      </c>
      <c r="BJ30" s="13"/>
      <c r="BK30" s="12">
        <v>237</v>
      </c>
      <c r="BL30" s="12">
        <v>177750</v>
      </c>
      <c r="BM30" s="12">
        <v>0</v>
      </c>
      <c r="BN30" s="12">
        <v>177750</v>
      </c>
      <c r="BO30" s="13"/>
      <c r="BP30" s="12">
        <v>30</v>
      </c>
      <c r="BQ30" s="12">
        <v>450000</v>
      </c>
      <c r="BR30" s="12">
        <v>0</v>
      </c>
      <c r="BS30" s="12">
        <v>450000</v>
      </c>
      <c r="BT30" s="13"/>
      <c r="BU30" s="12">
        <v>0</v>
      </c>
      <c r="BV30" s="12">
        <v>0</v>
      </c>
      <c r="BW30" s="12">
        <v>0</v>
      </c>
      <c r="BX30" s="12">
        <v>0</v>
      </c>
      <c r="BY30" s="13"/>
      <c r="BZ30" s="12">
        <v>0</v>
      </c>
      <c r="CA30" s="12">
        <v>0</v>
      </c>
      <c r="CB30" s="12">
        <v>0</v>
      </c>
      <c r="CC30" s="12">
        <v>0</v>
      </c>
      <c r="CD30" s="13"/>
      <c r="CE30" s="12">
        <v>2</v>
      </c>
      <c r="CF30" s="12">
        <v>2500000</v>
      </c>
      <c r="CG30" s="12">
        <v>0</v>
      </c>
      <c r="CH30" s="12">
        <v>2500000</v>
      </c>
      <c r="CI30" s="13"/>
      <c r="CJ30" s="12">
        <v>0</v>
      </c>
      <c r="CK30" s="12">
        <v>0</v>
      </c>
      <c r="CL30" s="12">
        <v>0</v>
      </c>
      <c r="CM30" s="12">
        <v>0</v>
      </c>
      <c r="CN30" s="13"/>
      <c r="CO30" s="12">
        <v>0</v>
      </c>
      <c r="CP30" s="12">
        <v>0</v>
      </c>
      <c r="CQ30" s="12">
        <v>0</v>
      </c>
      <c r="CR30" s="12">
        <v>0</v>
      </c>
      <c r="CS30" s="13"/>
      <c r="CT30" s="12">
        <v>0</v>
      </c>
      <c r="CU30" s="12">
        <v>0</v>
      </c>
      <c r="CV30" s="12">
        <v>0</v>
      </c>
      <c r="CW30" s="12">
        <v>0</v>
      </c>
      <c r="CX30" s="13"/>
      <c r="CY30" s="12">
        <v>0</v>
      </c>
      <c r="CZ30" s="12">
        <v>0</v>
      </c>
      <c r="DA30" s="12">
        <v>0</v>
      </c>
      <c r="DB30" s="12">
        <v>0</v>
      </c>
      <c r="DC30" s="13"/>
      <c r="DD30" s="12">
        <v>0</v>
      </c>
      <c r="DE30" s="12">
        <v>0</v>
      </c>
      <c r="DF30" s="12">
        <v>0</v>
      </c>
      <c r="DG30" s="12">
        <v>0</v>
      </c>
      <c r="DH30" s="13"/>
      <c r="DI30" s="12">
        <v>0</v>
      </c>
      <c r="DJ30" s="12">
        <v>0</v>
      </c>
      <c r="DK30" s="12">
        <v>0</v>
      </c>
      <c r="DL30" s="12">
        <v>0</v>
      </c>
      <c r="DM30" s="13"/>
      <c r="DN30" s="12">
        <v>18</v>
      </c>
      <c r="DO30" s="12">
        <v>1800000</v>
      </c>
      <c r="DP30" s="12">
        <v>0</v>
      </c>
      <c r="DQ30" s="12">
        <v>1800000</v>
      </c>
      <c r="DR30" s="13"/>
      <c r="DS30" s="12">
        <v>0</v>
      </c>
      <c r="DT30" s="12">
        <v>0</v>
      </c>
      <c r="DU30" s="12">
        <v>0</v>
      </c>
      <c r="DV30" s="12">
        <v>0</v>
      </c>
      <c r="DW30" s="13"/>
      <c r="DX30" s="12">
        <v>0</v>
      </c>
      <c r="DY30" s="12">
        <v>110000</v>
      </c>
      <c r="DZ30" s="12">
        <v>0</v>
      </c>
      <c r="EA30" s="12">
        <v>110000</v>
      </c>
      <c r="EB30" s="13"/>
      <c r="EC30" s="12">
        <v>0</v>
      </c>
      <c r="ED30" s="12">
        <v>0</v>
      </c>
      <c r="EE30" s="12">
        <v>0</v>
      </c>
      <c r="EF30" s="12">
        <v>0</v>
      </c>
      <c r="EG30" s="13"/>
      <c r="EH30" s="12">
        <v>0</v>
      </c>
      <c r="EI30" s="12">
        <v>0</v>
      </c>
      <c r="EJ30" s="12">
        <v>0</v>
      </c>
      <c r="EK30" s="12">
        <v>0</v>
      </c>
      <c r="EL30" s="13"/>
      <c r="EM30" s="12">
        <v>0</v>
      </c>
      <c r="EN30" s="12">
        <v>0</v>
      </c>
      <c r="EO30" s="12">
        <v>0</v>
      </c>
      <c r="EP30" s="12">
        <v>0</v>
      </c>
      <c r="EQ30" s="13"/>
      <c r="ER30" s="12">
        <v>1</v>
      </c>
      <c r="ES30" s="12">
        <v>200000</v>
      </c>
      <c r="ET30" s="12">
        <v>0</v>
      </c>
      <c r="EU30" s="12">
        <v>200000</v>
      </c>
      <c r="EV30" s="13"/>
      <c r="EW30" s="12">
        <v>1</v>
      </c>
      <c r="EX30" s="12">
        <v>50000</v>
      </c>
      <c r="EY30" s="12">
        <v>0</v>
      </c>
      <c r="EZ30" s="12">
        <v>50000</v>
      </c>
      <c r="FA30" s="13"/>
      <c r="FB30" s="12">
        <v>1</v>
      </c>
      <c r="FC30" s="12">
        <v>50000</v>
      </c>
      <c r="FD30" s="12">
        <v>0</v>
      </c>
      <c r="FE30" s="12">
        <v>50000</v>
      </c>
      <c r="FF30" s="13"/>
      <c r="FG30" s="12">
        <v>4</v>
      </c>
      <c r="FH30" s="12">
        <v>200000</v>
      </c>
      <c r="FI30" s="12">
        <v>0</v>
      </c>
      <c r="FJ30" s="12">
        <v>200000</v>
      </c>
      <c r="FK30" s="13"/>
      <c r="FL30" s="12">
        <v>2</v>
      </c>
      <c r="FM30" s="12">
        <v>100000</v>
      </c>
      <c r="FN30" s="12">
        <v>0</v>
      </c>
      <c r="FO30" s="12">
        <v>100000</v>
      </c>
      <c r="FP30" s="13"/>
      <c r="FQ30" s="12">
        <v>0</v>
      </c>
      <c r="FR30" s="12">
        <v>0</v>
      </c>
      <c r="FS30" s="12">
        <v>0</v>
      </c>
      <c r="FT30" s="12">
        <v>0</v>
      </c>
      <c r="FU30" s="13"/>
      <c r="FV30" s="12">
        <v>0</v>
      </c>
      <c r="FW30" s="12">
        <v>0</v>
      </c>
      <c r="FX30" s="12">
        <v>0</v>
      </c>
      <c r="FY30" s="12">
        <v>0</v>
      </c>
      <c r="FZ30" s="13"/>
      <c r="GA30" s="12">
        <v>0</v>
      </c>
      <c r="GB30" s="12">
        <v>0</v>
      </c>
      <c r="GC30" s="12">
        <v>0</v>
      </c>
      <c r="GD30" s="12">
        <v>0</v>
      </c>
      <c r="GE30" s="13"/>
      <c r="GF30" s="12">
        <v>3</v>
      </c>
      <c r="GG30" s="12">
        <v>2400</v>
      </c>
      <c r="GH30" s="12">
        <v>0</v>
      </c>
      <c r="GI30" s="12">
        <v>2400</v>
      </c>
      <c r="GJ30" s="13"/>
      <c r="GK30" s="12">
        <v>798</v>
      </c>
      <c r="GL30" s="12">
        <v>239400</v>
      </c>
      <c r="GM30" s="12">
        <v>0</v>
      </c>
      <c r="GN30" s="12">
        <v>239400</v>
      </c>
      <c r="GO30" s="13"/>
      <c r="GP30" s="12">
        <v>0</v>
      </c>
      <c r="GQ30" s="12">
        <v>17000</v>
      </c>
      <c r="GR30" s="12">
        <v>0</v>
      </c>
      <c r="GS30" s="12">
        <v>17000</v>
      </c>
      <c r="GT30" s="13"/>
      <c r="GU30" s="12">
        <v>1</v>
      </c>
      <c r="GV30" s="12">
        <v>250000</v>
      </c>
      <c r="GW30" s="12">
        <v>0</v>
      </c>
      <c r="GX30" s="12">
        <v>250000</v>
      </c>
      <c r="GY30" s="13"/>
      <c r="GZ30" s="12">
        <v>188</v>
      </c>
      <c r="HA30" s="12">
        <v>940000</v>
      </c>
      <c r="HB30" s="12">
        <v>0</v>
      </c>
      <c r="HC30" s="12">
        <v>940000</v>
      </c>
      <c r="HD30" s="13"/>
      <c r="HE30" s="12">
        <v>0</v>
      </c>
      <c r="HF30" s="12">
        <v>0</v>
      </c>
      <c r="HG30" s="12">
        <v>0</v>
      </c>
      <c r="HH30" s="12">
        <v>0</v>
      </c>
      <c r="HI30" s="13"/>
      <c r="HJ30" s="12">
        <v>89</v>
      </c>
      <c r="HK30" s="12">
        <v>1335000</v>
      </c>
      <c r="HL30" s="12">
        <v>0</v>
      </c>
      <c r="HM30" s="12">
        <v>1335000</v>
      </c>
      <c r="HN30" s="13"/>
      <c r="HO30" s="12">
        <v>1300</v>
      </c>
      <c r="HP30" s="12">
        <v>377000</v>
      </c>
      <c r="HQ30" s="12">
        <v>0</v>
      </c>
      <c r="HR30" s="12">
        <v>377000</v>
      </c>
      <c r="HS30" s="13"/>
      <c r="HT30" s="12">
        <v>0</v>
      </c>
      <c r="HU30" s="12">
        <v>107000</v>
      </c>
      <c r="HV30" s="12">
        <v>0</v>
      </c>
      <c r="HW30" s="12">
        <v>107000</v>
      </c>
      <c r="HX30" s="13"/>
      <c r="HY30" s="12">
        <v>0</v>
      </c>
      <c r="HZ30" s="12">
        <v>0</v>
      </c>
      <c r="IA30" s="12">
        <v>0</v>
      </c>
      <c r="IB30" s="12">
        <v>0</v>
      </c>
      <c r="IC30" s="13"/>
      <c r="ID30" s="12">
        <v>0</v>
      </c>
      <c r="IE30" s="12">
        <v>0</v>
      </c>
      <c r="IF30" s="12">
        <v>0</v>
      </c>
      <c r="IG30" s="12">
        <v>0</v>
      </c>
      <c r="IH30" s="13"/>
      <c r="II30" s="12">
        <v>0</v>
      </c>
      <c r="IJ30" s="12">
        <v>99600</v>
      </c>
      <c r="IK30" s="12">
        <v>0</v>
      </c>
      <c r="IL30" s="12">
        <v>99600</v>
      </c>
      <c r="IM30" s="13"/>
      <c r="IN30" s="12">
        <v>300</v>
      </c>
      <c r="IO30" s="12">
        <v>6998.9999999999991</v>
      </c>
      <c r="IP30" s="12">
        <v>0</v>
      </c>
      <c r="IQ30" s="12">
        <v>6998.9999999999991</v>
      </c>
      <c r="IR30" s="13"/>
      <c r="IS30" s="12">
        <v>0</v>
      </c>
      <c r="IT30" s="12">
        <v>0</v>
      </c>
      <c r="IU30" s="12">
        <v>0</v>
      </c>
      <c r="IV30" s="12">
        <v>0</v>
      </c>
      <c r="IW30" s="13"/>
      <c r="IX30" s="12"/>
      <c r="IY30" s="12">
        <v>0</v>
      </c>
      <c r="IZ30" s="12">
        <v>0</v>
      </c>
      <c r="JA30" s="12">
        <v>0</v>
      </c>
      <c r="JB30" s="13"/>
      <c r="JC30" s="12">
        <v>0</v>
      </c>
      <c r="JD30" s="12">
        <v>0</v>
      </c>
      <c r="JE30" s="12">
        <v>0</v>
      </c>
      <c r="JF30" s="12">
        <v>0</v>
      </c>
      <c r="JG30" s="13"/>
      <c r="JH30" s="12"/>
      <c r="JI30" s="12">
        <v>0</v>
      </c>
      <c r="JJ30" s="12">
        <v>0</v>
      </c>
      <c r="JK30" s="12">
        <v>0</v>
      </c>
      <c r="JL30" s="13"/>
      <c r="JM30" s="12"/>
      <c r="JN30" s="12">
        <v>0</v>
      </c>
      <c r="JO30" s="12">
        <v>0</v>
      </c>
      <c r="JP30" s="12">
        <v>0</v>
      </c>
      <c r="JQ30" s="13"/>
      <c r="JR30" s="12"/>
      <c r="JS30" s="12">
        <v>2911430</v>
      </c>
      <c r="JT30" s="12">
        <v>0</v>
      </c>
      <c r="JU30" s="12">
        <v>2911430</v>
      </c>
      <c r="JV30" s="13"/>
      <c r="JW30" s="12"/>
      <c r="JX30" s="12">
        <v>0</v>
      </c>
      <c r="JY30" s="12">
        <v>0</v>
      </c>
      <c r="JZ30" s="12">
        <v>0</v>
      </c>
      <c r="KA30" s="13"/>
      <c r="KB30" s="12">
        <v>773</v>
      </c>
      <c r="KC30" s="12">
        <v>154600</v>
      </c>
      <c r="KD30" s="12">
        <v>0</v>
      </c>
      <c r="KE30" s="12">
        <v>154600</v>
      </c>
      <c r="KF30" s="13"/>
      <c r="KG30" s="12">
        <v>0</v>
      </c>
      <c r="KH30" s="12">
        <v>0</v>
      </c>
      <c r="KI30" s="12">
        <v>0</v>
      </c>
      <c r="KJ30" s="12">
        <v>0</v>
      </c>
      <c r="KK30" s="13"/>
      <c r="KL30" s="12">
        <v>0</v>
      </c>
      <c r="KM30" s="12">
        <v>0</v>
      </c>
      <c r="KN30" s="12">
        <v>0</v>
      </c>
      <c r="KO30" s="12">
        <v>0</v>
      </c>
      <c r="KP30" s="13"/>
      <c r="KQ30" s="12">
        <v>0</v>
      </c>
      <c r="KR30" s="12">
        <v>0</v>
      </c>
      <c r="KS30" s="12">
        <v>0</v>
      </c>
      <c r="KT30" s="12">
        <v>0</v>
      </c>
      <c r="KU30" s="13"/>
      <c r="KV30" s="12">
        <v>0</v>
      </c>
      <c r="KW30" s="91">
        <v>0</v>
      </c>
      <c r="KX30" s="12">
        <v>0</v>
      </c>
      <c r="KY30" s="12">
        <v>0</v>
      </c>
      <c r="KZ30" s="13"/>
      <c r="LA30" s="12">
        <v>0</v>
      </c>
      <c r="LB30" s="12">
        <v>0</v>
      </c>
      <c r="LC30" s="12">
        <v>0</v>
      </c>
      <c r="LD30" s="12">
        <v>0</v>
      </c>
      <c r="LE30" s="13"/>
      <c r="LF30" s="12">
        <v>0</v>
      </c>
      <c r="LG30" s="12">
        <v>0</v>
      </c>
      <c r="LH30" s="12">
        <v>0</v>
      </c>
      <c r="LI30" s="12">
        <v>0</v>
      </c>
      <c r="LJ30" s="13"/>
      <c r="LK30" s="12">
        <v>0</v>
      </c>
      <c r="LL30" s="12">
        <v>0</v>
      </c>
      <c r="LM30" s="12">
        <v>0</v>
      </c>
      <c r="LN30" s="12">
        <v>0</v>
      </c>
      <c r="LO30" s="13"/>
      <c r="LP30" s="12">
        <v>2316</v>
      </c>
      <c r="LQ30" s="12">
        <v>579000</v>
      </c>
      <c r="LR30" s="12">
        <v>0</v>
      </c>
      <c r="LS30" s="12">
        <v>579000</v>
      </c>
      <c r="LT30" s="13"/>
      <c r="LU30" s="12">
        <v>0</v>
      </c>
      <c r="LV30" s="12">
        <v>0</v>
      </c>
      <c r="LW30" s="12">
        <v>0</v>
      </c>
      <c r="LX30" s="12">
        <v>0</v>
      </c>
      <c r="LY30" s="13"/>
      <c r="LZ30" s="12">
        <v>0</v>
      </c>
      <c r="MA30" s="12">
        <v>0</v>
      </c>
      <c r="MB30" s="12">
        <v>0</v>
      </c>
      <c r="MC30" s="12">
        <v>0</v>
      </c>
      <c r="MD30" s="13"/>
      <c r="ME30" s="12">
        <v>0</v>
      </c>
      <c r="MF30" s="12">
        <v>0</v>
      </c>
      <c r="MG30" s="12">
        <v>0</v>
      </c>
      <c r="MH30" s="12">
        <v>0</v>
      </c>
      <c r="MI30" s="13"/>
      <c r="MJ30" s="12">
        <v>0</v>
      </c>
      <c r="MK30" s="12">
        <v>0</v>
      </c>
      <c r="ML30" s="12">
        <v>0</v>
      </c>
      <c r="MM30" s="12">
        <v>0</v>
      </c>
      <c r="MN30" s="13"/>
      <c r="MO30" s="12">
        <v>30</v>
      </c>
      <c r="MP30" s="12">
        <v>1270440</v>
      </c>
      <c r="MQ30" s="12">
        <v>0</v>
      </c>
      <c r="MR30" s="12">
        <v>1270440</v>
      </c>
      <c r="MS30" s="13"/>
      <c r="MT30" s="12">
        <v>0</v>
      </c>
      <c r="MU30" s="12">
        <v>0</v>
      </c>
      <c r="MV30" s="12">
        <v>0</v>
      </c>
      <c r="MW30" s="12">
        <v>0</v>
      </c>
      <c r="MX30" s="13"/>
      <c r="MY30" s="12">
        <v>30</v>
      </c>
      <c r="MZ30" s="12">
        <v>75000</v>
      </c>
      <c r="NA30" s="12">
        <v>0</v>
      </c>
      <c r="NB30" s="12">
        <v>75000</v>
      </c>
      <c r="NC30" s="13"/>
      <c r="ND30" s="12">
        <v>0</v>
      </c>
      <c r="NE30" s="12">
        <v>0</v>
      </c>
      <c r="NF30" s="12">
        <v>0</v>
      </c>
      <c r="NG30" s="12">
        <v>0</v>
      </c>
      <c r="NH30" s="13"/>
      <c r="NI30" s="12">
        <v>3637</v>
      </c>
      <c r="NJ30" s="12">
        <v>261864</v>
      </c>
      <c r="NK30" s="12">
        <v>0</v>
      </c>
      <c r="NL30" s="12">
        <v>261864</v>
      </c>
      <c r="NM30" s="13"/>
      <c r="NN30" s="12">
        <v>19</v>
      </c>
      <c r="NO30" s="12">
        <v>190000</v>
      </c>
      <c r="NP30" s="12">
        <v>0</v>
      </c>
      <c r="NQ30" s="12">
        <v>190000</v>
      </c>
      <c r="NR30" s="13"/>
      <c r="NS30" s="12">
        <v>0</v>
      </c>
      <c r="NT30" s="12">
        <v>0</v>
      </c>
      <c r="NU30" s="12">
        <v>0</v>
      </c>
      <c r="NV30" s="12">
        <v>0</v>
      </c>
      <c r="NW30" s="13"/>
      <c r="NX30" s="12">
        <v>0</v>
      </c>
      <c r="NY30" s="12">
        <v>0</v>
      </c>
      <c r="NZ30" s="12">
        <v>0</v>
      </c>
      <c r="OA30" s="12">
        <v>0</v>
      </c>
      <c r="OB30" s="13"/>
      <c r="OC30" s="12">
        <v>0</v>
      </c>
      <c r="OD30" s="12">
        <v>0</v>
      </c>
      <c r="OE30" s="12">
        <v>0</v>
      </c>
      <c r="OF30" s="12">
        <v>0</v>
      </c>
      <c r="OG30" s="13"/>
      <c r="OH30" s="12">
        <v>0</v>
      </c>
      <c r="OI30" s="12">
        <v>0</v>
      </c>
      <c r="OJ30" s="12">
        <v>0</v>
      </c>
      <c r="OK30" s="12">
        <v>0</v>
      </c>
      <c r="OL30" s="13"/>
      <c r="OM30" s="12">
        <v>0</v>
      </c>
      <c r="ON30" s="12">
        <v>0</v>
      </c>
      <c r="OO30" s="12">
        <v>0</v>
      </c>
      <c r="OP30" s="12">
        <v>0</v>
      </c>
      <c r="OQ30" s="13"/>
      <c r="OR30" s="12">
        <v>0</v>
      </c>
      <c r="OS30" s="12">
        <v>0</v>
      </c>
      <c r="OT30" s="12">
        <v>0</v>
      </c>
      <c r="OU30" s="12">
        <v>0</v>
      </c>
      <c r="OV30" s="13"/>
      <c r="OW30" s="12">
        <v>0</v>
      </c>
      <c r="OX30" s="12">
        <v>0</v>
      </c>
      <c r="OY30" s="12">
        <v>0</v>
      </c>
      <c r="OZ30" s="12">
        <v>0</v>
      </c>
      <c r="PA30" s="13"/>
      <c r="PB30" s="12">
        <v>0</v>
      </c>
      <c r="PC30" s="12">
        <v>0</v>
      </c>
      <c r="PD30" s="12">
        <v>0</v>
      </c>
      <c r="PE30" s="12">
        <v>0</v>
      </c>
      <c r="PF30" s="13"/>
      <c r="PG30" s="12">
        <v>0</v>
      </c>
      <c r="PH30" s="12">
        <v>25000</v>
      </c>
      <c r="PI30" s="12">
        <v>0</v>
      </c>
      <c r="PJ30" s="12">
        <v>25000</v>
      </c>
      <c r="PK30" s="13"/>
      <c r="PL30" s="12">
        <v>0</v>
      </c>
      <c r="PM30" s="12">
        <v>0</v>
      </c>
      <c r="PN30" s="12">
        <v>0</v>
      </c>
      <c r="PO30" s="12">
        <v>0</v>
      </c>
      <c r="PP30" s="13"/>
      <c r="PQ30" s="12">
        <v>0</v>
      </c>
      <c r="PR30" s="12">
        <v>0</v>
      </c>
      <c r="PS30" s="12">
        <v>0</v>
      </c>
      <c r="PT30" s="12">
        <v>0</v>
      </c>
      <c r="PU30" s="13"/>
      <c r="PV30" s="12">
        <v>0</v>
      </c>
      <c r="PW30" s="12">
        <v>0</v>
      </c>
      <c r="PX30" s="12">
        <v>0</v>
      </c>
      <c r="PY30" s="12">
        <v>0</v>
      </c>
      <c r="PZ30" s="13"/>
      <c r="QA30" s="12">
        <v>0</v>
      </c>
      <c r="QB30" s="12">
        <v>0</v>
      </c>
      <c r="QC30" s="12">
        <v>0</v>
      </c>
      <c r="QD30" s="12">
        <v>0</v>
      </c>
      <c r="QE30" s="13"/>
      <c r="QF30" s="12">
        <v>0</v>
      </c>
      <c r="QG30" s="12">
        <v>0</v>
      </c>
      <c r="QH30" s="12">
        <v>0</v>
      </c>
      <c r="QI30" s="12">
        <v>0</v>
      </c>
      <c r="QJ30" s="13"/>
      <c r="QK30" s="12">
        <v>0</v>
      </c>
      <c r="QL30" s="12">
        <v>0</v>
      </c>
      <c r="QM30" s="12">
        <v>0</v>
      </c>
      <c r="QN30" s="12">
        <v>0</v>
      </c>
      <c r="QO30" s="13"/>
      <c r="QP30" s="12">
        <v>0</v>
      </c>
      <c r="QQ30" s="12">
        <v>0</v>
      </c>
      <c r="QR30" s="12">
        <v>0</v>
      </c>
      <c r="QS30" s="12">
        <v>0</v>
      </c>
      <c r="QT30" s="13"/>
      <c r="QU30" s="12">
        <v>0</v>
      </c>
      <c r="QV30" s="12">
        <v>75000</v>
      </c>
      <c r="QW30" s="12">
        <v>0</v>
      </c>
      <c r="QX30" s="12">
        <v>75000</v>
      </c>
      <c r="QY30" s="13"/>
      <c r="QZ30" s="12">
        <v>11000</v>
      </c>
      <c r="RA30" s="12">
        <v>55000</v>
      </c>
      <c r="RB30" s="12">
        <v>0</v>
      </c>
      <c r="RC30" s="12">
        <v>55000</v>
      </c>
      <c r="RD30" s="13"/>
      <c r="RE30" s="12">
        <v>29</v>
      </c>
      <c r="RF30" s="12">
        <v>710000</v>
      </c>
      <c r="RG30" s="12">
        <v>0</v>
      </c>
      <c r="RH30" s="12">
        <v>710000</v>
      </c>
      <c r="RI30" s="13"/>
      <c r="RJ30" s="12">
        <v>0</v>
      </c>
      <c r="RK30" s="12">
        <v>38940</v>
      </c>
      <c r="RL30" s="12">
        <v>0</v>
      </c>
      <c r="RM30" s="12">
        <v>38940</v>
      </c>
      <c r="RN30" s="13"/>
      <c r="RO30" s="12">
        <v>0</v>
      </c>
      <c r="RP30" s="12">
        <v>10000</v>
      </c>
      <c r="RQ30" s="12">
        <v>0</v>
      </c>
      <c r="RR30" s="12">
        <v>10000</v>
      </c>
      <c r="RS30" s="13"/>
      <c r="RT30" s="12">
        <v>0</v>
      </c>
      <c r="RU30" s="12">
        <v>750000</v>
      </c>
      <c r="RV30" s="12">
        <v>0</v>
      </c>
      <c r="RW30" s="12">
        <v>750000</v>
      </c>
      <c r="RX30" s="13"/>
      <c r="RY30" s="12">
        <v>0</v>
      </c>
      <c r="RZ30" s="12">
        <v>0</v>
      </c>
      <c r="SA30" s="12">
        <v>0</v>
      </c>
      <c r="SB30" s="12">
        <v>0</v>
      </c>
      <c r="SC30" s="13"/>
      <c r="SD30" s="12">
        <v>1</v>
      </c>
      <c r="SE30" s="12">
        <v>100000</v>
      </c>
      <c r="SF30" s="12">
        <v>0</v>
      </c>
      <c r="SG30" s="12">
        <v>100000</v>
      </c>
      <c r="SH30" s="13"/>
      <c r="SI30" s="12">
        <v>1</v>
      </c>
      <c r="SJ30" s="12">
        <v>25000</v>
      </c>
      <c r="SK30" s="12">
        <v>0</v>
      </c>
      <c r="SL30" s="12">
        <v>25000</v>
      </c>
      <c r="SM30" s="13"/>
      <c r="SN30" s="12">
        <v>1</v>
      </c>
      <c r="SO30" s="12">
        <v>600000</v>
      </c>
      <c r="SP30" s="12">
        <v>0</v>
      </c>
      <c r="SQ30" s="12">
        <v>600000</v>
      </c>
      <c r="SR30" s="13"/>
      <c r="SS30" s="12">
        <v>1</v>
      </c>
      <c r="ST30" s="12">
        <v>100000</v>
      </c>
      <c r="SU30" s="12">
        <v>0</v>
      </c>
      <c r="SV30" s="12">
        <v>100000</v>
      </c>
      <c r="SW30" s="13"/>
      <c r="SX30" s="12">
        <v>6</v>
      </c>
      <c r="SY30" s="12">
        <v>150000</v>
      </c>
      <c r="SZ30" s="12">
        <v>0</v>
      </c>
      <c r="TA30" s="12">
        <v>150000</v>
      </c>
      <c r="TB30" s="13"/>
      <c r="TC30" s="12">
        <v>6</v>
      </c>
      <c r="TD30" s="12">
        <v>72000</v>
      </c>
      <c r="TE30" s="12">
        <v>0</v>
      </c>
      <c r="TF30" s="12">
        <v>72000</v>
      </c>
      <c r="TG30" s="13"/>
      <c r="TH30" s="12">
        <v>34</v>
      </c>
      <c r="TI30" s="12">
        <v>34000</v>
      </c>
      <c r="TJ30" s="12">
        <v>0</v>
      </c>
      <c r="TK30" s="12">
        <v>34000</v>
      </c>
      <c r="TL30" s="13"/>
      <c r="TM30" s="12">
        <v>3198914.4450338404</v>
      </c>
      <c r="TN30" s="12">
        <v>6509995.0217014747</v>
      </c>
      <c r="TO30" s="12">
        <v>0</v>
      </c>
      <c r="TP30" s="12">
        <v>6509995.0217014747</v>
      </c>
      <c r="TQ30" s="13"/>
      <c r="TR30" s="12">
        <v>0</v>
      </c>
      <c r="TS30" s="12">
        <v>0</v>
      </c>
      <c r="TT30" s="12">
        <v>0</v>
      </c>
      <c r="TU30" s="12">
        <v>0</v>
      </c>
      <c r="TV30" s="13"/>
      <c r="TW30" s="12">
        <v>0</v>
      </c>
      <c r="TX30" s="12">
        <v>0</v>
      </c>
      <c r="TY30" s="12">
        <v>0</v>
      </c>
      <c r="TZ30" s="12">
        <v>0</v>
      </c>
      <c r="UA30" s="13"/>
      <c r="UB30" s="12">
        <v>1</v>
      </c>
      <c r="UC30" s="12">
        <v>134042.5</v>
      </c>
      <c r="UD30" s="12">
        <v>0</v>
      </c>
      <c r="UE30" s="12">
        <v>134042.5</v>
      </c>
      <c r="UF30" s="13"/>
      <c r="UG30" s="12">
        <v>0</v>
      </c>
      <c r="UH30" s="12">
        <v>0</v>
      </c>
      <c r="UI30" s="12">
        <v>0</v>
      </c>
      <c r="UJ30" s="12">
        <v>0</v>
      </c>
      <c r="UK30" s="13"/>
      <c r="UL30" s="12">
        <v>0</v>
      </c>
      <c r="UM30" s="12">
        <v>0</v>
      </c>
      <c r="UN30" s="12">
        <v>0</v>
      </c>
      <c r="UO30" s="12">
        <v>0</v>
      </c>
      <c r="UP30" s="13"/>
      <c r="UQ30" s="12">
        <v>0</v>
      </c>
      <c r="UR30" s="12">
        <v>1875000</v>
      </c>
      <c r="US30" s="12">
        <v>0</v>
      </c>
      <c r="UT30" s="12">
        <v>1875000</v>
      </c>
      <c r="UU30" s="13"/>
      <c r="UV30" s="12">
        <v>0</v>
      </c>
      <c r="UW30" s="12">
        <v>1416750</v>
      </c>
      <c r="UX30" s="12">
        <v>0</v>
      </c>
      <c r="UY30" s="12">
        <v>1416750</v>
      </c>
      <c r="UZ30" s="13"/>
      <c r="VA30" s="12">
        <v>0</v>
      </c>
      <c r="VB30" s="12">
        <v>0</v>
      </c>
      <c r="VC30" s="12">
        <v>0</v>
      </c>
      <c r="VD30" s="12">
        <v>0</v>
      </c>
      <c r="VE30" s="13"/>
      <c r="VF30" s="12">
        <v>0</v>
      </c>
      <c r="VG30" s="12">
        <v>0</v>
      </c>
      <c r="VH30" s="12">
        <v>0</v>
      </c>
      <c r="VI30" s="12">
        <v>0</v>
      </c>
      <c r="VJ30" s="13"/>
      <c r="VK30" s="12">
        <v>0</v>
      </c>
      <c r="VL30" s="12">
        <v>30917570.521701474</v>
      </c>
      <c r="VM30" s="12">
        <v>0</v>
      </c>
      <c r="VN30" s="12">
        <v>30917570.521701474</v>
      </c>
      <c r="VO30" s="13"/>
    </row>
    <row r="31" spans="1:587" ht="16.5" hidden="1">
      <c r="A31" s="10">
        <v>25</v>
      </c>
      <c r="B31" s="11" t="s">
        <v>27</v>
      </c>
      <c r="C31" s="12">
        <v>20</v>
      </c>
      <c r="D31" s="12">
        <v>53760</v>
      </c>
      <c r="E31" s="12">
        <v>0</v>
      </c>
      <c r="F31" s="12">
        <v>53760</v>
      </c>
      <c r="G31" s="13"/>
      <c r="H31" s="12">
        <v>0</v>
      </c>
      <c r="I31" s="12">
        <v>0</v>
      </c>
      <c r="J31" s="12">
        <v>0</v>
      </c>
      <c r="K31" s="12">
        <v>0</v>
      </c>
      <c r="L31" s="13"/>
      <c r="M31" s="12">
        <v>0</v>
      </c>
      <c r="N31" s="12">
        <v>0</v>
      </c>
      <c r="O31" s="12">
        <v>0</v>
      </c>
      <c r="P31" s="12">
        <v>0</v>
      </c>
      <c r="Q31" s="13"/>
      <c r="R31" s="12">
        <v>1</v>
      </c>
      <c r="S31" s="12">
        <v>15000</v>
      </c>
      <c r="T31" s="12">
        <v>0</v>
      </c>
      <c r="U31" s="12">
        <v>15000</v>
      </c>
      <c r="V31" s="13"/>
      <c r="W31" s="12">
        <v>0</v>
      </c>
      <c r="X31" s="12">
        <v>0</v>
      </c>
      <c r="Y31" s="12">
        <v>0</v>
      </c>
      <c r="Z31" s="12">
        <v>0</v>
      </c>
      <c r="AA31" s="13"/>
      <c r="AB31" s="12">
        <v>0</v>
      </c>
      <c r="AC31" s="12">
        <v>0</v>
      </c>
      <c r="AD31" s="12">
        <v>0</v>
      </c>
      <c r="AE31" s="12">
        <v>0</v>
      </c>
      <c r="AF31" s="13"/>
      <c r="AG31" s="12">
        <v>0</v>
      </c>
      <c r="AH31" s="12">
        <v>416000</v>
      </c>
      <c r="AI31" s="12">
        <v>0</v>
      </c>
      <c r="AJ31" s="12">
        <v>416000</v>
      </c>
      <c r="AK31" s="13"/>
      <c r="AL31" s="12">
        <v>36</v>
      </c>
      <c r="AM31" s="12">
        <v>72000</v>
      </c>
      <c r="AN31" s="12">
        <v>0</v>
      </c>
      <c r="AO31" s="12">
        <v>72000</v>
      </c>
      <c r="AP31" s="13"/>
      <c r="AQ31" s="12">
        <v>275</v>
      </c>
      <c r="AR31" s="12">
        <v>687500</v>
      </c>
      <c r="AS31" s="12">
        <v>0</v>
      </c>
      <c r="AT31" s="12">
        <v>687500</v>
      </c>
      <c r="AU31" s="13"/>
      <c r="AV31" s="12">
        <v>39</v>
      </c>
      <c r="AW31" s="12">
        <v>273000</v>
      </c>
      <c r="AX31" s="12">
        <v>0</v>
      </c>
      <c r="AY31" s="12">
        <v>273000</v>
      </c>
      <c r="AZ31" s="13"/>
      <c r="BA31" s="12">
        <v>0</v>
      </c>
      <c r="BB31" s="12">
        <v>0</v>
      </c>
      <c r="BC31" s="12">
        <v>0</v>
      </c>
      <c r="BD31" s="12">
        <v>0</v>
      </c>
      <c r="BE31" s="13"/>
      <c r="BF31" s="12">
        <v>64</v>
      </c>
      <c r="BG31" s="12">
        <v>51100</v>
      </c>
      <c r="BH31" s="12">
        <v>0</v>
      </c>
      <c r="BI31" s="12">
        <v>51100</v>
      </c>
      <c r="BJ31" s="13"/>
      <c r="BK31" s="12">
        <v>171</v>
      </c>
      <c r="BL31" s="12">
        <v>128250</v>
      </c>
      <c r="BM31" s="12">
        <v>0</v>
      </c>
      <c r="BN31" s="12">
        <v>128250</v>
      </c>
      <c r="BO31" s="13"/>
      <c r="BP31" s="12">
        <v>16</v>
      </c>
      <c r="BQ31" s="12">
        <v>240000</v>
      </c>
      <c r="BR31" s="12">
        <v>0</v>
      </c>
      <c r="BS31" s="12">
        <v>240000</v>
      </c>
      <c r="BT31" s="13"/>
      <c r="BU31" s="12">
        <v>0</v>
      </c>
      <c r="BV31" s="12">
        <v>0</v>
      </c>
      <c r="BW31" s="12">
        <v>0</v>
      </c>
      <c r="BX31" s="12">
        <v>0</v>
      </c>
      <c r="BY31" s="13"/>
      <c r="BZ31" s="12">
        <v>0</v>
      </c>
      <c r="CA31" s="12">
        <v>0</v>
      </c>
      <c r="CB31" s="12">
        <v>0</v>
      </c>
      <c r="CC31" s="12">
        <v>0</v>
      </c>
      <c r="CD31" s="13"/>
      <c r="CE31" s="12">
        <v>0</v>
      </c>
      <c r="CF31" s="12">
        <v>0</v>
      </c>
      <c r="CG31" s="12">
        <v>0</v>
      </c>
      <c r="CH31" s="12">
        <v>0</v>
      </c>
      <c r="CI31" s="13"/>
      <c r="CJ31" s="12">
        <v>0</v>
      </c>
      <c r="CK31" s="12">
        <v>0</v>
      </c>
      <c r="CL31" s="12">
        <v>0</v>
      </c>
      <c r="CM31" s="12">
        <v>0</v>
      </c>
      <c r="CN31" s="13"/>
      <c r="CO31" s="12">
        <v>0</v>
      </c>
      <c r="CP31" s="12">
        <v>0</v>
      </c>
      <c r="CQ31" s="12">
        <v>0</v>
      </c>
      <c r="CR31" s="12">
        <v>0</v>
      </c>
      <c r="CS31" s="13"/>
      <c r="CT31" s="12">
        <v>0</v>
      </c>
      <c r="CU31" s="12">
        <v>0</v>
      </c>
      <c r="CV31" s="12">
        <v>0</v>
      </c>
      <c r="CW31" s="12">
        <v>0</v>
      </c>
      <c r="CX31" s="13"/>
      <c r="CY31" s="12">
        <v>0</v>
      </c>
      <c r="CZ31" s="12">
        <v>0</v>
      </c>
      <c r="DA31" s="12">
        <v>0</v>
      </c>
      <c r="DB31" s="12">
        <v>0</v>
      </c>
      <c r="DC31" s="13"/>
      <c r="DD31" s="12">
        <v>0</v>
      </c>
      <c r="DE31" s="12">
        <v>0</v>
      </c>
      <c r="DF31" s="12">
        <v>0</v>
      </c>
      <c r="DG31" s="12">
        <v>0</v>
      </c>
      <c r="DH31" s="13"/>
      <c r="DI31" s="12">
        <v>0</v>
      </c>
      <c r="DJ31" s="12">
        <v>0</v>
      </c>
      <c r="DK31" s="12">
        <v>0</v>
      </c>
      <c r="DL31" s="12">
        <v>0</v>
      </c>
      <c r="DM31" s="13"/>
      <c r="DN31" s="12">
        <v>13</v>
      </c>
      <c r="DO31" s="12">
        <v>1300000</v>
      </c>
      <c r="DP31" s="12">
        <v>0</v>
      </c>
      <c r="DQ31" s="12">
        <v>1300000</v>
      </c>
      <c r="DR31" s="13"/>
      <c r="DS31" s="12">
        <v>0</v>
      </c>
      <c r="DT31" s="12">
        <v>0</v>
      </c>
      <c r="DU31" s="12">
        <v>0</v>
      </c>
      <c r="DV31" s="12">
        <v>0</v>
      </c>
      <c r="DW31" s="13"/>
      <c r="DX31" s="12">
        <v>0</v>
      </c>
      <c r="DY31" s="12">
        <v>130000</v>
      </c>
      <c r="DZ31" s="12">
        <v>0</v>
      </c>
      <c r="EA31" s="12">
        <v>130000</v>
      </c>
      <c r="EB31" s="13"/>
      <c r="EC31" s="12">
        <v>0</v>
      </c>
      <c r="ED31" s="12">
        <v>0</v>
      </c>
      <c r="EE31" s="12">
        <v>0</v>
      </c>
      <c r="EF31" s="12">
        <v>0</v>
      </c>
      <c r="EG31" s="13"/>
      <c r="EH31" s="12">
        <v>0</v>
      </c>
      <c r="EI31" s="12">
        <v>0</v>
      </c>
      <c r="EJ31" s="12">
        <v>0</v>
      </c>
      <c r="EK31" s="12">
        <v>0</v>
      </c>
      <c r="EL31" s="13"/>
      <c r="EM31" s="12">
        <v>0</v>
      </c>
      <c r="EN31" s="12">
        <v>125000</v>
      </c>
      <c r="EO31" s="12">
        <v>0</v>
      </c>
      <c r="EP31" s="12">
        <v>125000</v>
      </c>
      <c r="EQ31" s="13"/>
      <c r="ER31" s="12">
        <v>1</v>
      </c>
      <c r="ES31" s="12">
        <v>200000</v>
      </c>
      <c r="ET31" s="12">
        <v>0</v>
      </c>
      <c r="EU31" s="12">
        <v>200000</v>
      </c>
      <c r="EV31" s="13"/>
      <c r="EW31" s="12">
        <v>1</v>
      </c>
      <c r="EX31" s="12">
        <v>50000</v>
      </c>
      <c r="EY31" s="12">
        <v>0</v>
      </c>
      <c r="EZ31" s="12">
        <v>50000</v>
      </c>
      <c r="FA31" s="13"/>
      <c r="FB31" s="12">
        <v>1</v>
      </c>
      <c r="FC31" s="12">
        <v>50000</v>
      </c>
      <c r="FD31" s="12">
        <v>0</v>
      </c>
      <c r="FE31" s="12">
        <v>50000</v>
      </c>
      <c r="FF31" s="13"/>
      <c r="FG31" s="12">
        <v>6</v>
      </c>
      <c r="FH31" s="12">
        <v>300000</v>
      </c>
      <c r="FI31" s="12">
        <v>0</v>
      </c>
      <c r="FJ31" s="12">
        <v>300000</v>
      </c>
      <c r="FK31" s="13"/>
      <c r="FL31" s="12">
        <v>1</v>
      </c>
      <c r="FM31" s="12">
        <v>50000</v>
      </c>
      <c r="FN31" s="12">
        <v>0</v>
      </c>
      <c r="FO31" s="12">
        <v>50000</v>
      </c>
      <c r="FP31" s="13"/>
      <c r="FQ31" s="12">
        <v>0</v>
      </c>
      <c r="FR31" s="12">
        <v>0</v>
      </c>
      <c r="FS31" s="12">
        <v>0</v>
      </c>
      <c r="FT31" s="12">
        <v>0</v>
      </c>
      <c r="FU31" s="13"/>
      <c r="FV31" s="12">
        <v>0</v>
      </c>
      <c r="FW31" s="12">
        <v>0</v>
      </c>
      <c r="FX31" s="12">
        <v>0</v>
      </c>
      <c r="FY31" s="12">
        <v>0</v>
      </c>
      <c r="FZ31" s="13"/>
      <c r="GA31" s="12">
        <v>0</v>
      </c>
      <c r="GB31" s="12">
        <v>0</v>
      </c>
      <c r="GC31" s="12">
        <v>0</v>
      </c>
      <c r="GD31" s="12">
        <v>0</v>
      </c>
      <c r="GE31" s="13"/>
      <c r="GF31" s="12">
        <v>3</v>
      </c>
      <c r="GG31" s="12">
        <v>2400</v>
      </c>
      <c r="GH31" s="12">
        <v>0</v>
      </c>
      <c r="GI31" s="12">
        <v>2400</v>
      </c>
      <c r="GJ31" s="13"/>
      <c r="GK31" s="12">
        <v>634</v>
      </c>
      <c r="GL31" s="12">
        <v>190200</v>
      </c>
      <c r="GM31" s="12">
        <v>0</v>
      </c>
      <c r="GN31" s="12">
        <v>190200</v>
      </c>
      <c r="GO31" s="13"/>
      <c r="GP31" s="12">
        <v>0</v>
      </c>
      <c r="GQ31" s="12">
        <v>17000</v>
      </c>
      <c r="GR31" s="12">
        <v>0</v>
      </c>
      <c r="GS31" s="12">
        <v>17000</v>
      </c>
      <c r="GT31" s="13"/>
      <c r="GU31" s="12">
        <v>1</v>
      </c>
      <c r="GV31" s="12">
        <v>250000</v>
      </c>
      <c r="GW31" s="12">
        <v>0</v>
      </c>
      <c r="GX31" s="12">
        <v>250000</v>
      </c>
      <c r="GY31" s="13"/>
      <c r="GZ31" s="12">
        <v>100</v>
      </c>
      <c r="HA31" s="12">
        <v>500000</v>
      </c>
      <c r="HB31" s="12">
        <v>0</v>
      </c>
      <c r="HC31" s="12">
        <v>500000</v>
      </c>
      <c r="HD31" s="13"/>
      <c r="HE31" s="12">
        <v>0</v>
      </c>
      <c r="HF31" s="12">
        <v>0</v>
      </c>
      <c r="HG31" s="12">
        <v>0</v>
      </c>
      <c r="HH31" s="12">
        <v>0</v>
      </c>
      <c r="HI31" s="13"/>
      <c r="HJ31" s="12">
        <v>42</v>
      </c>
      <c r="HK31" s="12">
        <v>630000</v>
      </c>
      <c r="HL31" s="12">
        <v>0</v>
      </c>
      <c r="HM31" s="12">
        <v>630000</v>
      </c>
      <c r="HN31" s="13"/>
      <c r="HO31" s="12">
        <v>1400</v>
      </c>
      <c r="HP31" s="12">
        <v>406000</v>
      </c>
      <c r="HQ31" s="12">
        <v>0</v>
      </c>
      <c r="HR31" s="12">
        <v>406000</v>
      </c>
      <c r="HS31" s="13"/>
      <c r="HT31" s="12">
        <v>0</v>
      </c>
      <c r="HU31" s="12">
        <v>66000</v>
      </c>
      <c r="HV31" s="12">
        <v>0</v>
      </c>
      <c r="HW31" s="12">
        <v>66000</v>
      </c>
      <c r="HX31" s="13"/>
      <c r="HY31" s="12">
        <v>0</v>
      </c>
      <c r="HZ31" s="12">
        <v>0</v>
      </c>
      <c r="IA31" s="12">
        <v>0</v>
      </c>
      <c r="IB31" s="12">
        <v>0</v>
      </c>
      <c r="IC31" s="13"/>
      <c r="ID31" s="12">
        <v>0</v>
      </c>
      <c r="IE31" s="12">
        <v>0</v>
      </c>
      <c r="IF31" s="12">
        <v>0</v>
      </c>
      <c r="IG31" s="12">
        <v>0</v>
      </c>
      <c r="IH31" s="13"/>
      <c r="II31" s="12">
        <v>0</v>
      </c>
      <c r="IJ31" s="12">
        <v>85500</v>
      </c>
      <c r="IK31" s="12">
        <v>0</v>
      </c>
      <c r="IL31" s="12">
        <v>85500</v>
      </c>
      <c r="IM31" s="13"/>
      <c r="IN31" s="12">
        <v>200</v>
      </c>
      <c r="IO31" s="12">
        <v>4666</v>
      </c>
      <c r="IP31" s="12">
        <v>0</v>
      </c>
      <c r="IQ31" s="12">
        <v>4666</v>
      </c>
      <c r="IR31" s="13"/>
      <c r="IS31" s="12">
        <v>0</v>
      </c>
      <c r="IT31" s="12">
        <v>0</v>
      </c>
      <c r="IU31" s="12">
        <v>0</v>
      </c>
      <c r="IV31" s="12">
        <v>0</v>
      </c>
      <c r="IW31" s="13"/>
      <c r="IX31" s="12"/>
      <c r="IY31" s="12">
        <v>0</v>
      </c>
      <c r="IZ31" s="12">
        <v>0</v>
      </c>
      <c r="JA31" s="12">
        <v>0</v>
      </c>
      <c r="JB31" s="13"/>
      <c r="JC31" s="12">
        <v>0</v>
      </c>
      <c r="JD31" s="12">
        <v>0</v>
      </c>
      <c r="JE31" s="12">
        <v>0</v>
      </c>
      <c r="JF31" s="12">
        <v>0</v>
      </c>
      <c r="JG31" s="13"/>
      <c r="JH31" s="12"/>
      <c r="JI31" s="12">
        <v>0</v>
      </c>
      <c r="JJ31" s="12">
        <v>0</v>
      </c>
      <c r="JK31" s="12">
        <v>0</v>
      </c>
      <c r="JL31" s="13"/>
      <c r="JM31" s="12"/>
      <c r="JN31" s="12">
        <v>0</v>
      </c>
      <c r="JO31" s="12">
        <v>0</v>
      </c>
      <c r="JP31" s="12">
        <v>0</v>
      </c>
      <c r="JQ31" s="13"/>
      <c r="JR31" s="12"/>
      <c r="JS31" s="12">
        <v>1858090</v>
      </c>
      <c r="JT31" s="12">
        <v>0</v>
      </c>
      <c r="JU31" s="12">
        <v>1858090</v>
      </c>
      <c r="JV31" s="13"/>
      <c r="JW31" s="12"/>
      <c r="JX31" s="12">
        <v>0</v>
      </c>
      <c r="JY31" s="12">
        <v>0</v>
      </c>
      <c r="JZ31" s="12">
        <v>0</v>
      </c>
      <c r="KA31" s="13"/>
      <c r="KB31" s="12">
        <v>568.4</v>
      </c>
      <c r="KC31" s="12">
        <v>113680</v>
      </c>
      <c r="KD31" s="12">
        <v>0</v>
      </c>
      <c r="KE31" s="12">
        <v>113680</v>
      </c>
      <c r="KF31" s="13"/>
      <c r="KG31" s="12">
        <v>0</v>
      </c>
      <c r="KH31" s="12">
        <v>0</v>
      </c>
      <c r="KI31" s="12">
        <v>0</v>
      </c>
      <c r="KJ31" s="12">
        <v>0</v>
      </c>
      <c r="KK31" s="13"/>
      <c r="KL31" s="12">
        <v>0</v>
      </c>
      <c r="KM31" s="12">
        <v>0</v>
      </c>
      <c r="KN31" s="12">
        <v>0</v>
      </c>
      <c r="KO31" s="12">
        <v>0</v>
      </c>
      <c r="KP31" s="13"/>
      <c r="KQ31" s="12">
        <v>0</v>
      </c>
      <c r="KR31" s="12">
        <v>0</v>
      </c>
      <c r="KS31" s="12">
        <v>0</v>
      </c>
      <c r="KT31" s="12">
        <v>0</v>
      </c>
      <c r="KU31" s="13"/>
      <c r="KV31" s="12">
        <v>0</v>
      </c>
      <c r="KW31" s="89">
        <v>0</v>
      </c>
      <c r="KX31" s="12">
        <v>0</v>
      </c>
      <c r="KY31" s="12">
        <v>0</v>
      </c>
      <c r="KZ31" s="13"/>
      <c r="LA31" s="12">
        <v>0</v>
      </c>
      <c r="LB31" s="12">
        <v>0</v>
      </c>
      <c r="LC31" s="12">
        <v>0</v>
      </c>
      <c r="LD31" s="12">
        <v>0</v>
      </c>
      <c r="LE31" s="13"/>
      <c r="LF31" s="12">
        <v>0</v>
      </c>
      <c r="LG31" s="12">
        <v>0</v>
      </c>
      <c r="LH31" s="12">
        <v>0</v>
      </c>
      <c r="LI31" s="12">
        <v>0</v>
      </c>
      <c r="LJ31" s="13"/>
      <c r="LK31" s="12">
        <v>0</v>
      </c>
      <c r="LL31" s="12">
        <v>0</v>
      </c>
      <c r="LM31" s="12">
        <v>0</v>
      </c>
      <c r="LN31" s="12">
        <v>0</v>
      </c>
      <c r="LO31" s="13"/>
      <c r="LP31" s="12">
        <v>1985</v>
      </c>
      <c r="LQ31" s="12">
        <v>496250</v>
      </c>
      <c r="LR31" s="12">
        <v>0</v>
      </c>
      <c r="LS31" s="12">
        <v>496250</v>
      </c>
      <c r="LT31" s="13"/>
      <c r="LU31" s="12">
        <v>0</v>
      </c>
      <c r="LV31" s="12">
        <v>0</v>
      </c>
      <c r="LW31" s="12">
        <v>0</v>
      </c>
      <c r="LX31" s="12">
        <v>0</v>
      </c>
      <c r="LY31" s="13"/>
      <c r="LZ31" s="12">
        <v>0</v>
      </c>
      <c r="MA31" s="12">
        <v>0</v>
      </c>
      <c r="MB31" s="12">
        <v>0</v>
      </c>
      <c r="MC31" s="12">
        <v>0</v>
      </c>
      <c r="MD31" s="13"/>
      <c r="ME31" s="12">
        <v>0</v>
      </c>
      <c r="MF31" s="12">
        <v>0</v>
      </c>
      <c r="MG31" s="12">
        <v>0</v>
      </c>
      <c r="MH31" s="12">
        <v>0</v>
      </c>
      <c r="MI31" s="13"/>
      <c r="MJ31" s="12">
        <v>0</v>
      </c>
      <c r="MK31" s="12">
        <v>0</v>
      </c>
      <c r="ML31" s="12">
        <v>0</v>
      </c>
      <c r="MM31" s="12">
        <v>0</v>
      </c>
      <c r="MN31" s="13"/>
      <c r="MO31" s="12">
        <v>16</v>
      </c>
      <c r="MP31" s="12">
        <v>677568</v>
      </c>
      <c r="MQ31" s="12">
        <v>0</v>
      </c>
      <c r="MR31" s="12">
        <v>677568</v>
      </c>
      <c r="MS31" s="13"/>
      <c r="MT31" s="12">
        <v>0</v>
      </c>
      <c r="MU31" s="12">
        <v>0</v>
      </c>
      <c r="MV31" s="12">
        <v>0</v>
      </c>
      <c r="MW31" s="12">
        <v>0</v>
      </c>
      <c r="MX31" s="13"/>
      <c r="MY31" s="12">
        <v>15</v>
      </c>
      <c r="MZ31" s="12">
        <v>37500</v>
      </c>
      <c r="NA31" s="12">
        <v>0</v>
      </c>
      <c r="NB31" s="12">
        <v>37500</v>
      </c>
      <c r="NC31" s="13"/>
      <c r="ND31" s="12">
        <v>0</v>
      </c>
      <c r="NE31" s="12">
        <v>0</v>
      </c>
      <c r="NF31" s="12">
        <v>0</v>
      </c>
      <c r="NG31" s="12">
        <v>0</v>
      </c>
      <c r="NH31" s="13"/>
      <c r="NI31" s="12">
        <v>2236</v>
      </c>
      <c r="NJ31" s="12">
        <v>160992</v>
      </c>
      <c r="NK31" s="12">
        <v>0</v>
      </c>
      <c r="NL31" s="12">
        <v>160992</v>
      </c>
      <c r="NM31" s="13"/>
      <c r="NN31" s="12">
        <v>14</v>
      </c>
      <c r="NO31" s="12">
        <v>140000</v>
      </c>
      <c r="NP31" s="12">
        <v>0</v>
      </c>
      <c r="NQ31" s="12">
        <v>140000</v>
      </c>
      <c r="NR31" s="13"/>
      <c r="NS31" s="12">
        <v>0</v>
      </c>
      <c r="NT31" s="12">
        <v>0</v>
      </c>
      <c r="NU31" s="12">
        <v>0</v>
      </c>
      <c r="NV31" s="12">
        <v>0</v>
      </c>
      <c r="NW31" s="13"/>
      <c r="NX31" s="12">
        <v>0</v>
      </c>
      <c r="NY31" s="12">
        <v>0</v>
      </c>
      <c r="NZ31" s="12">
        <v>0</v>
      </c>
      <c r="OA31" s="12">
        <v>0</v>
      </c>
      <c r="OB31" s="13"/>
      <c r="OC31" s="12">
        <v>0</v>
      </c>
      <c r="OD31" s="12">
        <v>0</v>
      </c>
      <c r="OE31" s="12">
        <v>0</v>
      </c>
      <c r="OF31" s="12">
        <v>0</v>
      </c>
      <c r="OG31" s="13"/>
      <c r="OH31" s="12">
        <v>0</v>
      </c>
      <c r="OI31" s="12">
        <v>0</v>
      </c>
      <c r="OJ31" s="12">
        <v>0</v>
      </c>
      <c r="OK31" s="12">
        <v>0</v>
      </c>
      <c r="OL31" s="13"/>
      <c r="OM31" s="12">
        <v>0</v>
      </c>
      <c r="ON31" s="12">
        <v>0</v>
      </c>
      <c r="OO31" s="12">
        <v>0</v>
      </c>
      <c r="OP31" s="12">
        <v>0</v>
      </c>
      <c r="OQ31" s="13"/>
      <c r="OR31" s="12">
        <v>0</v>
      </c>
      <c r="OS31" s="12">
        <v>0</v>
      </c>
      <c r="OT31" s="12">
        <v>0</v>
      </c>
      <c r="OU31" s="12">
        <v>0</v>
      </c>
      <c r="OV31" s="13"/>
      <c r="OW31" s="12">
        <v>0</v>
      </c>
      <c r="OX31" s="12">
        <v>0</v>
      </c>
      <c r="OY31" s="12">
        <v>0</v>
      </c>
      <c r="OZ31" s="12">
        <v>0</v>
      </c>
      <c r="PA31" s="13"/>
      <c r="PB31" s="12">
        <v>0</v>
      </c>
      <c r="PC31" s="12">
        <v>0</v>
      </c>
      <c r="PD31" s="12">
        <v>0</v>
      </c>
      <c r="PE31" s="12">
        <v>0</v>
      </c>
      <c r="PF31" s="13"/>
      <c r="PG31" s="12">
        <v>0</v>
      </c>
      <c r="PH31" s="12">
        <v>25000</v>
      </c>
      <c r="PI31" s="12">
        <v>0</v>
      </c>
      <c r="PJ31" s="12">
        <v>25000</v>
      </c>
      <c r="PK31" s="13"/>
      <c r="PL31" s="12">
        <v>0</v>
      </c>
      <c r="PM31" s="12">
        <v>0</v>
      </c>
      <c r="PN31" s="12">
        <v>0</v>
      </c>
      <c r="PO31" s="12">
        <v>0</v>
      </c>
      <c r="PP31" s="13"/>
      <c r="PQ31" s="12">
        <v>0</v>
      </c>
      <c r="PR31" s="12">
        <v>0</v>
      </c>
      <c r="PS31" s="12">
        <v>0</v>
      </c>
      <c r="PT31" s="12">
        <v>0</v>
      </c>
      <c r="PU31" s="13"/>
      <c r="PV31" s="12">
        <v>0</v>
      </c>
      <c r="PW31" s="12">
        <v>0</v>
      </c>
      <c r="PX31" s="12">
        <v>0</v>
      </c>
      <c r="PY31" s="12">
        <v>0</v>
      </c>
      <c r="PZ31" s="13"/>
      <c r="QA31" s="12">
        <v>0</v>
      </c>
      <c r="QB31" s="12">
        <v>0</v>
      </c>
      <c r="QC31" s="12">
        <v>0</v>
      </c>
      <c r="QD31" s="12">
        <v>0</v>
      </c>
      <c r="QE31" s="13"/>
      <c r="QF31" s="12">
        <v>0</v>
      </c>
      <c r="QG31" s="12">
        <v>0</v>
      </c>
      <c r="QH31" s="12">
        <v>0</v>
      </c>
      <c r="QI31" s="12">
        <v>0</v>
      </c>
      <c r="QJ31" s="13"/>
      <c r="QK31" s="12">
        <v>0</v>
      </c>
      <c r="QL31" s="12">
        <v>0</v>
      </c>
      <c r="QM31" s="12">
        <v>0</v>
      </c>
      <c r="QN31" s="12">
        <v>0</v>
      </c>
      <c r="QO31" s="13"/>
      <c r="QP31" s="12">
        <v>0</v>
      </c>
      <c r="QQ31" s="12">
        <v>0</v>
      </c>
      <c r="QR31" s="12">
        <v>0</v>
      </c>
      <c r="QS31" s="12">
        <v>0</v>
      </c>
      <c r="QT31" s="13"/>
      <c r="QU31" s="12">
        <v>0</v>
      </c>
      <c r="QV31" s="12">
        <v>57500</v>
      </c>
      <c r="QW31" s="12">
        <v>0</v>
      </c>
      <c r="QX31" s="12">
        <v>57500</v>
      </c>
      <c r="QY31" s="13"/>
      <c r="QZ31" s="12">
        <v>7500</v>
      </c>
      <c r="RA31" s="12">
        <v>37500</v>
      </c>
      <c r="RB31" s="12">
        <v>0</v>
      </c>
      <c r="RC31" s="12">
        <v>37500</v>
      </c>
      <c r="RD31" s="13"/>
      <c r="RE31" s="12">
        <v>17</v>
      </c>
      <c r="RF31" s="12">
        <v>470000</v>
      </c>
      <c r="RG31" s="12">
        <v>0</v>
      </c>
      <c r="RH31" s="12">
        <v>470000</v>
      </c>
      <c r="RI31" s="13"/>
      <c r="RJ31" s="12">
        <v>0</v>
      </c>
      <c r="RK31" s="12">
        <v>35400</v>
      </c>
      <c r="RL31" s="12">
        <v>0</v>
      </c>
      <c r="RM31" s="12">
        <v>35400</v>
      </c>
      <c r="RN31" s="13"/>
      <c r="RO31" s="12">
        <v>0</v>
      </c>
      <c r="RP31" s="12">
        <v>10000</v>
      </c>
      <c r="RQ31" s="12">
        <v>0</v>
      </c>
      <c r="RR31" s="12">
        <v>10000</v>
      </c>
      <c r="RS31" s="13"/>
      <c r="RT31" s="12">
        <v>0</v>
      </c>
      <c r="RU31" s="12">
        <v>750000</v>
      </c>
      <c r="RV31" s="12">
        <v>0</v>
      </c>
      <c r="RW31" s="12">
        <v>750000</v>
      </c>
      <c r="RX31" s="13"/>
      <c r="RY31" s="12">
        <v>0</v>
      </c>
      <c r="RZ31" s="12">
        <v>475000</v>
      </c>
      <c r="SA31" s="12">
        <v>0</v>
      </c>
      <c r="SB31" s="12">
        <v>475000</v>
      </c>
      <c r="SC31" s="13"/>
      <c r="SD31" s="12">
        <v>1</v>
      </c>
      <c r="SE31" s="12">
        <v>100000</v>
      </c>
      <c r="SF31" s="12">
        <v>0</v>
      </c>
      <c r="SG31" s="12">
        <v>100000</v>
      </c>
      <c r="SH31" s="13"/>
      <c r="SI31" s="12">
        <v>1</v>
      </c>
      <c r="SJ31" s="12">
        <v>25000</v>
      </c>
      <c r="SK31" s="12">
        <v>0</v>
      </c>
      <c r="SL31" s="12">
        <v>25000</v>
      </c>
      <c r="SM31" s="13"/>
      <c r="SN31" s="12">
        <v>1</v>
      </c>
      <c r="SO31" s="12">
        <v>600000</v>
      </c>
      <c r="SP31" s="12">
        <v>0</v>
      </c>
      <c r="SQ31" s="12">
        <v>600000</v>
      </c>
      <c r="SR31" s="13"/>
      <c r="SS31" s="12">
        <v>1</v>
      </c>
      <c r="ST31" s="12">
        <v>100000</v>
      </c>
      <c r="SU31" s="12">
        <v>0</v>
      </c>
      <c r="SV31" s="12">
        <v>100000</v>
      </c>
      <c r="SW31" s="13"/>
      <c r="SX31" s="12">
        <v>7</v>
      </c>
      <c r="SY31" s="12">
        <v>175000</v>
      </c>
      <c r="SZ31" s="12">
        <v>0</v>
      </c>
      <c r="TA31" s="12">
        <v>175000</v>
      </c>
      <c r="TB31" s="13"/>
      <c r="TC31" s="12">
        <v>7</v>
      </c>
      <c r="TD31" s="12">
        <v>84000</v>
      </c>
      <c r="TE31" s="12">
        <v>0</v>
      </c>
      <c r="TF31" s="12">
        <v>84000</v>
      </c>
      <c r="TG31" s="13"/>
      <c r="TH31" s="12">
        <v>254</v>
      </c>
      <c r="TI31" s="12">
        <v>254000</v>
      </c>
      <c r="TJ31" s="12">
        <v>0</v>
      </c>
      <c r="TK31" s="12">
        <v>254000</v>
      </c>
      <c r="TL31" s="13"/>
      <c r="TM31" s="12">
        <v>2481810.6340377131</v>
      </c>
      <c r="TN31" s="12">
        <v>5050643.0071843881</v>
      </c>
      <c r="TO31" s="12">
        <v>0</v>
      </c>
      <c r="TP31" s="12">
        <v>5050643.0071843881</v>
      </c>
      <c r="TQ31" s="13"/>
      <c r="TR31" s="12">
        <v>0</v>
      </c>
      <c r="TS31" s="12">
        <v>0</v>
      </c>
      <c r="TT31" s="12">
        <v>0</v>
      </c>
      <c r="TU31" s="12">
        <v>0</v>
      </c>
      <c r="TV31" s="13"/>
      <c r="TW31" s="12">
        <v>0</v>
      </c>
      <c r="TX31" s="12">
        <v>0</v>
      </c>
      <c r="TY31" s="12">
        <v>0</v>
      </c>
      <c r="TZ31" s="12">
        <v>0</v>
      </c>
      <c r="UA31" s="13"/>
      <c r="UB31" s="12">
        <v>1</v>
      </c>
      <c r="UC31" s="12">
        <v>134042.5</v>
      </c>
      <c r="UD31" s="12">
        <v>0</v>
      </c>
      <c r="UE31" s="12">
        <v>134042.5</v>
      </c>
      <c r="UF31" s="13"/>
      <c r="UG31" s="12">
        <v>0</v>
      </c>
      <c r="UH31" s="12">
        <v>0</v>
      </c>
      <c r="UI31" s="12">
        <v>0</v>
      </c>
      <c r="UJ31" s="12">
        <v>0</v>
      </c>
      <c r="UK31" s="13"/>
      <c r="UL31" s="12">
        <v>0</v>
      </c>
      <c r="UM31" s="12">
        <v>0</v>
      </c>
      <c r="UN31" s="12">
        <v>0</v>
      </c>
      <c r="UO31" s="12">
        <v>0</v>
      </c>
      <c r="UP31" s="13"/>
      <c r="UQ31" s="12">
        <v>0</v>
      </c>
      <c r="UR31" s="12">
        <v>1350000</v>
      </c>
      <c r="US31" s="12">
        <v>0</v>
      </c>
      <c r="UT31" s="12">
        <v>1350000</v>
      </c>
      <c r="UU31" s="13"/>
      <c r="UV31" s="12">
        <v>0</v>
      </c>
      <c r="UW31" s="12">
        <v>2099250</v>
      </c>
      <c r="UX31" s="12">
        <v>0</v>
      </c>
      <c r="UY31" s="12">
        <v>2099250</v>
      </c>
      <c r="UZ31" s="13"/>
      <c r="VA31" s="12">
        <v>0</v>
      </c>
      <c r="VB31" s="12">
        <v>0</v>
      </c>
      <c r="VC31" s="12">
        <v>0</v>
      </c>
      <c r="VD31" s="12">
        <v>0</v>
      </c>
      <c r="VE31" s="13"/>
      <c r="VF31" s="12">
        <v>0</v>
      </c>
      <c r="VG31" s="12">
        <v>0</v>
      </c>
      <c r="VH31" s="12">
        <v>0</v>
      </c>
      <c r="VI31" s="12">
        <v>0</v>
      </c>
      <c r="VJ31" s="13"/>
      <c r="VK31" s="12">
        <v>0</v>
      </c>
      <c r="VL31" s="12">
        <v>21609791.507184386</v>
      </c>
      <c r="VM31" s="12">
        <v>0</v>
      </c>
      <c r="VN31" s="12">
        <v>21609791.507184386</v>
      </c>
      <c r="VO31" s="13"/>
    </row>
    <row r="32" spans="1:587" ht="16.5" hidden="1">
      <c r="A32" s="10">
        <v>26</v>
      </c>
      <c r="B32" s="11" t="s">
        <v>28</v>
      </c>
      <c r="C32" s="12">
        <v>40</v>
      </c>
      <c r="D32" s="12">
        <v>107520</v>
      </c>
      <c r="E32" s="12">
        <v>0</v>
      </c>
      <c r="F32" s="12">
        <v>107520</v>
      </c>
      <c r="G32" s="13"/>
      <c r="H32" s="12">
        <v>0</v>
      </c>
      <c r="I32" s="12">
        <v>0</v>
      </c>
      <c r="J32" s="12">
        <v>0</v>
      </c>
      <c r="K32" s="12">
        <v>0</v>
      </c>
      <c r="L32" s="13"/>
      <c r="M32" s="12">
        <v>0</v>
      </c>
      <c r="N32" s="12">
        <v>0</v>
      </c>
      <c r="O32" s="12">
        <v>0</v>
      </c>
      <c r="P32" s="12">
        <v>0</v>
      </c>
      <c r="Q32" s="13"/>
      <c r="R32" s="12">
        <v>2</v>
      </c>
      <c r="S32" s="12">
        <v>30000</v>
      </c>
      <c r="T32" s="12">
        <v>0</v>
      </c>
      <c r="U32" s="12">
        <v>30000</v>
      </c>
      <c r="V32" s="13"/>
      <c r="W32" s="12">
        <v>0</v>
      </c>
      <c r="X32" s="12">
        <v>0</v>
      </c>
      <c r="Y32" s="12">
        <v>0</v>
      </c>
      <c r="Z32" s="12">
        <v>0</v>
      </c>
      <c r="AA32" s="13"/>
      <c r="AB32" s="12">
        <v>0</v>
      </c>
      <c r="AC32" s="12">
        <v>0</v>
      </c>
      <c r="AD32" s="12">
        <v>0</v>
      </c>
      <c r="AE32" s="12">
        <v>0</v>
      </c>
      <c r="AF32" s="13"/>
      <c r="AG32" s="12">
        <v>0</v>
      </c>
      <c r="AH32" s="12">
        <v>6000</v>
      </c>
      <c r="AI32" s="12">
        <v>0</v>
      </c>
      <c r="AJ32" s="12">
        <v>6000</v>
      </c>
      <c r="AK32" s="13"/>
      <c r="AL32" s="12">
        <v>62</v>
      </c>
      <c r="AM32" s="12">
        <v>124000</v>
      </c>
      <c r="AN32" s="12">
        <v>0</v>
      </c>
      <c r="AO32" s="12">
        <v>124000</v>
      </c>
      <c r="AP32" s="13"/>
      <c r="AQ32" s="12">
        <v>565</v>
      </c>
      <c r="AR32" s="12">
        <v>1412500</v>
      </c>
      <c r="AS32" s="12">
        <v>0</v>
      </c>
      <c r="AT32" s="12">
        <v>1412500</v>
      </c>
      <c r="AU32" s="13"/>
      <c r="AV32" s="12">
        <v>70</v>
      </c>
      <c r="AW32" s="12">
        <v>490000</v>
      </c>
      <c r="AX32" s="12">
        <v>0</v>
      </c>
      <c r="AY32" s="12">
        <v>490000</v>
      </c>
      <c r="AZ32" s="13"/>
      <c r="BA32" s="12">
        <v>0</v>
      </c>
      <c r="BB32" s="12">
        <v>0</v>
      </c>
      <c r="BC32" s="12">
        <v>0</v>
      </c>
      <c r="BD32" s="12">
        <v>0</v>
      </c>
      <c r="BE32" s="13"/>
      <c r="BF32" s="12">
        <v>108</v>
      </c>
      <c r="BG32" s="12">
        <v>86300</v>
      </c>
      <c r="BH32" s="12">
        <v>0</v>
      </c>
      <c r="BI32" s="12">
        <v>86300</v>
      </c>
      <c r="BJ32" s="13"/>
      <c r="BK32" s="12">
        <v>326</v>
      </c>
      <c r="BL32" s="12">
        <v>244500</v>
      </c>
      <c r="BM32" s="12">
        <v>0</v>
      </c>
      <c r="BN32" s="12">
        <v>244500</v>
      </c>
      <c r="BO32" s="13"/>
      <c r="BP32" s="12">
        <v>36</v>
      </c>
      <c r="BQ32" s="12">
        <v>540000</v>
      </c>
      <c r="BR32" s="12">
        <v>0</v>
      </c>
      <c r="BS32" s="12">
        <v>540000</v>
      </c>
      <c r="BT32" s="13"/>
      <c r="BU32" s="12">
        <v>1</v>
      </c>
      <c r="BV32" s="12">
        <v>2462978</v>
      </c>
      <c r="BW32" s="12">
        <v>0</v>
      </c>
      <c r="BX32" s="12">
        <v>2462978</v>
      </c>
      <c r="BY32" s="13"/>
      <c r="BZ32" s="12">
        <v>0</v>
      </c>
      <c r="CA32" s="12">
        <v>0</v>
      </c>
      <c r="CB32" s="12">
        <v>0</v>
      </c>
      <c r="CC32" s="12">
        <v>0</v>
      </c>
      <c r="CD32" s="13"/>
      <c r="CE32" s="12">
        <v>1</v>
      </c>
      <c r="CF32" s="12">
        <v>1500000</v>
      </c>
      <c r="CG32" s="12">
        <v>0</v>
      </c>
      <c r="CH32" s="12">
        <v>1500000</v>
      </c>
      <c r="CI32" s="13"/>
      <c r="CJ32" s="12">
        <v>0</v>
      </c>
      <c r="CK32" s="12">
        <v>0</v>
      </c>
      <c r="CL32" s="12">
        <v>0</v>
      </c>
      <c r="CM32" s="12">
        <v>0</v>
      </c>
      <c r="CN32" s="13"/>
      <c r="CO32" s="12">
        <v>0</v>
      </c>
      <c r="CP32" s="12">
        <v>0</v>
      </c>
      <c r="CQ32" s="12">
        <v>0</v>
      </c>
      <c r="CR32" s="12">
        <v>0</v>
      </c>
      <c r="CS32" s="13"/>
      <c r="CT32" s="12">
        <v>0</v>
      </c>
      <c r="CU32" s="12">
        <v>0</v>
      </c>
      <c r="CV32" s="12">
        <v>0</v>
      </c>
      <c r="CW32" s="12">
        <v>0</v>
      </c>
      <c r="CX32" s="13"/>
      <c r="CY32" s="12">
        <v>0</v>
      </c>
      <c r="CZ32" s="12">
        <v>0</v>
      </c>
      <c r="DA32" s="12">
        <v>0</v>
      </c>
      <c r="DB32" s="12">
        <v>0</v>
      </c>
      <c r="DC32" s="13"/>
      <c r="DD32" s="12">
        <v>0</v>
      </c>
      <c r="DE32" s="12">
        <v>0</v>
      </c>
      <c r="DF32" s="12">
        <v>0</v>
      </c>
      <c r="DG32" s="12">
        <v>0</v>
      </c>
      <c r="DH32" s="13"/>
      <c r="DI32" s="12">
        <v>0</v>
      </c>
      <c r="DJ32" s="12">
        <v>0</v>
      </c>
      <c r="DK32" s="12">
        <v>0</v>
      </c>
      <c r="DL32" s="12">
        <v>0</v>
      </c>
      <c r="DM32" s="13"/>
      <c r="DN32" s="12">
        <v>20</v>
      </c>
      <c r="DO32" s="12">
        <v>2000000</v>
      </c>
      <c r="DP32" s="12">
        <v>0</v>
      </c>
      <c r="DQ32" s="12">
        <v>2000000</v>
      </c>
      <c r="DR32" s="13"/>
      <c r="DS32" s="12">
        <v>0</v>
      </c>
      <c r="DT32" s="12">
        <v>0</v>
      </c>
      <c r="DU32" s="12">
        <v>0</v>
      </c>
      <c r="DV32" s="12">
        <v>0</v>
      </c>
      <c r="DW32" s="13"/>
      <c r="DX32" s="12">
        <v>0</v>
      </c>
      <c r="DY32" s="12">
        <v>15000</v>
      </c>
      <c r="DZ32" s="12">
        <v>0</v>
      </c>
      <c r="EA32" s="12">
        <v>15000</v>
      </c>
      <c r="EB32" s="13"/>
      <c r="EC32" s="12">
        <v>0</v>
      </c>
      <c r="ED32" s="12">
        <v>0</v>
      </c>
      <c r="EE32" s="12">
        <v>0</v>
      </c>
      <c r="EF32" s="12">
        <v>0</v>
      </c>
      <c r="EG32" s="13"/>
      <c r="EH32" s="12">
        <v>0</v>
      </c>
      <c r="EI32" s="12">
        <v>0</v>
      </c>
      <c r="EJ32" s="12">
        <v>0</v>
      </c>
      <c r="EK32" s="12">
        <v>0</v>
      </c>
      <c r="EL32" s="13"/>
      <c r="EM32" s="12">
        <v>0</v>
      </c>
      <c r="EN32" s="12">
        <v>0</v>
      </c>
      <c r="EO32" s="12">
        <v>0</v>
      </c>
      <c r="EP32" s="12">
        <v>0</v>
      </c>
      <c r="EQ32" s="13"/>
      <c r="ER32" s="12">
        <v>1</v>
      </c>
      <c r="ES32" s="12">
        <v>200000</v>
      </c>
      <c r="ET32" s="12">
        <v>0</v>
      </c>
      <c r="EU32" s="12">
        <v>200000</v>
      </c>
      <c r="EV32" s="13"/>
      <c r="EW32" s="12">
        <v>1</v>
      </c>
      <c r="EX32" s="12">
        <v>50000</v>
      </c>
      <c r="EY32" s="12">
        <v>0</v>
      </c>
      <c r="EZ32" s="12">
        <v>50000</v>
      </c>
      <c r="FA32" s="13"/>
      <c r="FB32" s="12">
        <v>1</v>
      </c>
      <c r="FC32" s="12">
        <v>50000</v>
      </c>
      <c r="FD32" s="12">
        <v>0</v>
      </c>
      <c r="FE32" s="12">
        <v>50000</v>
      </c>
      <c r="FF32" s="13"/>
      <c r="FG32" s="12">
        <v>4</v>
      </c>
      <c r="FH32" s="12">
        <v>200000</v>
      </c>
      <c r="FI32" s="12">
        <v>0</v>
      </c>
      <c r="FJ32" s="12">
        <v>200000</v>
      </c>
      <c r="FK32" s="13"/>
      <c r="FL32" s="12">
        <v>5</v>
      </c>
      <c r="FM32" s="12">
        <v>250000</v>
      </c>
      <c r="FN32" s="12">
        <v>0</v>
      </c>
      <c r="FO32" s="12">
        <v>250000</v>
      </c>
      <c r="FP32" s="13"/>
      <c r="FQ32" s="12">
        <v>0</v>
      </c>
      <c r="FR32" s="12">
        <v>0</v>
      </c>
      <c r="FS32" s="12">
        <v>0</v>
      </c>
      <c r="FT32" s="12">
        <v>0</v>
      </c>
      <c r="FU32" s="13"/>
      <c r="FV32" s="12">
        <v>0</v>
      </c>
      <c r="FW32" s="12">
        <v>0</v>
      </c>
      <c r="FX32" s="12">
        <v>0</v>
      </c>
      <c r="FY32" s="12">
        <v>0</v>
      </c>
      <c r="FZ32" s="13"/>
      <c r="GA32" s="12">
        <v>0</v>
      </c>
      <c r="GB32" s="12">
        <v>0</v>
      </c>
      <c r="GC32" s="12">
        <v>0</v>
      </c>
      <c r="GD32" s="12">
        <v>0</v>
      </c>
      <c r="GE32" s="13"/>
      <c r="GF32" s="12">
        <v>44</v>
      </c>
      <c r="GG32" s="12">
        <v>36000</v>
      </c>
      <c r="GH32" s="12">
        <v>0</v>
      </c>
      <c r="GI32" s="12">
        <v>36000</v>
      </c>
      <c r="GJ32" s="13"/>
      <c r="GK32" s="12">
        <v>1274</v>
      </c>
      <c r="GL32" s="12">
        <v>382200</v>
      </c>
      <c r="GM32" s="12">
        <v>0</v>
      </c>
      <c r="GN32" s="12">
        <v>382200</v>
      </c>
      <c r="GO32" s="13"/>
      <c r="GP32" s="12">
        <v>0</v>
      </c>
      <c r="GQ32" s="12">
        <v>17000</v>
      </c>
      <c r="GR32" s="12">
        <v>0</v>
      </c>
      <c r="GS32" s="12">
        <v>17000</v>
      </c>
      <c r="GT32" s="13"/>
      <c r="GU32" s="12">
        <v>1</v>
      </c>
      <c r="GV32" s="12">
        <v>250000</v>
      </c>
      <c r="GW32" s="12">
        <v>0</v>
      </c>
      <c r="GX32" s="12">
        <v>250000</v>
      </c>
      <c r="GY32" s="13"/>
      <c r="GZ32" s="12">
        <v>175</v>
      </c>
      <c r="HA32" s="12">
        <v>875000</v>
      </c>
      <c r="HB32" s="12">
        <v>0</v>
      </c>
      <c r="HC32" s="12">
        <v>875000</v>
      </c>
      <c r="HD32" s="13"/>
      <c r="HE32" s="12">
        <v>0</v>
      </c>
      <c r="HF32" s="12">
        <v>0</v>
      </c>
      <c r="HG32" s="12">
        <v>0</v>
      </c>
      <c r="HH32" s="12">
        <v>0</v>
      </c>
      <c r="HI32" s="13"/>
      <c r="HJ32" s="12">
        <v>55</v>
      </c>
      <c r="HK32" s="12">
        <v>825000</v>
      </c>
      <c r="HL32" s="12">
        <v>0</v>
      </c>
      <c r="HM32" s="12">
        <v>825000</v>
      </c>
      <c r="HN32" s="13"/>
      <c r="HO32" s="12">
        <v>1300</v>
      </c>
      <c r="HP32" s="12">
        <v>377000</v>
      </c>
      <c r="HQ32" s="12">
        <v>0</v>
      </c>
      <c r="HR32" s="12">
        <v>377000</v>
      </c>
      <c r="HS32" s="13"/>
      <c r="HT32" s="12">
        <v>0</v>
      </c>
      <c r="HU32" s="12">
        <v>142000</v>
      </c>
      <c r="HV32" s="12">
        <v>0</v>
      </c>
      <c r="HW32" s="12">
        <v>142000</v>
      </c>
      <c r="HX32" s="13"/>
      <c r="HY32" s="12">
        <v>0</v>
      </c>
      <c r="HZ32" s="12">
        <v>0</v>
      </c>
      <c r="IA32" s="12">
        <v>0</v>
      </c>
      <c r="IB32" s="12">
        <v>0</v>
      </c>
      <c r="IC32" s="13"/>
      <c r="ID32" s="12">
        <v>0</v>
      </c>
      <c r="IE32" s="12">
        <v>0</v>
      </c>
      <c r="IF32" s="12">
        <v>0</v>
      </c>
      <c r="IG32" s="12">
        <v>0</v>
      </c>
      <c r="IH32" s="13"/>
      <c r="II32" s="12">
        <v>0</v>
      </c>
      <c r="IJ32" s="12">
        <v>534500</v>
      </c>
      <c r="IK32" s="12">
        <v>0</v>
      </c>
      <c r="IL32" s="12">
        <v>534500</v>
      </c>
      <c r="IM32" s="13"/>
      <c r="IN32" s="12">
        <v>400</v>
      </c>
      <c r="IO32" s="12">
        <v>9332</v>
      </c>
      <c r="IP32" s="12">
        <v>0</v>
      </c>
      <c r="IQ32" s="12">
        <v>9332</v>
      </c>
      <c r="IR32" s="13"/>
      <c r="IS32" s="12">
        <v>0</v>
      </c>
      <c r="IT32" s="12">
        <v>0</v>
      </c>
      <c r="IU32" s="12">
        <v>0</v>
      </c>
      <c r="IV32" s="12">
        <v>0</v>
      </c>
      <c r="IW32" s="13"/>
      <c r="IX32" s="12"/>
      <c r="IY32" s="12">
        <v>0</v>
      </c>
      <c r="IZ32" s="12">
        <v>0</v>
      </c>
      <c r="JA32" s="12">
        <v>0</v>
      </c>
      <c r="JB32" s="13"/>
      <c r="JC32" s="12">
        <v>0</v>
      </c>
      <c r="JD32" s="12">
        <v>0</v>
      </c>
      <c r="JE32" s="12">
        <v>0</v>
      </c>
      <c r="JF32" s="12">
        <v>0</v>
      </c>
      <c r="JG32" s="13"/>
      <c r="JH32" s="12"/>
      <c r="JI32" s="12">
        <v>0</v>
      </c>
      <c r="JJ32" s="12">
        <v>0</v>
      </c>
      <c r="JK32" s="12">
        <v>0</v>
      </c>
      <c r="JL32" s="13"/>
      <c r="JM32" s="12"/>
      <c r="JN32" s="12">
        <v>0</v>
      </c>
      <c r="JO32" s="12">
        <v>0</v>
      </c>
      <c r="JP32" s="12">
        <v>0</v>
      </c>
      <c r="JQ32" s="13"/>
      <c r="JR32" s="12"/>
      <c r="JS32" s="12">
        <v>4331970</v>
      </c>
      <c r="JT32" s="12">
        <v>0</v>
      </c>
      <c r="JU32" s="12">
        <v>4331970</v>
      </c>
      <c r="JV32" s="13"/>
      <c r="JW32" s="12"/>
      <c r="JX32" s="12">
        <v>0</v>
      </c>
      <c r="JY32" s="12">
        <v>0</v>
      </c>
      <c r="JZ32" s="12">
        <v>0</v>
      </c>
      <c r="KA32" s="13"/>
      <c r="KB32" s="12">
        <v>1290.4000000000001</v>
      </c>
      <c r="KC32" s="12">
        <v>258080.00000000003</v>
      </c>
      <c r="KD32" s="12">
        <v>0</v>
      </c>
      <c r="KE32" s="12">
        <v>258080.00000000003</v>
      </c>
      <c r="KF32" s="13"/>
      <c r="KG32" s="12">
        <v>0</v>
      </c>
      <c r="KH32" s="12">
        <v>0</v>
      </c>
      <c r="KI32" s="12">
        <v>0</v>
      </c>
      <c r="KJ32" s="12">
        <v>0</v>
      </c>
      <c r="KK32" s="13"/>
      <c r="KL32" s="12">
        <v>0</v>
      </c>
      <c r="KM32" s="12">
        <v>0</v>
      </c>
      <c r="KN32" s="12">
        <v>0</v>
      </c>
      <c r="KO32" s="12">
        <v>0</v>
      </c>
      <c r="KP32" s="13"/>
      <c r="KQ32" s="12">
        <v>0</v>
      </c>
      <c r="KR32" s="12">
        <v>0</v>
      </c>
      <c r="KS32" s="12">
        <v>0</v>
      </c>
      <c r="KT32" s="12">
        <v>0</v>
      </c>
      <c r="KU32" s="13"/>
      <c r="KV32" s="12">
        <v>0</v>
      </c>
      <c r="KW32" s="89">
        <v>0</v>
      </c>
      <c r="KX32" s="12">
        <v>0</v>
      </c>
      <c r="KY32" s="12">
        <v>0</v>
      </c>
      <c r="KZ32" s="13"/>
      <c r="LA32" s="12">
        <v>0</v>
      </c>
      <c r="LB32" s="12">
        <v>0</v>
      </c>
      <c r="LC32" s="12">
        <v>0</v>
      </c>
      <c r="LD32" s="12">
        <v>0</v>
      </c>
      <c r="LE32" s="13"/>
      <c r="LF32" s="12">
        <v>0</v>
      </c>
      <c r="LG32" s="12">
        <v>0</v>
      </c>
      <c r="LH32" s="12">
        <v>0</v>
      </c>
      <c r="LI32" s="12">
        <v>0</v>
      </c>
      <c r="LJ32" s="13"/>
      <c r="LK32" s="12">
        <v>0</v>
      </c>
      <c r="LL32" s="12">
        <v>0</v>
      </c>
      <c r="LM32" s="12">
        <v>0</v>
      </c>
      <c r="LN32" s="12">
        <v>0</v>
      </c>
      <c r="LO32" s="13"/>
      <c r="LP32" s="12">
        <v>3111</v>
      </c>
      <c r="LQ32" s="12">
        <v>777750</v>
      </c>
      <c r="LR32" s="12">
        <v>0</v>
      </c>
      <c r="LS32" s="12">
        <v>777750</v>
      </c>
      <c r="LT32" s="13"/>
      <c r="LU32" s="12">
        <v>0</v>
      </c>
      <c r="LV32" s="12">
        <v>0</v>
      </c>
      <c r="LW32" s="12">
        <v>0</v>
      </c>
      <c r="LX32" s="12">
        <v>0</v>
      </c>
      <c r="LY32" s="13"/>
      <c r="LZ32" s="12">
        <v>0</v>
      </c>
      <c r="MA32" s="12">
        <v>0</v>
      </c>
      <c r="MB32" s="12">
        <v>0</v>
      </c>
      <c r="MC32" s="12">
        <v>0</v>
      </c>
      <c r="MD32" s="13"/>
      <c r="ME32" s="12">
        <v>0</v>
      </c>
      <c r="MF32" s="12">
        <v>0</v>
      </c>
      <c r="MG32" s="12">
        <v>0</v>
      </c>
      <c r="MH32" s="12">
        <v>0</v>
      </c>
      <c r="MI32" s="13"/>
      <c r="MJ32" s="12">
        <v>0</v>
      </c>
      <c r="MK32" s="12">
        <v>0</v>
      </c>
      <c r="ML32" s="12">
        <v>0</v>
      </c>
      <c r="MM32" s="12">
        <v>0</v>
      </c>
      <c r="MN32" s="13"/>
      <c r="MO32" s="12">
        <v>36</v>
      </c>
      <c r="MP32" s="12">
        <v>1524528</v>
      </c>
      <c r="MQ32" s="12">
        <v>0</v>
      </c>
      <c r="MR32" s="12">
        <v>1524528</v>
      </c>
      <c r="MS32" s="13"/>
      <c r="MT32" s="12">
        <v>0</v>
      </c>
      <c r="MU32" s="12">
        <v>0</v>
      </c>
      <c r="MV32" s="12">
        <v>0</v>
      </c>
      <c r="MW32" s="12">
        <v>0</v>
      </c>
      <c r="MX32" s="13"/>
      <c r="MY32" s="12">
        <v>45</v>
      </c>
      <c r="MZ32" s="12">
        <v>112500</v>
      </c>
      <c r="NA32" s="12">
        <v>0</v>
      </c>
      <c r="NB32" s="12">
        <v>112500</v>
      </c>
      <c r="NC32" s="13"/>
      <c r="ND32" s="12">
        <v>0</v>
      </c>
      <c r="NE32" s="12">
        <v>0</v>
      </c>
      <c r="NF32" s="12">
        <v>0</v>
      </c>
      <c r="NG32" s="12">
        <v>0</v>
      </c>
      <c r="NH32" s="13"/>
      <c r="NI32" s="12">
        <v>5469</v>
      </c>
      <c r="NJ32" s="12">
        <v>393718</v>
      </c>
      <c r="NK32" s="12">
        <v>0</v>
      </c>
      <c r="NL32" s="12">
        <v>393718</v>
      </c>
      <c r="NM32" s="13"/>
      <c r="NN32" s="12">
        <v>21</v>
      </c>
      <c r="NO32" s="12">
        <v>210000</v>
      </c>
      <c r="NP32" s="12">
        <v>0</v>
      </c>
      <c r="NQ32" s="12">
        <v>210000</v>
      </c>
      <c r="NR32" s="13"/>
      <c r="NS32" s="12">
        <v>0</v>
      </c>
      <c r="NT32" s="12">
        <v>0</v>
      </c>
      <c r="NU32" s="12">
        <v>0</v>
      </c>
      <c r="NV32" s="12">
        <v>0</v>
      </c>
      <c r="NW32" s="13"/>
      <c r="NX32" s="12">
        <v>0</v>
      </c>
      <c r="NY32" s="12">
        <v>0</v>
      </c>
      <c r="NZ32" s="12">
        <v>0</v>
      </c>
      <c r="OA32" s="12">
        <v>0</v>
      </c>
      <c r="OB32" s="13"/>
      <c r="OC32" s="12">
        <v>0</v>
      </c>
      <c r="OD32" s="12">
        <v>0</v>
      </c>
      <c r="OE32" s="12">
        <v>0</v>
      </c>
      <c r="OF32" s="12">
        <v>0</v>
      </c>
      <c r="OG32" s="13"/>
      <c r="OH32" s="12">
        <v>0</v>
      </c>
      <c r="OI32" s="12">
        <v>0</v>
      </c>
      <c r="OJ32" s="12">
        <v>0</v>
      </c>
      <c r="OK32" s="12">
        <v>0</v>
      </c>
      <c r="OL32" s="13"/>
      <c r="OM32" s="12">
        <v>0</v>
      </c>
      <c r="ON32" s="12">
        <v>0</v>
      </c>
      <c r="OO32" s="12">
        <v>0</v>
      </c>
      <c r="OP32" s="12">
        <v>0</v>
      </c>
      <c r="OQ32" s="13"/>
      <c r="OR32" s="12">
        <v>0</v>
      </c>
      <c r="OS32" s="12">
        <v>0</v>
      </c>
      <c r="OT32" s="12">
        <v>0</v>
      </c>
      <c r="OU32" s="12">
        <v>0</v>
      </c>
      <c r="OV32" s="13"/>
      <c r="OW32" s="12">
        <v>0</v>
      </c>
      <c r="OX32" s="12">
        <v>0</v>
      </c>
      <c r="OY32" s="12">
        <v>0</v>
      </c>
      <c r="OZ32" s="12">
        <v>0</v>
      </c>
      <c r="PA32" s="13"/>
      <c r="PB32" s="12">
        <v>0</v>
      </c>
      <c r="PC32" s="12">
        <v>0</v>
      </c>
      <c r="PD32" s="12">
        <v>0</v>
      </c>
      <c r="PE32" s="12">
        <v>0</v>
      </c>
      <c r="PF32" s="13"/>
      <c r="PG32" s="12">
        <v>0</v>
      </c>
      <c r="PH32" s="12">
        <v>120000</v>
      </c>
      <c r="PI32" s="12">
        <v>0</v>
      </c>
      <c r="PJ32" s="12">
        <v>120000</v>
      </c>
      <c r="PK32" s="13"/>
      <c r="PL32" s="12">
        <v>0</v>
      </c>
      <c r="PM32" s="12">
        <v>0</v>
      </c>
      <c r="PN32" s="12">
        <v>0</v>
      </c>
      <c r="PO32" s="12">
        <v>0</v>
      </c>
      <c r="PP32" s="13"/>
      <c r="PQ32" s="12">
        <v>0</v>
      </c>
      <c r="PR32" s="12">
        <v>0</v>
      </c>
      <c r="PS32" s="12">
        <v>0</v>
      </c>
      <c r="PT32" s="12">
        <v>0</v>
      </c>
      <c r="PU32" s="13"/>
      <c r="PV32" s="12">
        <v>0</v>
      </c>
      <c r="PW32" s="12">
        <v>0</v>
      </c>
      <c r="PX32" s="12">
        <v>0</v>
      </c>
      <c r="PY32" s="12">
        <v>0</v>
      </c>
      <c r="PZ32" s="13"/>
      <c r="QA32" s="12">
        <v>0</v>
      </c>
      <c r="QB32" s="12">
        <v>0</v>
      </c>
      <c r="QC32" s="12">
        <v>0</v>
      </c>
      <c r="QD32" s="12">
        <v>0</v>
      </c>
      <c r="QE32" s="13"/>
      <c r="QF32" s="12">
        <v>0</v>
      </c>
      <c r="QG32" s="12">
        <v>0</v>
      </c>
      <c r="QH32" s="12">
        <v>0</v>
      </c>
      <c r="QI32" s="12">
        <v>0</v>
      </c>
      <c r="QJ32" s="13"/>
      <c r="QK32" s="12">
        <v>0</v>
      </c>
      <c r="QL32" s="12">
        <v>0</v>
      </c>
      <c r="QM32" s="12">
        <v>0</v>
      </c>
      <c r="QN32" s="12">
        <v>0</v>
      </c>
      <c r="QO32" s="13"/>
      <c r="QP32" s="12">
        <v>0</v>
      </c>
      <c r="QQ32" s="12">
        <v>0</v>
      </c>
      <c r="QR32" s="12">
        <v>0</v>
      </c>
      <c r="QS32" s="12">
        <v>0</v>
      </c>
      <c r="QT32" s="13"/>
      <c r="QU32" s="12">
        <v>0</v>
      </c>
      <c r="QV32" s="12">
        <v>85000</v>
      </c>
      <c r="QW32" s="12">
        <v>0</v>
      </c>
      <c r="QX32" s="12">
        <v>85000</v>
      </c>
      <c r="QY32" s="13"/>
      <c r="QZ32" s="12">
        <v>13000</v>
      </c>
      <c r="RA32" s="12">
        <v>65000</v>
      </c>
      <c r="RB32" s="12">
        <v>0</v>
      </c>
      <c r="RC32" s="12">
        <v>65000</v>
      </c>
      <c r="RD32" s="13"/>
      <c r="RE32" s="12">
        <v>52</v>
      </c>
      <c r="RF32" s="12">
        <v>1020000</v>
      </c>
      <c r="RG32" s="12">
        <v>0</v>
      </c>
      <c r="RH32" s="12">
        <v>1020000</v>
      </c>
      <c r="RI32" s="13"/>
      <c r="RJ32" s="12">
        <v>0</v>
      </c>
      <c r="RK32" s="12">
        <v>169330</v>
      </c>
      <c r="RL32" s="12">
        <v>0</v>
      </c>
      <c r="RM32" s="12">
        <v>169330</v>
      </c>
      <c r="RN32" s="13"/>
      <c r="RO32" s="12">
        <v>0</v>
      </c>
      <c r="RP32" s="12">
        <v>10000</v>
      </c>
      <c r="RQ32" s="12">
        <v>0</v>
      </c>
      <c r="RR32" s="12">
        <v>10000</v>
      </c>
      <c r="RS32" s="13"/>
      <c r="RT32" s="12">
        <v>0</v>
      </c>
      <c r="RU32" s="12">
        <v>750000</v>
      </c>
      <c r="RV32" s="12">
        <v>0</v>
      </c>
      <c r="RW32" s="12">
        <v>750000</v>
      </c>
      <c r="RX32" s="13"/>
      <c r="RY32" s="12">
        <v>0</v>
      </c>
      <c r="RZ32" s="12">
        <v>0</v>
      </c>
      <c r="SA32" s="12">
        <v>0</v>
      </c>
      <c r="SB32" s="12">
        <v>0</v>
      </c>
      <c r="SC32" s="13"/>
      <c r="SD32" s="12">
        <v>1</v>
      </c>
      <c r="SE32" s="12">
        <v>100000</v>
      </c>
      <c r="SF32" s="12">
        <v>0</v>
      </c>
      <c r="SG32" s="12">
        <v>100000</v>
      </c>
      <c r="SH32" s="13"/>
      <c r="SI32" s="12">
        <v>1</v>
      </c>
      <c r="SJ32" s="12">
        <v>25000</v>
      </c>
      <c r="SK32" s="12">
        <v>0</v>
      </c>
      <c r="SL32" s="12">
        <v>25000</v>
      </c>
      <c r="SM32" s="13"/>
      <c r="SN32" s="12">
        <v>1</v>
      </c>
      <c r="SO32" s="12">
        <v>600000</v>
      </c>
      <c r="SP32" s="12">
        <v>0</v>
      </c>
      <c r="SQ32" s="12">
        <v>600000</v>
      </c>
      <c r="SR32" s="13"/>
      <c r="SS32" s="12">
        <v>1</v>
      </c>
      <c r="ST32" s="12">
        <v>100000</v>
      </c>
      <c r="SU32" s="12">
        <v>0</v>
      </c>
      <c r="SV32" s="12">
        <v>100000</v>
      </c>
      <c r="SW32" s="13"/>
      <c r="SX32" s="12">
        <v>9</v>
      </c>
      <c r="SY32" s="12">
        <v>225000</v>
      </c>
      <c r="SZ32" s="12">
        <v>0</v>
      </c>
      <c r="TA32" s="12">
        <v>225000</v>
      </c>
      <c r="TB32" s="13"/>
      <c r="TC32" s="12">
        <v>9</v>
      </c>
      <c r="TD32" s="12">
        <v>108000</v>
      </c>
      <c r="TE32" s="12">
        <v>0</v>
      </c>
      <c r="TF32" s="12">
        <v>108000</v>
      </c>
      <c r="TG32" s="13"/>
      <c r="TH32" s="12">
        <v>305</v>
      </c>
      <c r="TI32" s="12">
        <v>305000</v>
      </c>
      <c r="TJ32" s="12">
        <v>0</v>
      </c>
      <c r="TK32" s="12">
        <v>305000</v>
      </c>
      <c r="TL32" s="13"/>
      <c r="TM32" s="12">
        <v>6564968.1849020431</v>
      </c>
      <c r="TN32" s="12">
        <v>13360129.173723105</v>
      </c>
      <c r="TO32" s="12">
        <v>0</v>
      </c>
      <c r="TP32" s="12">
        <v>13360129.173723105</v>
      </c>
      <c r="TQ32" s="13"/>
      <c r="TR32" s="12">
        <v>0</v>
      </c>
      <c r="TS32" s="12">
        <v>0</v>
      </c>
      <c r="TT32" s="12">
        <v>0</v>
      </c>
      <c r="TU32" s="12">
        <v>0</v>
      </c>
      <c r="TV32" s="13"/>
      <c r="TW32" s="12">
        <v>0</v>
      </c>
      <c r="TX32" s="12">
        <v>0</v>
      </c>
      <c r="TY32" s="12">
        <v>0</v>
      </c>
      <c r="TZ32" s="12">
        <v>0</v>
      </c>
      <c r="UA32" s="13"/>
      <c r="UB32" s="12">
        <v>1</v>
      </c>
      <c r="UC32" s="12">
        <v>134042.5</v>
      </c>
      <c r="UD32" s="12">
        <v>0</v>
      </c>
      <c r="UE32" s="12">
        <v>134042.5</v>
      </c>
      <c r="UF32" s="13"/>
      <c r="UG32" s="12">
        <v>0</v>
      </c>
      <c r="UH32" s="12">
        <v>0</v>
      </c>
      <c r="UI32" s="12">
        <v>0</v>
      </c>
      <c r="UJ32" s="12">
        <v>0</v>
      </c>
      <c r="UK32" s="13"/>
      <c r="UL32" s="12">
        <v>0</v>
      </c>
      <c r="UM32" s="12">
        <v>0</v>
      </c>
      <c r="UN32" s="12">
        <v>0</v>
      </c>
      <c r="UO32" s="12">
        <v>0</v>
      </c>
      <c r="UP32" s="13"/>
      <c r="UQ32" s="12">
        <v>0</v>
      </c>
      <c r="UR32" s="12">
        <v>2175000</v>
      </c>
      <c r="US32" s="12">
        <v>0</v>
      </c>
      <c r="UT32" s="12">
        <v>2175000</v>
      </c>
      <c r="UU32" s="13"/>
      <c r="UV32" s="12">
        <v>0</v>
      </c>
      <c r="UW32" s="12">
        <v>2645250</v>
      </c>
      <c r="UX32" s="12">
        <v>0</v>
      </c>
      <c r="UY32" s="12">
        <v>2645250</v>
      </c>
      <c r="UZ32" s="13"/>
      <c r="VA32" s="12">
        <v>1</v>
      </c>
      <c r="VB32" s="12">
        <v>65000</v>
      </c>
      <c r="VC32" s="12">
        <v>0</v>
      </c>
      <c r="VD32" s="12">
        <v>65000</v>
      </c>
      <c r="VE32" s="13"/>
      <c r="VF32" s="12">
        <v>0</v>
      </c>
      <c r="VG32" s="12">
        <v>0</v>
      </c>
      <c r="VH32" s="12">
        <v>0</v>
      </c>
      <c r="VI32" s="12">
        <v>0</v>
      </c>
      <c r="VJ32" s="13"/>
      <c r="VK32" s="12">
        <v>0</v>
      </c>
      <c r="VL32" s="12">
        <v>42887127.673723102</v>
      </c>
      <c r="VM32" s="12">
        <v>0</v>
      </c>
      <c r="VN32" s="12">
        <v>42887127.673723102</v>
      </c>
      <c r="VO32" s="13"/>
    </row>
    <row r="33" spans="1:588" ht="16.5" hidden="1">
      <c r="A33" s="10">
        <v>27</v>
      </c>
      <c r="B33" s="11" t="s">
        <v>29</v>
      </c>
      <c r="C33" s="12">
        <v>30</v>
      </c>
      <c r="D33" s="12">
        <v>80640</v>
      </c>
      <c r="E33" s="12">
        <v>0</v>
      </c>
      <c r="F33" s="12">
        <v>80640</v>
      </c>
      <c r="G33" s="13"/>
      <c r="H33" s="12">
        <v>0</v>
      </c>
      <c r="I33" s="12">
        <v>0</v>
      </c>
      <c r="J33" s="12">
        <v>0</v>
      </c>
      <c r="K33" s="12">
        <v>0</v>
      </c>
      <c r="L33" s="13"/>
      <c r="M33" s="12">
        <v>0</v>
      </c>
      <c r="N33" s="12">
        <v>0</v>
      </c>
      <c r="O33" s="12">
        <v>0</v>
      </c>
      <c r="P33" s="12">
        <v>0</v>
      </c>
      <c r="Q33" s="13"/>
      <c r="R33" s="12">
        <v>13</v>
      </c>
      <c r="S33" s="12">
        <v>195000</v>
      </c>
      <c r="T33" s="12">
        <v>0</v>
      </c>
      <c r="U33" s="12">
        <v>195000</v>
      </c>
      <c r="V33" s="13"/>
      <c r="W33" s="12">
        <v>0</v>
      </c>
      <c r="X33" s="12">
        <v>0</v>
      </c>
      <c r="Y33" s="12">
        <v>0</v>
      </c>
      <c r="Z33" s="12">
        <v>0</v>
      </c>
      <c r="AA33" s="13"/>
      <c r="AB33" s="12">
        <v>0</v>
      </c>
      <c r="AC33" s="12">
        <v>0</v>
      </c>
      <c r="AD33" s="12">
        <v>0</v>
      </c>
      <c r="AE33" s="12">
        <v>0</v>
      </c>
      <c r="AF33" s="13"/>
      <c r="AG33" s="12">
        <v>0</v>
      </c>
      <c r="AH33" s="12">
        <v>70000</v>
      </c>
      <c r="AI33" s="12">
        <v>0</v>
      </c>
      <c r="AJ33" s="12">
        <v>70000</v>
      </c>
      <c r="AK33" s="13"/>
      <c r="AL33" s="12">
        <v>40</v>
      </c>
      <c r="AM33" s="12">
        <v>80000</v>
      </c>
      <c r="AN33" s="12">
        <v>0</v>
      </c>
      <c r="AO33" s="12">
        <v>80000</v>
      </c>
      <c r="AP33" s="13"/>
      <c r="AQ33" s="12">
        <v>580</v>
      </c>
      <c r="AR33" s="12">
        <v>1450000</v>
      </c>
      <c r="AS33" s="12">
        <v>0</v>
      </c>
      <c r="AT33" s="12">
        <v>1450000</v>
      </c>
      <c r="AU33" s="13"/>
      <c r="AV33" s="12">
        <v>59</v>
      </c>
      <c r="AW33" s="12">
        <v>413000</v>
      </c>
      <c r="AX33" s="12">
        <v>0</v>
      </c>
      <c r="AY33" s="12">
        <v>413000</v>
      </c>
      <c r="AZ33" s="13"/>
      <c r="BA33" s="12">
        <v>0</v>
      </c>
      <c r="BB33" s="12">
        <v>0</v>
      </c>
      <c r="BC33" s="12">
        <v>0</v>
      </c>
      <c r="BD33" s="12">
        <v>0</v>
      </c>
      <c r="BE33" s="13"/>
      <c r="BF33" s="12">
        <v>68</v>
      </c>
      <c r="BG33" s="12">
        <v>54400</v>
      </c>
      <c r="BH33" s="12">
        <v>0</v>
      </c>
      <c r="BI33" s="12">
        <v>54400</v>
      </c>
      <c r="BJ33" s="13"/>
      <c r="BK33" s="12">
        <v>191</v>
      </c>
      <c r="BL33" s="12">
        <v>143250</v>
      </c>
      <c r="BM33" s="12">
        <v>0</v>
      </c>
      <c r="BN33" s="12">
        <v>143250</v>
      </c>
      <c r="BO33" s="13"/>
      <c r="BP33" s="12">
        <v>18</v>
      </c>
      <c r="BQ33" s="12">
        <v>270000</v>
      </c>
      <c r="BR33" s="12">
        <v>0</v>
      </c>
      <c r="BS33" s="12">
        <v>270000</v>
      </c>
      <c r="BT33" s="13"/>
      <c r="BU33" s="12">
        <v>1</v>
      </c>
      <c r="BV33" s="12">
        <v>2462978</v>
      </c>
      <c r="BW33" s="12">
        <v>0</v>
      </c>
      <c r="BX33" s="12">
        <v>2462978</v>
      </c>
      <c r="BY33" s="13"/>
      <c r="BZ33" s="12">
        <v>0</v>
      </c>
      <c r="CA33" s="12">
        <v>0</v>
      </c>
      <c r="CB33" s="12">
        <v>0</v>
      </c>
      <c r="CC33" s="12">
        <v>0</v>
      </c>
      <c r="CD33" s="13"/>
      <c r="CE33" s="12">
        <v>0</v>
      </c>
      <c r="CF33" s="12">
        <v>0</v>
      </c>
      <c r="CG33" s="12">
        <v>0</v>
      </c>
      <c r="CH33" s="12">
        <v>0</v>
      </c>
      <c r="CI33" s="13"/>
      <c r="CJ33" s="12">
        <v>0</v>
      </c>
      <c r="CK33" s="12">
        <v>0</v>
      </c>
      <c r="CL33" s="12">
        <v>0</v>
      </c>
      <c r="CM33" s="12">
        <v>0</v>
      </c>
      <c r="CN33" s="13"/>
      <c r="CO33" s="12">
        <v>0</v>
      </c>
      <c r="CP33" s="12">
        <v>0</v>
      </c>
      <c r="CQ33" s="12">
        <v>0</v>
      </c>
      <c r="CR33" s="12">
        <v>0</v>
      </c>
      <c r="CS33" s="13"/>
      <c r="CT33" s="12">
        <v>0</v>
      </c>
      <c r="CU33" s="12">
        <v>0</v>
      </c>
      <c r="CV33" s="12">
        <v>0</v>
      </c>
      <c r="CW33" s="12">
        <v>0</v>
      </c>
      <c r="CX33" s="13"/>
      <c r="CY33" s="12">
        <v>0</v>
      </c>
      <c r="CZ33" s="12">
        <v>0</v>
      </c>
      <c r="DA33" s="12">
        <v>0</v>
      </c>
      <c r="DB33" s="12">
        <v>0</v>
      </c>
      <c r="DC33" s="13"/>
      <c r="DD33" s="12">
        <v>0</v>
      </c>
      <c r="DE33" s="12">
        <v>0</v>
      </c>
      <c r="DF33" s="12">
        <v>0</v>
      </c>
      <c r="DG33" s="12">
        <v>0</v>
      </c>
      <c r="DH33" s="13"/>
      <c r="DI33" s="12">
        <v>0</v>
      </c>
      <c r="DJ33" s="12">
        <v>0</v>
      </c>
      <c r="DK33" s="12">
        <v>0</v>
      </c>
      <c r="DL33" s="12">
        <v>0</v>
      </c>
      <c r="DM33" s="13"/>
      <c r="DN33" s="12">
        <v>13</v>
      </c>
      <c r="DO33" s="12">
        <v>1300000</v>
      </c>
      <c r="DP33" s="12">
        <v>0</v>
      </c>
      <c r="DQ33" s="12">
        <v>1300000</v>
      </c>
      <c r="DR33" s="13"/>
      <c r="DS33" s="12">
        <v>0</v>
      </c>
      <c r="DT33" s="12">
        <v>0</v>
      </c>
      <c r="DU33" s="12">
        <v>0</v>
      </c>
      <c r="DV33" s="12">
        <v>0</v>
      </c>
      <c r="DW33" s="13"/>
      <c r="DX33" s="12">
        <v>0</v>
      </c>
      <c r="DY33" s="12">
        <v>55000</v>
      </c>
      <c r="DZ33" s="12">
        <v>0</v>
      </c>
      <c r="EA33" s="12">
        <v>55000</v>
      </c>
      <c r="EB33" s="13"/>
      <c r="EC33" s="12">
        <v>0</v>
      </c>
      <c r="ED33" s="12">
        <v>0</v>
      </c>
      <c r="EE33" s="12">
        <v>0</v>
      </c>
      <c r="EF33" s="12">
        <v>0</v>
      </c>
      <c r="EG33" s="13"/>
      <c r="EH33" s="12">
        <v>0</v>
      </c>
      <c r="EI33" s="12">
        <v>0</v>
      </c>
      <c r="EJ33" s="12">
        <v>0</v>
      </c>
      <c r="EK33" s="12">
        <v>0</v>
      </c>
      <c r="EL33" s="13"/>
      <c r="EM33" s="12">
        <v>0</v>
      </c>
      <c r="EN33" s="12">
        <v>100000</v>
      </c>
      <c r="EO33" s="12">
        <v>0</v>
      </c>
      <c r="EP33" s="12">
        <v>100000</v>
      </c>
      <c r="EQ33" s="13"/>
      <c r="ER33" s="12">
        <v>1</v>
      </c>
      <c r="ES33" s="12">
        <v>200000</v>
      </c>
      <c r="ET33" s="12">
        <v>0</v>
      </c>
      <c r="EU33" s="12">
        <v>200000</v>
      </c>
      <c r="EV33" s="13"/>
      <c r="EW33" s="12">
        <v>1</v>
      </c>
      <c r="EX33" s="12">
        <v>50000</v>
      </c>
      <c r="EY33" s="12">
        <v>0</v>
      </c>
      <c r="EZ33" s="12">
        <v>50000</v>
      </c>
      <c r="FA33" s="13"/>
      <c r="FB33" s="12">
        <v>1</v>
      </c>
      <c r="FC33" s="12">
        <v>50000</v>
      </c>
      <c r="FD33" s="12">
        <v>0</v>
      </c>
      <c r="FE33" s="12">
        <v>50000</v>
      </c>
      <c r="FF33" s="13"/>
      <c r="FG33" s="12">
        <v>3</v>
      </c>
      <c r="FH33" s="12">
        <v>150000</v>
      </c>
      <c r="FI33" s="12">
        <v>0</v>
      </c>
      <c r="FJ33" s="12">
        <v>150000</v>
      </c>
      <c r="FK33" s="13"/>
      <c r="FL33" s="12">
        <v>3</v>
      </c>
      <c r="FM33" s="12">
        <v>150000</v>
      </c>
      <c r="FN33" s="12">
        <v>0</v>
      </c>
      <c r="FO33" s="12">
        <v>150000</v>
      </c>
      <c r="FP33" s="13"/>
      <c r="FQ33" s="12">
        <v>0</v>
      </c>
      <c r="FR33" s="12">
        <v>0</v>
      </c>
      <c r="FS33" s="12">
        <v>0</v>
      </c>
      <c r="FT33" s="12">
        <v>0</v>
      </c>
      <c r="FU33" s="13"/>
      <c r="FV33" s="12">
        <v>0</v>
      </c>
      <c r="FW33" s="12">
        <v>0</v>
      </c>
      <c r="FX33" s="12">
        <v>0</v>
      </c>
      <c r="FY33" s="12">
        <v>0</v>
      </c>
      <c r="FZ33" s="13"/>
      <c r="GA33" s="12">
        <v>0</v>
      </c>
      <c r="GB33" s="12">
        <v>0</v>
      </c>
      <c r="GC33" s="12">
        <v>0</v>
      </c>
      <c r="GD33" s="12">
        <v>0</v>
      </c>
      <c r="GE33" s="13"/>
      <c r="GF33" s="12">
        <v>99</v>
      </c>
      <c r="GG33" s="12">
        <v>80000</v>
      </c>
      <c r="GH33" s="12">
        <v>0</v>
      </c>
      <c r="GI33" s="12">
        <v>80000</v>
      </c>
      <c r="GJ33" s="13"/>
      <c r="GK33" s="12">
        <v>698</v>
      </c>
      <c r="GL33" s="12">
        <v>209400</v>
      </c>
      <c r="GM33" s="12">
        <v>0</v>
      </c>
      <c r="GN33" s="12">
        <v>209400</v>
      </c>
      <c r="GO33" s="13"/>
      <c r="GP33" s="12">
        <v>0</v>
      </c>
      <c r="GQ33" s="12">
        <v>17000</v>
      </c>
      <c r="GR33" s="12">
        <v>0</v>
      </c>
      <c r="GS33" s="12">
        <v>17000</v>
      </c>
      <c r="GT33" s="13"/>
      <c r="GU33" s="12">
        <v>1</v>
      </c>
      <c r="GV33" s="12">
        <v>250000</v>
      </c>
      <c r="GW33" s="12">
        <v>0</v>
      </c>
      <c r="GX33" s="12">
        <v>250000</v>
      </c>
      <c r="GY33" s="13"/>
      <c r="GZ33" s="12">
        <v>144</v>
      </c>
      <c r="HA33" s="12">
        <v>720000</v>
      </c>
      <c r="HB33" s="12">
        <v>0</v>
      </c>
      <c r="HC33" s="12">
        <v>720000</v>
      </c>
      <c r="HD33" s="13"/>
      <c r="HE33" s="12">
        <v>0</v>
      </c>
      <c r="HF33" s="12">
        <v>0</v>
      </c>
      <c r="HG33" s="12">
        <v>0</v>
      </c>
      <c r="HH33" s="12">
        <v>0</v>
      </c>
      <c r="HI33" s="13"/>
      <c r="HJ33" s="12">
        <v>76</v>
      </c>
      <c r="HK33" s="12">
        <v>1140000</v>
      </c>
      <c r="HL33" s="12">
        <v>0</v>
      </c>
      <c r="HM33" s="12">
        <v>1140000</v>
      </c>
      <c r="HN33" s="13"/>
      <c r="HO33" s="12">
        <v>1300</v>
      </c>
      <c r="HP33" s="12">
        <v>377000</v>
      </c>
      <c r="HQ33" s="12">
        <v>0</v>
      </c>
      <c r="HR33" s="12">
        <v>377000</v>
      </c>
      <c r="HS33" s="13"/>
      <c r="HT33" s="12">
        <v>0</v>
      </c>
      <c r="HU33" s="12">
        <v>99000</v>
      </c>
      <c r="HV33" s="12">
        <v>0</v>
      </c>
      <c r="HW33" s="12">
        <v>99000</v>
      </c>
      <c r="HX33" s="13"/>
      <c r="HY33" s="12">
        <v>0</v>
      </c>
      <c r="HZ33" s="12">
        <v>0</v>
      </c>
      <c r="IA33" s="12">
        <v>0</v>
      </c>
      <c r="IB33" s="12">
        <v>0</v>
      </c>
      <c r="IC33" s="13"/>
      <c r="ID33" s="12">
        <v>0</v>
      </c>
      <c r="IE33" s="12">
        <v>0</v>
      </c>
      <c r="IF33" s="12">
        <v>0</v>
      </c>
      <c r="IG33" s="12">
        <v>0</v>
      </c>
      <c r="IH33" s="13"/>
      <c r="II33" s="12">
        <v>0</v>
      </c>
      <c r="IJ33" s="12">
        <v>59200</v>
      </c>
      <c r="IK33" s="12">
        <v>0</v>
      </c>
      <c r="IL33" s="12">
        <v>59200</v>
      </c>
      <c r="IM33" s="13"/>
      <c r="IN33" s="12">
        <v>300</v>
      </c>
      <c r="IO33" s="12">
        <v>6998.9999999999991</v>
      </c>
      <c r="IP33" s="12">
        <v>0</v>
      </c>
      <c r="IQ33" s="12">
        <v>6998.9999999999991</v>
      </c>
      <c r="IR33" s="13"/>
      <c r="IS33" s="12">
        <v>0</v>
      </c>
      <c r="IT33" s="12">
        <v>0</v>
      </c>
      <c r="IU33" s="12">
        <v>0</v>
      </c>
      <c r="IV33" s="12">
        <v>0</v>
      </c>
      <c r="IW33" s="13"/>
      <c r="IX33" s="12"/>
      <c r="IY33" s="12">
        <v>0</v>
      </c>
      <c r="IZ33" s="12">
        <v>0</v>
      </c>
      <c r="JA33" s="12">
        <v>0</v>
      </c>
      <c r="JB33" s="13"/>
      <c r="JC33" s="12">
        <v>0</v>
      </c>
      <c r="JD33" s="12">
        <v>0</v>
      </c>
      <c r="JE33" s="12">
        <v>0</v>
      </c>
      <c r="JF33" s="12">
        <v>0</v>
      </c>
      <c r="JG33" s="13"/>
      <c r="JH33" s="12"/>
      <c r="JI33" s="12">
        <v>0</v>
      </c>
      <c r="JJ33" s="12">
        <v>0</v>
      </c>
      <c r="JK33" s="12">
        <v>0</v>
      </c>
      <c r="JL33" s="13"/>
      <c r="JM33" s="12"/>
      <c r="JN33" s="12">
        <v>0</v>
      </c>
      <c r="JO33" s="12">
        <v>0</v>
      </c>
      <c r="JP33" s="12">
        <v>0</v>
      </c>
      <c r="JQ33" s="13"/>
      <c r="JR33" s="12"/>
      <c r="JS33" s="12">
        <v>4574170</v>
      </c>
      <c r="JT33" s="12">
        <v>0</v>
      </c>
      <c r="JU33" s="12">
        <v>4574170</v>
      </c>
      <c r="JV33" s="13"/>
      <c r="JW33" s="12"/>
      <c r="JX33" s="12">
        <v>0</v>
      </c>
      <c r="JY33" s="12">
        <v>0</v>
      </c>
      <c r="JZ33" s="12">
        <v>0</v>
      </c>
      <c r="KA33" s="13"/>
      <c r="KB33" s="12">
        <v>938.4</v>
      </c>
      <c r="KC33" s="12">
        <v>187680</v>
      </c>
      <c r="KD33" s="12">
        <v>0</v>
      </c>
      <c r="KE33" s="12">
        <v>187680</v>
      </c>
      <c r="KF33" s="13"/>
      <c r="KG33" s="12">
        <v>0</v>
      </c>
      <c r="KH33" s="12">
        <v>0</v>
      </c>
      <c r="KI33" s="12">
        <v>0</v>
      </c>
      <c r="KJ33" s="12">
        <v>0</v>
      </c>
      <c r="KK33" s="13"/>
      <c r="KL33" s="12">
        <v>0</v>
      </c>
      <c r="KM33" s="12">
        <v>0</v>
      </c>
      <c r="KN33" s="12">
        <v>0</v>
      </c>
      <c r="KO33" s="12">
        <v>0</v>
      </c>
      <c r="KP33" s="13"/>
      <c r="KQ33" s="12">
        <v>0</v>
      </c>
      <c r="KR33" s="12">
        <v>0</v>
      </c>
      <c r="KS33" s="12">
        <v>0</v>
      </c>
      <c r="KT33" s="12">
        <v>0</v>
      </c>
      <c r="KU33" s="13"/>
      <c r="KV33" s="12">
        <v>0</v>
      </c>
      <c r="KW33" s="89">
        <v>0</v>
      </c>
      <c r="KX33" s="12">
        <v>0</v>
      </c>
      <c r="KY33" s="12">
        <v>0</v>
      </c>
      <c r="KZ33" s="13"/>
      <c r="LA33" s="12">
        <v>0</v>
      </c>
      <c r="LB33" s="12">
        <v>0</v>
      </c>
      <c r="LC33" s="12">
        <v>0</v>
      </c>
      <c r="LD33" s="12">
        <v>0</v>
      </c>
      <c r="LE33" s="13"/>
      <c r="LF33" s="12">
        <v>0</v>
      </c>
      <c r="LG33" s="12">
        <v>0</v>
      </c>
      <c r="LH33" s="12">
        <v>0</v>
      </c>
      <c r="LI33" s="12">
        <v>0</v>
      </c>
      <c r="LJ33" s="13"/>
      <c r="LK33" s="12">
        <v>0</v>
      </c>
      <c r="LL33" s="12">
        <v>0</v>
      </c>
      <c r="LM33" s="12">
        <v>0</v>
      </c>
      <c r="LN33" s="12">
        <v>0</v>
      </c>
      <c r="LO33" s="13"/>
      <c r="LP33" s="12">
        <v>2966</v>
      </c>
      <c r="LQ33" s="12">
        <v>741500</v>
      </c>
      <c r="LR33" s="12">
        <v>0</v>
      </c>
      <c r="LS33" s="12">
        <v>741500</v>
      </c>
      <c r="LT33" s="13"/>
      <c r="LU33" s="12">
        <v>0</v>
      </c>
      <c r="LV33" s="12">
        <v>0</v>
      </c>
      <c r="LW33" s="12">
        <v>0</v>
      </c>
      <c r="LX33" s="12">
        <v>0</v>
      </c>
      <c r="LY33" s="13"/>
      <c r="LZ33" s="12">
        <v>0</v>
      </c>
      <c r="MA33" s="12">
        <v>0</v>
      </c>
      <c r="MB33" s="12">
        <v>0</v>
      </c>
      <c r="MC33" s="12">
        <v>0</v>
      </c>
      <c r="MD33" s="13"/>
      <c r="ME33" s="12">
        <v>0</v>
      </c>
      <c r="MF33" s="12">
        <v>0</v>
      </c>
      <c r="MG33" s="12">
        <v>0</v>
      </c>
      <c r="MH33" s="12">
        <v>0</v>
      </c>
      <c r="MI33" s="13"/>
      <c r="MJ33" s="12">
        <v>0</v>
      </c>
      <c r="MK33" s="12">
        <v>0</v>
      </c>
      <c r="ML33" s="12">
        <v>0</v>
      </c>
      <c r="MM33" s="12">
        <v>0</v>
      </c>
      <c r="MN33" s="13"/>
      <c r="MO33" s="12">
        <v>18</v>
      </c>
      <c r="MP33" s="12">
        <v>762264</v>
      </c>
      <c r="MQ33" s="12">
        <v>0</v>
      </c>
      <c r="MR33" s="12">
        <v>762264</v>
      </c>
      <c r="MS33" s="13"/>
      <c r="MT33" s="12">
        <v>0</v>
      </c>
      <c r="MU33" s="12">
        <v>0</v>
      </c>
      <c r="MV33" s="12">
        <v>0</v>
      </c>
      <c r="MW33" s="12">
        <v>0</v>
      </c>
      <c r="MX33" s="13"/>
      <c r="MY33" s="12">
        <v>40</v>
      </c>
      <c r="MZ33" s="12">
        <v>100000</v>
      </c>
      <c r="NA33" s="12">
        <v>0</v>
      </c>
      <c r="NB33" s="12">
        <v>100000</v>
      </c>
      <c r="NC33" s="13"/>
      <c r="ND33" s="12">
        <v>0</v>
      </c>
      <c r="NE33" s="12">
        <v>0</v>
      </c>
      <c r="NF33" s="12">
        <v>0</v>
      </c>
      <c r="NG33" s="12">
        <v>0</v>
      </c>
      <c r="NH33" s="13"/>
      <c r="NI33" s="12">
        <v>3898</v>
      </c>
      <c r="NJ33" s="12">
        <v>280656</v>
      </c>
      <c r="NK33" s="12">
        <v>0</v>
      </c>
      <c r="NL33" s="12">
        <v>280656</v>
      </c>
      <c r="NM33" s="13"/>
      <c r="NN33" s="12">
        <v>14</v>
      </c>
      <c r="NO33" s="12">
        <v>140000</v>
      </c>
      <c r="NP33" s="12">
        <v>0</v>
      </c>
      <c r="NQ33" s="12">
        <v>140000</v>
      </c>
      <c r="NR33" s="13"/>
      <c r="NS33" s="12">
        <v>0</v>
      </c>
      <c r="NT33" s="12">
        <v>0</v>
      </c>
      <c r="NU33" s="12">
        <v>0</v>
      </c>
      <c r="NV33" s="12">
        <v>0</v>
      </c>
      <c r="NW33" s="13"/>
      <c r="NX33" s="12">
        <v>0</v>
      </c>
      <c r="NY33" s="12">
        <v>0</v>
      </c>
      <c r="NZ33" s="12">
        <v>0</v>
      </c>
      <c r="OA33" s="12">
        <v>0</v>
      </c>
      <c r="OB33" s="13"/>
      <c r="OC33" s="12">
        <v>0</v>
      </c>
      <c r="OD33" s="12">
        <v>0</v>
      </c>
      <c r="OE33" s="12">
        <v>0</v>
      </c>
      <c r="OF33" s="12">
        <v>0</v>
      </c>
      <c r="OG33" s="13"/>
      <c r="OH33" s="12">
        <v>0</v>
      </c>
      <c r="OI33" s="12">
        <v>0</v>
      </c>
      <c r="OJ33" s="12">
        <v>0</v>
      </c>
      <c r="OK33" s="12">
        <v>0</v>
      </c>
      <c r="OL33" s="13"/>
      <c r="OM33" s="12">
        <v>0</v>
      </c>
      <c r="ON33" s="12">
        <v>0</v>
      </c>
      <c r="OO33" s="12">
        <v>0</v>
      </c>
      <c r="OP33" s="12">
        <v>0</v>
      </c>
      <c r="OQ33" s="13"/>
      <c r="OR33" s="12">
        <v>0</v>
      </c>
      <c r="OS33" s="12">
        <v>0</v>
      </c>
      <c r="OT33" s="12">
        <v>0</v>
      </c>
      <c r="OU33" s="12">
        <v>0</v>
      </c>
      <c r="OV33" s="13"/>
      <c r="OW33" s="12">
        <v>0</v>
      </c>
      <c r="OX33" s="12">
        <v>0</v>
      </c>
      <c r="OY33" s="12">
        <v>0</v>
      </c>
      <c r="OZ33" s="12">
        <v>0</v>
      </c>
      <c r="PA33" s="13"/>
      <c r="PB33" s="12">
        <v>0</v>
      </c>
      <c r="PC33" s="12">
        <v>0</v>
      </c>
      <c r="PD33" s="12">
        <v>0</v>
      </c>
      <c r="PE33" s="12">
        <v>0</v>
      </c>
      <c r="PF33" s="13"/>
      <c r="PG33" s="12">
        <v>0</v>
      </c>
      <c r="PH33" s="12">
        <v>25000</v>
      </c>
      <c r="PI33" s="12">
        <v>0</v>
      </c>
      <c r="PJ33" s="12">
        <v>25000</v>
      </c>
      <c r="PK33" s="13"/>
      <c r="PL33" s="12">
        <v>0</v>
      </c>
      <c r="PM33" s="12">
        <v>0</v>
      </c>
      <c r="PN33" s="12">
        <v>0</v>
      </c>
      <c r="PO33" s="12">
        <v>0</v>
      </c>
      <c r="PP33" s="13"/>
      <c r="PQ33" s="12">
        <v>0</v>
      </c>
      <c r="PR33" s="12">
        <v>0</v>
      </c>
      <c r="PS33" s="12">
        <v>0</v>
      </c>
      <c r="PT33" s="12">
        <v>0</v>
      </c>
      <c r="PU33" s="13"/>
      <c r="PV33" s="12">
        <v>0</v>
      </c>
      <c r="PW33" s="12">
        <v>0</v>
      </c>
      <c r="PX33" s="12">
        <v>0</v>
      </c>
      <c r="PY33" s="12">
        <v>0</v>
      </c>
      <c r="PZ33" s="13"/>
      <c r="QA33" s="12">
        <v>0</v>
      </c>
      <c r="QB33" s="12">
        <v>0</v>
      </c>
      <c r="QC33" s="12">
        <v>0</v>
      </c>
      <c r="QD33" s="12">
        <v>0</v>
      </c>
      <c r="QE33" s="13"/>
      <c r="QF33" s="12">
        <v>0</v>
      </c>
      <c r="QG33" s="12">
        <v>0</v>
      </c>
      <c r="QH33" s="12">
        <v>0</v>
      </c>
      <c r="QI33" s="12">
        <v>0</v>
      </c>
      <c r="QJ33" s="13"/>
      <c r="QK33" s="12">
        <v>0</v>
      </c>
      <c r="QL33" s="12">
        <v>0</v>
      </c>
      <c r="QM33" s="12">
        <v>0</v>
      </c>
      <c r="QN33" s="12">
        <v>0</v>
      </c>
      <c r="QO33" s="13"/>
      <c r="QP33" s="12">
        <v>0</v>
      </c>
      <c r="QQ33" s="12">
        <v>0</v>
      </c>
      <c r="QR33" s="12">
        <v>0</v>
      </c>
      <c r="QS33" s="12">
        <v>0</v>
      </c>
      <c r="QT33" s="13"/>
      <c r="QU33" s="12">
        <v>0</v>
      </c>
      <c r="QV33" s="12">
        <v>57500</v>
      </c>
      <c r="QW33" s="12">
        <v>0</v>
      </c>
      <c r="QX33" s="12">
        <v>57500</v>
      </c>
      <c r="QY33" s="13"/>
      <c r="QZ33" s="12">
        <v>7500</v>
      </c>
      <c r="RA33" s="12">
        <v>37500</v>
      </c>
      <c r="RB33" s="12">
        <v>0</v>
      </c>
      <c r="RC33" s="12">
        <v>37500</v>
      </c>
      <c r="RD33" s="13"/>
      <c r="RE33" s="12">
        <v>32</v>
      </c>
      <c r="RF33" s="12">
        <v>620000</v>
      </c>
      <c r="RG33" s="12">
        <v>0</v>
      </c>
      <c r="RH33" s="12">
        <v>620000</v>
      </c>
      <c r="RI33" s="13"/>
      <c r="RJ33" s="12">
        <v>0</v>
      </c>
      <c r="RK33" s="12">
        <v>33040</v>
      </c>
      <c r="RL33" s="12">
        <v>0</v>
      </c>
      <c r="RM33" s="12">
        <v>33040</v>
      </c>
      <c r="RN33" s="13"/>
      <c r="RO33" s="12">
        <v>0</v>
      </c>
      <c r="RP33" s="12">
        <v>10000</v>
      </c>
      <c r="RQ33" s="12">
        <v>0</v>
      </c>
      <c r="RR33" s="12">
        <v>10000</v>
      </c>
      <c r="RS33" s="13"/>
      <c r="RT33" s="12">
        <v>0</v>
      </c>
      <c r="RU33" s="12">
        <v>750000</v>
      </c>
      <c r="RV33" s="12">
        <v>0</v>
      </c>
      <c r="RW33" s="12">
        <v>750000</v>
      </c>
      <c r="RX33" s="13"/>
      <c r="RY33" s="12">
        <v>0</v>
      </c>
      <c r="RZ33" s="12">
        <v>500000</v>
      </c>
      <c r="SA33" s="12">
        <v>0</v>
      </c>
      <c r="SB33" s="12">
        <v>500000</v>
      </c>
      <c r="SC33" s="13"/>
      <c r="SD33" s="12">
        <v>1</v>
      </c>
      <c r="SE33" s="12">
        <v>100000</v>
      </c>
      <c r="SF33" s="12">
        <v>0</v>
      </c>
      <c r="SG33" s="12">
        <v>100000</v>
      </c>
      <c r="SH33" s="13"/>
      <c r="SI33" s="12">
        <v>1</v>
      </c>
      <c r="SJ33" s="12">
        <v>25000</v>
      </c>
      <c r="SK33" s="12">
        <v>0</v>
      </c>
      <c r="SL33" s="12">
        <v>25000</v>
      </c>
      <c r="SM33" s="13"/>
      <c r="SN33" s="12">
        <v>1</v>
      </c>
      <c r="SO33" s="12">
        <v>600000</v>
      </c>
      <c r="SP33" s="12">
        <v>0</v>
      </c>
      <c r="SQ33" s="12">
        <v>600000</v>
      </c>
      <c r="SR33" s="13"/>
      <c r="SS33" s="12">
        <v>1</v>
      </c>
      <c r="ST33" s="12">
        <v>100000</v>
      </c>
      <c r="SU33" s="12">
        <v>0</v>
      </c>
      <c r="SV33" s="12">
        <v>100000</v>
      </c>
      <c r="SW33" s="13"/>
      <c r="SX33" s="12">
        <v>6</v>
      </c>
      <c r="SY33" s="12">
        <v>150000</v>
      </c>
      <c r="SZ33" s="12">
        <v>0</v>
      </c>
      <c r="TA33" s="12">
        <v>150000</v>
      </c>
      <c r="TB33" s="13"/>
      <c r="TC33" s="12">
        <v>6</v>
      </c>
      <c r="TD33" s="12">
        <v>72000</v>
      </c>
      <c r="TE33" s="12">
        <v>0</v>
      </c>
      <c r="TF33" s="12">
        <v>72000</v>
      </c>
      <c r="TG33" s="13"/>
      <c r="TH33" s="12">
        <v>200</v>
      </c>
      <c r="TI33" s="12">
        <v>200000</v>
      </c>
      <c r="TJ33" s="12">
        <v>0</v>
      </c>
      <c r="TK33" s="12">
        <v>200000</v>
      </c>
      <c r="TL33" s="13"/>
      <c r="TM33" s="12">
        <v>3753990.9937205245</v>
      </c>
      <c r="TN33" s="12">
        <v>9931494.5787025522</v>
      </c>
      <c r="TO33" s="12">
        <v>0</v>
      </c>
      <c r="TP33" s="12">
        <v>9931494.5787025522</v>
      </c>
      <c r="TQ33" s="13"/>
      <c r="TR33" s="12">
        <v>0</v>
      </c>
      <c r="TS33" s="12">
        <v>0</v>
      </c>
      <c r="TT33" s="12">
        <v>0</v>
      </c>
      <c r="TU33" s="12">
        <v>0</v>
      </c>
      <c r="TV33" s="13"/>
      <c r="TW33" s="12">
        <v>0</v>
      </c>
      <c r="TX33" s="12">
        <v>0</v>
      </c>
      <c r="TY33" s="12">
        <v>0</v>
      </c>
      <c r="TZ33" s="12">
        <v>0</v>
      </c>
      <c r="UA33" s="13"/>
      <c r="UB33" s="12">
        <v>1</v>
      </c>
      <c r="UC33" s="12">
        <v>134042.5</v>
      </c>
      <c r="UD33" s="12">
        <v>0</v>
      </c>
      <c r="UE33" s="12">
        <v>134042.5</v>
      </c>
      <c r="UF33" s="13"/>
      <c r="UG33" s="12">
        <v>0</v>
      </c>
      <c r="UH33" s="12">
        <v>0</v>
      </c>
      <c r="UI33" s="12">
        <v>0</v>
      </c>
      <c r="UJ33" s="12">
        <v>0</v>
      </c>
      <c r="UK33" s="13"/>
      <c r="UL33" s="12">
        <v>0</v>
      </c>
      <c r="UM33" s="12">
        <v>0</v>
      </c>
      <c r="UN33" s="12">
        <v>0</v>
      </c>
      <c r="UO33" s="12">
        <v>0</v>
      </c>
      <c r="UP33" s="13"/>
      <c r="UQ33" s="12">
        <v>0</v>
      </c>
      <c r="UR33" s="12">
        <v>1425000</v>
      </c>
      <c r="US33" s="12">
        <v>0</v>
      </c>
      <c r="UT33" s="12">
        <v>1425000</v>
      </c>
      <c r="UU33" s="13"/>
      <c r="UV33" s="12">
        <v>0</v>
      </c>
      <c r="UW33" s="12">
        <v>2235750</v>
      </c>
      <c r="UX33" s="12">
        <v>0</v>
      </c>
      <c r="UY33" s="12">
        <v>2235750</v>
      </c>
      <c r="UZ33" s="13"/>
      <c r="VA33" s="12">
        <v>0</v>
      </c>
      <c r="VB33" s="12">
        <v>0</v>
      </c>
      <c r="VC33" s="12">
        <v>0</v>
      </c>
      <c r="VD33" s="12">
        <v>0</v>
      </c>
      <c r="VE33" s="13"/>
      <c r="VF33" s="12">
        <v>0</v>
      </c>
      <c r="VG33" s="12">
        <v>0</v>
      </c>
      <c r="VH33" s="12">
        <v>0</v>
      </c>
      <c r="VI33" s="12">
        <v>0</v>
      </c>
      <c r="VJ33" s="13"/>
      <c r="VK33" s="12">
        <v>0</v>
      </c>
      <c r="VL33" s="12">
        <v>34025464.078702554</v>
      </c>
      <c r="VM33" s="12">
        <v>0</v>
      </c>
      <c r="VN33" s="12">
        <v>34025464.078702554</v>
      </c>
      <c r="VO33" s="13"/>
    </row>
    <row r="34" spans="1:588" ht="16.5" hidden="1">
      <c r="A34" s="10">
        <v>28</v>
      </c>
      <c r="B34" s="11" t="s">
        <v>30</v>
      </c>
      <c r="C34" s="12">
        <v>20</v>
      </c>
      <c r="D34" s="12">
        <v>53760</v>
      </c>
      <c r="E34" s="12">
        <v>0</v>
      </c>
      <c r="F34" s="12">
        <v>53760</v>
      </c>
      <c r="G34" s="13"/>
      <c r="H34" s="12">
        <v>0</v>
      </c>
      <c r="I34" s="12">
        <v>0</v>
      </c>
      <c r="J34" s="12">
        <v>0</v>
      </c>
      <c r="K34" s="12">
        <v>0</v>
      </c>
      <c r="L34" s="13"/>
      <c r="M34" s="12">
        <v>0</v>
      </c>
      <c r="N34" s="12">
        <v>0</v>
      </c>
      <c r="O34" s="12">
        <v>0</v>
      </c>
      <c r="P34" s="12">
        <v>0</v>
      </c>
      <c r="Q34" s="13"/>
      <c r="R34" s="12">
        <v>2</v>
      </c>
      <c r="S34" s="12">
        <v>30000</v>
      </c>
      <c r="T34" s="12">
        <v>0</v>
      </c>
      <c r="U34" s="12">
        <v>30000</v>
      </c>
      <c r="V34" s="13"/>
      <c r="W34" s="12">
        <v>0</v>
      </c>
      <c r="X34" s="12">
        <v>0</v>
      </c>
      <c r="Y34" s="12">
        <v>0</v>
      </c>
      <c r="Z34" s="12">
        <v>0</v>
      </c>
      <c r="AA34" s="13"/>
      <c r="AB34" s="12">
        <v>0</v>
      </c>
      <c r="AC34" s="12">
        <v>0</v>
      </c>
      <c r="AD34" s="12">
        <v>0</v>
      </c>
      <c r="AE34" s="12">
        <v>0</v>
      </c>
      <c r="AF34" s="13"/>
      <c r="AG34" s="12">
        <v>0</v>
      </c>
      <c r="AH34" s="12">
        <v>20000</v>
      </c>
      <c r="AI34" s="12">
        <v>0</v>
      </c>
      <c r="AJ34" s="12">
        <v>20000</v>
      </c>
      <c r="AK34" s="13"/>
      <c r="AL34" s="12">
        <v>48</v>
      </c>
      <c r="AM34" s="12">
        <v>96000</v>
      </c>
      <c r="AN34" s="12">
        <v>0</v>
      </c>
      <c r="AO34" s="12">
        <v>96000</v>
      </c>
      <c r="AP34" s="13"/>
      <c r="AQ34" s="12">
        <v>356</v>
      </c>
      <c r="AR34" s="12">
        <v>890000</v>
      </c>
      <c r="AS34" s="12">
        <v>0</v>
      </c>
      <c r="AT34" s="12">
        <v>890000</v>
      </c>
      <c r="AU34" s="13"/>
      <c r="AV34" s="12">
        <v>58</v>
      </c>
      <c r="AW34" s="12">
        <v>406000</v>
      </c>
      <c r="AX34" s="12">
        <v>0</v>
      </c>
      <c r="AY34" s="12">
        <v>406000</v>
      </c>
      <c r="AZ34" s="13"/>
      <c r="BA34" s="12">
        <v>0</v>
      </c>
      <c r="BB34" s="12">
        <v>0</v>
      </c>
      <c r="BC34" s="12">
        <v>0</v>
      </c>
      <c r="BD34" s="12">
        <v>0</v>
      </c>
      <c r="BE34" s="13"/>
      <c r="BF34" s="12">
        <v>86</v>
      </c>
      <c r="BG34" s="12">
        <v>68800</v>
      </c>
      <c r="BH34" s="12">
        <v>0</v>
      </c>
      <c r="BI34" s="12">
        <v>68800</v>
      </c>
      <c r="BJ34" s="13"/>
      <c r="BK34" s="12">
        <v>200</v>
      </c>
      <c r="BL34" s="12">
        <v>150000</v>
      </c>
      <c r="BM34" s="12">
        <v>0</v>
      </c>
      <c r="BN34" s="12">
        <v>150000</v>
      </c>
      <c r="BO34" s="13"/>
      <c r="BP34" s="12">
        <v>26</v>
      </c>
      <c r="BQ34" s="12">
        <v>390000</v>
      </c>
      <c r="BR34" s="12">
        <v>0</v>
      </c>
      <c r="BS34" s="12">
        <v>390000</v>
      </c>
      <c r="BT34" s="13"/>
      <c r="BU34" s="12">
        <v>0</v>
      </c>
      <c r="BV34" s="12">
        <v>0</v>
      </c>
      <c r="BW34" s="12">
        <v>0</v>
      </c>
      <c r="BX34" s="12">
        <v>0</v>
      </c>
      <c r="BY34" s="13"/>
      <c r="BZ34" s="12">
        <v>0</v>
      </c>
      <c r="CA34" s="12">
        <v>0</v>
      </c>
      <c r="CB34" s="12">
        <v>0</v>
      </c>
      <c r="CC34" s="12">
        <v>0</v>
      </c>
      <c r="CD34" s="13"/>
      <c r="CE34" s="12">
        <v>0</v>
      </c>
      <c r="CF34" s="12">
        <v>0</v>
      </c>
      <c r="CG34" s="12">
        <v>0</v>
      </c>
      <c r="CH34" s="12">
        <v>0</v>
      </c>
      <c r="CI34" s="13"/>
      <c r="CJ34" s="12">
        <v>0</v>
      </c>
      <c r="CK34" s="12">
        <v>0</v>
      </c>
      <c r="CL34" s="12">
        <v>0</v>
      </c>
      <c r="CM34" s="12">
        <v>0</v>
      </c>
      <c r="CN34" s="13"/>
      <c r="CO34" s="12">
        <v>0</v>
      </c>
      <c r="CP34" s="12">
        <v>0</v>
      </c>
      <c r="CQ34" s="12">
        <v>0</v>
      </c>
      <c r="CR34" s="12">
        <v>0</v>
      </c>
      <c r="CS34" s="13"/>
      <c r="CT34" s="12">
        <v>0</v>
      </c>
      <c r="CU34" s="12">
        <v>0</v>
      </c>
      <c r="CV34" s="12">
        <v>0</v>
      </c>
      <c r="CW34" s="12">
        <v>0</v>
      </c>
      <c r="CX34" s="13"/>
      <c r="CY34" s="12">
        <v>0</v>
      </c>
      <c r="CZ34" s="12">
        <v>0</v>
      </c>
      <c r="DA34" s="12">
        <v>0</v>
      </c>
      <c r="DB34" s="12">
        <v>0</v>
      </c>
      <c r="DC34" s="13"/>
      <c r="DD34" s="12">
        <v>0</v>
      </c>
      <c r="DE34" s="12">
        <v>0</v>
      </c>
      <c r="DF34" s="12">
        <v>0</v>
      </c>
      <c r="DG34" s="12">
        <v>0</v>
      </c>
      <c r="DH34" s="13"/>
      <c r="DI34" s="12">
        <v>0</v>
      </c>
      <c r="DJ34" s="12">
        <v>0</v>
      </c>
      <c r="DK34" s="12">
        <v>0</v>
      </c>
      <c r="DL34" s="12">
        <v>0</v>
      </c>
      <c r="DM34" s="13"/>
      <c r="DN34" s="12">
        <v>15</v>
      </c>
      <c r="DO34" s="12">
        <v>1500000</v>
      </c>
      <c r="DP34" s="12">
        <v>0</v>
      </c>
      <c r="DQ34" s="12">
        <v>1500000</v>
      </c>
      <c r="DR34" s="13"/>
      <c r="DS34" s="12">
        <v>0</v>
      </c>
      <c r="DT34" s="12">
        <v>0</v>
      </c>
      <c r="DU34" s="12">
        <v>0</v>
      </c>
      <c r="DV34" s="12">
        <v>0</v>
      </c>
      <c r="DW34" s="13"/>
      <c r="DX34" s="12">
        <v>0</v>
      </c>
      <c r="DY34" s="12">
        <v>70000</v>
      </c>
      <c r="DZ34" s="12">
        <v>0</v>
      </c>
      <c r="EA34" s="12">
        <v>70000</v>
      </c>
      <c r="EB34" s="13"/>
      <c r="EC34" s="12">
        <v>0</v>
      </c>
      <c r="ED34" s="12">
        <v>0</v>
      </c>
      <c r="EE34" s="12">
        <v>0</v>
      </c>
      <c r="EF34" s="12">
        <v>0</v>
      </c>
      <c r="EG34" s="13"/>
      <c r="EH34" s="12">
        <v>0</v>
      </c>
      <c r="EI34" s="12">
        <v>0</v>
      </c>
      <c r="EJ34" s="12">
        <v>0</v>
      </c>
      <c r="EK34" s="12">
        <v>0</v>
      </c>
      <c r="EL34" s="13"/>
      <c r="EM34" s="12">
        <v>0</v>
      </c>
      <c r="EN34" s="12">
        <v>0</v>
      </c>
      <c r="EO34" s="12">
        <v>0</v>
      </c>
      <c r="EP34" s="12">
        <v>0</v>
      </c>
      <c r="EQ34" s="13"/>
      <c r="ER34" s="12">
        <v>0</v>
      </c>
      <c r="ES34" s="12">
        <v>0</v>
      </c>
      <c r="ET34" s="12">
        <v>0</v>
      </c>
      <c r="EU34" s="12">
        <v>0</v>
      </c>
      <c r="EV34" s="13"/>
      <c r="EW34" s="12">
        <v>1</v>
      </c>
      <c r="EX34" s="12">
        <v>50000</v>
      </c>
      <c r="EY34" s="12">
        <v>0</v>
      </c>
      <c r="EZ34" s="12">
        <v>50000</v>
      </c>
      <c r="FA34" s="13"/>
      <c r="FB34" s="12">
        <v>1</v>
      </c>
      <c r="FC34" s="12">
        <v>50000</v>
      </c>
      <c r="FD34" s="12">
        <v>0</v>
      </c>
      <c r="FE34" s="12">
        <v>50000</v>
      </c>
      <c r="FF34" s="13"/>
      <c r="FG34" s="12">
        <v>4</v>
      </c>
      <c r="FH34" s="12">
        <v>200000</v>
      </c>
      <c r="FI34" s="12">
        <v>0</v>
      </c>
      <c r="FJ34" s="12">
        <v>200000</v>
      </c>
      <c r="FK34" s="13"/>
      <c r="FL34" s="12">
        <v>2</v>
      </c>
      <c r="FM34" s="12">
        <v>100000</v>
      </c>
      <c r="FN34" s="12">
        <v>0</v>
      </c>
      <c r="FO34" s="12">
        <v>100000</v>
      </c>
      <c r="FP34" s="13"/>
      <c r="FQ34" s="12">
        <v>0</v>
      </c>
      <c r="FR34" s="12">
        <v>0</v>
      </c>
      <c r="FS34" s="12">
        <v>0</v>
      </c>
      <c r="FT34" s="12">
        <v>0</v>
      </c>
      <c r="FU34" s="13"/>
      <c r="FV34" s="12">
        <v>0</v>
      </c>
      <c r="FW34" s="12">
        <v>0</v>
      </c>
      <c r="FX34" s="12">
        <v>0</v>
      </c>
      <c r="FY34" s="12">
        <v>0</v>
      </c>
      <c r="FZ34" s="13"/>
      <c r="GA34" s="12">
        <v>0</v>
      </c>
      <c r="GB34" s="12">
        <v>0</v>
      </c>
      <c r="GC34" s="12">
        <v>0</v>
      </c>
      <c r="GD34" s="12">
        <v>0</v>
      </c>
      <c r="GE34" s="13"/>
      <c r="GF34" s="12">
        <v>0</v>
      </c>
      <c r="GG34" s="12">
        <v>0</v>
      </c>
      <c r="GH34" s="12">
        <v>0</v>
      </c>
      <c r="GI34" s="12">
        <v>0</v>
      </c>
      <c r="GJ34" s="13"/>
      <c r="GK34" s="12">
        <v>810</v>
      </c>
      <c r="GL34" s="12">
        <v>243000</v>
      </c>
      <c r="GM34" s="12">
        <v>0</v>
      </c>
      <c r="GN34" s="12">
        <v>243000</v>
      </c>
      <c r="GO34" s="13"/>
      <c r="GP34" s="12">
        <v>0</v>
      </c>
      <c r="GQ34" s="12">
        <v>17000</v>
      </c>
      <c r="GR34" s="12">
        <v>0</v>
      </c>
      <c r="GS34" s="12">
        <v>17000</v>
      </c>
      <c r="GT34" s="13"/>
      <c r="GU34" s="12">
        <v>0</v>
      </c>
      <c r="GV34" s="12">
        <v>0</v>
      </c>
      <c r="GW34" s="12">
        <v>0</v>
      </c>
      <c r="GX34" s="12">
        <v>0</v>
      </c>
      <c r="GY34" s="13"/>
      <c r="GZ34" s="12">
        <v>171</v>
      </c>
      <c r="HA34" s="12">
        <v>855000</v>
      </c>
      <c r="HB34" s="12">
        <v>0</v>
      </c>
      <c r="HC34" s="12">
        <v>855000</v>
      </c>
      <c r="HD34" s="13"/>
      <c r="HE34" s="12">
        <v>0</v>
      </c>
      <c r="HF34" s="12">
        <v>0</v>
      </c>
      <c r="HG34" s="12">
        <v>0</v>
      </c>
      <c r="HH34" s="12">
        <v>0</v>
      </c>
      <c r="HI34" s="13"/>
      <c r="HJ34" s="12">
        <v>60</v>
      </c>
      <c r="HK34" s="12">
        <v>900000</v>
      </c>
      <c r="HL34" s="12">
        <v>0</v>
      </c>
      <c r="HM34" s="12">
        <v>900000</v>
      </c>
      <c r="HN34" s="13"/>
      <c r="HO34" s="12">
        <v>1300</v>
      </c>
      <c r="HP34" s="12">
        <v>377000</v>
      </c>
      <c r="HQ34" s="12">
        <v>0</v>
      </c>
      <c r="HR34" s="12">
        <v>377000</v>
      </c>
      <c r="HS34" s="13"/>
      <c r="HT34" s="12">
        <v>0</v>
      </c>
      <c r="HU34" s="12">
        <v>96000</v>
      </c>
      <c r="HV34" s="12">
        <v>0</v>
      </c>
      <c r="HW34" s="12">
        <v>96000</v>
      </c>
      <c r="HX34" s="13"/>
      <c r="HY34" s="12">
        <v>0</v>
      </c>
      <c r="HZ34" s="12">
        <v>0</v>
      </c>
      <c r="IA34" s="12">
        <v>0</v>
      </c>
      <c r="IB34" s="12">
        <v>0</v>
      </c>
      <c r="IC34" s="13"/>
      <c r="ID34" s="12">
        <v>0</v>
      </c>
      <c r="IE34" s="12">
        <v>0</v>
      </c>
      <c r="IF34" s="12">
        <v>0</v>
      </c>
      <c r="IG34" s="12">
        <v>0</v>
      </c>
      <c r="IH34" s="13"/>
      <c r="II34" s="12">
        <v>0</v>
      </c>
      <c r="IJ34" s="12">
        <v>73300</v>
      </c>
      <c r="IK34" s="12">
        <v>0</v>
      </c>
      <c r="IL34" s="12">
        <v>73300</v>
      </c>
      <c r="IM34" s="13"/>
      <c r="IN34" s="12">
        <v>300</v>
      </c>
      <c r="IO34" s="12">
        <v>6998.9999999999991</v>
      </c>
      <c r="IP34" s="12">
        <v>0</v>
      </c>
      <c r="IQ34" s="12">
        <v>6998.9999999999991</v>
      </c>
      <c r="IR34" s="13"/>
      <c r="IS34" s="12">
        <v>0</v>
      </c>
      <c r="IT34" s="12">
        <v>0</v>
      </c>
      <c r="IU34" s="12">
        <v>0</v>
      </c>
      <c r="IV34" s="12">
        <v>0</v>
      </c>
      <c r="IW34" s="13"/>
      <c r="IX34" s="12"/>
      <c r="IY34" s="12">
        <v>0</v>
      </c>
      <c r="IZ34" s="12">
        <v>0</v>
      </c>
      <c r="JA34" s="12">
        <v>0</v>
      </c>
      <c r="JB34" s="13"/>
      <c r="JC34" s="12">
        <v>0</v>
      </c>
      <c r="JD34" s="12">
        <v>0</v>
      </c>
      <c r="JE34" s="12">
        <v>0</v>
      </c>
      <c r="JF34" s="12">
        <v>0</v>
      </c>
      <c r="JG34" s="13"/>
      <c r="JH34" s="12"/>
      <c r="JI34" s="12">
        <v>0</v>
      </c>
      <c r="JJ34" s="12">
        <v>0</v>
      </c>
      <c r="JK34" s="12">
        <v>0</v>
      </c>
      <c r="JL34" s="13"/>
      <c r="JM34" s="12"/>
      <c r="JN34" s="12">
        <v>0</v>
      </c>
      <c r="JO34" s="12">
        <v>0</v>
      </c>
      <c r="JP34" s="12">
        <v>0</v>
      </c>
      <c r="JQ34" s="13"/>
      <c r="JR34" s="12"/>
      <c r="JS34" s="12">
        <v>1631120</v>
      </c>
      <c r="JT34" s="12">
        <v>0</v>
      </c>
      <c r="JU34" s="12">
        <v>1631120</v>
      </c>
      <c r="JV34" s="13"/>
      <c r="JW34" s="12"/>
      <c r="JX34" s="12">
        <v>0</v>
      </c>
      <c r="JY34" s="12">
        <v>0</v>
      </c>
      <c r="JZ34" s="12">
        <v>0</v>
      </c>
      <c r="KA34" s="13"/>
      <c r="KB34" s="12">
        <v>783.6</v>
      </c>
      <c r="KC34" s="12">
        <v>156720</v>
      </c>
      <c r="KD34" s="12">
        <v>0</v>
      </c>
      <c r="KE34" s="12">
        <v>156720</v>
      </c>
      <c r="KF34" s="13"/>
      <c r="KG34" s="12">
        <v>0</v>
      </c>
      <c r="KH34" s="12">
        <v>0</v>
      </c>
      <c r="KI34" s="12">
        <v>0</v>
      </c>
      <c r="KJ34" s="12">
        <v>0</v>
      </c>
      <c r="KK34" s="13"/>
      <c r="KL34" s="12">
        <v>0</v>
      </c>
      <c r="KM34" s="12">
        <v>0</v>
      </c>
      <c r="KN34" s="12">
        <v>0</v>
      </c>
      <c r="KO34" s="12">
        <v>0</v>
      </c>
      <c r="KP34" s="13"/>
      <c r="KQ34" s="12">
        <v>0</v>
      </c>
      <c r="KR34" s="12">
        <v>0</v>
      </c>
      <c r="KS34" s="12">
        <v>0</v>
      </c>
      <c r="KT34" s="12">
        <v>0</v>
      </c>
      <c r="KU34" s="13"/>
      <c r="KV34" s="12">
        <v>0</v>
      </c>
      <c r="KW34" s="89">
        <v>0</v>
      </c>
      <c r="KX34" s="12">
        <v>0</v>
      </c>
      <c r="KY34" s="12">
        <v>0</v>
      </c>
      <c r="KZ34" s="13"/>
      <c r="LA34" s="12">
        <v>0</v>
      </c>
      <c r="LB34" s="12">
        <v>0</v>
      </c>
      <c r="LC34" s="12">
        <v>0</v>
      </c>
      <c r="LD34" s="12">
        <v>0</v>
      </c>
      <c r="LE34" s="13"/>
      <c r="LF34" s="12">
        <v>0</v>
      </c>
      <c r="LG34" s="12">
        <v>0</v>
      </c>
      <c r="LH34" s="12">
        <v>0</v>
      </c>
      <c r="LI34" s="12">
        <v>0</v>
      </c>
      <c r="LJ34" s="13"/>
      <c r="LK34" s="12">
        <v>0</v>
      </c>
      <c r="LL34" s="12">
        <v>0</v>
      </c>
      <c r="LM34" s="12">
        <v>0</v>
      </c>
      <c r="LN34" s="12">
        <v>0</v>
      </c>
      <c r="LO34" s="13"/>
      <c r="LP34" s="12">
        <v>2509</v>
      </c>
      <c r="LQ34" s="12">
        <v>627250</v>
      </c>
      <c r="LR34" s="12">
        <v>0</v>
      </c>
      <c r="LS34" s="12">
        <v>627250</v>
      </c>
      <c r="LT34" s="13"/>
      <c r="LU34" s="12">
        <v>0</v>
      </c>
      <c r="LV34" s="12">
        <v>0</v>
      </c>
      <c r="LW34" s="12">
        <v>0</v>
      </c>
      <c r="LX34" s="12">
        <v>0</v>
      </c>
      <c r="LY34" s="13"/>
      <c r="LZ34" s="12">
        <v>0</v>
      </c>
      <c r="MA34" s="12">
        <v>0</v>
      </c>
      <c r="MB34" s="12">
        <v>0</v>
      </c>
      <c r="MC34" s="12">
        <v>0</v>
      </c>
      <c r="MD34" s="13"/>
      <c r="ME34" s="12">
        <v>0</v>
      </c>
      <c r="MF34" s="12">
        <v>0</v>
      </c>
      <c r="MG34" s="12">
        <v>0</v>
      </c>
      <c r="MH34" s="12">
        <v>0</v>
      </c>
      <c r="MI34" s="13"/>
      <c r="MJ34" s="12">
        <v>0</v>
      </c>
      <c r="MK34" s="12">
        <v>0</v>
      </c>
      <c r="ML34" s="12">
        <v>0</v>
      </c>
      <c r="MM34" s="12">
        <v>0</v>
      </c>
      <c r="MN34" s="13"/>
      <c r="MO34" s="12">
        <v>26</v>
      </c>
      <c r="MP34" s="12">
        <v>1101048</v>
      </c>
      <c r="MQ34" s="12">
        <v>0</v>
      </c>
      <c r="MR34" s="12">
        <v>1101048</v>
      </c>
      <c r="MS34" s="13"/>
      <c r="MT34" s="12">
        <v>0</v>
      </c>
      <c r="MU34" s="12">
        <v>0</v>
      </c>
      <c r="MV34" s="12">
        <v>0</v>
      </c>
      <c r="MW34" s="12">
        <v>0</v>
      </c>
      <c r="MX34" s="13"/>
      <c r="MY34" s="12">
        <v>10</v>
      </c>
      <c r="MZ34" s="12">
        <v>25000</v>
      </c>
      <c r="NA34" s="12">
        <v>0</v>
      </c>
      <c r="NB34" s="12">
        <v>25000</v>
      </c>
      <c r="NC34" s="13"/>
      <c r="ND34" s="12">
        <v>0</v>
      </c>
      <c r="NE34" s="12">
        <v>0</v>
      </c>
      <c r="NF34" s="12">
        <v>0</v>
      </c>
      <c r="NG34" s="12">
        <v>0</v>
      </c>
      <c r="NH34" s="13"/>
      <c r="NI34" s="12">
        <v>2961</v>
      </c>
      <c r="NJ34" s="12">
        <v>213188</v>
      </c>
      <c r="NK34" s="12">
        <v>0</v>
      </c>
      <c r="NL34" s="12">
        <v>213188</v>
      </c>
      <c r="NM34" s="13"/>
      <c r="NN34" s="12">
        <v>16</v>
      </c>
      <c r="NO34" s="12">
        <v>160000</v>
      </c>
      <c r="NP34" s="12">
        <v>0</v>
      </c>
      <c r="NQ34" s="12">
        <v>160000</v>
      </c>
      <c r="NR34" s="13"/>
      <c r="NS34" s="12">
        <v>0</v>
      </c>
      <c r="NT34" s="12">
        <v>0</v>
      </c>
      <c r="NU34" s="12">
        <v>0</v>
      </c>
      <c r="NV34" s="12">
        <v>0</v>
      </c>
      <c r="NW34" s="13"/>
      <c r="NX34" s="12">
        <v>0</v>
      </c>
      <c r="NY34" s="12">
        <v>0</v>
      </c>
      <c r="NZ34" s="12">
        <v>0</v>
      </c>
      <c r="OA34" s="12">
        <v>0</v>
      </c>
      <c r="OB34" s="13"/>
      <c r="OC34" s="12">
        <v>0</v>
      </c>
      <c r="OD34" s="12">
        <v>0</v>
      </c>
      <c r="OE34" s="12">
        <v>0</v>
      </c>
      <c r="OF34" s="12">
        <v>0</v>
      </c>
      <c r="OG34" s="13"/>
      <c r="OH34" s="12">
        <v>0</v>
      </c>
      <c r="OI34" s="12">
        <v>0</v>
      </c>
      <c r="OJ34" s="12">
        <v>0</v>
      </c>
      <c r="OK34" s="12">
        <v>0</v>
      </c>
      <c r="OL34" s="13"/>
      <c r="OM34" s="12">
        <v>0</v>
      </c>
      <c r="ON34" s="12">
        <v>0</v>
      </c>
      <c r="OO34" s="12">
        <v>0</v>
      </c>
      <c r="OP34" s="12">
        <v>0</v>
      </c>
      <c r="OQ34" s="13"/>
      <c r="OR34" s="12">
        <v>0</v>
      </c>
      <c r="OS34" s="12">
        <v>0</v>
      </c>
      <c r="OT34" s="12">
        <v>0</v>
      </c>
      <c r="OU34" s="12">
        <v>0</v>
      </c>
      <c r="OV34" s="13"/>
      <c r="OW34" s="12">
        <v>0</v>
      </c>
      <c r="OX34" s="12">
        <v>0</v>
      </c>
      <c r="OY34" s="12">
        <v>0</v>
      </c>
      <c r="OZ34" s="12">
        <v>0</v>
      </c>
      <c r="PA34" s="13"/>
      <c r="PB34" s="12">
        <v>0</v>
      </c>
      <c r="PC34" s="12">
        <v>0</v>
      </c>
      <c r="PD34" s="12">
        <v>0</v>
      </c>
      <c r="PE34" s="12">
        <v>0</v>
      </c>
      <c r="PF34" s="13"/>
      <c r="PG34" s="12">
        <v>0</v>
      </c>
      <c r="PH34" s="12">
        <v>25000</v>
      </c>
      <c r="PI34" s="12">
        <v>0</v>
      </c>
      <c r="PJ34" s="12">
        <v>25000</v>
      </c>
      <c r="PK34" s="13"/>
      <c r="PL34" s="12">
        <v>0</v>
      </c>
      <c r="PM34" s="12">
        <v>0</v>
      </c>
      <c r="PN34" s="12">
        <v>0</v>
      </c>
      <c r="PO34" s="12">
        <v>0</v>
      </c>
      <c r="PP34" s="13"/>
      <c r="PQ34" s="12">
        <v>0</v>
      </c>
      <c r="PR34" s="12">
        <v>0</v>
      </c>
      <c r="PS34" s="12">
        <v>0</v>
      </c>
      <c r="PT34" s="12">
        <v>0</v>
      </c>
      <c r="PU34" s="13"/>
      <c r="PV34" s="12">
        <v>0</v>
      </c>
      <c r="PW34" s="12">
        <v>0</v>
      </c>
      <c r="PX34" s="12">
        <v>0</v>
      </c>
      <c r="PY34" s="12">
        <v>0</v>
      </c>
      <c r="PZ34" s="13"/>
      <c r="QA34" s="12">
        <v>0</v>
      </c>
      <c r="QB34" s="12">
        <v>0</v>
      </c>
      <c r="QC34" s="12">
        <v>0</v>
      </c>
      <c r="QD34" s="12">
        <v>0</v>
      </c>
      <c r="QE34" s="13"/>
      <c r="QF34" s="12">
        <v>0</v>
      </c>
      <c r="QG34" s="12">
        <v>0</v>
      </c>
      <c r="QH34" s="12">
        <v>0</v>
      </c>
      <c r="QI34" s="12">
        <v>0</v>
      </c>
      <c r="QJ34" s="13"/>
      <c r="QK34" s="12">
        <v>0</v>
      </c>
      <c r="QL34" s="12">
        <v>0</v>
      </c>
      <c r="QM34" s="12">
        <v>0</v>
      </c>
      <c r="QN34" s="12">
        <v>0</v>
      </c>
      <c r="QO34" s="13"/>
      <c r="QP34" s="12">
        <v>0</v>
      </c>
      <c r="QQ34" s="12">
        <v>0</v>
      </c>
      <c r="QR34" s="12">
        <v>0</v>
      </c>
      <c r="QS34" s="12">
        <v>0</v>
      </c>
      <c r="QT34" s="13"/>
      <c r="QU34" s="12">
        <v>0</v>
      </c>
      <c r="QV34" s="12">
        <v>72500</v>
      </c>
      <c r="QW34" s="12">
        <v>0</v>
      </c>
      <c r="QX34" s="12">
        <v>72500</v>
      </c>
      <c r="QY34" s="13"/>
      <c r="QZ34" s="12">
        <v>10500</v>
      </c>
      <c r="RA34" s="12">
        <v>52500</v>
      </c>
      <c r="RB34" s="12">
        <v>0</v>
      </c>
      <c r="RC34" s="12">
        <v>52500</v>
      </c>
      <c r="RD34" s="13"/>
      <c r="RE34" s="12">
        <v>25</v>
      </c>
      <c r="RF34" s="12">
        <v>630000</v>
      </c>
      <c r="RG34" s="12">
        <v>0</v>
      </c>
      <c r="RH34" s="12">
        <v>630000</v>
      </c>
      <c r="RI34" s="13"/>
      <c r="RJ34" s="12">
        <v>0</v>
      </c>
      <c r="RK34" s="12">
        <v>47790</v>
      </c>
      <c r="RL34" s="12">
        <v>0</v>
      </c>
      <c r="RM34" s="12">
        <v>47790</v>
      </c>
      <c r="RN34" s="13"/>
      <c r="RO34" s="12">
        <v>0</v>
      </c>
      <c r="RP34" s="12">
        <v>10000</v>
      </c>
      <c r="RQ34" s="12">
        <v>0</v>
      </c>
      <c r="RR34" s="12">
        <v>10000</v>
      </c>
      <c r="RS34" s="13"/>
      <c r="RT34" s="12">
        <v>0</v>
      </c>
      <c r="RU34" s="12">
        <v>750000</v>
      </c>
      <c r="RV34" s="12">
        <v>0</v>
      </c>
      <c r="RW34" s="12">
        <v>750000</v>
      </c>
      <c r="RX34" s="13"/>
      <c r="RY34" s="12">
        <v>0</v>
      </c>
      <c r="RZ34" s="12">
        <v>500000</v>
      </c>
      <c r="SA34" s="12">
        <v>0</v>
      </c>
      <c r="SB34" s="12">
        <v>500000</v>
      </c>
      <c r="SC34" s="13"/>
      <c r="SD34" s="12">
        <v>1</v>
      </c>
      <c r="SE34" s="12">
        <v>100000</v>
      </c>
      <c r="SF34" s="12">
        <v>0</v>
      </c>
      <c r="SG34" s="12">
        <v>100000</v>
      </c>
      <c r="SH34" s="13"/>
      <c r="SI34" s="12">
        <v>1</v>
      </c>
      <c r="SJ34" s="12">
        <v>25000</v>
      </c>
      <c r="SK34" s="12">
        <v>0</v>
      </c>
      <c r="SL34" s="12">
        <v>25000</v>
      </c>
      <c r="SM34" s="13"/>
      <c r="SN34" s="12">
        <v>1</v>
      </c>
      <c r="SO34" s="12">
        <v>600000</v>
      </c>
      <c r="SP34" s="12">
        <v>0</v>
      </c>
      <c r="SQ34" s="12">
        <v>600000</v>
      </c>
      <c r="SR34" s="13"/>
      <c r="SS34" s="12">
        <v>1</v>
      </c>
      <c r="ST34" s="12">
        <v>100000</v>
      </c>
      <c r="SU34" s="12">
        <v>0</v>
      </c>
      <c r="SV34" s="12">
        <v>100000</v>
      </c>
      <c r="SW34" s="13"/>
      <c r="SX34" s="12">
        <v>6</v>
      </c>
      <c r="SY34" s="12">
        <v>150000</v>
      </c>
      <c r="SZ34" s="12">
        <v>0</v>
      </c>
      <c r="TA34" s="12">
        <v>150000</v>
      </c>
      <c r="TB34" s="13"/>
      <c r="TC34" s="12">
        <v>6</v>
      </c>
      <c r="TD34" s="12">
        <v>72000</v>
      </c>
      <c r="TE34" s="12">
        <v>0</v>
      </c>
      <c r="TF34" s="12">
        <v>72000</v>
      </c>
      <c r="TG34" s="13"/>
      <c r="TH34" s="12">
        <v>161</v>
      </c>
      <c r="TI34" s="12">
        <v>161000</v>
      </c>
      <c r="TJ34" s="12">
        <v>0</v>
      </c>
      <c r="TK34" s="12">
        <v>161000</v>
      </c>
      <c r="TL34" s="13"/>
      <c r="TM34" s="12">
        <v>3280440.446364399</v>
      </c>
      <c r="TN34" s="12">
        <v>6675905.6366680935</v>
      </c>
      <c r="TO34" s="12">
        <v>0</v>
      </c>
      <c r="TP34" s="12">
        <v>6675905.6366680935</v>
      </c>
      <c r="TQ34" s="13"/>
      <c r="TR34" s="12">
        <v>0</v>
      </c>
      <c r="TS34" s="12">
        <v>0</v>
      </c>
      <c r="TT34" s="12">
        <v>0</v>
      </c>
      <c r="TU34" s="12">
        <v>0</v>
      </c>
      <c r="TV34" s="13"/>
      <c r="TW34" s="12">
        <v>0</v>
      </c>
      <c r="TX34" s="12">
        <v>0</v>
      </c>
      <c r="TY34" s="12">
        <v>0</v>
      </c>
      <c r="TZ34" s="12">
        <v>0</v>
      </c>
      <c r="UA34" s="13"/>
      <c r="UB34" s="12">
        <v>1</v>
      </c>
      <c r="UC34" s="12">
        <v>134042.5</v>
      </c>
      <c r="UD34" s="12">
        <v>0</v>
      </c>
      <c r="UE34" s="12">
        <v>134042.5</v>
      </c>
      <c r="UF34" s="13"/>
      <c r="UG34" s="12">
        <v>0</v>
      </c>
      <c r="UH34" s="12">
        <v>0</v>
      </c>
      <c r="UI34" s="12">
        <v>0</v>
      </c>
      <c r="UJ34" s="12">
        <v>0</v>
      </c>
      <c r="UK34" s="13"/>
      <c r="UL34" s="12">
        <v>0</v>
      </c>
      <c r="UM34" s="12">
        <v>0</v>
      </c>
      <c r="UN34" s="12">
        <v>0</v>
      </c>
      <c r="UO34" s="12">
        <v>0</v>
      </c>
      <c r="UP34" s="13"/>
      <c r="UQ34" s="12">
        <v>0</v>
      </c>
      <c r="UR34" s="12">
        <v>1800000</v>
      </c>
      <c r="US34" s="12">
        <v>0</v>
      </c>
      <c r="UT34" s="12">
        <v>1800000</v>
      </c>
      <c r="UU34" s="13"/>
      <c r="UV34" s="12">
        <v>0</v>
      </c>
      <c r="UW34" s="12">
        <v>1400250</v>
      </c>
      <c r="UX34" s="12">
        <v>0</v>
      </c>
      <c r="UY34" s="12">
        <v>1400250</v>
      </c>
      <c r="UZ34" s="13"/>
      <c r="VA34" s="12">
        <v>0</v>
      </c>
      <c r="VB34" s="12">
        <v>0</v>
      </c>
      <c r="VC34" s="12">
        <v>0</v>
      </c>
      <c r="VD34" s="12">
        <v>0</v>
      </c>
      <c r="VE34" s="13"/>
      <c r="VF34" s="12">
        <v>0</v>
      </c>
      <c r="VG34" s="12">
        <v>0</v>
      </c>
      <c r="VH34" s="12">
        <v>0</v>
      </c>
      <c r="VI34" s="12">
        <v>0</v>
      </c>
      <c r="VJ34" s="13"/>
      <c r="VK34" s="12">
        <v>0</v>
      </c>
      <c r="VL34" s="12">
        <v>23863173.136668094</v>
      </c>
      <c r="VM34" s="12">
        <v>0</v>
      </c>
      <c r="VN34" s="12">
        <v>23863173.136668094</v>
      </c>
      <c r="VO34" s="13"/>
    </row>
    <row r="35" spans="1:588" ht="16.5" hidden="1">
      <c r="A35" s="10">
        <v>29</v>
      </c>
      <c r="B35" s="11" t="s">
        <v>31</v>
      </c>
      <c r="C35" s="12">
        <v>10</v>
      </c>
      <c r="D35" s="12">
        <v>26880</v>
      </c>
      <c r="E35" s="12">
        <v>0</v>
      </c>
      <c r="F35" s="12">
        <v>26880</v>
      </c>
      <c r="G35" s="13"/>
      <c r="H35" s="12">
        <v>0</v>
      </c>
      <c r="I35" s="12">
        <v>0</v>
      </c>
      <c r="J35" s="12">
        <v>0</v>
      </c>
      <c r="K35" s="12">
        <v>0</v>
      </c>
      <c r="L35" s="13"/>
      <c r="M35" s="12">
        <v>0</v>
      </c>
      <c r="N35" s="12">
        <v>0</v>
      </c>
      <c r="O35" s="12">
        <v>0</v>
      </c>
      <c r="P35" s="12">
        <v>0</v>
      </c>
      <c r="Q35" s="13"/>
      <c r="R35" s="12">
        <v>3</v>
      </c>
      <c r="S35" s="12">
        <v>45000</v>
      </c>
      <c r="T35" s="12">
        <v>0</v>
      </c>
      <c r="U35" s="12">
        <v>45000</v>
      </c>
      <c r="V35" s="13"/>
      <c r="W35" s="12">
        <v>0</v>
      </c>
      <c r="X35" s="12">
        <v>0</v>
      </c>
      <c r="Y35" s="12">
        <v>0</v>
      </c>
      <c r="Z35" s="12">
        <v>0</v>
      </c>
      <c r="AA35" s="13"/>
      <c r="AB35" s="12">
        <v>0</v>
      </c>
      <c r="AC35" s="12">
        <v>0</v>
      </c>
      <c r="AD35" s="12">
        <v>0</v>
      </c>
      <c r="AE35" s="12">
        <v>0</v>
      </c>
      <c r="AF35" s="13"/>
      <c r="AG35" s="12">
        <v>0</v>
      </c>
      <c r="AH35" s="12">
        <v>48000</v>
      </c>
      <c r="AI35" s="12">
        <v>0</v>
      </c>
      <c r="AJ35" s="12">
        <v>48000</v>
      </c>
      <c r="AK35" s="13"/>
      <c r="AL35" s="12">
        <v>24</v>
      </c>
      <c r="AM35" s="12">
        <v>48000</v>
      </c>
      <c r="AN35" s="12">
        <v>0</v>
      </c>
      <c r="AO35" s="12">
        <v>48000</v>
      </c>
      <c r="AP35" s="13"/>
      <c r="AQ35" s="12">
        <v>250</v>
      </c>
      <c r="AR35" s="12">
        <v>625000</v>
      </c>
      <c r="AS35" s="12">
        <v>0</v>
      </c>
      <c r="AT35" s="12">
        <v>625000</v>
      </c>
      <c r="AU35" s="13"/>
      <c r="AV35" s="12">
        <v>29</v>
      </c>
      <c r="AW35" s="12">
        <v>203000</v>
      </c>
      <c r="AX35" s="12">
        <v>0</v>
      </c>
      <c r="AY35" s="12">
        <v>203000</v>
      </c>
      <c r="AZ35" s="13"/>
      <c r="BA35" s="12">
        <v>0</v>
      </c>
      <c r="BB35" s="12">
        <v>0</v>
      </c>
      <c r="BC35" s="12">
        <v>0</v>
      </c>
      <c r="BD35" s="12">
        <v>0</v>
      </c>
      <c r="BE35" s="13"/>
      <c r="BF35" s="12">
        <v>44</v>
      </c>
      <c r="BG35" s="12">
        <v>35200</v>
      </c>
      <c r="BH35" s="12">
        <v>0</v>
      </c>
      <c r="BI35" s="12">
        <v>35200</v>
      </c>
      <c r="BJ35" s="13"/>
      <c r="BK35" s="12">
        <v>129</v>
      </c>
      <c r="BL35" s="12">
        <v>96750</v>
      </c>
      <c r="BM35" s="12">
        <v>0</v>
      </c>
      <c r="BN35" s="12">
        <v>96750</v>
      </c>
      <c r="BO35" s="13"/>
      <c r="BP35" s="12">
        <v>12</v>
      </c>
      <c r="BQ35" s="12">
        <v>180000</v>
      </c>
      <c r="BR35" s="12">
        <v>0</v>
      </c>
      <c r="BS35" s="12">
        <v>180000</v>
      </c>
      <c r="BT35" s="13"/>
      <c r="BU35" s="12">
        <v>1</v>
      </c>
      <c r="BV35" s="12">
        <v>2462978</v>
      </c>
      <c r="BW35" s="12">
        <v>0</v>
      </c>
      <c r="BX35" s="12">
        <v>2462978</v>
      </c>
      <c r="BY35" s="13"/>
      <c r="BZ35" s="12">
        <v>0</v>
      </c>
      <c r="CA35" s="12">
        <v>0</v>
      </c>
      <c r="CB35" s="12">
        <v>0</v>
      </c>
      <c r="CC35" s="12">
        <v>0</v>
      </c>
      <c r="CD35" s="13"/>
      <c r="CE35" s="12">
        <v>0</v>
      </c>
      <c r="CF35" s="12">
        <v>0</v>
      </c>
      <c r="CG35" s="12">
        <v>0</v>
      </c>
      <c r="CH35" s="12">
        <v>0</v>
      </c>
      <c r="CI35" s="13"/>
      <c r="CJ35" s="12">
        <v>0</v>
      </c>
      <c r="CK35" s="12">
        <v>0</v>
      </c>
      <c r="CL35" s="12">
        <v>0</v>
      </c>
      <c r="CM35" s="12">
        <v>0</v>
      </c>
      <c r="CN35" s="13"/>
      <c r="CO35" s="12">
        <v>0</v>
      </c>
      <c r="CP35" s="12">
        <v>0</v>
      </c>
      <c r="CQ35" s="12">
        <v>0</v>
      </c>
      <c r="CR35" s="12">
        <v>0</v>
      </c>
      <c r="CS35" s="13"/>
      <c r="CT35" s="12">
        <v>0</v>
      </c>
      <c r="CU35" s="12">
        <v>0</v>
      </c>
      <c r="CV35" s="12">
        <v>0</v>
      </c>
      <c r="CW35" s="12">
        <v>0</v>
      </c>
      <c r="CX35" s="13"/>
      <c r="CY35" s="12">
        <v>0</v>
      </c>
      <c r="CZ35" s="12">
        <v>0</v>
      </c>
      <c r="DA35" s="12">
        <v>0</v>
      </c>
      <c r="DB35" s="12">
        <v>0</v>
      </c>
      <c r="DC35" s="13"/>
      <c r="DD35" s="12">
        <v>0</v>
      </c>
      <c r="DE35" s="12">
        <v>0</v>
      </c>
      <c r="DF35" s="12">
        <v>0</v>
      </c>
      <c r="DG35" s="12">
        <v>0</v>
      </c>
      <c r="DH35" s="13"/>
      <c r="DI35" s="12">
        <v>0</v>
      </c>
      <c r="DJ35" s="12">
        <v>0</v>
      </c>
      <c r="DK35" s="12">
        <v>0</v>
      </c>
      <c r="DL35" s="12">
        <v>0</v>
      </c>
      <c r="DM35" s="13"/>
      <c r="DN35" s="12">
        <v>7</v>
      </c>
      <c r="DO35" s="12">
        <v>700000</v>
      </c>
      <c r="DP35" s="12">
        <v>0</v>
      </c>
      <c r="DQ35" s="12">
        <v>700000</v>
      </c>
      <c r="DR35" s="13"/>
      <c r="DS35" s="12">
        <v>0</v>
      </c>
      <c r="DT35" s="12">
        <v>0</v>
      </c>
      <c r="DU35" s="12">
        <v>0</v>
      </c>
      <c r="DV35" s="12">
        <v>0</v>
      </c>
      <c r="DW35" s="13"/>
      <c r="DX35" s="12">
        <v>0</v>
      </c>
      <c r="DY35" s="12">
        <v>85000</v>
      </c>
      <c r="DZ35" s="12">
        <v>0</v>
      </c>
      <c r="EA35" s="12">
        <v>85000</v>
      </c>
      <c r="EB35" s="13"/>
      <c r="EC35" s="12">
        <v>0</v>
      </c>
      <c r="ED35" s="12">
        <v>0</v>
      </c>
      <c r="EE35" s="12">
        <v>0</v>
      </c>
      <c r="EF35" s="12">
        <v>0</v>
      </c>
      <c r="EG35" s="13"/>
      <c r="EH35" s="12">
        <v>0</v>
      </c>
      <c r="EI35" s="12">
        <v>0</v>
      </c>
      <c r="EJ35" s="12">
        <v>0</v>
      </c>
      <c r="EK35" s="12">
        <v>0</v>
      </c>
      <c r="EL35" s="13"/>
      <c r="EM35" s="12">
        <v>0</v>
      </c>
      <c r="EN35" s="12">
        <v>125000</v>
      </c>
      <c r="EO35" s="12">
        <v>0</v>
      </c>
      <c r="EP35" s="12">
        <v>125000</v>
      </c>
      <c r="EQ35" s="13"/>
      <c r="ER35" s="12">
        <v>1</v>
      </c>
      <c r="ES35" s="12">
        <v>200000</v>
      </c>
      <c r="ET35" s="12">
        <v>0</v>
      </c>
      <c r="EU35" s="12">
        <v>200000</v>
      </c>
      <c r="EV35" s="13"/>
      <c r="EW35" s="12">
        <v>1</v>
      </c>
      <c r="EX35" s="12">
        <v>50000</v>
      </c>
      <c r="EY35" s="12">
        <v>0</v>
      </c>
      <c r="EZ35" s="12">
        <v>50000</v>
      </c>
      <c r="FA35" s="13"/>
      <c r="FB35" s="12">
        <v>1</v>
      </c>
      <c r="FC35" s="12">
        <v>50000</v>
      </c>
      <c r="FD35" s="12">
        <v>0</v>
      </c>
      <c r="FE35" s="12">
        <v>50000</v>
      </c>
      <c r="FF35" s="13"/>
      <c r="FG35" s="12">
        <v>4</v>
      </c>
      <c r="FH35" s="12">
        <v>200000</v>
      </c>
      <c r="FI35" s="12">
        <v>0</v>
      </c>
      <c r="FJ35" s="12">
        <v>200000</v>
      </c>
      <c r="FK35" s="13"/>
      <c r="FL35" s="12">
        <v>1</v>
      </c>
      <c r="FM35" s="12">
        <v>50000</v>
      </c>
      <c r="FN35" s="12">
        <v>0</v>
      </c>
      <c r="FO35" s="12">
        <v>50000</v>
      </c>
      <c r="FP35" s="13"/>
      <c r="FQ35" s="12">
        <v>0</v>
      </c>
      <c r="FR35" s="12">
        <v>0</v>
      </c>
      <c r="FS35" s="12">
        <v>0</v>
      </c>
      <c r="FT35" s="12">
        <v>0</v>
      </c>
      <c r="FU35" s="13"/>
      <c r="FV35" s="12">
        <v>0</v>
      </c>
      <c r="FW35" s="12">
        <v>0</v>
      </c>
      <c r="FX35" s="12">
        <v>0</v>
      </c>
      <c r="FY35" s="12">
        <v>0</v>
      </c>
      <c r="FZ35" s="13"/>
      <c r="GA35" s="12">
        <v>0</v>
      </c>
      <c r="GB35" s="12">
        <v>0</v>
      </c>
      <c r="GC35" s="12">
        <v>0</v>
      </c>
      <c r="GD35" s="12">
        <v>0</v>
      </c>
      <c r="GE35" s="13"/>
      <c r="GF35" s="12">
        <v>63</v>
      </c>
      <c r="GG35" s="12">
        <v>51000</v>
      </c>
      <c r="GH35" s="12">
        <v>0</v>
      </c>
      <c r="GI35" s="12">
        <v>51000</v>
      </c>
      <c r="GJ35" s="13"/>
      <c r="GK35" s="12">
        <v>334</v>
      </c>
      <c r="GL35" s="12">
        <v>100200</v>
      </c>
      <c r="GM35" s="12">
        <v>0</v>
      </c>
      <c r="GN35" s="12">
        <v>100200</v>
      </c>
      <c r="GO35" s="13"/>
      <c r="GP35" s="12">
        <v>0</v>
      </c>
      <c r="GQ35" s="12">
        <v>17000</v>
      </c>
      <c r="GR35" s="12">
        <v>0</v>
      </c>
      <c r="GS35" s="12">
        <v>17000</v>
      </c>
      <c r="GT35" s="13"/>
      <c r="GU35" s="12">
        <v>1</v>
      </c>
      <c r="GV35" s="12">
        <v>250000</v>
      </c>
      <c r="GW35" s="12">
        <v>0</v>
      </c>
      <c r="GX35" s="12">
        <v>250000</v>
      </c>
      <c r="GY35" s="13"/>
      <c r="GZ35" s="12">
        <v>93</v>
      </c>
      <c r="HA35" s="12">
        <v>465000</v>
      </c>
      <c r="HB35" s="12">
        <v>0</v>
      </c>
      <c r="HC35" s="12">
        <v>465000</v>
      </c>
      <c r="HD35" s="13"/>
      <c r="HE35" s="12">
        <v>0</v>
      </c>
      <c r="HF35" s="12">
        <v>0</v>
      </c>
      <c r="HG35" s="12">
        <v>0</v>
      </c>
      <c r="HH35" s="12">
        <v>0</v>
      </c>
      <c r="HI35" s="13"/>
      <c r="HJ35" s="12">
        <v>42</v>
      </c>
      <c r="HK35" s="12">
        <v>630000</v>
      </c>
      <c r="HL35" s="12">
        <v>0</v>
      </c>
      <c r="HM35" s="12">
        <v>630000</v>
      </c>
      <c r="HN35" s="13"/>
      <c r="HO35" s="12">
        <v>1300</v>
      </c>
      <c r="HP35" s="12">
        <v>377000</v>
      </c>
      <c r="HQ35" s="12">
        <v>0</v>
      </c>
      <c r="HR35" s="12">
        <v>377000</v>
      </c>
      <c r="HS35" s="13"/>
      <c r="HT35" s="12">
        <v>0</v>
      </c>
      <c r="HU35" s="12">
        <v>73000</v>
      </c>
      <c r="HV35" s="12">
        <v>0</v>
      </c>
      <c r="HW35" s="12">
        <v>73000</v>
      </c>
      <c r="HX35" s="13"/>
      <c r="HY35" s="12">
        <v>0</v>
      </c>
      <c r="HZ35" s="12">
        <v>0</v>
      </c>
      <c r="IA35" s="12">
        <v>0</v>
      </c>
      <c r="IB35" s="12">
        <v>0</v>
      </c>
      <c r="IC35" s="13"/>
      <c r="ID35" s="12">
        <v>0</v>
      </c>
      <c r="IE35" s="12">
        <v>0</v>
      </c>
      <c r="IF35" s="12">
        <v>0</v>
      </c>
      <c r="IG35" s="12">
        <v>0</v>
      </c>
      <c r="IH35" s="13"/>
      <c r="II35" s="12">
        <v>0</v>
      </c>
      <c r="IJ35" s="12">
        <v>59200</v>
      </c>
      <c r="IK35" s="12">
        <v>0</v>
      </c>
      <c r="IL35" s="12">
        <v>59200</v>
      </c>
      <c r="IM35" s="13"/>
      <c r="IN35" s="12">
        <v>300</v>
      </c>
      <c r="IO35" s="12">
        <v>6998.9999999999991</v>
      </c>
      <c r="IP35" s="12">
        <v>0</v>
      </c>
      <c r="IQ35" s="12">
        <v>6998.9999999999991</v>
      </c>
      <c r="IR35" s="13"/>
      <c r="IS35" s="12">
        <v>0</v>
      </c>
      <c r="IT35" s="12">
        <v>0</v>
      </c>
      <c r="IU35" s="12">
        <v>0</v>
      </c>
      <c r="IV35" s="12">
        <v>0</v>
      </c>
      <c r="IW35" s="13"/>
      <c r="IX35" s="12"/>
      <c r="IY35" s="12">
        <v>0</v>
      </c>
      <c r="IZ35" s="12">
        <v>0</v>
      </c>
      <c r="JA35" s="12">
        <v>0</v>
      </c>
      <c r="JB35" s="13"/>
      <c r="JC35" s="12">
        <v>0</v>
      </c>
      <c r="JD35" s="12">
        <v>0</v>
      </c>
      <c r="JE35" s="12">
        <v>0</v>
      </c>
      <c r="JF35" s="12">
        <v>0</v>
      </c>
      <c r="JG35" s="13"/>
      <c r="JH35" s="12"/>
      <c r="JI35" s="12">
        <v>0</v>
      </c>
      <c r="JJ35" s="12">
        <v>0</v>
      </c>
      <c r="JK35" s="12">
        <v>0</v>
      </c>
      <c r="JL35" s="13"/>
      <c r="JM35" s="12"/>
      <c r="JN35" s="12">
        <v>0</v>
      </c>
      <c r="JO35" s="12">
        <v>0</v>
      </c>
      <c r="JP35" s="12">
        <v>0</v>
      </c>
      <c r="JQ35" s="13"/>
      <c r="JR35" s="12"/>
      <c r="JS35" s="12">
        <v>2445900</v>
      </c>
      <c r="JT35" s="12">
        <v>0</v>
      </c>
      <c r="JU35" s="12">
        <v>2445900</v>
      </c>
      <c r="JV35" s="13"/>
      <c r="JW35" s="12"/>
      <c r="JX35" s="12">
        <v>0</v>
      </c>
      <c r="JY35" s="12">
        <v>0</v>
      </c>
      <c r="JZ35" s="12">
        <v>0</v>
      </c>
      <c r="KA35" s="13"/>
      <c r="KB35" s="12">
        <v>628.6</v>
      </c>
      <c r="KC35" s="12">
        <v>125720</v>
      </c>
      <c r="KD35" s="12">
        <v>0</v>
      </c>
      <c r="KE35" s="12">
        <v>125720</v>
      </c>
      <c r="KF35" s="13"/>
      <c r="KG35" s="12">
        <v>0</v>
      </c>
      <c r="KH35" s="12">
        <v>0</v>
      </c>
      <c r="KI35" s="12">
        <v>0</v>
      </c>
      <c r="KJ35" s="12">
        <v>0</v>
      </c>
      <c r="KK35" s="13"/>
      <c r="KL35" s="12">
        <v>0</v>
      </c>
      <c r="KM35" s="12">
        <v>0</v>
      </c>
      <c r="KN35" s="12">
        <v>0</v>
      </c>
      <c r="KO35" s="12">
        <v>0</v>
      </c>
      <c r="KP35" s="13"/>
      <c r="KQ35" s="12">
        <v>0</v>
      </c>
      <c r="KR35" s="12">
        <v>0</v>
      </c>
      <c r="KS35" s="12">
        <v>0</v>
      </c>
      <c r="KT35" s="12">
        <v>0</v>
      </c>
      <c r="KU35" s="13"/>
      <c r="KV35" s="12">
        <v>0</v>
      </c>
      <c r="KW35" s="89">
        <v>0</v>
      </c>
      <c r="KX35" s="12">
        <v>0</v>
      </c>
      <c r="KY35" s="12">
        <v>0</v>
      </c>
      <c r="KZ35" s="13"/>
      <c r="LA35" s="12">
        <v>0</v>
      </c>
      <c r="LB35" s="12">
        <v>0</v>
      </c>
      <c r="LC35" s="12">
        <v>0</v>
      </c>
      <c r="LD35" s="12">
        <v>0</v>
      </c>
      <c r="LE35" s="13"/>
      <c r="LF35" s="12">
        <v>0</v>
      </c>
      <c r="LG35" s="12">
        <v>0</v>
      </c>
      <c r="LH35" s="12">
        <v>0</v>
      </c>
      <c r="LI35" s="12">
        <v>0</v>
      </c>
      <c r="LJ35" s="13"/>
      <c r="LK35" s="12">
        <v>0</v>
      </c>
      <c r="LL35" s="12">
        <v>0</v>
      </c>
      <c r="LM35" s="12">
        <v>0</v>
      </c>
      <c r="LN35" s="12">
        <v>0</v>
      </c>
      <c r="LO35" s="13"/>
      <c r="LP35" s="12">
        <v>1677</v>
      </c>
      <c r="LQ35" s="12">
        <v>419250</v>
      </c>
      <c r="LR35" s="12">
        <v>0</v>
      </c>
      <c r="LS35" s="12">
        <v>419250</v>
      </c>
      <c r="LT35" s="13"/>
      <c r="LU35" s="12">
        <v>0</v>
      </c>
      <c r="LV35" s="12">
        <v>0</v>
      </c>
      <c r="LW35" s="12">
        <v>0</v>
      </c>
      <c r="LX35" s="12">
        <v>0</v>
      </c>
      <c r="LY35" s="13"/>
      <c r="LZ35" s="12">
        <v>0</v>
      </c>
      <c r="MA35" s="12">
        <v>0</v>
      </c>
      <c r="MB35" s="12">
        <v>0</v>
      </c>
      <c r="MC35" s="12">
        <v>0</v>
      </c>
      <c r="MD35" s="13"/>
      <c r="ME35" s="12">
        <v>0</v>
      </c>
      <c r="MF35" s="12">
        <v>0</v>
      </c>
      <c r="MG35" s="12">
        <v>0</v>
      </c>
      <c r="MH35" s="12">
        <v>0</v>
      </c>
      <c r="MI35" s="13"/>
      <c r="MJ35" s="12">
        <v>0</v>
      </c>
      <c r="MK35" s="12">
        <v>0</v>
      </c>
      <c r="ML35" s="12">
        <v>0</v>
      </c>
      <c r="MM35" s="12">
        <v>0</v>
      </c>
      <c r="MN35" s="13"/>
      <c r="MO35" s="12">
        <v>12</v>
      </c>
      <c r="MP35" s="12">
        <v>508176</v>
      </c>
      <c r="MQ35" s="12">
        <v>0</v>
      </c>
      <c r="MR35" s="12">
        <v>508176</v>
      </c>
      <c r="MS35" s="13"/>
      <c r="MT35" s="12">
        <v>0</v>
      </c>
      <c r="MU35" s="12">
        <v>0</v>
      </c>
      <c r="MV35" s="12">
        <v>0</v>
      </c>
      <c r="MW35" s="12">
        <v>0</v>
      </c>
      <c r="MX35" s="13"/>
      <c r="MY35" s="12">
        <v>35</v>
      </c>
      <c r="MZ35" s="12">
        <v>87500</v>
      </c>
      <c r="NA35" s="12">
        <v>0</v>
      </c>
      <c r="NB35" s="12">
        <v>87500</v>
      </c>
      <c r="NC35" s="13"/>
      <c r="ND35" s="12">
        <v>0</v>
      </c>
      <c r="NE35" s="12">
        <v>0</v>
      </c>
      <c r="NF35" s="12">
        <v>0</v>
      </c>
      <c r="NG35" s="12">
        <v>0</v>
      </c>
      <c r="NH35" s="13"/>
      <c r="NI35" s="12">
        <v>2068</v>
      </c>
      <c r="NJ35" s="12">
        <v>148896</v>
      </c>
      <c r="NK35" s="12">
        <v>0</v>
      </c>
      <c r="NL35" s="12">
        <v>148896</v>
      </c>
      <c r="NM35" s="13"/>
      <c r="NN35" s="12">
        <v>8</v>
      </c>
      <c r="NO35" s="12">
        <v>80000</v>
      </c>
      <c r="NP35" s="12">
        <v>0</v>
      </c>
      <c r="NQ35" s="12">
        <v>80000</v>
      </c>
      <c r="NR35" s="13"/>
      <c r="NS35" s="12">
        <v>0</v>
      </c>
      <c r="NT35" s="12">
        <v>0</v>
      </c>
      <c r="NU35" s="12">
        <v>0</v>
      </c>
      <c r="NV35" s="12">
        <v>0</v>
      </c>
      <c r="NW35" s="13"/>
      <c r="NX35" s="12">
        <v>0</v>
      </c>
      <c r="NY35" s="12">
        <v>0</v>
      </c>
      <c r="NZ35" s="12">
        <v>0</v>
      </c>
      <c r="OA35" s="12">
        <v>0</v>
      </c>
      <c r="OB35" s="13"/>
      <c r="OC35" s="12">
        <v>0</v>
      </c>
      <c r="OD35" s="12">
        <v>0</v>
      </c>
      <c r="OE35" s="12">
        <v>0</v>
      </c>
      <c r="OF35" s="12">
        <v>0</v>
      </c>
      <c r="OG35" s="13"/>
      <c r="OH35" s="12">
        <v>0</v>
      </c>
      <c r="OI35" s="12">
        <v>0</v>
      </c>
      <c r="OJ35" s="12">
        <v>0</v>
      </c>
      <c r="OK35" s="12">
        <v>0</v>
      </c>
      <c r="OL35" s="13"/>
      <c r="OM35" s="12">
        <v>0</v>
      </c>
      <c r="ON35" s="12">
        <v>0</v>
      </c>
      <c r="OO35" s="12">
        <v>0</v>
      </c>
      <c r="OP35" s="12">
        <v>0</v>
      </c>
      <c r="OQ35" s="13"/>
      <c r="OR35" s="12">
        <v>0</v>
      </c>
      <c r="OS35" s="12">
        <v>0</v>
      </c>
      <c r="OT35" s="12">
        <v>0</v>
      </c>
      <c r="OU35" s="12">
        <v>0</v>
      </c>
      <c r="OV35" s="13"/>
      <c r="OW35" s="12">
        <v>0</v>
      </c>
      <c r="OX35" s="12">
        <v>0</v>
      </c>
      <c r="OY35" s="12">
        <v>0</v>
      </c>
      <c r="OZ35" s="12">
        <v>0</v>
      </c>
      <c r="PA35" s="13"/>
      <c r="PB35" s="12">
        <v>0</v>
      </c>
      <c r="PC35" s="12">
        <v>0</v>
      </c>
      <c r="PD35" s="12">
        <v>0</v>
      </c>
      <c r="PE35" s="12">
        <v>0</v>
      </c>
      <c r="PF35" s="13"/>
      <c r="PG35" s="12">
        <v>0</v>
      </c>
      <c r="PH35" s="12">
        <v>20000</v>
      </c>
      <c r="PI35" s="12">
        <v>0</v>
      </c>
      <c r="PJ35" s="12">
        <v>20000</v>
      </c>
      <c r="PK35" s="13"/>
      <c r="PL35" s="12">
        <v>0</v>
      </c>
      <c r="PM35" s="12">
        <v>0</v>
      </c>
      <c r="PN35" s="12">
        <v>0</v>
      </c>
      <c r="PO35" s="12">
        <v>0</v>
      </c>
      <c r="PP35" s="13"/>
      <c r="PQ35" s="12">
        <v>0</v>
      </c>
      <c r="PR35" s="12">
        <v>0</v>
      </c>
      <c r="PS35" s="12">
        <v>0</v>
      </c>
      <c r="PT35" s="12">
        <v>0</v>
      </c>
      <c r="PU35" s="13"/>
      <c r="PV35" s="12">
        <v>0</v>
      </c>
      <c r="PW35" s="12">
        <v>0</v>
      </c>
      <c r="PX35" s="12">
        <v>0</v>
      </c>
      <c r="PY35" s="12">
        <v>0</v>
      </c>
      <c r="PZ35" s="13"/>
      <c r="QA35" s="12">
        <v>0</v>
      </c>
      <c r="QB35" s="12">
        <v>0</v>
      </c>
      <c r="QC35" s="12">
        <v>0</v>
      </c>
      <c r="QD35" s="12">
        <v>0</v>
      </c>
      <c r="QE35" s="13"/>
      <c r="QF35" s="12">
        <v>0</v>
      </c>
      <c r="QG35" s="12">
        <v>0</v>
      </c>
      <c r="QH35" s="12">
        <v>0</v>
      </c>
      <c r="QI35" s="12">
        <v>0</v>
      </c>
      <c r="QJ35" s="13"/>
      <c r="QK35" s="12">
        <v>0</v>
      </c>
      <c r="QL35" s="12">
        <v>0</v>
      </c>
      <c r="QM35" s="12">
        <v>0</v>
      </c>
      <c r="QN35" s="12">
        <v>0</v>
      </c>
      <c r="QO35" s="13"/>
      <c r="QP35" s="12">
        <v>0</v>
      </c>
      <c r="QQ35" s="12">
        <v>0</v>
      </c>
      <c r="QR35" s="12">
        <v>0</v>
      </c>
      <c r="QS35" s="12">
        <v>0</v>
      </c>
      <c r="QT35" s="13"/>
      <c r="QU35" s="12">
        <v>0</v>
      </c>
      <c r="QV35" s="12">
        <v>47500</v>
      </c>
      <c r="QW35" s="12">
        <v>0</v>
      </c>
      <c r="QX35" s="12">
        <v>47500</v>
      </c>
      <c r="QY35" s="13"/>
      <c r="QZ35" s="12">
        <v>5500</v>
      </c>
      <c r="RA35" s="12">
        <v>27500</v>
      </c>
      <c r="RB35" s="12">
        <v>0</v>
      </c>
      <c r="RC35" s="12">
        <v>27500</v>
      </c>
      <c r="RD35" s="13"/>
      <c r="RE35" s="12">
        <v>12</v>
      </c>
      <c r="RF35" s="12">
        <v>390000</v>
      </c>
      <c r="RG35" s="12">
        <v>0</v>
      </c>
      <c r="RH35" s="12">
        <v>390000</v>
      </c>
      <c r="RI35" s="13"/>
      <c r="RJ35" s="12">
        <v>0</v>
      </c>
      <c r="RK35" s="12">
        <v>25960</v>
      </c>
      <c r="RL35" s="12">
        <v>0</v>
      </c>
      <c r="RM35" s="12">
        <v>25960</v>
      </c>
      <c r="RN35" s="13"/>
      <c r="RO35" s="12">
        <v>0</v>
      </c>
      <c r="RP35" s="12">
        <v>10000</v>
      </c>
      <c r="RQ35" s="12">
        <v>0</v>
      </c>
      <c r="RR35" s="12">
        <v>10000</v>
      </c>
      <c r="RS35" s="13"/>
      <c r="RT35" s="12">
        <v>0</v>
      </c>
      <c r="RU35" s="12">
        <v>750000</v>
      </c>
      <c r="RV35" s="12">
        <v>0</v>
      </c>
      <c r="RW35" s="12">
        <v>750000</v>
      </c>
      <c r="RX35" s="13"/>
      <c r="RY35" s="12">
        <v>0</v>
      </c>
      <c r="RZ35" s="12">
        <v>475000</v>
      </c>
      <c r="SA35" s="12">
        <v>0</v>
      </c>
      <c r="SB35" s="12">
        <v>475000</v>
      </c>
      <c r="SC35" s="13"/>
      <c r="SD35" s="12">
        <v>1</v>
      </c>
      <c r="SE35" s="12">
        <v>100000</v>
      </c>
      <c r="SF35" s="12">
        <v>0</v>
      </c>
      <c r="SG35" s="12">
        <v>100000</v>
      </c>
      <c r="SH35" s="13"/>
      <c r="SI35" s="12">
        <v>1</v>
      </c>
      <c r="SJ35" s="12">
        <v>25000</v>
      </c>
      <c r="SK35" s="12">
        <v>0</v>
      </c>
      <c r="SL35" s="12">
        <v>25000</v>
      </c>
      <c r="SM35" s="13"/>
      <c r="SN35" s="12">
        <v>1</v>
      </c>
      <c r="SO35" s="12">
        <v>600000</v>
      </c>
      <c r="SP35" s="12">
        <v>0</v>
      </c>
      <c r="SQ35" s="12">
        <v>600000</v>
      </c>
      <c r="SR35" s="13"/>
      <c r="SS35" s="12">
        <v>1</v>
      </c>
      <c r="ST35" s="12">
        <v>100000</v>
      </c>
      <c r="SU35" s="12">
        <v>0</v>
      </c>
      <c r="SV35" s="12">
        <v>100000</v>
      </c>
      <c r="SW35" s="13"/>
      <c r="SX35" s="12">
        <v>5</v>
      </c>
      <c r="SY35" s="12">
        <v>125000</v>
      </c>
      <c r="SZ35" s="12">
        <v>0</v>
      </c>
      <c r="TA35" s="12">
        <v>125000</v>
      </c>
      <c r="TB35" s="13"/>
      <c r="TC35" s="12">
        <v>5</v>
      </c>
      <c r="TD35" s="12">
        <v>60000</v>
      </c>
      <c r="TE35" s="12">
        <v>0</v>
      </c>
      <c r="TF35" s="12">
        <v>60000</v>
      </c>
      <c r="TG35" s="13"/>
      <c r="TH35" s="12">
        <v>116</v>
      </c>
      <c r="TI35" s="12">
        <v>116000</v>
      </c>
      <c r="TJ35" s="12">
        <v>0</v>
      </c>
      <c r="TK35" s="12">
        <v>116000</v>
      </c>
      <c r="TL35" s="13"/>
      <c r="TM35" s="12">
        <v>2161179.3952924539</v>
      </c>
      <c r="TN35" s="12">
        <v>5717579.3665605653</v>
      </c>
      <c r="TO35" s="12">
        <v>0</v>
      </c>
      <c r="TP35" s="12">
        <v>5717579.3665605653</v>
      </c>
      <c r="TQ35" s="13"/>
      <c r="TR35" s="12">
        <v>0</v>
      </c>
      <c r="TS35" s="12">
        <v>0</v>
      </c>
      <c r="TT35" s="12">
        <v>0</v>
      </c>
      <c r="TU35" s="12">
        <v>0</v>
      </c>
      <c r="TV35" s="13"/>
      <c r="TW35" s="12">
        <v>0</v>
      </c>
      <c r="TX35" s="12">
        <v>0</v>
      </c>
      <c r="TY35" s="12">
        <v>0</v>
      </c>
      <c r="TZ35" s="12">
        <v>0</v>
      </c>
      <c r="UA35" s="13"/>
      <c r="UB35" s="12">
        <v>1</v>
      </c>
      <c r="UC35" s="12">
        <v>134042.5</v>
      </c>
      <c r="UD35" s="12">
        <v>0</v>
      </c>
      <c r="UE35" s="12">
        <v>134042.5</v>
      </c>
      <c r="UF35" s="13"/>
      <c r="UG35" s="12">
        <v>0</v>
      </c>
      <c r="UH35" s="12">
        <v>0</v>
      </c>
      <c r="UI35" s="12">
        <v>0</v>
      </c>
      <c r="UJ35" s="12">
        <v>0</v>
      </c>
      <c r="UK35" s="13"/>
      <c r="UL35" s="12">
        <v>0</v>
      </c>
      <c r="UM35" s="12">
        <v>0</v>
      </c>
      <c r="UN35" s="12">
        <v>0</v>
      </c>
      <c r="UO35" s="12">
        <v>0</v>
      </c>
      <c r="UP35" s="13"/>
      <c r="UQ35" s="12">
        <v>0</v>
      </c>
      <c r="UR35" s="12">
        <v>1050000</v>
      </c>
      <c r="US35" s="12">
        <v>0</v>
      </c>
      <c r="UT35" s="12">
        <v>1050000</v>
      </c>
      <c r="UU35" s="13"/>
      <c r="UV35" s="12">
        <v>0</v>
      </c>
      <c r="UW35" s="12">
        <v>597750</v>
      </c>
      <c r="UX35" s="12">
        <v>0</v>
      </c>
      <c r="UY35" s="12">
        <v>597750</v>
      </c>
      <c r="UZ35" s="13"/>
      <c r="VA35" s="12">
        <v>0</v>
      </c>
      <c r="VB35" s="12">
        <v>0</v>
      </c>
      <c r="VC35" s="12">
        <v>0</v>
      </c>
      <c r="VD35" s="12">
        <v>0</v>
      </c>
      <c r="VE35" s="13"/>
      <c r="VF35" s="12">
        <v>0</v>
      </c>
      <c r="VG35" s="12">
        <v>0</v>
      </c>
      <c r="VH35" s="12">
        <v>0</v>
      </c>
      <c r="VI35" s="12">
        <v>0</v>
      </c>
      <c r="VJ35" s="13"/>
      <c r="VK35" s="12">
        <v>0</v>
      </c>
      <c r="VL35" s="12">
        <v>21446980.866560563</v>
      </c>
      <c r="VM35" s="12">
        <v>0</v>
      </c>
      <c r="VN35" s="12">
        <v>21446980.866560563</v>
      </c>
      <c r="VO35" s="13"/>
    </row>
    <row r="36" spans="1:588" ht="16.5" hidden="1">
      <c r="A36" s="10">
        <v>30</v>
      </c>
      <c r="B36" s="11" t="s">
        <v>32</v>
      </c>
      <c r="C36" s="12">
        <v>10</v>
      </c>
      <c r="D36" s="12">
        <v>26880</v>
      </c>
      <c r="E36" s="12">
        <v>0</v>
      </c>
      <c r="F36" s="12">
        <v>26880</v>
      </c>
      <c r="G36" s="13"/>
      <c r="H36" s="12">
        <v>0</v>
      </c>
      <c r="I36" s="12">
        <v>0</v>
      </c>
      <c r="J36" s="12">
        <v>0</v>
      </c>
      <c r="K36" s="12">
        <v>0</v>
      </c>
      <c r="L36" s="13"/>
      <c r="M36" s="12">
        <v>0</v>
      </c>
      <c r="N36" s="12">
        <v>0</v>
      </c>
      <c r="O36" s="12">
        <v>0</v>
      </c>
      <c r="P36" s="12">
        <v>0</v>
      </c>
      <c r="Q36" s="13"/>
      <c r="R36" s="12">
        <v>3</v>
      </c>
      <c r="S36" s="12">
        <v>45000</v>
      </c>
      <c r="T36" s="12">
        <v>0</v>
      </c>
      <c r="U36" s="12">
        <v>45000</v>
      </c>
      <c r="V36" s="13"/>
      <c r="W36" s="12">
        <v>0</v>
      </c>
      <c r="X36" s="12">
        <v>0</v>
      </c>
      <c r="Y36" s="12">
        <v>0</v>
      </c>
      <c r="Z36" s="12">
        <v>0</v>
      </c>
      <c r="AA36" s="13"/>
      <c r="AB36" s="12">
        <v>0</v>
      </c>
      <c r="AC36" s="12">
        <v>0</v>
      </c>
      <c r="AD36" s="12">
        <v>0</v>
      </c>
      <c r="AE36" s="12">
        <v>0</v>
      </c>
      <c r="AF36" s="13"/>
      <c r="AG36" s="12">
        <v>0</v>
      </c>
      <c r="AH36" s="12">
        <v>58000</v>
      </c>
      <c r="AI36" s="12">
        <v>0</v>
      </c>
      <c r="AJ36" s="12">
        <v>58000</v>
      </c>
      <c r="AK36" s="13"/>
      <c r="AL36" s="12">
        <v>52</v>
      </c>
      <c r="AM36" s="12">
        <v>104000</v>
      </c>
      <c r="AN36" s="12">
        <v>0</v>
      </c>
      <c r="AO36" s="12">
        <v>104000</v>
      </c>
      <c r="AP36" s="13"/>
      <c r="AQ36" s="12">
        <v>498</v>
      </c>
      <c r="AR36" s="12">
        <v>1245000</v>
      </c>
      <c r="AS36" s="12">
        <v>0</v>
      </c>
      <c r="AT36" s="12">
        <v>1245000</v>
      </c>
      <c r="AU36" s="13"/>
      <c r="AV36" s="12">
        <v>60</v>
      </c>
      <c r="AW36" s="12">
        <v>420000</v>
      </c>
      <c r="AX36" s="12">
        <v>0</v>
      </c>
      <c r="AY36" s="12">
        <v>420000</v>
      </c>
      <c r="AZ36" s="13"/>
      <c r="BA36" s="12">
        <v>0</v>
      </c>
      <c r="BB36" s="12">
        <v>0</v>
      </c>
      <c r="BC36" s="12">
        <v>0</v>
      </c>
      <c r="BD36" s="12">
        <v>0</v>
      </c>
      <c r="BE36" s="13"/>
      <c r="BF36" s="12">
        <v>92</v>
      </c>
      <c r="BG36" s="12">
        <v>73600</v>
      </c>
      <c r="BH36" s="12">
        <v>0</v>
      </c>
      <c r="BI36" s="12">
        <v>73600</v>
      </c>
      <c r="BJ36" s="13"/>
      <c r="BK36" s="12">
        <v>237</v>
      </c>
      <c r="BL36" s="12">
        <v>177750</v>
      </c>
      <c r="BM36" s="12">
        <v>0</v>
      </c>
      <c r="BN36" s="12">
        <v>177750</v>
      </c>
      <c r="BO36" s="13"/>
      <c r="BP36" s="12">
        <v>35</v>
      </c>
      <c r="BQ36" s="12">
        <v>525000</v>
      </c>
      <c r="BR36" s="12">
        <v>0</v>
      </c>
      <c r="BS36" s="12">
        <v>525000</v>
      </c>
      <c r="BT36" s="13"/>
      <c r="BU36" s="12">
        <v>0</v>
      </c>
      <c r="BV36" s="12">
        <v>0</v>
      </c>
      <c r="BW36" s="12">
        <v>0</v>
      </c>
      <c r="BX36" s="12">
        <v>0</v>
      </c>
      <c r="BY36" s="13"/>
      <c r="BZ36" s="12">
        <v>0</v>
      </c>
      <c r="CA36" s="12">
        <v>0</v>
      </c>
      <c r="CB36" s="12">
        <v>0</v>
      </c>
      <c r="CC36" s="12">
        <v>0</v>
      </c>
      <c r="CD36" s="13"/>
      <c r="CE36" s="12">
        <v>0</v>
      </c>
      <c r="CF36" s="12">
        <v>0</v>
      </c>
      <c r="CG36" s="12">
        <v>0</v>
      </c>
      <c r="CH36" s="12">
        <v>0</v>
      </c>
      <c r="CI36" s="13"/>
      <c r="CJ36" s="12">
        <v>0</v>
      </c>
      <c r="CK36" s="12">
        <v>0</v>
      </c>
      <c r="CL36" s="12">
        <v>0</v>
      </c>
      <c r="CM36" s="12">
        <v>0</v>
      </c>
      <c r="CN36" s="13"/>
      <c r="CO36" s="12">
        <v>0</v>
      </c>
      <c r="CP36" s="12">
        <v>0</v>
      </c>
      <c r="CQ36" s="12">
        <v>0</v>
      </c>
      <c r="CR36" s="12">
        <v>0</v>
      </c>
      <c r="CS36" s="13"/>
      <c r="CT36" s="12">
        <v>0</v>
      </c>
      <c r="CU36" s="12">
        <v>0</v>
      </c>
      <c r="CV36" s="12">
        <v>0</v>
      </c>
      <c r="CW36" s="12">
        <v>0</v>
      </c>
      <c r="CX36" s="13"/>
      <c r="CY36" s="12">
        <v>0</v>
      </c>
      <c r="CZ36" s="12">
        <v>0</v>
      </c>
      <c r="DA36" s="12">
        <v>0</v>
      </c>
      <c r="DB36" s="12">
        <v>0</v>
      </c>
      <c r="DC36" s="13"/>
      <c r="DD36" s="12">
        <v>0</v>
      </c>
      <c r="DE36" s="12">
        <v>0</v>
      </c>
      <c r="DF36" s="12">
        <v>0</v>
      </c>
      <c r="DG36" s="12">
        <v>0</v>
      </c>
      <c r="DH36" s="13"/>
      <c r="DI36" s="12">
        <v>0</v>
      </c>
      <c r="DJ36" s="12">
        <v>0</v>
      </c>
      <c r="DK36" s="12">
        <v>0</v>
      </c>
      <c r="DL36" s="12">
        <v>0</v>
      </c>
      <c r="DM36" s="13"/>
      <c r="DN36" s="12">
        <v>19</v>
      </c>
      <c r="DO36" s="12">
        <v>1900000</v>
      </c>
      <c r="DP36" s="12">
        <v>0</v>
      </c>
      <c r="DQ36" s="12">
        <v>1900000</v>
      </c>
      <c r="DR36" s="13"/>
      <c r="DS36" s="12">
        <v>0</v>
      </c>
      <c r="DT36" s="12">
        <v>0</v>
      </c>
      <c r="DU36" s="12">
        <v>0</v>
      </c>
      <c r="DV36" s="12">
        <v>0</v>
      </c>
      <c r="DW36" s="13"/>
      <c r="DX36" s="12">
        <v>0</v>
      </c>
      <c r="DY36" s="12">
        <v>90000</v>
      </c>
      <c r="DZ36" s="12">
        <v>0</v>
      </c>
      <c r="EA36" s="12">
        <v>90000</v>
      </c>
      <c r="EB36" s="13"/>
      <c r="EC36" s="12">
        <v>0</v>
      </c>
      <c r="ED36" s="12">
        <v>0</v>
      </c>
      <c r="EE36" s="12">
        <v>0</v>
      </c>
      <c r="EF36" s="12">
        <v>0</v>
      </c>
      <c r="EG36" s="13"/>
      <c r="EH36" s="12">
        <v>0</v>
      </c>
      <c r="EI36" s="12">
        <v>0</v>
      </c>
      <c r="EJ36" s="12">
        <v>0</v>
      </c>
      <c r="EK36" s="12">
        <v>0</v>
      </c>
      <c r="EL36" s="13"/>
      <c r="EM36" s="12">
        <v>0</v>
      </c>
      <c r="EN36" s="12">
        <v>125000</v>
      </c>
      <c r="EO36" s="12">
        <v>0</v>
      </c>
      <c r="EP36" s="12">
        <v>125000</v>
      </c>
      <c r="EQ36" s="13"/>
      <c r="ER36" s="12">
        <v>1</v>
      </c>
      <c r="ES36" s="12">
        <v>200000</v>
      </c>
      <c r="ET36" s="12">
        <v>0</v>
      </c>
      <c r="EU36" s="12">
        <v>200000</v>
      </c>
      <c r="EV36" s="13"/>
      <c r="EW36" s="12">
        <v>1</v>
      </c>
      <c r="EX36" s="12">
        <v>50000</v>
      </c>
      <c r="EY36" s="12">
        <v>0</v>
      </c>
      <c r="EZ36" s="12">
        <v>50000</v>
      </c>
      <c r="FA36" s="13"/>
      <c r="FB36" s="12">
        <v>1</v>
      </c>
      <c r="FC36" s="12">
        <v>50000</v>
      </c>
      <c r="FD36" s="12">
        <v>0</v>
      </c>
      <c r="FE36" s="12">
        <v>50000</v>
      </c>
      <c r="FF36" s="13"/>
      <c r="FG36" s="12">
        <v>9</v>
      </c>
      <c r="FH36" s="12">
        <v>450000</v>
      </c>
      <c r="FI36" s="12">
        <v>0</v>
      </c>
      <c r="FJ36" s="12">
        <v>450000</v>
      </c>
      <c r="FK36" s="13"/>
      <c r="FL36" s="12">
        <v>4</v>
      </c>
      <c r="FM36" s="12">
        <v>200000</v>
      </c>
      <c r="FN36" s="12">
        <v>0</v>
      </c>
      <c r="FO36" s="12">
        <v>200000</v>
      </c>
      <c r="FP36" s="13"/>
      <c r="FQ36" s="12">
        <v>0</v>
      </c>
      <c r="FR36" s="12">
        <v>0</v>
      </c>
      <c r="FS36" s="12">
        <v>0</v>
      </c>
      <c r="FT36" s="12">
        <v>0</v>
      </c>
      <c r="FU36" s="13"/>
      <c r="FV36" s="12">
        <v>0</v>
      </c>
      <c r="FW36" s="12">
        <v>0</v>
      </c>
      <c r="FX36" s="12">
        <v>0</v>
      </c>
      <c r="FY36" s="12">
        <v>0</v>
      </c>
      <c r="FZ36" s="13"/>
      <c r="GA36" s="12">
        <v>0</v>
      </c>
      <c r="GB36" s="12">
        <v>0</v>
      </c>
      <c r="GC36" s="12">
        <v>0</v>
      </c>
      <c r="GD36" s="12">
        <v>0</v>
      </c>
      <c r="GE36" s="13"/>
      <c r="GF36" s="12">
        <v>61</v>
      </c>
      <c r="GG36" s="12">
        <v>50000</v>
      </c>
      <c r="GH36" s="12">
        <v>0</v>
      </c>
      <c r="GI36" s="12">
        <v>50000</v>
      </c>
      <c r="GJ36" s="13"/>
      <c r="GK36" s="12">
        <v>446</v>
      </c>
      <c r="GL36" s="12">
        <v>133800</v>
      </c>
      <c r="GM36" s="12">
        <v>0</v>
      </c>
      <c r="GN36" s="12">
        <v>133800</v>
      </c>
      <c r="GO36" s="13"/>
      <c r="GP36" s="12">
        <v>0</v>
      </c>
      <c r="GQ36" s="12">
        <v>17000</v>
      </c>
      <c r="GR36" s="12">
        <v>0</v>
      </c>
      <c r="GS36" s="12">
        <v>17000</v>
      </c>
      <c r="GT36" s="13"/>
      <c r="GU36" s="12">
        <v>1</v>
      </c>
      <c r="GV36" s="12">
        <v>250000</v>
      </c>
      <c r="GW36" s="12">
        <v>0</v>
      </c>
      <c r="GX36" s="12">
        <v>250000</v>
      </c>
      <c r="GY36" s="13"/>
      <c r="GZ36" s="12">
        <v>185</v>
      </c>
      <c r="HA36" s="12">
        <v>925000</v>
      </c>
      <c r="HB36" s="12">
        <v>0</v>
      </c>
      <c r="HC36" s="12">
        <v>925000</v>
      </c>
      <c r="HD36" s="13"/>
      <c r="HE36" s="12">
        <v>0</v>
      </c>
      <c r="HF36" s="12">
        <v>0</v>
      </c>
      <c r="HG36" s="12">
        <v>0</v>
      </c>
      <c r="HH36" s="12">
        <v>0</v>
      </c>
      <c r="HI36" s="13"/>
      <c r="HJ36" s="12">
        <v>87</v>
      </c>
      <c r="HK36" s="12">
        <v>1305000</v>
      </c>
      <c r="HL36" s="12">
        <v>0</v>
      </c>
      <c r="HM36" s="12">
        <v>1305000</v>
      </c>
      <c r="HN36" s="13"/>
      <c r="HO36" s="12">
        <v>1400</v>
      </c>
      <c r="HP36" s="12">
        <v>406000</v>
      </c>
      <c r="HQ36" s="12">
        <v>0</v>
      </c>
      <c r="HR36" s="12">
        <v>406000</v>
      </c>
      <c r="HS36" s="13"/>
      <c r="HT36" s="12">
        <v>0</v>
      </c>
      <c r="HU36" s="12">
        <v>97000</v>
      </c>
      <c r="HV36" s="12">
        <v>0</v>
      </c>
      <c r="HW36" s="12">
        <v>97000</v>
      </c>
      <c r="HX36" s="13"/>
      <c r="HY36" s="12">
        <v>0</v>
      </c>
      <c r="HZ36" s="12">
        <v>0</v>
      </c>
      <c r="IA36" s="12">
        <v>0</v>
      </c>
      <c r="IB36" s="12">
        <v>0</v>
      </c>
      <c r="IC36" s="13"/>
      <c r="ID36" s="12">
        <v>0</v>
      </c>
      <c r="IE36" s="12">
        <v>0</v>
      </c>
      <c r="IF36" s="12">
        <v>0</v>
      </c>
      <c r="IG36" s="12">
        <v>0</v>
      </c>
      <c r="IH36" s="13"/>
      <c r="II36" s="12">
        <v>0</v>
      </c>
      <c r="IJ36" s="12">
        <v>107100</v>
      </c>
      <c r="IK36" s="12">
        <v>0</v>
      </c>
      <c r="IL36" s="12">
        <v>107100</v>
      </c>
      <c r="IM36" s="13"/>
      <c r="IN36" s="12">
        <v>300</v>
      </c>
      <c r="IO36" s="12">
        <v>6998.9999999999991</v>
      </c>
      <c r="IP36" s="12">
        <v>0</v>
      </c>
      <c r="IQ36" s="12">
        <v>6998.9999999999991</v>
      </c>
      <c r="IR36" s="13"/>
      <c r="IS36" s="12">
        <v>0</v>
      </c>
      <c r="IT36" s="12">
        <v>0</v>
      </c>
      <c r="IU36" s="12">
        <v>0</v>
      </c>
      <c r="IV36" s="12">
        <v>0</v>
      </c>
      <c r="IW36" s="13"/>
      <c r="IX36" s="12"/>
      <c r="IY36" s="12">
        <v>0</v>
      </c>
      <c r="IZ36" s="12">
        <v>0</v>
      </c>
      <c r="JA36" s="12">
        <v>0</v>
      </c>
      <c r="JB36" s="13"/>
      <c r="JC36" s="12">
        <v>0</v>
      </c>
      <c r="JD36" s="12">
        <v>0</v>
      </c>
      <c r="JE36" s="12">
        <v>0</v>
      </c>
      <c r="JF36" s="12">
        <v>0</v>
      </c>
      <c r="JG36" s="13"/>
      <c r="JH36" s="12"/>
      <c r="JI36" s="12">
        <v>0</v>
      </c>
      <c r="JJ36" s="12">
        <v>0</v>
      </c>
      <c r="JK36" s="12">
        <v>0</v>
      </c>
      <c r="JL36" s="13"/>
      <c r="JM36" s="12"/>
      <c r="JN36" s="12">
        <v>0</v>
      </c>
      <c r="JO36" s="12">
        <v>0</v>
      </c>
      <c r="JP36" s="12">
        <v>0</v>
      </c>
      <c r="JQ36" s="13"/>
      <c r="JR36" s="12"/>
      <c r="JS36" s="12">
        <v>5061700</v>
      </c>
      <c r="JT36" s="12">
        <v>0</v>
      </c>
      <c r="JU36" s="12">
        <v>5061700</v>
      </c>
      <c r="JV36" s="13"/>
      <c r="JW36" s="12"/>
      <c r="JX36" s="12">
        <v>0</v>
      </c>
      <c r="JY36" s="12">
        <v>0</v>
      </c>
      <c r="JZ36" s="12">
        <v>0</v>
      </c>
      <c r="KA36" s="13"/>
      <c r="KB36" s="12">
        <v>1259.5999999999999</v>
      </c>
      <c r="KC36" s="12">
        <v>251919.99999999997</v>
      </c>
      <c r="KD36" s="12">
        <v>0</v>
      </c>
      <c r="KE36" s="12">
        <v>251919.99999999997</v>
      </c>
      <c r="KF36" s="13"/>
      <c r="KG36" s="12">
        <v>0</v>
      </c>
      <c r="KH36" s="12">
        <v>0</v>
      </c>
      <c r="KI36" s="12">
        <v>0</v>
      </c>
      <c r="KJ36" s="12">
        <v>0</v>
      </c>
      <c r="KK36" s="13"/>
      <c r="KL36" s="12">
        <v>0</v>
      </c>
      <c r="KM36" s="12">
        <v>0</v>
      </c>
      <c r="KN36" s="12">
        <v>0</v>
      </c>
      <c r="KO36" s="12">
        <v>0</v>
      </c>
      <c r="KP36" s="13"/>
      <c r="KQ36" s="12">
        <v>0</v>
      </c>
      <c r="KR36" s="12">
        <v>0</v>
      </c>
      <c r="KS36" s="12">
        <v>0</v>
      </c>
      <c r="KT36" s="12">
        <v>0</v>
      </c>
      <c r="KU36" s="13"/>
      <c r="KV36" s="12">
        <v>0</v>
      </c>
      <c r="KW36" s="89">
        <v>0</v>
      </c>
      <c r="KX36" s="12">
        <v>0</v>
      </c>
      <c r="KY36" s="12">
        <v>0</v>
      </c>
      <c r="KZ36" s="13"/>
      <c r="LA36" s="12">
        <v>0</v>
      </c>
      <c r="LB36" s="12">
        <v>0</v>
      </c>
      <c r="LC36" s="12">
        <v>0</v>
      </c>
      <c r="LD36" s="12">
        <v>0</v>
      </c>
      <c r="LE36" s="13"/>
      <c r="LF36" s="12">
        <v>0</v>
      </c>
      <c r="LG36" s="12">
        <v>0</v>
      </c>
      <c r="LH36" s="12">
        <v>0</v>
      </c>
      <c r="LI36" s="12">
        <v>0</v>
      </c>
      <c r="LJ36" s="13"/>
      <c r="LK36" s="12">
        <v>0</v>
      </c>
      <c r="LL36" s="12">
        <v>0</v>
      </c>
      <c r="LM36" s="12">
        <v>0</v>
      </c>
      <c r="LN36" s="12">
        <v>0</v>
      </c>
      <c r="LO36" s="13"/>
      <c r="LP36" s="12">
        <v>4075</v>
      </c>
      <c r="LQ36" s="12">
        <v>1018750</v>
      </c>
      <c r="LR36" s="12">
        <v>0</v>
      </c>
      <c r="LS36" s="12">
        <v>1018750</v>
      </c>
      <c r="LT36" s="13"/>
      <c r="LU36" s="12">
        <v>0</v>
      </c>
      <c r="LV36" s="12">
        <v>0</v>
      </c>
      <c r="LW36" s="12">
        <v>0</v>
      </c>
      <c r="LX36" s="12">
        <v>0</v>
      </c>
      <c r="LY36" s="13"/>
      <c r="LZ36" s="12">
        <v>0</v>
      </c>
      <c r="MA36" s="12">
        <v>0</v>
      </c>
      <c r="MB36" s="12">
        <v>0</v>
      </c>
      <c r="MC36" s="12">
        <v>0</v>
      </c>
      <c r="MD36" s="13"/>
      <c r="ME36" s="12">
        <v>0</v>
      </c>
      <c r="MF36" s="12">
        <v>0</v>
      </c>
      <c r="MG36" s="12">
        <v>0</v>
      </c>
      <c r="MH36" s="12">
        <v>0</v>
      </c>
      <c r="MI36" s="13"/>
      <c r="MJ36" s="12">
        <v>0</v>
      </c>
      <c r="MK36" s="12">
        <v>0</v>
      </c>
      <c r="ML36" s="12">
        <v>0</v>
      </c>
      <c r="MM36" s="12">
        <v>0</v>
      </c>
      <c r="MN36" s="13"/>
      <c r="MO36" s="12">
        <v>35</v>
      </c>
      <c r="MP36" s="12">
        <v>1482180</v>
      </c>
      <c r="MQ36" s="12">
        <v>0</v>
      </c>
      <c r="MR36" s="12">
        <v>1482180</v>
      </c>
      <c r="MS36" s="13"/>
      <c r="MT36" s="12">
        <v>0</v>
      </c>
      <c r="MU36" s="12">
        <v>0</v>
      </c>
      <c r="MV36" s="12">
        <v>0</v>
      </c>
      <c r="MW36" s="12">
        <v>0</v>
      </c>
      <c r="MX36" s="13"/>
      <c r="MY36" s="12">
        <v>20</v>
      </c>
      <c r="MZ36" s="12">
        <v>50000</v>
      </c>
      <c r="NA36" s="12">
        <v>0</v>
      </c>
      <c r="NB36" s="12">
        <v>50000</v>
      </c>
      <c r="NC36" s="13"/>
      <c r="ND36" s="12">
        <v>0</v>
      </c>
      <c r="NE36" s="12">
        <v>0</v>
      </c>
      <c r="NF36" s="12">
        <v>0</v>
      </c>
      <c r="NG36" s="12">
        <v>0</v>
      </c>
      <c r="NH36" s="13"/>
      <c r="NI36" s="12">
        <v>4629</v>
      </c>
      <c r="NJ36" s="12">
        <v>333238</v>
      </c>
      <c r="NK36" s="12">
        <v>0</v>
      </c>
      <c r="NL36" s="12">
        <v>333238</v>
      </c>
      <c r="NM36" s="13"/>
      <c r="NN36" s="12">
        <v>20</v>
      </c>
      <c r="NO36" s="12">
        <v>200000</v>
      </c>
      <c r="NP36" s="12">
        <v>0</v>
      </c>
      <c r="NQ36" s="12">
        <v>200000</v>
      </c>
      <c r="NR36" s="13"/>
      <c r="NS36" s="12">
        <v>0</v>
      </c>
      <c r="NT36" s="12">
        <v>0</v>
      </c>
      <c r="NU36" s="12">
        <v>0</v>
      </c>
      <c r="NV36" s="12">
        <v>0</v>
      </c>
      <c r="NW36" s="13"/>
      <c r="NX36" s="12">
        <v>0</v>
      </c>
      <c r="NY36" s="12">
        <v>0</v>
      </c>
      <c r="NZ36" s="12">
        <v>0</v>
      </c>
      <c r="OA36" s="12">
        <v>0</v>
      </c>
      <c r="OB36" s="13"/>
      <c r="OC36" s="12">
        <v>0</v>
      </c>
      <c r="OD36" s="12">
        <v>0</v>
      </c>
      <c r="OE36" s="12">
        <v>0</v>
      </c>
      <c r="OF36" s="12">
        <v>0</v>
      </c>
      <c r="OG36" s="13"/>
      <c r="OH36" s="12">
        <v>0</v>
      </c>
      <c r="OI36" s="12">
        <v>0</v>
      </c>
      <c r="OJ36" s="12">
        <v>0</v>
      </c>
      <c r="OK36" s="12">
        <v>0</v>
      </c>
      <c r="OL36" s="13"/>
      <c r="OM36" s="12">
        <v>0</v>
      </c>
      <c r="ON36" s="12">
        <v>0</v>
      </c>
      <c r="OO36" s="12">
        <v>0</v>
      </c>
      <c r="OP36" s="12">
        <v>0</v>
      </c>
      <c r="OQ36" s="13"/>
      <c r="OR36" s="12">
        <v>0</v>
      </c>
      <c r="OS36" s="12">
        <v>0</v>
      </c>
      <c r="OT36" s="12">
        <v>0</v>
      </c>
      <c r="OU36" s="12">
        <v>0</v>
      </c>
      <c r="OV36" s="13"/>
      <c r="OW36" s="12">
        <v>0</v>
      </c>
      <c r="OX36" s="12">
        <v>0</v>
      </c>
      <c r="OY36" s="12">
        <v>0</v>
      </c>
      <c r="OZ36" s="12">
        <v>0</v>
      </c>
      <c r="PA36" s="13"/>
      <c r="PB36" s="12">
        <v>0</v>
      </c>
      <c r="PC36" s="12">
        <v>0</v>
      </c>
      <c r="PD36" s="12">
        <v>0</v>
      </c>
      <c r="PE36" s="12">
        <v>0</v>
      </c>
      <c r="PF36" s="13"/>
      <c r="PG36" s="12">
        <v>0</v>
      </c>
      <c r="PH36" s="12">
        <v>25000</v>
      </c>
      <c r="PI36" s="12">
        <v>0</v>
      </c>
      <c r="PJ36" s="12">
        <v>25000</v>
      </c>
      <c r="PK36" s="13"/>
      <c r="PL36" s="12">
        <v>0</v>
      </c>
      <c r="PM36" s="12">
        <v>0</v>
      </c>
      <c r="PN36" s="12">
        <v>0</v>
      </c>
      <c r="PO36" s="12">
        <v>0</v>
      </c>
      <c r="PP36" s="13"/>
      <c r="PQ36" s="12">
        <v>0</v>
      </c>
      <c r="PR36" s="12">
        <v>0</v>
      </c>
      <c r="PS36" s="12">
        <v>0</v>
      </c>
      <c r="PT36" s="12">
        <v>0</v>
      </c>
      <c r="PU36" s="13"/>
      <c r="PV36" s="12">
        <v>0</v>
      </c>
      <c r="PW36" s="12">
        <v>0</v>
      </c>
      <c r="PX36" s="12">
        <v>0</v>
      </c>
      <c r="PY36" s="12">
        <v>0</v>
      </c>
      <c r="PZ36" s="13"/>
      <c r="QA36" s="12">
        <v>0</v>
      </c>
      <c r="QB36" s="12">
        <v>0</v>
      </c>
      <c r="QC36" s="12">
        <v>0</v>
      </c>
      <c r="QD36" s="12">
        <v>0</v>
      </c>
      <c r="QE36" s="13"/>
      <c r="QF36" s="12">
        <v>0</v>
      </c>
      <c r="QG36" s="12">
        <v>0</v>
      </c>
      <c r="QH36" s="12">
        <v>0</v>
      </c>
      <c r="QI36" s="12">
        <v>0</v>
      </c>
      <c r="QJ36" s="13"/>
      <c r="QK36" s="12">
        <v>0</v>
      </c>
      <c r="QL36" s="12">
        <v>0</v>
      </c>
      <c r="QM36" s="12">
        <v>0</v>
      </c>
      <c r="QN36" s="12">
        <v>0</v>
      </c>
      <c r="QO36" s="13"/>
      <c r="QP36" s="12">
        <v>0</v>
      </c>
      <c r="QQ36" s="12">
        <v>0</v>
      </c>
      <c r="QR36" s="12">
        <v>0</v>
      </c>
      <c r="QS36" s="12">
        <v>0</v>
      </c>
      <c r="QT36" s="13"/>
      <c r="QU36" s="12">
        <v>0</v>
      </c>
      <c r="QV36" s="12">
        <v>72500</v>
      </c>
      <c r="QW36" s="12">
        <v>0</v>
      </c>
      <c r="QX36" s="12">
        <v>72500</v>
      </c>
      <c r="QY36" s="13"/>
      <c r="QZ36" s="12">
        <v>10500</v>
      </c>
      <c r="RA36" s="12">
        <v>52500</v>
      </c>
      <c r="RB36" s="12">
        <v>0</v>
      </c>
      <c r="RC36" s="12">
        <v>52500</v>
      </c>
      <c r="RD36" s="13"/>
      <c r="RE36" s="12">
        <v>32</v>
      </c>
      <c r="RF36" s="12">
        <v>600000</v>
      </c>
      <c r="RG36" s="12">
        <v>0</v>
      </c>
      <c r="RH36" s="12">
        <v>600000</v>
      </c>
      <c r="RI36" s="13"/>
      <c r="RJ36" s="12">
        <v>0</v>
      </c>
      <c r="RK36" s="12">
        <v>103250</v>
      </c>
      <c r="RL36" s="12">
        <v>0</v>
      </c>
      <c r="RM36" s="12">
        <v>103250</v>
      </c>
      <c r="RN36" s="13"/>
      <c r="RO36" s="12">
        <v>0</v>
      </c>
      <c r="RP36" s="12">
        <v>10000</v>
      </c>
      <c r="RQ36" s="12">
        <v>0</v>
      </c>
      <c r="RR36" s="12">
        <v>10000</v>
      </c>
      <c r="RS36" s="13"/>
      <c r="RT36" s="12">
        <v>0</v>
      </c>
      <c r="RU36" s="12">
        <v>750000</v>
      </c>
      <c r="RV36" s="12">
        <v>0</v>
      </c>
      <c r="RW36" s="12">
        <v>750000</v>
      </c>
      <c r="RX36" s="13"/>
      <c r="RY36" s="12">
        <v>0</v>
      </c>
      <c r="RZ36" s="12">
        <v>475000</v>
      </c>
      <c r="SA36" s="12">
        <v>0</v>
      </c>
      <c r="SB36" s="12">
        <v>475000</v>
      </c>
      <c r="SC36" s="13"/>
      <c r="SD36" s="12">
        <v>1</v>
      </c>
      <c r="SE36" s="12">
        <v>100000</v>
      </c>
      <c r="SF36" s="12">
        <v>0</v>
      </c>
      <c r="SG36" s="12">
        <v>100000</v>
      </c>
      <c r="SH36" s="13"/>
      <c r="SI36" s="12">
        <v>1</v>
      </c>
      <c r="SJ36" s="12">
        <v>25000</v>
      </c>
      <c r="SK36" s="12">
        <v>0</v>
      </c>
      <c r="SL36" s="12">
        <v>25000</v>
      </c>
      <c r="SM36" s="13"/>
      <c r="SN36" s="12">
        <v>1</v>
      </c>
      <c r="SO36" s="12">
        <v>600000</v>
      </c>
      <c r="SP36" s="12">
        <v>0</v>
      </c>
      <c r="SQ36" s="12">
        <v>600000</v>
      </c>
      <c r="SR36" s="13"/>
      <c r="SS36" s="12">
        <v>1</v>
      </c>
      <c r="ST36" s="12">
        <v>100000</v>
      </c>
      <c r="SU36" s="12">
        <v>0</v>
      </c>
      <c r="SV36" s="12">
        <v>100000</v>
      </c>
      <c r="SW36" s="13"/>
      <c r="SX36" s="12">
        <v>13</v>
      </c>
      <c r="SY36" s="12">
        <v>325000</v>
      </c>
      <c r="SZ36" s="12">
        <v>0</v>
      </c>
      <c r="TA36" s="12">
        <v>325000</v>
      </c>
      <c r="TB36" s="13"/>
      <c r="TC36" s="12">
        <v>13</v>
      </c>
      <c r="TD36" s="12">
        <v>156000</v>
      </c>
      <c r="TE36" s="12">
        <v>0</v>
      </c>
      <c r="TF36" s="12">
        <v>156000</v>
      </c>
      <c r="TG36" s="13"/>
      <c r="TH36" s="12">
        <v>222</v>
      </c>
      <c r="TI36" s="12">
        <v>222000</v>
      </c>
      <c r="TJ36" s="12">
        <v>0</v>
      </c>
      <c r="TK36" s="12">
        <v>222000</v>
      </c>
      <c r="TL36" s="13"/>
      <c r="TM36" s="12">
        <v>4834106.3646619627</v>
      </c>
      <c r="TN36" s="12">
        <v>9837714.9214416947</v>
      </c>
      <c r="TO36" s="12">
        <v>0</v>
      </c>
      <c r="TP36" s="12">
        <v>9837714.9214416947</v>
      </c>
      <c r="TQ36" s="13"/>
      <c r="TR36" s="12">
        <v>0</v>
      </c>
      <c r="TS36" s="12">
        <v>0</v>
      </c>
      <c r="TT36" s="12">
        <v>0</v>
      </c>
      <c r="TU36" s="12">
        <v>0</v>
      </c>
      <c r="TV36" s="13"/>
      <c r="TW36" s="12">
        <v>0</v>
      </c>
      <c r="TX36" s="12">
        <v>0</v>
      </c>
      <c r="TY36" s="12">
        <v>0</v>
      </c>
      <c r="TZ36" s="12">
        <v>0</v>
      </c>
      <c r="UA36" s="13"/>
      <c r="UB36" s="12">
        <v>1</v>
      </c>
      <c r="UC36" s="12">
        <v>134042.5</v>
      </c>
      <c r="UD36" s="12">
        <v>0</v>
      </c>
      <c r="UE36" s="12">
        <v>134042.5</v>
      </c>
      <c r="UF36" s="13"/>
      <c r="UG36" s="12">
        <v>0</v>
      </c>
      <c r="UH36" s="12">
        <v>0</v>
      </c>
      <c r="UI36" s="12">
        <v>0</v>
      </c>
      <c r="UJ36" s="12">
        <v>0</v>
      </c>
      <c r="UK36" s="13"/>
      <c r="UL36" s="12">
        <v>0</v>
      </c>
      <c r="UM36" s="12">
        <v>0</v>
      </c>
      <c r="UN36" s="12">
        <v>0</v>
      </c>
      <c r="UO36" s="12">
        <v>0</v>
      </c>
      <c r="UP36" s="13"/>
      <c r="UQ36" s="12">
        <v>0</v>
      </c>
      <c r="UR36" s="12">
        <v>2025000</v>
      </c>
      <c r="US36" s="12">
        <v>0</v>
      </c>
      <c r="UT36" s="12">
        <v>2025000</v>
      </c>
      <c r="UU36" s="13"/>
      <c r="UV36" s="12">
        <v>0</v>
      </c>
      <c r="UW36" s="12">
        <v>2612250</v>
      </c>
      <c r="UX36" s="12">
        <v>0</v>
      </c>
      <c r="UY36" s="12">
        <v>2612250</v>
      </c>
      <c r="UZ36" s="13"/>
      <c r="VA36" s="12">
        <v>8</v>
      </c>
      <c r="VB36" s="12">
        <v>520000</v>
      </c>
      <c r="VC36" s="12">
        <v>0</v>
      </c>
      <c r="VD36" s="12">
        <v>520000</v>
      </c>
      <c r="VE36" s="13"/>
      <c r="VF36" s="12">
        <v>0</v>
      </c>
      <c r="VG36" s="12">
        <v>0</v>
      </c>
      <c r="VH36" s="12">
        <v>0</v>
      </c>
      <c r="VI36" s="12">
        <v>0</v>
      </c>
      <c r="VJ36" s="13"/>
      <c r="VK36" s="12">
        <v>0</v>
      </c>
      <c r="VL36" s="12">
        <v>36181174.421441697</v>
      </c>
      <c r="VM36" s="12">
        <v>0</v>
      </c>
      <c r="VN36" s="12">
        <v>36181174.421441697</v>
      </c>
      <c r="VO36" s="13"/>
    </row>
    <row r="37" spans="1:588" s="154" customFormat="1" ht="16.5">
      <c r="A37" s="148">
        <v>31</v>
      </c>
      <c r="B37" s="149" t="s">
        <v>33</v>
      </c>
      <c r="C37" s="150">
        <v>30</v>
      </c>
      <c r="D37" s="150">
        <v>80640</v>
      </c>
      <c r="E37" s="150">
        <v>0</v>
      </c>
      <c r="F37" s="150">
        <v>80640</v>
      </c>
      <c r="G37" s="151"/>
      <c r="H37" s="150">
        <v>0</v>
      </c>
      <c r="I37" s="150">
        <v>0</v>
      </c>
      <c r="J37" s="150">
        <v>0</v>
      </c>
      <c r="K37" s="150">
        <v>0</v>
      </c>
      <c r="L37" s="151"/>
      <c r="M37" s="150">
        <v>0</v>
      </c>
      <c r="N37" s="150">
        <v>0</v>
      </c>
      <c r="O37" s="150">
        <v>0</v>
      </c>
      <c r="P37" s="150">
        <v>0</v>
      </c>
      <c r="Q37" s="151"/>
      <c r="R37" s="150">
        <v>1</v>
      </c>
      <c r="S37" s="150">
        <v>15000</v>
      </c>
      <c r="T37" s="150">
        <v>0</v>
      </c>
      <c r="U37" s="150">
        <v>15000</v>
      </c>
      <c r="V37" s="151"/>
      <c r="W37" s="150">
        <v>0</v>
      </c>
      <c r="X37" s="150">
        <v>0</v>
      </c>
      <c r="Y37" s="150">
        <v>0</v>
      </c>
      <c r="Z37" s="150">
        <v>0</v>
      </c>
      <c r="AA37" s="151"/>
      <c r="AB37" s="150">
        <v>0</v>
      </c>
      <c r="AC37" s="150">
        <v>0</v>
      </c>
      <c r="AD37" s="150">
        <v>0</v>
      </c>
      <c r="AE37" s="150">
        <v>0</v>
      </c>
      <c r="AF37" s="151"/>
      <c r="AG37" s="150">
        <v>0</v>
      </c>
      <c r="AH37" s="150">
        <v>58000</v>
      </c>
      <c r="AI37" s="150">
        <v>0</v>
      </c>
      <c r="AJ37" s="150">
        <v>58000</v>
      </c>
      <c r="AK37" s="151"/>
      <c r="AL37" s="150">
        <v>52</v>
      </c>
      <c r="AM37" s="150">
        <v>104000</v>
      </c>
      <c r="AN37" s="150">
        <v>0</v>
      </c>
      <c r="AO37" s="150">
        <v>104000</v>
      </c>
      <c r="AP37" s="151"/>
      <c r="AQ37" s="150">
        <v>520</v>
      </c>
      <c r="AR37" s="150">
        <v>1300000</v>
      </c>
      <c r="AS37" s="150">
        <v>0</v>
      </c>
      <c r="AT37" s="150">
        <v>1300000</v>
      </c>
      <c r="AU37" s="151"/>
      <c r="AV37" s="150">
        <v>76</v>
      </c>
      <c r="AW37" s="150">
        <v>532000</v>
      </c>
      <c r="AX37" s="150">
        <v>0</v>
      </c>
      <c r="AY37" s="150">
        <v>532000</v>
      </c>
      <c r="AZ37" s="151"/>
      <c r="BA37" s="150">
        <v>0</v>
      </c>
      <c r="BB37" s="150">
        <v>0</v>
      </c>
      <c r="BC37" s="150">
        <v>0</v>
      </c>
      <c r="BD37" s="150">
        <v>0</v>
      </c>
      <c r="BE37" s="151"/>
      <c r="BF37" s="150">
        <v>92</v>
      </c>
      <c r="BG37" s="150">
        <v>73600</v>
      </c>
      <c r="BH37" s="150">
        <v>0</v>
      </c>
      <c r="BI37" s="150">
        <v>73600</v>
      </c>
      <c r="BJ37" s="151"/>
      <c r="BK37" s="150">
        <v>223</v>
      </c>
      <c r="BL37" s="150">
        <v>167250</v>
      </c>
      <c r="BM37" s="150">
        <v>0</v>
      </c>
      <c r="BN37" s="150">
        <v>167250</v>
      </c>
      <c r="BO37" s="151"/>
      <c r="BP37" s="150">
        <v>30</v>
      </c>
      <c r="BQ37" s="150">
        <v>450000</v>
      </c>
      <c r="BR37" s="150">
        <v>0</v>
      </c>
      <c r="BS37" s="150">
        <v>450000</v>
      </c>
      <c r="BT37" s="151"/>
      <c r="BU37" s="150">
        <v>1</v>
      </c>
      <c r="BV37" s="150">
        <v>2462978</v>
      </c>
      <c r="BW37" s="150">
        <v>0</v>
      </c>
      <c r="BX37" s="150">
        <v>2462978</v>
      </c>
      <c r="BY37" s="151"/>
      <c r="BZ37" s="150">
        <v>0</v>
      </c>
      <c r="CA37" s="150">
        <v>0</v>
      </c>
      <c r="CB37" s="150">
        <v>0</v>
      </c>
      <c r="CC37" s="150">
        <v>0</v>
      </c>
      <c r="CD37" s="151"/>
      <c r="CE37" s="150">
        <v>0</v>
      </c>
      <c r="CF37" s="150">
        <v>0</v>
      </c>
      <c r="CG37" s="150">
        <v>0</v>
      </c>
      <c r="CH37" s="150">
        <v>0</v>
      </c>
      <c r="CI37" s="151"/>
      <c r="CJ37" s="150">
        <v>0</v>
      </c>
      <c r="CK37" s="150">
        <v>0</v>
      </c>
      <c r="CL37" s="150">
        <v>0</v>
      </c>
      <c r="CM37" s="150">
        <v>0</v>
      </c>
      <c r="CN37" s="151"/>
      <c r="CO37" s="150">
        <v>0</v>
      </c>
      <c r="CP37" s="150">
        <v>0</v>
      </c>
      <c r="CQ37" s="150">
        <v>0</v>
      </c>
      <c r="CR37" s="150">
        <v>0</v>
      </c>
      <c r="CS37" s="151"/>
      <c r="CT37" s="150">
        <v>0</v>
      </c>
      <c r="CU37" s="150">
        <v>0</v>
      </c>
      <c r="CV37" s="150">
        <v>0</v>
      </c>
      <c r="CW37" s="150">
        <v>0</v>
      </c>
      <c r="CX37" s="151"/>
      <c r="CY37" s="150">
        <v>0</v>
      </c>
      <c r="CZ37" s="150">
        <v>0</v>
      </c>
      <c r="DA37" s="150">
        <v>0</v>
      </c>
      <c r="DB37" s="150">
        <v>0</v>
      </c>
      <c r="DC37" s="151"/>
      <c r="DD37" s="150">
        <v>0</v>
      </c>
      <c r="DE37" s="150">
        <v>0</v>
      </c>
      <c r="DF37" s="150">
        <v>0</v>
      </c>
      <c r="DG37" s="150">
        <v>0</v>
      </c>
      <c r="DH37" s="151"/>
      <c r="DI37" s="150">
        <v>0</v>
      </c>
      <c r="DJ37" s="150">
        <v>0</v>
      </c>
      <c r="DK37" s="150">
        <v>0</v>
      </c>
      <c r="DL37" s="150">
        <v>0</v>
      </c>
      <c r="DM37" s="151"/>
      <c r="DN37" s="150">
        <v>18</v>
      </c>
      <c r="DO37" s="150">
        <v>1800000</v>
      </c>
      <c r="DP37" s="150">
        <v>0</v>
      </c>
      <c r="DQ37" s="150">
        <v>1800000</v>
      </c>
      <c r="DR37" s="151"/>
      <c r="DS37" s="150">
        <v>0</v>
      </c>
      <c r="DT37" s="150">
        <v>0</v>
      </c>
      <c r="DU37" s="150">
        <v>0</v>
      </c>
      <c r="DV37" s="150">
        <v>0</v>
      </c>
      <c r="DW37" s="151"/>
      <c r="DX37" s="150">
        <v>0</v>
      </c>
      <c r="DY37" s="150">
        <v>145000</v>
      </c>
      <c r="DZ37" s="150">
        <v>0</v>
      </c>
      <c r="EA37" s="150">
        <v>145000</v>
      </c>
      <c r="EB37" s="151"/>
      <c r="EC37" s="150">
        <v>0</v>
      </c>
      <c r="ED37" s="150">
        <v>0</v>
      </c>
      <c r="EE37" s="150">
        <v>0</v>
      </c>
      <c r="EF37" s="150">
        <v>0</v>
      </c>
      <c r="EG37" s="151"/>
      <c r="EH37" s="150">
        <v>0</v>
      </c>
      <c r="EI37" s="150">
        <v>0</v>
      </c>
      <c r="EJ37" s="150">
        <v>0</v>
      </c>
      <c r="EK37" s="150">
        <v>0</v>
      </c>
      <c r="EL37" s="151"/>
      <c r="EM37" s="150">
        <v>0</v>
      </c>
      <c r="EN37" s="150">
        <v>125000</v>
      </c>
      <c r="EO37" s="150">
        <v>0</v>
      </c>
      <c r="EP37" s="150">
        <v>125000</v>
      </c>
      <c r="EQ37" s="151"/>
      <c r="ER37" s="150">
        <v>1</v>
      </c>
      <c r="ES37" s="150">
        <v>200000</v>
      </c>
      <c r="ET37" s="150">
        <v>0</v>
      </c>
      <c r="EU37" s="150">
        <v>200000</v>
      </c>
      <c r="EV37" s="151"/>
      <c r="EW37" s="150">
        <v>1</v>
      </c>
      <c r="EX37" s="150">
        <v>50000</v>
      </c>
      <c r="EY37" s="150">
        <v>0</v>
      </c>
      <c r="EZ37" s="150">
        <v>50000</v>
      </c>
      <c r="FA37" s="151"/>
      <c r="FB37" s="150">
        <v>1</v>
      </c>
      <c r="FC37" s="150">
        <v>50000</v>
      </c>
      <c r="FD37" s="150">
        <v>0</v>
      </c>
      <c r="FE37" s="150">
        <v>50000</v>
      </c>
      <c r="FF37" s="151"/>
      <c r="FG37" s="150">
        <v>10</v>
      </c>
      <c r="FH37" s="150">
        <v>500000</v>
      </c>
      <c r="FI37" s="150">
        <v>0</v>
      </c>
      <c r="FJ37" s="150">
        <v>500000</v>
      </c>
      <c r="FK37" s="151"/>
      <c r="FL37" s="150">
        <v>2</v>
      </c>
      <c r="FM37" s="150">
        <v>100000</v>
      </c>
      <c r="FN37" s="150">
        <v>0</v>
      </c>
      <c r="FO37" s="150">
        <v>100000</v>
      </c>
      <c r="FP37" s="151"/>
      <c r="FQ37" s="150">
        <v>0</v>
      </c>
      <c r="FR37" s="150">
        <v>0</v>
      </c>
      <c r="FS37" s="150">
        <v>0</v>
      </c>
      <c r="FT37" s="150">
        <v>0</v>
      </c>
      <c r="FU37" s="151"/>
      <c r="FV37" s="150">
        <v>0</v>
      </c>
      <c r="FW37" s="150">
        <v>0</v>
      </c>
      <c r="FX37" s="150">
        <v>0</v>
      </c>
      <c r="FY37" s="150">
        <v>0</v>
      </c>
      <c r="FZ37" s="151"/>
      <c r="GA37" s="150">
        <v>0</v>
      </c>
      <c r="GB37" s="150">
        <v>0</v>
      </c>
      <c r="GC37" s="150">
        <v>0</v>
      </c>
      <c r="GD37" s="150">
        <v>0</v>
      </c>
      <c r="GE37" s="151"/>
      <c r="GF37" s="150">
        <v>181</v>
      </c>
      <c r="GG37" s="150">
        <v>150000</v>
      </c>
      <c r="GH37" s="150">
        <v>0</v>
      </c>
      <c r="GI37" s="150">
        <v>150000</v>
      </c>
      <c r="GJ37" s="151"/>
      <c r="GK37" s="150">
        <v>634</v>
      </c>
      <c r="GL37" s="150">
        <v>190200</v>
      </c>
      <c r="GM37" s="150">
        <v>0</v>
      </c>
      <c r="GN37" s="150">
        <v>190200</v>
      </c>
      <c r="GO37" s="151"/>
      <c r="GP37" s="150">
        <v>0</v>
      </c>
      <c r="GQ37" s="150">
        <v>17000</v>
      </c>
      <c r="GR37" s="150">
        <v>0</v>
      </c>
      <c r="GS37" s="150">
        <v>17000</v>
      </c>
      <c r="GT37" s="151"/>
      <c r="GU37" s="150">
        <v>1</v>
      </c>
      <c r="GV37" s="150">
        <v>250000</v>
      </c>
      <c r="GW37" s="150">
        <v>0</v>
      </c>
      <c r="GX37" s="150">
        <v>250000</v>
      </c>
      <c r="GY37" s="151"/>
      <c r="GZ37" s="150">
        <v>190</v>
      </c>
      <c r="HA37" s="150">
        <v>950000</v>
      </c>
      <c r="HB37" s="150">
        <v>0</v>
      </c>
      <c r="HC37" s="150">
        <v>950000</v>
      </c>
      <c r="HD37" s="151"/>
      <c r="HE37" s="150">
        <v>0</v>
      </c>
      <c r="HF37" s="150">
        <v>0</v>
      </c>
      <c r="HG37" s="150">
        <v>0</v>
      </c>
      <c r="HH37" s="150">
        <v>0</v>
      </c>
      <c r="HI37" s="151"/>
      <c r="HJ37" s="150">
        <v>99</v>
      </c>
      <c r="HK37" s="150">
        <v>1485000</v>
      </c>
      <c r="HL37" s="150">
        <v>0</v>
      </c>
      <c r="HM37" s="150">
        <v>1485000</v>
      </c>
      <c r="HN37" s="151"/>
      <c r="HO37" s="150">
        <v>1300</v>
      </c>
      <c r="HP37" s="150">
        <v>377000</v>
      </c>
      <c r="HQ37" s="150">
        <v>0</v>
      </c>
      <c r="HR37" s="150">
        <v>377000</v>
      </c>
      <c r="HS37" s="151"/>
      <c r="HT37" s="150">
        <v>0</v>
      </c>
      <c r="HU37" s="150">
        <v>115000</v>
      </c>
      <c r="HV37" s="150">
        <v>0</v>
      </c>
      <c r="HW37" s="150">
        <v>115000</v>
      </c>
      <c r="HX37" s="151"/>
      <c r="HY37" s="150">
        <v>0</v>
      </c>
      <c r="HZ37" s="150">
        <v>0</v>
      </c>
      <c r="IA37" s="150">
        <v>0</v>
      </c>
      <c r="IB37" s="150">
        <v>0</v>
      </c>
      <c r="IC37" s="151"/>
      <c r="ID37" s="150">
        <v>0</v>
      </c>
      <c r="IE37" s="150">
        <v>0</v>
      </c>
      <c r="IF37" s="150">
        <v>0</v>
      </c>
      <c r="IG37" s="150">
        <v>0</v>
      </c>
      <c r="IH37" s="151"/>
      <c r="II37" s="150">
        <v>0</v>
      </c>
      <c r="IJ37" s="150">
        <v>413400</v>
      </c>
      <c r="IK37" s="150">
        <v>0</v>
      </c>
      <c r="IL37" s="150">
        <v>413400</v>
      </c>
      <c r="IM37" s="151"/>
      <c r="IN37" s="150">
        <v>400</v>
      </c>
      <c r="IO37" s="150">
        <v>9332</v>
      </c>
      <c r="IP37" s="150">
        <v>0</v>
      </c>
      <c r="IQ37" s="150">
        <v>9332</v>
      </c>
      <c r="IR37" s="151"/>
      <c r="IS37" s="150">
        <v>0</v>
      </c>
      <c r="IT37" s="150">
        <v>0</v>
      </c>
      <c r="IU37" s="150">
        <v>0</v>
      </c>
      <c r="IV37" s="150">
        <v>0</v>
      </c>
      <c r="IW37" s="151"/>
      <c r="IX37" s="150"/>
      <c r="IY37" s="150">
        <v>0</v>
      </c>
      <c r="IZ37" s="150">
        <v>0</v>
      </c>
      <c r="JA37" s="150">
        <v>0</v>
      </c>
      <c r="JB37" s="151"/>
      <c r="JC37" s="150">
        <v>0</v>
      </c>
      <c r="JD37" s="150">
        <v>0</v>
      </c>
      <c r="JE37" s="150">
        <v>0</v>
      </c>
      <c r="JF37" s="150">
        <v>0</v>
      </c>
      <c r="JG37" s="151"/>
      <c r="JH37" s="150"/>
      <c r="JI37" s="150">
        <v>0</v>
      </c>
      <c r="JJ37" s="150">
        <v>0</v>
      </c>
      <c r="JK37" s="150">
        <v>0</v>
      </c>
      <c r="JL37" s="151"/>
      <c r="JM37" s="150"/>
      <c r="JN37" s="150">
        <v>0</v>
      </c>
      <c r="JO37" s="150">
        <v>0</v>
      </c>
      <c r="JP37" s="150">
        <v>0</v>
      </c>
      <c r="JQ37" s="151"/>
      <c r="JR37" s="150"/>
      <c r="JS37" s="150">
        <v>3273800</v>
      </c>
      <c r="JT37" s="150">
        <v>0</v>
      </c>
      <c r="JU37" s="150">
        <v>3273800</v>
      </c>
      <c r="JV37" s="151"/>
      <c r="JW37" s="150"/>
      <c r="JX37" s="150">
        <v>0</v>
      </c>
      <c r="JY37" s="150">
        <v>0</v>
      </c>
      <c r="JZ37" s="150">
        <v>0</v>
      </c>
      <c r="KA37" s="151"/>
      <c r="KB37" s="150">
        <v>988.8</v>
      </c>
      <c r="KC37" s="150">
        <v>197760</v>
      </c>
      <c r="KD37" s="150">
        <v>0</v>
      </c>
      <c r="KE37" s="150">
        <v>197760</v>
      </c>
      <c r="KF37" s="151"/>
      <c r="KG37" s="150">
        <v>0</v>
      </c>
      <c r="KH37" s="150">
        <v>0</v>
      </c>
      <c r="KI37" s="150">
        <v>0</v>
      </c>
      <c r="KJ37" s="150">
        <v>0</v>
      </c>
      <c r="KK37" s="151"/>
      <c r="KL37" s="150">
        <v>0</v>
      </c>
      <c r="KM37" s="150">
        <v>0</v>
      </c>
      <c r="KN37" s="150">
        <v>0</v>
      </c>
      <c r="KO37" s="150">
        <v>0</v>
      </c>
      <c r="KP37" s="151"/>
      <c r="KQ37" s="150">
        <v>0</v>
      </c>
      <c r="KR37" s="150">
        <v>0</v>
      </c>
      <c r="KS37" s="150">
        <v>0</v>
      </c>
      <c r="KT37" s="150">
        <v>0</v>
      </c>
      <c r="KU37" s="151"/>
      <c r="KV37" s="150">
        <v>0</v>
      </c>
      <c r="KW37" s="162">
        <v>0</v>
      </c>
      <c r="KX37" s="150">
        <v>0</v>
      </c>
      <c r="KY37" s="150">
        <v>0</v>
      </c>
      <c r="KZ37" s="151"/>
      <c r="LA37" s="150">
        <v>0</v>
      </c>
      <c r="LB37" s="150">
        <v>0</v>
      </c>
      <c r="LC37" s="150">
        <v>0</v>
      </c>
      <c r="LD37" s="150">
        <v>0</v>
      </c>
      <c r="LE37" s="151"/>
      <c r="LF37" s="150">
        <v>0</v>
      </c>
      <c r="LG37" s="150">
        <v>0</v>
      </c>
      <c r="LH37" s="150">
        <v>0</v>
      </c>
      <c r="LI37" s="150">
        <v>0</v>
      </c>
      <c r="LJ37" s="151"/>
      <c r="LK37" s="150">
        <v>0</v>
      </c>
      <c r="LL37" s="150">
        <v>0</v>
      </c>
      <c r="LM37" s="150">
        <v>0</v>
      </c>
      <c r="LN37" s="150">
        <v>0</v>
      </c>
      <c r="LO37" s="151"/>
      <c r="LP37" s="150">
        <v>3463</v>
      </c>
      <c r="LQ37" s="150">
        <v>865750</v>
      </c>
      <c r="LR37" s="150">
        <v>0</v>
      </c>
      <c r="LS37" s="150">
        <v>865750</v>
      </c>
      <c r="LT37" s="151"/>
      <c r="LU37" s="150">
        <v>0</v>
      </c>
      <c r="LV37" s="150">
        <v>0</v>
      </c>
      <c r="LW37" s="150">
        <v>0</v>
      </c>
      <c r="LX37" s="150">
        <v>0</v>
      </c>
      <c r="LY37" s="151"/>
      <c r="LZ37" s="150">
        <v>0</v>
      </c>
      <c r="MA37" s="150">
        <v>0</v>
      </c>
      <c r="MB37" s="150">
        <v>0</v>
      </c>
      <c r="MC37" s="150">
        <v>0</v>
      </c>
      <c r="MD37" s="151"/>
      <c r="ME37" s="150">
        <v>0</v>
      </c>
      <c r="MF37" s="150">
        <v>0</v>
      </c>
      <c r="MG37" s="150">
        <v>0</v>
      </c>
      <c r="MH37" s="150">
        <v>0</v>
      </c>
      <c r="MI37" s="151"/>
      <c r="MJ37" s="150">
        <v>0</v>
      </c>
      <c r="MK37" s="150">
        <v>0</v>
      </c>
      <c r="ML37" s="150">
        <v>0</v>
      </c>
      <c r="MM37" s="150">
        <v>0</v>
      </c>
      <c r="MN37" s="151"/>
      <c r="MO37" s="150">
        <v>30</v>
      </c>
      <c r="MP37" s="150">
        <v>1270440</v>
      </c>
      <c r="MQ37" s="150">
        <v>0</v>
      </c>
      <c r="MR37" s="150">
        <v>1270440</v>
      </c>
      <c r="MS37" s="151"/>
      <c r="MT37" s="150">
        <v>0</v>
      </c>
      <c r="MU37" s="150">
        <v>0</v>
      </c>
      <c r="MV37" s="150">
        <v>0</v>
      </c>
      <c r="MW37" s="150">
        <v>0</v>
      </c>
      <c r="MX37" s="151"/>
      <c r="MY37" s="150">
        <v>25</v>
      </c>
      <c r="MZ37" s="150">
        <v>62500</v>
      </c>
      <c r="NA37" s="150">
        <v>0</v>
      </c>
      <c r="NB37" s="150">
        <v>62500</v>
      </c>
      <c r="NC37" s="151"/>
      <c r="ND37" s="150">
        <v>0</v>
      </c>
      <c r="NE37" s="150">
        <v>0</v>
      </c>
      <c r="NF37" s="150">
        <v>0</v>
      </c>
      <c r="NG37" s="150">
        <v>0</v>
      </c>
      <c r="NH37" s="151"/>
      <c r="NI37" s="150">
        <v>3982</v>
      </c>
      <c r="NJ37" s="150">
        <v>286704</v>
      </c>
      <c r="NK37" s="150">
        <v>0</v>
      </c>
      <c r="NL37" s="150">
        <v>286704</v>
      </c>
      <c r="NM37" s="151"/>
      <c r="NN37" s="150">
        <v>19</v>
      </c>
      <c r="NO37" s="150">
        <v>190000</v>
      </c>
      <c r="NP37" s="150">
        <v>0</v>
      </c>
      <c r="NQ37" s="150">
        <v>190000</v>
      </c>
      <c r="NR37" s="151"/>
      <c r="NS37" s="150">
        <v>0</v>
      </c>
      <c r="NT37" s="150">
        <v>0</v>
      </c>
      <c r="NU37" s="150">
        <v>0</v>
      </c>
      <c r="NV37" s="150">
        <v>0</v>
      </c>
      <c r="NW37" s="151"/>
      <c r="NX37" s="150">
        <v>0</v>
      </c>
      <c r="NY37" s="150">
        <v>0</v>
      </c>
      <c r="NZ37" s="150">
        <v>0</v>
      </c>
      <c r="OA37" s="150">
        <v>0</v>
      </c>
      <c r="OB37" s="151"/>
      <c r="OC37" s="150">
        <v>0</v>
      </c>
      <c r="OD37" s="150">
        <v>0</v>
      </c>
      <c r="OE37" s="150">
        <v>0</v>
      </c>
      <c r="OF37" s="150">
        <v>0</v>
      </c>
      <c r="OG37" s="151"/>
      <c r="OH37" s="150">
        <v>0</v>
      </c>
      <c r="OI37" s="150">
        <v>0</v>
      </c>
      <c r="OJ37" s="150">
        <v>0</v>
      </c>
      <c r="OK37" s="150">
        <v>0</v>
      </c>
      <c r="OL37" s="151"/>
      <c r="OM37" s="150">
        <v>0</v>
      </c>
      <c r="ON37" s="150">
        <v>0</v>
      </c>
      <c r="OO37" s="150">
        <v>0</v>
      </c>
      <c r="OP37" s="150">
        <v>0</v>
      </c>
      <c r="OQ37" s="151"/>
      <c r="OR37" s="150">
        <v>0</v>
      </c>
      <c r="OS37" s="150">
        <v>0</v>
      </c>
      <c r="OT37" s="150">
        <v>0</v>
      </c>
      <c r="OU37" s="150">
        <v>0</v>
      </c>
      <c r="OV37" s="151"/>
      <c r="OW37" s="150">
        <v>0</v>
      </c>
      <c r="OX37" s="150">
        <v>0</v>
      </c>
      <c r="OY37" s="150">
        <v>0</v>
      </c>
      <c r="OZ37" s="150">
        <v>0</v>
      </c>
      <c r="PA37" s="151"/>
      <c r="PB37" s="150">
        <v>0</v>
      </c>
      <c r="PC37" s="150">
        <v>0</v>
      </c>
      <c r="PD37" s="150">
        <v>0</v>
      </c>
      <c r="PE37" s="150">
        <v>0</v>
      </c>
      <c r="PF37" s="151"/>
      <c r="PG37" s="150">
        <v>0</v>
      </c>
      <c r="PH37" s="150">
        <v>25000</v>
      </c>
      <c r="PI37" s="150">
        <v>0</v>
      </c>
      <c r="PJ37" s="150">
        <v>25000</v>
      </c>
      <c r="PK37" s="151"/>
      <c r="PL37" s="150">
        <v>0</v>
      </c>
      <c r="PM37" s="150">
        <v>0</v>
      </c>
      <c r="PN37" s="150">
        <v>0</v>
      </c>
      <c r="PO37" s="150">
        <v>0</v>
      </c>
      <c r="PP37" s="151"/>
      <c r="PQ37" s="150">
        <v>0</v>
      </c>
      <c r="PR37" s="150">
        <v>0</v>
      </c>
      <c r="PS37" s="150">
        <v>0</v>
      </c>
      <c r="PT37" s="150">
        <v>0</v>
      </c>
      <c r="PU37" s="151"/>
      <c r="PV37" s="150">
        <v>0</v>
      </c>
      <c r="PW37" s="150">
        <v>0</v>
      </c>
      <c r="PX37" s="150">
        <v>0</v>
      </c>
      <c r="PY37" s="150">
        <v>0</v>
      </c>
      <c r="PZ37" s="151"/>
      <c r="QA37" s="150">
        <v>0</v>
      </c>
      <c r="QB37" s="150">
        <v>0</v>
      </c>
      <c r="QC37" s="150">
        <v>0</v>
      </c>
      <c r="QD37" s="150">
        <v>0</v>
      </c>
      <c r="QE37" s="151"/>
      <c r="QF37" s="150">
        <v>0</v>
      </c>
      <c r="QG37" s="150">
        <v>0</v>
      </c>
      <c r="QH37" s="150">
        <v>0</v>
      </c>
      <c r="QI37" s="150">
        <v>0</v>
      </c>
      <c r="QJ37" s="151"/>
      <c r="QK37" s="150">
        <v>0</v>
      </c>
      <c r="QL37" s="150">
        <v>0</v>
      </c>
      <c r="QM37" s="150">
        <v>0</v>
      </c>
      <c r="QN37" s="150">
        <v>0</v>
      </c>
      <c r="QO37" s="151"/>
      <c r="QP37" s="150">
        <v>0</v>
      </c>
      <c r="QQ37" s="150">
        <v>0</v>
      </c>
      <c r="QR37" s="150">
        <v>0</v>
      </c>
      <c r="QS37" s="150">
        <v>0</v>
      </c>
      <c r="QT37" s="151"/>
      <c r="QU37" s="150">
        <v>0</v>
      </c>
      <c r="QV37" s="150">
        <v>72500</v>
      </c>
      <c r="QW37" s="150">
        <v>0</v>
      </c>
      <c r="QX37" s="150">
        <v>72500</v>
      </c>
      <c r="QY37" s="151"/>
      <c r="QZ37" s="150">
        <v>10500</v>
      </c>
      <c r="RA37" s="150">
        <v>52500</v>
      </c>
      <c r="RB37" s="150">
        <v>0</v>
      </c>
      <c r="RC37" s="150">
        <v>52500</v>
      </c>
      <c r="RD37" s="151"/>
      <c r="RE37" s="150">
        <v>31</v>
      </c>
      <c r="RF37" s="150">
        <v>750000</v>
      </c>
      <c r="RG37" s="150">
        <v>0</v>
      </c>
      <c r="RH37" s="150">
        <v>750000</v>
      </c>
      <c r="RI37" s="151"/>
      <c r="RJ37" s="150">
        <v>0</v>
      </c>
      <c r="RK37" s="150">
        <v>57820</v>
      </c>
      <c r="RL37" s="150">
        <v>0</v>
      </c>
      <c r="RM37" s="150">
        <v>57820</v>
      </c>
      <c r="RN37" s="151"/>
      <c r="RO37" s="150">
        <v>0</v>
      </c>
      <c r="RP37" s="150">
        <v>10000</v>
      </c>
      <c r="RQ37" s="150">
        <v>0</v>
      </c>
      <c r="RR37" s="150">
        <v>10000</v>
      </c>
      <c r="RS37" s="151"/>
      <c r="RT37" s="150">
        <v>0</v>
      </c>
      <c r="RU37" s="150">
        <v>200000</v>
      </c>
      <c r="RV37" s="150">
        <v>0</v>
      </c>
      <c r="RW37" s="150">
        <v>200000</v>
      </c>
      <c r="RX37" s="151"/>
      <c r="RY37" s="150">
        <v>0</v>
      </c>
      <c r="RZ37" s="150">
        <v>475000</v>
      </c>
      <c r="SA37" s="150">
        <v>0</v>
      </c>
      <c r="SB37" s="150">
        <v>475000</v>
      </c>
      <c r="SC37" s="151"/>
      <c r="SD37" s="150">
        <v>1</v>
      </c>
      <c r="SE37" s="150">
        <v>100000</v>
      </c>
      <c r="SF37" s="150">
        <v>0</v>
      </c>
      <c r="SG37" s="150">
        <v>100000</v>
      </c>
      <c r="SH37" s="151"/>
      <c r="SI37" s="150">
        <v>1</v>
      </c>
      <c r="SJ37" s="150">
        <v>25000</v>
      </c>
      <c r="SK37" s="150">
        <v>0</v>
      </c>
      <c r="SL37" s="150">
        <v>25000</v>
      </c>
      <c r="SM37" s="151"/>
      <c r="SN37" s="150">
        <v>1</v>
      </c>
      <c r="SO37" s="150">
        <v>600000</v>
      </c>
      <c r="SP37" s="150">
        <v>0</v>
      </c>
      <c r="SQ37" s="150">
        <v>600000</v>
      </c>
      <c r="SR37" s="151"/>
      <c r="SS37" s="150">
        <v>1</v>
      </c>
      <c r="ST37" s="150">
        <v>100000</v>
      </c>
      <c r="SU37" s="150">
        <v>0</v>
      </c>
      <c r="SV37" s="150">
        <v>100000</v>
      </c>
      <c r="SW37" s="151"/>
      <c r="SX37" s="150">
        <v>12</v>
      </c>
      <c r="SY37" s="150">
        <v>300000</v>
      </c>
      <c r="SZ37" s="150">
        <v>0</v>
      </c>
      <c r="TA37" s="150">
        <v>300000</v>
      </c>
      <c r="TB37" s="151"/>
      <c r="TC37" s="150">
        <v>12</v>
      </c>
      <c r="TD37" s="150">
        <v>144000</v>
      </c>
      <c r="TE37" s="150">
        <v>0</v>
      </c>
      <c r="TF37" s="150">
        <v>144000</v>
      </c>
      <c r="TG37" s="151"/>
      <c r="TH37" s="150">
        <v>261</v>
      </c>
      <c r="TI37" s="150">
        <v>261000</v>
      </c>
      <c r="TJ37" s="150">
        <v>0</v>
      </c>
      <c r="TK37" s="150">
        <v>261000</v>
      </c>
      <c r="TL37" s="151"/>
      <c r="TM37" s="150">
        <v>4398458.6114211595</v>
      </c>
      <c r="TN37" s="150">
        <v>8951143.9444604516</v>
      </c>
      <c r="TO37" s="150">
        <v>0</v>
      </c>
      <c r="TP37" s="150">
        <v>8951143.9444604516</v>
      </c>
      <c r="TQ37" s="151"/>
      <c r="TR37" s="150">
        <v>0</v>
      </c>
      <c r="TS37" s="150">
        <v>0</v>
      </c>
      <c r="TT37" s="150">
        <v>0</v>
      </c>
      <c r="TU37" s="150">
        <v>0</v>
      </c>
      <c r="TV37" s="151"/>
      <c r="TW37" s="150">
        <v>0</v>
      </c>
      <c r="TX37" s="150">
        <v>0</v>
      </c>
      <c r="TY37" s="150">
        <v>0</v>
      </c>
      <c r="TZ37" s="150">
        <v>0</v>
      </c>
      <c r="UA37" s="151"/>
      <c r="UB37" s="150">
        <v>1</v>
      </c>
      <c r="UC37" s="150">
        <v>134042.5</v>
      </c>
      <c r="UD37" s="150">
        <v>0</v>
      </c>
      <c r="UE37" s="150">
        <v>134042.5</v>
      </c>
      <c r="UF37" s="151"/>
      <c r="UG37" s="150">
        <v>0</v>
      </c>
      <c r="UH37" s="150">
        <v>0</v>
      </c>
      <c r="UI37" s="150">
        <v>0</v>
      </c>
      <c r="UJ37" s="150">
        <v>0</v>
      </c>
      <c r="UK37" s="151"/>
      <c r="UL37" s="150">
        <v>0</v>
      </c>
      <c r="UM37" s="150">
        <v>0</v>
      </c>
      <c r="UN37" s="150">
        <v>0</v>
      </c>
      <c r="UO37" s="150">
        <v>0</v>
      </c>
      <c r="UP37" s="151"/>
      <c r="UQ37" s="150">
        <v>0</v>
      </c>
      <c r="UR37" s="150">
        <v>1800000</v>
      </c>
      <c r="US37" s="150">
        <v>0</v>
      </c>
      <c r="UT37" s="150">
        <v>1800000</v>
      </c>
      <c r="UU37" s="151"/>
      <c r="UV37" s="150">
        <v>0</v>
      </c>
      <c r="UW37" s="150">
        <v>2169750</v>
      </c>
      <c r="UX37" s="150">
        <v>0</v>
      </c>
      <c r="UY37" s="150">
        <v>2169750</v>
      </c>
      <c r="UZ37" s="151"/>
      <c r="VA37" s="150">
        <v>0</v>
      </c>
      <c r="VB37" s="150">
        <v>0</v>
      </c>
      <c r="VC37" s="150">
        <v>0</v>
      </c>
      <c r="VD37" s="150">
        <v>0</v>
      </c>
      <c r="VE37" s="151"/>
      <c r="VF37" s="150">
        <v>0</v>
      </c>
      <c r="VG37" s="150">
        <v>0</v>
      </c>
      <c r="VH37" s="150">
        <v>0</v>
      </c>
      <c r="VI37" s="150">
        <v>0</v>
      </c>
      <c r="VJ37" s="151"/>
      <c r="VK37" s="150">
        <f>C37+R37+AG37+AL37+AQ37+AV37+BF37+BK37+BP37+BU37+DN37+DX37+EM37+ER37+EW37+FB37+FG37+FL37+GF37+GK37+GP37+GU37+GZ37+HJ37+HO37+HT37+II37+IN37+JR37+KB37+LP37+MO37+MY37+NI37+NN37+PG37+QU37+QZ37+RE37+RJ37+RO37+RT37+RY37+SD37+SI37+SN37+SS37+SX37+TC37+TH37+TM37+UB37+UQ37+UV37</f>
        <v>4421650.4114211593</v>
      </c>
      <c r="VL37" s="150">
        <f t="shared" ref="VL37:VN37" si="0">D37+S37+AH37+AM37+AR37+AW37+BG37+BL37+BQ37+BV37+DO37+DY37+EN37+ES37+EX37+FC37+FH37+FM37+GG37+GL37+GQ37+GV37+HA37+HK37+HP37+HU37+IJ37+IO37+JS37+KC37+LQ37+MP37+MZ37+NJ37+NO37+PH37+QV37+RA37+RF37+RK37+RP37+RU37+RZ37+SE37+SJ37+SO37+ST37+SY37+TD37+TI37+TN37+UC37+UR37+UW37</f>
        <v>34545110.444460452</v>
      </c>
      <c r="VM37" s="150">
        <f t="shared" si="0"/>
        <v>0</v>
      </c>
      <c r="VN37" s="150">
        <f t="shared" si="0"/>
        <v>34545110.444460452</v>
      </c>
      <c r="VO37" s="151"/>
      <c r="VP37" s="150">
        <v>34545110.444460452</v>
      </c>
    </row>
    <row r="38" spans="1:588" ht="16.5" hidden="1">
      <c r="A38" s="10">
        <v>32</v>
      </c>
      <c r="B38" s="11" t="s">
        <v>34</v>
      </c>
      <c r="C38" s="12">
        <v>20</v>
      </c>
      <c r="D38" s="12">
        <v>53760</v>
      </c>
      <c r="E38" s="12">
        <v>0</v>
      </c>
      <c r="F38" s="12">
        <v>53760</v>
      </c>
      <c r="G38" s="13"/>
      <c r="H38" s="12">
        <v>0</v>
      </c>
      <c r="I38" s="12">
        <v>0</v>
      </c>
      <c r="J38" s="12">
        <v>0</v>
      </c>
      <c r="K38" s="12">
        <v>0</v>
      </c>
      <c r="L38" s="13"/>
      <c r="M38" s="12">
        <v>0</v>
      </c>
      <c r="N38" s="12">
        <v>0</v>
      </c>
      <c r="O38" s="12">
        <v>0</v>
      </c>
      <c r="P38" s="12">
        <v>0</v>
      </c>
      <c r="Q38" s="13"/>
      <c r="R38" s="12">
        <v>1</v>
      </c>
      <c r="S38" s="12">
        <v>15000</v>
      </c>
      <c r="T38" s="12">
        <v>0</v>
      </c>
      <c r="U38" s="12">
        <v>15000</v>
      </c>
      <c r="V38" s="13"/>
      <c r="W38" s="12">
        <v>0</v>
      </c>
      <c r="X38" s="12">
        <v>0</v>
      </c>
      <c r="Y38" s="12">
        <v>0</v>
      </c>
      <c r="Z38" s="12">
        <v>0</v>
      </c>
      <c r="AA38" s="13"/>
      <c r="AB38" s="12">
        <v>0</v>
      </c>
      <c r="AC38" s="12">
        <v>0</v>
      </c>
      <c r="AD38" s="12">
        <v>0</v>
      </c>
      <c r="AE38" s="12">
        <v>0</v>
      </c>
      <c r="AF38" s="13"/>
      <c r="AG38" s="12">
        <v>0</v>
      </c>
      <c r="AH38" s="12">
        <v>125000</v>
      </c>
      <c r="AI38" s="12">
        <v>0</v>
      </c>
      <c r="AJ38" s="12">
        <v>125000</v>
      </c>
      <c r="AK38" s="13"/>
      <c r="AL38" s="12">
        <v>16</v>
      </c>
      <c r="AM38" s="12">
        <v>32000</v>
      </c>
      <c r="AN38" s="12">
        <v>0</v>
      </c>
      <c r="AO38" s="12">
        <v>32000</v>
      </c>
      <c r="AP38" s="13"/>
      <c r="AQ38" s="12">
        <v>132</v>
      </c>
      <c r="AR38" s="12">
        <v>330000</v>
      </c>
      <c r="AS38" s="12">
        <v>0</v>
      </c>
      <c r="AT38" s="12">
        <v>330000</v>
      </c>
      <c r="AU38" s="13"/>
      <c r="AV38" s="12">
        <v>17</v>
      </c>
      <c r="AW38" s="12">
        <v>119000</v>
      </c>
      <c r="AX38" s="12">
        <v>0</v>
      </c>
      <c r="AY38" s="12">
        <v>119000</v>
      </c>
      <c r="AZ38" s="13"/>
      <c r="BA38" s="12">
        <v>0</v>
      </c>
      <c r="BB38" s="12">
        <v>0</v>
      </c>
      <c r="BC38" s="12">
        <v>0</v>
      </c>
      <c r="BD38" s="12">
        <v>0</v>
      </c>
      <c r="BE38" s="13"/>
      <c r="BF38" s="12">
        <v>28</v>
      </c>
      <c r="BG38" s="12">
        <v>22400</v>
      </c>
      <c r="BH38" s="12">
        <v>0</v>
      </c>
      <c r="BI38" s="12">
        <v>22400</v>
      </c>
      <c r="BJ38" s="13"/>
      <c r="BK38" s="12">
        <v>76</v>
      </c>
      <c r="BL38" s="12">
        <v>57000</v>
      </c>
      <c r="BM38" s="12">
        <v>0</v>
      </c>
      <c r="BN38" s="12">
        <v>57000</v>
      </c>
      <c r="BO38" s="13"/>
      <c r="BP38" s="12">
        <v>6</v>
      </c>
      <c r="BQ38" s="12">
        <v>90000</v>
      </c>
      <c r="BR38" s="12">
        <v>0</v>
      </c>
      <c r="BS38" s="12">
        <v>90000</v>
      </c>
      <c r="BT38" s="13"/>
      <c r="BU38" s="12">
        <v>0</v>
      </c>
      <c r="BV38" s="12">
        <v>0</v>
      </c>
      <c r="BW38" s="12">
        <v>0</v>
      </c>
      <c r="BX38" s="12">
        <v>0</v>
      </c>
      <c r="BY38" s="13"/>
      <c r="BZ38" s="12">
        <v>0</v>
      </c>
      <c r="CA38" s="12">
        <v>0</v>
      </c>
      <c r="CB38" s="12">
        <v>0</v>
      </c>
      <c r="CC38" s="12">
        <v>0</v>
      </c>
      <c r="CD38" s="13"/>
      <c r="CE38" s="12">
        <v>0</v>
      </c>
      <c r="CF38" s="12">
        <v>0</v>
      </c>
      <c r="CG38" s="12">
        <v>0</v>
      </c>
      <c r="CH38" s="12">
        <v>0</v>
      </c>
      <c r="CI38" s="13"/>
      <c r="CJ38" s="12">
        <v>0</v>
      </c>
      <c r="CK38" s="12">
        <v>0</v>
      </c>
      <c r="CL38" s="12">
        <v>0</v>
      </c>
      <c r="CM38" s="12">
        <v>0</v>
      </c>
      <c r="CN38" s="13"/>
      <c r="CO38" s="12">
        <v>0</v>
      </c>
      <c r="CP38" s="12">
        <v>0</v>
      </c>
      <c r="CQ38" s="12">
        <v>0</v>
      </c>
      <c r="CR38" s="12">
        <v>0</v>
      </c>
      <c r="CS38" s="13"/>
      <c r="CT38" s="12">
        <v>0</v>
      </c>
      <c r="CU38" s="12">
        <v>0</v>
      </c>
      <c r="CV38" s="12">
        <v>0</v>
      </c>
      <c r="CW38" s="12">
        <v>0</v>
      </c>
      <c r="CX38" s="13"/>
      <c r="CY38" s="12">
        <v>0</v>
      </c>
      <c r="CZ38" s="12">
        <v>0</v>
      </c>
      <c r="DA38" s="12">
        <v>0</v>
      </c>
      <c r="DB38" s="12">
        <v>0</v>
      </c>
      <c r="DC38" s="13"/>
      <c r="DD38" s="12">
        <v>0</v>
      </c>
      <c r="DE38" s="12">
        <v>0</v>
      </c>
      <c r="DF38" s="12">
        <v>0</v>
      </c>
      <c r="DG38" s="12">
        <v>0</v>
      </c>
      <c r="DH38" s="13"/>
      <c r="DI38" s="12">
        <v>0</v>
      </c>
      <c r="DJ38" s="12">
        <v>0</v>
      </c>
      <c r="DK38" s="12">
        <v>0</v>
      </c>
      <c r="DL38" s="12">
        <v>0</v>
      </c>
      <c r="DM38" s="13"/>
      <c r="DN38" s="12">
        <v>4</v>
      </c>
      <c r="DO38" s="12">
        <v>400000</v>
      </c>
      <c r="DP38" s="12">
        <v>0</v>
      </c>
      <c r="DQ38" s="12">
        <v>400000</v>
      </c>
      <c r="DR38" s="13"/>
      <c r="DS38" s="12">
        <v>0</v>
      </c>
      <c r="DT38" s="12">
        <v>0</v>
      </c>
      <c r="DU38" s="12">
        <v>0</v>
      </c>
      <c r="DV38" s="12">
        <v>0</v>
      </c>
      <c r="DW38" s="13"/>
      <c r="DX38" s="12">
        <v>0</v>
      </c>
      <c r="DY38" s="12">
        <v>70000</v>
      </c>
      <c r="DZ38" s="12">
        <v>0</v>
      </c>
      <c r="EA38" s="12">
        <v>70000</v>
      </c>
      <c r="EB38" s="13"/>
      <c r="EC38" s="12">
        <v>0</v>
      </c>
      <c r="ED38" s="12">
        <v>0</v>
      </c>
      <c r="EE38" s="12">
        <v>0</v>
      </c>
      <c r="EF38" s="12">
        <v>0</v>
      </c>
      <c r="EG38" s="13"/>
      <c r="EH38" s="12">
        <v>0</v>
      </c>
      <c r="EI38" s="12">
        <v>0</v>
      </c>
      <c r="EJ38" s="12">
        <v>0</v>
      </c>
      <c r="EK38" s="12">
        <v>0</v>
      </c>
      <c r="EL38" s="13"/>
      <c r="EM38" s="12">
        <v>0</v>
      </c>
      <c r="EN38" s="12">
        <v>125000</v>
      </c>
      <c r="EO38" s="12">
        <v>0</v>
      </c>
      <c r="EP38" s="12">
        <v>125000</v>
      </c>
      <c r="EQ38" s="13"/>
      <c r="ER38" s="12">
        <v>1</v>
      </c>
      <c r="ES38" s="12">
        <v>200000</v>
      </c>
      <c r="ET38" s="12">
        <v>0</v>
      </c>
      <c r="EU38" s="12">
        <v>200000</v>
      </c>
      <c r="EV38" s="13"/>
      <c r="EW38" s="12">
        <v>1</v>
      </c>
      <c r="EX38" s="12">
        <v>50000</v>
      </c>
      <c r="EY38" s="12">
        <v>0</v>
      </c>
      <c r="EZ38" s="12">
        <v>50000</v>
      </c>
      <c r="FA38" s="13"/>
      <c r="FB38" s="12">
        <v>1</v>
      </c>
      <c r="FC38" s="12">
        <v>50000</v>
      </c>
      <c r="FD38" s="12">
        <v>0</v>
      </c>
      <c r="FE38" s="12">
        <v>50000</v>
      </c>
      <c r="FF38" s="13"/>
      <c r="FG38" s="12">
        <v>1</v>
      </c>
      <c r="FH38" s="12">
        <v>50000</v>
      </c>
      <c r="FI38" s="12">
        <v>0</v>
      </c>
      <c r="FJ38" s="12">
        <v>50000</v>
      </c>
      <c r="FK38" s="13"/>
      <c r="FL38" s="12">
        <v>0</v>
      </c>
      <c r="FM38" s="12">
        <v>0</v>
      </c>
      <c r="FN38" s="12">
        <v>0</v>
      </c>
      <c r="FO38" s="12">
        <v>0</v>
      </c>
      <c r="FP38" s="13"/>
      <c r="FQ38" s="12">
        <v>0</v>
      </c>
      <c r="FR38" s="12">
        <v>0</v>
      </c>
      <c r="FS38" s="12">
        <v>0</v>
      </c>
      <c r="FT38" s="12">
        <v>0</v>
      </c>
      <c r="FU38" s="13"/>
      <c r="FV38" s="12">
        <v>0</v>
      </c>
      <c r="FW38" s="12">
        <v>0</v>
      </c>
      <c r="FX38" s="12">
        <v>0</v>
      </c>
      <c r="FY38" s="12">
        <v>0</v>
      </c>
      <c r="FZ38" s="13"/>
      <c r="GA38" s="12">
        <v>0</v>
      </c>
      <c r="GB38" s="12">
        <v>0</v>
      </c>
      <c r="GC38" s="12">
        <v>0</v>
      </c>
      <c r="GD38" s="12">
        <v>0</v>
      </c>
      <c r="GE38" s="13"/>
      <c r="GF38" s="12">
        <v>2</v>
      </c>
      <c r="GG38" s="12">
        <v>1600</v>
      </c>
      <c r="GH38" s="12">
        <v>0</v>
      </c>
      <c r="GI38" s="12">
        <v>1600</v>
      </c>
      <c r="GJ38" s="13"/>
      <c r="GK38" s="12">
        <v>246</v>
      </c>
      <c r="GL38" s="12">
        <v>73800</v>
      </c>
      <c r="GM38" s="12">
        <v>0</v>
      </c>
      <c r="GN38" s="12">
        <v>73800</v>
      </c>
      <c r="GO38" s="13"/>
      <c r="GP38" s="12">
        <v>0</v>
      </c>
      <c r="GQ38" s="12">
        <v>17000</v>
      </c>
      <c r="GR38" s="12">
        <v>0</v>
      </c>
      <c r="GS38" s="12">
        <v>17000</v>
      </c>
      <c r="GT38" s="13"/>
      <c r="GU38" s="12">
        <v>1</v>
      </c>
      <c r="GV38" s="12">
        <v>250000</v>
      </c>
      <c r="GW38" s="12">
        <v>0</v>
      </c>
      <c r="GX38" s="12">
        <v>250000</v>
      </c>
      <c r="GY38" s="13"/>
      <c r="GZ38" s="12">
        <v>47</v>
      </c>
      <c r="HA38" s="12">
        <v>235000</v>
      </c>
      <c r="HB38" s="12">
        <v>0</v>
      </c>
      <c r="HC38" s="12">
        <v>235000</v>
      </c>
      <c r="HD38" s="13"/>
      <c r="HE38" s="12">
        <v>0</v>
      </c>
      <c r="HF38" s="12">
        <v>0</v>
      </c>
      <c r="HG38" s="12">
        <v>0</v>
      </c>
      <c r="HH38" s="12">
        <v>0</v>
      </c>
      <c r="HI38" s="13"/>
      <c r="HJ38" s="12">
        <v>20</v>
      </c>
      <c r="HK38" s="12">
        <v>300000</v>
      </c>
      <c r="HL38" s="12">
        <v>0</v>
      </c>
      <c r="HM38" s="12">
        <v>300000</v>
      </c>
      <c r="HN38" s="13"/>
      <c r="HO38" s="12">
        <v>1300</v>
      </c>
      <c r="HP38" s="12">
        <v>377000</v>
      </c>
      <c r="HQ38" s="12">
        <v>0</v>
      </c>
      <c r="HR38" s="12">
        <v>377000</v>
      </c>
      <c r="HS38" s="13"/>
      <c r="HT38" s="12">
        <v>0</v>
      </c>
      <c r="HU38" s="12">
        <v>48000</v>
      </c>
      <c r="HV38" s="12">
        <v>0</v>
      </c>
      <c r="HW38" s="12">
        <v>48000</v>
      </c>
      <c r="HX38" s="13"/>
      <c r="HY38" s="12">
        <v>0</v>
      </c>
      <c r="HZ38" s="12">
        <v>0</v>
      </c>
      <c r="IA38" s="12">
        <v>0</v>
      </c>
      <c r="IB38" s="12">
        <v>0</v>
      </c>
      <c r="IC38" s="13"/>
      <c r="ID38" s="12">
        <v>0</v>
      </c>
      <c r="IE38" s="12">
        <v>0</v>
      </c>
      <c r="IF38" s="12">
        <v>0</v>
      </c>
      <c r="IG38" s="12">
        <v>0</v>
      </c>
      <c r="IH38" s="13"/>
      <c r="II38" s="12">
        <v>0</v>
      </c>
      <c r="IJ38" s="12">
        <v>26300</v>
      </c>
      <c r="IK38" s="12">
        <v>0</v>
      </c>
      <c r="IL38" s="12">
        <v>26300</v>
      </c>
      <c r="IM38" s="13"/>
      <c r="IN38" s="12">
        <v>200</v>
      </c>
      <c r="IO38" s="12">
        <v>4666</v>
      </c>
      <c r="IP38" s="12">
        <v>0</v>
      </c>
      <c r="IQ38" s="12">
        <v>4666</v>
      </c>
      <c r="IR38" s="13"/>
      <c r="IS38" s="12">
        <v>0</v>
      </c>
      <c r="IT38" s="12">
        <v>0</v>
      </c>
      <c r="IU38" s="12">
        <v>0</v>
      </c>
      <c r="IV38" s="12">
        <v>0</v>
      </c>
      <c r="IW38" s="13"/>
      <c r="IX38" s="12"/>
      <c r="IY38" s="12">
        <v>0</v>
      </c>
      <c r="IZ38" s="12">
        <v>0</v>
      </c>
      <c r="JA38" s="12">
        <v>0</v>
      </c>
      <c r="JB38" s="13"/>
      <c r="JC38" s="12">
        <v>0</v>
      </c>
      <c r="JD38" s="12">
        <v>0</v>
      </c>
      <c r="JE38" s="12">
        <v>0</v>
      </c>
      <c r="JF38" s="12">
        <v>0</v>
      </c>
      <c r="JG38" s="13"/>
      <c r="JH38" s="12"/>
      <c r="JI38" s="12">
        <v>0</v>
      </c>
      <c r="JJ38" s="12">
        <v>0</v>
      </c>
      <c r="JK38" s="12">
        <v>0</v>
      </c>
      <c r="JL38" s="13"/>
      <c r="JM38" s="12"/>
      <c r="JN38" s="12">
        <v>0</v>
      </c>
      <c r="JO38" s="12">
        <v>0</v>
      </c>
      <c r="JP38" s="12">
        <v>0</v>
      </c>
      <c r="JQ38" s="13"/>
      <c r="JR38" s="12"/>
      <c r="JS38" s="12">
        <v>802290</v>
      </c>
      <c r="JT38" s="12">
        <v>0</v>
      </c>
      <c r="JU38" s="12">
        <v>802290</v>
      </c>
      <c r="JV38" s="13"/>
      <c r="JW38" s="12"/>
      <c r="JX38" s="12">
        <v>0</v>
      </c>
      <c r="JY38" s="12">
        <v>0</v>
      </c>
      <c r="JZ38" s="12">
        <v>0</v>
      </c>
      <c r="KA38" s="13"/>
      <c r="KB38" s="12">
        <v>187.6</v>
      </c>
      <c r="KC38" s="12">
        <v>37520</v>
      </c>
      <c r="KD38" s="12">
        <v>0</v>
      </c>
      <c r="KE38" s="12">
        <v>37520</v>
      </c>
      <c r="KF38" s="13"/>
      <c r="KG38" s="12">
        <v>0</v>
      </c>
      <c r="KH38" s="12">
        <v>0</v>
      </c>
      <c r="KI38" s="12">
        <v>0</v>
      </c>
      <c r="KJ38" s="12">
        <v>0</v>
      </c>
      <c r="KK38" s="13"/>
      <c r="KL38" s="12">
        <v>0</v>
      </c>
      <c r="KM38" s="12">
        <v>0</v>
      </c>
      <c r="KN38" s="12">
        <v>0</v>
      </c>
      <c r="KO38" s="12">
        <v>0</v>
      </c>
      <c r="KP38" s="13"/>
      <c r="KQ38" s="12">
        <v>0</v>
      </c>
      <c r="KR38" s="12">
        <v>0</v>
      </c>
      <c r="KS38" s="12">
        <v>0</v>
      </c>
      <c r="KT38" s="12">
        <v>0</v>
      </c>
      <c r="KU38" s="13"/>
      <c r="KV38" s="12">
        <v>0</v>
      </c>
      <c r="KW38" s="89">
        <v>0</v>
      </c>
      <c r="KX38" s="12">
        <v>0</v>
      </c>
      <c r="KY38" s="12">
        <v>0</v>
      </c>
      <c r="KZ38" s="13"/>
      <c r="LA38" s="12">
        <v>0</v>
      </c>
      <c r="LB38" s="12">
        <v>0</v>
      </c>
      <c r="LC38" s="12">
        <v>0</v>
      </c>
      <c r="LD38" s="12">
        <v>0</v>
      </c>
      <c r="LE38" s="13"/>
      <c r="LF38" s="12">
        <v>0</v>
      </c>
      <c r="LG38" s="12">
        <v>0</v>
      </c>
      <c r="LH38" s="12">
        <v>0</v>
      </c>
      <c r="LI38" s="12">
        <v>0</v>
      </c>
      <c r="LJ38" s="13"/>
      <c r="LK38" s="12">
        <v>0</v>
      </c>
      <c r="LL38" s="12">
        <v>0</v>
      </c>
      <c r="LM38" s="12">
        <v>0</v>
      </c>
      <c r="LN38" s="12">
        <v>0</v>
      </c>
      <c r="LO38" s="13"/>
      <c r="LP38" s="12">
        <v>506</v>
      </c>
      <c r="LQ38" s="12">
        <v>126500</v>
      </c>
      <c r="LR38" s="12">
        <v>0</v>
      </c>
      <c r="LS38" s="12">
        <v>126500</v>
      </c>
      <c r="LT38" s="13"/>
      <c r="LU38" s="12">
        <v>0</v>
      </c>
      <c r="LV38" s="12">
        <v>0</v>
      </c>
      <c r="LW38" s="12">
        <v>0</v>
      </c>
      <c r="LX38" s="12">
        <v>0</v>
      </c>
      <c r="LY38" s="13"/>
      <c r="LZ38" s="12">
        <v>0</v>
      </c>
      <c r="MA38" s="12">
        <v>0</v>
      </c>
      <c r="MB38" s="12">
        <v>0</v>
      </c>
      <c r="MC38" s="12">
        <v>0</v>
      </c>
      <c r="MD38" s="13"/>
      <c r="ME38" s="12">
        <v>0</v>
      </c>
      <c r="MF38" s="12">
        <v>0</v>
      </c>
      <c r="MG38" s="12">
        <v>0</v>
      </c>
      <c r="MH38" s="12">
        <v>0</v>
      </c>
      <c r="MI38" s="13"/>
      <c r="MJ38" s="12">
        <v>0</v>
      </c>
      <c r="MK38" s="12">
        <v>0</v>
      </c>
      <c r="ML38" s="12">
        <v>0</v>
      </c>
      <c r="MM38" s="12">
        <v>0</v>
      </c>
      <c r="MN38" s="13"/>
      <c r="MO38" s="12">
        <v>6</v>
      </c>
      <c r="MP38" s="12">
        <v>254088</v>
      </c>
      <c r="MQ38" s="12">
        <v>0</v>
      </c>
      <c r="MR38" s="12">
        <v>254088</v>
      </c>
      <c r="MS38" s="13"/>
      <c r="MT38" s="12">
        <v>0</v>
      </c>
      <c r="MU38" s="12">
        <v>0</v>
      </c>
      <c r="MV38" s="12">
        <v>0</v>
      </c>
      <c r="MW38" s="12">
        <v>0</v>
      </c>
      <c r="MX38" s="13"/>
      <c r="MY38" s="12">
        <v>10</v>
      </c>
      <c r="MZ38" s="12">
        <v>25000</v>
      </c>
      <c r="NA38" s="12">
        <v>0</v>
      </c>
      <c r="NB38" s="12">
        <v>25000</v>
      </c>
      <c r="NC38" s="13"/>
      <c r="ND38" s="12">
        <v>0</v>
      </c>
      <c r="NE38" s="12">
        <v>0</v>
      </c>
      <c r="NF38" s="12">
        <v>0</v>
      </c>
      <c r="NG38" s="12">
        <v>0</v>
      </c>
      <c r="NH38" s="13"/>
      <c r="NI38" s="12">
        <v>750</v>
      </c>
      <c r="NJ38" s="12">
        <v>54000</v>
      </c>
      <c r="NK38" s="12">
        <v>0</v>
      </c>
      <c r="NL38" s="12">
        <v>54000</v>
      </c>
      <c r="NM38" s="13"/>
      <c r="NN38" s="12">
        <v>5</v>
      </c>
      <c r="NO38" s="12">
        <v>50000</v>
      </c>
      <c r="NP38" s="12">
        <v>0</v>
      </c>
      <c r="NQ38" s="12">
        <v>50000</v>
      </c>
      <c r="NR38" s="13"/>
      <c r="NS38" s="12">
        <v>0</v>
      </c>
      <c r="NT38" s="12">
        <v>0</v>
      </c>
      <c r="NU38" s="12">
        <v>0</v>
      </c>
      <c r="NV38" s="12">
        <v>0</v>
      </c>
      <c r="NW38" s="13"/>
      <c r="NX38" s="12">
        <v>0</v>
      </c>
      <c r="NY38" s="12">
        <v>0</v>
      </c>
      <c r="NZ38" s="12">
        <v>0</v>
      </c>
      <c r="OA38" s="12">
        <v>0</v>
      </c>
      <c r="OB38" s="13"/>
      <c r="OC38" s="12">
        <v>0</v>
      </c>
      <c r="OD38" s="12">
        <v>0</v>
      </c>
      <c r="OE38" s="12">
        <v>0</v>
      </c>
      <c r="OF38" s="12">
        <v>0</v>
      </c>
      <c r="OG38" s="13"/>
      <c r="OH38" s="12">
        <v>0</v>
      </c>
      <c r="OI38" s="12">
        <v>0</v>
      </c>
      <c r="OJ38" s="12">
        <v>0</v>
      </c>
      <c r="OK38" s="12">
        <v>0</v>
      </c>
      <c r="OL38" s="13"/>
      <c r="OM38" s="12">
        <v>0</v>
      </c>
      <c r="ON38" s="12">
        <v>0</v>
      </c>
      <c r="OO38" s="12">
        <v>0</v>
      </c>
      <c r="OP38" s="12">
        <v>0</v>
      </c>
      <c r="OQ38" s="13"/>
      <c r="OR38" s="12">
        <v>0</v>
      </c>
      <c r="OS38" s="12">
        <v>0</v>
      </c>
      <c r="OT38" s="12">
        <v>0</v>
      </c>
      <c r="OU38" s="12">
        <v>0</v>
      </c>
      <c r="OV38" s="13"/>
      <c r="OW38" s="12">
        <v>0</v>
      </c>
      <c r="OX38" s="12">
        <v>0</v>
      </c>
      <c r="OY38" s="12">
        <v>0</v>
      </c>
      <c r="OZ38" s="12">
        <v>0</v>
      </c>
      <c r="PA38" s="13"/>
      <c r="PB38" s="12">
        <v>0</v>
      </c>
      <c r="PC38" s="12">
        <v>0</v>
      </c>
      <c r="PD38" s="12">
        <v>0</v>
      </c>
      <c r="PE38" s="12">
        <v>0</v>
      </c>
      <c r="PF38" s="13"/>
      <c r="PG38" s="12">
        <v>0</v>
      </c>
      <c r="PH38" s="12">
        <v>20000</v>
      </c>
      <c r="PI38" s="12">
        <v>0</v>
      </c>
      <c r="PJ38" s="12">
        <v>20000</v>
      </c>
      <c r="PK38" s="13"/>
      <c r="PL38" s="12">
        <v>0</v>
      </c>
      <c r="PM38" s="12">
        <v>0</v>
      </c>
      <c r="PN38" s="12">
        <v>0</v>
      </c>
      <c r="PO38" s="12">
        <v>0</v>
      </c>
      <c r="PP38" s="13"/>
      <c r="PQ38" s="12">
        <v>0</v>
      </c>
      <c r="PR38" s="12">
        <v>0</v>
      </c>
      <c r="PS38" s="12">
        <v>0</v>
      </c>
      <c r="PT38" s="12">
        <v>0</v>
      </c>
      <c r="PU38" s="13"/>
      <c r="PV38" s="12">
        <v>0</v>
      </c>
      <c r="PW38" s="12">
        <v>0</v>
      </c>
      <c r="PX38" s="12">
        <v>0</v>
      </c>
      <c r="PY38" s="12">
        <v>0</v>
      </c>
      <c r="PZ38" s="13"/>
      <c r="QA38" s="12">
        <v>0</v>
      </c>
      <c r="QB38" s="12">
        <v>0</v>
      </c>
      <c r="QC38" s="12">
        <v>0</v>
      </c>
      <c r="QD38" s="12">
        <v>0</v>
      </c>
      <c r="QE38" s="13"/>
      <c r="QF38" s="12">
        <v>0</v>
      </c>
      <c r="QG38" s="12">
        <v>0</v>
      </c>
      <c r="QH38" s="12">
        <v>0</v>
      </c>
      <c r="QI38" s="12">
        <v>0</v>
      </c>
      <c r="QJ38" s="13"/>
      <c r="QK38" s="12">
        <v>0</v>
      </c>
      <c r="QL38" s="12">
        <v>0</v>
      </c>
      <c r="QM38" s="12">
        <v>0</v>
      </c>
      <c r="QN38" s="12">
        <v>0</v>
      </c>
      <c r="QO38" s="13"/>
      <c r="QP38" s="12">
        <v>0</v>
      </c>
      <c r="QQ38" s="12">
        <v>0</v>
      </c>
      <c r="QR38" s="12">
        <v>0</v>
      </c>
      <c r="QS38" s="12">
        <v>0</v>
      </c>
      <c r="QT38" s="13"/>
      <c r="QU38" s="12">
        <v>0</v>
      </c>
      <c r="QV38" s="12">
        <v>35000</v>
      </c>
      <c r="QW38" s="12">
        <v>0</v>
      </c>
      <c r="QX38" s="12">
        <v>35000</v>
      </c>
      <c r="QY38" s="13"/>
      <c r="QZ38" s="12">
        <v>3000</v>
      </c>
      <c r="RA38" s="12">
        <v>15000</v>
      </c>
      <c r="RB38" s="12">
        <v>0</v>
      </c>
      <c r="RC38" s="12">
        <v>15000</v>
      </c>
      <c r="RD38" s="13"/>
      <c r="RE38" s="12">
        <v>7</v>
      </c>
      <c r="RF38" s="12">
        <v>290000</v>
      </c>
      <c r="RG38" s="12">
        <v>0</v>
      </c>
      <c r="RH38" s="12">
        <v>290000</v>
      </c>
      <c r="RI38" s="13"/>
      <c r="RJ38" s="12">
        <v>0</v>
      </c>
      <c r="RK38" s="12">
        <v>17110</v>
      </c>
      <c r="RL38" s="12">
        <v>0</v>
      </c>
      <c r="RM38" s="12">
        <v>17110</v>
      </c>
      <c r="RN38" s="13"/>
      <c r="RO38" s="12">
        <v>0</v>
      </c>
      <c r="RP38" s="12">
        <v>10000</v>
      </c>
      <c r="RQ38" s="12">
        <v>0</v>
      </c>
      <c r="RR38" s="12">
        <v>10000</v>
      </c>
      <c r="RS38" s="13"/>
      <c r="RT38" s="12">
        <v>0</v>
      </c>
      <c r="RU38" s="12">
        <v>1200000</v>
      </c>
      <c r="RV38" s="12">
        <v>0</v>
      </c>
      <c r="RW38" s="12">
        <v>1200000</v>
      </c>
      <c r="RX38" s="13"/>
      <c r="RY38" s="12">
        <v>0</v>
      </c>
      <c r="RZ38" s="12">
        <v>475000</v>
      </c>
      <c r="SA38" s="12">
        <v>0</v>
      </c>
      <c r="SB38" s="12">
        <v>475000</v>
      </c>
      <c r="SC38" s="13"/>
      <c r="SD38" s="12">
        <v>1</v>
      </c>
      <c r="SE38" s="12">
        <v>100000</v>
      </c>
      <c r="SF38" s="12">
        <v>0</v>
      </c>
      <c r="SG38" s="12">
        <v>100000</v>
      </c>
      <c r="SH38" s="13"/>
      <c r="SI38" s="12">
        <v>1</v>
      </c>
      <c r="SJ38" s="12">
        <v>25000</v>
      </c>
      <c r="SK38" s="12">
        <v>0</v>
      </c>
      <c r="SL38" s="12">
        <v>25000</v>
      </c>
      <c r="SM38" s="13"/>
      <c r="SN38" s="12">
        <v>1</v>
      </c>
      <c r="SO38" s="12">
        <v>600000</v>
      </c>
      <c r="SP38" s="12">
        <v>0</v>
      </c>
      <c r="SQ38" s="12">
        <v>600000</v>
      </c>
      <c r="SR38" s="13"/>
      <c r="SS38" s="12">
        <v>1</v>
      </c>
      <c r="ST38" s="12">
        <v>100000</v>
      </c>
      <c r="SU38" s="12">
        <v>0</v>
      </c>
      <c r="SV38" s="12">
        <v>100000</v>
      </c>
      <c r="SW38" s="13"/>
      <c r="SX38" s="12">
        <v>1</v>
      </c>
      <c r="SY38" s="12">
        <v>25000</v>
      </c>
      <c r="SZ38" s="12">
        <v>0</v>
      </c>
      <c r="TA38" s="12">
        <v>25000</v>
      </c>
      <c r="TB38" s="13"/>
      <c r="TC38" s="12">
        <v>1</v>
      </c>
      <c r="TD38" s="12">
        <v>12000</v>
      </c>
      <c r="TE38" s="12">
        <v>0</v>
      </c>
      <c r="TF38" s="12">
        <v>12000</v>
      </c>
      <c r="TG38" s="13"/>
      <c r="TH38" s="12">
        <v>52</v>
      </c>
      <c r="TI38" s="12">
        <v>52000</v>
      </c>
      <c r="TJ38" s="12">
        <v>0</v>
      </c>
      <c r="TK38" s="12">
        <v>52000</v>
      </c>
      <c r="TL38" s="13"/>
      <c r="TM38" s="12">
        <v>706342.61552159756</v>
      </c>
      <c r="TN38" s="12">
        <v>1437452.2950433439</v>
      </c>
      <c r="TO38" s="12">
        <v>0</v>
      </c>
      <c r="TP38" s="12">
        <v>1437452.2950433439</v>
      </c>
      <c r="TQ38" s="13"/>
      <c r="TR38" s="12">
        <v>0</v>
      </c>
      <c r="TS38" s="12">
        <v>0</v>
      </c>
      <c r="TT38" s="12">
        <v>0</v>
      </c>
      <c r="TU38" s="12">
        <v>0</v>
      </c>
      <c r="TV38" s="13"/>
      <c r="TW38" s="12">
        <v>0</v>
      </c>
      <c r="TX38" s="12">
        <v>0</v>
      </c>
      <c r="TY38" s="12">
        <v>0</v>
      </c>
      <c r="TZ38" s="12">
        <v>0</v>
      </c>
      <c r="UA38" s="13"/>
      <c r="UB38" s="12">
        <v>1</v>
      </c>
      <c r="UC38" s="12">
        <v>134042.5</v>
      </c>
      <c r="UD38" s="12">
        <v>0</v>
      </c>
      <c r="UE38" s="12">
        <v>134042.5</v>
      </c>
      <c r="UF38" s="13"/>
      <c r="UG38" s="12">
        <v>0</v>
      </c>
      <c r="UH38" s="12">
        <v>0</v>
      </c>
      <c r="UI38" s="12">
        <v>0</v>
      </c>
      <c r="UJ38" s="12">
        <v>0</v>
      </c>
      <c r="UK38" s="13"/>
      <c r="UL38" s="12">
        <v>0</v>
      </c>
      <c r="UM38" s="12">
        <v>0</v>
      </c>
      <c r="UN38" s="12">
        <v>0</v>
      </c>
      <c r="UO38" s="12">
        <v>0</v>
      </c>
      <c r="UP38" s="13"/>
      <c r="UQ38" s="12">
        <v>0</v>
      </c>
      <c r="UR38" s="12">
        <v>675000</v>
      </c>
      <c r="US38" s="12">
        <v>0</v>
      </c>
      <c r="UT38" s="12">
        <v>675000</v>
      </c>
      <c r="UU38" s="13"/>
      <c r="UV38" s="12">
        <v>0</v>
      </c>
      <c r="UW38" s="12">
        <v>734250</v>
      </c>
      <c r="UX38" s="12">
        <v>0</v>
      </c>
      <c r="UY38" s="12">
        <v>734250</v>
      </c>
      <c r="UZ38" s="13"/>
      <c r="VA38" s="12">
        <v>4</v>
      </c>
      <c r="VB38" s="12">
        <v>260000</v>
      </c>
      <c r="VC38" s="12">
        <v>0</v>
      </c>
      <c r="VD38" s="12">
        <v>260000</v>
      </c>
      <c r="VE38" s="13"/>
      <c r="VF38" s="12">
        <v>0</v>
      </c>
      <c r="VG38" s="12">
        <v>0</v>
      </c>
      <c r="VH38" s="12">
        <v>0</v>
      </c>
      <c r="VI38" s="12">
        <v>0</v>
      </c>
      <c r="VJ38" s="13"/>
      <c r="VK38" s="12">
        <v>0</v>
      </c>
      <c r="VL38" s="12">
        <v>10688778.795043344</v>
      </c>
      <c r="VM38" s="12">
        <v>0</v>
      </c>
      <c r="VN38" s="12">
        <v>10688778.795043344</v>
      </c>
      <c r="VO38" s="13"/>
    </row>
    <row r="39" spans="1:588" ht="16.5" hidden="1">
      <c r="A39" s="10">
        <v>33</v>
      </c>
      <c r="B39" s="11" t="s">
        <v>35</v>
      </c>
      <c r="C39" s="12">
        <v>9</v>
      </c>
      <c r="D39" s="12">
        <v>24192</v>
      </c>
      <c r="E39" s="12">
        <v>0</v>
      </c>
      <c r="F39" s="12">
        <v>24192</v>
      </c>
      <c r="G39" s="13"/>
      <c r="H39" s="12">
        <v>0</v>
      </c>
      <c r="I39" s="12">
        <v>0</v>
      </c>
      <c r="J39" s="12">
        <v>0</v>
      </c>
      <c r="K39" s="12">
        <v>0</v>
      </c>
      <c r="L39" s="13"/>
      <c r="M39" s="12">
        <v>0</v>
      </c>
      <c r="N39" s="12">
        <v>0</v>
      </c>
      <c r="O39" s="12">
        <v>0</v>
      </c>
      <c r="P39" s="12">
        <v>0</v>
      </c>
      <c r="Q39" s="13"/>
      <c r="R39" s="12">
        <v>1</v>
      </c>
      <c r="S39" s="12">
        <v>15000</v>
      </c>
      <c r="T39" s="12">
        <v>0</v>
      </c>
      <c r="U39" s="12">
        <v>15000</v>
      </c>
      <c r="V39" s="13"/>
      <c r="W39" s="12">
        <v>0</v>
      </c>
      <c r="X39" s="12">
        <v>0</v>
      </c>
      <c r="Y39" s="12">
        <v>0</v>
      </c>
      <c r="Z39" s="12">
        <v>0</v>
      </c>
      <c r="AA39" s="13"/>
      <c r="AB39" s="12">
        <v>0</v>
      </c>
      <c r="AC39" s="12">
        <v>0</v>
      </c>
      <c r="AD39" s="12">
        <v>0</v>
      </c>
      <c r="AE39" s="12">
        <v>0</v>
      </c>
      <c r="AF39" s="13"/>
      <c r="AG39" s="12">
        <v>0</v>
      </c>
      <c r="AH39" s="12">
        <v>0</v>
      </c>
      <c r="AI39" s="12">
        <v>0</v>
      </c>
      <c r="AJ39" s="12">
        <v>0</v>
      </c>
      <c r="AK39" s="13"/>
      <c r="AL39" s="12">
        <v>12</v>
      </c>
      <c r="AM39" s="12">
        <v>24000</v>
      </c>
      <c r="AN39" s="12">
        <v>0</v>
      </c>
      <c r="AO39" s="12">
        <v>24000</v>
      </c>
      <c r="AP39" s="13"/>
      <c r="AQ39" s="12">
        <v>126</v>
      </c>
      <c r="AR39" s="12">
        <v>315000</v>
      </c>
      <c r="AS39" s="12">
        <v>0</v>
      </c>
      <c r="AT39" s="12">
        <v>315000</v>
      </c>
      <c r="AU39" s="13"/>
      <c r="AV39" s="12">
        <v>17</v>
      </c>
      <c r="AW39" s="12">
        <v>119000</v>
      </c>
      <c r="AX39" s="12">
        <v>0</v>
      </c>
      <c r="AY39" s="12">
        <v>119000</v>
      </c>
      <c r="AZ39" s="13"/>
      <c r="BA39" s="12">
        <v>0</v>
      </c>
      <c r="BB39" s="12">
        <v>0</v>
      </c>
      <c r="BC39" s="12">
        <v>0</v>
      </c>
      <c r="BD39" s="12">
        <v>0</v>
      </c>
      <c r="BE39" s="13"/>
      <c r="BF39" s="12">
        <v>22</v>
      </c>
      <c r="BG39" s="12">
        <v>17500</v>
      </c>
      <c r="BH39" s="12">
        <v>0</v>
      </c>
      <c r="BI39" s="12">
        <v>17500</v>
      </c>
      <c r="BJ39" s="13"/>
      <c r="BK39" s="12">
        <v>49</v>
      </c>
      <c r="BL39" s="12">
        <v>36750</v>
      </c>
      <c r="BM39" s="12">
        <v>0</v>
      </c>
      <c r="BN39" s="12">
        <v>36750</v>
      </c>
      <c r="BO39" s="13"/>
      <c r="BP39" s="12">
        <v>6</v>
      </c>
      <c r="BQ39" s="12">
        <v>90000</v>
      </c>
      <c r="BR39" s="12">
        <v>0</v>
      </c>
      <c r="BS39" s="12">
        <v>90000</v>
      </c>
      <c r="BT39" s="13"/>
      <c r="BU39" s="12">
        <v>0</v>
      </c>
      <c r="BV39" s="12">
        <v>0</v>
      </c>
      <c r="BW39" s="12">
        <v>0</v>
      </c>
      <c r="BX39" s="12">
        <v>0</v>
      </c>
      <c r="BY39" s="13"/>
      <c r="BZ39" s="12">
        <v>0</v>
      </c>
      <c r="CA39" s="12">
        <v>0</v>
      </c>
      <c r="CB39" s="12">
        <v>0</v>
      </c>
      <c r="CC39" s="12">
        <v>0</v>
      </c>
      <c r="CD39" s="13"/>
      <c r="CE39" s="12">
        <v>0</v>
      </c>
      <c r="CF39" s="12">
        <v>0</v>
      </c>
      <c r="CG39" s="12">
        <v>0</v>
      </c>
      <c r="CH39" s="12">
        <v>0</v>
      </c>
      <c r="CI39" s="13"/>
      <c r="CJ39" s="12">
        <v>0</v>
      </c>
      <c r="CK39" s="12">
        <v>0</v>
      </c>
      <c r="CL39" s="12">
        <v>0</v>
      </c>
      <c r="CM39" s="12">
        <v>0</v>
      </c>
      <c r="CN39" s="13"/>
      <c r="CO39" s="12">
        <v>0</v>
      </c>
      <c r="CP39" s="12">
        <v>0</v>
      </c>
      <c r="CQ39" s="12">
        <v>0</v>
      </c>
      <c r="CR39" s="12">
        <v>0</v>
      </c>
      <c r="CS39" s="13"/>
      <c r="CT39" s="12">
        <v>0</v>
      </c>
      <c r="CU39" s="12">
        <v>0</v>
      </c>
      <c r="CV39" s="12">
        <v>0</v>
      </c>
      <c r="CW39" s="12">
        <v>0</v>
      </c>
      <c r="CX39" s="13"/>
      <c r="CY39" s="12">
        <v>0</v>
      </c>
      <c r="CZ39" s="12">
        <v>0</v>
      </c>
      <c r="DA39" s="12">
        <v>0</v>
      </c>
      <c r="DB39" s="12">
        <v>0</v>
      </c>
      <c r="DC39" s="13"/>
      <c r="DD39" s="12">
        <v>0</v>
      </c>
      <c r="DE39" s="12">
        <v>0</v>
      </c>
      <c r="DF39" s="12">
        <v>0</v>
      </c>
      <c r="DG39" s="12">
        <v>0</v>
      </c>
      <c r="DH39" s="13"/>
      <c r="DI39" s="12">
        <v>0</v>
      </c>
      <c r="DJ39" s="12">
        <v>0</v>
      </c>
      <c r="DK39" s="12">
        <v>0</v>
      </c>
      <c r="DL39" s="12">
        <v>0</v>
      </c>
      <c r="DM39" s="13"/>
      <c r="DN39" s="12">
        <v>4</v>
      </c>
      <c r="DO39" s="12">
        <v>400000</v>
      </c>
      <c r="DP39" s="12">
        <v>0</v>
      </c>
      <c r="DQ39" s="12">
        <v>400000</v>
      </c>
      <c r="DR39" s="13"/>
      <c r="DS39" s="12">
        <v>0</v>
      </c>
      <c r="DT39" s="12">
        <v>0</v>
      </c>
      <c r="DU39" s="12">
        <v>0</v>
      </c>
      <c r="DV39" s="12">
        <v>0</v>
      </c>
      <c r="DW39" s="13"/>
      <c r="DX39" s="12">
        <v>0</v>
      </c>
      <c r="DY39" s="12">
        <v>30000</v>
      </c>
      <c r="DZ39" s="12">
        <v>0</v>
      </c>
      <c r="EA39" s="12">
        <v>30000</v>
      </c>
      <c r="EB39" s="13"/>
      <c r="EC39" s="12">
        <v>0</v>
      </c>
      <c r="ED39" s="12">
        <v>0</v>
      </c>
      <c r="EE39" s="12">
        <v>0</v>
      </c>
      <c r="EF39" s="12">
        <v>0</v>
      </c>
      <c r="EG39" s="13"/>
      <c r="EH39" s="12">
        <v>0</v>
      </c>
      <c r="EI39" s="12">
        <v>0</v>
      </c>
      <c r="EJ39" s="12">
        <v>0</v>
      </c>
      <c r="EK39" s="12">
        <v>0</v>
      </c>
      <c r="EL39" s="13"/>
      <c r="EM39" s="12">
        <v>0</v>
      </c>
      <c r="EN39" s="12">
        <v>125000</v>
      </c>
      <c r="EO39" s="12">
        <v>0</v>
      </c>
      <c r="EP39" s="12">
        <v>125000</v>
      </c>
      <c r="EQ39" s="13"/>
      <c r="ER39" s="12">
        <v>1</v>
      </c>
      <c r="ES39" s="12">
        <v>200000</v>
      </c>
      <c r="ET39" s="12">
        <v>0</v>
      </c>
      <c r="EU39" s="12">
        <v>200000</v>
      </c>
      <c r="EV39" s="13"/>
      <c r="EW39" s="12">
        <v>1</v>
      </c>
      <c r="EX39" s="12">
        <v>50000</v>
      </c>
      <c r="EY39" s="12">
        <v>0</v>
      </c>
      <c r="EZ39" s="12">
        <v>50000</v>
      </c>
      <c r="FA39" s="13"/>
      <c r="FB39" s="12">
        <v>1</v>
      </c>
      <c r="FC39" s="12">
        <v>50000</v>
      </c>
      <c r="FD39" s="12">
        <v>0</v>
      </c>
      <c r="FE39" s="12">
        <v>50000</v>
      </c>
      <c r="FF39" s="13"/>
      <c r="FG39" s="12">
        <v>1</v>
      </c>
      <c r="FH39" s="12">
        <v>50000</v>
      </c>
      <c r="FI39" s="12">
        <v>0</v>
      </c>
      <c r="FJ39" s="12">
        <v>50000</v>
      </c>
      <c r="FK39" s="13"/>
      <c r="FL39" s="12">
        <v>0</v>
      </c>
      <c r="FM39" s="12">
        <v>0</v>
      </c>
      <c r="FN39" s="12">
        <v>0</v>
      </c>
      <c r="FO39" s="12">
        <v>0</v>
      </c>
      <c r="FP39" s="13"/>
      <c r="FQ39" s="12">
        <v>0</v>
      </c>
      <c r="FR39" s="12">
        <v>0</v>
      </c>
      <c r="FS39" s="12">
        <v>0</v>
      </c>
      <c r="FT39" s="12">
        <v>0</v>
      </c>
      <c r="FU39" s="13"/>
      <c r="FV39" s="12">
        <v>0</v>
      </c>
      <c r="FW39" s="12">
        <v>0</v>
      </c>
      <c r="FX39" s="12">
        <v>0</v>
      </c>
      <c r="FY39" s="12">
        <v>0</v>
      </c>
      <c r="FZ39" s="13"/>
      <c r="GA39" s="12">
        <v>0</v>
      </c>
      <c r="GB39" s="12">
        <v>0</v>
      </c>
      <c r="GC39" s="12">
        <v>0</v>
      </c>
      <c r="GD39" s="12">
        <v>0</v>
      </c>
      <c r="GE39" s="13"/>
      <c r="GF39" s="12">
        <v>13</v>
      </c>
      <c r="GG39" s="12">
        <v>10400</v>
      </c>
      <c r="GH39" s="12">
        <v>0</v>
      </c>
      <c r="GI39" s="12">
        <v>10400</v>
      </c>
      <c r="GJ39" s="13"/>
      <c r="GK39" s="12">
        <v>214</v>
      </c>
      <c r="GL39" s="12">
        <v>64200</v>
      </c>
      <c r="GM39" s="12">
        <v>0</v>
      </c>
      <c r="GN39" s="12">
        <v>64200</v>
      </c>
      <c r="GO39" s="13"/>
      <c r="GP39" s="12">
        <v>0</v>
      </c>
      <c r="GQ39" s="12">
        <v>17000</v>
      </c>
      <c r="GR39" s="12">
        <v>0</v>
      </c>
      <c r="GS39" s="12">
        <v>17000</v>
      </c>
      <c r="GT39" s="13"/>
      <c r="GU39" s="12">
        <v>1</v>
      </c>
      <c r="GV39" s="12">
        <v>250000</v>
      </c>
      <c r="GW39" s="12">
        <v>0</v>
      </c>
      <c r="GX39" s="12">
        <v>250000</v>
      </c>
      <c r="GY39" s="13"/>
      <c r="GZ39" s="12">
        <v>46</v>
      </c>
      <c r="HA39" s="12">
        <v>230000</v>
      </c>
      <c r="HB39" s="12">
        <v>0</v>
      </c>
      <c r="HC39" s="12">
        <v>230000</v>
      </c>
      <c r="HD39" s="13"/>
      <c r="HE39" s="12">
        <v>0</v>
      </c>
      <c r="HF39" s="12">
        <v>0</v>
      </c>
      <c r="HG39" s="12">
        <v>0</v>
      </c>
      <c r="HH39" s="12">
        <v>0</v>
      </c>
      <c r="HI39" s="13"/>
      <c r="HJ39" s="12">
        <v>22</v>
      </c>
      <c r="HK39" s="12">
        <v>330000</v>
      </c>
      <c r="HL39" s="12">
        <v>0</v>
      </c>
      <c r="HM39" s="12">
        <v>330000</v>
      </c>
      <c r="HN39" s="13"/>
      <c r="HO39" s="12">
        <v>1450</v>
      </c>
      <c r="HP39" s="12">
        <v>420500</v>
      </c>
      <c r="HQ39" s="12">
        <v>0</v>
      </c>
      <c r="HR39" s="12">
        <v>420500</v>
      </c>
      <c r="HS39" s="13"/>
      <c r="HT39" s="12">
        <v>0</v>
      </c>
      <c r="HU39" s="12">
        <v>48000</v>
      </c>
      <c r="HV39" s="12">
        <v>0</v>
      </c>
      <c r="HW39" s="12">
        <v>48000</v>
      </c>
      <c r="HX39" s="13"/>
      <c r="HY39" s="12">
        <v>0</v>
      </c>
      <c r="HZ39" s="12">
        <v>0</v>
      </c>
      <c r="IA39" s="12">
        <v>0</v>
      </c>
      <c r="IB39" s="12">
        <v>0</v>
      </c>
      <c r="IC39" s="13"/>
      <c r="ID39" s="12">
        <v>0</v>
      </c>
      <c r="IE39" s="12">
        <v>0</v>
      </c>
      <c r="IF39" s="12">
        <v>0</v>
      </c>
      <c r="IG39" s="12">
        <v>0</v>
      </c>
      <c r="IH39" s="13"/>
      <c r="II39" s="12">
        <v>0</v>
      </c>
      <c r="IJ39" s="12">
        <v>59200</v>
      </c>
      <c r="IK39" s="12">
        <v>0</v>
      </c>
      <c r="IL39" s="12">
        <v>59200</v>
      </c>
      <c r="IM39" s="13"/>
      <c r="IN39" s="12">
        <v>300</v>
      </c>
      <c r="IO39" s="12">
        <v>6998.9999999999991</v>
      </c>
      <c r="IP39" s="12">
        <v>0</v>
      </c>
      <c r="IQ39" s="12">
        <v>6998.9999999999991</v>
      </c>
      <c r="IR39" s="13"/>
      <c r="IS39" s="12">
        <v>0</v>
      </c>
      <c r="IT39" s="12">
        <v>0</v>
      </c>
      <c r="IU39" s="12">
        <v>0</v>
      </c>
      <c r="IV39" s="12">
        <v>0</v>
      </c>
      <c r="IW39" s="13"/>
      <c r="IX39" s="12"/>
      <c r="IY39" s="12">
        <v>0</v>
      </c>
      <c r="IZ39" s="12">
        <v>0</v>
      </c>
      <c r="JA39" s="12">
        <v>0</v>
      </c>
      <c r="JB39" s="13"/>
      <c r="JC39" s="12">
        <v>0</v>
      </c>
      <c r="JD39" s="12">
        <v>0</v>
      </c>
      <c r="JE39" s="12">
        <v>0</v>
      </c>
      <c r="JF39" s="12">
        <v>0</v>
      </c>
      <c r="JG39" s="13"/>
      <c r="JH39" s="12"/>
      <c r="JI39" s="12">
        <v>0</v>
      </c>
      <c r="JJ39" s="12">
        <v>0</v>
      </c>
      <c r="JK39" s="12">
        <v>0</v>
      </c>
      <c r="JL39" s="13"/>
      <c r="JM39" s="12"/>
      <c r="JN39" s="12">
        <v>0</v>
      </c>
      <c r="JO39" s="12">
        <v>0</v>
      </c>
      <c r="JP39" s="12">
        <v>0</v>
      </c>
      <c r="JQ39" s="13"/>
      <c r="JR39" s="12"/>
      <c r="JS39" s="12">
        <v>581700</v>
      </c>
      <c r="JT39" s="12">
        <v>0</v>
      </c>
      <c r="JU39" s="12">
        <v>581700</v>
      </c>
      <c r="JV39" s="13"/>
      <c r="JW39" s="12"/>
      <c r="JX39" s="12">
        <v>0</v>
      </c>
      <c r="JY39" s="12">
        <v>0</v>
      </c>
      <c r="JZ39" s="12">
        <v>0</v>
      </c>
      <c r="KA39" s="13"/>
      <c r="KB39" s="12">
        <v>212.2</v>
      </c>
      <c r="KC39" s="12">
        <v>42440</v>
      </c>
      <c r="KD39" s="12">
        <v>0</v>
      </c>
      <c r="KE39" s="12">
        <v>42440</v>
      </c>
      <c r="KF39" s="13"/>
      <c r="KG39" s="12">
        <v>0</v>
      </c>
      <c r="KH39" s="12">
        <v>0</v>
      </c>
      <c r="KI39" s="12">
        <v>0</v>
      </c>
      <c r="KJ39" s="12">
        <v>0</v>
      </c>
      <c r="KK39" s="13"/>
      <c r="KL39" s="12">
        <v>0</v>
      </c>
      <c r="KM39" s="12">
        <v>0</v>
      </c>
      <c r="KN39" s="12">
        <v>0</v>
      </c>
      <c r="KO39" s="12">
        <v>0</v>
      </c>
      <c r="KP39" s="13"/>
      <c r="KQ39" s="12">
        <v>0</v>
      </c>
      <c r="KR39" s="12">
        <v>0</v>
      </c>
      <c r="KS39" s="12">
        <v>0</v>
      </c>
      <c r="KT39" s="12">
        <v>0</v>
      </c>
      <c r="KU39" s="13"/>
      <c r="KV39" s="12">
        <v>0</v>
      </c>
      <c r="KW39" s="89">
        <v>0</v>
      </c>
      <c r="KX39" s="12">
        <v>0</v>
      </c>
      <c r="KY39" s="12">
        <v>0</v>
      </c>
      <c r="KZ39" s="13"/>
      <c r="LA39" s="12">
        <v>0</v>
      </c>
      <c r="LB39" s="12">
        <v>0</v>
      </c>
      <c r="LC39" s="12">
        <v>0</v>
      </c>
      <c r="LD39" s="12">
        <v>0</v>
      </c>
      <c r="LE39" s="13"/>
      <c r="LF39" s="12">
        <v>0</v>
      </c>
      <c r="LG39" s="12">
        <v>0</v>
      </c>
      <c r="LH39" s="12">
        <v>0</v>
      </c>
      <c r="LI39" s="12">
        <v>0</v>
      </c>
      <c r="LJ39" s="13"/>
      <c r="LK39" s="12">
        <v>0</v>
      </c>
      <c r="LL39" s="12">
        <v>0</v>
      </c>
      <c r="LM39" s="12">
        <v>0</v>
      </c>
      <c r="LN39" s="12">
        <v>0</v>
      </c>
      <c r="LO39" s="13"/>
      <c r="LP39" s="12">
        <v>572</v>
      </c>
      <c r="LQ39" s="12">
        <v>143000</v>
      </c>
      <c r="LR39" s="12">
        <v>0</v>
      </c>
      <c r="LS39" s="12">
        <v>143000</v>
      </c>
      <c r="LT39" s="13"/>
      <c r="LU39" s="12">
        <v>0</v>
      </c>
      <c r="LV39" s="12">
        <v>0</v>
      </c>
      <c r="LW39" s="12">
        <v>0</v>
      </c>
      <c r="LX39" s="12">
        <v>0</v>
      </c>
      <c r="LY39" s="13"/>
      <c r="LZ39" s="12">
        <v>0</v>
      </c>
      <c r="MA39" s="12">
        <v>0</v>
      </c>
      <c r="MB39" s="12">
        <v>0</v>
      </c>
      <c r="MC39" s="12">
        <v>0</v>
      </c>
      <c r="MD39" s="13"/>
      <c r="ME39" s="12">
        <v>0</v>
      </c>
      <c r="MF39" s="12">
        <v>0</v>
      </c>
      <c r="MG39" s="12">
        <v>0</v>
      </c>
      <c r="MH39" s="12">
        <v>0</v>
      </c>
      <c r="MI39" s="13"/>
      <c r="MJ39" s="12">
        <v>0</v>
      </c>
      <c r="MK39" s="12">
        <v>0</v>
      </c>
      <c r="ML39" s="12">
        <v>0</v>
      </c>
      <c r="MM39" s="12">
        <v>0</v>
      </c>
      <c r="MN39" s="13"/>
      <c r="MO39" s="12">
        <v>6</v>
      </c>
      <c r="MP39" s="12">
        <v>254088</v>
      </c>
      <c r="MQ39" s="12">
        <v>0</v>
      </c>
      <c r="MR39" s="12">
        <v>254088</v>
      </c>
      <c r="MS39" s="13"/>
      <c r="MT39" s="12">
        <v>0</v>
      </c>
      <c r="MU39" s="12">
        <v>0</v>
      </c>
      <c r="MV39" s="12">
        <v>0</v>
      </c>
      <c r="MW39" s="12">
        <v>0</v>
      </c>
      <c r="MX39" s="13"/>
      <c r="MY39" s="12">
        <v>5</v>
      </c>
      <c r="MZ39" s="12">
        <v>12500</v>
      </c>
      <c r="NA39" s="12">
        <v>0</v>
      </c>
      <c r="NB39" s="12">
        <v>12500</v>
      </c>
      <c r="NC39" s="13"/>
      <c r="ND39" s="12">
        <v>0</v>
      </c>
      <c r="NE39" s="12">
        <v>0</v>
      </c>
      <c r="NF39" s="12">
        <v>0</v>
      </c>
      <c r="NG39" s="12">
        <v>0</v>
      </c>
      <c r="NH39" s="13"/>
      <c r="NI39" s="12">
        <v>825</v>
      </c>
      <c r="NJ39" s="12">
        <v>59400</v>
      </c>
      <c r="NK39" s="12">
        <v>0</v>
      </c>
      <c r="NL39" s="12">
        <v>59400</v>
      </c>
      <c r="NM39" s="13"/>
      <c r="NN39" s="12">
        <v>5</v>
      </c>
      <c r="NO39" s="12">
        <v>50000</v>
      </c>
      <c r="NP39" s="12">
        <v>0</v>
      </c>
      <c r="NQ39" s="12">
        <v>50000</v>
      </c>
      <c r="NR39" s="13"/>
      <c r="NS39" s="12">
        <v>0</v>
      </c>
      <c r="NT39" s="12">
        <v>0</v>
      </c>
      <c r="NU39" s="12">
        <v>0</v>
      </c>
      <c r="NV39" s="12">
        <v>0</v>
      </c>
      <c r="NW39" s="13"/>
      <c r="NX39" s="12">
        <v>0</v>
      </c>
      <c r="NY39" s="12">
        <v>0</v>
      </c>
      <c r="NZ39" s="12">
        <v>0</v>
      </c>
      <c r="OA39" s="12">
        <v>0</v>
      </c>
      <c r="OB39" s="13"/>
      <c r="OC39" s="12">
        <v>0</v>
      </c>
      <c r="OD39" s="12">
        <v>0</v>
      </c>
      <c r="OE39" s="12">
        <v>0</v>
      </c>
      <c r="OF39" s="12">
        <v>0</v>
      </c>
      <c r="OG39" s="13"/>
      <c r="OH39" s="12">
        <v>0</v>
      </c>
      <c r="OI39" s="12">
        <v>0</v>
      </c>
      <c r="OJ39" s="12">
        <v>0</v>
      </c>
      <c r="OK39" s="12">
        <v>0</v>
      </c>
      <c r="OL39" s="13"/>
      <c r="OM39" s="12">
        <v>0</v>
      </c>
      <c r="ON39" s="12">
        <v>0</v>
      </c>
      <c r="OO39" s="12">
        <v>0</v>
      </c>
      <c r="OP39" s="12">
        <v>0</v>
      </c>
      <c r="OQ39" s="13"/>
      <c r="OR39" s="12">
        <v>0</v>
      </c>
      <c r="OS39" s="12">
        <v>0</v>
      </c>
      <c r="OT39" s="12">
        <v>0</v>
      </c>
      <c r="OU39" s="12">
        <v>0</v>
      </c>
      <c r="OV39" s="13"/>
      <c r="OW39" s="12">
        <v>0</v>
      </c>
      <c r="OX39" s="12">
        <v>0</v>
      </c>
      <c r="OY39" s="12">
        <v>0</v>
      </c>
      <c r="OZ39" s="12">
        <v>0</v>
      </c>
      <c r="PA39" s="13"/>
      <c r="PB39" s="12">
        <v>0</v>
      </c>
      <c r="PC39" s="12">
        <v>0</v>
      </c>
      <c r="PD39" s="12">
        <v>0</v>
      </c>
      <c r="PE39" s="12">
        <v>0</v>
      </c>
      <c r="PF39" s="13"/>
      <c r="PG39" s="12">
        <v>0</v>
      </c>
      <c r="PH39" s="12">
        <v>20000</v>
      </c>
      <c r="PI39" s="12">
        <v>0</v>
      </c>
      <c r="PJ39" s="12">
        <v>20000</v>
      </c>
      <c r="PK39" s="13"/>
      <c r="PL39" s="12">
        <v>0</v>
      </c>
      <c r="PM39" s="12">
        <v>0</v>
      </c>
      <c r="PN39" s="12">
        <v>0</v>
      </c>
      <c r="PO39" s="12">
        <v>0</v>
      </c>
      <c r="PP39" s="13"/>
      <c r="PQ39" s="12">
        <v>0</v>
      </c>
      <c r="PR39" s="12">
        <v>0</v>
      </c>
      <c r="PS39" s="12">
        <v>0</v>
      </c>
      <c r="PT39" s="12">
        <v>0</v>
      </c>
      <c r="PU39" s="13"/>
      <c r="PV39" s="12">
        <v>0</v>
      </c>
      <c r="PW39" s="12">
        <v>0</v>
      </c>
      <c r="PX39" s="12">
        <v>0</v>
      </c>
      <c r="PY39" s="12">
        <v>0</v>
      </c>
      <c r="PZ39" s="13"/>
      <c r="QA39" s="12">
        <v>0</v>
      </c>
      <c r="QB39" s="12">
        <v>0</v>
      </c>
      <c r="QC39" s="12">
        <v>0</v>
      </c>
      <c r="QD39" s="12">
        <v>0</v>
      </c>
      <c r="QE39" s="13"/>
      <c r="QF39" s="12">
        <v>0</v>
      </c>
      <c r="QG39" s="12">
        <v>0</v>
      </c>
      <c r="QH39" s="12">
        <v>0</v>
      </c>
      <c r="QI39" s="12">
        <v>0</v>
      </c>
      <c r="QJ39" s="13"/>
      <c r="QK39" s="12">
        <v>0</v>
      </c>
      <c r="QL39" s="12">
        <v>0</v>
      </c>
      <c r="QM39" s="12">
        <v>0</v>
      </c>
      <c r="QN39" s="12">
        <v>0</v>
      </c>
      <c r="QO39" s="13"/>
      <c r="QP39" s="12">
        <v>0</v>
      </c>
      <c r="QQ39" s="12">
        <v>0</v>
      </c>
      <c r="QR39" s="12">
        <v>0</v>
      </c>
      <c r="QS39" s="12">
        <v>0</v>
      </c>
      <c r="QT39" s="13"/>
      <c r="QU39" s="12">
        <v>0</v>
      </c>
      <c r="QV39" s="12">
        <v>32500</v>
      </c>
      <c r="QW39" s="12">
        <v>0</v>
      </c>
      <c r="QX39" s="12">
        <v>32500</v>
      </c>
      <c r="QY39" s="13"/>
      <c r="QZ39" s="12">
        <v>2500</v>
      </c>
      <c r="RA39" s="12">
        <v>12500</v>
      </c>
      <c r="RB39" s="12">
        <v>0</v>
      </c>
      <c r="RC39" s="12">
        <v>12500</v>
      </c>
      <c r="RD39" s="13"/>
      <c r="RE39" s="12">
        <v>7</v>
      </c>
      <c r="RF39" s="12">
        <v>140000</v>
      </c>
      <c r="RG39" s="12">
        <v>0</v>
      </c>
      <c r="RH39" s="12">
        <v>140000</v>
      </c>
      <c r="RI39" s="13"/>
      <c r="RJ39" s="12">
        <v>0</v>
      </c>
      <c r="RK39" s="12">
        <v>35400</v>
      </c>
      <c r="RL39" s="12">
        <v>0</v>
      </c>
      <c r="RM39" s="12">
        <v>35400</v>
      </c>
      <c r="RN39" s="13"/>
      <c r="RO39" s="12">
        <v>0</v>
      </c>
      <c r="RP39" s="12">
        <v>10000</v>
      </c>
      <c r="RQ39" s="12">
        <v>0</v>
      </c>
      <c r="RR39" s="12">
        <v>10000</v>
      </c>
      <c r="RS39" s="13"/>
      <c r="RT39" s="12">
        <v>0</v>
      </c>
      <c r="RU39" s="12">
        <v>100000</v>
      </c>
      <c r="RV39" s="12">
        <v>0</v>
      </c>
      <c r="RW39" s="12">
        <v>100000</v>
      </c>
      <c r="RX39" s="13"/>
      <c r="RY39" s="12">
        <v>0</v>
      </c>
      <c r="RZ39" s="12">
        <v>475000</v>
      </c>
      <c r="SA39" s="12">
        <v>0</v>
      </c>
      <c r="SB39" s="12">
        <v>475000</v>
      </c>
      <c r="SC39" s="13"/>
      <c r="SD39" s="12">
        <v>1</v>
      </c>
      <c r="SE39" s="12">
        <v>100000</v>
      </c>
      <c r="SF39" s="12">
        <v>0</v>
      </c>
      <c r="SG39" s="12">
        <v>100000</v>
      </c>
      <c r="SH39" s="13"/>
      <c r="SI39" s="12">
        <v>1</v>
      </c>
      <c r="SJ39" s="12">
        <v>25000</v>
      </c>
      <c r="SK39" s="12">
        <v>0</v>
      </c>
      <c r="SL39" s="12">
        <v>25000</v>
      </c>
      <c r="SM39" s="13"/>
      <c r="SN39" s="12">
        <v>1</v>
      </c>
      <c r="SO39" s="12">
        <v>600000</v>
      </c>
      <c r="SP39" s="12">
        <v>0</v>
      </c>
      <c r="SQ39" s="12">
        <v>600000</v>
      </c>
      <c r="SR39" s="13"/>
      <c r="SS39" s="12">
        <v>1</v>
      </c>
      <c r="ST39" s="12">
        <v>100000</v>
      </c>
      <c r="SU39" s="12">
        <v>0</v>
      </c>
      <c r="SV39" s="12">
        <v>100000</v>
      </c>
      <c r="SW39" s="13"/>
      <c r="SX39" s="12">
        <v>1</v>
      </c>
      <c r="SY39" s="12">
        <v>25000</v>
      </c>
      <c r="SZ39" s="12">
        <v>0</v>
      </c>
      <c r="TA39" s="12">
        <v>25000</v>
      </c>
      <c r="TB39" s="13"/>
      <c r="TC39" s="12">
        <v>1</v>
      </c>
      <c r="TD39" s="12">
        <v>12000</v>
      </c>
      <c r="TE39" s="12">
        <v>0</v>
      </c>
      <c r="TF39" s="12">
        <v>12000</v>
      </c>
      <c r="TG39" s="13"/>
      <c r="TH39" s="12">
        <v>60</v>
      </c>
      <c r="TI39" s="12">
        <v>60000</v>
      </c>
      <c r="TJ39" s="12">
        <v>0</v>
      </c>
      <c r="TK39" s="12">
        <v>60000</v>
      </c>
      <c r="TL39" s="13"/>
      <c r="TM39" s="12">
        <v>750444.56754489755</v>
      </c>
      <c r="TN39" s="12">
        <v>1985363.3550682382</v>
      </c>
      <c r="TO39" s="12">
        <v>0</v>
      </c>
      <c r="TP39" s="12">
        <v>1985363.3550682382</v>
      </c>
      <c r="TQ39" s="13"/>
      <c r="TR39" s="12">
        <v>0</v>
      </c>
      <c r="TS39" s="12">
        <v>0</v>
      </c>
      <c r="TT39" s="12">
        <v>0</v>
      </c>
      <c r="TU39" s="12">
        <v>0</v>
      </c>
      <c r="TV39" s="13"/>
      <c r="TW39" s="12">
        <v>0</v>
      </c>
      <c r="TX39" s="12">
        <v>0</v>
      </c>
      <c r="TY39" s="12">
        <v>0</v>
      </c>
      <c r="TZ39" s="12">
        <v>0</v>
      </c>
      <c r="UA39" s="13"/>
      <c r="UB39" s="12">
        <v>1</v>
      </c>
      <c r="UC39" s="12">
        <v>134042.5</v>
      </c>
      <c r="UD39" s="12">
        <v>0</v>
      </c>
      <c r="UE39" s="12">
        <v>134042.5</v>
      </c>
      <c r="UF39" s="13"/>
      <c r="UG39" s="12">
        <v>0</v>
      </c>
      <c r="UH39" s="12">
        <v>0</v>
      </c>
      <c r="UI39" s="12">
        <v>0</v>
      </c>
      <c r="UJ39" s="12">
        <v>0</v>
      </c>
      <c r="UK39" s="13"/>
      <c r="UL39" s="12">
        <v>0</v>
      </c>
      <c r="UM39" s="12">
        <v>0</v>
      </c>
      <c r="UN39" s="12">
        <v>0</v>
      </c>
      <c r="UO39" s="12">
        <v>0</v>
      </c>
      <c r="UP39" s="13"/>
      <c r="UQ39" s="12">
        <v>0</v>
      </c>
      <c r="UR39" s="12">
        <v>600000</v>
      </c>
      <c r="US39" s="12">
        <v>0</v>
      </c>
      <c r="UT39" s="12">
        <v>600000</v>
      </c>
      <c r="UU39" s="13"/>
      <c r="UV39" s="12">
        <v>0</v>
      </c>
      <c r="UW39" s="12">
        <v>581250</v>
      </c>
      <c r="UX39" s="12">
        <v>0</v>
      </c>
      <c r="UY39" s="12">
        <v>581250</v>
      </c>
      <c r="UZ39" s="13"/>
      <c r="VA39" s="12">
        <v>2</v>
      </c>
      <c r="VB39" s="12">
        <v>130000</v>
      </c>
      <c r="VC39" s="12">
        <v>0</v>
      </c>
      <c r="VD39" s="12">
        <v>130000</v>
      </c>
      <c r="VE39" s="13"/>
      <c r="VF39" s="12">
        <v>0</v>
      </c>
      <c r="VG39" s="12">
        <v>0</v>
      </c>
      <c r="VH39" s="12">
        <v>0</v>
      </c>
      <c r="VI39" s="12">
        <v>0</v>
      </c>
      <c r="VJ39" s="13"/>
      <c r="VK39" s="12">
        <v>0</v>
      </c>
      <c r="VL39" s="12">
        <v>9303924.8550682385</v>
      </c>
      <c r="VM39" s="12">
        <v>0</v>
      </c>
      <c r="VN39" s="12">
        <v>9303924.8550682385</v>
      </c>
      <c r="VO39" s="13"/>
    </row>
    <row r="40" spans="1:588" ht="16.5" hidden="1">
      <c r="A40" s="10">
        <v>34</v>
      </c>
      <c r="B40" s="11" t="s">
        <v>36</v>
      </c>
      <c r="C40" s="12">
        <v>20</v>
      </c>
      <c r="D40" s="12">
        <v>53760</v>
      </c>
      <c r="E40" s="12">
        <v>0</v>
      </c>
      <c r="F40" s="12">
        <v>53760</v>
      </c>
      <c r="G40" s="13"/>
      <c r="H40" s="12">
        <v>0</v>
      </c>
      <c r="I40" s="12">
        <v>0</v>
      </c>
      <c r="J40" s="12">
        <v>0</v>
      </c>
      <c r="K40" s="12">
        <v>0</v>
      </c>
      <c r="L40" s="13"/>
      <c r="M40" s="12">
        <v>0</v>
      </c>
      <c r="N40" s="12">
        <v>0</v>
      </c>
      <c r="O40" s="12">
        <v>0</v>
      </c>
      <c r="P40" s="12">
        <v>0</v>
      </c>
      <c r="Q40" s="13"/>
      <c r="R40" s="12">
        <v>1</v>
      </c>
      <c r="S40" s="12">
        <v>15000</v>
      </c>
      <c r="T40" s="12">
        <v>0</v>
      </c>
      <c r="U40" s="12">
        <v>15000</v>
      </c>
      <c r="V40" s="13"/>
      <c r="W40" s="12">
        <v>0</v>
      </c>
      <c r="X40" s="12">
        <v>0</v>
      </c>
      <c r="Y40" s="12">
        <v>0</v>
      </c>
      <c r="Z40" s="12">
        <v>0</v>
      </c>
      <c r="AA40" s="13"/>
      <c r="AB40" s="12">
        <v>0</v>
      </c>
      <c r="AC40" s="12">
        <v>0</v>
      </c>
      <c r="AD40" s="12">
        <v>0</v>
      </c>
      <c r="AE40" s="12">
        <v>0</v>
      </c>
      <c r="AF40" s="13"/>
      <c r="AG40" s="12">
        <v>0</v>
      </c>
      <c r="AH40" s="12">
        <v>80000</v>
      </c>
      <c r="AI40" s="12">
        <v>0</v>
      </c>
      <c r="AJ40" s="12">
        <v>80000</v>
      </c>
      <c r="AK40" s="13"/>
      <c r="AL40" s="12">
        <v>42</v>
      </c>
      <c r="AM40" s="12">
        <v>84000</v>
      </c>
      <c r="AN40" s="12">
        <v>0</v>
      </c>
      <c r="AO40" s="12">
        <v>84000</v>
      </c>
      <c r="AP40" s="13"/>
      <c r="AQ40" s="12">
        <v>322</v>
      </c>
      <c r="AR40" s="12">
        <v>805000</v>
      </c>
      <c r="AS40" s="12">
        <v>0</v>
      </c>
      <c r="AT40" s="12">
        <v>805000</v>
      </c>
      <c r="AU40" s="13"/>
      <c r="AV40" s="12">
        <v>52</v>
      </c>
      <c r="AW40" s="12">
        <v>364000</v>
      </c>
      <c r="AX40" s="12">
        <v>0</v>
      </c>
      <c r="AY40" s="12">
        <v>364000</v>
      </c>
      <c r="AZ40" s="13"/>
      <c r="BA40" s="12">
        <v>0</v>
      </c>
      <c r="BB40" s="12">
        <v>0</v>
      </c>
      <c r="BC40" s="12">
        <v>0</v>
      </c>
      <c r="BD40" s="12">
        <v>0</v>
      </c>
      <c r="BE40" s="13"/>
      <c r="BF40" s="12">
        <v>76</v>
      </c>
      <c r="BG40" s="12">
        <v>60800</v>
      </c>
      <c r="BH40" s="12">
        <v>0</v>
      </c>
      <c r="BI40" s="12">
        <v>60800</v>
      </c>
      <c r="BJ40" s="13"/>
      <c r="BK40" s="12">
        <v>190</v>
      </c>
      <c r="BL40" s="12">
        <v>142500</v>
      </c>
      <c r="BM40" s="12">
        <v>0</v>
      </c>
      <c r="BN40" s="12">
        <v>142500</v>
      </c>
      <c r="BO40" s="13"/>
      <c r="BP40" s="12">
        <v>22</v>
      </c>
      <c r="BQ40" s="12">
        <v>330000</v>
      </c>
      <c r="BR40" s="12">
        <v>0</v>
      </c>
      <c r="BS40" s="12">
        <v>330000</v>
      </c>
      <c r="BT40" s="13"/>
      <c r="BU40" s="12">
        <v>0</v>
      </c>
      <c r="BV40" s="12">
        <v>0</v>
      </c>
      <c r="BW40" s="12">
        <v>0</v>
      </c>
      <c r="BX40" s="12">
        <v>0</v>
      </c>
      <c r="BY40" s="13"/>
      <c r="BZ40" s="12">
        <v>0</v>
      </c>
      <c r="CA40" s="12">
        <v>0</v>
      </c>
      <c r="CB40" s="12">
        <v>0</v>
      </c>
      <c r="CC40" s="12">
        <v>0</v>
      </c>
      <c r="CD40" s="13"/>
      <c r="CE40" s="12">
        <v>0</v>
      </c>
      <c r="CF40" s="12">
        <v>0</v>
      </c>
      <c r="CG40" s="12">
        <v>0</v>
      </c>
      <c r="CH40" s="12">
        <v>0</v>
      </c>
      <c r="CI40" s="13"/>
      <c r="CJ40" s="12">
        <v>0</v>
      </c>
      <c r="CK40" s="12">
        <v>0</v>
      </c>
      <c r="CL40" s="12">
        <v>0</v>
      </c>
      <c r="CM40" s="12">
        <v>0</v>
      </c>
      <c r="CN40" s="13"/>
      <c r="CO40" s="12">
        <v>0</v>
      </c>
      <c r="CP40" s="12">
        <v>0</v>
      </c>
      <c r="CQ40" s="12">
        <v>0</v>
      </c>
      <c r="CR40" s="12">
        <v>0</v>
      </c>
      <c r="CS40" s="13"/>
      <c r="CT40" s="12">
        <v>0</v>
      </c>
      <c r="CU40" s="12">
        <v>0</v>
      </c>
      <c r="CV40" s="12">
        <v>0</v>
      </c>
      <c r="CW40" s="12">
        <v>0</v>
      </c>
      <c r="CX40" s="13"/>
      <c r="CY40" s="12">
        <v>0</v>
      </c>
      <c r="CZ40" s="12">
        <v>0</v>
      </c>
      <c r="DA40" s="12">
        <v>0</v>
      </c>
      <c r="DB40" s="12">
        <v>0</v>
      </c>
      <c r="DC40" s="13"/>
      <c r="DD40" s="12">
        <v>0</v>
      </c>
      <c r="DE40" s="12">
        <v>0</v>
      </c>
      <c r="DF40" s="12">
        <v>0</v>
      </c>
      <c r="DG40" s="12">
        <v>0</v>
      </c>
      <c r="DH40" s="13"/>
      <c r="DI40" s="12">
        <v>0</v>
      </c>
      <c r="DJ40" s="12">
        <v>0</v>
      </c>
      <c r="DK40" s="12">
        <v>0</v>
      </c>
      <c r="DL40" s="12">
        <v>0</v>
      </c>
      <c r="DM40" s="13"/>
      <c r="DN40" s="12">
        <v>15</v>
      </c>
      <c r="DO40" s="12">
        <v>1500000</v>
      </c>
      <c r="DP40" s="12">
        <v>0</v>
      </c>
      <c r="DQ40" s="12">
        <v>1500000</v>
      </c>
      <c r="DR40" s="13"/>
      <c r="DS40" s="12">
        <v>0</v>
      </c>
      <c r="DT40" s="12">
        <v>0</v>
      </c>
      <c r="DU40" s="12">
        <v>0</v>
      </c>
      <c r="DV40" s="12">
        <v>0</v>
      </c>
      <c r="DW40" s="13"/>
      <c r="DX40" s="12">
        <v>0</v>
      </c>
      <c r="DY40" s="12">
        <v>155000</v>
      </c>
      <c r="DZ40" s="12">
        <v>0</v>
      </c>
      <c r="EA40" s="12">
        <v>155000</v>
      </c>
      <c r="EB40" s="13"/>
      <c r="EC40" s="12">
        <v>0</v>
      </c>
      <c r="ED40" s="12">
        <v>0</v>
      </c>
      <c r="EE40" s="12">
        <v>0</v>
      </c>
      <c r="EF40" s="12">
        <v>0</v>
      </c>
      <c r="EG40" s="13"/>
      <c r="EH40" s="12">
        <v>0</v>
      </c>
      <c r="EI40" s="12">
        <v>0</v>
      </c>
      <c r="EJ40" s="12">
        <v>0</v>
      </c>
      <c r="EK40" s="12">
        <v>0</v>
      </c>
      <c r="EL40" s="13"/>
      <c r="EM40" s="12">
        <v>0</v>
      </c>
      <c r="EN40" s="12">
        <v>125000</v>
      </c>
      <c r="EO40" s="12">
        <v>0</v>
      </c>
      <c r="EP40" s="12">
        <v>125000</v>
      </c>
      <c r="EQ40" s="13"/>
      <c r="ER40" s="12">
        <v>1</v>
      </c>
      <c r="ES40" s="12">
        <v>200000</v>
      </c>
      <c r="ET40" s="12">
        <v>0</v>
      </c>
      <c r="EU40" s="12">
        <v>200000</v>
      </c>
      <c r="EV40" s="13"/>
      <c r="EW40" s="12">
        <v>1</v>
      </c>
      <c r="EX40" s="12">
        <v>50000</v>
      </c>
      <c r="EY40" s="12">
        <v>0</v>
      </c>
      <c r="EZ40" s="12">
        <v>50000</v>
      </c>
      <c r="FA40" s="13"/>
      <c r="FB40" s="12">
        <v>1</v>
      </c>
      <c r="FC40" s="12">
        <v>50000</v>
      </c>
      <c r="FD40" s="12">
        <v>0</v>
      </c>
      <c r="FE40" s="12">
        <v>50000</v>
      </c>
      <c r="FF40" s="13"/>
      <c r="FG40" s="12">
        <v>11</v>
      </c>
      <c r="FH40" s="12">
        <v>550000</v>
      </c>
      <c r="FI40" s="12">
        <v>0</v>
      </c>
      <c r="FJ40" s="12">
        <v>550000</v>
      </c>
      <c r="FK40" s="13"/>
      <c r="FL40" s="12">
        <v>2</v>
      </c>
      <c r="FM40" s="12">
        <v>100000</v>
      </c>
      <c r="FN40" s="12">
        <v>0</v>
      </c>
      <c r="FO40" s="12">
        <v>100000</v>
      </c>
      <c r="FP40" s="13"/>
      <c r="FQ40" s="12">
        <v>0</v>
      </c>
      <c r="FR40" s="12">
        <v>0</v>
      </c>
      <c r="FS40" s="12">
        <v>0</v>
      </c>
      <c r="FT40" s="12">
        <v>0</v>
      </c>
      <c r="FU40" s="13"/>
      <c r="FV40" s="12">
        <v>0</v>
      </c>
      <c r="FW40" s="12">
        <v>0</v>
      </c>
      <c r="FX40" s="12">
        <v>0</v>
      </c>
      <c r="FY40" s="12">
        <v>0</v>
      </c>
      <c r="FZ40" s="13"/>
      <c r="GA40" s="12">
        <v>0</v>
      </c>
      <c r="GB40" s="12">
        <v>0</v>
      </c>
      <c r="GC40" s="12">
        <v>0</v>
      </c>
      <c r="GD40" s="12">
        <v>0</v>
      </c>
      <c r="GE40" s="13"/>
      <c r="GF40" s="12">
        <v>63</v>
      </c>
      <c r="GG40" s="12">
        <v>50400</v>
      </c>
      <c r="GH40" s="12">
        <v>0</v>
      </c>
      <c r="GI40" s="12">
        <v>50400</v>
      </c>
      <c r="GJ40" s="13"/>
      <c r="GK40" s="12">
        <v>558</v>
      </c>
      <c r="GL40" s="12">
        <v>167400</v>
      </c>
      <c r="GM40" s="12">
        <v>0</v>
      </c>
      <c r="GN40" s="12">
        <v>167400</v>
      </c>
      <c r="GO40" s="13"/>
      <c r="GP40" s="12">
        <v>0</v>
      </c>
      <c r="GQ40" s="12">
        <v>17000</v>
      </c>
      <c r="GR40" s="12">
        <v>0</v>
      </c>
      <c r="GS40" s="12">
        <v>17000</v>
      </c>
      <c r="GT40" s="13"/>
      <c r="GU40" s="12">
        <v>1</v>
      </c>
      <c r="GV40" s="12">
        <v>250000</v>
      </c>
      <c r="GW40" s="12">
        <v>0</v>
      </c>
      <c r="GX40" s="12">
        <v>250000</v>
      </c>
      <c r="GY40" s="13"/>
      <c r="GZ40" s="12">
        <v>114</v>
      </c>
      <c r="HA40" s="12">
        <v>570000</v>
      </c>
      <c r="HB40" s="12">
        <v>0</v>
      </c>
      <c r="HC40" s="12">
        <v>570000</v>
      </c>
      <c r="HD40" s="13"/>
      <c r="HE40" s="12">
        <v>0</v>
      </c>
      <c r="HF40" s="12">
        <v>0</v>
      </c>
      <c r="HG40" s="12">
        <v>0</v>
      </c>
      <c r="HH40" s="12">
        <v>0</v>
      </c>
      <c r="HI40" s="13"/>
      <c r="HJ40" s="12">
        <v>51</v>
      </c>
      <c r="HK40" s="12">
        <v>765000</v>
      </c>
      <c r="HL40" s="12">
        <v>0</v>
      </c>
      <c r="HM40" s="12">
        <v>765000</v>
      </c>
      <c r="HN40" s="13"/>
      <c r="HO40" s="12">
        <v>1300</v>
      </c>
      <c r="HP40" s="12">
        <v>377000</v>
      </c>
      <c r="HQ40" s="12">
        <v>0</v>
      </c>
      <c r="HR40" s="12">
        <v>377000</v>
      </c>
      <c r="HS40" s="13"/>
      <c r="HT40" s="12">
        <v>0</v>
      </c>
      <c r="HU40" s="12">
        <v>102000</v>
      </c>
      <c r="HV40" s="12">
        <v>0</v>
      </c>
      <c r="HW40" s="12">
        <v>102000</v>
      </c>
      <c r="HX40" s="13"/>
      <c r="HY40" s="12">
        <v>0</v>
      </c>
      <c r="HZ40" s="12">
        <v>0</v>
      </c>
      <c r="IA40" s="12">
        <v>0</v>
      </c>
      <c r="IB40" s="12">
        <v>0</v>
      </c>
      <c r="IC40" s="13"/>
      <c r="ID40" s="12">
        <v>0</v>
      </c>
      <c r="IE40" s="12">
        <v>0</v>
      </c>
      <c r="IF40" s="12">
        <v>0</v>
      </c>
      <c r="IG40" s="12">
        <v>0</v>
      </c>
      <c r="IH40" s="13"/>
      <c r="II40" s="12">
        <v>0</v>
      </c>
      <c r="IJ40" s="12">
        <v>280900</v>
      </c>
      <c r="IK40" s="12">
        <v>0</v>
      </c>
      <c r="IL40" s="12">
        <v>280900</v>
      </c>
      <c r="IM40" s="13"/>
      <c r="IN40" s="12">
        <v>500</v>
      </c>
      <c r="IO40" s="12">
        <v>11665</v>
      </c>
      <c r="IP40" s="12">
        <v>0</v>
      </c>
      <c r="IQ40" s="12">
        <v>11665</v>
      </c>
      <c r="IR40" s="13"/>
      <c r="IS40" s="12">
        <v>0</v>
      </c>
      <c r="IT40" s="12">
        <v>0</v>
      </c>
      <c r="IU40" s="12">
        <v>0</v>
      </c>
      <c r="IV40" s="12">
        <v>0</v>
      </c>
      <c r="IW40" s="13"/>
      <c r="IX40" s="12"/>
      <c r="IY40" s="12">
        <v>0</v>
      </c>
      <c r="IZ40" s="12">
        <v>0</v>
      </c>
      <c r="JA40" s="12">
        <v>0</v>
      </c>
      <c r="JB40" s="13"/>
      <c r="JC40" s="12">
        <v>0</v>
      </c>
      <c r="JD40" s="12">
        <v>0</v>
      </c>
      <c r="JE40" s="12">
        <v>0</v>
      </c>
      <c r="JF40" s="12">
        <v>0</v>
      </c>
      <c r="JG40" s="13"/>
      <c r="JH40" s="12"/>
      <c r="JI40" s="12">
        <v>0</v>
      </c>
      <c r="JJ40" s="12">
        <v>0</v>
      </c>
      <c r="JK40" s="12">
        <v>0</v>
      </c>
      <c r="JL40" s="13"/>
      <c r="JM40" s="12"/>
      <c r="JN40" s="12">
        <v>0</v>
      </c>
      <c r="JO40" s="12">
        <v>0</v>
      </c>
      <c r="JP40" s="12">
        <v>0</v>
      </c>
      <c r="JQ40" s="13"/>
      <c r="JR40" s="12"/>
      <c r="JS40" s="12">
        <v>2792710</v>
      </c>
      <c r="JT40" s="12">
        <v>0</v>
      </c>
      <c r="JU40" s="12">
        <v>2792710</v>
      </c>
      <c r="JV40" s="13"/>
      <c r="JW40" s="12"/>
      <c r="JX40" s="12">
        <v>0</v>
      </c>
      <c r="JY40" s="12">
        <v>0</v>
      </c>
      <c r="JZ40" s="12">
        <v>0</v>
      </c>
      <c r="KA40" s="13"/>
      <c r="KB40" s="12">
        <v>991.8</v>
      </c>
      <c r="KC40" s="12">
        <v>198360</v>
      </c>
      <c r="KD40" s="12">
        <v>0</v>
      </c>
      <c r="KE40" s="12">
        <v>198360</v>
      </c>
      <c r="KF40" s="13"/>
      <c r="KG40" s="12">
        <v>0</v>
      </c>
      <c r="KH40" s="12">
        <v>0</v>
      </c>
      <c r="KI40" s="12">
        <v>0</v>
      </c>
      <c r="KJ40" s="12">
        <v>0</v>
      </c>
      <c r="KK40" s="13"/>
      <c r="KL40" s="12">
        <v>0</v>
      </c>
      <c r="KM40" s="12">
        <v>0</v>
      </c>
      <c r="KN40" s="12">
        <v>0</v>
      </c>
      <c r="KO40" s="12">
        <v>0</v>
      </c>
      <c r="KP40" s="13"/>
      <c r="KQ40" s="12">
        <v>0</v>
      </c>
      <c r="KR40" s="12">
        <v>0</v>
      </c>
      <c r="KS40" s="12">
        <v>0</v>
      </c>
      <c r="KT40" s="12">
        <v>0</v>
      </c>
      <c r="KU40" s="13"/>
      <c r="KV40" s="12">
        <v>0</v>
      </c>
      <c r="KW40" s="89">
        <v>0</v>
      </c>
      <c r="KX40" s="12">
        <v>0</v>
      </c>
      <c r="KY40" s="12">
        <v>0</v>
      </c>
      <c r="KZ40" s="13"/>
      <c r="LA40" s="12">
        <v>0</v>
      </c>
      <c r="LB40" s="12">
        <v>0</v>
      </c>
      <c r="LC40" s="12">
        <v>0</v>
      </c>
      <c r="LD40" s="12">
        <v>0</v>
      </c>
      <c r="LE40" s="13"/>
      <c r="LF40" s="12">
        <v>0</v>
      </c>
      <c r="LG40" s="12">
        <v>0</v>
      </c>
      <c r="LH40" s="12">
        <v>0</v>
      </c>
      <c r="LI40" s="12">
        <v>0</v>
      </c>
      <c r="LJ40" s="13"/>
      <c r="LK40" s="12">
        <v>0</v>
      </c>
      <c r="LL40" s="12">
        <v>0</v>
      </c>
      <c r="LM40" s="12">
        <v>0</v>
      </c>
      <c r="LN40" s="12">
        <v>0</v>
      </c>
      <c r="LO40" s="13"/>
      <c r="LP40" s="12">
        <v>2993</v>
      </c>
      <c r="LQ40" s="12">
        <v>748250</v>
      </c>
      <c r="LR40" s="12">
        <v>0</v>
      </c>
      <c r="LS40" s="12">
        <v>748250</v>
      </c>
      <c r="LT40" s="13"/>
      <c r="LU40" s="12">
        <v>0</v>
      </c>
      <c r="LV40" s="12">
        <v>0</v>
      </c>
      <c r="LW40" s="12">
        <v>0</v>
      </c>
      <c r="LX40" s="12">
        <v>0</v>
      </c>
      <c r="LY40" s="13"/>
      <c r="LZ40" s="12">
        <v>0</v>
      </c>
      <c r="MA40" s="12">
        <v>0</v>
      </c>
      <c r="MB40" s="12">
        <v>0</v>
      </c>
      <c r="MC40" s="12">
        <v>0</v>
      </c>
      <c r="MD40" s="13"/>
      <c r="ME40" s="12">
        <v>0</v>
      </c>
      <c r="MF40" s="12">
        <v>0</v>
      </c>
      <c r="MG40" s="12">
        <v>0</v>
      </c>
      <c r="MH40" s="12">
        <v>0</v>
      </c>
      <c r="MI40" s="13"/>
      <c r="MJ40" s="12">
        <v>0</v>
      </c>
      <c r="MK40" s="12">
        <v>0</v>
      </c>
      <c r="ML40" s="12">
        <v>0</v>
      </c>
      <c r="MM40" s="12">
        <v>0</v>
      </c>
      <c r="MN40" s="13"/>
      <c r="MO40" s="12">
        <v>22</v>
      </c>
      <c r="MP40" s="12">
        <v>931656</v>
      </c>
      <c r="MQ40" s="12">
        <v>0</v>
      </c>
      <c r="MR40" s="12">
        <v>931656</v>
      </c>
      <c r="MS40" s="13"/>
      <c r="MT40" s="12">
        <v>0</v>
      </c>
      <c r="MU40" s="12">
        <v>0</v>
      </c>
      <c r="MV40" s="12">
        <v>0</v>
      </c>
      <c r="MW40" s="12">
        <v>0</v>
      </c>
      <c r="MX40" s="13"/>
      <c r="MY40" s="12">
        <v>25</v>
      </c>
      <c r="MZ40" s="12">
        <v>62500</v>
      </c>
      <c r="NA40" s="12">
        <v>0</v>
      </c>
      <c r="NB40" s="12">
        <v>62500</v>
      </c>
      <c r="NC40" s="13"/>
      <c r="ND40" s="12">
        <v>0</v>
      </c>
      <c r="NE40" s="12">
        <v>0</v>
      </c>
      <c r="NF40" s="12">
        <v>0</v>
      </c>
      <c r="NG40" s="12">
        <v>0</v>
      </c>
      <c r="NH40" s="13"/>
      <c r="NI40" s="12">
        <v>3149</v>
      </c>
      <c r="NJ40" s="12">
        <v>226728</v>
      </c>
      <c r="NK40" s="12">
        <v>0</v>
      </c>
      <c r="NL40" s="12">
        <v>226728</v>
      </c>
      <c r="NM40" s="13"/>
      <c r="NN40" s="12">
        <v>16</v>
      </c>
      <c r="NO40" s="12">
        <v>160000</v>
      </c>
      <c r="NP40" s="12">
        <v>0</v>
      </c>
      <c r="NQ40" s="12">
        <v>160000</v>
      </c>
      <c r="NR40" s="13"/>
      <c r="NS40" s="12">
        <v>0</v>
      </c>
      <c r="NT40" s="12">
        <v>0</v>
      </c>
      <c r="NU40" s="12">
        <v>0</v>
      </c>
      <c r="NV40" s="12">
        <v>0</v>
      </c>
      <c r="NW40" s="13"/>
      <c r="NX40" s="12">
        <v>0</v>
      </c>
      <c r="NY40" s="12">
        <v>0</v>
      </c>
      <c r="NZ40" s="12">
        <v>0</v>
      </c>
      <c r="OA40" s="12">
        <v>0</v>
      </c>
      <c r="OB40" s="13"/>
      <c r="OC40" s="12">
        <v>0</v>
      </c>
      <c r="OD40" s="12">
        <v>0</v>
      </c>
      <c r="OE40" s="12">
        <v>0</v>
      </c>
      <c r="OF40" s="12">
        <v>0</v>
      </c>
      <c r="OG40" s="13"/>
      <c r="OH40" s="12">
        <v>0</v>
      </c>
      <c r="OI40" s="12">
        <v>0</v>
      </c>
      <c r="OJ40" s="12">
        <v>0</v>
      </c>
      <c r="OK40" s="12">
        <v>0</v>
      </c>
      <c r="OL40" s="13"/>
      <c r="OM40" s="12">
        <v>0</v>
      </c>
      <c r="ON40" s="12">
        <v>0</v>
      </c>
      <c r="OO40" s="12">
        <v>0</v>
      </c>
      <c r="OP40" s="12">
        <v>0</v>
      </c>
      <c r="OQ40" s="13"/>
      <c r="OR40" s="12">
        <v>0</v>
      </c>
      <c r="OS40" s="12">
        <v>0</v>
      </c>
      <c r="OT40" s="12">
        <v>0</v>
      </c>
      <c r="OU40" s="12">
        <v>0</v>
      </c>
      <c r="OV40" s="13"/>
      <c r="OW40" s="12">
        <v>0</v>
      </c>
      <c r="OX40" s="12">
        <v>0</v>
      </c>
      <c r="OY40" s="12">
        <v>0</v>
      </c>
      <c r="OZ40" s="12">
        <v>0</v>
      </c>
      <c r="PA40" s="13"/>
      <c r="PB40" s="12">
        <v>0</v>
      </c>
      <c r="PC40" s="12">
        <v>0</v>
      </c>
      <c r="PD40" s="12">
        <v>0</v>
      </c>
      <c r="PE40" s="12">
        <v>0</v>
      </c>
      <c r="PF40" s="13"/>
      <c r="PG40" s="12">
        <v>0</v>
      </c>
      <c r="PH40" s="12">
        <v>25000</v>
      </c>
      <c r="PI40" s="12">
        <v>0</v>
      </c>
      <c r="PJ40" s="12">
        <v>25000</v>
      </c>
      <c r="PK40" s="13"/>
      <c r="PL40" s="12">
        <v>0</v>
      </c>
      <c r="PM40" s="12">
        <v>0</v>
      </c>
      <c r="PN40" s="12">
        <v>0</v>
      </c>
      <c r="PO40" s="12">
        <v>0</v>
      </c>
      <c r="PP40" s="13"/>
      <c r="PQ40" s="12">
        <v>0</v>
      </c>
      <c r="PR40" s="12">
        <v>0</v>
      </c>
      <c r="PS40" s="12">
        <v>0</v>
      </c>
      <c r="PT40" s="12">
        <v>0</v>
      </c>
      <c r="PU40" s="13"/>
      <c r="PV40" s="12">
        <v>0</v>
      </c>
      <c r="PW40" s="12">
        <v>0</v>
      </c>
      <c r="PX40" s="12">
        <v>0</v>
      </c>
      <c r="PY40" s="12">
        <v>0</v>
      </c>
      <c r="PZ40" s="13"/>
      <c r="QA40" s="12">
        <v>0</v>
      </c>
      <c r="QB40" s="12">
        <v>0</v>
      </c>
      <c r="QC40" s="12">
        <v>0</v>
      </c>
      <c r="QD40" s="12">
        <v>0</v>
      </c>
      <c r="QE40" s="13"/>
      <c r="QF40" s="12">
        <v>0</v>
      </c>
      <c r="QG40" s="12">
        <v>0</v>
      </c>
      <c r="QH40" s="12">
        <v>0</v>
      </c>
      <c r="QI40" s="12">
        <v>0</v>
      </c>
      <c r="QJ40" s="13"/>
      <c r="QK40" s="12">
        <v>0</v>
      </c>
      <c r="QL40" s="12">
        <v>0</v>
      </c>
      <c r="QM40" s="12">
        <v>0</v>
      </c>
      <c r="QN40" s="12">
        <v>0</v>
      </c>
      <c r="QO40" s="13"/>
      <c r="QP40" s="12">
        <v>0</v>
      </c>
      <c r="QQ40" s="12">
        <v>0</v>
      </c>
      <c r="QR40" s="12">
        <v>0</v>
      </c>
      <c r="QS40" s="12">
        <v>0</v>
      </c>
      <c r="QT40" s="13"/>
      <c r="QU40" s="12">
        <v>0</v>
      </c>
      <c r="QV40" s="12">
        <v>65000</v>
      </c>
      <c r="QW40" s="12">
        <v>0</v>
      </c>
      <c r="QX40" s="12">
        <v>65000</v>
      </c>
      <c r="QY40" s="13"/>
      <c r="QZ40" s="12">
        <v>9000</v>
      </c>
      <c r="RA40" s="12">
        <v>45000</v>
      </c>
      <c r="RB40" s="12">
        <v>0</v>
      </c>
      <c r="RC40" s="12">
        <v>45000</v>
      </c>
      <c r="RD40" s="13"/>
      <c r="RE40" s="12">
        <v>28</v>
      </c>
      <c r="RF40" s="12">
        <v>690000</v>
      </c>
      <c r="RG40" s="12">
        <v>0</v>
      </c>
      <c r="RH40" s="12">
        <v>690000</v>
      </c>
      <c r="RI40" s="13"/>
      <c r="RJ40" s="12">
        <v>0</v>
      </c>
      <c r="RK40" s="12">
        <v>132160</v>
      </c>
      <c r="RL40" s="12">
        <v>0</v>
      </c>
      <c r="RM40" s="12">
        <v>132160</v>
      </c>
      <c r="RN40" s="13"/>
      <c r="RO40" s="12">
        <v>0</v>
      </c>
      <c r="RP40" s="12">
        <v>10000</v>
      </c>
      <c r="RQ40" s="12">
        <v>0</v>
      </c>
      <c r="RR40" s="12">
        <v>10000</v>
      </c>
      <c r="RS40" s="13"/>
      <c r="RT40" s="12">
        <v>0</v>
      </c>
      <c r="RU40" s="12">
        <v>100000</v>
      </c>
      <c r="RV40" s="12">
        <v>0</v>
      </c>
      <c r="RW40" s="12">
        <v>100000</v>
      </c>
      <c r="RX40" s="13"/>
      <c r="RY40" s="12">
        <v>0</v>
      </c>
      <c r="RZ40" s="12">
        <v>475000</v>
      </c>
      <c r="SA40" s="12">
        <v>0</v>
      </c>
      <c r="SB40" s="12">
        <v>475000</v>
      </c>
      <c r="SC40" s="13"/>
      <c r="SD40" s="12">
        <v>1</v>
      </c>
      <c r="SE40" s="12">
        <v>100000</v>
      </c>
      <c r="SF40" s="12">
        <v>0</v>
      </c>
      <c r="SG40" s="12">
        <v>100000</v>
      </c>
      <c r="SH40" s="13"/>
      <c r="SI40" s="12">
        <v>1</v>
      </c>
      <c r="SJ40" s="12">
        <v>25000</v>
      </c>
      <c r="SK40" s="12">
        <v>0</v>
      </c>
      <c r="SL40" s="12">
        <v>25000</v>
      </c>
      <c r="SM40" s="13"/>
      <c r="SN40" s="12">
        <v>1</v>
      </c>
      <c r="SO40" s="12">
        <v>600000</v>
      </c>
      <c r="SP40" s="12">
        <v>0</v>
      </c>
      <c r="SQ40" s="12">
        <v>600000</v>
      </c>
      <c r="SR40" s="13"/>
      <c r="SS40" s="12">
        <v>1</v>
      </c>
      <c r="ST40" s="12">
        <v>100000</v>
      </c>
      <c r="SU40" s="12">
        <v>0</v>
      </c>
      <c r="SV40" s="12">
        <v>100000</v>
      </c>
      <c r="SW40" s="13"/>
      <c r="SX40" s="12">
        <v>13</v>
      </c>
      <c r="SY40" s="12">
        <v>325000</v>
      </c>
      <c r="SZ40" s="12">
        <v>0</v>
      </c>
      <c r="TA40" s="12">
        <v>325000</v>
      </c>
      <c r="TB40" s="13"/>
      <c r="TC40" s="12">
        <v>13</v>
      </c>
      <c r="TD40" s="12">
        <v>156000</v>
      </c>
      <c r="TE40" s="12">
        <v>0</v>
      </c>
      <c r="TF40" s="12">
        <v>156000</v>
      </c>
      <c r="TG40" s="13"/>
      <c r="TH40" s="12">
        <v>128</v>
      </c>
      <c r="TI40" s="12">
        <v>128000</v>
      </c>
      <c r="TJ40" s="12">
        <v>0</v>
      </c>
      <c r="TK40" s="12">
        <v>128000</v>
      </c>
      <c r="TL40" s="13"/>
      <c r="TM40" s="12">
        <v>3923137.5792731219</v>
      </c>
      <c r="TN40" s="12">
        <v>10378985.90199866</v>
      </c>
      <c r="TO40" s="12">
        <v>0</v>
      </c>
      <c r="TP40" s="12">
        <v>10378985.90199866</v>
      </c>
      <c r="TQ40" s="13"/>
      <c r="TR40" s="12">
        <v>0</v>
      </c>
      <c r="TS40" s="12">
        <v>0</v>
      </c>
      <c r="TT40" s="12">
        <v>0</v>
      </c>
      <c r="TU40" s="12">
        <v>0</v>
      </c>
      <c r="TV40" s="13"/>
      <c r="TW40" s="12">
        <v>0</v>
      </c>
      <c r="TX40" s="12">
        <v>0</v>
      </c>
      <c r="TY40" s="12">
        <v>0</v>
      </c>
      <c r="TZ40" s="12">
        <v>0</v>
      </c>
      <c r="UA40" s="13"/>
      <c r="UB40" s="12">
        <v>1</v>
      </c>
      <c r="UC40" s="12">
        <v>134042.5</v>
      </c>
      <c r="UD40" s="12">
        <v>0</v>
      </c>
      <c r="UE40" s="12">
        <v>134042.5</v>
      </c>
      <c r="UF40" s="13"/>
      <c r="UG40" s="12">
        <v>0</v>
      </c>
      <c r="UH40" s="12">
        <v>0</v>
      </c>
      <c r="UI40" s="12">
        <v>0</v>
      </c>
      <c r="UJ40" s="12">
        <v>0</v>
      </c>
      <c r="UK40" s="13"/>
      <c r="UL40" s="12">
        <v>0</v>
      </c>
      <c r="UM40" s="12">
        <v>0</v>
      </c>
      <c r="UN40" s="12">
        <v>0</v>
      </c>
      <c r="UO40" s="12">
        <v>0</v>
      </c>
      <c r="UP40" s="13"/>
      <c r="UQ40" s="12">
        <v>0</v>
      </c>
      <c r="UR40" s="12">
        <v>1575000</v>
      </c>
      <c r="US40" s="12">
        <v>0</v>
      </c>
      <c r="UT40" s="12">
        <v>1575000</v>
      </c>
      <c r="UU40" s="13"/>
      <c r="UV40" s="12">
        <v>0</v>
      </c>
      <c r="UW40" s="12">
        <v>1400250</v>
      </c>
      <c r="UX40" s="12">
        <v>0</v>
      </c>
      <c r="UY40" s="12">
        <v>1400250</v>
      </c>
      <c r="UZ40" s="13"/>
      <c r="VA40" s="12">
        <v>0</v>
      </c>
      <c r="VB40" s="12">
        <v>0</v>
      </c>
      <c r="VC40" s="12">
        <v>0</v>
      </c>
      <c r="VD40" s="12">
        <v>0</v>
      </c>
      <c r="VE40" s="13"/>
      <c r="VF40" s="12">
        <v>0</v>
      </c>
      <c r="VG40" s="12">
        <v>0</v>
      </c>
      <c r="VH40" s="12">
        <v>0</v>
      </c>
      <c r="VI40" s="12">
        <v>0</v>
      </c>
      <c r="VJ40" s="13"/>
      <c r="VK40" s="12">
        <v>0</v>
      </c>
      <c r="VL40" s="12">
        <v>28841067.401998661</v>
      </c>
      <c r="VM40" s="12">
        <v>0</v>
      </c>
      <c r="VN40" s="12">
        <v>28841067.401998661</v>
      </c>
      <c r="VO40" s="13"/>
    </row>
    <row r="41" spans="1:588" ht="16.5" hidden="1">
      <c r="A41" s="10">
        <v>35</v>
      </c>
      <c r="B41" s="11" t="s">
        <v>37</v>
      </c>
      <c r="C41" s="12">
        <v>15</v>
      </c>
      <c r="D41" s="12">
        <v>40320</v>
      </c>
      <c r="E41" s="12">
        <v>0</v>
      </c>
      <c r="F41" s="12">
        <v>40320</v>
      </c>
      <c r="G41" s="13"/>
      <c r="H41" s="12">
        <v>0</v>
      </c>
      <c r="I41" s="12">
        <v>0</v>
      </c>
      <c r="J41" s="12">
        <v>0</v>
      </c>
      <c r="K41" s="12">
        <v>0</v>
      </c>
      <c r="L41" s="13"/>
      <c r="M41" s="12">
        <v>0</v>
      </c>
      <c r="N41" s="12">
        <v>0</v>
      </c>
      <c r="O41" s="12">
        <v>0</v>
      </c>
      <c r="P41" s="12">
        <v>0</v>
      </c>
      <c r="Q41" s="13"/>
      <c r="R41" s="12">
        <v>1</v>
      </c>
      <c r="S41" s="12">
        <v>15000</v>
      </c>
      <c r="T41" s="12">
        <v>0</v>
      </c>
      <c r="U41" s="12">
        <v>15000</v>
      </c>
      <c r="V41" s="13"/>
      <c r="W41" s="12">
        <v>0</v>
      </c>
      <c r="X41" s="12">
        <v>0</v>
      </c>
      <c r="Y41" s="12">
        <v>0</v>
      </c>
      <c r="Z41" s="12">
        <v>0</v>
      </c>
      <c r="AA41" s="13"/>
      <c r="AB41" s="12">
        <v>0</v>
      </c>
      <c r="AC41" s="12">
        <v>0</v>
      </c>
      <c r="AD41" s="12">
        <v>0</v>
      </c>
      <c r="AE41" s="12">
        <v>0</v>
      </c>
      <c r="AF41" s="13"/>
      <c r="AG41" s="12">
        <v>0</v>
      </c>
      <c r="AH41" s="12">
        <v>1240000</v>
      </c>
      <c r="AI41" s="12">
        <v>0</v>
      </c>
      <c r="AJ41" s="12">
        <v>1240000</v>
      </c>
      <c r="AK41" s="13"/>
      <c r="AL41" s="12">
        <v>48</v>
      </c>
      <c r="AM41" s="12">
        <v>96000</v>
      </c>
      <c r="AN41" s="12">
        <v>0</v>
      </c>
      <c r="AO41" s="12">
        <v>96000</v>
      </c>
      <c r="AP41" s="13"/>
      <c r="AQ41" s="12">
        <v>514</v>
      </c>
      <c r="AR41" s="12">
        <v>1285000</v>
      </c>
      <c r="AS41" s="12">
        <v>0</v>
      </c>
      <c r="AT41" s="12">
        <v>1285000</v>
      </c>
      <c r="AU41" s="13"/>
      <c r="AV41" s="12">
        <v>53</v>
      </c>
      <c r="AW41" s="12">
        <v>371000</v>
      </c>
      <c r="AX41" s="12">
        <v>0</v>
      </c>
      <c r="AY41" s="12">
        <v>371000</v>
      </c>
      <c r="AZ41" s="13"/>
      <c r="BA41" s="12">
        <v>0</v>
      </c>
      <c r="BB41" s="12">
        <v>0</v>
      </c>
      <c r="BC41" s="12">
        <v>0</v>
      </c>
      <c r="BD41" s="12">
        <v>0</v>
      </c>
      <c r="BE41" s="13"/>
      <c r="BF41" s="12">
        <v>86</v>
      </c>
      <c r="BG41" s="12">
        <v>68800</v>
      </c>
      <c r="BH41" s="12">
        <v>0</v>
      </c>
      <c r="BI41" s="12">
        <v>68800</v>
      </c>
      <c r="BJ41" s="13"/>
      <c r="BK41" s="12">
        <v>224</v>
      </c>
      <c r="BL41" s="12">
        <v>168000</v>
      </c>
      <c r="BM41" s="12">
        <v>0</v>
      </c>
      <c r="BN41" s="12">
        <v>168000</v>
      </c>
      <c r="BO41" s="13"/>
      <c r="BP41" s="12">
        <v>34</v>
      </c>
      <c r="BQ41" s="12">
        <v>510000</v>
      </c>
      <c r="BR41" s="12">
        <v>0</v>
      </c>
      <c r="BS41" s="12">
        <v>510000</v>
      </c>
      <c r="BT41" s="13"/>
      <c r="BU41" s="12">
        <v>0</v>
      </c>
      <c r="BV41" s="12">
        <v>0</v>
      </c>
      <c r="BW41" s="12">
        <v>0</v>
      </c>
      <c r="BX41" s="12">
        <v>0</v>
      </c>
      <c r="BY41" s="13"/>
      <c r="BZ41" s="12">
        <v>0</v>
      </c>
      <c r="CA41" s="12">
        <v>0</v>
      </c>
      <c r="CB41" s="12">
        <v>0</v>
      </c>
      <c r="CC41" s="12">
        <v>0</v>
      </c>
      <c r="CD41" s="13"/>
      <c r="CE41" s="12">
        <v>0</v>
      </c>
      <c r="CF41" s="12">
        <v>0</v>
      </c>
      <c r="CG41" s="12">
        <v>0</v>
      </c>
      <c r="CH41" s="12">
        <v>0</v>
      </c>
      <c r="CI41" s="13"/>
      <c r="CJ41" s="12">
        <v>0</v>
      </c>
      <c r="CK41" s="12">
        <v>0</v>
      </c>
      <c r="CL41" s="12">
        <v>0</v>
      </c>
      <c r="CM41" s="12">
        <v>0</v>
      </c>
      <c r="CN41" s="13"/>
      <c r="CO41" s="12">
        <v>0</v>
      </c>
      <c r="CP41" s="12">
        <v>0</v>
      </c>
      <c r="CQ41" s="12">
        <v>0</v>
      </c>
      <c r="CR41" s="12">
        <v>0</v>
      </c>
      <c r="CS41" s="13"/>
      <c r="CT41" s="12">
        <v>0</v>
      </c>
      <c r="CU41" s="12">
        <v>0</v>
      </c>
      <c r="CV41" s="12">
        <v>0</v>
      </c>
      <c r="CW41" s="12">
        <v>0</v>
      </c>
      <c r="CX41" s="13"/>
      <c r="CY41" s="12">
        <v>0</v>
      </c>
      <c r="CZ41" s="12">
        <v>0</v>
      </c>
      <c r="DA41" s="12">
        <v>0</v>
      </c>
      <c r="DB41" s="12">
        <v>0</v>
      </c>
      <c r="DC41" s="13"/>
      <c r="DD41" s="12">
        <v>0</v>
      </c>
      <c r="DE41" s="12">
        <v>0</v>
      </c>
      <c r="DF41" s="12">
        <v>0</v>
      </c>
      <c r="DG41" s="12">
        <v>0</v>
      </c>
      <c r="DH41" s="13"/>
      <c r="DI41" s="12">
        <v>0</v>
      </c>
      <c r="DJ41" s="12">
        <v>0</v>
      </c>
      <c r="DK41" s="12">
        <v>0</v>
      </c>
      <c r="DL41" s="12">
        <v>0</v>
      </c>
      <c r="DM41" s="13"/>
      <c r="DN41" s="12">
        <v>18</v>
      </c>
      <c r="DO41" s="12">
        <v>1800000</v>
      </c>
      <c r="DP41" s="12">
        <v>0</v>
      </c>
      <c r="DQ41" s="12">
        <v>1800000</v>
      </c>
      <c r="DR41" s="13"/>
      <c r="DS41" s="12">
        <v>0</v>
      </c>
      <c r="DT41" s="12">
        <v>0</v>
      </c>
      <c r="DU41" s="12">
        <v>0</v>
      </c>
      <c r="DV41" s="12">
        <v>0</v>
      </c>
      <c r="DW41" s="13"/>
      <c r="DX41" s="12">
        <v>0</v>
      </c>
      <c r="DY41" s="12">
        <v>170000</v>
      </c>
      <c r="DZ41" s="12">
        <v>0</v>
      </c>
      <c r="EA41" s="12">
        <v>170000</v>
      </c>
      <c r="EB41" s="13"/>
      <c r="EC41" s="12">
        <v>0</v>
      </c>
      <c r="ED41" s="12">
        <v>0</v>
      </c>
      <c r="EE41" s="12">
        <v>0</v>
      </c>
      <c r="EF41" s="12">
        <v>0</v>
      </c>
      <c r="EG41" s="13"/>
      <c r="EH41" s="12">
        <v>0</v>
      </c>
      <c r="EI41" s="12">
        <v>0</v>
      </c>
      <c r="EJ41" s="12">
        <v>0</v>
      </c>
      <c r="EK41" s="12">
        <v>0</v>
      </c>
      <c r="EL41" s="13"/>
      <c r="EM41" s="12">
        <v>0</v>
      </c>
      <c r="EN41" s="12">
        <v>125000</v>
      </c>
      <c r="EO41" s="12">
        <v>0</v>
      </c>
      <c r="EP41" s="12">
        <v>125000</v>
      </c>
      <c r="EQ41" s="13"/>
      <c r="ER41" s="12">
        <v>1</v>
      </c>
      <c r="ES41" s="12">
        <v>200000</v>
      </c>
      <c r="ET41" s="12">
        <v>0</v>
      </c>
      <c r="EU41" s="12">
        <v>200000</v>
      </c>
      <c r="EV41" s="13"/>
      <c r="EW41" s="12">
        <v>1</v>
      </c>
      <c r="EX41" s="12">
        <v>50000</v>
      </c>
      <c r="EY41" s="12">
        <v>0</v>
      </c>
      <c r="EZ41" s="12">
        <v>50000</v>
      </c>
      <c r="FA41" s="13"/>
      <c r="FB41" s="12">
        <v>1</v>
      </c>
      <c r="FC41" s="12">
        <v>50000</v>
      </c>
      <c r="FD41" s="12">
        <v>0</v>
      </c>
      <c r="FE41" s="12">
        <v>50000</v>
      </c>
      <c r="FF41" s="13"/>
      <c r="FG41" s="12">
        <v>10</v>
      </c>
      <c r="FH41" s="12">
        <v>500000</v>
      </c>
      <c r="FI41" s="12">
        <v>0</v>
      </c>
      <c r="FJ41" s="12">
        <v>500000</v>
      </c>
      <c r="FK41" s="13"/>
      <c r="FL41" s="12">
        <v>1</v>
      </c>
      <c r="FM41" s="12">
        <v>50000</v>
      </c>
      <c r="FN41" s="12">
        <v>0</v>
      </c>
      <c r="FO41" s="12">
        <v>50000</v>
      </c>
      <c r="FP41" s="13"/>
      <c r="FQ41" s="12">
        <v>0</v>
      </c>
      <c r="FR41" s="12">
        <v>0</v>
      </c>
      <c r="FS41" s="12">
        <v>0</v>
      </c>
      <c r="FT41" s="12">
        <v>0</v>
      </c>
      <c r="FU41" s="13"/>
      <c r="FV41" s="12">
        <v>0</v>
      </c>
      <c r="FW41" s="12">
        <v>0</v>
      </c>
      <c r="FX41" s="12">
        <v>0</v>
      </c>
      <c r="FY41" s="12">
        <v>0</v>
      </c>
      <c r="FZ41" s="13"/>
      <c r="GA41" s="12">
        <v>0</v>
      </c>
      <c r="GB41" s="12">
        <v>0</v>
      </c>
      <c r="GC41" s="12">
        <v>0</v>
      </c>
      <c r="GD41" s="12">
        <v>0</v>
      </c>
      <c r="GE41" s="13"/>
      <c r="GF41" s="12">
        <v>88</v>
      </c>
      <c r="GG41" s="12">
        <v>80000</v>
      </c>
      <c r="GH41" s="12">
        <v>0</v>
      </c>
      <c r="GI41" s="12">
        <v>80000</v>
      </c>
      <c r="GJ41" s="13"/>
      <c r="GK41" s="12">
        <v>654</v>
      </c>
      <c r="GL41" s="12">
        <v>196200</v>
      </c>
      <c r="GM41" s="12">
        <v>0</v>
      </c>
      <c r="GN41" s="12">
        <v>196200</v>
      </c>
      <c r="GO41" s="13"/>
      <c r="GP41" s="12">
        <v>0</v>
      </c>
      <c r="GQ41" s="12">
        <v>17000</v>
      </c>
      <c r="GR41" s="12">
        <v>0</v>
      </c>
      <c r="GS41" s="12">
        <v>17000</v>
      </c>
      <c r="GT41" s="13"/>
      <c r="GU41" s="12">
        <v>1</v>
      </c>
      <c r="GV41" s="12">
        <v>250000</v>
      </c>
      <c r="GW41" s="12">
        <v>0</v>
      </c>
      <c r="GX41" s="12">
        <v>250000</v>
      </c>
      <c r="GY41" s="13"/>
      <c r="GZ41" s="12">
        <v>183</v>
      </c>
      <c r="HA41" s="12">
        <v>915000</v>
      </c>
      <c r="HB41" s="12">
        <v>0</v>
      </c>
      <c r="HC41" s="12">
        <v>915000</v>
      </c>
      <c r="HD41" s="13"/>
      <c r="HE41" s="12">
        <v>0</v>
      </c>
      <c r="HF41" s="12">
        <v>0</v>
      </c>
      <c r="HG41" s="12">
        <v>0</v>
      </c>
      <c r="HH41" s="12">
        <v>0</v>
      </c>
      <c r="HI41" s="13"/>
      <c r="HJ41" s="12">
        <v>92</v>
      </c>
      <c r="HK41" s="12">
        <v>1380000</v>
      </c>
      <c r="HL41" s="12">
        <v>0</v>
      </c>
      <c r="HM41" s="12">
        <v>1380000</v>
      </c>
      <c r="HN41" s="13"/>
      <c r="HO41" s="12">
        <v>1300</v>
      </c>
      <c r="HP41" s="12">
        <v>377000</v>
      </c>
      <c r="HQ41" s="12">
        <v>0</v>
      </c>
      <c r="HR41" s="12">
        <v>377000</v>
      </c>
      <c r="HS41" s="13"/>
      <c r="HT41" s="12">
        <v>0</v>
      </c>
      <c r="HU41" s="12">
        <v>94000</v>
      </c>
      <c r="HV41" s="12">
        <v>0</v>
      </c>
      <c r="HW41" s="12">
        <v>94000</v>
      </c>
      <c r="HX41" s="13"/>
      <c r="HY41" s="12">
        <v>0</v>
      </c>
      <c r="HZ41" s="12">
        <v>0</v>
      </c>
      <c r="IA41" s="12">
        <v>0</v>
      </c>
      <c r="IB41" s="12">
        <v>0</v>
      </c>
      <c r="IC41" s="13"/>
      <c r="ID41" s="12">
        <v>0</v>
      </c>
      <c r="IE41" s="12">
        <v>0</v>
      </c>
      <c r="IF41" s="12">
        <v>0</v>
      </c>
      <c r="IG41" s="12">
        <v>0</v>
      </c>
      <c r="IH41" s="13"/>
      <c r="II41" s="12">
        <v>0</v>
      </c>
      <c r="IJ41" s="12">
        <v>133400</v>
      </c>
      <c r="IK41" s="12">
        <v>0</v>
      </c>
      <c r="IL41" s="12">
        <v>133400</v>
      </c>
      <c r="IM41" s="13"/>
      <c r="IN41" s="12">
        <v>300</v>
      </c>
      <c r="IO41" s="12">
        <v>6998.9999999999991</v>
      </c>
      <c r="IP41" s="12">
        <v>0</v>
      </c>
      <c r="IQ41" s="12">
        <v>6998.9999999999991</v>
      </c>
      <c r="IR41" s="13"/>
      <c r="IS41" s="12">
        <v>0</v>
      </c>
      <c r="IT41" s="12">
        <v>0</v>
      </c>
      <c r="IU41" s="12">
        <v>0</v>
      </c>
      <c r="IV41" s="12">
        <v>0</v>
      </c>
      <c r="IW41" s="13"/>
      <c r="IX41" s="12"/>
      <c r="IY41" s="12">
        <v>0</v>
      </c>
      <c r="IZ41" s="12">
        <v>0</v>
      </c>
      <c r="JA41" s="12">
        <v>0</v>
      </c>
      <c r="JB41" s="13"/>
      <c r="JC41" s="12">
        <v>0</v>
      </c>
      <c r="JD41" s="12">
        <v>0</v>
      </c>
      <c r="JE41" s="12">
        <v>0</v>
      </c>
      <c r="JF41" s="12">
        <v>0</v>
      </c>
      <c r="JG41" s="13"/>
      <c r="JH41" s="12"/>
      <c r="JI41" s="12">
        <v>0</v>
      </c>
      <c r="JJ41" s="12">
        <v>0</v>
      </c>
      <c r="JK41" s="12">
        <v>0</v>
      </c>
      <c r="JL41" s="13"/>
      <c r="JM41" s="12"/>
      <c r="JN41" s="12">
        <v>0</v>
      </c>
      <c r="JO41" s="12">
        <v>0</v>
      </c>
      <c r="JP41" s="12">
        <v>0</v>
      </c>
      <c r="JQ41" s="13"/>
      <c r="JR41" s="12"/>
      <c r="JS41" s="12">
        <v>2457070</v>
      </c>
      <c r="JT41" s="12">
        <v>0</v>
      </c>
      <c r="JU41" s="12">
        <v>2457070</v>
      </c>
      <c r="JV41" s="13"/>
      <c r="JW41" s="12"/>
      <c r="JX41" s="12">
        <v>0</v>
      </c>
      <c r="JY41" s="12">
        <v>0</v>
      </c>
      <c r="JZ41" s="12">
        <v>0</v>
      </c>
      <c r="KA41" s="13"/>
      <c r="KB41" s="12">
        <v>888</v>
      </c>
      <c r="KC41" s="12">
        <v>177600</v>
      </c>
      <c r="KD41" s="12">
        <v>0</v>
      </c>
      <c r="KE41" s="12">
        <v>177600</v>
      </c>
      <c r="KF41" s="13"/>
      <c r="KG41" s="12">
        <v>0</v>
      </c>
      <c r="KH41" s="12">
        <v>0</v>
      </c>
      <c r="KI41" s="12">
        <v>0</v>
      </c>
      <c r="KJ41" s="12">
        <v>0</v>
      </c>
      <c r="KK41" s="13"/>
      <c r="KL41" s="12">
        <v>0</v>
      </c>
      <c r="KM41" s="12">
        <v>0</v>
      </c>
      <c r="KN41" s="12">
        <v>0</v>
      </c>
      <c r="KO41" s="12">
        <v>0</v>
      </c>
      <c r="KP41" s="13"/>
      <c r="KQ41" s="12">
        <v>0</v>
      </c>
      <c r="KR41" s="12">
        <v>0</v>
      </c>
      <c r="KS41" s="12">
        <v>0</v>
      </c>
      <c r="KT41" s="12">
        <v>0</v>
      </c>
      <c r="KU41" s="13"/>
      <c r="KV41" s="12">
        <v>0</v>
      </c>
      <c r="KW41" s="89">
        <v>0</v>
      </c>
      <c r="KX41" s="12">
        <v>0</v>
      </c>
      <c r="KY41" s="12">
        <v>0</v>
      </c>
      <c r="KZ41" s="13"/>
      <c r="LA41" s="12">
        <v>0</v>
      </c>
      <c r="LB41" s="12">
        <v>0</v>
      </c>
      <c r="LC41" s="12">
        <v>0</v>
      </c>
      <c r="LD41" s="12">
        <v>0</v>
      </c>
      <c r="LE41" s="13"/>
      <c r="LF41" s="12">
        <v>0</v>
      </c>
      <c r="LG41" s="12">
        <v>0</v>
      </c>
      <c r="LH41" s="12">
        <v>0</v>
      </c>
      <c r="LI41" s="12">
        <v>0</v>
      </c>
      <c r="LJ41" s="13"/>
      <c r="LK41" s="12">
        <v>0</v>
      </c>
      <c r="LL41" s="12">
        <v>0</v>
      </c>
      <c r="LM41" s="12">
        <v>0</v>
      </c>
      <c r="LN41" s="12">
        <v>0</v>
      </c>
      <c r="LO41" s="13"/>
      <c r="LP41" s="12">
        <v>2885</v>
      </c>
      <c r="LQ41" s="12">
        <v>721250</v>
      </c>
      <c r="LR41" s="12">
        <v>0</v>
      </c>
      <c r="LS41" s="12">
        <v>721250</v>
      </c>
      <c r="LT41" s="13"/>
      <c r="LU41" s="12">
        <v>0</v>
      </c>
      <c r="LV41" s="12">
        <v>0</v>
      </c>
      <c r="LW41" s="12">
        <v>0</v>
      </c>
      <c r="LX41" s="12">
        <v>0</v>
      </c>
      <c r="LY41" s="13"/>
      <c r="LZ41" s="12">
        <v>0</v>
      </c>
      <c r="MA41" s="12">
        <v>0</v>
      </c>
      <c r="MB41" s="12">
        <v>0</v>
      </c>
      <c r="MC41" s="12">
        <v>0</v>
      </c>
      <c r="MD41" s="13"/>
      <c r="ME41" s="12">
        <v>0</v>
      </c>
      <c r="MF41" s="12">
        <v>0</v>
      </c>
      <c r="MG41" s="12">
        <v>0</v>
      </c>
      <c r="MH41" s="12">
        <v>0</v>
      </c>
      <c r="MI41" s="13"/>
      <c r="MJ41" s="12">
        <v>0</v>
      </c>
      <c r="MK41" s="12">
        <v>0</v>
      </c>
      <c r="ML41" s="12">
        <v>0</v>
      </c>
      <c r="MM41" s="12">
        <v>0</v>
      </c>
      <c r="MN41" s="13"/>
      <c r="MO41" s="12">
        <v>34</v>
      </c>
      <c r="MP41" s="12">
        <v>1439832</v>
      </c>
      <c r="MQ41" s="12">
        <v>0</v>
      </c>
      <c r="MR41" s="12">
        <v>1439832</v>
      </c>
      <c r="MS41" s="13"/>
      <c r="MT41" s="12">
        <v>0</v>
      </c>
      <c r="MU41" s="12">
        <v>0</v>
      </c>
      <c r="MV41" s="12">
        <v>0</v>
      </c>
      <c r="MW41" s="12">
        <v>0</v>
      </c>
      <c r="MX41" s="13"/>
      <c r="MY41" s="12">
        <v>25</v>
      </c>
      <c r="MZ41" s="12">
        <v>62500</v>
      </c>
      <c r="NA41" s="12">
        <v>0</v>
      </c>
      <c r="NB41" s="12">
        <v>62500</v>
      </c>
      <c r="NC41" s="13"/>
      <c r="ND41" s="12">
        <v>0</v>
      </c>
      <c r="NE41" s="12">
        <v>0</v>
      </c>
      <c r="NF41" s="12">
        <v>0</v>
      </c>
      <c r="NG41" s="12">
        <v>0</v>
      </c>
      <c r="NH41" s="13"/>
      <c r="NI41" s="12">
        <v>3547</v>
      </c>
      <c r="NJ41" s="12">
        <v>255334</v>
      </c>
      <c r="NK41" s="12">
        <v>0</v>
      </c>
      <c r="NL41" s="12">
        <v>255334</v>
      </c>
      <c r="NM41" s="13"/>
      <c r="NN41" s="12">
        <v>19</v>
      </c>
      <c r="NO41" s="12">
        <v>190000</v>
      </c>
      <c r="NP41" s="12">
        <v>0</v>
      </c>
      <c r="NQ41" s="12">
        <v>190000</v>
      </c>
      <c r="NR41" s="13"/>
      <c r="NS41" s="12">
        <v>0</v>
      </c>
      <c r="NT41" s="12">
        <v>0</v>
      </c>
      <c r="NU41" s="12">
        <v>0</v>
      </c>
      <c r="NV41" s="12">
        <v>0</v>
      </c>
      <c r="NW41" s="13"/>
      <c r="NX41" s="12">
        <v>0</v>
      </c>
      <c r="NY41" s="12">
        <v>0</v>
      </c>
      <c r="NZ41" s="12">
        <v>0</v>
      </c>
      <c r="OA41" s="12">
        <v>0</v>
      </c>
      <c r="OB41" s="13"/>
      <c r="OC41" s="12">
        <v>0</v>
      </c>
      <c r="OD41" s="12">
        <v>0</v>
      </c>
      <c r="OE41" s="12">
        <v>0</v>
      </c>
      <c r="OF41" s="12">
        <v>0</v>
      </c>
      <c r="OG41" s="13"/>
      <c r="OH41" s="12">
        <v>0</v>
      </c>
      <c r="OI41" s="12">
        <v>0</v>
      </c>
      <c r="OJ41" s="12">
        <v>0</v>
      </c>
      <c r="OK41" s="12">
        <v>0</v>
      </c>
      <c r="OL41" s="13"/>
      <c r="OM41" s="12">
        <v>0</v>
      </c>
      <c r="ON41" s="12">
        <v>0</v>
      </c>
      <c r="OO41" s="12">
        <v>0</v>
      </c>
      <c r="OP41" s="12">
        <v>0</v>
      </c>
      <c r="OQ41" s="13"/>
      <c r="OR41" s="12">
        <v>0</v>
      </c>
      <c r="OS41" s="12">
        <v>0</v>
      </c>
      <c r="OT41" s="12">
        <v>0</v>
      </c>
      <c r="OU41" s="12">
        <v>0</v>
      </c>
      <c r="OV41" s="13"/>
      <c r="OW41" s="12">
        <v>0</v>
      </c>
      <c r="OX41" s="12">
        <v>0</v>
      </c>
      <c r="OY41" s="12">
        <v>0</v>
      </c>
      <c r="OZ41" s="12">
        <v>0</v>
      </c>
      <c r="PA41" s="13"/>
      <c r="PB41" s="12">
        <v>0</v>
      </c>
      <c r="PC41" s="12">
        <v>0</v>
      </c>
      <c r="PD41" s="12">
        <v>0</v>
      </c>
      <c r="PE41" s="12">
        <v>0</v>
      </c>
      <c r="PF41" s="13"/>
      <c r="PG41" s="12">
        <v>0</v>
      </c>
      <c r="PH41" s="12">
        <v>25000</v>
      </c>
      <c r="PI41" s="12">
        <v>0</v>
      </c>
      <c r="PJ41" s="12">
        <v>25000</v>
      </c>
      <c r="PK41" s="13"/>
      <c r="PL41" s="12">
        <v>0</v>
      </c>
      <c r="PM41" s="12">
        <v>0</v>
      </c>
      <c r="PN41" s="12">
        <v>0</v>
      </c>
      <c r="PO41" s="12">
        <v>0</v>
      </c>
      <c r="PP41" s="13"/>
      <c r="PQ41" s="12">
        <v>0</v>
      </c>
      <c r="PR41" s="12">
        <v>0</v>
      </c>
      <c r="PS41" s="12">
        <v>0</v>
      </c>
      <c r="PT41" s="12">
        <v>0</v>
      </c>
      <c r="PU41" s="13"/>
      <c r="PV41" s="12">
        <v>0</v>
      </c>
      <c r="PW41" s="12">
        <v>0</v>
      </c>
      <c r="PX41" s="12">
        <v>0</v>
      </c>
      <c r="PY41" s="12">
        <v>0</v>
      </c>
      <c r="PZ41" s="13"/>
      <c r="QA41" s="12">
        <v>0</v>
      </c>
      <c r="QB41" s="12">
        <v>0</v>
      </c>
      <c r="QC41" s="12">
        <v>0</v>
      </c>
      <c r="QD41" s="12">
        <v>0</v>
      </c>
      <c r="QE41" s="13"/>
      <c r="QF41" s="12">
        <v>0</v>
      </c>
      <c r="QG41" s="12">
        <v>0</v>
      </c>
      <c r="QH41" s="12">
        <v>0</v>
      </c>
      <c r="QI41" s="12">
        <v>0</v>
      </c>
      <c r="QJ41" s="13"/>
      <c r="QK41" s="12">
        <v>0</v>
      </c>
      <c r="QL41" s="12">
        <v>0</v>
      </c>
      <c r="QM41" s="12">
        <v>0</v>
      </c>
      <c r="QN41" s="12">
        <v>0</v>
      </c>
      <c r="QO41" s="13"/>
      <c r="QP41" s="12">
        <v>0</v>
      </c>
      <c r="QQ41" s="12">
        <v>0</v>
      </c>
      <c r="QR41" s="12">
        <v>0</v>
      </c>
      <c r="QS41" s="12">
        <v>0</v>
      </c>
      <c r="QT41" s="13"/>
      <c r="QU41" s="12">
        <v>0</v>
      </c>
      <c r="QV41" s="12">
        <v>70000</v>
      </c>
      <c r="QW41" s="12">
        <v>0</v>
      </c>
      <c r="QX41" s="12">
        <v>70000</v>
      </c>
      <c r="QY41" s="13"/>
      <c r="QZ41" s="12">
        <v>10000</v>
      </c>
      <c r="RA41" s="12">
        <v>50000</v>
      </c>
      <c r="RB41" s="12">
        <v>0</v>
      </c>
      <c r="RC41" s="12">
        <v>50000</v>
      </c>
      <c r="RD41" s="13"/>
      <c r="RE41" s="12">
        <v>24</v>
      </c>
      <c r="RF41" s="12">
        <v>610000</v>
      </c>
      <c r="RG41" s="12">
        <v>0</v>
      </c>
      <c r="RH41" s="12">
        <v>610000</v>
      </c>
      <c r="RI41" s="13"/>
      <c r="RJ41" s="12">
        <v>0</v>
      </c>
      <c r="RK41" s="12">
        <v>86730</v>
      </c>
      <c r="RL41" s="12">
        <v>0</v>
      </c>
      <c r="RM41" s="12">
        <v>86730</v>
      </c>
      <c r="RN41" s="13"/>
      <c r="RO41" s="12">
        <v>0</v>
      </c>
      <c r="RP41" s="12">
        <v>10000</v>
      </c>
      <c r="RQ41" s="12">
        <v>0</v>
      </c>
      <c r="RR41" s="12">
        <v>10000</v>
      </c>
      <c r="RS41" s="13"/>
      <c r="RT41" s="12">
        <v>0</v>
      </c>
      <c r="RU41" s="12">
        <v>750000</v>
      </c>
      <c r="RV41" s="12">
        <v>0</v>
      </c>
      <c r="RW41" s="12">
        <v>750000</v>
      </c>
      <c r="RX41" s="13"/>
      <c r="RY41" s="12">
        <v>0</v>
      </c>
      <c r="RZ41" s="12">
        <v>475000</v>
      </c>
      <c r="SA41" s="12">
        <v>0</v>
      </c>
      <c r="SB41" s="12">
        <v>475000</v>
      </c>
      <c r="SC41" s="13"/>
      <c r="SD41" s="12">
        <v>1</v>
      </c>
      <c r="SE41" s="12">
        <v>100000</v>
      </c>
      <c r="SF41" s="12">
        <v>0</v>
      </c>
      <c r="SG41" s="12">
        <v>100000</v>
      </c>
      <c r="SH41" s="13"/>
      <c r="SI41" s="12">
        <v>1</v>
      </c>
      <c r="SJ41" s="12">
        <v>25000</v>
      </c>
      <c r="SK41" s="12">
        <v>0</v>
      </c>
      <c r="SL41" s="12">
        <v>25000</v>
      </c>
      <c r="SM41" s="13"/>
      <c r="SN41" s="12">
        <v>1</v>
      </c>
      <c r="SO41" s="12">
        <v>600000</v>
      </c>
      <c r="SP41" s="12">
        <v>0</v>
      </c>
      <c r="SQ41" s="12">
        <v>600000</v>
      </c>
      <c r="SR41" s="13"/>
      <c r="SS41" s="12">
        <v>1</v>
      </c>
      <c r="ST41" s="12">
        <v>100000</v>
      </c>
      <c r="SU41" s="12">
        <v>0</v>
      </c>
      <c r="SV41" s="12">
        <v>100000</v>
      </c>
      <c r="SW41" s="13"/>
      <c r="SX41" s="12">
        <v>11</v>
      </c>
      <c r="SY41" s="12">
        <v>275000</v>
      </c>
      <c r="SZ41" s="12">
        <v>0</v>
      </c>
      <c r="TA41" s="12">
        <v>275000</v>
      </c>
      <c r="TB41" s="13"/>
      <c r="TC41" s="12">
        <v>11</v>
      </c>
      <c r="TD41" s="12">
        <v>132000</v>
      </c>
      <c r="TE41" s="12">
        <v>0</v>
      </c>
      <c r="TF41" s="12">
        <v>132000</v>
      </c>
      <c r="TG41" s="13"/>
      <c r="TH41" s="12">
        <v>232</v>
      </c>
      <c r="TI41" s="12">
        <v>232000</v>
      </c>
      <c r="TJ41" s="12">
        <v>0</v>
      </c>
      <c r="TK41" s="12">
        <v>232000</v>
      </c>
      <c r="TL41" s="13"/>
      <c r="TM41" s="12">
        <v>3725998.8840072262</v>
      </c>
      <c r="TN41" s="12">
        <v>7582645.4888185337</v>
      </c>
      <c r="TO41" s="12">
        <v>0</v>
      </c>
      <c r="TP41" s="12">
        <v>7582645.4888185337</v>
      </c>
      <c r="TQ41" s="13"/>
      <c r="TR41" s="12">
        <v>0</v>
      </c>
      <c r="TS41" s="12">
        <v>0</v>
      </c>
      <c r="TT41" s="12">
        <v>0</v>
      </c>
      <c r="TU41" s="12">
        <v>0</v>
      </c>
      <c r="TV41" s="13"/>
      <c r="TW41" s="12">
        <v>0</v>
      </c>
      <c r="TX41" s="12">
        <v>0</v>
      </c>
      <c r="TY41" s="12">
        <v>0</v>
      </c>
      <c r="TZ41" s="12">
        <v>0</v>
      </c>
      <c r="UA41" s="13"/>
      <c r="UB41" s="12">
        <v>1</v>
      </c>
      <c r="UC41" s="12">
        <v>134042.5</v>
      </c>
      <c r="UD41" s="12">
        <v>0</v>
      </c>
      <c r="UE41" s="12">
        <v>134042.5</v>
      </c>
      <c r="UF41" s="13"/>
      <c r="UG41" s="12">
        <v>0</v>
      </c>
      <c r="UH41" s="12">
        <v>0</v>
      </c>
      <c r="UI41" s="12">
        <v>0</v>
      </c>
      <c r="UJ41" s="12">
        <v>0</v>
      </c>
      <c r="UK41" s="13"/>
      <c r="UL41" s="12">
        <v>0</v>
      </c>
      <c r="UM41" s="12">
        <v>0</v>
      </c>
      <c r="UN41" s="12">
        <v>0</v>
      </c>
      <c r="UO41" s="12">
        <v>0</v>
      </c>
      <c r="UP41" s="13"/>
      <c r="UQ41" s="12">
        <v>0</v>
      </c>
      <c r="UR41" s="12">
        <v>1725000</v>
      </c>
      <c r="US41" s="12">
        <v>0</v>
      </c>
      <c r="UT41" s="12">
        <v>1725000</v>
      </c>
      <c r="UU41" s="13"/>
      <c r="UV41" s="12">
        <v>0</v>
      </c>
      <c r="UW41" s="12">
        <v>1400250</v>
      </c>
      <c r="UX41" s="12">
        <v>0</v>
      </c>
      <c r="UY41" s="12">
        <v>1400250</v>
      </c>
      <c r="UZ41" s="13"/>
      <c r="VA41" s="12">
        <v>0</v>
      </c>
      <c r="VB41" s="12">
        <v>0</v>
      </c>
      <c r="VC41" s="12">
        <v>0</v>
      </c>
      <c r="VD41" s="12">
        <v>0</v>
      </c>
      <c r="VE41" s="13"/>
      <c r="VF41" s="12">
        <v>0</v>
      </c>
      <c r="VG41" s="12">
        <v>0</v>
      </c>
      <c r="VH41" s="12">
        <v>0</v>
      </c>
      <c r="VI41" s="12">
        <v>0</v>
      </c>
      <c r="VJ41" s="13"/>
      <c r="VK41" s="12">
        <v>0</v>
      </c>
      <c r="VL41" s="12">
        <v>29874972.988818534</v>
      </c>
      <c r="VM41" s="12">
        <v>0</v>
      </c>
      <c r="VN41" s="12">
        <v>29874972.988818534</v>
      </c>
      <c r="VO41" s="13"/>
    </row>
    <row r="42" spans="1:588" ht="16.5" hidden="1">
      <c r="A42" s="10">
        <v>36</v>
      </c>
      <c r="B42" s="11" t="s">
        <v>38</v>
      </c>
      <c r="C42" s="12">
        <v>15</v>
      </c>
      <c r="D42" s="12">
        <v>40320</v>
      </c>
      <c r="E42" s="12">
        <v>0</v>
      </c>
      <c r="F42" s="12">
        <v>40320</v>
      </c>
      <c r="G42" s="13"/>
      <c r="H42" s="12">
        <v>0</v>
      </c>
      <c r="I42" s="12">
        <v>0</v>
      </c>
      <c r="J42" s="12">
        <v>0</v>
      </c>
      <c r="K42" s="12">
        <v>0</v>
      </c>
      <c r="L42" s="13"/>
      <c r="M42" s="12">
        <v>0</v>
      </c>
      <c r="N42" s="12">
        <v>0</v>
      </c>
      <c r="O42" s="12">
        <v>0</v>
      </c>
      <c r="P42" s="12">
        <v>0</v>
      </c>
      <c r="Q42" s="13"/>
      <c r="R42" s="12">
        <v>3</v>
      </c>
      <c r="S42" s="12">
        <v>45000</v>
      </c>
      <c r="T42" s="12">
        <v>0</v>
      </c>
      <c r="U42" s="12">
        <v>45000</v>
      </c>
      <c r="V42" s="13"/>
      <c r="W42" s="12">
        <v>0</v>
      </c>
      <c r="X42" s="12">
        <v>0</v>
      </c>
      <c r="Y42" s="12">
        <v>0</v>
      </c>
      <c r="Z42" s="12">
        <v>0</v>
      </c>
      <c r="AA42" s="13"/>
      <c r="AB42" s="12">
        <v>0</v>
      </c>
      <c r="AC42" s="12">
        <v>0</v>
      </c>
      <c r="AD42" s="12">
        <v>0</v>
      </c>
      <c r="AE42" s="12">
        <v>0</v>
      </c>
      <c r="AF42" s="13"/>
      <c r="AG42" s="12">
        <v>0</v>
      </c>
      <c r="AH42" s="12">
        <v>243000</v>
      </c>
      <c r="AI42" s="12">
        <v>0</v>
      </c>
      <c r="AJ42" s="12">
        <v>243000</v>
      </c>
      <c r="AK42" s="13"/>
      <c r="AL42" s="12">
        <v>30</v>
      </c>
      <c r="AM42" s="12">
        <v>60000</v>
      </c>
      <c r="AN42" s="12">
        <v>0</v>
      </c>
      <c r="AO42" s="12">
        <v>60000</v>
      </c>
      <c r="AP42" s="13"/>
      <c r="AQ42" s="12">
        <v>240</v>
      </c>
      <c r="AR42" s="12">
        <v>600000</v>
      </c>
      <c r="AS42" s="12">
        <v>0</v>
      </c>
      <c r="AT42" s="12">
        <v>600000</v>
      </c>
      <c r="AU42" s="13"/>
      <c r="AV42" s="12">
        <v>37</v>
      </c>
      <c r="AW42" s="12">
        <v>259000</v>
      </c>
      <c r="AX42" s="12">
        <v>0</v>
      </c>
      <c r="AY42" s="12">
        <v>259000</v>
      </c>
      <c r="AZ42" s="13"/>
      <c r="BA42" s="12">
        <v>0</v>
      </c>
      <c r="BB42" s="12">
        <v>0</v>
      </c>
      <c r="BC42" s="12">
        <v>0</v>
      </c>
      <c r="BD42" s="12">
        <v>0</v>
      </c>
      <c r="BE42" s="13"/>
      <c r="BF42" s="12">
        <v>52</v>
      </c>
      <c r="BG42" s="12">
        <v>41600</v>
      </c>
      <c r="BH42" s="12">
        <v>0</v>
      </c>
      <c r="BI42" s="12">
        <v>41600</v>
      </c>
      <c r="BJ42" s="13"/>
      <c r="BK42" s="12">
        <v>124</v>
      </c>
      <c r="BL42" s="12">
        <v>93000</v>
      </c>
      <c r="BM42" s="12">
        <v>0</v>
      </c>
      <c r="BN42" s="12">
        <v>93000</v>
      </c>
      <c r="BO42" s="13"/>
      <c r="BP42" s="12">
        <v>12</v>
      </c>
      <c r="BQ42" s="12">
        <v>180000</v>
      </c>
      <c r="BR42" s="12">
        <v>0</v>
      </c>
      <c r="BS42" s="12">
        <v>180000</v>
      </c>
      <c r="BT42" s="13"/>
      <c r="BU42" s="12">
        <v>0</v>
      </c>
      <c r="BV42" s="12">
        <v>0</v>
      </c>
      <c r="BW42" s="12">
        <v>0</v>
      </c>
      <c r="BX42" s="12">
        <v>0</v>
      </c>
      <c r="BY42" s="13"/>
      <c r="BZ42" s="12">
        <v>0</v>
      </c>
      <c r="CA42" s="12">
        <v>0</v>
      </c>
      <c r="CB42" s="12">
        <v>0</v>
      </c>
      <c r="CC42" s="12">
        <v>0</v>
      </c>
      <c r="CD42" s="13"/>
      <c r="CE42" s="12">
        <v>0</v>
      </c>
      <c r="CF42" s="12">
        <v>0</v>
      </c>
      <c r="CG42" s="12">
        <v>0</v>
      </c>
      <c r="CH42" s="12">
        <v>0</v>
      </c>
      <c r="CI42" s="13"/>
      <c r="CJ42" s="12">
        <v>0</v>
      </c>
      <c r="CK42" s="12">
        <v>0</v>
      </c>
      <c r="CL42" s="12">
        <v>0</v>
      </c>
      <c r="CM42" s="12">
        <v>0</v>
      </c>
      <c r="CN42" s="13"/>
      <c r="CO42" s="12">
        <v>0</v>
      </c>
      <c r="CP42" s="12">
        <v>0</v>
      </c>
      <c r="CQ42" s="12">
        <v>0</v>
      </c>
      <c r="CR42" s="12">
        <v>0</v>
      </c>
      <c r="CS42" s="13"/>
      <c r="CT42" s="12">
        <v>0</v>
      </c>
      <c r="CU42" s="12">
        <v>0</v>
      </c>
      <c r="CV42" s="12">
        <v>0</v>
      </c>
      <c r="CW42" s="12">
        <v>0</v>
      </c>
      <c r="CX42" s="13"/>
      <c r="CY42" s="12">
        <v>0</v>
      </c>
      <c r="CZ42" s="12">
        <v>0</v>
      </c>
      <c r="DA42" s="12">
        <v>0</v>
      </c>
      <c r="DB42" s="12">
        <v>0</v>
      </c>
      <c r="DC42" s="13"/>
      <c r="DD42" s="12">
        <v>0</v>
      </c>
      <c r="DE42" s="12">
        <v>0</v>
      </c>
      <c r="DF42" s="12">
        <v>0</v>
      </c>
      <c r="DG42" s="12">
        <v>0</v>
      </c>
      <c r="DH42" s="13"/>
      <c r="DI42" s="12">
        <v>0</v>
      </c>
      <c r="DJ42" s="12">
        <v>0</v>
      </c>
      <c r="DK42" s="12">
        <v>0</v>
      </c>
      <c r="DL42" s="12">
        <v>0</v>
      </c>
      <c r="DM42" s="13"/>
      <c r="DN42" s="12">
        <v>9</v>
      </c>
      <c r="DO42" s="12">
        <v>900000</v>
      </c>
      <c r="DP42" s="12">
        <v>0</v>
      </c>
      <c r="DQ42" s="12">
        <v>900000</v>
      </c>
      <c r="DR42" s="13"/>
      <c r="DS42" s="12">
        <v>0</v>
      </c>
      <c r="DT42" s="12">
        <v>0</v>
      </c>
      <c r="DU42" s="12">
        <v>0</v>
      </c>
      <c r="DV42" s="12">
        <v>0</v>
      </c>
      <c r="DW42" s="13"/>
      <c r="DX42" s="12">
        <v>0</v>
      </c>
      <c r="DY42" s="12">
        <v>70000</v>
      </c>
      <c r="DZ42" s="12">
        <v>0</v>
      </c>
      <c r="EA42" s="12">
        <v>70000</v>
      </c>
      <c r="EB42" s="13"/>
      <c r="EC42" s="12">
        <v>0</v>
      </c>
      <c r="ED42" s="12">
        <v>0</v>
      </c>
      <c r="EE42" s="12">
        <v>0</v>
      </c>
      <c r="EF42" s="12">
        <v>0</v>
      </c>
      <c r="EG42" s="13"/>
      <c r="EH42" s="12">
        <v>0</v>
      </c>
      <c r="EI42" s="12">
        <v>0</v>
      </c>
      <c r="EJ42" s="12">
        <v>0</v>
      </c>
      <c r="EK42" s="12">
        <v>0</v>
      </c>
      <c r="EL42" s="13"/>
      <c r="EM42" s="12">
        <v>0</v>
      </c>
      <c r="EN42" s="12">
        <v>125000</v>
      </c>
      <c r="EO42" s="12">
        <v>0</v>
      </c>
      <c r="EP42" s="12">
        <v>125000</v>
      </c>
      <c r="EQ42" s="13"/>
      <c r="ER42" s="12">
        <v>1</v>
      </c>
      <c r="ES42" s="12">
        <v>200000</v>
      </c>
      <c r="ET42" s="12">
        <v>0</v>
      </c>
      <c r="EU42" s="12">
        <v>200000</v>
      </c>
      <c r="EV42" s="13"/>
      <c r="EW42" s="12">
        <v>1</v>
      </c>
      <c r="EX42" s="12">
        <v>50000</v>
      </c>
      <c r="EY42" s="12">
        <v>0</v>
      </c>
      <c r="EZ42" s="12">
        <v>50000</v>
      </c>
      <c r="FA42" s="13"/>
      <c r="FB42" s="12">
        <v>1</v>
      </c>
      <c r="FC42" s="12">
        <v>50000</v>
      </c>
      <c r="FD42" s="12">
        <v>0</v>
      </c>
      <c r="FE42" s="12">
        <v>50000</v>
      </c>
      <c r="FF42" s="13"/>
      <c r="FG42" s="12">
        <v>2</v>
      </c>
      <c r="FH42" s="12">
        <v>100000</v>
      </c>
      <c r="FI42" s="12">
        <v>0</v>
      </c>
      <c r="FJ42" s="12">
        <v>100000</v>
      </c>
      <c r="FK42" s="13"/>
      <c r="FL42" s="12">
        <v>3</v>
      </c>
      <c r="FM42" s="12">
        <v>150000</v>
      </c>
      <c r="FN42" s="12">
        <v>0</v>
      </c>
      <c r="FO42" s="12">
        <v>150000</v>
      </c>
      <c r="FP42" s="13"/>
      <c r="FQ42" s="12">
        <v>0</v>
      </c>
      <c r="FR42" s="12">
        <v>0</v>
      </c>
      <c r="FS42" s="12">
        <v>0</v>
      </c>
      <c r="FT42" s="12">
        <v>0</v>
      </c>
      <c r="FU42" s="13"/>
      <c r="FV42" s="12">
        <v>0</v>
      </c>
      <c r="FW42" s="12">
        <v>0</v>
      </c>
      <c r="FX42" s="12">
        <v>0</v>
      </c>
      <c r="FY42" s="12">
        <v>0</v>
      </c>
      <c r="FZ42" s="13"/>
      <c r="GA42" s="12">
        <v>0</v>
      </c>
      <c r="GB42" s="12">
        <v>0</v>
      </c>
      <c r="GC42" s="12">
        <v>0</v>
      </c>
      <c r="GD42" s="12">
        <v>0</v>
      </c>
      <c r="GE42" s="13"/>
      <c r="GF42" s="12">
        <v>31</v>
      </c>
      <c r="GG42" s="12">
        <v>24800</v>
      </c>
      <c r="GH42" s="12">
        <v>0</v>
      </c>
      <c r="GI42" s="12">
        <v>24800</v>
      </c>
      <c r="GJ42" s="13"/>
      <c r="GK42" s="12">
        <v>510</v>
      </c>
      <c r="GL42" s="12">
        <v>153000</v>
      </c>
      <c r="GM42" s="12">
        <v>0</v>
      </c>
      <c r="GN42" s="12">
        <v>153000</v>
      </c>
      <c r="GO42" s="13"/>
      <c r="GP42" s="12">
        <v>0</v>
      </c>
      <c r="GQ42" s="12">
        <v>17000</v>
      </c>
      <c r="GR42" s="12">
        <v>0</v>
      </c>
      <c r="GS42" s="12">
        <v>17000</v>
      </c>
      <c r="GT42" s="13"/>
      <c r="GU42" s="12">
        <v>1</v>
      </c>
      <c r="GV42" s="12">
        <v>250000</v>
      </c>
      <c r="GW42" s="12">
        <v>0</v>
      </c>
      <c r="GX42" s="12">
        <v>250000</v>
      </c>
      <c r="GY42" s="13"/>
      <c r="GZ42" s="12">
        <v>91</v>
      </c>
      <c r="HA42" s="12">
        <v>455000</v>
      </c>
      <c r="HB42" s="12">
        <v>0</v>
      </c>
      <c r="HC42" s="12">
        <v>455000</v>
      </c>
      <c r="HD42" s="13"/>
      <c r="HE42" s="12">
        <v>0</v>
      </c>
      <c r="HF42" s="12">
        <v>0</v>
      </c>
      <c r="HG42" s="12">
        <v>0</v>
      </c>
      <c r="HH42" s="12">
        <v>0</v>
      </c>
      <c r="HI42" s="13"/>
      <c r="HJ42" s="12">
        <v>44</v>
      </c>
      <c r="HK42" s="12">
        <v>660000</v>
      </c>
      <c r="HL42" s="12">
        <v>0</v>
      </c>
      <c r="HM42" s="12">
        <v>660000</v>
      </c>
      <c r="HN42" s="13"/>
      <c r="HO42" s="12">
        <v>1300</v>
      </c>
      <c r="HP42" s="12">
        <v>377000</v>
      </c>
      <c r="HQ42" s="12">
        <v>0</v>
      </c>
      <c r="HR42" s="12">
        <v>377000</v>
      </c>
      <c r="HS42" s="13"/>
      <c r="HT42" s="12">
        <v>0</v>
      </c>
      <c r="HU42" s="12">
        <v>68000</v>
      </c>
      <c r="HV42" s="12">
        <v>0</v>
      </c>
      <c r="HW42" s="12">
        <v>68000</v>
      </c>
      <c r="HX42" s="13"/>
      <c r="HY42" s="12">
        <v>0</v>
      </c>
      <c r="HZ42" s="12">
        <v>0</v>
      </c>
      <c r="IA42" s="12">
        <v>0</v>
      </c>
      <c r="IB42" s="12">
        <v>0</v>
      </c>
      <c r="IC42" s="13"/>
      <c r="ID42" s="12">
        <v>0</v>
      </c>
      <c r="IE42" s="12">
        <v>0</v>
      </c>
      <c r="IF42" s="12">
        <v>0</v>
      </c>
      <c r="IG42" s="12">
        <v>0</v>
      </c>
      <c r="IH42" s="13"/>
      <c r="II42" s="12">
        <v>0</v>
      </c>
      <c r="IJ42" s="12">
        <v>80800</v>
      </c>
      <c r="IK42" s="12">
        <v>0</v>
      </c>
      <c r="IL42" s="12">
        <v>80800</v>
      </c>
      <c r="IM42" s="13"/>
      <c r="IN42" s="12">
        <v>300</v>
      </c>
      <c r="IO42" s="12">
        <v>6998.9999999999991</v>
      </c>
      <c r="IP42" s="12">
        <v>0</v>
      </c>
      <c r="IQ42" s="12">
        <v>6998.9999999999991</v>
      </c>
      <c r="IR42" s="13"/>
      <c r="IS42" s="12">
        <v>0</v>
      </c>
      <c r="IT42" s="12">
        <v>0</v>
      </c>
      <c r="IU42" s="12">
        <v>0</v>
      </c>
      <c r="IV42" s="12">
        <v>0</v>
      </c>
      <c r="IW42" s="13"/>
      <c r="IX42" s="12"/>
      <c r="IY42" s="12">
        <v>0</v>
      </c>
      <c r="IZ42" s="12">
        <v>0</v>
      </c>
      <c r="JA42" s="12">
        <v>0</v>
      </c>
      <c r="JB42" s="13"/>
      <c r="JC42" s="12">
        <v>0</v>
      </c>
      <c r="JD42" s="12">
        <v>0</v>
      </c>
      <c r="JE42" s="12">
        <v>0</v>
      </c>
      <c r="JF42" s="12">
        <v>0</v>
      </c>
      <c r="JG42" s="13"/>
      <c r="JH42" s="12"/>
      <c r="JI42" s="12">
        <v>0</v>
      </c>
      <c r="JJ42" s="12">
        <v>0</v>
      </c>
      <c r="JK42" s="12">
        <v>0</v>
      </c>
      <c r="JL42" s="13"/>
      <c r="JM42" s="12"/>
      <c r="JN42" s="12">
        <v>0</v>
      </c>
      <c r="JO42" s="12">
        <v>0</v>
      </c>
      <c r="JP42" s="12">
        <v>0</v>
      </c>
      <c r="JQ42" s="13"/>
      <c r="JR42" s="12"/>
      <c r="JS42" s="12">
        <v>2897350</v>
      </c>
      <c r="JT42" s="12">
        <v>0</v>
      </c>
      <c r="JU42" s="12">
        <v>2897350</v>
      </c>
      <c r="JV42" s="13"/>
      <c r="JW42" s="12"/>
      <c r="JX42" s="12">
        <v>0</v>
      </c>
      <c r="JY42" s="12">
        <v>0</v>
      </c>
      <c r="JZ42" s="12">
        <v>0</v>
      </c>
      <c r="KA42" s="13"/>
      <c r="KB42" s="12">
        <v>659.2</v>
      </c>
      <c r="KC42" s="12">
        <v>131840</v>
      </c>
      <c r="KD42" s="12">
        <v>0</v>
      </c>
      <c r="KE42" s="12">
        <v>131840</v>
      </c>
      <c r="KF42" s="13"/>
      <c r="KG42" s="12">
        <v>0</v>
      </c>
      <c r="KH42" s="12">
        <v>0</v>
      </c>
      <c r="KI42" s="12">
        <v>0</v>
      </c>
      <c r="KJ42" s="12">
        <v>0</v>
      </c>
      <c r="KK42" s="13"/>
      <c r="KL42" s="12">
        <v>0</v>
      </c>
      <c r="KM42" s="12">
        <v>0</v>
      </c>
      <c r="KN42" s="12">
        <v>0</v>
      </c>
      <c r="KO42" s="12">
        <v>0</v>
      </c>
      <c r="KP42" s="13"/>
      <c r="KQ42" s="12">
        <v>0</v>
      </c>
      <c r="KR42" s="12">
        <v>0</v>
      </c>
      <c r="KS42" s="12">
        <v>0</v>
      </c>
      <c r="KT42" s="12">
        <v>0</v>
      </c>
      <c r="KU42" s="13"/>
      <c r="KV42" s="12">
        <v>0</v>
      </c>
      <c r="KW42" s="89">
        <v>0</v>
      </c>
      <c r="KX42" s="12">
        <v>0</v>
      </c>
      <c r="KY42" s="12">
        <v>0</v>
      </c>
      <c r="KZ42" s="13"/>
      <c r="LA42" s="12">
        <v>0</v>
      </c>
      <c r="LB42" s="12">
        <v>0</v>
      </c>
      <c r="LC42" s="12">
        <v>0</v>
      </c>
      <c r="LD42" s="12">
        <v>0</v>
      </c>
      <c r="LE42" s="13"/>
      <c r="LF42" s="12">
        <v>0</v>
      </c>
      <c r="LG42" s="12">
        <v>0</v>
      </c>
      <c r="LH42" s="12">
        <v>0</v>
      </c>
      <c r="LI42" s="12">
        <v>0</v>
      </c>
      <c r="LJ42" s="13"/>
      <c r="LK42" s="12">
        <v>0</v>
      </c>
      <c r="LL42" s="12">
        <v>0</v>
      </c>
      <c r="LM42" s="12">
        <v>0</v>
      </c>
      <c r="LN42" s="12">
        <v>0</v>
      </c>
      <c r="LO42" s="13"/>
      <c r="LP42" s="12">
        <v>2111</v>
      </c>
      <c r="LQ42" s="12">
        <v>527750</v>
      </c>
      <c r="LR42" s="12">
        <v>0</v>
      </c>
      <c r="LS42" s="12">
        <v>527750</v>
      </c>
      <c r="LT42" s="13"/>
      <c r="LU42" s="12">
        <v>0</v>
      </c>
      <c r="LV42" s="12">
        <v>0</v>
      </c>
      <c r="LW42" s="12">
        <v>0</v>
      </c>
      <c r="LX42" s="12">
        <v>0</v>
      </c>
      <c r="LY42" s="13"/>
      <c r="LZ42" s="12">
        <v>0</v>
      </c>
      <c r="MA42" s="12">
        <v>0</v>
      </c>
      <c r="MB42" s="12">
        <v>0</v>
      </c>
      <c r="MC42" s="12">
        <v>0</v>
      </c>
      <c r="MD42" s="13"/>
      <c r="ME42" s="12">
        <v>0</v>
      </c>
      <c r="MF42" s="12">
        <v>0</v>
      </c>
      <c r="MG42" s="12">
        <v>0</v>
      </c>
      <c r="MH42" s="12">
        <v>0</v>
      </c>
      <c r="MI42" s="13"/>
      <c r="MJ42" s="12">
        <v>0</v>
      </c>
      <c r="MK42" s="12">
        <v>0</v>
      </c>
      <c r="ML42" s="12">
        <v>0</v>
      </c>
      <c r="MM42" s="12">
        <v>0</v>
      </c>
      <c r="MN42" s="13"/>
      <c r="MO42" s="12">
        <v>12</v>
      </c>
      <c r="MP42" s="12">
        <v>508176</v>
      </c>
      <c r="MQ42" s="12">
        <v>0</v>
      </c>
      <c r="MR42" s="12">
        <v>508176</v>
      </c>
      <c r="MS42" s="13"/>
      <c r="MT42" s="12">
        <v>0</v>
      </c>
      <c r="MU42" s="12">
        <v>0</v>
      </c>
      <c r="MV42" s="12">
        <v>0</v>
      </c>
      <c r="MW42" s="12">
        <v>0</v>
      </c>
      <c r="MX42" s="13"/>
      <c r="MY42" s="12">
        <v>10</v>
      </c>
      <c r="MZ42" s="12">
        <v>25000</v>
      </c>
      <c r="NA42" s="12">
        <v>0</v>
      </c>
      <c r="NB42" s="12">
        <v>25000</v>
      </c>
      <c r="NC42" s="13"/>
      <c r="ND42" s="12">
        <v>0</v>
      </c>
      <c r="NE42" s="12">
        <v>0</v>
      </c>
      <c r="NF42" s="12">
        <v>0</v>
      </c>
      <c r="NG42" s="12">
        <v>0</v>
      </c>
      <c r="NH42" s="13"/>
      <c r="NI42" s="12">
        <v>2666</v>
      </c>
      <c r="NJ42" s="12">
        <v>191952</v>
      </c>
      <c r="NK42" s="12">
        <v>0</v>
      </c>
      <c r="NL42" s="12">
        <v>191952</v>
      </c>
      <c r="NM42" s="13"/>
      <c r="NN42" s="12">
        <v>10</v>
      </c>
      <c r="NO42" s="12">
        <v>100000</v>
      </c>
      <c r="NP42" s="12">
        <v>0</v>
      </c>
      <c r="NQ42" s="12">
        <v>100000</v>
      </c>
      <c r="NR42" s="13"/>
      <c r="NS42" s="12">
        <v>0</v>
      </c>
      <c r="NT42" s="12">
        <v>0</v>
      </c>
      <c r="NU42" s="12">
        <v>0</v>
      </c>
      <c r="NV42" s="12">
        <v>0</v>
      </c>
      <c r="NW42" s="13"/>
      <c r="NX42" s="12">
        <v>0</v>
      </c>
      <c r="NY42" s="12">
        <v>0</v>
      </c>
      <c r="NZ42" s="12">
        <v>0</v>
      </c>
      <c r="OA42" s="12">
        <v>0</v>
      </c>
      <c r="OB42" s="13"/>
      <c r="OC42" s="12">
        <v>0</v>
      </c>
      <c r="OD42" s="12">
        <v>0</v>
      </c>
      <c r="OE42" s="12">
        <v>0</v>
      </c>
      <c r="OF42" s="12">
        <v>0</v>
      </c>
      <c r="OG42" s="13"/>
      <c r="OH42" s="12">
        <v>0</v>
      </c>
      <c r="OI42" s="12">
        <v>0</v>
      </c>
      <c r="OJ42" s="12">
        <v>0</v>
      </c>
      <c r="OK42" s="12">
        <v>0</v>
      </c>
      <c r="OL42" s="13"/>
      <c r="OM42" s="12">
        <v>0</v>
      </c>
      <c r="ON42" s="12">
        <v>0</v>
      </c>
      <c r="OO42" s="12">
        <v>0</v>
      </c>
      <c r="OP42" s="12">
        <v>0</v>
      </c>
      <c r="OQ42" s="13"/>
      <c r="OR42" s="12">
        <v>0</v>
      </c>
      <c r="OS42" s="12">
        <v>0</v>
      </c>
      <c r="OT42" s="12">
        <v>0</v>
      </c>
      <c r="OU42" s="12">
        <v>0</v>
      </c>
      <c r="OV42" s="13"/>
      <c r="OW42" s="12">
        <v>0</v>
      </c>
      <c r="OX42" s="12">
        <v>0</v>
      </c>
      <c r="OY42" s="12">
        <v>0</v>
      </c>
      <c r="OZ42" s="12">
        <v>0</v>
      </c>
      <c r="PA42" s="13"/>
      <c r="PB42" s="12">
        <v>0</v>
      </c>
      <c r="PC42" s="12">
        <v>0</v>
      </c>
      <c r="PD42" s="12">
        <v>0</v>
      </c>
      <c r="PE42" s="12">
        <v>0</v>
      </c>
      <c r="PF42" s="13"/>
      <c r="PG42" s="12">
        <v>0</v>
      </c>
      <c r="PH42" s="12">
        <v>20000</v>
      </c>
      <c r="PI42" s="12">
        <v>0</v>
      </c>
      <c r="PJ42" s="12">
        <v>20000</v>
      </c>
      <c r="PK42" s="13"/>
      <c r="PL42" s="12">
        <v>0</v>
      </c>
      <c r="PM42" s="12">
        <v>0</v>
      </c>
      <c r="PN42" s="12">
        <v>0</v>
      </c>
      <c r="PO42" s="12">
        <v>0</v>
      </c>
      <c r="PP42" s="13"/>
      <c r="PQ42" s="12">
        <v>0</v>
      </c>
      <c r="PR42" s="12">
        <v>0</v>
      </c>
      <c r="PS42" s="12">
        <v>0</v>
      </c>
      <c r="PT42" s="12">
        <v>0</v>
      </c>
      <c r="PU42" s="13"/>
      <c r="PV42" s="12">
        <v>0</v>
      </c>
      <c r="PW42" s="12">
        <v>0</v>
      </c>
      <c r="PX42" s="12">
        <v>0</v>
      </c>
      <c r="PY42" s="12">
        <v>0</v>
      </c>
      <c r="PZ42" s="13"/>
      <c r="QA42" s="12">
        <v>0</v>
      </c>
      <c r="QB42" s="12">
        <v>0</v>
      </c>
      <c r="QC42" s="12">
        <v>0</v>
      </c>
      <c r="QD42" s="12">
        <v>0</v>
      </c>
      <c r="QE42" s="13"/>
      <c r="QF42" s="12">
        <v>0</v>
      </c>
      <c r="QG42" s="12">
        <v>0</v>
      </c>
      <c r="QH42" s="12">
        <v>0</v>
      </c>
      <c r="QI42" s="12">
        <v>0</v>
      </c>
      <c r="QJ42" s="13"/>
      <c r="QK42" s="12">
        <v>0</v>
      </c>
      <c r="QL42" s="12">
        <v>0</v>
      </c>
      <c r="QM42" s="12">
        <v>0</v>
      </c>
      <c r="QN42" s="12">
        <v>0</v>
      </c>
      <c r="QO42" s="13"/>
      <c r="QP42" s="12">
        <v>0</v>
      </c>
      <c r="QQ42" s="12">
        <v>0</v>
      </c>
      <c r="QR42" s="12">
        <v>0</v>
      </c>
      <c r="QS42" s="12">
        <v>0</v>
      </c>
      <c r="QT42" s="13"/>
      <c r="QU42" s="12">
        <v>0</v>
      </c>
      <c r="QV42" s="12">
        <v>50000</v>
      </c>
      <c r="QW42" s="12">
        <v>0</v>
      </c>
      <c r="QX42" s="12">
        <v>50000</v>
      </c>
      <c r="QY42" s="13"/>
      <c r="QZ42" s="12">
        <v>6000</v>
      </c>
      <c r="RA42" s="12">
        <v>30000</v>
      </c>
      <c r="RB42" s="12">
        <v>0</v>
      </c>
      <c r="RC42" s="12">
        <v>30000</v>
      </c>
      <c r="RD42" s="13"/>
      <c r="RE42" s="12">
        <v>18</v>
      </c>
      <c r="RF42" s="12">
        <v>490000</v>
      </c>
      <c r="RG42" s="12">
        <v>0</v>
      </c>
      <c r="RH42" s="12">
        <v>490000</v>
      </c>
      <c r="RI42" s="13"/>
      <c r="RJ42" s="12">
        <v>0</v>
      </c>
      <c r="RK42" s="12">
        <v>15340</v>
      </c>
      <c r="RL42" s="12">
        <v>0</v>
      </c>
      <c r="RM42" s="12">
        <v>15340</v>
      </c>
      <c r="RN42" s="13"/>
      <c r="RO42" s="12">
        <v>0</v>
      </c>
      <c r="RP42" s="12">
        <v>10000</v>
      </c>
      <c r="RQ42" s="12">
        <v>0</v>
      </c>
      <c r="RR42" s="12">
        <v>10000</v>
      </c>
      <c r="RS42" s="13"/>
      <c r="RT42" s="12">
        <v>0</v>
      </c>
      <c r="RU42" s="12">
        <v>200000</v>
      </c>
      <c r="RV42" s="12">
        <v>0</v>
      </c>
      <c r="RW42" s="12">
        <v>200000</v>
      </c>
      <c r="RX42" s="13"/>
      <c r="RY42" s="12">
        <v>0</v>
      </c>
      <c r="RZ42" s="12">
        <v>475000</v>
      </c>
      <c r="SA42" s="12">
        <v>0</v>
      </c>
      <c r="SB42" s="12">
        <v>475000</v>
      </c>
      <c r="SC42" s="13"/>
      <c r="SD42" s="12">
        <v>1</v>
      </c>
      <c r="SE42" s="12">
        <v>100000</v>
      </c>
      <c r="SF42" s="12">
        <v>0</v>
      </c>
      <c r="SG42" s="12">
        <v>100000</v>
      </c>
      <c r="SH42" s="13"/>
      <c r="SI42" s="12">
        <v>1</v>
      </c>
      <c r="SJ42" s="12">
        <v>25000</v>
      </c>
      <c r="SK42" s="12">
        <v>0</v>
      </c>
      <c r="SL42" s="12">
        <v>25000</v>
      </c>
      <c r="SM42" s="13"/>
      <c r="SN42" s="12">
        <v>1</v>
      </c>
      <c r="SO42" s="12">
        <v>600000</v>
      </c>
      <c r="SP42" s="12">
        <v>0</v>
      </c>
      <c r="SQ42" s="12">
        <v>600000</v>
      </c>
      <c r="SR42" s="13"/>
      <c r="SS42" s="12">
        <v>1</v>
      </c>
      <c r="ST42" s="12">
        <v>100000</v>
      </c>
      <c r="SU42" s="12">
        <v>0</v>
      </c>
      <c r="SV42" s="12">
        <v>100000</v>
      </c>
      <c r="SW42" s="13"/>
      <c r="SX42" s="12">
        <v>5</v>
      </c>
      <c r="SY42" s="12">
        <v>125000</v>
      </c>
      <c r="SZ42" s="12">
        <v>0</v>
      </c>
      <c r="TA42" s="12">
        <v>125000</v>
      </c>
      <c r="TB42" s="13"/>
      <c r="TC42" s="12">
        <v>5</v>
      </c>
      <c r="TD42" s="12">
        <v>60000</v>
      </c>
      <c r="TE42" s="12">
        <v>0</v>
      </c>
      <c r="TF42" s="12">
        <v>60000</v>
      </c>
      <c r="TG42" s="13"/>
      <c r="TH42" s="12">
        <v>116</v>
      </c>
      <c r="TI42" s="12">
        <v>116000</v>
      </c>
      <c r="TJ42" s="12">
        <v>0</v>
      </c>
      <c r="TK42" s="12">
        <v>116000</v>
      </c>
      <c r="TL42" s="13"/>
      <c r="TM42" s="12">
        <v>2567302.0464669215</v>
      </c>
      <c r="TN42" s="12">
        <v>5224623.4867737656</v>
      </c>
      <c r="TO42" s="12">
        <v>0</v>
      </c>
      <c r="TP42" s="12">
        <v>5224623.4867737656</v>
      </c>
      <c r="TQ42" s="13"/>
      <c r="TR42" s="12">
        <v>0</v>
      </c>
      <c r="TS42" s="12">
        <v>0</v>
      </c>
      <c r="TT42" s="12">
        <v>0</v>
      </c>
      <c r="TU42" s="12">
        <v>0</v>
      </c>
      <c r="TV42" s="13"/>
      <c r="TW42" s="12">
        <v>0</v>
      </c>
      <c r="TX42" s="12">
        <v>0</v>
      </c>
      <c r="TY42" s="12">
        <v>0</v>
      </c>
      <c r="TZ42" s="12">
        <v>0</v>
      </c>
      <c r="UA42" s="13"/>
      <c r="UB42" s="12">
        <v>1</v>
      </c>
      <c r="UC42" s="12">
        <v>134042.5</v>
      </c>
      <c r="UD42" s="12">
        <v>0</v>
      </c>
      <c r="UE42" s="12">
        <v>134042.5</v>
      </c>
      <c r="UF42" s="13"/>
      <c r="UG42" s="12">
        <v>0</v>
      </c>
      <c r="UH42" s="12">
        <v>0</v>
      </c>
      <c r="UI42" s="12">
        <v>0</v>
      </c>
      <c r="UJ42" s="12">
        <v>0</v>
      </c>
      <c r="UK42" s="13"/>
      <c r="UL42" s="12">
        <v>0</v>
      </c>
      <c r="UM42" s="12">
        <v>0</v>
      </c>
      <c r="UN42" s="12">
        <v>0</v>
      </c>
      <c r="UO42" s="12">
        <v>0</v>
      </c>
      <c r="UP42" s="13"/>
      <c r="UQ42" s="12">
        <v>0</v>
      </c>
      <c r="UR42" s="12">
        <v>1125000</v>
      </c>
      <c r="US42" s="12">
        <v>0</v>
      </c>
      <c r="UT42" s="12">
        <v>1125000</v>
      </c>
      <c r="UU42" s="13"/>
      <c r="UV42" s="12">
        <v>0</v>
      </c>
      <c r="UW42" s="12">
        <v>1143750</v>
      </c>
      <c r="UX42" s="12">
        <v>0</v>
      </c>
      <c r="UY42" s="12">
        <v>1143750</v>
      </c>
      <c r="UZ42" s="13"/>
      <c r="VA42" s="12">
        <v>0</v>
      </c>
      <c r="VB42" s="12">
        <v>0</v>
      </c>
      <c r="VC42" s="12">
        <v>0</v>
      </c>
      <c r="VD42" s="12">
        <v>0</v>
      </c>
      <c r="VE42" s="13"/>
      <c r="VF42" s="12">
        <v>0</v>
      </c>
      <c r="VG42" s="12">
        <v>0</v>
      </c>
      <c r="VH42" s="12">
        <v>0</v>
      </c>
      <c r="VI42" s="12">
        <v>0</v>
      </c>
      <c r="VJ42" s="13"/>
      <c r="VK42" s="12">
        <v>0</v>
      </c>
      <c r="VL42" s="12">
        <v>19725342.986773767</v>
      </c>
      <c r="VM42" s="12">
        <v>0</v>
      </c>
      <c r="VN42" s="12">
        <v>19725342.986773767</v>
      </c>
      <c r="VO42" s="13"/>
    </row>
    <row r="43" spans="1:588" ht="16.5" hidden="1">
      <c r="A43" s="10">
        <v>37</v>
      </c>
      <c r="B43" s="11" t="s">
        <v>39</v>
      </c>
      <c r="C43" s="12">
        <v>20</v>
      </c>
      <c r="D43" s="12">
        <v>53760</v>
      </c>
      <c r="E43" s="12">
        <v>0</v>
      </c>
      <c r="F43" s="12">
        <v>53760</v>
      </c>
      <c r="G43" s="13"/>
      <c r="H43" s="12">
        <v>0</v>
      </c>
      <c r="I43" s="12">
        <v>0</v>
      </c>
      <c r="J43" s="12">
        <v>0</v>
      </c>
      <c r="K43" s="12">
        <v>0</v>
      </c>
      <c r="L43" s="13"/>
      <c r="M43" s="12">
        <v>0</v>
      </c>
      <c r="N43" s="12">
        <v>0</v>
      </c>
      <c r="O43" s="12">
        <v>0</v>
      </c>
      <c r="P43" s="12">
        <v>0</v>
      </c>
      <c r="Q43" s="13"/>
      <c r="R43" s="12">
        <v>1</v>
      </c>
      <c r="S43" s="12">
        <v>15000</v>
      </c>
      <c r="T43" s="12">
        <v>0</v>
      </c>
      <c r="U43" s="12">
        <v>15000</v>
      </c>
      <c r="V43" s="13"/>
      <c r="W43" s="12">
        <v>0</v>
      </c>
      <c r="X43" s="12">
        <v>0</v>
      </c>
      <c r="Y43" s="12">
        <v>0</v>
      </c>
      <c r="Z43" s="12">
        <v>0</v>
      </c>
      <c r="AA43" s="13"/>
      <c r="AB43" s="12">
        <v>0</v>
      </c>
      <c r="AC43" s="12">
        <v>0</v>
      </c>
      <c r="AD43" s="12">
        <v>0</v>
      </c>
      <c r="AE43" s="12">
        <v>0</v>
      </c>
      <c r="AF43" s="13"/>
      <c r="AG43" s="12">
        <v>0</v>
      </c>
      <c r="AH43" s="12">
        <v>81000</v>
      </c>
      <c r="AI43" s="12">
        <v>0</v>
      </c>
      <c r="AJ43" s="12">
        <v>81000</v>
      </c>
      <c r="AK43" s="13"/>
      <c r="AL43" s="12">
        <v>42</v>
      </c>
      <c r="AM43" s="12">
        <v>84000</v>
      </c>
      <c r="AN43" s="12">
        <v>0</v>
      </c>
      <c r="AO43" s="12">
        <v>84000</v>
      </c>
      <c r="AP43" s="13"/>
      <c r="AQ43" s="12">
        <v>439</v>
      </c>
      <c r="AR43" s="12">
        <v>1097500</v>
      </c>
      <c r="AS43" s="12">
        <v>0</v>
      </c>
      <c r="AT43" s="12">
        <v>1097500</v>
      </c>
      <c r="AU43" s="13"/>
      <c r="AV43" s="12">
        <v>58</v>
      </c>
      <c r="AW43" s="12">
        <v>406000</v>
      </c>
      <c r="AX43" s="12">
        <v>0</v>
      </c>
      <c r="AY43" s="12">
        <v>406000</v>
      </c>
      <c r="AZ43" s="13"/>
      <c r="BA43" s="12">
        <v>0</v>
      </c>
      <c r="BB43" s="12">
        <v>0</v>
      </c>
      <c r="BC43" s="12">
        <v>0</v>
      </c>
      <c r="BD43" s="12">
        <v>0</v>
      </c>
      <c r="BE43" s="13"/>
      <c r="BF43" s="12">
        <v>74</v>
      </c>
      <c r="BG43" s="12">
        <v>59200</v>
      </c>
      <c r="BH43" s="12">
        <v>0</v>
      </c>
      <c r="BI43" s="12">
        <v>59200</v>
      </c>
      <c r="BJ43" s="13"/>
      <c r="BK43" s="12">
        <v>183</v>
      </c>
      <c r="BL43" s="12">
        <v>137250</v>
      </c>
      <c r="BM43" s="12">
        <v>0</v>
      </c>
      <c r="BN43" s="12">
        <v>137250</v>
      </c>
      <c r="BO43" s="13"/>
      <c r="BP43" s="12">
        <v>28</v>
      </c>
      <c r="BQ43" s="12">
        <v>420000</v>
      </c>
      <c r="BR43" s="12">
        <v>0</v>
      </c>
      <c r="BS43" s="12">
        <v>420000</v>
      </c>
      <c r="BT43" s="13"/>
      <c r="BU43" s="12">
        <v>0</v>
      </c>
      <c r="BV43" s="12">
        <v>0</v>
      </c>
      <c r="BW43" s="12">
        <v>0</v>
      </c>
      <c r="BX43" s="12">
        <v>0</v>
      </c>
      <c r="BY43" s="13"/>
      <c r="BZ43" s="12">
        <v>0</v>
      </c>
      <c r="CA43" s="12">
        <v>0</v>
      </c>
      <c r="CB43" s="12">
        <v>0</v>
      </c>
      <c r="CC43" s="12">
        <v>0</v>
      </c>
      <c r="CD43" s="13"/>
      <c r="CE43" s="12">
        <v>0</v>
      </c>
      <c r="CF43" s="12">
        <v>0</v>
      </c>
      <c r="CG43" s="12">
        <v>0</v>
      </c>
      <c r="CH43" s="12">
        <v>0</v>
      </c>
      <c r="CI43" s="13"/>
      <c r="CJ43" s="12">
        <v>0</v>
      </c>
      <c r="CK43" s="12">
        <v>0</v>
      </c>
      <c r="CL43" s="12">
        <v>0</v>
      </c>
      <c r="CM43" s="12">
        <v>0</v>
      </c>
      <c r="CN43" s="13"/>
      <c r="CO43" s="12">
        <v>0</v>
      </c>
      <c r="CP43" s="12">
        <v>0</v>
      </c>
      <c r="CQ43" s="12">
        <v>0</v>
      </c>
      <c r="CR43" s="12">
        <v>0</v>
      </c>
      <c r="CS43" s="13"/>
      <c r="CT43" s="12">
        <v>0</v>
      </c>
      <c r="CU43" s="12">
        <v>0</v>
      </c>
      <c r="CV43" s="12">
        <v>0</v>
      </c>
      <c r="CW43" s="12">
        <v>0</v>
      </c>
      <c r="CX43" s="13"/>
      <c r="CY43" s="12">
        <v>0</v>
      </c>
      <c r="CZ43" s="12">
        <v>0</v>
      </c>
      <c r="DA43" s="12">
        <v>0</v>
      </c>
      <c r="DB43" s="12">
        <v>0</v>
      </c>
      <c r="DC43" s="13"/>
      <c r="DD43" s="12">
        <v>0</v>
      </c>
      <c r="DE43" s="12">
        <v>0</v>
      </c>
      <c r="DF43" s="12">
        <v>0</v>
      </c>
      <c r="DG43" s="12">
        <v>0</v>
      </c>
      <c r="DH43" s="13"/>
      <c r="DI43" s="12">
        <v>0</v>
      </c>
      <c r="DJ43" s="12">
        <v>0</v>
      </c>
      <c r="DK43" s="12">
        <v>0</v>
      </c>
      <c r="DL43" s="12">
        <v>0</v>
      </c>
      <c r="DM43" s="13"/>
      <c r="DN43" s="12">
        <v>16</v>
      </c>
      <c r="DO43" s="12">
        <v>1600000</v>
      </c>
      <c r="DP43" s="12">
        <v>0</v>
      </c>
      <c r="DQ43" s="12">
        <v>1600000</v>
      </c>
      <c r="DR43" s="13"/>
      <c r="DS43" s="12">
        <v>0</v>
      </c>
      <c r="DT43" s="12">
        <v>0</v>
      </c>
      <c r="DU43" s="12">
        <v>0</v>
      </c>
      <c r="DV43" s="12">
        <v>0</v>
      </c>
      <c r="DW43" s="13"/>
      <c r="DX43" s="12">
        <v>0</v>
      </c>
      <c r="DY43" s="12">
        <v>85000</v>
      </c>
      <c r="DZ43" s="12">
        <v>0</v>
      </c>
      <c r="EA43" s="12">
        <v>85000</v>
      </c>
      <c r="EB43" s="13"/>
      <c r="EC43" s="12">
        <v>0</v>
      </c>
      <c r="ED43" s="12">
        <v>0</v>
      </c>
      <c r="EE43" s="12">
        <v>0</v>
      </c>
      <c r="EF43" s="12">
        <v>0</v>
      </c>
      <c r="EG43" s="13"/>
      <c r="EH43" s="12">
        <v>0</v>
      </c>
      <c r="EI43" s="12">
        <v>0</v>
      </c>
      <c r="EJ43" s="12">
        <v>0</v>
      </c>
      <c r="EK43" s="12">
        <v>0</v>
      </c>
      <c r="EL43" s="13"/>
      <c r="EM43" s="12">
        <v>0</v>
      </c>
      <c r="EN43" s="12">
        <v>0</v>
      </c>
      <c r="EO43" s="12">
        <v>0</v>
      </c>
      <c r="EP43" s="12">
        <v>0</v>
      </c>
      <c r="EQ43" s="13"/>
      <c r="ER43" s="12">
        <v>0</v>
      </c>
      <c r="ES43" s="12">
        <v>0</v>
      </c>
      <c r="ET43" s="12">
        <v>0</v>
      </c>
      <c r="EU43" s="12">
        <v>0</v>
      </c>
      <c r="EV43" s="13"/>
      <c r="EW43" s="12">
        <v>1</v>
      </c>
      <c r="EX43" s="12">
        <v>50000</v>
      </c>
      <c r="EY43" s="12">
        <v>0</v>
      </c>
      <c r="EZ43" s="12">
        <v>50000</v>
      </c>
      <c r="FA43" s="13"/>
      <c r="FB43" s="12">
        <v>1</v>
      </c>
      <c r="FC43" s="12">
        <v>50000</v>
      </c>
      <c r="FD43" s="12">
        <v>0</v>
      </c>
      <c r="FE43" s="12">
        <v>50000</v>
      </c>
      <c r="FF43" s="13"/>
      <c r="FG43" s="12">
        <v>3</v>
      </c>
      <c r="FH43" s="12">
        <v>150000</v>
      </c>
      <c r="FI43" s="12">
        <v>0</v>
      </c>
      <c r="FJ43" s="12">
        <v>150000</v>
      </c>
      <c r="FK43" s="13"/>
      <c r="FL43" s="12">
        <v>2</v>
      </c>
      <c r="FM43" s="12">
        <v>100000</v>
      </c>
      <c r="FN43" s="12">
        <v>0</v>
      </c>
      <c r="FO43" s="12">
        <v>100000</v>
      </c>
      <c r="FP43" s="13"/>
      <c r="FQ43" s="12">
        <v>0</v>
      </c>
      <c r="FR43" s="12">
        <v>0</v>
      </c>
      <c r="FS43" s="12">
        <v>0</v>
      </c>
      <c r="FT43" s="12">
        <v>0</v>
      </c>
      <c r="FU43" s="13"/>
      <c r="FV43" s="12">
        <v>0</v>
      </c>
      <c r="FW43" s="12">
        <v>0</v>
      </c>
      <c r="FX43" s="12">
        <v>0</v>
      </c>
      <c r="FY43" s="12">
        <v>0</v>
      </c>
      <c r="FZ43" s="13"/>
      <c r="GA43" s="12">
        <v>0</v>
      </c>
      <c r="GB43" s="12">
        <v>0</v>
      </c>
      <c r="GC43" s="12">
        <v>0</v>
      </c>
      <c r="GD43" s="12">
        <v>0</v>
      </c>
      <c r="GE43" s="13"/>
      <c r="GF43" s="12">
        <v>78</v>
      </c>
      <c r="GG43" s="12">
        <v>63000</v>
      </c>
      <c r="GH43" s="12">
        <v>0</v>
      </c>
      <c r="GI43" s="12">
        <v>63000</v>
      </c>
      <c r="GJ43" s="13"/>
      <c r="GK43" s="12">
        <v>474</v>
      </c>
      <c r="GL43" s="12">
        <v>142200</v>
      </c>
      <c r="GM43" s="12">
        <v>0</v>
      </c>
      <c r="GN43" s="12">
        <v>142200</v>
      </c>
      <c r="GO43" s="13"/>
      <c r="GP43" s="12">
        <v>0</v>
      </c>
      <c r="GQ43" s="12">
        <v>17000</v>
      </c>
      <c r="GR43" s="12">
        <v>0</v>
      </c>
      <c r="GS43" s="12">
        <v>17000</v>
      </c>
      <c r="GT43" s="13"/>
      <c r="GU43" s="12">
        <v>0</v>
      </c>
      <c r="GV43" s="12">
        <v>0</v>
      </c>
      <c r="GW43" s="12">
        <v>0</v>
      </c>
      <c r="GX43" s="12">
        <v>0</v>
      </c>
      <c r="GY43" s="13"/>
      <c r="GZ43" s="12">
        <v>160</v>
      </c>
      <c r="HA43" s="12">
        <v>800000</v>
      </c>
      <c r="HB43" s="12">
        <v>0</v>
      </c>
      <c r="HC43" s="12">
        <v>800000</v>
      </c>
      <c r="HD43" s="13"/>
      <c r="HE43" s="12">
        <v>0</v>
      </c>
      <c r="HF43" s="12">
        <v>0</v>
      </c>
      <c r="HG43" s="12">
        <v>0</v>
      </c>
      <c r="HH43" s="12">
        <v>0</v>
      </c>
      <c r="HI43" s="13"/>
      <c r="HJ43" s="12">
        <v>81</v>
      </c>
      <c r="HK43" s="12">
        <v>1215000</v>
      </c>
      <c r="HL43" s="12">
        <v>0</v>
      </c>
      <c r="HM43" s="12">
        <v>1215000</v>
      </c>
      <c r="HN43" s="13"/>
      <c r="HO43" s="12">
        <v>1300</v>
      </c>
      <c r="HP43" s="12">
        <v>377000</v>
      </c>
      <c r="HQ43" s="12">
        <v>0</v>
      </c>
      <c r="HR43" s="12">
        <v>377000</v>
      </c>
      <c r="HS43" s="13"/>
      <c r="HT43" s="12">
        <v>0</v>
      </c>
      <c r="HU43" s="12">
        <v>87000</v>
      </c>
      <c r="HV43" s="12">
        <v>0</v>
      </c>
      <c r="HW43" s="12">
        <v>87000</v>
      </c>
      <c r="HX43" s="13"/>
      <c r="HY43" s="12">
        <v>0</v>
      </c>
      <c r="HZ43" s="12">
        <v>0</v>
      </c>
      <c r="IA43" s="12">
        <v>0</v>
      </c>
      <c r="IB43" s="12">
        <v>0</v>
      </c>
      <c r="IC43" s="13"/>
      <c r="ID43" s="12">
        <v>0</v>
      </c>
      <c r="IE43" s="12">
        <v>0</v>
      </c>
      <c r="IF43" s="12">
        <v>0</v>
      </c>
      <c r="IG43" s="12">
        <v>0</v>
      </c>
      <c r="IH43" s="13"/>
      <c r="II43" s="12">
        <v>0</v>
      </c>
      <c r="IJ43" s="12">
        <v>233000</v>
      </c>
      <c r="IK43" s="12">
        <v>0</v>
      </c>
      <c r="IL43" s="12">
        <v>233000</v>
      </c>
      <c r="IM43" s="13"/>
      <c r="IN43" s="12">
        <v>600</v>
      </c>
      <c r="IO43" s="12">
        <v>13997.999999999998</v>
      </c>
      <c r="IP43" s="12">
        <v>0</v>
      </c>
      <c r="IQ43" s="12">
        <v>13997.999999999998</v>
      </c>
      <c r="IR43" s="13"/>
      <c r="IS43" s="12">
        <v>0</v>
      </c>
      <c r="IT43" s="12">
        <v>0</v>
      </c>
      <c r="IU43" s="12">
        <v>0</v>
      </c>
      <c r="IV43" s="12">
        <v>0</v>
      </c>
      <c r="IW43" s="13"/>
      <c r="IX43" s="12"/>
      <c r="IY43" s="12">
        <v>0</v>
      </c>
      <c r="IZ43" s="12">
        <v>0</v>
      </c>
      <c r="JA43" s="12">
        <v>0</v>
      </c>
      <c r="JB43" s="13"/>
      <c r="JC43" s="12">
        <v>0</v>
      </c>
      <c r="JD43" s="12">
        <v>0</v>
      </c>
      <c r="JE43" s="12">
        <v>0</v>
      </c>
      <c r="JF43" s="12">
        <v>0</v>
      </c>
      <c r="JG43" s="13"/>
      <c r="JH43" s="12"/>
      <c r="JI43" s="12">
        <v>0</v>
      </c>
      <c r="JJ43" s="12">
        <v>0</v>
      </c>
      <c r="JK43" s="12">
        <v>0</v>
      </c>
      <c r="JL43" s="13"/>
      <c r="JM43" s="12"/>
      <c r="JN43" s="12">
        <v>0</v>
      </c>
      <c r="JO43" s="12">
        <v>0</v>
      </c>
      <c r="JP43" s="12">
        <v>0</v>
      </c>
      <c r="JQ43" s="13"/>
      <c r="JR43" s="12"/>
      <c r="JS43" s="12">
        <v>3929480</v>
      </c>
      <c r="JT43" s="12">
        <v>0</v>
      </c>
      <c r="JU43" s="12">
        <v>3929480</v>
      </c>
      <c r="JV43" s="13"/>
      <c r="JW43" s="12"/>
      <c r="JX43" s="12">
        <v>0</v>
      </c>
      <c r="JY43" s="12">
        <v>0</v>
      </c>
      <c r="JZ43" s="12">
        <v>0</v>
      </c>
      <c r="KA43" s="13"/>
      <c r="KB43" s="12">
        <v>990.4</v>
      </c>
      <c r="KC43" s="12">
        <v>198080</v>
      </c>
      <c r="KD43" s="12">
        <v>0</v>
      </c>
      <c r="KE43" s="12">
        <v>198080</v>
      </c>
      <c r="KF43" s="13"/>
      <c r="KG43" s="12">
        <v>0</v>
      </c>
      <c r="KH43" s="12">
        <v>0</v>
      </c>
      <c r="KI43" s="12">
        <v>0</v>
      </c>
      <c r="KJ43" s="12">
        <v>0</v>
      </c>
      <c r="KK43" s="13"/>
      <c r="KL43" s="12">
        <v>0</v>
      </c>
      <c r="KM43" s="12">
        <v>0</v>
      </c>
      <c r="KN43" s="12">
        <v>0</v>
      </c>
      <c r="KO43" s="12">
        <v>0</v>
      </c>
      <c r="KP43" s="13"/>
      <c r="KQ43" s="12">
        <v>0</v>
      </c>
      <c r="KR43" s="12">
        <v>0</v>
      </c>
      <c r="KS43" s="12">
        <v>0</v>
      </c>
      <c r="KT43" s="12">
        <v>0</v>
      </c>
      <c r="KU43" s="13"/>
      <c r="KV43" s="12">
        <v>0</v>
      </c>
      <c r="KW43" s="89">
        <v>0</v>
      </c>
      <c r="KX43" s="12">
        <v>0</v>
      </c>
      <c r="KY43" s="12">
        <v>0</v>
      </c>
      <c r="KZ43" s="13"/>
      <c r="LA43" s="12">
        <v>0</v>
      </c>
      <c r="LB43" s="12">
        <v>0</v>
      </c>
      <c r="LC43" s="12">
        <v>0</v>
      </c>
      <c r="LD43" s="12">
        <v>0</v>
      </c>
      <c r="LE43" s="13"/>
      <c r="LF43" s="12">
        <v>0</v>
      </c>
      <c r="LG43" s="12">
        <v>0</v>
      </c>
      <c r="LH43" s="12">
        <v>0</v>
      </c>
      <c r="LI43" s="12">
        <v>0</v>
      </c>
      <c r="LJ43" s="13"/>
      <c r="LK43" s="12">
        <v>0</v>
      </c>
      <c r="LL43" s="12">
        <v>0</v>
      </c>
      <c r="LM43" s="12">
        <v>0</v>
      </c>
      <c r="LN43" s="12">
        <v>0</v>
      </c>
      <c r="LO43" s="13"/>
      <c r="LP43" s="12">
        <v>3252</v>
      </c>
      <c r="LQ43" s="12">
        <v>813000</v>
      </c>
      <c r="LR43" s="12">
        <v>0</v>
      </c>
      <c r="LS43" s="12">
        <v>813000</v>
      </c>
      <c r="LT43" s="13"/>
      <c r="LU43" s="12">
        <v>0</v>
      </c>
      <c r="LV43" s="12">
        <v>0</v>
      </c>
      <c r="LW43" s="12">
        <v>0</v>
      </c>
      <c r="LX43" s="12">
        <v>0</v>
      </c>
      <c r="LY43" s="13"/>
      <c r="LZ43" s="12">
        <v>0</v>
      </c>
      <c r="MA43" s="12">
        <v>0</v>
      </c>
      <c r="MB43" s="12">
        <v>0</v>
      </c>
      <c r="MC43" s="12">
        <v>0</v>
      </c>
      <c r="MD43" s="13"/>
      <c r="ME43" s="12">
        <v>0</v>
      </c>
      <c r="MF43" s="12">
        <v>0</v>
      </c>
      <c r="MG43" s="12">
        <v>0</v>
      </c>
      <c r="MH43" s="12">
        <v>0</v>
      </c>
      <c r="MI43" s="13"/>
      <c r="MJ43" s="12">
        <v>0</v>
      </c>
      <c r="MK43" s="12">
        <v>0</v>
      </c>
      <c r="ML43" s="12">
        <v>0</v>
      </c>
      <c r="MM43" s="12">
        <v>0</v>
      </c>
      <c r="MN43" s="13"/>
      <c r="MO43" s="12">
        <v>28</v>
      </c>
      <c r="MP43" s="12">
        <v>1185744</v>
      </c>
      <c r="MQ43" s="12">
        <v>0</v>
      </c>
      <c r="MR43" s="12">
        <v>1185744</v>
      </c>
      <c r="MS43" s="13"/>
      <c r="MT43" s="12">
        <v>0</v>
      </c>
      <c r="MU43" s="12">
        <v>0</v>
      </c>
      <c r="MV43" s="12">
        <v>0</v>
      </c>
      <c r="MW43" s="12">
        <v>0</v>
      </c>
      <c r="MX43" s="13"/>
      <c r="MY43" s="12">
        <v>20</v>
      </c>
      <c r="MZ43" s="12">
        <v>50000</v>
      </c>
      <c r="NA43" s="12">
        <v>0</v>
      </c>
      <c r="NB43" s="12">
        <v>50000</v>
      </c>
      <c r="NC43" s="13"/>
      <c r="ND43" s="12">
        <v>0</v>
      </c>
      <c r="NE43" s="12">
        <v>0</v>
      </c>
      <c r="NF43" s="12">
        <v>0</v>
      </c>
      <c r="NG43" s="12">
        <v>0</v>
      </c>
      <c r="NH43" s="13"/>
      <c r="NI43" s="12">
        <v>4045</v>
      </c>
      <c r="NJ43" s="12">
        <v>291240</v>
      </c>
      <c r="NK43" s="12">
        <v>0</v>
      </c>
      <c r="NL43" s="12">
        <v>291240</v>
      </c>
      <c r="NM43" s="13"/>
      <c r="NN43" s="12">
        <v>17</v>
      </c>
      <c r="NO43" s="12">
        <v>170000</v>
      </c>
      <c r="NP43" s="12">
        <v>0</v>
      </c>
      <c r="NQ43" s="12">
        <v>170000</v>
      </c>
      <c r="NR43" s="13"/>
      <c r="NS43" s="12">
        <v>0</v>
      </c>
      <c r="NT43" s="12">
        <v>0</v>
      </c>
      <c r="NU43" s="12">
        <v>0</v>
      </c>
      <c r="NV43" s="12">
        <v>0</v>
      </c>
      <c r="NW43" s="13"/>
      <c r="NX43" s="12">
        <v>0</v>
      </c>
      <c r="NY43" s="12">
        <v>0</v>
      </c>
      <c r="NZ43" s="12">
        <v>0</v>
      </c>
      <c r="OA43" s="12">
        <v>0</v>
      </c>
      <c r="OB43" s="13"/>
      <c r="OC43" s="12">
        <v>0</v>
      </c>
      <c r="OD43" s="12">
        <v>0</v>
      </c>
      <c r="OE43" s="12">
        <v>0</v>
      </c>
      <c r="OF43" s="12">
        <v>0</v>
      </c>
      <c r="OG43" s="13"/>
      <c r="OH43" s="12">
        <v>0</v>
      </c>
      <c r="OI43" s="12">
        <v>0</v>
      </c>
      <c r="OJ43" s="12">
        <v>0</v>
      </c>
      <c r="OK43" s="12">
        <v>0</v>
      </c>
      <c r="OL43" s="13"/>
      <c r="OM43" s="12">
        <v>0</v>
      </c>
      <c r="ON43" s="12">
        <v>0</v>
      </c>
      <c r="OO43" s="12">
        <v>0</v>
      </c>
      <c r="OP43" s="12">
        <v>0</v>
      </c>
      <c r="OQ43" s="13"/>
      <c r="OR43" s="12">
        <v>0</v>
      </c>
      <c r="OS43" s="12">
        <v>0</v>
      </c>
      <c r="OT43" s="12">
        <v>0</v>
      </c>
      <c r="OU43" s="12">
        <v>0</v>
      </c>
      <c r="OV43" s="13"/>
      <c r="OW43" s="12">
        <v>0</v>
      </c>
      <c r="OX43" s="12">
        <v>0</v>
      </c>
      <c r="OY43" s="12">
        <v>0</v>
      </c>
      <c r="OZ43" s="12">
        <v>0</v>
      </c>
      <c r="PA43" s="13"/>
      <c r="PB43" s="12">
        <v>0</v>
      </c>
      <c r="PC43" s="12">
        <v>0</v>
      </c>
      <c r="PD43" s="12">
        <v>0</v>
      </c>
      <c r="PE43" s="12">
        <v>0</v>
      </c>
      <c r="PF43" s="13"/>
      <c r="PG43" s="12">
        <v>0</v>
      </c>
      <c r="PH43" s="12">
        <v>25000</v>
      </c>
      <c r="PI43" s="12">
        <v>0</v>
      </c>
      <c r="PJ43" s="12">
        <v>25000</v>
      </c>
      <c r="PK43" s="13"/>
      <c r="PL43" s="12">
        <v>0</v>
      </c>
      <c r="PM43" s="12">
        <v>0</v>
      </c>
      <c r="PN43" s="12">
        <v>0</v>
      </c>
      <c r="PO43" s="12">
        <v>0</v>
      </c>
      <c r="PP43" s="13"/>
      <c r="PQ43" s="12">
        <v>0</v>
      </c>
      <c r="PR43" s="12">
        <v>0</v>
      </c>
      <c r="PS43" s="12">
        <v>0</v>
      </c>
      <c r="PT43" s="12">
        <v>0</v>
      </c>
      <c r="PU43" s="13"/>
      <c r="PV43" s="12">
        <v>0</v>
      </c>
      <c r="PW43" s="12">
        <v>0</v>
      </c>
      <c r="PX43" s="12">
        <v>0</v>
      </c>
      <c r="PY43" s="12">
        <v>0</v>
      </c>
      <c r="PZ43" s="13"/>
      <c r="QA43" s="12">
        <v>0</v>
      </c>
      <c r="QB43" s="12">
        <v>0</v>
      </c>
      <c r="QC43" s="12">
        <v>0</v>
      </c>
      <c r="QD43" s="12">
        <v>0</v>
      </c>
      <c r="QE43" s="13"/>
      <c r="QF43" s="12">
        <v>0</v>
      </c>
      <c r="QG43" s="12">
        <v>0</v>
      </c>
      <c r="QH43" s="12">
        <v>0</v>
      </c>
      <c r="QI43" s="12">
        <v>0</v>
      </c>
      <c r="QJ43" s="13"/>
      <c r="QK43" s="12">
        <v>0</v>
      </c>
      <c r="QL43" s="12">
        <v>0</v>
      </c>
      <c r="QM43" s="12">
        <v>0</v>
      </c>
      <c r="QN43" s="12">
        <v>0</v>
      </c>
      <c r="QO43" s="13"/>
      <c r="QP43" s="12">
        <v>0</v>
      </c>
      <c r="QQ43" s="12">
        <v>0</v>
      </c>
      <c r="QR43" s="12">
        <v>0</v>
      </c>
      <c r="QS43" s="12">
        <v>0</v>
      </c>
      <c r="QT43" s="13"/>
      <c r="QU43" s="12">
        <v>0</v>
      </c>
      <c r="QV43" s="12">
        <v>62500</v>
      </c>
      <c r="QW43" s="12">
        <v>0</v>
      </c>
      <c r="QX43" s="12">
        <v>62500</v>
      </c>
      <c r="QY43" s="13"/>
      <c r="QZ43" s="12">
        <v>8500</v>
      </c>
      <c r="RA43" s="12">
        <v>42500</v>
      </c>
      <c r="RB43" s="12">
        <v>0</v>
      </c>
      <c r="RC43" s="12">
        <v>42500</v>
      </c>
      <c r="RD43" s="13"/>
      <c r="RE43" s="12">
        <v>20</v>
      </c>
      <c r="RF43" s="12">
        <v>530000</v>
      </c>
      <c r="RG43" s="12">
        <v>0</v>
      </c>
      <c r="RH43" s="12">
        <v>530000</v>
      </c>
      <c r="RI43" s="13"/>
      <c r="RJ43" s="12">
        <v>0</v>
      </c>
      <c r="RK43" s="12">
        <v>114460</v>
      </c>
      <c r="RL43" s="12">
        <v>0</v>
      </c>
      <c r="RM43" s="12">
        <v>114460</v>
      </c>
      <c r="RN43" s="13"/>
      <c r="RO43" s="12">
        <v>0</v>
      </c>
      <c r="RP43" s="12">
        <v>10000</v>
      </c>
      <c r="RQ43" s="12">
        <v>0</v>
      </c>
      <c r="RR43" s="12">
        <v>10000</v>
      </c>
      <c r="RS43" s="13"/>
      <c r="RT43" s="12">
        <v>0</v>
      </c>
      <c r="RU43" s="12">
        <v>750000</v>
      </c>
      <c r="RV43" s="12">
        <v>0</v>
      </c>
      <c r="RW43" s="12">
        <v>750000</v>
      </c>
      <c r="RX43" s="13"/>
      <c r="RY43" s="12">
        <v>0</v>
      </c>
      <c r="RZ43" s="12">
        <v>1000000</v>
      </c>
      <c r="SA43" s="12">
        <v>0</v>
      </c>
      <c r="SB43" s="12">
        <v>1000000</v>
      </c>
      <c r="SC43" s="13"/>
      <c r="SD43" s="12">
        <v>1</v>
      </c>
      <c r="SE43" s="12">
        <v>100000</v>
      </c>
      <c r="SF43" s="12">
        <v>0</v>
      </c>
      <c r="SG43" s="12">
        <v>100000</v>
      </c>
      <c r="SH43" s="13"/>
      <c r="SI43" s="12">
        <v>1</v>
      </c>
      <c r="SJ43" s="12">
        <v>25000</v>
      </c>
      <c r="SK43" s="12">
        <v>0</v>
      </c>
      <c r="SL43" s="12">
        <v>25000</v>
      </c>
      <c r="SM43" s="13"/>
      <c r="SN43" s="12">
        <v>1</v>
      </c>
      <c r="SO43" s="12">
        <v>600000</v>
      </c>
      <c r="SP43" s="12">
        <v>0</v>
      </c>
      <c r="SQ43" s="12">
        <v>600000</v>
      </c>
      <c r="SR43" s="13"/>
      <c r="SS43" s="12">
        <v>1</v>
      </c>
      <c r="ST43" s="12">
        <v>100000</v>
      </c>
      <c r="SU43" s="12">
        <v>0</v>
      </c>
      <c r="SV43" s="12">
        <v>100000</v>
      </c>
      <c r="SW43" s="13"/>
      <c r="SX43" s="12">
        <v>5</v>
      </c>
      <c r="SY43" s="12">
        <v>125000</v>
      </c>
      <c r="SZ43" s="12">
        <v>0</v>
      </c>
      <c r="TA43" s="12">
        <v>125000</v>
      </c>
      <c r="TB43" s="13"/>
      <c r="TC43" s="12">
        <v>5</v>
      </c>
      <c r="TD43" s="12">
        <v>60000</v>
      </c>
      <c r="TE43" s="12">
        <v>0</v>
      </c>
      <c r="TF43" s="12">
        <v>60000</v>
      </c>
      <c r="TG43" s="13"/>
      <c r="TH43" s="12">
        <v>209</v>
      </c>
      <c r="TI43" s="12">
        <v>209000</v>
      </c>
      <c r="TJ43" s="12">
        <v>0</v>
      </c>
      <c r="TK43" s="12">
        <v>209000</v>
      </c>
      <c r="TL43" s="13"/>
      <c r="TM43" s="12">
        <v>4023601.385437876</v>
      </c>
      <c r="TN43" s="12">
        <v>8188285.5695550293</v>
      </c>
      <c r="TO43" s="12">
        <v>0</v>
      </c>
      <c r="TP43" s="12">
        <v>8188285.5695550293</v>
      </c>
      <c r="TQ43" s="13"/>
      <c r="TR43" s="12">
        <v>0</v>
      </c>
      <c r="TS43" s="12">
        <v>0</v>
      </c>
      <c r="TT43" s="12">
        <v>0</v>
      </c>
      <c r="TU43" s="12">
        <v>0</v>
      </c>
      <c r="TV43" s="13"/>
      <c r="TW43" s="12">
        <v>0</v>
      </c>
      <c r="TX43" s="12">
        <v>0</v>
      </c>
      <c r="TY43" s="12">
        <v>0</v>
      </c>
      <c r="TZ43" s="12">
        <v>0</v>
      </c>
      <c r="UA43" s="13"/>
      <c r="UB43" s="12">
        <v>1</v>
      </c>
      <c r="UC43" s="12">
        <v>134042.5</v>
      </c>
      <c r="UD43" s="12">
        <v>0</v>
      </c>
      <c r="UE43" s="12">
        <v>134042.5</v>
      </c>
      <c r="UF43" s="13"/>
      <c r="UG43" s="12">
        <v>0</v>
      </c>
      <c r="UH43" s="12">
        <v>0</v>
      </c>
      <c r="UI43" s="12">
        <v>0</v>
      </c>
      <c r="UJ43" s="12">
        <v>0</v>
      </c>
      <c r="UK43" s="13"/>
      <c r="UL43" s="12">
        <v>0</v>
      </c>
      <c r="UM43" s="12">
        <v>0</v>
      </c>
      <c r="UN43" s="12">
        <v>0</v>
      </c>
      <c r="UO43" s="12">
        <v>0</v>
      </c>
      <c r="UP43" s="13"/>
      <c r="UQ43" s="12">
        <v>0</v>
      </c>
      <c r="UR43" s="12">
        <v>1500000</v>
      </c>
      <c r="US43" s="12">
        <v>0</v>
      </c>
      <c r="UT43" s="12">
        <v>1500000</v>
      </c>
      <c r="UU43" s="13"/>
      <c r="UV43" s="12">
        <v>0</v>
      </c>
      <c r="UW43" s="12">
        <v>3038250</v>
      </c>
      <c r="UX43" s="12">
        <v>0</v>
      </c>
      <c r="UY43" s="12">
        <v>3038250</v>
      </c>
      <c r="UZ43" s="13"/>
      <c r="VA43" s="12">
        <v>6</v>
      </c>
      <c r="VB43" s="12">
        <v>390000</v>
      </c>
      <c r="VC43" s="12">
        <v>0</v>
      </c>
      <c r="VD43" s="12">
        <v>390000</v>
      </c>
      <c r="VE43" s="13"/>
      <c r="VF43" s="12">
        <v>0</v>
      </c>
      <c r="VG43" s="12">
        <v>0</v>
      </c>
      <c r="VH43" s="12">
        <v>0</v>
      </c>
      <c r="VI43" s="12">
        <v>0</v>
      </c>
      <c r="VJ43" s="13"/>
      <c r="VK43" s="12">
        <v>0</v>
      </c>
      <c r="VL43" s="12">
        <v>30978490.069555029</v>
      </c>
      <c r="VM43" s="12">
        <v>0</v>
      </c>
      <c r="VN43" s="12">
        <v>30978490.069555029</v>
      </c>
      <c r="VO43" s="13"/>
    </row>
    <row r="44" spans="1:588" ht="16.5" hidden="1">
      <c r="A44" s="10">
        <v>38</v>
      </c>
      <c r="B44" s="11" t="s">
        <v>40</v>
      </c>
      <c r="C44" s="12">
        <v>30</v>
      </c>
      <c r="D44" s="12">
        <v>80640</v>
      </c>
      <c r="E44" s="12">
        <v>0</v>
      </c>
      <c r="F44" s="12">
        <v>80640</v>
      </c>
      <c r="G44" s="13"/>
      <c r="H44" s="12">
        <v>0</v>
      </c>
      <c r="I44" s="12">
        <v>0</v>
      </c>
      <c r="J44" s="12">
        <v>0</v>
      </c>
      <c r="K44" s="12">
        <v>0</v>
      </c>
      <c r="L44" s="13"/>
      <c r="M44" s="12">
        <v>0</v>
      </c>
      <c r="N44" s="12">
        <v>0</v>
      </c>
      <c r="O44" s="12">
        <v>0</v>
      </c>
      <c r="P44" s="12">
        <v>0</v>
      </c>
      <c r="Q44" s="13"/>
      <c r="R44" s="12">
        <v>5</v>
      </c>
      <c r="S44" s="12">
        <v>75000</v>
      </c>
      <c r="T44" s="12">
        <v>0</v>
      </c>
      <c r="U44" s="12">
        <v>75000</v>
      </c>
      <c r="V44" s="13"/>
      <c r="W44" s="12">
        <v>0</v>
      </c>
      <c r="X44" s="12">
        <v>0</v>
      </c>
      <c r="Y44" s="12">
        <v>0</v>
      </c>
      <c r="Z44" s="12">
        <v>0</v>
      </c>
      <c r="AA44" s="13"/>
      <c r="AB44" s="12">
        <v>0</v>
      </c>
      <c r="AC44" s="12">
        <v>0</v>
      </c>
      <c r="AD44" s="12">
        <v>0</v>
      </c>
      <c r="AE44" s="12">
        <v>0</v>
      </c>
      <c r="AF44" s="13"/>
      <c r="AG44" s="12">
        <v>0</v>
      </c>
      <c r="AH44" s="12">
        <v>143000</v>
      </c>
      <c r="AI44" s="12">
        <v>0</v>
      </c>
      <c r="AJ44" s="12">
        <v>143000</v>
      </c>
      <c r="AK44" s="13"/>
      <c r="AL44" s="12">
        <v>46</v>
      </c>
      <c r="AM44" s="12">
        <v>92000</v>
      </c>
      <c r="AN44" s="12">
        <v>0</v>
      </c>
      <c r="AO44" s="12">
        <v>92000</v>
      </c>
      <c r="AP44" s="13"/>
      <c r="AQ44" s="12">
        <v>661</v>
      </c>
      <c r="AR44" s="12">
        <v>1652500</v>
      </c>
      <c r="AS44" s="12">
        <v>0</v>
      </c>
      <c r="AT44" s="12">
        <v>1652500</v>
      </c>
      <c r="AU44" s="13"/>
      <c r="AV44" s="12">
        <v>56</v>
      </c>
      <c r="AW44" s="12">
        <v>392000</v>
      </c>
      <c r="AX44" s="12">
        <v>0</v>
      </c>
      <c r="AY44" s="12">
        <v>392000</v>
      </c>
      <c r="AZ44" s="13"/>
      <c r="BA44" s="12">
        <v>0</v>
      </c>
      <c r="BB44" s="12">
        <v>0</v>
      </c>
      <c r="BC44" s="12">
        <v>0</v>
      </c>
      <c r="BD44" s="12">
        <v>0</v>
      </c>
      <c r="BE44" s="13"/>
      <c r="BF44" s="12">
        <v>82</v>
      </c>
      <c r="BG44" s="12">
        <v>65600</v>
      </c>
      <c r="BH44" s="12">
        <v>0</v>
      </c>
      <c r="BI44" s="12">
        <v>65600</v>
      </c>
      <c r="BJ44" s="13"/>
      <c r="BK44" s="12">
        <v>195</v>
      </c>
      <c r="BL44" s="12">
        <v>146250</v>
      </c>
      <c r="BM44" s="12">
        <v>0</v>
      </c>
      <c r="BN44" s="12">
        <v>146250</v>
      </c>
      <c r="BO44" s="13"/>
      <c r="BP44" s="12">
        <v>26</v>
      </c>
      <c r="BQ44" s="12">
        <v>390000</v>
      </c>
      <c r="BR44" s="12">
        <v>0</v>
      </c>
      <c r="BS44" s="12">
        <v>390000</v>
      </c>
      <c r="BT44" s="13"/>
      <c r="BU44" s="12">
        <v>0</v>
      </c>
      <c r="BV44" s="12">
        <v>0</v>
      </c>
      <c r="BW44" s="12">
        <v>0</v>
      </c>
      <c r="BX44" s="12">
        <v>0</v>
      </c>
      <c r="BY44" s="13"/>
      <c r="BZ44" s="12">
        <v>0</v>
      </c>
      <c r="CA44" s="12">
        <v>0</v>
      </c>
      <c r="CB44" s="12">
        <v>0</v>
      </c>
      <c r="CC44" s="12">
        <v>0</v>
      </c>
      <c r="CD44" s="13"/>
      <c r="CE44" s="12">
        <v>0</v>
      </c>
      <c r="CF44" s="12">
        <v>0</v>
      </c>
      <c r="CG44" s="12">
        <v>0</v>
      </c>
      <c r="CH44" s="12">
        <v>0</v>
      </c>
      <c r="CI44" s="13"/>
      <c r="CJ44" s="12">
        <v>0</v>
      </c>
      <c r="CK44" s="12">
        <v>0</v>
      </c>
      <c r="CL44" s="12">
        <v>0</v>
      </c>
      <c r="CM44" s="12">
        <v>0</v>
      </c>
      <c r="CN44" s="13"/>
      <c r="CO44" s="12">
        <v>0</v>
      </c>
      <c r="CP44" s="12">
        <v>0</v>
      </c>
      <c r="CQ44" s="12">
        <v>0</v>
      </c>
      <c r="CR44" s="12">
        <v>0</v>
      </c>
      <c r="CS44" s="13"/>
      <c r="CT44" s="12">
        <v>0</v>
      </c>
      <c r="CU44" s="12">
        <v>0</v>
      </c>
      <c r="CV44" s="12">
        <v>0</v>
      </c>
      <c r="CW44" s="12">
        <v>0</v>
      </c>
      <c r="CX44" s="13"/>
      <c r="CY44" s="12">
        <v>0</v>
      </c>
      <c r="CZ44" s="12">
        <v>0</v>
      </c>
      <c r="DA44" s="12">
        <v>0</v>
      </c>
      <c r="DB44" s="12">
        <v>0</v>
      </c>
      <c r="DC44" s="13"/>
      <c r="DD44" s="12">
        <v>0</v>
      </c>
      <c r="DE44" s="12">
        <v>0</v>
      </c>
      <c r="DF44" s="12">
        <v>0</v>
      </c>
      <c r="DG44" s="12">
        <v>0</v>
      </c>
      <c r="DH44" s="13"/>
      <c r="DI44" s="12">
        <v>0</v>
      </c>
      <c r="DJ44" s="12">
        <v>0</v>
      </c>
      <c r="DK44" s="12">
        <v>0</v>
      </c>
      <c r="DL44" s="12">
        <v>0</v>
      </c>
      <c r="DM44" s="13"/>
      <c r="DN44" s="12">
        <v>16</v>
      </c>
      <c r="DO44" s="12">
        <v>1600000</v>
      </c>
      <c r="DP44" s="12">
        <v>0</v>
      </c>
      <c r="DQ44" s="12">
        <v>1600000</v>
      </c>
      <c r="DR44" s="13"/>
      <c r="DS44" s="12">
        <v>0</v>
      </c>
      <c r="DT44" s="12">
        <v>0</v>
      </c>
      <c r="DU44" s="12">
        <v>0</v>
      </c>
      <c r="DV44" s="12">
        <v>0</v>
      </c>
      <c r="DW44" s="13"/>
      <c r="DX44" s="12">
        <v>0</v>
      </c>
      <c r="DY44" s="12">
        <v>105000</v>
      </c>
      <c r="DZ44" s="12">
        <v>0</v>
      </c>
      <c r="EA44" s="12">
        <v>105000</v>
      </c>
      <c r="EB44" s="13"/>
      <c r="EC44" s="12">
        <v>0</v>
      </c>
      <c r="ED44" s="12">
        <v>0</v>
      </c>
      <c r="EE44" s="12">
        <v>0</v>
      </c>
      <c r="EF44" s="12">
        <v>0</v>
      </c>
      <c r="EG44" s="13"/>
      <c r="EH44" s="12">
        <v>0</v>
      </c>
      <c r="EI44" s="12">
        <v>0</v>
      </c>
      <c r="EJ44" s="12">
        <v>0</v>
      </c>
      <c r="EK44" s="12">
        <v>0</v>
      </c>
      <c r="EL44" s="13"/>
      <c r="EM44" s="12">
        <v>0</v>
      </c>
      <c r="EN44" s="12">
        <v>75000</v>
      </c>
      <c r="EO44" s="12">
        <v>0</v>
      </c>
      <c r="EP44" s="12">
        <v>75000</v>
      </c>
      <c r="EQ44" s="13"/>
      <c r="ER44" s="12">
        <v>0</v>
      </c>
      <c r="ES44" s="12">
        <v>0</v>
      </c>
      <c r="ET44" s="12">
        <v>0</v>
      </c>
      <c r="EU44" s="12">
        <v>0</v>
      </c>
      <c r="EV44" s="13"/>
      <c r="EW44" s="12">
        <v>1</v>
      </c>
      <c r="EX44" s="12">
        <v>50000</v>
      </c>
      <c r="EY44" s="12">
        <v>0</v>
      </c>
      <c r="EZ44" s="12">
        <v>50000</v>
      </c>
      <c r="FA44" s="13"/>
      <c r="FB44" s="12">
        <v>1</v>
      </c>
      <c r="FC44" s="12">
        <v>50000</v>
      </c>
      <c r="FD44" s="12">
        <v>0</v>
      </c>
      <c r="FE44" s="12">
        <v>50000</v>
      </c>
      <c r="FF44" s="13"/>
      <c r="FG44" s="12">
        <v>9</v>
      </c>
      <c r="FH44" s="12">
        <v>450000</v>
      </c>
      <c r="FI44" s="12">
        <v>0</v>
      </c>
      <c r="FJ44" s="12">
        <v>450000</v>
      </c>
      <c r="FK44" s="13"/>
      <c r="FL44" s="12">
        <v>2</v>
      </c>
      <c r="FM44" s="12">
        <v>100000</v>
      </c>
      <c r="FN44" s="12">
        <v>0</v>
      </c>
      <c r="FO44" s="12">
        <v>100000</v>
      </c>
      <c r="FP44" s="13"/>
      <c r="FQ44" s="12">
        <v>0</v>
      </c>
      <c r="FR44" s="12">
        <v>0</v>
      </c>
      <c r="FS44" s="12">
        <v>0</v>
      </c>
      <c r="FT44" s="12">
        <v>0</v>
      </c>
      <c r="FU44" s="13"/>
      <c r="FV44" s="12">
        <v>0</v>
      </c>
      <c r="FW44" s="12">
        <v>0</v>
      </c>
      <c r="FX44" s="12">
        <v>0</v>
      </c>
      <c r="FY44" s="12">
        <v>0</v>
      </c>
      <c r="FZ44" s="13"/>
      <c r="GA44" s="12">
        <v>0</v>
      </c>
      <c r="GB44" s="12">
        <v>0</v>
      </c>
      <c r="GC44" s="12">
        <v>0</v>
      </c>
      <c r="GD44" s="12">
        <v>0</v>
      </c>
      <c r="GE44" s="13"/>
      <c r="GF44" s="12">
        <v>25</v>
      </c>
      <c r="GG44" s="12">
        <v>20000</v>
      </c>
      <c r="GH44" s="12">
        <v>0</v>
      </c>
      <c r="GI44" s="12">
        <v>20000</v>
      </c>
      <c r="GJ44" s="13"/>
      <c r="GK44" s="12">
        <v>614</v>
      </c>
      <c r="GL44" s="12">
        <v>184200</v>
      </c>
      <c r="GM44" s="12">
        <v>0</v>
      </c>
      <c r="GN44" s="12">
        <v>184200</v>
      </c>
      <c r="GO44" s="13"/>
      <c r="GP44" s="12">
        <v>0</v>
      </c>
      <c r="GQ44" s="12">
        <v>17000</v>
      </c>
      <c r="GR44" s="12">
        <v>0</v>
      </c>
      <c r="GS44" s="12">
        <v>17000</v>
      </c>
      <c r="GT44" s="13"/>
      <c r="GU44" s="12">
        <v>0</v>
      </c>
      <c r="GV44" s="12">
        <v>0</v>
      </c>
      <c r="GW44" s="12">
        <v>0</v>
      </c>
      <c r="GX44" s="12">
        <v>0</v>
      </c>
      <c r="GY44" s="13"/>
      <c r="GZ44" s="12">
        <v>227</v>
      </c>
      <c r="HA44" s="12">
        <v>1135000</v>
      </c>
      <c r="HB44" s="12">
        <v>0</v>
      </c>
      <c r="HC44" s="12">
        <v>1135000</v>
      </c>
      <c r="HD44" s="13"/>
      <c r="HE44" s="12">
        <v>0</v>
      </c>
      <c r="HF44" s="12">
        <v>0</v>
      </c>
      <c r="HG44" s="12">
        <v>0</v>
      </c>
      <c r="HH44" s="12">
        <v>0</v>
      </c>
      <c r="HI44" s="13"/>
      <c r="HJ44" s="12">
        <v>130</v>
      </c>
      <c r="HK44" s="12">
        <v>1950000</v>
      </c>
      <c r="HL44" s="12">
        <v>0</v>
      </c>
      <c r="HM44" s="12">
        <v>1950000</v>
      </c>
      <c r="HN44" s="13"/>
      <c r="HO44" s="12">
        <v>1400</v>
      </c>
      <c r="HP44" s="12">
        <v>406000</v>
      </c>
      <c r="HQ44" s="12">
        <v>0</v>
      </c>
      <c r="HR44" s="12">
        <v>406000</v>
      </c>
      <c r="HS44" s="13"/>
      <c r="HT44" s="12">
        <v>0</v>
      </c>
      <c r="HU44" s="12">
        <v>114000</v>
      </c>
      <c r="HV44" s="12">
        <v>0</v>
      </c>
      <c r="HW44" s="12">
        <v>114000</v>
      </c>
      <c r="HX44" s="13"/>
      <c r="HY44" s="12">
        <v>0</v>
      </c>
      <c r="HZ44" s="12">
        <v>0</v>
      </c>
      <c r="IA44" s="12">
        <v>0</v>
      </c>
      <c r="IB44" s="12">
        <v>0</v>
      </c>
      <c r="IC44" s="13"/>
      <c r="ID44" s="12">
        <v>0</v>
      </c>
      <c r="IE44" s="12">
        <v>0</v>
      </c>
      <c r="IF44" s="12">
        <v>0</v>
      </c>
      <c r="IG44" s="12">
        <v>0</v>
      </c>
      <c r="IH44" s="13"/>
      <c r="II44" s="12">
        <v>0</v>
      </c>
      <c r="IJ44" s="12">
        <v>107100</v>
      </c>
      <c r="IK44" s="12">
        <v>0</v>
      </c>
      <c r="IL44" s="12">
        <v>107100</v>
      </c>
      <c r="IM44" s="13"/>
      <c r="IN44" s="12">
        <v>300</v>
      </c>
      <c r="IO44" s="12">
        <v>6998.9999999999991</v>
      </c>
      <c r="IP44" s="12">
        <v>0</v>
      </c>
      <c r="IQ44" s="12">
        <v>6998.9999999999991</v>
      </c>
      <c r="IR44" s="13"/>
      <c r="IS44" s="12">
        <v>0</v>
      </c>
      <c r="IT44" s="12">
        <v>0</v>
      </c>
      <c r="IU44" s="12">
        <v>0</v>
      </c>
      <c r="IV44" s="12">
        <v>0</v>
      </c>
      <c r="IW44" s="13"/>
      <c r="IX44" s="12"/>
      <c r="IY44" s="12">
        <v>0</v>
      </c>
      <c r="IZ44" s="12">
        <v>0</v>
      </c>
      <c r="JA44" s="12">
        <v>0</v>
      </c>
      <c r="JB44" s="13"/>
      <c r="JC44" s="12">
        <v>0</v>
      </c>
      <c r="JD44" s="12">
        <v>0</v>
      </c>
      <c r="JE44" s="12">
        <v>0</v>
      </c>
      <c r="JF44" s="12">
        <v>0</v>
      </c>
      <c r="JG44" s="13"/>
      <c r="JH44" s="12"/>
      <c r="JI44" s="12">
        <v>0</v>
      </c>
      <c r="JJ44" s="12">
        <v>0</v>
      </c>
      <c r="JK44" s="12">
        <v>0</v>
      </c>
      <c r="JL44" s="13"/>
      <c r="JM44" s="12"/>
      <c r="JN44" s="12">
        <v>0</v>
      </c>
      <c r="JO44" s="12">
        <v>0</v>
      </c>
      <c r="JP44" s="12">
        <v>0</v>
      </c>
      <c r="JQ44" s="13"/>
      <c r="JR44" s="12"/>
      <c r="JS44" s="12">
        <v>3864180</v>
      </c>
      <c r="JT44" s="12">
        <v>0</v>
      </c>
      <c r="JU44" s="12">
        <v>3864180</v>
      </c>
      <c r="JV44" s="13"/>
      <c r="JW44" s="12"/>
      <c r="JX44" s="12">
        <v>0</v>
      </c>
      <c r="JY44" s="12">
        <v>0</v>
      </c>
      <c r="JZ44" s="12">
        <v>0</v>
      </c>
      <c r="KA44" s="13"/>
      <c r="KB44" s="12">
        <v>1165.2</v>
      </c>
      <c r="KC44" s="12">
        <v>233040</v>
      </c>
      <c r="KD44" s="12">
        <v>0</v>
      </c>
      <c r="KE44" s="12">
        <v>233040</v>
      </c>
      <c r="KF44" s="13"/>
      <c r="KG44" s="12">
        <v>0</v>
      </c>
      <c r="KH44" s="12">
        <v>0</v>
      </c>
      <c r="KI44" s="12">
        <v>0</v>
      </c>
      <c r="KJ44" s="12">
        <v>0</v>
      </c>
      <c r="KK44" s="13"/>
      <c r="KL44" s="12">
        <v>0</v>
      </c>
      <c r="KM44" s="12">
        <v>0</v>
      </c>
      <c r="KN44" s="12">
        <v>0</v>
      </c>
      <c r="KO44" s="12">
        <v>0</v>
      </c>
      <c r="KP44" s="13"/>
      <c r="KQ44" s="12">
        <v>0</v>
      </c>
      <c r="KR44" s="12">
        <v>0</v>
      </c>
      <c r="KS44" s="12">
        <v>0</v>
      </c>
      <c r="KT44" s="12">
        <v>0</v>
      </c>
      <c r="KU44" s="13"/>
      <c r="KV44" s="12">
        <v>0</v>
      </c>
      <c r="KW44" s="89">
        <v>0</v>
      </c>
      <c r="KX44" s="12">
        <v>0</v>
      </c>
      <c r="KY44" s="12">
        <v>0</v>
      </c>
      <c r="KZ44" s="13"/>
      <c r="LA44" s="12">
        <v>0</v>
      </c>
      <c r="LB44" s="12">
        <v>0</v>
      </c>
      <c r="LC44" s="12">
        <v>0</v>
      </c>
      <c r="LD44" s="12">
        <v>0</v>
      </c>
      <c r="LE44" s="13"/>
      <c r="LF44" s="12">
        <v>0</v>
      </c>
      <c r="LG44" s="12">
        <v>0</v>
      </c>
      <c r="LH44" s="12">
        <v>0</v>
      </c>
      <c r="LI44" s="12">
        <v>0</v>
      </c>
      <c r="LJ44" s="13"/>
      <c r="LK44" s="12">
        <v>0</v>
      </c>
      <c r="LL44" s="12">
        <v>0</v>
      </c>
      <c r="LM44" s="12">
        <v>0</v>
      </c>
      <c r="LN44" s="12">
        <v>0</v>
      </c>
      <c r="LO44" s="13"/>
      <c r="LP44" s="12">
        <v>3457</v>
      </c>
      <c r="LQ44" s="12">
        <v>864250</v>
      </c>
      <c r="LR44" s="12">
        <v>0</v>
      </c>
      <c r="LS44" s="12">
        <v>864250</v>
      </c>
      <c r="LT44" s="13"/>
      <c r="LU44" s="12">
        <v>0</v>
      </c>
      <c r="LV44" s="12">
        <v>0</v>
      </c>
      <c r="LW44" s="12">
        <v>0</v>
      </c>
      <c r="LX44" s="12">
        <v>0</v>
      </c>
      <c r="LY44" s="13"/>
      <c r="LZ44" s="12">
        <v>0</v>
      </c>
      <c r="MA44" s="12">
        <v>0</v>
      </c>
      <c r="MB44" s="12">
        <v>0</v>
      </c>
      <c r="MC44" s="12">
        <v>0</v>
      </c>
      <c r="MD44" s="13"/>
      <c r="ME44" s="12">
        <v>0</v>
      </c>
      <c r="MF44" s="12">
        <v>0</v>
      </c>
      <c r="MG44" s="12">
        <v>0</v>
      </c>
      <c r="MH44" s="12">
        <v>0</v>
      </c>
      <c r="MI44" s="13"/>
      <c r="MJ44" s="12">
        <v>0</v>
      </c>
      <c r="MK44" s="12">
        <v>0</v>
      </c>
      <c r="ML44" s="12">
        <v>0</v>
      </c>
      <c r="MM44" s="12">
        <v>0</v>
      </c>
      <c r="MN44" s="13"/>
      <c r="MO44" s="12">
        <v>26</v>
      </c>
      <c r="MP44" s="12">
        <v>1101048</v>
      </c>
      <c r="MQ44" s="12">
        <v>0</v>
      </c>
      <c r="MR44" s="12">
        <v>1101048</v>
      </c>
      <c r="MS44" s="13"/>
      <c r="MT44" s="12">
        <v>0</v>
      </c>
      <c r="MU44" s="12">
        <v>0</v>
      </c>
      <c r="MV44" s="12">
        <v>0</v>
      </c>
      <c r="MW44" s="12">
        <v>0</v>
      </c>
      <c r="MX44" s="13"/>
      <c r="MY44" s="12"/>
      <c r="MZ44" s="12">
        <v>0</v>
      </c>
      <c r="NA44" s="12">
        <v>0</v>
      </c>
      <c r="NB44" s="12">
        <v>0</v>
      </c>
      <c r="NC44" s="13"/>
      <c r="ND44" s="12">
        <v>0</v>
      </c>
      <c r="NE44" s="12">
        <v>0</v>
      </c>
      <c r="NF44" s="12">
        <v>0</v>
      </c>
      <c r="NG44" s="12">
        <v>0</v>
      </c>
      <c r="NH44" s="13"/>
      <c r="NI44" s="12">
        <v>4369</v>
      </c>
      <c r="NJ44" s="12">
        <v>314568</v>
      </c>
      <c r="NK44" s="12">
        <v>0</v>
      </c>
      <c r="NL44" s="12">
        <v>314568</v>
      </c>
      <c r="NM44" s="13"/>
      <c r="NN44" s="12">
        <v>17</v>
      </c>
      <c r="NO44" s="12">
        <v>170000</v>
      </c>
      <c r="NP44" s="12">
        <v>0</v>
      </c>
      <c r="NQ44" s="12">
        <v>170000</v>
      </c>
      <c r="NR44" s="13"/>
      <c r="NS44" s="12">
        <v>0</v>
      </c>
      <c r="NT44" s="12">
        <v>0</v>
      </c>
      <c r="NU44" s="12">
        <v>0</v>
      </c>
      <c r="NV44" s="12">
        <v>0</v>
      </c>
      <c r="NW44" s="13"/>
      <c r="NX44" s="12">
        <v>0</v>
      </c>
      <c r="NY44" s="12">
        <v>0</v>
      </c>
      <c r="NZ44" s="12">
        <v>0</v>
      </c>
      <c r="OA44" s="12">
        <v>0</v>
      </c>
      <c r="OB44" s="13"/>
      <c r="OC44" s="12">
        <v>0</v>
      </c>
      <c r="OD44" s="12">
        <v>0</v>
      </c>
      <c r="OE44" s="12">
        <v>0</v>
      </c>
      <c r="OF44" s="12">
        <v>0</v>
      </c>
      <c r="OG44" s="13"/>
      <c r="OH44" s="12">
        <v>0</v>
      </c>
      <c r="OI44" s="12">
        <v>0</v>
      </c>
      <c r="OJ44" s="12">
        <v>0</v>
      </c>
      <c r="OK44" s="12">
        <v>0</v>
      </c>
      <c r="OL44" s="13"/>
      <c r="OM44" s="12">
        <v>0</v>
      </c>
      <c r="ON44" s="12">
        <v>0</v>
      </c>
      <c r="OO44" s="12">
        <v>0</v>
      </c>
      <c r="OP44" s="12">
        <v>0</v>
      </c>
      <c r="OQ44" s="13"/>
      <c r="OR44" s="12">
        <v>0</v>
      </c>
      <c r="OS44" s="12">
        <v>0</v>
      </c>
      <c r="OT44" s="12">
        <v>0</v>
      </c>
      <c r="OU44" s="12">
        <v>0</v>
      </c>
      <c r="OV44" s="13"/>
      <c r="OW44" s="12">
        <v>0</v>
      </c>
      <c r="OX44" s="12">
        <v>0</v>
      </c>
      <c r="OY44" s="12">
        <v>0</v>
      </c>
      <c r="OZ44" s="12">
        <v>0</v>
      </c>
      <c r="PA44" s="13"/>
      <c r="PB44" s="12">
        <v>0</v>
      </c>
      <c r="PC44" s="12">
        <v>0</v>
      </c>
      <c r="PD44" s="12">
        <v>0</v>
      </c>
      <c r="PE44" s="12">
        <v>0</v>
      </c>
      <c r="PF44" s="13"/>
      <c r="PG44" s="12">
        <v>0</v>
      </c>
      <c r="PH44" s="12">
        <v>25000</v>
      </c>
      <c r="PI44" s="12">
        <v>0</v>
      </c>
      <c r="PJ44" s="12">
        <v>25000</v>
      </c>
      <c r="PK44" s="13"/>
      <c r="PL44" s="12">
        <v>0</v>
      </c>
      <c r="PM44" s="12">
        <v>0</v>
      </c>
      <c r="PN44" s="12">
        <v>0</v>
      </c>
      <c r="PO44" s="12">
        <v>0</v>
      </c>
      <c r="PP44" s="13"/>
      <c r="PQ44" s="12">
        <v>0</v>
      </c>
      <c r="PR44" s="12">
        <v>0</v>
      </c>
      <c r="PS44" s="12">
        <v>0</v>
      </c>
      <c r="PT44" s="12">
        <v>0</v>
      </c>
      <c r="PU44" s="13"/>
      <c r="PV44" s="12">
        <v>0</v>
      </c>
      <c r="PW44" s="12">
        <v>0</v>
      </c>
      <c r="PX44" s="12">
        <v>0</v>
      </c>
      <c r="PY44" s="12">
        <v>0</v>
      </c>
      <c r="PZ44" s="13"/>
      <c r="QA44" s="12">
        <v>0</v>
      </c>
      <c r="QB44" s="12">
        <v>0</v>
      </c>
      <c r="QC44" s="12">
        <v>0</v>
      </c>
      <c r="QD44" s="12">
        <v>0</v>
      </c>
      <c r="QE44" s="13"/>
      <c r="QF44" s="12">
        <v>0</v>
      </c>
      <c r="QG44" s="12">
        <v>0</v>
      </c>
      <c r="QH44" s="12">
        <v>0</v>
      </c>
      <c r="QI44" s="12">
        <v>0</v>
      </c>
      <c r="QJ44" s="13"/>
      <c r="QK44" s="12">
        <v>0</v>
      </c>
      <c r="QL44" s="12">
        <v>0</v>
      </c>
      <c r="QM44" s="12">
        <v>0</v>
      </c>
      <c r="QN44" s="12">
        <v>0</v>
      </c>
      <c r="QO44" s="13"/>
      <c r="QP44" s="12">
        <v>0</v>
      </c>
      <c r="QQ44" s="12">
        <v>0</v>
      </c>
      <c r="QR44" s="12">
        <v>0</v>
      </c>
      <c r="QS44" s="12">
        <v>0</v>
      </c>
      <c r="QT44" s="13"/>
      <c r="QU44" s="12">
        <v>0</v>
      </c>
      <c r="QV44" s="12">
        <v>67500</v>
      </c>
      <c r="QW44" s="12">
        <v>0</v>
      </c>
      <c r="QX44" s="12">
        <v>67500</v>
      </c>
      <c r="QY44" s="13"/>
      <c r="QZ44" s="12">
        <v>9500</v>
      </c>
      <c r="RA44" s="12">
        <v>47500</v>
      </c>
      <c r="RB44" s="12">
        <v>0</v>
      </c>
      <c r="RC44" s="12">
        <v>47500</v>
      </c>
      <c r="RD44" s="13"/>
      <c r="RE44" s="12">
        <v>33</v>
      </c>
      <c r="RF44" s="12">
        <v>620000</v>
      </c>
      <c r="RG44" s="12">
        <v>0</v>
      </c>
      <c r="RH44" s="12">
        <v>620000</v>
      </c>
      <c r="RI44" s="13"/>
      <c r="RJ44" s="12">
        <v>0</v>
      </c>
      <c r="RK44" s="12">
        <v>39040</v>
      </c>
      <c r="RL44" s="12">
        <v>0</v>
      </c>
      <c r="RM44" s="12">
        <v>39040</v>
      </c>
      <c r="RN44" s="13"/>
      <c r="RO44" s="12">
        <v>0</v>
      </c>
      <c r="RP44" s="12">
        <v>10000</v>
      </c>
      <c r="RQ44" s="12">
        <v>0</v>
      </c>
      <c r="RR44" s="12">
        <v>10000</v>
      </c>
      <c r="RS44" s="13"/>
      <c r="RT44" s="12">
        <v>0</v>
      </c>
      <c r="RU44" s="12">
        <v>750000</v>
      </c>
      <c r="RV44" s="12">
        <v>0</v>
      </c>
      <c r="RW44" s="12">
        <v>750000</v>
      </c>
      <c r="RX44" s="13"/>
      <c r="RY44" s="12">
        <v>0</v>
      </c>
      <c r="RZ44" s="12">
        <v>500000</v>
      </c>
      <c r="SA44" s="12">
        <v>0</v>
      </c>
      <c r="SB44" s="12">
        <v>500000</v>
      </c>
      <c r="SC44" s="13"/>
      <c r="SD44" s="12">
        <v>1</v>
      </c>
      <c r="SE44" s="12">
        <v>100000</v>
      </c>
      <c r="SF44" s="12">
        <v>0</v>
      </c>
      <c r="SG44" s="12">
        <v>100000</v>
      </c>
      <c r="SH44" s="13"/>
      <c r="SI44" s="12">
        <v>1</v>
      </c>
      <c r="SJ44" s="12">
        <v>25000</v>
      </c>
      <c r="SK44" s="12">
        <v>0</v>
      </c>
      <c r="SL44" s="12">
        <v>25000</v>
      </c>
      <c r="SM44" s="13"/>
      <c r="SN44" s="12">
        <v>1</v>
      </c>
      <c r="SO44" s="12">
        <v>600000</v>
      </c>
      <c r="SP44" s="12">
        <v>0</v>
      </c>
      <c r="SQ44" s="12">
        <v>600000</v>
      </c>
      <c r="SR44" s="13"/>
      <c r="SS44" s="12">
        <v>1</v>
      </c>
      <c r="ST44" s="12">
        <v>100000</v>
      </c>
      <c r="SU44" s="12">
        <v>0</v>
      </c>
      <c r="SV44" s="12">
        <v>100000</v>
      </c>
      <c r="SW44" s="13"/>
      <c r="SX44" s="12">
        <v>11</v>
      </c>
      <c r="SY44" s="12">
        <v>275000</v>
      </c>
      <c r="SZ44" s="12">
        <v>0</v>
      </c>
      <c r="TA44" s="12">
        <v>275000</v>
      </c>
      <c r="TB44" s="13"/>
      <c r="TC44" s="12">
        <v>11</v>
      </c>
      <c r="TD44" s="12">
        <v>132000</v>
      </c>
      <c r="TE44" s="12">
        <v>0</v>
      </c>
      <c r="TF44" s="12">
        <v>132000</v>
      </c>
      <c r="TG44" s="13"/>
      <c r="TH44" s="12">
        <v>331</v>
      </c>
      <c r="TI44" s="12">
        <v>331000</v>
      </c>
      <c r="TJ44" s="12">
        <v>0</v>
      </c>
      <c r="TK44" s="12">
        <v>331000</v>
      </c>
      <c r="TL44" s="13"/>
      <c r="TM44" s="12">
        <v>4546196.2263373043</v>
      </c>
      <c r="TN44" s="12">
        <v>9251799.4181056619</v>
      </c>
      <c r="TO44" s="12">
        <v>0</v>
      </c>
      <c r="TP44" s="12">
        <v>9251799.4181056619</v>
      </c>
      <c r="TQ44" s="13"/>
      <c r="TR44" s="12">
        <v>0</v>
      </c>
      <c r="TS44" s="12">
        <v>0</v>
      </c>
      <c r="TT44" s="12">
        <v>0</v>
      </c>
      <c r="TU44" s="12">
        <v>0</v>
      </c>
      <c r="TV44" s="13"/>
      <c r="TW44" s="12">
        <v>0</v>
      </c>
      <c r="TX44" s="12">
        <v>0</v>
      </c>
      <c r="TY44" s="12">
        <v>0</v>
      </c>
      <c r="TZ44" s="12">
        <v>0</v>
      </c>
      <c r="UA44" s="13"/>
      <c r="UB44" s="12">
        <v>1</v>
      </c>
      <c r="UC44" s="12">
        <v>134042.5</v>
      </c>
      <c r="UD44" s="12">
        <v>0</v>
      </c>
      <c r="UE44" s="12">
        <v>134042.5</v>
      </c>
      <c r="UF44" s="13"/>
      <c r="UG44" s="12">
        <v>0</v>
      </c>
      <c r="UH44" s="12">
        <v>0</v>
      </c>
      <c r="UI44" s="12">
        <v>0</v>
      </c>
      <c r="UJ44" s="12">
        <v>0</v>
      </c>
      <c r="UK44" s="13"/>
      <c r="UL44" s="12">
        <v>0</v>
      </c>
      <c r="UM44" s="12">
        <v>0</v>
      </c>
      <c r="UN44" s="12">
        <v>0</v>
      </c>
      <c r="UO44" s="12">
        <v>0</v>
      </c>
      <c r="UP44" s="13"/>
      <c r="UQ44" s="12">
        <v>0</v>
      </c>
      <c r="UR44" s="12">
        <v>1500000</v>
      </c>
      <c r="US44" s="12">
        <v>0</v>
      </c>
      <c r="UT44" s="12">
        <v>1500000</v>
      </c>
      <c r="UU44" s="13"/>
      <c r="UV44" s="12">
        <v>0</v>
      </c>
      <c r="UW44" s="12">
        <v>2014500</v>
      </c>
      <c r="UX44" s="12">
        <v>0</v>
      </c>
      <c r="UY44" s="12">
        <v>2014500</v>
      </c>
      <c r="UZ44" s="13"/>
      <c r="VA44" s="12">
        <v>0</v>
      </c>
      <c r="VB44" s="12">
        <v>0</v>
      </c>
      <c r="VC44" s="12">
        <v>0</v>
      </c>
      <c r="VD44" s="12">
        <v>0</v>
      </c>
      <c r="VE44" s="13"/>
      <c r="VF44" s="12">
        <v>0</v>
      </c>
      <c r="VG44" s="12">
        <v>0</v>
      </c>
      <c r="VH44" s="12">
        <v>0</v>
      </c>
      <c r="VI44" s="12">
        <v>0</v>
      </c>
      <c r="VJ44" s="13"/>
      <c r="VK44" s="12">
        <v>0</v>
      </c>
      <c r="VL44" s="12">
        <v>32476756.918105662</v>
      </c>
      <c r="VM44" s="12">
        <v>0</v>
      </c>
      <c r="VN44" s="12">
        <v>32476756.918105662</v>
      </c>
      <c r="VO44" s="13"/>
    </row>
    <row r="45" spans="1:588" ht="16.5" hidden="1">
      <c r="A45" s="10">
        <v>39</v>
      </c>
      <c r="B45" s="11" t="s">
        <v>55</v>
      </c>
      <c r="C45" s="12">
        <v>0</v>
      </c>
      <c r="D45" s="12">
        <v>0</v>
      </c>
      <c r="E45" s="12">
        <v>0</v>
      </c>
      <c r="F45" s="12">
        <v>0</v>
      </c>
      <c r="G45" s="13"/>
      <c r="H45" s="12">
        <v>0</v>
      </c>
      <c r="I45" s="12">
        <v>0</v>
      </c>
      <c r="J45" s="12">
        <v>0</v>
      </c>
      <c r="K45" s="12">
        <v>0</v>
      </c>
      <c r="L45" s="13"/>
      <c r="M45" s="12">
        <v>0</v>
      </c>
      <c r="N45" s="12">
        <v>0</v>
      </c>
      <c r="O45" s="12">
        <v>0</v>
      </c>
      <c r="P45" s="12">
        <v>0</v>
      </c>
      <c r="Q45" s="13"/>
      <c r="R45" s="12">
        <v>0</v>
      </c>
      <c r="S45" s="12">
        <v>0</v>
      </c>
      <c r="T45" s="12">
        <v>0</v>
      </c>
      <c r="U45" s="12">
        <v>0</v>
      </c>
      <c r="V45" s="13"/>
      <c r="W45" s="12">
        <v>0</v>
      </c>
      <c r="X45" s="12">
        <v>0</v>
      </c>
      <c r="Y45" s="12">
        <v>0</v>
      </c>
      <c r="Z45" s="12">
        <v>0</v>
      </c>
      <c r="AA45" s="13"/>
      <c r="AB45" s="12">
        <v>0</v>
      </c>
      <c r="AC45" s="12">
        <v>0</v>
      </c>
      <c r="AD45" s="12">
        <v>0</v>
      </c>
      <c r="AE45" s="12">
        <v>0</v>
      </c>
      <c r="AF45" s="13"/>
      <c r="AG45" s="12">
        <v>0</v>
      </c>
      <c r="AH45" s="12">
        <v>0</v>
      </c>
      <c r="AI45" s="12">
        <v>0</v>
      </c>
      <c r="AJ45" s="12">
        <v>0</v>
      </c>
      <c r="AK45" s="13"/>
      <c r="AL45" s="12">
        <v>6</v>
      </c>
      <c r="AM45" s="12">
        <v>12000</v>
      </c>
      <c r="AN45" s="12">
        <v>0</v>
      </c>
      <c r="AO45" s="12">
        <v>12000</v>
      </c>
      <c r="AP45" s="13"/>
      <c r="AQ45" s="12">
        <v>0</v>
      </c>
      <c r="AR45" s="12">
        <v>0</v>
      </c>
      <c r="AS45" s="12">
        <v>0</v>
      </c>
      <c r="AT45" s="12">
        <v>0</v>
      </c>
      <c r="AU45" s="13"/>
      <c r="AV45" s="12">
        <v>0</v>
      </c>
      <c r="AW45" s="12">
        <v>0</v>
      </c>
      <c r="AX45" s="12">
        <v>0</v>
      </c>
      <c r="AY45" s="12">
        <v>0</v>
      </c>
      <c r="AZ45" s="13"/>
      <c r="BA45" s="12">
        <v>0</v>
      </c>
      <c r="BB45" s="12">
        <v>0</v>
      </c>
      <c r="BC45" s="12">
        <v>0</v>
      </c>
      <c r="BD45" s="12">
        <v>0</v>
      </c>
      <c r="BE45" s="13"/>
      <c r="BF45" s="12">
        <v>25</v>
      </c>
      <c r="BG45" s="12">
        <v>20000</v>
      </c>
      <c r="BH45" s="12">
        <v>0</v>
      </c>
      <c r="BI45" s="12">
        <v>20000</v>
      </c>
      <c r="BJ45" s="13"/>
      <c r="BK45" s="12">
        <v>0</v>
      </c>
      <c r="BL45" s="12">
        <v>0</v>
      </c>
      <c r="BM45" s="12">
        <v>0</v>
      </c>
      <c r="BN45" s="12">
        <v>0</v>
      </c>
      <c r="BO45" s="13"/>
      <c r="BP45" s="12">
        <v>0</v>
      </c>
      <c r="BQ45" s="12">
        <v>0</v>
      </c>
      <c r="BR45" s="12">
        <v>0</v>
      </c>
      <c r="BS45" s="12">
        <v>0</v>
      </c>
      <c r="BT45" s="13"/>
      <c r="BU45" s="12">
        <v>0</v>
      </c>
      <c r="BV45" s="12">
        <v>0</v>
      </c>
      <c r="BW45" s="12">
        <v>0</v>
      </c>
      <c r="BX45" s="12">
        <v>0</v>
      </c>
      <c r="BY45" s="13"/>
      <c r="BZ45" s="12">
        <v>0</v>
      </c>
      <c r="CA45" s="12">
        <v>0</v>
      </c>
      <c r="CB45" s="12">
        <v>0</v>
      </c>
      <c r="CC45" s="12">
        <v>0</v>
      </c>
      <c r="CD45" s="13"/>
      <c r="CE45" s="12">
        <v>0</v>
      </c>
      <c r="CF45" s="12">
        <v>0</v>
      </c>
      <c r="CG45" s="12">
        <v>0</v>
      </c>
      <c r="CH45" s="12">
        <v>0</v>
      </c>
      <c r="CI45" s="13"/>
      <c r="CJ45" s="12">
        <v>0</v>
      </c>
      <c r="CK45" s="12">
        <v>0</v>
      </c>
      <c r="CL45" s="12">
        <v>0</v>
      </c>
      <c r="CM45" s="12">
        <v>0</v>
      </c>
      <c r="CN45" s="13"/>
      <c r="CO45" s="12">
        <v>0</v>
      </c>
      <c r="CP45" s="12">
        <v>0</v>
      </c>
      <c r="CQ45" s="12">
        <v>0</v>
      </c>
      <c r="CR45" s="12">
        <v>0</v>
      </c>
      <c r="CS45" s="13"/>
      <c r="CT45" s="12">
        <v>0</v>
      </c>
      <c r="CU45" s="12">
        <v>0</v>
      </c>
      <c r="CV45" s="12">
        <v>0</v>
      </c>
      <c r="CW45" s="12">
        <v>0</v>
      </c>
      <c r="CX45" s="13"/>
      <c r="CY45" s="12">
        <v>0</v>
      </c>
      <c r="CZ45" s="12">
        <v>0</v>
      </c>
      <c r="DA45" s="12">
        <v>0</v>
      </c>
      <c r="DB45" s="12">
        <v>0</v>
      </c>
      <c r="DC45" s="13"/>
      <c r="DD45" s="12">
        <v>0</v>
      </c>
      <c r="DE45" s="12">
        <v>0</v>
      </c>
      <c r="DF45" s="12">
        <v>0</v>
      </c>
      <c r="DG45" s="12">
        <v>0</v>
      </c>
      <c r="DH45" s="13"/>
      <c r="DI45" s="12">
        <v>0</v>
      </c>
      <c r="DJ45" s="12">
        <v>0</v>
      </c>
      <c r="DK45" s="12">
        <v>0</v>
      </c>
      <c r="DL45" s="12">
        <v>0</v>
      </c>
      <c r="DM45" s="13"/>
      <c r="DN45" s="12">
        <v>0</v>
      </c>
      <c r="DO45" s="12">
        <v>0</v>
      </c>
      <c r="DP45" s="12">
        <v>0</v>
      </c>
      <c r="DQ45" s="12">
        <v>0</v>
      </c>
      <c r="DR45" s="13"/>
      <c r="DS45" s="12">
        <v>0</v>
      </c>
      <c r="DT45" s="12">
        <v>0</v>
      </c>
      <c r="DU45" s="12">
        <v>0</v>
      </c>
      <c r="DV45" s="12">
        <v>0</v>
      </c>
      <c r="DW45" s="13"/>
      <c r="DX45" s="12">
        <v>0</v>
      </c>
      <c r="DY45" s="12">
        <v>0</v>
      </c>
      <c r="DZ45" s="12">
        <v>0</v>
      </c>
      <c r="EA45" s="12">
        <v>0</v>
      </c>
      <c r="EB45" s="13"/>
      <c r="EC45" s="12">
        <v>0</v>
      </c>
      <c r="ED45" s="12">
        <v>0</v>
      </c>
      <c r="EE45" s="12">
        <v>0</v>
      </c>
      <c r="EF45" s="12">
        <v>0</v>
      </c>
      <c r="EG45" s="13"/>
      <c r="EH45" s="12">
        <v>0</v>
      </c>
      <c r="EI45" s="12">
        <v>0</v>
      </c>
      <c r="EJ45" s="12">
        <v>0</v>
      </c>
      <c r="EK45" s="12">
        <v>0</v>
      </c>
      <c r="EL45" s="13"/>
      <c r="EM45" s="12">
        <v>0</v>
      </c>
      <c r="EN45" s="12">
        <v>0</v>
      </c>
      <c r="EO45" s="12">
        <v>0</v>
      </c>
      <c r="EP45" s="12">
        <v>0</v>
      </c>
      <c r="EQ45" s="13"/>
      <c r="ER45" s="12">
        <v>0</v>
      </c>
      <c r="ES45" s="12">
        <v>0</v>
      </c>
      <c r="ET45" s="12">
        <v>0</v>
      </c>
      <c r="EU45" s="12">
        <v>0</v>
      </c>
      <c r="EV45" s="13"/>
      <c r="EW45" s="12">
        <v>0</v>
      </c>
      <c r="EX45" s="12">
        <v>0</v>
      </c>
      <c r="EY45" s="12">
        <v>0</v>
      </c>
      <c r="EZ45" s="12">
        <v>0</v>
      </c>
      <c r="FA45" s="13"/>
      <c r="FB45" s="12">
        <v>0</v>
      </c>
      <c r="FC45" s="12">
        <v>0</v>
      </c>
      <c r="FD45" s="12">
        <v>0</v>
      </c>
      <c r="FE45" s="12">
        <v>0</v>
      </c>
      <c r="FF45" s="13"/>
      <c r="FG45" s="12">
        <v>0</v>
      </c>
      <c r="FH45" s="12">
        <v>0</v>
      </c>
      <c r="FI45" s="12">
        <v>0</v>
      </c>
      <c r="FJ45" s="12">
        <v>0</v>
      </c>
      <c r="FK45" s="13"/>
      <c r="FL45" s="12">
        <v>0</v>
      </c>
      <c r="FM45" s="12">
        <v>0</v>
      </c>
      <c r="FN45" s="12">
        <v>0</v>
      </c>
      <c r="FO45" s="12">
        <v>0</v>
      </c>
      <c r="FP45" s="13"/>
      <c r="FQ45" s="12">
        <v>0</v>
      </c>
      <c r="FR45" s="12">
        <v>0</v>
      </c>
      <c r="FS45" s="12">
        <v>0</v>
      </c>
      <c r="FT45" s="12">
        <v>0</v>
      </c>
      <c r="FU45" s="13"/>
      <c r="FV45" s="12">
        <v>0</v>
      </c>
      <c r="FW45" s="12">
        <v>0</v>
      </c>
      <c r="FX45" s="12">
        <v>0</v>
      </c>
      <c r="FY45" s="12">
        <v>0</v>
      </c>
      <c r="FZ45" s="13"/>
      <c r="GA45" s="12">
        <v>0</v>
      </c>
      <c r="GB45" s="12">
        <v>0</v>
      </c>
      <c r="GC45" s="12">
        <v>0</v>
      </c>
      <c r="GD45" s="12">
        <v>0</v>
      </c>
      <c r="GE45" s="13"/>
      <c r="GF45" s="12"/>
      <c r="GG45" s="12"/>
      <c r="GH45" s="12">
        <v>0</v>
      </c>
      <c r="GI45" s="12">
        <v>0</v>
      </c>
      <c r="GJ45" s="13"/>
      <c r="GK45" s="12">
        <v>0</v>
      </c>
      <c r="GL45" s="12">
        <v>0</v>
      </c>
      <c r="GM45" s="12">
        <v>0</v>
      </c>
      <c r="GN45" s="12">
        <v>0</v>
      </c>
      <c r="GO45" s="13"/>
      <c r="GP45" s="12">
        <v>0</v>
      </c>
      <c r="GQ45" s="12">
        <v>0</v>
      </c>
      <c r="GR45" s="12">
        <v>0</v>
      </c>
      <c r="GS45" s="12">
        <v>0</v>
      </c>
      <c r="GT45" s="13"/>
      <c r="GU45" s="12">
        <v>0</v>
      </c>
      <c r="GV45" s="12">
        <v>0</v>
      </c>
      <c r="GW45" s="12">
        <v>0</v>
      </c>
      <c r="GX45" s="12">
        <v>0</v>
      </c>
      <c r="GY45" s="13"/>
      <c r="GZ45" s="12">
        <v>0</v>
      </c>
      <c r="HA45" s="12">
        <v>0</v>
      </c>
      <c r="HB45" s="12">
        <v>0</v>
      </c>
      <c r="HC45" s="12">
        <v>0</v>
      </c>
      <c r="HD45" s="13"/>
      <c r="HE45" s="12">
        <v>0</v>
      </c>
      <c r="HF45" s="12">
        <v>0</v>
      </c>
      <c r="HG45" s="12">
        <v>0</v>
      </c>
      <c r="HH45" s="12">
        <v>0</v>
      </c>
      <c r="HI45" s="13"/>
      <c r="HJ45" s="12">
        <v>0</v>
      </c>
      <c r="HK45" s="12">
        <v>0</v>
      </c>
      <c r="HL45" s="12">
        <v>0</v>
      </c>
      <c r="HM45" s="12">
        <v>0</v>
      </c>
      <c r="HN45" s="13"/>
      <c r="HO45" s="12">
        <v>0</v>
      </c>
      <c r="HP45" s="12">
        <v>0</v>
      </c>
      <c r="HQ45" s="12">
        <v>0</v>
      </c>
      <c r="HR45" s="12">
        <v>0</v>
      </c>
      <c r="HS45" s="13"/>
      <c r="HT45" s="12">
        <v>0</v>
      </c>
      <c r="HU45" s="12">
        <v>0</v>
      </c>
      <c r="HV45" s="12">
        <v>0</v>
      </c>
      <c r="HW45" s="12">
        <v>0</v>
      </c>
      <c r="HX45" s="13"/>
      <c r="HY45" s="12">
        <v>0</v>
      </c>
      <c r="HZ45" s="12">
        <v>0</v>
      </c>
      <c r="IA45" s="12">
        <v>0</v>
      </c>
      <c r="IB45" s="12">
        <v>0</v>
      </c>
      <c r="IC45" s="13"/>
      <c r="ID45" s="12">
        <v>0</v>
      </c>
      <c r="IE45" s="12">
        <v>0</v>
      </c>
      <c r="IF45" s="12">
        <v>0</v>
      </c>
      <c r="IG45" s="12">
        <v>0</v>
      </c>
      <c r="IH45" s="13"/>
      <c r="II45" s="12">
        <v>0</v>
      </c>
      <c r="IJ45" s="12">
        <v>0</v>
      </c>
      <c r="IK45" s="12">
        <v>0</v>
      </c>
      <c r="IL45" s="12">
        <v>0</v>
      </c>
      <c r="IM45" s="13"/>
      <c r="IN45" s="12"/>
      <c r="IO45" s="12">
        <v>0</v>
      </c>
      <c r="IP45" s="12">
        <v>0</v>
      </c>
      <c r="IQ45" s="12">
        <v>0</v>
      </c>
      <c r="IR45" s="13"/>
      <c r="IS45" s="12">
        <v>0</v>
      </c>
      <c r="IT45" s="12">
        <v>0</v>
      </c>
      <c r="IU45" s="12">
        <v>0</v>
      </c>
      <c r="IV45" s="12">
        <v>0</v>
      </c>
      <c r="IW45" s="13"/>
      <c r="IX45" s="12"/>
      <c r="IY45" s="12">
        <v>0</v>
      </c>
      <c r="IZ45" s="12">
        <v>0</v>
      </c>
      <c r="JA45" s="12">
        <v>0</v>
      </c>
      <c r="JB45" s="13"/>
      <c r="JC45" s="12">
        <v>0</v>
      </c>
      <c r="JD45" s="12">
        <v>0</v>
      </c>
      <c r="JE45" s="12">
        <v>0</v>
      </c>
      <c r="JF45" s="12">
        <v>0</v>
      </c>
      <c r="JG45" s="13"/>
      <c r="JH45" s="12"/>
      <c r="JI45" s="12">
        <v>0</v>
      </c>
      <c r="JJ45" s="12">
        <v>0</v>
      </c>
      <c r="JK45" s="12">
        <v>0</v>
      </c>
      <c r="JL45" s="13"/>
      <c r="JM45" s="12"/>
      <c r="JN45" s="12">
        <v>0</v>
      </c>
      <c r="JO45" s="12">
        <v>0</v>
      </c>
      <c r="JP45" s="12">
        <v>0</v>
      </c>
      <c r="JQ45" s="13"/>
      <c r="JR45" s="12"/>
      <c r="JS45" s="12">
        <v>0</v>
      </c>
      <c r="JT45" s="12">
        <v>0</v>
      </c>
      <c r="JU45" s="12">
        <v>0</v>
      </c>
      <c r="JV45" s="13"/>
      <c r="JW45" s="12"/>
      <c r="JX45" s="12">
        <v>0</v>
      </c>
      <c r="JY45" s="12">
        <v>0</v>
      </c>
      <c r="JZ45" s="12">
        <v>0</v>
      </c>
      <c r="KA45" s="13"/>
      <c r="KB45" s="12">
        <v>0</v>
      </c>
      <c r="KC45" s="12">
        <v>0</v>
      </c>
      <c r="KD45" s="12">
        <v>0</v>
      </c>
      <c r="KE45" s="12">
        <v>0</v>
      </c>
      <c r="KF45" s="13"/>
      <c r="KG45" s="12">
        <v>0</v>
      </c>
      <c r="KH45" s="12">
        <v>0</v>
      </c>
      <c r="KI45" s="12">
        <v>0</v>
      </c>
      <c r="KJ45" s="12">
        <v>0</v>
      </c>
      <c r="KK45" s="13"/>
      <c r="KL45" s="12">
        <v>0</v>
      </c>
      <c r="KM45" s="12">
        <v>0</v>
      </c>
      <c r="KN45" s="12">
        <v>0</v>
      </c>
      <c r="KO45" s="12">
        <v>0</v>
      </c>
      <c r="KP45" s="13"/>
      <c r="KQ45" s="12">
        <v>0</v>
      </c>
      <c r="KR45" s="12">
        <v>0</v>
      </c>
      <c r="KS45" s="12">
        <v>0</v>
      </c>
      <c r="KT45" s="12">
        <v>0</v>
      </c>
      <c r="KU45" s="13"/>
      <c r="KV45" s="12">
        <v>0</v>
      </c>
      <c r="KW45" s="89">
        <v>0</v>
      </c>
      <c r="KX45" s="12">
        <v>0</v>
      </c>
      <c r="KY45" s="12">
        <v>0</v>
      </c>
      <c r="KZ45" s="13"/>
      <c r="LA45" s="12">
        <v>0</v>
      </c>
      <c r="LB45" s="12">
        <v>0</v>
      </c>
      <c r="LC45" s="12">
        <v>0</v>
      </c>
      <c r="LD45" s="12">
        <v>0</v>
      </c>
      <c r="LE45" s="13"/>
      <c r="LF45" s="12">
        <v>0</v>
      </c>
      <c r="LG45" s="12">
        <v>0</v>
      </c>
      <c r="LH45" s="12">
        <v>0</v>
      </c>
      <c r="LI45" s="12">
        <v>0</v>
      </c>
      <c r="LJ45" s="13"/>
      <c r="LK45" s="12">
        <v>0</v>
      </c>
      <c r="LL45" s="12">
        <v>0</v>
      </c>
      <c r="LM45" s="12">
        <v>0</v>
      </c>
      <c r="LN45" s="12">
        <v>0</v>
      </c>
      <c r="LO45" s="13"/>
      <c r="LP45" s="12">
        <v>0</v>
      </c>
      <c r="LQ45" s="12">
        <v>0</v>
      </c>
      <c r="LR45" s="12">
        <v>0</v>
      </c>
      <c r="LS45" s="12">
        <v>0</v>
      </c>
      <c r="LT45" s="13"/>
      <c r="LU45" s="12">
        <v>3</v>
      </c>
      <c r="LV45" s="12">
        <v>90000</v>
      </c>
      <c r="LW45" s="12">
        <v>0</v>
      </c>
      <c r="LX45" s="12">
        <v>90000</v>
      </c>
      <c r="LY45" s="13"/>
      <c r="LZ45" s="12">
        <v>0</v>
      </c>
      <c r="MA45" s="12">
        <v>0</v>
      </c>
      <c r="MB45" s="12">
        <v>0</v>
      </c>
      <c r="MC45" s="12">
        <v>0</v>
      </c>
      <c r="MD45" s="13"/>
      <c r="ME45" s="12">
        <v>0</v>
      </c>
      <c r="MF45" s="12">
        <v>0</v>
      </c>
      <c r="MG45" s="12">
        <v>0</v>
      </c>
      <c r="MH45" s="12">
        <v>0</v>
      </c>
      <c r="MI45" s="13"/>
      <c r="MJ45" s="12">
        <v>0</v>
      </c>
      <c r="MK45" s="12">
        <v>0</v>
      </c>
      <c r="ML45" s="12">
        <v>0</v>
      </c>
      <c r="MM45" s="12">
        <v>0</v>
      </c>
      <c r="MN45" s="13"/>
      <c r="MO45" s="12">
        <v>0</v>
      </c>
      <c r="MP45" s="12">
        <v>0</v>
      </c>
      <c r="MQ45" s="12">
        <v>0</v>
      </c>
      <c r="MR45" s="12">
        <v>0</v>
      </c>
      <c r="MS45" s="13"/>
      <c r="MT45" s="12">
        <v>0</v>
      </c>
      <c r="MU45" s="12">
        <v>0</v>
      </c>
      <c r="MV45" s="12">
        <v>0</v>
      </c>
      <c r="MW45" s="12">
        <v>0</v>
      </c>
      <c r="MX45" s="13"/>
      <c r="MY45" s="12">
        <v>0</v>
      </c>
      <c r="MZ45" s="12">
        <v>0</v>
      </c>
      <c r="NA45" s="12">
        <v>0</v>
      </c>
      <c r="NB45" s="12">
        <v>0</v>
      </c>
      <c r="NC45" s="13"/>
      <c r="ND45" s="12">
        <v>0</v>
      </c>
      <c r="NE45" s="12">
        <v>0</v>
      </c>
      <c r="NF45" s="12">
        <v>0</v>
      </c>
      <c r="NG45" s="12">
        <v>0</v>
      </c>
      <c r="NH45" s="13"/>
      <c r="NI45" s="12">
        <v>0</v>
      </c>
      <c r="NJ45" s="12">
        <v>0</v>
      </c>
      <c r="NK45" s="12">
        <v>0</v>
      </c>
      <c r="NL45" s="12">
        <v>0</v>
      </c>
      <c r="NM45" s="13"/>
      <c r="NN45" s="12">
        <v>0</v>
      </c>
      <c r="NO45" s="12">
        <v>0</v>
      </c>
      <c r="NP45" s="12">
        <v>0</v>
      </c>
      <c r="NQ45" s="12">
        <v>0</v>
      </c>
      <c r="NR45" s="13"/>
      <c r="NS45" s="12">
        <v>0</v>
      </c>
      <c r="NT45" s="12">
        <v>0</v>
      </c>
      <c r="NU45" s="12">
        <v>0</v>
      </c>
      <c r="NV45" s="12">
        <v>0</v>
      </c>
      <c r="NW45" s="13"/>
      <c r="NX45" s="12">
        <v>0</v>
      </c>
      <c r="NY45" s="12">
        <v>0</v>
      </c>
      <c r="NZ45" s="12">
        <v>0</v>
      </c>
      <c r="OA45" s="12">
        <v>0</v>
      </c>
      <c r="OB45" s="13"/>
      <c r="OC45" s="12">
        <v>0</v>
      </c>
      <c r="OD45" s="12">
        <v>0</v>
      </c>
      <c r="OE45" s="12">
        <v>0</v>
      </c>
      <c r="OF45" s="12">
        <v>0</v>
      </c>
      <c r="OG45" s="13"/>
      <c r="OH45" s="12">
        <v>0</v>
      </c>
      <c r="OI45" s="12">
        <v>0</v>
      </c>
      <c r="OJ45" s="12">
        <v>0</v>
      </c>
      <c r="OK45" s="12">
        <v>0</v>
      </c>
      <c r="OL45" s="13"/>
      <c r="OM45" s="12">
        <v>0</v>
      </c>
      <c r="ON45" s="12">
        <v>0</v>
      </c>
      <c r="OO45" s="12">
        <v>0</v>
      </c>
      <c r="OP45" s="12">
        <v>0</v>
      </c>
      <c r="OQ45" s="13"/>
      <c r="OR45" s="12">
        <v>0</v>
      </c>
      <c r="OS45" s="12">
        <v>0</v>
      </c>
      <c r="OT45" s="12">
        <v>0</v>
      </c>
      <c r="OU45" s="12">
        <v>0</v>
      </c>
      <c r="OV45" s="13"/>
      <c r="OW45" s="12">
        <v>0</v>
      </c>
      <c r="OX45" s="12">
        <v>0</v>
      </c>
      <c r="OY45" s="12">
        <v>0</v>
      </c>
      <c r="OZ45" s="12">
        <v>0</v>
      </c>
      <c r="PA45" s="13"/>
      <c r="PB45" s="12">
        <v>0</v>
      </c>
      <c r="PC45" s="12">
        <v>0</v>
      </c>
      <c r="PD45" s="12">
        <v>0</v>
      </c>
      <c r="PE45" s="12">
        <v>0</v>
      </c>
      <c r="PF45" s="13"/>
      <c r="PG45" s="12">
        <v>0</v>
      </c>
      <c r="PH45" s="12">
        <v>0</v>
      </c>
      <c r="PI45" s="12">
        <v>0</v>
      </c>
      <c r="PJ45" s="12">
        <v>0</v>
      </c>
      <c r="PK45" s="13"/>
      <c r="PL45" s="12">
        <v>0</v>
      </c>
      <c r="PM45" s="12">
        <v>0</v>
      </c>
      <c r="PN45" s="12">
        <v>0</v>
      </c>
      <c r="PO45" s="12">
        <v>0</v>
      </c>
      <c r="PP45" s="13"/>
      <c r="PQ45" s="12">
        <v>0</v>
      </c>
      <c r="PR45" s="12">
        <v>0</v>
      </c>
      <c r="PS45" s="12">
        <v>0</v>
      </c>
      <c r="PT45" s="12">
        <v>0</v>
      </c>
      <c r="PU45" s="13"/>
      <c r="PV45" s="12">
        <v>0</v>
      </c>
      <c r="PW45" s="12">
        <v>0</v>
      </c>
      <c r="PX45" s="12">
        <v>0</v>
      </c>
      <c r="PY45" s="12">
        <v>0</v>
      </c>
      <c r="PZ45" s="13"/>
      <c r="QA45" s="12">
        <v>0</v>
      </c>
      <c r="QB45" s="12">
        <v>0</v>
      </c>
      <c r="QC45" s="12">
        <v>0</v>
      </c>
      <c r="QD45" s="12">
        <v>0</v>
      </c>
      <c r="QE45" s="13"/>
      <c r="QF45" s="12">
        <v>0</v>
      </c>
      <c r="QG45" s="12">
        <v>0</v>
      </c>
      <c r="QH45" s="12">
        <v>0</v>
      </c>
      <c r="QI45" s="12">
        <v>0</v>
      </c>
      <c r="QJ45" s="13"/>
      <c r="QK45" s="12">
        <v>0</v>
      </c>
      <c r="QL45" s="12">
        <v>0</v>
      </c>
      <c r="QM45" s="12">
        <v>0</v>
      </c>
      <c r="QN45" s="12">
        <v>0</v>
      </c>
      <c r="QO45" s="13"/>
      <c r="QP45" s="12">
        <v>0</v>
      </c>
      <c r="QQ45" s="12">
        <v>0</v>
      </c>
      <c r="QR45" s="12">
        <v>0</v>
      </c>
      <c r="QS45" s="12">
        <v>0</v>
      </c>
      <c r="QT45" s="13"/>
      <c r="QU45" s="12">
        <v>0</v>
      </c>
      <c r="QV45" s="12">
        <v>0</v>
      </c>
      <c r="QW45" s="12">
        <v>0</v>
      </c>
      <c r="QX45" s="12">
        <v>0</v>
      </c>
      <c r="QY45" s="13"/>
      <c r="QZ45" s="12">
        <v>0</v>
      </c>
      <c r="RA45" s="12">
        <v>0</v>
      </c>
      <c r="RB45" s="12">
        <v>0</v>
      </c>
      <c r="RC45" s="12">
        <v>0</v>
      </c>
      <c r="RD45" s="13"/>
      <c r="RE45" s="12">
        <v>0</v>
      </c>
      <c r="RF45" s="12">
        <v>0</v>
      </c>
      <c r="RG45" s="12">
        <v>0</v>
      </c>
      <c r="RH45" s="12">
        <v>0</v>
      </c>
      <c r="RI45" s="13"/>
      <c r="RJ45" s="12">
        <v>0</v>
      </c>
      <c r="RK45" s="12">
        <v>0</v>
      </c>
      <c r="RL45" s="12">
        <v>0</v>
      </c>
      <c r="RM45" s="12">
        <v>0</v>
      </c>
      <c r="RN45" s="13"/>
      <c r="RO45" s="12">
        <v>0</v>
      </c>
      <c r="RP45" s="12">
        <v>0</v>
      </c>
      <c r="RQ45" s="12">
        <v>0</v>
      </c>
      <c r="RR45" s="12">
        <v>0</v>
      </c>
      <c r="RS45" s="13"/>
      <c r="RT45" s="12">
        <v>0</v>
      </c>
      <c r="RU45" s="12">
        <v>0</v>
      </c>
      <c r="RV45" s="12">
        <v>0</v>
      </c>
      <c r="RW45" s="12">
        <v>0</v>
      </c>
      <c r="RX45" s="13"/>
      <c r="RY45" s="12">
        <v>0</v>
      </c>
      <c r="RZ45" s="12">
        <v>0</v>
      </c>
      <c r="SA45" s="12">
        <v>0</v>
      </c>
      <c r="SB45" s="12">
        <v>0</v>
      </c>
      <c r="SC45" s="13"/>
      <c r="SD45" s="12">
        <v>0</v>
      </c>
      <c r="SE45" s="12">
        <v>0</v>
      </c>
      <c r="SF45" s="12">
        <v>0</v>
      </c>
      <c r="SG45" s="12">
        <v>0</v>
      </c>
      <c r="SH45" s="13"/>
      <c r="SI45" s="12">
        <v>0</v>
      </c>
      <c r="SJ45" s="12">
        <v>0</v>
      </c>
      <c r="SK45" s="12">
        <v>0</v>
      </c>
      <c r="SL45" s="12">
        <v>0</v>
      </c>
      <c r="SM45" s="13"/>
      <c r="SN45" s="12">
        <v>0</v>
      </c>
      <c r="SO45" s="12">
        <v>0</v>
      </c>
      <c r="SP45" s="12">
        <v>0</v>
      </c>
      <c r="SQ45" s="12">
        <v>0</v>
      </c>
      <c r="SR45" s="13"/>
      <c r="SS45" s="12">
        <v>0</v>
      </c>
      <c r="ST45" s="12">
        <v>0</v>
      </c>
      <c r="SU45" s="12">
        <v>0</v>
      </c>
      <c r="SV45" s="12">
        <v>0</v>
      </c>
      <c r="SW45" s="13"/>
      <c r="SX45" s="12">
        <v>0</v>
      </c>
      <c r="SY45" s="12">
        <v>0</v>
      </c>
      <c r="SZ45" s="12">
        <v>0</v>
      </c>
      <c r="TA45" s="12">
        <v>0</v>
      </c>
      <c r="TB45" s="13"/>
      <c r="TC45" s="12">
        <v>0</v>
      </c>
      <c r="TD45" s="12">
        <v>0</v>
      </c>
      <c r="TE45" s="12">
        <v>0</v>
      </c>
      <c r="TF45" s="12">
        <v>0</v>
      </c>
      <c r="TG45" s="13"/>
      <c r="TH45" s="12">
        <v>0</v>
      </c>
      <c r="TI45" s="12">
        <v>0</v>
      </c>
      <c r="TJ45" s="12">
        <v>0</v>
      </c>
      <c r="TK45" s="12">
        <v>0</v>
      </c>
      <c r="TL45" s="13"/>
      <c r="TM45" s="12">
        <v>0</v>
      </c>
      <c r="TN45" s="12">
        <v>0</v>
      </c>
      <c r="TO45" s="12">
        <v>0</v>
      </c>
      <c r="TP45" s="12">
        <v>0</v>
      </c>
      <c r="TQ45" s="13"/>
      <c r="TR45" s="12">
        <v>0</v>
      </c>
      <c r="TS45" s="12">
        <v>0</v>
      </c>
      <c r="TT45" s="12">
        <v>0</v>
      </c>
      <c r="TU45" s="12">
        <v>0</v>
      </c>
      <c r="TV45" s="13"/>
      <c r="TW45" s="12">
        <v>0</v>
      </c>
      <c r="TX45" s="12">
        <v>0</v>
      </c>
      <c r="TY45" s="12">
        <v>0</v>
      </c>
      <c r="TZ45" s="12">
        <v>0</v>
      </c>
      <c r="UA45" s="13"/>
      <c r="UB45" s="12">
        <v>0</v>
      </c>
      <c r="UC45" s="12">
        <v>0</v>
      </c>
      <c r="UD45" s="12">
        <v>0</v>
      </c>
      <c r="UE45" s="12">
        <v>0</v>
      </c>
      <c r="UF45" s="13"/>
      <c r="UG45" s="12">
        <v>0</v>
      </c>
      <c r="UH45" s="12">
        <v>0</v>
      </c>
      <c r="UI45" s="12">
        <v>0</v>
      </c>
      <c r="UJ45" s="12">
        <v>0</v>
      </c>
      <c r="UK45" s="13"/>
      <c r="UL45" s="12">
        <v>0</v>
      </c>
      <c r="UM45" s="12">
        <v>0</v>
      </c>
      <c r="UN45" s="12">
        <v>0</v>
      </c>
      <c r="UO45" s="12">
        <v>0</v>
      </c>
      <c r="UP45" s="13"/>
      <c r="UQ45" s="12">
        <v>0</v>
      </c>
      <c r="UR45" s="12">
        <v>0</v>
      </c>
      <c r="US45" s="12">
        <v>0</v>
      </c>
      <c r="UT45" s="12">
        <v>0</v>
      </c>
      <c r="UU45" s="13"/>
      <c r="UV45" s="12">
        <v>0</v>
      </c>
      <c r="UW45" s="12">
        <v>0</v>
      </c>
      <c r="UX45" s="12">
        <v>0</v>
      </c>
      <c r="UY45" s="12">
        <v>0</v>
      </c>
      <c r="UZ45" s="13"/>
      <c r="VA45" s="12">
        <v>0</v>
      </c>
      <c r="VB45" s="12">
        <v>0</v>
      </c>
      <c r="VC45" s="12">
        <v>0</v>
      </c>
      <c r="VD45" s="12">
        <v>0</v>
      </c>
      <c r="VE45" s="13"/>
      <c r="VF45" s="12">
        <v>0</v>
      </c>
      <c r="VG45" s="12">
        <v>0</v>
      </c>
      <c r="VH45" s="12">
        <v>0</v>
      </c>
      <c r="VI45" s="12">
        <v>0</v>
      </c>
      <c r="VJ45" s="13"/>
      <c r="VK45" s="12">
        <v>0</v>
      </c>
      <c r="VL45" s="12">
        <v>122000</v>
      </c>
      <c r="VM45" s="12">
        <v>0</v>
      </c>
      <c r="VN45" s="12">
        <v>122000</v>
      </c>
      <c r="VO45" s="13"/>
    </row>
    <row r="46" spans="1:588" ht="16.5" hidden="1">
      <c r="A46" s="10">
        <v>40</v>
      </c>
      <c r="B46" s="11" t="s">
        <v>56</v>
      </c>
      <c r="C46" s="12">
        <v>0</v>
      </c>
      <c r="D46" s="12">
        <v>0</v>
      </c>
      <c r="E46" s="12">
        <v>0</v>
      </c>
      <c r="F46" s="12">
        <v>0</v>
      </c>
      <c r="G46" s="13"/>
      <c r="H46" s="12">
        <v>0</v>
      </c>
      <c r="I46" s="12">
        <v>0</v>
      </c>
      <c r="J46" s="12">
        <v>0</v>
      </c>
      <c r="K46" s="12">
        <v>0</v>
      </c>
      <c r="L46" s="13"/>
      <c r="M46" s="12">
        <v>0</v>
      </c>
      <c r="N46" s="12">
        <v>0</v>
      </c>
      <c r="O46" s="12">
        <v>0</v>
      </c>
      <c r="P46" s="12">
        <v>0</v>
      </c>
      <c r="Q46" s="13"/>
      <c r="R46" s="12">
        <v>0</v>
      </c>
      <c r="S46" s="12">
        <v>0</v>
      </c>
      <c r="T46" s="12">
        <v>0</v>
      </c>
      <c r="U46" s="12">
        <v>0</v>
      </c>
      <c r="V46" s="13"/>
      <c r="W46" s="12">
        <v>0</v>
      </c>
      <c r="X46" s="12">
        <v>0</v>
      </c>
      <c r="Y46" s="12">
        <v>0</v>
      </c>
      <c r="Z46" s="12">
        <v>0</v>
      </c>
      <c r="AA46" s="13"/>
      <c r="AB46" s="12">
        <v>0</v>
      </c>
      <c r="AC46" s="12">
        <v>0</v>
      </c>
      <c r="AD46" s="12">
        <v>0</v>
      </c>
      <c r="AE46" s="12">
        <v>0</v>
      </c>
      <c r="AF46" s="13"/>
      <c r="AG46" s="12">
        <v>0</v>
      </c>
      <c r="AH46" s="12">
        <v>0</v>
      </c>
      <c r="AI46" s="12">
        <v>0</v>
      </c>
      <c r="AJ46" s="12">
        <v>0</v>
      </c>
      <c r="AK46" s="13"/>
      <c r="AL46" s="12">
        <v>6</v>
      </c>
      <c r="AM46" s="12">
        <v>12000</v>
      </c>
      <c r="AN46" s="12">
        <v>0</v>
      </c>
      <c r="AO46" s="12">
        <v>12000</v>
      </c>
      <c r="AP46" s="13"/>
      <c r="AQ46" s="12">
        <v>0</v>
      </c>
      <c r="AR46" s="12">
        <v>0</v>
      </c>
      <c r="AS46" s="12">
        <v>0</v>
      </c>
      <c r="AT46" s="12">
        <v>0</v>
      </c>
      <c r="AU46" s="13"/>
      <c r="AV46" s="12">
        <v>0</v>
      </c>
      <c r="AW46" s="12">
        <v>0</v>
      </c>
      <c r="AX46" s="12">
        <v>0</v>
      </c>
      <c r="AY46" s="12">
        <v>0</v>
      </c>
      <c r="AZ46" s="13"/>
      <c r="BA46" s="12">
        <v>0</v>
      </c>
      <c r="BB46" s="12">
        <v>0</v>
      </c>
      <c r="BC46" s="12">
        <v>0</v>
      </c>
      <c r="BD46" s="12">
        <v>0</v>
      </c>
      <c r="BE46" s="13"/>
      <c r="BF46" s="12">
        <v>37</v>
      </c>
      <c r="BG46" s="12">
        <v>29600</v>
      </c>
      <c r="BH46" s="12">
        <v>0</v>
      </c>
      <c r="BI46" s="12">
        <v>29600</v>
      </c>
      <c r="BJ46" s="13"/>
      <c r="BK46" s="12">
        <v>0</v>
      </c>
      <c r="BL46" s="12">
        <v>0</v>
      </c>
      <c r="BM46" s="12">
        <v>0</v>
      </c>
      <c r="BN46" s="12">
        <v>0</v>
      </c>
      <c r="BO46" s="13"/>
      <c r="BP46" s="12">
        <v>0</v>
      </c>
      <c r="BQ46" s="12">
        <v>0</v>
      </c>
      <c r="BR46" s="12">
        <v>0</v>
      </c>
      <c r="BS46" s="12">
        <v>0</v>
      </c>
      <c r="BT46" s="13"/>
      <c r="BU46" s="12">
        <v>0</v>
      </c>
      <c r="BV46" s="12">
        <v>0</v>
      </c>
      <c r="BW46" s="12">
        <v>0</v>
      </c>
      <c r="BX46" s="12">
        <v>0</v>
      </c>
      <c r="BY46" s="13"/>
      <c r="BZ46" s="12">
        <v>0</v>
      </c>
      <c r="CA46" s="12">
        <v>0</v>
      </c>
      <c r="CB46" s="12">
        <v>0</v>
      </c>
      <c r="CC46" s="12">
        <v>0</v>
      </c>
      <c r="CD46" s="13"/>
      <c r="CE46" s="12">
        <v>0</v>
      </c>
      <c r="CF46" s="12">
        <v>0</v>
      </c>
      <c r="CG46" s="12">
        <v>0</v>
      </c>
      <c r="CH46" s="12">
        <v>0</v>
      </c>
      <c r="CI46" s="13"/>
      <c r="CJ46" s="12">
        <v>0</v>
      </c>
      <c r="CK46" s="12">
        <v>0</v>
      </c>
      <c r="CL46" s="12">
        <v>0</v>
      </c>
      <c r="CM46" s="12">
        <v>0</v>
      </c>
      <c r="CN46" s="13"/>
      <c r="CO46" s="12">
        <v>0</v>
      </c>
      <c r="CP46" s="12">
        <v>0</v>
      </c>
      <c r="CQ46" s="12">
        <v>0</v>
      </c>
      <c r="CR46" s="12">
        <v>0</v>
      </c>
      <c r="CS46" s="13"/>
      <c r="CT46" s="12">
        <v>0</v>
      </c>
      <c r="CU46" s="12">
        <v>0</v>
      </c>
      <c r="CV46" s="12">
        <v>0</v>
      </c>
      <c r="CW46" s="12">
        <v>0</v>
      </c>
      <c r="CX46" s="13"/>
      <c r="CY46" s="12">
        <v>0</v>
      </c>
      <c r="CZ46" s="12">
        <v>0</v>
      </c>
      <c r="DA46" s="12">
        <v>0</v>
      </c>
      <c r="DB46" s="12">
        <v>0</v>
      </c>
      <c r="DC46" s="13"/>
      <c r="DD46" s="12">
        <v>0</v>
      </c>
      <c r="DE46" s="12">
        <v>0</v>
      </c>
      <c r="DF46" s="12">
        <v>0</v>
      </c>
      <c r="DG46" s="12">
        <v>0</v>
      </c>
      <c r="DH46" s="13"/>
      <c r="DI46" s="12">
        <v>0</v>
      </c>
      <c r="DJ46" s="12">
        <v>0</v>
      </c>
      <c r="DK46" s="12">
        <v>0</v>
      </c>
      <c r="DL46" s="12">
        <v>0</v>
      </c>
      <c r="DM46" s="13"/>
      <c r="DN46" s="12">
        <v>0</v>
      </c>
      <c r="DO46" s="12">
        <v>0</v>
      </c>
      <c r="DP46" s="12">
        <v>0</v>
      </c>
      <c r="DQ46" s="12">
        <v>0</v>
      </c>
      <c r="DR46" s="13"/>
      <c r="DS46" s="12">
        <v>0</v>
      </c>
      <c r="DT46" s="12">
        <v>0</v>
      </c>
      <c r="DU46" s="12">
        <v>0</v>
      </c>
      <c r="DV46" s="12">
        <v>0</v>
      </c>
      <c r="DW46" s="13"/>
      <c r="DX46" s="12">
        <v>0</v>
      </c>
      <c r="DY46" s="12">
        <v>0</v>
      </c>
      <c r="DZ46" s="12">
        <v>0</v>
      </c>
      <c r="EA46" s="12">
        <v>0</v>
      </c>
      <c r="EB46" s="13"/>
      <c r="EC46" s="12">
        <v>0</v>
      </c>
      <c r="ED46" s="12">
        <v>0</v>
      </c>
      <c r="EE46" s="12">
        <v>0</v>
      </c>
      <c r="EF46" s="12">
        <v>0</v>
      </c>
      <c r="EG46" s="13"/>
      <c r="EH46" s="12">
        <v>0</v>
      </c>
      <c r="EI46" s="12">
        <v>0</v>
      </c>
      <c r="EJ46" s="12">
        <v>0</v>
      </c>
      <c r="EK46" s="12">
        <v>0</v>
      </c>
      <c r="EL46" s="13"/>
      <c r="EM46" s="12">
        <v>0</v>
      </c>
      <c r="EN46" s="12">
        <v>0</v>
      </c>
      <c r="EO46" s="12">
        <v>0</v>
      </c>
      <c r="EP46" s="12">
        <v>0</v>
      </c>
      <c r="EQ46" s="13"/>
      <c r="ER46" s="12">
        <v>0</v>
      </c>
      <c r="ES46" s="12">
        <v>0</v>
      </c>
      <c r="ET46" s="12">
        <v>0</v>
      </c>
      <c r="EU46" s="12">
        <v>0</v>
      </c>
      <c r="EV46" s="13"/>
      <c r="EW46" s="12">
        <v>0</v>
      </c>
      <c r="EX46" s="12">
        <v>0</v>
      </c>
      <c r="EY46" s="12">
        <v>0</v>
      </c>
      <c r="EZ46" s="12">
        <v>0</v>
      </c>
      <c r="FA46" s="13"/>
      <c r="FB46" s="12">
        <v>0</v>
      </c>
      <c r="FC46" s="12">
        <v>0</v>
      </c>
      <c r="FD46" s="12">
        <v>0</v>
      </c>
      <c r="FE46" s="12">
        <v>0</v>
      </c>
      <c r="FF46" s="13"/>
      <c r="FG46" s="12">
        <v>0</v>
      </c>
      <c r="FH46" s="12">
        <v>0</v>
      </c>
      <c r="FI46" s="12">
        <v>0</v>
      </c>
      <c r="FJ46" s="12">
        <v>0</v>
      </c>
      <c r="FK46" s="13"/>
      <c r="FL46" s="12">
        <v>0</v>
      </c>
      <c r="FM46" s="12">
        <v>0</v>
      </c>
      <c r="FN46" s="12">
        <v>0</v>
      </c>
      <c r="FO46" s="12">
        <v>0</v>
      </c>
      <c r="FP46" s="13"/>
      <c r="FQ46" s="12">
        <v>0</v>
      </c>
      <c r="FR46" s="12">
        <v>0</v>
      </c>
      <c r="FS46" s="12">
        <v>0</v>
      </c>
      <c r="FT46" s="12">
        <v>0</v>
      </c>
      <c r="FU46" s="13"/>
      <c r="FV46" s="12">
        <v>0</v>
      </c>
      <c r="FW46" s="12">
        <v>0</v>
      </c>
      <c r="FX46" s="12">
        <v>0</v>
      </c>
      <c r="FY46" s="12">
        <v>0</v>
      </c>
      <c r="FZ46" s="13"/>
      <c r="GA46" s="12">
        <v>0</v>
      </c>
      <c r="GB46" s="12">
        <v>0</v>
      </c>
      <c r="GC46" s="12">
        <v>0</v>
      </c>
      <c r="GD46" s="12">
        <v>0</v>
      </c>
      <c r="GE46" s="13"/>
      <c r="GF46" s="12"/>
      <c r="GG46" s="12"/>
      <c r="GH46" s="12">
        <v>0</v>
      </c>
      <c r="GI46" s="12">
        <v>0</v>
      </c>
      <c r="GJ46" s="13"/>
      <c r="GK46" s="12">
        <v>0</v>
      </c>
      <c r="GL46" s="12">
        <v>0</v>
      </c>
      <c r="GM46" s="12">
        <v>0</v>
      </c>
      <c r="GN46" s="12">
        <v>0</v>
      </c>
      <c r="GO46" s="13"/>
      <c r="GP46" s="12">
        <v>0</v>
      </c>
      <c r="GQ46" s="12">
        <v>0</v>
      </c>
      <c r="GR46" s="12">
        <v>0</v>
      </c>
      <c r="GS46" s="12">
        <v>0</v>
      </c>
      <c r="GT46" s="13"/>
      <c r="GU46" s="12">
        <v>0</v>
      </c>
      <c r="GV46" s="12">
        <v>0</v>
      </c>
      <c r="GW46" s="12">
        <v>0</v>
      </c>
      <c r="GX46" s="12">
        <v>0</v>
      </c>
      <c r="GY46" s="13"/>
      <c r="GZ46" s="12">
        <v>0</v>
      </c>
      <c r="HA46" s="12">
        <v>0</v>
      </c>
      <c r="HB46" s="12">
        <v>0</v>
      </c>
      <c r="HC46" s="12">
        <v>0</v>
      </c>
      <c r="HD46" s="13"/>
      <c r="HE46" s="12">
        <v>0</v>
      </c>
      <c r="HF46" s="12">
        <v>0</v>
      </c>
      <c r="HG46" s="12">
        <v>0</v>
      </c>
      <c r="HH46" s="12">
        <v>0</v>
      </c>
      <c r="HI46" s="13"/>
      <c r="HJ46" s="12">
        <v>0</v>
      </c>
      <c r="HK46" s="12">
        <v>0</v>
      </c>
      <c r="HL46" s="12">
        <v>0</v>
      </c>
      <c r="HM46" s="12">
        <v>0</v>
      </c>
      <c r="HN46" s="13"/>
      <c r="HO46" s="12">
        <v>0</v>
      </c>
      <c r="HP46" s="12">
        <v>0</v>
      </c>
      <c r="HQ46" s="12">
        <v>0</v>
      </c>
      <c r="HR46" s="12">
        <v>0</v>
      </c>
      <c r="HS46" s="13"/>
      <c r="HT46" s="12">
        <v>0</v>
      </c>
      <c r="HU46" s="12">
        <v>0</v>
      </c>
      <c r="HV46" s="12">
        <v>0</v>
      </c>
      <c r="HW46" s="12">
        <v>0</v>
      </c>
      <c r="HX46" s="13"/>
      <c r="HY46" s="12">
        <v>0</v>
      </c>
      <c r="HZ46" s="12">
        <v>0</v>
      </c>
      <c r="IA46" s="12">
        <v>0</v>
      </c>
      <c r="IB46" s="12">
        <v>0</v>
      </c>
      <c r="IC46" s="13"/>
      <c r="ID46" s="12">
        <v>0</v>
      </c>
      <c r="IE46" s="12">
        <v>0</v>
      </c>
      <c r="IF46" s="12">
        <v>0</v>
      </c>
      <c r="IG46" s="12">
        <v>0</v>
      </c>
      <c r="IH46" s="13"/>
      <c r="II46" s="12">
        <v>0</v>
      </c>
      <c r="IJ46" s="12">
        <v>0</v>
      </c>
      <c r="IK46" s="12">
        <v>0</v>
      </c>
      <c r="IL46" s="12">
        <v>0</v>
      </c>
      <c r="IM46" s="13"/>
      <c r="IN46" s="12"/>
      <c r="IO46" s="12">
        <v>0</v>
      </c>
      <c r="IP46" s="12">
        <v>0</v>
      </c>
      <c r="IQ46" s="12">
        <v>0</v>
      </c>
      <c r="IR46" s="13"/>
      <c r="IS46" s="12">
        <v>0</v>
      </c>
      <c r="IT46" s="12">
        <v>0</v>
      </c>
      <c r="IU46" s="12">
        <v>0</v>
      </c>
      <c r="IV46" s="12">
        <v>0</v>
      </c>
      <c r="IW46" s="13"/>
      <c r="IX46" s="12"/>
      <c r="IY46" s="12">
        <v>0</v>
      </c>
      <c r="IZ46" s="12">
        <v>0</v>
      </c>
      <c r="JA46" s="12">
        <v>0</v>
      </c>
      <c r="JB46" s="13"/>
      <c r="JC46" s="12">
        <v>0</v>
      </c>
      <c r="JD46" s="12">
        <v>0</v>
      </c>
      <c r="JE46" s="12">
        <v>0</v>
      </c>
      <c r="JF46" s="12">
        <v>0</v>
      </c>
      <c r="JG46" s="13"/>
      <c r="JH46" s="12"/>
      <c r="JI46" s="12">
        <v>0</v>
      </c>
      <c r="JJ46" s="12">
        <v>0</v>
      </c>
      <c r="JK46" s="12">
        <v>0</v>
      </c>
      <c r="JL46" s="13"/>
      <c r="JM46" s="12"/>
      <c r="JN46" s="12">
        <v>0</v>
      </c>
      <c r="JO46" s="12">
        <v>0</v>
      </c>
      <c r="JP46" s="12">
        <v>0</v>
      </c>
      <c r="JQ46" s="13"/>
      <c r="JR46" s="12"/>
      <c r="JS46" s="12">
        <v>0</v>
      </c>
      <c r="JT46" s="12">
        <v>0</v>
      </c>
      <c r="JU46" s="12">
        <v>0</v>
      </c>
      <c r="JV46" s="13"/>
      <c r="JW46" s="12"/>
      <c r="JX46" s="12">
        <v>0</v>
      </c>
      <c r="JY46" s="12">
        <v>0</v>
      </c>
      <c r="JZ46" s="12">
        <v>0</v>
      </c>
      <c r="KA46" s="13"/>
      <c r="KB46" s="12">
        <v>0</v>
      </c>
      <c r="KC46" s="12">
        <v>0</v>
      </c>
      <c r="KD46" s="12">
        <v>0</v>
      </c>
      <c r="KE46" s="12">
        <v>0</v>
      </c>
      <c r="KF46" s="13"/>
      <c r="KG46" s="12">
        <v>0</v>
      </c>
      <c r="KH46" s="12">
        <v>0</v>
      </c>
      <c r="KI46" s="12">
        <v>0</v>
      </c>
      <c r="KJ46" s="12">
        <v>0</v>
      </c>
      <c r="KK46" s="13"/>
      <c r="KL46" s="12">
        <v>0</v>
      </c>
      <c r="KM46" s="12">
        <v>0</v>
      </c>
      <c r="KN46" s="12">
        <v>0</v>
      </c>
      <c r="KO46" s="12">
        <v>0</v>
      </c>
      <c r="KP46" s="13"/>
      <c r="KQ46" s="12">
        <v>0</v>
      </c>
      <c r="KR46" s="12">
        <v>0</v>
      </c>
      <c r="KS46" s="12">
        <v>0</v>
      </c>
      <c r="KT46" s="12">
        <v>0</v>
      </c>
      <c r="KU46" s="13"/>
      <c r="KV46" s="12">
        <v>0</v>
      </c>
      <c r="KW46" s="89">
        <v>0</v>
      </c>
      <c r="KX46" s="12">
        <v>0</v>
      </c>
      <c r="KY46" s="12">
        <v>0</v>
      </c>
      <c r="KZ46" s="13"/>
      <c r="LA46" s="12">
        <v>0</v>
      </c>
      <c r="LB46" s="12">
        <v>0</v>
      </c>
      <c r="LC46" s="12">
        <v>0</v>
      </c>
      <c r="LD46" s="12">
        <v>0</v>
      </c>
      <c r="LE46" s="13"/>
      <c r="LF46" s="12">
        <v>0</v>
      </c>
      <c r="LG46" s="12">
        <v>0</v>
      </c>
      <c r="LH46" s="12">
        <v>0</v>
      </c>
      <c r="LI46" s="12">
        <v>0</v>
      </c>
      <c r="LJ46" s="13"/>
      <c r="LK46" s="12">
        <v>0</v>
      </c>
      <c r="LL46" s="12">
        <v>0</v>
      </c>
      <c r="LM46" s="12">
        <v>0</v>
      </c>
      <c r="LN46" s="12">
        <v>0</v>
      </c>
      <c r="LO46" s="13"/>
      <c r="LP46" s="12">
        <v>0</v>
      </c>
      <c r="LQ46" s="12">
        <v>0</v>
      </c>
      <c r="LR46" s="12">
        <v>0</v>
      </c>
      <c r="LS46" s="12">
        <v>0</v>
      </c>
      <c r="LT46" s="13"/>
      <c r="LU46" s="12">
        <v>4</v>
      </c>
      <c r="LV46" s="12">
        <v>120000</v>
      </c>
      <c r="LW46" s="12">
        <v>0</v>
      </c>
      <c r="LX46" s="12">
        <v>120000</v>
      </c>
      <c r="LY46" s="13"/>
      <c r="LZ46" s="12">
        <v>0</v>
      </c>
      <c r="MA46" s="12">
        <v>0</v>
      </c>
      <c r="MB46" s="12">
        <v>0</v>
      </c>
      <c r="MC46" s="12">
        <v>0</v>
      </c>
      <c r="MD46" s="13"/>
      <c r="ME46" s="12">
        <v>0</v>
      </c>
      <c r="MF46" s="12">
        <v>0</v>
      </c>
      <c r="MG46" s="12">
        <v>0</v>
      </c>
      <c r="MH46" s="12">
        <v>0</v>
      </c>
      <c r="MI46" s="13"/>
      <c r="MJ46" s="12">
        <v>0</v>
      </c>
      <c r="MK46" s="12">
        <v>0</v>
      </c>
      <c r="ML46" s="12">
        <v>0</v>
      </c>
      <c r="MM46" s="12">
        <v>0</v>
      </c>
      <c r="MN46" s="13"/>
      <c r="MO46" s="12">
        <v>0</v>
      </c>
      <c r="MP46" s="12">
        <v>0</v>
      </c>
      <c r="MQ46" s="12">
        <v>0</v>
      </c>
      <c r="MR46" s="12">
        <v>0</v>
      </c>
      <c r="MS46" s="13"/>
      <c r="MT46" s="12">
        <v>0</v>
      </c>
      <c r="MU46" s="12">
        <v>0</v>
      </c>
      <c r="MV46" s="12">
        <v>0</v>
      </c>
      <c r="MW46" s="12">
        <v>0</v>
      </c>
      <c r="MX46" s="13"/>
      <c r="MY46" s="12">
        <v>0</v>
      </c>
      <c r="MZ46" s="12">
        <v>0</v>
      </c>
      <c r="NA46" s="12">
        <v>0</v>
      </c>
      <c r="NB46" s="12">
        <v>0</v>
      </c>
      <c r="NC46" s="13"/>
      <c r="ND46" s="12">
        <v>0</v>
      </c>
      <c r="NE46" s="12">
        <v>0</v>
      </c>
      <c r="NF46" s="12">
        <v>0</v>
      </c>
      <c r="NG46" s="12">
        <v>0</v>
      </c>
      <c r="NH46" s="13"/>
      <c r="NI46" s="12">
        <v>0</v>
      </c>
      <c r="NJ46" s="12">
        <v>0</v>
      </c>
      <c r="NK46" s="12">
        <v>0</v>
      </c>
      <c r="NL46" s="12">
        <v>0</v>
      </c>
      <c r="NM46" s="13"/>
      <c r="NN46" s="12">
        <v>0</v>
      </c>
      <c r="NO46" s="12">
        <v>0</v>
      </c>
      <c r="NP46" s="12">
        <v>0</v>
      </c>
      <c r="NQ46" s="12">
        <v>0</v>
      </c>
      <c r="NR46" s="13"/>
      <c r="NS46" s="12">
        <v>0</v>
      </c>
      <c r="NT46" s="12">
        <v>0</v>
      </c>
      <c r="NU46" s="12">
        <v>0</v>
      </c>
      <c r="NV46" s="12">
        <v>0</v>
      </c>
      <c r="NW46" s="13"/>
      <c r="NX46" s="12">
        <v>0</v>
      </c>
      <c r="NY46" s="12">
        <v>0</v>
      </c>
      <c r="NZ46" s="12">
        <v>0</v>
      </c>
      <c r="OA46" s="12">
        <v>0</v>
      </c>
      <c r="OB46" s="13"/>
      <c r="OC46" s="12">
        <v>0</v>
      </c>
      <c r="OD46" s="12">
        <v>0</v>
      </c>
      <c r="OE46" s="12">
        <v>0</v>
      </c>
      <c r="OF46" s="12">
        <v>0</v>
      </c>
      <c r="OG46" s="13"/>
      <c r="OH46" s="12">
        <v>0</v>
      </c>
      <c r="OI46" s="12">
        <v>0</v>
      </c>
      <c r="OJ46" s="12">
        <v>0</v>
      </c>
      <c r="OK46" s="12">
        <v>0</v>
      </c>
      <c r="OL46" s="13"/>
      <c r="OM46" s="12">
        <v>0</v>
      </c>
      <c r="ON46" s="12">
        <v>0</v>
      </c>
      <c r="OO46" s="12">
        <v>0</v>
      </c>
      <c r="OP46" s="12">
        <v>0</v>
      </c>
      <c r="OQ46" s="13"/>
      <c r="OR46" s="12">
        <v>0</v>
      </c>
      <c r="OS46" s="12">
        <v>0</v>
      </c>
      <c r="OT46" s="12">
        <v>0</v>
      </c>
      <c r="OU46" s="12">
        <v>0</v>
      </c>
      <c r="OV46" s="13"/>
      <c r="OW46" s="12">
        <v>0</v>
      </c>
      <c r="OX46" s="12">
        <v>0</v>
      </c>
      <c r="OY46" s="12">
        <v>0</v>
      </c>
      <c r="OZ46" s="12">
        <v>0</v>
      </c>
      <c r="PA46" s="13"/>
      <c r="PB46" s="12">
        <v>0</v>
      </c>
      <c r="PC46" s="12">
        <v>0</v>
      </c>
      <c r="PD46" s="12">
        <v>0</v>
      </c>
      <c r="PE46" s="12">
        <v>0</v>
      </c>
      <c r="PF46" s="13"/>
      <c r="PG46" s="12">
        <v>0</v>
      </c>
      <c r="PH46" s="12">
        <v>0</v>
      </c>
      <c r="PI46" s="12">
        <v>0</v>
      </c>
      <c r="PJ46" s="12">
        <v>0</v>
      </c>
      <c r="PK46" s="13"/>
      <c r="PL46" s="12">
        <v>0</v>
      </c>
      <c r="PM46" s="12">
        <v>0</v>
      </c>
      <c r="PN46" s="12">
        <v>0</v>
      </c>
      <c r="PO46" s="12">
        <v>0</v>
      </c>
      <c r="PP46" s="13"/>
      <c r="PQ46" s="12">
        <v>0</v>
      </c>
      <c r="PR46" s="12">
        <v>0</v>
      </c>
      <c r="PS46" s="12">
        <v>0</v>
      </c>
      <c r="PT46" s="12">
        <v>0</v>
      </c>
      <c r="PU46" s="13"/>
      <c r="PV46" s="12">
        <v>0</v>
      </c>
      <c r="PW46" s="12">
        <v>0</v>
      </c>
      <c r="PX46" s="12">
        <v>0</v>
      </c>
      <c r="PY46" s="12">
        <v>0</v>
      </c>
      <c r="PZ46" s="13"/>
      <c r="QA46" s="12">
        <v>0</v>
      </c>
      <c r="QB46" s="12">
        <v>0</v>
      </c>
      <c r="QC46" s="12">
        <v>0</v>
      </c>
      <c r="QD46" s="12">
        <v>0</v>
      </c>
      <c r="QE46" s="13"/>
      <c r="QF46" s="12">
        <v>0</v>
      </c>
      <c r="QG46" s="12">
        <v>0</v>
      </c>
      <c r="QH46" s="12">
        <v>0</v>
      </c>
      <c r="QI46" s="12">
        <v>0</v>
      </c>
      <c r="QJ46" s="13"/>
      <c r="QK46" s="12">
        <v>0</v>
      </c>
      <c r="QL46" s="12">
        <v>0</v>
      </c>
      <c r="QM46" s="12">
        <v>0</v>
      </c>
      <c r="QN46" s="12">
        <v>0</v>
      </c>
      <c r="QO46" s="13"/>
      <c r="QP46" s="12">
        <v>0</v>
      </c>
      <c r="QQ46" s="12">
        <v>0</v>
      </c>
      <c r="QR46" s="12">
        <v>0</v>
      </c>
      <c r="QS46" s="12">
        <v>0</v>
      </c>
      <c r="QT46" s="13"/>
      <c r="QU46" s="12">
        <v>0</v>
      </c>
      <c r="QV46" s="12">
        <v>0</v>
      </c>
      <c r="QW46" s="12">
        <v>0</v>
      </c>
      <c r="QX46" s="12">
        <v>0</v>
      </c>
      <c r="QY46" s="13"/>
      <c r="QZ46" s="12">
        <v>0</v>
      </c>
      <c r="RA46" s="12">
        <v>0</v>
      </c>
      <c r="RB46" s="12">
        <v>0</v>
      </c>
      <c r="RC46" s="12">
        <v>0</v>
      </c>
      <c r="RD46" s="13"/>
      <c r="RE46" s="12">
        <v>0</v>
      </c>
      <c r="RF46" s="12">
        <v>0</v>
      </c>
      <c r="RG46" s="12">
        <v>0</v>
      </c>
      <c r="RH46" s="12">
        <v>0</v>
      </c>
      <c r="RI46" s="13"/>
      <c r="RJ46" s="12">
        <v>0</v>
      </c>
      <c r="RK46" s="12">
        <v>0</v>
      </c>
      <c r="RL46" s="12">
        <v>0</v>
      </c>
      <c r="RM46" s="12">
        <v>0</v>
      </c>
      <c r="RN46" s="13"/>
      <c r="RO46" s="12">
        <v>0</v>
      </c>
      <c r="RP46" s="12">
        <v>0</v>
      </c>
      <c r="RQ46" s="12">
        <v>0</v>
      </c>
      <c r="RR46" s="12">
        <v>0</v>
      </c>
      <c r="RS46" s="13"/>
      <c r="RT46" s="12">
        <v>0</v>
      </c>
      <c r="RU46" s="12">
        <v>0</v>
      </c>
      <c r="RV46" s="12">
        <v>0</v>
      </c>
      <c r="RW46" s="12">
        <v>0</v>
      </c>
      <c r="RX46" s="13"/>
      <c r="RY46" s="12">
        <v>0</v>
      </c>
      <c r="RZ46" s="12">
        <v>0</v>
      </c>
      <c r="SA46" s="12">
        <v>0</v>
      </c>
      <c r="SB46" s="12">
        <v>0</v>
      </c>
      <c r="SC46" s="13"/>
      <c r="SD46" s="12">
        <v>0</v>
      </c>
      <c r="SE46" s="12">
        <v>0</v>
      </c>
      <c r="SF46" s="12">
        <v>0</v>
      </c>
      <c r="SG46" s="12">
        <v>0</v>
      </c>
      <c r="SH46" s="13"/>
      <c r="SI46" s="12">
        <v>0</v>
      </c>
      <c r="SJ46" s="12">
        <v>0</v>
      </c>
      <c r="SK46" s="12">
        <v>0</v>
      </c>
      <c r="SL46" s="12">
        <v>0</v>
      </c>
      <c r="SM46" s="13"/>
      <c r="SN46" s="12">
        <v>0</v>
      </c>
      <c r="SO46" s="12">
        <v>0</v>
      </c>
      <c r="SP46" s="12">
        <v>0</v>
      </c>
      <c r="SQ46" s="12">
        <v>0</v>
      </c>
      <c r="SR46" s="13"/>
      <c r="SS46" s="12">
        <v>0</v>
      </c>
      <c r="ST46" s="12">
        <v>0</v>
      </c>
      <c r="SU46" s="12">
        <v>0</v>
      </c>
      <c r="SV46" s="12">
        <v>0</v>
      </c>
      <c r="SW46" s="13"/>
      <c r="SX46" s="12">
        <v>0</v>
      </c>
      <c r="SY46" s="12">
        <v>0</v>
      </c>
      <c r="SZ46" s="12">
        <v>0</v>
      </c>
      <c r="TA46" s="12">
        <v>0</v>
      </c>
      <c r="TB46" s="13"/>
      <c r="TC46" s="12">
        <v>0</v>
      </c>
      <c r="TD46" s="12">
        <v>0</v>
      </c>
      <c r="TE46" s="12">
        <v>0</v>
      </c>
      <c r="TF46" s="12">
        <v>0</v>
      </c>
      <c r="TG46" s="13"/>
      <c r="TH46" s="12">
        <v>0</v>
      </c>
      <c r="TI46" s="12">
        <v>0</v>
      </c>
      <c r="TJ46" s="12">
        <v>0</v>
      </c>
      <c r="TK46" s="12">
        <v>0</v>
      </c>
      <c r="TL46" s="13"/>
      <c r="TM46" s="12">
        <v>0</v>
      </c>
      <c r="TN46" s="12">
        <v>0</v>
      </c>
      <c r="TO46" s="12">
        <v>0</v>
      </c>
      <c r="TP46" s="12">
        <v>0</v>
      </c>
      <c r="TQ46" s="13"/>
      <c r="TR46" s="12">
        <v>0</v>
      </c>
      <c r="TS46" s="12">
        <v>0</v>
      </c>
      <c r="TT46" s="12">
        <v>0</v>
      </c>
      <c r="TU46" s="12">
        <v>0</v>
      </c>
      <c r="TV46" s="13"/>
      <c r="TW46" s="12">
        <v>0</v>
      </c>
      <c r="TX46" s="12">
        <v>0</v>
      </c>
      <c r="TY46" s="12">
        <v>0</v>
      </c>
      <c r="TZ46" s="12">
        <v>0</v>
      </c>
      <c r="UA46" s="13"/>
      <c r="UB46" s="12">
        <v>0</v>
      </c>
      <c r="UC46" s="12">
        <v>0</v>
      </c>
      <c r="UD46" s="12">
        <v>0</v>
      </c>
      <c r="UE46" s="12">
        <v>0</v>
      </c>
      <c r="UF46" s="13"/>
      <c r="UG46" s="12">
        <v>0</v>
      </c>
      <c r="UH46" s="12">
        <v>0</v>
      </c>
      <c r="UI46" s="12">
        <v>0</v>
      </c>
      <c r="UJ46" s="12">
        <v>0</v>
      </c>
      <c r="UK46" s="13"/>
      <c r="UL46" s="12">
        <v>0</v>
      </c>
      <c r="UM46" s="12">
        <v>0</v>
      </c>
      <c r="UN46" s="12">
        <v>0</v>
      </c>
      <c r="UO46" s="12">
        <v>0</v>
      </c>
      <c r="UP46" s="13"/>
      <c r="UQ46" s="12">
        <v>0</v>
      </c>
      <c r="UR46" s="12">
        <v>0</v>
      </c>
      <c r="US46" s="12">
        <v>0</v>
      </c>
      <c r="UT46" s="12">
        <v>0</v>
      </c>
      <c r="UU46" s="13"/>
      <c r="UV46" s="12">
        <v>0</v>
      </c>
      <c r="UW46" s="12">
        <v>0</v>
      </c>
      <c r="UX46" s="12">
        <v>0</v>
      </c>
      <c r="UY46" s="12">
        <v>0</v>
      </c>
      <c r="UZ46" s="13"/>
      <c r="VA46" s="12">
        <v>0</v>
      </c>
      <c r="VB46" s="12">
        <v>0</v>
      </c>
      <c r="VC46" s="12">
        <v>0</v>
      </c>
      <c r="VD46" s="12">
        <v>0</v>
      </c>
      <c r="VE46" s="13"/>
      <c r="VF46" s="12">
        <v>0</v>
      </c>
      <c r="VG46" s="12">
        <v>0</v>
      </c>
      <c r="VH46" s="12">
        <v>0</v>
      </c>
      <c r="VI46" s="12">
        <v>0</v>
      </c>
      <c r="VJ46" s="13"/>
      <c r="VK46" s="12">
        <v>0</v>
      </c>
      <c r="VL46" s="12">
        <v>161600</v>
      </c>
      <c r="VM46" s="12">
        <v>0</v>
      </c>
      <c r="VN46" s="12">
        <v>161600</v>
      </c>
      <c r="VO46" s="13"/>
    </row>
    <row r="47" spans="1:588" ht="16.5" hidden="1">
      <c r="A47" s="10">
        <v>41</v>
      </c>
      <c r="B47" s="11" t="s">
        <v>57</v>
      </c>
      <c r="C47" s="12">
        <v>0</v>
      </c>
      <c r="D47" s="12">
        <v>0</v>
      </c>
      <c r="E47" s="12">
        <v>0</v>
      </c>
      <c r="F47" s="12">
        <v>0</v>
      </c>
      <c r="G47" s="13"/>
      <c r="H47" s="12">
        <v>0</v>
      </c>
      <c r="I47" s="12">
        <v>0</v>
      </c>
      <c r="J47" s="12">
        <v>0</v>
      </c>
      <c r="K47" s="12">
        <v>0</v>
      </c>
      <c r="L47" s="13"/>
      <c r="M47" s="12">
        <v>0</v>
      </c>
      <c r="N47" s="12">
        <v>0</v>
      </c>
      <c r="O47" s="12">
        <v>0</v>
      </c>
      <c r="P47" s="12">
        <v>0</v>
      </c>
      <c r="Q47" s="13"/>
      <c r="R47" s="12">
        <v>0</v>
      </c>
      <c r="S47" s="12">
        <v>0</v>
      </c>
      <c r="T47" s="12">
        <v>0</v>
      </c>
      <c r="U47" s="12">
        <v>0</v>
      </c>
      <c r="V47" s="13"/>
      <c r="W47" s="12">
        <v>0</v>
      </c>
      <c r="X47" s="12">
        <v>0</v>
      </c>
      <c r="Y47" s="12">
        <v>0</v>
      </c>
      <c r="Z47" s="12">
        <v>0</v>
      </c>
      <c r="AA47" s="13"/>
      <c r="AB47" s="12">
        <v>0</v>
      </c>
      <c r="AC47" s="12">
        <v>0</v>
      </c>
      <c r="AD47" s="12">
        <v>0</v>
      </c>
      <c r="AE47" s="12">
        <v>0</v>
      </c>
      <c r="AF47" s="13"/>
      <c r="AG47" s="12">
        <v>0</v>
      </c>
      <c r="AH47" s="12">
        <v>0</v>
      </c>
      <c r="AI47" s="12">
        <v>0</v>
      </c>
      <c r="AJ47" s="12">
        <v>0</v>
      </c>
      <c r="AK47" s="13"/>
      <c r="AL47" s="12">
        <v>6</v>
      </c>
      <c r="AM47" s="12">
        <v>12000</v>
      </c>
      <c r="AN47" s="12">
        <v>0</v>
      </c>
      <c r="AO47" s="12">
        <v>12000</v>
      </c>
      <c r="AP47" s="13"/>
      <c r="AQ47" s="12">
        <v>0</v>
      </c>
      <c r="AR47" s="12">
        <v>0</v>
      </c>
      <c r="AS47" s="12">
        <v>0</v>
      </c>
      <c r="AT47" s="12">
        <v>0</v>
      </c>
      <c r="AU47" s="13"/>
      <c r="AV47" s="12">
        <v>0</v>
      </c>
      <c r="AW47" s="12">
        <v>0</v>
      </c>
      <c r="AX47" s="12">
        <v>0</v>
      </c>
      <c r="AY47" s="12">
        <v>0</v>
      </c>
      <c r="AZ47" s="13"/>
      <c r="BA47" s="12">
        <v>0</v>
      </c>
      <c r="BB47" s="12">
        <v>0</v>
      </c>
      <c r="BC47" s="12">
        <v>0</v>
      </c>
      <c r="BD47" s="12">
        <v>0</v>
      </c>
      <c r="BE47" s="13"/>
      <c r="BF47" s="12">
        <v>37</v>
      </c>
      <c r="BG47" s="12">
        <v>29600</v>
      </c>
      <c r="BH47" s="12">
        <v>0</v>
      </c>
      <c r="BI47" s="12">
        <v>29600</v>
      </c>
      <c r="BJ47" s="13"/>
      <c r="BK47" s="12">
        <v>0</v>
      </c>
      <c r="BL47" s="12">
        <v>0</v>
      </c>
      <c r="BM47" s="12">
        <v>0</v>
      </c>
      <c r="BN47" s="12">
        <v>0</v>
      </c>
      <c r="BO47" s="13"/>
      <c r="BP47" s="12">
        <v>0</v>
      </c>
      <c r="BQ47" s="12">
        <v>0</v>
      </c>
      <c r="BR47" s="12">
        <v>0</v>
      </c>
      <c r="BS47" s="12">
        <v>0</v>
      </c>
      <c r="BT47" s="13"/>
      <c r="BU47" s="12">
        <v>0</v>
      </c>
      <c r="BV47" s="12">
        <v>0</v>
      </c>
      <c r="BW47" s="12">
        <v>0</v>
      </c>
      <c r="BX47" s="12">
        <v>0</v>
      </c>
      <c r="BY47" s="13"/>
      <c r="BZ47" s="12">
        <v>0</v>
      </c>
      <c r="CA47" s="12">
        <v>0</v>
      </c>
      <c r="CB47" s="12">
        <v>0</v>
      </c>
      <c r="CC47" s="12">
        <v>0</v>
      </c>
      <c r="CD47" s="13"/>
      <c r="CE47" s="12">
        <v>0</v>
      </c>
      <c r="CF47" s="12">
        <v>0</v>
      </c>
      <c r="CG47" s="12">
        <v>0</v>
      </c>
      <c r="CH47" s="12">
        <v>0</v>
      </c>
      <c r="CI47" s="13"/>
      <c r="CJ47" s="12">
        <v>0</v>
      </c>
      <c r="CK47" s="12">
        <v>0</v>
      </c>
      <c r="CL47" s="12">
        <v>0</v>
      </c>
      <c r="CM47" s="12">
        <v>0</v>
      </c>
      <c r="CN47" s="13"/>
      <c r="CO47" s="12">
        <v>0</v>
      </c>
      <c r="CP47" s="12">
        <v>0</v>
      </c>
      <c r="CQ47" s="12">
        <v>0</v>
      </c>
      <c r="CR47" s="12">
        <v>0</v>
      </c>
      <c r="CS47" s="13"/>
      <c r="CT47" s="12">
        <v>0</v>
      </c>
      <c r="CU47" s="12">
        <v>0</v>
      </c>
      <c r="CV47" s="12">
        <v>0</v>
      </c>
      <c r="CW47" s="12">
        <v>0</v>
      </c>
      <c r="CX47" s="13"/>
      <c r="CY47" s="12">
        <v>0</v>
      </c>
      <c r="CZ47" s="12">
        <v>0</v>
      </c>
      <c r="DA47" s="12">
        <v>0</v>
      </c>
      <c r="DB47" s="12">
        <v>0</v>
      </c>
      <c r="DC47" s="13"/>
      <c r="DD47" s="12">
        <v>0</v>
      </c>
      <c r="DE47" s="12">
        <v>0</v>
      </c>
      <c r="DF47" s="12">
        <v>0</v>
      </c>
      <c r="DG47" s="12">
        <v>0</v>
      </c>
      <c r="DH47" s="13"/>
      <c r="DI47" s="12">
        <v>0</v>
      </c>
      <c r="DJ47" s="12">
        <v>0</v>
      </c>
      <c r="DK47" s="12">
        <v>0</v>
      </c>
      <c r="DL47" s="12">
        <v>0</v>
      </c>
      <c r="DM47" s="13"/>
      <c r="DN47" s="12">
        <v>0</v>
      </c>
      <c r="DO47" s="12">
        <v>0</v>
      </c>
      <c r="DP47" s="12">
        <v>0</v>
      </c>
      <c r="DQ47" s="12">
        <v>0</v>
      </c>
      <c r="DR47" s="13"/>
      <c r="DS47" s="12">
        <v>0</v>
      </c>
      <c r="DT47" s="12">
        <v>0</v>
      </c>
      <c r="DU47" s="12">
        <v>0</v>
      </c>
      <c r="DV47" s="12">
        <v>0</v>
      </c>
      <c r="DW47" s="13"/>
      <c r="DX47" s="12">
        <v>0</v>
      </c>
      <c r="DY47" s="12">
        <v>0</v>
      </c>
      <c r="DZ47" s="12">
        <v>0</v>
      </c>
      <c r="EA47" s="12">
        <v>0</v>
      </c>
      <c r="EB47" s="13"/>
      <c r="EC47" s="12">
        <v>0</v>
      </c>
      <c r="ED47" s="12">
        <v>0</v>
      </c>
      <c r="EE47" s="12">
        <v>0</v>
      </c>
      <c r="EF47" s="12">
        <v>0</v>
      </c>
      <c r="EG47" s="13"/>
      <c r="EH47" s="12">
        <v>0</v>
      </c>
      <c r="EI47" s="12">
        <v>0</v>
      </c>
      <c r="EJ47" s="12">
        <v>0</v>
      </c>
      <c r="EK47" s="12">
        <v>0</v>
      </c>
      <c r="EL47" s="13"/>
      <c r="EM47" s="12">
        <v>0</v>
      </c>
      <c r="EN47" s="12">
        <v>0</v>
      </c>
      <c r="EO47" s="12">
        <v>0</v>
      </c>
      <c r="EP47" s="12">
        <v>0</v>
      </c>
      <c r="EQ47" s="13"/>
      <c r="ER47" s="12">
        <v>0</v>
      </c>
      <c r="ES47" s="12">
        <v>0</v>
      </c>
      <c r="ET47" s="12">
        <v>0</v>
      </c>
      <c r="EU47" s="12">
        <v>0</v>
      </c>
      <c r="EV47" s="13"/>
      <c r="EW47" s="12">
        <v>0</v>
      </c>
      <c r="EX47" s="12">
        <v>0</v>
      </c>
      <c r="EY47" s="12">
        <v>0</v>
      </c>
      <c r="EZ47" s="12">
        <v>0</v>
      </c>
      <c r="FA47" s="13"/>
      <c r="FB47" s="12">
        <v>0</v>
      </c>
      <c r="FC47" s="12">
        <v>0</v>
      </c>
      <c r="FD47" s="12">
        <v>0</v>
      </c>
      <c r="FE47" s="12">
        <v>0</v>
      </c>
      <c r="FF47" s="13"/>
      <c r="FG47" s="12">
        <v>0</v>
      </c>
      <c r="FH47" s="12">
        <v>0</v>
      </c>
      <c r="FI47" s="12">
        <v>0</v>
      </c>
      <c r="FJ47" s="12">
        <v>0</v>
      </c>
      <c r="FK47" s="13"/>
      <c r="FL47" s="12">
        <v>0</v>
      </c>
      <c r="FM47" s="12">
        <v>0</v>
      </c>
      <c r="FN47" s="12">
        <v>0</v>
      </c>
      <c r="FO47" s="12">
        <v>0</v>
      </c>
      <c r="FP47" s="13"/>
      <c r="FQ47" s="12">
        <v>0</v>
      </c>
      <c r="FR47" s="12">
        <v>0</v>
      </c>
      <c r="FS47" s="12">
        <v>0</v>
      </c>
      <c r="FT47" s="12">
        <v>0</v>
      </c>
      <c r="FU47" s="13"/>
      <c r="FV47" s="12">
        <v>0</v>
      </c>
      <c r="FW47" s="12">
        <v>0</v>
      </c>
      <c r="FX47" s="12">
        <v>0</v>
      </c>
      <c r="FY47" s="12">
        <v>0</v>
      </c>
      <c r="FZ47" s="13"/>
      <c r="GA47" s="12">
        <v>0</v>
      </c>
      <c r="GB47" s="12">
        <v>0</v>
      </c>
      <c r="GC47" s="12">
        <v>0</v>
      </c>
      <c r="GD47" s="12">
        <v>0</v>
      </c>
      <c r="GE47" s="13"/>
      <c r="GF47" s="12"/>
      <c r="GG47" s="12"/>
      <c r="GH47" s="12">
        <v>0</v>
      </c>
      <c r="GI47" s="12">
        <v>0</v>
      </c>
      <c r="GJ47" s="13"/>
      <c r="GK47" s="12">
        <v>0</v>
      </c>
      <c r="GL47" s="12">
        <v>0</v>
      </c>
      <c r="GM47" s="12">
        <v>0</v>
      </c>
      <c r="GN47" s="12">
        <v>0</v>
      </c>
      <c r="GO47" s="13"/>
      <c r="GP47" s="12">
        <v>0</v>
      </c>
      <c r="GQ47" s="12">
        <v>0</v>
      </c>
      <c r="GR47" s="12">
        <v>0</v>
      </c>
      <c r="GS47" s="12">
        <v>0</v>
      </c>
      <c r="GT47" s="13"/>
      <c r="GU47" s="12">
        <v>0</v>
      </c>
      <c r="GV47" s="12">
        <v>0</v>
      </c>
      <c r="GW47" s="12">
        <v>0</v>
      </c>
      <c r="GX47" s="12">
        <v>0</v>
      </c>
      <c r="GY47" s="13"/>
      <c r="GZ47" s="12">
        <v>0</v>
      </c>
      <c r="HA47" s="12">
        <v>0</v>
      </c>
      <c r="HB47" s="12">
        <v>0</v>
      </c>
      <c r="HC47" s="12">
        <v>0</v>
      </c>
      <c r="HD47" s="13"/>
      <c r="HE47" s="12">
        <v>0</v>
      </c>
      <c r="HF47" s="12">
        <v>0</v>
      </c>
      <c r="HG47" s="12">
        <v>0</v>
      </c>
      <c r="HH47" s="12">
        <v>0</v>
      </c>
      <c r="HI47" s="13"/>
      <c r="HJ47" s="12">
        <v>0</v>
      </c>
      <c r="HK47" s="12">
        <v>0</v>
      </c>
      <c r="HL47" s="12">
        <v>0</v>
      </c>
      <c r="HM47" s="12">
        <v>0</v>
      </c>
      <c r="HN47" s="13"/>
      <c r="HO47" s="12">
        <v>0</v>
      </c>
      <c r="HP47" s="12">
        <v>0</v>
      </c>
      <c r="HQ47" s="12">
        <v>0</v>
      </c>
      <c r="HR47" s="12">
        <v>0</v>
      </c>
      <c r="HS47" s="13"/>
      <c r="HT47" s="12">
        <v>0</v>
      </c>
      <c r="HU47" s="12">
        <v>0</v>
      </c>
      <c r="HV47" s="12">
        <v>0</v>
      </c>
      <c r="HW47" s="12">
        <v>0</v>
      </c>
      <c r="HX47" s="13"/>
      <c r="HY47" s="12">
        <v>0</v>
      </c>
      <c r="HZ47" s="12">
        <v>0</v>
      </c>
      <c r="IA47" s="12">
        <v>0</v>
      </c>
      <c r="IB47" s="12">
        <v>0</v>
      </c>
      <c r="IC47" s="13"/>
      <c r="ID47" s="12">
        <v>0</v>
      </c>
      <c r="IE47" s="12">
        <v>0</v>
      </c>
      <c r="IF47" s="12">
        <v>0</v>
      </c>
      <c r="IG47" s="12">
        <v>0</v>
      </c>
      <c r="IH47" s="13"/>
      <c r="II47" s="12">
        <v>0</v>
      </c>
      <c r="IJ47" s="12">
        <v>0</v>
      </c>
      <c r="IK47" s="12">
        <v>0</v>
      </c>
      <c r="IL47" s="12">
        <v>0</v>
      </c>
      <c r="IM47" s="13"/>
      <c r="IN47" s="12">
        <v>0</v>
      </c>
      <c r="IO47" s="12">
        <v>0</v>
      </c>
      <c r="IP47" s="12">
        <v>0</v>
      </c>
      <c r="IQ47" s="12">
        <v>0</v>
      </c>
      <c r="IR47" s="13"/>
      <c r="IS47" s="12">
        <v>0</v>
      </c>
      <c r="IT47" s="12">
        <v>0</v>
      </c>
      <c r="IU47" s="12">
        <v>0</v>
      </c>
      <c r="IV47" s="12">
        <v>0</v>
      </c>
      <c r="IW47" s="13"/>
      <c r="IX47" s="12"/>
      <c r="IY47" s="12">
        <v>0</v>
      </c>
      <c r="IZ47" s="12">
        <v>0</v>
      </c>
      <c r="JA47" s="12">
        <v>0</v>
      </c>
      <c r="JB47" s="13"/>
      <c r="JC47" s="12">
        <v>0</v>
      </c>
      <c r="JD47" s="12">
        <v>0</v>
      </c>
      <c r="JE47" s="12">
        <v>0</v>
      </c>
      <c r="JF47" s="12">
        <v>0</v>
      </c>
      <c r="JG47" s="13"/>
      <c r="JH47" s="12"/>
      <c r="JI47" s="12">
        <v>0</v>
      </c>
      <c r="JJ47" s="12">
        <v>0</v>
      </c>
      <c r="JK47" s="12">
        <v>0</v>
      </c>
      <c r="JL47" s="13"/>
      <c r="JM47" s="12"/>
      <c r="JN47" s="12">
        <v>0</v>
      </c>
      <c r="JO47" s="12">
        <v>0</v>
      </c>
      <c r="JP47" s="12">
        <v>0</v>
      </c>
      <c r="JQ47" s="13"/>
      <c r="JR47" s="12"/>
      <c r="JS47" s="12">
        <v>0</v>
      </c>
      <c r="JT47" s="12">
        <v>0</v>
      </c>
      <c r="JU47" s="12">
        <v>0</v>
      </c>
      <c r="JV47" s="13"/>
      <c r="JW47" s="12"/>
      <c r="JX47" s="12">
        <v>0</v>
      </c>
      <c r="JY47" s="12">
        <v>0</v>
      </c>
      <c r="JZ47" s="12">
        <v>0</v>
      </c>
      <c r="KA47" s="13"/>
      <c r="KB47" s="12">
        <v>0</v>
      </c>
      <c r="KC47" s="12">
        <v>0</v>
      </c>
      <c r="KD47" s="12">
        <v>0</v>
      </c>
      <c r="KE47" s="12">
        <v>0</v>
      </c>
      <c r="KF47" s="13"/>
      <c r="KG47" s="12">
        <v>0</v>
      </c>
      <c r="KH47" s="12">
        <v>0</v>
      </c>
      <c r="KI47" s="12">
        <v>0</v>
      </c>
      <c r="KJ47" s="12">
        <v>0</v>
      </c>
      <c r="KK47" s="13"/>
      <c r="KL47" s="12">
        <v>0</v>
      </c>
      <c r="KM47" s="12">
        <v>0</v>
      </c>
      <c r="KN47" s="12">
        <v>0</v>
      </c>
      <c r="KO47" s="12">
        <v>0</v>
      </c>
      <c r="KP47" s="13"/>
      <c r="KQ47" s="12">
        <v>0</v>
      </c>
      <c r="KR47" s="12">
        <v>0</v>
      </c>
      <c r="KS47" s="12">
        <v>0</v>
      </c>
      <c r="KT47" s="12">
        <v>0</v>
      </c>
      <c r="KU47" s="13"/>
      <c r="KV47" s="12">
        <v>0</v>
      </c>
      <c r="KW47" s="89">
        <v>0</v>
      </c>
      <c r="KX47" s="12">
        <v>0</v>
      </c>
      <c r="KY47" s="12">
        <v>0</v>
      </c>
      <c r="KZ47" s="13"/>
      <c r="LA47" s="12">
        <v>0</v>
      </c>
      <c r="LB47" s="12">
        <v>0</v>
      </c>
      <c r="LC47" s="12">
        <v>0</v>
      </c>
      <c r="LD47" s="12">
        <v>0</v>
      </c>
      <c r="LE47" s="13"/>
      <c r="LF47" s="12">
        <v>0</v>
      </c>
      <c r="LG47" s="12">
        <v>0</v>
      </c>
      <c r="LH47" s="12">
        <v>0</v>
      </c>
      <c r="LI47" s="12">
        <v>0</v>
      </c>
      <c r="LJ47" s="13"/>
      <c r="LK47" s="12">
        <v>0</v>
      </c>
      <c r="LL47" s="12">
        <v>0</v>
      </c>
      <c r="LM47" s="12">
        <v>0</v>
      </c>
      <c r="LN47" s="12">
        <v>0</v>
      </c>
      <c r="LO47" s="13"/>
      <c r="LP47" s="12">
        <v>0</v>
      </c>
      <c r="LQ47" s="12">
        <v>0</v>
      </c>
      <c r="LR47" s="12">
        <v>0</v>
      </c>
      <c r="LS47" s="12">
        <v>0</v>
      </c>
      <c r="LT47" s="13"/>
      <c r="LU47" s="12">
        <v>4</v>
      </c>
      <c r="LV47" s="12">
        <v>120000</v>
      </c>
      <c r="LW47" s="12">
        <v>0</v>
      </c>
      <c r="LX47" s="12">
        <v>120000</v>
      </c>
      <c r="LY47" s="13"/>
      <c r="LZ47" s="12">
        <v>0</v>
      </c>
      <c r="MA47" s="12">
        <v>0</v>
      </c>
      <c r="MB47" s="12">
        <v>0</v>
      </c>
      <c r="MC47" s="12">
        <v>0</v>
      </c>
      <c r="MD47" s="13"/>
      <c r="ME47" s="12">
        <v>0</v>
      </c>
      <c r="MF47" s="12">
        <v>0</v>
      </c>
      <c r="MG47" s="12">
        <v>0</v>
      </c>
      <c r="MH47" s="12">
        <v>0</v>
      </c>
      <c r="MI47" s="13"/>
      <c r="MJ47" s="12">
        <v>0</v>
      </c>
      <c r="MK47" s="12">
        <v>0</v>
      </c>
      <c r="ML47" s="12">
        <v>0</v>
      </c>
      <c r="MM47" s="12">
        <v>0</v>
      </c>
      <c r="MN47" s="13"/>
      <c r="MO47" s="12">
        <v>0</v>
      </c>
      <c r="MP47" s="12">
        <v>0</v>
      </c>
      <c r="MQ47" s="12">
        <v>0</v>
      </c>
      <c r="MR47" s="12">
        <v>0</v>
      </c>
      <c r="MS47" s="13"/>
      <c r="MT47" s="12">
        <v>0</v>
      </c>
      <c r="MU47" s="12">
        <v>0</v>
      </c>
      <c r="MV47" s="12">
        <v>0</v>
      </c>
      <c r="MW47" s="12">
        <v>0</v>
      </c>
      <c r="MX47" s="13"/>
      <c r="MY47" s="12">
        <v>0</v>
      </c>
      <c r="MZ47" s="12">
        <v>0</v>
      </c>
      <c r="NA47" s="12">
        <v>0</v>
      </c>
      <c r="NB47" s="12">
        <v>0</v>
      </c>
      <c r="NC47" s="13"/>
      <c r="ND47" s="12">
        <v>0</v>
      </c>
      <c r="NE47" s="12">
        <v>0</v>
      </c>
      <c r="NF47" s="12">
        <v>0</v>
      </c>
      <c r="NG47" s="12">
        <v>0</v>
      </c>
      <c r="NH47" s="13"/>
      <c r="NI47" s="12">
        <v>0</v>
      </c>
      <c r="NJ47" s="12">
        <v>0</v>
      </c>
      <c r="NK47" s="12">
        <v>0</v>
      </c>
      <c r="NL47" s="12">
        <v>0</v>
      </c>
      <c r="NM47" s="13"/>
      <c r="NN47" s="12">
        <v>0</v>
      </c>
      <c r="NO47" s="12">
        <v>0</v>
      </c>
      <c r="NP47" s="12">
        <v>0</v>
      </c>
      <c r="NQ47" s="12">
        <v>0</v>
      </c>
      <c r="NR47" s="13"/>
      <c r="NS47" s="12">
        <v>0</v>
      </c>
      <c r="NT47" s="12">
        <v>0</v>
      </c>
      <c r="NU47" s="12">
        <v>0</v>
      </c>
      <c r="NV47" s="12">
        <v>0</v>
      </c>
      <c r="NW47" s="13"/>
      <c r="NX47" s="12">
        <v>0</v>
      </c>
      <c r="NY47" s="12">
        <v>0</v>
      </c>
      <c r="NZ47" s="12">
        <v>0</v>
      </c>
      <c r="OA47" s="12">
        <v>0</v>
      </c>
      <c r="OB47" s="13"/>
      <c r="OC47" s="12">
        <v>0</v>
      </c>
      <c r="OD47" s="12">
        <v>0</v>
      </c>
      <c r="OE47" s="12">
        <v>0</v>
      </c>
      <c r="OF47" s="12">
        <v>0</v>
      </c>
      <c r="OG47" s="13"/>
      <c r="OH47" s="12">
        <v>0</v>
      </c>
      <c r="OI47" s="12">
        <v>0</v>
      </c>
      <c r="OJ47" s="12">
        <v>0</v>
      </c>
      <c r="OK47" s="12">
        <v>0</v>
      </c>
      <c r="OL47" s="13"/>
      <c r="OM47" s="12">
        <v>0</v>
      </c>
      <c r="ON47" s="12">
        <v>0</v>
      </c>
      <c r="OO47" s="12">
        <v>0</v>
      </c>
      <c r="OP47" s="12">
        <v>0</v>
      </c>
      <c r="OQ47" s="13"/>
      <c r="OR47" s="12">
        <v>0</v>
      </c>
      <c r="OS47" s="12">
        <v>0</v>
      </c>
      <c r="OT47" s="12">
        <v>0</v>
      </c>
      <c r="OU47" s="12">
        <v>0</v>
      </c>
      <c r="OV47" s="13"/>
      <c r="OW47" s="12">
        <v>0</v>
      </c>
      <c r="OX47" s="12">
        <v>0</v>
      </c>
      <c r="OY47" s="12">
        <v>0</v>
      </c>
      <c r="OZ47" s="12">
        <v>0</v>
      </c>
      <c r="PA47" s="13"/>
      <c r="PB47" s="12">
        <v>0</v>
      </c>
      <c r="PC47" s="12">
        <v>0</v>
      </c>
      <c r="PD47" s="12">
        <v>0</v>
      </c>
      <c r="PE47" s="12">
        <v>0</v>
      </c>
      <c r="PF47" s="13"/>
      <c r="PG47" s="12">
        <v>0</v>
      </c>
      <c r="PH47" s="12">
        <v>0</v>
      </c>
      <c r="PI47" s="12">
        <v>0</v>
      </c>
      <c r="PJ47" s="12">
        <v>0</v>
      </c>
      <c r="PK47" s="13"/>
      <c r="PL47" s="12">
        <v>0</v>
      </c>
      <c r="PM47" s="12">
        <v>0</v>
      </c>
      <c r="PN47" s="12">
        <v>0</v>
      </c>
      <c r="PO47" s="12">
        <v>0</v>
      </c>
      <c r="PP47" s="13"/>
      <c r="PQ47" s="12">
        <v>0</v>
      </c>
      <c r="PR47" s="12">
        <v>0</v>
      </c>
      <c r="PS47" s="12">
        <v>0</v>
      </c>
      <c r="PT47" s="12">
        <v>0</v>
      </c>
      <c r="PU47" s="13"/>
      <c r="PV47" s="12">
        <v>0</v>
      </c>
      <c r="PW47" s="12">
        <v>0</v>
      </c>
      <c r="PX47" s="12">
        <v>0</v>
      </c>
      <c r="PY47" s="12">
        <v>0</v>
      </c>
      <c r="PZ47" s="13"/>
      <c r="QA47" s="12">
        <v>0</v>
      </c>
      <c r="QB47" s="12">
        <v>0</v>
      </c>
      <c r="QC47" s="12">
        <v>0</v>
      </c>
      <c r="QD47" s="12">
        <v>0</v>
      </c>
      <c r="QE47" s="13"/>
      <c r="QF47" s="12">
        <v>0</v>
      </c>
      <c r="QG47" s="12">
        <v>0</v>
      </c>
      <c r="QH47" s="12">
        <v>0</v>
      </c>
      <c r="QI47" s="12">
        <v>0</v>
      </c>
      <c r="QJ47" s="13"/>
      <c r="QK47" s="12">
        <v>0</v>
      </c>
      <c r="QL47" s="12">
        <v>0</v>
      </c>
      <c r="QM47" s="12">
        <v>0</v>
      </c>
      <c r="QN47" s="12">
        <v>0</v>
      </c>
      <c r="QO47" s="13"/>
      <c r="QP47" s="12">
        <v>0</v>
      </c>
      <c r="QQ47" s="12">
        <v>0</v>
      </c>
      <c r="QR47" s="12">
        <v>0</v>
      </c>
      <c r="QS47" s="12">
        <v>0</v>
      </c>
      <c r="QT47" s="13"/>
      <c r="QU47" s="12">
        <v>0</v>
      </c>
      <c r="QV47" s="12">
        <v>0</v>
      </c>
      <c r="QW47" s="12">
        <v>0</v>
      </c>
      <c r="QX47" s="12">
        <v>0</v>
      </c>
      <c r="QY47" s="13"/>
      <c r="QZ47" s="12">
        <v>0</v>
      </c>
      <c r="RA47" s="12">
        <v>0</v>
      </c>
      <c r="RB47" s="12">
        <v>0</v>
      </c>
      <c r="RC47" s="12">
        <v>0</v>
      </c>
      <c r="RD47" s="13"/>
      <c r="RE47" s="12">
        <v>0</v>
      </c>
      <c r="RF47" s="12">
        <v>0</v>
      </c>
      <c r="RG47" s="12">
        <v>0</v>
      </c>
      <c r="RH47" s="12">
        <v>0</v>
      </c>
      <c r="RI47" s="13"/>
      <c r="RJ47" s="12">
        <v>0</v>
      </c>
      <c r="RK47" s="12">
        <v>0</v>
      </c>
      <c r="RL47" s="12">
        <v>0</v>
      </c>
      <c r="RM47" s="12">
        <v>0</v>
      </c>
      <c r="RN47" s="13"/>
      <c r="RO47" s="12">
        <v>0</v>
      </c>
      <c r="RP47" s="12">
        <v>0</v>
      </c>
      <c r="RQ47" s="12">
        <v>0</v>
      </c>
      <c r="RR47" s="12">
        <v>0</v>
      </c>
      <c r="RS47" s="13"/>
      <c r="RT47" s="12">
        <v>0</v>
      </c>
      <c r="RU47" s="12">
        <v>0</v>
      </c>
      <c r="RV47" s="12">
        <v>0</v>
      </c>
      <c r="RW47" s="12">
        <v>0</v>
      </c>
      <c r="RX47" s="13"/>
      <c r="RY47" s="12">
        <v>0</v>
      </c>
      <c r="RZ47" s="12">
        <v>0</v>
      </c>
      <c r="SA47" s="12">
        <v>0</v>
      </c>
      <c r="SB47" s="12">
        <v>0</v>
      </c>
      <c r="SC47" s="13"/>
      <c r="SD47" s="12">
        <v>0</v>
      </c>
      <c r="SE47" s="12">
        <v>0</v>
      </c>
      <c r="SF47" s="12">
        <v>0</v>
      </c>
      <c r="SG47" s="12">
        <v>0</v>
      </c>
      <c r="SH47" s="13"/>
      <c r="SI47" s="12">
        <v>0</v>
      </c>
      <c r="SJ47" s="12">
        <v>0</v>
      </c>
      <c r="SK47" s="12">
        <v>0</v>
      </c>
      <c r="SL47" s="12">
        <v>0</v>
      </c>
      <c r="SM47" s="13"/>
      <c r="SN47" s="12">
        <v>0</v>
      </c>
      <c r="SO47" s="12">
        <v>0</v>
      </c>
      <c r="SP47" s="12">
        <v>0</v>
      </c>
      <c r="SQ47" s="12">
        <v>0</v>
      </c>
      <c r="SR47" s="13"/>
      <c r="SS47" s="12">
        <v>0</v>
      </c>
      <c r="ST47" s="12">
        <v>0</v>
      </c>
      <c r="SU47" s="12">
        <v>0</v>
      </c>
      <c r="SV47" s="12">
        <v>0</v>
      </c>
      <c r="SW47" s="13"/>
      <c r="SX47" s="12">
        <v>0</v>
      </c>
      <c r="SY47" s="12">
        <v>0</v>
      </c>
      <c r="SZ47" s="12">
        <v>0</v>
      </c>
      <c r="TA47" s="12">
        <v>0</v>
      </c>
      <c r="TB47" s="13"/>
      <c r="TC47" s="12">
        <v>0</v>
      </c>
      <c r="TD47" s="12">
        <v>0</v>
      </c>
      <c r="TE47" s="12">
        <v>0</v>
      </c>
      <c r="TF47" s="12">
        <v>0</v>
      </c>
      <c r="TG47" s="13"/>
      <c r="TH47" s="12">
        <v>0</v>
      </c>
      <c r="TI47" s="12">
        <v>0</v>
      </c>
      <c r="TJ47" s="12">
        <v>0</v>
      </c>
      <c r="TK47" s="12">
        <v>0</v>
      </c>
      <c r="TL47" s="13"/>
      <c r="TM47" s="12">
        <v>0</v>
      </c>
      <c r="TN47" s="12">
        <v>0</v>
      </c>
      <c r="TO47" s="12">
        <v>0</v>
      </c>
      <c r="TP47" s="12">
        <v>0</v>
      </c>
      <c r="TQ47" s="13"/>
      <c r="TR47" s="12">
        <v>0</v>
      </c>
      <c r="TS47" s="12">
        <v>0</v>
      </c>
      <c r="TT47" s="12">
        <v>0</v>
      </c>
      <c r="TU47" s="12">
        <v>0</v>
      </c>
      <c r="TV47" s="13"/>
      <c r="TW47" s="12">
        <v>0</v>
      </c>
      <c r="TX47" s="12">
        <v>0</v>
      </c>
      <c r="TY47" s="12">
        <v>0</v>
      </c>
      <c r="TZ47" s="12">
        <v>0</v>
      </c>
      <c r="UA47" s="13"/>
      <c r="UB47" s="12">
        <v>0</v>
      </c>
      <c r="UC47" s="12">
        <v>0</v>
      </c>
      <c r="UD47" s="12">
        <v>0</v>
      </c>
      <c r="UE47" s="12">
        <v>0</v>
      </c>
      <c r="UF47" s="13"/>
      <c r="UG47" s="12">
        <v>0</v>
      </c>
      <c r="UH47" s="12">
        <v>0</v>
      </c>
      <c r="UI47" s="12">
        <v>0</v>
      </c>
      <c r="UJ47" s="12">
        <v>0</v>
      </c>
      <c r="UK47" s="13"/>
      <c r="UL47" s="12">
        <v>0</v>
      </c>
      <c r="UM47" s="12">
        <v>0</v>
      </c>
      <c r="UN47" s="12">
        <v>0</v>
      </c>
      <c r="UO47" s="12">
        <v>0</v>
      </c>
      <c r="UP47" s="13"/>
      <c r="UQ47" s="12">
        <v>0</v>
      </c>
      <c r="UR47" s="12">
        <v>0</v>
      </c>
      <c r="US47" s="12">
        <v>0</v>
      </c>
      <c r="UT47" s="12">
        <v>0</v>
      </c>
      <c r="UU47" s="13"/>
      <c r="UV47" s="12">
        <v>0</v>
      </c>
      <c r="UW47" s="12">
        <v>0</v>
      </c>
      <c r="UX47" s="12">
        <v>0</v>
      </c>
      <c r="UY47" s="12">
        <v>0</v>
      </c>
      <c r="UZ47" s="13"/>
      <c r="VA47" s="12">
        <v>0</v>
      </c>
      <c r="VB47" s="12">
        <v>0</v>
      </c>
      <c r="VC47" s="12">
        <v>0</v>
      </c>
      <c r="VD47" s="12">
        <v>0</v>
      </c>
      <c r="VE47" s="13"/>
      <c r="VF47" s="12">
        <v>0</v>
      </c>
      <c r="VG47" s="12">
        <v>0</v>
      </c>
      <c r="VH47" s="12">
        <v>0</v>
      </c>
      <c r="VI47" s="12">
        <v>0</v>
      </c>
      <c r="VJ47" s="13"/>
      <c r="VK47" s="12">
        <v>0</v>
      </c>
      <c r="VL47" s="12">
        <v>161600</v>
      </c>
      <c r="VM47" s="12">
        <v>0</v>
      </c>
      <c r="VN47" s="12">
        <v>161600</v>
      </c>
      <c r="VO47" s="13"/>
    </row>
    <row r="48" spans="1:588" ht="16.5" hidden="1">
      <c r="A48" s="10">
        <v>42</v>
      </c>
      <c r="B48" s="11" t="s">
        <v>58</v>
      </c>
      <c r="C48" s="12">
        <v>0</v>
      </c>
      <c r="D48" s="12">
        <v>0</v>
      </c>
      <c r="E48" s="12">
        <v>0</v>
      </c>
      <c r="F48" s="12">
        <v>0</v>
      </c>
      <c r="G48" s="13"/>
      <c r="H48" s="12">
        <v>0</v>
      </c>
      <c r="I48" s="12">
        <v>0</v>
      </c>
      <c r="J48" s="12">
        <v>0</v>
      </c>
      <c r="K48" s="12">
        <v>0</v>
      </c>
      <c r="L48" s="13"/>
      <c r="M48" s="12">
        <v>0</v>
      </c>
      <c r="N48" s="12">
        <v>0</v>
      </c>
      <c r="O48" s="12">
        <v>0</v>
      </c>
      <c r="P48" s="12">
        <v>0</v>
      </c>
      <c r="Q48" s="13"/>
      <c r="R48" s="12">
        <v>0</v>
      </c>
      <c r="S48" s="12">
        <v>0</v>
      </c>
      <c r="T48" s="12">
        <v>0</v>
      </c>
      <c r="U48" s="12">
        <v>0</v>
      </c>
      <c r="V48" s="13"/>
      <c r="W48" s="12">
        <v>0</v>
      </c>
      <c r="X48" s="12">
        <v>0</v>
      </c>
      <c r="Y48" s="12">
        <v>0</v>
      </c>
      <c r="Z48" s="12">
        <v>0</v>
      </c>
      <c r="AA48" s="13"/>
      <c r="AB48" s="12">
        <v>0</v>
      </c>
      <c r="AC48" s="12">
        <v>0</v>
      </c>
      <c r="AD48" s="12">
        <v>0</v>
      </c>
      <c r="AE48" s="12">
        <v>0</v>
      </c>
      <c r="AF48" s="13"/>
      <c r="AG48" s="12">
        <v>0</v>
      </c>
      <c r="AH48" s="12">
        <v>0</v>
      </c>
      <c r="AI48" s="12">
        <v>0</v>
      </c>
      <c r="AJ48" s="12">
        <v>0</v>
      </c>
      <c r="AK48" s="13"/>
      <c r="AL48" s="12">
        <v>6</v>
      </c>
      <c r="AM48" s="12">
        <v>12000</v>
      </c>
      <c r="AN48" s="12">
        <v>0</v>
      </c>
      <c r="AO48" s="12">
        <v>12000</v>
      </c>
      <c r="AP48" s="13"/>
      <c r="AQ48" s="12">
        <v>0</v>
      </c>
      <c r="AR48" s="12">
        <v>0</v>
      </c>
      <c r="AS48" s="12">
        <v>0</v>
      </c>
      <c r="AT48" s="12">
        <v>0</v>
      </c>
      <c r="AU48" s="13"/>
      <c r="AV48" s="12">
        <v>0</v>
      </c>
      <c r="AW48" s="12">
        <v>0</v>
      </c>
      <c r="AX48" s="12">
        <v>0</v>
      </c>
      <c r="AY48" s="12">
        <v>0</v>
      </c>
      <c r="AZ48" s="13"/>
      <c r="BA48" s="12">
        <v>0</v>
      </c>
      <c r="BB48" s="12">
        <v>0</v>
      </c>
      <c r="BC48" s="12">
        <v>0</v>
      </c>
      <c r="BD48" s="12">
        <v>0</v>
      </c>
      <c r="BE48" s="13"/>
      <c r="BF48" s="12">
        <v>61</v>
      </c>
      <c r="BG48" s="12">
        <v>48800</v>
      </c>
      <c r="BH48" s="12">
        <v>0</v>
      </c>
      <c r="BI48" s="12">
        <v>48800</v>
      </c>
      <c r="BJ48" s="13"/>
      <c r="BK48" s="12">
        <v>0</v>
      </c>
      <c r="BL48" s="12">
        <v>0</v>
      </c>
      <c r="BM48" s="12">
        <v>0</v>
      </c>
      <c r="BN48" s="12">
        <v>0</v>
      </c>
      <c r="BO48" s="13"/>
      <c r="BP48" s="12">
        <v>0</v>
      </c>
      <c r="BQ48" s="12">
        <v>0</v>
      </c>
      <c r="BR48" s="12">
        <v>0</v>
      </c>
      <c r="BS48" s="12">
        <v>0</v>
      </c>
      <c r="BT48" s="13"/>
      <c r="BU48" s="12">
        <v>0</v>
      </c>
      <c r="BV48" s="12">
        <v>0</v>
      </c>
      <c r="BW48" s="12">
        <v>0</v>
      </c>
      <c r="BX48" s="12">
        <v>0</v>
      </c>
      <c r="BY48" s="13"/>
      <c r="BZ48" s="12">
        <v>0</v>
      </c>
      <c r="CA48" s="12">
        <v>0</v>
      </c>
      <c r="CB48" s="12">
        <v>0</v>
      </c>
      <c r="CC48" s="12">
        <v>0</v>
      </c>
      <c r="CD48" s="13"/>
      <c r="CE48" s="12">
        <v>0</v>
      </c>
      <c r="CF48" s="12">
        <v>0</v>
      </c>
      <c r="CG48" s="12">
        <v>0</v>
      </c>
      <c r="CH48" s="12">
        <v>0</v>
      </c>
      <c r="CI48" s="13"/>
      <c r="CJ48" s="12">
        <v>0</v>
      </c>
      <c r="CK48" s="12">
        <v>0</v>
      </c>
      <c r="CL48" s="12">
        <v>0</v>
      </c>
      <c r="CM48" s="12">
        <v>0</v>
      </c>
      <c r="CN48" s="13"/>
      <c r="CO48" s="12">
        <v>0</v>
      </c>
      <c r="CP48" s="12">
        <v>0</v>
      </c>
      <c r="CQ48" s="12">
        <v>0</v>
      </c>
      <c r="CR48" s="12">
        <v>0</v>
      </c>
      <c r="CS48" s="13"/>
      <c r="CT48" s="12">
        <v>0</v>
      </c>
      <c r="CU48" s="12">
        <v>0</v>
      </c>
      <c r="CV48" s="12">
        <v>0</v>
      </c>
      <c r="CW48" s="12">
        <v>0</v>
      </c>
      <c r="CX48" s="13"/>
      <c r="CY48" s="12">
        <v>0</v>
      </c>
      <c r="CZ48" s="12">
        <v>0</v>
      </c>
      <c r="DA48" s="12">
        <v>0</v>
      </c>
      <c r="DB48" s="12">
        <v>0</v>
      </c>
      <c r="DC48" s="13"/>
      <c r="DD48" s="12">
        <v>0</v>
      </c>
      <c r="DE48" s="12">
        <v>0</v>
      </c>
      <c r="DF48" s="12">
        <v>0</v>
      </c>
      <c r="DG48" s="12">
        <v>0</v>
      </c>
      <c r="DH48" s="13"/>
      <c r="DI48" s="12">
        <v>0</v>
      </c>
      <c r="DJ48" s="12">
        <v>0</v>
      </c>
      <c r="DK48" s="12">
        <v>0</v>
      </c>
      <c r="DL48" s="12">
        <v>0</v>
      </c>
      <c r="DM48" s="13"/>
      <c r="DN48" s="12">
        <v>0</v>
      </c>
      <c r="DO48" s="12">
        <v>0</v>
      </c>
      <c r="DP48" s="12">
        <v>0</v>
      </c>
      <c r="DQ48" s="12">
        <v>0</v>
      </c>
      <c r="DR48" s="13"/>
      <c r="DS48" s="12">
        <v>0</v>
      </c>
      <c r="DT48" s="12">
        <v>0</v>
      </c>
      <c r="DU48" s="12">
        <v>0</v>
      </c>
      <c r="DV48" s="12">
        <v>0</v>
      </c>
      <c r="DW48" s="13"/>
      <c r="DX48" s="12">
        <v>0</v>
      </c>
      <c r="DY48" s="12">
        <v>0</v>
      </c>
      <c r="DZ48" s="12">
        <v>0</v>
      </c>
      <c r="EA48" s="12">
        <v>0</v>
      </c>
      <c r="EB48" s="13"/>
      <c r="EC48" s="12">
        <v>0</v>
      </c>
      <c r="ED48" s="12">
        <v>0</v>
      </c>
      <c r="EE48" s="12">
        <v>0</v>
      </c>
      <c r="EF48" s="12">
        <v>0</v>
      </c>
      <c r="EG48" s="13"/>
      <c r="EH48" s="12">
        <v>0</v>
      </c>
      <c r="EI48" s="12">
        <v>0</v>
      </c>
      <c r="EJ48" s="12">
        <v>0</v>
      </c>
      <c r="EK48" s="12">
        <v>0</v>
      </c>
      <c r="EL48" s="13"/>
      <c r="EM48" s="12">
        <v>0</v>
      </c>
      <c r="EN48" s="12">
        <v>0</v>
      </c>
      <c r="EO48" s="12">
        <v>0</v>
      </c>
      <c r="EP48" s="12">
        <v>0</v>
      </c>
      <c r="EQ48" s="13"/>
      <c r="ER48" s="12">
        <v>0</v>
      </c>
      <c r="ES48" s="12">
        <v>0</v>
      </c>
      <c r="ET48" s="12">
        <v>0</v>
      </c>
      <c r="EU48" s="12">
        <v>0</v>
      </c>
      <c r="EV48" s="13"/>
      <c r="EW48" s="12">
        <v>0</v>
      </c>
      <c r="EX48" s="12">
        <v>0</v>
      </c>
      <c r="EY48" s="12">
        <v>0</v>
      </c>
      <c r="EZ48" s="12">
        <v>0</v>
      </c>
      <c r="FA48" s="13"/>
      <c r="FB48" s="12">
        <v>0</v>
      </c>
      <c r="FC48" s="12">
        <v>0</v>
      </c>
      <c r="FD48" s="12">
        <v>0</v>
      </c>
      <c r="FE48" s="12">
        <v>0</v>
      </c>
      <c r="FF48" s="13"/>
      <c r="FG48" s="12">
        <v>0</v>
      </c>
      <c r="FH48" s="12">
        <v>0</v>
      </c>
      <c r="FI48" s="12">
        <v>0</v>
      </c>
      <c r="FJ48" s="12">
        <v>0</v>
      </c>
      <c r="FK48" s="13"/>
      <c r="FL48" s="12">
        <v>0</v>
      </c>
      <c r="FM48" s="12">
        <v>0</v>
      </c>
      <c r="FN48" s="12">
        <v>0</v>
      </c>
      <c r="FO48" s="12">
        <v>0</v>
      </c>
      <c r="FP48" s="13"/>
      <c r="FQ48" s="12">
        <v>0</v>
      </c>
      <c r="FR48" s="12">
        <v>0</v>
      </c>
      <c r="FS48" s="12">
        <v>0</v>
      </c>
      <c r="FT48" s="12">
        <v>0</v>
      </c>
      <c r="FU48" s="13"/>
      <c r="FV48" s="12">
        <v>0</v>
      </c>
      <c r="FW48" s="12">
        <v>0</v>
      </c>
      <c r="FX48" s="12">
        <v>0</v>
      </c>
      <c r="FY48" s="12">
        <v>0</v>
      </c>
      <c r="FZ48" s="13"/>
      <c r="GA48" s="12">
        <v>0</v>
      </c>
      <c r="GB48" s="12">
        <v>0</v>
      </c>
      <c r="GC48" s="12">
        <v>0</v>
      </c>
      <c r="GD48" s="12">
        <v>0</v>
      </c>
      <c r="GE48" s="13"/>
      <c r="GF48" s="12"/>
      <c r="GG48" s="12"/>
      <c r="GH48" s="12">
        <v>0</v>
      </c>
      <c r="GI48" s="12">
        <v>0</v>
      </c>
      <c r="GJ48" s="13"/>
      <c r="GK48" s="12">
        <v>0</v>
      </c>
      <c r="GL48" s="12">
        <v>0</v>
      </c>
      <c r="GM48" s="12">
        <v>0</v>
      </c>
      <c r="GN48" s="12">
        <v>0</v>
      </c>
      <c r="GO48" s="13"/>
      <c r="GP48" s="12">
        <v>0</v>
      </c>
      <c r="GQ48" s="12">
        <v>0</v>
      </c>
      <c r="GR48" s="12">
        <v>0</v>
      </c>
      <c r="GS48" s="12">
        <v>0</v>
      </c>
      <c r="GT48" s="13"/>
      <c r="GU48" s="12">
        <v>0</v>
      </c>
      <c r="GV48" s="12">
        <v>0</v>
      </c>
      <c r="GW48" s="12">
        <v>0</v>
      </c>
      <c r="GX48" s="12">
        <v>0</v>
      </c>
      <c r="GY48" s="13"/>
      <c r="GZ48" s="12">
        <v>0</v>
      </c>
      <c r="HA48" s="12">
        <v>0</v>
      </c>
      <c r="HB48" s="12">
        <v>0</v>
      </c>
      <c r="HC48" s="12">
        <v>0</v>
      </c>
      <c r="HD48" s="13"/>
      <c r="HE48" s="12">
        <v>0</v>
      </c>
      <c r="HF48" s="12">
        <v>0</v>
      </c>
      <c r="HG48" s="12">
        <v>0</v>
      </c>
      <c r="HH48" s="12">
        <v>0</v>
      </c>
      <c r="HI48" s="13"/>
      <c r="HJ48" s="12">
        <v>0</v>
      </c>
      <c r="HK48" s="12">
        <v>0</v>
      </c>
      <c r="HL48" s="12">
        <v>0</v>
      </c>
      <c r="HM48" s="12">
        <v>0</v>
      </c>
      <c r="HN48" s="13"/>
      <c r="HO48" s="12">
        <v>0</v>
      </c>
      <c r="HP48" s="12">
        <v>0</v>
      </c>
      <c r="HQ48" s="12">
        <v>0</v>
      </c>
      <c r="HR48" s="12">
        <v>0</v>
      </c>
      <c r="HS48" s="13"/>
      <c r="HT48" s="12">
        <v>0</v>
      </c>
      <c r="HU48" s="12">
        <v>0</v>
      </c>
      <c r="HV48" s="12">
        <v>0</v>
      </c>
      <c r="HW48" s="12">
        <v>0</v>
      </c>
      <c r="HX48" s="13"/>
      <c r="HY48" s="12">
        <v>0</v>
      </c>
      <c r="HZ48" s="12">
        <v>0</v>
      </c>
      <c r="IA48" s="12">
        <v>0</v>
      </c>
      <c r="IB48" s="12">
        <v>0</v>
      </c>
      <c r="IC48" s="13"/>
      <c r="ID48" s="12">
        <v>0</v>
      </c>
      <c r="IE48" s="12">
        <v>0</v>
      </c>
      <c r="IF48" s="12">
        <v>0</v>
      </c>
      <c r="IG48" s="12">
        <v>0</v>
      </c>
      <c r="IH48" s="13"/>
      <c r="II48" s="12">
        <v>0</v>
      </c>
      <c r="IJ48" s="12">
        <v>0</v>
      </c>
      <c r="IK48" s="12">
        <v>0</v>
      </c>
      <c r="IL48" s="12">
        <v>0</v>
      </c>
      <c r="IM48" s="13"/>
      <c r="IN48" s="12">
        <v>0</v>
      </c>
      <c r="IO48" s="12">
        <v>0</v>
      </c>
      <c r="IP48" s="12">
        <v>0</v>
      </c>
      <c r="IQ48" s="12">
        <v>0</v>
      </c>
      <c r="IR48" s="13"/>
      <c r="IS48" s="12">
        <v>0</v>
      </c>
      <c r="IT48" s="12">
        <v>0</v>
      </c>
      <c r="IU48" s="12">
        <v>0</v>
      </c>
      <c r="IV48" s="12">
        <v>0</v>
      </c>
      <c r="IW48" s="13"/>
      <c r="IX48" s="12"/>
      <c r="IY48" s="12">
        <v>0</v>
      </c>
      <c r="IZ48" s="12">
        <v>0</v>
      </c>
      <c r="JA48" s="12">
        <v>0</v>
      </c>
      <c r="JB48" s="13"/>
      <c r="JC48" s="12">
        <v>0</v>
      </c>
      <c r="JD48" s="12">
        <v>0</v>
      </c>
      <c r="JE48" s="12">
        <v>0</v>
      </c>
      <c r="JF48" s="12">
        <v>0</v>
      </c>
      <c r="JG48" s="13"/>
      <c r="JH48" s="12"/>
      <c r="JI48" s="12">
        <v>0</v>
      </c>
      <c r="JJ48" s="12">
        <v>0</v>
      </c>
      <c r="JK48" s="12">
        <v>0</v>
      </c>
      <c r="JL48" s="13"/>
      <c r="JM48" s="12"/>
      <c r="JN48" s="12">
        <v>0</v>
      </c>
      <c r="JO48" s="12">
        <v>0</v>
      </c>
      <c r="JP48" s="12">
        <v>0</v>
      </c>
      <c r="JQ48" s="13"/>
      <c r="JR48" s="12"/>
      <c r="JS48" s="12">
        <v>0</v>
      </c>
      <c r="JT48" s="12">
        <v>0</v>
      </c>
      <c r="JU48" s="12">
        <v>0</v>
      </c>
      <c r="JV48" s="13"/>
      <c r="JW48" s="12"/>
      <c r="JX48" s="12">
        <v>0</v>
      </c>
      <c r="JY48" s="12">
        <v>0</v>
      </c>
      <c r="JZ48" s="12">
        <v>0</v>
      </c>
      <c r="KA48" s="13"/>
      <c r="KB48" s="12">
        <v>0</v>
      </c>
      <c r="KC48" s="12">
        <v>0</v>
      </c>
      <c r="KD48" s="12">
        <v>0</v>
      </c>
      <c r="KE48" s="12">
        <v>0</v>
      </c>
      <c r="KF48" s="13"/>
      <c r="KG48" s="12">
        <v>0</v>
      </c>
      <c r="KH48" s="12">
        <v>0</v>
      </c>
      <c r="KI48" s="12">
        <v>0</v>
      </c>
      <c r="KJ48" s="12">
        <v>0</v>
      </c>
      <c r="KK48" s="13"/>
      <c r="KL48" s="12">
        <v>0</v>
      </c>
      <c r="KM48" s="12">
        <v>0</v>
      </c>
      <c r="KN48" s="12">
        <v>0</v>
      </c>
      <c r="KO48" s="12">
        <v>0</v>
      </c>
      <c r="KP48" s="13"/>
      <c r="KQ48" s="12">
        <v>0</v>
      </c>
      <c r="KR48" s="12">
        <v>0</v>
      </c>
      <c r="KS48" s="12">
        <v>0</v>
      </c>
      <c r="KT48" s="12">
        <v>0</v>
      </c>
      <c r="KU48" s="13"/>
      <c r="KV48" s="12">
        <v>0</v>
      </c>
      <c r="KW48" s="89">
        <v>0</v>
      </c>
      <c r="KX48" s="12">
        <v>0</v>
      </c>
      <c r="KY48" s="12">
        <v>0</v>
      </c>
      <c r="KZ48" s="13"/>
      <c r="LA48" s="12">
        <v>0</v>
      </c>
      <c r="LB48" s="12">
        <v>0</v>
      </c>
      <c r="LC48" s="12">
        <v>0</v>
      </c>
      <c r="LD48" s="12">
        <v>0</v>
      </c>
      <c r="LE48" s="13"/>
      <c r="LF48" s="12">
        <v>0</v>
      </c>
      <c r="LG48" s="12">
        <v>0</v>
      </c>
      <c r="LH48" s="12">
        <v>0</v>
      </c>
      <c r="LI48" s="12">
        <v>0</v>
      </c>
      <c r="LJ48" s="13"/>
      <c r="LK48" s="12">
        <v>0</v>
      </c>
      <c r="LL48" s="12">
        <v>0</v>
      </c>
      <c r="LM48" s="12">
        <v>0</v>
      </c>
      <c r="LN48" s="12">
        <v>0</v>
      </c>
      <c r="LO48" s="13"/>
      <c r="LP48" s="12">
        <v>0</v>
      </c>
      <c r="LQ48" s="12">
        <v>0</v>
      </c>
      <c r="LR48" s="12">
        <v>0</v>
      </c>
      <c r="LS48" s="12">
        <v>0</v>
      </c>
      <c r="LT48" s="13"/>
      <c r="LU48" s="12">
        <v>6</v>
      </c>
      <c r="LV48" s="12">
        <v>180000</v>
      </c>
      <c r="LW48" s="12">
        <v>0</v>
      </c>
      <c r="LX48" s="12">
        <v>180000</v>
      </c>
      <c r="LY48" s="13"/>
      <c r="LZ48" s="12">
        <v>0</v>
      </c>
      <c r="MA48" s="12">
        <v>0</v>
      </c>
      <c r="MB48" s="12">
        <v>0</v>
      </c>
      <c r="MC48" s="12">
        <v>0</v>
      </c>
      <c r="MD48" s="13"/>
      <c r="ME48" s="12">
        <v>0</v>
      </c>
      <c r="MF48" s="12">
        <v>0</v>
      </c>
      <c r="MG48" s="12">
        <v>0</v>
      </c>
      <c r="MH48" s="12">
        <v>0</v>
      </c>
      <c r="MI48" s="13"/>
      <c r="MJ48" s="12">
        <v>0</v>
      </c>
      <c r="MK48" s="12">
        <v>0</v>
      </c>
      <c r="ML48" s="12">
        <v>0</v>
      </c>
      <c r="MM48" s="12">
        <v>0</v>
      </c>
      <c r="MN48" s="13"/>
      <c r="MO48" s="12">
        <v>0</v>
      </c>
      <c r="MP48" s="12">
        <v>0</v>
      </c>
      <c r="MQ48" s="12">
        <v>0</v>
      </c>
      <c r="MR48" s="12">
        <v>0</v>
      </c>
      <c r="MS48" s="13"/>
      <c r="MT48" s="12">
        <v>0</v>
      </c>
      <c r="MU48" s="12">
        <v>0</v>
      </c>
      <c r="MV48" s="12">
        <v>0</v>
      </c>
      <c r="MW48" s="12">
        <v>0</v>
      </c>
      <c r="MX48" s="13"/>
      <c r="MY48" s="12">
        <v>0</v>
      </c>
      <c r="MZ48" s="12">
        <v>0</v>
      </c>
      <c r="NA48" s="12">
        <v>0</v>
      </c>
      <c r="NB48" s="12">
        <v>0</v>
      </c>
      <c r="NC48" s="13"/>
      <c r="ND48" s="12">
        <v>0</v>
      </c>
      <c r="NE48" s="12">
        <v>0</v>
      </c>
      <c r="NF48" s="12">
        <v>0</v>
      </c>
      <c r="NG48" s="12">
        <v>0</v>
      </c>
      <c r="NH48" s="13"/>
      <c r="NI48" s="12">
        <v>0</v>
      </c>
      <c r="NJ48" s="12">
        <v>0</v>
      </c>
      <c r="NK48" s="12">
        <v>0</v>
      </c>
      <c r="NL48" s="12">
        <v>0</v>
      </c>
      <c r="NM48" s="13"/>
      <c r="NN48" s="12">
        <v>0</v>
      </c>
      <c r="NO48" s="12">
        <v>0</v>
      </c>
      <c r="NP48" s="12">
        <v>0</v>
      </c>
      <c r="NQ48" s="12">
        <v>0</v>
      </c>
      <c r="NR48" s="13"/>
      <c r="NS48" s="12">
        <v>0</v>
      </c>
      <c r="NT48" s="12">
        <v>0</v>
      </c>
      <c r="NU48" s="12">
        <v>0</v>
      </c>
      <c r="NV48" s="12">
        <v>0</v>
      </c>
      <c r="NW48" s="13"/>
      <c r="NX48" s="12">
        <v>0</v>
      </c>
      <c r="NY48" s="12">
        <v>0</v>
      </c>
      <c r="NZ48" s="12">
        <v>0</v>
      </c>
      <c r="OA48" s="12">
        <v>0</v>
      </c>
      <c r="OB48" s="13"/>
      <c r="OC48" s="12">
        <v>0</v>
      </c>
      <c r="OD48" s="12">
        <v>0</v>
      </c>
      <c r="OE48" s="12">
        <v>0</v>
      </c>
      <c r="OF48" s="12">
        <v>0</v>
      </c>
      <c r="OG48" s="13"/>
      <c r="OH48" s="12">
        <v>0</v>
      </c>
      <c r="OI48" s="12">
        <v>0</v>
      </c>
      <c r="OJ48" s="12">
        <v>0</v>
      </c>
      <c r="OK48" s="12">
        <v>0</v>
      </c>
      <c r="OL48" s="13"/>
      <c r="OM48" s="12">
        <v>0</v>
      </c>
      <c r="ON48" s="12">
        <v>0</v>
      </c>
      <c r="OO48" s="12">
        <v>0</v>
      </c>
      <c r="OP48" s="12">
        <v>0</v>
      </c>
      <c r="OQ48" s="13"/>
      <c r="OR48" s="12">
        <v>0</v>
      </c>
      <c r="OS48" s="12">
        <v>0</v>
      </c>
      <c r="OT48" s="12">
        <v>0</v>
      </c>
      <c r="OU48" s="12">
        <v>0</v>
      </c>
      <c r="OV48" s="13"/>
      <c r="OW48" s="12">
        <v>0</v>
      </c>
      <c r="OX48" s="12">
        <v>0</v>
      </c>
      <c r="OY48" s="12">
        <v>0</v>
      </c>
      <c r="OZ48" s="12">
        <v>0</v>
      </c>
      <c r="PA48" s="13"/>
      <c r="PB48" s="12">
        <v>0</v>
      </c>
      <c r="PC48" s="12">
        <v>0</v>
      </c>
      <c r="PD48" s="12">
        <v>0</v>
      </c>
      <c r="PE48" s="12">
        <v>0</v>
      </c>
      <c r="PF48" s="13"/>
      <c r="PG48" s="12">
        <v>0</v>
      </c>
      <c r="PH48" s="12">
        <v>0</v>
      </c>
      <c r="PI48" s="12">
        <v>0</v>
      </c>
      <c r="PJ48" s="12">
        <v>0</v>
      </c>
      <c r="PK48" s="13"/>
      <c r="PL48" s="12">
        <v>0</v>
      </c>
      <c r="PM48" s="12">
        <v>0</v>
      </c>
      <c r="PN48" s="12">
        <v>0</v>
      </c>
      <c r="PO48" s="12">
        <v>0</v>
      </c>
      <c r="PP48" s="13"/>
      <c r="PQ48" s="12">
        <v>0</v>
      </c>
      <c r="PR48" s="12">
        <v>0</v>
      </c>
      <c r="PS48" s="12">
        <v>0</v>
      </c>
      <c r="PT48" s="12">
        <v>0</v>
      </c>
      <c r="PU48" s="13"/>
      <c r="PV48" s="12">
        <v>0</v>
      </c>
      <c r="PW48" s="12">
        <v>0</v>
      </c>
      <c r="PX48" s="12">
        <v>0</v>
      </c>
      <c r="PY48" s="12">
        <v>0</v>
      </c>
      <c r="PZ48" s="13"/>
      <c r="QA48" s="12">
        <v>0</v>
      </c>
      <c r="QB48" s="12">
        <v>0</v>
      </c>
      <c r="QC48" s="12">
        <v>0</v>
      </c>
      <c r="QD48" s="12">
        <v>0</v>
      </c>
      <c r="QE48" s="13"/>
      <c r="QF48" s="12">
        <v>0</v>
      </c>
      <c r="QG48" s="12">
        <v>0</v>
      </c>
      <c r="QH48" s="12">
        <v>0</v>
      </c>
      <c r="QI48" s="12">
        <v>0</v>
      </c>
      <c r="QJ48" s="13"/>
      <c r="QK48" s="12">
        <v>0</v>
      </c>
      <c r="QL48" s="12">
        <v>0</v>
      </c>
      <c r="QM48" s="12">
        <v>0</v>
      </c>
      <c r="QN48" s="12">
        <v>0</v>
      </c>
      <c r="QO48" s="13"/>
      <c r="QP48" s="12">
        <v>0</v>
      </c>
      <c r="QQ48" s="12">
        <v>0</v>
      </c>
      <c r="QR48" s="12">
        <v>0</v>
      </c>
      <c r="QS48" s="12">
        <v>0</v>
      </c>
      <c r="QT48" s="13"/>
      <c r="QU48" s="12">
        <v>0</v>
      </c>
      <c r="QV48" s="12">
        <v>0</v>
      </c>
      <c r="QW48" s="12">
        <v>0</v>
      </c>
      <c r="QX48" s="12">
        <v>0</v>
      </c>
      <c r="QY48" s="13"/>
      <c r="QZ48" s="12">
        <v>0</v>
      </c>
      <c r="RA48" s="12">
        <v>0</v>
      </c>
      <c r="RB48" s="12">
        <v>0</v>
      </c>
      <c r="RC48" s="12">
        <v>0</v>
      </c>
      <c r="RD48" s="13"/>
      <c r="RE48" s="12">
        <v>0</v>
      </c>
      <c r="RF48" s="12">
        <v>0</v>
      </c>
      <c r="RG48" s="12">
        <v>0</v>
      </c>
      <c r="RH48" s="12">
        <v>0</v>
      </c>
      <c r="RI48" s="13"/>
      <c r="RJ48" s="12">
        <v>0</v>
      </c>
      <c r="RK48" s="12">
        <v>0</v>
      </c>
      <c r="RL48" s="12">
        <v>0</v>
      </c>
      <c r="RM48" s="12">
        <v>0</v>
      </c>
      <c r="RN48" s="13"/>
      <c r="RO48" s="12">
        <v>0</v>
      </c>
      <c r="RP48" s="12">
        <v>0</v>
      </c>
      <c r="RQ48" s="12">
        <v>0</v>
      </c>
      <c r="RR48" s="12">
        <v>0</v>
      </c>
      <c r="RS48" s="13"/>
      <c r="RT48" s="12">
        <v>0</v>
      </c>
      <c r="RU48" s="12">
        <v>0</v>
      </c>
      <c r="RV48" s="12">
        <v>0</v>
      </c>
      <c r="RW48" s="12">
        <v>0</v>
      </c>
      <c r="RX48" s="13"/>
      <c r="RY48" s="12">
        <v>0</v>
      </c>
      <c r="RZ48" s="12">
        <v>0</v>
      </c>
      <c r="SA48" s="12">
        <v>0</v>
      </c>
      <c r="SB48" s="12">
        <v>0</v>
      </c>
      <c r="SC48" s="13"/>
      <c r="SD48" s="12">
        <v>0</v>
      </c>
      <c r="SE48" s="12">
        <v>0</v>
      </c>
      <c r="SF48" s="12">
        <v>0</v>
      </c>
      <c r="SG48" s="12">
        <v>0</v>
      </c>
      <c r="SH48" s="13"/>
      <c r="SI48" s="12">
        <v>0</v>
      </c>
      <c r="SJ48" s="12">
        <v>0</v>
      </c>
      <c r="SK48" s="12">
        <v>0</v>
      </c>
      <c r="SL48" s="12">
        <v>0</v>
      </c>
      <c r="SM48" s="13"/>
      <c r="SN48" s="12">
        <v>0</v>
      </c>
      <c r="SO48" s="12">
        <v>0</v>
      </c>
      <c r="SP48" s="12">
        <v>0</v>
      </c>
      <c r="SQ48" s="12">
        <v>0</v>
      </c>
      <c r="SR48" s="13"/>
      <c r="SS48" s="12">
        <v>0</v>
      </c>
      <c r="ST48" s="12">
        <v>0</v>
      </c>
      <c r="SU48" s="12">
        <v>0</v>
      </c>
      <c r="SV48" s="12">
        <v>0</v>
      </c>
      <c r="SW48" s="13"/>
      <c r="SX48" s="12">
        <v>0</v>
      </c>
      <c r="SY48" s="12">
        <v>0</v>
      </c>
      <c r="SZ48" s="12">
        <v>0</v>
      </c>
      <c r="TA48" s="12">
        <v>0</v>
      </c>
      <c r="TB48" s="13"/>
      <c r="TC48" s="12">
        <v>0</v>
      </c>
      <c r="TD48" s="12">
        <v>0</v>
      </c>
      <c r="TE48" s="12">
        <v>0</v>
      </c>
      <c r="TF48" s="12">
        <v>0</v>
      </c>
      <c r="TG48" s="13"/>
      <c r="TH48" s="12">
        <v>0</v>
      </c>
      <c r="TI48" s="12">
        <v>0</v>
      </c>
      <c r="TJ48" s="12">
        <v>0</v>
      </c>
      <c r="TK48" s="12">
        <v>0</v>
      </c>
      <c r="TL48" s="13"/>
      <c r="TM48" s="12">
        <v>0</v>
      </c>
      <c r="TN48" s="12">
        <v>0</v>
      </c>
      <c r="TO48" s="12">
        <v>0</v>
      </c>
      <c r="TP48" s="12">
        <v>0</v>
      </c>
      <c r="TQ48" s="13"/>
      <c r="TR48" s="12">
        <v>0</v>
      </c>
      <c r="TS48" s="12">
        <v>0</v>
      </c>
      <c r="TT48" s="12">
        <v>0</v>
      </c>
      <c r="TU48" s="12">
        <v>0</v>
      </c>
      <c r="TV48" s="13"/>
      <c r="TW48" s="12">
        <v>0</v>
      </c>
      <c r="TX48" s="12">
        <v>0</v>
      </c>
      <c r="TY48" s="12">
        <v>0</v>
      </c>
      <c r="TZ48" s="12">
        <v>0</v>
      </c>
      <c r="UA48" s="13"/>
      <c r="UB48" s="12">
        <v>0</v>
      </c>
      <c r="UC48" s="12">
        <v>0</v>
      </c>
      <c r="UD48" s="12">
        <v>0</v>
      </c>
      <c r="UE48" s="12">
        <v>0</v>
      </c>
      <c r="UF48" s="13"/>
      <c r="UG48" s="12">
        <v>0</v>
      </c>
      <c r="UH48" s="12">
        <v>0</v>
      </c>
      <c r="UI48" s="12">
        <v>0</v>
      </c>
      <c r="UJ48" s="12">
        <v>0</v>
      </c>
      <c r="UK48" s="13"/>
      <c r="UL48" s="12">
        <v>0</v>
      </c>
      <c r="UM48" s="12">
        <v>0</v>
      </c>
      <c r="UN48" s="12">
        <v>0</v>
      </c>
      <c r="UO48" s="12">
        <v>0</v>
      </c>
      <c r="UP48" s="13"/>
      <c r="UQ48" s="12">
        <v>0</v>
      </c>
      <c r="UR48" s="12">
        <v>0</v>
      </c>
      <c r="US48" s="12">
        <v>0</v>
      </c>
      <c r="UT48" s="12">
        <v>0</v>
      </c>
      <c r="UU48" s="13"/>
      <c r="UV48" s="12">
        <v>0</v>
      </c>
      <c r="UW48" s="12">
        <v>0</v>
      </c>
      <c r="UX48" s="12">
        <v>0</v>
      </c>
      <c r="UY48" s="12">
        <v>0</v>
      </c>
      <c r="UZ48" s="13"/>
      <c r="VA48" s="12">
        <v>0</v>
      </c>
      <c r="VB48" s="12">
        <v>0</v>
      </c>
      <c r="VC48" s="12">
        <v>0</v>
      </c>
      <c r="VD48" s="12">
        <v>0</v>
      </c>
      <c r="VE48" s="13"/>
      <c r="VF48" s="12">
        <v>0</v>
      </c>
      <c r="VG48" s="12">
        <v>0</v>
      </c>
      <c r="VH48" s="12">
        <v>0</v>
      </c>
      <c r="VI48" s="12">
        <v>0</v>
      </c>
      <c r="VJ48" s="13"/>
      <c r="VK48" s="12">
        <v>0</v>
      </c>
      <c r="VL48" s="12">
        <v>240800</v>
      </c>
      <c r="VM48" s="12">
        <v>0</v>
      </c>
      <c r="VN48" s="12">
        <v>240800</v>
      </c>
      <c r="VO48" s="13"/>
    </row>
    <row r="49" spans="1:587" ht="16.5" hidden="1">
      <c r="A49" s="10">
        <v>43</v>
      </c>
      <c r="B49" s="11" t="s">
        <v>59</v>
      </c>
      <c r="C49" s="12">
        <v>0</v>
      </c>
      <c r="D49" s="12">
        <v>0</v>
      </c>
      <c r="E49" s="12">
        <v>0</v>
      </c>
      <c r="F49" s="12">
        <v>0</v>
      </c>
      <c r="G49" s="13"/>
      <c r="H49" s="12">
        <v>0</v>
      </c>
      <c r="I49" s="12">
        <v>0</v>
      </c>
      <c r="J49" s="12">
        <v>0</v>
      </c>
      <c r="K49" s="12">
        <v>0</v>
      </c>
      <c r="L49" s="13"/>
      <c r="M49" s="12">
        <v>0</v>
      </c>
      <c r="N49" s="12">
        <v>0</v>
      </c>
      <c r="O49" s="12">
        <v>0</v>
      </c>
      <c r="P49" s="12">
        <v>0</v>
      </c>
      <c r="Q49" s="13"/>
      <c r="R49" s="12">
        <v>0</v>
      </c>
      <c r="S49" s="12">
        <v>0</v>
      </c>
      <c r="T49" s="12">
        <v>0</v>
      </c>
      <c r="U49" s="12">
        <v>0</v>
      </c>
      <c r="V49" s="13"/>
      <c r="W49" s="12">
        <v>0</v>
      </c>
      <c r="X49" s="12">
        <v>0</v>
      </c>
      <c r="Y49" s="12">
        <v>0</v>
      </c>
      <c r="Z49" s="12">
        <v>0</v>
      </c>
      <c r="AA49" s="13"/>
      <c r="AB49" s="12">
        <v>0</v>
      </c>
      <c r="AC49" s="12">
        <v>0</v>
      </c>
      <c r="AD49" s="12">
        <v>0</v>
      </c>
      <c r="AE49" s="12">
        <v>0</v>
      </c>
      <c r="AF49" s="13"/>
      <c r="AG49" s="12">
        <v>0</v>
      </c>
      <c r="AH49" s="12">
        <v>0</v>
      </c>
      <c r="AI49" s="12">
        <v>0</v>
      </c>
      <c r="AJ49" s="12">
        <v>0</v>
      </c>
      <c r="AK49" s="13"/>
      <c r="AL49" s="12">
        <v>6</v>
      </c>
      <c r="AM49" s="12">
        <v>12000</v>
      </c>
      <c r="AN49" s="12">
        <v>0</v>
      </c>
      <c r="AO49" s="12">
        <v>12000</v>
      </c>
      <c r="AP49" s="13"/>
      <c r="AQ49" s="12">
        <v>0</v>
      </c>
      <c r="AR49" s="12">
        <v>0</v>
      </c>
      <c r="AS49" s="12">
        <v>0</v>
      </c>
      <c r="AT49" s="12">
        <v>0</v>
      </c>
      <c r="AU49" s="13"/>
      <c r="AV49" s="12">
        <v>0</v>
      </c>
      <c r="AW49" s="12">
        <v>0</v>
      </c>
      <c r="AX49" s="12">
        <v>0</v>
      </c>
      <c r="AY49" s="12">
        <v>0</v>
      </c>
      <c r="AZ49" s="13"/>
      <c r="BA49" s="12">
        <v>0</v>
      </c>
      <c r="BB49" s="12">
        <v>0</v>
      </c>
      <c r="BC49" s="12">
        <v>0</v>
      </c>
      <c r="BD49" s="12">
        <v>0</v>
      </c>
      <c r="BE49" s="13"/>
      <c r="BF49" s="12">
        <v>73</v>
      </c>
      <c r="BG49" s="12">
        <v>58400</v>
      </c>
      <c r="BH49" s="12">
        <v>0</v>
      </c>
      <c r="BI49" s="12">
        <v>58400</v>
      </c>
      <c r="BJ49" s="13"/>
      <c r="BK49" s="12">
        <v>0</v>
      </c>
      <c r="BL49" s="12">
        <v>0</v>
      </c>
      <c r="BM49" s="12">
        <v>0</v>
      </c>
      <c r="BN49" s="12">
        <v>0</v>
      </c>
      <c r="BO49" s="13"/>
      <c r="BP49" s="12">
        <v>0</v>
      </c>
      <c r="BQ49" s="12">
        <v>0</v>
      </c>
      <c r="BR49" s="12">
        <v>0</v>
      </c>
      <c r="BS49" s="12">
        <v>0</v>
      </c>
      <c r="BT49" s="13"/>
      <c r="BU49" s="12">
        <v>0</v>
      </c>
      <c r="BV49" s="12">
        <v>0</v>
      </c>
      <c r="BW49" s="12">
        <v>0</v>
      </c>
      <c r="BX49" s="12">
        <v>0</v>
      </c>
      <c r="BY49" s="13"/>
      <c r="BZ49" s="12">
        <v>0</v>
      </c>
      <c r="CA49" s="12">
        <v>0</v>
      </c>
      <c r="CB49" s="12">
        <v>0</v>
      </c>
      <c r="CC49" s="12">
        <v>0</v>
      </c>
      <c r="CD49" s="13"/>
      <c r="CE49" s="12">
        <v>0</v>
      </c>
      <c r="CF49" s="12">
        <v>0</v>
      </c>
      <c r="CG49" s="12">
        <v>0</v>
      </c>
      <c r="CH49" s="12">
        <v>0</v>
      </c>
      <c r="CI49" s="13"/>
      <c r="CJ49" s="12">
        <v>0</v>
      </c>
      <c r="CK49" s="12">
        <v>0</v>
      </c>
      <c r="CL49" s="12">
        <v>0</v>
      </c>
      <c r="CM49" s="12">
        <v>0</v>
      </c>
      <c r="CN49" s="13"/>
      <c r="CO49" s="12">
        <v>0</v>
      </c>
      <c r="CP49" s="12">
        <v>0</v>
      </c>
      <c r="CQ49" s="12">
        <v>0</v>
      </c>
      <c r="CR49" s="12">
        <v>0</v>
      </c>
      <c r="CS49" s="13"/>
      <c r="CT49" s="12">
        <v>0</v>
      </c>
      <c r="CU49" s="12">
        <v>0</v>
      </c>
      <c r="CV49" s="12">
        <v>0</v>
      </c>
      <c r="CW49" s="12">
        <v>0</v>
      </c>
      <c r="CX49" s="13"/>
      <c r="CY49" s="12">
        <v>0</v>
      </c>
      <c r="CZ49" s="12">
        <v>0</v>
      </c>
      <c r="DA49" s="12">
        <v>0</v>
      </c>
      <c r="DB49" s="12">
        <v>0</v>
      </c>
      <c r="DC49" s="13"/>
      <c r="DD49" s="12">
        <v>0</v>
      </c>
      <c r="DE49" s="12">
        <v>0</v>
      </c>
      <c r="DF49" s="12">
        <v>0</v>
      </c>
      <c r="DG49" s="12">
        <v>0</v>
      </c>
      <c r="DH49" s="13"/>
      <c r="DI49" s="12">
        <v>0</v>
      </c>
      <c r="DJ49" s="12">
        <v>0</v>
      </c>
      <c r="DK49" s="12">
        <v>0</v>
      </c>
      <c r="DL49" s="12">
        <v>0</v>
      </c>
      <c r="DM49" s="13"/>
      <c r="DN49" s="12">
        <v>0</v>
      </c>
      <c r="DO49" s="12">
        <v>0</v>
      </c>
      <c r="DP49" s="12">
        <v>0</v>
      </c>
      <c r="DQ49" s="12">
        <v>0</v>
      </c>
      <c r="DR49" s="13"/>
      <c r="DS49" s="12">
        <v>0</v>
      </c>
      <c r="DT49" s="12">
        <v>0</v>
      </c>
      <c r="DU49" s="12">
        <v>0</v>
      </c>
      <c r="DV49" s="12">
        <v>0</v>
      </c>
      <c r="DW49" s="13"/>
      <c r="DX49" s="12">
        <v>0</v>
      </c>
      <c r="DY49" s="12">
        <v>0</v>
      </c>
      <c r="DZ49" s="12">
        <v>0</v>
      </c>
      <c r="EA49" s="12">
        <v>0</v>
      </c>
      <c r="EB49" s="13"/>
      <c r="EC49" s="12">
        <v>0</v>
      </c>
      <c r="ED49" s="12">
        <v>0</v>
      </c>
      <c r="EE49" s="12">
        <v>0</v>
      </c>
      <c r="EF49" s="12">
        <v>0</v>
      </c>
      <c r="EG49" s="13"/>
      <c r="EH49" s="12">
        <v>0</v>
      </c>
      <c r="EI49" s="12">
        <v>0</v>
      </c>
      <c r="EJ49" s="12">
        <v>0</v>
      </c>
      <c r="EK49" s="12">
        <v>0</v>
      </c>
      <c r="EL49" s="13"/>
      <c r="EM49" s="12">
        <v>0</v>
      </c>
      <c r="EN49" s="12">
        <v>0</v>
      </c>
      <c r="EO49" s="12">
        <v>0</v>
      </c>
      <c r="EP49" s="12">
        <v>0</v>
      </c>
      <c r="EQ49" s="13"/>
      <c r="ER49" s="12">
        <v>0</v>
      </c>
      <c r="ES49" s="12">
        <v>0</v>
      </c>
      <c r="ET49" s="12">
        <v>0</v>
      </c>
      <c r="EU49" s="12">
        <v>0</v>
      </c>
      <c r="EV49" s="13"/>
      <c r="EW49" s="12">
        <v>0</v>
      </c>
      <c r="EX49" s="12">
        <v>0</v>
      </c>
      <c r="EY49" s="12">
        <v>0</v>
      </c>
      <c r="EZ49" s="12">
        <v>0</v>
      </c>
      <c r="FA49" s="13"/>
      <c r="FB49" s="12">
        <v>0</v>
      </c>
      <c r="FC49" s="12">
        <v>0</v>
      </c>
      <c r="FD49" s="12">
        <v>0</v>
      </c>
      <c r="FE49" s="12">
        <v>0</v>
      </c>
      <c r="FF49" s="13"/>
      <c r="FG49" s="12">
        <v>0</v>
      </c>
      <c r="FH49" s="12">
        <v>0</v>
      </c>
      <c r="FI49" s="12">
        <v>0</v>
      </c>
      <c r="FJ49" s="12">
        <v>0</v>
      </c>
      <c r="FK49" s="13"/>
      <c r="FL49" s="12">
        <v>0</v>
      </c>
      <c r="FM49" s="12">
        <v>0</v>
      </c>
      <c r="FN49" s="12">
        <v>0</v>
      </c>
      <c r="FO49" s="12">
        <v>0</v>
      </c>
      <c r="FP49" s="13"/>
      <c r="FQ49" s="12">
        <v>0</v>
      </c>
      <c r="FR49" s="12">
        <v>0</v>
      </c>
      <c r="FS49" s="12">
        <v>0</v>
      </c>
      <c r="FT49" s="12">
        <v>0</v>
      </c>
      <c r="FU49" s="13"/>
      <c r="FV49" s="12">
        <v>0</v>
      </c>
      <c r="FW49" s="12">
        <v>0</v>
      </c>
      <c r="FX49" s="12">
        <v>0</v>
      </c>
      <c r="FY49" s="12">
        <v>0</v>
      </c>
      <c r="FZ49" s="13"/>
      <c r="GA49" s="12">
        <v>0</v>
      </c>
      <c r="GB49" s="12">
        <v>0</v>
      </c>
      <c r="GC49" s="12">
        <v>0</v>
      </c>
      <c r="GD49" s="12">
        <v>0</v>
      </c>
      <c r="GE49" s="13"/>
      <c r="GF49" s="12">
        <v>0</v>
      </c>
      <c r="GG49" s="12">
        <v>0</v>
      </c>
      <c r="GH49" s="12">
        <v>0</v>
      </c>
      <c r="GI49" s="12">
        <v>0</v>
      </c>
      <c r="GJ49" s="13"/>
      <c r="GK49" s="12">
        <v>0</v>
      </c>
      <c r="GL49" s="12">
        <v>0</v>
      </c>
      <c r="GM49" s="12">
        <v>0</v>
      </c>
      <c r="GN49" s="12">
        <v>0</v>
      </c>
      <c r="GO49" s="13"/>
      <c r="GP49" s="12">
        <v>0</v>
      </c>
      <c r="GQ49" s="12">
        <v>0</v>
      </c>
      <c r="GR49" s="12">
        <v>0</v>
      </c>
      <c r="GS49" s="12">
        <v>0</v>
      </c>
      <c r="GT49" s="13"/>
      <c r="GU49" s="12">
        <v>0</v>
      </c>
      <c r="GV49" s="12">
        <v>0</v>
      </c>
      <c r="GW49" s="12">
        <v>0</v>
      </c>
      <c r="GX49" s="12">
        <v>0</v>
      </c>
      <c r="GY49" s="13"/>
      <c r="GZ49" s="12">
        <v>0</v>
      </c>
      <c r="HA49" s="12">
        <v>0</v>
      </c>
      <c r="HB49" s="12">
        <v>0</v>
      </c>
      <c r="HC49" s="12">
        <v>0</v>
      </c>
      <c r="HD49" s="13"/>
      <c r="HE49" s="12">
        <v>0</v>
      </c>
      <c r="HF49" s="12">
        <v>0</v>
      </c>
      <c r="HG49" s="12">
        <v>0</v>
      </c>
      <c r="HH49" s="12">
        <v>0</v>
      </c>
      <c r="HI49" s="13"/>
      <c r="HJ49" s="12">
        <v>0</v>
      </c>
      <c r="HK49" s="12">
        <v>0</v>
      </c>
      <c r="HL49" s="12">
        <v>0</v>
      </c>
      <c r="HM49" s="12">
        <v>0</v>
      </c>
      <c r="HN49" s="13"/>
      <c r="HO49" s="12">
        <v>0</v>
      </c>
      <c r="HP49" s="12">
        <v>0</v>
      </c>
      <c r="HQ49" s="12">
        <v>0</v>
      </c>
      <c r="HR49" s="12">
        <v>0</v>
      </c>
      <c r="HS49" s="13"/>
      <c r="HT49" s="12">
        <v>0</v>
      </c>
      <c r="HU49" s="12">
        <v>0</v>
      </c>
      <c r="HV49" s="12">
        <v>0</v>
      </c>
      <c r="HW49" s="12">
        <v>0</v>
      </c>
      <c r="HX49" s="13"/>
      <c r="HY49" s="12">
        <v>0</v>
      </c>
      <c r="HZ49" s="12">
        <v>0</v>
      </c>
      <c r="IA49" s="12">
        <v>0</v>
      </c>
      <c r="IB49" s="12">
        <v>0</v>
      </c>
      <c r="IC49" s="13"/>
      <c r="ID49" s="12">
        <v>0</v>
      </c>
      <c r="IE49" s="12">
        <v>0</v>
      </c>
      <c r="IF49" s="12">
        <v>0</v>
      </c>
      <c r="IG49" s="12">
        <v>0</v>
      </c>
      <c r="IH49" s="13"/>
      <c r="II49" s="12">
        <v>0</v>
      </c>
      <c r="IJ49" s="12">
        <v>0</v>
      </c>
      <c r="IK49" s="12">
        <v>0</v>
      </c>
      <c r="IL49" s="12">
        <v>0</v>
      </c>
      <c r="IM49" s="13"/>
      <c r="IN49" s="12">
        <v>0</v>
      </c>
      <c r="IO49" s="12">
        <v>0</v>
      </c>
      <c r="IP49" s="12">
        <v>0</v>
      </c>
      <c r="IQ49" s="12">
        <v>0</v>
      </c>
      <c r="IR49" s="13"/>
      <c r="IS49" s="12">
        <v>0</v>
      </c>
      <c r="IT49" s="12">
        <v>0</v>
      </c>
      <c r="IU49" s="12">
        <v>0</v>
      </c>
      <c r="IV49" s="12">
        <v>0</v>
      </c>
      <c r="IW49" s="13"/>
      <c r="IX49" s="12"/>
      <c r="IY49" s="12">
        <v>0</v>
      </c>
      <c r="IZ49" s="12">
        <v>0</v>
      </c>
      <c r="JA49" s="12">
        <v>0</v>
      </c>
      <c r="JB49" s="13"/>
      <c r="JC49" s="12">
        <v>0</v>
      </c>
      <c r="JD49" s="12">
        <v>0</v>
      </c>
      <c r="JE49" s="12">
        <v>0</v>
      </c>
      <c r="JF49" s="12">
        <v>0</v>
      </c>
      <c r="JG49" s="13"/>
      <c r="JH49" s="12"/>
      <c r="JI49" s="12">
        <v>0</v>
      </c>
      <c r="JJ49" s="12">
        <v>0</v>
      </c>
      <c r="JK49" s="12">
        <v>0</v>
      </c>
      <c r="JL49" s="13"/>
      <c r="JM49" s="12"/>
      <c r="JN49" s="12">
        <v>0</v>
      </c>
      <c r="JO49" s="12">
        <v>0</v>
      </c>
      <c r="JP49" s="12">
        <v>0</v>
      </c>
      <c r="JQ49" s="13"/>
      <c r="JR49" s="12"/>
      <c r="JS49" s="12">
        <v>0</v>
      </c>
      <c r="JT49" s="12">
        <v>0</v>
      </c>
      <c r="JU49" s="12">
        <v>0</v>
      </c>
      <c r="JV49" s="13"/>
      <c r="JW49" s="12"/>
      <c r="JX49" s="12">
        <v>0</v>
      </c>
      <c r="JY49" s="12">
        <v>0</v>
      </c>
      <c r="JZ49" s="12">
        <v>0</v>
      </c>
      <c r="KA49" s="13"/>
      <c r="KB49" s="12">
        <v>0</v>
      </c>
      <c r="KC49" s="12">
        <v>0</v>
      </c>
      <c r="KD49" s="12">
        <v>0</v>
      </c>
      <c r="KE49" s="12">
        <v>0</v>
      </c>
      <c r="KF49" s="13"/>
      <c r="KG49" s="12">
        <v>0</v>
      </c>
      <c r="KH49" s="12">
        <v>0</v>
      </c>
      <c r="KI49" s="12">
        <v>0</v>
      </c>
      <c r="KJ49" s="12">
        <v>0</v>
      </c>
      <c r="KK49" s="13"/>
      <c r="KL49" s="12">
        <v>0</v>
      </c>
      <c r="KM49" s="12">
        <v>0</v>
      </c>
      <c r="KN49" s="12">
        <v>0</v>
      </c>
      <c r="KO49" s="12">
        <v>0</v>
      </c>
      <c r="KP49" s="13"/>
      <c r="KQ49" s="12">
        <v>0</v>
      </c>
      <c r="KR49" s="12">
        <v>0</v>
      </c>
      <c r="KS49" s="12">
        <v>0</v>
      </c>
      <c r="KT49" s="12">
        <v>0</v>
      </c>
      <c r="KU49" s="13"/>
      <c r="KV49" s="12">
        <v>0</v>
      </c>
      <c r="KW49" s="89">
        <v>0</v>
      </c>
      <c r="KX49" s="12">
        <v>0</v>
      </c>
      <c r="KY49" s="12">
        <v>0</v>
      </c>
      <c r="KZ49" s="13"/>
      <c r="LA49" s="12">
        <v>0</v>
      </c>
      <c r="LB49" s="12">
        <v>0</v>
      </c>
      <c r="LC49" s="12">
        <v>0</v>
      </c>
      <c r="LD49" s="12">
        <v>0</v>
      </c>
      <c r="LE49" s="13"/>
      <c r="LF49" s="12">
        <v>0</v>
      </c>
      <c r="LG49" s="12">
        <v>0</v>
      </c>
      <c r="LH49" s="12">
        <v>0</v>
      </c>
      <c r="LI49" s="12">
        <v>0</v>
      </c>
      <c r="LJ49" s="13"/>
      <c r="LK49" s="12">
        <v>0</v>
      </c>
      <c r="LL49" s="12">
        <v>0</v>
      </c>
      <c r="LM49" s="12">
        <v>0</v>
      </c>
      <c r="LN49" s="12">
        <v>0</v>
      </c>
      <c r="LO49" s="13"/>
      <c r="LP49" s="12">
        <v>0</v>
      </c>
      <c r="LQ49" s="12">
        <v>0</v>
      </c>
      <c r="LR49" s="12">
        <v>0</v>
      </c>
      <c r="LS49" s="12">
        <v>0</v>
      </c>
      <c r="LT49" s="13"/>
      <c r="LU49" s="12">
        <v>7</v>
      </c>
      <c r="LV49" s="12">
        <v>210000</v>
      </c>
      <c r="LW49" s="12">
        <v>0</v>
      </c>
      <c r="LX49" s="12">
        <v>210000</v>
      </c>
      <c r="LY49" s="13"/>
      <c r="LZ49" s="12">
        <v>0</v>
      </c>
      <c r="MA49" s="12">
        <v>0</v>
      </c>
      <c r="MB49" s="12">
        <v>0</v>
      </c>
      <c r="MC49" s="12">
        <v>0</v>
      </c>
      <c r="MD49" s="13"/>
      <c r="ME49" s="12">
        <v>0</v>
      </c>
      <c r="MF49" s="12">
        <v>0</v>
      </c>
      <c r="MG49" s="12">
        <v>0</v>
      </c>
      <c r="MH49" s="12">
        <v>0</v>
      </c>
      <c r="MI49" s="13"/>
      <c r="MJ49" s="12">
        <v>0</v>
      </c>
      <c r="MK49" s="12">
        <v>0</v>
      </c>
      <c r="ML49" s="12">
        <v>0</v>
      </c>
      <c r="MM49" s="12">
        <v>0</v>
      </c>
      <c r="MN49" s="13"/>
      <c r="MO49" s="12">
        <v>0</v>
      </c>
      <c r="MP49" s="12">
        <v>0</v>
      </c>
      <c r="MQ49" s="12">
        <v>0</v>
      </c>
      <c r="MR49" s="12">
        <v>0</v>
      </c>
      <c r="MS49" s="13"/>
      <c r="MT49" s="12">
        <v>0</v>
      </c>
      <c r="MU49" s="12">
        <v>0</v>
      </c>
      <c r="MV49" s="12">
        <v>0</v>
      </c>
      <c r="MW49" s="12">
        <v>0</v>
      </c>
      <c r="MX49" s="13"/>
      <c r="MY49" s="12">
        <v>0</v>
      </c>
      <c r="MZ49" s="12">
        <v>0</v>
      </c>
      <c r="NA49" s="12">
        <v>0</v>
      </c>
      <c r="NB49" s="12">
        <v>0</v>
      </c>
      <c r="NC49" s="13"/>
      <c r="ND49" s="12">
        <v>0</v>
      </c>
      <c r="NE49" s="12">
        <v>0</v>
      </c>
      <c r="NF49" s="12">
        <v>0</v>
      </c>
      <c r="NG49" s="12">
        <v>0</v>
      </c>
      <c r="NH49" s="13"/>
      <c r="NI49" s="12">
        <v>0</v>
      </c>
      <c r="NJ49" s="12">
        <v>0</v>
      </c>
      <c r="NK49" s="12">
        <v>0</v>
      </c>
      <c r="NL49" s="12">
        <v>0</v>
      </c>
      <c r="NM49" s="13"/>
      <c r="NN49" s="12">
        <v>0</v>
      </c>
      <c r="NO49" s="12">
        <v>0</v>
      </c>
      <c r="NP49" s="12">
        <v>0</v>
      </c>
      <c r="NQ49" s="12">
        <v>0</v>
      </c>
      <c r="NR49" s="13"/>
      <c r="NS49" s="12">
        <v>0</v>
      </c>
      <c r="NT49" s="12">
        <v>0</v>
      </c>
      <c r="NU49" s="12">
        <v>0</v>
      </c>
      <c r="NV49" s="12">
        <v>0</v>
      </c>
      <c r="NW49" s="13"/>
      <c r="NX49" s="12">
        <v>0</v>
      </c>
      <c r="NY49" s="12">
        <v>0</v>
      </c>
      <c r="NZ49" s="12">
        <v>0</v>
      </c>
      <c r="OA49" s="12">
        <v>0</v>
      </c>
      <c r="OB49" s="13"/>
      <c r="OC49" s="12">
        <v>0</v>
      </c>
      <c r="OD49" s="12">
        <v>0</v>
      </c>
      <c r="OE49" s="12">
        <v>0</v>
      </c>
      <c r="OF49" s="12">
        <v>0</v>
      </c>
      <c r="OG49" s="13"/>
      <c r="OH49" s="12">
        <v>0</v>
      </c>
      <c r="OI49" s="12">
        <v>0</v>
      </c>
      <c r="OJ49" s="12">
        <v>0</v>
      </c>
      <c r="OK49" s="12">
        <v>0</v>
      </c>
      <c r="OL49" s="13"/>
      <c r="OM49" s="12">
        <v>0</v>
      </c>
      <c r="ON49" s="12">
        <v>0</v>
      </c>
      <c r="OO49" s="12">
        <v>0</v>
      </c>
      <c r="OP49" s="12">
        <v>0</v>
      </c>
      <c r="OQ49" s="13"/>
      <c r="OR49" s="12">
        <v>0</v>
      </c>
      <c r="OS49" s="12">
        <v>0</v>
      </c>
      <c r="OT49" s="12">
        <v>0</v>
      </c>
      <c r="OU49" s="12">
        <v>0</v>
      </c>
      <c r="OV49" s="13"/>
      <c r="OW49" s="12">
        <v>0</v>
      </c>
      <c r="OX49" s="12">
        <v>0</v>
      </c>
      <c r="OY49" s="12">
        <v>0</v>
      </c>
      <c r="OZ49" s="12">
        <v>0</v>
      </c>
      <c r="PA49" s="13"/>
      <c r="PB49" s="12">
        <v>0</v>
      </c>
      <c r="PC49" s="12">
        <v>0</v>
      </c>
      <c r="PD49" s="12">
        <v>0</v>
      </c>
      <c r="PE49" s="12">
        <v>0</v>
      </c>
      <c r="PF49" s="13"/>
      <c r="PG49" s="12">
        <v>0</v>
      </c>
      <c r="PH49" s="12">
        <v>0</v>
      </c>
      <c r="PI49" s="12">
        <v>0</v>
      </c>
      <c r="PJ49" s="12">
        <v>0</v>
      </c>
      <c r="PK49" s="13"/>
      <c r="PL49" s="12">
        <v>0</v>
      </c>
      <c r="PM49" s="12">
        <v>0</v>
      </c>
      <c r="PN49" s="12">
        <v>0</v>
      </c>
      <c r="PO49" s="12">
        <v>0</v>
      </c>
      <c r="PP49" s="13"/>
      <c r="PQ49" s="12">
        <v>0</v>
      </c>
      <c r="PR49" s="12">
        <v>0</v>
      </c>
      <c r="PS49" s="12">
        <v>0</v>
      </c>
      <c r="PT49" s="12">
        <v>0</v>
      </c>
      <c r="PU49" s="13"/>
      <c r="PV49" s="12">
        <v>0</v>
      </c>
      <c r="PW49" s="12">
        <v>0</v>
      </c>
      <c r="PX49" s="12">
        <v>0</v>
      </c>
      <c r="PY49" s="12">
        <v>0</v>
      </c>
      <c r="PZ49" s="13"/>
      <c r="QA49" s="12">
        <v>0</v>
      </c>
      <c r="QB49" s="12">
        <v>0</v>
      </c>
      <c r="QC49" s="12">
        <v>0</v>
      </c>
      <c r="QD49" s="12">
        <v>0</v>
      </c>
      <c r="QE49" s="13"/>
      <c r="QF49" s="12">
        <v>0</v>
      </c>
      <c r="QG49" s="12">
        <v>0</v>
      </c>
      <c r="QH49" s="12">
        <v>0</v>
      </c>
      <c r="QI49" s="12">
        <v>0</v>
      </c>
      <c r="QJ49" s="13"/>
      <c r="QK49" s="12">
        <v>0</v>
      </c>
      <c r="QL49" s="12">
        <v>0</v>
      </c>
      <c r="QM49" s="12">
        <v>0</v>
      </c>
      <c r="QN49" s="12">
        <v>0</v>
      </c>
      <c r="QO49" s="13"/>
      <c r="QP49" s="12">
        <v>0</v>
      </c>
      <c r="QQ49" s="12">
        <v>0</v>
      </c>
      <c r="QR49" s="12">
        <v>0</v>
      </c>
      <c r="QS49" s="12">
        <v>0</v>
      </c>
      <c r="QT49" s="13"/>
      <c r="QU49" s="12">
        <v>0</v>
      </c>
      <c r="QV49" s="12">
        <v>0</v>
      </c>
      <c r="QW49" s="12">
        <v>0</v>
      </c>
      <c r="QX49" s="12">
        <v>0</v>
      </c>
      <c r="QY49" s="13"/>
      <c r="QZ49" s="12">
        <v>0</v>
      </c>
      <c r="RA49" s="12">
        <v>0</v>
      </c>
      <c r="RB49" s="12">
        <v>0</v>
      </c>
      <c r="RC49" s="12">
        <v>0</v>
      </c>
      <c r="RD49" s="13"/>
      <c r="RE49" s="12">
        <v>0</v>
      </c>
      <c r="RF49" s="12">
        <v>0</v>
      </c>
      <c r="RG49" s="12">
        <v>0</v>
      </c>
      <c r="RH49" s="12">
        <v>0</v>
      </c>
      <c r="RI49" s="13"/>
      <c r="RJ49" s="12">
        <v>0</v>
      </c>
      <c r="RK49" s="12">
        <v>0</v>
      </c>
      <c r="RL49" s="12">
        <v>0</v>
      </c>
      <c r="RM49" s="12">
        <v>0</v>
      </c>
      <c r="RN49" s="13"/>
      <c r="RO49" s="12">
        <v>0</v>
      </c>
      <c r="RP49" s="12">
        <v>0</v>
      </c>
      <c r="RQ49" s="12">
        <v>0</v>
      </c>
      <c r="RR49" s="12">
        <v>0</v>
      </c>
      <c r="RS49" s="13"/>
      <c r="RT49" s="12">
        <v>0</v>
      </c>
      <c r="RU49" s="12">
        <v>0</v>
      </c>
      <c r="RV49" s="12">
        <v>0</v>
      </c>
      <c r="RW49" s="12">
        <v>0</v>
      </c>
      <c r="RX49" s="13"/>
      <c r="RY49" s="12">
        <v>0</v>
      </c>
      <c r="RZ49" s="12">
        <v>0</v>
      </c>
      <c r="SA49" s="12">
        <v>0</v>
      </c>
      <c r="SB49" s="12">
        <v>0</v>
      </c>
      <c r="SC49" s="13"/>
      <c r="SD49" s="12">
        <v>0</v>
      </c>
      <c r="SE49" s="12">
        <v>0</v>
      </c>
      <c r="SF49" s="12">
        <v>0</v>
      </c>
      <c r="SG49" s="12">
        <v>0</v>
      </c>
      <c r="SH49" s="13"/>
      <c r="SI49" s="12">
        <v>0</v>
      </c>
      <c r="SJ49" s="12">
        <v>0</v>
      </c>
      <c r="SK49" s="12">
        <v>0</v>
      </c>
      <c r="SL49" s="12">
        <v>0</v>
      </c>
      <c r="SM49" s="13"/>
      <c r="SN49" s="12">
        <v>0</v>
      </c>
      <c r="SO49" s="12">
        <v>0</v>
      </c>
      <c r="SP49" s="12">
        <v>0</v>
      </c>
      <c r="SQ49" s="12">
        <v>0</v>
      </c>
      <c r="SR49" s="13"/>
      <c r="SS49" s="12">
        <v>0</v>
      </c>
      <c r="ST49" s="12">
        <v>0</v>
      </c>
      <c r="SU49" s="12">
        <v>0</v>
      </c>
      <c r="SV49" s="12">
        <v>0</v>
      </c>
      <c r="SW49" s="13"/>
      <c r="SX49" s="12">
        <v>0</v>
      </c>
      <c r="SY49" s="12">
        <v>0</v>
      </c>
      <c r="SZ49" s="12">
        <v>0</v>
      </c>
      <c r="TA49" s="12">
        <v>0</v>
      </c>
      <c r="TB49" s="13"/>
      <c r="TC49" s="12">
        <v>0</v>
      </c>
      <c r="TD49" s="12">
        <v>0</v>
      </c>
      <c r="TE49" s="12">
        <v>0</v>
      </c>
      <c r="TF49" s="12">
        <v>0</v>
      </c>
      <c r="TG49" s="13"/>
      <c r="TH49" s="12">
        <v>0</v>
      </c>
      <c r="TI49" s="12">
        <v>0</v>
      </c>
      <c r="TJ49" s="12">
        <v>0</v>
      </c>
      <c r="TK49" s="12">
        <v>0</v>
      </c>
      <c r="TL49" s="13"/>
      <c r="TM49" s="12">
        <v>0</v>
      </c>
      <c r="TN49" s="12">
        <v>0</v>
      </c>
      <c r="TO49" s="12">
        <v>0</v>
      </c>
      <c r="TP49" s="12">
        <v>0</v>
      </c>
      <c r="TQ49" s="13"/>
      <c r="TR49" s="12">
        <v>0</v>
      </c>
      <c r="TS49" s="12">
        <v>0</v>
      </c>
      <c r="TT49" s="12">
        <v>0</v>
      </c>
      <c r="TU49" s="12">
        <v>0</v>
      </c>
      <c r="TV49" s="13"/>
      <c r="TW49" s="12">
        <v>0</v>
      </c>
      <c r="TX49" s="12">
        <v>0</v>
      </c>
      <c r="TY49" s="12">
        <v>0</v>
      </c>
      <c r="TZ49" s="12">
        <v>0</v>
      </c>
      <c r="UA49" s="13"/>
      <c r="UB49" s="12">
        <v>0</v>
      </c>
      <c r="UC49" s="12">
        <v>0</v>
      </c>
      <c r="UD49" s="12">
        <v>0</v>
      </c>
      <c r="UE49" s="12">
        <v>0</v>
      </c>
      <c r="UF49" s="13"/>
      <c r="UG49" s="12">
        <v>0</v>
      </c>
      <c r="UH49" s="12">
        <v>0</v>
      </c>
      <c r="UI49" s="12">
        <v>0</v>
      </c>
      <c r="UJ49" s="12">
        <v>0</v>
      </c>
      <c r="UK49" s="13"/>
      <c r="UL49" s="12">
        <v>0</v>
      </c>
      <c r="UM49" s="12">
        <v>0</v>
      </c>
      <c r="UN49" s="12">
        <v>0</v>
      </c>
      <c r="UO49" s="12">
        <v>0</v>
      </c>
      <c r="UP49" s="13"/>
      <c r="UQ49" s="12">
        <v>0</v>
      </c>
      <c r="UR49" s="12">
        <v>0</v>
      </c>
      <c r="US49" s="12">
        <v>0</v>
      </c>
      <c r="UT49" s="12">
        <v>0</v>
      </c>
      <c r="UU49" s="13"/>
      <c r="UV49" s="12">
        <v>0</v>
      </c>
      <c r="UW49" s="12">
        <v>0</v>
      </c>
      <c r="UX49" s="12">
        <v>0</v>
      </c>
      <c r="UY49" s="12">
        <v>0</v>
      </c>
      <c r="UZ49" s="13"/>
      <c r="VA49" s="12">
        <v>0</v>
      </c>
      <c r="VB49" s="12">
        <v>0</v>
      </c>
      <c r="VC49" s="12">
        <v>0</v>
      </c>
      <c r="VD49" s="12">
        <v>0</v>
      </c>
      <c r="VE49" s="13"/>
      <c r="VF49" s="12">
        <v>0</v>
      </c>
      <c r="VG49" s="12">
        <v>0</v>
      </c>
      <c r="VH49" s="12">
        <v>0</v>
      </c>
      <c r="VI49" s="12">
        <v>0</v>
      </c>
      <c r="VJ49" s="13"/>
      <c r="VK49" s="12">
        <v>0</v>
      </c>
      <c r="VL49" s="12">
        <v>280400</v>
      </c>
      <c r="VM49" s="12">
        <v>0</v>
      </c>
      <c r="VN49" s="12">
        <v>280400</v>
      </c>
      <c r="VO49" s="13"/>
    </row>
    <row r="50" spans="1:587" ht="16.5" hidden="1">
      <c r="A50" s="10">
        <v>44</v>
      </c>
      <c r="B50" s="11" t="s">
        <v>60</v>
      </c>
      <c r="C50" s="12">
        <v>0</v>
      </c>
      <c r="D50" s="12">
        <v>0</v>
      </c>
      <c r="E50" s="12">
        <v>0</v>
      </c>
      <c r="F50" s="12">
        <v>0</v>
      </c>
      <c r="G50" s="13"/>
      <c r="H50" s="12">
        <v>0</v>
      </c>
      <c r="I50" s="12">
        <v>0</v>
      </c>
      <c r="J50" s="12">
        <v>0</v>
      </c>
      <c r="K50" s="12">
        <v>0</v>
      </c>
      <c r="L50" s="13"/>
      <c r="M50" s="12">
        <v>0</v>
      </c>
      <c r="N50" s="12">
        <v>0</v>
      </c>
      <c r="O50" s="12">
        <v>0</v>
      </c>
      <c r="P50" s="12">
        <v>0</v>
      </c>
      <c r="Q50" s="13"/>
      <c r="R50" s="12">
        <v>0</v>
      </c>
      <c r="S50" s="12">
        <v>0</v>
      </c>
      <c r="T50" s="12">
        <v>0</v>
      </c>
      <c r="U50" s="12">
        <v>0</v>
      </c>
      <c r="V50" s="13"/>
      <c r="W50" s="12">
        <v>0</v>
      </c>
      <c r="X50" s="12">
        <v>0</v>
      </c>
      <c r="Y50" s="12">
        <v>0</v>
      </c>
      <c r="Z50" s="12">
        <v>0</v>
      </c>
      <c r="AA50" s="13"/>
      <c r="AB50" s="12">
        <v>0</v>
      </c>
      <c r="AC50" s="12">
        <v>0</v>
      </c>
      <c r="AD50" s="12">
        <v>0</v>
      </c>
      <c r="AE50" s="12">
        <v>0</v>
      </c>
      <c r="AF50" s="13"/>
      <c r="AG50" s="12">
        <v>0</v>
      </c>
      <c r="AH50" s="12">
        <v>0</v>
      </c>
      <c r="AI50" s="12">
        <v>0</v>
      </c>
      <c r="AJ50" s="12">
        <v>0</v>
      </c>
      <c r="AK50" s="13"/>
      <c r="AL50" s="12">
        <v>6</v>
      </c>
      <c r="AM50" s="12">
        <v>12000</v>
      </c>
      <c r="AN50" s="12">
        <v>0</v>
      </c>
      <c r="AO50" s="12">
        <v>12000</v>
      </c>
      <c r="AP50" s="13"/>
      <c r="AQ50" s="12">
        <v>0</v>
      </c>
      <c r="AR50" s="12">
        <v>0</v>
      </c>
      <c r="AS50" s="12">
        <v>0</v>
      </c>
      <c r="AT50" s="12">
        <v>0</v>
      </c>
      <c r="AU50" s="13"/>
      <c r="AV50" s="12">
        <v>0</v>
      </c>
      <c r="AW50" s="12">
        <v>0</v>
      </c>
      <c r="AX50" s="12">
        <v>0</v>
      </c>
      <c r="AY50" s="12">
        <v>0</v>
      </c>
      <c r="AZ50" s="13"/>
      <c r="BA50" s="12">
        <v>0</v>
      </c>
      <c r="BB50" s="12">
        <v>0</v>
      </c>
      <c r="BC50" s="12">
        <v>0</v>
      </c>
      <c r="BD50" s="12">
        <v>0</v>
      </c>
      <c r="BE50" s="13"/>
      <c r="BF50" s="12">
        <v>73</v>
      </c>
      <c r="BG50" s="12">
        <v>58400</v>
      </c>
      <c r="BH50" s="12">
        <v>0</v>
      </c>
      <c r="BI50" s="12">
        <v>58400</v>
      </c>
      <c r="BJ50" s="13"/>
      <c r="BK50" s="12">
        <v>0</v>
      </c>
      <c r="BL50" s="12">
        <v>0</v>
      </c>
      <c r="BM50" s="12">
        <v>0</v>
      </c>
      <c r="BN50" s="12">
        <v>0</v>
      </c>
      <c r="BO50" s="13"/>
      <c r="BP50" s="12">
        <v>0</v>
      </c>
      <c r="BQ50" s="12">
        <v>0</v>
      </c>
      <c r="BR50" s="12">
        <v>0</v>
      </c>
      <c r="BS50" s="12">
        <v>0</v>
      </c>
      <c r="BT50" s="13"/>
      <c r="BU50" s="12">
        <v>0</v>
      </c>
      <c r="BV50" s="12">
        <v>0</v>
      </c>
      <c r="BW50" s="12">
        <v>0</v>
      </c>
      <c r="BX50" s="12">
        <v>0</v>
      </c>
      <c r="BY50" s="13"/>
      <c r="BZ50" s="12">
        <v>0</v>
      </c>
      <c r="CA50" s="12">
        <v>0</v>
      </c>
      <c r="CB50" s="12">
        <v>0</v>
      </c>
      <c r="CC50" s="12">
        <v>0</v>
      </c>
      <c r="CD50" s="13"/>
      <c r="CE50" s="12">
        <v>0</v>
      </c>
      <c r="CF50" s="12">
        <v>0</v>
      </c>
      <c r="CG50" s="12">
        <v>0</v>
      </c>
      <c r="CH50" s="12">
        <v>0</v>
      </c>
      <c r="CI50" s="13"/>
      <c r="CJ50" s="12">
        <v>0</v>
      </c>
      <c r="CK50" s="12">
        <v>0</v>
      </c>
      <c r="CL50" s="12">
        <v>0</v>
      </c>
      <c r="CM50" s="12">
        <v>0</v>
      </c>
      <c r="CN50" s="13"/>
      <c r="CO50" s="12">
        <v>0</v>
      </c>
      <c r="CP50" s="12">
        <v>0</v>
      </c>
      <c r="CQ50" s="12">
        <v>0</v>
      </c>
      <c r="CR50" s="12">
        <v>0</v>
      </c>
      <c r="CS50" s="13"/>
      <c r="CT50" s="12">
        <v>0</v>
      </c>
      <c r="CU50" s="12">
        <v>0</v>
      </c>
      <c r="CV50" s="12">
        <v>0</v>
      </c>
      <c r="CW50" s="12">
        <v>0</v>
      </c>
      <c r="CX50" s="13"/>
      <c r="CY50" s="12">
        <v>0</v>
      </c>
      <c r="CZ50" s="12">
        <v>0</v>
      </c>
      <c r="DA50" s="12">
        <v>0</v>
      </c>
      <c r="DB50" s="12">
        <v>0</v>
      </c>
      <c r="DC50" s="13"/>
      <c r="DD50" s="12">
        <v>0</v>
      </c>
      <c r="DE50" s="12">
        <v>0</v>
      </c>
      <c r="DF50" s="12">
        <v>0</v>
      </c>
      <c r="DG50" s="12">
        <v>0</v>
      </c>
      <c r="DH50" s="13"/>
      <c r="DI50" s="12">
        <v>0</v>
      </c>
      <c r="DJ50" s="12">
        <v>0</v>
      </c>
      <c r="DK50" s="12">
        <v>0</v>
      </c>
      <c r="DL50" s="12">
        <v>0</v>
      </c>
      <c r="DM50" s="13"/>
      <c r="DN50" s="12">
        <v>0</v>
      </c>
      <c r="DO50" s="12">
        <v>0</v>
      </c>
      <c r="DP50" s="12">
        <v>0</v>
      </c>
      <c r="DQ50" s="12">
        <v>0</v>
      </c>
      <c r="DR50" s="13"/>
      <c r="DS50" s="12">
        <v>0</v>
      </c>
      <c r="DT50" s="12">
        <v>0</v>
      </c>
      <c r="DU50" s="12">
        <v>0</v>
      </c>
      <c r="DV50" s="12">
        <v>0</v>
      </c>
      <c r="DW50" s="13"/>
      <c r="DX50" s="12">
        <v>0</v>
      </c>
      <c r="DY50" s="12">
        <v>0</v>
      </c>
      <c r="DZ50" s="12">
        <v>0</v>
      </c>
      <c r="EA50" s="12">
        <v>0</v>
      </c>
      <c r="EB50" s="13"/>
      <c r="EC50" s="12">
        <v>0</v>
      </c>
      <c r="ED50" s="12">
        <v>0</v>
      </c>
      <c r="EE50" s="12">
        <v>0</v>
      </c>
      <c r="EF50" s="12">
        <v>0</v>
      </c>
      <c r="EG50" s="13"/>
      <c r="EH50" s="12">
        <v>0</v>
      </c>
      <c r="EI50" s="12">
        <v>0</v>
      </c>
      <c r="EJ50" s="12">
        <v>0</v>
      </c>
      <c r="EK50" s="12">
        <v>0</v>
      </c>
      <c r="EL50" s="13"/>
      <c r="EM50" s="12">
        <v>0</v>
      </c>
      <c r="EN50" s="12">
        <v>0</v>
      </c>
      <c r="EO50" s="12">
        <v>0</v>
      </c>
      <c r="EP50" s="12">
        <v>0</v>
      </c>
      <c r="EQ50" s="13"/>
      <c r="ER50" s="12">
        <v>0</v>
      </c>
      <c r="ES50" s="12">
        <v>0</v>
      </c>
      <c r="ET50" s="12">
        <v>0</v>
      </c>
      <c r="EU50" s="12">
        <v>0</v>
      </c>
      <c r="EV50" s="13"/>
      <c r="EW50" s="12">
        <v>0</v>
      </c>
      <c r="EX50" s="12">
        <v>0</v>
      </c>
      <c r="EY50" s="12">
        <v>0</v>
      </c>
      <c r="EZ50" s="12">
        <v>0</v>
      </c>
      <c r="FA50" s="13"/>
      <c r="FB50" s="12">
        <v>0</v>
      </c>
      <c r="FC50" s="12">
        <v>0</v>
      </c>
      <c r="FD50" s="12">
        <v>0</v>
      </c>
      <c r="FE50" s="12">
        <v>0</v>
      </c>
      <c r="FF50" s="13"/>
      <c r="FG50" s="12">
        <v>0</v>
      </c>
      <c r="FH50" s="12">
        <v>0</v>
      </c>
      <c r="FI50" s="12">
        <v>0</v>
      </c>
      <c r="FJ50" s="12">
        <v>0</v>
      </c>
      <c r="FK50" s="13"/>
      <c r="FL50" s="12">
        <v>0</v>
      </c>
      <c r="FM50" s="12">
        <v>0</v>
      </c>
      <c r="FN50" s="12">
        <v>0</v>
      </c>
      <c r="FO50" s="12">
        <v>0</v>
      </c>
      <c r="FP50" s="13"/>
      <c r="FQ50" s="12">
        <v>0</v>
      </c>
      <c r="FR50" s="12">
        <v>0</v>
      </c>
      <c r="FS50" s="12">
        <v>0</v>
      </c>
      <c r="FT50" s="12">
        <v>0</v>
      </c>
      <c r="FU50" s="13"/>
      <c r="FV50" s="12">
        <v>0</v>
      </c>
      <c r="FW50" s="12">
        <v>0</v>
      </c>
      <c r="FX50" s="12">
        <v>0</v>
      </c>
      <c r="FY50" s="12">
        <v>0</v>
      </c>
      <c r="FZ50" s="13"/>
      <c r="GA50" s="12">
        <v>0</v>
      </c>
      <c r="GB50" s="12">
        <v>0</v>
      </c>
      <c r="GC50" s="12">
        <v>0</v>
      </c>
      <c r="GD50" s="12">
        <v>0</v>
      </c>
      <c r="GE50" s="13"/>
      <c r="GF50" s="12">
        <v>0</v>
      </c>
      <c r="GG50" s="12">
        <v>0</v>
      </c>
      <c r="GH50" s="12">
        <v>0</v>
      </c>
      <c r="GI50" s="12">
        <v>0</v>
      </c>
      <c r="GJ50" s="13"/>
      <c r="GK50" s="12">
        <v>0</v>
      </c>
      <c r="GL50" s="12">
        <v>0</v>
      </c>
      <c r="GM50" s="12">
        <v>0</v>
      </c>
      <c r="GN50" s="12">
        <v>0</v>
      </c>
      <c r="GO50" s="13"/>
      <c r="GP50" s="12">
        <v>0</v>
      </c>
      <c r="GQ50" s="12">
        <v>0</v>
      </c>
      <c r="GR50" s="12">
        <v>0</v>
      </c>
      <c r="GS50" s="12">
        <v>0</v>
      </c>
      <c r="GT50" s="13"/>
      <c r="GU50" s="12">
        <v>0</v>
      </c>
      <c r="GV50" s="12">
        <v>0</v>
      </c>
      <c r="GW50" s="12">
        <v>0</v>
      </c>
      <c r="GX50" s="12">
        <v>0</v>
      </c>
      <c r="GY50" s="13"/>
      <c r="GZ50" s="12">
        <v>0</v>
      </c>
      <c r="HA50" s="12">
        <v>0</v>
      </c>
      <c r="HB50" s="12">
        <v>0</v>
      </c>
      <c r="HC50" s="12">
        <v>0</v>
      </c>
      <c r="HD50" s="13"/>
      <c r="HE50" s="12">
        <v>0</v>
      </c>
      <c r="HF50" s="12">
        <v>0</v>
      </c>
      <c r="HG50" s="12">
        <v>0</v>
      </c>
      <c r="HH50" s="12">
        <v>0</v>
      </c>
      <c r="HI50" s="13"/>
      <c r="HJ50" s="12">
        <v>0</v>
      </c>
      <c r="HK50" s="12">
        <v>0</v>
      </c>
      <c r="HL50" s="12">
        <v>0</v>
      </c>
      <c r="HM50" s="12">
        <v>0</v>
      </c>
      <c r="HN50" s="13"/>
      <c r="HO50" s="12">
        <v>0</v>
      </c>
      <c r="HP50" s="12">
        <v>0</v>
      </c>
      <c r="HQ50" s="12">
        <v>0</v>
      </c>
      <c r="HR50" s="12">
        <v>0</v>
      </c>
      <c r="HS50" s="13"/>
      <c r="HT50" s="12">
        <v>0</v>
      </c>
      <c r="HU50" s="12">
        <v>0</v>
      </c>
      <c r="HV50" s="12">
        <v>0</v>
      </c>
      <c r="HW50" s="12">
        <v>0</v>
      </c>
      <c r="HX50" s="13"/>
      <c r="HY50" s="12">
        <v>0</v>
      </c>
      <c r="HZ50" s="12">
        <v>0</v>
      </c>
      <c r="IA50" s="12">
        <v>0</v>
      </c>
      <c r="IB50" s="12">
        <v>0</v>
      </c>
      <c r="IC50" s="13"/>
      <c r="ID50" s="12">
        <v>0</v>
      </c>
      <c r="IE50" s="12">
        <v>0</v>
      </c>
      <c r="IF50" s="12">
        <v>0</v>
      </c>
      <c r="IG50" s="12">
        <v>0</v>
      </c>
      <c r="IH50" s="13"/>
      <c r="II50" s="12">
        <v>0</v>
      </c>
      <c r="IJ50" s="12">
        <v>0</v>
      </c>
      <c r="IK50" s="12">
        <v>0</v>
      </c>
      <c r="IL50" s="12">
        <v>0</v>
      </c>
      <c r="IM50" s="13"/>
      <c r="IN50" s="12">
        <v>0</v>
      </c>
      <c r="IO50" s="12">
        <v>0</v>
      </c>
      <c r="IP50" s="12">
        <v>0</v>
      </c>
      <c r="IQ50" s="12">
        <v>0</v>
      </c>
      <c r="IR50" s="13"/>
      <c r="IS50" s="12">
        <v>0</v>
      </c>
      <c r="IT50" s="12">
        <v>0</v>
      </c>
      <c r="IU50" s="12">
        <v>0</v>
      </c>
      <c r="IV50" s="12">
        <v>0</v>
      </c>
      <c r="IW50" s="13"/>
      <c r="IX50" s="12"/>
      <c r="IY50" s="12">
        <v>0</v>
      </c>
      <c r="IZ50" s="12">
        <v>0</v>
      </c>
      <c r="JA50" s="12">
        <v>0</v>
      </c>
      <c r="JB50" s="13"/>
      <c r="JC50" s="12">
        <v>0</v>
      </c>
      <c r="JD50" s="12">
        <v>0</v>
      </c>
      <c r="JE50" s="12">
        <v>0</v>
      </c>
      <c r="JF50" s="12">
        <v>0</v>
      </c>
      <c r="JG50" s="13"/>
      <c r="JH50" s="12"/>
      <c r="JI50" s="12">
        <v>0</v>
      </c>
      <c r="JJ50" s="12">
        <v>0</v>
      </c>
      <c r="JK50" s="12">
        <v>0</v>
      </c>
      <c r="JL50" s="13"/>
      <c r="JM50" s="12"/>
      <c r="JN50" s="12">
        <v>0</v>
      </c>
      <c r="JO50" s="12">
        <v>0</v>
      </c>
      <c r="JP50" s="12">
        <v>0</v>
      </c>
      <c r="JQ50" s="13"/>
      <c r="JR50" s="12"/>
      <c r="JS50" s="12">
        <v>0</v>
      </c>
      <c r="JT50" s="12">
        <v>0</v>
      </c>
      <c r="JU50" s="12">
        <v>0</v>
      </c>
      <c r="JV50" s="13"/>
      <c r="JW50" s="12"/>
      <c r="JX50" s="12">
        <v>0</v>
      </c>
      <c r="JY50" s="12">
        <v>0</v>
      </c>
      <c r="JZ50" s="12">
        <v>0</v>
      </c>
      <c r="KA50" s="13"/>
      <c r="KB50" s="12">
        <v>0</v>
      </c>
      <c r="KC50" s="12">
        <v>0</v>
      </c>
      <c r="KD50" s="12">
        <v>0</v>
      </c>
      <c r="KE50" s="12">
        <v>0</v>
      </c>
      <c r="KF50" s="13"/>
      <c r="KG50" s="12">
        <v>0</v>
      </c>
      <c r="KH50" s="12">
        <v>0</v>
      </c>
      <c r="KI50" s="12">
        <v>0</v>
      </c>
      <c r="KJ50" s="12">
        <v>0</v>
      </c>
      <c r="KK50" s="13"/>
      <c r="KL50" s="12">
        <v>0</v>
      </c>
      <c r="KM50" s="12">
        <v>0</v>
      </c>
      <c r="KN50" s="12">
        <v>0</v>
      </c>
      <c r="KO50" s="12">
        <v>0</v>
      </c>
      <c r="KP50" s="13"/>
      <c r="KQ50" s="12">
        <v>0</v>
      </c>
      <c r="KR50" s="12">
        <v>0</v>
      </c>
      <c r="KS50" s="12">
        <v>0</v>
      </c>
      <c r="KT50" s="12">
        <v>0</v>
      </c>
      <c r="KU50" s="13"/>
      <c r="KV50" s="12">
        <v>0</v>
      </c>
      <c r="KW50" s="89">
        <v>0</v>
      </c>
      <c r="KX50" s="12">
        <v>0</v>
      </c>
      <c r="KY50" s="12">
        <v>0</v>
      </c>
      <c r="KZ50" s="13"/>
      <c r="LA50" s="12">
        <v>0</v>
      </c>
      <c r="LB50" s="12">
        <v>0</v>
      </c>
      <c r="LC50" s="12">
        <v>0</v>
      </c>
      <c r="LD50" s="12">
        <v>0</v>
      </c>
      <c r="LE50" s="13"/>
      <c r="LF50" s="12">
        <v>0</v>
      </c>
      <c r="LG50" s="12">
        <v>0</v>
      </c>
      <c r="LH50" s="12">
        <v>0</v>
      </c>
      <c r="LI50" s="12">
        <v>0</v>
      </c>
      <c r="LJ50" s="13"/>
      <c r="LK50" s="12">
        <v>0</v>
      </c>
      <c r="LL50" s="12">
        <v>0</v>
      </c>
      <c r="LM50" s="12">
        <v>0</v>
      </c>
      <c r="LN50" s="12">
        <v>0</v>
      </c>
      <c r="LO50" s="13"/>
      <c r="LP50" s="12">
        <v>0</v>
      </c>
      <c r="LQ50" s="12">
        <v>0</v>
      </c>
      <c r="LR50" s="12">
        <v>0</v>
      </c>
      <c r="LS50" s="12">
        <v>0</v>
      </c>
      <c r="LT50" s="13"/>
      <c r="LU50" s="12">
        <v>7</v>
      </c>
      <c r="LV50" s="12">
        <v>210000</v>
      </c>
      <c r="LW50" s="12">
        <v>0</v>
      </c>
      <c r="LX50" s="12">
        <v>210000</v>
      </c>
      <c r="LY50" s="13"/>
      <c r="LZ50" s="12">
        <v>0</v>
      </c>
      <c r="MA50" s="12">
        <v>0</v>
      </c>
      <c r="MB50" s="12">
        <v>0</v>
      </c>
      <c r="MC50" s="12">
        <v>0</v>
      </c>
      <c r="MD50" s="13"/>
      <c r="ME50" s="12">
        <v>0</v>
      </c>
      <c r="MF50" s="12">
        <v>0</v>
      </c>
      <c r="MG50" s="12">
        <v>0</v>
      </c>
      <c r="MH50" s="12">
        <v>0</v>
      </c>
      <c r="MI50" s="13"/>
      <c r="MJ50" s="12">
        <v>0</v>
      </c>
      <c r="MK50" s="12">
        <v>0</v>
      </c>
      <c r="ML50" s="12">
        <v>0</v>
      </c>
      <c r="MM50" s="12">
        <v>0</v>
      </c>
      <c r="MN50" s="13"/>
      <c r="MO50" s="12">
        <v>0</v>
      </c>
      <c r="MP50" s="12">
        <v>0</v>
      </c>
      <c r="MQ50" s="12">
        <v>0</v>
      </c>
      <c r="MR50" s="12">
        <v>0</v>
      </c>
      <c r="MS50" s="13"/>
      <c r="MT50" s="12">
        <v>0</v>
      </c>
      <c r="MU50" s="12">
        <v>0</v>
      </c>
      <c r="MV50" s="12">
        <v>0</v>
      </c>
      <c r="MW50" s="12">
        <v>0</v>
      </c>
      <c r="MX50" s="13"/>
      <c r="MY50" s="12">
        <v>0</v>
      </c>
      <c r="MZ50" s="12">
        <v>0</v>
      </c>
      <c r="NA50" s="12">
        <v>0</v>
      </c>
      <c r="NB50" s="12">
        <v>0</v>
      </c>
      <c r="NC50" s="13"/>
      <c r="ND50" s="12">
        <v>0</v>
      </c>
      <c r="NE50" s="12">
        <v>0</v>
      </c>
      <c r="NF50" s="12">
        <v>0</v>
      </c>
      <c r="NG50" s="12">
        <v>0</v>
      </c>
      <c r="NH50" s="13"/>
      <c r="NI50" s="12">
        <v>0</v>
      </c>
      <c r="NJ50" s="12">
        <v>0</v>
      </c>
      <c r="NK50" s="12">
        <v>0</v>
      </c>
      <c r="NL50" s="12">
        <v>0</v>
      </c>
      <c r="NM50" s="13"/>
      <c r="NN50" s="12">
        <v>0</v>
      </c>
      <c r="NO50" s="12">
        <v>0</v>
      </c>
      <c r="NP50" s="12">
        <v>0</v>
      </c>
      <c r="NQ50" s="12">
        <v>0</v>
      </c>
      <c r="NR50" s="13"/>
      <c r="NS50" s="12">
        <v>0</v>
      </c>
      <c r="NT50" s="12">
        <v>0</v>
      </c>
      <c r="NU50" s="12">
        <v>0</v>
      </c>
      <c r="NV50" s="12">
        <v>0</v>
      </c>
      <c r="NW50" s="13"/>
      <c r="NX50" s="12">
        <v>0</v>
      </c>
      <c r="NY50" s="12">
        <v>0</v>
      </c>
      <c r="NZ50" s="12">
        <v>0</v>
      </c>
      <c r="OA50" s="12">
        <v>0</v>
      </c>
      <c r="OB50" s="13"/>
      <c r="OC50" s="12">
        <v>0</v>
      </c>
      <c r="OD50" s="12">
        <v>0</v>
      </c>
      <c r="OE50" s="12">
        <v>0</v>
      </c>
      <c r="OF50" s="12">
        <v>0</v>
      </c>
      <c r="OG50" s="13"/>
      <c r="OH50" s="12">
        <v>0</v>
      </c>
      <c r="OI50" s="12">
        <v>0</v>
      </c>
      <c r="OJ50" s="12">
        <v>0</v>
      </c>
      <c r="OK50" s="12">
        <v>0</v>
      </c>
      <c r="OL50" s="13"/>
      <c r="OM50" s="12">
        <v>0</v>
      </c>
      <c r="ON50" s="12">
        <v>0</v>
      </c>
      <c r="OO50" s="12">
        <v>0</v>
      </c>
      <c r="OP50" s="12">
        <v>0</v>
      </c>
      <c r="OQ50" s="13"/>
      <c r="OR50" s="12">
        <v>0</v>
      </c>
      <c r="OS50" s="12">
        <v>0</v>
      </c>
      <c r="OT50" s="12">
        <v>0</v>
      </c>
      <c r="OU50" s="12">
        <v>0</v>
      </c>
      <c r="OV50" s="13"/>
      <c r="OW50" s="12">
        <v>0</v>
      </c>
      <c r="OX50" s="12">
        <v>0</v>
      </c>
      <c r="OY50" s="12">
        <v>0</v>
      </c>
      <c r="OZ50" s="12">
        <v>0</v>
      </c>
      <c r="PA50" s="13"/>
      <c r="PB50" s="12">
        <v>0</v>
      </c>
      <c r="PC50" s="12">
        <v>0</v>
      </c>
      <c r="PD50" s="12">
        <v>0</v>
      </c>
      <c r="PE50" s="12">
        <v>0</v>
      </c>
      <c r="PF50" s="13"/>
      <c r="PG50" s="12">
        <v>0</v>
      </c>
      <c r="PH50" s="12">
        <v>0</v>
      </c>
      <c r="PI50" s="12">
        <v>0</v>
      </c>
      <c r="PJ50" s="12">
        <v>0</v>
      </c>
      <c r="PK50" s="13"/>
      <c r="PL50" s="12">
        <v>0</v>
      </c>
      <c r="PM50" s="12">
        <v>0</v>
      </c>
      <c r="PN50" s="12">
        <v>0</v>
      </c>
      <c r="PO50" s="12">
        <v>0</v>
      </c>
      <c r="PP50" s="13"/>
      <c r="PQ50" s="12">
        <v>0</v>
      </c>
      <c r="PR50" s="12">
        <v>0</v>
      </c>
      <c r="PS50" s="12">
        <v>0</v>
      </c>
      <c r="PT50" s="12">
        <v>0</v>
      </c>
      <c r="PU50" s="13"/>
      <c r="PV50" s="12">
        <v>0</v>
      </c>
      <c r="PW50" s="12">
        <v>0</v>
      </c>
      <c r="PX50" s="12">
        <v>0</v>
      </c>
      <c r="PY50" s="12">
        <v>0</v>
      </c>
      <c r="PZ50" s="13"/>
      <c r="QA50" s="12">
        <v>0</v>
      </c>
      <c r="QB50" s="12">
        <v>0</v>
      </c>
      <c r="QC50" s="12">
        <v>0</v>
      </c>
      <c r="QD50" s="12">
        <v>0</v>
      </c>
      <c r="QE50" s="13"/>
      <c r="QF50" s="12">
        <v>0</v>
      </c>
      <c r="QG50" s="12">
        <v>0</v>
      </c>
      <c r="QH50" s="12">
        <v>0</v>
      </c>
      <c r="QI50" s="12">
        <v>0</v>
      </c>
      <c r="QJ50" s="13"/>
      <c r="QK50" s="12">
        <v>0</v>
      </c>
      <c r="QL50" s="12">
        <v>0</v>
      </c>
      <c r="QM50" s="12">
        <v>0</v>
      </c>
      <c r="QN50" s="12">
        <v>0</v>
      </c>
      <c r="QO50" s="13"/>
      <c r="QP50" s="12">
        <v>0</v>
      </c>
      <c r="QQ50" s="12">
        <v>0</v>
      </c>
      <c r="QR50" s="12">
        <v>0</v>
      </c>
      <c r="QS50" s="12">
        <v>0</v>
      </c>
      <c r="QT50" s="13"/>
      <c r="QU50" s="12">
        <v>0</v>
      </c>
      <c r="QV50" s="12">
        <v>0</v>
      </c>
      <c r="QW50" s="12">
        <v>0</v>
      </c>
      <c r="QX50" s="12">
        <v>0</v>
      </c>
      <c r="QY50" s="13"/>
      <c r="QZ50" s="12">
        <v>0</v>
      </c>
      <c r="RA50" s="12">
        <v>0</v>
      </c>
      <c r="RB50" s="12">
        <v>0</v>
      </c>
      <c r="RC50" s="12">
        <v>0</v>
      </c>
      <c r="RD50" s="13"/>
      <c r="RE50" s="12">
        <v>0</v>
      </c>
      <c r="RF50" s="12">
        <v>0</v>
      </c>
      <c r="RG50" s="12">
        <v>0</v>
      </c>
      <c r="RH50" s="12">
        <v>0</v>
      </c>
      <c r="RI50" s="13"/>
      <c r="RJ50" s="12">
        <v>0</v>
      </c>
      <c r="RK50" s="12">
        <v>0</v>
      </c>
      <c r="RL50" s="12">
        <v>0</v>
      </c>
      <c r="RM50" s="12">
        <v>0</v>
      </c>
      <c r="RN50" s="13"/>
      <c r="RO50" s="12">
        <v>0</v>
      </c>
      <c r="RP50" s="12">
        <v>0</v>
      </c>
      <c r="RQ50" s="12">
        <v>0</v>
      </c>
      <c r="RR50" s="12">
        <v>0</v>
      </c>
      <c r="RS50" s="13"/>
      <c r="RT50" s="12">
        <v>0</v>
      </c>
      <c r="RU50" s="12">
        <v>0</v>
      </c>
      <c r="RV50" s="12">
        <v>0</v>
      </c>
      <c r="RW50" s="12">
        <v>0</v>
      </c>
      <c r="RX50" s="13"/>
      <c r="RY50" s="12">
        <v>0</v>
      </c>
      <c r="RZ50" s="12">
        <v>0</v>
      </c>
      <c r="SA50" s="12">
        <v>0</v>
      </c>
      <c r="SB50" s="12">
        <v>0</v>
      </c>
      <c r="SC50" s="13"/>
      <c r="SD50" s="12">
        <v>0</v>
      </c>
      <c r="SE50" s="12">
        <v>0</v>
      </c>
      <c r="SF50" s="12">
        <v>0</v>
      </c>
      <c r="SG50" s="12">
        <v>0</v>
      </c>
      <c r="SH50" s="13"/>
      <c r="SI50" s="12">
        <v>0</v>
      </c>
      <c r="SJ50" s="12">
        <v>0</v>
      </c>
      <c r="SK50" s="12">
        <v>0</v>
      </c>
      <c r="SL50" s="12">
        <v>0</v>
      </c>
      <c r="SM50" s="13"/>
      <c r="SN50" s="12">
        <v>0</v>
      </c>
      <c r="SO50" s="12">
        <v>0</v>
      </c>
      <c r="SP50" s="12">
        <v>0</v>
      </c>
      <c r="SQ50" s="12">
        <v>0</v>
      </c>
      <c r="SR50" s="13"/>
      <c r="SS50" s="12">
        <v>0</v>
      </c>
      <c r="ST50" s="12">
        <v>0</v>
      </c>
      <c r="SU50" s="12">
        <v>0</v>
      </c>
      <c r="SV50" s="12">
        <v>0</v>
      </c>
      <c r="SW50" s="13"/>
      <c r="SX50" s="12">
        <v>0</v>
      </c>
      <c r="SY50" s="12">
        <v>0</v>
      </c>
      <c r="SZ50" s="12">
        <v>0</v>
      </c>
      <c r="TA50" s="12">
        <v>0</v>
      </c>
      <c r="TB50" s="13"/>
      <c r="TC50" s="12">
        <v>0</v>
      </c>
      <c r="TD50" s="12">
        <v>0</v>
      </c>
      <c r="TE50" s="12">
        <v>0</v>
      </c>
      <c r="TF50" s="12">
        <v>0</v>
      </c>
      <c r="TG50" s="13"/>
      <c r="TH50" s="12">
        <v>0</v>
      </c>
      <c r="TI50" s="12">
        <v>0</v>
      </c>
      <c r="TJ50" s="12">
        <v>0</v>
      </c>
      <c r="TK50" s="12">
        <v>0</v>
      </c>
      <c r="TL50" s="13"/>
      <c r="TM50" s="12">
        <v>0</v>
      </c>
      <c r="TN50" s="12">
        <v>0</v>
      </c>
      <c r="TO50" s="12">
        <v>0</v>
      </c>
      <c r="TP50" s="12">
        <v>0</v>
      </c>
      <c r="TQ50" s="13"/>
      <c r="TR50" s="12">
        <v>0</v>
      </c>
      <c r="TS50" s="12">
        <v>0</v>
      </c>
      <c r="TT50" s="12">
        <v>0</v>
      </c>
      <c r="TU50" s="12">
        <v>0</v>
      </c>
      <c r="TV50" s="13"/>
      <c r="TW50" s="12">
        <v>0</v>
      </c>
      <c r="TX50" s="12">
        <v>0</v>
      </c>
      <c r="TY50" s="12">
        <v>0</v>
      </c>
      <c r="TZ50" s="12">
        <v>0</v>
      </c>
      <c r="UA50" s="13"/>
      <c r="UB50" s="12">
        <v>0</v>
      </c>
      <c r="UC50" s="12">
        <v>0</v>
      </c>
      <c r="UD50" s="12">
        <v>0</v>
      </c>
      <c r="UE50" s="12">
        <v>0</v>
      </c>
      <c r="UF50" s="13"/>
      <c r="UG50" s="12">
        <v>0</v>
      </c>
      <c r="UH50" s="12">
        <v>0</v>
      </c>
      <c r="UI50" s="12">
        <v>0</v>
      </c>
      <c r="UJ50" s="12">
        <v>0</v>
      </c>
      <c r="UK50" s="13"/>
      <c r="UL50" s="12">
        <v>0</v>
      </c>
      <c r="UM50" s="12">
        <v>0</v>
      </c>
      <c r="UN50" s="12">
        <v>0</v>
      </c>
      <c r="UO50" s="12">
        <v>0</v>
      </c>
      <c r="UP50" s="13"/>
      <c r="UQ50" s="12">
        <v>0</v>
      </c>
      <c r="UR50" s="12">
        <v>0</v>
      </c>
      <c r="US50" s="12">
        <v>0</v>
      </c>
      <c r="UT50" s="12">
        <v>0</v>
      </c>
      <c r="UU50" s="13"/>
      <c r="UV50" s="12">
        <v>0</v>
      </c>
      <c r="UW50" s="12">
        <v>0</v>
      </c>
      <c r="UX50" s="12">
        <v>0</v>
      </c>
      <c r="UY50" s="12">
        <v>0</v>
      </c>
      <c r="UZ50" s="13"/>
      <c r="VA50" s="12">
        <v>0</v>
      </c>
      <c r="VB50" s="12">
        <v>0</v>
      </c>
      <c r="VC50" s="12">
        <v>0</v>
      </c>
      <c r="VD50" s="12">
        <v>0</v>
      </c>
      <c r="VE50" s="13"/>
      <c r="VF50" s="12">
        <v>0</v>
      </c>
      <c r="VG50" s="12">
        <v>0</v>
      </c>
      <c r="VH50" s="12">
        <v>0</v>
      </c>
      <c r="VI50" s="12">
        <v>0</v>
      </c>
      <c r="VJ50" s="13"/>
      <c r="VK50" s="12">
        <v>0</v>
      </c>
      <c r="VL50" s="12">
        <v>280400</v>
      </c>
      <c r="VM50" s="12">
        <v>0</v>
      </c>
      <c r="VN50" s="12">
        <v>280400</v>
      </c>
      <c r="VO50" s="13"/>
    </row>
    <row r="51" spans="1:587" ht="16.5" hidden="1">
      <c r="A51" s="10">
        <v>45</v>
      </c>
      <c r="B51" s="11" t="s">
        <v>61</v>
      </c>
      <c r="C51" s="12">
        <v>0</v>
      </c>
      <c r="D51" s="12">
        <v>0</v>
      </c>
      <c r="E51" s="12">
        <v>0</v>
      </c>
      <c r="F51" s="12">
        <v>0</v>
      </c>
      <c r="G51" s="13"/>
      <c r="H51" s="12">
        <v>0</v>
      </c>
      <c r="I51" s="12">
        <v>0</v>
      </c>
      <c r="J51" s="12">
        <v>0</v>
      </c>
      <c r="K51" s="12">
        <v>0</v>
      </c>
      <c r="L51" s="13"/>
      <c r="M51" s="12">
        <v>0</v>
      </c>
      <c r="N51" s="12">
        <v>0</v>
      </c>
      <c r="O51" s="12">
        <v>0</v>
      </c>
      <c r="P51" s="12">
        <v>0</v>
      </c>
      <c r="Q51" s="13"/>
      <c r="R51" s="12">
        <v>0</v>
      </c>
      <c r="S51" s="12">
        <v>0</v>
      </c>
      <c r="T51" s="12">
        <v>0</v>
      </c>
      <c r="U51" s="12">
        <v>0</v>
      </c>
      <c r="V51" s="13"/>
      <c r="W51" s="12">
        <v>0</v>
      </c>
      <c r="X51" s="12">
        <v>0</v>
      </c>
      <c r="Y51" s="12">
        <v>0</v>
      </c>
      <c r="Z51" s="12">
        <v>0</v>
      </c>
      <c r="AA51" s="13"/>
      <c r="AB51" s="12">
        <v>0</v>
      </c>
      <c r="AC51" s="12">
        <v>0</v>
      </c>
      <c r="AD51" s="12">
        <v>0</v>
      </c>
      <c r="AE51" s="12">
        <v>0</v>
      </c>
      <c r="AF51" s="13"/>
      <c r="AG51" s="12">
        <v>0</v>
      </c>
      <c r="AH51" s="12">
        <v>0</v>
      </c>
      <c r="AI51" s="12">
        <v>0</v>
      </c>
      <c r="AJ51" s="12">
        <v>0</v>
      </c>
      <c r="AK51" s="13"/>
      <c r="AL51" s="12">
        <v>6</v>
      </c>
      <c r="AM51" s="12">
        <v>12000</v>
      </c>
      <c r="AN51" s="12">
        <v>0</v>
      </c>
      <c r="AO51" s="12">
        <v>12000</v>
      </c>
      <c r="AP51" s="13"/>
      <c r="AQ51" s="12">
        <v>0</v>
      </c>
      <c r="AR51" s="12">
        <v>0</v>
      </c>
      <c r="AS51" s="12">
        <v>0</v>
      </c>
      <c r="AT51" s="12">
        <v>0</v>
      </c>
      <c r="AU51" s="13"/>
      <c r="AV51" s="12">
        <v>0</v>
      </c>
      <c r="AW51" s="12">
        <v>0</v>
      </c>
      <c r="AX51" s="12">
        <v>0</v>
      </c>
      <c r="AY51" s="12">
        <v>0</v>
      </c>
      <c r="AZ51" s="13"/>
      <c r="BA51" s="12">
        <v>0</v>
      </c>
      <c r="BB51" s="12">
        <v>0</v>
      </c>
      <c r="BC51" s="12">
        <v>0</v>
      </c>
      <c r="BD51" s="12">
        <v>0</v>
      </c>
      <c r="BE51" s="13"/>
      <c r="BF51" s="12">
        <v>49</v>
      </c>
      <c r="BG51" s="12">
        <v>39200</v>
      </c>
      <c r="BH51" s="12">
        <v>0</v>
      </c>
      <c r="BI51" s="12">
        <v>39200</v>
      </c>
      <c r="BJ51" s="13"/>
      <c r="BK51" s="12">
        <v>0</v>
      </c>
      <c r="BL51" s="12">
        <v>0</v>
      </c>
      <c r="BM51" s="12">
        <v>0</v>
      </c>
      <c r="BN51" s="12">
        <v>0</v>
      </c>
      <c r="BO51" s="13"/>
      <c r="BP51" s="12">
        <v>0</v>
      </c>
      <c r="BQ51" s="12">
        <v>0</v>
      </c>
      <c r="BR51" s="12">
        <v>0</v>
      </c>
      <c r="BS51" s="12">
        <v>0</v>
      </c>
      <c r="BT51" s="13"/>
      <c r="BU51" s="12">
        <v>0</v>
      </c>
      <c r="BV51" s="12">
        <v>0</v>
      </c>
      <c r="BW51" s="12">
        <v>0</v>
      </c>
      <c r="BX51" s="12">
        <v>0</v>
      </c>
      <c r="BY51" s="13"/>
      <c r="BZ51" s="12">
        <v>0</v>
      </c>
      <c r="CA51" s="12">
        <v>0</v>
      </c>
      <c r="CB51" s="12">
        <v>0</v>
      </c>
      <c r="CC51" s="12">
        <v>0</v>
      </c>
      <c r="CD51" s="13"/>
      <c r="CE51" s="12">
        <v>0</v>
      </c>
      <c r="CF51" s="12">
        <v>0</v>
      </c>
      <c r="CG51" s="12">
        <v>0</v>
      </c>
      <c r="CH51" s="12">
        <v>0</v>
      </c>
      <c r="CI51" s="13"/>
      <c r="CJ51" s="12">
        <v>0</v>
      </c>
      <c r="CK51" s="12">
        <v>0</v>
      </c>
      <c r="CL51" s="12">
        <v>0</v>
      </c>
      <c r="CM51" s="12">
        <v>0</v>
      </c>
      <c r="CN51" s="13"/>
      <c r="CO51" s="12">
        <v>0</v>
      </c>
      <c r="CP51" s="12">
        <v>0</v>
      </c>
      <c r="CQ51" s="12">
        <v>0</v>
      </c>
      <c r="CR51" s="12">
        <v>0</v>
      </c>
      <c r="CS51" s="13"/>
      <c r="CT51" s="12">
        <v>0</v>
      </c>
      <c r="CU51" s="12">
        <v>0</v>
      </c>
      <c r="CV51" s="12">
        <v>0</v>
      </c>
      <c r="CW51" s="12">
        <v>0</v>
      </c>
      <c r="CX51" s="13"/>
      <c r="CY51" s="12">
        <v>0</v>
      </c>
      <c r="CZ51" s="12">
        <v>0</v>
      </c>
      <c r="DA51" s="12">
        <v>0</v>
      </c>
      <c r="DB51" s="12">
        <v>0</v>
      </c>
      <c r="DC51" s="13"/>
      <c r="DD51" s="12">
        <v>0</v>
      </c>
      <c r="DE51" s="12">
        <v>0</v>
      </c>
      <c r="DF51" s="12">
        <v>0</v>
      </c>
      <c r="DG51" s="12">
        <v>0</v>
      </c>
      <c r="DH51" s="13"/>
      <c r="DI51" s="12">
        <v>0</v>
      </c>
      <c r="DJ51" s="12">
        <v>0</v>
      </c>
      <c r="DK51" s="12">
        <v>0</v>
      </c>
      <c r="DL51" s="12">
        <v>0</v>
      </c>
      <c r="DM51" s="13"/>
      <c r="DN51" s="12">
        <v>0</v>
      </c>
      <c r="DO51" s="12">
        <v>0</v>
      </c>
      <c r="DP51" s="12">
        <v>0</v>
      </c>
      <c r="DQ51" s="12">
        <v>0</v>
      </c>
      <c r="DR51" s="13"/>
      <c r="DS51" s="12">
        <v>0</v>
      </c>
      <c r="DT51" s="12">
        <v>0</v>
      </c>
      <c r="DU51" s="12">
        <v>0</v>
      </c>
      <c r="DV51" s="12">
        <v>0</v>
      </c>
      <c r="DW51" s="13"/>
      <c r="DX51" s="12">
        <v>0</v>
      </c>
      <c r="DY51" s="12">
        <v>0</v>
      </c>
      <c r="DZ51" s="12">
        <v>0</v>
      </c>
      <c r="EA51" s="12">
        <v>0</v>
      </c>
      <c r="EB51" s="13"/>
      <c r="EC51" s="12">
        <v>0</v>
      </c>
      <c r="ED51" s="12">
        <v>0</v>
      </c>
      <c r="EE51" s="12">
        <v>0</v>
      </c>
      <c r="EF51" s="12">
        <v>0</v>
      </c>
      <c r="EG51" s="13"/>
      <c r="EH51" s="12">
        <v>0</v>
      </c>
      <c r="EI51" s="12">
        <v>0</v>
      </c>
      <c r="EJ51" s="12">
        <v>0</v>
      </c>
      <c r="EK51" s="12">
        <v>0</v>
      </c>
      <c r="EL51" s="13"/>
      <c r="EM51" s="12">
        <v>0</v>
      </c>
      <c r="EN51" s="12">
        <v>0</v>
      </c>
      <c r="EO51" s="12">
        <v>0</v>
      </c>
      <c r="EP51" s="12">
        <v>0</v>
      </c>
      <c r="EQ51" s="13"/>
      <c r="ER51" s="12">
        <v>0</v>
      </c>
      <c r="ES51" s="12">
        <v>0</v>
      </c>
      <c r="ET51" s="12">
        <v>0</v>
      </c>
      <c r="EU51" s="12">
        <v>0</v>
      </c>
      <c r="EV51" s="13"/>
      <c r="EW51" s="12">
        <v>0</v>
      </c>
      <c r="EX51" s="12">
        <v>0</v>
      </c>
      <c r="EY51" s="12">
        <v>0</v>
      </c>
      <c r="EZ51" s="12">
        <v>0</v>
      </c>
      <c r="FA51" s="13"/>
      <c r="FB51" s="12">
        <v>0</v>
      </c>
      <c r="FC51" s="12">
        <v>0</v>
      </c>
      <c r="FD51" s="12">
        <v>0</v>
      </c>
      <c r="FE51" s="12">
        <v>0</v>
      </c>
      <c r="FF51" s="13"/>
      <c r="FG51" s="12">
        <v>0</v>
      </c>
      <c r="FH51" s="12">
        <v>0</v>
      </c>
      <c r="FI51" s="12">
        <v>0</v>
      </c>
      <c r="FJ51" s="12">
        <v>0</v>
      </c>
      <c r="FK51" s="13"/>
      <c r="FL51" s="12">
        <v>0</v>
      </c>
      <c r="FM51" s="12">
        <v>0</v>
      </c>
      <c r="FN51" s="12">
        <v>0</v>
      </c>
      <c r="FO51" s="12">
        <v>0</v>
      </c>
      <c r="FP51" s="13"/>
      <c r="FQ51" s="12">
        <v>0</v>
      </c>
      <c r="FR51" s="12">
        <v>0</v>
      </c>
      <c r="FS51" s="12">
        <v>0</v>
      </c>
      <c r="FT51" s="12">
        <v>0</v>
      </c>
      <c r="FU51" s="13"/>
      <c r="FV51" s="12">
        <v>0</v>
      </c>
      <c r="FW51" s="12">
        <v>0</v>
      </c>
      <c r="FX51" s="12">
        <v>0</v>
      </c>
      <c r="FY51" s="12">
        <v>0</v>
      </c>
      <c r="FZ51" s="13"/>
      <c r="GA51" s="12">
        <v>0</v>
      </c>
      <c r="GB51" s="12">
        <v>0</v>
      </c>
      <c r="GC51" s="12">
        <v>0</v>
      </c>
      <c r="GD51" s="12">
        <v>0</v>
      </c>
      <c r="GE51" s="13"/>
      <c r="GF51" s="12">
        <v>0</v>
      </c>
      <c r="GG51" s="12">
        <v>0</v>
      </c>
      <c r="GH51" s="12">
        <v>0</v>
      </c>
      <c r="GI51" s="12">
        <v>0</v>
      </c>
      <c r="GJ51" s="13"/>
      <c r="GK51" s="12">
        <v>0</v>
      </c>
      <c r="GL51" s="12">
        <v>0</v>
      </c>
      <c r="GM51" s="12">
        <v>0</v>
      </c>
      <c r="GN51" s="12">
        <v>0</v>
      </c>
      <c r="GO51" s="13"/>
      <c r="GP51" s="12">
        <v>0</v>
      </c>
      <c r="GQ51" s="12">
        <v>0</v>
      </c>
      <c r="GR51" s="12">
        <v>0</v>
      </c>
      <c r="GS51" s="12">
        <v>0</v>
      </c>
      <c r="GT51" s="13"/>
      <c r="GU51" s="12">
        <v>0</v>
      </c>
      <c r="GV51" s="12">
        <v>0</v>
      </c>
      <c r="GW51" s="12">
        <v>0</v>
      </c>
      <c r="GX51" s="12">
        <v>0</v>
      </c>
      <c r="GY51" s="13"/>
      <c r="GZ51" s="12">
        <v>0</v>
      </c>
      <c r="HA51" s="12">
        <v>0</v>
      </c>
      <c r="HB51" s="12">
        <v>0</v>
      </c>
      <c r="HC51" s="12">
        <v>0</v>
      </c>
      <c r="HD51" s="13"/>
      <c r="HE51" s="12">
        <v>0</v>
      </c>
      <c r="HF51" s="12">
        <v>0</v>
      </c>
      <c r="HG51" s="12">
        <v>0</v>
      </c>
      <c r="HH51" s="12">
        <v>0</v>
      </c>
      <c r="HI51" s="13"/>
      <c r="HJ51" s="12">
        <v>0</v>
      </c>
      <c r="HK51" s="12">
        <v>0</v>
      </c>
      <c r="HL51" s="12">
        <v>0</v>
      </c>
      <c r="HM51" s="12">
        <v>0</v>
      </c>
      <c r="HN51" s="13"/>
      <c r="HO51" s="12">
        <v>0</v>
      </c>
      <c r="HP51" s="12">
        <v>0</v>
      </c>
      <c r="HQ51" s="12">
        <v>0</v>
      </c>
      <c r="HR51" s="12">
        <v>0</v>
      </c>
      <c r="HS51" s="13"/>
      <c r="HT51" s="12">
        <v>0</v>
      </c>
      <c r="HU51" s="12">
        <v>0</v>
      </c>
      <c r="HV51" s="12">
        <v>0</v>
      </c>
      <c r="HW51" s="12">
        <v>0</v>
      </c>
      <c r="HX51" s="13"/>
      <c r="HY51" s="12">
        <v>0</v>
      </c>
      <c r="HZ51" s="12">
        <v>0</v>
      </c>
      <c r="IA51" s="12">
        <v>0</v>
      </c>
      <c r="IB51" s="12">
        <v>0</v>
      </c>
      <c r="IC51" s="13"/>
      <c r="ID51" s="12">
        <v>0</v>
      </c>
      <c r="IE51" s="12">
        <v>0</v>
      </c>
      <c r="IF51" s="12">
        <v>0</v>
      </c>
      <c r="IG51" s="12">
        <v>0</v>
      </c>
      <c r="IH51" s="13"/>
      <c r="II51" s="12">
        <v>0</v>
      </c>
      <c r="IJ51" s="12">
        <v>0</v>
      </c>
      <c r="IK51" s="12">
        <v>0</v>
      </c>
      <c r="IL51" s="12">
        <v>0</v>
      </c>
      <c r="IM51" s="13"/>
      <c r="IN51" s="12">
        <v>0</v>
      </c>
      <c r="IO51" s="12">
        <v>0</v>
      </c>
      <c r="IP51" s="12">
        <v>0</v>
      </c>
      <c r="IQ51" s="12">
        <v>0</v>
      </c>
      <c r="IR51" s="13"/>
      <c r="IS51" s="12">
        <v>0</v>
      </c>
      <c r="IT51" s="12">
        <v>0</v>
      </c>
      <c r="IU51" s="12">
        <v>0</v>
      </c>
      <c r="IV51" s="12">
        <v>0</v>
      </c>
      <c r="IW51" s="13"/>
      <c r="IX51" s="12"/>
      <c r="IY51" s="12">
        <v>0</v>
      </c>
      <c r="IZ51" s="12">
        <v>0</v>
      </c>
      <c r="JA51" s="12">
        <v>0</v>
      </c>
      <c r="JB51" s="13"/>
      <c r="JC51" s="12">
        <v>0</v>
      </c>
      <c r="JD51" s="12">
        <v>0</v>
      </c>
      <c r="JE51" s="12">
        <v>0</v>
      </c>
      <c r="JF51" s="12">
        <v>0</v>
      </c>
      <c r="JG51" s="13"/>
      <c r="JH51" s="12"/>
      <c r="JI51" s="12">
        <v>0</v>
      </c>
      <c r="JJ51" s="12">
        <v>0</v>
      </c>
      <c r="JK51" s="12">
        <v>0</v>
      </c>
      <c r="JL51" s="13"/>
      <c r="JM51" s="12"/>
      <c r="JN51" s="12">
        <v>0</v>
      </c>
      <c r="JO51" s="12">
        <v>0</v>
      </c>
      <c r="JP51" s="12">
        <v>0</v>
      </c>
      <c r="JQ51" s="13"/>
      <c r="JR51" s="12"/>
      <c r="JS51" s="12">
        <v>0</v>
      </c>
      <c r="JT51" s="12">
        <v>0</v>
      </c>
      <c r="JU51" s="12">
        <v>0</v>
      </c>
      <c r="JV51" s="13"/>
      <c r="JW51" s="12"/>
      <c r="JX51" s="12">
        <v>0</v>
      </c>
      <c r="JY51" s="12">
        <v>0</v>
      </c>
      <c r="JZ51" s="12">
        <v>0</v>
      </c>
      <c r="KA51" s="13"/>
      <c r="KB51" s="12">
        <v>0</v>
      </c>
      <c r="KC51" s="12">
        <v>0</v>
      </c>
      <c r="KD51" s="12">
        <v>0</v>
      </c>
      <c r="KE51" s="12">
        <v>0</v>
      </c>
      <c r="KF51" s="13"/>
      <c r="KG51" s="12">
        <v>0</v>
      </c>
      <c r="KH51" s="12">
        <v>0</v>
      </c>
      <c r="KI51" s="12">
        <v>0</v>
      </c>
      <c r="KJ51" s="12">
        <v>0</v>
      </c>
      <c r="KK51" s="13"/>
      <c r="KL51" s="12">
        <v>0</v>
      </c>
      <c r="KM51" s="12">
        <v>0</v>
      </c>
      <c r="KN51" s="12">
        <v>0</v>
      </c>
      <c r="KO51" s="12">
        <v>0</v>
      </c>
      <c r="KP51" s="13"/>
      <c r="KQ51" s="12">
        <v>0</v>
      </c>
      <c r="KR51" s="12">
        <v>0</v>
      </c>
      <c r="KS51" s="12">
        <v>0</v>
      </c>
      <c r="KT51" s="12">
        <v>0</v>
      </c>
      <c r="KU51" s="13"/>
      <c r="KV51" s="12">
        <v>0</v>
      </c>
      <c r="KW51" s="89">
        <v>0</v>
      </c>
      <c r="KX51" s="12">
        <v>0</v>
      </c>
      <c r="KY51" s="12">
        <v>0</v>
      </c>
      <c r="KZ51" s="13"/>
      <c r="LA51" s="12">
        <v>0</v>
      </c>
      <c r="LB51" s="12">
        <v>0</v>
      </c>
      <c r="LC51" s="12">
        <v>0</v>
      </c>
      <c r="LD51" s="12">
        <v>0</v>
      </c>
      <c r="LE51" s="13"/>
      <c r="LF51" s="12">
        <v>0</v>
      </c>
      <c r="LG51" s="12">
        <v>0</v>
      </c>
      <c r="LH51" s="12">
        <v>0</v>
      </c>
      <c r="LI51" s="12">
        <v>0</v>
      </c>
      <c r="LJ51" s="13"/>
      <c r="LK51" s="12">
        <v>0</v>
      </c>
      <c r="LL51" s="12">
        <v>0</v>
      </c>
      <c r="LM51" s="12">
        <v>0</v>
      </c>
      <c r="LN51" s="12">
        <v>0</v>
      </c>
      <c r="LO51" s="13"/>
      <c r="LP51" s="12">
        <v>0</v>
      </c>
      <c r="LQ51" s="12">
        <v>0</v>
      </c>
      <c r="LR51" s="12">
        <v>0</v>
      </c>
      <c r="LS51" s="12">
        <v>0</v>
      </c>
      <c r="LT51" s="13"/>
      <c r="LU51" s="12">
        <v>5</v>
      </c>
      <c r="LV51" s="12">
        <v>150000</v>
      </c>
      <c r="LW51" s="12">
        <v>0</v>
      </c>
      <c r="LX51" s="12">
        <v>150000</v>
      </c>
      <c r="LY51" s="13"/>
      <c r="LZ51" s="12">
        <v>0</v>
      </c>
      <c r="MA51" s="12">
        <v>0</v>
      </c>
      <c r="MB51" s="12">
        <v>0</v>
      </c>
      <c r="MC51" s="12">
        <v>0</v>
      </c>
      <c r="MD51" s="13"/>
      <c r="ME51" s="12">
        <v>0</v>
      </c>
      <c r="MF51" s="12">
        <v>0</v>
      </c>
      <c r="MG51" s="12">
        <v>0</v>
      </c>
      <c r="MH51" s="12">
        <v>0</v>
      </c>
      <c r="MI51" s="13"/>
      <c r="MJ51" s="12">
        <v>0</v>
      </c>
      <c r="MK51" s="12">
        <v>0</v>
      </c>
      <c r="ML51" s="12">
        <v>0</v>
      </c>
      <c r="MM51" s="12">
        <v>0</v>
      </c>
      <c r="MN51" s="13"/>
      <c r="MO51" s="12">
        <v>0</v>
      </c>
      <c r="MP51" s="12">
        <v>0</v>
      </c>
      <c r="MQ51" s="12">
        <v>0</v>
      </c>
      <c r="MR51" s="12">
        <v>0</v>
      </c>
      <c r="MS51" s="13"/>
      <c r="MT51" s="12">
        <v>0</v>
      </c>
      <c r="MU51" s="12">
        <v>0</v>
      </c>
      <c r="MV51" s="12">
        <v>0</v>
      </c>
      <c r="MW51" s="12">
        <v>0</v>
      </c>
      <c r="MX51" s="13"/>
      <c r="MY51" s="12">
        <v>0</v>
      </c>
      <c r="MZ51" s="12">
        <v>0</v>
      </c>
      <c r="NA51" s="12">
        <v>0</v>
      </c>
      <c r="NB51" s="12">
        <v>0</v>
      </c>
      <c r="NC51" s="13"/>
      <c r="ND51" s="12">
        <v>0</v>
      </c>
      <c r="NE51" s="12">
        <v>0</v>
      </c>
      <c r="NF51" s="12">
        <v>0</v>
      </c>
      <c r="NG51" s="12">
        <v>0</v>
      </c>
      <c r="NH51" s="13"/>
      <c r="NI51" s="12">
        <v>0</v>
      </c>
      <c r="NJ51" s="12">
        <v>0</v>
      </c>
      <c r="NK51" s="12">
        <v>0</v>
      </c>
      <c r="NL51" s="12">
        <v>0</v>
      </c>
      <c r="NM51" s="13"/>
      <c r="NN51" s="12">
        <v>0</v>
      </c>
      <c r="NO51" s="12">
        <v>0</v>
      </c>
      <c r="NP51" s="12">
        <v>0</v>
      </c>
      <c r="NQ51" s="12">
        <v>0</v>
      </c>
      <c r="NR51" s="13"/>
      <c r="NS51" s="12">
        <v>0</v>
      </c>
      <c r="NT51" s="12">
        <v>0</v>
      </c>
      <c r="NU51" s="12">
        <v>0</v>
      </c>
      <c r="NV51" s="12">
        <v>0</v>
      </c>
      <c r="NW51" s="13"/>
      <c r="NX51" s="12">
        <v>0</v>
      </c>
      <c r="NY51" s="12">
        <v>0</v>
      </c>
      <c r="NZ51" s="12">
        <v>0</v>
      </c>
      <c r="OA51" s="12">
        <v>0</v>
      </c>
      <c r="OB51" s="13"/>
      <c r="OC51" s="12">
        <v>0</v>
      </c>
      <c r="OD51" s="12">
        <v>0</v>
      </c>
      <c r="OE51" s="12">
        <v>0</v>
      </c>
      <c r="OF51" s="12">
        <v>0</v>
      </c>
      <c r="OG51" s="13"/>
      <c r="OH51" s="12">
        <v>0</v>
      </c>
      <c r="OI51" s="12">
        <v>0</v>
      </c>
      <c r="OJ51" s="12">
        <v>0</v>
      </c>
      <c r="OK51" s="12">
        <v>0</v>
      </c>
      <c r="OL51" s="13"/>
      <c r="OM51" s="12">
        <v>0</v>
      </c>
      <c r="ON51" s="12">
        <v>0</v>
      </c>
      <c r="OO51" s="12">
        <v>0</v>
      </c>
      <c r="OP51" s="12">
        <v>0</v>
      </c>
      <c r="OQ51" s="13"/>
      <c r="OR51" s="12">
        <v>0</v>
      </c>
      <c r="OS51" s="12">
        <v>0</v>
      </c>
      <c r="OT51" s="12">
        <v>0</v>
      </c>
      <c r="OU51" s="12">
        <v>0</v>
      </c>
      <c r="OV51" s="13"/>
      <c r="OW51" s="12">
        <v>0</v>
      </c>
      <c r="OX51" s="12">
        <v>0</v>
      </c>
      <c r="OY51" s="12">
        <v>0</v>
      </c>
      <c r="OZ51" s="12">
        <v>0</v>
      </c>
      <c r="PA51" s="13"/>
      <c r="PB51" s="12">
        <v>0</v>
      </c>
      <c r="PC51" s="12">
        <v>0</v>
      </c>
      <c r="PD51" s="12">
        <v>0</v>
      </c>
      <c r="PE51" s="12">
        <v>0</v>
      </c>
      <c r="PF51" s="13"/>
      <c r="PG51" s="12">
        <v>0</v>
      </c>
      <c r="PH51" s="12">
        <v>0</v>
      </c>
      <c r="PI51" s="12">
        <v>0</v>
      </c>
      <c r="PJ51" s="12">
        <v>0</v>
      </c>
      <c r="PK51" s="13"/>
      <c r="PL51" s="12">
        <v>0</v>
      </c>
      <c r="PM51" s="12">
        <v>0</v>
      </c>
      <c r="PN51" s="12">
        <v>0</v>
      </c>
      <c r="PO51" s="12">
        <v>0</v>
      </c>
      <c r="PP51" s="13"/>
      <c r="PQ51" s="12">
        <v>0</v>
      </c>
      <c r="PR51" s="12">
        <v>0</v>
      </c>
      <c r="PS51" s="12">
        <v>0</v>
      </c>
      <c r="PT51" s="12">
        <v>0</v>
      </c>
      <c r="PU51" s="13"/>
      <c r="PV51" s="12">
        <v>0</v>
      </c>
      <c r="PW51" s="12">
        <v>0</v>
      </c>
      <c r="PX51" s="12">
        <v>0</v>
      </c>
      <c r="PY51" s="12">
        <v>0</v>
      </c>
      <c r="PZ51" s="13"/>
      <c r="QA51" s="12">
        <v>0</v>
      </c>
      <c r="QB51" s="12">
        <v>0</v>
      </c>
      <c r="QC51" s="12">
        <v>0</v>
      </c>
      <c r="QD51" s="12">
        <v>0</v>
      </c>
      <c r="QE51" s="13"/>
      <c r="QF51" s="12">
        <v>0</v>
      </c>
      <c r="QG51" s="12">
        <v>0</v>
      </c>
      <c r="QH51" s="12">
        <v>0</v>
      </c>
      <c r="QI51" s="12">
        <v>0</v>
      </c>
      <c r="QJ51" s="13"/>
      <c r="QK51" s="12">
        <v>0</v>
      </c>
      <c r="QL51" s="12">
        <v>0</v>
      </c>
      <c r="QM51" s="12">
        <v>0</v>
      </c>
      <c r="QN51" s="12">
        <v>0</v>
      </c>
      <c r="QO51" s="13"/>
      <c r="QP51" s="12">
        <v>0</v>
      </c>
      <c r="QQ51" s="12">
        <v>0</v>
      </c>
      <c r="QR51" s="12">
        <v>0</v>
      </c>
      <c r="QS51" s="12">
        <v>0</v>
      </c>
      <c r="QT51" s="13"/>
      <c r="QU51" s="12">
        <v>0</v>
      </c>
      <c r="QV51" s="12">
        <v>0</v>
      </c>
      <c r="QW51" s="12">
        <v>0</v>
      </c>
      <c r="QX51" s="12">
        <v>0</v>
      </c>
      <c r="QY51" s="13"/>
      <c r="QZ51" s="12">
        <v>0</v>
      </c>
      <c r="RA51" s="12">
        <v>0</v>
      </c>
      <c r="RB51" s="12">
        <v>0</v>
      </c>
      <c r="RC51" s="12">
        <v>0</v>
      </c>
      <c r="RD51" s="13"/>
      <c r="RE51" s="12">
        <v>0</v>
      </c>
      <c r="RF51" s="12">
        <v>0</v>
      </c>
      <c r="RG51" s="12">
        <v>0</v>
      </c>
      <c r="RH51" s="12">
        <v>0</v>
      </c>
      <c r="RI51" s="13"/>
      <c r="RJ51" s="12">
        <v>0</v>
      </c>
      <c r="RK51" s="12">
        <v>0</v>
      </c>
      <c r="RL51" s="12">
        <v>0</v>
      </c>
      <c r="RM51" s="12">
        <v>0</v>
      </c>
      <c r="RN51" s="13"/>
      <c r="RO51" s="12">
        <v>0</v>
      </c>
      <c r="RP51" s="12">
        <v>0</v>
      </c>
      <c r="RQ51" s="12">
        <v>0</v>
      </c>
      <c r="RR51" s="12">
        <v>0</v>
      </c>
      <c r="RS51" s="13"/>
      <c r="RT51" s="12">
        <v>0</v>
      </c>
      <c r="RU51" s="12">
        <v>0</v>
      </c>
      <c r="RV51" s="12">
        <v>0</v>
      </c>
      <c r="RW51" s="12">
        <v>0</v>
      </c>
      <c r="RX51" s="13"/>
      <c r="RY51" s="12">
        <v>0</v>
      </c>
      <c r="RZ51" s="12">
        <v>0</v>
      </c>
      <c r="SA51" s="12">
        <v>0</v>
      </c>
      <c r="SB51" s="12">
        <v>0</v>
      </c>
      <c r="SC51" s="13"/>
      <c r="SD51" s="12">
        <v>0</v>
      </c>
      <c r="SE51" s="12">
        <v>0</v>
      </c>
      <c r="SF51" s="12">
        <v>0</v>
      </c>
      <c r="SG51" s="12">
        <v>0</v>
      </c>
      <c r="SH51" s="13"/>
      <c r="SI51" s="12">
        <v>0</v>
      </c>
      <c r="SJ51" s="12">
        <v>0</v>
      </c>
      <c r="SK51" s="12">
        <v>0</v>
      </c>
      <c r="SL51" s="12">
        <v>0</v>
      </c>
      <c r="SM51" s="13"/>
      <c r="SN51" s="12">
        <v>0</v>
      </c>
      <c r="SO51" s="12">
        <v>0</v>
      </c>
      <c r="SP51" s="12">
        <v>0</v>
      </c>
      <c r="SQ51" s="12">
        <v>0</v>
      </c>
      <c r="SR51" s="13"/>
      <c r="SS51" s="12">
        <v>0</v>
      </c>
      <c r="ST51" s="12">
        <v>0</v>
      </c>
      <c r="SU51" s="12">
        <v>0</v>
      </c>
      <c r="SV51" s="12">
        <v>0</v>
      </c>
      <c r="SW51" s="13"/>
      <c r="SX51" s="12">
        <v>0</v>
      </c>
      <c r="SY51" s="12">
        <v>0</v>
      </c>
      <c r="SZ51" s="12">
        <v>0</v>
      </c>
      <c r="TA51" s="12">
        <v>0</v>
      </c>
      <c r="TB51" s="13"/>
      <c r="TC51" s="12">
        <v>0</v>
      </c>
      <c r="TD51" s="12">
        <v>0</v>
      </c>
      <c r="TE51" s="12">
        <v>0</v>
      </c>
      <c r="TF51" s="12">
        <v>0</v>
      </c>
      <c r="TG51" s="13"/>
      <c r="TH51" s="12">
        <v>0</v>
      </c>
      <c r="TI51" s="12">
        <v>0</v>
      </c>
      <c r="TJ51" s="12">
        <v>0</v>
      </c>
      <c r="TK51" s="12">
        <v>0</v>
      </c>
      <c r="TL51" s="13"/>
      <c r="TM51" s="12">
        <v>0</v>
      </c>
      <c r="TN51" s="12">
        <v>0</v>
      </c>
      <c r="TO51" s="12">
        <v>0</v>
      </c>
      <c r="TP51" s="12">
        <v>0</v>
      </c>
      <c r="TQ51" s="13"/>
      <c r="TR51" s="12">
        <v>0</v>
      </c>
      <c r="TS51" s="12">
        <v>0</v>
      </c>
      <c r="TT51" s="12">
        <v>0</v>
      </c>
      <c r="TU51" s="12">
        <v>0</v>
      </c>
      <c r="TV51" s="13"/>
      <c r="TW51" s="12">
        <v>0</v>
      </c>
      <c r="TX51" s="12">
        <v>0</v>
      </c>
      <c r="TY51" s="12">
        <v>0</v>
      </c>
      <c r="TZ51" s="12">
        <v>0</v>
      </c>
      <c r="UA51" s="13"/>
      <c r="UB51" s="12">
        <v>0</v>
      </c>
      <c r="UC51" s="12">
        <v>0</v>
      </c>
      <c r="UD51" s="12">
        <v>0</v>
      </c>
      <c r="UE51" s="12">
        <v>0</v>
      </c>
      <c r="UF51" s="13"/>
      <c r="UG51" s="12">
        <v>0</v>
      </c>
      <c r="UH51" s="12">
        <v>0</v>
      </c>
      <c r="UI51" s="12">
        <v>0</v>
      </c>
      <c r="UJ51" s="12">
        <v>0</v>
      </c>
      <c r="UK51" s="13"/>
      <c r="UL51" s="12">
        <v>0</v>
      </c>
      <c r="UM51" s="12">
        <v>0</v>
      </c>
      <c r="UN51" s="12">
        <v>0</v>
      </c>
      <c r="UO51" s="12">
        <v>0</v>
      </c>
      <c r="UP51" s="13"/>
      <c r="UQ51" s="12">
        <v>0</v>
      </c>
      <c r="UR51" s="12">
        <v>0</v>
      </c>
      <c r="US51" s="12">
        <v>0</v>
      </c>
      <c r="UT51" s="12">
        <v>0</v>
      </c>
      <c r="UU51" s="13"/>
      <c r="UV51" s="12">
        <v>0</v>
      </c>
      <c r="UW51" s="12">
        <v>0</v>
      </c>
      <c r="UX51" s="12">
        <v>0</v>
      </c>
      <c r="UY51" s="12">
        <v>0</v>
      </c>
      <c r="UZ51" s="13"/>
      <c r="VA51" s="12">
        <v>0</v>
      </c>
      <c r="VB51" s="12">
        <v>0</v>
      </c>
      <c r="VC51" s="12">
        <v>0</v>
      </c>
      <c r="VD51" s="12">
        <v>0</v>
      </c>
      <c r="VE51" s="13"/>
      <c r="VF51" s="12">
        <v>0</v>
      </c>
      <c r="VG51" s="12">
        <v>0</v>
      </c>
      <c r="VH51" s="12">
        <v>0</v>
      </c>
      <c r="VI51" s="12">
        <v>0</v>
      </c>
      <c r="VJ51" s="13"/>
      <c r="VK51" s="12">
        <v>0</v>
      </c>
      <c r="VL51" s="12">
        <v>201200</v>
      </c>
      <c r="VM51" s="12">
        <v>0</v>
      </c>
      <c r="VN51" s="12">
        <v>201200</v>
      </c>
      <c r="VO51" s="13"/>
    </row>
    <row r="52" spans="1:587" ht="16.5" hidden="1">
      <c r="A52" s="10">
        <v>46</v>
      </c>
      <c r="B52" s="11" t="s">
        <v>62</v>
      </c>
      <c r="C52" s="12">
        <v>0</v>
      </c>
      <c r="D52" s="12">
        <v>0</v>
      </c>
      <c r="E52" s="12">
        <v>0</v>
      </c>
      <c r="F52" s="12">
        <v>0</v>
      </c>
      <c r="G52" s="13"/>
      <c r="H52" s="12">
        <v>0</v>
      </c>
      <c r="I52" s="12">
        <v>0</v>
      </c>
      <c r="J52" s="12">
        <v>0</v>
      </c>
      <c r="K52" s="12">
        <v>0</v>
      </c>
      <c r="L52" s="13"/>
      <c r="M52" s="12">
        <v>0</v>
      </c>
      <c r="N52" s="12">
        <v>0</v>
      </c>
      <c r="O52" s="12">
        <v>0</v>
      </c>
      <c r="P52" s="12">
        <v>0</v>
      </c>
      <c r="Q52" s="13"/>
      <c r="R52" s="12">
        <v>0</v>
      </c>
      <c r="S52" s="12">
        <v>0</v>
      </c>
      <c r="T52" s="12">
        <v>0</v>
      </c>
      <c r="U52" s="12">
        <v>0</v>
      </c>
      <c r="V52" s="13"/>
      <c r="W52" s="12">
        <v>0</v>
      </c>
      <c r="X52" s="12">
        <v>0</v>
      </c>
      <c r="Y52" s="12">
        <v>0</v>
      </c>
      <c r="Z52" s="12">
        <v>0</v>
      </c>
      <c r="AA52" s="13"/>
      <c r="AB52" s="12">
        <v>0</v>
      </c>
      <c r="AC52" s="12">
        <v>0</v>
      </c>
      <c r="AD52" s="12">
        <v>0</v>
      </c>
      <c r="AE52" s="12">
        <v>0</v>
      </c>
      <c r="AF52" s="13"/>
      <c r="AG52" s="12">
        <v>0</v>
      </c>
      <c r="AH52" s="12">
        <v>0</v>
      </c>
      <c r="AI52" s="12">
        <v>0</v>
      </c>
      <c r="AJ52" s="12">
        <v>0</v>
      </c>
      <c r="AK52" s="13"/>
      <c r="AL52" s="12">
        <v>6</v>
      </c>
      <c r="AM52" s="12">
        <v>12000</v>
      </c>
      <c r="AN52" s="12">
        <v>0</v>
      </c>
      <c r="AO52" s="12">
        <v>12000</v>
      </c>
      <c r="AP52" s="13"/>
      <c r="AQ52" s="12">
        <v>0</v>
      </c>
      <c r="AR52" s="12">
        <v>0</v>
      </c>
      <c r="AS52" s="12">
        <v>0</v>
      </c>
      <c r="AT52" s="12">
        <v>0</v>
      </c>
      <c r="AU52" s="13"/>
      <c r="AV52" s="12">
        <v>0</v>
      </c>
      <c r="AW52" s="12">
        <v>0</v>
      </c>
      <c r="AX52" s="12">
        <v>0</v>
      </c>
      <c r="AY52" s="12">
        <v>0</v>
      </c>
      <c r="AZ52" s="13"/>
      <c r="BA52" s="12">
        <v>0</v>
      </c>
      <c r="BB52" s="12">
        <v>0</v>
      </c>
      <c r="BC52" s="12">
        <v>0</v>
      </c>
      <c r="BD52" s="12">
        <v>0</v>
      </c>
      <c r="BE52" s="13"/>
      <c r="BF52" s="12">
        <v>37</v>
      </c>
      <c r="BG52" s="12">
        <v>29600</v>
      </c>
      <c r="BH52" s="12">
        <v>0</v>
      </c>
      <c r="BI52" s="12">
        <v>29600</v>
      </c>
      <c r="BJ52" s="13"/>
      <c r="BK52" s="12">
        <v>0</v>
      </c>
      <c r="BL52" s="12">
        <v>0</v>
      </c>
      <c r="BM52" s="12">
        <v>0</v>
      </c>
      <c r="BN52" s="12">
        <v>0</v>
      </c>
      <c r="BO52" s="13"/>
      <c r="BP52" s="12">
        <v>0</v>
      </c>
      <c r="BQ52" s="12">
        <v>0</v>
      </c>
      <c r="BR52" s="12">
        <v>0</v>
      </c>
      <c r="BS52" s="12">
        <v>0</v>
      </c>
      <c r="BT52" s="13"/>
      <c r="BU52" s="12">
        <v>0</v>
      </c>
      <c r="BV52" s="12">
        <v>0</v>
      </c>
      <c r="BW52" s="12">
        <v>0</v>
      </c>
      <c r="BX52" s="12">
        <v>0</v>
      </c>
      <c r="BY52" s="13"/>
      <c r="BZ52" s="12">
        <v>0</v>
      </c>
      <c r="CA52" s="12">
        <v>0</v>
      </c>
      <c r="CB52" s="12">
        <v>0</v>
      </c>
      <c r="CC52" s="12">
        <v>0</v>
      </c>
      <c r="CD52" s="13"/>
      <c r="CE52" s="12">
        <v>0</v>
      </c>
      <c r="CF52" s="12">
        <v>0</v>
      </c>
      <c r="CG52" s="12">
        <v>0</v>
      </c>
      <c r="CH52" s="12">
        <v>0</v>
      </c>
      <c r="CI52" s="13"/>
      <c r="CJ52" s="12">
        <v>0</v>
      </c>
      <c r="CK52" s="12">
        <v>0</v>
      </c>
      <c r="CL52" s="12">
        <v>0</v>
      </c>
      <c r="CM52" s="12">
        <v>0</v>
      </c>
      <c r="CN52" s="13"/>
      <c r="CO52" s="12">
        <v>0</v>
      </c>
      <c r="CP52" s="12">
        <v>0</v>
      </c>
      <c r="CQ52" s="12">
        <v>0</v>
      </c>
      <c r="CR52" s="12">
        <v>0</v>
      </c>
      <c r="CS52" s="13"/>
      <c r="CT52" s="12">
        <v>0</v>
      </c>
      <c r="CU52" s="12">
        <v>0</v>
      </c>
      <c r="CV52" s="12">
        <v>0</v>
      </c>
      <c r="CW52" s="12">
        <v>0</v>
      </c>
      <c r="CX52" s="13"/>
      <c r="CY52" s="12">
        <v>0</v>
      </c>
      <c r="CZ52" s="12">
        <v>0</v>
      </c>
      <c r="DA52" s="12">
        <v>0</v>
      </c>
      <c r="DB52" s="12">
        <v>0</v>
      </c>
      <c r="DC52" s="13"/>
      <c r="DD52" s="12">
        <v>0</v>
      </c>
      <c r="DE52" s="12">
        <v>0</v>
      </c>
      <c r="DF52" s="12">
        <v>0</v>
      </c>
      <c r="DG52" s="12">
        <v>0</v>
      </c>
      <c r="DH52" s="13"/>
      <c r="DI52" s="12">
        <v>0</v>
      </c>
      <c r="DJ52" s="12">
        <v>0</v>
      </c>
      <c r="DK52" s="12">
        <v>0</v>
      </c>
      <c r="DL52" s="12">
        <v>0</v>
      </c>
      <c r="DM52" s="13"/>
      <c r="DN52" s="12">
        <v>0</v>
      </c>
      <c r="DO52" s="12">
        <v>0</v>
      </c>
      <c r="DP52" s="12">
        <v>0</v>
      </c>
      <c r="DQ52" s="12">
        <v>0</v>
      </c>
      <c r="DR52" s="13"/>
      <c r="DS52" s="12">
        <v>0</v>
      </c>
      <c r="DT52" s="12">
        <v>0</v>
      </c>
      <c r="DU52" s="12">
        <v>0</v>
      </c>
      <c r="DV52" s="12">
        <v>0</v>
      </c>
      <c r="DW52" s="13"/>
      <c r="DX52" s="12">
        <v>0</v>
      </c>
      <c r="DY52" s="12">
        <v>0</v>
      </c>
      <c r="DZ52" s="12">
        <v>0</v>
      </c>
      <c r="EA52" s="12">
        <v>0</v>
      </c>
      <c r="EB52" s="13"/>
      <c r="EC52" s="12">
        <v>0</v>
      </c>
      <c r="ED52" s="12">
        <v>0</v>
      </c>
      <c r="EE52" s="12">
        <v>0</v>
      </c>
      <c r="EF52" s="12">
        <v>0</v>
      </c>
      <c r="EG52" s="13"/>
      <c r="EH52" s="12">
        <v>0</v>
      </c>
      <c r="EI52" s="12">
        <v>0</v>
      </c>
      <c r="EJ52" s="12">
        <v>0</v>
      </c>
      <c r="EK52" s="12">
        <v>0</v>
      </c>
      <c r="EL52" s="13"/>
      <c r="EM52" s="12">
        <v>0</v>
      </c>
      <c r="EN52" s="12">
        <v>0</v>
      </c>
      <c r="EO52" s="12">
        <v>0</v>
      </c>
      <c r="EP52" s="12">
        <v>0</v>
      </c>
      <c r="EQ52" s="13"/>
      <c r="ER52" s="12">
        <v>0</v>
      </c>
      <c r="ES52" s="12">
        <v>0</v>
      </c>
      <c r="ET52" s="12">
        <v>0</v>
      </c>
      <c r="EU52" s="12">
        <v>0</v>
      </c>
      <c r="EV52" s="13"/>
      <c r="EW52" s="12">
        <v>0</v>
      </c>
      <c r="EX52" s="12">
        <v>0</v>
      </c>
      <c r="EY52" s="12">
        <v>0</v>
      </c>
      <c r="EZ52" s="12">
        <v>0</v>
      </c>
      <c r="FA52" s="13"/>
      <c r="FB52" s="12">
        <v>0</v>
      </c>
      <c r="FC52" s="12">
        <v>0</v>
      </c>
      <c r="FD52" s="12">
        <v>0</v>
      </c>
      <c r="FE52" s="12">
        <v>0</v>
      </c>
      <c r="FF52" s="13"/>
      <c r="FG52" s="12">
        <v>0</v>
      </c>
      <c r="FH52" s="12">
        <v>0</v>
      </c>
      <c r="FI52" s="12">
        <v>0</v>
      </c>
      <c r="FJ52" s="12">
        <v>0</v>
      </c>
      <c r="FK52" s="13"/>
      <c r="FL52" s="12">
        <v>0</v>
      </c>
      <c r="FM52" s="12">
        <v>0</v>
      </c>
      <c r="FN52" s="12">
        <v>0</v>
      </c>
      <c r="FO52" s="12">
        <v>0</v>
      </c>
      <c r="FP52" s="13"/>
      <c r="FQ52" s="12">
        <v>0</v>
      </c>
      <c r="FR52" s="12">
        <v>0</v>
      </c>
      <c r="FS52" s="12">
        <v>0</v>
      </c>
      <c r="FT52" s="12">
        <v>0</v>
      </c>
      <c r="FU52" s="13"/>
      <c r="FV52" s="12">
        <v>0</v>
      </c>
      <c r="FW52" s="12">
        <v>0</v>
      </c>
      <c r="FX52" s="12">
        <v>0</v>
      </c>
      <c r="FY52" s="12">
        <v>0</v>
      </c>
      <c r="FZ52" s="13"/>
      <c r="GA52" s="12">
        <v>0</v>
      </c>
      <c r="GB52" s="12">
        <v>0</v>
      </c>
      <c r="GC52" s="12">
        <v>0</v>
      </c>
      <c r="GD52" s="12">
        <v>0</v>
      </c>
      <c r="GE52" s="13"/>
      <c r="GF52" s="12">
        <v>0</v>
      </c>
      <c r="GG52" s="12">
        <v>0</v>
      </c>
      <c r="GH52" s="12">
        <v>0</v>
      </c>
      <c r="GI52" s="12">
        <v>0</v>
      </c>
      <c r="GJ52" s="13"/>
      <c r="GK52" s="12">
        <v>0</v>
      </c>
      <c r="GL52" s="12">
        <v>0</v>
      </c>
      <c r="GM52" s="12">
        <v>0</v>
      </c>
      <c r="GN52" s="12">
        <v>0</v>
      </c>
      <c r="GO52" s="13"/>
      <c r="GP52" s="12">
        <v>0</v>
      </c>
      <c r="GQ52" s="12">
        <v>0</v>
      </c>
      <c r="GR52" s="12">
        <v>0</v>
      </c>
      <c r="GS52" s="12">
        <v>0</v>
      </c>
      <c r="GT52" s="13"/>
      <c r="GU52" s="12">
        <v>0</v>
      </c>
      <c r="GV52" s="12">
        <v>0</v>
      </c>
      <c r="GW52" s="12">
        <v>0</v>
      </c>
      <c r="GX52" s="12">
        <v>0</v>
      </c>
      <c r="GY52" s="13"/>
      <c r="GZ52" s="12">
        <v>0</v>
      </c>
      <c r="HA52" s="12">
        <v>0</v>
      </c>
      <c r="HB52" s="12">
        <v>0</v>
      </c>
      <c r="HC52" s="12">
        <v>0</v>
      </c>
      <c r="HD52" s="13"/>
      <c r="HE52" s="12">
        <v>0</v>
      </c>
      <c r="HF52" s="12">
        <v>0</v>
      </c>
      <c r="HG52" s="12">
        <v>0</v>
      </c>
      <c r="HH52" s="12">
        <v>0</v>
      </c>
      <c r="HI52" s="13"/>
      <c r="HJ52" s="12">
        <v>0</v>
      </c>
      <c r="HK52" s="12">
        <v>0</v>
      </c>
      <c r="HL52" s="12">
        <v>0</v>
      </c>
      <c r="HM52" s="12">
        <v>0</v>
      </c>
      <c r="HN52" s="13"/>
      <c r="HO52" s="12">
        <v>0</v>
      </c>
      <c r="HP52" s="12">
        <v>0</v>
      </c>
      <c r="HQ52" s="12">
        <v>0</v>
      </c>
      <c r="HR52" s="12">
        <v>0</v>
      </c>
      <c r="HS52" s="13"/>
      <c r="HT52" s="12">
        <v>0</v>
      </c>
      <c r="HU52" s="12">
        <v>0</v>
      </c>
      <c r="HV52" s="12">
        <v>0</v>
      </c>
      <c r="HW52" s="12">
        <v>0</v>
      </c>
      <c r="HX52" s="13"/>
      <c r="HY52" s="12">
        <v>0</v>
      </c>
      <c r="HZ52" s="12">
        <v>0</v>
      </c>
      <c r="IA52" s="12">
        <v>0</v>
      </c>
      <c r="IB52" s="12">
        <v>0</v>
      </c>
      <c r="IC52" s="13"/>
      <c r="ID52" s="12">
        <v>0</v>
      </c>
      <c r="IE52" s="12">
        <v>0</v>
      </c>
      <c r="IF52" s="12">
        <v>0</v>
      </c>
      <c r="IG52" s="12">
        <v>0</v>
      </c>
      <c r="IH52" s="13"/>
      <c r="II52" s="12">
        <v>0</v>
      </c>
      <c r="IJ52" s="12">
        <v>0</v>
      </c>
      <c r="IK52" s="12">
        <v>0</v>
      </c>
      <c r="IL52" s="12">
        <v>0</v>
      </c>
      <c r="IM52" s="13"/>
      <c r="IN52" s="12">
        <v>0</v>
      </c>
      <c r="IO52" s="12">
        <v>0</v>
      </c>
      <c r="IP52" s="12">
        <v>0</v>
      </c>
      <c r="IQ52" s="12">
        <v>0</v>
      </c>
      <c r="IR52" s="13"/>
      <c r="IS52" s="12">
        <v>0</v>
      </c>
      <c r="IT52" s="12">
        <v>0</v>
      </c>
      <c r="IU52" s="12">
        <v>0</v>
      </c>
      <c r="IV52" s="12">
        <v>0</v>
      </c>
      <c r="IW52" s="13"/>
      <c r="IX52" s="12"/>
      <c r="IY52" s="12">
        <v>0</v>
      </c>
      <c r="IZ52" s="12">
        <v>0</v>
      </c>
      <c r="JA52" s="12">
        <v>0</v>
      </c>
      <c r="JB52" s="13"/>
      <c r="JC52" s="12">
        <v>0</v>
      </c>
      <c r="JD52" s="12">
        <v>0</v>
      </c>
      <c r="JE52" s="12">
        <v>0</v>
      </c>
      <c r="JF52" s="12">
        <v>0</v>
      </c>
      <c r="JG52" s="13"/>
      <c r="JH52" s="12"/>
      <c r="JI52" s="12">
        <v>0</v>
      </c>
      <c r="JJ52" s="12">
        <v>0</v>
      </c>
      <c r="JK52" s="12">
        <v>0</v>
      </c>
      <c r="JL52" s="13"/>
      <c r="JM52" s="12"/>
      <c r="JN52" s="12">
        <v>0</v>
      </c>
      <c r="JO52" s="12">
        <v>0</v>
      </c>
      <c r="JP52" s="12">
        <v>0</v>
      </c>
      <c r="JQ52" s="13"/>
      <c r="JR52" s="12"/>
      <c r="JS52" s="12">
        <v>0</v>
      </c>
      <c r="JT52" s="12">
        <v>0</v>
      </c>
      <c r="JU52" s="12">
        <v>0</v>
      </c>
      <c r="JV52" s="13"/>
      <c r="JW52" s="12"/>
      <c r="JX52" s="12">
        <v>0</v>
      </c>
      <c r="JY52" s="12">
        <v>0</v>
      </c>
      <c r="JZ52" s="12">
        <v>0</v>
      </c>
      <c r="KA52" s="13"/>
      <c r="KB52" s="12">
        <v>0</v>
      </c>
      <c r="KC52" s="12">
        <v>0</v>
      </c>
      <c r="KD52" s="12">
        <v>0</v>
      </c>
      <c r="KE52" s="12">
        <v>0</v>
      </c>
      <c r="KF52" s="13"/>
      <c r="KG52" s="12">
        <v>0</v>
      </c>
      <c r="KH52" s="12">
        <v>0</v>
      </c>
      <c r="KI52" s="12">
        <v>0</v>
      </c>
      <c r="KJ52" s="12">
        <v>0</v>
      </c>
      <c r="KK52" s="13"/>
      <c r="KL52" s="12">
        <v>0</v>
      </c>
      <c r="KM52" s="12">
        <v>0</v>
      </c>
      <c r="KN52" s="12">
        <v>0</v>
      </c>
      <c r="KO52" s="12">
        <v>0</v>
      </c>
      <c r="KP52" s="13"/>
      <c r="KQ52" s="12">
        <v>0</v>
      </c>
      <c r="KR52" s="12">
        <v>0</v>
      </c>
      <c r="KS52" s="12">
        <v>0</v>
      </c>
      <c r="KT52" s="12">
        <v>0</v>
      </c>
      <c r="KU52" s="13"/>
      <c r="KV52" s="12">
        <v>0</v>
      </c>
      <c r="KW52" s="89">
        <v>0</v>
      </c>
      <c r="KX52" s="12">
        <v>0</v>
      </c>
      <c r="KY52" s="12">
        <v>0</v>
      </c>
      <c r="KZ52" s="13"/>
      <c r="LA52" s="12">
        <v>0</v>
      </c>
      <c r="LB52" s="12">
        <v>0</v>
      </c>
      <c r="LC52" s="12">
        <v>0</v>
      </c>
      <c r="LD52" s="12">
        <v>0</v>
      </c>
      <c r="LE52" s="13"/>
      <c r="LF52" s="12">
        <v>0</v>
      </c>
      <c r="LG52" s="12">
        <v>0</v>
      </c>
      <c r="LH52" s="12">
        <v>0</v>
      </c>
      <c r="LI52" s="12">
        <v>0</v>
      </c>
      <c r="LJ52" s="13"/>
      <c r="LK52" s="12">
        <v>0</v>
      </c>
      <c r="LL52" s="12">
        <v>0</v>
      </c>
      <c r="LM52" s="12">
        <v>0</v>
      </c>
      <c r="LN52" s="12">
        <v>0</v>
      </c>
      <c r="LO52" s="13"/>
      <c r="LP52" s="12">
        <v>0</v>
      </c>
      <c r="LQ52" s="12">
        <v>0</v>
      </c>
      <c r="LR52" s="12">
        <v>0</v>
      </c>
      <c r="LS52" s="12">
        <v>0</v>
      </c>
      <c r="LT52" s="13"/>
      <c r="LU52" s="12">
        <v>4</v>
      </c>
      <c r="LV52" s="12">
        <v>120000</v>
      </c>
      <c r="LW52" s="12">
        <v>0</v>
      </c>
      <c r="LX52" s="12">
        <v>120000</v>
      </c>
      <c r="LY52" s="13"/>
      <c r="LZ52" s="12">
        <v>0</v>
      </c>
      <c r="MA52" s="12">
        <v>0</v>
      </c>
      <c r="MB52" s="12">
        <v>0</v>
      </c>
      <c r="MC52" s="12">
        <v>0</v>
      </c>
      <c r="MD52" s="13"/>
      <c r="ME52" s="12">
        <v>0</v>
      </c>
      <c r="MF52" s="12">
        <v>0</v>
      </c>
      <c r="MG52" s="12">
        <v>0</v>
      </c>
      <c r="MH52" s="12">
        <v>0</v>
      </c>
      <c r="MI52" s="13"/>
      <c r="MJ52" s="12">
        <v>0</v>
      </c>
      <c r="MK52" s="12">
        <v>0</v>
      </c>
      <c r="ML52" s="12">
        <v>0</v>
      </c>
      <c r="MM52" s="12">
        <v>0</v>
      </c>
      <c r="MN52" s="13"/>
      <c r="MO52" s="12">
        <v>0</v>
      </c>
      <c r="MP52" s="12">
        <v>0</v>
      </c>
      <c r="MQ52" s="12">
        <v>0</v>
      </c>
      <c r="MR52" s="12">
        <v>0</v>
      </c>
      <c r="MS52" s="13"/>
      <c r="MT52" s="12">
        <v>0</v>
      </c>
      <c r="MU52" s="12">
        <v>0</v>
      </c>
      <c r="MV52" s="12">
        <v>0</v>
      </c>
      <c r="MW52" s="12">
        <v>0</v>
      </c>
      <c r="MX52" s="13"/>
      <c r="MY52" s="12">
        <v>0</v>
      </c>
      <c r="MZ52" s="12">
        <v>0</v>
      </c>
      <c r="NA52" s="12">
        <v>0</v>
      </c>
      <c r="NB52" s="12">
        <v>0</v>
      </c>
      <c r="NC52" s="13"/>
      <c r="ND52" s="12">
        <v>0</v>
      </c>
      <c r="NE52" s="12">
        <v>0</v>
      </c>
      <c r="NF52" s="12">
        <v>0</v>
      </c>
      <c r="NG52" s="12">
        <v>0</v>
      </c>
      <c r="NH52" s="13"/>
      <c r="NI52" s="12">
        <v>0</v>
      </c>
      <c r="NJ52" s="12">
        <v>0</v>
      </c>
      <c r="NK52" s="12">
        <v>0</v>
      </c>
      <c r="NL52" s="12">
        <v>0</v>
      </c>
      <c r="NM52" s="13"/>
      <c r="NN52" s="12">
        <v>0</v>
      </c>
      <c r="NO52" s="12">
        <v>0</v>
      </c>
      <c r="NP52" s="12">
        <v>0</v>
      </c>
      <c r="NQ52" s="12">
        <v>0</v>
      </c>
      <c r="NR52" s="13"/>
      <c r="NS52" s="12">
        <v>0</v>
      </c>
      <c r="NT52" s="12">
        <v>0</v>
      </c>
      <c r="NU52" s="12">
        <v>0</v>
      </c>
      <c r="NV52" s="12">
        <v>0</v>
      </c>
      <c r="NW52" s="13"/>
      <c r="NX52" s="12">
        <v>0</v>
      </c>
      <c r="NY52" s="12">
        <v>0</v>
      </c>
      <c r="NZ52" s="12">
        <v>0</v>
      </c>
      <c r="OA52" s="12">
        <v>0</v>
      </c>
      <c r="OB52" s="13"/>
      <c r="OC52" s="12">
        <v>0</v>
      </c>
      <c r="OD52" s="12">
        <v>0</v>
      </c>
      <c r="OE52" s="12">
        <v>0</v>
      </c>
      <c r="OF52" s="12">
        <v>0</v>
      </c>
      <c r="OG52" s="13"/>
      <c r="OH52" s="12">
        <v>0</v>
      </c>
      <c r="OI52" s="12">
        <v>0</v>
      </c>
      <c r="OJ52" s="12">
        <v>0</v>
      </c>
      <c r="OK52" s="12">
        <v>0</v>
      </c>
      <c r="OL52" s="13"/>
      <c r="OM52" s="12">
        <v>0</v>
      </c>
      <c r="ON52" s="12">
        <v>0</v>
      </c>
      <c r="OO52" s="12">
        <v>0</v>
      </c>
      <c r="OP52" s="12">
        <v>0</v>
      </c>
      <c r="OQ52" s="13"/>
      <c r="OR52" s="12">
        <v>0</v>
      </c>
      <c r="OS52" s="12">
        <v>0</v>
      </c>
      <c r="OT52" s="12">
        <v>0</v>
      </c>
      <c r="OU52" s="12">
        <v>0</v>
      </c>
      <c r="OV52" s="13"/>
      <c r="OW52" s="12">
        <v>0</v>
      </c>
      <c r="OX52" s="12">
        <v>0</v>
      </c>
      <c r="OY52" s="12">
        <v>0</v>
      </c>
      <c r="OZ52" s="12">
        <v>0</v>
      </c>
      <c r="PA52" s="13"/>
      <c r="PB52" s="12">
        <v>0</v>
      </c>
      <c r="PC52" s="12">
        <v>0</v>
      </c>
      <c r="PD52" s="12">
        <v>0</v>
      </c>
      <c r="PE52" s="12">
        <v>0</v>
      </c>
      <c r="PF52" s="13"/>
      <c r="PG52" s="12">
        <v>0</v>
      </c>
      <c r="PH52" s="12">
        <v>0</v>
      </c>
      <c r="PI52" s="12">
        <v>0</v>
      </c>
      <c r="PJ52" s="12">
        <v>0</v>
      </c>
      <c r="PK52" s="13"/>
      <c r="PL52" s="12">
        <v>0</v>
      </c>
      <c r="PM52" s="12">
        <v>0</v>
      </c>
      <c r="PN52" s="12">
        <v>0</v>
      </c>
      <c r="PO52" s="12">
        <v>0</v>
      </c>
      <c r="PP52" s="13"/>
      <c r="PQ52" s="12">
        <v>0</v>
      </c>
      <c r="PR52" s="12">
        <v>0</v>
      </c>
      <c r="PS52" s="12">
        <v>0</v>
      </c>
      <c r="PT52" s="12">
        <v>0</v>
      </c>
      <c r="PU52" s="13"/>
      <c r="PV52" s="12">
        <v>0</v>
      </c>
      <c r="PW52" s="12">
        <v>0</v>
      </c>
      <c r="PX52" s="12">
        <v>0</v>
      </c>
      <c r="PY52" s="12">
        <v>0</v>
      </c>
      <c r="PZ52" s="13"/>
      <c r="QA52" s="12">
        <v>0</v>
      </c>
      <c r="QB52" s="12">
        <v>0</v>
      </c>
      <c r="QC52" s="12">
        <v>0</v>
      </c>
      <c r="QD52" s="12">
        <v>0</v>
      </c>
      <c r="QE52" s="13"/>
      <c r="QF52" s="12">
        <v>0</v>
      </c>
      <c r="QG52" s="12">
        <v>0</v>
      </c>
      <c r="QH52" s="12">
        <v>0</v>
      </c>
      <c r="QI52" s="12">
        <v>0</v>
      </c>
      <c r="QJ52" s="13"/>
      <c r="QK52" s="12">
        <v>0</v>
      </c>
      <c r="QL52" s="12">
        <v>0</v>
      </c>
      <c r="QM52" s="12">
        <v>0</v>
      </c>
      <c r="QN52" s="12">
        <v>0</v>
      </c>
      <c r="QO52" s="13"/>
      <c r="QP52" s="12">
        <v>0</v>
      </c>
      <c r="QQ52" s="12">
        <v>0</v>
      </c>
      <c r="QR52" s="12">
        <v>0</v>
      </c>
      <c r="QS52" s="12">
        <v>0</v>
      </c>
      <c r="QT52" s="13"/>
      <c r="QU52" s="12">
        <v>0</v>
      </c>
      <c r="QV52" s="12">
        <v>0</v>
      </c>
      <c r="QW52" s="12">
        <v>0</v>
      </c>
      <c r="QX52" s="12">
        <v>0</v>
      </c>
      <c r="QY52" s="13"/>
      <c r="QZ52" s="12">
        <v>0</v>
      </c>
      <c r="RA52" s="12">
        <v>0</v>
      </c>
      <c r="RB52" s="12">
        <v>0</v>
      </c>
      <c r="RC52" s="12">
        <v>0</v>
      </c>
      <c r="RD52" s="13"/>
      <c r="RE52" s="12">
        <v>0</v>
      </c>
      <c r="RF52" s="12">
        <v>0</v>
      </c>
      <c r="RG52" s="12">
        <v>0</v>
      </c>
      <c r="RH52" s="12">
        <v>0</v>
      </c>
      <c r="RI52" s="13"/>
      <c r="RJ52" s="12">
        <v>0</v>
      </c>
      <c r="RK52" s="12">
        <v>0</v>
      </c>
      <c r="RL52" s="12">
        <v>0</v>
      </c>
      <c r="RM52" s="12">
        <v>0</v>
      </c>
      <c r="RN52" s="13"/>
      <c r="RO52" s="12">
        <v>0</v>
      </c>
      <c r="RP52" s="12">
        <v>0</v>
      </c>
      <c r="RQ52" s="12">
        <v>0</v>
      </c>
      <c r="RR52" s="12">
        <v>0</v>
      </c>
      <c r="RS52" s="13"/>
      <c r="RT52" s="12">
        <v>0</v>
      </c>
      <c r="RU52" s="12">
        <v>0</v>
      </c>
      <c r="RV52" s="12">
        <v>0</v>
      </c>
      <c r="RW52" s="12">
        <v>0</v>
      </c>
      <c r="RX52" s="13"/>
      <c r="RY52" s="12">
        <v>0</v>
      </c>
      <c r="RZ52" s="12">
        <v>0</v>
      </c>
      <c r="SA52" s="12">
        <v>0</v>
      </c>
      <c r="SB52" s="12">
        <v>0</v>
      </c>
      <c r="SC52" s="13"/>
      <c r="SD52" s="12">
        <v>0</v>
      </c>
      <c r="SE52" s="12">
        <v>0</v>
      </c>
      <c r="SF52" s="12">
        <v>0</v>
      </c>
      <c r="SG52" s="12">
        <v>0</v>
      </c>
      <c r="SH52" s="13"/>
      <c r="SI52" s="12">
        <v>0</v>
      </c>
      <c r="SJ52" s="12">
        <v>0</v>
      </c>
      <c r="SK52" s="12">
        <v>0</v>
      </c>
      <c r="SL52" s="12">
        <v>0</v>
      </c>
      <c r="SM52" s="13"/>
      <c r="SN52" s="12">
        <v>0</v>
      </c>
      <c r="SO52" s="12">
        <v>0</v>
      </c>
      <c r="SP52" s="12">
        <v>0</v>
      </c>
      <c r="SQ52" s="12">
        <v>0</v>
      </c>
      <c r="SR52" s="13"/>
      <c r="SS52" s="12">
        <v>0</v>
      </c>
      <c r="ST52" s="12">
        <v>0</v>
      </c>
      <c r="SU52" s="12">
        <v>0</v>
      </c>
      <c r="SV52" s="12">
        <v>0</v>
      </c>
      <c r="SW52" s="13"/>
      <c r="SX52" s="12">
        <v>0</v>
      </c>
      <c r="SY52" s="12">
        <v>0</v>
      </c>
      <c r="SZ52" s="12">
        <v>0</v>
      </c>
      <c r="TA52" s="12">
        <v>0</v>
      </c>
      <c r="TB52" s="13"/>
      <c r="TC52" s="12">
        <v>0</v>
      </c>
      <c r="TD52" s="12">
        <v>0</v>
      </c>
      <c r="TE52" s="12">
        <v>0</v>
      </c>
      <c r="TF52" s="12">
        <v>0</v>
      </c>
      <c r="TG52" s="13"/>
      <c r="TH52" s="12">
        <v>0</v>
      </c>
      <c r="TI52" s="12">
        <v>0</v>
      </c>
      <c r="TJ52" s="12">
        <v>0</v>
      </c>
      <c r="TK52" s="12">
        <v>0</v>
      </c>
      <c r="TL52" s="13"/>
      <c r="TM52" s="12">
        <v>0</v>
      </c>
      <c r="TN52" s="12">
        <v>0</v>
      </c>
      <c r="TO52" s="12">
        <v>0</v>
      </c>
      <c r="TP52" s="12">
        <v>0</v>
      </c>
      <c r="TQ52" s="13"/>
      <c r="TR52" s="12">
        <v>0</v>
      </c>
      <c r="TS52" s="12">
        <v>0</v>
      </c>
      <c r="TT52" s="12">
        <v>0</v>
      </c>
      <c r="TU52" s="12">
        <v>0</v>
      </c>
      <c r="TV52" s="13"/>
      <c r="TW52" s="12">
        <v>0</v>
      </c>
      <c r="TX52" s="12">
        <v>0</v>
      </c>
      <c r="TY52" s="12">
        <v>0</v>
      </c>
      <c r="TZ52" s="12">
        <v>0</v>
      </c>
      <c r="UA52" s="13"/>
      <c r="UB52" s="12">
        <v>0</v>
      </c>
      <c r="UC52" s="12">
        <v>0</v>
      </c>
      <c r="UD52" s="12">
        <v>0</v>
      </c>
      <c r="UE52" s="12">
        <v>0</v>
      </c>
      <c r="UF52" s="13"/>
      <c r="UG52" s="12">
        <v>0</v>
      </c>
      <c r="UH52" s="12">
        <v>0</v>
      </c>
      <c r="UI52" s="12">
        <v>0</v>
      </c>
      <c r="UJ52" s="12">
        <v>0</v>
      </c>
      <c r="UK52" s="13"/>
      <c r="UL52" s="12">
        <v>0</v>
      </c>
      <c r="UM52" s="12">
        <v>0</v>
      </c>
      <c r="UN52" s="12">
        <v>0</v>
      </c>
      <c r="UO52" s="12">
        <v>0</v>
      </c>
      <c r="UP52" s="13"/>
      <c r="UQ52" s="12">
        <v>0</v>
      </c>
      <c r="UR52" s="12">
        <v>0</v>
      </c>
      <c r="US52" s="12">
        <v>0</v>
      </c>
      <c r="UT52" s="12">
        <v>0</v>
      </c>
      <c r="UU52" s="13"/>
      <c r="UV52" s="12">
        <v>0</v>
      </c>
      <c r="UW52" s="12">
        <v>0</v>
      </c>
      <c r="UX52" s="12">
        <v>0</v>
      </c>
      <c r="UY52" s="12">
        <v>0</v>
      </c>
      <c r="UZ52" s="13"/>
      <c r="VA52" s="12">
        <v>0</v>
      </c>
      <c r="VB52" s="12">
        <v>0</v>
      </c>
      <c r="VC52" s="12">
        <v>0</v>
      </c>
      <c r="VD52" s="12">
        <v>0</v>
      </c>
      <c r="VE52" s="13"/>
      <c r="VF52" s="12">
        <v>0</v>
      </c>
      <c r="VG52" s="12">
        <v>0</v>
      </c>
      <c r="VH52" s="12">
        <v>0</v>
      </c>
      <c r="VI52" s="12">
        <v>0</v>
      </c>
      <c r="VJ52" s="13"/>
      <c r="VK52" s="12">
        <v>0</v>
      </c>
      <c r="VL52" s="12">
        <v>161600</v>
      </c>
      <c r="VM52" s="12">
        <v>0</v>
      </c>
      <c r="VN52" s="12">
        <v>161600</v>
      </c>
      <c r="VO52" s="13"/>
    </row>
    <row r="53" spans="1:587" ht="16.5" hidden="1">
      <c r="A53" s="10">
        <v>47</v>
      </c>
      <c r="B53" s="11" t="s">
        <v>63</v>
      </c>
      <c r="C53" s="12">
        <v>0</v>
      </c>
      <c r="D53" s="12">
        <v>0</v>
      </c>
      <c r="E53" s="12">
        <v>0</v>
      </c>
      <c r="F53" s="12">
        <v>0</v>
      </c>
      <c r="G53" s="13"/>
      <c r="H53" s="12">
        <v>0</v>
      </c>
      <c r="I53" s="12">
        <v>0</v>
      </c>
      <c r="J53" s="12">
        <v>0</v>
      </c>
      <c r="K53" s="12">
        <v>0</v>
      </c>
      <c r="L53" s="13"/>
      <c r="M53" s="12">
        <v>0</v>
      </c>
      <c r="N53" s="12">
        <v>0</v>
      </c>
      <c r="O53" s="12">
        <v>0</v>
      </c>
      <c r="P53" s="12">
        <v>0</v>
      </c>
      <c r="Q53" s="13"/>
      <c r="R53" s="12">
        <v>0</v>
      </c>
      <c r="S53" s="12">
        <v>0</v>
      </c>
      <c r="T53" s="12">
        <v>0</v>
      </c>
      <c r="U53" s="12">
        <v>0</v>
      </c>
      <c r="V53" s="13"/>
      <c r="W53" s="12">
        <v>0</v>
      </c>
      <c r="X53" s="12">
        <v>0</v>
      </c>
      <c r="Y53" s="12">
        <v>0</v>
      </c>
      <c r="Z53" s="12">
        <v>0</v>
      </c>
      <c r="AA53" s="13"/>
      <c r="AB53" s="12">
        <v>0</v>
      </c>
      <c r="AC53" s="12">
        <v>0</v>
      </c>
      <c r="AD53" s="12">
        <v>0</v>
      </c>
      <c r="AE53" s="12">
        <v>0</v>
      </c>
      <c r="AF53" s="13"/>
      <c r="AG53" s="12">
        <v>0</v>
      </c>
      <c r="AH53" s="12">
        <v>0</v>
      </c>
      <c r="AI53" s="12">
        <v>0</v>
      </c>
      <c r="AJ53" s="12">
        <v>0</v>
      </c>
      <c r="AK53" s="13"/>
      <c r="AL53" s="12">
        <v>6</v>
      </c>
      <c r="AM53" s="12">
        <v>12000</v>
      </c>
      <c r="AN53" s="12">
        <v>0</v>
      </c>
      <c r="AO53" s="12">
        <v>12000</v>
      </c>
      <c r="AP53" s="13"/>
      <c r="AQ53" s="12">
        <v>0</v>
      </c>
      <c r="AR53" s="12">
        <v>0</v>
      </c>
      <c r="AS53" s="12">
        <v>0</v>
      </c>
      <c r="AT53" s="12">
        <v>0</v>
      </c>
      <c r="AU53" s="13"/>
      <c r="AV53" s="12">
        <v>0</v>
      </c>
      <c r="AW53" s="12">
        <v>0</v>
      </c>
      <c r="AX53" s="12">
        <v>0</v>
      </c>
      <c r="AY53" s="12">
        <v>0</v>
      </c>
      <c r="AZ53" s="13"/>
      <c r="BA53" s="12">
        <v>0</v>
      </c>
      <c r="BB53" s="12">
        <v>0</v>
      </c>
      <c r="BC53" s="12">
        <v>0</v>
      </c>
      <c r="BD53" s="12">
        <v>0</v>
      </c>
      <c r="BE53" s="13"/>
      <c r="BF53" s="12">
        <v>73</v>
      </c>
      <c r="BG53" s="12">
        <v>58400</v>
      </c>
      <c r="BH53" s="12">
        <v>0</v>
      </c>
      <c r="BI53" s="12">
        <v>58400</v>
      </c>
      <c r="BJ53" s="13"/>
      <c r="BK53" s="12">
        <v>0</v>
      </c>
      <c r="BL53" s="12">
        <v>0</v>
      </c>
      <c r="BM53" s="12">
        <v>0</v>
      </c>
      <c r="BN53" s="12">
        <v>0</v>
      </c>
      <c r="BO53" s="13"/>
      <c r="BP53" s="12">
        <v>0</v>
      </c>
      <c r="BQ53" s="12">
        <v>0</v>
      </c>
      <c r="BR53" s="12">
        <v>0</v>
      </c>
      <c r="BS53" s="12">
        <v>0</v>
      </c>
      <c r="BT53" s="13"/>
      <c r="BU53" s="12">
        <v>0</v>
      </c>
      <c r="BV53" s="12">
        <v>0</v>
      </c>
      <c r="BW53" s="12">
        <v>0</v>
      </c>
      <c r="BX53" s="12">
        <v>0</v>
      </c>
      <c r="BY53" s="13"/>
      <c r="BZ53" s="12">
        <v>0</v>
      </c>
      <c r="CA53" s="12">
        <v>0</v>
      </c>
      <c r="CB53" s="12">
        <v>0</v>
      </c>
      <c r="CC53" s="12">
        <v>0</v>
      </c>
      <c r="CD53" s="13"/>
      <c r="CE53" s="12">
        <v>0</v>
      </c>
      <c r="CF53" s="12">
        <v>0</v>
      </c>
      <c r="CG53" s="12">
        <v>0</v>
      </c>
      <c r="CH53" s="12">
        <v>0</v>
      </c>
      <c r="CI53" s="13"/>
      <c r="CJ53" s="12">
        <v>0</v>
      </c>
      <c r="CK53" s="12">
        <v>0</v>
      </c>
      <c r="CL53" s="12">
        <v>0</v>
      </c>
      <c r="CM53" s="12">
        <v>0</v>
      </c>
      <c r="CN53" s="13"/>
      <c r="CO53" s="12">
        <v>0</v>
      </c>
      <c r="CP53" s="12">
        <v>0</v>
      </c>
      <c r="CQ53" s="12">
        <v>0</v>
      </c>
      <c r="CR53" s="12">
        <v>0</v>
      </c>
      <c r="CS53" s="13"/>
      <c r="CT53" s="12">
        <v>0</v>
      </c>
      <c r="CU53" s="12">
        <v>0</v>
      </c>
      <c r="CV53" s="12">
        <v>0</v>
      </c>
      <c r="CW53" s="12">
        <v>0</v>
      </c>
      <c r="CX53" s="13"/>
      <c r="CY53" s="12">
        <v>0</v>
      </c>
      <c r="CZ53" s="12">
        <v>0</v>
      </c>
      <c r="DA53" s="12">
        <v>0</v>
      </c>
      <c r="DB53" s="12">
        <v>0</v>
      </c>
      <c r="DC53" s="13"/>
      <c r="DD53" s="12">
        <v>0</v>
      </c>
      <c r="DE53" s="12">
        <v>0</v>
      </c>
      <c r="DF53" s="12">
        <v>0</v>
      </c>
      <c r="DG53" s="12">
        <v>0</v>
      </c>
      <c r="DH53" s="13"/>
      <c r="DI53" s="12">
        <v>0</v>
      </c>
      <c r="DJ53" s="12">
        <v>0</v>
      </c>
      <c r="DK53" s="12">
        <v>0</v>
      </c>
      <c r="DL53" s="12">
        <v>0</v>
      </c>
      <c r="DM53" s="13"/>
      <c r="DN53" s="12">
        <v>0</v>
      </c>
      <c r="DO53" s="12">
        <v>0</v>
      </c>
      <c r="DP53" s="12">
        <v>0</v>
      </c>
      <c r="DQ53" s="12">
        <v>0</v>
      </c>
      <c r="DR53" s="13"/>
      <c r="DS53" s="12">
        <v>0</v>
      </c>
      <c r="DT53" s="12">
        <v>0</v>
      </c>
      <c r="DU53" s="12">
        <v>0</v>
      </c>
      <c r="DV53" s="12">
        <v>0</v>
      </c>
      <c r="DW53" s="13"/>
      <c r="DX53" s="12">
        <v>0</v>
      </c>
      <c r="DY53" s="12">
        <v>0</v>
      </c>
      <c r="DZ53" s="12">
        <v>0</v>
      </c>
      <c r="EA53" s="12">
        <v>0</v>
      </c>
      <c r="EB53" s="13"/>
      <c r="EC53" s="12">
        <v>0</v>
      </c>
      <c r="ED53" s="12">
        <v>0</v>
      </c>
      <c r="EE53" s="12">
        <v>0</v>
      </c>
      <c r="EF53" s="12">
        <v>0</v>
      </c>
      <c r="EG53" s="13"/>
      <c r="EH53" s="12">
        <v>0</v>
      </c>
      <c r="EI53" s="12">
        <v>0</v>
      </c>
      <c r="EJ53" s="12">
        <v>0</v>
      </c>
      <c r="EK53" s="12">
        <v>0</v>
      </c>
      <c r="EL53" s="13"/>
      <c r="EM53" s="12">
        <v>0</v>
      </c>
      <c r="EN53" s="12">
        <v>0</v>
      </c>
      <c r="EO53" s="12">
        <v>0</v>
      </c>
      <c r="EP53" s="12">
        <v>0</v>
      </c>
      <c r="EQ53" s="13"/>
      <c r="ER53" s="12">
        <v>0</v>
      </c>
      <c r="ES53" s="12">
        <v>0</v>
      </c>
      <c r="ET53" s="12">
        <v>0</v>
      </c>
      <c r="EU53" s="12">
        <v>0</v>
      </c>
      <c r="EV53" s="13"/>
      <c r="EW53" s="12">
        <v>0</v>
      </c>
      <c r="EX53" s="12">
        <v>0</v>
      </c>
      <c r="EY53" s="12">
        <v>0</v>
      </c>
      <c r="EZ53" s="12">
        <v>0</v>
      </c>
      <c r="FA53" s="13"/>
      <c r="FB53" s="12">
        <v>0</v>
      </c>
      <c r="FC53" s="12">
        <v>0</v>
      </c>
      <c r="FD53" s="12">
        <v>0</v>
      </c>
      <c r="FE53" s="12">
        <v>0</v>
      </c>
      <c r="FF53" s="13"/>
      <c r="FG53" s="12">
        <v>0</v>
      </c>
      <c r="FH53" s="12">
        <v>0</v>
      </c>
      <c r="FI53" s="12">
        <v>0</v>
      </c>
      <c r="FJ53" s="12">
        <v>0</v>
      </c>
      <c r="FK53" s="13"/>
      <c r="FL53" s="12">
        <v>0</v>
      </c>
      <c r="FM53" s="12">
        <v>0</v>
      </c>
      <c r="FN53" s="12">
        <v>0</v>
      </c>
      <c r="FO53" s="12">
        <v>0</v>
      </c>
      <c r="FP53" s="13"/>
      <c r="FQ53" s="12">
        <v>0</v>
      </c>
      <c r="FR53" s="12">
        <v>0</v>
      </c>
      <c r="FS53" s="12">
        <v>0</v>
      </c>
      <c r="FT53" s="12">
        <v>0</v>
      </c>
      <c r="FU53" s="13"/>
      <c r="FV53" s="12">
        <v>0</v>
      </c>
      <c r="FW53" s="12">
        <v>0</v>
      </c>
      <c r="FX53" s="12">
        <v>0</v>
      </c>
      <c r="FY53" s="12">
        <v>0</v>
      </c>
      <c r="FZ53" s="13"/>
      <c r="GA53" s="12">
        <v>0</v>
      </c>
      <c r="GB53" s="12">
        <v>0</v>
      </c>
      <c r="GC53" s="12">
        <v>0</v>
      </c>
      <c r="GD53" s="12">
        <v>0</v>
      </c>
      <c r="GE53" s="13"/>
      <c r="GF53" s="12">
        <v>0</v>
      </c>
      <c r="GG53" s="12">
        <v>0</v>
      </c>
      <c r="GH53" s="12">
        <v>0</v>
      </c>
      <c r="GI53" s="12">
        <v>0</v>
      </c>
      <c r="GJ53" s="13"/>
      <c r="GK53" s="12">
        <v>0</v>
      </c>
      <c r="GL53" s="12">
        <v>0</v>
      </c>
      <c r="GM53" s="12">
        <v>0</v>
      </c>
      <c r="GN53" s="12">
        <v>0</v>
      </c>
      <c r="GO53" s="13"/>
      <c r="GP53" s="12">
        <v>0</v>
      </c>
      <c r="GQ53" s="12">
        <v>0</v>
      </c>
      <c r="GR53" s="12">
        <v>0</v>
      </c>
      <c r="GS53" s="12">
        <v>0</v>
      </c>
      <c r="GT53" s="13"/>
      <c r="GU53" s="12">
        <v>0</v>
      </c>
      <c r="GV53" s="12">
        <v>0</v>
      </c>
      <c r="GW53" s="12">
        <v>0</v>
      </c>
      <c r="GX53" s="12">
        <v>0</v>
      </c>
      <c r="GY53" s="13"/>
      <c r="GZ53" s="12">
        <v>0</v>
      </c>
      <c r="HA53" s="12">
        <v>0</v>
      </c>
      <c r="HB53" s="12">
        <v>0</v>
      </c>
      <c r="HC53" s="12">
        <v>0</v>
      </c>
      <c r="HD53" s="13"/>
      <c r="HE53" s="12">
        <v>0</v>
      </c>
      <c r="HF53" s="12">
        <v>0</v>
      </c>
      <c r="HG53" s="12">
        <v>0</v>
      </c>
      <c r="HH53" s="12">
        <v>0</v>
      </c>
      <c r="HI53" s="13"/>
      <c r="HJ53" s="12">
        <v>0</v>
      </c>
      <c r="HK53" s="12">
        <v>0</v>
      </c>
      <c r="HL53" s="12">
        <v>0</v>
      </c>
      <c r="HM53" s="12">
        <v>0</v>
      </c>
      <c r="HN53" s="13"/>
      <c r="HO53" s="12">
        <v>0</v>
      </c>
      <c r="HP53" s="12">
        <v>0</v>
      </c>
      <c r="HQ53" s="12">
        <v>0</v>
      </c>
      <c r="HR53" s="12">
        <v>0</v>
      </c>
      <c r="HS53" s="13"/>
      <c r="HT53" s="12">
        <v>0</v>
      </c>
      <c r="HU53" s="12">
        <v>0</v>
      </c>
      <c r="HV53" s="12">
        <v>0</v>
      </c>
      <c r="HW53" s="12">
        <v>0</v>
      </c>
      <c r="HX53" s="13"/>
      <c r="HY53" s="12">
        <v>0</v>
      </c>
      <c r="HZ53" s="12">
        <v>0</v>
      </c>
      <c r="IA53" s="12">
        <v>0</v>
      </c>
      <c r="IB53" s="12">
        <v>0</v>
      </c>
      <c r="IC53" s="13"/>
      <c r="ID53" s="12">
        <v>0</v>
      </c>
      <c r="IE53" s="12">
        <v>0</v>
      </c>
      <c r="IF53" s="12">
        <v>0</v>
      </c>
      <c r="IG53" s="12">
        <v>0</v>
      </c>
      <c r="IH53" s="13"/>
      <c r="II53" s="12">
        <v>0</v>
      </c>
      <c r="IJ53" s="12">
        <v>0</v>
      </c>
      <c r="IK53" s="12">
        <v>0</v>
      </c>
      <c r="IL53" s="12">
        <v>0</v>
      </c>
      <c r="IM53" s="13"/>
      <c r="IN53" s="12">
        <v>0</v>
      </c>
      <c r="IO53" s="12">
        <v>0</v>
      </c>
      <c r="IP53" s="12">
        <v>0</v>
      </c>
      <c r="IQ53" s="12">
        <v>0</v>
      </c>
      <c r="IR53" s="13"/>
      <c r="IS53" s="12">
        <v>0</v>
      </c>
      <c r="IT53" s="12">
        <v>0</v>
      </c>
      <c r="IU53" s="12">
        <v>0</v>
      </c>
      <c r="IV53" s="12">
        <v>0</v>
      </c>
      <c r="IW53" s="13"/>
      <c r="IX53" s="12"/>
      <c r="IY53" s="12">
        <v>0</v>
      </c>
      <c r="IZ53" s="12">
        <v>0</v>
      </c>
      <c r="JA53" s="12">
        <v>0</v>
      </c>
      <c r="JB53" s="13"/>
      <c r="JC53" s="12">
        <v>0</v>
      </c>
      <c r="JD53" s="12">
        <v>0</v>
      </c>
      <c r="JE53" s="12">
        <v>0</v>
      </c>
      <c r="JF53" s="12">
        <v>0</v>
      </c>
      <c r="JG53" s="13"/>
      <c r="JH53" s="12"/>
      <c r="JI53" s="12">
        <v>0</v>
      </c>
      <c r="JJ53" s="12">
        <v>0</v>
      </c>
      <c r="JK53" s="12">
        <v>0</v>
      </c>
      <c r="JL53" s="13"/>
      <c r="JM53" s="12"/>
      <c r="JN53" s="12">
        <v>0</v>
      </c>
      <c r="JO53" s="12">
        <v>0</v>
      </c>
      <c r="JP53" s="12">
        <v>0</v>
      </c>
      <c r="JQ53" s="13"/>
      <c r="JR53" s="12"/>
      <c r="JS53" s="12">
        <v>0</v>
      </c>
      <c r="JT53" s="12">
        <v>0</v>
      </c>
      <c r="JU53" s="12">
        <v>0</v>
      </c>
      <c r="JV53" s="13"/>
      <c r="JW53" s="12"/>
      <c r="JX53" s="12">
        <v>0</v>
      </c>
      <c r="JY53" s="12">
        <v>0</v>
      </c>
      <c r="JZ53" s="12">
        <v>0</v>
      </c>
      <c r="KA53" s="13"/>
      <c r="KB53" s="12">
        <v>0</v>
      </c>
      <c r="KC53" s="12">
        <v>0</v>
      </c>
      <c r="KD53" s="12">
        <v>0</v>
      </c>
      <c r="KE53" s="12">
        <v>0</v>
      </c>
      <c r="KF53" s="13"/>
      <c r="KG53" s="12">
        <v>0</v>
      </c>
      <c r="KH53" s="12">
        <v>0</v>
      </c>
      <c r="KI53" s="12">
        <v>0</v>
      </c>
      <c r="KJ53" s="12">
        <v>0</v>
      </c>
      <c r="KK53" s="13"/>
      <c r="KL53" s="12">
        <v>0</v>
      </c>
      <c r="KM53" s="12">
        <v>0</v>
      </c>
      <c r="KN53" s="12">
        <v>0</v>
      </c>
      <c r="KO53" s="12">
        <v>0</v>
      </c>
      <c r="KP53" s="13"/>
      <c r="KQ53" s="12">
        <v>0</v>
      </c>
      <c r="KR53" s="12">
        <v>0</v>
      </c>
      <c r="KS53" s="12">
        <v>0</v>
      </c>
      <c r="KT53" s="12">
        <v>0</v>
      </c>
      <c r="KU53" s="13"/>
      <c r="KV53" s="12">
        <v>0</v>
      </c>
      <c r="KW53" s="89">
        <v>0</v>
      </c>
      <c r="KX53" s="12">
        <v>0</v>
      </c>
      <c r="KY53" s="12">
        <v>0</v>
      </c>
      <c r="KZ53" s="13"/>
      <c r="LA53" s="12">
        <v>0</v>
      </c>
      <c r="LB53" s="12">
        <v>0</v>
      </c>
      <c r="LC53" s="12">
        <v>0</v>
      </c>
      <c r="LD53" s="12">
        <v>0</v>
      </c>
      <c r="LE53" s="13"/>
      <c r="LF53" s="12">
        <v>0</v>
      </c>
      <c r="LG53" s="12">
        <v>0</v>
      </c>
      <c r="LH53" s="12">
        <v>0</v>
      </c>
      <c r="LI53" s="12">
        <v>0</v>
      </c>
      <c r="LJ53" s="13"/>
      <c r="LK53" s="12">
        <v>0</v>
      </c>
      <c r="LL53" s="12">
        <v>0</v>
      </c>
      <c r="LM53" s="12">
        <v>0</v>
      </c>
      <c r="LN53" s="12">
        <v>0</v>
      </c>
      <c r="LO53" s="13"/>
      <c r="LP53" s="12">
        <v>0</v>
      </c>
      <c r="LQ53" s="12">
        <v>0</v>
      </c>
      <c r="LR53" s="12">
        <v>0</v>
      </c>
      <c r="LS53" s="12">
        <v>0</v>
      </c>
      <c r="LT53" s="13"/>
      <c r="LU53" s="12">
        <v>7</v>
      </c>
      <c r="LV53" s="12">
        <v>210000</v>
      </c>
      <c r="LW53" s="12">
        <v>0</v>
      </c>
      <c r="LX53" s="12">
        <v>210000</v>
      </c>
      <c r="LY53" s="13"/>
      <c r="LZ53" s="12">
        <v>0</v>
      </c>
      <c r="MA53" s="12">
        <v>0</v>
      </c>
      <c r="MB53" s="12">
        <v>0</v>
      </c>
      <c r="MC53" s="12">
        <v>0</v>
      </c>
      <c r="MD53" s="13"/>
      <c r="ME53" s="12">
        <v>0</v>
      </c>
      <c r="MF53" s="12">
        <v>0</v>
      </c>
      <c r="MG53" s="12">
        <v>0</v>
      </c>
      <c r="MH53" s="12">
        <v>0</v>
      </c>
      <c r="MI53" s="13"/>
      <c r="MJ53" s="12">
        <v>0</v>
      </c>
      <c r="MK53" s="12">
        <v>0</v>
      </c>
      <c r="ML53" s="12">
        <v>0</v>
      </c>
      <c r="MM53" s="12">
        <v>0</v>
      </c>
      <c r="MN53" s="13"/>
      <c r="MO53" s="12">
        <v>0</v>
      </c>
      <c r="MP53" s="12">
        <v>0</v>
      </c>
      <c r="MQ53" s="12">
        <v>0</v>
      </c>
      <c r="MR53" s="12">
        <v>0</v>
      </c>
      <c r="MS53" s="13"/>
      <c r="MT53" s="12">
        <v>0</v>
      </c>
      <c r="MU53" s="12">
        <v>0</v>
      </c>
      <c r="MV53" s="12">
        <v>0</v>
      </c>
      <c r="MW53" s="12">
        <v>0</v>
      </c>
      <c r="MX53" s="13"/>
      <c r="MY53" s="12">
        <v>0</v>
      </c>
      <c r="MZ53" s="12">
        <v>0</v>
      </c>
      <c r="NA53" s="12">
        <v>0</v>
      </c>
      <c r="NB53" s="12">
        <v>0</v>
      </c>
      <c r="NC53" s="13"/>
      <c r="ND53" s="12">
        <v>0</v>
      </c>
      <c r="NE53" s="12">
        <v>0</v>
      </c>
      <c r="NF53" s="12">
        <v>0</v>
      </c>
      <c r="NG53" s="12">
        <v>0</v>
      </c>
      <c r="NH53" s="13"/>
      <c r="NI53" s="12">
        <v>0</v>
      </c>
      <c r="NJ53" s="12">
        <v>0</v>
      </c>
      <c r="NK53" s="12">
        <v>0</v>
      </c>
      <c r="NL53" s="12">
        <v>0</v>
      </c>
      <c r="NM53" s="13"/>
      <c r="NN53" s="12">
        <v>0</v>
      </c>
      <c r="NO53" s="12">
        <v>0</v>
      </c>
      <c r="NP53" s="12">
        <v>0</v>
      </c>
      <c r="NQ53" s="12">
        <v>0</v>
      </c>
      <c r="NR53" s="13"/>
      <c r="NS53" s="12">
        <v>0</v>
      </c>
      <c r="NT53" s="12">
        <v>0</v>
      </c>
      <c r="NU53" s="12">
        <v>0</v>
      </c>
      <c r="NV53" s="12">
        <v>0</v>
      </c>
      <c r="NW53" s="13"/>
      <c r="NX53" s="12">
        <v>0</v>
      </c>
      <c r="NY53" s="12">
        <v>0</v>
      </c>
      <c r="NZ53" s="12">
        <v>0</v>
      </c>
      <c r="OA53" s="12">
        <v>0</v>
      </c>
      <c r="OB53" s="13"/>
      <c r="OC53" s="12">
        <v>0</v>
      </c>
      <c r="OD53" s="12">
        <v>0</v>
      </c>
      <c r="OE53" s="12">
        <v>0</v>
      </c>
      <c r="OF53" s="12">
        <v>0</v>
      </c>
      <c r="OG53" s="13"/>
      <c r="OH53" s="12">
        <v>0</v>
      </c>
      <c r="OI53" s="12">
        <v>0</v>
      </c>
      <c r="OJ53" s="12">
        <v>0</v>
      </c>
      <c r="OK53" s="12">
        <v>0</v>
      </c>
      <c r="OL53" s="13"/>
      <c r="OM53" s="12">
        <v>0</v>
      </c>
      <c r="ON53" s="12">
        <v>0</v>
      </c>
      <c r="OO53" s="12">
        <v>0</v>
      </c>
      <c r="OP53" s="12">
        <v>0</v>
      </c>
      <c r="OQ53" s="13"/>
      <c r="OR53" s="12">
        <v>0</v>
      </c>
      <c r="OS53" s="12">
        <v>0</v>
      </c>
      <c r="OT53" s="12">
        <v>0</v>
      </c>
      <c r="OU53" s="12">
        <v>0</v>
      </c>
      <c r="OV53" s="13"/>
      <c r="OW53" s="12">
        <v>0</v>
      </c>
      <c r="OX53" s="12">
        <v>0</v>
      </c>
      <c r="OY53" s="12">
        <v>0</v>
      </c>
      <c r="OZ53" s="12">
        <v>0</v>
      </c>
      <c r="PA53" s="13"/>
      <c r="PB53" s="12">
        <v>0</v>
      </c>
      <c r="PC53" s="12">
        <v>0</v>
      </c>
      <c r="PD53" s="12">
        <v>0</v>
      </c>
      <c r="PE53" s="12">
        <v>0</v>
      </c>
      <c r="PF53" s="13"/>
      <c r="PG53" s="12">
        <v>0</v>
      </c>
      <c r="PH53" s="12">
        <v>0</v>
      </c>
      <c r="PI53" s="12">
        <v>0</v>
      </c>
      <c r="PJ53" s="12">
        <v>0</v>
      </c>
      <c r="PK53" s="13"/>
      <c r="PL53" s="12">
        <v>0</v>
      </c>
      <c r="PM53" s="12">
        <v>0</v>
      </c>
      <c r="PN53" s="12">
        <v>0</v>
      </c>
      <c r="PO53" s="12">
        <v>0</v>
      </c>
      <c r="PP53" s="13"/>
      <c r="PQ53" s="12">
        <v>0</v>
      </c>
      <c r="PR53" s="12">
        <v>0</v>
      </c>
      <c r="PS53" s="12">
        <v>0</v>
      </c>
      <c r="PT53" s="12">
        <v>0</v>
      </c>
      <c r="PU53" s="13"/>
      <c r="PV53" s="12">
        <v>0</v>
      </c>
      <c r="PW53" s="12">
        <v>0</v>
      </c>
      <c r="PX53" s="12">
        <v>0</v>
      </c>
      <c r="PY53" s="12">
        <v>0</v>
      </c>
      <c r="PZ53" s="13"/>
      <c r="QA53" s="12">
        <v>0</v>
      </c>
      <c r="QB53" s="12">
        <v>0</v>
      </c>
      <c r="QC53" s="12">
        <v>0</v>
      </c>
      <c r="QD53" s="12">
        <v>0</v>
      </c>
      <c r="QE53" s="13"/>
      <c r="QF53" s="12">
        <v>0</v>
      </c>
      <c r="QG53" s="12">
        <v>0</v>
      </c>
      <c r="QH53" s="12">
        <v>0</v>
      </c>
      <c r="QI53" s="12">
        <v>0</v>
      </c>
      <c r="QJ53" s="13"/>
      <c r="QK53" s="12">
        <v>0</v>
      </c>
      <c r="QL53" s="12">
        <v>0</v>
      </c>
      <c r="QM53" s="12">
        <v>0</v>
      </c>
      <c r="QN53" s="12">
        <v>0</v>
      </c>
      <c r="QO53" s="13"/>
      <c r="QP53" s="12">
        <v>0</v>
      </c>
      <c r="QQ53" s="12">
        <v>0</v>
      </c>
      <c r="QR53" s="12">
        <v>0</v>
      </c>
      <c r="QS53" s="12">
        <v>0</v>
      </c>
      <c r="QT53" s="13"/>
      <c r="QU53" s="12">
        <v>0</v>
      </c>
      <c r="QV53" s="12">
        <v>0</v>
      </c>
      <c r="QW53" s="12">
        <v>0</v>
      </c>
      <c r="QX53" s="12">
        <v>0</v>
      </c>
      <c r="QY53" s="13"/>
      <c r="QZ53" s="12">
        <v>0</v>
      </c>
      <c r="RA53" s="12">
        <v>0</v>
      </c>
      <c r="RB53" s="12">
        <v>0</v>
      </c>
      <c r="RC53" s="12">
        <v>0</v>
      </c>
      <c r="RD53" s="13"/>
      <c r="RE53" s="12">
        <v>0</v>
      </c>
      <c r="RF53" s="12">
        <v>0</v>
      </c>
      <c r="RG53" s="12">
        <v>0</v>
      </c>
      <c r="RH53" s="12">
        <v>0</v>
      </c>
      <c r="RI53" s="13"/>
      <c r="RJ53" s="12">
        <v>0</v>
      </c>
      <c r="RK53" s="12">
        <v>0</v>
      </c>
      <c r="RL53" s="12">
        <v>0</v>
      </c>
      <c r="RM53" s="12">
        <v>0</v>
      </c>
      <c r="RN53" s="13"/>
      <c r="RO53" s="12">
        <v>0</v>
      </c>
      <c r="RP53" s="12">
        <v>0</v>
      </c>
      <c r="RQ53" s="12">
        <v>0</v>
      </c>
      <c r="RR53" s="12">
        <v>0</v>
      </c>
      <c r="RS53" s="13"/>
      <c r="RT53" s="12">
        <v>0</v>
      </c>
      <c r="RU53" s="12">
        <v>0</v>
      </c>
      <c r="RV53" s="12">
        <v>0</v>
      </c>
      <c r="RW53" s="12">
        <v>0</v>
      </c>
      <c r="RX53" s="13"/>
      <c r="RY53" s="12">
        <v>0</v>
      </c>
      <c r="RZ53" s="12">
        <v>0</v>
      </c>
      <c r="SA53" s="12">
        <v>0</v>
      </c>
      <c r="SB53" s="12">
        <v>0</v>
      </c>
      <c r="SC53" s="13"/>
      <c r="SD53" s="12">
        <v>0</v>
      </c>
      <c r="SE53" s="12">
        <v>0</v>
      </c>
      <c r="SF53" s="12">
        <v>0</v>
      </c>
      <c r="SG53" s="12">
        <v>0</v>
      </c>
      <c r="SH53" s="13"/>
      <c r="SI53" s="12">
        <v>0</v>
      </c>
      <c r="SJ53" s="12">
        <v>0</v>
      </c>
      <c r="SK53" s="12">
        <v>0</v>
      </c>
      <c r="SL53" s="12">
        <v>0</v>
      </c>
      <c r="SM53" s="13"/>
      <c r="SN53" s="12">
        <v>0</v>
      </c>
      <c r="SO53" s="12">
        <v>0</v>
      </c>
      <c r="SP53" s="12">
        <v>0</v>
      </c>
      <c r="SQ53" s="12">
        <v>0</v>
      </c>
      <c r="SR53" s="13"/>
      <c r="SS53" s="12">
        <v>0</v>
      </c>
      <c r="ST53" s="12">
        <v>0</v>
      </c>
      <c r="SU53" s="12">
        <v>0</v>
      </c>
      <c r="SV53" s="12">
        <v>0</v>
      </c>
      <c r="SW53" s="13"/>
      <c r="SX53" s="12">
        <v>0</v>
      </c>
      <c r="SY53" s="12">
        <v>0</v>
      </c>
      <c r="SZ53" s="12">
        <v>0</v>
      </c>
      <c r="TA53" s="12">
        <v>0</v>
      </c>
      <c r="TB53" s="13"/>
      <c r="TC53" s="12">
        <v>0</v>
      </c>
      <c r="TD53" s="12">
        <v>0</v>
      </c>
      <c r="TE53" s="12">
        <v>0</v>
      </c>
      <c r="TF53" s="12">
        <v>0</v>
      </c>
      <c r="TG53" s="13"/>
      <c r="TH53" s="12">
        <v>0</v>
      </c>
      <c r="TI53" s="12">
        <v>0</v>
      </c>
      <c r="TJ53" s="12">
        <v>0</v>
      </c>
      <c r="TK53" s="12">
        <v>0</v>
      </c>
      <c r="TL53" s="13"/>
      <c r="TM53" s="12">
        <v>0</v>
      </c>
      <c r="TN53" s="12">
        <v>0</v>
      </c>
      <c r="TO53" s="12">
        <v>0</v>
      </c>
      <c r="TP53" s="12">
        <v>0</v>
      </c>
      <c r="TQ53" s="13"/>
      <c r="TR53" s="12">
        <v>0</v>
      </c>
      <c r="TS53" s="12">
        <v>0</v>
      </c>
      <c r="TT53" s="12">
        <v>0</v>
      </c>
      <c r="TU53" s="12">
        <v>0</v>
      </c>
      <c r="TV53" s="13"/>
      <c r="TW53" s="12">
        <v>0</v>
      </c>
      <c r="TX53" s="12">
        <v>0</v>
      </c>
      <c r="TY53" s="12">
        <v>0</v>
      </c>
      <c r="TZ53" s="12">
        <v>0</v>
      </c>
      <c r="UA53" s="13"/>
      <c r="UB53" s="12">
        <v>0</v>
      </c>
      <c r="UC53" s="12">
        <v>0</v>
      </c>
      <c r="UD53" s="12">
        <v>0</v>
      </c>
      <c r="UE53" s="12">
        <v>0</v>
      </c>
      <c r="UF53" s="13"/>
      <c r="UG53" s="12">
        <v>0</v>
      </c>
      <c r="UH53" s="12">
        <v>0</v>
      </c>
      <c r="UI53" s="12">
        <v>0</v>
      </c>
      <c r="UJ53" s="12">
        <v>0</v>
      </c>
      <c r="UK53" s="13"/>
      <c r="UL53" s="12">
        <v>0</v>
      </c>
      <c r="UM53" s="12">
        <v>0</v>
      </c>
      <c r="UN53" s="12">
        <v>0</v>
      </c>
      <c r="UO53" s="12">
        <v>0</v>
      </c>
      <c r="UP53" s="13"/>
      <c r="UQ53" s="12">
        <v>0</v>
      </c>
      <c r="UR53" s="12">
        <v>0</v>
      </c>
      <c r="US53" s="12">
        <v>0</v>
      </c>
      <c r="UT53" s="12">
        <v>0</v>
      </c>
      <c r="UU53" s="13"/>
      <c r="UV53" s="12">
        <v>0</v>
      </c>
      <c r="UW53" s="12">
        <v>0</v>
      </c>
      <c r="UX53" s="12">
        <v>0</v>
      </c>
      <c r="UY53" s="12">
        <v>0</v>
      </c>
      <c r="UZ53" s="13"/>
      <c r="VA53" s="12">
        <v>0</v>
      </c>
      <c r="VB53" s="12">
        <v>0</v>
      </c>
      <c r="VC53" s="12">
        <v>0</v>
      </c>
      <c r="VD53" s="12">
        <v>0</v>
      </c>
      <c r="VE53" s="13"/>
      <c r="VF53" s="12">
        <v>0</v>
      </c>
      <c r="VG53" s="12">
        <v>0</v>
      </c>
      <c r="VH53" s="12">
        <v>0</v>
      </c>
      <c r="VI53" s="12">
        <v>0</v>
      </c>
      <c r="VJ53" s="13"/>
      <c r="VK53" s="12">
        <v>0</v>
      </c>
      <c r="VL53" s="12">
        <v>280400</v>
      </c>
      <c r="VM53" s="12">
        <v>0</v>
      </c>
      <c r="VN53" s="12">
        <v>280400</v>
      </c>
      <c r="VO53" s="13"/>
    </row>
    <row r="54" spans="1:587" ht="16.5" hidden="1">
      <c r="A54" s="10">
        <v>48</v>
      </c>
      <c r="B54" s="11" t="s">
        <v>41</v>
      </c>
      <c r="C54" s="12">
        <v>0</v>
      </c>
      <c r="D54" s="12">
        <v>0</v>
      </c>
      <c r="E54" s="12">
        <v>0</v>
      </c>
      <c r="F54" s="12">
        <v>0</v>
      </c>
      <c r="G54" s="13"/>
      <c r="H54" s="12">
        <v>0</v>
      </c>
      <c r="I54" s="12">
        <v>0</v>
      </c>
      <c r="J54" s="12">
        <v>0</v>
      </c>
      <c r="K54" s="12">
        <v>0</v>
      </c>
      <c r="L54" s="13"/>
      <c r="M54" s="12">
        <v>0</v>
      </c>
      <c r="N54" s="12">
        <v>0</v>
      </c>
      <c r="O54" s="12">
        <v>0</v>
      </c>
      <c r="P54" s="12">
        <v>0</v>
      </c>
      <c r="Q54" s="13"/>
      <c r="R54" s="12">
        <v>0</v>
      </c>
      <c r="S54" s="12">
        <v>0</v>
      </c>
      <c r="T54" s="12">
        <v>0</v>
      </c>
      <c r="U54" s="12">
        <v>0</v>
      </c>
      <c r="V54" s="13"/>
      <c r="W54" s="12">
        <v>0</v>
      </c>
      <c r="X54" s="12">
        <v>0</v>
      </c>
      <c r="Y54" s="12">
        <v>0</v>
      </c>
      <c r="Z54" s="12">
        <v>0</v>
      </c>
      <c r="AA54" s="13"/>
      <c r="AB54" s="12">
        <v>8</v>
      </c>
      <c r="AC54" s="12">
        <v>64000</v>
      </c>
      <c r="AD54" s="12">
        <v>0</v>
      </c>
      <c r="AE54" s="12">
        <v>64000</v>
      </c>
      <c r="AF54" s="13"/>
      <c r="AG54" s="12">
        <v>0</v>
      </c>
      <c r="AH54" s="12">
        <v>0</v>
      </c>
      <c r="AI54" s="12">
        <v>0</v>
      </c>
      <c r="AJ54" s="12">
        <v>0</v>
      </c>
      <c r="AK54" s="13"/>
      <c r="AL54" s="12">
        <v>0</v>
      </c>
      <c r="AM54" s="12">
        <v>0</v>
      </c>
      <c r="AN54" s="12">
        <v>0</v>
      </c>
      <c r="AO54" s="12">
        <v>0</v>
      </c>
      <c r="AP54" s="13"/>
      <c r="AQ54" s="12">
        <v>0</v>
      </c>
      <c r="AR54" s="12">
        <v>0</v>
      </c>
      <c r="AS54" s="12">
        <v>0</v>
      </c>
      <c r="AT54" s="12">
        <v>0</v>
      </c>
      <c r="AU54" s="13"/>
      <c r="AV54" s="12">
        <v>0</v>
      </c>
      <c r="AW54" s="12">
        <v>0</v>
      </c>
      <c r="AX54" s="12">
        <v>0</v>
      </c>
      <c r="AY54" s="12">
        <v>0</v>
      </c>
      <c r="AZ54" s="13"/>
      <c r="BA54" s="12">
        <v>0</v>
      </c>
      <c r="BB54" s="12">
        <v>0</v>
      </c>
      <c r="BC54" s="12">
        <v>0</v>
      </c>
      <c r="BD54" s="12">
        <v>0</v>
      </c>
      <c r="BE54" s="13"/>
      <c r="BF54" s="12">
        <v>0</v>
      </c>
      <c r="BG54" s="12">
        <v>0</v>
      </c>
      <c r="BH54" s="12">
        <v>0</v>
      </c>
      <c r="BI54" s="12">
        <v>0</v>
      </c>
      <c r="BJ54" s="13"/>
      <c r="BK54" s="12">
        <v>0</v>
      </c>
      <c r="BL54" s="12">
        <v>0</v>
      </c>
      <c r="BM54" s="12">
        <v>0</v>
      </c>
      <c r="BN54" s="12">
        <v>0</v>
      </c>
      <c r="BO54" s="13"/>
      <c r="BP54" s="12">
        <v>0</v>
      </c>
      <c r="BQ54" s="12">
        <v>0</v>
      </c>
      <c r="BR54" s="12">
        <v>0</v>
      </c>
      <c r="BS54" s="12">
        <v>0</v>
      </c>
      <c r="BT54" s="13"/>
      <c r="BU54" s="12">
        <v>0</v>
      </c>
      <c r="BV54" s="12">
        <v>0</v>
      </c>
      <c r="BW54" s="12">
        <v>0</v>
      </c>
      <c r="BX54" s="12">
        <v>0</v>
      </c>
      <c r="BY54" s="13"/>
      <c r="BZ54" s="12">
        <v>0</v>
      </c>
      <c r="CA54" s="12">
        <v>0</v>
      </c>
      <c r="CB54" s="12">
        <v>0</v>
      </c>
      <c r="CC54" s="12">
        <v>0</v>
      </c>
      <c r="CD54" s="13"/>
      <c r="CE54" s="12">
        <v>0</v>
      </c>
      <c r="CF54" s="12">
        <v>0</v>
      </c>
      <c r="CG54" s="12">
        <v>0</v>
      </c>
      <c r="CH54" s="12">
        <v>0</v>
      </c>
      <c r="CI54" s="13"/>
      <c r="CJ54" s="12">
        <v>0</v>
      </c>
      <c r="CK54" s="12">
        <v>0</v>
      </c>
      <c r="CL54" s="12">
        <v>0</v>
      </c>
      <c r="CM54" s="12">
        <v>0</v>
      </c>
      <c r="CN54" s="13"/>
      <c r="CO54" s="12">
        <v>0</v>
      </c>
      <c r="CP54" s="12">
        <v>0</v>
      </c>
      <c r="CQ54" s="12">
        <v>0</v>
      </c>
      <c r="CR54" s="12">
        <v>0</v>
      </c>
      <c r="CS54" s="13"/>
      <c r="CT54" s="12">
        <v>0</v>
      </c>
      <c r="CU54" s="12">
        <v>0</v>
      </c>
      <c r="CV54" s="12">
        <v>0</v>
      </c>
      <c r="CW54" s="12">
        <v>0</v>
      </c>
      <c r="CX54" s="13"/>
      <c r="CY54" s="12">
        <v>0</v>
      </c>
      <c r="CZ54" s="12">
        <v>0</v>
      </c>
      <c r="DA54" s="12">
        <v>0</v>
      </c>
      <c r="DB54" s="12">
        <v>0</v>
      </c>
      <c r="DC54" s="13"/>
      <c r="DD54" s="12">
        <v>0</v>
      </c>
      <c r="DE54" s="12">
        <v>0</v>
      </c>
      <c r="DF54" s="12">
        <v>0</v>
      </c>
      <c r="DG54" s="12">
        <v>0</v>
      </c>
      <c r="DH54" s="13"/>
      <c r="DI54" s="12">
        <v>0</v>
      </c>
      <c r="DJ54" s="12">
        <v>0</v>
      </c>
      <c r="DK54" s="12">
        <v>0</v>
      </c>
      <c r="DL54" s="12">
        <v>0</v>
      </c>
      <c r="DM54" s="13"/>
      <c r="DN54" s="12">
        <v>0</v>
      </c>
      <c r="DO54" s="12">
        <v>0</v>
      </c>
      <c r="DP54" s="12">
        <v>0</v>
      </c>
      <c r="DQ54" s="12">
        <v>0</v>
      </c>
      <c r="DR54" s="13"/>
      <c r="DS54" s="12">
        <v>0</v>
      </c>
      <c r="DT54" s="12">
        <v>0</v>
      </c>
      <c r="DU54" s="12">
        <v>0</v>
      </c>
      <c r="DV54" s="12">
        <v>0</v>
      </c>
      <c r="DW54" s="13"/>
      <c r="DX54" s="12">
        <v>0</v>
      </c>
      <c r="DY54" s="12">
        <v>15000</v>
      </c>
      <c r="DZ54" s="12">
        <v>0</v>
      </c>
      <c r="EA54" s="12">
        <v>15000</v>
      </c>
      <c r="EB54" s="13"/>
      <c r="EC54" s="12">
        <v>0</v>
      </c>
      <c r="ED54" s="12">
        <v>0</v>
      </c>
      <c r="EE54" s="12">
        <v>0</v>
      </c>
      <c r="EF54" s="12">
        <v>0</v>
      </c>
      <c r="EG54" s="13"/>
      <c r="EH54" s="12">
        <v>0</v>
      </c>
      <c r="EI54" s="12">
        <v>0</v>
      </c>
      <c r="EJ54" s="12">
        <v>0</v>
      </c>
      <c r="EK54" s="12">
        <v>0</v>
      </c>
      <c r="EL54" s="13"/>
      <c r="EM54" s="12">
        <v>0</v>
      </c>
      <c r="EN54" s="12">
        <v>0</v>
      </c>
      <c r="EO54" s="12">
        <v>0</v>
      </c>
      <c r="EP54" s="12">
        <v>0</v>
      </c>
      <c r="EQ54" s="13"/>
      <c r="ER54" s="12">
        <v>0</v>
      </c>
      <c r="ES54" s="12">
        <v>0</v>
      </c>
      <c r="ET54" s="12">
        <v>0</v>
      </c>
      <c r="EU54" s="12">
        <v>0</v>
      </c>
      <c r="EV54" s="13"/>
      <c r="EW54" s="12">
        <v>0</v>
      </c>
      <c r="EX54" s="12">
        <v>0</v>
      </c>
      <c r="EY54" s="12">
        <v>0</v>
      </c>
      <c r="EZ54" s="12">
        <v>0</v>
      </c>
      <c r="FA54" s="13"/>
      <c r="FB54" s="12">
        <v>0</v>
      </c>
      <c r="FC54" s="12">
        <v>0</v>
      </c>
      <c r="FD54" s="12">
        <v>0</v>
      </c>
      <c r="FE54" s="12">
        <v>0</v>
      </c>
      <c r="FF54" s="13"/>
      <c r="FG54" s="12">
        <v>0</v>
      </c>
      <c r="FH54" s="12">
        <v>0</v>
      </c>
      <c r="FI54" s="12">
        <v>0</v>
      </c>
      <c r="FJ54" s="12">
        <v>0</v>
      </c>
      <c r="FK54" s="13"/>
      <c r="FL54" s="12">
        <v>0</v>
      </c>
      <c r="FM54" s="12">
        <v>0</v>
      </c>
      <c r="FN54" s="12">
        <v>0</v>
      </c>
      <c r="FO54" s="12">
        <v>0</v>
      </c>
      <c r="FP54" s="13"/>
      <c r="FQ54" s="12">
        <v>0</v>
      </c>
      <c r="FR54" s="12">
        <v>0</v>
      </c>
      <c r="FS54" s="12">
        <v>0</v>
      </c>
      <c r="FT54" s="12">
        <v>0</v>
      </c>
      <c r="FU54" s="13"/>
      <c r="FV54" s="12">
        <v>0</v>
      </c>
      <c r="FW54" s="12">
        <v>0</v>
      </c>
      <c r="FX54" s="12">
        <v>0</v>
      </c>
      <c r="FY54" s="12">
        <v>0</v>
      </c>
      <c r="FZ54" s="13"/>
      <c r="GA54" s="12">
        <v>0</v>
      </c>
      <c r="GB54" s="12">
        <v>0</v>
      </c>
      <c r="GC54" s="12">
        <v>0</v>
      </c>
      <c r="GD54" s="12">
        <v>0</v>
      </c>
      <c r="GE54" s="13"/>
      <c r="GF54" s="12">
        <v>0</v>
      </c>
      <c r="GG54" s="12">
        <v>0</v>
      </c>
      <c r="GH54" s="12">
        <v>0</v>
      </c>
      <c r="GI54" s="12">
        <v>0</v>
      </c>
      <c r="GJ54" s="13"/>
      <c r="GK54" s="12">
        <v>0</v>
      </c>
      <c r="GL54" s="12">
        <v>0</v>
      </c>
      <c r="GM54" s="12">
        <v>0</v>
      </c>
      <c r="GN54" s="12">
        <v>0</v>
      </c>
      <c r="GO54" s="13"/>
      <c r="GP54" s="12">
        <v>0</v>
      </c>
      <c r="GQ54" s="12">
        <v>0</v>
      </c>
      <c r="GR54" s="12">
        <v>0</v>
      </c>
      <c r="GS54" s="12">
        <v>0</v>
      </c>
      <c r="GT54" s="13"/>
      <c r="GU54" s="12">
        <v>0</v>
      </c>
      <c r="GV54" s="12">
        <v>0</v>
      </c>
      <c r="GW54" s="12">
        <v>0</v>
      </c>
      <c r="GX54" s="12">
        <v>0</v>
      </c>
      <c r="GY54" s="13"/>
      <c r="GZ54" s="12">
        <v>0</v>
      </c>
      <c r="HA54" s="12">
        <v>0</v>
      </c>
      <c r="HB54" s="12">
        <v>0</v>
      </c>
      <c r="HC54" s="12">
        <v>0</v>
      </c>
      <c r="HD54" s="13"/>
      <c r="HE54" s="12">
        <v>0</v>
      </c>
      <c r="HF54" s="12">
        <v>0</v>
      </c>
      <c r="HG54" s="12">
        <v>0</v>
      </c>
      <c r="HH54" s="12">
        <v>0</v>
      </c>
      <c r="HI54" s="13"/>
      <c r="HJ54" s="12">
        <v>0</v>
      </c>
      <c r="HK54" s="12">
        <v>0</v>
      </c>
      <c r="HL54" s="12">
        <v>0</v>
      </c>
      <c r="HM54" s="12">
        <v>0</v>
      </c>
      <c r="HN54" s="13"/>
      <c r="HO54" s="12">
        <v>0</v>
      </c>
      <c r="HP54" s="12">
        <v>0</v>
      </c>
      <c r="HQ54" s="12">
        <v>0</v>
      </c>
      <c r="HR54" s="12">
        <v>0</v>
      </c>
      <c r="HS54" s="13"/>
      <c r="HT54" s="12">
        <v>0</v>
      </c>
      <c r="HU54" s="12">
        <v>35000</v>
      </c>
      <c r="HV54" s="12">
        <v>0</v>
      </c>
      <c r="HW54" s="12">
        <v>35000</v>
      </c>
      <c r="HX54" s="13"/>
      <c r="HY54" s="12">
        <v>0</v>
      </c>
      <c r="HZ54" s="12">
        <v>0</v>
      </c>
      <c r="IA54" s="12">
        <v>0</v>
      </c>
      <c r="IB54" s="12">
        <v>0</v>
      </c>
      <c r="IC54" s="13"/>
      <c r="ID54" s="12">
        <v>0</v>
      </c>
      <c r="IE54" s="12">
        <v>0</v>
      </c>
      <c r="IF54" s="12">
        <v>0</v>
      </c>
      <c r="IG54" s="12">
        <v>0</v>
      </c>
      <c r="IH54" s="13"/>
      <c r="II54" s="12">
        <v>0</v>
      </c>
      <c r="IJ54" s="12">
        <v>0</v>
      </c>
      <c r="IK54" s="12">
        <v>0</v>
      </c>
      <c r="IL54" s="12">
        <v>0</v>
      </c>
      <c r="IM54" s="13"/>
      <c r="IN54" s="12">
        <v>0</v>
      </c>
      <c r="IO54" s="12">
        <v>0</v>
      </c>
      <c r="IP54" s="12">
        <v>0</v>
      </c>
      <c r="IQ54" s="12">
        <v>0</v>
      </c>
      <c r="IR54" s="13"/>
      <c r="IS54" s="12">
        <v>0</v>
      </c>
      <c r="IT54" s="12">
        <v>0</v>
      </c>
      <c r="IU54" s="12">
        <v>0</v>
      </c>
      <c r="IV54" s="12">
        <v>0</v>
      </c>
      <c r="IW54" s="13"/>
      <c r="IX54" s="12"/>
      <c r="IY54" s="12">
        <v>0</v>
      </c>
      <c r="IZ54" s="12">
        <v>0</v>
      </c>
      <c r="JA54" s="12">
        <v>0</v>
      </c>
      <c r="JB54" s="13"/>
      <c r="JC54" s="12">
        <v>0</v>
      </c>
      <c r="JD54" s="12">
        <v>0</v>
      </c>
      <c r="JE54" s="12">
        <v>0</v>
      </c>
      <c r="JF54" s="12">
        <v>0</v>
      </c>
      <c r="JG54" s="13"/>
      <c r="JH54" s="12"/>
      <c r="JI54" s="12">
        <v>0</v>
      </c>
      <c r="JJ54" s="12">
        <v>0</v>
      </c>
      <c r="JK54" s="12">
        <v>0</v>
      </c>
      <c r="JL54" s="13"/>
      <c r="JM54" s="12"/>
      <c r="JN54" s="12">
        <v>0</v>
      </c>
      <c r="JO54" s="12">
        <v>0</v>
      </c>
      <c r="JP54" s="12">
        <v>0</v>
      </c>
      <c r="JQ54" s="13"/>
      <c r="JR54" s="12"/>
      <c r="JS54" s="12">
        <v>160910</v>
      </c>
      <c r="JT54" s="12">
        <v>0</v>
      </c>
      <c r="JU54" s="12">
        <v>160910</v>
      </c>
      <c r="JV54" s="13"/>
      <c r="JW54" s="12"/>
      <c r="JX54" s="12">
        <v>0</v>
      </c>
      <c r="JY54" s="12">
        <v>0</v>
      </c>
      <c r="JZ54" s="12">
        <v>0</v>
      </c>
      <c r="KA54" s="13"/>
      <c r="KB54" s="12">
        <v>112.8</v>
      </c>
      <c r="KC54" s="12">
        <v>22560</v>
      </c>
      <c r="KD54" s="12">
        <v>0</v>
      </c>
      <c r="KE54" s="12">
        <v>22560</v>
      </c>
      <c r="KF54" s="13"/>
      <c r="KG54" s="12">
        <v>0</v>
      </c>
      <c r="KH54" s="12">
        <v>0</v>
      </c>
      <c r="KI54" s="12">
        <v>0</v>
      </c>
      <c r="KJ54" s="12">
        <v>0</v>
      </c>
      <c r="KK54" s="13"/>
      <c r="KL54" s="12">
        <v>0</v>
      </c>
      <c r="KM54" s="12">
        <v>0</v>
      </c>
      <c r="KN54" s="12">
        <v>0</v>
      </c>
      <c r="KO54" s="12">
        <v>0</v>
      </c>
      <c r="KP54" s="13"/>
      <c r="KQ54" s="12">
        <v>0</v>
      </c>
      <c r="KR54" s="12">
        <v>0</v>
      </c>
      <c r="KS54" s="12">
        <v>0</v>
      </c>
      <c r="KT54" s="12">
        <v>0</v>
      </c>
      <c r="KU54" s="13"/>
      <c r="KV54" s="12">
        <v>0</v>
      </c>
      <c r="KW54" s="89">
        <v>0</v>
      </c>
      <c r="KX54" s="12">
        <v>0</v>
      </c>
      <c r="KY54" s="12">
        <v>0</v>
      </c>
      <c r="KZ54" s="13"/>
      <c r="LA54" s="12">
        <v>0</v>
      </c>
      <c r="LB54" s="12">
        <v>0</v>
      </c>
      <c r="LC54" s="12">
        <v>0</v>
      </c>
      <c r="LD54" s="12">
        <v>0</v>
      </c>
      <c r="LE54" s="13"/>
      <c r="LF54" s="12">
        <v>0</v>
      </c>
      <c r="LG54" s="12">
        <v>0</v>
      </c>
      <c r="LH54" s="12">
        <v>0</v>
      </c>
      <c r="LI54" s="12">
        <v>0</v>
      </c>
      <c r="LJ54" s="13"/>
      <c r="LK54" s="12">
        <v>0</v>
      </c>
      <c r="LL54" s="12">
        <v>0</v>
      </c>
      <c r="LM54" s="12">
        <v>0</v>
      </c>
      <c r="LN54" s="12">
        <v>0</v>
      </c>
      <c r="LO54" s="13"/>
      <c r="LP54" s="12">
        <v>0</v>
      </c>
      <c r="LQ54" s="12">
        <v>0</v>
      </c>
      <c r="LR54" s="12">
        <v>0</v>
      </c>
      <c r="LS54" s="12">
        <v>0</v>
      </c>
      <c r="LT54" s="13"/>
      <c r="LU54" s="12">
        <v>0</v>
      </c>
      <c r="LV54" s="12">
        <v>0</v>
      </c>
      <c r="LW54" s="12">
        <v>0</v>
      </c>
      <c r="LX54" s="12">
        <v>0</v>
      </c>
      <c r="LY54" s="13"/>
      <c r="LZ54" s="12">
        <v>0</v>
      </c>
      <c r="MA54" s="12">
        <v>0</v>
      </c>
      <c r="MB54" s="12">
        <v>0</v>
      </c>
      <c r="MC54" s="12">
        <v>0</v>
      </c>
      <c r="MD54" s="13"/>
      <c r="ME54" s="12">
        <v>0</v>
      </c>
      <c r="MF54" s="12">
        <v>0</v>
      </c>
      <c r="MG54" s="12">
        <v>0</v>
      </c>
      <c r="MH54" s="12">
        <v>0</v>
      </c>
      <c r="MI54" s="13"/>
      <c r="MJ54" s="12">
        <v>0</v>
      </c>
      <c r="MK54" s="12">
        <v>0</v>
      </c>
      <c r="ML54" s="12">
        <v>0</v>
      </c>
      <c r="MM54" s="12">
        <v>0</v>
      </c>
      <c r="MN54" s="13"/>
      <c r="MO54" s="12">
        <v>0</v>
      </c>
      <c r="MP54" s="12">
        <v>0</v>
      </c>
      <c r="MQ54" s="12">
        <v>0</v>
      </c>
      <c r="MR54" s="12">
        <v>0</v>
      </c>
      <c r="MS54" s="13"/>
      <c r="MT54" s="12">
        <v>0</v>
      </c>
      <c r="MU54" s="12">
        <v>0</v>
      </c>
      <c r="MV54" s="12">
        <v>0</v>
      </c>
      <c r="MW54" s="12">
        <v>0</v>
      </c>
      <c r="MX54" s="13"/>
      <c r="MY54" s="12">
        <v>40</v>
      </c>
      <c r="MZ54" s="12">
        <v>100000</v>
      </c>
      <c r="NA54" s="12">
        <v>0</v>
      </c>
      <c r="NB54" s="12">
        <v>100000</v>
      </c>
      <c r="NC54" s="13"/>
      <c r="ND54" s="12">
        <v>0</v>
      </c>
      <c r="NE54" s="12">
        <v>0</v>
      </c>
      <c r="NF54" s="12">
        <v>0</v>
      </c>
      <c r="NG54" s="12">
        <v>0</v>
      </c>
      <c r="NH54" s="13"/>
      <c r="NI54" s="12">
        <v>0</v>
      </c>
      <c r="NJ54" s="12">
        <v>0</v>
      </c>
      <c r="NK54" s="12">
        <v>0</v>
      </c>
      <c r="NL54" s="12">
        <v>0</v>
      </c>
      <c r="NM54" s="13"/>
      <c r="NN54" s="12">
        <v>0</v>
      </c>
      <c r="NO54" s="12">
        <v>0</v>
      </c>
      <c r="NP54" s="12">
        <v>0</v>
      </c>
      <c r="NQ54" s="12">
        <v>0</v>
      </c>
      <c r="NR54" s="13"/>
      <c r="NS54" s="12">
        <v>0</v>
      </c>
      <c r="NT54" s="12">
        <v>0</v>
      </c>
      <c r="NU54" s="12">
        <v>0</v>
      </c>
      <c r="NV54" s="12">
        <v>0</v>
      </c>
      <c r="NW54" s="13"/>
      <c r="NX54" s="12">
        <v>0</v>
      </c>
      <c r="NY54" s="12">
        <v>0</v>
      </c>
      <c r="NZ54" s="12">
        <v>0</v>
      </c>
      <c r="OA54" s="12">
        <v>0</v>
      </c>
      <c r="OB54" s="13"/>
      <c r="OC54" s="12">
        <v>0</v>
      </c>
      <c r="OD54" s="12">
        <v>0</v>
      </c>
      <c r="OE54" s="12">
        <v>0</v>
      </c>
      <c r="OF54" s="12">
        <v>0</v>
      </c>
      <c r="OG54" s="13"/>
      <c r="OH54" s="12">
        <v>0</v>
      </c>
      <c r="OI54" s="12">
        <v>0</v>
      </c>
      <c r="OJ54" s="12">
        <v>0</v>
      </c>
      <c r="OK54" s="12">
        <v>0</v>
      </c>
      <c r="OL54" s="13"/>
      <c r="OM54" s="12">
        <v>0</v>
      </c>
      <c r="ON54" s="12">
        <v>0</v>
      </c>
      <c r="OO54" s="12">
        <v>0</v>
      </c>
      <c r="OP54" s="12">
        <v>0</v>
      </c>
      <c r="OQ54" s="13"/>
      <c r="OR54" s="12">
        <v>0</v>
      </c>
      <c r="OS54" s="12">
        <v>0</v>
      </c>
      <c r="OT54" s="12">
        <v>0</v>
      </c>
      <c r="OU54" s="12">
        <v>0</v>
      </c>
      <c r="OV54" s="13"/>
      <c r="OW54" s="12">
        <v>0</v>
      </c>
      <c r="OX54" s="12">
        <v>0</v>
      </c>
      <c r="OY54" s="12">
        <v>0</v>
      </c>
      <c r="OZ54" s="12">
        <v>0</v>
      </c>
      <c r="PA54" s="13"/>
      <c r="PB54" s="12">
        <v>0</v>
      </c>
      <c r="PC54" s="12">
        <v>0</v>
      </c>
      <c r="PD54" s="12">
        <v>0</v>
      </c>
      <c r="PE54" s="12">
        <v>0</v>
      </c>
      <c r="PF54" s="13"/>
      <c r="PG54" s="12">
        <v>0</v>
      </c>
      <c r="PH54" s="12">
        <v>0</v>
      </c>
      <c r="PI54" s="12">
        <v>0</v>
      </c>
      <c r="PJ54" s="12">
        <v>0</v>
      </c>
      <c r="PK54" s="13"/>
      <c r="PL54" s="12">
        <v>0</v>
      </c>
      <c r="PM54" s="12">
        <v>0</v>
      </c>
      <c r="PN54" s="12">
        <v>0</v>
      </c>
      <c r="PO54" s="12">
        <v>0</v>
      </c>
      <c r="PP54" s="13"/>
      <c r="PQ54" s="12">
        <v>0</v>
      </c>
      <c r="PR54" s="12">
        <v>0</v>
      </c>
      <c r="PS54" s="12">
        <v>0</v>
      </c>
      <c r="PT54" s="12">
        <v>0</v>
      </c>
      <c r="PU54" s="13"/>
      <c r="PV54" s="12">
        <v>0</v>
      </c>
      <c r="PW54" s="12">
        <v>0</v>
      </c>
      <c r="PX54" s="12">
        <v>0</v>
      </c>
      <c r="PY54" s="12">
        <v>0</v>
      </c>
      <c r="PZ54" s="13"/>
      <c r="QA54" s="12">
        <v>0</v>
      </c>
      <c r="QB54" s="12">
        <v>0</v>
      </c>
      <c r="QC54" s="12">
        <v>0</v>
      </c>
      <c r="QD54" s="12">
        <v>0</v>
      </c>
      <c r="QE54" s="13"/>
      <c r="QF54" s="12">
        <v>0</v>
      </c>
      <c r="QG54" s="12">
        <v>0</v>
      </c>
      <c r="QH54" s="12">
        <v>0</v>
      </c>
      <c r="QI54" s="12">
        <v>0</v>
      </c>
      <c r="QJ54" s="13"/>
      <c r="QK54" s="12">
        <v>0</v>
      </c>
      <c r="QL54" s="12">
        <v>0</v>
      </c>
      <c r="QM54" s="12">
        <v>0</v>
      </c>
      <c r="QN54" s="12">
        <v>0</v>
      </c>
      <c r="QO54" s="13"/>
      <c r="QP54" s="12">
        <v>0</v>
      </c>
      <c r="QQ54" s="12">
        <v>0</v>
      </c>
      <c r="QR54" s="12">
        <v>0</v>
      </c>
      <c r="QS54" s="12">
        <v>0</v>
      </c>
      <c r="QT54" s="13"/>
      <c r="QU54" s="12">
        <v>0</v>
      </c>
      <c r="QV54" s="12">
        <v>0</v>
      </c>
      <c r="QW54" s="12">
        <v>0</v>
      </c>
      <c r="QX54" s="12">
        <v>0</v>
      </c>
      <c r="QY54" s="13"/>
      <c r="QZ54" s="12">
        <v>0</v>
      </c>
      <c r="RA54" s="12">
        <v>0</v>
      </c>
      <c r="RB54" s="12">
        <v>0</v>
      </c>
      <c r="RC54" s="12">
        <v>0</v>
      </c>
      <c r="RD54" s="13"/>
      <c r="RE54" s="12">
        <v>1</v>
      </c>
      <c r="RF54" s="12">
        <v>20000</v>
      </c>
      <c r="RG54" s="12">
        <v>0</v>
      </c>
      <c r="RH54" s="12">
        <v>20000</v>
      </c>
      <c r="RI54" s="13"/>
      <c r="RJ54" s="12">
        <v>0</v>
      </c>
      <c r="RK54" s="12">
        <v>0</v>
      </c>
      <c r="RL54" s="12">
        <v>0</v>
      </c>
      <c r="RM54" s="12">
        <v>0</v>
      </c>
      <c r="RN54" s="13"/>
      <c r="RO54" s="12">
        <v>0</v>
      </c>
      <c r="RP54" s="12">
        <v>10000</v>
      </c>
      <c r="RQ54" s="12">
        <v>0</v>
      </c>
      <c r="RR54" s="12">
        <v>10000</v>
      </c>
      <c r="RS54" s="13"/>
      <c r="RT54" s="12">
        <v>0</v>
      </c>
      <c r="RU54" s="12">
        <v>0</v>
      </c>
      <c r="RV54" s="12">
        <v>0</v>
      </c>
      <c r="RW54" s="12">
        <v>0</v>
      </c>
      <c r="RX54" s="13"/>
      <c r="RY54" s="12">
        <v>0</v>
      </c>
      <c r="RZ54" s="12">
        <v>0</v>
      </c>
      <c r="SA54" s="12">
        <v>0</v>
      </c>
      <c r="SB54" s="12">
        <v>0</v>
      </c>
      <c r="SC54" s="13"/>
      <c r="SD54" s="12">
        <v>0</v>
      </c>
      <c r="SE54" s="12">
        <v>0</v>
      </c>
      <c r="SF54" s="12">
        <v>0</v>
      </c>
      <c r="SG54" s="12">
        <v>0</v>
      </c>
      <c r="SH54" s="13"/>
      <c r="SI54" s="12">
        <v>0</v>
      </c>
      <c r="SJ54" s="12">
        <v>0</v>
      </c>
      <c r="SK54" s="12">
        <v>0</v>
      </c>
      <c r="SL54" s="12">
        <v>0</v>
      </c>
      <c r="SM54" s="13"/>
      <c r="SN54" s="12">
        <v>0</v>
      </c>
      <c r="SO54" s="12">
        <v>0</v>
      </c>
      <c r="SP54" s="12">
        <v>0</v>
      </c>
      <c r="SQ54" s="12">
        <v>0</v>
      </c>
      <c r="SR54" s="13"/>
      <c r="SS54" s="12">
        <v>0</v>
      </c>
      <c r="ST54" s="12">
        <v>0</v>
      </c>
      <c r="SU54" s="12">
        <v>0</v>
      </c>
      <c r="SV54" s="12">
        <v>0</v>
      </c>
      <c r="SW54" s="13"/>
      <c r="SX54" s="12">
        <v>0</v>
      </c>
      <c r="SY54" s="12">
        <v>0</v>
      </c>
      <c r="SZ54" s="12">
        <v>0</v>
      </c>
      <c r="TA54" s="12">
        <v>0</v>
      </c>
      <c r="TB54" s="13"/>
      <c r="TC54" s="12">
        <v>0</v>
      </c>
      <c r="TD54" s="12">
        <v>0</v>
      </c>
      <c r="TE54" s="12">
        <v>0</v>
      </c>
      <c r="TF54" s="12">
        <v>0</v>
      </c>
      <c r="TG54" s="13"/>
      <c r="TH54" s="12">
        <v>0</v>
      </c>
      <c r="TI54" s="12">
        <v>0</v>
      </c>
      <c r="TJ54" s="12">
        <v>0</v>
      </c>
      <c r="TK54" s="12">
        <v>0</v>
      </c>
      <c r="TL54" s="13"/>
      <c r="TM54" s="12">
        <v>0</v>
      </c>
      <c r="TN54" s="12">
        <v>0</v>
      </c>
      <c r="TO54" s="12">
        <v>0</v>
      </c>
      <c r="TP54" s="12">
        <v>0</v>
      </c>
      <c r="TQ54" s="13"/>
      <c r="TR54" s="12">
        <v>0</v>
      </c>
      <c r="TS54" s="12">
        <v>0</v>
      </c>
      <c r="TT54" s="12">
        <v>0</v>
      </c>
      <c r="TU54" s="12">
        <v>0</v>
      </c>
      <c r="TV54" s="13"/>
      <c r="TW54" s="12">
        <v>0</v>
      </c>
      <c r="TX54" s="12">
        <v>0</v>
      </c>
      <c r="TY54" s="12">
        <v>0</v>
      </c>
      <c r="TZ54" s="12">
        <v>0</v>
      </c>
      <c r="UA54" s="13"/>
      <c r="UB54" s="12">
        <v>1</v>
      </c>
      <c r="UC54" s="12">
        <v>134042.5</v>
      </c>
      <c r="UD54" s="12">
        <v>0</v>
      </c>
      <c r="UE54" s="12">
        <v>134042.5</v>
      </c>
      <c r="UF54" s="13"/>
      <c r="UG54" s="12">
        <v>0</v>
      </c>
      <c r="UH54" s="12">
        <v>0</v>
      </c>
      <c r="UI54" s="12">
        <v>0</v>
      </c>
      <c r="UJ54" s="12">
        <v>0</v>
      </c>
      <c r="UK54" s="13"/>
      <c r="UL54" s="12">
        <v>0</v>
      </c>
      <c r="UM54" s="12">
        <v>0</v>
      </c>
      <c r="UN54" s="12">
        <v>0</v>
      </c>
      <c r="UO54" s="12">
        <v>0</v>
      </c>
      <c r="UP54" s="13"/>
      <c r="UQ54" s="12">
        <v>0</v>
      </c>
      <c r="UR54" s="12">
        <v>0</v>
      </c>
      <c r="US54" s="12">
        <v>0</v>
      </c>
      <c r="UT54" s="12">
        <v>0</v>
      </c>
      <c r="UU54" s="13"/>
      <c r="UV54" s="12">
        <v>0</v>
      </c>
      <c r="UW54" s="12">
        <v>0</v>
      </c>
      <c r="UX54" s="12">
        <v>0</v>
      </c>
      <c r="UY54" s="12">
        <v>0</v>
      </c>
      <c r="UZ54" s="13"/>
      <c r="VA54" s="12">
        <v>0</v>
      </c>
      <c r="VB54" s="12">
        <v>0</v>
      </c>
      <c r="VC54" s="12">
        <v>0</v>
      </c>
      <c r="VD54" s="12">
        <v>0</v>
      </c>
      <c r="VE54" s="13"/>
      <c r="VF54" s="12">
        <v>0</v>
      </c>
      <c r="VG54" s="12">
        <v>0</v>
      </c>
      <c r="VH54" s="12">
        <v>0</v>
      </c>
      <c r="VI54" s="12">
        <v>0</v>
      </c>
      <c r="VJ54" s="13"/>
      <c r="VK54" s="12">
        <v>0</v>
      </c>
      <c r="VL54" s="12">
        <v>561512.5</v>
      </c>
      <c r="VM54" s="12">
        <v>0</v>
      </c>
      <c r="VN54" s="12">
        <v>561512.5</v>
      </c>
      <c r="VO54" s="13"/>
    </row>
    <row r="55" spans="1:587" ht="16.5" hidden="1">
      <c r="A55" s="10">
        <v>49</v>
      </c>
      <c r="B55" s="11" t="s">
        <v>42</v>
      </c>
      <c r="C55" s="12">
        <v>0</v>
      </c>
      <c r="D55" s="12">
        <v>0</v>
      </c>
      <c r="E55" s="12">
        <v>0</v>
      </c>
      <c r="F55" s="12">
        <v>0</v>
      </c>
      <c r="G55" s="13"/>
      <c r="H55" s="12">
        <v>0</v>
      </c>
      <c r="I55" s="12">
        <v>0</v>
      </c>
      <c r="J55" s="12">
        <v>0</v>
      </c>
      <c r="K55" s="12">
        <v>0</v>
      </c>
      <c r="L55" s="13"/>
      <c r="M55" s="12">
        <v>0</v>
      </c>
      <c r="N55" s="12">
        <v>0</v>
      </c>
      <c r="O55" s="12">
        <v>0</v>
      </c>
      <c r="P55" s="12">
        <v>0</v>
      </c>
      <c r="Q55" s="13"/>
      <c r="R55" s="12">
        <v>0</v>
      </c>
      <c r="S55" s="12">
        <v>0</v>
      </c>
      <c r="T55" s="12">
        <v>0</v>
      </c>
      <c r="U55" s="12">
        <v>0</v>
      </c>
      <c r="V55" s="13"/>
      <c r="W55" s="12">
        <v>0</v>
      </c>
      <c r="X55" s="12">
        <v>0</v>
      </c>
      <c r="Y55" s="12">
        <v>0</v>
      </c>
      <c r="Z55" s="12">
        <v>0</v>
      </c>
      <c r="AA55" s="13"/>
      <c r="AB55" s="12">
        <v>8</v>
      </c>
      <c r="AC55" s="12">
        <v>64000</v>
      </c>
      <c r="AD55" s="12">
        <v>0</v>
      </c>
      <c r="AE55" s="12">
        <v>64000</v>
      </c>
      <c r="AF55" s="13"/>
      <c r="AG55" s="12">
        <v>0</v>
      </c>
      <c r="AH55" s="12">
        <v>0</v>
      </c>
      <c r="AI55" s="12">
        <v>0</v>
      </c>
      <c r="AJ55" s="12">
        <v>0</v>
      </c>
      <c r="AK55" s="13"/>
      <c r="AL55" s="12">
        <v>0</v>
      </c>
      <c r="AM55" s="12">
        <v>0</v>
      </c>
      <c r="AN55" s="12">
        <v>0</v>
      </c>
      <c r="AO55" s="12">
        <v>0</v>
      </c>
      <c r="AP55" s="13"/>
      <c r="AQ55" s="12">
        <v>0</v>
      </c>
      <c r="AR55" s="12">
        <v>0</v>
      </c>
      <c r="AS55" s="12">
        <v>0</v>
      </c>
      <c r="AT55" s="12">
        <v>0</v>
      </c>
      <c r="AU55" s="13"/>
      <c r="AV55" s="12">
        <v>0</v>
      </c>
      <c r="AW55" s="12">
        <v>0</v>
      </c>
      <c r="AX55" s="12">
        <v>0</v>
      </c>
      <c r="AY55" s="12">
        <v>0</v>
      </c>
      <c r="AZ55" s="13"/>
      <c r="BA55" s="12">
        <v>0</v>
      </c>
      <c r="BB55" s="12">
        <v>0</v>
      </c>
      <c r="BC55" s="12">
        <v>0</v>
      </c>
      <c r="BD55" s="12">
        <v>0</v>
      </c>
      <c r="BE55" s="13"/>
      <c r="BF55" s="12">
        <v>0</v>
      </c>
      <c r="BG55" s="12">
        <v>0</v>
      </c>
      <c r="BH55" s="12">
        <v>0</v>
      </c>
      <c r="BI55" s="12">
        <v>0</v>
      </c>
      <c r="BJ55" s="13"/>
      <c r="BK55" s="12">
        <v>0</v>
      </c>
      <c r="BL55" s="12">
        <v>0</v>
      </c>
      <c r="BM55" s="12">
        <v>0</v>
      </c>
      <c r="BN55" s="12">
        <v>0</v>
      </c>
      <c r="BO55" s="13"/>
      <c r="BP55" s="12">
        <v>0</v>
      </c>
      <c r="BQ55" s="12">
        <v>0</v>
      </c>
      <c r="BR55" s="12">
        <v>0</v>
      </c>
      <c r="BS55" s="12">
        <v>0</v>
      </c>
      <c r="BT55" s="13"/>
      <c r="BU55" s="12">
        <v>0</v>
      </c>
      <c r="BV55" s="12">
        <v>0</v>
      </c>
      <c r="BW55" s="12">
        <v>0</v>
      </c>
      <c r="BX55" s="12">
        <v>0</v>
      </c>
      <c r="BY55" s="13"/>
      <c r="BZ55" s="12">
        <v>0</v>
      </c>
      <c r="CA55" s="12">
        <v>0</v>
      </c>
      <c r="CB55" s="12">
        <v>0</v>
      </c>
      <c r="CC55" s="12">
        <v>0</v>
      </c>
      <c r="CD55" s="13"/>
      <c r="CE55" s="12">
        <v>0</v>
      </c>
      <c r="CF55" s="12">
        <v>0</v>
      </c>
      <c r="CG55" s="12">
        <v>0</v>
      </c>
      <c r="CH55" s="12">
        <v>0</v>
      </c>
      <c r="CI55" s="13"/>
      <c r="CJ55" s="12">
        <v>0</v>
      </c>
      <c r="CK55" s="12">
        <v>0</v>
      </c>
      <c r="CL55" s="12">
        <v>0</v>
      </c>
      <c r="CM55" s="12">
        <v>0</v>
      </c>
      <c r="CN55" s="13"/>
      <c r="CO55" s="12">
        <v>0</v>
      </c>
      <c r="CP55" s="12">
        <v>0</v>
      </c>
      <c r="CQ55" s="12">
        <v>0</v>
      </c>
      <c r="CR55" s="12">
        <v>0</v>
      </c>
      <c r="CS55" s="13"/>
      <c r="CT55" s="12">
        <v>0</v>
      </c>
      <c r="CU55" s="12">
        <v>0</v>
      </c>
      <c r="CV55" s="12">
        <v>0</v>
      </c>
      <c r="CW55" s="12">
        <v>0</v>
      </c>
      <c r="CX55" s="13"/>
      <c r="CY55" s="12">
        <v>0</v>
      </c>
      <c r="CZ55" s="12">
        <v>0</v>
      </c>
      <c r="DA55" s="12">
        <v>0</v>
      </c>
      <c r="DB55" s="12">
        <v>0</v>
      </c>
      <c r="DC55" s="13"/>
      <c r="DD55" s="12">
        <v>0</v>
      </c>
      <c r="DE55" s="12">
        <v>0</v>
      </c>
      <c r="DF55" s="12">
        <v>0</v>
      </c>
      <c r="DG55" s="12">
        <v>0</v>
      </c>
      <c r="DH55" s="13"/>
      <c r="DI55" s="12">
        <v>0</v>
      </c>
      <c r="DJ55" s="12">
        <v>0</v>
      </c>
      <c r="DK55" s="12">
        <v>0</v>
      </c>
      <c r="DL55" s="12">
        <v>0</v>
      </c>
      <c r="DM55" s="13"/>
      <c r="DN55" s="12">
        <v>0</v>
      </c>
      <c r="DO55" s="12">
        <v>0</v>
      </c>
      <c r="DP55" s="12">
        <v>0</v>
      </c>
      <c r="DQ55" s="12">
        <v>0</v>
      </c>
      <c r="DR55" s="13"/>
      <c r="DS55" s="12">
        <v>0</v>
      </c>
      <c r="DT55" s="12">
        <v>0</v>
      </c>
      <c r="DU55" s="12">
        <v>0</v>
      </c>
      <c r="DV55" s="12">
        <v>0</v>
      </c>
      <c r="DW55" s="13"/>
      <c r="DX55" s="12">
        <v>0</v>
      </c>
      <c r="DY55" s="12">
        <v>0</v>
      </c>
      <c r="DZ55" s="12">
        <v>0</v>
      </c>
      <c r="EA55" s="12">
        <v>0</v>
      </c>
      <c r="EB55" s="13"/>
      <c r="EC55" s="12">
        <v>0</v>
      </c>
      <c r="ED55" s="12">
        <v>0</v>
      </c>
      <c r="EE55" s="12">
        <v>0</v>
      </c>
      <c r="EF55" s="12">
        <v>0</v>
      </c>
      <c r="EG55" s="13"/>
      <c r="EH55" s="12">
        <v>0</v>
      </c>
      <c r="EI55" s="12">
        <v>0</v>
      </c>
      <c r="EJ55" s="12">
        <v>0</v>
      </c>
      <c r="EK55" s="12">
        <v>0</v>
      </c>
      <c r="EL55" s="13"/>
      <c r="EM55" s="12">
        <v>0</v>
      </c>
      <c r="EN55" s="12">
        <v>0</v>
      </c>
      <c r="EO55" s="12">
        <v>0</v>
      </c>
      <c r="EP55" s="12">
        <v>0</v>
      </c>
      <c r="EQ55" s="13"/>
      <c r="ER55" s="12">
        <v>0</v>
      </c>
      <c r="ES55" s="12">
        <v>0</v>
      </c>
      <c r="ET55" s="12">
        <v>0</v>
      </c>
      <c r="EU55" s="12">
        <v>0</v>
      </c>
      <c r="EV55" s="13"/>
      <c r="EW55" s="12">
        <v>0</v>
      </c>
      <c r="EX55" s="12">
        <v>0</v>
      </c>
      <c r="EY55" s="12">
        <v>0</v>
      </c>
      <c r="EZ55" s="12">
        <v>0</v>
      </c>
      <c r="FA55" s="13"/>
      <c r="FB55" s="12">
        <v>0</v>
      </c>
      <c r="FC55" s="12">
        <v>0</v>
      </c>
      <c r="FD55" s="12">
        <v>0</v>
      </c>
      <c r="FE55" s="12">
        <v>0</v>
      </c>
      <c r="FF55" s="13"/>
      <c r="FG55" s="12">
        <v>0</v>
      </c>
      <c r="FH55" s="12">
        <v>0</v>
      </c>
      <c r="FI55" s="12">
        <v>0</v>
      </c>
      <c r="FJ55" s="12">
        <v>0</v>
      </c>
      <c r="FK55" s="13"/>
      <c r="FL55" s="12">
        <v>0</v>
      </c>
      <c r="FM55" s="12">
        <v>0</v>
      </c>
      <c r="FN55" s="12">
        <v>0</v>
      </c>
      <c r="FO55" s="12">
        <v>0</v>
      </c>
      <c r="FP55" s="13"/>
      <c r="FQ55" s="12">
        <v>0</v>
      </c>
      <c r="FR55" s="12">
        <v>0</v>
      </c>
      <c r="FS55" s="12">
        <v>0</v>
      </c>
      <c r="FT55" s="12">
        <v>0</v>
      </c>
      <c r="FU55" s="13"/>
      <c r="FV55" s="12">
        <v>0</v>
      </c>
      <c r="FW55" s="12">
        <v>0</v>
      </c>
      <c r="FX55" s="12">
        <v>0</v>
      </c>
      <c r="FY55" s="12">
        <v>0</v>
      </c>
      <c r="FZ55" s="13"/>
      <c r="GA55" s="12">
        <v>0</v>
      </c>
      <c r="GB55" s="12">
        <v>0</v>
      </c>
      <c r="GC55" s="12">
        <v>0</v>
      </c>
      <c r="GD55" s="12">
        <v>0</v>
      </c>
      <c r="GE55" s="13"/>
      <c r="GF55" s="12">
        <v>0</v>
      </c>
      <c r="GG55" s="12">
        <v>0</v>
      </c>
      <c r="GH55" s="12">
        <v>0</v>
      </c>
      <c r="GI55" s="12">
        <v>0</v>
      </c>
      <c r="GJ55" s="13"/>
      <c r="GK55" s="12">
        <v>0</v>
      </c>
      <c r="GL55" s="12">
        <v>0</v>
      </c>
      <c r="GM55" s="12">
        <v>0</v>
      </c>
      <c r="GN55" s="12">
        <v>0</v>
      </c>
      <c r="GO55" s="13"/>
      <c r="GP55" s="12">
        <v>0</v>
      </c>
      <c r="GQ55" s="12">
        <v>0</v>
      </c>
      <c r="GR55" s="12">
        <v>0</v>
      </c>
      <c r="GS55" s="12">
        <v>0</v>
      </c>
      <c r="GT55" s="13"/>
      <c r="GU55" s="12">
        <v>0</v>
      </c>
      <c r="GV55" s="12">
        <v>0</v>
      </c>
      <c r="GW55" s="12">
        <v>0</v>
      </c>
      <c r="GX55" s="12">
        <v>0</v>
      </c>
      <c r="GY55" s="13"/>
      <c r="GZ55" s="12">
        <v>0</v>
      </c>
      <c r="HA55" s="12">
        <v>0</v>
      </c>
      <c r="HB55" s="12">
        <v>0</v>
      </c>
      <c r="HC55" s="12">
        <v>0</v>
      </c>
      <c r="HD55" s="13"/>
      <c r="HE55" s="12">
        <v>0</v>
      </c>
      <c r="HF55" s="12">
        <v>0</v>
      </c>
      <c r="HG55" s="12">
        <v>0</v>
      </c>
      <c r="HH55" s="12">
        <v>0</v>
      </c>
      <c r="HI55" s="13"/>
      <c r="HJ55" s="12">
        <v>0</v>
      </c>
      <c r="HK55" s="12">
        <v>0</v>
      </c>
      <c r="HL55" s="12">
        <v>0</v>
      </c>
      <c r="HM55" s="12">
        <v>0</v>
      </c>
      <c r="HN55" s="13"/>
      <c r="HO55" s="12">
        <v>0</v>
      </c>
      <c r="HP55" s="12">
        <v>0</v>
      </c>
      <c r="HQ55" s="12">
        <v>0</v>
      </c>
      <c r="HR55" s="12">
        <v>0</v>
      </c>
      <c r="HS55" s="13"/>
      <c r="HT55" s="12">
        <v>0</v>
      </c>
      <c r="HU55" s="12">
        <v>20000</v>
      </c>
      <c r="HV55" s="12">
        <v>0</v>
      </c>
      <c r="HW55" s="12">
        <v>20000</v>
      </c>
      <c r="HX55" s="13"/>
      <c r="HY55" s="12">
        <v>0</v>
      </c>
      <c r="HZ55" s="12">
        <v>0</v>
      </c>
      <c r="IA55" s="12">
        <v>0</v>
      </c>
      <c r="IB55" s="12">
        <v>0</v>
      </c>
      <c r="IC55" s="13"/>
      <c r="ID55" s="12">
        <v>0</v>
      </c>
      <c r="IE55" s="12">
        <v>0</v>
      </c>
      <c r="IF55" s="12">
        <v>0</v>
      </c>
      <c r="IG55" s="12">
        <v>0</v>
      </c>
      <c r="IH55" s="13"/>
      <c r="II55" s="12">
        <v>0</v>
      </c>
      <c r="IJ55" s="12">
        <v>0</v>
      </c>
      <c r="IK55" s="12">
        <v>0</v>
      </c>
      <c r="IL55" s="12">
        <v>0</v>
      </c>
      <c r="IM55" s="13"/>
      <c r="IN55" s="12">
        <v>0</v>
      </c>
      <c r="IO55" s="12">
        <v>0</v>
      </c>
      <c r="IP55" s="12">
        <v>0</v>
      </c>
      <c r="IQ55" s="12">
        <v>0</v>
      </c>
      <c r="IR55" s="13"/>
      <c r="IS55" s="12">
        <v>0</v>
      </c>
      <c r="IT55" s="12">
        <v>0</v>
      </c>
      <c r="IU55" s="12">
        <v>0</v>
      </c>
      <c r="IV55" s="12">
        <v>0</v>
      </c>
      <c r="IW55" s="13"/>
      <c r="IX55" s="12"/>
      <c r="IY55" s="12">
        <v>0</v>
      </c>
      <c r="IZ55" s="12">
        <v>0</v>
      </c>
      <c r="JA55" s="12">
        <v>0</v>
      </c>
      <c r="JB55" s="13"/>
      <c r="JC55" s="12">
        <v>0</v>
      </c>
      <c r="JD55" s="12">
        <v>0</v>
      </c>
      <c r="JE55" s="12">
        <v>0</v>
      </c>
      <c r="JF55" s="12">
        <v>0</v>
      </c>
      <c r="JG55" s="13"/>
      <c r="JH55" s="12"/>
      <c r="JI55" s="12">
        <v>0</v>
      </c>
      <c r="JJ55" s="12">
        <v>0</v>
      </c>
      <c r="JK55" s="12">
        <v>0</v>
      </c>
      <c r="JL55" s="13"/>
      <c r="JM55" s="12"/>
      <c r="JN55" s="12">
        <v>0</v>
      </c>
      <c r="JO55" s="12">
        <v>0</v>
      </c>
      <c r="JP55" s="12">
        <v>0</v>
      </c>
      <c r="JQ55" s="13"/>
      <c r="JR55" s="12"/>
      <c r="JS55" s="12">
        <v>299600</v>
      </c>
      <c r="JT55" s="12">
        <v>0</v>
      </c>
      <c r="JU55" s="12">
        <v>299600</v>
      </c>
      <c r="JV55" s="13"/>
      <c r="JW55" s="12"/>
      <c r="JX55" s="12">
        <v>0</v>
      </c>
      <c r="JY55" s="12">
        <v>0</v>
      </c>
      <c r="JZ55" s="12">
        <v>0</v>
      </c>
      <c r="KA55" s="13"/>
      <c r="KB55" s="12">
        <v>434.2</v>
      </c>
      <c r="KC55" s="12">
        <v>86840</v>
      </c>
      <c r="KD55" s="12">
        <v>0</v>
      </c>
      <c r="KE55" s="12">
        <v>86840</v>
      </c>
      <c r="KF55" s="13"/>
      <c r="KG55" s="12">
        <v>0</v>
      </c>
      <c r="KH55" s="12">
        <v>0</v>
      </c>
      <c r="KI55" s="12">
        <v>0</v>
      </c>
      <c r="KJ55" s="12">
        <v>0</v>
      </c>
      <c r="KK55" s="13"/>
      <c r="KL55" s="12">
        <v>0</v>
      </c>
      <c r="KM55" s="12">
        <v>0</v>
      </c>
      <c r="KN55" s="12">
        <v>0</v>
      </c>
      <c r="KO55" s="12">
        <v>0</v>
      </c>
      <c r="KP55" s="13"/>
      <c r="KQ55" s="12">
        <v>0</v>
      </c>
      <c r="KR55" s="12">
        <v>0</v>
      </c>
      <c r="KS55" s="12">
        <v>0</v>
      </c>
      <c r="KT55" s="12">
        <v>0</v>
      </c>
      <c r="KU55" s="13"/>
      <c r="KV55" s="12">
        <v>0</v>
      </c>
      <c r="KW55" s="89">
        <v>0</v>
      </c>
      <c r="KX55" s="12">
        <v>0</v>
      </c>
      <c r="KY55" s="12">
        <v>0</v>
      </c>
      <c r="KZ55" s="13"/>
      <c r="LA55" s="12">
        <v>0</v>
      </c>
      <c r="LB55" s="12">
        <v>0</v>
      </c>
      <c r="LC55" s="12">
        <v>0</v>
      </c>
      <c r="LD55" s="12">
        <v>0</v>
      </c>
      <c r="LE55" s="13"/>
      <c r="LF55" s="12">
        <v>0</v>
      </c>
      <c r="LG55" s="12">
        <v>0</v>
      </c>
      <c r="LH55" s="12">
        <v>0</v>
      </c>
      <c r="LI55" s="12">
        <v>0</v>
      </c>
      <c r="LJ55" s="13"/>
      <c r="LK55" s="12">
        <v>0</v>
      </c>
      <c r="LL55" s="12">
        <v>0</v>
      </c>
      <c r="LM55" s="12">
        <v>0</v>
      </c>
      <c r="LN55" s="12">
        <v>0</v>
      </c>
      <c r="LO55" s="13"/>
      <c r="LP55" s="12">
        <v>0</v>
      </c>
      <c r="LQ55" s="12">
        <v>0</v>
      </c>
      <c r="LR55" s="12">
        <v>0</v>
      </c>
      <c r="LS55" s="12">
        <v>0</v>
      </c>
      <c r="LT55" s="13"/>
      <c r="LU55" s="12">
        <v>0</v>
      </c>
      <c r="LV55" s="12">
        <v>0</v>
      </c>
      <c r="LW55" s="12">
        <v>0</v>
      </c>
      <c r="LX55" s="12">
        <v>0</v>
      </c>
      <c r="LY55" s="13"/>
      <c r="LZ55" s="12">
        <v>0</v>
      </c>
      <c r="MA55" s="12">
        <v>0</v>
      </c>
      <c r="MB55" s="12">
        <v>0</v>
      </c>
      <c r="MC55" s="12">
        <v>0</v>
      </c>
      <c r="MD55" s="13"/>
      <c r="ME55" s="12">
        <v>0</v>
      </c>
      <c r="MF55" s="12">
        <v>0</v>
      </c>
      <c r="MG55" s="12">
        <v>0</v>
      </c>
      <c r="MH55" s="12">
        <v>0</v>
      </c>
      <c r="MI55" s="13"/>
      <c r="MJ55" s="12">
        <v>0</v>
      </c>
      <c r="MK55" s="12">
        <v>0</v>
      </c>
      <c r="ML55" s="12">
        <v>0</v>
      </c>
      <c r="MM55" s="12">
        <v>0</v>
      </c>
      <c r="MN55" s="13"/>
      <c r="MO55" s="12">
        <v>0</v>
      </c>
      <c r="MP55" s="12">
        <v>0</v>
      </c>
      <c r="MQ55" s="12">
        <v>0</v>
      </c>
      <c r="MR55" s="12">
        <v>0</v>
      </c>
      <c r="MS55" s="13"/>
      <c r="MT55" s="12">
        <v>0</v>
      </c>
      <c r="MU55" s="12">
        <v>0</v>
      </c>
      <c r="MV55" s="12">
        <v>0</v>
      </c>
      <c r="MW55" s="12">
        <v>0</v>
      </c>
      <c r="MX55" s="13"/>
      <c r="MY55" s="12">
        <v>35</v>
      </c>
      <c r="MZ55" s="12">
        <v>87500</v>
      </c>
      <c r="NA55" s="12">
        <v>0</v>
      </c>
      <c r="NB55" s="12">
        <v>87500</v>
      </c>
      <c r="NC55" s="13"/>
      <c r="ND55" s="12">
        <v>0</v>
      </c>
      <c r="NE55" s="12">
        <v>0</v>
      </c>
      <c r="NF55" s="12">
        <v>0</v>
      </c>
      <c r="NG55" s="12">
        <v>0</v>
      </c>
      <c r="NH55" s="13"/>
      <c r="NI55" s="12">
        <v>0</v>
      </c>
      <c r="NJ55" s="12">
        <v>0</v>
      </c>
      <c r="NK55" s="12">
        <v>0</v>
      </c>
      <c r="NL55" s="12">
        <v>0</v>
      </c>
      <c r="NM55" s="13"/>
      <c r="NN55" s="12">
        <v>0</v>
      </c>
      <c r="NO55" s="12">
        <v>0</v>
      </c>
      <c r="NP55" s="12">
        <v>0</v>
      </c>
      <c r="NQ55" s="12">
        <v>0</v>
      </c>
      <c r="NR55" s="13"/>
      <c r="NS55" s="12">
        <v>0</v>
      </c>
      <c r="NT55" s="12">
        <v>0</v>
      </c>
      <c r="NU55" s="12">
        <v>0</v>
      </c>
      <c r="NV55" s="12">
        <v>0</v>
      </c>
      <c r="NW55" s="13"/>
      <c r="NX55" s="12">
        <v>0</v>
      </c>
      <c r="NY55" s="12">
        <v>0</v>
      </c>
      <c r="NZ55" s="12">
        <v>0</v>
      </c>
      <c r="OA55" s="12">
        <v>0</v>
      </c>
      <c r="OB55" s="13"/>
      <c r="OC55" s="12">
        <v>0</v>
      </c>
      <c r="OD55" s="12">
        <v>0</v>
      </c>
      <c r="OE55" s="12">
        <v>0</v>
      </c>
      <c r="OF55" s="12">
        <v>0</v>
      </c>
      <c r="OG55" s="13"/>
      <c r="OH55" s="12">
        <v>0</v>
      </c>
      <c r="OI55" s="12">
        <v>0</v>
      </c>
      <c r="OJ55" s="12">
        <v>0</v>
      </c>
      <c r="OK55" s="12">
        <v>0</v>
      </c>
      <c r="OL55" s="13"/>
      <c r="OM55" s="12">
        <v>0</v>
      </c>
      <c r="ON55" s="12">
        <v>0</v>
      </c>
      <c r="OO55" s="12">
        <v>0</v>
      </c>
      <c r="OP55" s="12">
        <v>0</v>
      </c>
      <c r="OQ55" s="13"/>
      <c r="OR55" s="12">
        <v>0</v>
      </c>
      <c r="OS55" s="12">
        <v>0</v>
      </c>
      <c r="OT55" s="12">
        <v>0</v>
      </c>
      <c r="OU55" s="12">
        <v>0</v>
      </c>
      <c r="OV55" s="13"/>
      <c r="OW55" s="12">
        <v>0</v>
      </c>
      <c r="OX55" s="12">
        <v>0</v>
      </c>
      <c r="OY55" s="12">
        <v>0</v>
      </c>
      <c r="OZ55" s="12">
        <v>0</v>
      </c>
      <c r="PA55" s="13"/>
      <c r="PB55" s="12">
        <v>0</v>
      </c>
      <c r="PC55" s="12">
        <v>0</v>
      </c>
      <c r="PD55" s="12">
        <v>0</v>
      </c>
      <c r="PE55" s="12">
        <v>0</v>
      </c>
      <c r="PF55" s="13"/>
      <c r="PG55" s="12">
        <v>0</v>
      </c>
      <c r="PH55" s="12">
        <v>0</v>
      </c>
      <c r="PI55" s="12">
        <v>0</v>
      </c>
      <c r="PJ55" s="12">
        <v>0</v>
      </c>
      <c r="PK55" s="13"/>
      <c r="PL55" s="12">
        <v>0</v>
      </c>
      <c r="PM55" s="12">
        <v>0</v>
      </c>
      <c r="PN55" s="12">
        <v>0</v>
      </c>
      <c r="PO55" s="12">
        <v>0</v>
      </c>
      <c r="PP55" s="13"/>
      <c r="PQ55" s="12">
        <v>0</v>
      </c>
      <c r="PR55" s="12">
        <v>0</v>
      </c>
      <c r="PS55" s="12">
        <v>0</v>
      </c>
      <c r="PT55" s="12">
        <v>0</v>
      </c>
      <c r="PU55" s="13"/>
      <c r="PV55" s="12">
        <v>0</v>
      </c>
      <c r="PW55" s="12">
        <v>0</v>
      </c>
      <c r="PX55" s="12">
        <v>0</v>
      </c>
      <c r="PY55" s="12">
        <v>0</v>
      </c>
      <c r="PZ55" s="13"/>
      <c r="QA55" s="12">
        <v>0</v>
      </c>
      <c r="QB55" s="12">
        <v>0</v>
      </c>
      <c r="QC55" s="12">
        <v>0</v>
      </c>
      <c r="QD55" s="12">
        <v>0</v>
      </c>
      <c r="QE55" s="13"/>
      <c r="QF55" s="12">
        <v>0</v>
      </c>
      <c r="QG55" s="12">
        <v>0</v>
      </c>
      <c r="QH55" s="12">
        <v>0</v>
      </c>
      <c r="QI55" s="12">
        <v>0</v>
      </c>
      <c r="QJ55" s="13"/>
      <c r="QK55" s="12">
        <v>0</v>
      </c>
      <c r="QL55" s="12">
        <v>0</v>
      </c>
      <c r="QM55" s="12">
        <v>0</v>
      </c>
      <c r="QN55" s="12">
        <v>0</v>
      </c>
      <c r="QO55" s="13"/>
      <c r="QP55" s="12">
        <v>0</v>
      </c>
      <c r="QQ55" s="12">
        <v>0</v>
      </c>
      <c r="QR55" s="12">
        <v>0</v>
      </c>
      <c r="QS55" s="12">
        <v>0</v>
      </c>
      <c r="QT55" s="13"/>
      <c r="QU55" s="12">
        <v>0</v>
      </c>
      <c r="QV55" s="12">
        <v>0</v>
      </c>
      <c r="QW55" s="12">
        <v>0</v>
      </c>
      <c r="QX55" s="12">
        <v>0</v>
      </c>
      <c r="QY55" s="13"/>
      <c r="QZ55" s="12">
        <v>0</v>
      </c>
      <c r="RA55" s="12">
        <v>0</v>
      </c>
      <c r="RB55" s="12">
        <v>0</v>
      </c>
      <c r="RC55" s="12">
        <v>0</v>
      </c>
      <c r="RD55" s="13"/>
      <c r="RE55" s="12">
        <v>1</v>
      </c>
      <c r="RF55" s="12">
        <v>20000</v>
      </c>
      <c r="RG55" s="12">
        <v>0</v>
      </c>
      <c r="RH55" s="12">
        <v>20000</v>
      </c>
      <c r="RI55" s="13"/>
      <c r="RJ55" s="12">
        <v>0</v>
      </c>
      <c r="RK55" s="12">
        <v>0</v>
      </c>
      <c r="RL55" s="12">
        <v>0</v>
      </c>
      <c r="RM55" s="12">
        <v>0</v>
      </c>
      <c r="RN55" s="13"/>
      <c r="RO55" s="12">
        <v>0</v>
      </c>
      <c r="RP55" s="12">
        <v>10000</v>
      </c>
      <c r="RQ55" s="12">
        <v>0</v>
      </c>
      <c r="RR55" s="12">
        <v>10000</v>
      </c>
      <c r="RS55" s="13"/>
      <c r="RT55" s="12">
        <v>0</v>
      </c>
      <c r="RU55" s="12">
        <v>0</v>
      </c>
      <c r="RV55" s="12">
        <v>0</v>
      </c>
      <c r="RW55" s="12">
        <v>0</v>
      </c>
      <c r="RX55" s="13"/>
      <c r="RY55" s="12">
        <v>0</v>
      </c>
      <c r="RZ55" s="12">
        <v>0</v>
      </c>
      <c r="SA55" s="12">
        <v>0</v>
      </c>
      <c r="SB55" s="12">
        <v>0</v>
      </c>
      <c r="SC55" s="13"/>
      <c r="SD55" s="12">
        <v>0</v>
      </c>
      <c r="SE55" s="12">
        <v>0</v>
      </c>
      <c r="SF55" s="12">
        <v>0</v>
      </c>
      <c r="SG55" s="12">
        <v>0</v>
      </c>
      <c r="SH55" s="13"/>
      <c r="SI55" s="12">
        <v>0</v>
      </c>
      <c r="SJ55" s="12">
        <v>0</v>
      </c>
      <c r="SK55" s="12">
        <v>0</v>
      </c>
      <c r="SL55" s="12">
        <v>0</v>
      </c>
      <c r="SM55" s="13"/>
      <c r="SN55" s="12">
        <v>0</v>
      </c>
      <c r="SO55" s="12">
        <v>0</v>
      </c>
      <c r="SP55" s="12">
        <v>0</v>
      </c>
      <c r="SQ55" s="12">
        <v>0</v>
      </c>
      <c r="SR55" s="13"/>
      <c r="SS55" s="12">
        <v>0</v>
      </c>
      <c r="ST55" s="12">
        <v>0</v>
      </c>
      <c r="SU55" s="12">
        <v>0</v>
      </c>
      <c r="SV55" s="12">
        <v>0</v>
      </c>
      <c r="SW55" s="13"/>
      <c r="SX55" s="12">
        <v>0</v>
      </c>
      <c r="SY55" s="12">
        <v>0</v>
      </c>
      <c r="SZ55" s="12">
        <v>0</v>
      </c>
      <c r="TA55" s="12">
        <v>0</v>
      </c>
      <c r="TB55" s="13"/>
      <c r="TC55" s="12">
        <v>0</v>
      </c>
      <c r="TD55" s="12">
        <v>0</v>
      </c>
      <c r="TE55" s="12">
        <v>0</v>
      </c>
      <c r="TF55" s="12">
        <v>0</v>
      </c>
      <c r="TG55" s="13"/>
      <c r="TH55" s="12">
        <v>0</v>
      </c>
      <c r="TI55" s="12">
        <v>0</v>
      </c>
      <c r="TJ55" s="12">
        <v>0</v>
      </c>
      <c r="TK55" s="12">
        <v>0</v>
      </c>
      <c r="TL55" s="13"/>
      <c r="TM55" s="12">
        <v>0</v>
      </c>
      <c r="TN55" s="12">
        <v>0</v>
      </c>
      <c r="TO55" s="12">
        <v>0</v>
      </c>
      <c r="TP55" s="12">
        <v>0</v>
      </c>
      <c r="TQ55" s="13"/>
      <c r="TR55" s="12">
        <v>0</v>
      </c>
      <c r="TS55" s="12">
        <v>0</v>
      </c>
      <c r="TT55" s="12">
        <v>0</v>
      </c>
      <c r="TU55" s="12">
        <v>0</v>
      </c>
      <c r="TV55" s="13"/>
      <c r="TW55" s="12">
        <v>0</v>
      </c>
      <c r="TX55" s="12">
        <v>0</v>
      </c>
      <c r="TY55" s="12">
        <v>0</v>
      </c>
      <c r="TZ55" s="12">
        <v>0</v>
      </c>
      <c r="UA55" s="13"/>
      <c r="UB55" s="12">
        <v>1</v>
      </c>
      <c r="UC55" s="12">
        <v>134042.5</v>
      </c>
      <c r="UD55" s="12">
        <v>0</v>
      </c>
      <c r="UE55" s="12">
        <v>134042.5</v>
      </c>
      <c r="UF55" s="13"/>
      <c r="UG55" s="12">
        <v>0</v>
      </c>
      <c r="UH55" s="12">
        <v>0</v>
      </c>
      <c r="UI55" s="12">
        <v>0</v>
      </c>
      <c r="UJ55" s="12">
        <v>0</v>
      </c>
      <c r="UK55" s="13"/>
      <c r="UL55" s="12">
        <v>0</v>
      </c>
      <c r="UM55" s="12">
        <v>0</v>
      </c>
      <c r="UN55" s="12">
        <v>0</v>
      </c>
      <c r="UO55" s="12">
        <v>0</v>
      </c>
      <c r="UP55" s="13"/>
      <c r="UQ55" s="12">
        <v>0</v>
      </c>
      <c r="UR55" s="12">
        <v>0</v>
      </c>
      <c r="US55" s="12">
        <v>0</v>
      </c>
      <c r="UT55" s="12">
        <v>0</v>
      </c>
      <c r="UU55" s="13"/>
      <c r="UV55" s="12">
        <v>0</v>
      </c>
      <c r="UW55" s="12">
        <v>0</v>
      </c>
      <c r="UX55" s="12">
        <v>0</v>
      </c>
      <c r="UY55" s="12">
        <v>0</v>
      </c>
      <c r="UZ55" s="13"/>
      <c r="VA55" s="12">
        <v>0</v>
      </c>
      <c r="VB55" s="12">
        <v>0</v>
      </c>
      <c r="VC55" s="12">
        <v>0</v>
      </c>
      <c r="VD55" s="12">
        <v>0</v>
      </c>
      <c r="VE55" s="13"/>
      <c r="VF55" s="12">
        <v>0</v>
      </c>
      <c r="VG55" s="12">
        <v>0</v>
      </c>
      <c r="VH55" s="12">
        <v>0</v>
      </c>
      <c r="VI55" s="12">
        <v>0</v>
      </c>
      <c r="VJ55" s="13"/>
      <c r="VK55" s="12">
        <v>0</v>
      </c>
      <c r="VL55" s="12">
        <v>721982.5</v>
      </c>
      <c r="VM55" s="12">
        <v>0</v>
      </c>
      <c r="VN55" s="12">
        <v>721982.5</v>
      </c>
      <c r="VO55" s="13"/>
    </row>
    <row r="56" spans="1:587" ht="16.5" hidden="1">
      <c r="A56" s="10">
        <v>50</v>
      </c>
      <c r="B56" s="11" t="s">
        <v>43</v>
      </c>
      <c r="C56" s="12">
        <v>0</v>
      </c>
      <c r="D56" s="12">
        <v>0</v>
      </c>
      <c r="E56" s="12">
        <v>0</v>
      </c>
      <c r="F56" s="12">
        <v>0</v>
      </c>
      <c r="G56" s="13"/>
      <c r="H56" s="12">
        <v>0</v>
      </c>
      <c r="I56" s="12">
        <v>0</v>
      </c>
      <c r="J56" s="12">
        <v>0</v>
      </c>
      <c r="K56" s="12">
        <v>0</v>
      </c>
      <c r="L56" s="13"/>
      <c r="M56" s="12">
        <v>0</v>
      </c>
      <c r="N56" s="12">
        <v>0</v>
      </c>
      <c r="O56" s="12">
        <v>0</v>
      </c>
      <c r="P56" s="12">
        <v>0</v>
      </c>
      <c r="Q56" s="13"/>
      <c r="R56" s="12">
        <v>0</v>
      </c>
      <c r="S56" s="12">
        <v>0</v>
      </c>
      <c r="T56" s="12">
        <v>0</v>
      </c>
      <c r="U56" s="12">
        <v>0</v>
      </c>
      <c r="V56" s="13"/>
      <c r="W56" s="12">
        <v>0</v>
      </c>
      <c r="X56" s="12">
        <v>0</v>
      </c>
      <c r="Y56" s="12">
        <v>0</v>
      </c>
      <c r="Z56" s="12">
        <v>0</v>
      </c>
      <c r="AA56" s="13"/>
      <c r="AB56" s="12">
        <v>8</v>
      </c>
      <c r="AC56" s="12">
        <v>64000</v>
      </c>
      <c r="AD56" s="12">
        <v>0</v>
      </c>
      <c r="AE56" s="12">
        <v>64000</v>
      </c>
      <c r="AF56" s="13"/>
      <c r="AG56" s="12">
        <v>0</v>
      </c>
      <c r="AH56" s="12">
        <v>0</v>
      </c>
      <c r="AI56" s="12">
        <v>0</v>
      </c>
      <c r="AJ56" s="12">
        <v>0</v>
      </c>
      <c r="AK56" s="13"/>
      <c r="AL56" s="12">
        <v>0</v>
      </c>
      <c r="AM56" s="12">
        <v>0</v>
      </c>
      <c r="AN56" s="12">
        <v>0</v>
      </c>
      <c r="AO56" s="12">
        <v>0</v>
      </c>
      <c r="AP56" s="13"/>
      <c r="AQ56" s="12">
        <v>0</v>
      </c>
      <c r="AR56" s="12">
        <v>0</v>
      </c>
      <c r="AS56" s="12">
        <v>0</v>
      </c>
      <c r="AT56" s="12">
        <v>0</v>
      </c>
      <c r="AU56" s="13"/>
      <c r="AV56" s="12">
        <v>0</v>
      </c>
      <c r="AW56" s="12">
        <v>0</v>
      </c>
      <c r="AX56" s="12">
        <v>0</v>
      </c>
      <c r="AY56" s="12">
        <v>0</v>
      </c>
      <c r="AZ56" s="13"/>
      <c r="BA56" s="12">
        <v>0</v>
      </c>
      <c r="BB56" s="12">
        <v>0</v>
      </c>
      <c r="BC56" s="12">
        <v>0</v>
      </c>
      <c r="BD56" s="12">
        <v>0</v>
      </c>
      <c r="BE56" s="13"/>
      <c r="BF56" s="12">
        <v>0</v>
      </c>
      <c r="BG56" s="12">
        <v>0</v>
      </c>
      <c r="BH56" s="12">
        <v>0</v>
      </c>
      <c r="BI56" s="12">
        <v>0</v>
      </c>
      <c r="BJ56" s="13"/>
      <c r="BK56" s="12">
        <v>0</v>
      </c>
      <c r="BL56" s="12">
        <v>0</v>
      </c>
      <c r="BM56" s="12">
        <v>0</v>
      </c>
      <c r="BN56" s="12">
        <v>0</v>
      </c>
      <c r="BO56" s="13"/>
      <c r="BP56" s="12">
        <v>0</v>
      </c>
      <c r="BQ56" s="12">
        <v>0</v>
      </c>
      <c r="BR56" s="12">
        <v>0</v>
      </c>
      <c r="BS56" s="12">
        <v>0</v>
      </c>
      <c r="BT56" s="13"/>
      <c r="BU56" s="12">
        <v>0</v>
      </c>
      <c r="BV56" s="12">
        <v>0</v>
      </c>
      <c r="BW56" s="12">
        <v>0</v>
      </c>
      <c r="BX56" s="12">
        <v>0</v>
      </c>
      <c r="BY56" s="13"/>
      <c r="BZ56" s="12">
        <v>0</v>
      </c>
      <c r="CA56" s="12">
        <v>0</v>
      </c>
      <c r="CB56" s="12">
        <v>0</v>
      </c>
      <c r="CC56" s="12">
        <v>0</v>
      </c>
      <c r="CD56" s="13"/>
      <c r="CE56" s="12">
        <v>0</v>
      </c>
      <c r="CF56" s="12">
        <v>0</v>
      </c>
      <c r="CG56" s="12">
        <v>0</v>
      </c>
      <c r="CH56" s="12">
        <v>0</v>
      </c>
      <c r="CI56" s="13"/>
      <c r="CJ56" s="12">
        <v>0</v>
      </c>
      <c r="CK56" s="12">
        <v>0</v>
      </c>
      <c r="CL56" s="12">
        <v>0</v>
      </c>
      <c r="CM56" s="12">
        <v>0</v>
      </c>
      <c r="CN56" s="13"/>
      <c r="CO56" s="12">
        <v>0</v>
      </c>
      <c r="CP56" s="12">
        <v>0</v>
      </c>
      <c r="CQ56" s="12">
        <v>0</v>
      </c>
      <c r="CR56" s="12">
        <v>0</v>
      </c>
      <c r="CS56" s="13"/>
      <c r="CT56" s="12">
        <v>0</v>
      </c>
      <c r="CU56" s="12">
        <v>0</v>
      </c>
      <c r="CV56" s="12">
        <v>0</v>
      </c>
      <c r="CW56" s="12">
        <v>0</v>
      </c>
      <c r="CX56" s="13"/>
      <c r="CY56" s="12">
        <v>0</v>
      </c>
      <c r="CZ56" s="12">
        <v>0</v>
      </c>
      <c r="DA56" s="12">
        <v>0</v>
      </c>
      <c r="DB56" s="12">
        <v>0</v>
      </c>
      <c r="DC56" s="13"/>
      <c r="DD56" s="12">
        <v>0</v>
      </c>
      <c r="DE56" s="12">
        <v>0</v>
      </c>
      <c r="DF56" s="12">
        <v>0</v>
      </c>
      <c r="DG56" s="12">
        <v>0</v>
      </c>
      <c r="DH56" s="13"/>
      <c r="DI56" s="12">
        <v>0</v>
      </c>
      <c r="DJ56" s="12">
        <v>0</v>
      </c>
      <c r="DK56" s="12">
        <v>0</v>
      </c>
      <c r="DL56" s="12">
        <v>0</v>
      </c>
      <c r="DM56" s="13"/>
      <c r="DN56" s="12">
        <v>0</v>
      </c>
      <c r="DO56" s="12">
        <v>0</v>
      </c>
      <c r="DP56" s="12">
        <v>0</v>
      </c>
      <c r="DQ56" s="12">
        <v>0</v>
      </c>
      <c r="DR56" s="13"/>
      <c r="DS56" s="12">
        <v>0</v>
      </c>
      <c r="DT56" s="12">
        <v>0</v>
      </c>
      <c r="DU56" s="12">
        <v>0</v>
      </c>
      <c r="DV56" s="12">
        <v>0</v>
      </c>
      <c r="DW56" s="13"/>
      <c r="DX56" s="12">
        <v>0</v>
      </c>
      <c r="DY56" s="12">
        <v>165000</v>
      </c>
      <c r="DZ56" s="12">
        <v>0</v>
      </c>
      <c r="EA56" s="12">
        <v>165000</v>
      </c>
      <c r="EB56" s="13"/>
      <c r="EC56" s="12">
        <v>0</v>
      </c>
      <c r="ED56" s="12">
        <v>0</v>
      </c>
      <c r="EE56" s="12">
        <v>0</v>
      </c>
      <c r="EF56" s="12">
        <v>0</v>
      </c>
      <c r="EG56" s="13"/>
      <c r="EH56" s="12">
        <v>0</v>
      </c>
      <c r="EI56" s="12">
        <v>0</v>
      </c>
      <c r="EJ56" s="12">
        <v>0</v>
      </c>
      <c r="EK56" s="12">
        <v>0</v>
      </c>
      <c r="EL56" s="13"/>
      <c r="EM56" s="12">
        <v>0</v>
      </c>
      <c r="EN56" s="12">
        <v>0</v>
      </c>
      <c r="EO56" s="12">
        <v>0</v>
      </c>
      <c r="EP56" s="12">
        <v>0</v>
      </c>
      <c r="EQ56" s="13"/>
      <c r="ER56" s="12">
        <v>0</v>
      </c>
      <c r="ES56" s="12">
        <v>0</v>
      </c>
      <c r="ET56" s="12">
        <v>0</v>
      </c>
      <c r="EU56" s="12">
        <v>0</v>
      </c>
      <c r="EV56" s="13"/>
      <c r="EW56" s="12">
        <v>0</v>
      </c>
      <c r="EX56" s="12">
        <v>0</v>
      </c>
      <c r="EY56" s="12">
        <v>0</v>
      </c>
      <c r="EZ56" s="12">
        <v>0</v>
      </c>
      <c r="FA56" s="13"/>
      <c r="FB56" s="12">
        <v>0</v>
      </c>
      <c r="FC56" s="12">
        <v>0</v>
      </c>
      <c r="FD56" s="12">
        <v>0</v>
      </c>
      <c r="FE56" s="12">
        <v>0</v>
      </c>
      <c r="FF56" s="13"/>
      <c r="FG56" s="12">
        <v>0</v>
      </c>
      <c r="FH56" s="12">
        <v>0</v>
      </c>
      <c r="FI56" s="12">
        <v>0</v>
      </c>
      <c r="FJ56" s="12">
        <v>0</v>
      </c>
      <c r="FK56" s="13"/>
      <c r="FL56" s="12">
        <v>0</v>
      </c>
      <c r="FM56" s="12">
        <v>0</v>
      </c>
      <c r="FN56" s="12">
        <v>0</v>
      </c>
      <c r="FO56" s="12">
        <v>0</v>
      </c>
      <c r="FP56" s="13"/>
      <c r="FQ56" s="12">
        <v>0</v>
      </c>
      <c r="FR56" s="12">
        <v>0</v>
      </c>
      <c r="FS56" s="12">
        <v>0</v>
      </c>
      <c r="FT56" s="12">
        <v>0</v>
      </c>
      <c r="FU56" s="13"/>
      <c r="FV56" s="12">
        <v>0</v>
      </c>
      <c r="FW56" s="12">
        <v>0</v>
      </c>
      <c r="FX56" s="12">
        <v>0</v>
      </c>
      <c r="FY56" s="12">
        <v>0</v>
      </c>
      <c r="FZ56" s="13"/>
      <c r="GA56" s="12">
        <v>0</v>
      </c>
      <c r="GB56" s="12">
        <v>0</v>
      </c>
      <c r="GC56" s="12">
        <v>0</v>
      </c>
      <c r="GD56" s="12">
        <v>0</v>
      </c>
      <c r="GE56" s="13"/>
      <c r="GF56" s="12">
        <v>0</v>
      </c>
      <c r="GG56" s="12">
        <v>0</v>
      </c>
      <c r="GH56" s="12">
        <v>0</v>
      </c>
      <c r="GI56" s="12">
        <v>0</v>
      </c>
      <c r="GJ56" s="13"/>
      <c r="GK56" s="12">
        <v>0</v>
      </c>
      <c r="GL56" s="12">
        <v>0</v>
      </c>
      <c r="GM56" s="12">
        <v>0</v>
      </c>
      <c r="GN56" s="12">
        <v>0</v>
      </c>
      <c r="GO56" s="13"/>
      <c r="GP56" s="12">
        <v>0</v>
      </c>
      <c r="GQ56" s="12">
        <v>0</v>
      </c>
      <c r="GR56" s="12">
        <v>0</v>
      </c>
      <c r="GS56" s="12">
        <v>0</v>
      </c>
      <c r="GT56" s="13"/>
      <c r="GU56" s="12">
        <v>0</v>
      </c>
      <c r="GV56" s="12">
        <v>0</v>
      </c>
      <c r="GW56" s="12">
        <v>0</v>
      </c>
      <c r="GX56" s="12">
        <v>0</v>
      </c>
      <c r="GY56" s="13"/>
      <c r="GZ56" s="12">
        <v>0</v>
      </c>
      <c r="HA56" s="12">
        <v>0</v>
      </c>
      <c r="HB56" s="12">
        <v>0</v>
      </c>
      <c r="HC56" s="12">
        <v>0</v>
      </c>
      <c r="HD56" s="13"/>
      <c r="HE56" s="12">
        <v>0</v>
      </c>
      <c r="HF56" s="12">
        <v>0</v>
      </c>
      <c r="HG56" s="12">
        <v>0</v>
      </c>
      <c r="HH56" s="12">
        <v>0</v>
      </c>
      <c r="HI56" s="13"/>
      <c r="HJ56" s="12">
        <v>0</v>
      </c>
      <c r="HK56" s="12">
        <v>0</v>
      </c>
      <c r="HL56" s="12">
        <v>0</v>
      </c>
      <c r="HM56" s="12">
        <v>0</v>
      </c>
      <c r="HN56" s="13"/>
      <c r="HO56" s="12">
        <v>0</v>
      </c>
      <c r="HP56" s="12">
        <v>0</v>
      </c>
      <c r="HQ56" s="12">
        <v>0</v>
      </c>
      <c r="HR56" s="12">
        <v>0</v>
      </c>
      <c r="HS56" s="13"/>
      <c r="HT56" s="12">
        <v>0</v>
      </c>
      <c r="HU56" s="12">
        <v>250000</v>
      </c>
      <c r="HV56" s="12">
        <v>0</v>
      </c>
      <c r="HW56" s="12">
        <v>250000</v>
      </c>
      <c r="HX56" s="13"/>
      <c r="HY56" s="12">
        <v>0</v>
      </c>
      <c r="HZ56" s="12">
        <v>0</v>
      </c>
      <c r="IA56" s="12">
        <v>0</v>
      </c>
      <c r="IB56" s="12">
        <v>0</v>
      </c>
      <c r="IC56" s="13"/>
      <c r="ID56" s="12">
        <v>0</v>
      </c>
      <c r="IE56" s="12">
        <v>0</v>
      </c>
      <c r="IF56" s="12">
        <v>0</v>
      </c>
      <c r="IG56" s="12">
        <v>0</v>
      </c>
      <c r="IH56" s="13"/>
      <c r="II56" s="12">
        <v>0</v>
      </c>
      <c r="IJ56" s="12">
        <v>0</v>
      </c>
      <c r="IK56" s="12">
        <v>0</v>
      </c>
      <c r="IL56" s="12">
        <v>0</v>
      </c>
      <c r="IM56" s="13"/>
      <c r="IN56" s="12">
        <v>0</v>
      </c>
      <c r="IO56" s="12">
        <v>0</v>
      </c>
      <c r="IP56" s="12">
        <v>0</v>
      </c>
      <c r="IQ56" s="12">
        <v>0</v>
      </c>
      <c r="IR56" s="13"/>
      <c r="IS56" s="12">
        <v>0</v>
      </c>
      <c r="IT56" s="12">
        <v>0</v>
      </c>
      <c r="IU56" s="12">
        <v>0</v>
      </c>
      <c r="IV56" s="12">
        <v>0</v>
      </c>
      <c r="IW56" s="13"/>
      <c r="IX56" s="12"/>
      <c r="IY56" s="12">
        <v>0</v>
      </c>
      <c r="IZ56" s="12">
        <v>0</v>
      </c>
      <c r="JA56" s="12">
        <v>0</v>
      </c>
      <c r="JB56" s="13"/>
      <c r="JC56" s="12">
        <v>0</v>
      </c>
      <c r="JD56" s="12">
        <v>0</v>
      </c>
      <c r="JE56" s="12">
        <v>0</v>
      </c>
      <c r="JF56" s="12">
        <v>0</v>
      </c>
      <c r="JG56" s="13"/>
      <c r="JH56" s="12"/>
      <c r="JI56" s="12">
        <v>0</v>
      </c>
      <c r="JJ56" s="12">
        <v>0</v>
      </c>
      <c r="JK56" s="12">
        <v>0</v>
      </c>
      <c r="JL56" s="13"/>
      <c r="JM56" s="12"/>
      <c r="JN56" s="12">
        <v>0</v>
      </c>
      <c r="JO56" s="12">
        <v>0</v>
      </c>
      <c r="JP56" s="12">
        <v>0</v>
      </c>
      <c r="JQ56" s="13"/>
      <c r="JR56" s="12"/>
      <c r="JS56" s="12">
        <v>177300</v>
      </c>
      <c r="JT56" s="12">
        <v>0</v>
      </c>
      <c r="JU56" s="12">
        <v>177300</v>
      </c>
      <c r="JV56" s="13"/>
      <c r="JW56" s="12"/>
      <c r="JX56" s="12">
        <v>0</v>
      </c>
      <c r="JY56" s="12">
        <v>0</v>
      </c>
      <c r="JZ56" s="12">
        <v>0</v>
      </c>
      <c r="KA56" s="13"/>
      <c r="KB56" s="12">
        <v>104.4</v>
      </c>
      <c r="KC56" s="12">
        <v>20880</v>
      </c>
      <c r="KD56" s="12">
        <v>0</v>
      </c>
      <c r="KE56" s="12">
        <v>20880</v>
      </c>
      <c r="KF56" s="13"/>
      <c r="KG56" s="12">
        <v>0</v>
      </c>
      <c r="KH56" s="12">
        <v>0</v>
      </c>
      <c r="KI56" s="12">
        <v>0</v>
      </c>
      <c r="KJ56" s="12">
        <v>0</v>
      </c>
      <c r="KK56" s="13"/>
      <c r="KL56" s="12">
        <v>0</v>
      </c>
      <c r="KM56" s="12">
        <v>0</v>
      </c>
      <c r="KN56" s="12">
        <v>0</v>
      </c>
      <c r="KO56" s="12">
        <v>0</v>
      </c>
      <c r="KP56" s="13"/>
      <c r="KQ56" s="12">
        <v>0</v>
      </c>
      <c r="KR56" s="12">
        <v>0</v>
      </c>
      <c r="KS56" s="12">
        <v>0</v>
      </c>
      <c r="KT56" s="12">
        <v>0</v>
      </c>
      <c r="KU56" s="13"/>
      <c r="KV56" s="12">
        <v>0</v>
      </c>
      <c r="KW56" s="89">
        <v>0</v>
      </c>
      <c r="KX56" s="12">
        <v>0</v>
      </c>
      <c r="KY56" s="12">
        <v>0</v>
      </c>
      <c r="KZ56" s="13"/>
      <c r="LA56" s="12">
        <v>0</v>
      </c>
      <c r="LB56" s="12">
        <v>0</v>
      </c>
      <c r="LC56" s="12">
        <v>0</v>
      </c>
      <c r="LD56" s="12">
        <v>0</v>
      </c>
      <c r="LE56" s="13"/>
      <c r="LF56" s="12">
        <v>0</v>
      </c>
      <c r="LG56" s="12">
        <v>0</v>
      </c>
      <c r="LH56" s="12">
        <v>0</v>
      </c>
      <c r="LI56" s="12">
        <v>0</v>
      </c>
      <c r="LJ56" s="13"/>
      <c r="LK56" s="12">
        <v>0</v>
      </c>
      <c r="LL56" s="12">
        <v>0</v>
      </c>
      <c r="LM56" s="12">
        <v>0</v>
      </c>
      <c r="LN56" s="12">
        <v>0</v>
      </c>
      <c r="LO56" s="13"/>
      <c r="LP56" s="12">
        <v>0</v>
      </c>
      <c r="LQ56" s="12">
        <v>0</v>
      </c>
      <c r="LR56" s="12">
        <v>0</v>
      </c>
      <c r="LS56" s="12">
        <v>0</v>
      </c>
      <c r="LT56" s="13"/>
      <c r="LU56" s="12">
        <v>0</v>
      </c>
      <c r="LV56" s="12">
        <v>0</v>
      </c>
      <c r="LW56" s="12">
        <v>0</v>
      </c>
      <c r="LX56" s="12">
        <v>0</v>
      </c>
      <c r="LY56" s="13"/>
      <c r="LZ56" s="12">
        <v>0</v>
      </c>
      <c r="MA56" s="12">
        <v>0</v>
      </c>
      <c r="MB56" s="12">
        <v>0</v>
      </c>
      <c r="MC56" s="12">
        <v>0</v>
      </c>
      <c r="MD56" s="13"/>
      <c r="ME56" s="12">
        <v>0</v>
      </c>
      <c r="MF56" s="12">
        <v>0</v>
      </c>
      <c r="MG56" s="12">
        <v>0</v>
      </c>
      <c r="MH56" s="12">
        <v>0</v>
      </c>
      <c r="MI56" s="13"/>
      <c r="MJ56" s="12">
        <v>0</v>
      </c>
      <c r="MK56" s="12">
        <v>0</v>
      </c>
      <c r="ML56" s="12">
        <v>0</v>
      </c>
      <c r="MM56" s="12">
        <v>0</v>
      </c>
      <c r="MN56" s="13"/>
      <c r="MO56" s="12">
        <v>0</v>
      </c>
      <c r="MP56" s="12">
        <v>0</v>
      </c>
      <c r="MQ56" s="12">
        <v>0</v>
      </c>
      <c r="MR56" s="12">
        <v>0</v>
      </c>
      <c r="MS56" s="13"/>
      <c r="MT56" s="12">
        <v>0</v>
      </c>
      <c r="MU56" s="12">
        <v>0</v>
      </c>
      <c r="MV56" s="12">
        <v>0</v>
      </c>
      <c r="MW56" s="12">
        <v>0</v>
      </c>
      <c r="MX56" s="13"/>
      <c r="MY56" s="12">
        <v>45</v>
      </c>
      <c r="MZ56" s="12">
        <v>112500</v>
      </c>
      <c r="NA56" s="12">
        <v>0</v>
      </c>
      <c r="NB56" s="12">
        <v>112500</v>
      </c>
      <c r="NC56" s="13"/>
      <c r="ND56" s="12">
        <v>0</v>
      </c>
      <c r="NE56" s="12">
        <v>0</v>
      </c>
      <c r="NF56" s="12">
        <v>0</v>
      </c>
      <c r="NG56" s="12">
        <v>0</v>
      </c>
      <c r="NH56" s="13"/>
      <c r="NI56" s="12">
        <v>0</v>
      </c>
      <c r="NJ56" s="12">
        <v>0</v>
      </c>
      <c r="NK56" s="12">
        <v>0</v>
      </c>
      <c r="NL56" s="12">
        <v>0</v>
      </c>
      <c r="NM56" s="13"/>
      <c r="NN56" s="12">
        <v>0</v>
      </c>
      <c r="NO56" s="12">
        <v>0</v>
      </c>
      <c r="NP56" s="12">
        <v>0</v>
      </c>
      <c r="NQ56" s="12">
        <v>0</v>
      </c>
      <c r="NR56" s="13"/>
      <c r="NS56" s="12">
        <v>0</v>
      </c>
      <c r="NT56" s="12">
        <v>0</v>
      </c>
      <c r="NU56" s="12">
        <v>0</v>
      </c>
      <c r="NV56" s="12">
        <v>0</v>
      </c>
      <c r="NW56" s="13"/>
      <c r="NX56" s="12">
        <v>0</v>
      </c>
      <c r="NY56" s="12">
        <v>0</v>
      </c>
      <c r="NZ56" s="12">
        <v>0</v>
      </c>
      <c r="OA56" s="12">
        <v>0</v>
      </c>
      <c r="OB56" s="13"/>
      <c r="OC56" s="12">
        <v>0</v>
      </c>
      <c r="OD56" s="12">
        <v>0</v>
      </c>
      <c r="OE56" s="12">
        <v>0</v>
      </c>
      <c r="OF56" s="12">
        <v>0</v>
      </c>
      <c r="OG56" s="13"/>
      <c r="OH56" s="12">
        <v>0</v>
      </c>
      <c r="OI56" s="12">
        <v>0</v>
      </c>
      <c r="OJ56" s="12">
        <v>0</v>
      </c>
      <c r="OK56" s="12">
        <v>0</v>
      </c>
      <c r="OL56" s="13"/>
      <c r="OM56" s="12">
        <v>0</v>
      </c>
      <c r="ON56" s="12">
        <v>0</v>
      </c>
      <c r="OO56" s="12">
        <v>0</v>
      </c>
      <c r="OP56" s="12">
        <v>0</v>
      </c>
      <c r="OQ56" s="13"/>
      <c r="OR56" s="12">
        <v>0</v>
      </c>
      <c r="OS56" s="12">
        <v>0</v>
      </c>
      <c r="OT56" s="12">
        <v>0</v>
      </c>
      <c r="OU56" s="12">
        <v>0</v>
      </c>
      <c r="OV56" s="13"/>
      <c r="OW56" s="12">
        <v>0</v>
      </c>
      <c r="OX56" s="12">
        <v>0</v>
      </c>
      <c r="OY56" s="12">
        <v>0</v>
      </c>
      <c r="OZ56" s="12">
        <v>0</v>
      </c>
      <c r="PA56" s="13"/>
      <c r="PB56" s="12">
        <v>0</v>
      </c>
      <c r="PC56" s="12">
        <v>0</v>
      </c>
      <c r="PD56" s="12">
        <v>0</v>
      </c>
      <c r="PE56" s="12">
        <v>0</v>
      </c>
      <c r="PF56" s="13"/>
      <c r="PG56" s="12">
        <v>0</v>
      </c>
      <c r="PH56" s="12">
        <v>0</v>
      </c>
      <c r="PI56" s="12">
        <v>0</v>
      </c>
      <c r="PJ56" s="12">
        <v>0</v>
      </c>
      <c r="PK56" s="13"/>
      <c r="PL56" s="12">
        <v>0</v>
      </c>
      <c r="PM56" s="12">
        <v>0</v>
      </c>
      <c r="PN56" s="12">
        <v>0</v>
      </c>
      <c r="PO56" s="12">
        <v>0</v>
      </c>
      <c r="PP56" s="13"/>
      <c r="PQ56" s="12">
        <v>0</v>
      </c>
      <c r="PR56" s="12">
        <v>0</v>
      </c>
      <c r="PS56" s="12">
        <v>0</v>
      </c>
      <c r="PT56" s="12">
        <v>0</v>
      </c>
      <c r="PU56" s="13"/>
      <c r="PV56" s="12">
        <v>0</v>
      </c>
      <c r="PW56" s="12">
        <v>0</v>
      </c>
      <c r="PX56" s="12">
        <v>0</v>
      </c>
      <c r="PY56" s="12">
        <v>0</v>
      </c>
      <c r="PZ56" s="13"/>
      <c r="QA56" s="12">
        <v>0</v>
      </c>
      <c r="QB56" s="12">
        <v>0</v>
      </c>
      <c r="QC56" s="12">
        <v>0</v>
      </c>
      <c r="QD56" s="12">
        <v>0</v>
      </c>
      <c r="QE56" s="13"/>
      <c r="QF56" s="12">
        <v>0</v>
      </c>
      <c r="QG56" s="12">
        <v>0</v>
      </c>
      <c r="QH56" s="12">
        <v>0</v>
      </c>
      <c r="QI56" s="12">
        <v>0</v>
      </c>
      <c r="QJ56" s="13"/>
      <c r="QK56" s="12">
        <v>0</v>
      </c>
      <c r="QL56" s="12">
        <v>0</v>
      </c>
      <c r="QM56" s="12">
        <v>0</v>
      </c>
      <c r="QN56" s="12">
        <v>0</v>
      </c>
      <c r="QO56" s="13"/>
      <c r="QP56" s="12">
        <v>0</v>
      </c>
      <c r="QQ56" s="12">
        <v>0</v>
      </c>
      <c r="QR56" s="12">
        <v>0</v>
      </c>
      <c r="QS56" s="12">
        <v>0</v>
      </c>
      <c r="QT56" s="13"/>
      <c r="QU56" s="12">
        <v>0</v>
      </c>
      <c r="QV56" s="12">
        <v>0</v>
      </c>
      <c r="QW56" s="12">
        <v>0</v>
      </c>
      <c r="QX56" s="12">
        <v>0</v>
      </c>
      <c r="QY56" s="13"/>
      <c r="QZ56" s="12">
        <v>0</v>
      </c>
      <c r="RA56" s="12">
        <v>0</v>
      </c>
      <c r="RB56" s="12">
        <v>0</v>
      </c>
      <c r="RC56" s="12">
        <v>0</v>
      </c>
      <c r="RD56" s="13"/>
      <c r="RE56" s="12">
        <v>2</v>
      </c>
      <c r="RF56" s="12">
        <v>520000</v>
      </c>
      <c r="RG56" s="12">
        <v>0</v>
      </c>
      <c r="RH56" s="12">
        <v>520000</v>
      </c>
      <c r="RI56" s="13"/>
      <c r="RJ56" s="12">
        <v>0</v>
      </c>
      <c r="RK56" s="12">
        <v>0</v>
      </c>
      <c r="RL56" s="12">
        <v>0</v>
      </c>
      <c r="RM56" s="12">
        <v>0</v>
      </c>
      <c r="RN56" s="13"/>
      <c r="RO56" s="12">
        <v>0</v>
      </c>
      <c r="RP56" s="12">
        <v>10000</v>
      </c>
      <c r="RQ56" s="12">
        <v>0</v>
      </c>
      <c r="RR56" s="12">
        <v>10000</v>
      </c>
      <c r="RS56" s="13"/>
      <c r="RT56" s="12">
        <v>0</v>
      </c>
      <c r="RU56" s="12">
        <v>0</v>
      </c>
      <c r="RV56" s="12">
        <v>0</v>
      </c>
      <c r="RW56" s="12">
        <v>0</v>
      </c>
      <c r="RX56" s="13"/>
      <c r="RY56" s="12">
        <v>0</v>
      </c>
      <c r="RZ56" s="12">
        <v>0</v>
      </c>
      <c r="SA56" s="12">
        <v>0</v>
      </c>
      <c r="SB56" s="12">
        <v>0</v>
      </c>
      <c r="SC56" s="13"/>
      <c r="SD56" s="12">
        <v>0</v>
      </c>
      <c r="SE56" s="12">
        <v>0</v>
      </c>
      <c r="SF56" s="12">
        <v>0</v>
      </c>
      <c r="SG56" s="12">
        <v>0</v>
      </c>
      <c r="SH56" s="13"/>
      <c r="SI56" s="12">
        <v>0</v>
      </c>
      <c r="SJ56" s="12">
        <v>0</v>
      </c>
      <c r="SK56" s="12">
        <v>0</v>
      </c>
      <c r="SL56" s="12">
        <v>0</v>
      </c>
      <c r="SM56" s="13"/>
      <c r="SN56" s="12">
        <v>0</v>
      </c>
      <c r="SO56" s="12">
        <v>0</v>
      </c>
      <c r="SP56" s="12">
        <v>0</v>
      </c>
      <c r="SQ56" s="12">
        <v>0</v>
      </c>
      <c r="SR56" s="13"/>
      <c r="SS56" s="12">
        <v>0</v>
      </c>
      <c r="ST56" s="12">
        <v>0</v>
      </c>
      <c r="SU56" s="12">
        <v>0</v>
      </c>
      <c r="SV56" s="12">
        <v>0</v>
      </c>
      <c r="SW56" s="13"/>
      <c r="SX56" s="12">
        <v>0</v>
      </c>
      <c r="SY56" s="12">
        <v>0</v>
      </c>
      <c r="SZ56" s="12">
        <v>0</v>
      </c>
      <c r="TA56" s="12">
        <v>0</v>
      </c>
      <c r="TB56" s="13"/>
      <c r="TC56" s="12">
        <v>0</v>
      </c>
      <c r="TD56" s="12">
        <v>0</v>
      </c>
      <c r="TE56" s="12">
        <v>0</v>
      </c>
      <c r="TF56" s="12">
        <v>0</v>
      </c>
      <c r="TG56" s="13"/>
      <c r="TH56" s="12">
        <v>0</v>
      </c>
      <c r="TI56" s="12">
        <v>0</v>
      </c>
      <c r="TJ56" s="12">
        <v>0</v>
      </c>
      <c r="TK56" s="12">
        <v>0</v>
      </c>
      <c r="TL56" s="13"/>
      <c r="TM56" s="12">
        <v>0</v>
      </c>
      <c r="TN56" s="12">
        <v>0</v>
      </c>
      <c r="TO56" s="12">
        <v>0</v>
      </c>
      <c r="TP56" s="12">
        <v>0</v>
      </c>
      <c r="TQ56" s="13"/>
      <c r="TR56" s="12">
        <v>0</v>
      </c>
      <c r="TS56" s="12">
        <v>0</v>
      </c>
      <c r="TT56" s="12">
        <v>0</v>
      </c>
      <c r="TU56" s="12">
        <v>0</v>
      </c>
      <c r="TV56" s="13"/>
      <c r="TW56" s="12">
        <v>0</v>
      </c>
      <c r="TX56" s="12">
        <v>0</v>
      </c>
      <c r="TY56" s="12">
        <v>0</v>
      </c>
      <c r="TZ56" s="12">
        <v>0</v>
      </c>
      <c r="UA56" s="13"/>
      <c r="UB56" s="12">
        <v>1</v>
      </c>
      <c r="UC56" s="12">
        <v>134042.5</v>
      </c>
      <c r="UD56" s="12">
        <v>0</v>
      </c>
      <c r="UE56" s="12">
        <v>134042.5</v>
      </c>
      <c r="UF56" s="13"/>
      <c r="UG56" s="12">
        <v>0</v>
      </c>
      <c r="UH56" s="12">
        <v>0</v>
      </c>
      <c r="UI56" s="12">
        <v>0</v>
      </c>
      <c r="UJ56" s="12">
        <v>0</v>
      </c>
      <c r="UK56" s="13"/>
      <c r="UL56" s="12">
        <v>0</v>
      </c>
      <c r="UM56" s="12">
        <v>0</v>
      </c>
      <c r="UN56" s="12">
        <v>0</v>
      </c>
      <c r="UO56" s="12">
        <v>0</v>
      </c>
      <c r="UP56" s="13"/>
      <c r="UQ56" s="12">
        <v>0</v>
      </c>
      <c r="UR56" s="12">
        <v>0</v>
      </c>
      <c r="US56" s="12">
        <v>0</v>
      </c>
      <c r="UT56" s="12">
        <v>0</v>
      </c>
      <c r="UU56" s="13"/>
      <c r="UV56" s="12">
        <v>0</v>
      </c>
      <c r="UW56" s="12">
        <v>0</v>
      </c>
      <c r="UX56" s="12">
        <v>0</v>
      </c>
      <c r="UY56" s="12">
        <v>0</v>
      </c>
      <c r="UZ56" s="13"/>
      <c r="VA56" s="12">
        <v>0</v>
      </c>
      <c r="VB56" s="12">
        <v>0</v>
      </c>
      <c r="VC56" s="12">
        <v>0</v>
      </c>
      <c r="VD56" s="12">
        <v>0</v>
      </c>
      <c r="VE56" s="13"/>
      <c r="VF56" s="12">
        <v>0</v>
      </c>
      <c r="VG56" s="12">
        <v>0</v>
      </c>
      <c r="VH56" s="12">
        <v>0</v>
      </c>
      <c r="VI56" s="12">
        <v>0</v>
      </c>
      <c r="VJ56" s="13"/>
      <c r="VK56" s="12">
        <v>0</v>
      </c>
      <c r="VL56" s="12">
        <v>1453722.5</v>
      </c>
      <c r="VM56" s="12">
        <v>0</v>
      </c>
      <c r="VN56" s="12">
        <v>1453722.5</v>
      </c>
      <c r="VO56" s="13"/>
    </row>
    <row r="57" spans="1:587" ht="16.5" hidden="1">
      <c r="A57" s="10">
        <v>51</v>
      </c>
      <c r="B57" s="11" t="s">
        <v>44</v>
      </c>
      <c r="C57" s="12">
        <v>0</v>
      </c>
      <c r="D57" s="12">
        <v>0</v>
      </c>
      <c r="E57" s="12">
        <v>0</v>
      </c>
      <c r="F57" s="12">
        <v>0</v>
      </c>
      <c r="G57" s="13"/>
      <c r="H57" s="12">
        <v>0</v>
      </c>
      <c r="I57" s="12">
        <v>0</v>
      </c>
      <c r="J57" s="12">
        <v>0</v>
      </c>
      <c r="K57" s="12">
        <v>0</v>
      </c>
      <c r="L57" s="13"/>
      <c r="M57" s="12">
        <v>0</v>
      </c>
      <c r="N57" s="12">
        <v>0</v>
      </c>
      <c r="O57" s="12">
        <v>0</v>
      </c>
      <c r="P57" s="12">
        <v>0</v>
      </c>
      <c r="Q57" s="13"/>
      <c r="R57" s="12">
        <v>0</v>
      </c>
      <c r="S57" s="12">
        <v>0</v>
      </c>
      <c r="T57" s="12">
        <v>0</v>
      </c>
      <c r="U57" s="12">
        <v>0</v>
      </c>
      <c r="V57" s="13"/>
      <c r="W57" s="12">
        <v>0</v>
      </c>
      <c r="X57" s="12">
        <v>0</v>
      </c>
      <c r="Y57" s="12">
        <v>0</v>
      </c>
      <c r="Z57" s="12">
        <v>0</v>
      </c>
      <c r="AA57" s="13"/>
      <c r="AB57" s="12">
        <v>8</v>
      </c>
      <c r="AC57" s="12">
        <v>64000</v>
      </c>
      <c r="AD57" s="12">
        <v>0</v>
      </c>
      <c r="AE57" s="12">
        <v>64000</v>
      </c>
      <c r="AF57" s="13"/>
      <c r="AG57" s="12">
        <v>0</v>
      </c>
      <c r="AH57" s="12">
        <v>0</v>
      </c>
      <c r="AI57" s="12">
        <v>0</v>
      </c>
      <c r="AJ57" s="12">
        <v>0</v>
      </c>
      <c r="AK57" s="13"/>
      <c r="AL57" s="12">
        <v>0</v>
      </c>
      <c r="AM57" s="12">
        <v>0</v>
      </c>
      <c r="AN57" s="12">
        <v>0</v>
      </c>
      <c r="AO57" s="12">
        <v>0</v>
      </c>
      <c r="AP57" s="13"/>
      <c r="AQ57" s="12">
        <v>0</v>
      </c>
      <c r="AR57" s="12">
        <v>0</v>
      </c>
      <c r="AS57" s="12">
        <v>0</v>
      </c>
      <c r="AT57" s="12">
        <v>0</v>
      </c>
      <c r="AU57" s="13"/>
      <c r="AV57" s="12">
        <v>0</v>
      </c>
      <c r="AW57" s="12">
        <v>0</v>
      </c>
      <c r="AX57" s="12">
        <v>0</v>
      </c>
      <c r="AY57" s="12">
        <v>0</v>
      </c>
      <c r="AZ57" s="13"/>
      <c r="BA57" s="12">
        <v>0</v>
      </c>
      <c r="BB57" s="12">
        <v>0</v>
      </c>
      <c r="BC57" s="12">
        <v>0</v>
      </c>
      <c r="BD57" s="12">
        <v>0</v>
      </c>
      <c r="BE57" s="13"/>
      <c r="BF57" s="12">
        <v>0</v>
      </c>
      <c r="BG57" s="12">
        <v>0</v>
      </c>
      <c r="BH57" s="12">
        <v>0</v>
      </c>
      <c r="BI57" s="12">
        <v>0</v>
      </c>
      <c r="BJ57" s="13"/>
      <c r="BK57" s="12">
        <v>0</v>
      </c>
      <c r="BL57" s="12">
        <v>0</v>
      </c>
      <c r="BM57" s="12">
        <v>0</v>
      </c>
      <c r="BN57" s="12">
        <v>0</v>
      </c>
      <c r="BO57" s="13"/>
      <c r="BP57" s="12">
        <v>0</v>
      </c>
      <c r="BQ57" s="12">
        <v>0</v>
      </c>
      <c r="BR57" s="12">
        <v>0</v>
      </c>
      <c r="BS57" s="12">
        <v>0</v>
      </c>
      <c r="BT57" s="13"/>
      <c r="BU57" s="12">
        <v>0</v>
      </c>
      <c r="BV57" s="12">
        <v>0</v>
      </c>
      <c r="BW57" s="12">
        <v>0</v>
      </c>
      <c r="BX57" s="12">
        <v>0</v>
      </c>
      <c r="BY57" s="13"/>
      <c r="BZ57" s="12">
        <v>0</v>
      </c>
      <c r="CA57" s="12">
        <v>0</v>
      </c>
      <c r="CB57" s="12">
        <v>0</v>
      </c>
      <c r="CC57" s="12">
        <v>0</v>
      </c>
      <c r="CD57" s="13"/>
      <c r="CE57" s="12">
        <v>0</v>
      </c>
      <c r="CF57" s="12">
        <v>0</v>
      </c>
      <c r="CG57" s="12">
        <v>0</v>
      </c>
      <c r="CH57" s="12">
        <v>0</v>
      </c>
      <c r="CI57" s="13"/>
      <c r="CJ57" s="12">
        <v>0</v>
      </c>
      <c r="CK57" s="12">
        <v>0</v>
      </c>
      <c r="CL57" s="12">
        <v>0</v>
      </c>
      <c r="CM57" s="12">
        <v>0</v>
      </c>
      <c r="CN57" s="13"/>
      <c r="CO57" s="12">
        <v>0</v>
      </c>
      <c r="CP57" s="12">
        <v>0</v>
      </c>
      <c r="CQ57" s="12">
        <v>0</v>
      </c>
      <c r="CR57" s="12">
        <v>0</v>
      </c>
      <c r="CS57" s="13"/>
      <c r="CT57" s="12">
        <v>0</v>
      </c>
      <c r="CU57" s="12">
        <v>0</v>
      </c>
      <c r="CV57" s="12">
        <v>0</v>
      </c>
      <c r="CW57" s="12">
        <v>0</v>
      </c>
      <c r="CX57" s="13"/>
      <c r="CY57" s="12">
        <v>0</v>
      </c>
      <c r="CZ57" s="12">
        <v>0</v>
      </c>
      <c r="DA57" s="12">
        <v>0</v>
      </c>
      <c r="DB57" s="12">
        <v>0</v>
      </c>
      <c r="DC57" s="13"/>
      <c r="DD57" s="12">
        <v>0</v>
      </c>
      <c r="DE57" s="12">
        <v>0</v>
      </c>
      <c r="DF57" s="12">
        <v>0</v>
      </c>
      <c r="DG57" s="12">
        <v>0</v>
      </c>
      <c r="DH57" s="13"/>
      <c r="DI57" s="12">
        <v>0</v>
      </c>
      <c r="DJ57" s="12">
        <v>0</v>
      </c>
      <c r="DK57" s="12">
        <v>0</v>
      </c>
      <c r="DL57" s="12">
        <v>0</v>
      </c>
      <c r="DM57" s="13"/>
      <c r="DN57" s="12">
        <v>0</v>
      </c>
      <c r="DO57" s="12">
        <v>0</v>
      </c>
      <c r="DP57" s="12">
        <v>0</v>
      </c>
      <c r="DQ57" s="12">
        <v>0</v>
      </c>
      <c r="DR57" s="13"/>
      <c r="DS57" s="12">
        <v>0</v>
      </c>
      <c r="DT57" s="12">
        <v>0</v>
      </c>
      <c r="DU57" s="12">
        <v>0</v>
      </c>
      <c r="DV57" s="12">
        <v>0</v>
      </c>
      <c r="DW57" s="13"/>
      <c r="DX57" s="12">
        <v>0</v>
      </c>
      <c r="DY57" s="12">
        <v>15000</v>
      </c>
      <c r="DZ57" s="12">
        <v>0</v>
      </c>
      <c r="EA57" s="12">
        <v>15000</v>
      </c>
      <c r="EB57" s="13"/>
      <c r="EC57" s="12">
        <v>0</v>
      </c>
      <c r="ED57" s="12">
        <v>0</v>
      </c>
      <c r="EE57" s="12">
        <v>0</v>
      </c>
      <c r="EF57" s="12">
        <v>0</v>
      </c>
      <c r="EG57" s="13"/>
      <c r="EH57" s="12">
        <v>0</v>
      </c>
      <c r="EI57" s="12">
        <v>0</v>
      </c>
      <c r="EJ57" s="12">
        <v>0</v>
      </c>
      <c r="EK57" s="12">
        <v>0</v>
      </c>
      <c r="EL57" s="13"/>
      <c r="EM57" s="12">
        <v>0</v>
      </c>
      <c r="EN57" s="12">
        <v>0</v>
      </c>
      <c r="EO57" s="12">
        <v>0</v>
      </c>
      <c r="EP57" s="12">
        <v>0</v>
      </c>
      <c r="EQ57" s="13"/>
      <c r="ER57" s="12">
        <v>0</v>
      </c>
      <c r="ES57" s="12">
        <v>0</v>
      </c>
      <c r="ET57" s="12">
        <v>0</v>
      </c>
      <c r="EU57" s="12">
        <v>0</v>
      </c>
      <c r="EV57" s="13"/>
      <c r="EW57" s="12">
        <v>0</v>
      </c>
      <c r="EX57" s="12">
        <v>0</v>
      </c>
      <c r="EY57" s="12">
        <v>0</v>
      </c>
      <c r="EZ57" s="12">
        <v>0</v>
      </c>
      <c r="FA57" s="13"/>
      <c r="FB57" s="12">
        <v>0</v>
      </c>
      <c r="FC57" s="12">
        <v>0</v>
      </c>
      <c r="FD57" s="12">
        <v>0</v>
      </c>
      <c r="FE57" s="12">
        <v>0</v>
      </c>
      <c r="FF57" s="13"/>
      <c r="FG57" s="12">
        <v>0</v>
      </c>
      <c r="FH57" s="12">
        <v>0</v>
      </c>
      <c r="FI57" s="12">
        <v>0</v>
      </c>
      <c r="FJ57" s="12">
        <v>0</v>
      </c>
      <c r="FK57" s="13"/>
      <c r="FL57" s="12">
        <v>0</v>
      </c>
      <c r="FM57" s="12">
        <v>0</v>
      </c>
      <c r="FN57" s="12">
        <v>0</v>
      </c>
      <c r="FO57" s="12">
        <v>0</v>
      </c>
      <c r="FP57" s="13"/>
      <c r="FQ57" s="12">
        <v>0</v>
      </c>
      <c r="FR57" s="12">
        <v>0</v>
      </c>
      <c r="FS57" s="12">
        <v>0</v>
      </c>
      <c r="FT57" s="12">
        <v>0</v>
      </c>
      <c r="FU57" s="13"/>
      <c r="FV57" s="12">
        <v>0</v>
      </c>
      <c r="FW57" s="12">
        <v>0</v>
      </c>
      <c r="FX57" s="12">
        <v>0</v>
      </c>
      <c r="FY57" s="12">
        <v>0</v>
      </c>
      <c r="FZ57" s="13"/>
      <c r="GA57" s="12">
        <v>0</v>
      </c>
      <c r="GB57" s="12">
        <v>0</v>
      </c>
      <c r="GC57" s="12">
        <v>0</v>
      </c>
      <c r="GD57" s="12">
        <v>0</v>
      </c>
      <c r="GE57" s="13"/>
      <c r="GF57" s="12">
        <v>0</v>
      </c>
      <c r="GG57" s="12">
        <v>0</v>
      </c>
      <c r="GH57" s="12">
        <v>0</v>
      </c>
      <c r="GI57" s="12">
        <v>0</v>
      </c>
      <c r="GJ57" s="13"/>
      <c r="GK57" s="12">
        <v>0</v>
      </c>
      <c r="GL57" s="12">
        <v>0</v>
      </c>
      <c r="GM57" s="12">
        <v>0</v>
      </c>
      <c r="GN57" s="12">
        <v>0</v>
      </c>
      <c r="GO57" s="13"/>
      <c r="GP57" s="12">
        <v>0</v>
      </c>
      <c r="GQ57" s="12">
        <v>0</v>
      </c>
      <c r="GR57" s="12">
        <v>0</v>
      </c>
      <c r="GS57" s="12">
        <v>0</v>
      </c>
      <c r="GT57" s="13"/>
      <c r="GU57" s="12">
        <v>0</v>
      </c>
      <c r="GV57" s="12">
        <v>0</v>
      </c>
      <c r="GW57" s="12">
        <v>0</v>
      </c>
      <c r="GX57" s="12">
        <v>0</v>
      </c>
      <c r="GY57" s="13"/>
      <c r="GZ57" s="12">
        <v>0</v>
      </c>
      <c r="HA57" s="12">
        <v>0</v>
      </c>
      <c r="HB57" s="12">
        <v>0</v>
      </c>
      <c r="HC57" s="12">
        <v>0</v>
      </c>
      <c r="HD57" s="13"/>
      <c r="HE57" s="12">
        <v>0</v>
      </c>
      <c r="HF57" s="12">
        <v>0</v>
      </c>
      <c r="HG57" s="12">
        <v>0</v>
      </c>
      <c r="HH57" s="12">
        <v>0</v>
      </c>
      <c r="HI57" s="13"/>
      <c r="HJ57" s="12">
        <v>0</v>
      </c>
      <c r="HK57" s="12">
        <v>0</v>
      </c>
      <c r="HL57" s="12">
        <v>0</v>
      </c>
      <c r="HM57" s="12">
        <v>0</v>
      </c>
      <c r="HN57" s="13"/>
      <c r="HO57" s="12">
        <v>0</v>
      </c>
      <c r="HP57" s="12">
        <v>0</v>
      </c>
      <c r="HQ57" s="12">
        <v>0</v>
      </c>
      <c r="HR57" s="12">
        <v>0</v>
      </c>
      <c r="HS57" s="13"/>
      <c r="HT57" s="12">
        <v>0</v>
      </c>
      <c r="HU57" s="12">
        <v>15000</v>
      </c>
      <c r="HV57" s="12">
        <v>0</v>
      </c>
      <c r="HW57" s="12">
        <v>15000</v>
      </c>
      <c r="HX57" s="13"/>
      <c r="HY57" s="12">
        <v>0</v>
      </c>
      <c r="HZ57" s="12">
        <v>0</v>
      </c>
      <c r="IA57" s="12">
        <v>0</v>
      </c>
      <c r="IB57" s="12">
        <v>0</v>
      </c>
      <c r="IC57" s="13"/>
      <c r="ID57" s="12">
        <v>0</v>
      </c>
      <c r="IE57" s="12">
        <v>0</v>
      </c>
      <c r="IF57" s="12">
        <v>0</v>
      </c>
      <c r="IG57" s="12">
        <v>0</v>
      </c>
      <c r="IH57" s="13"/>
      <c r="II57" s="12">
        <v>0</v>
      </c>
      <c r="IJ57" s="12">
        <v>0</v>
      </c>
      <c r="IK57" s="12">
        <v>0</v>
      </c>
      <c r="IL57" s="12">
        <v>0</v>
      </c>
      <c r="IM57" s="13"/>
      <c r="IN57" s="12">
        <v>0</v>
      </c>
      <c r="IO57" s="12">
        <v>0</v>
      </c>
      <c r="IP57" s="12">
        <v>0</v>
      </c>
      <c r="IQ57" s="12">
        <v>0</v>
      </c>
      <c r="IR57" s="13"/>
      <c r="IS57" s="12">
        <v>0</v>
      </c>
      <c r="IT57" s="12">
        <v>0</v>
      </c>
      <c r="IU57" s="12">
        <v>0</v>
      </c>
      <c r="IV57" s="12">
        <v>0</v>
      </c>
      <c r="IW57" s="13"/>
      <c r="IX57" s="12"/>
      <c r="IY57" s="12">
        <v>0</v>
      </c>
      <c r="IZ57" s="12">
        <v>0</v>
      </c>
      <c r="JA57" s="12">
        <v>0</v>
      </c>
      <c r="JB57" s="13"/>
      <c r="JC57" s="12">
        <v>0</v>
      </c>
      <c r="JD57" s="12">
        <v>0</v>
      </c>
      <c r="JE57" s="12">
        <v>0</v>
      </c>
      <c r="JF57" s="12">
        <v>0</v>
      </c>
      <c r="JG57" s="13"/>
      <c r="JH57" s="12"/>
      <c r="JI57" s="12">
        <v>0</v>
      </c>
      <c r="JJ57" s="12">
        <v>0</v>
      </c>
      <c r="JK57" s="12">
        <v>0</v>
      </c>
      <c r="JL57" s="13"/>
      <c r="JM57" s="12"/>
      <c r="JN57" s="12">
        <v>0</v>
      </c>
      <c r="JO57" s="12">
        <v>0</v>
      </c>
      <c r="JP57" s="12">
        <v>0</v>
      </c>
      <c r="JQ57" s="13"/>
      <c r="JR57" s="12"/>
      <c r="JS57" s="12">
        <v>137040</v>
      </c>
      <c r="JT57" s="12">
        <v>0</v>
      </c>
      <c r="JU57" s="12">
        <v>137040</v>
      </c>
      <c r="JV57" s="13"/>
      <c r="JW57" s="12"/>
      <c r="JX57" s="12">
        <v>0</v>
      </c>
      <c r="JY57" s="12">
        <v>0</v>
      </c>
      <c r="JZ57" s="12">
        <v>0</v>
      </c>
      <c r="KA57" s="13"/>
      <c r="KB57" s="12">
        <v>221</v>
      </c>
      <c r="KC57" s="12">
        <v>44200</v>
      </c>
      <c r="KD57" s="12">
        <v>0</v>
      </c>
      <c r="KE57" s="12">
        <v>44200</v>
      </c>
      <c r="KF57" s="13"/>
      <c r="KG57" s="12">
        <v>0</v>
      </c>
      <c r="KH57" s="12">
        <v>0</v>
      </c>
      <c r="KI57" s="12">
        <v>0</v>
      </c>
      <c r="KJ57" s="12">
        <v>0</v>
      </c>
      <c r="KK57" s="13"/>
      <c r="KL57" s="12">
        <v>0</v>
      </c>
      <c r="KM57" s="12">
        <v>0</v>
      </c>
      <c r="KN57" s="12">
        <v>0</v>
      </c>
      <c r="KO57" s="12">
        <v>0</v>
      </c>
      <c r="KP57" s="13"/>
      <c r="KQ57" s="12">
        <v>0</v>
      </c>
      <c r="KR57" s="12">
        <v>0</v>
      </c>
      <c r="KS57" s="12">
        <v>0</v>
      </c>
      <c r="KT57" s="12">
        <v>0</v>
      </c>
      <c r="KU57" s="13"/>
      <c r="KV57" s="12">
        <v>0</v>
      </c>
      <c r="KW57" s="89">
        <v>0</v>
      </c>
      <c r="KX57" s="12">
        <v>0</v>
      </c>
      <c r="KY57" s="12">
        <v>0</v>
      </c>
      <c r="KZ57" s="13"/>
      <c r="LA57" s="12">
        <v>0</v>
      </c>
      <c r="LB57" s="12">
        <v>0</v>
      </c>
      <c r="LC57" s="12">
        <v>0</v>
      </c>
      <c r="LD57" s="12">
        <v>0</v>
      </c>
      <c r="LE57" s="13"/>
      <c r="LF57" s="12">
        <v>0</v>
      </c>
      <c r="LG57" s="12">
        <v>0</v>
      </c>
      <c r="LH57" s="12">
        <v>0</v>
      </c>
      <c r="LI57" s="12">
        <v>0</v>
      </c>
      <c r="LJ57" s="13"/>
      <c r="LK57" s="12">
        <v>0</v>
      </c>
      <c r="LL57" s="12">
        <v>0</v>
      </c>
      <c r="LM57" s="12">
        <v>0</v>
      </c>
      <c r="LN57" s="12">
        <v>0</v>
      </c>
      <c r="LO57" s="13"/>
      <c r="LP57" s="12">
        <v>0</v>
      </c>
      <c r="LQ57" s="12">
        <v>0</v>
      </c>
      <c r="LR57" s="12">
        <v>0</v>
      </c>
      <c r="LS57" s="12">
        <v>0</v>
      </c>
      <c r="LT57" s="13"/>
      <c r="LU57" s="12">
        <v>0</v>
      </c>
      <c r="LV57" s="12">
        <v>0</v>
      </c>
      <c r="LW57" s="12">
        <v>0</v>
      </c>
      <c r="LX57" s="12">
        <v>0</v>
      </c>
      <c r="LY57" s="13"/>
      <c r="LZ57" s="12">
        <v>0</v>
      </c>
      <c r="MA57" s="12">
        <v>0</v>
      </c>
      <c r="MB57" s="12">
        <v>0</v>
      </c>
      <c r="MC57" s="12">
        <v>0</v>
      </c>
      <c r="MD57" s="13"/>
      <c r="ME57" s="12">
        <v>0</v>
      </c>
      <c r="MF57" s="12">
        <v>0</v>
      </c>
      <c r="MG57" s="12">
        <v>0</v>
      </c>
      <c r="MH57" s="12">
        <v>0</v>
      </c>
      <c r="MI57" s="13"/>
      <c r="MJ57" s="12">
        <v>0</v>
      </c>
      <c r="MK57" s="12">
        <v>0</v>
      </c>
      <c r="ML57" s="12">
        <v>0</v>
      </c>
      <c r="MM57" s="12">
        <v>0</v>
      </c>
      <c r="MN57" s="13"/>
      <c r="MO57" s="12">
        <v>0</v>
      </c>
      <c r="MP57" s="12">
        <v>0</v>
      </c>
      <c r="MQ57" s="12">
        <v>0</v>
      </c>
      <c r="MR57" s="12">
        <v>0</v>
      </c>
      <c r="MS57" s="13"/>
      <c r="MT57" s="12">
        <v>0</v>
      </c>
      <c r="MU57" s="12">
        <v>0</v>
      </c>
      <c r="MV57" s="12">
        <v>0</v>
      </c>
      <c r="MW57" s="12">
        <v>0</v>
      </c>
      <c r="MX57" s="13"/>
      <c r="MY57" s="12">
        <v>15</v>
      </c>
      <c r="MZ57" s="12">
        <v>37500</v>
      </c>
      <c r="NA57" s="12">
        <v>0</v>
      </c>
      <c r="NB57" s="12">
        <v>37500</v>
      </c>
      <c r="NC57" s="13"/>
      <c r="ND57" s="12">
        <v>0</v>
      </c>
      <c r="NE57" s="12">
        <v>0</v>
      </c>
      <c r="NF57" s="12">
        <v>0</v>
      </c>
      <c r="NG57" s="12">
        <v>0</v>
      </c>
      <c r="NH57" s="13"/>
      <c r="NI57" s="12">
        <v>0</v>
      </c>
      <c r="NJ57" s="12">
        <v>0</v>
      </c>
      <c r="NK57" s="12">
        <v>0</v>
      </c>
      <c r="NL57" s="12">
        <v>0</v>
      </c>
      <c r="NM57" s="13"/>
      <c r="NN57" s="12">
        <v>0</v>
      </c>
      <c r="NO57" s="12">
        <v>0</v>
      </c>
      <c r="NP57" s="12">
        <v>0</v>
      </c>
      <c r="NQ57" s="12">
        <v>0</v>
      </c>
      <c r="NR57" s="13"/>
      <c r="NS57" s="12">
        <v>0</v>
      </c>
      <c r="NT57" s="12">
        <v>0</v>
      </c>
      <c r="NU57" s="12">
        <v>0</v>
      </c>
      <c r="NV57" s="12">
        <v>0</v>
      </c>
      <c r="NW57" s="13"/>
      <c r="NX57" s="12">
        <v>0</v>
      </c>
      <c r="NY57" s="12">
        <v>0</v>
      </c>
      <c r="NZ57" s="12">
        <v>0</v>
      </c>
      <c r="OA57" s="12">
        <v>0</v>
      </c>
      <c r="OB57" s="13"/>
      <c r="OC57" s="12">
        <v>0</v>
      </c>
      <c r="OD57" s="12">
        <v>0</v>
      </c>
      <c r="OE57" s="12">
        <v>0</v>
      </c>
      <c r="OF57" s="12">
        <v>0</v>
      </c>
      <c r="OG57" s="13"/>
      <c r="OH57" s="12">
        <v>0</v>
      </c>
      <c r="OI57" s="12">
        <v>0</v>
      </c>
      <c r="OJ57" s="12">
        <v>0</v>
      </c>
      <c r="OK57" s="12">
        <v>0</v>
      </c>
      <c r="OL57" s="13"/>
      <c r="OM57" s="12">
        <v>0</v>
      </c>
      <c r="ON57" s="12">
        <v>0</v>
      </c>
      <c r="OO57" s="12">
        <v>0</v>
      </c>
      <c r="OP57" s="12">
        <v>0</v>
      </c>
      <c r="OQ57" s="13"/>
      <c r="OR57" s="12">
        <v>0</v>
      </c>
      <c r="OS57" s="12">
        <v>0</v>
      </c>
      <c r="OT57" s="12">
        <v>0</v>
      </c>
      <c r="OU57" s="12">
        <v>0</v>
      </c>
      <c r="OV57" s="13"/>
      <c r="OW57" s="12">
        <v>0</v>
      </c>
      <c r="OX57" s="12">
        <v>0</v>
      </c>
      <c r="OY57" s="12">
        <v>0</v>
      </c>
      <c r="OZ57" s="12">
        <v>0</v>
      </c>
      <c r="PA57" s="13"/>
      <c r="PB57" s="12">
        <v>0</v>
      </c>
      <c r="PC57" s="12">
        <v>0</v>
      </c>
      <c r="PD57" s="12">
        <v>0</v>
      </c>
      <c r="PE57" s="12">
        <v>0</v>
      </c>
      <c r="PF57" s="13"/>
      <c r="PG57" s="12">
        <v>0</v>
      </c>
      <c r="PH57" s="12">
        <v>0</v>
      </c>
      <c r="PI57" s="12">
        <v>0</v>
      </c>
      <c r="PJ57" s="12">
        <v>0</v>
      </c>
      <c r="PK57" s="13"/>
      <c r="PL57" s="12">
        <v>0</v>
      </c>
      <c r="PM57" s="12">
        <v>0</v>
      </c>
      <c r="PN57" s="12">
        <v>0</v>
      </c>
      <c r="PO57" s="12">
        <v>0</v>
      </c>
      <c r="PP57" s="13"/>
      <c r="PQ57" s="12">
        <v>0</v>
      </c>
      <c r="PR57" s="12">
        <v>0</v>
      </c>
      <c r="PS57" s="12">
        <v>0</v>
      </c>
      <c r="PT57" s="12">
        <v>0</v>
      </c>
      <c r="PU57" s="13"/>
      <c r="PV57" s="12">
        <v>0</v>
      </c>
      <c r="PW57" s="12">
        <v>0</v>
      </c>
      <c r="PX57" s="12">
        <v>0</v>
      </c>
      <c r="PY57" s="12">
        <v>0</v>
      </c>
      <c r="PZ57" s="13"/>
      <c r="QA57" s="12">
        <v>0</v>
      </c>
      <c r="QB57" s="12">
        <v>0</v>
      </c>
      <c r="QC57" s="12">
        <v>0</v>
      </c>
      <c r="QD57" s="12">
        <v>0</v>
      </c>
      <c r="QE57" s="13"/>
      <c r="QF57" s="12">
        <v>0</v>
      </c>
      <c r="QG57" s="12">
        <v>0</v>
      </c>
      <c r="QH57" s="12">
        <v>0</v>
      </c>
      <c r="QI57" s="12">
        <v>0</v>
      </c>
      <c r="QJ57" s="13"/>
      <c r="QK57" s="12">
        <v>0</v>
      </c>
      <c r="QL57" s="12">
        <v>0</v>
      </c>
      <c r="QM57" s="12">
        <v>0</v>
      </c>
      <c r="QN57" s="12">
        <v>0</v>
      </c>
      <c r="QO57" s="13"/>
      <c r="QP57" s="12">
        <v>0</v>
      </c>
      <c r="QQ57" s="12">
        <v>0</v>
      </c>
      <c r="QR57" s="12">
        <v>0</v>
      </c>
      <c r="QS57" s="12">
        <v>0</v>
      </c>
      <c r="QT57" s="13"/>
      <c r="QU57" s="12">
        <v>0</v>
      </c>
      <c r="QV57" s="12">
        <v>0</v>
      </c>
      <c r="QW57" s="12">
        <v>0</v>
      </c>
      <c r="QX57" s="12">
        <v>0</v>
      </c>
      <c r="QY57" s="13"/>
      <c r="QZ57" s="12">
        <v>0</v>
      </c>
      <c r="RA57" s="12">
        <v>0</v>
      </c>
      <c r="RB57" s="12">
        <v>0</v>
      </c>
      <c r="RC57" s="12">
        <v>0</v>
      </c>
      <c r="RD57" s="13"/>
      <c r="RE57" s="12">
        <v>0</v>
      </c>
      <c r="RF57" s="12">
        <v>0</v>
      </c>
      <c r="RG57" s="12">
        <v>0</v>
      </c>
      <c r="RH57" s="12">
        <v>0</v>
      </c>
      <c r="RI57" s="13"/>
      <c r="RJ57" s="12">
        <v>0</v>
      </c>
      <c r="RK57" s="12">
        <v>0</v>
      </c>
      <c r="RL57" s="12">
        <v>0</v>
      </c>
      <c r="RM57" s="12">
        <v>0</v>
      </c>
      <c r="RN57" s="13"/>
      <c r="RO57" s="12">
        <v>0</v>
      </c>
      <c r="RP57" s="12">
        <v>0</v>
      </c>
      <c r="RQ57" s="12">
        <v>0</v>
      </c>
      <c r="RR57" s="12">
        <v>0</v>
      </c>
      <c r="RS57" s="13"/>
      <c r="RT57" s="12">
        <v>0</v>
      </c>
      <c r="RU57" s="12">
        <v>0</v>
      </c>
      <c r="RV57" s="12">
        <v>0</v>
      </c>
      <c r="RW57" s="12">
        <v>0</v>
      </c>
      <c r="RX57" s="13"/>
      <c r="RY57" s="12">
        <v>0</v>
      </c>
      <c r="RZ57" s="12">
        <v>0</v>
      </c>
      <c r="SA57" s="12">
        <v>0</v>
      </c>
      <c r="SB57" s="12">
        <v>0</v>
      </c>
      <c r="SC57" s="13"/>
      <c r="SD57" s="12">
        <v>0</v>
      </c>
      <c r="SE57" s="12">
        <v>0</v>
      </c>
      <c r="SF57" s="12">
        <v>0</v>
      </c>
      <c r="SG57" s="12">
        <v>0</v>
      </c>
      <c r="SH57" s="13"/>
      <c r="SI57" s="12">
        <v>0</v>
      </c>
      <c r="SJ57" s="12">
        <v>0</v>
      </c>
      <c r="SK57" s="12">
        <v>0</v>
      </c>
      <c r="SL57" s="12">
        <v>0</v>
      </c>
      <c r="SM57" s="13"/>
      <c r="SN57" s="12">
        <v>0</v>
      </c>
      <c r="SO57" s="12">
        <v>0</v>
      </c>
      <c r="SP57" s="12">
        <v>0</v>
      </c>
      <c r="SQ57" s="12">
        <v>0</v>
      </c>
      <c r="SR57" s="13"/>
      <c r="SS57" s="12">
        <v>0</v>
      </c>
      <c r="ST57" s="12">
        <v>0</v>
      </c>
      <c r="SU57" s="12">
        <v>0</v>
      </c>
      <c r="SV57" s="12">
        <v>0</v>
      </c>
      <c r="SW57" s="13"/>
      <c r="SX57" s="12">
        <v>0</v>
      </c>
      <c r="SY57" s="12">
        <v>0</v>
      </c>
      <c r="SZ57" s="12">
        <v>0</v>
      </c>
      <c r="TA57" s="12">
        <v>0</v>
      </c>
      <c r="TB57" s="13"/>
      <c r="TC57" s="12">
        <v>0</v>
      </c>
      <c r="TD57" s="12">
        <v>0</v>
      </c>
      <c r="TE57" s="12">
        <v>0</v>
      </c>
      <c r="TF57" s="12">
        <v>0</v>
      </c>
      <c r="TG57" s="13"/>
      <c r="TH57" s="12">
        <v>0</v>
      </c>
      <c r="TI57" s="12">
        <v>0</v>
      </c>
      <c r="TJ57" s="12">
        <v>0</v>
      </c>
      <c r="TK57" s="12">
        <v>0</v>
      </c>
      <c r="TL57" s="13"/>
      <c r="TM57" s="12">
        <v>0</v>
      </c>
      <c r="TN57" s="12">
        <v>0</v>
      </c>
      <c r="TO57" s="12">
        <v>0</v>
      </c>
      <c r="TP57" s="12">
        <v>0</v>
      </c>
      <c r="TQ57" s="13"/>
      <c r="TR57" s="12">
        <v>0</v>
      </c>
      <c r="TS57" s="12">
        <v>0</v>
      </c>
      <c r="TT57" s="12">
        <v>0</v>
      </c>
      <c r="TU57" s="12">
        <v>0</v>
      </c>
      <c r="TV57" s="13"/>
      <c r="TW57" s="12">
        <v>0</v>
      </c>
      <c r="TX57" s="12">
        <v>0</v>
      </c>
      <c r="TY57" s="12">
        <v>0</v>
      </c>
      <c r="TZ57" s="12">
        <v>0</v>
      </c>
      <c r="UA57" s="13"/>
      <c r="UB57" s="12">
        <v>1</v>
      </c>
      <c r="UC57" s="12">
        <v>134042.5</v>
      </c>
      <c r="UD57" s="12">
        <v>0</v>
      </c>
      <c r="UE57" s="12">
        <v>134042.5</v>
      </c>
      <c r="UF57" s="13"/>
      <c r="UG57" s="12">
        <v>0</v>
      </c>
      <c r="UH57" s="12">
        <v>0</v>
      </c>
      <c r="UI57" s="12">
        <v>0</v>
      </c>
      <c r="UJ57" s="12">
        <v>0</v>
      </c>
      <c r="UK57" s="13"/>
      <c r="UL57" s="12">
        <v>0</v>
      </c>
      <c r="UM57" s="12">
        <v>0</v>
      </c>
      <c r="UN57" s="12">
        <v>0</v>
      </c>
      <c r="UO57" s="12">
        <v>0</v>
      </c>
      <c r="UP57" s="13"/>
      <c r="UQ57" s="12">
        <v>0</v>
      </c>
      <c r="UR57" s="12">
        <v>0</v>
      </c>
      <c r="US57" s="12">
        <v>0</v>
      </c>
      <c r="UT57" s="12">
        <v>0</v>
      </c>
      <c r="UU57" s="13"/>
      <c r="UV57" s="12">
        <v>0</v>
      </c>
      <c r="UW57" s="12">
        <v>0</v>
      </c>
      <c r="UX57" s="12">
        <v>0</v>
      </c>
      <c r="UY57" s="12">
        <v>0</v>
      </c>
      <c r="UZ57" s="13"/>
      <c r="VA57" s="12">
        <v>0</v>
      </c>
      <c r="VB57" s="12">
        <v>0</v>
      </c>
      <c r="VC57" s="12">
        <v>0</v>
      </c>
      <c r="VD57" s="12">
        <v>0</v>
      </c>
      <c r="VE57" s="13"/>
      <c r="VF57" s="12">
        <v>0</v>
      </c>
      <c r="VG57" s="12">
        <v>0</v>
      </c>
      <c r="VH57" s="12">
        <v>0</v>
      </c>
      <c r="VI57" s="12">
        <v>0</v>
      </c>
      <c r="VJ57" s="13"/>
      <c r="VK57" s="12">
        <v>0</v>
      </c>
      <c r="VL57" s="12">
        <v>446782.5</v>
      </c>
      <c r="VM57" s="12">
        <v>0</v>
      </c>
      <c r="VN57" s="12">
        <v>446782.5</v>
      </c>
      <c r="VO57" s="13"/>
    </row>
    <row r="58" spans="1:587" ht="16.5" hidden="1">
      <c r="A58" s="10">
        <v>52</v>
      </c>
      <c r="B58" s="11" t="s">
        <v>45</v>
      </c>
      <c r="C58" s="12">
        <v>0</v>
      </c>
      <c r="D58" s="12">
        <v>0</v>
      </c>
      <c r="E58" s="12">
        <v>0</v>
      </c>
      <c r="F58" s="12">
        <v>0</v>
      </c>
      <c r="G58" s="13"/>
      <c r="H58" s="12">
        <v>0</v>
      </c>
      <c r="I58" s="12">
        <v>0</v>
      </c>
      <c r="J58" s="12">
        <v>0</v>
      </c>
      <c r="K58" s="12">
        <v>0</v>
      </c>
      <c r="L58" s="13"/>
      <c r="M58" s="12">
        <v>0</v>
      </c>
      <c r="N58" s="12">
        <v>0</v>
      </c>
      <c r="O58" s="12">
        <v>0</v>
      </c>
      <c r="P58" s="12">
        <v>0</v>
      </c>
      <c r="Q58" s="13"/>
      <c r="R58" s="12">
        <v>0</v>
      </c>
      <c r="S58" s="12">
        <v>0</v>
      </c>
      <c r="T58" s="12">
        <v>0</v>
      </c>
      <c r="U58" s="12">
        <v>0</v>
      </c>
      <c r="V58" s="13"/>
      <c r="W58" s="12">
        <v>0</v>
      </c>
      <c r="X58" s="12">
        <v>0</v>
      </c>
      <c r="Y58" s="12">
        <v>0</v>
      </c>
      <c r="Z58" s="12">
        <v>0</v>
      </c>
      <c r="AA58" s="13"/>
      <c r="AB58" s="12">
        <v>8</v>
      </c>
      <c r="AC58" s="12">
        <v>64000</v>
      </c>
      <c r="AD58" s="12">
        <v>0</v>
      </c>
      <c r="AE58" s="12">
        <v>64000</v>
      </c>
      <c r="AF58" s="13"/>
      <c r="AG58" s="12">
        <v>0</v>
      </c>
      <c r="AH58" s="12">
        <v>0</v>
      </c>
      <c r="AI58" s="12">
        <v>0</v>
      </c>
      <c r="AJ58" s="12">
        <v>0</v>
      </c>
      <c r="AK58" s="13"/>
      <c r="AL58" s="12">
        <v>0</v>
      </c>
      <c r="AM58" s="12">
        <v>0</v>
      </c>
      <c r="AN58" s="12">
        <v>0</v>
      </c>
      <c r="AO58" s="12">
        <v>0</v>
      </c>
      <c r="AP58" s="13"/>
      <c r="AQ58" s="12">
        <v>0</v>
      </c>
      <c r="AR58" s="12">
        <v>0</v>
      </c>
      <c r="AS58" s="12">
        <v>0</v>
      </c>
      <c r="AT58" s="12">
        <v>0</v>
      </c>
      <c r="AU58" s="13"/>
      <c r="AV58" s="12">
        <v>0</v>
      </c>
      <c r="AW58" s="12">
        <v>0</v>
      </c>
      <c r="AX58" s="12">
        <v>0</v>
      </c>
      <c r="AY58" s="12">
        <v>0</v>
      </c>
      <c r="AZ58" s="13"/>
      <c r="BA58" s="12">
        <v>0</v>
      </c>
      <c r="BB58" s="12">
        <v>0</v>
      </c>
      <c r="BC58" s="12">
        <v>0</v>
      </c>
      <c r="BD58" s="12">
        <v>0</v>
      </c>
      <c r="BE58" s="13"/>
      <c r="BF58" s="12">
        <v>0</v>
      </c>
      <c r="BG58" s="12">
        <v>0</v>
      </c>
      <c r="BH58" s="12">
        <v>0</v>
      </c>
      <c r="BI58" s="12">
        <v>0</v>
      </c>
      <c r="BJ58" s="13"/>
      <c r="BK58" s="12">
        <v>0</v>
      </c>
      <c r="BL58" s="12">
        <v>0</v>
      </c>
      <c r="BM58" s="12">
        <v>0</v>
      </c>
      <c r="BN58" s="12">
        <v>0</v>
      </c>
      <c r="BO58" s="13"/>
      <c r="BP58" s="12">
        <v>0</v>
      </c>
      <c r="BQ58" s="12">
        <v>0</v>
      </c>
      <c r="BR58" s="12">
        <v>0</v>
      </c>
      <c r="BS58" s="12">
        <v>0</v>
      </c>
      <c r="BT58" s="13"/>
      <c r="BU58" s="12">
        <v>0</v>
      </c>
      <c r="BV58" s="12">
        <v>0</v>
      </c>
      <c r="BW58" s="12">
        <v>0</v>
      </c>
      <c r="BX58" s="12">
        <v>0</v>
      </c>
      <c r="BY58" s="13"/>
      <c r="BZ58" s="12">
        <v>0</v>
      </c>
      <c r="CA58" s="12">
        <v>0</v>
      </c>
      <c r="CB58" s="12">
        <v>0</v>
      </c>
      <c r="CC58" s="12">
        <v>0</v>
      </c>
      <c r="CD58" s="13"/>
      <c r="CE58" s="12">
        <v>1</v>
      </c>
      <c r="CF58" s="12">
        <v>1500000</v>
      </c>
      <c r="CG58" s="12">
        <v>0</v>
      </c>
      <c r="CH58" s="12">
        <v>1500000</v>
      </c>
      <c r="CI58" s="13"/>
      <c r="CJ58" s="12">
        <v>0</v>
      </c>
      <c r="CK58" s="12">
        <v>0</v>
      </c>
      <c r="CL58" s="12">
        <v>0</v>
      </c>
      <c r="CM58" s="12">
        <v>0</v>
      </c>
      <c r="CN58" s="13"/>
      <c r="CO58" s="12">
        <v>0</v>
      </c>
      <c r="CP58" s="12">
        <v>0</v>
      </c>
      <c r="CQ58" s="12">
        <v>0</v>
      </c>
      <c r="CR58" s="12">
        <v>0</v>
      </c>
      <c r="CS58" s="13"/>
      <c r="CT58" s="12">
        <v>0</v>
      </c>
      <c r="CU58" s="12">
        <v>0</v>
      </c>
      <c r="CV58" s="12">
        <v>0</v>
      </c>
      <c r="CW58" s="12">
        <v>0</v>
      </c>
      <c r="CX58" s="13"/>
      <c r="CY58" s="12">
        <v>0</v>
      </c>
      <c r="CZ58" s="12">
        <v>0</v>
      </c>
      <c r="DA58" s="12">
        <v>0</v>
      </c>
      <c r="DB58" s="12">
        <v>0</v>
      </c>
      <c r="DC58" s="13"/>
      <c r="DD58" s="12">
        <v>0</v>
      </c>
      <c r="DE58" s="12">
        <v>0</v>
      </c>
      <c r="DF58" s="12">
        <v>0</v>
      </c>
      <c r="DG58" s="12">
        <v>0</v>
      </c>
      <c r="DH58" s="13"/>
      <c r="DI58" s="12">
        <v>0</v>
      </c>
      <c r="DJ58" s="12">
        <v>0</v>
      </c>
      <c r="DK58" s="12">
        <v>0</v>
      </c>
      <c r="DL58" s="12">
        <v>0</v>
      </c>
      <c r="DM58" s="13"/>
      <c r="DN58" s="12">
        <v>0</v>
      </c>
      <c r="DO58" s="12">
        <v>0</v>
      </c>
      <c r="DP58" s="12">
        <v>0</v>
      </c>
      <c r="DQ58" s="12">
        <v>0</v>
      </c>
      <c r="DR58" s="13"/>
      <c r="DS58" s="12">
        <v>0</v>
      </c>
      <c r="DT58" s="12">
        <v>0</v>
      </c>
      <c r="DU58" s="12">
        <v>0</v>
      </c>
      <c r="DV58" s="12">
        <v>0</v>
      </c>
      <c r="DW58" s="13"/>
      <c r="DX58" s="12">
        <v>0</v>
      </c>
      <c r="DY58" s="12">
        <v>15000</v>
      </c>
      <c r="DZ58" s="12">
        <v>0</v>
      </c>
      <c r="EA58" s="12">
        <v>15000</v>
      </c>
      <c r="EB58" s="13"/>
      <c r="EC58" s="12">
        <v>0</v>
      </c>
      <c r="ED58" s="12">
        <v>0</v>
      </c>
      <c r="EE58" s="12">
        <v>0</v>
      </c>
      <c r="EF58" s="12">
        <v>0</v>
      </c>
      <c r="EG58" s="13"/>
      <c r="EH58" s="12">
        <v>0</v>
      </c>
      <c r="EI58" s="12">
        <v>0</v>
      </c>
      <c r="EJ58" s="12">
        <v>0</v>
      </c>
      <c r="EK58" s="12">
        <v>0</v>
      </c>
      <c r="EL58" s="13"/>
      <c r="EM58" s="12">
        <v>0</v>
      </c>
      <c r="EN58" s="12">
        <v>0</v>
      </c>
      <c r="EO58" s="12">
        <v>0</v>
      </c>
      <c r="EP58" s="12">
        <v>0</v>
      </c>
      <c r="EQ58" s="13"/>
      <c r="ER58" s="12">
        <v>0</v>
      </c>
      <c r="ES58" s="12">
        <v>0</v>
      </c>
      <c r="ET58" s="12">
        <v>0</v>
      </c>
      <c r="EU58" s="12">
        <v>0</v>
      </c>
      <c r="EV58" s="13"/>
      <c r="EW58" s="12">
        <v>0</v>
      </c>
      <c r="EX58" s="12">
        <v>0</v>
      </c>
      <c r="EY58" s="12">
        <v>0</v>
      </c>
      <c r="EZ58" s="12">
        <v>0</v>
      </c>
      <c r="FA58" s="13"/>
      <c r="FB58" s="12">
        <v>0</v>
      </c>
      <c r="FC58" s="12">
        <v>0</v>
      </c>
      <c r="FD58" s="12">
        <v>0</v>
      </c>
      <c r="FE58" s="12">
        <v>0</v>
      </c>
      <c r="FF58" s="13"/>
      <c r="FG58" s="12">
        <v>0</v>
      </c>
      <c r="FH58" s="12">
        <v>0</v>
      </c>
      <c r="FI58" s="12">
        <v>0</v>
      </c>
      <c r="FJ58" s="12">
        <v>0</v>
      </c>
      <c r="FK58" s="13"/>
      <c r="FL58" s="12">
        <v>0</v>
      </c>
      <c r="FM58" s="12">
        <v>0</v>
      </c>
      <c r="FN58" s="12">
        <v>0</v>
      </c>
      <c r="FO58" s="12">
        <v>0</v>
      </c>
      <c r="FP58" s="13"/>
      <c r="FQ58" s="12">
        <v>0</v>
      </c>
      <c r="FR58" s="12">
        <v>0</v>
      </c>
      <c r="FS58" s="12">
        <v>0</v>
      </c>
      <c r="FT58" s="12">
        <v>0</v>
      </c>
      <c r="FU58" s="13"/>
      <c r="FV58" s="12">
        <v>0</v>
      </c>
      <c r="FW58" s="12">
        <v>0</v>
      </c>
      <c r="FX58" s="12">
        <v>0</v>
      </c>
      <c r="FY58" s="12">
        <v>0</v>
      </c>
      <c r="FZ58" s="13"/>
      <c r="GA58" s="12">
        <v>0</v>
      </c>
      <c r="GB58" s="12">
        <v>0</v>
      </c>
      <c r="GC58" s="12">
        <v>0</v>
      </c>
      <c r="GD58" s="12">
        <v>0</v>
      </c>
      <c r="GE58" s="13"/>
      <c r="GF58" s="12">
        <v>0</v>
      </c>
      <c r="GG58" s="12">
        <v>0</v>
      </c>
      <c r="GH58" s="12">
        <v>0</v>
      </c>
      <c r="GI58" s="12">
        <v>0</v>
      </c>
      <c r="GJ58" s="13"/>
      <c r="GK58" s="12">
        <v>0</v>
      </c>
      <c r="GL58" s="12">
        <v>0</v>
      </c>
      <c r="GM58" s="12">
        <v>0</v>
      </c>
      <c r="GN58" s="12">
        <v>0</v>
      </c>
      <c r="GO58" s="13"/>
      <c r="GP58" s="12">
        <v>0</v>
      </c>
      <c r="GQ58" s="12">
        <v>0</v>
      </c>
      <c r="GR58" s="12">
        <v>0</v>
      </c>
      <c r="GS58" s="12">
        <v>0</v>
      </c>
      <c r="GT58" s="13"/>
      <c r="GU58" s="12">
        <v>0</v>
      </c>
      <c r="GV58" s="12">
        <v>0</v>
      </c>
      <c r="GW58" s="12">
        <v>0</v>
      </c>
      <c r="GX58" s="12">
        <v>0</v>
      </c>
      <c r="GY58" s="13"/>
      <c r="GZ58" s="12">
        <v>0</v>
      </c>
      <c r="HA58" s="12">
        <v>0</v>
      </c>
      <c r="HB58" s="12">
        <v>0</v>
      </c>
      <c r="HC58" s="12">
        <v>0</v>
      </c>
      <c r="HD58" s="13"/>
      <c r="HE58" s="12">
        <v>0</v>
      </c>
      <c r="HF58" s="12">
        <v>0</v>
      </c>
      <c r="HG58" s="12">
        <v>0</v>
      </c>
      <c r="HH58" s="12">
        <v>0</v>
      </c>
      <c r="HI58" s="13"/>
      <c r="HJ58" s="12">
        <v>0</v>
      </c>
      <c r="HK58" s="12">
        <v>0</v>
      </c>
      <c r="HL58" s="12">
        <v>0</v>
      </c>
      <c r="HM58" s="12">
        <v>0</v>
      </c>
      <c r="HN58" s="13"/>
      <c r="HO58" s="12">
        <v>0</v>
      </c>
      <c r="HP58" s="12">
        <v>0</v>
      </c>
      <c r="HQ58" s="12">
        <v>0</v>
      </c>
      <c r="HR58" s="12">
        <v>0</v>
      </c>
      <c r="HS58" s="13"/>
      <c r="HT58" s="12">
        <v>0</v>
      </c>
      <c r="HU58" s="12">
        <v>20000</v>
      </c>
      <c r="HV58" s="12">
        <v>0</v>
      </c>
      <c r="HW58" s="12">
        <v>20000</v>
      </c>
      <c r="HX58" s="13"/>
      <c r="HY58" s="12">
        <v>0</v>
      </c>
      <c r="HZ58" s="12">
        <v>0</v>
      </c>
      <c r="IA58" s="12">
        <v>0</v>
      </c>
      <c r="IB58" s="12">
        <v>0</v>
      </c>
      <c r="IC58" s="13"/>
      <c r="ID58" s="12">
        <v>0</v>
      </c>
      <c r="IE58" s="12">
        <v>0</v>
      </c>
      <c r="IF58" s="12">
        <v>0</v>
      </c>
      <c r="IG58" s="12">
        <v>0</v>
      </c>
      <c r="IH58" s="13"/>
      <c r="II58" s="12">
        <v>0</v>
      </c>
      <c r="IJ58" s="12">
        <v>0</v>
      </c>
      <c r="IK58" s="12">
        <v>0</v>
      </c>
      <c r="IL58" s="12">
        <v>0</v>
      </c>
      <c r="IM58" s="13"/>
      <c r="IN58" s="12">
        <v>0</v>
      </c>
      <c r="IO58" s="12">
        <v>0</v>
      </c>
      <c r="IP58" s="12">
        <v>0</v>
      </c>
      <c r="IQ58" s="12">
        <v>0</v>
      </c>
      <c r="IR58" s="13"/>
      <c r="IS58" s="12">
        <v>0</v>
      </c>
      <c r="IT58" s="12">
        <v>0</v>
      </c>
      <c r="IU58" s="12">
        <v>0</v>
      </c>
      <c r="IV58" s="12">
        <v>0</v>
      </c>
      <c r="IW58" s="13"/>
      <c r="IX58" s="12"/>
      <c r="IY58" s="12">
        <v>0</v>
      </c>
      <c r="IZ58" s="12">
        <v>0</v>
      </c>
      <c r="JA58" s="12">
        <v>0</v>
      </c>
      <c r="JB58" s="13"/>
      <c r="JC58" s="12">
        <v>0</v>
      </c>
      <c r="JD58" s="12">
        <v>0</v>
      </c>
      <c r="JE58" s="12">
        <v>0</v>
      </c>
      <c r="JF58" s="12">
        <v>0</v>
      </c>
      <c r="JG58" s="13"/>
      <c r="JH58" s="12"/>
      <c r="JI58" s="12">
        <v>0</v>
      </c>
      <c r="JJ58" s="12">
        <v>0</v>
      </c>
      <c r="JK58" s="12">
        <v>0</v>
      </c>
      <c r="JL58" s="13"/>
      <c r="JM58" s="12"/>
      <c r="JN58" s="12">
        <v>0</v>
      </c>
      <c r="JO58" s="12">
        <v>0</v>
      </c>
      <c r="JP58" s="12">
        <v>0</v>
      </c>
      <c r="JQ58" s="13"/>
      <c r="JR58" s="12"/>
      <c r="JS58" s="12">
        <v>249400</v>
      </c>
      <c r="JT58" s="12">
        <v>0</v>
      </c>
      <c r="JU58" s="12">
        <v>249400</v>
      </c>
      <c r="JV58" s="13"/>
      <c r="JW58" s="12"/>
      <c r="JX58" s="12">
        <v>0</v>
      </c>
      <c r="JY58" s="12">
        <v>0</v>
      </c>
      <c r="JZ58" s="12">
        <v>0</v>
      </c>
      <c r="KA58" s="13"/>
      <c r="KB58" s="12">
        <v>454.8</v>
      </c>
      <c r="KC58" s="12">
        <v>90960</v>
      </c>
      <c r="KD58" s="12">
        <v>0</v>
      </c>
      <c r="KE58" s="12">
        <v>90960</v>
      </c>
      <c r="KF58" s="13"/>
      <c r="KG58" s="12">
        <v>0</v>
      </c>
      <c r="KH58" s="12">
        <v>0</v>
      </c>
      <c r="KI58" s="12">
        <v>0</v>
      </c>
      <c r="KJ58" s="12">
        <v>0</v>
      </c>
      <c r="KK58" s="13"/>
      <c r="KL58" s="12">
        <v>0</v>
      </c>
      <c r="KM58" s="12">
        <v>0</v>
      </c>
      <c r="KN58" s="12">
        <v>0</v>
      </c>
      <c r="KO58" s="12">
        <v>0</v>
      </c>
      <c r="KP58" s="13"/>
      <c r="KQ58" s="12">
        <v>0</v>
      </c>
      <c r="KR58" s="12">
        <v>0</v>
      </c>
      <c r="KS58" s="12">
        <v>0</v>
      </c>
      <c r="KT58" s="12">
        <v>0</v>
      </c>
      <c r="KU58" s="13"/>
      <c r="KV58" s="12">
        <v>0</v>
      </c>
      <c r="KW58" s="89">
        <v>0</v>
      </c>
      <c r="KX58" s="12">
        <v>0</v>
      </c>
      <c r="KY58" s="12">
        <v>0</v>
      </c>
      <c r="KZ58" s="13"/>
      <c r="LA58" s="12">
        <v>0</v>
      </c>
      <c r="LB58" s="12">
        <v>0</v>
      </c>
      <c r="LC58" s="12">
        <v>0</v>
      </c>
      <c r="LD58" s="12">
        <v>0</v>
      </c>
      <c r="LE58" s="13"/>
      <c r="LF58" s="12">
        <v>0</v>
      </c>
      <c r="LG58" s="12">
        <v>0</v>
      </c>
      <c r="LH58" s="12">
        <v>0</v>
      </c>
      <c r="LI58" s="12">
        <v>0</v>
      </c>
      <c r="LJ58" s="13"/>
      <c r="LK58" s="12">
        <v>0</v>
      </c>
      <c r="LL58" s="12">
        <v>0</v>
      </c>
      <c r="LM58" s="12">
        <v>0</v>
      </c>
      <c r="LN58" s="12">
        <v>0</v>
      </c>
      <c r="LO58" s="13"/>
      <c r="LP58" s="12">
        <v>0</v>
      </c>
      <c r="LQ58" s="12">
        <v>0</v>
      </c>
      <c r="LR58" s="12">
        <v>0</v>
      </c>
      <c r="LS58" s="12">
        <v>0</v>
      </c>
      <c r="LT58" s="13"/>
      <c r="LU58" s="12">
        <v>0</v>
      </c>
      <c r="LV58" s="12">
        <v>0</v>
      </c>
      <c r="LW58" s="12">
        <v>0</v>
      </c>
      <c r="LX58" s="12">
        <v>0</v>
      </c>
      <c r="LY58" s="13"/>
      <c r="LZ58" s="12">
        <v>0</v>
      </c>
      <c r="MA58" s="12">
        <v>0</v>
      </c>
      <c r="MB58" s="12">
        <v>0</v>
      </c>
      <c r="MC58" s="12">
        <v>0</v>
      </c>
      <c r="MD58" s="13"/>
      <c r="ME58" s="12">
        <v>0</v>
      </c>
      <c r="MF58" s="12">
        <v>0</v>
      </c>
      <c r="MG58" s="12">
        <v>0</v>
      </c>
      <c r="MH58" s="12">
        <v>0</v>
      </c>
      <c r="MI58" s="13"/>
      <c r="MJ58" s="12">
        <v>0</v>
      </c>
      <c r="MK58" s="12">
        <v>0</v>
      </c>
      <c r="ML58" s="12">
        <v>0</v>
      </c>
      <c r="MM58" s="12">
        <v>0</v>
      </c>
      <c r="MN58" s="13"/>
      <c r="MO58" s="12">
        <v>0</v>
      </c>
      <c r="MP58" s="12">
        <v>0</v>
      </c>
      <c r="MQ58" s="12">
        <v>0</v>
      </c>
      <c r="MR58" s="12">
        <v>0</v>
      </c>
      <c r="MS58" s="13"/>
      <c r="MT58" s="12">
        <v>0</v>
      </c>
      <c r="MU58" s="12">
        <v>0</v>
      </c>
      <c r="MV58" s="12">
        <v>0</v>
      </c>
      <c r="MW58" s="12">
        <v>0</v>
      </c>
      <c r="MX58" s="13"/>
      <c r="MY58" s="12">
        <v>50</v>
      </c>
      <c r="MZ58" s="12">
        <v>125000</v>
      </c>
      <c r="NA58" s="12">
        <v>0</v>
      </c>
      <c r="NB58" s="12">
        <v>125000</v>
      </c>
      <c r="NC58" s="13"/>
      <c r="ND58" s="12">
        <v>0</v>
      </c>
      <c r="NE58" s="12">
        <v>0</v>
      </c>
      <c r="NF58" s="12">
        <v>0</v>
      </c>
      <c r="NG58" s="12">
        <v>0</v>
      </c>
      <c r="NH58" s="13"/>
      <c r="NI58" s="12">
        <v>0</v>
      </c>
      <c r="NJ58" s="12">
        <v>0</v>
      </c>
      <c r="NK58" s="12">
        <v>0</v>
      </c>
      <c r="NL58" s="12">
        <v>0</v>
      </c>
      <c r="NM58" s="13"/>
      <c r="NN58" s="12">
        <v>0</v>
      </c>
      <c r="NO58" s="12">
        <v>0</v>
      </c>
      <c r="NP58" s="12">
        <v>0</v>
      </c>
      <c r="NQ58" s="12">
        <v>0</v>
      </c>
      <c r="NR58" s="13"/>
      <c r="NS58" s="12">
        <v>0</v>
      </c>
      <c r="NT58" s="12">
        <v>0</v>
      </c>
      <c r="NU58" s="12">
        <v>0</v>
      </c>
      <c r="NV58" s="12">
        <v>0</v>
      </c>
      <c r="NW58" s="13"/>
      <c r="NX58" s="12">
        <v>0</v>
      </c>
      <c r="NY58" s="12">
        <v>0</v>
      </c>
      <c r="NZ58" s="12">
        <v>0</v>
      </c>
      <c r="OA58" s="12">
        <v>0</v>
      </c>
      <c r="OB58" s="13"/>
      <c r="OC58" s="12">
        <v>0</v>
      </c>
      <c r="OD58" s="12">
        <v>0</v>
      </c>
      <c r="OE58" s="12">
        <v>0</v>
      </c>
      <c r="OF58" s="12">
        <v>0</v>
      </c>
      <c r="OG58" s="13"/>
      <c r="OH58" s="12">
        <v>0</v>
      </c>
      <c r="OI58" s="12">
        <v>0</v>
      </c>
      <c r="OJ58" s="12">
        <v>0</v>
      </c>
      <c r="OK58" s="12">
        <v>0</v>
      </c>
      <c r="OL58" s="13"/>
      <c r="OM58" s="12">
        <v>0</v>
      </c>
      <c r="ON58" s="12">
        <v>0</v>
      </c>
      <c r="OO58" s="12">
        <v>0</v>
      </c>
      <c r="OP58" s="12">
        <v>0</v>
      </c>
      <c r="OQ58" s="13"/>
      <c r="OR58" s="12">
        <v>0</v>
      </c>
      <c r="OS58" s="12">
        <v>0</v>
      </c>
      <c r="OT58" s="12">
        <v>0</v>
      </c>
      <c r="OU58" s="12">
        <v>0</v>
      </c>
      <c r="OV58" s="13"/>
      <c r="OW58" s="12">
        <v>0</v>
      </c>
      <c r="OX58" s="12">
        <v>0</v>
      </c>
      <c r="OY58" s="12">
        <v>0</v>
      </c>
      <c r="OZ58" s="12">
        <v>0</v>
      </c>
      <c r="PA58" s="13"/>
      <c r="PB58" s="12">
        <v>0</v>
      </c>
      <c r="PC58" s="12">
        <v>0</v>
      </c>
      <c r="PD58" s="12">
        <v>0</v>
      </c>
      <c r="PE58" s="12">
        <v>0</v>
      </c>
      <c r="PF58" s="13"/>
      <c r="PG58" s="12">
        <v>0</v>
      </c>
      <c r="PH58" s="12">
        <v>0</v>
      </c>
      <c r="PI58" s="12">
        <v>0</v>
      </c>
      <c r="PJ58" s="12">
        <v>0</v>
      </c>
      <c r="PK58" s="13"/>
      <c r="PL58" s="12">
        <v>0</v>
      </c>
      <c r="PM58" s="12">
        <v>0</v>
      </c>
      <c r="PN58" s="12">
        <v>0</v>
      </c>
      <c r="PO58" s="12">
        <v>0</v>
      </c>
      <c r="PP58" s="13"/>
      <c r="PQ58" s="12">
        <v>0</v>
      </c>
      <c r="PR58" s="12">
        <v>0</v>
      </c>
      <c r="PS58" s="12">
        <v>0</v>
      </c>
      <c r="PT58" s="12">
        <v>0</v>
      </c>
      <c r="PU58" s="13"/>
      <c r="PV58" s="12">
        <v>0</v>
      </c>
      <c r="PW58" s="12">
        <v>0</v>
      </c>
      <c r="PX58" s="12">
        <v>0</v>
      </c>
      <c r="PY58" s="12">
        <v>0</v>
      </c>
      <c r="PZ58" s="13"/>
      <c r="QA58" s="12">
        <v>0</v>
      </c>
      <c r="QB58" s="12">
        <v>0</v>
      </c>
      <c r="QC58" s="12">
        <v>0</v>
      </c>
      <c r="QD58" s="12">
        <v>0</v>
      </c>
      <c r="QE58" s="13"/>
      <c r="QF58" s="12">
        <v>0</v>
      </c>
      <c r="QG58" s="12">
        <v>0</v>
      </c>
      <c r="QH58" s="12">
        <v>0</v>
      </c>
      <c r="QI58" s="12">
        <v>0</v>
      </c>
      <c r="QJ58" s="13"/>
      <c r="QK58" s="12">
        <v>0</v>
      </c>
      <c r="QL58" s="12">
        <v>0</v>
      </c>
      <c r="QM58" s="12">
        <v>0</v>
      </c>
      <c r="QN58" s="12">
        <v>0</v>
      </c>
      <c r="QO58" s="13"/>
      <c r="QP58" s="12">
        <v>0</v>
      </c>
      <c r="QQ58" s="12">
        <v>0</v>
      </c>
      <c r="QR58" s="12">
        <v>0</v>
      </c>
      <c r="QS58" s="12">
        <v>0</v>
      </c>
      <c r="QT58" s="13"/>
      <c r="QU58" s="12">
        <v>0</v>
      </c>
      <c r="QV58" s="12">
        <v>0</v>
      </c>
      <c r="QW58" s="12">
        <v>0</v>
      </c>
      <c r="QX58" s="12">
        <v>0</v>
      </c>
      <c r="QY58" s="13"/>
      <c r="QZ58" s="12">
        <v>0</v>
      </c>
      <c r="RA58" s="12">
        <v>0</v>
      </c>
      <c r="RB58" s="12">
        <v>0</v>
      </c>
      <c r="RC58" s="12">
        <v>0</v>
      </c>
      <c r="RD58" s="13"/>
      <c r="RE58" s="12">
        <v>1</v>
      </c>
      <c r="RF58" s="12">
        <v>20000</v>
      </c>
      <c r="RG58" s="12">
        <v>0</v>
      </c>
      <c r="RH58" s="12">
        <v>20000</v>
      </c>
      <c r="RI58" s="13"/>
      <c r="RJ58" s="12">
        <v>0</v>
      </c>
      <c r="RK58" s="12">
        <v>0</v>
      </c>
      <c r="RL58" s="12">
        <v>0</v>
      </c>
      <c r="RM58" s="12">
        <v>0</v>
      </c>
      <c r="RN58" s="13"/>
      <c r="RO58" s="12">
        <v>0</v>
      </c>
      <c r="RP58" s="12">
        <v>0</v>
      </c>
      <c r="RQ58" s="12">
        <v>0</v>
      </c>
      <c r="RR58" s="12">
        <v>0</v>
      </c>
      <c r="RS58" s="13"/>
      <c r="RT58" s="12">
        <v>0</v>
      </c>
      <c r="RU58" s="12">
        <v>0</v>
      </c>
      <c r="RV58" s="12">
        <v>0</v>
      </c>
      <c r="RW58" s="12">
        <v>0</v>
      </c>
      <c r="RX58" s="13"/>
      <c r="RY58" s="12">
        <v>0</v>
      </c>
      <c r="RZ58" s="12">
        <v>0</v>
      </c>
      <c r="SA58" s="12">
        <v>0</v>
      </c>
      <c r="SB58" s="12">
        <v>0</v>
      </c>
      <c r="SC58" s="13"/>
      <c r="SD58" s="12">
        <v>0</v>
      </c>
      <c r="SE58" s="12">
        <v>0</v>
      </c>
      <c r="SF58" s="12">
        <v>0</v>
      </c>
      <c r="SG58" s="12">
        <v>0</v>
      </c>
      <c r="SH58" s="13"/>
      <c r="SI58" s="12">
        <v>0</v>
      </c>
      <c r="SJ58" s="12">
        <v>0</v>
      </c>
      <c r="SK58" s="12">
        <v>0</v>
      </c>
      <c r="SL58" s="12">
        <v>0</v>
      </c>
      <c r="SM58" s="13"/>
      <c r="SN58" s="12">
        <v>0</v>
      </c>
      <c r="SO58" s="12">
        <v>0</v>
      </c>
      <c r="SP58" s="12">
        <v>0</v>
      </c>
      <c r="SQ58" s="12">
        <v>0</v>
      </c>
      <c r="SR58" s="13"/>
      <c r="SS58" s="12">
        <v>0</v>
      </c>
      <c r="ST58" s="12">
        <v>0</v>
      </c>
      <c r="SU58" s="12">
        <v>0</v>
      </c>
      <c r="SV58" s="12">
        <v>0</v>
      </c>
      <c r="SW58" s="13"/>
      <c r="SX58" s="12">
        <v>0</v>
      </c>
      <c r="SY58" s="12">
        <v>0</v>
      </c>
      <c r="SZ58" s="12">
        <v>0</v>
      </c>
      <c r="TA58" s="12">
        <v>0</v>
      </c>
      <c r="TB58" s="13"/>
      <c r="TC58" s="12">
        <v>0</v>
      </c>
      <c r="TD58" s="12">
        <v>0</v>
      </c>
      <c r="TE58" s="12">
        <v>0</v>
      </c>
      <c r="TF58" s="12">
        <v>0</v>
      </c>
      <c r="TG58" s="13"/>
      <c r="TH58" s="12">
        <v>0</v>
      </c>
      <c r="TI58" s="12">
        <v>0</v>
      </c>
      <c r="TJ58" s="12">
        <v>0</v>
      </c>
      <c r="TK58" s="12">
        <v>0</v>
      </c>
      <c r="TL58" s="13"/>
      <c r="TM58" s="12">
        <v>0</v>
      </c>
      <c r="TN58" s="12">
        <v>0</v>
      </c>
      <c r="TO58" s="12">
        <v>0</v>
      </c>
      <c r="TP58" s="12">
        <v>0</v>
      </c>
      <c r="TQ58" s="13"/>
      <c r="TR58" s="12">
        <v>0</v>
      </c>
      <c r="TS58" s="12">
        <v>0</v>
      </c>
      <c r="TT58" s="12">
        <v>0</v>
      </c>
      <c r="TU58" s="12">
        <v>0</v>
      </c>
      <c r="TV58" s="13"/>
      <c r="TW58" s="12">
        <v>0</v>
      </c>
      <c r="TX58" s="12">
        <v>0</v>
      </c>
      <c r="TY58" s="12">
        <v>0</v>
      </c>
      <c r="TZ58" s="12">
        <v>0</v>
      </c>
      <c r="UA58" s="13"/>
      <c r="UB58" s="12">
        <v>1</v>
      </c>
      <c r="UC58" s="12">
        <v>134042.5</v>
      </c>
      <c r="UD58" s="12">
        <v>0</v>
      </c>
      <c r="UE58" s="12">
        <v>134042.5</v>
      </c>
      <c r="UF58" s="13"/>
      <c r="UG58" s="12">
        <v>0</v>
      </c>
      <c r="UH58" s="12">
        <v>0</v>
      </c>
      <c r="UI58" s="12">
        <v>0</v>
      </c>
      <c r="UJ58" s="12">
        <v>0</v>
      </c>
      <c r="UK58" s="13"/>
      <c r="UL58" s="12">
        <v>0</v>
      </c>
      <c r="UM58" s="12">
        <v>0</v>
      </c>
      <c r="UN58" s="12">
        <v>0</v>
      </c>
      <c r="UO58" s="12">
        <v>0</v>
      </c>
      <c r="UP58" s="13"/>
      <c r="UQ58" s="12">
        <v>0</v>
      </c>
      <c r="UR58" s="12">
        <v>0</v>
      </c>
      <c r="US58" s="12">
        <v>0</v>
      </c>
      <c r="UT58" s="12">
        <v>0</v>
      </c>
      <c r="UU58" s="13"/>
      <c r="UV58" s="12">
        <v>0</v>
      </c>
      <c r="UW58" s="12">
        <v>0</v>
      </c>
      <c r="UX58" s="12">
        <v>0</v>
      </c>
      <c r="UY58" s="12">
        <v>0</v>
      </c>
      <c r="UZ58" s="13"/>
      <c r="VA58" s="12">
        <v>0</v>
      </c>
      <c r="VB58" s="12">
        <v>0</v>
      </c>
      <c r="VC58" s="12">
        <v>0</v>
      </c>
      <c r="VD58" s="12">
        <v>0</v>
      </c>
      <c r="VE58" s="13"/>
      <c r="VF58" s="12">
        <v>0</v>
      </c>
      <c r="VG58" s="12">
        <v>0</v>
      </c>
      <c r="VH58" s="12">
        <v>0</v>
      </c>
      <c r="VI58" s="12">
        <v>0</v>
      </c>
      <c r="VJ58" s="13"/>
      <c r="VK58" s="12">
        <v>0</v>
      </c>
      <c r="VL58" s="12">
        <v>2218402.5</v>
      </c>
      <c r="VM58" s="12">
        <v>0</v>
      </c>
      <c r="VN58" s="12">
        <v>2218402.5</v>
      </c>
      <c r="VO58" s="13"/>
    </row>
    <row r="59" spans="1:587" ht="16.5" hidden="1">
      <c r="A59" s="10">
        <v>53</v>
      </c>
      <c r="B59" s="11" t="s">
        <v>46</v>
      </c>
      <c r="C59" s="12">
        <v>0</v>
      </c>
      <c r="D59" s="12">
        <v>0</v>
      </c>
      <c r="E59" s="12">
        <v>0</v>
      </c>
      <c r="F59" s="12">
        <v>0</v>
      </c>
      <c r="G59" s="13"/>
      <c r="H59" s="12">
        <v>0</v>
      </c>
      <c r="I59" s="12">
        <v>0</v>
      </c>
      <c r="J59" s="12">
        <v>0</v>
      </c>
      <c r="K59" s="12">
        <v>0</v>
      </c>
      <c r="L59" s="13"/>
      <c r="M59" s="12">
        <v>0</v>
      </c>
      <c r="N59" s="12">
        <v>0</v>
      </c>
      <c r="O59" s="12">
        <v>0</v>
      </c>
      <c r="P59" s="12">
        <v>0</v>
      </c>
      <c r="Q59" s="13"/>
      <c r="R59" s="12">
        <v>0</v>
      </c>
      <c r="S59" s="12">
        <v>0</v>
      </c>
      <c r="T59" s="12">
        <v>0</v>
      </c>
      <c r="U59" s="12">
        <v>0</v>
      </c>
      <c r="V59" s="13"/>
      <c r="W59" s="12">
        <v>0</v>
      </c>
      <c r="X59" s="12">
        <v>0</v>
      </c>
      <c r="Y59" s="12">
        <v>0</v>
      </c>
      <c r="Z59" s="12">
        <v>0</v>
      </c>
      <c r="AA59" s="13"/>
      <c r="AB59" s="12">
        <v>8</v>
      </c>
      <c r="AC59" s="12">
        <v>64000</v>
      </c>
      <c r="AD59" s="12">
        <v>0</v>
      </c>
      <c r="AE59" s="12">
        <v>64000</v>
      </c>
      <c r="AF59" s="13"/>
      <c r="AG59" s="12">
        <v>0</v>
      </c>
      <c r="AH59" s="12">
        <v>0</v>
      </c>
      <c r="AI59" s="12">
        <v>0</v>
      </c>
      <c r="AJ59" s="12">
        <v>0</v>
      </c>
      <c r="AK59" s="13"/>
      <c r="AL59" s="12">
        <v>0</v>
      </c>
      <c r="AM59" s="12">
        <v>0</v>
      </c>
      <c r="AN59" s="12">
        <v>0</v>
      </c>
      <c r="AO59" s="12">
        <v>0</v>
      </c>
      <c r="AP59" s="13"/>
      <c r="AQ59" s="12">
        <v>0</v>
      </c>
      <c r="AR59" s="12">
        <v>0</v>
      </c>
      <c r="AS59" s="12">
        <v>0</v>
      </c>
      <c r="AT59" s="12">
        <v>0</v>
      </c>
      <c r="AU59" s="13"/>
      <c r="AV59" s="12">
        <v>0</v>
      </c>
      <c r="AW59" s="12">
        <v>0</v>
      </c>
      <c r="AX59" s="12">
        <v>0</v>
      </c>
      <c r="AY59" s="12">
        <v>0</v>
      </c>
      <c r="AZ59" s="13"/>
      <c r="BA59" s="12">
        <v>0</v>
      </c>
      <c r="BB59" s="12">
        <v>0</v>
      </c>
      <c r="BC59" s="12">
        <v>0</v>
      </c>
      <c r="BD59" s="12">
        <v>0</v>
      </c>
      <c r="BE59" s="13"/>
      <c r="BF59" s="12">
        <v>0</v>
      </c>
      <c r="BG59" s="12">
        <v>0</v>
      </c>
      <c r="BH59" s="12">
        <v>0</v>
      </c>
      <c r="BI59" s="12">
        <v>0</v>
      </c>
      <c r="BJ59" s="13"/>
      <c r="BK59" s="12">
        <v>0</v>
      </c>
      <c r="BL59" s="12">
        <v>0</v>
      </c>
      <c r="BM59" s="12">
        <v>0</v>
      </c>
      <c r="BN59" s="12">
        <v>0</v>
      </c>
      <c r="BO59" s="13"/>
      <c r="BP59" s="12">
        <v>0</v>
      </c>
      <c r="BQ59" s="12">
        <v>0</v>
      </c>
      <c r="BR59" s="12">
        <v>0</v>
      </c>
      <c r="BS59" s="12">
        <v>0</v>
      </c>
      <c r="BT59" s="13"/>
      <c r="BU59" s="12">
        <v>0</v>
      </c>
      <c r="BV59" s="12">
        <v>0</v>
      </c>
      <c r="BW59" s="12">
        <v>0</v>
      </c>
      <c r="BX59" s="12">
        <v>0</v>
      </c>
      <c r="BY59" s="13"/>
      <c r="BZ59" s="12">
        <v>0</v>
      </c>
      <c r="CA59" s="12">
        <v>0</v>
      </c>
      <c r="CB59" s="12">
        <v>0</v>
      </c>
      <c r="CC59" s="12">
        <v>0</v>
      </c>
      <c r="CD59" s="13"/>
      <c r="CE59" s="12">
        <v>0</v>
      </c>
      <c r="CF59" s="12">
        <v>0</v>
      </c>
      <c r="CG59" s="12">
        <v>0</v>
      </c>
      <c r="CH59" s="12">
        <v>0</v>
      </c>
      <c r="CI59" s="13"/>
      <c r="CJ59" s="12">
        <v>0</v>
      </c>
      <c r="CK59" s="12">
        <v>0</v>
      </c>
      <c r="CL59" s="12">
        <v>0</v>
      </c>
      <c r="CM59" s="12">
        <v>0</v>
      </c>
      <c r="CN59" s="13"/>
      <c r="CO59" s="12">
        <v>0</v>
      </c>
      <c r="CP59" s="12">
        <v>0</v>
      </c>
      <c r="CQ59" s="12">
        <v>0</v>
      </c>
      <c r="CR59" s="12">
        <v>0</v>
      </c>
      <c r="CS59" s="13"/>
      <c r="CT59" s="12">
        <v>0</v>
      </c>
      <c r="CU59" s="12">
        <v>0</v>
      </c>
      <c r="CV59" s="12">
        <v>0</v>
      </c>
      <c r="CW59" s="12">
        <v>0</v>
      </c>
      <c r="CX59" s="13"/>
      <c r="CY59" s="12">
        <v>0</v>
      </c>
      <c r="CZ59" s="12">
        <v>0</v>
      </c>
      <c r="DA59" s="12">
        <v>0</v>
      </c>
      <c r="DB59" s="12">
        <v>0</v>
      </c>
      <c r="DC59" s="13"/>
      <c r="DD59" s="12">
        <v>0</v>
      </c>
      <c r="DE59" s="12">
        <v>0</v>
      </c>
      <c r="DF59" s="12">
        <v>0</v>
      </c>
      <c r="DG59" s="12">
        <v>0</v>
      </c>
      <c r="DH59" s="13"/>
      <c r="DI59" s="12">
        <v>0</v>
      </c>
      <c r="DJ59" s="12">
        <v>0</v>
      </c>
      <c r="DK59" s="12">
        <v>0</v>
      </c>
      <c r="DL59" s="12">
        <v>0</v>
      </c>
      <c r="DM59" s="13"/>
      <c r="DN59" s="12">
        <v>0</v>
      </c>
      <c r="DO59" s="12">
        <v>0</v>
      </c>
      <c r="DP59" s="12">
        <v>0</v>
      </c>
      <c r="DQ59" s="12">
        <v>0</v>
      </c>
      <c r="DR59" s="13"/>
      <c r="DS59" s="12">
        <v>0</v>
      </c>
      <c r="DT59" s="12">
        <v>0</v>
      </c>
      <c r="DU59" s="12">
        <v>0</v>
      </c>
      <c r="DV59" s="12">
        <v>0</v>
      </c>
      <c r="DW59" s="13"/>
      <c r="DX59" s="12">
        <v>0</v>
      </c>
      <c r="DY59" s="12">
        <v>15000</v>
      </c>
      <c r="DZ59" s="12">
        <v>0</v>
      </c>
      <c r="EA59" s="12">
        <v>15000</v>
      </c>
      <c r="EB59" s="13"/>
      <c r="EC59" s="12">
        <v>0</v>
      </c>
      <c r="ED59" s="12">
        <v>0</v>
      </c>
      <c r="EE59" s="12">
        <v>0</v>
      </c>
      <c r="EF59" s="12">
        <v>0</v>
      </c>
      <c r="EG59" s="13"/>
      <c r="EH59" s="12">
        <v>0</v>
      </c>
      <c r="EI59" s="12">
        <v>0</v>
      </c>
      <c r="EJ59" s="12">
        <v>0</v>
      </c>
      <c r="EK59" s="12">
        <v>0</v>
      </c>
      <c r="EL59" s="13"/>
      <c r="EM59" s="12">
        <v>0</v>
      </c>
      <c r="EN59" s="12">
        <v>0</v>
      </c>
      <c r="EO59" s="12">
        <v>0</v>
      </c>
      <c r="EP59" s="12">
        <v>0</v>
      </c>
      <c r="EQ59" s="13"/>
      <c r="ER59" s="12">
        <v>0</v>
      </c>
      <c r="ES59" s="12">
        <v>0</v>
      </c>
      <c r="ET59" s="12">
        <v>0</v>
      </c>
      <c r="EU59" s="12">
        <v>0</v>
      </c>
      <c r="EV59" s="13"/>
      <c r="EW59" s="12">
        <v>0</v>
      </c>
      <c r="EX59" s="12">
        <v>0</v>
      </c>
      <c r="EY59" s="12">
        <v>0</v>
      </c>
      <c r="EZ59" s="12">
        <v>0</v>
      </c>
      <c r="FA59" s="13"/>
      <c r="FB59" s="12">
        <v>0</v>
      </c>
      <c r="FC59" s="12">
        <v>0</v>
      </c>
      <c r="FD59" s="12">
        <v>0</v>
      </c>
      <c r="FE59" s="12">
        <v>0</v>
      </c>
      <c r="FF59" s="13"/>
      <c r="FG59" s="12">
        <v>0</v>
      </c>
      <c r="FH59" s="12">
        <v>0</v>
      </c>
      <c r="FI59" s="12">
        <v>0</v>
      </c>
      <c r="FJ59" s="12">
        <v>0</v>
      </c>
      <c r="FK59" s="13"/>
      <c r="FL59" s="12">
        <v>0</v>
      </c>
      <c r="FM59" s="12">
        <v>0</v>
      </c>
      <c r="FN59" s="12">
        <v>0</v>
      </c>
      <c r="FO59" s="12">
        <v>0</v>
      </c>
      <c r="FP59" s="13"/>
      <c r="FQ59" s="12">
        <v>0</v>
      </c>
      <c r="FR59" s="12">
        <v>0</v>
      </c>
      <c r="FS59" s="12">
        <v>0</v>
      </c>
      <c r="FT59" s="12">
        <v>0</v>
      </c>
      <c r="FU59" s="13"/>
      <c r="FV59" s="12">
        <v>0</v>
      </c>
      <c r="FW59" s="12">
        <v>0</v>
      </c>
      <c r="FX59" s="12">
        <v>0</v>
      </c>
      <c r="FY59" s="12">
        <v>0</v>
      </c>
      <c r="FZ59" s="13"/>
      <c r="GA59" s="12">
        <v>0</v>
      </c>
      <c r="GB59" s="12">
        <v>0</v>
      </c>
      <c r="GC59" s="12">
        <v>0</v>
      </c>
      <c r="GD59" s="12">
        <v>0</v>
      </c>
      <c r="GE59" s="13"/>
      <c r="GF59" s="12">
        <v>0</v>
      </c>
      <c r="GG59" s="12">
        <v>0</v>
      </c>
      <c r="GH59" s="12">
        <v>0</v>
      </c>
      <c r="GI59" s="12">
        <v>0</v>
      </c>
      <c r="GJ59" s="13"/>
      <c r="GK59" s="12">
        <v>0</v>
      </c>
      <c r="GL59" s="12">
        <v>0</v>
      </c>
      <c r="GM59" s="12">
        <v>0</v>
      </c>
      <c r="GN59" s="12">
        <v>0</v>
      </c>
      <c r="GO59" s="13"/>
      <c r="GP59" s="12">
        <v>0</v>
      </c>
      <c r="GQ59" s="12">
        <v>0</v>
      </c>
      <c r="GR59" s="12">
        <v>0</v>
      </c>
      <c r="GS59" s="12">
        <v>0</v>
      </c>
      <c r="GT59" s="13"/>
      <c r="GU59" s="12">
        <v>0</v>
      </c>
      <c r="GV59" s="12">
        <v>0</v>
      </c>
      <c r="GW59" s="12">
        <v>0</v>
      </c>
      <c r="GX59" s="12">
        <v>0</v>
      </c>
      <c r="GY59" s="13"/>
      <c r="GZ59" s="12">
        <v>0</v>
      </c>
      <c r="HA59" s="12">
        <v>0</v>
      </c>
      <c r="HB59" s="12">
        <v>0</v>
      </c>
      <c r="HC59" s="12">
        <v>0</v>
      </c>
      <c r="HD59" s="13"/>
      <c r="HE59" s="12">
        <v>0</v>
      </c>
      <c r="HF59" s="12">
        <v>0</v>
      </c>
      <c r="HG59" s="12">
        <v>0</v>
      </c>
      <c r="HH59" s="12">
        <v>0</v>
      </c>
      <c r="HI59" s="13"/>
      <c r="HJ59" s="12">
        <v>0</v>
      </c>
      <c r="HK59" s="12">
        <v>0</v>
      </c>
      <c r="HL59" s="12">
        <v>0</v>
      </c>
      <c r="HM59" s="12">
        <v>0</v>
      </c>
      <c r="HN59" s="13"/>
      <c r="HO59" s="12">
        <v>0</v>
      </c>
      <c r="HP59" s="12">
        <v>0</v>
      </c>
      <c r="HQ59" s="12">
        <v>0</v>
      </c>
      <c r="HR59" s="12">
        <v>0</v>
      </c>
      <c r="HS59" s="13"/>
      <c r="HT59" s="12">
        <v>0</v>
      </c>
      <c r="HU59" s="12">
        <v>35000</v>
      </c>
      <c r="HV59" s="12">
        <v>0</v>
      </c>
      <c r="HW59" s="12">
        <v>35000</v>
      </c>
      <c r="HX59" s="13"/>
      <c r="HY59" s="12">
        <v>0</v>
      </c>
      <c r="HZ59" s="12">
        <v>0</v>
      </c>
      <c r="IA59" s="12">
        <v>0</v>
      </c>
      <c r="IB59" s="12">
        <v>0</v>
      </c>
      <c r="IC59" s="13"/>
      <c r="ID59" s="12">
        <v>0</v>
      </c>
      <c r="IE59" s="12">
        <v>0</v>
      </c>
      <c r="IF59" s="12">
        <v>0</v>
      </c>
      <c r="IG59" s="12">
        <v>0</v>
      </c>
      <c r="IH59" s="13"/>
      <c r="II59" s="12">
        <v>0</v>
      </c>
      <c r="IJ59" s="12">
        <v>0</v>
      </c>
      <c r="IK59" s="12">
        <v>0</v>
      </c>
      <c r="IL59" s="12">
        <v>0</v>
      </c>
      <c r="IM59" s="13"/>
      <c r="IN59" s="12">
        <v>0</v>
      </c>
      <c r="IO59" s="12">
        <v>0</v>
      </c>
      <c r="IP59" s="12">
        <v>0</v>
      </c>
      <c r="IQ59" s="12">
        <v>0</v>
      </c>
      <c r="IR59" s="13"/>
      <c r="IS59" s="12">
        <v>0</v>
      </c>
      <c r="IT59" s="12">
        <v>0</v>
      </c>
      <c r="IU59" s="12">
        <v>0</v>
      </c>
      <c r="IV59" s="12">
        <v>0</v>
      </c>
      <c r="IW59" s="13"/>
      <c r="IX59" s="12"/>
      <c r="IY59" s="12">
        <v>0</v>
      </c>
      <c r="IZ59" s="12">
        <v>0</v>
      </c>
      <c r="JA59" s="12">
        <v>0</v>
      </c>
      <c r="JB59" s="13"/>
      <c r="JC59" s="12">
        <v>0</v>
      </c>
      <c r="JD59" s="12">
        <v>0</v>
      </c>
      <c r="JE59" s="12">
        <v>0</v>
      </c>
      <c r="JF59" s="12">
        <v>0</v>
      </c>
      <c r="JG59" s="13"/>
      <c r="JH59" s="12"/>
      <c r="JI59" s="12">
        <v>0</v>
      </c>
      <c r="JJ59" s="12">
        <v>0</v>
      </c>
      <c r="JK59" s="12">
        <v>0</v>
      </c>
      <c r="JL59" s="13"/>
      <c r="JM59" s="12"/>
      <c r="JN59" s="12">
        <v>0</v>
      </c>
      <c r="JO59" s="12">
        <v>0</v>
      </c>
      <c r="JP59" s="12">
        <v>0</v>
      </c>
      <c r="JQ59" s="13"/>
      <c r="JR59" s="12"/>
      <c r="JS59" s="12">
        <v>349160</v>
      </c>
      <c r="JT59" s="12">
        <v>0</v>
      </c>
      <c r="JU59" s="12">
        <v>349160</v>
      </c>
      <c r="JV59" s="13"/>
      <c r="JW59" s="12"/>
      <c r="JX59" s="12">
        <v>0</v>
      </c>
      <c r="JY59" s="12">
        <v>0</v>
      </c>
      <c r="JZ59" s="12">
        <v>0</v>
      </c>
      <c r="KA59" s="13"/>
      <c r="KB59" s="12">
        <v>562.20000000000005</v>
      </c>
      <c r="KC59" s="12">
        <v>112440.00000000001</v>
      </c>
      <c r="KD59" s="12">
        <v>0</v>
      </c>
      <c r="KE59" s="12">
        <v>112440.00000000001</v>
      </c>
      <c r="KF59" s="13"/>
      <c r="KG59" s="12">
        <v>0</v>
      </c>
      <c r="KH59" s="12">
        <v>0</v>
      </c>
      <c r="KI59" s="12">
        <v>0</v>
      </c>
      <c r="KJ59" s="12">
        <v>0</v>
      </c>
      <c r="KK59" s="13"/>
      <c r="KL59" s="12">
        <v>0</v>
      </c>
      <c r="KM59" s="12">
        <v>0</v>
      </c>
      <c r="KN59" s="12">
        <v>0</v>
      </c>
      <c r="KO59" s="12">
        <v>0</v>
      </c>
      <c r="KP59" s="13"/>
      <c r="KQ59" s="12">
        <v>0</v>
      </c>
      <c r="KR59" s="12">
        <v>0</v>
      </c>
      <c r="KS59" s="12">
        <v>0</v>
      </c>
      <c r="KT59" s="12">
        <v>0</v>
      </c>
      <c r="KU59" s="13"/>
      <c r="KV59" s="12">
        <v>0</v>
      </c>
      <c r="KW59" s="89">
        <v>0</v>
      </c>
      <c r="KX59" s="12">
        <v>0</v>
      </c>
      <c r="KY59" s="12">
        <v>0</v>
      </c>
      <c r="KZ59" s="13"/>
      <c r="LA59" s="12">
        <v>0</v>
      </c>
      <c r="LB59" s="12">
        <v>0</v>
      </c>
      <c r="LC59" s="12">
        <v>0</v>
      </c>
      <c r="LD59" s="12">
        <v>0</v>
      </c>
      <c r="LE59" s="13"/>
      <c r="LF59" s="12">
        <v>0</v>
      </c>
      <c r="LG59" s="12">
        <v>0</v>
      </c>
      <c r="LH59" s="12">
        <v>0</v>
      </c>
      <c r="LI59" s="12">
        <v>0</v>
      </c>
      <c r="LJ59" s="13"/>
      <c r="LK59" s="12">
        <v>0</v>
      </c>
      <c r="LL59" s="12">
        <v>0</v>
      </c>
      <c r="LM59" s="12">
        <v>0</v>
      </c>
      <c r="LN59" s="12">
        <v>0</v>
      </c>
      <c r="LO59" s="13"/>
      <c r="LP59" s="12">
        <v>0</v>
      </c>
      <c r="LQ59" s="12">
        <v>0</v>
      </c>
      <c r="LR59" s="12">
        <v>0</v>
      </c>
      <c r="LS59" s="12">
        <v>0</v>
      </c>
      <c r="LT59" s="13"/>
      <c r="LU59" s="12">
        <v>0</v>
      </c>
      <c r="LV59" s="12">
        <v>0</v>
      </c>
      <c r="LW59" s="12">
        <v>0</v>
      </c>
      <c r="LX59" s="12">
        <v>0</v>
      </c>
      <c r="LY59" s="13"/>
      <c r="LZ59" s="12">
        <v>0</v>
      </c>
      <c r="MA59" s="12">
        <v>0</v>
      </c>
      <c r="MB59" s="12">
        <v>0</v>
      </c>
      <c r="MC59" s="12">
        <v>0</v>
      </c>
      <c r="MD59" s="13"/>
      <c r="ME59" s="12">
        <v>0</v>
      </c>
      <c r="MF59" s="12">
        <v>0</v>
      </c>
      <c r="MG59" s="12">
        <v>0</v>
      </c>
      <c r="MH59" s="12">
        <v>0</v>
      </c>
      <c r="MI59" s="13"/>
      <c r="MJ59" s="12">
        <v>0</v>
      </c>
      <c r="MK59" s="12">
        <v>0</v>
      </c>
      <c r="ML59" s="12">
        <v>0</v>
      </c>
      <c r="MM59" s="12">
        <v>0</v>
      </c>
      <c r="MN59" s="13"/>
      <c r="MO59" s="12">
        <v>0</v>
      </c>
      <c r="MP59" s="12">
        <v>0</v>
      </c>
      <c r="MQ59" s="12">
        <v>0</v>
      </c>
      <c r="MR59" s="12">
        <v>0</v>
      </c>
      <c r="MS59" s="13"/>
      <c r="MT59" s="12">
        <v>0</v>
      </c>
      <c r="MU59" s="12">
        <v>0</v>
      </c>
      <c r="MV59" s="12">
        <v>0</v>
      </c>
      <c r="MW59" s="12">
        <v>0</v>
      </c>
      <c r="MX59" s="13"/>
      <c r="MY59" s="12">
        <v>20</v>
      </c>
      <c r="MZ59" s="12">
        <v>50000</v>
      </c>
      <c r="NA59" s="12">
        <v>0</v>
      </c>
      <c r="NB59" s="12">
        <v>50000</v>
      </c>
      <c r="NC59" s="13"/>
      <c r="ND59" s="12">
        <v>0</v>
      </c>
      <c r="NE59" s="12">
        <v>0</v>
      </c>
      <c r="NF59" s="12">
        <v>0</v>
      </c>
      <c r="NG59" s="12">
        <v>0</v>
      </c>
      <c r="NH59" s="13"/>
      <c r="NI59" s="12">
        <v>0</v>
      </c>
      <c r="NJ59" s="12">
        <v>0</v>
      </c>
      <c r="NK59" s="12">
        <v>0</v>
      </c>
      <c r="NL59" s="12">
        <v>0</v>
      </c>
      <c r="NM59" s="13"/>
      <c r="NN59" s="12">
        <v>0</v>
      </c>
      <c r="NO59" s="12">
        <v>0</v>
      </c>
      <c r="NP59" s="12">
        <v>0</v>
      </c>
      <c r="NQ59" s="12">
        <v>0</v>
      </c>
      <c r="NR59" s="13"/>
      <c r="NS59" s="12">
        <v>0</v>
      </c>
      <c r="NT59" s="12">
        <v>0</v>
      </c>
      <c r="NU59" s="12">
        <v>0</v>
      </c>
      <c r="NV59" s="12">
        <v>0</v>
      </c>
      <c r="NW59" s="13"/>
      <c r="NX59" s="12">
        <v>0</v>
      </c>
      <c r="NY59" s="12">
        <v>0</v>
      </c>
      <c r="NZ59" s="12">
        <v>0</v>
      </c>
      <c r="OA59" s="12">
        <v>0</v>
      </c>
      <c r="OB59" s="13"/>
      <c r="OC59" s="12">
        <v>0</v>
      </c>
      <c r="OD59" s="12">
        <v>0</v>
      </c>
      <c r="OE59" s="12">
        <v>0</v>
      </c>
      <c r="OF59" s="12">
        <v>0</v>
      </c>
      <c r="OG59" s="13"/>
      <c r="OH59" s="12">
        <v>0</v>
      </c>
      <c r="OI59" s="12">
        <v>0</v>
      </c>
      <c r="OJ59" s="12">
        <v>0</v>
      </c>
      <c r="OK59" s="12">
        <v>0</v>
      </c>
      <c r="OL59" s="13"/>
      <c r="OM59" s="12">
        <v>0</v>
      </c>
      <c r="ON59" s="12">
        <v>0</v>
      </c>
      <c r="OO59" s="12">
        <v>0</v>
      </c>
      <c r="OP59" s="12">
        <v>0</v>
      </c>
      <c r="OQ59" s="13"/>
      <c r="OR59" s="12">
        <v>0</v>
      </c>
      <c r="OS59" s="12">
        <v>0</v>
      </c>
      <c r="OT59" s="12">
        <v>0</v>
      </c>
      <c r="OU59" s="12">
        <v>0</v>
      </c>
      <c r="OV59" s="13"/>
      <c r="OW59" s="12">
        <v>0</v>
      </c>
      <c r="OX59" s="12">
        <v>0</v>
      </c>
      <c r="OY59" s="12">
        <v>0</v>
      </c>
      <c r="OZ59" s="12">
        <v>0</v>
      </c>
      <c r="PA59" s="13"/>
      <c r="PB59" s="12">
        <v>0</v>
      </c>
      <c r="PC59" s="12">
        <v>0</v>
      </c>
      <c r="PD59" s="12">
        <v>0</v>
      </c>
      <c r="PE59" s="12">
        <v>0</v>
      </c>
      <c r="PF59" s="13"/>
      <c r="PG59" s="12">
        <v>0</v>
      </c>
      <c r="PH59" s="12">
        <v>0</v>
      </c>
      <c r="PI59" s="12">
        <v>0</v>
      </c>
      <c r="PJ59" s="12">
        <v>0</v>
      </c>
      <c r="PK59" s="13"/>
      <c r="PL59" s="12">
        <v>0</v>
      </c>
      <c r="PM59" s="12">
        <v>0</v>
      </c>
      <c r="PN59" s="12">
        <v>0</v>
      </c>
      <c r="PO59" s="12">
        <v>0</v>
      </c>
      <c r="PP59" s="13"/>
      <c r="PQ59" s="12">
        <v>0</v>
      </c>
      <c r="PR59" s="12">
        <v>0</v>
      </c>
      <c r="PS59" s="12">
        <v>0</v>
      </c>
      <c r="PT59" s="12">
        <v>0</v>
      </c>
      <c r="PU59" s="13"/>
      <c r="PV59" s="12">
        <v>0</v>
      </c>
      <c r="PW59" s="12">
        <v>0</v>
      </c>
      <c r="PX59" s="12">
        <v>0</v>
      </c>
      <c r="PY59" s="12">
        <v>0</v>
      </c>
      <c r="PZ59" s="13"/>
      <c r="QA59" s="12">
        <v>0</v>
      </c>
      <c r="QB59" s="12">
        <v>0</v>
      </c>
      <c r="QC59" s="12">
        <v>0</v>
      </c>
      <c r="QD59" s="12">
        <v>0</v>
      </c>
      <c r="QE59" s="13"/>
      <c r="QF59" s="12">
        <v>0</v>
      </c>
      <c r="QG59" s="12">
        <v>0</v>
      </c>
      <c r="QH59" s="12">
        <v>0</v>
      </c>
      <c r="QI59" s="12">
        <v>0</v>
      </c>
      <c r="QJ59" s="13"/>
      <c r="QK59" s="12">
        <v>0</v>
      </c>
      <c r="QL59" s="12">
        <v>0</v>
      </c>
      <c r="QM59" s="12">
        <v>0</v>
      </c>
      <c r="QN59" s="12">
        <v>0</v>
      </c>
      <c r="QO59" s="13"/>
      <c r="QP59" s="12">
        <v>0</v>
      </c>
      <c r="QQ59" s="12">
        <v>0</v>
      </c>
      <c r="QR59" s="12">
        <v>0</v>
      </c>
      <c r="QS59" s="12">
        <v>0</v>
      </c>
      <c r="QT59" s="13"/>
      <c r="QU59" s="12">
        <v>0</v>
      </c>
      <c r="QV59" s="12">
        <v>0</v>
      </c>
      <c r="QW59" s="12">
        <v>0</v>
      </c>
      <c r="QX59" s="12">
        <v>0</v>
      </c>
      <c r="QY59" s="13"/>
      <c r="QZ59" s="12">
        <v>0</v>
      </c>
      <c r="RA59" s="12">
        <v>0</v>
      </c>
      <c r="RB59" s="12">
        <v>0</v>
      </c>
      <c r="RC59" s="12">
        <v>0</v>
      </c>
      <c r="RD59" s="13"/>
      <c r="RE59" s="12">
        <v>1</v>
      </c>
      <c r="RF59" s="12">
        <v>20000</v>
      </c>
      <c r="RG59" s="12">
        <v>0</v>
      </c>
      <c r="RH59" s="12">
        <v>20000</v>
      </c>
      <c r="RI59" s="13"/>
      <c r="RJ59" s="12">
        <v>0</v>
      </c>
      <c r="RK59" s="12">
        <v>0</v>
      </c>
      <c r="RL59" s="12">
        <v>0</v>
      </c>
      <c r="RM59" s="12">
        <v>0</v>
      </c>
      <c r="RN59" s="13"/>
      <c r="RO59" s="12">
        <v>0</v>
      </c>
      <c r="RP59" s="12">
        <v>10000</v>
      </c>
      <c r="RQ59" s="12">
        <v>0</v>
      </c>
      <c r="RR59" s="12">
        <v>10000</v>
      </c>
      <c r="RS59" s="13"/>
      <c r="RT59" s="12">
        <v>0</v>
      </c>
      <c r="RU59" s="12">
        <v>0</v>
      </c>
      <c r="RV59" s="12">
        <v>0</v>
      </c>
      <c r="RW59" s="12">
        <v>0</v>
      </c>
      <c r="RX59" s="13"/>
      <c r="RY59" s="12">
        <v>0</v>
      </c>
      <c r="RZ59" s="12">
        <v>0</v>
      </c>
      <c r="SA59" s="12">
        <v>0</v>
      </c>
      <c r="SB59" s="12">
        <v>0</v>
      </c>
      <c r="SC59" s="13"/>
      <c r="SD59" s="12">
        <v>0</v>
      </c>
      <c r="SE59" s="12">
        <v>0</v>
      </c>
      <c r="SF59" s="12">
        <v>0</v>
      </c>
      <c r="SG59" s="12">
        <v>0</v>
      </c>
      <c r="SH59" s="13"/>
      <c r="SI59" s="12">
        <v>0</v>
      </c>
      <c r="SJ59" s="12">
        <v>0</v>
      </c>
      <c r="SK59" s="12">
        <v>0</v>
      </c>
      <c r="SL59" s="12">
        <v>0</v>
      </c>
      <c r="SM59" s="13"/>
      <c r="SN59" s="12">
        <v>0</v>
      </c>
      <c r="SO59" s="12">
        <v>0</v>
      </c>
      <c r="SP59" s="12">
        <v>0</v>
      </c>
      <c r="SQ59" s="12">
        <v>0</v>
      </c>
      <c r="SR59" s="13"/>
      <c r="SS59" s="12">
        <v>0</v>
      </c>
      <c r="ST59" s="12">
        <v>0</v>
      </c>
      <c r="SU59" s="12">
        <v>0</v>
      </c>
      <c r="SV59" s="12">
        <v>0</v>
      </c>
      <c r="SW59" s="13"/>
      <c r="SX59" s="12">
        <v>0</v>
      </c>
      <c r="SY59" s="12">
        <v>0</v>
      </c>
      <c r="SZ59" s="12">
        <v>0</v>
      </c>
      <c r="TA59" s="12">
        <v>0</v>
      </c>
      <c r="TB59" s="13"/>
      <c r="TC59" s="12">
        <v>0</v>
      </c>
      <c r="TD59" s="12">
        <v>0</v>
      </c>
      <c r="TE59" s="12">
        <v>0</v>
      </c>
      <c r="TF59" s="12">
        <v>0</v>
      </c>
      <c r="TG59" s="13"/>
      <c r="TH59" s="12">
        <v>0</v>
      </c>
      <c r="TI59" s="12">
        <v>0</v>
      </c>
      <c r="TJ59" s="12">
        <v>0</v>
      </c>
      <c r="TK59" s="12">
        <v>0</v>
      </c>
      <c r="TL59" s="13"/>
      <c r="TM59" s="12">
        <v>0</v>
      </c>
      <c r="TN59" s="12">
        <v>0</v>
      </c>
      <c r="TO59" s="12">
        <v>0</v>
      </c>
      <c r="TP59" s="12">
        <v>0</v>
      </c>
      <c r="TQ59" s="13"/>
      <c r="TR59" s="12">
        <v>0</v>
      </c>
      <c r="TS59" s="12">
        <v>0</v>
      </c>
      <c r="TT59" s="12">
        <v>0</v>
      </c>
      <c r="TU59" s="12">
        <v>0</v>
      </c>
      <c r="TV59" s="13"/>
      <c r="TW59" s="12">
        <v>0</v>
      </c>
      <c r="TX59" s="12">
        <v>0</v>
      </c>
      <c r="TY59" s="12">
        <v>0</v>
      </c>
      <c r="TZ59" s="12">
        <v>0</v>
      </c>
      <c r="UA59" s="13"/>
      <c r="UB59" s="12">
        <v>1</v>
      </c>
      <c r="UC59" s="12">
        <v>134042.5</v>
      </c>
      <c r="UD59" s="12">
        <v>0</v>
      </c>
      <c r="UE59" s="12">
        <v>134042.5</v>
      </c>
      <c r="UF59" s="13"/>
      <c r="UG59" s="12">
        <v>0</v>
      </c>
      <c r="UH59" s="12">
        <v>0</v>
      </c>
      <c r="UI59" s="12">
        <v>0</v>
      </c>
      <c r="UJ59" s="12">
        <v>0</v>
      </c>
      <c r="UK59" s="13"/>
      <c r="UL59" s="12">
        <v>0</v>
      </c>
      <c r="UM59" s="12">
        <v>0</v>
      </c>
      <c r="UN59" s="12">
        <v>0</v>
      </c>
      <c r="UO59" s="12">
        <v>0</v>
      </c>
      <c r="UP59" s="13"/>
      <c r="UQ59" s="12">
        <v>0</v>
      </c>
      <c r="UR59" s="12">
        <v>0</v>
      </c>
      <c r="US59" s="12">
        <v>0</v>
      </c>
      <c r="UT59" s="12">
        <v>0</v>
      </c>
      <c r="UU59" s="13"/>
      <c r="UV59" s="12">
        <v>0</v>
      </c>
      <c r="UW59" s="12">
        <v>0</v>
      </c>
      <c r="UX59" s="12">
        <v>0</v>
      </c>
      <c r="UY59" s="12">
        <v>0</v>
      </c>
      <c r="UZ59" s="13"/>
      <c r="VA59" s="12">
        <v>0</v>
      </c>
      <c r="VB59" s="12">
        <v>0</v>
      </c>
      <c r="VC59" s="12">
        <v>0</v>
      </c>
      <c r="VD59" s="12">
        <v>0</v>
      </c>
      <c r="VE59" s="13"/>
      <c r="VF59" s="12">
        <v>0</v>
      </c>
      <c r="VG59" s="12">
        <v>0</v>
      </c>
      <c r="VH59" s="12">
        <v>0</v>
      </c>
      <c r="VI59" s="12">
        <v>0</v>
      </c>
      <c r="VJ59" s="13"/>
      <c r="VK59" s="12">
        <v>0</v>
      </c>
      <c r="VL59" s="12">
        <v>789642.5</v>
      </c>
      <c r="VM59" s="12">
        <v>0</v>
      </c>
      <c r="VN59" s="12">
        <v>789642.5</v>
      </c>
      <c r="VO59" s="13"/>
    </row>
    <row r="60" spans="1:587" ht="16.5" hidden="1">
      <c r="A60" s="10">
        <v>54</v>
      </c>
      <c r="B60" s="14" t="s">
        <v>77</v>
      </c>
      <c r="C60" s="12">
        <v>0</v>
      </c>
      <c r="D60" s="12">
        <v>0</v>
      </c>
      <c r="E60" s="12">
        <v>0</v>
      </c>
      <c r="F60" s="12">
        <v>0</v>
      </c>
      <c r="G60" s="13"/>
      <c r="H60" s="12">
        <v>0</v>
      </c>
      <c r="I60" s="12">
        <v>0</v>
      </c>
      <c r="J60" s="12">
        <v>0</v>
      </c>
      <c r="K60" s="12">
        <v>0</v>
      </c>
      <c r="L60" s="13"/>
      <c r="M60" s="12">
        <v>0</v>
      </c>
      <c r="N60" s="12">
        <v>0</v>
      </c>
      <c r="O60" s="12">
        <v>0</v>
      </c>
      <c r="P60" s="12">
        <v>0</v>
      </c>
      <c r="Q60" s="13"/>
      <c r="R60" s="12">
        <v>0</v>
      </c>
      <c r="S60" s="12">
        <v>0</v>
      </c>
      <c r="T60" s="12">
        <v>0</v>
      </c>
      <c r="U60" s="12">
        <v>0</v>
      </c>
      <c r="V60" s="13"/>
      <c r="W60" s="12">
        <v>0</v>
      </c>
      <c r="X60" s="12">
        <v>0</v>
      </c>
      <c r="Y60" s="12">
        <v>0</v>
      </c>
      <c r="Z60" s="12">
        <v>0</v>
      </c>
      <c r="AA60" s="13"/>
      <c r="AB60" s="12">
        <v>0</v>
      </c>
      <c r="AC60" s="12">
        <v>0</v>
      </c>
      <c r="AD60" s="12">
        <v>0</v>
      </c>
      <c r="AE60" s="12">
        <v>0</v>
      </c>
      <c r="AF60" s="13"/>
      <c r="AG60" s="12">
        <v>0</v>
      </c>
      <c r="AH60" s="12">
        <v>0</v>
      </c>
      <c r="AI60" s="12">
        <v>0</v>
      </c>
      <c r="AJ60" s="12">
        <v>0</v>
      </c>
      <c r="AK60" s="13"/>
      <c r="AL60" s="12">
        <v>0</v>
      </c>
      <c r="AM60" s="12">
        <v>0</v>
      </c>
      <c r="AN60" s="12">
        <v>0</v>
      </c>
      <c r="AO60" s="12">
        <v>0</v>
      </c>
      <c r="AP60" s="13"/>
      <c r="AQ60" s="12">
        <v>0</v>
      </c>
      <c r="AR60" s="12">
        <v>0</v>
      </c>
      <c r="AS60" s="12">
        <v>0</v>
      </c>
      <c r="AT60" s="12">
        <v>0</v>
      </c>
      <c r="AU60" s="13"/>
      <c r="AV60" s="12">
        <v>0</v>
      </c>
      <c r="AW60" s="12">
        <v>0</v>
      </c>
      <c r="AX60" s="12">
        <v>0</v>
      </c>
      <c r="AY60" s="12">
        <v>0</v>
      </c>
      <c r="AZ60" s="13"/>
      <c r="BA60" s="12">
        <v>0</v>
      </c>
      <c r="BB60" s="12">
        <v>0</v>
      </c>
      <c r="BC60" s="12">
        <v>0</v>
      </c>
      <c r="BD60" s="12">
        <v>0</v>
      </c>
      <c r="BE60" s="13"/>
      <c r="BF60" s="12">
        <v>0</v>
      </c>
      <c r="BG60" s="12">
        <v>0</v>
      </c>
      <c r="BH60" s="12">
        <v>0</v>
      </c>
      <c r="BI60" s="12">
        <v>0</v>
      </c>
      <c r="BJ60" s="13"/>
      <c r="BK60" s="12">
        <v>0</v>
      </c>
      <c r="BL60" s="12">
        <v>0</v>
      </c>
      <c r="BM60" s="12">
        <v>0</v>
      </c>
      <c r="BN60" s="12">
        <v>0</v>
      </c>
      <c r="BO60" s="13"/>
      <c r="BP60" s="12">
        <v>0</v>
      </c>
      <c r="BQ60" s="12">
        <v>0</v>
      </c>
      <c r="BR60" s="12">
        <v>0</v>
      </c>
      <c r="BS60" s="12">
        <v>0</v>
      </c>
      <c r="BT60" s="13"/>
      <c r="BU60" s="12">
        <v>0</v>
      </c>
      <c r="BV60" s="12">
        <v>0</v>
      </c>
      <c r="BW60" s="12">
        <v>0</v>
      </c>
      <c r="BX60" s="12">
        <v>0</v>
      </c>
      <c r="BY60" s="13"/>
      <c r="BZ60" s="12">
        <v>0</v>
      </c>
      <c r="CA60" s="12">
        <v>0</v>
      </c>
      <c r="CB60" s="12">
        <v>0</v>
      </c>
      <c r="CC60" s="12">
        <v>0</v>
      </c>
      <c r="CD60" s="13"/>
      <c r="CE60" s="12">
        <v>0</v>
      </c>
      <c r="CF60" s="12">
        <v>0</v>
      </c>
      <c r="CG60" s="12">
        <v>0</v>
      </c>
      <c r="CH60" s="12">
        <v>0</v>
      </c>
      <c r="CI60" s="13"/>
      <c r="CJ60" s="12">
        <v>0</v>
      </c>
      <c r="CK60" s="12">
        <v>0</v>
      </c>
      <c r="CL60" s="12">
        <v>0</v>
      </c>
      <c r="CM60" s="12">
        <v>0</v>
      </c>
      <c r="CN60" s="13"/>
      <c r="CO60" s="12">
        <v>0</v>
      </c>
      <c r="CP60" s="12">
        <v>0</v>
      </c>
      <c r="CQ60" s="12">
        <v>0</v>
      </c>
      <c r="CR60" s="12">
        <v>0</v>
      </c>
      <c r="CS60" s="13"/>
      <c r="CT60" s="12">
        <v>0</v>
      </c>
      <c r="CU60" s="12">
        <v>0</v>
      </c>
      <c r="CV60" s="12">
        <v>0</v>
      </c>
      <c r="CW60" s="12">
        <v>0</v>
      </c>
      <c r="CX60" s="13"/>
      <c r="CY60" s="12">
        <v>0</v>
      </c>
      <c r="CZ60" s="12">
        <v>0</v>
      </c>
      <c r="DA60" s="12">
        <v>0</v>
      </c>
      <c r="DB60" s="12">
        <v>0</v>
      </c>
      <c r="DC60" s="13"/>
      <c r="DD60" s="12">
        <v>0</v>
      </c>
      <c r="DE60" s="12">
        <v>0</v>
      </c>
      <c r="DF60" s="12">
        <v>0</v>
      </c>
      <c r="DG60" s="12">
        <v>0</v>
      </c>
      <c r="DH60" s="13"/>
      <c r="DI60" s="12">
        <v>0</v>
      </c>
      <c r="DJ60" s="12">
        <v>0</v>
      </c>
      <c r="DK60" s="12">
        <v>0</v>
      </c>
      <c r="DL60" s="12">
        <v>0</v>
      </c>
      <c r="DM60" s="13"/>
      <c r="DN60" s="12">
        <v>0</v>
      </c>
      <c r="DO60" s="12">
        <v>0</v>
      </c>
      <c r="DP60" s="12">
        <v>0</v>
      </c>
      <c r="DQ60" s="12">
        <v>0</v>
      </c>
      <c r="DR60" s="13"/>
      <c r="DS60" s="12">
        <v>0</v>
      </c>
      <c r="DT60" s="12">
        <v>0</v>
      </c>
      <c r="DU60" s="12">
        <v>0</v>
      </c>
      <c r="DV60" s="12">
        <v>0</v>
      </c>
      <c r="DW60" s="13"/>
      <c r="DX60" s="12">
        <v>0</v>
      </c>
      <c r="DY60" s="12">
        <v>0</v>
      </c>
      <c r="DZ60" s="12">
        <v>0</v>
      </c>
      <c r="EA60" s="12">
        <v>0</v>
      </c>
      <c r="EB60" s="13"/>
      <c r="EC60" s="12">
        <v>0</v>
      </c>
      <c r="ED60" s="12">
        <v>0</v>
      </c>
      <c r="EE60" s="12">
        <v>0</v>
      </c>
      <c r="EF60" s="12">
        <v>0</v>
      </c>
      <c r="EG60" s="13"/>
      <c r="EH60" s="12">
        <v>0</v>
      </c>
      <c r="EI60" s="12">
        <v>0</v>
      </c>
      <c r="EJ60" s="12">
        <v>0</v>
      </c>
      <c r="EK60" s="12">
        <v>0</v>
      </c>
      <c r="EL60" s="13"/>
      <c r="EM60" s="12">
        <v>0</v>
      </c>
      <c r="EN60" s="12">
        <v>0</v>
      </c>
      <c r="EO60" s="12">
        <v>0</v>
      </c>
      <c r="EP60" s="12">
        <v>0</v>
      </c>
      <c r="EQ60" s="13"/>
      <c r="ER60" s="12">
        <v>0</v>
      </c>
      <c r="ES60" s="12">
        <v>0</v>
      </c>
      <c r="ET60" s="12">
        <v>0</v>
      </c>
      <c r="EU60" s="12">
        <v>0</v>
      </c>
      <c r="EV60" s="13"/>
      <c r="EW60" s="12">
        <v>0</v>
      </c>
      <c r="EX60" s="12">
        <v>0</v>
      </c>
      <c r="EY60" s="12">
        <v>0</v>
      </c>
      <c r="EZ60" s="12">
        <v>0</v>
      </c>
      <c r="FA60" s="13"/>
      <c r="FB60" s="12">
        <v>0</v>
      </c>
      <c r="FC60" s="12">
        <v>0</v>
      </c>
      <c r="FD60" s="12">
        <v>0</v>
      </c>
      <c r="FE60" s="12">
        <v>0</v>
      </c>
      <c r="FF60" s="13"/>
      <c r="FG60" s="12">
        <v>0</v>
      </c>
      <c r="FH60" s="12">
        <v>0</v>
      </c>
      <c r="FI60" s="12">
        <v>0</v>
      </c>
      <c r="FJ60" s="12">
        <v>0</v>
      </c>
      <c r="FK60" s="13"/>
      <c r="FL60" s="12">
        <v>0</v>
      </c>
      <c r="FM60" s="12">
        <v>0</v>
      </c>
      <c r="FN60" s="12">
        <v>0</v>
      </c>
      <c r="FO60" s="12">
        <v>0</v>
      </c>
      <c r="FP60" s="13"/>
      <c r="FQ60" s="12">
        <v>0</v>
      </c>
      <c r="FR60" s="12">
        <v>0</v>
      </c>
      <c r="FS60" s="12">
        <v>0</v>
      </c>
      <c r="FT60" s="12">
        <v>0</v>
      </c>
      <c r="FU60" s="13"/>
      <c r="FV60" s="12">
        <v>0</v>
      </c>
      <c r="FW60" s="12">
        <v>0</v>
      </c>
      <c r="FX60" s="12">
        <v>0</v>
      </c>
      <c r="FY60" s="12">
        <v>0</v>
      </c>
      <c r="FZ60" s="13"/>
      <c r="GA60" s="12">
        <v>0</v>
      </c>
      <c r="GB60" s="12">
        <v>0</v>
      </c>
      <c r="GC60" s="12">
        <v>0</v>
      </c>
      <c r="GD60" s="12">
        <v>0</v>
      </c>
      <c r="GE60" s="13"/>
      <c r="GF60" s="12">
        <v>0</v>
      </c>
      <c r="GG60" s="12">
        <v>0</v>
      </c>
      <c r="GH60" s="12">
        <v>0</v>
      </c>
      <c r="GI60" s="12">
        <v>0</v>
      </c>
      <c r="GJ60" s="13"/>
      <c r="GK60" s="12">
        <v>0</v>
      </c>
      <c r="GL60" s="12">
        <v>0</v>
      </c>
      <c r="GM60" s="12">
        <v>0</v>
      </c>
      <c r="GN60" s="12">
        <v>0</v>
      </c>
      <c r="GO60" s="13"/>
      <c r="GP60" s="12">
        <v>0</v>
      </c>
      <c r="GQ60" s="12">
        <v>0</v>
      </c>
      <c r="GR60" s="12">
        <v>0</v>
      </c>
      <c r="GS60" s="12">
        <v>0</v>
      </c>
      <c r="GT60" s="13"/>
      <c r="GU60" s="12">
        <v>0</v>
      </c>
      <c r="GV60" s="12">
        <v>0</v>
      </c>
      <c r="GW60" s="12">
        <v>0</v>
      </c>
      <c r="GX60" s="12">
        <v>0</v>
      </c>
      <c r="GY60" s="13"/>
      <c r="GZ60" s="12">
        <v>0</v>
      </c>
      <c r="HA60" s="12">
        <v>0</v>
      </c>
      <c r="HB60" s="12">
        <v>0</v>
      </c>
      <c r="HC60" s="12">
        <v>0</v>
      </c>
      <c r="HD60" s="13"/>
      <c r="HE60" s="12">
        <v>0</v>
      </c>
      <c r="HF60" s="12">
        <v>0</v>
      </c>
      <c r="HG60" s="12">
        <v>0</v>
      </c>
      <c r="HH60" s="12">
        <v>0</v>
      </c>
      <c r="HI60" s="13"/>
      <c r="HJ60" s="12">
        <v>0</v>
      </c>
      <c r="HK60" s="12">
        <v>0</v>
      </c>
      <c r="HL60" s="12">
        <v>0</v>
      </c>
      <c r="HM60" s="12">
        <v>0</v>
      </c>
      <c r="HN60" s="13"/>
      <c r="HO60" s="12">
        <v>0</v>
      </c>
      <c r="HP60" s="12">
        <v>0</v>
      </c>
      <c r="HQ60" s="12">
        <v>0</v>
      </c>
      <c r="HR60" s="12">
        <v>0</v>
      </c>
      <c r="HS60" s="13"/>
      <c r="HT60" s="12">
        <v>0</v>
      </c>
      <c r="HU60" s="12">
        <v>15000</v>
      </c>
      <c r="HV60" s="12">
        <v>0</v>
      </c>
      <c r="HW60" s="12">
        <v>15000</v>
      </c>
      <c r="HX60" s="13"/>
      <c r="HY60" s="12">
        <v>0</v>
      </c>
      <c r="HZ60" s="12">
        <v>0</v>
      </c>
      <c r="IA60" s="12">
        <v>0</v>
      </c>
      <c r="IB60" s="12">
        <v>0</v>
      </c>
      <c r="IC60" s="13"/>
      <c r="ID60" s="12">
        <v>0</v>
      </c>
      <c r="IE60" s="12">
        <v>0</v>
      </c>
      <c r="IF60" s="12">
        <v>0</v>
      </c>
      <c r="IG60" s="12">
        <v>0</v>
      </c>
      <c r="IH60" s="13"/>
      <c r="II60" s="12">
        <v>0</v>
      </c>
      <c r="IJ60" s="12">
        <v>0</v>
      </c>
      <c r="IK60" s="12">
        <v>0</v>
      </c>
      <c r="IL60" s="12">
        <v>0</v>
      </c>
      <c r="IM60" s="13"/>
      <c r="IN60" s="12">
        <v>0</v>
      </c>
      <c r="IO60" s="12">
        <v>0</v>
      </c>
      <c r="IP60" s="12">
        <v>0</v>
      </c>
      <c r="IQ60" s="12">
        <v>0</v>
      </c>
      <c r="IR60" s="13"/>
      <c r="IS60" s="12">
        <v>0</v>
      </c>
      <c r="IT60" s="12">
        <v>0</v>
      </c>
      <c r="IU60" s="12">
        <v>0</v>
      </c>
      <c r="IV60" s="12">
        <v>0</v>
      </c>
      <c r="IW60" s="13"/>
      <c r="IX60" s="12"/>
      <c r="IY60" s="12">
        <v>0</v>
      </c>
      <c r="IZ60" s="12">
        <v>0</v>
      </c>
      <c r="JA60" s="12">
        <v>0</v>
      </c>
      <c r="JB60" s="13"/>
      <c r="JC60" s="12">
        <v>0</v>
      </c>
      <c r="JD60" s="12">
        <v>0</v>
      </c>
      <c r="JE60" s="12">
        <v>0</v>
      </c>
      <c r="JF60" s="12">
        <v>0</v>
      </c>
      <c r="JG60" s="13"/>
      <c r="JH60" s="12"/>
      <c r="JI60" s="12">
        <v>0</v>
      </c>
      <c r="JJ60" s="12">
        <v>0</v>
      </c>
      <c r="JK60" s="12">
        <v>0</v>
      </c>
      <c r="JL60" s="13"/>
      <c r="JM60" s="12"/>
      <c r="JN60" s="12">
        <v>0</v>
      </c>
      <c r="JO60" s="12">
        <v>0</v>
      </c>
      <c r="JP60" s="12">
        <v>0</v>
      </c>
      <c r="JQ60" s="13"/>
      <c r="JR60" s="12"/>
      <c r="JS60" s="12">
        <v>27660</v>
      </c>
      <c r="JT60" s="12">
        <v>0</v>
      </c>
      <c r="JU60" s="12">
        <v>27660</v>
      </c>
      <c r="JV60" s="13"/>
      <c r="JW60" s="12"/>
      <c r="JX60" s="12">
        <v>0</v>
      </c>
      <c r="JY60" s="12">
        <v>0</v>
      </c>
      <c r="JZ60" s="12">
        <v>0</v>
      </c>
      <c r="KA60" s="13"/>
      <c r="KB60" s="12">
        <v>154</v>
      </c>
      <c r="KC60" s="12">
        <v>30800</v>
      </c>
      <c r="KD60" s="12">
        <v>0</v>
      </c>
      <c r="KE60" s="12">
        <v>30800</v>
      </c>
      <c r="KF60" s="13"/>
      <c r="KG60" s="12">
        <v>0</v>
      </c>
      <c r="KH60" s="12">
        <v>0</v>
      </c>
      <c r="KI60" s="12">
        <v>0</v>
      </c>
      <c r="KJ60" s="12">
        <v>0</v>
      </c>
      <c r="KK60" s="13"/>
      <c r="KL60" s="12">
        <v>0</v>
      </c>
      <c r="KM60" s="12">
        <v>0</v>
      </c>
      <c r="KN60" s="12">
        <v>0</v>
      </c>
      <c r="KO60" s="12">
        <v>0</v>
      </c>
      <c r="KP60" s="13"/>
      <c r="KQ60" s="12">
        <v>0</v>
      </c>
      <c r="KR60" s="12">
        <v>0</v>
      </c>
      <c r="KS60" s="12">
        <v>0</v>
      </c>
      <c r="KT60" s="12">
        <v>0</v>
      </c>
      <c r="KU60" s="13"/>
      <c r="KV60" s="12">
        <v>0</v>
      </c>
      <c r="KW60" s="89">
        <v>0</v>
      </c>
      <c r="KX60" s="12">
        <v>0</v>
      </c>
      <c r="KY60" s="12">
        <v>0</v>
      </c>
      <c r="KZ60" s="13"/>
      <c r="LA60" s="12">
        <v>0</v>
      </c>
      <c r="LB60" s="12">
        <v>0</v>
      </c>
      <c r="LC60" s="12">
        <v>0</v>
      </c>
      <c r="LD60" s="12">
        <v>0</v>
      </c>
      <c r="LE60" s="13"/>
      <c r="LF60" s="12">
        <v>0</v>
      </c>
      <c r="LG60" s="12">
        <v>0</v>
      </c>
      <c r="LH60" s="12">
        <v>0</v>
      </c>
      <c r="LI60" s="12">
        <v>0</v>
      </c>
      <c r="LJ60" s="13"/>
      <c r="LK60" s="12">
        <v>0</v>
      </c>
      <c r="LL60" s="12">
        <v>0</v>
      </c>
      <c r="LM60" s="12">
        <v>0</v>
      </c>
      <c r="LN60" s="12">
        <v>0</v>
      </c>
      <c r="LO60" s="13"/>
      <c r="LP60" s="12">
        <v>0</v>
      </c>
      <c r="LQ60" s="12">
        <v>0</v>
      </c>
      <c r="LR60" s="12">
        <v>0</v>
      </c>
      <c r="LS60" s="12">
        <v>0</v>
      </c>
      <c r="LT60" s="13"/>
      <c r="LU60" s="12">
        <v>0</v>
      </c>
      <c r="LV60" s="12">
        <v>0</v>
      </c>
      <c r="LW60" s="12">
        <v>0</v>
      </c>
      <c r="LX60" s="12">
        <v>0</v>
      </c>
      <c r="LY60" s="13"/>
      <c r="LZ60" s="12">
        <v>0</v>
      </c>
      <c r="MA60" s="12">
        <v>0</v>
      </c>
      <c r="MB60" s="12">
        <v>0</v>
      </c>
      <c r="MC60" s="12">
        <v>0</v>
      </c>
      <c r="MD60" s="13"/>
      <c r="ME60" s="12">
        <v>0</v>
      </c>
      <c r="MF60" s="12">
        <v>0</v>
      </c>
      <c r="MG60" s="12">
        <v>0</v>
      </c>
      <c r="MH60" s="12">
        <v>0</v>
      </c>
      <c r="MI60" s="13"/>
      <c r="MJ60" s="12">
        <v>0</v>
      </c>
      <c r="MK60" s="12">
        <v>0</v>
      </c>
      <c r="ML60" s="12">
        <v>0</v>
      </c>
      <c r="MM60" s="12">
        <v>0</v>
      </c>
      <c r="MN60" s="13"/>
      <c r="MO60" s="12">
        <v>0</v>
      </c>
      <c r="MP60" s="12">
        <v>0</v>
      </c>
      <c r="MQ60" s="12">
        <v>0</v>
      </c>
      <c r="MR60" s="12">
        <v>0</v>
      </c>
      <c r="MS60" s="13"/>
      <c r="MT60" s="12">
        <v>0</v>
      </c>
      <c r="MU60" s="12">
        <v>0</v>
      </c>
      <c r="MV60" s="12">
        <v>0</v>
      </c>
      <c r="MW60" s="12">
        <v>0</v>
      </c>
      <c r="MX60" s="13"/>
      <c r="MY60" s="12">
        <v>15</v>
      </c>
      <c r="MZ60" s="12">
        <v>37500</v>
      </c>
      <c r="NA60" s="12">
        <v>0</v>
      </c>
      <c r="NB60" s="12">
        <v>37500</v>
      </c>
      <c r="NC60" s="13"/>
      <c r="ND60" s="12">
        <v>0</v>
      </c>
      <c r="NE60" s="12">
        <v>0</v>
      </c>
      <c r="NF60" s="12">
        <v>0</v>
      </c>
      <c r="NG60" s="12">
        <v>0</v>
      </c>
      <c r="NH60" s="13"/>
      <c r="NI60" s="12">
        <v>0</v>
      </c>
      <c r="NJ60" s="12">
        <v>0</v>
      </c>
      <c r="NK60" s="12">
        <v>0</v>
      </c>
      <c r="NL60" s="12">
        <v>0</v>
      </c>
      <c r="NM60" s="13"/>
      <c r="NN60" s="12">
        <v>0</v>
      </c>
      <c r="NO60" s="12">
        <v>0</v>
      </c>
      <c r="NP60" s="12">
        <v>0</v>
      </c>
      <c r="NQ60" s="12">
        <v>0</v>
      </c>
      <c r="NR60" s="13"/>
      <c r="NS60" s="12">
        <v>0</v>
      </c>
      <c r="NT60" s="12">
        <v>0</v>
      </c>
      <c r="NU60" s="12">
        <v>0</v>
      </c>
      <c r="NV60" s="12">
        <v>0</v>
      </c>
      <c r="NW60" s="13"/>
      <c r="NX60" s="12">
        <v>0</v>
      </c>
      <c r="NY60" s="12">
        <v>0</v>
      </c>
      <c r="NZ60" s="12">
        <v>0</v>
      </c>
      <c r="OA60" s="12">
        <v>0</v>
      </c>
      <c r="OB60" s="13"/>
      <c r="OC60" s="12">
        <v>0</v>
      </c>
      <c r="OD60" s="12">
        <v>0</v>
      </c>
      <c r="OE60" s="12">
        <v>0</v>
      </c>
      <c r="OF60" s="12">
        <v>0</v>
      </c>
      <c r="OG60" s="13"/>
      <c r="OH60" s="12">
        <v>0</v>
      </c>
      <c r="OI60" s="12">
        <v>0</v>
      </c>
      <c r="OJ60" s="12">
        <v>0</v>
      </c>
      <c r="OK60" s="12">
        <v>0</v>
      </c>
      <c r="OL60" s="13"/>
      <c r="OM60" s="12">
        <v>0</v>
      </c>
      <c r="ON60" s="12">
        <v>0</v>
      </c>
      <c r="OO60" s="12">
        <v>0</v>
      </c>
      <c r="OP60" s="12">
        <v>0</v>
      </c>
      <c r="OQ60" s="13"/>
      <c r="OR60" s="12">
        <v>0</v>
      </c>
      <c r="OS60" s="12">
        <v>0</v>
      </c>
      <c r="OT60" s="12">
        <v>0</v>
      </c>
      <c r="OU60" s="12">
        <v>0</v>
      </c>
      <c r="OV60" s="13"/>
      <c r="OW60" s="12">
        <v>0</v>
      </c>
      <c r="OX60" s="12">
        <v>0</v>
      </c>
      <c r="OY60" s="12">
        <v>0</v>
      </c>
      <c r="OZ60" s="12">
        <v>0</v>
      </c>
      <c r="PA60" s="13"/>
      <c r="PB60" s="12">
        <v>0</v>
      </c>
      <c r="PC60" s="12">
        <v>0</v>
      </c>
      <c r="PD60" s="12">
        <v>0</v>
      </c>
      <c r="PE60" s="12">
        <v>0</v>
      </c>
      <c r="PF60" s="13"/>
      <c r="PG60" s="12">
        <v>0</v>
      </c>
      <c r="PH60" s="12">
        <v>0</v>
      </c>
      <c r="PI60" s="12">
        <v>0</v>
      </c>
      <c r="PJ60" s="12">
        <v>0</v>
      </c>
      <c r="PK60" s="13"/>
      <c r="PL60" s="12">
        <v>0</v>
      </c>
      <c r="PM60" s="12">
        <v>0</v>
      </c>
      <c r="PN60" s="12">
        <v>0</v>
      </c>
      <c r="PO60" s="12">
        <v>0</v>
      </c>
      <c r="PP60" s="13"/>
      <c r="PQ60" s="12">
        <v>0</v>
      </c>
      <c r="PR60" s="12">
        <v>0</v>
      </c>
      <c r="PS60" s="12">
        <v>0</v>
      </c>
      <c r="PT60" s="12">
        <v>0</v>
      </c>
      <c r="PU60" s="13"/>
      <c r="PV60" s="12">
        <v>0</v>
      </c>
      <c r="PW60" s="12">
        <v>0</v>
      </c>
      <c r="PX60" s="12">
        <v>0</v>
      </c>
      <c r="PY60" s="12">
        <v>0</v>
      </c>
      <c r="PZ60" s="13"/>
      <c r="QA60" s="12">
        <v>0</v>
      </c>
      <c r="QB60" s="12">
        <v>0</v>
      </c>
      <c r="QC60" s="12">
        <v>0</v>
      </c>
      <c r="QD60" s="12">
        <v>0</v>
      </c>
      <c r="QE60" s="13"/>
      <c r="QF60" s="12">
        <v>0</v>
      </c>
      <c r="QG60" s="12">
        <v>0</v>
      </c>
      <c r="QH60" s="12">
        <v>0</v>
      </c>
      <c r="QI60" s="12">
        <v>0</v>
      </c>
      <c r="QJ60" s="13"/>
      <c r="QK60" s="12">
        <v>0</v>
      </c>
      <c r="QL60" s="12">
        <v>0</v>
      </c>
      <c r="QM60" s="12">
        <v>0</v>
      </c>
      <c r="QN60" s="12">
        <v>0</v>
      </c>
      <c r="QO60" s="13"/>
      <c r="QP60" s="12">
        <v>0</v>
      </c>
      <c r="QQ60" s="12">
        <v>0</v>
      </c>
      <c r="QR60" s="12">
        <v>0</v>
      </c>
      <c r="QS60" s="12">
        <v>0</v>
      </c>
      <c r="QT60" s="13"/>
      <c r="QU60" s="12">
        <v>0</v>
      </c>
      <c r="QV60" s="12">
        <v>0</v>
      </c>
      <c r="QW60" s="12">
        <v>0</v>
      </c>
      <c r="QX60" s="12">
        <v>0</v>
      </c>
      <c r="QY60" s="13"/>
      <c r="QZ60" s="12">
        <v>0</v>
      </c>
      <c r="RA60" s="12">
        <v>0</v>
      </c>
      <c r="RB60" s="12">
        <v>0</v>
      </c>
      <c r="RC60" s="12">
        <v>0</v>
      </c>
      <c r="RD60" s="13"/>
      <c r="RE60" s="12">
        <v>0</v>
      </c>
      <c r="RF60" s="12">
        <v>0</v>
      </c>
      <c r="RG60" s="12">
        <v>0</v>
      </c>
      <c r="RH60" s="12">
        <v>0</v>
      </c>
      <c r="RI60" s="13"/>
      <c r="RJ60" s="12">
        <v>0</v>
      </c>
      <c r="RK60" s="12">
        <v>0</v>
      </c>
      <c r="RL60" s="12">
        <v>0</v>
      </c>
      <c r="RM60" s="12">
        <v>0</v>
      </c>
      <c r="RN60" s="13"/>
      <c r="RO60" s="12">
        <v>0</v>
      </c>
      <c r="RP60" s="12">
        <v>0</v>
      </c>
      <c r="RQ60" s="12">
        <v>0</v>
      </c>
      <c r="RR60" s="12">
        <v>0</v>
      </c>
      <c r="RS60" s="13"/>
      <c r="RT60" s="12">
        <v>0</v>
      </c>
      <c r="RU60" s="12">
        <v>0</v>
      </c>
      <c r="RV60" s="12">
        <v>0</v>
      </c>
      <c r="RW60" s="12">
        <v>0</v>
      </c>
      <c r="RX60" s="13"/>
      <c r="RY60" s="12">
        <v>0</v>
      </c>
      <c r="RZ60" s="12">
        <v>0</v>
      </c>
      <c r="SA60" s="12">
        <v>0</v>
      </c>
      <c r="SB60" s="12">
        <v>0</v>
      </c>
      <c r="SC60" s="13"/>
      <c r="SD60" s="12">
        <v>0</v>
      </c>
      <c r="SE60" s="12">
        <v>0</v>
      </c>
      <c r="SF60" s="12">
        <v>0</v>
      </c>
      <c r="SG60" s="12">
        <v>0</v>
      </c>
      <c r="SH60" s="13"/>
      <c r="SI60" s="12">
        <v>0</v>
      </c>
      <c r="SJ60" s="12">
        <v>0</v>
      </c>
      <c r="SK60" s="12">
        <v>0</v>
      </c>
      <c r="SL60" s="12">
        <v>0</v>
      </c>
      <c r="SM60" s="13"/>
      <c r="SN60" s="12">
        <v>0</v>
      </c>
      <c r="SO60" s="12">
        <v>0</v>
      </c>
      <c r="SP60" s="12">
        <v>0</v>
      </c>
      <c r="SQ60" s="12">
        <v>0</v>
      </c>
      <c r="SR60" s="13"/>
      <c r="SS60" s="12">
        <v>0</v>
      </c>
      <c r="ST60" s="12">
        <v>0</v>
      </c>
      <c r="SU60" s="12">
        <v>0</v>
      </c>
      <c r="SV60" s="12">
        <v>0</v>
      </c>
      <c r="SW60" s="13"/>
      <c r="SX60" s="12">
        <v>0</v>
      </c>
      <c r="SY60" s="12">
        <v>0</v>
      </c>
      <c r="SZ60" s="12">
        <v>0</v>
      </c>
      <c r="TA60" s="12">
        <v>0</v>
      </c>
      <c r="TB60" s="13"/>
      <c r="TC60" s="12">
        <v>0</v>
      </c>
      <c r="TD60" s="12">
        <v>0</v>
      </c>
      <c r="TE60" s="12">
        <v>0</v>
      </c>
      <c r="TF60" s="12">
        <v>0</v>
      </c>
      <c r="TG60" s="13"/>
      <c r="TH60" s="12">
        <v>0</v>
      </c>
      <c r="TI60" s="12">
        <v>0</v>
      </c>
      <c r="TJ60" s="12">
        <v>0</v>
      </c>
      <c r="TK60" s="12">
        <v>0</v>
      </c>
      <c r="TL60" s="13"/>
      <c r="TM60" s="12">
        <v>0</v>
      </c>
      <c r="TN60" s="12">
        <v>0</v>
      </c>
      <c r="TO60" s="12">
        <v>0</v>
      </c>
      <c r="TP60" s="12">
        <v>0</v>
      </c>
      <c r="TQ60" s="13"/>
      <c r="TR60" s="12">
        <v>0</v>
      </c>
      <c r="TS60" s="12">
        <v>0</v>
      </c>
      <c r="TT60" s="12">
        <v>0</v>
      </c>
      <c r="TU60" s="12">
        <v>0</v>
      </c>
      <c r="TV60" s="13"/>
      <c r="TW60" s="12">
        <v>0</v>
      </c>
      <c r="TX60" s="12">
        <v>0</v>
      </c>
      <c r="TY60" s="12">
        <v>0</v>
      </c>
      <c r="TZ60" s="12">
        <v>0</v>
      </c>
      <c r="UA60" s="13"/>
      <c r="UB60" s="12">
        <v>0</v>
      </c>
      <c r="UC60" s="12">
        <v>0</v>
      </c>
      <c r="UD60" s="12">
        <v>0</v>
      </c>
      <c r="UE60" s="12">
        <v>0</v>
      </c>
      <c r="UF60" s="13"/>
      <c r="UG60" s="12">
        <v>0</v>
      </c>
      <c r="UH60" s="12">
        <v>0</v>
      </c>
      <c r="UI60" s="12">
        <v>0</v>
      </c>
      <c r="UJ60" s="12">
        <v>0</v>
      </c>
      <c r="UK60" s="13"/>
      <c r="UL60" s="12">
        <v>0</v>
      </c>
      <c r="UM60" s="12">
        <v>0</v>
      </c>
      <c r="UN60" s="12">
        <v>0</v>
      </c>
      <c r="UO60" s="12">
        <v>0</v>
      </c>
      <c r="UP60" s="13"/>
      <c r="UQ60" s="12">
        <v>0</v>
      </c>
      <c r="UR60" s="12">
        <v>0</v>
      </c>
      <c r="US60" s="12">
        <v>0</v>
      </c>
      <c r="UT60" s="12">
        <v>0</v>
      </c>
      <c r="UU60" s="13"/>
      <c r="UV60" s="12">
        <v>0</v>
      </c>
      <c r="UW60" s="12">
        <v>0</v>
      </c>
      <c r="UX60" s="12">
        <v>0</v>
      </c>
      <c r="UY60" s="12">
        <v>0</v>
      </c>
      <c r="UZ60" s="13"/>
      <c r="VA60" s="12">
        <v>0</v>
      </c>
      <c r="VB60" s="12">
        <v>0</v>
      </c>
      <c r="VC60" s="12">
        <v>0</v>
      </c>
      <c r="VD60" s="12">
        <v>0</v>
      </c>
      <c r="VE60" s="13"/>
      <c r="VF60" s="12">
        <v>0</v>
      </c>
      <c r="VG60" s="12">
        <v>0</v>
      </c>
      <c r="VH60" s="12">
        <v>0</v>
      </c>
      <c r="VI60" s="12">
        <v>0</v>
      </c>
      <c r="VJ60" s="13"/>
      <c r="VK60" s="12">
        <v>0</v>
      </c>
      <c r="VL60" s="12">
        <v>110960</v>
      </c>
      <c r="VM60" s="12">
        <v>0</v>
      </c>
      <c r="VN60" s="12">
        <v>110960</v>
      </c>
      <c r="VO60" s="13"/>
    </row>
    <row r="61" spans="1:587" ht="16.5" hidden="1">
      <c r="A61" s="10">
        <v>55</v>
      </c>
      <c r="B61" s="14" t="s">
        <v>1295</v>
      </c>
      <c r="C61" s="12">
        <v>0</v>
      </c>
      <c r="D61" s="12">
        <v>0</v>
      </c>
      <c r="E61" s="12">
        <v>0</v>
      </c>
      <c r="F61" s="12">
        <v>0</v>
      </c>
      <c r="G61" s="13"/>
      <c r="H61" s="12">
        <v>0</v>
      </c>
      <c r="I61" s="12">
        <v>0</v>
      </c>
      <c r="J61" s="12">
        <v>0</v>
      </c>
      <c r="K61" s="12">
        <v>0</v>
      </c>
      <c r="L61" s="13"/>
      <c r="M61" s="12">
        <v>0</v>
      </c>
      <c r="N61" s="12">
        <v>0</v>
      </c>
      <c r="O61" s="12">
        <v>0</v>
      </c>
      <c r="P61" s="12">
        <v>0</v>
      </c>
      <c r="Q61" s="13"/>
      <c r="R61" s="12">
        <v>0</v>
      </c>
      <c r="S61" s="12">
        <v>0</v>
      </c>
      <c r="T61" s="12">
        <v>0</v>
      </c>
      <c r="U61" s="12">
        <v>0</v>
      </c>
      <c r="V61" s="13"/>
      <c r="W61" s="12">
        <v>0</v>
      </c>
      <c r="X61" s="12">
        <v>0</v>
      </c>
      <c r="Y61" s="12">
        <v>0</v>
      </c>
      <c r="Z61" s="12">
        <v>0</v>
      </c>
      <c r="AA61" s="13"/>
      <c r="AB61" s="12">
        <v>0</v>
      </c>
      <c r="AC61" s="12">
        <v>0</v>
      </c>
      <c r="AD61" s="12">
        <v>0</v>
      </c>
      <c r="AE61" s="12">
        <v>0</v>
      </c>
      <c r="AF61" s="13"/>
      <c r="AG61" s="12">
        <v>0</v>
      </c>
      <c r="AH61" s="12">
        <v>600000</v>
      </c>
      <c r="AI61" s="12">
        <v>0</v>
      </c>
      <c r="AJ61" s="12">
        <v>600000</v>
      </c>
      <c r="AK61" s="13"/>
      <c r="AL61" s="12">
        <v>0</v>
      </c>
      <c r="AM61" s="12">
        <v>0</v>
      </c>
      <c r="AN61" s="12">
        <v>0</v>
      </c>
      <c r="AO61" s="12">
        <v>0</v>
      </c>
      <c r="AP61" s="13"/>
      <c r="AQ61" s="12">
        <v>0</v>
      </c>
      <c r="AR61" s="12">
        <v>0</v>
      </c>
      <c r="AS61" s="12">
        <v>0</v>
      </c>
      <c r="AT61" s="12">
        <v>0</v>
      </c>
      <c r="AU61" s="13"/>
      <c r="AV61" s="12">
        <v>0</v>
      </c>
      <c r="AW61" s="12">
        <v>0</v>
      </c>
      <c r="AX61" s="12">
        <v>0</v>
      </c>
      <c r="AY61" s="12">
        <v>0</v>
      </c>
      <c r="AZ61" s="13"/>
      <c r="BA61" s="12">
        <v>0</v>
      </c>
      <c r="BB61" s="12">
        <v>0</v>
      </c>
      <c r="BC61" s="12">
        <v>0</v>
      </c>
      <c r="BD61" s="12">
        <v>0</v>
      </c>
      <c r="BE61" s="13"/>
      <c r="BF61" s="12">
        <v>0</v>
      </c>
      <c r="BG61" s="12">
        <v>0</v>
      </c>
      <c r="BH61" s="12">
        <v>0</v>
      </c>
      <c r="BI61" s="12">
        <v>0</v>
      </c>
      <c r="BJ61" s="13"/>
      <c r="BK61" s="12">
        <v>0</v>
      </c>
      <c r="BL61" s="12">
        <v>0</v>
      </c>
      <c r="BM61" s="12">
        <v>0</v>
      </c>
      <c r="BN61" s="12">
        <v>0</v>
      </c>
      <c r="BO61" s="13"/>
      <c r="BP61" s="12">
        <v>0</v>
      </c>
      <c r="BQ61" s="12">
        <v>0</v>
      </c>
      <c r="BR61" s="12">
        <v>0</v>
      </c>
      <c r="BS61" s="12">
        <v>0</v>
      </c>
      <c r="BT61" s="13"/>
      <c r="BU61" s="12">
        <v>0</v>
      </c>
      <c r="BV61" s="12">
        <v>0</v>
      </c>
      <c r="BW61" s="12">
        <v>0</v>
      </c>
      <c r="BX61" s="12">
        <v>0</v>
      </c>
      <c r="BY61" s="13"/>
      <c r="BZ61" s="12">
        <v>0</v>
      </c>
      <c r="CA61" s="12">
        <v>0</v>
      </c>
      <c r="CB61" s="12">
        <v>0</v>
      </c>
      <c r="CC61" s="12">
        <v>0</v>
      </c>
      <c r="CD61" s="13"/>
      <c r="CE61" s="12">
        <v>0</v>
      </c>
      <c r="CF61" s="12">
        <v>0</v>
      </c>
      <c r="CG61" s="12">
        <v>0</v>
      </c>
      <c r="CH61" s="12">
        <v>0</v>
      </c>
      <c r="CI61" s="13"/>
      <c r="CJ61" s="12">
        <v>0</v>
      </c>
      <c r="CK61" s="12">
        <v>0</v>
      </c>
      <c r="CL61" s="12">
        <v>0</v>
      </c>
      <c r="CM61" s="12">
        <v>0</v>
      </c>
      <c r="CN61" s="13"/>
      <c r="CO61" s="12">
        <v>0</v>
      </c>
      <c r="CP61" s="12">
        <v>0</v>
      </c>
      <c r="CQ61" s="12">
        <v>0</v>
      </c>
      <c r="CR61" s="12">
        <v>0</v>
      </c>
      <c r="CS61" s="13"/>
      <c r="CT61" s="12">
        <v>0</v>
      </c>
      <c r="CU61" s="12">
        <v>0</v>
      </c>
      <c r="CV61" s="12">
        <v>0</v>
      </c>
      <c r="CW61" s="12">
        <v>0</v>
      </c>
      <c r="CX61" s="13"/>
      <c r="CY61" s="12">
        <v>0</v>
      </c>
      <c r="CZ61" s="12">
        <v>0</v>
      </c>
      <c r="DA61" s="12">
        <v>0</v>
      </c>
      <c r="DB61" s="12">
        <v>0</v>
      </c>
      <c r="DC61" s="13"/>
      <c r="DD61" s="12">
        <v>0</v>
      </c>
      <c r="DE61" s="12">
        <v>0</v>
      </c>
      <c r="DF61" s="12">
        <v>0</v>
      </c>
      <c r="DG61" s="12">
        <v>0</v>
      </c>
      <c r="DH61" s="13"/>
      <c r="DI61" s="12">
        <v>0</v>
      </c>
      <c r="DJ61" s="12">
        <v>0</v>
      </c>
      <c r="DK61" s="12">
        <v>0</v>
      </c>
      <c r="DL61" s="12">
        <v>0</v>
      </c>
      <c r="DM61" s="13"/>
      <c r="DN61" s="12">
        <v>0</v>
      </c>
      <c r="DO61" s="12">
        <v>0</v>
      </c>
      <c r="DP61" s="12">
        <v>0</v>
      </c>
      <c r="DQ61" s="12">
        <v>0</v>
      </c>
      <c r="DR61" s="13"/>
      <c r="DS61" s="12">
        <v>0</v>
      </c>
      <c r="DT61" s="12">
        <v>0</v>
      </c>
      <c r="DU61" s="12">
        <v>0</v>
      </c>
      <c r="DV61" s="12">
        <v>0</v>
      </c>
      <c r="DW61" s="13"/>
      <c r="DX61" s="12">
        <v>0</v>
      </c>
      <c r="DY61" s="12">
        <v>0</v>
      </c>
      <c r="DZ61" s="12">
        <v>0</v>
      </c>
      <c r="EA61" s="12">
        <v>0</v>
      </c>
      <c r="EB61" s="13"/>
      <c r="EC61" s="12">
        <v>0</v>
      </c>
      <c r="ED61" s="12">
        <v>0</v>
      </c>
      <c r="EE61" s="12">
        <v>0</v>
      </c>
      <c r="EF61" s="12">
        <v>0</v>
      </c>
      <c r="EG61" s="13"/>
      <c r="EH61" s="12">
        <v>0</v>
      </c>
      <c r="EI61" s="12">
        <v>0</v>
      </c>
      <c r="EJ61" s="12">
        <v>0</v>
      </c>
      <c r="EK61" s="12">
        <v>0</v>
      </c>
      <c r="EL61" s="13"/>
      <c r="EM61" s="12">
        <v>0</v>
      </c>
      <c r="EN61" s="12">
        <v>0</v>
      </c>
      <c r="EO61" s="12">
        <v>0</v>
      </c>
      <c r="EP61" s="12">
        <v>0</v>
      </c>
      <c r="EQ61" s="13"/>
      <c r="ER61" s="12">
        <v>0</v>
      </c>
      <c r="ES61" s="12">
        <v>0</v>
      </c>
      <c r="ET61" s="12">
        <v>0</v>
      </c>
      <c r="EU61" s="12">
        <v>0</v>
      </c>
      <c r="EV61" s="13"/>
      <c r="EW61" s="12">
        <v>0</v>
      </c>
      <c r="EX61" s="12">
        <v>0</v>
      </c>
      <c r="EY61" s="12">
        <v>0</v>
      </c>
      <c r="EZ61" s="12">
        <v>0</v>
      </c>
      <c r="FA61" s="13"/>
      <c r="FB61" s="12">
        <v>0</v>
      </c>
      <c r="FC61" s="12">
        <v>0</v>
      </c>
      <c r="FD61" s="12">
        <v>0</v>
      </c>
      <c r="FE61" s="12">
        <v>0</v>
      </c>
      <c r="FF61" s="13"/>
      <c r="FG61" s="12">
        <v>0</v>
      </c>
      <c r="FH61" s="12">
        <v>0</v>
      </c>
      <c r="FI61" s="12">
        <v>0</v>
      </c>
      <c r="FJ61" s="12">
        <v>0</v>
      </c>
      <c r="FK61" s="13"/>
      <c r="FL61" s="12">
        <v>0</v>
      </c>
      <c r="FM61" s="12">
        <v>0</v>
      </c>
      <c r="FN61" s="12">
        <v>0</v>
      </c>
      <c r="FO61" s="12">
        <v>0</v>
      </c>
      <c r="FP61" s="13"/>
      <c r="FQ61" s="12">
        <v>0</v>
      </c>
      <c r="FR61" s="12">
        <v>0</v>
      </c>
      <c r="FS61" s="12">
        <v>0</v>
      </c>
      <c r="FT61" s="12">
        <v>0</v>
      </c>
      <c r="FU61" s="13"/>
      <c r="FV61" s="12">
        <v>0</v>
      </c>
      <c r="FW61" s="12">
        <v>0</v>
      </c>
      <c r="FX61" s="12">
        <v>0</v>
      </c>
      <c r="FY61" s="12">
        <v>0</v>
      </c>
      <c r="FZ61" s="13"/>
      <c r="GA61" s="12">
        <v>0</v>
      </c>
      <c r="GB61" s="12">
        <v>0</v>
      </c>
      <c r="GC61" s="12">
        <v>0</v>
      </c>
      <c r="GD61" s="12">
        <v>0</v>
      </c>
      <c r="GE61" s="13"/>
      <c r="GF61" s="12">
        <v>0</v>
      </c>
      <c r="GG61" s="12">
        <v>0</v>
      </c>
      <c r="GH61" s="12">
        <v>0</v>
      </c>
      <c r="GI61" s="12">
        <v>0</v>
      </c>
      <c r="GJ61" s="13"/>
      <c r="GK61" s="12">
        <v>0</v>
      </c>
      <c r="GL61" s="12">
        <v>0</v>
      </c>
      <c r="GM61" s="12">
        <v>0</v>
      </c>
      <c r="GN61" s="12">
        <v>0</v>
      </c>
      <c r="GO61" s="13"/>
      <c r="GP61" s="12">
        <v>0</v>
      </c>
      <c r="GQ61" s="12">
        <v>0</v>
      </c>
      <c r="GR61" s="12">
        <v>0</v>
      </c>
      <c r="GS61" s="12">
        <v>0</v>
      </c>
      <c r="GT61" s="13"/>
      <c r="GU61" s="12">
        <v>0</v>
      </c>
      <c r="GV61" s="12">
        <v>0</v>
      </c>
      <c r="GW61" s="12">
        <v>0</v>
      </c>
      <c r="GX61" s="12">
        <v>0</v>
      </c>
      <c r="GY61" s="13"/>
      <c r="GZ61" s="12">
        <v>0</v>
      </c>
      <c r="HA61" s="12">
        <v>0</v>
      </c>
      <c r="HB61" s="12">
        <v>0</v>
      </c>
      <c r="HC61" s="12">
        <v>0</v>
      </c>
      <c r="HD61" s="13"/>
      <c r="HE61" s="12">
        <v>0</v>
      </c>
      <c r="HF61" s="12">
        <v>0</v>
      </c>
      <c r="HG61" s="12">
        <v>0</v>
      </c>
      <c r="HH61" s="12">
        <v>0</v>
      </c>
      <c r="HI61" s="13"/>
      <c r="HJ61" s="12">
        <v>0</v>
      </c>
      <c r="HK61" s="12">
        <v>0</v>
      </c>
      <c r="HL61" s="12">
        <v>0</v>
      </c>
      <c r="HM61" s="12">
        <v>0</v>
      </c>
      <c r="HN61" s="13"/>
      <c r="HO61" s="12">
        <v>0</v>
      </c>
      <c r="HP61" s="12">
        <v>0</v>
      </c>
      <c r="HQ61" s="12">
        <v>0</v>
      </c>
      <c r="HR61" s="12">
        <v>0</v>
      </c>
      <c r="HS61" s="13"/>
      <c r="HT61" s="12">
        <v>0</v>
      </c>
      <c r="HU61" s="12">
        <v>0</v>
      </c>
      <c r="HV61" s="12">
        <v>0</v>
      </c>
      <c r="HW61" s="12">
        <v>0</v>
      </c>
      <c r="HX61" s="13"/>
      <c r="HY61" s="12">
        <v>0</v>
      </c>
      <c r="HZ61" s="12">
        <v>0</v>
      </c>
      <c r="IA61" s="12">
        <v>0</v>
      </c>
      <c r="IB61" s="12">
        <v>0</v>
      </c>
      <c r="IC61" s="13"/>
      <c r="ID61" s="12">
        <v>0</v>
      </c>
      <c r="IE61" s="12">
        <v>0</v>
      </c>
      <c r="IF61" s="12">
        <v>0</v>
      </c>
      <c r="IG61" s="12">
        <v>0</v>
      </c>
      <c r="IH61" s="13"/>
      <c r="II61" s="12">
        <v>0</v>
      </c>
      <c r="IJ61" s="12">
        <v>0</v>
      </c>
      <c r="IK61" s="12">
        <v>0</v>
      </c>
      <c r="IL61" s="12">
        <v>0</v>
      </c>
      <c r="IM61" s="13"/>
      <c r="IN61" s="12">
        <v>0</v>
      </c>
      <c r="IO61" s="12">
        <v>0</v>
      </c>
      <c r="IP61" s="12">
        <v>0</v>
      </c>
      <c r="IQ61" s="12">
        <v>0</v>
      </c>
      <c r="IR61" s="13"/>
      <c r="IS61" s="12">
        <v>0</v>
      </c>
      <c r="IT61" s="12">
        <v>0</v>
      </c>
      <c r="IU61" s="12">
        <v>0</v>
      </c>
      <c r="IV61" s="12">
        <v>0</v>
      </c>
      <c r="IW61" s="13"/>
      <c r="IX61" s="12"/>
      <c r="IY61" s="12">
        <v>0</v>
      </c>
      <c r="IZ61" s="12">
        <v>0</v>
      </c>
      <c r="JA61" s="12">
        <v>0</v>
      </c>
      <c r="JB61" s="13"/>
      <c r="JC61" s="12">
        <v>0</v>
      </c>
      <c r="JD61" s="12">
        <v>0</v>
      </c>
      <c r="JE61" s="12">
        <v>0</v>
      </c>
      <c r="JF61" s="12">
        <v>0</v>
      </c>
      <c r="JG61" s="13"/>
      <c r="JH61" s="12"/>
      <c r="JI61" s="12">
        <v>0</v>
      </c>
      <c r="JJ61" s="12">
        <v>0</v>
      </c>
      <c r="JK61" s="12">
        <v>0</v>
      </c>
      <c r="JL61" s="13"/>
      <c r="JM61" s="12"/>
      <c r="JN61" s="12">
        <v>0</v>
      </c>
      <c r="JO61" s="12">
        <v>0</v>
      </c>
      <c r="JP61" s="12">
        <v>0</v>
      </c>
      <c r="JQ61" s="13"/>
      <c r="JR61" s="12"/>
      <c r="JS61" s="12">
        <v>0</v>
      </c>
      <c r="JT61" s="12">
        <v>0</v>
      </c>
      <c r="JU61" s="12">
        <v>0</v>
      </c>
      <c r="JV61" s="13"/>
      <c r="JW61" s="12"/>
      <c r="JX61" s="12">
        <v>0</v>
      </c>
      <c r="JY61" s="12">
        <v>0</v>
      </c>
      <c r="JZ61" s="12">
        <v>0</v>
      </c>
      <c r="KA61" s="13"/>
      <c r="KB61" s="12">
        <v>0</v>
      </c>
      <c r="KC61" s="12">
        <v>0</v>
      </c>
      <c r="KD61" s="12">
        <v>0</v>
      </c>
      <c r="KE61" s="12">
        <v>0</v>
      </c>
      <c r="KF61" s="13"/>
      <c r="KG61" s="12">
        <v>0</v>
      </c>
      <c r="KH61" s="12">
        <v>0</v>
      </c>
      <c r="KI61" s="12">
        <v>0</v>
      </c>
      <c r="KJ61" s="12">
        <v>0</v>
      </c>
      <c r="KK61" s="13"/>
      <c r="KL61" s="12">
        <v>0</v>
      </c>
      <c r="KM61" s="12">
        <v>0</v>
      </c>
      <c r="KN61" s="12">
        <v>0</v>
      </c>
      <c r="KO61" s="12">
        <v>0</v>
      </c>
      <c r="KP61" s="13"/>
      <c r="KQ61" s="12">
        <v>0</v>
      </c>
      <c r="KR61" s="12">
        <v>0</v>
      </c>
      <c r="KS61" s="12">
        <v>0</v>
      </c>
      <c r="KT61" s="12">
        <v>0</v>
      </c>
      <c r="KU61" s="13"/>
      <c r="KV61" s="12">
        <v>0</v>
      </c>
      <c r="KW61" s="89">
        <v>0</v>
      </c>
      <c r="KX61" s="12">
        <v>0</v>
      </c>
      <c r="KY61" s="12">
        <v>0</v>
      </c>
      <c r="KZ61" s="13"/>
      <c r="LA61" s="12">
        <v>0</v>
      </c>
      <c r="LB61" s="12">
        <v>0</v>
      </c>
      <c r="LC61" s="12">
        <v>0</v>
      </c>
      <c r="LD61" s="12">
        <v>0</v>
      </c>
      <c r="LE61" s="13"/>
      <c r="LF61" s="12">
        <v>0</v>
      </c>
      <c r="LG61" s="12">
        <v>0</v>
      </c>
      <c r="LH61" s="12">
        <v>0</v>
      </c>
      <c r="LI61" s="12">
        <v>0</v>
      </c>
      <c r="LJ61" s="13"/>
      <c r="LK61" s="12">
        <v>0</v>
      </c>
      <c r="LL61" s="12">
        <v>0</v>
      </c>
      <c r="LM61" s="12">
        <v>0</v>
      </c>
      <c r="LN61" s="12">
        <v>0</v>
      </c>
      <c r="LO61" s="13"/>
      <c r="LP61" s="12">
        <v>0</v>
      </c>
      <c r="LQ61" s="12">
        <v>0</v>
      </c>
      <c r="LR61" s="12">
        <v>0</v>
      </c>
      <c r="LS61" s="12">
        <v>0</v>
      </c>
      <c r="LT61" s="13"/>
      <c r="LU61" s="12">
        <v>0</v>
      </c>
      <c r="LV61" s="12">
        <v>0</v>
      </c>
      <c r="LW61" s="12">
        <v>0</v>
      </c>
      <c r="LX61" s="12">
        <v>0</v>
      </c>
      <c r="LY61" s="13"/>
      <c r="LZ61" s="12">
        <v>0</v>
      </c>
      <c r="MA61" s="12">
        <v>0</v>
      </c>
      <c r="MB61" s="12">
        <v>0</v>
      </c>
      <c r="MC61" s="12">
        <v>0</v>
      </c>
      <c r="MD61" s="13"/>
      <c r="ME61" s="12">
        <v>0</v>
      </c>
      <c r="MF61" s="12">
        <v>0</v>
      </c>
      <c r="MG61" s="12">
        <v>0</v>
      </c>
      <c r="MH61" s="12">
        <v>0</v>
      </c>
      <c r="MI61" s="13"/>
      <c r="MJ61" s="12">
        <v>0</v>
      </c>
      <c r="MK61" s="12">
        <v>0</v>
      </c>
      <c r="ML61" s="12">
        <v>0</v>
      </c>
      <c r="MM61" s="12">
        <v>0</v>
      </c>
      <c r="MN61" s="13"/>
      <c r="MO61" s="12">
        <v>0</v>
      </c>
      <c r="MP61" s="12">
        <v>0</v>
      </c>
      <c r="MQ61" s="12">
        <v>0</v>
      </c>
      <c r="MR61" s="12">
        <v>0</v>
      </c>
      <c r="MS61" s="13"/>
      <c r="MT61" s="12">
        <v>0</v>
      </c>
      <c r="MU61" s="12">
        <v>0</v>
      </c>
      <c r="MV61" s="12">
        <v>0</v>
      </c>
      <c r="MW61" s="12">
        <v>0</v>
      </c>
      <c r="MX61" s="13"/>
      <c r="MY61" s="12">
        <v>25</v>
      </c>
      <c r="MZ61" s="12">
        <v>62500</v>
      </c>
      <c r="NA61" s="12">
        <v>0</v>
      </c>
      <c r="NB61" s="12">
        <v>62500</v>
      </c>
      <c r="NC61" s="13"/>
      <c r="ND61" s="12">
        <v>0</v>
      </c>
      <c r="NE61" s="12">
        <v>0</v>
      </c>
      <c r="NF61" s="12">
        <v>0</v>
      </c>
      <c r="NG61" s="12">
        <v>0</v>
      </c>
      <c r="NH61" s="13"/>
      <c r="NI61" s="12">
        <v>0</v>
      </c>
      <c r="NJ61" s="12">
        <v>0</v>
      </c>
      <c r="NK61" s="12">
        <v>0</v>
      </c>
      <c r="NL61" s="12">
        <v>0</v>
      </c>
      <c r="NM61" s="13"/>
      <c r="NN61" s="12">
        <v>0</v>
      </c>
      <c r="NO61" s="12">
        <v>0</v>
      </c>
      <c r="NP61" s="12">
        <v>0</v>
      </c>
      <c r="NQ61" s="12">
        <v>0</v>
      </c>
      <c r="NR61" s="13"/>
      <c r="NS61" s="12">
        <v>0</v>
      </c>
      <c r="NT61" s="12">
        <v>0</v>
      </c>
      <c r="NU61" s="12">
        <v>0</v>
      </c>
      <c r="NV61" s="12">
        <v>0</v>
      </c>
      <c r="NW61" s="13"/>
      <c r="NX61" s="12">
        <v>0</v>
      </c>
      <c r="NY61" s="12">
        <v>0</v>
      </c>
      <c r="NZ61" s="12">
        <v>0</v>
      </c>
      <c r="OA61" s="12">
        <v>0</v>
      </c>
      <c r="OB61" s="13"/>
      <c r="OC61" s="12">
        <v>0</v>
      </c>
      <c r="OD61" s="12">
        <v>0</v>
      </c>
      <c r="OE61" s="12">
        <v>0</v>
      </c>
      <c r="OF61" s="12">
        <v>0</v>
      </c>
      <c r="OG61" s="13"/>
      <c r="OH61" s="12">
        <v>0</v>
      </c>
      <c r="OI61" s="12">
        <v>0</v>
      </c>
      <c r="OJ61" s="12">
        <v>0</v>
      </c>
      <c r="OK61" s="12">
        <v>0</v>
      </c>
      <c r="OL61" s="13"/>
      <c r="OM61" s="12">
        <v>0</v>
      </c>
      <c r="ON61" s="12">
        <v>0</v>
      </c>
      <c r="OO61" s="12">
        <v>0</v>
      </c>
      <c r="OP61" s="12">
        <v>0</v>
      </c>
      <c r="OQ61" s="13"/>
      <c r="OR61" s="12">
        <v>0</v>
      </c>
      <c r="OS61" s="12">
        <v>0</v>
      </c>
      <c r="OT61" s="12">
        <v>0</v>
      </c>
      <c r="OU61" s="12">
        <v>0</v>
      </c>
      <c r="OV61" s="13"/>
      <c r="OW61" s="12">
        <v>0</v>
      </c>
      <c r="OX61" s="12">
        <v>0</v>
      </c>
      <c r="OY61" s="12">
        <v>0</v>
      </c>
      <c r="OZ61" s="12">
        <v>0</v>
      </c>
      <c r="PA61" s="13"/>
      <c r="PB61" s="12">
        <v>0</v>
      </c>
      <c r="PC61" s="12">
        <v>0</v>
      </c>
      <c r="PD61" s="12">
        <v>0</v>
      </c>
      <c r="PE61" s="12">
        <v>0</v>
      </c>
      <c r="PF61" s="13"/>
      <c r="PG61" s="12">
        <v>0</v>
      </c>
      <c r="PH61" s="12">
        <v>0</v>
      </c>
      <c r="PI61" s="12">
        <v>0</v>
      </c>
      <c r="PJ61" s="12">
        <v>0</v>
      </c>
      <c r="PK61" s="13"/>
      <c r="PL61" s="12">
        <v>0</v>
      </c>
      <c r="PM61" s="12">
        <v>0</v>
      </c>
      <c r="PN61" s="12">
        <v>0</v>
      </c>
      <c r="PO61" s="12">
        <v>0</v>
      </c>
      <c r="PP61" s="13"/>
      <c r="PQ61" s="12">
        <v>0</v>
      </c>
      <c r="PR61" s="12">
        <v>0</v>
      </c>
      <c r="PS61" s="12">
        <v>0</v>
      </c>
      <c r="PT61" s="12">
        <v>0</v>
      </c>
      <c r="PU61" s="13"/>
      <c r="PV61" s="12">
        <v>0</v>
      </c>
      <c r="PW61" s="12">
        <v>0</v>
      </c>
      <c r="PX61" s="12">
        <v>0</v>
      </c>
      <c r="PY61" s="12">
        <v>0</v>
      </c>
      <c r="PZ61" s="13"/>
      <c r="QA61" s="12">
        <v>0</v>
      </c>
      <c r="QB61" s="12">
        <v>0</v>
      </c>
      <c r="QC61" s="12">
        <v>0</v>
      </c>
      <c r="QD61" s="12">
        <v>0</v>
      </c>
      <c r="QE61" s="13"/>
      <c r="QF61" s="12">
        <v>0</v>
      </c>
      <c r="QG61" s="12">
        <v>0</v>
      </c>
      <c r="QH61" s="12">
        <v>0</v>
      </c>
      <c r="QI61" s="12">
        <v>0</v>
      </c>
      <c r="QJ61" s="13"/>
      <c r="QK61" s="12">
        <v>0</v>
      </c>
      <c r="QL61" s="12">
        <v>0</v>
      </c>
      <c r="QM61" s="12">
        <v>0</v>
      </c>
      <c r="QN61" s="12">
        <v>0</v>
      </c>
      <c r="QO61" s="13"/>
      <c r="QP61" s="12">
        <v>0</v>
      </c>
      <c r="QQ61" s="12">
        <v>0</v>
      </c>
      <c r="QR61" s="12">
        <v>0</v>
      </c>
      <c r="QS61" s="12">
        <v>0</v>
      </c>
      <c r="QT61" s="13"/>
      <c r="QU61" s="12">
        <v>0</v>
      </c>
      <c r="QV61" s="12">
        <v>0</v>
      </c>
      <c r="QW61" s="12">
        <v>0</v>
      </c>
      <c r="QX61" s="12">
        <v>0</v>
      </c>
      <c r="QY61" s="13"/>
      <c r="QZ61" s="12">
        <v>0</v>
      </c>
      <c r="RA61" s="12">
        <v>0</v>
      </c>
      <c r="RB61" s="12">
        <v>0</v>
      </c>
      <c r="RC61" s="12">
        <v>0</v>
      </c>
      <c r="RD61" s="13"/>
      <c r="RE61" s="12">
        <v>0</v>
      </c>
      <c r="RF61" s="12">
        <v>0</v>
      </c>
      <c r="RG61" s="12">
        <v>0</v>
      </c>
      <c r="RH61" s="12">
        <v>0</v>
      </c>
      <c r="RI61" s="13"/>
      <c r="RJ61" s="12">
        <v>0</v>
      </c>
      <c r="RK61" s="12">
        <v>0</v>
      </c>
      <c r="RL61" s="12">
        <v>0</v>
      </c>
      <c r="RM61" s="12">
        <v>0</v>
      </c>
      <c r="RN61" s="13"/>
      <c r="RO61" s="12">
        <v>0</v>
      </c>
      <c r="RP61" s="12">
        <v>0</v>
      </c>
      <c r="RQ61" s="12">
        <v>0</v>
      </c>
      <c r="RR61" s="12">
        <v>0</v>
      </c>
      <c r="RS61" s="13"/>
      <c r="RT61" s="12">
        <v>0</v>
      </c>
      <c r="RU61" s="12">
        <v>0</v>
      </c>
      <c r="RV61" s="12">
        <v>0</v>
      </c>
      <c r="RW61" s="12">
        <v>0</v>
      </c>
      <c r="RX61" s="13"/>
      <c r="RY61" s="12">
        <v>0</v>
      </c>
      <c r="RZ61" s="12">
        <v>0</v>
      </c>
      <c r="SA61" s="12">
        <v>0</v>
      </c>
      <c r="SB61" s="12">
        <v>0</v>
      </c>
      <c r="SC61" s="13"/>
      <c r="SD61" s="12">
        <v>0</v>
      </c>
      <c r="SE61" s="12">
        <v>0</v>
      </c>
      <c r="SF61" s="12">
        <v>0</v>
      </c>
      <c r="SG61" s="12">
        <v>0</v>
      </c>
      <c r="SH61" s="13"/>
      <c r="SI61" s="12">
        <v>0</v>
      </c>
      <c r="SJ61" s="12">
        <v>0</v>
      </c>
      <c r="SK61" s="12">
        <v>0</v>
      </c>
      <c r="SL61" s="12">
        <v>0</v>
      </c>
      <c r="SM61" s="13"/>
      <c r="SN61" s="12">
        <v>0</v>
      </c>
      <c r="SO61" s="12">
        <v>0</v>
      </c>
      <c r="SP61" s="12">
        <v>0</v>
      </c>
      <c r="SQ61" s="12">
        <v>0</v>
      </c>
      <c r="SR61" s="13"/>
      <c r="SS61" s="12">
        <v>0</v>
      </c>
      <c r="ST61" s="12">
        <v>0</v>
      </c>
      <c r="SU61" s="12">
        <v>0</v>
      </c>
      <c r="SV61" s="12">
        <v>0</v>
      </c>
      <c r="SW61" s="13"/>
      <c r="SX61" s="12">
        <v>0</v>
      </c>
      <c r="SY61" s="12">
        <v>0</v>
      </c>
      <c r="SZ61" s="12">
        <v>0</v>
      </c>
      <c r="TA61" s="12">
        <v>0</v>
      </c>
      <c r="TB61" s="13"/>
      <c r="TC61" s="12">
        <v>0</v>
      </c>
      <c r="TD61" s="12">
        <v>0</v>
      </c>
      <c r="TE61" s="12">
        <v>0</v>
      </c>
      <c r="TF61" s="12">
        <v>0</v>
      </c>
      <c r="TG61" s="13"/>
      <c r="TH61" s="12">
        <v>0</v>
      </c>
      <c r="TI61" s="12">
        <v>0</v>
      </c>
      <c r="TJ61" s="12">
        <v>0</v>
      </c>
      <c r="TK61" s="12">
        <v>0</v>
      </c>
      <c r="TL61" s="13"/>
      <c r="TM61" s="12">
        <v>0</v>
      </c>
      <c r="TN61" s="12">
        <v>0</v>
      </c>
      <c r="TO61" s="12">
        <v>0</v>
      </c>
      <c r="TP61" s="12">
        <v>0</v>
      </c>
      <c r="TQ61" s="13"/>
      <c r="TR61" s="12">
        <v>0</v>
      </c>
      <c r="TS61" s="12">
        <v>0</v>
      </c>
      <c r="TT61" s="12">
        <v>0</v>
      </c>
      <c r="TU61" s="12">
        <v>0</v>
      </c>
      <c r="TV61" s="13"/>
      <c r="TW61" s="12">
        <v>0</v>
      </c>
      <c r="TX61" s="12">
        <v>0</v>
      </c>
      <c r="TY61" s="12">
        <v>0</v>
      </c>
      <c r="TZ61" s="12">
        <v>0</v>
      </c>
      <c r="UA61" s="13"/>
      <c r="UB61" s="12">
        <v>0</v>
      </c>
      <c r="UC61" s="12">
        <v>0</v>
      </c>
      <c r="UD61" s="12">
        <v>0</v>
      </c>
      <c r="UE61" s="12">
        <v>0</v>
      </c>
      <c r="UF61" s="13"/>
      <c r="UG61" s="12">
        <v>0</v>
      </c>
      <c r="UH61" s="12">
        <v>0</v>
      </c>
      <c r="UI61" s="12">
        <v>0</v>
      </c>
      <c r="UJ61" s="12">
        <v>0</v>
      </c>
      <c r="UK61" s="13"/>
      <c r="UL61" s="12">
        <v>0</v>
      </c>
      <c r="UM61" s="12">
        <v>0</v>
      </c>
      <c r="UN61" s="12">
        <v>0</v>
      </c>
      <c r="UO61" s="12">
        <v>0</v>
      </c>
      <c r="UP61" s="13"/>
      <c r="UQ61" s="12">
        <v>0</v>
      </c>
      <c r="UR61" s="12">
        <v>0</v>
      </c>
      <c r="US61" s="12">
        <v>0</v>
      </c>
      <c r="UT61" s="12">
        <v>0</v>
      </c>
      <c r="UU61" s="13"/>
      <c r="UV61" s="12">
        <v>0</v>
      </c>
      <c r="UW61" s="12">
        <v>0</v>
      </c>
      <c r="UX61" s="12">
        <v>0</v>
      </c>
      <c r="UY61" s="12">
        <v>0</v>
      </c>
      <c r="UZ61" s="13"/>
      <c r="VA61" s="12">
        <v>0</v>
      </c>
      <c r="VB61" s="12">
        <v>0</v>
      </c>
      <c r="VC61" s="12">
        <v>0</v>
      </c>
      <c r="VD61" s="12">
        <v>0</v>
      </c>
      <c r="VE61" s="13"/>
      <c r="VF61" s="12">
        <v>0</v>
      </c>
      <c r="VG61" s="12">
        <v>0</v>
      </c>
      <c r="VH61" s="12">
        <v>0</v>
      </c>
      <c r="VI61" s="12">
        <v>0</v>
      </c>
      <c r="VJ61" s="13"/>
      <c r="VK61" s="12">
        <v>0</v>
      </c>
      <c r="VL61" s="12">
        <v>662500</v>
      </c>
      <c r="VM61" s="12">
        <v>0</v>
      </c>
      <c r="VN61" s="12">
        <v>662500</v>
      </c>
      <c r="VO61" s="13"/>
    </row>
    <row r="62" spans="1:587" ht="16.5" hidden="1">
      <c r="A62" s="10">
        <v>56</v>
      </c>
      <c r="B62" s="11" t="s">
        <v>47</v>
      </c>
      <c r="C62" s="12">
        <v>0</v>
      </c>
      <c r="D62" s="12">
        <v>0</v>
      </c>
      <c r="E62" s="12">
        <v>0</v>
      </c>
      <c r="F62" s="12">
        <v>0</v>
      </c>
      <c r="G62" s="13"/>
      <c r="H62" s="12">
        <v>0</v>
      </c>
      <c r="I62" s="12">
        <v>0</v>
      </c>
      <c r="J62" s="12">
        <v>0</v>
      </c>
      <c r="K62" s="12">
        <v>0</v>
      </c>
      <c r="L62" s="13"/>
      <c r="M62" s="12">
        <v>0</v>
      </c>
      <c r="N62" s="12">
        <v>0</v>
      </c>
      <c r="O62" s="12">
        <v>0</v>
      </c>
      <c r="P62" s="12">
        <v>0</v>
      </c>
      <c r="Q62" s="13"/>
      <c r="R62" s="12">
        <v>0</v>
      </c>
      <c r="S62" s="12">
        <v>0</v>
      </c>
      <c r="T62" s="12">
        <v>0</v>
      </c>
      <c r="U62" s="12">
        <v>0</v>
      </c>
      <c r="V62" s="13"/>
      <c r="W62" s="12">
        <v>0</v>
      </c>
      <c r="X62" s="12">
        <v>0</v>
      </c>
      <c r="Y62" s="12">
        <v>0</v>
      </c>
      <c r="Z62" s="12">
        <v>0</v>
      </c>
      <c r="AA62" s="13"/>
      <c r="AB62" s="12">
        <v>0</v>
      </c>
      <c r="AC62" s="12">
        <v>0</v>
      </c>
      <c r="AD62" s="12">
        <v>0</v>
      </c>
      <c r="AE62" s="12">
        <v>0</v>
      </c>
      <c r="AF62" s="13"/>
      <c r="AG62" s="12">
        <v>0</v>
      </c>
      <c r="AH62" s="12">
        <v>0</v>
      </c>
      <c r="AI62" s="12">
        <v>0</v>
      </c>
      <c r="AJ62" s="12">
        <v>0</v>
      </c>
      <c r="AK62" s="13"/>
      <c r="AL62" s="12">
        <v>0</v>
      </c>
      <c r="AM62" s="12">
        <v>0</v>
      </c>
      <c r="AN62" s="12">
        <v>0</v>
      </c>
      <c r="AO62" s="12">
        <v>0</v>
      </c>
      <c r="AP62" s="13"/>
      <c r="AQ62" s="12">
        <v>0</v>
      </c>
      <c r="AR62" s="12">
        <v>0</v>
      </c>
      <c r="AS62" s="12">
        <v>0</v>
      </c>
      <c r="AT62" s="12">
        <v>0</v>
      </c>
      <c r="AU62" s="13"/>
      <c r="AV62" s="12">
        <v>0</v>
      </c>
      <c r="AW62" s="12">
        <v>0</v>
      </c>
      <c r="AX62" s="12">
        <v>0</v>
      </c>
      <c r="AY62" s="12">
        <v>0</v>
      </c>
      <c r="AZ62" s="13"/>
      <c r="BA62" s="12">
        <v>0</v>
      </c>
      <c r="BB62" s="12">
        <v>0</v>
      </c>
      <c r="BC62" s="12">
        <v>0</v>
      </c>
      <c r="BD62" s="12">
        <v>0</v>
      </c>
      <c r="BE62" s="13"/>
      <c r="BF62" s="12">
        <v>0</v>
      </c>
      <c r="BG62" s="12">
        <v>0</v>
      </c>
      <c r="BH62" s="12">
        <v>0</v>
      </c>
      <c r="BI62" s="12">
        <v>0</v>
      </c>
      <c r="BJ62" s="13"/>
      <c r="BK62" s="12">
        <v>0</v>
      </c>
      <c r="BL62" s="12">
        <v>0</v>
      </c>
      <c r="BM62" s="12">
        <v>0</v>
      </c>
      <c r="BN62" s="12">
        <v>0</v>
      </c>
      <c r="BO62" s="13"/>
      <c r="BP62" s="12">
        <v>0</v>
      </c>
      <c r="BQ62" s="12">
        <v>0</v>
      </c>
      <c r="BR62" s="12">
        <v>0</v>
      </c>
      <c r="BS62" s="12">
        <v>0</v>
      </c>
      <c r="BT62" s="13"/>
      <c r="BU62" s="12">
        <v>0</v>
      </c>
      <c r="BV62" s="12">
        <v>0</v>
      </c>
      <c r="BW62" s="12">
        <v>0</v>
      </c>
      <c r="BX62" s="12">
        <v>0</v>
      </c>
      <c r="BY62" s="13"/>
      <c r="BZ62" s="12">
        <v>0</v>
      </c>
      <c r="CA62" s="12">
        <v>0</v>
      </c>
      <c r="CB62" s="12">
        <v>0</v>
      </c>
      <c r="CC62" s="12">
        <v>0</v>
      </c>
      <c r="CD62" s="13"/>
      <c r="CE62" s="12">
        <v>0</v>
      </c>
      <c r="CF62" s="12">
        <v>0</v>
      </c>
      <c r="CG62" s="12">
        <v>0</v>
      </c>
      <c r="CH62" s="12">
        <v>0</v>
      </c>
      <c r="CI62" s="13"/>
      <c r="CJ62" s="12">
        <v>0</v>
      </c>
      <c r="CK62" s="12">
        <v>0</v>
      </c>
      <c r="CL62" s="12">
        <v>0</v>
      </c>
      <c r="CM62" s="12">
        <v>0</v>
      </c>
      <c r="CN62" s="13"/>
      <c r="CO62" s="12">
        <v>0</v>
      </c>
      <c r="CP62" s="12">
        <v>0</v>
      </c>
      <c r="CQ62" s="12">
        <v>0</v>
      </c>
      <c r="CR62" s="12">
        <v>0</v>
      </c>
      <c r="CS62" s="13"/>
      <c r="CT62" s="12">
        <v>0</v>
      </c>
      <c r="CU62" s="12">
        <v>0</v>
      </c>
      <c r="CV62" s="12">
        <v>0</v>
      </c>
      <c r="CW62" s="12">
        <v>0</v>
      </c>
      <c r="CX62" s="13"/>
      <c r="CY62" s="12">
        <v>0</v>
      </c>
      <c r="CZ62" s="12">
        <v>0</v>
      </c>
      <c r="DA62" s="12">
        <v>0</v>
      </c>
      <c r="DB62" s="12">
        <v>0</v>
      </c>
      <c r="DC62" s="13"/>
      <c r="DD62" s="12">
        <v>0</v>
      </c>
      <c r="DE62" s="12">
        <v>0</v>
      </c>
      <c r="DF62" s="12">
        <v>0</v>
      </c>
      <c r="DG62" s="12">
        <v>0</v>
      </c>
      <c r="DH62" s="13"/>
      <c r="DI62" s="12">
        <v>0</v>
      </c>
      <c r="DJ62" s="12">
        <v>0</v>
      </c>
      <c r="DK62" s="12">
        <v>0</v>
      </c>
      <c r="DL62" s="12">
        <v>0</v>
      </c>
      <c r="DM62" s="13"/>
      <c r="DN62" s="12">
        <v>0</v>
      </c>
      <c r="DO62" s="12">
        <v>0</v>
      </c>
      <c r="DP62" s="12">
        <v>0</v>
      </c>
      <c r="DQ62" s="12">
        <v>0</v>
      </c>
      <c r="DR62" s="13"/>
      <c r="DS62" s="12">
        <v>0</v>
      </c>
      <c r="DT62" s="12">
        <v>0</v>
      </c>
      <c r="DU62" s="12">
        <v>0</v>
      </c>
      <c r="DV62" s="12">
        <v>0</v>
      </c>
      <c r="DW62" s="13"/>
      <c r="DX62" s="12">
        <v>0</v>
      </c>
      <c r="DY62" s="12">
        <v>50000</v>
      </c>
      <c r="DZ62" s="12">
        <v>0</v>
      </c>
      <c r="EA62" s="12">
        <v>50000</v>
      </c>
      <c r="EB62" s="13"/>
      <c r="EC62" s="12">
        <v>0</v>
      </c>
      <c r="ED62" s="12">
        <v>0</v>
      </c>
      <c r="EE62" s="12">
        <v>0</v>
      </c>
      <c r="EF62" s="12">
        <v>0</v>
      </c>
      <c r="EG62" s="13"/>
      <c r="EH62" s="12">
        <v>0</v>
      </c>
      <c r="EI62" s="12">
        <v>0</v>
      </c>
      <c r="EJ62" s="12">
        <v>0</v>
      </c>
      <c r="EK62" s="12">
        <v>0</v>
      </c>
      <c r="EL62" s="13"/>
      <c r="EM62" s="12">
        <v>0</v>
      </c>
      <c r="EN62" s="12">
        <v>0</v>
      </c>
      <c r="EO62" s="12">
        <v>0</v>
      </c>
      <c r="EP62" s="12">
        <v>0</v>
      </c>
      <c r="EQ62" s="13"/>
      <c r="ER62" s="12">
        <v>0</v>
      </c>
      <c r="ES62" s="12">
        <v>0</v>
      </c>
      <c r="ET62" s="12">
        <v>0</v>
      </c>
      <c r="EU62" s="12">
        <v>0</v>
      </c>
      <c r="EV62" s="13"/>
      <c r="EW62" s="12">
        <v>0</v>
      </c>
      <c r="EX62" s="12">
        <v>0</v>
      </c>
      <c r="EY62" s="12">
        <v>0</v>
      </c>
      <c r="EZ62" s="12">
        <v>0</v>
      </c>
      <c r="FA62" s="13"/>
      <c r="FB62" s="12">
        <v>0</v>
      </c>
      <c r="FC62" s="12">
        <v>0</v>
      </c>
      <c r="FD62" s="12">
        <v>0</v>
      </c>
      <c r="FE62" s="12">
        <v>0</v>
      </c>
      <c r="FF62" s="13"/>
      <c r="FG62" s="12">
        <v>0</v>
      </c>
      <c r="FH62" s="12">
        <v>0</v>
      </c>
      <c r="FI62" s="12">
        <v>0</v>
      </c>
      <c r="FJ62" s="12">
        <v>0</v>
      </c>
      <c r="FK62" s="13"/>
      <c r="FL62" s="12">
        <v>0</v>
      </c>
      <c r="FM62" s="12">
        <v>0</v>
      </c>
      <c r="FN62" s="12">
        <v>0</v>
      </c>
      <c r="FO62" s="12">
        <v>0</v>
      </c>
      <c r="FP62" s="13"/>
      <c r="FQ62" s="12">
        <v>0</v>
      </c>
      <c r="FR62" s="12">
        <v>0</v>
      </c>
      <c r="FS62" s="12">
        <v>0</v>
      </c>
      <c r="FT62" s="12">
        <v>0</v>
      </c>
      <c r="FU62" s="13"/>
      <c r="FV62" s="12">
        <v>0</v>
      </c>
      <c r="FW62" s="12">
        <v>0</v>
      </c>
      <c r="FX62" s="12">
        <v>0</v>
      </c>
      <c r="FY62" s="12">
        <v>0</v>
      </c>
      <c r="FZ62" s="13"/>
      <c r="GA62" s="12">
        <v>0</v>
      </c>
      <c r="GB62" s="12">
        <v>0</v>
      </c>
      <c r="GC62" s="12">
        <v>0</v>
      </c>
      <c r="GD62" s="12">
        <v>0</v>
      </c>
      <c r="GE62" s="13"/>
      <c r="GF62" s="12">
        <v>0</v>
      </c>
      <c r="GG62" s="12">
        <v>0</v>
      </c>
      <c r="GH62" s="12">
        <v>0</v>
      </c>
      <c r="GI62" s="12">
        <v>0</v>
      </c>
      <c r="GJ62" s="13"/>
      <c r="GK62" s="12">
        <v>0</v>
      </c>
      <c r="GL62" s="12">
        <v>0</v>
      </c>
      <c r="GM62" s="12">
        <v>0</v>
      </c>
      <c r="GN62" s="12">
        <v>0</v>
      </c>
      <c r="GO62" s="13"/>
      <c r="GP62" s="12">
        <v>0</v>
      </c>
      <c r="GQ62" s="12">
        <v>0</v>
      </c>
      <c r="GR62" s="12">
        <v>0</v>
      </c>
      <c r="GS62" s="12">
        <v>0</v>
      </c>
      <c r="GT62" s="13"/>
      <c r="GU62" s="12">
        <v>0</v>
      </c>
      <c r="GV62" s="12">
        <v>0</v>
      </c>
      <c r="GW62" s="12">
        <v>0</v>
      </c>
      <c r="GX62" s="12">
        <v>0</v>
      </c>
      <c r="GY62" s="13"/>
      <c r="GZ62" s="12">
        <v>0</v>
      </c>
      <c r="HA62" s="12">
        <v>0</v>
      </c>
      <c r="HB62" s="12">
        <v>0</v>
      </c>
      <c r="HC62" s="12">
        <v>0</v>
      </c>
      <c r="HD62" s="13"/>
      <c r="HE62" s="12">
        <v>0</v>
      </c>
      <c r="HF62" s="12">
        <v>0</v>
      </c>
      <c r="HG62" s="12">
        <v>0</v>
      </c>
      <c r="HH62" s="12">
        <v>0</v>
      </c>
      <c r="HI62" s="13"/>
      <c r="HJ62" s="12">
        <v>0</v>
      </c>
      <c r="HK62" s="12">
        <v>0</v>
      </c>
      <c r="HL62" s="12">
        <v>0</v>
      </c>
      <c r="HM62" s="12">
        <v>0</v>
      </c>
      <c r="HN62" s="13"/>
      <c r="HO62" s="12">
        <v>0</v>
      </c>
      <c r="HP62" s="12">
        <v>0</v>
      </c>
      <c r="HQ62" s="12">
        <v>0</v>
      </c>
      <c r="HR62" s="12">
        <v>0</v>
      </c>
      <c r="HS62" s="13"/>
      <c r="HT62" s="12">
        <v>0</v>
      </c>
      <c r="HU62" s="12">
        <v>365000</v>
      </c>
      <c r="HV62" s="12">
        <v>0</v>
      </c>
      <c r="HW62" s="12">
        <v>365000</v>
      </c>
      <c r="HX62" s="13"/>
      <c r="HY62" s="12">
        <v>0</v>
      </c>
      <c r="HZ62" s="12">
        <v>0</v>
      </c>
      <c r="IA62" s="12">
        <v>0</v>
      </c>
      <c r="IB62" s="12">
        <v>0</v>
      </c>
      <c r="IC62" s="13"/>
      <c r="ID62" s="12">
        <v>0</v>
      </c>
      <c r="IE62" s="12">
        <v>0</v>
      </c>
      <c r="IF62" s="12">
        <v>0</v>
      </c>
      <c r="IG62" s="12">
        <v>0</v>
      </c>
      <c r="IH62" s="13"/>
      <c r="II62" s="12">
        <v>0</v>
      </c>
      <c r="IJ62" s="12">
        <v>0</v>
      </c>
      <c r="IK62" s="12">
        <v>0</v>
      </c>
      <c r="IL62" s="12">
        <v>0</v>
      </c>
      <c r="IM62" s="13"/>
      <c r="IN62" s="12">
        <v>0</v>
      </c>
      <c r="IO62" s="12">
        <v>0</v>
      </c>
      <c r="IP62" s="12">
        <v>0</v>
      </c>
      <c r="IQ62" s="12">
        <v>0</v>
      </c>
      <c r="IR62" s="13"/>
      <c r="IS62" s="12">
        <v>0</v>
      </c>
      <c r="IT62" s="12">
        <v>0</v>
      </c>
      <c r="IU62" s="12">
        <v>0</v>
      </c>
      <c r="IV62" s="12">
        <v>0</v>
      </c>
      <c r="IW62" s="13"/>
      <c r="IX62" s="12"/>
      <c r="IY62" s="12">
        <v>0</v>
      </c>
      <c r="IZ62" s="12">
        <v>0</v>
      </c>
      <c r="JA62" s="12">
        <v>0</v>
      </c>
      <c r="JB62" s="13"/>
      <c r="JC62" s="12">
        <v>0</v>
      </c>
      <c r="JD62" s="12">
        <v>0</v>
      </c>
      <c r="JE62" s="12">
        <v>0</v>
      </c>
      <c r="JF62" s="12">
        <v>0</v>
      </c>
      <c r="JG62" s="13"/>
      <c r="JH62" s="12"/>
      <c r="JI62" s="12">
        <v>0</v>
      </c>
      <c r="JJ62" s="12">
        <v>0</v>
      </c>
      <c r="JK62" s="12">
        <v>0</v>
      </c>
      <c r="JL62" s="13"/>
      <c r="JM62" s="12"/>
      <c r="JN62" s="12">
        <v>0</v>
      </c>
      <c r="JO62" s="12">
        <v>0</v>
      </c>
      <c r="JP62" s="12">
        <v>0</v>
      </c>
      <c r="JQ62" s="13"/>
      <c r="JR62" s="12"/>
      <c r="JS62" s="12">
        <v>38610</v>
      </c>
      <c r="JT62" s="12">
        <v>0</v>
      </c>
      <c r="JU62" s="12">
        <v>38610</v>
      </c>
      <c r="JV62" s="13"/>
      <c r="JW62" s="12"/>
      <c r="JX62" s="12">
        <v>0</v>
      </c>
      <c r="JY62" s="12">
        <v>0</v>
      </c>
      <c r="JZ62" s="12">
        <v>0</v>
      </c>
      <c r="KA62" s="13"/>
      <c r="KB62" s="12">
        <v>0</v>
      </c>
      <c r="KC62" s="12">
        <v>0</v>
      </c>
      <c r="KD62" s="12">
        <v>0</v>
      </c>
      <c r="KE62" s="12">
        <v>0</v>
      </c>
      <c r="KF62" s="13"/>
      <c r="KG62" s="12">
        <v>0</v>
      </c>
      <c r="KH62" s="12">
        <v>0</v>
      </c>
      <c r="KI62" s="12">
        <v>0</v>
      </c>
      <c r="KJ62" s="12">
        <v>0</v>
      </c>
      <c r="KK62" s="13"/>
      <c r="KL62" s="12">
        <v>0</v>
      </c>
      <c r="KM62" s="12">
        <v>0</v>
      </c>
      <c r="KN62" s="12">
        <v>0</v>
      </c>
      <c r="KO62" s="12">
        <v>0</v>
      </c>
      <c r="KP62" s="13"/>
      <c r="KQ62" s="12">
        <v>0</v>
      </c>
      <c r="KR62" s="12">
        <v>0</v>
      </c>
      <c r="KS62" s="12">
        <v>0</v>
      </c>
      <c r="KT62" s="12">
        <v>0</v>
      </c>
      <c r="KU62" s="13"/>
      <c r="KV62" s="12">
        <v>0</v>
      </c>
      <c r="KW62" s="89">
        <v>0</v>
      </c>
      <c r="KX62" s="12">
        <v>0</v>
      </c>
      <c r="KY62" s="12">
        <v>0</v>
      </c>
      <c r="KZ62" s="13"/>
      <c r="LA62" s="12">
        <v>0</v>
      </c>
      <c r="LB62" s="12">
        <v>0</v>
      </c>
      <c r="LC62" s="12">
        <v>0</v>
      </c>
      <c r="LD62" s="12">
        <v>0</v>
      </c>
      <c r="LE62" s="13"/>
      <c r="LF62" s="12">
        <v>0</v>
      </c>
      <c r="LG62" s="12">
        <v>0</v>
      </c>
      <c r="LH62" s="12">
        <v>0</v>
      </c>
      <c r="LI62" s="12">
        <v>0</v>
      </c>
      <c r="LJ62" s="13"/>
      <c r="LK62" s="12">
        <v>0</v>
      </c>
      <c r="LL62" s="12">
        <v>0</v>
      </c>
      <c r="LM62" s="12">
        <v>0</v>
      </c>
      <c r="LN62" s="12">
        <v>0</v>
      </c>
      <c r="LO62" s="13"/>
      <c r="LP62" s="12">
        <v>0</v>
      </c>
      <c r="LQ62" s="12">
        <v>0</v>
      </c>
      <c r="LR62" s="12">
        <v>0</v>
      </c>
      <c r="LS62" s="12">
        <v>0</v>
      </c>
      <c r="LT62" s="13"/>
      <c r="LU62" s="12">
        <v>0</v>
      </c>
      <c r="LV62" s="12">
        <v>0</v>
      </c>
      <c r="LW62" s="12">
        <v>0</v>
      </c>
      <c r="LX62" s="12">
        <v>0</v>
      </c>
      <c r="LY62" s="13"/>
      <c r="LZ62" s="12">
        <v>0</v>
      </c>
      <c r="MA62" s="12">
        <v>0</v>
      </c>
      <c r="MB62" s="12">
        <v>0</v>
      </c>
      <c r="MC62" s="12">
        <v>0</v>
      </c>
      <c r="MD62" s="13"/>
      <c r="ME62" s="12">
        <v>0</v>
      </c>
      <c r="MF62" s="12">
        <v>0</v>
      </c>
      <c r="MG62" s="12">
        <v>0</v>
      </c>
      <c r="MH62" s="12">
        <v>0</v>
      </c>
      <c r="MI62" s="13"/>
      <c r="MJ62" s="12">
        <v>0</v>
      </c>
      <c r="MK62" s="12">
        <v>0</v>
      </c>
      <c r="ML62" s="12">
        <v>0</v>
      </c>
      <c r="MM62" s="12">
        <v>0</v>
      </c>
      <c r="MN62" s="13"/>
      <c r="MO62" s="12">
        <v>0</v>
      </c>
      <c r="MP62" s="12">
        <v>0</v>
      </c>
      <c r="MQ62" s="12">
        <v>0</v>
      </c>
      <c r="MR62" s="12">
        <v>0</v>
      </c>
      <c r="MS62" s="13"/>
      <c r="MT62" s="12">
        <v>0</v>
      </c>
      <c r="MU62" s="12">
        <v>0</v>
      </c>
      <c r="MV62" s="12">
        <v>0</v>
      </c>
      <c r="MW62" s="12">
        <v>0</v>
      </c>
      <c r="MX62" s="13"/>
      <c r="MY62" s="12">
        <v>20</v>
      </c>
      <c r="MZ62" s="12">
        <v>50000</v>
      </c>
      <c r="NA62" s="12">
        <v>0</v>
      </c>
      <c r="NB62" s="12">
        <v>50000</v>
      </c>
      <c r="NC62" s="13"/>
      <c r="ND62" s="12">
        <v>0</v>
      </c>
      <c r="NE62" s="12">
        <v>0</v>
      </c>
      <c r="NF62" s="12">
        <v>0</v>
      </c>
      <c r="NG62" s="12">
        <v>0</v>
      </c>
      <c r="NH62" s="13"/>
      <c r="NI62" s="12">
        <v>0</v>
      </c>
      <c r="NJ62" s="12">
        <v>0</v>
      </c>
      <c r="NK62" s="12">
        <v>0</v>
      </c>
      <c r="NL62" s="12">
        <v>0</v>
      </c>
      <c r="NM62" s="13"/>
      <c r="NN62" s="12">
        <v>0</v>
      </c>
      <c r="NO62" s="12">
        <v>0</v>
      </c>
      <c r="NP62" s="12">
        <v>0</v>
      </c>
      <c r="NQ62" s="12">
        <v>0</v>
      </c>
      <c r="NR62" s="13"/>
      <c r="NS62" s="12">
        <v>0</v>
      </c>
      <c r="NT62" s="12">
        <v>0</v>
      </c>
      <c r="NU62" s="12">
        <v>0</v>
      </c>
      <c r="NV62" s="12">
        <v>0</v>
      </c>
      <c r="NW62" s="13"/>
      <c r="NX62" s="12">
        <v>0</v>
      </c>
      <c r="NY62" s="12">
        <v>0</v>
      </c>
      <c r="NZ62" s="12">
        <v>0</v>
      </c>
      <c r="OA62" s="12">
        <v>0</v>
      </c>
      <c r="OB62" s="13"/>
      <c r="OC62" s="12">
        <v>0</v>
      </c>
      <c r="OD62" s="12">
        <v>0</v>
      </c>
      <c r="OE62" s="12">
        <v>0</v>
      </c>
      <c r="OF62" s="12">
        <v>0</v>
      </c>
      <c r="OG62" s="13"/>
      <c r="OH62" s="12">
        <v>0</v>
      </c>
      <c r="OI62" s="12">
        <v>0</v>
      </c>
      <c r="OJ62" s="12">
        <v>0</v>
      </c>
      <c r="OK62" s="12">
        <v>0</v>
      </c>
      <c r="OL62" s="13"/>
      <c r="OM62" s="12">
        <v>0</v>
      </c>
      <c r="ON62" s="12">
        <v>0</v>
      </c>
      <c r="OO62" s="12">
        <v>0</v>
      </c>
      <c r="OP62" s="12">
        <v>0</v>
      </c>
      <c r="OQ62" s="13"/>
      <c r="OR62" s="12">
        <v>0</v>
      </c>
      <c r="OS62" s="12">
        <v>0</v>
      </c>
      <c r="OT62" s="12">
        <v>0</v>
      </c>
      <c r="OU62" s="12">
        <v>0</v>
      </c>
      <c r="OV62" s="13"/>
      <c r="OW62" s="12">
        <v>0</v>
      </c>
      <c r="OX62" s="12">
        <v>0</v>
      </c>
      <c r="OY62" s="12">
        <v>0</v>
      </c>
      <c r="OZ62" s="12">
        <v>0</v>
      </c>
      <c r="PA62" s="13"/>
      <c r="PB62" s="12">
        <v>0</v>
      </c>
      <c r="PC62" s="12">
        <v>0</v>
      </c>
      <c r="PD62" s="12">
        <v>0</v>
      </c>
      <c r="PE62" s="12">
        <v>0</v>
      </c>
      <c r="PF62" s="13"/>
      <c r="PG62" s="12">
        <v>0</v>
      </c>
      <c r="PH62" s="12">
        <v>0</v>
      </c>
      <c r="PI62" s="12">
        <v>0</v>
      </c>
      <c r="PJ62" s="12">
        <v>0</v>
      </c>
      <c r="PK62" s="13"/>
      <c r="PL62" s="12">
        <v>0</v>
      </c>
      <c r="PM62" s="12">
        <v>0</v>
      </c>
      <c r="PN62" s="12">
        <v>0</v>
      </c>
      <c r="PO62" s="12">
        <v>0</v>
      </c>
      <c r="PP62" s="13"/>
      <c r="PQ62" s="12">
        <v>0</v>
      </c>
      <c r="PR62" s="12">
        <v>0</v>
      </c>
      <c r="PS62" s="12">
        <v>0</v>
      </c>
      <c r="PT62" s="12">
        <v>0</v>
      </c>
      <c r="PU62" s="13"/>
      <c r="PV62" s="12">
        <v>0</v>
      </c>
      <c r="PW62" s="12">
        <v>0</v>
      </c>
      <c r="PX62" s="12">
        <v>0</v>
      </c>
      <c r="PY62" s="12">
        <v>0</v>
      </c>
      <c r="PZ62" s="13"/>
      <c r="QA62" s="12">
        <v>0</v>
      </c>
      <c r="QB62" s="12">
        <v>0</v>
      </c>
      <c r="QC62" s="12">
        <v>0</v>
      </c>
      <c r="QD62" s="12">
        <v>0</v>
      </c>
      <c r="QE62" s="13"/>
      <c r="QF62" s="12">
        <v>0</v>
      </c>
      <c r="QG62" s="12">
        <v>0</v>
      </c>
      <c r="QH62" s="12">
        <v>0</v>
      </c>
      <c r="QI62" s="12">
        <v>0</v>
      </c>
      <c r="QJ62" s="13"/>
      <c r="QK62" s="12">
        <v>0</v>
      </c>
      <c r="QL62" s="12">
        <v>0</v>
      </c>
      <c r="QM62" s="12">
        <v>0</v>
      </c>
      <c r="QN62" s="12">
        <v>0</v>
      </c>
      <c r="QO62" s="13"/>
      <c r="QP62" s="12">
        <v>0</v>
      </c>
      <c r="QQ62" s="12">
        <v>0</v>
      </c>
      <c r="QR62" s="12">
        <v>0</v>
      </c>
      <c r="QS62" s="12">
        <v>0</v>
      </c>
      <c r="QT62" s="13"/>
      <c r="QU62" s="12">
        <v>0</v>
      </c>
      <c r="QV62" s="12">
        <v>0</v>
      </c>
      <c r="QW62" s="12">
        <v>0</v>
      </c>
      <c r="QX62" s="12">
        <v>0</v>
      </c>
      <c r="QY62" s="13"/>
      <c r="QZ62" s="12">
        <v>0</v>
      </c>
      <c r="RA62" s="12">
        <v>0</v>
      </c>
      <c r="RB62" s="12">
        <v>0</v>
      </c>
      <c r="RC62" s="12">
        <v>0</v>
      </c>
      <c r="RD62" s="13"/>
      <c r="RE62" s="12">
        <v>2</v>
      </c>
      <c r="RF62" s="12">
        <v>520000</v>
      </c>
      <c r="RG62" s="12">
        <v>0</v>
      </c>
      <c r="RH62" s="12">
        <v>520000</v>
      </c>
      <c r="RI62" s="13"/>
      <c r="RJ62" s="12">
        <v>0</v>
      </c>
      <c r="RK62" s="12">
        <v>5000</v>
      </c>
      <c r="RL62" s="12">
        <v>0</v>
      </c>
      <c r="RM62" s="12">
        <v>5000</v>
      </c>
      <c r="RN62" s="13"/>
      <c r="RO62" s="12">
        <v>0</v>
      </c>
      <c r="RP62" s="12">
        <v>10000</v>
      </c>
      <c r="RQ62" s="12">
        <v>0</v>
      </c>
      <c r="RR62" s="12">
        <v>10000</v>
      </c>
      <c r="RS62" s="13"/>
      <c r="RT62" s="12">
        <v>0</v>
      </c>
      <c r="RU62" s="12">
        <v>0</v>
      </c>
      <c r="RV62" s="12">
        <v>0</v>
      </c>
      <c r="RW62" s="12">
        <v>0</v>
      </c>
      <c r="RX62" s="13"/>
      <c r="RY62" s="12">
        <v>0</v>
      </c>
      <c r="RZ62" s="12">
        <v>0</v>
      </c>
      <c r="SA62" s="12">
        <v>0</v>
      </c>
      <c r="SB62" s="12">
        <v>0</v>
      </c>
      <c r="SC62" s="13"/>
      <c r="SD62" s="12">
        <v>0</v>
      </c>
      <c r="SE62" s="12">
        <v>0</v>
      </c>
      <c r="SF62" s="12">
        <v>0</v>
      </c>
      <c r="SG62" s="12">
        <v>0</v>
      </c>
      <c r="SH62" s="13"/>
      <c r="SI62" s="12">
        <v>0</v>
      </c>
      <c r="SJ62" s="12">
        <v>0</v>
      </c>
      <c r="SK62" s="12">
        <v>0</v>
      </c>
      <c r="SL62" s="12">
        <v>0</v>
      </c>
      <c r="SM62" s="13"/>
      <c r="SN62" s="12">
        <v>0</v>
      </c>
      <c r="SO62" s="12">
        <v>0</v>
      </c>
      <c r="SP62" s="12">
        <v>0</v>
      </c>
      <c r="SQ62" s="12">
        <v>0</v>
      </c>
      <c r="SR62" s="13"/>
      <c r="SS62" s="12">
        <v>0</v>
      </c>
      <c r="ST62" s="12">
        <v>0</v>
      </c>
      <c r="SU62" s="12">
        <v>0</v>
      </c>
      <c r="SV62" s="12">
        <v>0</v>
      </c>
      <c r="SW62" s="13"/>
      <c r="SX62" s="12">
        <v>0</v>
      </c>
      <c r="SY62" s="12">
        <v>0</v>
      </c>
      <c r="SZ62" s="12">
        <v>0</v>
      </c>
      <c r="TA62" s="12">
        <v>0</v>
      </c>
      <c r="TB62" s="13"/>
      <c r="TC62" s="12">
        <v>0</v>
      </c>
      <c r="TD62" s="12">
        <v>0</v>
      </c>
      <c r="TE62" s="12">
        <v>0</v>
      </c>
      <c r="TF62" s="12">
        <v>0</v>
      </c>
      <c r="TG62" s="13"/>
      <c r="TH62" s="12">
        <v>0</v>
      </c>
      <c r="TI62" s="12">
        <v>0</v>
      </c>
      <c r="TJ62" s="12">
        <v>0</v>
      </c>
      <c r="TK62" s="12">
        <v>0</v>
      </c>
      <c r="TL62" s="13"/>
      <c r="TM62" s="12">
        <v>0</v>
      </c>
      <c r="TN62" s="12">
        <v>0</v>
      </c>
      <c r="TO62" s="12">
        <v>0</v>
      </c>
      <c r="TP62" s="12">
        <v>0</v>
      </c>
      <c r="TQ62" s="13"/>
      <c r="TR62" s="12">
        <v>0</v>
      </c>
      <c r="TS62" s="12">
        <v>0</v>
      </c>
      <c r="TT62" s="12">
        <v>0</v>
      </c>
      <c r="TU62" s="12">
        <v>0</v>
      </c>
      <c r="TV62" s="13"/>
      <c r="TW62" s="12">
        <v>0</v>
      </c>
      <c r="TX62" s="12">
        <v>0</v>
      </c>
      <c r="TY62" s="12">
        <v>0</v>
      </c>
      <c r="TZ62" s="12">
        <v>0</v>
      </c>
      <c r="UA62" s="13"/>
      <c r="UB62" s="12">
        <v>1</v>
      </c>
      <c r="UC62" s="12">
        <v>134042.5</v>
      </c>
      <c r="UD62" s="12">
        <v>0</v>
      </c>
      <c r="UE62" s="12">
        <v>134042.5</v>
      </c>
      <c r="UF62" s="13"/>
      <c r="UG62" s="12">
        <v>0</v>
      </c>
      <c r="UH62" s="12">
        <v>0</v>
      </c>
      <c r="UI62" s="12">
        <v>0</v>
      </c>
      <c r="UJ62" s="12">
        <v>0</v>
      </c>
      <c r="UK62" s="13"/>
      <c r="UL62" s="12">
        <v>0</v>
      </c>
      <c r="UM62" s="12">
        <v>0</v>
      </c>
      <c r="UN62" s="12">
        <v>0</v>
      </c>
      <c r="UO62" s="12">
        <v>0</v>
      </c>
      <c r="UP62" s="13"/>
      <c r="UQ62" s="12">
        <v>0</v>
      </c>
      <c r="UR62" s="12">
        <v>0</v>
      </c>
      <c r="US62" s="12">
        <v>0</v>
      </c>
      <c r="UT62" s="12">
        <v>0</v>
      </c>
      <c r="UU62" s="13"/>
      <c r="UV62" s="12">
        <v>0</v>
      </c>
      <c r="UW62" s="12">
        <v>0</v>
      </c>
      <c r="UX62" s="12">
        <v>0</v>
      </c>
      <c r="UY62" s="12">
        <v>0</v>
      </c>
      <c r="UZ62" s="13"/>
      <c r="VA62" s="12">
        <v>0</v>
      </c>
      <c r="VB62" s="12">
        <v>0</v>
      </c>
      <c r="VC62" s="12">
        <v>0</v>
      </c>
      <c r="VD62" s="12">
        <v>0</v>
      </c>
      <c r="VE62" s="13"/>
      <c r="VF62" s="12">
        <v>0</v>
      </c>
      <c r="VG62" s="12">
        <v>0</v>
      </c>
      <c r="VH62" s="12">
        <v>0</v>
      </c>
      <c r="VI62" s="12">
        <v>0</v>
      </c>
      <c r="VJ62" s="13"/>
      <c r="VK62" s="12">
        <v>0</v>
      </c>
      <c r="VL62" s="12">
        <v>1172652.5</v>
      </c>
      <c r="VM62" s="12">
        <v>0</v>
      </c>
      <c r="VN62" s="12">
        <v>1172652.5</v>
      </c>
      <c r="VO62" s="13"/>
    </row>
    <row r="63" spans="1:587" ht="16.5" hidden="1">
      <c r="A63" s="10">
        <v>57</v>
      </c>
      <c r="B63" s="11" t="s">
        <v>64</v>
      </c>
      <c r="C63" s="12">
        <v>0</v>
      </c>
      <c r="D63" s="12">
        <v>0</v>
      </c>
      <c r="E63" s="12">
        <v>0</v>
      </c>
      <c r="F63" s="12">
        <v>0</v>
      </c>
      <c r="G63" s="13"/>
      <c r="H63" s="12">
        <v>0</v>
      </c>
      <c r="I63" s="12">
        <v>0</v>
      </c>
      <c r="J63" s="12">
        <v>0</v>
      </c>
      <c r="K63" s="12">
        <v>0</v>
      </c>
      <c r="L63" s="13"/>
      <c r="M63" s="12">
        <v>0</v>
      </c>
      <c r="N63" s="12">
        <v>0</v>
      </c>
      <c r="O63" s="12">
        <v>0</v>
      </c>
      <c r="P63" s="12">
        <v>0</v>
      </c>
      <c r="Q63" s="13"/>
      <c r="R63" s="12">
        <v>0</v>
      </c>
      <c r="S63" s="12">
        <v>0</v>
      </c>
      <c r="T63" s="12">
        <v>0</v>
      </c>
      <c r="U63" s="12">
        <v>0</v>
      </c>
      <c r="V63" s="13"/>
      <c r="W63" s="12">
        <v>0</v>
      </c>
      <c r="X63" s="12">
        <v>0</v>
      </c>
      <c r="Y63" s="12">
        <v>0</v>
      </c>
      <c r="Z63" s="12">
        <v>0</v>
      </c>
      <c r="AA63" s="13"/>
      <c r="AB63" s="12">
        <v>0</v>
      </c>
      <c r="AC63" s="12">
        <v>0</v>
      </c>
      <c r="AD63" s="12">
        <v>0</v>
      </c>
      <c r="AE63" s="12">
        <v>0</v>
      </c>
      <c r="AF63" s="13"/>
      <c r="AG63" s="12">
        <v>0</v>
      </c>
      <c r="AH63" s="12">
        <v>0</v>
      </c>
      <c r="AI63" s="12">
        <v>0</v>
      </c>
      <c r="AJ63" s="12">
        <v>0</v>
      </c>
      <c r="AK63" s="13"/>
      <c r="AL63" s="12">
        <v>0</v>
      </c>
      <c r="AM63" s="12">
        <v>0</v>
      </c>
      <c r="AN63" s="12">
        <v>0</v>
      </c>
      <c r="AO63" s="12">
        <v>0</v>
      </c>
      <c r="AP63" s="13"/>
      <c r="AQ63" s="12">
        <v>0</v>
      </c>
      <c r="AR63" s="12">
        <v>0</v>
      </c>
      <c r="AS63" s="12">
        <v>0</v>
      </c>
      <c r="AT63" s="12">
        <v>0</v>
      </c>
      <c r="AU63" s="13"/>
      <c r="AV63" s="12">
        <v>0</v>
      </c>
      <c r="AW63" s="12">
        <v>0</v>
      </c>
      <c r="AX63" s="12">
        <v>0</v>
      </c>
      <c r="AY63" s="12">
        <v>0</v>
      </c>
      <c r="AZ63" s="13"/>
      <c r="BA63" s="12">
        <v>0</v>
      </c>
      <c r="BB63" s="12">
        <v>0</v>
      </c>
      <c r="BC63" s="12">
        <v>0</v>
      </c>
      <c r="BD63" s="12">
        <v>0</v>
      </c>
      <c r="BE63" s="13"/>
      <c r="BF63" s="12">
        <v>0</v>
      </c>
      <c r="BG63" s="12">
        <v>0</v>
      </c>
      <c r="BH63" s="12">
        <v>0</v>
      </c>
      <c r="BI63" s="12">
        <v>0</v>
      </c>
      <c r="BJ63" s="13"/>
      <c r="BK63" s="12">
        <v>0</v>
      </c>
      <c r="BL63" s="12">
        <v>0</v>
      </c>
      <c r="BM63" s="12">
        <v>0</v>
      </c>
      <c r="BN63" s="12">
        <v>0</v>
      </c>
      <c r="BO63" s="13"/>
      <c r="BP63" s="12">
        <v>0</v>
      </c>
      <c r="BQ63" s="12">
        <v>0</v>
      </c>
      <c r="BR63" s="12">
        <v>0</v>
      </c>
      <c r="BS63" s="12">
        <v>0</v>
      </c>
      <c r="BT63" s="13"/>
      <c r="BU63" s="12">
        <v>0</v>
      </c>
      <c r="BV63" s="12">
        <v>0</v>
      </c>
      <c r="BW63" s="12">
        <v>0</v>
      </c>
      <c r="BX63" s="12">
        <v>0</v>
      </c>
      <c r="BY63" s="13"/>
      <c r="BZ63" s="12">
        <v>0</v>
      </c>
      <c r="CA63" s="12">
        <v>0</v>
      </c>
      <c r="CB63" s="12">
        <v>0</v>
      </c>
      <c r="CC63" s="12">
        <v>0</v>
      </c>
      <c r="CD63" s="13"/>
      <c r="CE63" s="12">
        <v>0</v>
      </c>
      <c r="CF63" s="12">
        <v>0</v>
      </c>
      <c r="CG63" s="12">
        <v>0</v>
      </c>
      <c r="CH63" s="12">
        <v>0</v>
      </c>
      <c r="CI63" s="13"/>
      <c r="CJ63" s="12">
        <v>0</v>
      </c>
      <c r="CK63" s="12">
        <v>0</v>
      </c>
      <c r="CL63" s="12">
        <v>0</v>
      </c>
      <c r="CM63" s="12">
        <v>0</v>
      </c>
      <c r="CN63" s="13"/>
      <c r="CO63" s="12">
        <v>0</v>
      </c>
      <c r="CP63" s="12">
        <v>0</v>
      </c>
      <c r="CQ63" s="12">
        <v>0</v>
      </c>
      <c r="CR63" s="12">
        <v>0</v>
      </c>
      <c r="CS63" s="13"/>
      <c r="CT63" s="12">
        <v>0</v>
      </c>
      <c r="CU63" s="12">
        <v>0</v>
      </c>
      <c r="CV63" s="12">
        <v>0</v>
      </c>
      <c r="CW63" s="12">
        <v>0</v>
      </c>
      <c r="CX63" s="13"/>
      <c r="CY63" s="12">
        <v>0</v>
      </c>
      <c r="CZ63" s="12">
        <v>0</v>
      </c>
      <c r="DA63" s="12">
        <v>0</v>
      </c>
      <c r="DB63" s="12">
        <v>0</v>
      </c>
      <c r="DC63" s="13"/>
      <c r="DD63" s="12">
        <v>0</v>
      </c>
      <c r="DE63" s="12">
        <v>0</v>
      </c>
      <c r="DF63" s="12">
        <v>0</v>
      </c>
      <c r="DG63" s="12">
        <v>0</v>
      </c>
      <c r="DH63" s="13"/>
      <c r="DI63" s="12">
        <v>0</v>
      </c>
      <c r="DJ63" s="12">
        <v>0</v>
      </c>
      <c r="DK63" s="12">
        <v>0</v>
      </c>
      <c r="DL63" s="12">
        <v>0</v>
      </c>
      <c r="DM63" s="13"/>
      <c r="DN63" s="12">
        <v>0</v>
      </c>
      <c r="DO63" s="12">
        <v>0</v>
      </c>
      <c r="DP63" s="12">
        <v>0</v>
      </c>
      <c r="DQ63" s="12">
        <v>0</v>
      </c>
      <c r="DR63" s="13"/>
      <c r="DS63" s="12">
        <v>0</v>
      </c>
      <c r="DT63" s="12">
        <v>0</v>
      </c>
      <c r="DU63" s="12">
        <v>0</v>
      </c>
      <c r="DV63" s="12">
        <v>0</v>
      </c>
      <c r="DW63" s="13"/>
      <c r="DX63" s="12">
        <v>0</v>
      </c>
      <c r="DY63" s="12">
        <v>0</v>
      </c>
      <c r="DZ63" s="12">
        <v>0</v>
      </c>
      <c r="EA63" s="12">
        <v>0</v>
      </c>
      <c r="EB63" s="13"/>
      <c r="EC63" s="12">
        <v>0</v>
      </c>
      <c r="ED63" s="12">
        <v>0</v>
      </c>
      <c r="EE63" s="12">
        <v>0</v>
      </c>
      <c r="EF63" s="12">
        <v>0</v>
      </c>
      <c r="EG63" s="13"/>
      <c r="EH63" s="12">
        <v>0</v>
      </c>
      <c r="EI63" s="12">
        <v>0</v>
      </c>
      <c r="EJ63" s="12">
        <v>0</v>
      </c>
      <c r="EK63" s="12">
        <v>0</v>
      </c>
      <c r="EL63" s="13"/>
      <c r="EM63" s="12">
        <v>0</v>
      </c>
      <c r="EN63" s="12">
        <v>0</v>
      </c>
      <c r="EO63" s="12">
        <v>0</v>
      </c>
      <c r="EP63" s="12">
        <v>0</v>
      </c>
      <c r="EQ63" s="13"/>
      <c r="ER63" s="12">
        <v>0</v>
      </c>
      <c r="ES63" s="12">
        <v>0</v>
      </c>
      <c r="ET63" s="12">
        <v>0</v>
      </c>
      <c r="EU63" s="12">
        <v>0</v>
      </c>
      <c r="EV63" s="13"/>
      <c r="EW63" s="12">
        <v>0</v>
      </c>
      <c r="EX63" s="12">
        <v>0</v>
      </c>
      <c r="EY63" s="12">
        <v>0</v>
      </c>
      <c r="EZ63" s="12">
        <v>0</v>
      </c>
      <c r="FA63" s="13"/>
      <c r="FB63" s="12">
        <v>0</v>
      </c>
      <c r="FC63" s="12">
        <v>0</v>
      </c>
      <c r="FD63" s="12">
        <v>0</v>
      </c>
      <c r="FE63" s="12">
        <v>0</v>
      </c>
      <c r="FF63" s="13"/>
      <c r="FG63" s="12">
        <v>0</v>
      </c>
      <c r="FH63" s="12">
        <v>0</v>
      </c>
      <c r="FI63" s="12">
        <v>0</v>
      </c>
      <c r="FJ63" s="12">
        <v>0</v>
      </c>
      <c r="FK63" s="13"/>
      <c r="FL63" s="12">
        <v>0</v>
      </c>
      <c r="FM63" s="12">
        <v>0</v>
      </c>
      <c r="FN63" s="12">
        <v>0</v>
      </c>
      <c r="FO63" s="12">
        <v>0</v>
      </c>
      <c r="FP63" s="13"/>
      <c r="FQ63" s="12">
        <v>0</v>
      </c>
      <c r="FR63" s="12">
        <v>0</v>
      </c>
      <c r="FS63" s="12">
        <v>0</v>
      </c>
      <c r="FT63" s="12">
        <v>0</v>
      </c>
      <c r="FU63" s="13"/>
      <c r="FV63" s="12">
        <v>0</v>
      </c>
      <c r="FW63" s="12">
        <v>0</v>
      </c>
      <c r="FX63" s="12">
        <v>0</v>
      </c>
      <c r="FY63" s="12">
        <v>0</v>
      </c>
      <c r="FZ63" s="13"/>
      <c r="GA63" s="12">
        <v>0</v>
      </c>
      <c r="GB63" s="12">
        <v>0</v>
      </c>
      <c r="GC63" s="12">
        <v>0</v>
      </c>
      <c r="GD63" s="12">
        <v>0</v>
      </c>
      <c r="GE63" s="13"/>
      <c r="GF63" s="12">
        <v>0</v>
      </c>
      <c r="GG63" s="12">
        <v>0</v>
      </c>
      <c r="GH63" s="12">
        <v>0</v>
      </c>
      <c r="GI63" s="12">
        <v>0</v>
      </c>
      <c r="GJ63" s="13"/>
      <c r="GK63" s="12">
        <v>0</v>
      </c>
      <c r="GL63" s="12">
        <v>0</v>
      </c>
      <c r="GM63" s="12">
        <v>0</v>
      </c>
      <c r="GN63" s="12">
        <v>0</v>
      </c>
      <c r="GO63" s="13"/>
      <c r="GP63" s="12">
        <v>0</v>
      </c>
      <c r="GQ63" s="12">
        <v>0</v>
      </c>
      <c r="GR63" s="12">
        <v>0</v>
      </c>
      <c r="GS63" s="12">
        <v>0</v>
      </c>
      <c r="GT63" s="13"/>
      <c r="GU63" s="12">
        <v>0</v>
      </c>
      <c r="GV63" s="12">
        <v>0</v>
      </c>
      <c r="GW63" s="12">
        <v>0</v>
      </c>
      <c r="GX63" s="12">
        <v>0</v>
      </c>
      <c r="GY63" s="13"/>
      <c r="GZ63" s="12">
        <v>0</v>
      </c>
      <c r="HA63" s="12">
        <v>0</v>
      </c>
      <c r="HB63" s="12">
        <v>0</v>
      </c>
      <c r="HC63" s="12">
        <v>0</v>
      </c>
      <c r="HD63" s="13"/>
      <c r="HE63" s="12">
        <v>0</v>
      </c>
      <c r="HF63" s="12">
        <v>0</v>
      </c>
      <c r="HG63" s="12">
        <v>0</v>
      </c>
      <c r="HH63" s="12">
        <v>0</v>
      </c>
      <c r="HI63" s="13"/>
      <c r="HJ63" s="12">
        <v>0</v>
      </c>
      <c r="HK63" s="12">
        <v>0</v>
      </c>
      <c r="HL63" s="12">
        <v>0</v>
      </c>
      <c r="HM63" s="12">
        <v>0</v>
      </c>
      <c r="HN63" s="13"/>
      <c r="HO63" s="12">
        <v>0</v>
      </c>
      <c r="HP63" s="12">
        <v>0</v>
      </c>
      <c r="HQ63" s="12">
        <v>0</v>
      </c>
      <c r="HR63" s="12">
        <v>0</v>
      </c>
      <c r="HS63" s="13"/>
      <c r="HT63" s="12">
        <v>0</v>
      </c>
      <c r="HU63" s="12">
        <v>0</v>
      </c>
      <c r="HV63" s="12">
        <v>0</v>
      </c>
      <c r="HW63" s="12">
        <v>0</v>
      </c>
      <c r="HX63" s="13"/>
      <c r="HY63" s="12">
        <v>0</v>
      </c>
      <c r="HZ63" s="12">
        <v>0</v>
      </c>
      <c r="IA63" s="12">
        <v>0</v>
      </c>
      <c r="IB63" s="12">
        <v>0</v>
      </c>
      <c r="IC63" s="13"/>
      <c r="ID63" s="12">
        <v>0</v>
      </c>
      <c r="IE63" s="12">
        <v>0</v>
      </c>
      <c r="IF63" s="12">
        <v>0</v>
      </c>
      <c r="IG63" s="12">
        <v>0</v>
      </c>
      <c r="IH63" s="13"/>
      <c r="II63" s="12">
        <v>0</v>
      </c>
      <c r="IJ63" s="12">
        <v>0</v>
      </c>
      <c r="IK63" s="12">
        <v>0</v>
      </c>
      <c r="IL63" s="12">
        <v>0</v>
      </c>
      <c r="IM63" s="13"/>
      <c r="IN63" s="12">
        <v>0</v>
      </c>
      <c r="IO63" s="12">
        <v>0</v>
      </c>
      <c r="IP63" s="12">
        <v>0</v>
      </c>
      <c r="IQ63" s="12">
        <v>0</v>
      </c>
      <c r="IR63" s="13"/>
      <c r="IS63" s="12">
        <v>0</v>
      </c>
      <c r="IT63" s="12">
        <v>0</v>
      </c>
      <c r="IU63" s="12">
        <v>0</v>
      </c>
      <c r="IV63" s="12">
        <v>0</v>
      </c>
      <c r="IW63" s="13"/>
      <c r="IX63" s="12"/>
      <c r="IY63" s="12">
        <v>0</v>
      </c>
      <c r="IZ63" s="12">
        <v>0</v>
      </c>
      <c r="JA63" s="12">
        <v>0</v>
      </c>
      <c r="JB63" s="13"/>
      <c r="JC63" s="12">
        <v>0</v>
      </c>
      <c r="JD63" s="12">
        <v>0</v>
      </c>
      <c r="JE63" s="12">
        <v>0</v>
      </c>
      <c r="JF63" s="12">
        <v>0</v>
      </c>
      <c r="JG63" s="13"/>
      <c r="JH63" s="12"/>
      <c r="JI63" s="12">
        <v>0</v>
      </c>
      <c r="JJ63" s="12">
        <v>0</v>
      </c>
      <c r="JK63" s="12">
        <v>0</v>
      </c>
      <c r="JL63" s="13"/>
      <c r="JM63" s="12"/>
      <c r="JN63" s="12">
        <v>0</v>
      </c>
      <c r="JO63" s="12">
        <v>0</v>
      </c>
      <c r="JP63" s="12">
        <v>0</v>
      </c>
      <c r="JQ63" s="13"/>
      <c r="JR63" s="12"/>
      <c r="JS63" s="12">
        <v>0</v>
      </c>
      <c r="JT63" s="12">
        <v>0</v>
      </c>
      <c r="JU63" s="12">
        <v>0</v>
      </c>
      <c r="JV63" s="13"/>
      <c r="JW63" s="12"/>
      <c r="JX63" s="12">
        <v>0</v>
      </c>
      <c r="JY63" s="12">
        <v>0</v>
      </c>
      <c r="JZ63" s="12">
        <v>0</v>
      </c>
      <c r="KA63" s="13"/>
      <c r="KB63" s="12">
        <v>0</v>
      </c>
      <c r="KC63" s="12">
        <v>0</v>
      </c>
      <c r="KD63" s="12">
        <v>0</v>
      </c>
      <c r="KE63" s="12">
        <v>0</v>
      </c>
      <c r="KF63" s="13"/>
      <c r="KG63" s="12">
        <v>0</v>
      </c>
      <c r="KH63" s="12">
        <v>0</v>
      </c>
      <c r="KI63" s="12">
        <v>0</v>
      </c>
      <c r="KJ63" s="12">
        <v>0</v>
      </c>
      <c r="KK63" s="13"/>
      <c r="KL63" s="12">
        <v>0</v>
      </c>
      <c r="KM63" s="12">
        <v>0</v>
      </c>
      <c r="KN63" s="12">
        <v>0</v>
      </c>
      <c r="KO63" s="12">
        <v>0</v>
      </c>
      <c r="KP63" s="13"/>
      <c r="KQ63" s="12">
        <v>0</v>
      </c>
      <c r="KR63" s="12">
        <v>0</v>
      </c>
      <c r="KS63" s="12">
        <v>0</v>
      </c>
      <c r="KT63" s="12">
        <v>0</v>
      </c>
      <c r="KU63" s="13"/>
      <c r="KV63" s="12">
        <v>0</v>
      </c>
      <c r="KW63" s="89">
        <v>0</v>
      </c>
      <c r="KX63" s="12">
        <v>0</v>
      </c>
      <c r="KY63" s="12">
        <v>0</v>
      </c>
      <c r="KZ63" s="13"/>
      <c r="LA63" s="12">
        <v>0</v>
      </c>
      <c r="LB63" s="12">
        <v>0</v>
      </c>
      <c r="LC63" s="12">
        <v>0</v>
      </c>
      <c r="LD63" s="12">
        <v>0</v>
      </c>
      <c r="LE63" s="13"/>
      <c r="LF63" s="12">
        <v>0</v>
      </c>
      <c r="LG63" s="12">
        <v>0</v>
      </c>
      <c r="LH63" s="12">
        <v>0</v>
      </c>
      <c r="LI63" s="12">
        <v>0</v>
      </c>
      <c r="LJ63" s="13"/>
      <c r="LK63" s="12">
        <v>0</v>
      </c>
      <c r="LL63" s="12">
        <v>0</v>
      </c>
      <c r="LM63" s="12">
        <v>0</v>
      </c>
      <c r="LN63" s="12">
        <v>0</v>
      </c>
      <c r="LO63" s="13"/>
      <c r="LP63" s="12">
        <v>0</v>
      </c>
      <c r="LQ63" s="12">
        <v>0</v>
      </c>
      <c r="LR63" s="12">
        <v>0</v>
      </c>
      <c r="LS63" s="12">
        <v>0</v>
      </c>
      <c r="LT63" s="13"/>
      <c r="LU63" s="12">
        <v>0</v>
      </c>
      <c r="LV63" s="12">
        <v>0</v>
      </c>
      <c r="LW63" s="12">
        <v>0</v>
      </c>
      <c r="LX63" s="12">
        <v>0</v>
      </c>
      <c r="LY63" s="13"/>
      <c r="LZ63" s="12">
        <v>0</v>
      </c>
      <c r="MA63" s="12">
        <v>0</v>
      </c>
      <c r="MB63" s="12">
        <v>0</v>
      </c>
      <c r="MC63" s="12">
        <v>0</v>
      </c>
      <c r="MD63" s="13"/>
      <c r="ME63" s="12">
        <v>0</v>
      </c>
      <c r="MF63" s="12">
        <v>0</v>
      </c>
      <c r="MG63" s="12">
        <v>0</v>
      </c>
      <c r="MH63" s="12">
        <v>0</v>
      </c>
      <c r="MI63" s="13"/>
      <c r="MJ63" s="12">
        <v>0</v>
      </c>
      <c r="MK63" s="12">
        <v>0</v>
      </c>
      <c r="ML63" s="12">
        <v>0</v>
      </c>
      <c r="MM63" s="12">
        <v>0</v>
      </c>
      <c r="MN63" s="13"/>
      <c r="MO63" s="12">
        <v>0</v>
      </c>
      <c r="MP63" s="12">
        <v>0</v>
      </c>
      <c r="MQ63" s="12">
        <v>0</v>
      </c>
      <c r="MR63" s="12">
        <v>0</v>
      </c>
      <c r="MS63" s="13"/>
      <c r="MT63" s="12">
        <v>0</v>
      </c>
      <c r="MU63" s="12">
        <v>0</v>
      </c>
      <c r="MV63" s="12">
        <v>0</v>
      </c>
      <c r="MW63" s="12">
        <v>0</v>
      </c>
      <c r="MX63" s="13"/>
      <c r="MY63" s="12">
        <v>0</v>
      </c>
      <c r="MZ63" s="12">
        <v>0</v>
      </c>
      <c r="NA63" s="12">
        <v>0</v>
      </c>
      <c r="NB63" s="12">
        <v>0</v>
      </c>
      <c r="NC63" s="13"/>
      <c r="ND63" s="12">
        <v>0</v>
      </c>
      <c r="NE63" s="12">
        <v>0</v>
      </c>
      <c r="NF63" s="12">
        <v>0</v>
      </c>
      <c r="NG63" s="12">
        <v>0</v>
      </c>
      <c r="NH63" s="13"/>
      <c r="NI63" s="12">
        <v>0</v>
      </c>
      <c r="NJ63" s="12">
        <v>0</v>
      </c>
      <c r="NK63" s="12">
        <v>0</v>
      </c>
      <c r="NL63" s="12">
        <v>0</v>
      </c>
      <c r="NM63" s="13"/>
      <c r="NN63" s="12">
        <v>0</v>
      </c>
      <c r="NO63" s="12">
        <v>0</v>
      </c>
      <c r="NP63" s="12">
        <v>0</v>
      </c>
      <c r="NQ63" s="12">
        <v>0</v>
      </c>
      <c r="NR63" s="13"/>
      <c r="NS63" s="12">
        <v>0</v>
      </c>
      <c r="NT63" s="12">
        <v>0</v>
      </c>
      <c r="NU63" s="12">
        <v>0</v>
      </c>
      <c r="NV63" s="12">
        <v>0</v>
      </c>
      <c r="NW63" s="13"/>
      <c r="NX63" s="12">
        <v>0</v>
      </c>
      <c r="NY63" s="12">
        <v>0</v>
      </c>
      <c r="NZ63" s="12">
        <v>0</v>
      </c>
      <c r="OA63" s="12">
        <v>0</v>
      </c>
      <c r="OB63" s="13"/>
      <c r="OC63" s="12">
        <v>0</v>
      </c>
      <c r="OD63" s="12">
        <v>0</v>
      </c>
      <c r="OE63" s="12">
        <v>0</v>
      </c>
      <c r="OF63" s="12">
        <v>0</v>
      </c>
      <c r="OG63" s="13"/>
      <c r="OH63" s="12">
        <v>0</v>
      </c>
      <c r="OI63" s="12">
        <v>0</v>
      </c>
      <c r="OJ63" s="12">
        <v>0</v>
      </c>
      <c r="OK63" s="12">
        <v>0</v>
      </c>
      <c r="OL63" s="13"/>
      <c r="OM63" s="12">
        <v>0</v>
      </c>
      <c r="ON63" s="12">
        <v>0</v>
      </c>
      <c r="OO63" s="12">
        <v>0</v>
      </c>
      <c r="OP63" s="12">
        <v>0</v>
      </c>
      <c r="OQ63" s="13"/>
      <c r="OR63" s="12">
        <v>0</v>
      </c>
      <c r="OS63" s="12">
        <v>0</v>
      </c>
      <c r="OT63" s="12">
        <v>0</v>
      </c>
      <c r="OU63" s="12">
        <v>0</v>
      </c>
      <c r="OV63" s="13"/>
      <c r="OW63" s="12">
        <v>0</v>
      </c>
      <c r="OX63" s="12">
        <v>0</v>
      </c>
      <c r="OY63" s="12">
        <v>0</v>
      </c>
      <c r="OZ63" s="12">
        <v>0</v>
      </c>
      <c r="PA63" s="13"/>
      <c r="PB63" s="12">
        <v>0</v>
      </c>
      <c r="PC63" s="12">
        <v>0</v>
      </c>
      <c r="PD63" s="12">
        <v>0</v>
      </c>
      <c r="PE63" s="12">
        <v>0</v>
      </c>
      <c r="PF63" s="13"/>
      <c r="PG63" s="12">
        <v>0</v>
      </c>
      <c r="PH63" s="12">
        <v>0</v>
      </c>
      <c r="PI63" s="12">
        <v>0</v>
      </c>
      <c r="PJ63" s="12">
        <v>0</v>
      </c>
      <c r="PK63" s="13"/>
      <c r="PL63" s="12">
        <v>0</v>
      </c>
      <c r="PM63" s="12">
        <v>0</v>
      </c>
      <c r="PN63" s="12">
        <v>0</v>
      </c>
      <c r="PO63" s="12">
        <v>0</v>
      </c>
      <c r="PP63" s="13"/>
      <c r="PQ63" s="12">
        <v>0</v>
      </c>
      <c r="PR63" s="12">
        <v>0</v>
      </c>
      <c r="PS63" s="12">
        <v>0</v>
      </c>
      <c r="PT63" s="12">
        <v>0</v>
      </c>
      <c r="PU63" s="13"/>
      <c r="PV63" s="12">
        <v>0</v>
      </c>
      <c r="PW63" s="12">
        <v>0</v>
      </c>
      <c r="PX63" s="12">
        <v>0</v>
      </c>
      <c r="PY63" s="12">
        <v>0</v>
      </c>
      <c r="PZ63" s="13"/>
      <c r="QA63" s="12">
        <v>0</v>
      </c>
      <c r="QB63" s="12">
        <v>0</v>
      </c>
      <c r="QC63" s="12">
        <v>0</v>
      </c>
      <c r="QD63" s="12">
        <v>0</v>
      </c>
      <c r="QE63" s="13"/>
      <c r="QF63" s="12">
        <v>0</v>
      </c>
      <c r="QG63" s="12">
        <v>0</v>
      </c>
      <c r="QH63" s="12">
        <v>0</v>
      </c>
      <c r="QI63" s="12">
        <v>0</v>
      </c>
      <c r="QJ63" s="13"/>
      <c r="QK63" s="12">
        <v>0</v>
      </c>
      <c r="QL63" s="12">
        <v>0</v>
      </c>
      <c r="QM63" s="12">
        <v>0</v>
      </c>
      <c r="QN63" s="12">
        <v>0</v>
      </c>
      <c r="QO63" s="13"/>
      <c r="QP63" s="12">
        <v>0</v>
      </c>
      <c r="QQ63" s="12">
        <v>0</v>
      </c>
      <c r="QR63" s="12">
        <v>0</v>
      </c>
      <c r="QS63" s="12">
        <v>0</v>
      </c>
      <c r="QT63" s="13"/>
      <c r="QU63" s="12">
        <v>0</v>
      </c>
      <c r="QV63" s="12">
        <v>0</v>
      </c>
      <c r="QW63" s="12">
        <v>0</v>
      </c>
      <c r="QX63" s="12">
        <v>0</v>
      </c>
      <c r="QY63" s="13"/>
      <c r="QZ63" s="12">
        <v>0</v>
      </c>
      <c r="RA63" s="12">
        <v>0</v>
      </c>
      <c r="RB63" s="12">
        <v>0</v>
      </c>
      <c r="RC63" s="12">
        <v>0</v>
      </c>
      <c r="RD63" s="13"/>
      <c r="RE63" s="12">
        <v>0</v>
      </c>
      <c r="RF63" s="12">
        <v>0</v>
      </c>
      <c r="RG63" s="12">
        <v>0</v>
      </c>
      <c r="RH63" s="12">
        <v>0</v>
      </c>
      <c r="RI63" s="13"/>
      <c r="RJ63" s="12">
        <v>0</v>
      </c>
      <c r="RK63" s="12">
        <v>0</v>
      </c>
      <c r="RL63" s="12">
        <v>0</v>
      </c>
      <c r="RM63" s="12">
        <v>0</v>
      </c>
      <c r="RN63" s="13"/>
      <c r="RO63" s="12">
        <v>0</v>
      </c>
      <c r="RP63" s="12">
        <v>0</v>
      </c>
      <c r="RQ63" s="12">
        <v>0</v>
      </c>
      <c r="RR63" s="12">
        <v>0</v>
      </c>
      <c r="RS63" s="13"/>
      <c r="RT63" s="12">
        <v>0</v>
      </c>
      <c r="RU63" s="12">
        <v>0</v>
      </c>
      <c r="RV63" s="12">
        <v>0</v>
      </c>
      <c r="RW63" s="12">
        <v>0</v>
      </c>
      <c r="RX63" s="13"/>
      <c r="RY63" s="12">
        <v>0</v>
      </c>
      <c r="RZ63" s="12">
        <v>0</v>
      </c>
      <c r="SA63" s="12">
        <v>0</v>
      </c>
      <c r="SB63" s="12">
        <v>0</v>
      </c>
      <c r="SC63" s="13"/>
      <c r="SD63" s="12">
        <v>0</v>
      </c>
      <c r="SE63" s="12">
        <v>0</v>
      </c>
      <c r="SF63" s="12">
        <v>0</v>
      </c>
      <c r="SG63" s="12">
        <v>0</v>
      </c>
      <c r="SH63" s="13"/>
      <c r="SI63" s="12">
        <v>0</v>
      </c>
      <c r="SJ63" s="12">
        <v>0</v>
      </c>
      <c r="SK63" s="12">
        <v>0</v>
      </c>
      <c r="SL63" s="12">
        <v>0</v>
      </c>
      <c r="SM63" s="13"/>
      <c r="SN63" s="12">
        <v>0</v>
      </c>
      <c r="SO63" s="12">
        <v>0</v>
      </c>
      <c r="SP63" s="12">
        <v>0</v>
      </c>
      <c r="SQ63" s="12">
        <v>0</v>
      </c>
      <c r="SR63" s="13"/>
      <c r="SS63" s="12">
        <v>0</v>
      </c>
      <c r="ST63" s="12">
        <v>0</v>
      </c>
      <c r="SU63" s="12">
        <v>0</v>
      </c>
      <c r="SV63" s="12">
        <v>0</v>
      </c>
      <c r="SW63" s="13"/>
      <c r="SX63" s="12">
        <v>0</v>
      </c>
      <c r="SY63" s="12">
        <v>0</v>
      </c>
      <c r="SZ63" s="12">
        <v>0</v>
      </c>
      <c r="TA63" s="12">
        <v>0</v>
      </c>
      <c r="TB63" s="13"/>
      <c r="TC63" s="12">
        <v>0</v>
      </c>
      <c r="TD63" s="12">
        <v>0</v>
      </c>
      <c r="TE63" s="12">
        <v>0</v>
      </c>
      <c r="TF63" s="12">
        <v>0</v>
      </c>
      <c r="TG63" s="13"/>
      <c r="TH63" s="12">
        <v>0</v>
      </c>
      <c r="TI63" s="12">
        <v>0</v>
      </c>
      <c r="TJ63" s="12">
        <v>0</v>
      </c>
      <c r="TK63" s="12">
        <v>0</v>
      </c>
      <c r="TL63" s="13"/>
      <c r="TM63" s="12">
        <v>0</v>
      </c>
      <c r="TN63" s="12">
        <v>0</v>
      </c>
      <c r="TO63" s="12">
        <v>0</v>
      </c>
      <c r="TP63" s="12">
        <v>0</v>
      </c>
      <c r="TQ63" s="13"/>
      <c r="TR63" s="12">
        <v>0</v>
      </c>
      <c r="TS63" s="12">
        <v>0</v>
      </c>
      <c r="TT63" s="12">
        <v>0</v>
      </c>
      <c r="TU63" s="12">
        <v>0</v>
      </c>
      <c r="TV63" s="13"/>
      <c r="TW63" s="12">
        <v>0</v>
      </c>
      <c r="TX63" s="12">
        <v>0</v>
      </c>
      <c r="TY63" s="12">
        <v>0</v>
      </c>
      <c r="TZ63" s="12">
        <v>0</v>
      </c>
      <c r="UA63" s="13"/>
      <c r="UB63" s="12">
        <v>0</v>
      </c>
      <c r="UC63" s="12">
        <v>0</v>
      </c>
      <c r="UD63" s="12">
        <v>0</v>
      </c>
      <c r="UE63" s="12">
        <v>0</v>
      </c>
      <c r="UF63" s="13"/>
      <c r="UG63" s="12">
        <v>0</v>
      </c>
      <c r="UH63" s="12">
        <v>0</v>
      </c>
      <c r="UI63" s="12">
        <v>0</v>
      </c>
      <c r="UJ63" s="12">
        <v>0</v>
      </c>
      <c r="UK63" s="13"/>
      <c r="UL63" s="12">
        <v>0</v>
      </c>
      <c r="UM63" s="12">
        <v>0</v>
      </c>
      <c r="UN63" s="12">
        <v>0</v>
      </c>
      <c r="UO63" s="12">
        <v>0</v>
      </c>
      <c r="UP63" s="13"/>
      <c r="UQ63" s="12">
        <v>0</v>
      </c>
      <c r="UR63" s="12">
        <v>0</v>
      </c>
      <c r="US63" s="12">
        <v>0</v>
      </c>
      <c r="UT63" s="12">
        <v>0</v>
      </c>
      <c r="UU63" s="13"/>
      <c r="UV63" s="12">
        <v>0</v>
      </c>
      <c r="UW63" s="12">
        <v>0</v>
      </c>
      <c r="UX63" s="12">
        <v>0</v>
      </c>
      <c r="UY63" s="12">
        <v>0</v>
      </c>
      <c r="UZ63" s="13"/>
      <c r="VA63" s="12">
        <v>0</v>
      </c>
      <c r="VB63" s="12">
        <v>0</v>
      </c>
      <c r="VC63" s="12">
        <v>0</v>
      </c>
      <c r="VD63" s="12">
        <v>0</v>
      </c>
      <c r="VE63" s="13"/>
      <c r="VF63" s="12">
        <v>0</v>
      </c>
      <c r="VG63" s="12">
        <v>0</v>
      </c>
      <c r="VH63" s="12">
        <v>0</v>
      </c>
      <c r="VI63" s="12">
        <v>0</v>
      </c>
      <c r="VJ63" s="13"/>
      <c r="VK63" s="12">
        <v>0</v>
      </c>
      <c r="VL63" s="12">
        <v>0</v>
      </c>
      <c r="VM63" s="12">
        <v>0</v>
      </c>
      <c r="VN63" s="12">
        <v>0</v>
      </c>
      <c r="VO63" s="13"/>
    </row>
    <row r="64" spans="1:587" ht="16.5" hidden="1">
      <c r="A64" s="10">
        <v>58</v>
      </c>
      <c r="B64" s="11" t="s">
        <v>48</v>
      </c>
      <c r="C64" s="12">
        <v>0</v>
      </c>
      <c r="D64" s="12">
        <v>0</v>
      </c>
      <c r="E64" s="12">
        <v>0</v>
      </c>
      <c r="F64" s="12">
        <v>0</v>
      </c>
      <c r="G64" s="13"/>
      <c r="H64" s="12">
        <v>0</v>
      </c>
      <c r="I64" s="12">
        <v>0</v>
      </c>
      <c r="J64" s="12">
        <v>0</v>
      </c>
      <c r="K64" s="12">
        <v>0</v>
      </c>
      <c r="L64" s="13"/>
      <c r="M64" s="12">
        <v>0</v>
      </c>
      <c r="N64" s="12">
        <v>0</v>
      </c>
      <c r="O64" s="12">
        <v>0</v>
      </c>
      <c r="P64" s="12">
        <v>0</v>
      </c>
      <c r="Q64" s="13"/>
      <c r="R64" s="12">
        <v>0</v>
      </c>
      <c r="S64" s="12">
        <v>0</v>
      </c>
      <c r="T64" s="12">
        <v>0</v>
      </c>
      <c r="U64" s="12">
        <v>0</v>
      </c>
      <c r="V64" s="13"/>
      <c r="W64" s="12">
        <v>0</v>
      </c>
      <c r="X64" s="12">
        <v>0</v>
      </c>
      <c r="Y64" s="12">
        <v>0</v>
      </c>
      <c r="Z64" s="12">
        <v>0</v>
      </c>
      <c r="AA64" s="13"/>
      <c r="AB64" s="12">
        <v>0</v>
      </c>
      <c r="AC64" s="12">
        <v>0</v>
      </c>
      <c r="AD64" s="12">
        <v>0</v>
      </c>
      <c r="AE64" s="12">
        <v>0</v>
      </c>
      <c r="AF64" s="13"/>
      <c r="AG64" s="12">
        <v>0</v>
      </c>
      <c r="AH64" s="12">
        <v>0</v>
      </c>
      <c r="AI64" s="12">
        <v>0</v>
      </c>
      <c r="AJ64" s="12">
        <v>0</v>
      </c>
      <c r="AK64" s="13"/>
      <c r="AL64" s="12">
        <v>0</v>
      </c>
      <c r="AM64" s="12">
        <v>0</v>
      </c>
      <c r="AN64" s="12">
        <v>0</v>
      </c>
      <c r="AO64" s="12">
        <v>0</v>
      </c>
      <c r="AP64" s="13"/>
      <c r="AQ64" s="12">
        <v>0</v>
      </c>
      <c r="AR64" s="12">
        <v>0</v>
      </c>
      <c r="AS64" s="12">
        <v>0</v>
      </c>
      <c r="AT64" s="12">
        <v>0</v>
      </c>
      <c r="AU64" s="13"/>
      <c r="AV64" s="12">
        <v>0</v>
      </c>
      <c r="AW64" s="12">
        <v>0</v>
      </c>
      <c r="AX64" s="12">
        <v>0</v>
      </c>
      <c r="AY64" s="12">
        <v>0</v>
      </c>
      <c r="AZ64" s="13"/>
      <c r="BA64" s="12">
        <v>0</v>
      </c>
      <c r="BB64" s="12">
        <v>0</v>
      </c>
      <c r="BC64" s="12">
        <v>0</v>
      </c>
      <c r="BD64" s="12">
        <v>0</v>
      </c>
      <c r="BE64" s="13"/>
      <c r="BF64" s="12">
        <v>0</v>
      </c>
      <c r="BG64" s="12">
        <v>0</v>
      </c>
      <c r="BH64" s="12">
        <v>0</v>
      </c>
      <c r="BI64" s="12">
        <v>0</v>
      </c>
      <c r="BJ64" s="13"/>
      <c r="BK64" s="12">
        <v>0</v>
      </c>
      <c r="BL64" s="12">
        <v>0</v>
      </c>
      <c r="BM64" s="12">
        <v>0</v>
      </c>
      <c r="BN64" s="12">
        <v>0</v>
      </c>
      <c r="BO64" s="13"/>
      <c r="BP64" s="12">
        <v>0</v>
      </c>
      <c r="BQ64" s="12">
        <v>0</v>
      </c>
      <c r="BR64" s="12">
        <v>0</v>
      </c>
      <c r="BS64" s="12">
        <v>0</v>
      </c>
      <c r="BT64" s="13"/>
      <c r="BU64" s="12">
        <v>0</v>
      </c>
      <c r="BV64" s="12">
        <v>0</v>
      </c>
      <c r="BW64" s="12">
        <v>0</v>
      </c>
      <c r="BX64" s="12">
        <v>0</v>
      </c>
      <c r="BY64" s="13"/>
      <c r="BZ64" s="12">
        <v>0</v>
      </c>
      <c r="CA64" s="12">
        <v>0</v>
      </c>
      <c r="CB64" s="12">
        <v>0</v>
      </c>
      <c r="CC64" s="12">
        <v>0</v>
      </c>
      <c r="CD64" s="13"/>
      <c r="CE64" s="12">
        <v>0</v>
      </c>
      <c r="CF64" s="12">
        <v>0</v>
      </c>
      <c r="CG64" s="12">
        <v>0</v>
      </c>
      <c r="CH64" s="12">
        <v>0</v>
      </c>
      <c r="CI64" s="13"/>
      <c r="CJ64" s="12">
        <v>0</v>
      </c>
      <c r="CK64" s="12">
        <v>0</v>
      </c>
      <c r="CL64" s="12">
        <v>0</v>
      </c>
      <c r="CM64" s="12">
        <v>0</v>
      </c>
      <c r="CN64" s="13"/>
      <c r="CO64" s="12">
        <v>0</v>
      </c>
      <c r="CP64" s="12">
        <v>0</v>
      </c>
      <c r="CQ64" s="12">
        <v>0</v>
      </c>
      <c r="CR64" s="12">
        <v>0</v>
      </c>
      <c r="CS64" s="13"/>
      <c r="CT64" s="12">
        <v>0</v>
      </c>
      <c r="CU64" s="12">
        <v>0</v>
      </c>
      <c r="CV64" s="12">
        <v>0</v>
      </c>
      <c r="CW64" s="12">
        <v>0</v>
      </c>
      <c r="CX64" s="13"/>
      <c r="CY64" s="12">
        <v>0</v>
      </c>
      <c r="CZ64" s="12">
        <v>0</v>
      </c>
      <c r="DA64" s="12">
        <v>0</v>
      </c>
      <c r="DB64" s="12">
        <v>0</v>
      </c>
      <c r="DC64" s="13"/>
      <c r="DD64" s="12">
        <v>0</v>
      </c>
      <c r="DE64" s="12">
        <v>0</v>
      </c>
      <c r="DF64" s="12">
        <v>0</v>
      </c>
      <c r="DG64" s="12">
        <v>0</v>
      </c>
      <c r="DH64" s="13"/>
      <c r="DI64" s="12">
        <v>0</v>
      </c>
      <c r="DJ64" s="12">
        <v>0</v>
      </c>
      <c r="DK64" s="12">
        <v>0</v>
      </c>
      <c r="DL64" s="12">
        <v>0</v>
      </c>
      <c r="DM64" s="13"/>
      <c r="DN64" s="12">
        <v>0</v>
      </c>
      <c r="DO64" s="12">
        <v>0</v>
      </c>
      <c r="DP64" s="12">
        <v>0</v>
      </c>
      <c r="DQ64" s="12">
        <v>0</v>
      </c>
      <c r="DR64" s="13"/>
      <c r="DS64" s="12">
        <v>0</v>
      </c>
      <c r="DT64" s="12">
        <v>0</v>
      </c>
      <c r="DU64" s="12">
        <v>0</v>
      </c>
      <c r="DV64" s="12">
        <v>0</v>
      </c>
      <c r="DW64" s="13"/>
      <c r="DX64" s="12">
        <v>0</v>
      </c>
      <c r="DY64" s="12">
        <v>15000</v>
      </c>
      <c r="DZ64" s="12">
        <v>0</v>
      </c>
      <c r="EA64" s="12">
        <v>15000</v>
      </c>
      <c r="EB64" s="13"/>
      <c r="EC64" s="12">
        <v>0</v>
      </c>
      <c r="ED64" s="12">
        <v>0</v>
      </c>
      <c r="EE64" s="12">
        <v>0</v>
      </c>
      <c r="EF64" s="12">
        <v>0</v>
      </c>
      <c r="EG64" s="13"/>
      <c r="EH64" s="12">
        <v>0</v>
      </c>
      <c r="EI64" s="12">
        <v>0</v>
      </c>
      <c r="EJ64" s="12">
        <v>0</v>
      </c>
      <c r="EK64" s="12">
        <v>0</v>
      </c>
      <c r="EL64" s="13"/>
      <c r="EM64" s="12">
        <v>0</v>
      </c>
      <c r="EN64" s="12">
        <v>0</v>
      </c>
      <c r="EO64" s="12">
        <v>0</v>
      </c>
      <c r="EP64" s="12">
        <v>0</v>
      </c>
      <c r="EQ64" s="13"/>
      <c r="ER64" s="12">
        <v>0</v>
      </c>
      <c r="ES64" s="12">
        <v>0</v>
      </c>
      <c r="ET64" s="12">
        <v>0</v>
      </c>
      <c r="EU64" s="12">
        <v>0</v>
      </c>
      <c r="EV64" s="13"/>
      <c r="EW64" s="12">
        <v>0</v>
      </c>
      <c r="EX64" s="12">
        <v>0</v>
      </c>
      <c r="EY64" s="12">
        <v>0</v>
      </c>
      <c r="EZ64" s="12">
        <v>0</v>
      </c>
      <c r="FA64" s="13"/>
      <c r="FB64" s="12">
        <v>0</v>
      </c>
      <c r="FC64" s="12">
        <v>0</v>
      </c>
      <c r="FD64" s="12">
        <v>0</v>
      </c>
      <c r="FE64" s="12">
        <v>0</v>
      </c>
      <c r="FF64" s="13"/>
      <c r="FG64" s="12">
        <v>0</v>
      </c>
      <c r="FH64" s="12">
        <v>0</v>
      </c>
      <c r="FI64" s="12">
        <v>0</v>
      </c>
      <c r="FJ64" s="12">
        <v>0</v>
      </c>
      <c r="FK64" s="13"/>
      <c r="FL64" s="12">
        <v>0</v>
      </c>
      <c r="FM64" s="12">
        <v>0</v>
      </c>
      <c r="FN64" s="12">
        <v>0</v>
      </c>
      <c r="FO64" s="12">
        <v>0</v>
      </c>
      <c r="FP64" s="13"/>
      <c r="FQ64" s="12">
        <v>0</v>
      </c>
      <c r="FR64" s="12">
        <v>0</v>
      </c>
      <c r="FS64" s="12">
        <v>0</v>
      </c>
      <c r="FT64" s="12">
        <v>0</v>
      </c>
      <c r="FU64" s="13"/>
      <c r="FV64" s="12">
        <v>0</v>
      </c>
      <c r="FW64" s="12">
        <v>0</v>
      </c>
      <c r="FX64" s="12">
        <v>0</v>
      </c>
      <c r="FY64" s="12">
        <v>0</v>
      </c>
      <c r="FZ64" s="13"/>
      <c r="GA64" s="12">
        <v>0</v>
      </c>
      <c r="GB64" s="12">
        <v>0</v>
      </c>
      <c r="GC64" s="12">
        <v>0</v>
      </c>
      <c r="GD64" s="12">
        <v>0</v>
      </c>
      <c r="GE64" s="13"/>
      <c r="GF64" s="12">
        <v>0</v>
      </c>
      <c r="GG64" s="12">
        <v>0</v>
      </c>
      <c r="GH64" s="12">
        <v>0</v>
      </c>
      <c r="GI64" s="12">
        <v>0</v>
      </c>
      <c r="GJ64" s="13"/>
      <c r="GK64" s="12">
        <v>0</v>
      </c>
      <c r="GL64" s="12">
        <v>0</v>
      </c>
      <c r="GM64" s="12">
        <v>0</v>
      </c>
      <c r="GN64" s="12">
        <v>0</v>
      </c>
      <c r="GO64" s="13"/>
      <c r="GP64" s="12">
        <v>0</v>
      </c>
      <c r="GQ64" s="12">
        <v>0</v>
      </c>
      <c r="GR64" s="12">
        <v>0</v>
      </c>
      <c r="GS64" s="12">
        <v>0</v>
      </c>
      <c r="GT64" s="13"/>
      <c r="GU64" s="12">
        <v>0</v>
      </c>
      <c r="GV64" s="12">
        <v>0</v>
      </c>
      <c r="GW64" s="12">
        <v>0</v>
      </c>
      <c r="GX64" s="12">
        <v>0</v>
      </c>
      <c r="GY64" s="13"/>
      <c r="GZ64" s="12">
        <v>0</v>
      </c>
      <c r="HA64" s="12">
        <v>0</v>
      </c>
      <c r="HB64" s="12">
        <v>0</v>
      </c>
      <c r="HC64" s="12">
        <v>0</v>
      </c>
      <c r="HD64" s="13"/>
      <c r="HE64" s="12">
        <v>0</v>
      </c>
      <c r="HF64" s="12">
        <v>0</v>
      </c>
      <c r="HG64" s="12">
        <v>0</v>
      </c>
      <c r="HH64" s="12">
        <v>0</v>
      </c>
      <c r="HI64" s="13"/>
      <c r="HJ64" s="12">
        <v>0</v>
      </c>
      <c r="HK64" s="12">
        <v>0</v>
      </c>
      <c r="HL64" s="12">
        <v>0</v>
      </c>
      <c r="HM64" s="12">
        <v>0</v>
      </c>
      <c r="HN64" s="13"/>
      <c r="HO64" s="12">
        <v>0</v>
      </c>
      <c r="HP64" s="12">
        <v>0</v>
      </c>
      <c r="HQ64" s="12">
        <v>0</v>
      </c>
      <c r="HR64" s="12">
        <v>0</v>
      </c>
      <c r="HS64" s="13"/>
      <c r="HT64" s="12">
        <v>0</v>
      </c>
      <c r="HU64" s="12">
        <v>15000</v>
      </c>
      <c r="HV64" s="12">
        <v>0</v>
      </c>
      <c r="HW64" s="12">
        <v>15000</v>
      </c>
      <c r="HX64" s="13"/>
      <c r="HY64" s="12">
        <v>0</v>
      </c>
      <c r="HZ64" s="12">
        <v>0</v>
      </c>
      <c r="IA64" s="12">
        <v>0</v>
      </c>
      <c r="IB64" s="12">
        <v>0</v>
      </c>
      <c r="IC64" s="13"/>
      <c r="ID64" s="12">
        <v>0</v>
      </c>
      <c r="IE64" s="12">
        <v>0</v>
      </c>
      <c r="IF64" s="12">
        <v>0</v>
      </c>
      <c r="IG64" s="12">
        <v>0</v>
      </c>
      <c r="IH64" s="13"/>
      <c r="II64" s="12">
        <v>0</v>
      </c>
      <c r="IJ64" s="12">
        <v>0</v>
      </c>
      <c r="IK64" s="12">
        <v>0</v>
      </c>
      <c r="IL64" s="12">
        <v>0</v>
      </c>
      <c r="IM64" s="13"/>
      <c r="IN64" s="12">
        <v>0</v>
      </c>
      <c r="IO64" s="12">
        <v>0</v>
      </c>
      <c r="IP64" s="12">
        <v>0</v>
      </c>
      <c r="IQ64" s="12">
        <v>0</v>
      </c>
      <c r="IR64" s="13"/>
      <c r="IS64" s="12">
        <v>0</v>
      </c>
      <c r="IT64" s="12">
        <v>0</v>
      </c>
      <c r="IU64" s="12">
        <v>0</v>
      </c>
      <c r="IV64" s="12">
        <v>0</v>
      </c>
      <c r="IW64" s="13"/>
      <c r="IX64" s="12"/>
      <c r="IY64" s="12">
        <v>0</v>
      </c>
      <c r="IZ64" s="12">
        <v>0</v>
      </c>
      <c r="JA64" s="12">
        <v>0</v>
      </c>
      <c r="JB64" s="13"/>
      <c r="JC64" s="12">
        <v>0</v>
      </c>
      <c r="JD64" s="12">
        <v>0</v>
      </c>
      <c r="JE64" s="12">
        <v>0</v>
      </c>
      <c r="JF64" s="12">
        <v>0</v>
      </c>
      <c r="JG64" s="13"/>
      <c r="JH64" s="12"/>
      <c r="JI64" s="12">
        <v>0</v>
      </c>
      <c r="JJ64" s="12">
        <v>0</v>
      </c>
      <c r="JK64" s="12">
        <v>0</v>
      </c>
      <c r="JL64" s="13"/>
      <c r="JM64" s="12"/>
      <c r="JN64" s="12">
        <v>0</v>
      </c>
      <c r="JO64" s="12">
        <v>0</v>
      </c>
      <c r="JP64" s="12">
        <v>0</v>
      </c>
      <c r="JQ64" s="13"/>
      <c r="JR64" s="12"/>
      <c r="JS64" s="12">
        <v>0</v>
      </c>
      <c r="JT64" s="12">
        <v>0</v>
      </c>
      <c r="JU64" s="12">
        <v>0</v>
      </c>
      <c r="JV64" s="13"/>
      <c r="JW64" s="12"/>
      <c r="JX64" s="12">
        <v>0</v>
      </c>
      <c r="JY64" s="12">
        <v>0</v>
      </c>
      <c r="JZ64" s="12">
        <v>0</v>
      </c>
      <c r="KA64" s="13"/>
      <c r="KB64" s="12">
        <v>0</v>
      </c>
      <c r="KC64" s="12">
        <v>0</v>
      </c>
      <c r="KD64" s="12">
        <v>0</v>
      </c>
      <c r="KE64" s="12">
        <v>0</v>
      </c>
      <c r="KF64" s="13"/>
      <c r="KG64" s="12">
        <v>0</v>
      </c>
      <c r="KH64" s="12">
        <v>0</v>
      </c>
      <c r="KI64" s="12">
        <v>0</v>
      </c>
      <c r="KJ64" s="12">
        <v>0</v>
      </c>
      <c r="KK64" s="13"/>
      <c r="KL64" s="12">
        <v>0</v>
      </c>
      <c r="KM64" s="12">
        <v>0</v>
      </c>
      <c r="KN64" s="12">
        <v>0</v>
      </c>
      <c r="KO64" s="12">
        <v>0</v>
      </c>
      <c r="KP64" s="13"/>
      <c r="KQ64" s="12">
        <v>0</v>
      </c>
      <c r="KR64" s="12">
        <v>0</v>
      </c>
      <c r="KS64" s="12">
        <v>0</v>
      </c>
      <c r="KT64" s="12">
        <v>0</v>
      </c>
      <c r="KU64" s="13"/>
      <c r="KV64" s="12">
        <v>0</v>
      </c>
      <c r="KW64" s="89">
        <v>0</v>
      </c>
      <c r="KX64" s="12">
        <v>0</v>
      </c>
      <c r="KY64" s="12">
        <v>0</v>
      </c>
      <c r="KZ64" s="13"/>
      <c r="LA64" s="12">
        <v>0</v>
      </c>
      <c r="LB64" s="12">
        <v>0</v>
      </c>
      <c r="LC64" s="12">
        <v>0</v>
      </c>
      <c r="LD64" s="12">
        <v>0</v>
      </c>
      <c r="LE64" s="13"/>
      <c r="LF64" s="12">
        <v>0</v>
      </c>
      <c r="LG64" s="12">
        <v>0</v>
      </c>
      <c r="LH64" s="12">
        <v>0</v>
      </c>
      <c r="LI64" s="12">
        <v>0</v>
      </c>
      <c r="LJ64" s="13"/>
      <c r="LK64" s="12">
        <v>0</v>
      </c>
      <c r="LL64" s="12">
        <v>0</v>
      </c>
      <c r="LM64" s="12">
        <v>0</v>
      </c>
      <c r="LN64" s="12">
        <v>0</v>
      </c>
      <c r="LO64" s="13"/>
      <c r="LP64" s="12">
        <v>0</v>
      </c>
      <c r="LQ64" s="12">
        <v>0</v>
      </c>
      <c r="LR64" s="12">
        <v>0</v>
      </c>
      <c r="LS64" s="12">
        <v>0</v>
      </c>
      <c r="LT64" s="13"/>
      <c r="LU64" s="12">
        <v>0</v>
      </c>
      <c r="LV64" s="12">
        <v>0</v>
      </c>
      <c r="LW64" s="12">
        <v>0</v>
      </c>
      <c r="LX64" s="12">
        <v>0</v>
      </c>
      <c r="LY64" s="13"/>
      <c r="LZ64" s="12">
        <v>0</v>
      </c>
      <c r="MA64" s="12">
        <v>0</v>
      </c>
      <c r="MB64" s="12">
        <v>0</v>
      </c>
      <c r="MC64" s="12">
        <v>0</v>
      </c>
      <c r="MD64" s="13"/>
      <c r="ME64" s="12">
        <v>0</v>
      </c>
      <c r="MF64" s="12">
        <v>0</v>
      </c>
      <c r="MG64" s="12">
        <v>0</v>
      </c>
      <c r="MH64" s="12">
        <v>0</v>
      </c>
      <c r="MI64" s="13"/>
      <c r="MJ64" s="12">
        <v>0</v>
      </c>
      <c r="MK64" s="12">
        <v>0</v>
      </c>
      <c r="ML64" s="12">
        <v>0</v>
      </c>
      <c r="MM64" s="12">
        <v>0</v>
      </c>
      <c r="MN64" s="13"/>
      <c r="MO64" s="12">
        <v>0</v>
      </c>
      <c r="MP64" s="12">
        <v>0</v>
      </c>
      <c r="MQ64" s="12">
        <v>0</v>
      </c>
      <c r="MR64" s="12">
        <v>0</v>
      </c>
      <c r="MS64" s="13"/>
      <c r="MT64" s="12">
        <v>0</v>
      </c>
      <c r="MU64" s="12">
        <v>0</v>
      </c>
      <c r="MV64" s="12">
        <v>0</v>
      </c>
      <c r="MW64" s="12">
        <v>0</v>
      </c>
      <c r="MX64" s="13"/>
      <c r="MY64" s="12">
        <v>0</v>
      </c>
      <c r="MZ64" s="12">
        <v>0</v>
      </c>
      <c r="NA64" s="12">
        <v>0</v>
      </c>
      <c r="NB64" s="12">
        <v>0</v>
      </c>
      <c r="NC64" s="13"/>
      <c r="ND64" s="12">
        <v>0</v>
      </c>
      <c r="NE64" s="12">
        <v>0</v>
      </c>
      <c r="NF64" s="12">
        <v>0</v>
      </c>
      <c r="NG64" s="12">
        <v>0</v>
      </c>
      <c r="NH64" s="13"/>
      <c r="NI64" s="12">
        <v>0</v>
      </c>
      <c r="NJ64" s="12">
        <v>0</v>
      </c>
      <c r="NK64" s="12">
        <v>0</v>
      </c>
      <c r="NL64" s="12">
        <v>0</v>
      </c>
      <c r="NM64" s="13"/>
      <c r="NN64" s="12">
        <v>0</v>
      </c>
      <c r="NO64" s="12">
        <v>0</v>
      </c>
      <c r="NP64" s="12">
        <v>0</v>
      </c>
      <c r="NQ64" s="12">
        <v>0</v>
      </c>
      <c r="NR64" s="13"/>
      <c r="NS64" s="12">
        <v>0</v>
      </c>
      <c r="NT64" s="12">
        <v>0</v>
      </c>
      <c r="NU64" s="12">
        <v>0</v>
      </c>
      <c r="NV64" s="12">
        <v>0</v>
      </c>
      <c r="NW64" s="13"/>
      <c r="NX64" s="12">
        <v>0</v>
      </c>
      <c r="NY64" s="12">
        <v>0</v>
      </c>
      <c r="NZ64" s="12">
        <v>0</v>
      </c>
      <c r="OA64" s="12">
        <v>0</v>
      </c>
      <c r="OB64" s="13"/>
      <c r="OC64" s="12">
        <v>0</v>
      </c>
      <c r="OD64" s="12">
        <v>0</v>
      </c>
      <c r="OE64" s="12">
        <v>0</v>
      </c>
      <c r="OF64" s="12">
        <v>0</v>
      </c>
      <c r="OG64" s="13"/>
      <c r="OH64" s="12">
        <v>0</v>
      </c>
      <c r="OI64" s="12">
        <v>0</v>
      </c>
      <c r="OJ64" s="12">
        <v>0</v>
      </c>
      <c r="OK64" s="12">
        <v>0</v>
      </c>
      <c r="OL64" s="13"/>
      <c r="OM64" s="12">
        <v>0</v>
      </c>
      <c r="ON64" s="12">
        <v>0</v>
      </c>
      <c r="OO64" s="12">
        <v>0</v>
      </c>
      <c r="OP64" s="12">
        <v>0</v>
      </c>
      <c r="OQ64" s="13"/>
      <c r="OR64" s="12">
        <v>0</v>
      </c>
      <c r="OS64" s="12">
        <v>0</v>
      </c>
      <c r="OT64" s="12">
        <v>0</v>
      </c>
      <c r="OU64" s="12">
        <v>0</v>
      </c>
      <c r="OV64" s="13"/>
      <c r="OW64" s="12">
        <v>0</v>
      </c>
      <c r="OX64" s="12">
        <v>0</v>
      </c>
      <c r="OY64" s="12">
        <v>0</v>
      </c>
      <c r="OZ64" s="12">
        <v>0</v>
      </c>
      <c r="PA64" s="13"/>
      <c r="PB64" s="12">
        <v>0</v>
      </c>
      <c r="PC64" s="12">
        <v>0</v>
      </c>
      <c r="PD64" s="12">
        <v>0</v>
      </c>
      <c r="PE64" s="12">
        <v>0</v>
      </c>
      <c r="PF64" s="13"/>
      <c r="PG64" s="12">
        <v>0</v>
      </c>
      <c r="PH64" s="12">
        <v>0</v>
      </c>
      <c r="PI64" s="12">
        <v>0</v>
      </c>
      <c r="PJ64" s="12">
        <v>0</v>
      </c>
      <c r="PK64" s="13"/>
      <c r="PL64" s="12">
        <v>0</v>
      </c>
      <c r="PM64" s="12">
        <v>0</v>
      </c>
      <c r="PN64" s="12">
        <v>0</v>
      </c>
      <c r="PO64" s="12">
        <v>0</v>
      </c>
      <c r="PP64" s="13"/>
      <c r="PQ64" s="12">
        <v>0</v>
      </c>
      <c r="PR64" s="12">
        <v>0</v>
      </c>
      <c r="PS64" s="12">
        <v>0</v>
      </c>
      <c r="PT64" s="12">
        <v>0</v>
      </c>
      <c r="PU64" s="13"/>
      <c r="PV64" s="12">
        <v>0</v>
      </c>
      <c r="PW64" s="12">
        <v>0</v>
      </c>
      <c r="PX64" s="12">
        <v>0</v>
      </c>
      <c r="PY64" s="12">
        <v>0</v>
      </c>
      <c r="PZ64" s="13"/>
      <c r="QA64" s="12">
        <v>0</v>
      </c>
      <c r="QB64" s="12">
        <v>0</v>
      </c>
      <c r="QC64" s="12">
        <v>0</v>
      </c>
      <c r="QD64" s="12">
        <v>0</v>
      </c>
      <c r="QE64" s="13"/>
      <c r="QF64" s="12">
        <v>0</v>
      </c>
      <c r="QG64" s="12">
        <v>0</v>
      </c>
      <c r="QH64" s="12">
        <v>0</v>
      </c>
      <c r="QI64" s="12">
        <v>0</v>
      </c>
      <c r="QJ64" s="13"/>
      <c r="QK64" s="12">
        <v>0</v>
      </c>
      <c r="QL64" s="12">
        <v>0</v>
      </c>
      <c r="QM64" s="12">
        <v>0</v>
      </c>
      <c r="QN64" s="12">
        <v>0</v>
      </c>
      <c r="QO64" s="13"/>
      <c r="QP64" s="12">
        <v>0</v>
      </c>
      <c r="QQ64" s="12">
        <v>0</v>
      </c>
      <c r="QR64" s="12">
        <v>0</v>
      </c>
      <c r="QS64" s="12">
        <v>0</v>
      </c>
      <c r="QT64" s="13"/>
      <c r="QU64" s="12">
        <v>0</v>
      </c>
      <c r="QV64" s="12">
        <v>0</v>
      </c>
      <c r="QW64" s="12">
        <v>0</v>
      </c>
      <c r="QX64" s="12">
        <v>0</v>
      </c>
      <c r="QY64" s="13"/>
      <c r="QZ64" s="12">
        <v>0</v>
      </c>
      <c r="RA64" s="12">
        <v>0</v>
      </c>
      <c r="RB64" s="12">
        <v>0</v>
      </c>
      <c r="RC64" s="12">
        <v>0</v>
      </c>
      <c r="RD64" s="13"/>
      <c r="RE64" s="12">
        <v>0</v>
      </c>
      <c r="RF64" s="12">
        <v>0</v>
      </c>
      <c r="RG64" s="12">
        <v>0</v>
      </c>
      <c r="RH64" s="12">
        <v>0</v>
      </c>
      <c r="RI64" s="13"/>
      <c r="RJ64" s="12">
        <v>0</v>
      </c>
      <c r="RK64" s="12">
        <v>0</v>
      </c>
      <c r="RL64" s="12">
        <v>0</v>
      </c>
      <c r="RM64" s="12">
        <v>0</v>
      </c>
      <c r="RN64" s="13"/>
      <c r="RO64" s="12">
        <v>0</v>
      </c>
      <c r="RP64" s="12">
        <v>0</v>
      </c>
      <c r="RQ64" s="12">
        <v>0</v>
      </c>
      <c r="RR64" s="12">
        <v>0</v>
      </c>
      <c r="RS64" s="13"/>
      <c r="RT64" s="12">
        <v>0</v>
      </c>
      <c r="RU64" s="12">
        <v>0</v>
      </c>
      <c r="RV64" s="12">
        <v>0</v>
      </c>
      <c r="RW64" s="12">
        <v>0</v>
      </c>
      <c r="RX64" s="13"/>
      <c r="RY64" s="12">
        <v>0</v>
      </c>
      <c r="RZ64" s="12">
        <v>0</v>
      </c>
      <c r="SA64" s="12">
        <v>0</v>
      </c>
      <c r="SB64" s="12">
        <v>0</v>
      </c>
      <c r="SC64" s="13"/>
      <c r="SD64" s="12">
        <v>0</v>
      </c>
      <c r="SE64" s="12">
        <v>0</v>
      </c>
      <c r="SF64" s="12">
        <v>0</v>
      </c>
      <c r="SG64" s="12">
        <v>0</v>
      </c>
      <c r="SH64" s="13"/>
      <c r="SI64" s="12">
        <v>0</v>
      </c>
      <c r="SJ64" s="12">
        <v>0</v>
      </c>
      <c r="SK64" s="12">
        <v>0</v>
      </c>
      <c r="SL64" s="12">
        <v>0</v>
      </c>
      <c r="SM64" s="13"/>
      <c r="SN64" s="12">
        <v>0</v>
      </c>
      <c r="SO64" s="12">
        <v>0</v>
      </c>
      <c r="SP64" s="12">
        <v>0</v>
      </c>
      <c r="SQ64" s="12">
        <v>0</v>
      </c>
      <c r="SR64" s="13"/>
      <c r="SS64" s="12">
        <v>0</v>
      </c>
      <c r="ST64" s="12">
        <v>0</v>
      </c>
      <c r="SU64" s="12">
        <v>0</v>
      </c>
      <c r="SV64" s="12">
        <v>0</v>
      </c>
      <c r="SW64" s="13"/>
      <c r="SX64" s="12">
        <v>0</v>
      </c>
      <c r="SY64" s="12">
        <v>0</v>
      </c>
      <c r="SZ64" s="12">
        <v>0</v>
      </c>
      <c r="TA64" s="12">
        <v>0</v>
      </c>
      <c r="TB64" s="13"/>
      <c r="TC64" s="12">
        <v>0</v>
      </c>
      <c r="TD64" s="12">
        <v>0</v>
      </c>
      <c r="TE64" s="12">
        <v>0</v>
      </c>
      <c r="TF64" s="12">
        <v>0</v>
      </c>
      <c r="TG64" s="13"/>
      <c r="TH64" s="12">
        <v>0</v>
      </c>
      <c r="TI64" s="12">
        <v>0</v>
      </c>
      <c r="TJ64" s="12">
        <v>0</v>
      </c>
      <c r="TK64" s="12">
        <v>0</v>
      </c>
      <c r="TL64" s="13"/>
      <c r="TM64" s="12">
        <v>0</v>
      </c>
      <c r="TN64" s="12">
        <v>0</v>
      </c>
      <c r="TO64" s="12">
        <v>0</v>
      </c>
      <c r="TP64" s="12">
        <v>0</v>
      </c>
      <c r="TQ64" s="13"/>
      <c r="TR64" s="12">
        <v>0</v>
      </c>
      <c r="TS64" s="12">
        <v>0</v>
      </c>
      <c r="TT64" s="12">
        <v>0</v>
      </c>
      <c r="TU64" s="12">
        <v>0</v>
      </c>
      <c r="TV64" s="13"/>
      <c r="TW64" s="12">
        <v>0</v>
      </c>
      <c r="TX64" s="12">
        <v>0</v>
      </c>
      <c r="TY64" s="12">
        <v>0</v>
      </c>
      <c r="TZ64" s="12">
        <v>0</v>
      </c>
      <c r="UA64" s="13"/>
      <c r="UB64" s="12">
        <v>1</v>
      </c>
      <c r="UC64" s="12">
        <v>134042.5</v>
      </c>
      <c r="UD64" s="12">
        <v>0</v>
      </c>
      <c r="UE64" s="12">
        <v>134042.5</v>
      </c>
      <c r="UF64" s="13"/>
      <c r="UG64" s="12">
        <v>0</v>
      </c>
      <c r="UH64" s="12">
        <v>0</v>
      </c>
      <c r="UI64" s="12">
        <v>0</v>
      </c>
      <c r="UJ64" s="12">
        <v>0</v>
      </c>
      <c r="UK64" s="13"/>
      <c r="UL64" s="12">
        <v>0</v>
      </c>
      <c r="UM64" s="12">
        <v>0</v>
      </c>
      <c r="UN64" s="12">
        <v>0</v>
      </c>
      <c r="UO64" s="12">
        <v>0</v>
      </c>
      <c r="UP64" s="13"/>
      <c r="UQ64" s="12">
        <v>0</v>
      </c>
      <c r="UR64" s="12">
        <v>0</v>
      </c>
      <c r="US64" s="12">
        <v>0</v>
      </c>
      <c r="UT64" s="12">
        <v>0</v>
      </c>
      <c r="UU64" s="13"/>
      <c r="UV64" s="12">
        <v>0</v>
      </c>
      <c r="UW64" s="12">
        <v>0</v>
      </c>
      <c r="UX64" s="12">
        <v>0</v>
      </c>
      <c r="UY64" s="12">
        <v>0</v>
      </c>
      <c r="UZ64" s="13"/>
      <c r="VA64" s="12">
        <v>0</v>
      </c>
      <c r="VB64" s="12">
        <v>0</v>
      </c>
      <c r="VC64" s="12">
        <v>0</v>
      </c>
      <c r="VD64" s="12">
        <v>0</v>
      </c>
      <c r="VE64" s="13"/>
      <c r="VF64" s="12">
        <v>0</v>
      </c>
      <c r="VG64" s="12">
        <v>0</v>
      </c>
      <c r="VH64" s="12">
        <v>0</v>
      </c>
      <c r="VI64" s="12">
        <v>0</v>
      </c>
      <c r="VJ64" s="13"/>
      <c r="VK64" s="12">
        <v>0</v>
      </c>
      <c r="VL64" s="12">
        <v>164042.5</v>
      </c>
      <c r="VM64" s="12">
        <v>0</v>
      </c>
      <c r="VN64" s="12">
        <v>164042.5</v>
      </c>
      <c r="VO64" s="13"/>
    </row>
    <row r="65" spans="1:587" ht="20.25" hidden="1" customHeight="1">
      <c r="A65" s="10">
        <v>59</v>
      </c>
      <c r="B65" s="48" t="s">
        <v>65</v>
      </c>
      <c r="C65" s="12">
        <v>0</v>
      </c>
      <c r="D65" s="12">
        <v>0</v>
      </c>
      <c r="E65" s="12">
        <v>0</v>
      </c>
      <c r="F65" s="12">
        <v>0</v>
      </c>
      <c r="G65" s="13"/>
      <c r="H65" s="12">
        <v>0</v>
      </c>
      <c r="I65" s="12">
        <v>0</v>
      </c>
      <c r="J65" s="12">
        <v>0</v>
      </c>
      <c r="K65" s="12">
        <v>0</v>
      </c>
      <c r="L65" s="13"/>
      <c r="M65" s="12">
        <v>0</v>
      </c>
      <c r="N65" s="12">
        <v>0</v>
      </c>
      <c r="O65" s="12">
        <v>0</v>
      </c>
      <c r="P65" s="12">
        <v>0</v>
      </c>
      <c r="Q65" s="13"/>
      <c r="R65" s="12">
        <v>0</v>
      </c>
      <c r="S65" s="12">
        <v>0</v>
      </c>
      <c r="T65" s="12">
        <v>0</v>
      </c>
      <c r="U65" s="12">
        <v>0</v>
      </c>
      <c r="V65" s="13"/>
      <c r="W65" s="12">
        <v>0</v>
      </c>
      <c r="X65" s="12">
        <v>0</v>
      </c>
      <c r="Y65" s="12">
        <v>0</v>
      </c>
      <c r="Z65" s="12">
        <v>0</v>
      </c>
      <c r="AA65" s="13"/>
      <c r="AB65" s="12">
        <v>0</v>
      </c>
      <c r="AC65" s="12">
        <v>0</v>
      </c>
      <c r="AD65" s="12">
        <v>0</v>
      </c>
      <c r="AE65" s="12">
        <v>0</v>
      </c>
      <c r="AF65" s="13"/>
      <c r="AG65" s="12">
        <v>0</v>
      </c>
      <c r="AH65" s="12">
        <v>0</v>
      </c>
      <c r="AI65" s="12">
        <v>0</v>
      </c>
      <c r="AJ65" s="12">
        <v>0</v>
      </c>
      <c r="AK65" s="13"/>
      <c r="AL65" s="12">
        <v>0</v>
      </c>
      <c r="AM65" s="12">
        <v>0</v>
      </c>
      <c r="AN65" s="12">
        <v>0</v>
      </c>
      <c r="AO65" s="12">
        <v>0</v>
      </c>
      <c r="AP65" s="13"/>
      <c r="AQ65" s="12">
        <v>0</v>
      </c>
      <c r="AR65" s="12">
        <v>0</v>
      </c>
      <c r="AS65" s="12">
        <v>0</v>
      </c>
      <c r="AT65" s="12">
        <v>0</v>
      </c>
      <c r="AU65" s="13"/>
      <c r="AV65" s="12">
        <v>0</v>
      </c>
      <c r="AW65" s="12">
        <v>0</v>
      </c>
      <c r="AX65" s="12">
        <v>0</v>
      </c>
      <c r="AY65" s="12">
        <v>0</v>
      </c>
      <c r="AZ65" s="13"/>
      <c r="BA65" s="12">
        <v>0</v>
      </c>
      <c r="BB65" s="12">
        <v>0</v>
      </c>
      <c r="BC65" s="12">
        <v>0</v>
      </c>
      <c r="BD65" s="12">
        <v>0</v>
      </c>
      <c r="BE65" s="13"/>
      <c r="BF65" s="12">
        <v>0</v>
      </c>
      <c r="BG65" s="12">
        <v>0</v>
      </c>
      <c r="BH65" s="12">
        <v>0</v>
      </c>
      <c r="BI65" s="12">
        <v>0</v>
      </c>
      <c r="BJ65" s="13"/>
      <c r="BK65" s="12">
        <v>0</v>
      </c>
      <c r="BL65" s="12">
        <v>0</v>
      </c>
      <c r="BM65" s="12">
        <v>0</v>
      </c>
      <c r="BN65" s="12">
        <v>0</v>
      </c>
      <c r="BO65" s="13"/>
      <c r="BP65" s="12">
        <v>0</v>
      </c>
      <c r="BQ65" s="12">
        <v>0</v>
      </c>
      <c r="BR65" s="12">
        <v>0</v>
      </c>
      <c r="BS65" s="12">
        <v>0</v>
      </c>
      <c r="BT65" s="13"/>
      <c r="BU65" s="12">
        <v>0</v>
      </c>
      <c r="BV65" s="12">
        <v>0</v>
      </c>
      <c r="BW65" s="12">
        <v>0</v>
      </c>
      <c r="BX65" s="12">
        <v>0</v>
      </c>
      <c r="BY65" s="13"/>
      <c r="BZ65" s="12">
        <v>0</v>
      </c>
      <c r="CA65" s="12">
        <v>0</v>
      </c>
      <c r="CB65" s="12">
        <v>0</v>
      </c>
      <c r="CC65" s="12">
        <v>0</v>
      </c>
      <c r="CD65" s="13"/>
      <c r="CE65" s="12">
        <v>0</v>
      </c>
      <c r="CF65" s="12">
        <v>0</v>
      </c>
      <c r="CG65" s="12">
        <v>0</v>
      </c>
      <c r="CH65" s="12">
        <v>0</v>
      </c>
      <c r="CI65" s="13"/>
      <c r="CJ65" s="12">
        <v>0</v>
      </c>
      <c r="CK65" s="12">
        <v>0</v>
      </c>
      <c r="CL65" s="12">
        <v>0</v>
      </c>
      <c r="CM65" s="12">
        <v>0</v>
      </c>
      <c r="CN65" s="13"/>
      <c r="CO65" s="12">
        <v>0</v>
      </c>
      <c r="CP65" s="12">
        <v>0</v>
      </c>
      <c r="CQ65" s="12">
        <v>0</v>
      </c>
      <c r="CR65" s="12">
        <v>0</v>
      </c>
      <c r="CS65" s="13"/>
      <c r="CT65" s="12">
        <v>0</v>
      </c>
      <c r="CU65" s="12">
        <v>0</v>
      </c>
      <c r="CV65" s="12">
        <v>0</v>
      </c>
      <c r="CW65" s="12">
        <v>0</v>
      </c>
      <c r="CX65" s="13"/>
      <c r="CY65" s="12">
        <v>0</v>
      </c>
      <c r="CZ65" s="12">
        <v>0</v>
      </c>
      <c r="DA65" s="12">
        <v>0</v>
      </c>
      <c r="DB65" s="12">
        <v>0</v>
      </c>
      <c r="DC65" s="13"/>
      <c r="DD65" s="12">
        <v>0</v>
      </c>
      <c r="DE65" s="12">
        <v>0</v>
      </c>
      <c r="DF65" s="12">
        <v>0</v>
      </c>
      <c r="DG65" s="12">
        <v>0</v>
      </c>
      <c r="DH65" s="13"/>
      <c r="DI65" s="12">
        <v>363</v>
      </c>
      <c r="DJ65" s="12">
        <v>121605000</v>
      </c>
      <c r="DK65" s="12">
        <v>0</v>
      </c>
      <c r="DL65" s="12">
        <v>121605000</v>
      </c>
      <c r="DM65" s="13"/>
      <c r="DN65" s="12">
        <v>0</v>
      </c>
      <c r="DO65" s="12">
        <v>0</v>
      </c>
      <c r="DP65" s="12">
        <v>0</v>
      </c>
      <c r="DQ65" s="12">
        <v>0</v>
      </c>
      <c r="DR65" s="13"/>
      <c r="DS65" s="12">
        <v>0</v>
      </c>
      <c r="DT65" s="12">
        <v>0</v>
      </c>
      <c r="DU65" s="12">
        <v>0</v>
      </c>
      <c r="DV65" s="12">
        <v>0</v>
      </c>
      <c r="DW65" s="13"/>
      <c r="DX65" s="12">
        <v>0</v>
      </c>
      <c r="DY65" s="12">
        <v>0</v>
      </c>
      <c r="DZ65" s="12">
        <v>0</v>
      </c>
      <c r="EA65" s="12">
        <v>0</v>
      </c>
      <c r="EB65" s="13"/>
      <c r="EC65" s="12">
        <v>0</v>
      </c>
      <c r="ED65" s="12">
        <v>0</v>
      </c>
      <c r="EE65" s="12">
        <v>0</v>
      </c>
      <c r="EF65" s="12">
        <v>0</v>
      </c>
      <c r="EG65" s="13"/>
      <c r="EH65" s="12">
        <v>0</v>
      </c>
      <c r="EI65" s="12">
        <v>0</v>
      </c>
      <c r="EJ65" s="12">
        <v>0</v>
      </c>
      <c r="EK65" s="12">
        <v>0</v>
      </c>
      <c r="EL65" s="13"/>
      <c r="EM65" s="12">
        <v>0</v>
      </c>
      <c r="EN65" s="12">
        <v>0</v>
      </c>
      <c r="EO65" s="12">
        <v>0</v>
      </c>
      <c r="EP65" s="12">
        <v>0</v>
      </c>
      <c r="EQ65" s="13"/>
      <c r="ER65" s="12">
        <v>0</v>
      </c>
      <c r="ES65" s="12">
        <v>0</v>
      </c>
      <c r="ET65" s="12">
        <v>0</v>
      </c>
      <c r="EU65" s="12">
        <v>0</v>
      </c>
      <c r="EV65" s="13"/>
      <c r="EW65" s="12">
        <v>0</v>
      </c>
      <c r="EX65" s="12">
        <v>0</v>
      </c>
      <c r="EY65" s="12">
        <v>0</v>
      </c>
      <c r="EZ65" s="12">
        <v>0</v>
      </c>
      <c r="FA65" s="13"/>
      <c r="FB65" s="12">
        <v>0</v>
      </c>
      <c r="FC65" s="12">
        <v>0</v>
      </c>
      <c r="FD65" s="12">
        <v>0</v>
      </c>
      <c r="FE65" s="12">
        <v>0</v>
      </c>
      <c r="FF65" s="13"/>
      <c r="FG65" s="12">
        <v>0</v>
      </c>
      <c r="FH65" s="12">
        <v>0</v>
      </c>
      <c r="FI65" s="12">
        <v>0</v>
      </c>
      <c r="FJ65" s="12">
        <v>0</v>
      </c>
      <c r="FK65" s="13"/>
      <c r="FL65" s="12">
        <v>0</v>
      </c>
      <c r="FM65" s="12">
        <v>0</v>
      </c>
      <c r="FN65" s="12">
        <v>0</v>
      </c>
      <c r="FO65" s="12">
        <v>0</v>
      </c>
      <c r="FP65" s="13"/>
      <c r="FQ65" s="12">
        <v>1000</v>
      </c>
      <c r="FR65" s="12">
        <v>34134000</v>
      </c>
      <c r="FS65" s="12">
        <v>0</v>
      </c>
      <c r="FT65" s="12">
        <v>34134000</v>
      </c>
      <c r="FU65" s="13"/>
      <c r="FV65" s="12">
        <v>0</v>
      </c>
      <c r="FW65" s="12">
        <v>0</v>
      </c>
      <c r="FX65" s="12">
        <v>0</v>
      </c>
      <c r="FY65" s="12">
        <v>0</v>
      </c>
      <c r="FZ65" s="13"/>
      <c r="GA65" s="12">
        <v>0</v>
      </c>
      <c r="GB65" s="12">
        <v>7500000</v>
      </c>
      <c r="GC65" s="12">
        <v>0</v>
      </c>
      <c r="GD65" s="12">
        <v>7500000</v>
      </c>
      <c r="GE65" s="13"/>
      <c r="GF65" s="12">
        <v>0</v>
      </c>
      <c r="GG65" s="12">
        <v>0</v>
      </c>
      <c r="GH65" s="12">
        <v>0</v>
      </c>
      <c r="GI65" s="12">
        <v>0</v>
      </c>
      <c r="GJ65" s="13"/>
      <c r="GK65" s="12">
        <v>0</v>
      </c>
      <c r="GL65" s="12">
        <v>0</v>
      </c>
      <c r="GM65" s="12">
        <v>0</v>
      </c>
      <c r="GN65" s="12">
        <v>0</v>
      </c>
      <c r="GO65" s="13"/>
      <c r="GP65" s="12">
        <v>0</v>
      </c>
      <c r="GQ65" s="12">
        <v>0</v>
      </c>
      <c r="GR65" s="12">
        <v>0</v>
      </c>
      <c r="GS65" s="12">
        <v>0</v>
      </c>
      <c r="GT65" s="13"/>
      <c r="GU65" s="12">
        <v>0</v>
      </c>
      <c r="GV65" s="12">
        <v>0</v>
      </c>
      <c r="GW65" s="12">
        <v>0</v>
      </c>
      <c r="GX65" s="12">
        <v>0</v>
      </c>
      <c r="GY65" s="13"/>
      <c r="GZ65" s="12">
        <v>0</v>
      </c>
      <c r="HA65" s="12">
        <v>0</v>
      </c>
      <c r="HB65" s="12">
        <v>0</v>
      </c>
      <c r="HC65" s="12">
        <v>0</v>
      </c>
      <c r="HD65" s="13"/>
      <c r="HE65" s="12">
        <v>0</v>
      </c>
      <c r="HF65" s="12">
        <v>0</v>
      </c>
      <c r="HG65" s="12">
        <v>0</v>
      </c>
      <c r="HH65" s="12">
        <v>0</v>
      </c>
      <c r="HI65" s="13"/>
      <c r="HJ65" s="12">
        <v>0</v>
      </c>
      <c r="HK65" s="12">
        <v>0</v>
      </c>
      <c r="HL65" s="12">
        <v>0</v>
      </c>
      <c r="HM65" s="12">
        <v>0</v>
      </c>
      <c r="HN65" s="13"/>
      <c r="HO65" s="12">
        <v>0</v>
      </c>
      <c r="HP65" s="12">
        <v>0</v>
      </c>
      <c r="HQ65" s="12">
        <v>0</v>
      </c>
      <c r="HR65" s="12">
        <v>0</v>
      </c>
      <c r="HS65" s="13"/>
      <c r="HT65" s="12">
        <v>0</v>
      </c>
      <c r="HU65" s="12">
        <v>0</v>
      </c>
      <c r="HV65" s="12">
        <v>0</v>
      </c>
      <c r="HW65" s="12">
        <v>0</v>
      </c>
      <c r="HX65" s="13"/>
      <c r="HY65" s="12">
        <v>0</v>
      </c>
      <c r="HZ65" s="12">
        <v>0</v>
      </c>
      <c r="IA65" s="12">
        <v>0</v>
      </c>
      <c r="IB65" s="12">
        <v>0</v>
      </c>
      <c r="IC65" s="13"/>
      <c r="ID65" s="12">
        <v>0</v>
      </c>
      <c r="IE65" s="12">
        <v>0</v>
      </c>
      <c r="IF65" s="12">
        <v>0</v>
      </c>
      <c r="IG65" s="12">
        <v>0</v>
      </c>
      <c r="IH65" s="13"/>
      <c r="II65" s="12">
        <v>0</v>
      </c>
      <c r="IJ65" s="12">
        <v>0</v>
      </c>
      <c r="IK65" s="12">
        <v>0</v>
      </c>
      <c r="IL65" s="12">
        <v>0</v>
      </c>
      <c r="IM65" s="13"/>
      <c r="IN65" s="12">
        <v>0</v>
      </c>
      <c r="IO65" s="12">
        <v>0</v>
      </c>
      <c r="IP65" s="12">
        <v>0</v>
      </c>
      <c r="IQ65" s="12">
        <v>0</v>
      </c>
      <c r="IR65" s="13"/>
      <c r="IS65" s="12">
        <v>1000000</v>
      </c>
      <c r="IT65" s="12">
        <v>1440000</v>
      </c>
      <c r="IU65" s="12">
        <v>0</v>
      </c>
      <c r="IV65" s="12">
        <v>1440000</v>
      </c>
      <c r="IW65" s="13"/>
      <c r="IX65" s="12">
        <v>124999740</v>
      </c>
      <c r="IY65" s="12">
        <v>19999958.400000002</v>
      </c>
      <c r="IZ65" s="12">
        <v>0</v>
      </c>
      <c r="JA65" s="12">
        <v>19999958.400000002</v>
      </c>
      <c r="JB65" s="13"/>
      <c r="JC65" s="12">
        <v>0</v>
      </c>
      <c r="JD65" s="12">
        <v>0</v>
      </c>
      <c r="JE65" s="12">
        <v>0</v>
      </c>
      <c r="JF65" s="12">
        <v>0</v>
      </c>
      <c r="JG65" s="13"/>
      <c r="JH65" s="12">
        <v>100000000</v>
      </c>
      <c r="JI65" s="12">
        <v>20000000</v>
      </c>
      <c r="JJ65" s="12">
        <v>0</v>
      </c>
      <c r="JK65" s="12">
        <v>20000000</v>
      </c>
      <c r="JL65" s="13"/>
      <c r="JM65" s="12">
        <v>3866035</v>
      </c>
      <c r="JN65" s="12">
        <v>3324790.1</v>
      </c>
      <c r="JO65" s="12">
        <v>0</v>
      </c>
      <c r="JP65" s="12">
        <v>3324790.1</v>
      </c>
      <c r="JQ65" s="13"/>
      <c r="JR65" s="12"/>
      <c r="JS65" s="12">
        <v>399999960</v>
      </c>
      <c r="JT65" s="12">
        <v>0</v>
      </c>
      <c r="JU65" s="12">
        <v>399999960</v>
      </c>
      <c r="JV65" s="13"/>
      <c r="JW65" s="12">
        <v>340212</v>
      </c>
      <c r="JX65" s="12">
        <v>4554999.68</v>
      </c>
      <c r="JY65" s="12">
        <v>0</v>
      </c>
      <c r="JZ65" s="12">
        <v>4554999.68</v>
      </c>
      <c r="KA65" s="13"/>
      <c r="KB65" s="12">
        <v>0</v>
      </c>
      <c r="KC65" s="12">
        <v>0</v>
      </c>
      <c r="KD65" s="12">
        <v>0</v>
      </c>
      <c r="KE65" s="12">
        <v>0</v>
      </c>
      <c r="KF65" s="13"/>
      <c r="KG65" s="12">
        <v>0</v>
      </c>
      <c r="KH65" s="12">
        <v>0</v>
      </c>
      <c r="KI65" s="12">
        <v>0</v>
      </c>
      <c r="KJ65" s="12">
        <v>0</v>
      </c>
      <c r="KK65" s="13"/>
      <c r="KL65" s="12">
        <v>0</v>
      </c>
      <c r="KM65" s="12">
        <v>40000000</v>
      </c>
      <c r="KN65" s="12">
        <v>0</v>
      </c>
      <c r="KO65" s="12">
        <v>40000000</v>
      </c>
      <c r="KP65" s="13"/>
      <c r="KQ65" s="12">
        <v>0</v>
      </c>
      <c r="KR65" s="12">
        <v>0</v>
      </c>
      <c r="KS65" s="12">
        <v>0</v>
      </c>
      <c r="KT65" s="12">
        <v>0</v>
      </c>
      <c r="KU65" s="13"/>
      <c r="KV65" s="12">
        <v>0</v>
      </c>
      <c r="KW65" s="89">
        <v>40000000</v>
      </c>
      <c r="KX65" s="12">
        <v>0</v>
      </c>
      <c r="KY65" s="12">
        <v>40000000</v>
      </c>
      <c r="KZ65" s="13"/>
      <c r="LA65" s="12">
        <v>0</v>
      </c>
      <c r="LB65" s="12">
        <v>0</v>
      </c>
      <c r="LC65" s="12">
        <v>0</v>
      </c>
      <c r="LD65" s="12">
        <v>0</v>
      </c>
      <c r="LE65" s="13"/>
      <c r="LF65" s="12">
        <v>0</v>
      </c>
      <c r="LG65" s="12">
        <v>40000000</v>
      </c>
      <c r="LH65" s="12">
        <v>0</v>
      </c>
      <c r="LI65" s="12">
        <v>40000000</v>
      </c>
      <c r="LJ65" s="13"/>
      <c r="LK65" s="12">
        <v>23539194</v>
      </c>
      <c r="LL65" s="12">
        <v>3531000</v>
      </c>
      <c r="LM65" s="12">
        <v>0</v>
      </c>
      <c r="LN65" s="12">
        <v>3531000</v>
      </c>
      <c r="LO65" s="13"/>
      <c r="LP65" s="12">
        <v>0</v>
      </c>
      <c r="LQ65" s="12">
        <v>0</v>
      </c>
      <c r="LR65" s="12">
        <v>0</v>
      </c>
      <c r="LS65" s="12">
        <v>0</v>
      </c>
      <c r="LT65" s="13"/>
      <c r="LU65" s="12">
        <v>0</v>
      </c>
      <c r="LV65" s="12">
        <v>0</v>
      </c>
      <c r="LW65" s="12">
        <v>0</v>
      </c>
      <c r="LX65" s="12">
        <v>0</v>
      </c>
      <c r="LY65" s="13"/>
      <c r="LZ65" s="12">
        <v>0</v>
      </c>
      <c r="MA65" s="12">
        <v>60000000</v>
      </c>
      <c r="MB65" s="12">
        <v>0</v>
      </c>
      <c r="MC65" s="12">
        <v>60000000</v>
      </c>
      <c r="MD65" s="13"/>
      <c r="ME65" s="12">
        <v>0</v>
      </c>
      <c r="MF65" s="12">
        <v>60000000</v>
      </c>
      <c r="MG65" s="12">
        <v>0</v>
      </c>
      <c r="MH65" s="12">
        <v>60000000</v>
      </c>
      <c r="MI65" s="13"/>
      <c r="MJ65" s="12">
        <v>0</v>
      </c>
      <c r="MK65" s="12">
        <v>0</v>
      </c>
      <c r="ML65" s="12">
        <v>0</v>
      </c>
      <c r="MM65" s="12">
        <v>0</v>
      </c>
      <c r="MN65" s="13"/>
      <c r="MO65" s="12">
        <v>0</v>
      </c>
      <c r="MP65" s="12">
        <v>0</v>
      </c>
      <c r="MQ65" s="12">
        <v>0</v>
      </c>
      <c r="MR65" s="12">
        <v>0</v>
      </c>
      <c r="MS65" s="13"/>
      <c r="MT65" s="12">
        <v>0</v>
      </c>
      <c r="MU65" s="12">
        <v>0</v>
      </c>
      <c r="MV65" s="12">
        <v>0</v>
      </c>
      <c r="MW65" s="12">
        <v>0</v>
      </c>
      <c r="MX65" s="13"/>
      <c r="MY65" s="12">
        <v>0</v>
      </c>
      <c r="MZ65" s="12">
        <v>0</v>
      </c>
      <c r="NA65" s="12">
        <v>0</v>
      </c>
      <c r="NB65" s="12">
        <v>0</v>
      </c>
      <c r="NC65" s="13"/>
      <c r="ND65" s="12">
        <v>0</v>
      </c>
      <c r="NE65" s="12">
        <v>0</v>
      </c>
      <c r="NF65" s="12">
        <v>0</v>
      </c>
      <c r="NG65" s="12">
        <v>0</v>
      </c>
      <c r="NH65" s="13"/>
      <c r="NI65" s="12">
        <v>0</v>
      </c>
      <c r="NJ65" s="12">
        <v>0</v>
      </c>
      <c r="NK65" s="12">
        <v>0</v>
      </c>
      <c r="NL65" s="12">
        <v>0</v>
      </c>
      <c r="NM65" s="13"/>
      <c r="NN65" s="12">
        <v>0</v>
      </c>
      <c r="NO65" s="12">
        <v>0</v>
      </c>
      <c r="NP65" s="12">
        <v>0</v>
      </c>
      <c r="NQ65" s="12">
        <v>0</v>
      </c>
      <c r="NR65" s="13"/>
      <c r="NS65" s="12">
        <v>900000</v>
      </c>
      <c r="NT65" s="12">
        <v>1800000</v>
      </c>
      <c r="NU65" s="12">
        <v>0</v>
      </c>
      <c r="NV65" s="12">
        <v>1800000</v>
      </c>
      <c r="NW65" s="13"/>
      <c r="NX65" s="12">
        <v>1</v>
      </c>
      <c r="NY65" s="12">
        <v>200000</v>
      </c>
      <c r="NZ65" s="12">
        <v>0</v>
      </c>
      <c r="OA65" s="12">
        <v>200000</v>
      </c>
      <c r="OB65" s="13"/>
      <c r="OC65" s="12">
        <v>1</v>
      </c>
      <c r="OD65" s="12">
        <v>75000</v>
      </c>
      <c r="OE65" s="12">
        <v>0</v>
      </c>
      <c r="OF65" s="12">
        <v>75000</v>
      </c>
      <c r="OG65" s="13"/>
      <c r="OH65" s="12">
        <v>1</v>
      </c>
      <c r="OI65" s="12">
        <v>75000</v>
      </c>
      <c r="OJ65" s="12">
        <v>0</v>
      </c>
      <c r="OK65" s="12">
        <v>75000</v>
      </c>
      <c r="OL65" s="13"/>
      <c r="OM65" s="12">
        <v>1</v>
      </c>
      <c r="ON65" s="12">
        <v>8000</v>
      </c>
      <c r="OO65" s="12">
        <v>0</v>
      </c>
      <c r="OP65" s="12">
        <v>8000</v>
      </c>
      <c r="OQ65" s="13"/>
      <c r="OR65" s="12">
        <v>1</v>
      </c>
      <c r="OS65" s="12">
        <v>8000</v>
      </c>
      <c r="OT65" s="12">
        <v>0</v>
      </c>
      <c r="OU65" s="12">
        <v>8000</v>
      </c>
      <c r="OV65" s="13"/>
      <c r="OW65" s="12">
        <v>0</v>
      </c>
      <c r="OX65" s="12">
        <v>0</v>
      </c>
      <c r="OY65" s="12">
        <v>0</v>
      </c>
      <c r="OZ65" s="12">
        <v>0</v>
      </c>
      <c r="PA65" s="13"/>
      <c r="PB65" s="12">
        <v>1</v>
      </c>
      <c r="PC65" s="12">
        <v>1000000</v>
      </c>
      <c r="PD65" s="12">
        <v>0</v>
      </c>
      <c r="PE65" s="12">
        <v>1000000</v>
      </c>
      <c r="PF65" s="13"/>
      <c r="PG65" s="12">
        <v>0</v>
      </c>
      <c r="PH65" s="12">
        <v>0</v>
      </c>
      <c r="PI65" s="12">
        <v>0</v>
      </c>
      <c r="PJ65" s="12">
        <v>0</v>
      </c>
      <c r="PK65" s="13"/>
      <c r="PL65" s="12">
        <v>0</v>
      </c>
      <c r="PM65" s="12">
        <v>0</v>
      </c>
      <c r="PN65" s="12">
        <v>0</v>
      </c>
      <c r="PO65" s="12">
        <v>0</v>
      </c>
      <c r="PP65" s="13"/>
      <c r="PQ65" s="12">
        <v>0</v>
      </c>
      <c r="PR65" s="12">
        <v>0</v>
      </c>
      <c r="PS65" s="12">
        <v>0</v>
      </c>
      <c r="PT65" s="12">
        <v>0</v>
      </c>
      <c r="PU65" s="13"/>
      <c r="PV65" s="12">
        <v>1</v>
      </c>
      <c r="PW65" s="12">
        <v>5000000</v>
      </c>
      <c r="PX65" s="12">
        <v>0</v>
      </c>
      <c r="PY65" s="12">
        <v>5000000</v>
      </c>
      <c r="PZ65" s="13"/>
      <c r="QA65" s="12">
        <v>0</v>
      </c>
      <c r="QB65" s="12">
        <v>0</v>
      </c>
      <c r="QC65" s="12">
        <v>0</v>
      </c>
      <c r="QD65" s="12">
        <v>0</v>
      </c>
      <c r="QE65" s="13"/>
      <c r="QF65" s="12">
        <v>0</v>
      </c>
      <c r="QG65" s="12">
        <v>0</v>
      </c>
      <c r="QH65" s="12">
        <v>0</v>
      </c>
      <c r="QI65" s="12">
        <v>0</v>
      </c>
      <c r="QJ65" s="13"/>
      <c r="QK65" s="12">
        <v>0</v>
      </c>
      <c r="QL65" s="12">
        <v>892000</v>
      </c>
      <c r="QM65" s="12">
        <v>0</v>
      </c>
      <c r="QN65" s="12">
        <v>892000</v>
      </c>
      <c r="QO65" s="13"/>
      <c r="QP65" s="12">
        <v>0</v>
      </c>
      <c r="QQ65" s="12">
        <v>0</v>
      </c>
      <c r="QR65" s="12">
        <v>0</v>
      </c>
      <c r="QS65" s="12">
        <v>0</v>
      </c>
      <c r="QT65" s="13"/>
      <c r="QU65" s="12">
        <v>0</v>
      </c>
      <c r="QV65" s="12">
        <v>0</v>
      </c>
      <c r="QW65" s="12">
        <v>0</v>
      </c>
      <c r="QX65" s="12">
        <v>0</v>
      </c>
      <c r="QY65" s="13"/>
      <c r="QZ65" s="12">
        <v>0</v>
      </c>
      <c r="RA65" s="12">
        <v>0</v>
      </c>
      <c r="RB65" s="12">
        <v>0</v>
      </c>
      <c r="RC65" s="12">
        <v>0</v>
      </c>
      <c r="RD65" s="13"/>
      <c r="RE65" s="12">
        <v>0</v>
      </c>
      <c r="RF65" s="12">
        <v>0</v>
      </c>
      <c r="RG65" s="12">
        <v>0</v>
      </c>
      <c r="RH65" s="12">
        <v>0</v>
      </c>
      <c r="RI65" s="13"/>
      <c r="RJ65" s="12">
        <v>0</v>
      </c>
      <c r="RK65" s="12">
        <v>0</v>
      </c>
      <c r="RL65" s="12">
        <v>0</v>
      </c>
      <c r="RM65" s="12">
        <v>0</v>
      </c>
      <c r="RN65" s="13"/>
      <c r="RO65" s="12">
        <v>0</v>
      </c>
      <c r="RP65" s="12">
        <v>0</v>
      </c>
      <c r="RQ65" s="12">
        <v>0</v>
      </c>
      <c r="RR65" s="12">
        <v>0</v>
      </c>
      <c r="RS65" s="13"/>
      <c r="RT65" s="12">
        <v>0</v>
      </c>
      <c r="RU65" s="12">
        <v>0</v>
      </c>
      <c r="RV65" s="12">
        <v>0</v>
      </c>
      <c r="RW65" s="12">
        <v>0</v>
      </c>
      <c r="RX65" s="13"/>
      <c r="RY65" s="12">
        <v>0</v>
      </c>
      <c r="RZ65" s="12">
        <v>0</v>
      </c>
      <c r="SA65" s="12">
        <v>0</v>
      </c>
      <c r="SB65" s="12">
        <v>0</v>
      </c>
      <c r="SC65" s="13"/>
      <c r="SD65" s="12">
        <v>0</v>
      </c>
      <c r="SE65" s="12">
        <v>0</v>
      </c>
      <c r="SF65" s="12">
        <v>0</v>
      </c>
      <c r="SG65" s="12">
        <v>0</v>
      </c>
      <c r="SH65" s="13"/>
      <c r="SI65" s="12">
        <v>0</v>
      </c>
      <c r="SJ65" s="12">
        <v>0</v>
      </c>
      <c r="SK65" s="12">
        <v>0</v>
      </c>
      <c r="SL65" s="12">
        <v>0</v>
      </c>
      <c r="SM65" s="13"/>
      <c r="SN65" s="12">
        <v>0</v>
      </c>
      <c r="SO65" s="12">
        <v>0</v>
      </c>
      <c r="SP65" s="12">
        <v>0</v>
      </c>
      <c r="SQ65" s="12">
        <v>0</v>
      </c>
      <c r="SR65" s="13"/>
      <c r="SS65" s="12">
        <v>0</v>
      </c>
      <c r="ST65" s="12">
        <v>0</v>
      </c>
      <c r="SU65" s="12">
        <v>0</v>
      </c>
      <c r="SV65" s="12">
        <v>0</v>
      </c>
      <c r="SW65" s="13"/>
      <c r="SX65" s="12">
        <v>0</v>
      </c>
      <c r="SY65" s="12">
        <v>0</v>
      </c>
      <c r="SZ65" s="12">
        <v>0</v>
      </c>
      <c r="TA65" s="12">
        <v>0</v>
      </c>
      <c r="TB65" s="13"/>
      <c r="TC65" s="12">
        <v>0</v>
      </c>
      <c r="TD65" s="12">
        <v>0</v>
      </c>
      <c r="TE65" s="12">
        <v>0</v>
      </c>
      <c r="TF65" s="12">
        <v>0</v>
      </c>
      <c r="TG65" s="13"/>
      <c r="TH65" s="12">
        <v>0</v>
      </c>
      <c r="TI65" s="12">
        <v>0</v>
      </c>
      <c r="TJ65" s="12">
        <v>0</v>
      </c>
      <c r="TK65" s="12">
        <v>0</v>
      </c>
      <c r="TL65" s="13"/>
      <c r="TM65" s="12">
        <v>0</v>
      </c>
      <c r="TN65" s="12">
        <v>1040000000.092324</v>
      </c>
      <c r="TO65" s="12">
        <v>0</v>
      </c>
      <c r="TP65" s="12">
        <v>1040000000.092324</v>
      </c>
      <c r="TQ65" s="13"/>
      <c r="TR65" s="12">
        <v>0</v>
      </c>
      <c r="TS65" s="12">
        <v>0</v>
      </c>
      <c r="TT65" s="12">
        <v>0</v>
      </c>
      <c r="TU65" s="12">
        <v>0</v>
      </c>
      <c r="TV65" s="13"/>
      <c r="TW65" s="12">
        <v>0</v>
      </c>
      <c r="TX65" s="12">
        <v>0</v>
      </c>
      <c r="TY65" s="12">
        <v>0</v>
      </c>
      <c r="TZ65" s="12">
        <v>0</v>
      </c>
      <c r="UA65" s="13"/>
      <c r="UB65" s="12">
        <v>0</v>
      </c>
      <c r="UC65" s="12">
        <v>0</v>
      </c>
      <c r="UD65" s="12">
        <v>0</v>
      </c>
      <c r="UE65" s="12">
        <v>0</v>
      </c>
      <c r="UF65" s="13"/>
      <c r="UG65" s="12">
        <v>0</v>
      </c>
      <c r="UH65" s="12">
        <v>0</v>
      </c>
      <c r="UI65" s="12">
        <v>0</v>
      </c>
      <c r="UJ65" s="12">
        <v>0</v>
      </c>
      <c r="UK65" s="13"/>
      <c r="UL65" s="12">
        <v>0</v>
      </c>
      <c r="UM65" s="12">
        <v>0</v>
      </c>
      <c r="UN65" s="12">
        <v>0</v>
      </c>
      <c r="UO65" s="12">
        <v>0</v>
      </c>
      <c r="UP65" s="13"/>
      <c r="UQ65" s="12">
        <v>0</v>
      </c>
      <c r="UR65" s="12">
        <v>0</v>
      </c>
      <c r="US65" s="12">
        <v>0</v>
      </c>
      <c r="UT65" s="12">
        <v>0</v>
      </c>
      <c r="UU65" s="13"/>
      <c r="UV65" s="12">
        <v>0</v>
      </c>
      <c r="UW65" s="12">
        <v>0</v>
      </c>
      <c r="UX65" s="12">
        <v>0</v>
      </c>
      <c r="UY65" s="12">
        <v>0</v>
      </c>
      <c r="UZ65" s="13"/>
      <c r="VA65" s="12">
        <v>0</v>
      </c>
      <c r="VB65" s="12">
        <v>0</v>
      </c>
      <c r="VC65" s="12">
        <v>0</v>
      </c>
      <c r="VD65" s="12">
        <v>0</v>
      </c>
      <c r="VE65" s="13"/>
      <c r="VF65" s="12">
        <v>0</v>
      </c>
      <c r="VG65" s="12">
        <v>0</v>
      </c>
      <c r="VH65" s="12">
        <v>0</v>
      </c>
      <c r="VI65" s="12">
        <v>0</v>
      </c>
      <c r="VJ65" s="13"/>
      <c r="VK65" s="12">
        <v>0</v>
      </c>
      <c r="VL65" s="12">
        <v>1905147708.2723241</v>
      </c>
      <c r="VM65" s="12">
        <v>0</v>
      </c>
      <c r="VN65" s="12">
        <v>1905147708.2723241</v>
      </c>
      <c r="VO65" s="13"/>
    </row>
    <row r="66" spans="1:587" ht="21.75" hidden="1" customHeight="1">
      <c r="A66" s="10">
        <v>60</v>
      </c>
      <c r="B66" s="48" t="s">
        <v>49</v>
      </c>
      <c r="C66" s="12">
        <v>0</v>
      </c>
      <c r="D66" s="12">
        <v>0</v>
      </c>
      <c r="E66" s="12">
        <v>0</v>
      </c>
      <c r="F66" s="12">
        <v>0</v>
      </c>
      <c r="G66" s="13"/>
      <c r="H66" s="12">
        <v>0</v>
      </c>
      <c r="I66" s="12">
        <v>0</v>
      </c>
      <c r="J66" s="12">
        <v>0</v>
      </c>
      <c r="K66" s="12">
        <v>0</v>
      </c>
      <c r="L66" s="13"/>
      <c r="M66" s="12">
        <v>0</v>
      </c>
      <c r="N66" s="12">
        <v>0</v>
      </c>
      <c r="O66" s="12">
        <v>0</v>
      </c>
      <c r="P66" s="12">
        <v>0</v>
      </c>
      <c r="Q66" s="13"/>
      <c r="R66" s="12">
        <v>0</v>
      </c>
      <c r="S66" s="12">
        <v>0</v>
      </c>
      <c r="T66" s="12">
        <v>0</v>
      </c>
      <c r="U66" s="12">
        <v>0</v>
      </c>
      <c r="V66" s="13"/>
      <c r="W66" s="12">
        <v>0</v>
      </c>
      <c r="X66" s="12">
        <v>0</v>
      </c>
      <c r="Y66" s="12">
        <v>0</v>
      </c>
      <c r="Z66" s="12">
        <v>0</v>
      </c>
      <c r="AA66" s="13"/>
      <c r="AB66" s="12">
        <v>0</v>
      </c>
      <c r="AC66" s="12">
        <v>0</v>
      </c>
      <c r="AD66" s="12">
        <v>0</v>
      </c>
      <c r="AE66" s="12">
        <v>0</v>
      </c>
      <c r="AF66" s="13"/>
      <c r="AG66" s="12">
        <v>0</v>
      </c>
      <c r="AH66" s="12">
        <v>0</v>
      </c>
      <c r="AI66" s="12">
        <v>0</v>
      </c>
      <c r="AJ66" s="12">
        <v>0</v>
      </c>
      <c r="AK66" s="13"/>
      <c r="AL66" s="12">
        <v>0</v>
      </c>
      <c r="AM66" s="12">
        <v>0</v>
      </c>
      <c r="AN66" s="12">
        <v>0</v>
      </c>
      <c r="AO66" s="12">
        <v>0</v>
      </c>
      <c r="AP66" s="13"/>
      <c r="AQ66" s="12">
        <v>0</v>
      </c>
      <c r="AR66" s="12">
        <v>0</v>
      </c>
      <c r="AS66" s="12">
        <v>0</v>
      </c>
      <c r="AT66" s="12">
        <v>0</v>
      </c>
      <c r="AU66" s="13"/>
      <c r="AV66" s="12">
        <v>0</v>
      </c>
      <c r="AW66" s="12">
        <v>0</v>
      </c>
      <c r="AX66" s="12">
        <v>0</v>
      </c>
      <c r="AY66" s="12">
        <v>0</v>
      </c>
      <c r="AZ66" s="13"/>
      <c r="BA66" s="12">
        <v>0</v>
      </c>
      <c r="BB66" s="12">
        <v>0</v>
      </c>
      <c r="BC66" s="12">
        <v>0</v>
      </c>
      <c r="BD66" s="12">
        <v>0</v>
      </c>
      <c r="BE66" s="13"/>
      <c r="BF66" s="12">
        <v>0</v>
      </c>
      <c r="BG66" s="12">
        <v>0</v>
      </c>
      <c r="BH66" s="12">
        <v>0</v>
      </c>
      <c r="BI66" s="12">
        <v>0</v>
      </c>
      <c r="BJ66" s="13"/>
      <c r="BK66" s="12">
        <v>0</v>
      </c>
      <c r="BL66" s="12">
        <v>0</v>
      </c>
      <c r="BM66" s="12">
        <v>0</v>
      </c>
      <c r="BN66" s="12">
        <v>0</v>
      </c>
      <c r="BO66" s="13"/>
      <c r="BP66" s="12">
        <v>0</v>
      </c>
      <c r="BQ66" s="12">
        <v>0</v>
      </c>
      <c r="BR66" s="12">
        <v>0</v>
      </c>
      <c r="BS66" s="12">
        <v>0</v>
      </c>
      <c r="BT66" s="13"/>
      <c r="BU66" s="12">
        <v>0</v>
      </c>
      <c r="BV66" s="12">
        <v>0</v>
      </c>
      <c r="BW66" s="12">
        <v>0</v>
      </c>
      <c r="BX66" s="12">
        <v>0</v>
      </c>
      <c r="BY66" s="13"/>
      <c r="BZ66" s="12">
        <v>0</v>
      </c>
      <c r="CA66" s="12">
        <v>0</v>
      </c>
      <c r="CB66" s="12">
        <v>0</v>
      </c>
      <c r="CC66" s="12">
        <v>0</v>
      </c>
      <c r="CD66" s="13"/>
      <c r="CE66" s="12">
        <v>0</v>
      </c>
      <c r="CF66" s="12">
        <v>0</v>
      </c>
      <c r="CG66" s="12">
        <v>0</v>
      </c>
      <c r="CH66" s="12">
        <v>0</v>
      </c>
      <c r="CI66" s="13"/>
      <c r="CJ66" s="12">
        <v>0</v>
      </c>
      <c r="CK66" s="12">
        <v>0</v>
      </c>
      <c r="CL66" s="12">
        <v>0</v>
      </c>
      <c r="CM66" s="12">
        <v>0</v>
      </c>
      <c r="CN66" s="13"/>
      <c r="CO66" s="12">
        <v>0</v>
      </c>
      <c r="CP66" s="12">
        <v>0</v>
      </c>
      <c r="CQ66" s="12">
        <v>0</v>
      </c>
      <c r="CR66" s="12">
        <v>0</v>
      </c>
      <c r="CS66" s="13"/>
      <c r="CT66" s="12">
        <v>0</v>
      </c>
      <c r="CU66" s="12">
        <v>0</v>
      </c>
      <c r="CV66" s="12">
        <v>0</v>
      </c>
      <c r="CW66" s="12">
        <v>0</v>
      </c>
      <c r="CX66" s="13"/>
      <c r="CY66" s="12">
        <v>0</v>
      </c>
      <c r="CZ66" s="12">
        <v>0</v>
      </c>
      <c r="DA66" s="12">
        <v>0</v>
      </c>
      <c r="DB66" s="12">
        <v>0</v>
      </c>
      <c r="DC66" s="13"/>
      <c r="DD66" s="12">
        <v>0</v>
      </c>
      <c r="DE66" s="12">
        <v>0</v>
      </c>
      <c r="DF66" s="12">
        <v>0</v>
      </c>
      <c r="DG66" s="12">
        <v>0</v>
      </c>
      <c r="DH66" s="13"/>
      <c r="DI66" s="12">
        <v>0</v>
      </c>
      <c r="DJ66" s="12">
        <v>0</v>
      </c>
      <c r="DK66" s="12">
        <v>0</v>
      </c>
      <c r="DL66" s="12">
        <v>0</v>
      </c>
      <c r="DM66" s="13"/>
      <c r="DN66" s="12">
        <v>0</v>
      </c>
      <c r="DO66" s="12">
        <v>0</v>
      </c>
      <c r="DP66" s="12">
        <v>0</v>
      </c>
      <c r="DQ66" s="12">
        <v>0</v>
      </c>
      <c r="DR66" s="13"/>
      <c r="DS66" s="12">
        <v>0</v>
      </c>
      <c r="DT66" s="12">
        <v>0</v>
      </c>
      <c r="DU66" s="12">
        <v>0</v>
      </c>
      <c r="DV66" s="12">
        <v>0</v>
      </c>
      <c r="DW66" s="13"/>
      <c r="DX66" s="12">
        <v>0</v>
      </c>
      <c r="DY66" s="12">
        <v>920000</v>
      </c>
      <c r="DZ66" s="12">
        <v>0</v>
      </c>
      <c r="EA66" s="12">
        <v>920000</v>
      </c>
      <c r="EB66" s="13"/>
      <c r="EC66" s="12">
        <v>0</v>
      </c>
      <c r="ED66" s="12">
        <v>0</v>
      </c>
      <c r="EE66" s="12">
        <v>0</v>
      </c>
      <c r="EF66" s="12">
        <v>0</v>
      </c>
      <c r="EG66" s="13"/>
      <c r="EH66" s="12">
        <v>0</v>
      </c>
      <c r="EI66" s="12">
        <v>0</v>
      </c>
      <c r="EJ66" s="12">
        <v>0</v>
      </c>
      <c r="EK66" s="12">
        <v>0</v>
      </c>
      <c r="EL66" s="13"/>
      <c r="EM66" s="12">
        <v>0</v>
      </c>
      <c r="EN66" s="12">
        <v>0</v>
      </c>
      <c r="EO66" s="12">
        <v>0</v>
      </c>
      <c r="EP66" s="12">
        <v>0</v>
      </c>
      <c r="EQ66" s="13"/>
      <c r="ER66" s="12">
        <v>0</v>
      </c>
      <c r="ES66" s="12">
        <v>0</v>
      </c>
      <c r="ET66" s="12">
        <v>0</v>
      </c>
      <c r="EU66" s="12">
        <v>0</v>
      </c>
      <c r="EV66" s="13"/>
      <c r="EW66" s="12">
        <v>0</v>
      </c>
      <c r="EX66" s="12">
        <v>0</v>
      </c>
      <c r="EY66" s="12">
        <v>0</v>
      </c>
      <c r="EZ66" s="12">
        <v>0</v>
      </c>
      <c r="FA66" s="13"/>
      <c r="FB66" s="12">
        <v>0</v>
      </c>
      <c r="FC66" s="12">
        <v>0</v>
      </c>
      <c r="FD66" s="12">
        <v>0</v>
      </c>
      <c r="FE66" s="12">
        <v>0</v>
      </c>
      <c r="FF66" s="13"/>
      <c r="FG66" s="12">
        <v>0</v>
      </c>
      <c r="FH66" s="12">
        <v>0</v>
      </c>
      <c r="FI66" s="12">
        <v>0</v>
      </c>
      <c r="FJ66" s="12">
        <v>0</v>
      </c>
      <c r="FK66" s="13"/>
      <c r="FL66" s="12">
        <v>0</v>
      </c>
      <c r="FM66" s="12">
        <v>0</v>
      </c>
      <c r="FN66" s="12">
        <v>0</v>
      </c>
      <c r="FO66" s="12">
        <v>0</v>
      </c>
      <c r="FP66" s="13"/>
      <c r="FQ66" s="12">
        <v>0</v>
      </c>
      <c r="FR66" s="12">
        <v>0</v>
      </c>
      <c r="FS66" s="12">
        <v>0</v>
      </c>
      <c r="FT66" s="12">
        <v>0</v>
      </c>
      <c r="FU66" s="13"/>
      <c r="FV66" s="12">
        <v>0</v>
      </c>
      <c r="FW66" s="12">
        <v>0</v>
      </c>
      <c r="FX66" s="12">
        <v>0</v>
      </c>
      <c r="FY66" s="12">
        <v>0</v>
      </c>
      <c r="FZ66" s="13"/>
      <c r="GA66" s="12">
        <v>0</v>
      </c>
      <c r="GB66" s="12">
        <v>0</v>
      </c>
      <c r="GC66" s="12">
        <v>0</v>
      </c>
      <c r="GD66" s="12">
        <v>0</v>
      </c>
      <c r="GE66" s="13"/>
      <c r="GF66" s="12">
        <v>0</v>
      </c>
      <c r="GG66" s="12">
        <v>0</v>
      </c>
      <c r="GH66" s="12">
        <v>0</v>
      </c>
      <c r="GI66" s="12">
        <v>0</v>
      </c>
      <c r="GJ66" s="13"/>
      <c r="GK66" s="12">
        <v>0</v>
      </c>
      <c r="GL66" s="12">
        <v>0</v>
      </c>
      <c r="GM66" s="12">
        <v>0</v>
      </c>
      <c r="GN66" s="12">
        <v>0</v>
      </c>
      <c r="GO66" s="13"/>
      <c r="GP66" s="12">
        <v>0</v>
      </c>
      <c r="GQ66" s="12">
        <v>0</v>
      </c>
      <c r="GR66" s="12">
        <v>0</v>
      </c>
      <c r="GS66" s="12">
        <v>0</v>
      </c>
      <c r="GT66" s="13"/>
      <c r="GU66" s="12">
        <v>0</v>
      </c>
      <c r="GV66" s="12">
        <v>0</v>
      </c>
      <c r="GW66" s="12">
        <v>0</v>
      </c>
      <c r="GX66" s="12">
        <v>0</v>
      </c>
      <c r="GY66" s="13"/>
      <c r="GZ66" s="12">
        <v>0</v>
      </c>
      <c r="HA66" s="12">
        <v>0</v>
      </c>
      <c r="HB66" s="12">
        <v>0</v>
      </c>
      <c r="HC66" s="12">
        <v>0</v>
      </c>
      <c r="HD66" s="13"/>
      <c r="HE66" s="12">
        <v>0</v>
      </c>
      <c r="HF66" s="12">
        <v>0</v>
      </c>
      <c r="HG66" s="12">
        <v>0</v>
      </c>
      <c r="HH66" s="12">
        <v>0</v>
      </c>
      <c r="HI66" s="13"/>
      <c r="HJ66" s="12">
        <v>0</v>
      </c>
      <c r="HK66" s="12">
        <v>0</v>
      </c>
      <c r="HL66" s="12">
        <v>0</v>
      </c>
      <c r="HM66" s="12">
        <v>0</v>
      </c>
      <c r="HN66" s="13"/>
      <c r="HO66" s="12">
        <v>0</v>
      </c>
      <c r="HP66" s="12">
        <v>0</v>
      </c>
      <c r="HQ66" s="12">
        <v>0</v>
      </c>
      <c r="HR66" s="12">
        <v>0</v>
      </c>
      <c r="HS66" s="13"/>
      <c r="HT66" s="12">
        <v>0</v>
      </c>
      <c r="HU66" s="12">
        <v>585000</v>
      </c>
      <c r="HV66" s="12">
        <v>0</v>
      </c>
      <c r="HW66" s="12">
        <v>585000</v>
      </c>
      <c r="HX66" s="13"/>
      <c r="HY66" s="12">
        <v>0</v>
      </c>
      <c r="HZ66" s="12">
        <v>0</v>
      </c>
      <c r="IA66" s="12">
        <v>0</v>
      </c>
      <c r="IB66" s="12">
        <v>0</v>
      </c>
      <c r="IC66" s="13"/>
      <c r="ID66" s="12">
        <v>0</v>
      </c>
      <c r="IE66" s="12">
        <v>0</v>
      </c>
      <c r="IF66" s="12">
        <v>0</v>
      </c>
      <c r="IG66" s="12">
        <v>0</v>
      </c>
      <c r="IH66" s="13"/>
      <c r="II66" s="12">
        <v>0</v>
      </c>
      <c r="IJ66" s="12">
        <v>0</v>
      </c>
      <c r="IK66" s="12">
        <v>0</v>
      </c>
      <c r="IL66" s="12">
        <v>0</v>
      </c>
      <c r="IM66" s="13"/>
      <c r="IN66" s="12">
        <v>0</v>
      </c>
      <c r="IO66" s="12">
        <v>0</v>
      </c>
      <c r="IP66" s="12">
        <v>0</v>
      </c>
      <c r="IQ66" s="12">
        <v>0</v>
      </c>
      <c r="IR66" s="13"/>
      <c r="IS66" s="12">
        <v>0</v>
      </c>
      <c r="IT66" s="12">
        <v>0</v>
      </c>
      <c r="IU66" s="12">
        <v>0</v>
      </c>
      <c r="IV66" s="12">
        <v>0</v>
      </c>
      <c r="IW66" s="13"/>
      <c r="IX66" s="12"/>
      <c r="IY66" s="12">
        <v>0</v>
      </c>
      <c r="IZ66" s="12">
        <v>0</v>
      </c>
      <c r="JA66" s="12">
        <v>0</v>
      </c>
      <c r="JB66" s="13"/>
      <c r="JC66" s="12">
        <v>0</v>
      </c>
      <c r="JD66" s="12">
        <v>0</v>
      </c>
      <c r="JE66" s="12">
        <v>0</v>
      </c>
      <c r="JF66" s="12">
        <v>0</v>
      </c>
      <c r="JG66" s="13"/>
      <c r="JH66" s="12"/>
      <c r="JI66" s="12">
        <v>0</v>
      </c>
      <c r="JJ66" s="12">
        <v>0</v>
      </c>
      <c r="JK66" s="12">
        <v>0</v>
      </c>
      <c r="JL66" s="13"/>
      <c r="JM66" s="12"/>
      <c r="JN66" s="12">
        <v>0</v>
      </c>
      <c r="JO66" s="12">
        <v>0</v>
      </c>
      <c r="JP66" s="12">
        <v>0</v>
      </c>
      <c r="JQ66" s="13"/>
      <c r="JR66" s="12"/>
      <c r="JS66" s="12">
        <v>0</v>
      </c>
      <c r="JT66" s="12">
        <v>0</v>
      </c>
      <c r="JU66" s="12">
        <v>0</v>
      </c>
      <c r="JV66" s="13"/>
      <c r="JW66" s="12"/>
      <c r="JX66" s="12">
        <v>0</v>
      </c>
      <c r="JY66" s="12">
        <v>0</v>
      </c>
      <c r="JZ66" s="12">
        <v>0</v>
      </c>
      <c r="KA66" s="13"/>
      <c r="KB66" s="12">
        <v>0</v>
      </c>
      <c r="KC66" s="12">
        <v>0</v>
      </c>
      <c r="KD66" s="12">
        <v>0</v>
      </c>
      <c r="KE66" s="12">
        <v>0</v>
      </c>
      <c r="KF66" s="13"/>
      <c r="KG66" s="12">
        <v>0</v>
      </c>
      <c r="KH66" s="12">
        <v>0</v>
      </c>
      <c r="KI66" s="12">
        <v>0</v>
      </c>
      <c r="KJ66" s="12">
        <v>0</v>
      </c>
      <c r="KK66" s="13"/>
      <c r="KL66" s="12">
        <v>0</v>
      </c>
      <c r="KM66" s="12">
        <v>0</v>
      </c>
      <c r="KN66" s="12">
        <v>0</v>
      </c>
      <c r="KO66" s="12">
        <v>0</v>
      </c>
      <c r="KP66" s="13"/>
      <c r="KQ66" s="12">
        <v>0</v>
      </c>
      <c r="KR66" s="12">
        <v>0</v>
      </c>
      <c r="KS66" s="12">
        <v>0</v>
      </c>
      <c r="KT66" s="12">
        <v>0</v>
      </c>
      <c r="KU66" s="13"/>
      <c r="KV66" s="12">
        <v>0</v>
      </c>
      <c r="KW66" s="89">
        <v>0</v>
      </c>
      <c r="KX66" s="12">
        <v>0</v>
      </c>
      <c r="KY66" s="12">
        <v>0</v>
      </c>
      <c r="KZ66" s="13"/>
      <c r="LA66" s="12">
        <v>0</v>
      </c>
      <c r="LB66" s="12">
        <v>0</v>
      </c>
      <c r="LC66" s="12">
        <v>0</v>
      </c>
      <c r="LD66" s="12">
        <v>0</v>
      </c>
      <c r="LE66" s="13"/>
      <c r="LF66" s="12">
        <v>0</v>
      </c>
      <c r="LG66" s="12">
        <v>0</v>
      </c>
      <c r="LH66" s="12">
        <v>0</v>
      </c>
      <c r="LI66" s="12">
        <v>0</v>
      </c>
      <c r="LJ66" s="13"/>
      <c r="LK66" s="12">
        <v>0</v>
      </c>
      <c r="LL66" s="12">
        <v>0</v>
      </c>
      <c r="LM66" s="12">
        <v>0</v>
      </c>
      <c r="LN66" s="12">
        <v>0</v>
      </c>
      <c r="LO66" s="13"/>
      <c r="LP66" s="12">
        <v>0</v>
      </c>
      <c r="LQ66" s="12">
        <v>0</v>
      </c>
      <c r="LR66" s="12">
        <v>0</v>
      </c>
      <c r="LS66" s="12">
        <v>0</v>
      </c>
      <c r="LT66" s="13"/>
      <c r="LU66" s="12">
        <v>0</v>
      </c>
      <c r="LV66" s="12">
        <v>0</v>
      </c>
      <c r="LW66" s="12">
        <v>0</v>
      </c>
      <c r="LX66" s="12">
        <v>0</v>
      </c>
      <c r="LY66" s="13"/>
      <c r="LZ66" s="12">
        <v>0</v>
      </c>
      <c r="MA66" s="12">
        <v>0</v>
      </c>
      <c r="MB66" s="12">
        <v>0</v>
      </c>
      <c r="MC66" s="12">
        <v>0</v>
      </c>
      <c r="MD66" s="13"/>
      <c r="ME66" s="12">
        <v>0</v>
      </c>
      <c r="MF66" s="12">
        <v>0</v>
      </c>
      <c r="MG66" s="12">
        <v>0</v>
      </c>
      <c r="MH66" s="12">
        <v>0</v>
      </c>
      <c r="MI66" s="13"/>
      <c r="MJ66" s="12">
        <v>0</v>
      </c>
      <c r="MK66" s="12">
        <v>0</v>
      </c>
      <c r="ML66" s="12">
        <v>0</v>
      </c>
      <c r="MM66" s="12">
        <v>0</v>
      </c>
      <c r="MN66" s="13"/>
      <c r="MO66" s="12">
        <v>0</v>
      </c>
      <c r="MP66" s="12">
        <v>0</v>
      </c>
      <c r="MQ66" s="12">
        <v>0</v>
      </c>
      <c r="MR66" s="12">
        <v>0</v>
      </c>
      <c r="MS66" s="13"/>
      <c r="MT66" s="12">
        <v>0</v>
      </c>
      <c r="MU66" s="12">
        <v>0</v>
      </c>
      <c r="MV66" s="12">
        <v>0</v>
      </c>
      <c r="MW66" s="12">
        <v>0</v>
      </c>
      <c r="MX66" s="13"/>
      <c r="MY66" s="12">
        <v>0</v>
      </c>
      <c r="MZ66" s="12">
        <v>0</v>
      </c>
      <c r="NA66" s="12">
        <v>0</v>
      </c>
      <c r="NB66" s="12">
        <v>0</v>
      </c>
      <c r="NC66" s="13"/>
      <c r="ND66" s="12">
        <v>0</v>
      </c>
      <c r="NE66" s="12">
        <v>0</v>
      </c>
      <c r="NF66" s="12">
        <v>0</v>
      </c>
      <c r="NG66" s="12">
        <v>0</v>
      </c>
      <c r="NH66" s="13"/>
      <c r="NI66" s="12">
        <v>0</v>
      </c>
      <c r="NJ66" s="12">
        <v>0</v>
      </c>
      <c r="NK66" s="12">
        <v>0</v>
      </c>
      <c r="NL66" s="12">
        <v>0</v>
      </c>
      <c r="NM66" s="13"/>
      <c r="NN66" s="12">
        <v>0</v>
      </c>
      <c r="NO66" s="12">
        <v>0</v>
      </c>
      <c r="NP66" s="12">
        <v>0</v>
      </c>
      <c r="NQ66" s="12">
        <v>0</v>
      </c>
      <c r="NR66" s="13"/>
      <c r="NS66" s="12">
        <v>0</v>
      </c>
      <c r="NT66" s="12">
        <v>0</v>
      </c>
      <c r="NU66" s="12">
        <v>0</v>
      </c>
      <c r="NV66" s="12">
        <v>0</v>
      </c>
      <c r="NW66" s="13"/>
      <c r="NX66" s="12">
        <v>0</v>
      </c>
      <c r="NY66" s="12">
        <v>0</v>
      </c>
      <c r="NZ66" s="12">
        <v>0</v>
      </c>
      <c r="OA66" s="12">
        <v>0</v>
      </c>
      <c r="OB66" s="13"/>
      <c r="OC66" s="12">
        <v>0</v>
      </c>
      <c r="OD66" s="12">
        <v>0</v>
      </c>
      <c r="OE66" s="12">
        <v>0</v>
      </c>
      <c r="OF66" s="12">
        <v>0</v>
      </c>
      <c r="OG66" s="13"/>
      <c r="OH66" s="12">
        <v>0</v>
      </c>
      <c r="OI66" s="12">
        <v>0</v>
      </c>
      <c r="OJ66" s="12">
        <v>0</v>
      </c>
      <c r="OK66" s="12">
        <v>0</v>
      </c>
      <c r="OL66" s="13"/>
      <c r="OM66" s="12">
        <v>0</v>
      </c>
      <c r="ON66" s="12">
        <v>0</v>
      </c>
      <c r="OO66" s="12">
        <v>0</v>
      </c>
      <c r="OP66" s="12">
        <v>0</v>
      </c>
      <c r="OQ66" s="13"/>
      <c r="OR66" s="12">
        <v>0</v>
      </c>
      <c r="OS66" s="12">
        <v>0</v>
      </c>
      <c r="OT66" s="12">
        <v>0</v>
      </c>
      <c r="OU66" s="12">
        <v>0</v>
      </c>
      <c r="OV66" s="13"/>
      <c r="OW66" s="12">
        <v>0</v>
      </c>
      <c r="OX66" s="12">
        <v>0</v>
      </c>
      <c r="OY66" s="12">
        <v>0</v>
      </c>
      <c r="OZ66" s="12">
        <v>0</v>
      </c>
      <c r="PA66" s="13"/>
      <c r="PB66" s="12">
        <v>0</v>
      </c>
      <c r="PC66" s="12">
        <v>0</v>
      </c>
      <c r="PD66" s="12">
        <v>0</v>
      </c>
      <c r="PE66" s="12">
        <v>0</v>
      </c>
      <c r="PF66" s="13"/>
      <c r="PG66" s="12">
        <v>0</v>
      </c>
      <c r="PH66" s="12">
        <v>0</v>
      </c>
      <c r="PI66" s="12">
        <v>0</v>
      </c>
      <c r="PJ66" s="12">
        <v>0</v>
      </c>
      <c r="PK66" s="13"/>
      <c r="PL66" s="12">
        <v>0</v>
      </c>
      <c r="PM66" s="12">
        <v>0</v>
      </c>
      <c r="PN66" s="12">
        <v>0</v>
      </c>
      <c r="PO66" s="12">
        <v>0</v>
      </c>
      <c r="PP66" s="13"/>
      <c r="PQ66" s="12">
        <v>0</v>
      </c>
      <c r="PR66" s="12">
        <v>0</v>
      </c>
      <c r="PS66" s="12">
        <v>0</v>
      </c>
      <c r="PT66" s="12">
        <v>0</v>
      </c>
      <c r="PU66" s="13"/>
      <c r="PV66" s="12">
        <v>0</v>
      </c>
      <c r="PW66" s="12">
        <v>0</v>
      </c>
      <c r="PX66" s="12">
        <v>0</v>
      </c>
      <c r="PY66" s="12">
        <v>0</v>
      </c>
      <c r="PZ66" s="13"/>
      <c r="QA66" s="12">
        <v>0</v>
      </c>
      <c r="QB66" s="12">
        <v>0</v>
      </c>
      <c r="QC66" s="12">
        <v>0</v>
      </c>
      <c r="QD66" s="12">
        <v>0</v>
      </c>
      <c r="QE66" s="13"/>
      <c r="QF66" s="12">
        <v>0</v>
      </c>
      <c r="QG66" s="12">
        <v>0</v>
      </c>
      <c r="QH66" s="12">
        <v>0</v>
      </c>
      <c r="QI66" s="12">
        <v>0</v>
      </c>
      <c r="QJ66" s="13"/>
      <c r="QK66" s="12">
        <v>0</v>
      </c>
      <c r="QL66" s="12">
        <v>0</v>
      </c>
      <c r="QM66" s="12">
        <v>0</v>
      </c>
      <c r="QN66" s="12">
        <v>0</v>
      </c>
      <c r="QO66" s="13"/>
      <c r="QP66" s="12">
        <v>0</v>
      </c>
      <c r="QQ66" s="12">
        <v>0</v>
      </c>
      <c r="QR66" s="12">
        <v>0</v>
      </c>
      <c r="QS66" s="12">
        <v>0</v>
      </c>
      <c r="QT66" s="13"/>
      <c r="QU66" s="12">
        <v>0</v>
      </c>
      <c r="QV66" s="12">
        <v>0</v>
      </c>
      <c r="QW66" s="12">
        <v>0</v>
      </c>
      <c r="QX66" s="12">
        <v>0</v>
      </c>
      <c r="QY66" s="13"/>
      <c r="QZ66" s="12">
        <v>0</v>
      </c>
      <c r="RA66" s="12">
        <v>0</v>
      </c>
      <c r="RB66" s="12">
        <v>0</v>
      </c>
      <c r="RC66" s="12">
        <v>0</v>
      </c>
      <c r="RD66" s="13"/>
      <c r="RE66" s="12">
        <v>22</v>
      </c>
      <c r="RF66" s="12">
        <v>2903000</v>
      </c>
      <c r="RG66" s="12">
        <v>0</v>
      </c>
      <c r="RH66" s="12">
        <v>2903000</v>
      </c>
      <c r="RI66" s="13"/>
      <c r="RJ66" s="12">
        <v>0</v>
      </c>
      <c r="RK66" s="12">
        <v>6000</v>
      </c>
      <c r="RL66" s="12">
        <v>0</v>
      </c>
      <c r="RM66" s="12">
        <v>6000</v>
      </c>
      <c r="RN66" s="13"/>
      <c r="RO66" s="12">
        <v>0</v>
      </c>
      <c r="RP66" s="12">
        <v>10000</v>
      </c>
      <c r="RQ66" s="12">
        <v>0</v>
      </c>
      <c r="RR66" s="12">
        <v>10000</v>
      </c>
      <c r="RS66" s="13"/>
      <c r="RT66" s="12">
        <v>0</v>
      </c>
      <c r="RU66" s="12">
        <v>0</v>
      </c>
      <c r="RV66" s="12">
        <v>0</v>
      </c>
      <c r="RW66" s="12">
        <v>0</v>
      </c>
      <c r="RX66" s="13"/>
      <c r="RY66" s="12">
        <v>0</v>
      </c>
      <c r="RZ66" s="12">
        <v>0</v>
      </c>
      <c r="SA66" s="12">
        <v>0</v>
      </c>
      <c r="SB66" s="12">
        <v>0</v>
      </c>
      <c r="SC66" s="13"/>
      <c r="SD66" s="12">
        <v>0</v>
      </c>
      <c r="SE66" s="12">
        <v>0</v>
      </c>
      <c r="SF66" s="12">
        <v>0</v>
      </c>
      <c r="SG66" s="12">
        <v>0</v>
      </c>
      <c r="SH66" s="13"/>
      <c r="SI66" s="12">
        <v>0</v>
      </c>
      <c r="SJ66" s="12">
        <v>0</v>
      </c>
      <c r="SK66" s="12">
        <v>0</v>
      </c>
      <c r="SL66" s="12">
        <v>0</v>
      </c>
      <c r="SM66" s="13"/>
      <c r="SN66" s="12">
        <v>0</v>
      </c>
      <c r="SO66" s="12">
        <v>0</v>
      </c>
      <c r="SP66" s="12">
        <v>0</v>
      </c>
      <c r="SQ66" s="12">
        <v>0</v>
      </c>
      <c r="SR66" s="13"/>
      <c r="SS66" s="12">
        <v>0</v>
      </c>
      <c r="ST66" s="12">
        <v>0</v>
      </c>
      <c r="SU66" s="12">
        <v>0</v>
      </c>
      <c r="SV66" s="12">
        <v>0</v>
      </c>
      <c r="SW66" s="13"/>
      <c r="SX66" s="12">
        <v>0</v>
      </c>
      <c r="SY66" s="12">
        <v>0</v>
      </c>
      <c r="SZ66" s="12">
        <v>0</v>
      </c>
      <c r="TA66" s="12">
        <v>0</v>
      </c>
      <c r="TB66" s="13"/>
      <c r="TC66" s="12">
        <v>0</v>
      </c>
      <c r="TD66" s="12">
        <v>0</v>
      </c>
      <c r="TE66" s="12">
        <v>0</v>
      </c>
      <c r="TF66" s="12">
        <v>0</v>
      </c>
      <c r="TG66" s="13"/>
      <c r="TH66" s="12">
        <v>0</v>
      </c>
      <c r="TI66" s="12">
        <v>0</v>
      </c>
      <c r="TJ66" s="12">
        <v>0</v>
      </c>
      <c r="TK66" s="12">
        <v>0</v>
      </c>
      <c r="TL66" s="13"/>
      <c r="TM66" s="12">
        <v>0</v>
      </c>
      <c r="TN66" s="12">
        <v>0</v>
      </c>
      <c r="TO66" s="12">
        <v>0</v>
      </c>
      <c r="TP66" s="12">
        <v>0</v>
      </c>
      <c r="TQ66" s="13"/>
      <c r="TR66" s="12">
        <v>0</v>
      </c>
      <c r="TS66" s="12">
        <v>0</v>
      </c>
      <c r="TT66" s="12">
        <v>0</v>
      </c>
      <c r="TU66" s="12">
        <v>0</v>
      </c>
      <c r="TV66" s="13"/>
      <c r="TW66" s="12">
        <v>0</v>
      </c>
      <c r="TX66" s="12">
        <v>0</v>
      </c>
      <c r="TY66" s="12">
        <v>0</v>
      </c>
      <c r="TZ66" s="12">
        <v>0</v>
      </c>
      <c r="UA66" s="13"/>
      <c r="UB66" s="12">
        <v>0</v>
      </c>
      <c r="UC66" s="12">
        <v>0</v>
      </c>
      <c r="UD66" s="12">
        <v>0</v>
      </c>
      <c r="UE66" s="12">
        <v>0</v>
      </c>
      <c r="UF66" s="13"/>
      <c r="UG66" s="12">
        <v>0</v>
      </c>
      <c r="UH66" s="12">
        <v>0</v>
      </c>
      <c r="UI66" s="12">
        <v>0</v>
      </c>
      <c r="UJ66" s="12">
        <v>0</v>
      </c>
      <c r="UK66" s="13"/>
      <c r="UL66" s="12">
        <v>0</v>
      </c>
      <c r="UM66" s="12">
        <v>0</v>
      </c>
      <c r="UN66" s="12">
        <v>0</v>
      </c>
      <c r="UO66" s="12">
        <v>0</v>
      </c>
      <c r="UP66" s="13"/>
      <c r="UQ66" s="12">
        <v>0</v>
      </c>
      <c r="UR66" s="12">
        <v>0</v>
      </c>
      <c r="US66" s="12">
        <v>0</v>
      </c>
      <c r="UT66" s="12">
        <v>0</v>
      </c>
      <c r="UU66" s="13"/>
      <c r="UV66" s="12">
        <v>0</v>
      </c>
      <c r="UW66" s="12">
        <v>0</v>
      </c>
      <c r="UX66" s="12">
        <v>0</v>
      </c>
      <c r="UY66" s="12">
        <v>0</v>
      </c>
      <c r="UZ66" s="13"/>
      <c r="VA66" s="12">
        <v>0</v>
      </c>
      <c r="VB66" s="12">
        <v>0</v>
      </c>
      <c r="VC66" s="12">
        <v>0</v>
      </c>
      <c r="VD66" s="12">
        <v>0</v>
      </c>
      <c r="VE66" s="13"/>
      <c r="VF66" s="12">
        <v>0</v>
      </c>
      <c r="VG66" s="12">
        <v>0</v>
      </c>
      <c r="VH66" s="12">
        <v>0</v>
      </c>
      <c r="VI66" s="12">
        <v>0</v>
      </c>
      <c r="VJ66" s="13"/>
      <c r="VK66" s="12">
        <v>0</v>
      </c>
      <c r="VL66" s="12">
        <v>4424000</v>
      </c>
      <c r="VM66" s="12">
        <v>0</v>
      </c>
      <c r="VN66" s="12">
        <v>4424000</v>
      </c>
      <c r="VO66" s="13"/>
    </row>
    <row r="67" spans="1:587" ht="25.5" hidden="1" customHeight="1">
      <c r="A67" s="10">
        <v>61</v>
      </c>
      <c r="B67" s="48" t="s">
        <v>50</v>
      </c>
      <c r="C67" s="12">
        <v>0</v>
      </c>
      <c r="D67" s="12">
        <v>0</v>
      </c>
      <c r="E67" s="12">
        <v>0</v>
      </c>
      <c r="F67" s="12">
        <v>0</v>
      </c>
      <c r="G67" s="13"/>
      <c r="H67" s="12">
        <v>0</v>
      </c>
      <c r="I67" s="12">
        <v>0</v>
      </c>
      <c r="J67" s="12">
        <v>0</v>
      </c>
      <c r="K67" s="12">
        <v>0</v>
      </c>
      <c r="L67" s="13"/>
      <c r="M67" s="12">
        <v>0</v>
      </c>
      <c r="N67" s="12">
        <v>0</v>
      </c>
      <c r="O67" s="12">
        <v>0</v>
      </c>
      <c r="P67" s="12">
        <v>0</v>
      </c>
      <c r="Q67" s="13"/>
      <c r="R67" s="12">
        <v>0</v>
      </c>
      <c r="S67" s="12">
        <v>0</v>
      </c>
      <c r="T67" s="12">
        <v>0</v>
      </c>
      <c r="U67" s="12">
        <v>0</v>
      </c>
      <c r="V67" s="13"/>
      <c r="W67" s="12">
        <v>0</v>
      </c>
      <c r="X67" s="12">
        <v>0</v>
      </c>
      <c r="Y67" s="12">
        <v>0</v>
      </c>
      <c r="Z67" s="12">
        <v>0</v>
      </c>
      <c r="AA67" s="13"/>
      <c r="AB67" s="12">
        <v>0</v>
      </c>
      <c r="AC67" s="12">
        <v>0</v>
      </c>
      <c r="AD67" s="12">
        <v>0</v>
      </c>
      <c r="AE67" s="12">
        <v>0</v>
      </c>
      <c r="AF67" s="13"/>
      <c r="AG67" s="12">
        <v>0</v>
      </c>
      <c r="AH67" s="12">
        <v>0</v>
      </c>
      <c r="AI67" s="12">
        <v>0</v>
      </c>
      <c r="AJ67" s="12">
        <v>0</v>
      </c>
      <c r="AK67" s="13"/>
      <c r="AL67" s="12">
        <v>0</v>
      </c>
      <c r="AM67" s="12">
        <v>0</v>
      </c>
      <c r="AN67" s="12">
        <v>0</v>
      </c>
      <c r="AO67" s="12">
        <v>0</v>
      </c>
      <c r="AP67" s="13"/>
      <c r="AQ67" s="12">
        <v>0</v>
      </c>
      <c r="AR67" s="12">
        <v>0</v>
      </c>
      <c r="AS67" s="12">
        <v>0</v>
      </c>
      <c r="AT67" s="12">
        <v>0</v>
      </c>
      <c r="AU67" s="13"/>
      <c r="AV67" s="12">
        <v>0</v>
      </c>
      <c r="AW67" s="12">
        <v>0</v>
      </c>
      <c r="AX67" s="12">
        <v>0</v>
      </c>
      <c r="AY67" s="12">
        <v>0</v>
      </c>
      <c r="AZ67" s="13"/>
      <c r="BA67" s="12">
        <v>0</v>
      </c>
      <c r="BB67" s="12">
        <v>0</v>
      </c>
      <c r="BC67" s="12">
        <v>0</v>
      </c>
      <c r="BD67" s="12">
        <v>0</v>
      </c>
      <c r="BE67" s="13"/>
      <c r="BF67" s="12">
        <v>0</v>
      </c>
      <c r="BG67" s="12">
        <v>0</v>
      </c>
      <c r="BH67" s="12">
        <v>0</v>
      </c>
      <c r="BI67" s="12">
        <v>0</v>
      </c>
      <c r="BJ67" s="13"/>
      <c r="BK67" s="12">
        <v>0</v>
      </c>
      <c r="BL67" s="12">
        <v>0</v>
      </c>
      <c r="BM67" s="12">
        <v>0</v>
      </c>
      <c r="BN67" s="12">
        <v>0</v>
      </c>
      <c r="BO67" s="13"/>
      <c r="BP67" s="12">
        <v>0</v>
      </c>
      <c r="BQ67" s="12">
        <v>0</v>
      </c>
      <c r="BR67" s="12">
        <v>0</v>
      </c>
      <c r="BS67" s="12">
        <v>0</v>
      </c>
      <c r="BT67" s="13"/>
      <c r="BU67" s="12">
        <v>0</v>
      </c>
      <c r="BV67" s="12">
        <v>0</v>
      </c>
      <c r="BW67" s="12">
        <v>0</v>
      </c>
      <c r="BX67" s="12">
        <v>0</v>
      </c>
      <c r="BY67" s="13"/>
      <c r="BZ67" s="12">
        <v>0</v>
      </c>
      <c r="CA67" s="12">
        <v>0</v>
      </c>
      <c r="CB67" s="12">
        <v>0</v>
      </c>
      <c r="CC67" s="12">
        <v>0</v>
      </c>
      <c r="CD67" s="13"/>
      <c r="CE67" s="12">
        <v>0</v>
      </c>
      <c r="CF67" s="12">
        <v>0</v>
      </c>
      <c r="CG67" s="12">
        <v>0</v>
      </c>
      <c r="CH67" s="12">
        <v>0</v>
      </c>
      <c r="CI67" s="13"/>
      <c r="CJ67" s="12">
        <v>0</v>
      </c>
      <c r="CK67" s="12">
        <v>0</v>
      </c>
      <c r="CL67" s="12">
        <v>0</v>
      </c>
      <c r="CM67" s="12">
        <v>0</v>
      </c>
      <c r="CN67" s="13"/>
      <c r="CO67" s="12">
        <v>0</v>
      </c>
      <c r="CP67" s="12">
        <v>0</v>
      </c>
      <c r="CQ67" s="12">
        <v>0</v>
      </c>
      <c r="CR67" s="12">
        <v>0</v>
      </c>
      <c r="CS67" s="13"/>
      <c r="CT67" s="12">
        <v>0</v>
      </c>
      <c r="CU67" s="12">
        <v>0</v>
      </c>
      <c r="CV67" s="12">
        <v>0</v>
      </c>
      <c r="CW67" s="12">
        <v>0</v>
      </c>
      <c r="CX67" s="13"/>
      <c r="CY67" s="12">
        <v>0</v>
      </c>
      <c r="CZ67" s="12">
        <v>0</v>
      </c>
      <c r="DA67" s="12">
        <v>0</v>
      </c>
      <c r="DB67" s="12">
        <v>0</v>
      </c>
      <c r="DC67" s="13"/>
      <c r="DD67" s="12">
        <v>0</v>
      </c>
      <c r="DE67" s="12">
        <v>0</v>
      </c>
      <c r="DF67" s="12">
        <v>0</v>
      </c>
      <c r="DG67" s="12">
        <v>0</v>
      </c>
      <c r="DH67" s="13"/>
      <c r="DI67" s="12">
        <v>0</v>
      </c>
      <c r="DJ67" s="12">
        <v>0</v>
      </c>
      <c r="DK67" s="12">
        <v>0</v>
      </c>
      <c r="DL67" s="12">
        <v>0</v>
      </c>
      <c r="DM67" s="13"/>
      <c r="DN67" s="12">
        <v>0</v>
      </c>
      <c r="DO67" s="12">
        <v>0</v>
      </c>
      <c r="DP67" s="12">
        <v>0</v>
      </c>
      <c r="DQ67" s="12">
        <v>0</v>
      </c>
      <c r="DR67" s="13"/>
      <c r="DS67" s="12">
        <v>0</v>
      </c>
      <c r="DT67" s="12">
        <v>0</v>
      </c>
      <c r="DU67" s="12">
        <v>0</v>
      </c>
      <c r="DV67" s="12">
        <v>0</v>
      </c>
      <c r="DW67" s="13"/>
      <c r="DX67" s="12">
        <v>0</v>
      </c>
      <c r="DY67" s="12">
        <v>65000</v>
      </c>
      <c r="DZ67" s="12">
        <v>0</v>
      </c>
      <c r="EA67" s="12">
        <v>65000</v>
      </c>
      <c r="EB67" s="13"/>
      <c r="EC67" s="12">
        <v>0</v>
      </c>
      <c r="ED67" s="12">
        <v>0</v>
      </c>
      <c r="EE67" s="12">
        <v>0</v>
      </c>
      <c r="EF67" s="12">
        <v>0</v>
      </c>
      <c r="EG67" s="13"/>
      <c r="EH67" s="12">
        <v>0</v>
      </c>
      <c r="EI67" s="12">
        <v>0</v>
      </c>
      <c r="EJ67" s="12">
        <v>0</v>
      </c>
      <c r="EK67" s="12">
        <v>0</v>
      </c>
      <c r="EL67" s="13"/>
      <c r="EM67" s="12">
        <v>0</v>
      </c>
      <c r="EN67" s="12">
        <v>0</v>
      </c>
      <c r="EO67" s="12">
        <v>0</v>
      </c>
      <c r="EP67" s="12">
        <v>0</v>
      </c>
      <c r="EQ67" s="13"/>
      <c r="ER67" s="12">
        <v>0</v>
      </c>
      <c r="ES67" s="12">
        <v>0</v>
      </c>
      <c r="ET67" s="12">
        <v>0</v>
      </c>
      <c r="EU67" s="12">
        <v>0</v>
      </c>
      <c r="EV67" s="13"/>
      <c r="EW67" s="12">
        <v>0</v>
      </c>
      <c r="EX67" s="12">
        <v>0</v>
      </c>
      <c r="EY67" s="12">
        <v>0</v>
      </c>
      <c r="EZ67" s="12">
        <v>0</v>
      </c>
      <c r="FA67" s="13"/>
      <c r="FB67" s="12">
        <v>0</v>
      </c>
      <c r="FC67" s="12">
        <v>0</v>
      </c>
      <c r="FD67" s="12">
        <v>0</v>
      </c>
      <c r="FE67" s="12">
        <v>0</v>
      </c>
      <c r="FF67" s="13"/>
      <c r="FG67" s="12">
        <v>0</v>
      </c>
      <c r="FH67" s="12">
        <v>0</v>
      </c>
      <c r="FI67" s="12">
        <v>0</v>
      </c>
      <c r="FJ67" s="12">
        <v>0</v>
      </c>
      <c r="FK67" s="13"/>
      <c r="FL67" s="12">
        <v>0</v>
      </c>
      <c r="FM67" s="12">
        <v>0</v>
      </c>
      <c r="FN67" s="12">
        <v>0</v>
      </c>
      <c r="FO67" s="12">
        <v>0</v>
      </c>
      <c r="FP67" s="13"/>
      <c r="FQ67" s="12">
        <v>0</v>
      </c>
      <c r="FR67" s="12">
        <v>0</v>
      </c>
      <c r="FS67" s="12">
        <v>0</v>
      </c>
      <c r="FT67" s="12">
        <v>0</v>
      </c>
      <c r="FU67" s="13"/>
      <c r="FV67" s="12">
        <v>0</v>
      </c>
      <c r="FW67" s="12">
        <v>0</v>
      </c>
      <c r="FX67" s="12">
        <v>0</v>
      </c>
      <c r="FY67" s="12">
        <v>0</v>
      </c>
      <c r="FZ67" s="13"/>
      <c r="GA67" s="12">
        <v>0</v>
      </c>
      <c r="GB67" s="12">
        <v>0</v>
      </c>
      <c r="GC67" s="12">
        <v>0</v>
      </c>
      <c r="GD67" s="12">
        <v>0</v>
      </c>
      <c r="GE67" s="13"/>
      <c r="GF67" s="12">
        <v>0</v>
      </c>
      <c r="GG67" s="12">
        <v>0</v>
      </c>
      <c r="GH67" s="12">
        <v>0</v>
      </c>
      <c r="GI67" s="12">
        <v>0</v>
      </c>
      <c r="GJ67" s="13"/>
      <c r="GK67" s="12">
        <v>0</v>
      </c>
      <c r="GL67" s="12">
        <v>0</v>
      </c>
      <c r="GM67" s="12">
        <v>0</v>
      </c>
      <c r="GN67" s="12">
        <v>0</v>
      </c>
      <c r="GO67" s="13"/>
      <c r="GP67" s="12">
        <v>0</v>
      </c>
      <c r="GQ67" s="12">
        <v>0</v>
      </c>
      <c r="GR67" s="12">
        <v>0</v>
      </c>
      <c r="GS67" s="12">
        <v>0</v>
      </c>
      <c r="GT67" s="13"/>
      <c r="GU67" s="12">
        <v>0</v>
      </c>
      <c r="GV67" s="12">
        <v>0</v>
      </c>
      <c r="GW67" s="12">
        <v>0</v>
      </c>
      <c r="GX67" s="12">
        <v>0</v>
      </c>
      <c r="GY67" s="13"/>
      <c r="GZ67" s="12">
        <v>0</v>
      </c>
      <c r="HA67" s="12">
        <v>0</v>
      </c>
      <c r="HB67" s="12">
        <v>0</v>
      </c>
      <c r="HC67" s="12">
        <v>0</v>
      </c>
      <c r="HD67" s="13"/>
      <c r="HE67" s="12">
        <v>0</v>
      </c>
      <c r="HF67" s="12">
        <v>0</v>
      </c>
      <c r="HG67" s="12">
        <v>0</v>
      </c>
      <c r="HH67" s="12">
        <v>0</v>
      </c>
      <c r="HI67" s="13"/>
      <c r="HJ67" s="12">
        <v>0</v>
      </c>
      <c r="HK67" s="12">
        <v>0</v>
      </c>
      <c r="HL67" s="12">
        <v>0</v>
      </c>
      <c r="HM67" s="12">
        <v>0</v>
      </c>
      <c r="HN67" s="13"/>
      <c r="HO67" s="12">
        <v>0</v>
      </c>
      <c r="HP67" s="12">
        <v>0</v>
      </c>
      <c r="HQ67" s="12">
        <v>0</v>
      </c>
      <c r="HR67" s="12">
        <v>0</v>
      </c>
      <c r="HS67" s="13"/>
      <c r="HT67" s="12">
        <v>0</v>
      </c>
      <c r="HU67" s="12">
        <v>295000</v>
      </c>
      <c r="HV67" s="12">
        <v>0</v>
      </c>
      <c r="HW67" s="12">
        <v>295000</v>
      </c>
      <c r="HX67" s="13"/>
      <c r="HY67" s="12">
        <v>0</v>
      </c>
      <c r="HZ67" s="12">
        <v>0</v>
      </c>
      <c r="IA67" s="12">
        <v>0</v>
      </c>
      <c r="IB67" s="12">
        <v>0</v>
      </c>
      <c r="IC67" s="13"/>
      <c r="ID67" s="12">
        <v>0</v>
      </c>
      <c r="IE67" s="12">
        <v>0</v>
      </c>
      <c r="IF67" s="12">
        <v>0</v>
      </c>
      <c r="IG67" s="12">
        <v>0</v>
      </c>
      <c r="IH67" s="13"/>
      <c r="II67" s="12">
        <v>0</v>
      </c>
      <c r="IJ67" s="12">
        <v>0</v>
      </c>
      <c r="IK67" s="12">
        <v>0</v>
      </c>
      <c r="IL67" s="12">
        <v>0</v>
      </c>
      <c r="IM67" s="13"/>
      <c r="IN67" s="12">
        <v>0</v>
      </c>
      <c r="IO67" s="12">
        <v>0</v>
      </c>
      <c r="IP67" s="12">
        <v>0</v>
      </c>
      <c r="IQ67" s="12">
        <v>0</v>
      </c>
      <c r="IR67" s="13"/>
      <c r="IS67" s="12">
        <v>0</v>
      </c>
      <c r="IT67" s="12">
        <v>0</v>
      </c>
      <c r="IU67" s="12">
        <v>0</v>
      </c>
      <c r="IV67" s="12">
        <v>0</v>
      </c>
      <c r="IW67" s="13"/>
      <c r="IX67" s="12"/>
      <c r="IY67" s="12">
        <v>0</v>
      </c>
      <c r="IZ67" s="12">
        <v>0</v>
      </c>
      <c r="JA67" s="12">
        <v>0</v>
      </c>
      <c r="JB67" s="13"/>
      <c r="JC67" s="12">
        <v>0</v>
      </c>
      <c r="JD67" s="12">
        <v>0</v>
      </c>
      <c r="JE67" s="12">
        <v>0</v>
      </c>
      <c r="JF67" s="12">
        <v>0</v>
      </c>
      <c r="JG67" s="13"/>
      <c r="JH67" s="12"/>
      <c r="JI67" s="12">
        <v>0</v>
      </c>
      <c r="JJ67" s="12">
        <v>0</v>
      </c>
      <c r="JK67" s="12">
        <v>0</v>
      </c>
      <c r="JL67" s="13"/>
      <c r="JM67" s="12"/>
      <c r="JN67" s="12">
        <v>0</v>
      </c>
      <c r="JO67" s="12">
        <v>0</v>
      </c>
      <c r="JP67" s="12">
        <v>0</v>
      </c>
      <c r="JQ67" s="13"/>
      <c r="JR67" s="12"/>
      <c r="JS67" s="12">
        <v>0</v>
      </c>
      <c r="JT67" s="12">
        <v>0</v>
      </c>
      <c r="JU67" s="12">
        <v>0</v>
      </c>
      <c r="JV67" s="13"/>
      <c r="JW67" s="12"/>
      <c r="JX67" s="12">
        <v>0</v>
      </c>
      <c r="JY67" s="12">
        <v>0</v>
      </c>
      <c r="JZ67" s="12">
        <v>0</v>
      </c>
      <c r="KA67" s="13"/>
      <c r="KB67" s="12">
        <v>0</v>
      </c>
      <c r="KC67" s="12">
        <v>0</v>
      </c>
      <c r="KD67" s="12">
        <v>0</v>
      </c>
      <c r="KE67" s="12">
        <v>0</v>
      </c>
      <c r="KF67" s="13"/>
      <c r="KG67" s="12">
        <v>0</v>
      </c>
      <c r="KH67" s="12">
        <v>0</v>
      </c>
      <c r="KI67" s="12">
        <v>0</v>
      </c>
      <c r="KJ67" s="12">
        <v>0</v>
      </c>
      <c r="KK67" s="13"/>
      <c r="KL67" s="12">
        <v>0</v>
      </c>
      <c r="KM67" s="12">
        <v>0</v>
      </c>
      <c r="KN67" s="12">
        <v>0</v>
      </c>
      <c r="KO67" s="12">
        <v>0</v>
      </c>
      <c r="KP67" s="13"/>
      <c r="KQ67" s="12">
        <v>0</v>
      </c>
      <c r="KR67" s="12">
        <v>0</v>
      </c>
      <c r="KS67" s="12">
        <v>0</v>
      </c>
      <c r="KT67" s="12">
        <v>0</v>
      </c>
      <c r="KU67" s="13"/>
      <c r="KV67" s="12">
        <v>0</v>
      </c>
      <c r="KW67" s="89">
        <v>0</v>
      </c>
      <c r="KX67" s="12">
        <v>0</v>
      </c>
      <c r="KY67" s="12">
        <v>0</v>
      </c>
      <c r="KZ67" s="13"/>
      <c r="LA67" s="12">
        <v>0</v>
      </c>
      <c r="LB67" s="12">
        <v>0</v>
      </c>
      <c r="LC67" s="12">
        <v>0</v>
      </c>
      <c r="LD67" s="12">
        <v>0</v>
      </c>
      <c r="LE67" s="13"/>
      <c r="LF67" s="12">
        <v>0</v>
      </c>
      <c r="LG67" s="12">
        <v>0</v>
      </c>
      <c r="LH67" s="12">
        <v>0</v>
      </c>
      <c r="LI67" s="12">
        <v>0</v>
      </c>
      <c r="LJ67" s="13"/>
      <c r="LK67" s="12">
        <v>0</v>
      </c>
      <c r="LL67" s="12">
        <v>0</v>
      </c>
      <c r="LM67" s="12">
        <v>0</v>
      </c>
      <c r="LN67" s="12">
        <v>0</v>
      </c>
      <c r="LO67" s="13"/>
      <c r="LP67" s="12">
        <v>0</v>
      </c>
      <c r="LQ67" s="12">
        <v>0</v>
      </c>
      <c r="LR67" s="12">
        <v>0</v>
      </c>
      <c r="LS67" s="12">
        <v>0</v>
      </c>
      <c r="LT67" s="13"/>
      <c r="LU67" s="12">
        <v>0</v>
      </c>
      <c r="LV67" s="12">
        <v>0</v>
      </c>
      <c r="LW67" s="12">
        <v>0</v>
      </c>
      <c r="LX67" s="12">
        <v>0</v>
      </c>
      <c r="LY67" s="13"/>
      <c r="LZ67" s="12">
        <v>0</v>
      </c>
      <c r="MA67" s="12">
        <v>0</v>
      </c>
      <c r="MB67" s="12">
        <v>0</v>
      </c>
      <c r="MC67" s="12">
        <v>0</v>
      </c>
      <c r="MD67" s="13"/>
      <c r="ME67" s="12">
        <v>0</v>
      </c>
      <c r="MF67" s="12">
        <v>0</v>
      </c>
      <c r="MG67" s="12">
        <v>0</v>
      </c>
      <c r="MH67" s="12">
        <v>0</v>
      </c>
      <c r="MI67" s="13"/>
      <c r="MJ67" s="12">
        <v>0</v>
      </c>
      <c r="MK67" s="12">
        <v>0</v>
      </c>
      <c r="ML67" s="12">
        <v>0</v>
      </c>
      <c r="MM67" s="12">
        <v>0</v>
      </c>
      <c r="MN67" s="13"/>
      <c r="MO67" s="12">
        <v>0</v>
      </c>
      <c r="MP67" s="12">
        <v>0</v>
      </c>
      <c r="MQ67" s="12">
        <v>0</v>
      </c>
      <c r="MR67" s="12">
        <v>0</v>
      </c>
      <c r="MS67" s="13"/>
      <c r="MT67" s="12">
        <v>0</v>
      </c>
      <c r="MU67" s="12">
        <v>0</v>
      </c>
      <c r="MV67" s="12">
        <v>0</v>
      </c>
      <c r="MW67" s="12">
        <v>0</v>
      </c>
      <c r="MX67" s="13"/>
      <c r="MY67" s="12">
        <v>0</v>
      </c>
      <c r="MZ67" s="12">
        <v>0</v>
      </c>
      <c r="NA67" s="12">
        <v>0</v>
      </c>
      <c r="NB67" s="12">
        <v>0</v>
      </c>
      <c r="NC67" s="13"/>
      <c r="ND67" s="12">
        <v>0</v>
      </c>
      <c r="NE67" s="12">
        <v>0</v>
      </c>
      <c r="NF67" s="12">
        <v>0</v>
      </c>
      <c r="NG67" s="12">
        <v>0</v>
      </c>
      <c r="NH67" s="13"/>
      <c r="NI67" s="12">
        <v>0</v>
      </c>
      <c r="NJ67" s="12">
        <v>0</v>
      </c>
      <c r="NK67" s="12">
        <v>0</v>
      </c>
      <c r="NL67" s="12">
        <v>0</v>
      </c>
      <c r="NM67" s="13"/>
      <c r="NN67" s="12">
        <v>0</v>
      </c>
      <c r="NO67" s="12">
        <v>0</v>
      </c>
      <c r="NP67" s="12">
        <v>0</v>
      </c>
      <c r="NQ67" s="12">
        <v>0</v>
      </c>
      <c r="NR67" s="13"/>
      <c r="NS67" s="12">
        <v>0</v>
      </c>
      <c r="NT67" s="12">
        <v>0</v>
      </c>
      <c r="NU67" s="12">
        <v>0</v>
      </c>
      <c r="NV67" s="12">
        <v>0</v>
      </c>
      <c r="NW67" s="13"/>
      <c r="NX67" s="12">
        <v>0</v>
      </c>
      <c r="NY67" s="12">
        <v>0</v>
      </c>
      <c r="NZ67" s="12">
        <v>0</v>
      </c>
      <c r="OA67" s="12">
        <v>0</v>
      </c>
      <c r="OB67" s="13"/>
      <c r="OC67" s="12">
        <v>0</v>
      </c>
      <c r="OD67" s="12">
        <v>0</v>
      </c>
      <c r="OE67" s="12">
        <v>0</v>
      </c>
      <c r="OF67" s="12">
        <v>0</v>
      </c>
      <c r="OG67" s="13"/>
      <c r="OH67" s="12">
        <v>0</v>
      </c>
      <c r="OI67" s="12">
        <v>0</v>
      </c>
      <c r="OJ67" s="12">
        <v>0</v>
      </c>
      <c r="OK67" s="12">
        <v>0</v>
      </c>
      <c r="OL67" s="13"/>
      <c r="OM67" s="12">
        <v>0</v>
      </c>
      <c r="ON67" s="12">
        <v>0</v>
      </c>
      <c r="OO67" s="12">
        <v>0</v>
      </c>
      <c r="OP67" s="12">
        <v>0</v>
      </c>
      <c r="OQ67" s="13"/>
      <c r="OR67" s="12">
        <v>0</v>
      </c>
      <c r="OS67" s="12">
        <v>0</v>
      </c>
      <c r="OT67" s="12">
        <v>0</v>
      </c>
      <c r="OU67" s="12">
        <v>0</v>
      </c>
      <c r="OV67" s="13"/>
      <c r="OW67" s="12">
        <v>0</v>
      </c>
      <c r="OX67" s="12">
        <v>0</v>
      </c>
      <c r="OY67" s="12">
        <v>0</v>
      </c>
      <c r="OZ67" s="12">
        <v>0</v>
      </c>
      <c r="PA67" s="13"/>
      <c r="PB67" s="12">
        <v>0</v>
      </c>
      <c r="PC67" s="12">
        <v>0</v>
      </c>
      <c r="PD67" s="12">
        <v>0</v>
      </c>
      <c r="PE67" s="12">
        <v>0</v>
      </c>
      <c r="PF67" s="13"/>
      <c r="PG67" s="12">
        <v>0</v>
      </c>
      <c r="PH67" s="12">
        <v>0</v>
      </c>
      <c r="PI67" s="12">
        <v>0</v>
      </c>
      <c r="PJ67" s="12">
        <v>0</v>
      </c>
      <c r="PK67" s="13"/>
      <c r="PL67" s="12">
        <v>0</v>
      </c>
      <c r="PM67" s="12">
        <v>0</v>
      </c>
      <c r="PN67" s="12">
        <v>0</v>
      </c>
      <c r="PO67" s="12">
        <v>0</v>
      </c>
      <c r="PP67" s="13"/>
      <c r="PQ67" s="12">
        <v>0</v>
      </c>
      <c r="PR67" s="12">
        <v>0</v>
      </c>
      <c r="PS67" s="12">
        <v>0</v>
      </c>
      <c r="PT67" s="12">
        <v>0</v>
      </c>
      <c r="PU67" s="13"/>
      <c r="PV67" s="12">
        <v>0</v>
      </c>
      <c r="PW67" s="12">
        <v>0</v>
      </c>
      <c r="PX67" s="12">
        <v>0</v>
      </c>
      <c r="PY67" s="12">
        <v>0</v>
      </c>
      <c r="PZ67" s="13"/>
      <c r="QA67" s="12">
        <v>0</v>
      </c>
      <c r="QB67" s="12">
        <v>0</v>
      </c>
      <c r="QC67" s="12">
        <v>0</v>
      </c>
      <c r="QD67" s="12">
        <v>0</v>
      </c>
      <c r="QE67" s="13"/>
      <c r="QF67" s="12">
        <v>0</v>
      </c>
      <c r="QG67" s="12">
        <v>0</v>
      </c>
      <c r="QH67" s="12">
        <v>0</v>
      </c>
      <c r="QI67" s="12">
        <v>0</v>
      </c>
      <c r="QJ67" s="13"/>
      <c r="QK67" s="12">
        <v>0</v>
      </c>
      <c r="QL67" s="12">
        <v>0</v>
      </c>
      <c r="QM67" s="12">
        <v>0</v>
      </c>
      <c r="QN67" s="12">
        <v>0</v>
      </c>
      <c r="QO67" s="13"/>
      <c r="QP67" s="12">
        <v>0</v>
      </c>
      <c r="QQ67" s="12">
        <v>0</v>
      </c>
      <c r="QR67" s="12">
        <v>0</v>
      </c>
      <c r="QS67" s="12">
        <v>0</v>
      </c>
      <c r="QT67" s="13"/>
      <c r="QU67" s="12">
        <v>0</v>
      </c>
      <c r="QV67" s="12">
        <v>0</v>
      </c>
      <c r="QW67" s="12">
        <v>0</v>
      </c>
      <c r="QX67" s="12">
        <v>0</v>
      </c>
      <c r="QY67" s="13"/>
      <c r="QZ67" s="12">
        <v>0</v>
      </c>
      <c r="RA67" s="12">
        <v>0</v>
      </c>
      <c r="RB67" s="12">
        <v>0</v>
      </c>
      <c r="RC67" s="12">
        <v>0</v>
      </c>
      <c r="RD67" s="13"/>
      <c r="RE67" s="12">
        <v>0</v>
      </c>
      <c r="RF67" s="12">
        <v>0</v>
      </c>
      <c r="RG67" s="12">
        <v>0</v>
      </c>
      <c r="RH67" s="12">
        <v>0</v>
      </c>
      <c r="RI67" s="13"/>
      <c r="RJ67" s="12">
        <v>0</v>
      </c>
      <c r="RK67" s="12">
        <v>0</v>
      </c>
      <c r="RL67" s="12">
        <v>0</v>
      </c>
      <c r="RM67" s="12">
        <v>0</v>
      </c>
      <c r="RN67" s="13"/>
      <c r="RO67" s="12">
        <v>0</v>
      </c>
      <c r="RP67" s="12">
        <v>0</v>
      </c>
      <c r="RQ67" s="12">
        <v>0</v>
      </c>
      <c r="RR67" s="12">
        <v>0</v>
      </c>
      <c r="RS67" s="13"/>
      <c r="RT67" s="12">
        <v>0</v>
      </c>
      <c r="RU67" s="12">
        <v>0</v>
      </c>
      <c r="RV67" s="12">
        <v>0</v>
      </c>
      <c r="RW67" s="12">
        <v>0</v>
      </c>
      <c r="RX67" s="13"/>
      <c r="RY67" s="12">
        <v>0</v>
      </c>
      <c r="RZ67" s="12">
        <v>0</v>
      </c>
      <c r="SA67" s="12">
        <v>0</v>
      </c>
      <c r="SB67" s="12">
        <v>0</v>
      </c>
      <c r="SC67" s="13"/>
      <c r="SD67" s="12">
        <v>0</v>
      </c>
      <c r="SE67" s="12">
        <v>0</v>
      </c>
      <c r="SF67" s="12">
        <v>0</v>
      </c>
      <c r="SG67" s="12">
        <v>0</v>
      </c>
      <c r="SH67" s="13"/>
      <c r="SI67" s="12">
        <v>0</v>
      </c>
      <c r="SJ67" s="12">
        <v>0</v>
      </c>
      <c r="SK67" s="12">
        <v>0</v>
      </c>
      <c r="SL67" s="12">
        <v>0</v>
      </c>
      <c r="SM67" s="13"/>
      <c r="SN67" s="12">
        <v>0</v>
      </c>
      <c r="SO67" s="12">
        <v>0</v>
      </c>
      <c r="SP67" s="12">
        <v>0</v>
      </c>
      <c r="SQ67" s="12">
        <v>0</v>
      </c>
      <c r="SR67" s="13"/>
      <c r="SS67" s="12">
        <v>0</v>
      </c>
      <c r="ST67" s="12">
        <v>0</v>
      </c>
      <c r="SU67" s="12">
        <v>0</v>
      </c>
      <c r="SV67" s="12">
        <v>0</v>
      </c>
      <c r="SW67" s="13"/>
      <c r="SX67" s="12">
        <v>0</v>
      </c>
      <c r="SY67" s="12">
        <v>0</v>
      </c>
      <c r="SZ67" s="12">
        <v>0</v>
      </c>
      <c r="TA67" s="12">
        <v>0</v>
      </c>
      <c r="TB67" s="13"/>
      <c r="TC67" s="12">
        <v>0</v>
      </c>
      <c r="TD67" s="12">
        <v>0</v>
      </c>
      <c r="TE67" s="12">
        <v>0</v>
      </c>
      <c r="TF67" s="12">
        <v>0</v>
      </c>
      <c r="TG67" s="13"/>
      <c r="TH67" s="12">
        <v>0</v>
      </c>
      <c r="TI67" s="12">
        <v>0</v>
      </c>
      <c r="TJ67" s="12">
        <v>0</v>
      </c>
      <c r="TK67" s="12">
        <v>0</v>
      </c>
      <c r="TL67" s="13"/>
      <c r="TM67" s="12">
        <v>0</v>
      </c>
      <c r="TN67" s="12">
        <v>0</v>
      </c>
      <c r="TO67" s="12">
        <v>0</v>
      </c>
      <c r="TP67" s="12">
        <v>0</v>
      </c>
      <c r="TQ67" s="13"/>
      <c r="TR67" s="12">
        <v>0</v>
      </c>
      <c r="TS67" s="12">
        <v>0</v>
      </c>
      <c r="TT67" s="12">
        <v>0</v>
      </c>
      <c r="TU67" s="12">
        <v>0</v>
      </c>
      <c r="TV67" s="13"/>
      <c r="TW67" s="12">
        <v>0</v>
      </c>
      <c r="TX67" s="12">
        <v>0</v>
      </c>
      <c r="TY67" s="12">
        <v>0</v>
      </c>
      <c r="TZ67" s="12">
        <v>0</v>
      </c>
      <c r="UA67" s="13"/>
      <c r="UB67" s="12">
        <v>0</v>
      </c>
      <c r="UC67" s="12">
        <v>0</v>
      </c>
      <c r="UD67" s="12">
        <v>0</v>
      </c>
      <c r="UE67" s="12">
        <v>0</v>
      </c>
      <c r="UF67" s="13"/>
      <c r="UG67" s="12">
        <v>0</v>
      </c>
      <c r="UH67" s="12">
        <v>0</v>
      </c>
      <c r="UI67" s="12">
        <v>0</v>
      </c>
      <c r="UJ67" s="12">
        <v>0</v>
      </c>
      <c r="UK67" s="13"/>
      <c r="UL67" s="12">
        <v>0</v>
      </c>
      <c r="UM67" s="12">
        <v>0</v>
      </c>
      <c r="UN67" s="12">
        <v>0</v>
      </c>
      <c r="UO67" s="12">
        <v>0</v>
      </c>
      <c r="UP67" s="13"/>
      <c r="UQ67" s="12">
        <v>0</v>
      </c>
      <c r="UR67" s="12">
        <v>0</v>
      </c>
      <c r="US67" s="12">
        <v>0</v>
      </c>
      <c r="UT67" s="12">
        <v>0</v>
      </c>
      <c r="UU67" s="13"/>
      <c r="UV67" s="12">
        <v>0</v>
      </c>
      <c r="UW67" s="12">
        <v>0</v>
      </c>
      <c r="UX67" s="12">
        <v>0</v>
      </c>
      <c r="UY67" s="12">
        <v>0</v>
      </c>
      <c r="UZ67" s="13"/>
      <c r="VA67" s="12">
        <v>0</v>
      </c>
      <c r="VB67" s="12">
        <v>0</v>
      </c>
      <c r="VC67" s="12">
        <v>0</v>
      </c>
      <c r="VD67" s="12">
        <v>0</v>
      </c>
      <c r="VE67" s="13"/>
      <c r="VF67" s="12">
        <v>0</v>
      </c>
      <c r="VG67" s="12">
        <v>0</v>
      </c>
      <c r="VH67" s="12">
        <v>0</v>
      </c>
      <c r="VI67" s="12">
        <v>0</v>
      </c>
      <c r="VJ67" s="13"/>
      <c r="VK67" s="12">
        <v>0</v>
      </c>
      <c r="VL67" s="12">
        <v>360000</v>
      </c>
      <c r="VM67" s="12">
        <v>0</v>
      </c>
      <c r="VN67" s="12">
        <v>360000</v>
      </c>
      <c r="VO67" s="13"/>
    </row>
    <row r="68" spans="1:587" ht="23.25" hidden="1" customHeight="1">
      <c r="A68" s="10">
        <v>62</v>
      </c>
      <c r="B68" s="14" t="s">
        <v>51</v>
      </c>
      <c r="C68" s="12">
        <v>0</v>
      </c>
      <c r="D68" s="12">
        <v>0</v>
      </c>
      <c r="E68" s="12">
        <v>0</v>
      </c>
      <c r="F68" s="12">
        <v>0</v>
      </c>
      <c r="G68" s="13"/>
      <c r="H68" s="12">
        <v>0</v>
      </c>
      <c r="I68" s="12">
        <v>0</v>
      </c>
      <c r="J68" s="12">
        <v>0</v>
      </c>
      <c r="K68" s="12">
        <v>0</v>
      </c>
      <c r="L68" s="13"/>
      <c r="M68" s="12">
        <v>0</v>
      </c>
      <c r="N68" s="12">
        <v>0</v>
      </c>
      <c r="O68" s="12">
        <v>0</v>
      </c>
      <c r="P68" s="12">
        <v>0</v>
      </c>
      <c r="Q68" s="13"/>
      <c r="R68" s="12">
        <v>0</v>
      </c>
      <c r="S68" s="12">
        <v>0</v>
      </c>
      <c r="T68" s="12">
        <v>0</v>
      </c>
      <c r="U68" s="12">
        <v>0</v>
      </c>
      <c r="V68" s="13"/>
      <c r="W68" s="12">
        <v>0</v>
      </c>
      <c r="X68" s="12">
        <v>0</v>
      </c>
      <c r="Y68" s="12">
        <v>0</v>
      </c>
      <c r="Z68" s="12">
        <v>0</v>
      </c>
      <c r="AA68" s="13"/>
      <c r="AB68" s="12">
        <v>0</v>
      </c>
      <c r="AC68" s="12">
        <v>0</v>
      </c>
      <c r="AD68" s="12">
        <v>0</v>
      </c>
      <c r="AE68" s="12">
        <v>0</v>
      </c>
      <c r="AF68" s="13"/>
      <c r="AG68" s="12">
        <v>0</v>
      </c>
      <c r="AH68" s="12">
        <v>0</v>
      </c>
      <c r="AI68" s="12">
        <v>0</v>
      </c>
      <c r="AJ68" s="12">
        <v>0</v>
      </c>
      <c r="AK68" s="13"/>
      <c r="AL68" s="12">
        <v>0</v>
      </c>
      <c r="AM68" s="12">
        <v>0</v>
      </c>
      <c r="AN68" s="12">
        <v>0</v>
      </c>
      <c r="AO68" s="12">
        <v>0</v>
      </c>
      <c r="AP68" s="13"/>
      <c r="AQ68" s="12">
        <v>0</v>
      </c>
      <c r="AR68" s="12">
        <v>0</v>
      </c>
      <c r="AS68" s="12">
        <v>0</v>
      </c>
      <c r="AT68" s="12">
        <v>0</v>
      </c>
      <c r="AU68" s="13"/>
      <c r="AV68" s="12">
        <v>0</v>
      </c>
      <c r="AW68" s="12">
        <v>0</v>
      </c>
      <c r="AX68" s="12">
        <v>0</v>
      </c>
      <c r="AY68" s="12">
        <v>0</v>
      </c>
      <c r="AZ68" s="13"/>
      <c r="BA68" s="12">
        <v>0</v>
      </c>
      <c r="BB68" s="12">
        <v>0</v>
      </c>
      <c r="BC68" s="12">
        <v>0</v>
      </c>
      <c r="BD68" s="12">
        <v>0</v>
      </c>
      <c r="BE68" s="13"/>
      <c r="BF68" s="12">
        <v>0</v>
      </c>
      <c r="BG68" s="12">
        <v>0</v>
      </c>
      <c r="BH68" s="12">
        <v>0</v>
      </c>
      <c r="BI68" s="12">
        <v>0</v>
      </c>
      <c r="BJ68" s="13"/>
      <c r="BK68" s="12">
        <v>0</v>
      </c>
      <c r="BL68" s="12">
        <v>0</v>
      </c>
      <c r="BM68" s="12">
        <v>0</v>
      </c>
      <c r="BN68" s="12">
        <v>0</v>
      </c>
      <c r="BO68" s="13"/>
      <c r="BP68" s="12">
        <v>0</v>
      </c>
      <c r="BQ68" s="12">
        <v>0</v>
      </c>
      <c r="BR68" s="12">
        <v>0</v>
      </c>
      <c r="BS68" s="12">
        <v>0</v>
      </c>
      <c r="BT68" s="13"/>
      <c r="BU68" s="12">
        <v>0</v>
      </c>
      <c r="BV68" s="12">
        <v>0</v>
      </c>
      <c r="BW68" s="12">
        <v>0</v>
      </c>
      <c r="BX68" s="12">
        <v>0</v>
      </c>
      <c r="BY68" s="13"/>
      <c r="BZ68" s="12">
        <v>0</v>
      </c>
      <c r="CA68" s="12">
        <v>0</v>
      </c>
      <c r="CB68" s="12">
        <v>0</v>
      </c>
      <c r="CC68" s="12">
        <v>0</v>
      </c>
      <c r="CD68" s="13"/>
      <c r="CE68" s="12">
        <v>0</v>
      </c>
      <c r="CF68" s="12">
        <v>0</v>
      </c>
      <c r="CG68" s="12">
        <v>0</v>
      </c>
      <c r="CH68" s="12">
        <v>0</v>
      </c>
      <c r="CI68" s="13"/>
      <c r="CJ68" s="12">
        <v>0</v>
      </c>
      <c r="CK68" s="12">
        <v>0</v>
      </c>
      <c r="CL68" s="12">
        <v>0</v>
      </c>
      <c r="CM68" s="12">
        <v>0</v>
      </c>
      <c r="CN68" s="13"/>
      <c r="CO68" s="12">
        <v>0</v>
      </c>
      <c r="CP68" s="12">
        <v>0</v>
      </c>
      <c r="CQ68" s="12">
        <v>0</v>
      </c>
      <c r="CR68" s="12">
        <v>0</v>
      </c>
      <c r="CS68" s="13"/>
      <c r="CT68" s="12">
        <v>0</v>
      </c>
      <c r="CU68" s="12">
        <v>0</v>
      </c>
      <c r="CV68" s="12">
        <v>0</v>
      </c>
      <c r="CW68" s="12">
        <v>0</v>
      </c>
      <c r="CX68" s="13"/>
      <c r="CY68" s="12">
        <v>0</v>
      </c>
      <c r="CZ68" s="12">
        <v>0</v>
      </c>
      <c r="DA68" s="12">
        <v>0</v>
      </c>
      <c r="DB68" s="12">
        <v>0</v>
      </c>
      <c r="DC68" s="13"/>
      <c r="DD68" s="12">
        <v>0</v>
      </c>
      <c r="DE68" s="12">
        <v>0</v>
      </c>
      <c r="DF68" s="12">
        <v>0</v>
      </c>
      <c r="DG68" s="12">
        <v>0</v>
      </c>
      <c r="DH68" s="13"/>
      <c r="DI68" s="12">
        <v>0</v>
      </c>
      <c r="DJ68" s="12">
        <v>0</v>
      </c>
      <c r="DK68" s="12">
        <v>0</v>
      </c>
      <c r="DL68" s="12">
        <v>0</v>
      </c>
      <c r="DM68" s="13"/>
      <c r="DN68" s="12">
        <v>0</v>
      </c>
      <c r="DO68" s="12">
        <v>0</v>
      </c>
      <c r="DP68" s="12">
        <v>0</v>
      </c>
      <c r="DQ68" s="12">
        <v>0</v>
      </c>
      <c r="DR68" s="13"/>
      <c r="DS68" s="12">
        <v>0</v>
      </c>
      <c r="DT68" s="12">
        <v>0</v>
      </c>
      <c r="DU68" s="12">
        <v>0</v>
      </c>
      <c r="DV68" s="12">
        <v>0</v>
      </c>
      <c r="DW68" s="13"/>
      <c r="DX68" s="12">
        <v>0</v>
      </c>
      <c r="DY68" s="12">
        <v>0</v>
      </c>
      <c r="DZ68" s="12">
        <v>0</v>
      </c>
      <c r="EA68" s="12">
        <v>0</v>
      </c>
      <c r="EB68" s="13"/>
      <c r="EC68" s="12">
        <v>0</v>
      </c>
      <c r="ED68" s="12">
        <v>0</v>
      </c>
      <c r="EE68" s="12">
        <v>0</v>
      </c>
      <c r="EF68" s="12">
        <v>0</v>
      </c>
      <c r="EG68" s="13"/>
      <c r="EH68" s="12">
        <v>0</v>
      </c>
      <c r="EI68" s="12">
        <v>0</v>
      </c>
      <c r="EJ68" s="12">
        <v>0</v>
      </c>
      <c r="EK68" s="12">
        <v>0</v>
      </c>
      <c r="EL68" s="13"/>
      <c r="EM68" s="12">
        <v>0</v>
      </c>
      <c r="EN68" s="12">
        <v>0</v>
      </c>
      <c r="EO68" s="12">
        <v>0</v>
      </c>
      <c r="EP68" s="12">
        <v>0</v>
      </c>
      <c r="EQ68" s="13"/>
      <c r="ER68" s="12">
        <v>0</v>
      </c>
      <c r="ES68" s="12">
        <v>0</v>
      </c>
      <c r="ET68" s="12">
        <v>0</v>
      </c>
      <c r="EU68" s="12">
        <v>0</v>
      </c>
      <c r="EV68" s="13"/>
      <c r="EW68" s="12">
        <v>0</v>
      </c>
      <c r="EX68" s="12">
        <v>0</v>
      </c>
      <c r="EY68" s="12">
        <v>0</v>
      </c>
      <c r="EZ68" s="12">
        <v>0</v>
      </c>
      <c r="FA68" s="13"/>
      <c r="FB68" s="12">
        <v>0</v>
      </c>
      <c r="FC68" s="12">
        <v>0</v>
      </c>
      <c r="FD68" s="12">
        <v>0</v>
      </c>
      <c r="FE68" s="12">
        <v>0</v>
      </c>
      <c r="FF68" s="13"/>
      <c r="FG68" s="12">
        <v>0</v>
      </c>
      <c r="FH68" s="12">
        <v>0</v>
      </c>
      <c r="FI68" s="12">
        <v>0</v>
      </c>
      <c r="FJ68" s="12">
        <v>0</v>
      </c>
      <c r="FK68" s="13"/>
      <c r="FL68" s="12">
        <v>0</v>
      </c>
      <c r="FM68" s="12">
        <v>0</v>
      </c>
      <c r="FN68" s="12">
        <v>0</v>
      </c>
      <c r="FO68" s="12">
        <v>0</v>
      </c>
      <c r="FP68" s="13"/>
      <c r="FQ68" s="12">
        <v>0</v>
      </c>
      <c r="FR68" s="12">
        <v>0</v>
      </c>
      <c r="FS68" s="12">
        <v>0</v>
      </c>
      <c r="FT68" s="12">
        <v>0</v>
      </c>
      <c r="FU68" s="13"/>
      <c r="FV68" s="12">
        <v>0</v>
      </c>
      <c r="FW68" s="12">
        <v>0</v>
      </c>
      <c r="FX68" s="12">
        <v>0</v>
      </c>
      <c r="FY68" s="12">
        <v>0</v>
      </c>
      <c r="FZ68" s="13"/>
      <c r="GA68" s="12">
        <v>0</v>
      </c>
      <c r="GB68" s="12">
        <v>0</v>
      </c>
      <c r="GC68" s="12">
        <v>0</v>
      </c>
      <c r="GD68" s="12">
        <v>0</v>
      </c>
      <c r="GE68" s="13"/>
      <c r="GF68" s="12">
        <v>0</v>
      </c>
      <c r="GG68" s="12">
        <v>0</v>
      </c>
      <c r="GH68" s="12">
        <v>0</v>
      </c>
      <c r="GI68" s="12">
        <v>0</v>
      </c>
      <c r="GJ68" s="13"/>
      <c r="GK68" s="12">
        <v>0</v>
      </c>
      <c r="GL68" s="12">
        <v>0</v>
      </c>
      <c r="GM68" s="12">
        <v>0</v>
      </c>
      <c r="GN68" s="12">
        <v>0</v>
      </c>
      <c r="GO68" s="13"/>
      <c r="GP68" s="12">
        <v>0</v>
      </c>
      <c r="GQ68" s="12">
        <v>0</v>
      </c>
      <c r="GR68" s="12">
        <v>0</v>
      </c>
      <c r="GS68" s="12">
        <v>0</v>
      </c>
      <c r="GT68" s="13"/>
      <c r="GU68" s="12">
        <v>0</v>
      </c>
      <c r="GV68" s="12">
        <v>0</v>
      </c>
      <c r="GW68" s="12">
        <v>0</v>
      </c>
      <c r="GX68" s="12">
        <v>0</v>
      </c>
      <c r="GY68" s="13"/>
      <c r="GZ68" s="12">
        <v>0</v>
      </c>
      <c r="HA68" s="12">
        <v>0</v>
      </c>
      <c r="HB68" s="12">
        <v>0</v>
      </c>
      <c r="HC68" s="12">
        <v>0</v>
      </c>
      <c r="HD68" s="13"/>
      <c r="HE68" s="12">
        <v>0</v>
      </c>
      <c r="HF68" s="12">
        <v>0</v>
      </c>
      <c r="HG68" s="12">
        <v>0</v>
      </c>
      <c r="HH68" s="12">
        <v>0</v>
      </c>
      <c r="HI68" s="13"/>
      <c r="HJ68" s="12">
        <v>0</v>
      </c>
      <c r="HK68" s="12">
        <v>0</v>
      </c>
      <c r="HL68" s="12">
        <v>0</v>
      </c>
      <c r="HM68" s="12">
        <v>0</v>
      </c>
      <c r="HN68" s="13"/>
      <c r="HO68" s="12">
        <v>0</v>
      </c>
      <c r="HP68" s="12">
        <v>0</v>
      </c>
      <c r="HQ68" s="12">
        <v>0</v>
      </c>
      <c r="HR68" s="12">
        <v>0</v>
      </c>
      <c r="HS68" s="13"/>
      <c r="HT68" s="12">
        <v>0</v>
      </c>
      <c r="HU68" s="12">
        <v>0</v>
      </c>
      <c r="HV68" s="12">
        <v>0</v>
      </c>
      <c r="HW68" s="12">
        <v>0</v>
      </c>
      <c r="HX68" s="13"/>
      <c r="HY68" s="12">
        <v>0</v>
      </c>
      <c r="HZ68" s="12">
        <v>0</v>
      </c>
      <c r="IA68" s="12">
        <v>0</v>
      </c>
      <c r="IB68" s="12">
        <v>0</v>
      </c>
      <c r="IC68" s="13"/>
      <c r="ID68" s="12">
        <v>0</v>
      </c>
      <c r="IE68" s="12">
        <v>0</v>
      </c>
      <c r="IF68" s="12">
        <v>0</v>
      </c>
      <c r="IG68" s="12">
        <v>0</v>
      </c>
      <c r="IH68" s="13"/>
      <c r="II68" s="12">
        <v>0</v>
      </c>
      <c r="IJ68" s="12">
        <v>0</v>
      </c>
      <c r="IK68" s="12">
        <v>0</v>
      </c>
      <c r="IL68" s="12">
        <v>0</v>
      </c>
      <c r="IM68" s="13"/>
      <c r="IN68" s="12">
        <v>0</v>
      </c>
      <c r="IO68" s="12">
        <v>0</v>
      </c>
      <c r="IP68" s="12">
        <v>0</v>
      </c>
      <c r="IQ68" s="12">
        <v>0</v>
      </c>
      <c r="IR68" s="13"/>
      <c r="IS68" s="12">
        <v>0</v>
      </c>
      <c r="IT68" s="12">
        <v>0</v>
      </c>
      <c r="IU68" s="12">
        <v>0</v>
      </c>
      <c r="IV68" s="12">
        <v>0</v>
      </c>
      <c r="IW68" s="13"/>
      <c r="IX68" s="12"/>
      <c r="IY68" s="12">
        <v>0</v>
      </c>
      <c r="IZ68" s="12">
        <v>0</v>
      </c>
      <c r="JA68" s="12">
        <v>0</v>
      </c>
      <c r="JB68" s="13"/>
      <c r="JC68" s="12">
        <v>0</v>
      </c>
      <c r="JD68" s="12">
        <v>0</v>
      </c>
      <c r="JE68" s="12">
        <v>0</v>
      </c>
      <c r="JF68" s="12">
        <v>0</v>
      </c>
      <c r="JG68" s="13"/>
      <c r="JH68" s="12">
        <v>0</v>
      </c>
      <c r="JI68" s="12">
        <v>0</v>
      </c>
      <c r="JJ68" s="12">
        <v>0</v>
      </c>
      <c r="JK68" s="12">
        <v>0</v>
      </c>
      <c r="JL68" s="13"/>
      <c r="JM68" s="12"/>
      <c r="JN68" s="12">
        <v>0</v>
      </c>
      <c r="JO68" s="12">
        <v>0</v>
      </c>
      <c r="JP68" s="12">
        <v>0</v>
      </c>
      <c r="JQ68" s="13"/>
      <c r="JR68" s="12"/>
      <c r="JS68" s="12">
        <v>0</v>
      </c>
      <c r="JT68" s="12">
        <v>0</v>
      </c>
      <c r="JU68" s="12">
        <v>0</v>
      </c>
      <c r="JV68" s="13"/>
      <c r="JW68" s="12"/>
      <c r="JX68" s="12">
        <v>0</v>
      </c>
      <c r="JY68" s="12">
        <v>0</v>
      </c>
      <c r="JZ68" s="12">
        <v>0</v>
      </c>
      <c r="KA68" s="13"/>
      <c r="KB68" s="12">
        <v>0</v>
      </c>
      <c r="KC68" s="12">
        <v>0</v>
      </c>
      <c r="KD68" s="12">
        <v>0</v>
      </c>
      <c r="KE68" s="12">
        <v>0</v>
      </c>
      <c r="KF68" s="13"/>
      <c r="KG68" s="12">
        <v>0</v>
      </c>
      <c r="KH68" s="12">
        <v>0</v>
      </c>
      <c r="KI68" s="12">
        <v>0</v>
      </c>
      <c r="KJ68" s="12">
        <v>0</v>
      </c>
      <c r="KK68" s="13"/>
      <c r="KL68" s="12">
        <v>0</v>
      </c>
      <c r="KM68" s="12">
        <v>0</v>
      </c>
      <c r="KN68" s="12">
        <v>0</v>
      </c>
      <c r="KO68" s="12">
        <v>0</v>
      </c>
      <c r="KP68" s="13"/>
      <c r="KQ68" s="12">
        <v>0</v>
      </c>
      <c r="KR68" s="12">
        <v>0</v>
      </c>
      <c r="KS68" s="12">
        <v>0</v>
      </c>
      <c r="KT68" s="12">
        <v>0</v>
      </c>
      <c r="KU68" s="13"/>
      <c r="KV68" s="12">
        <v>0</v>
      </c>
      <c r="KW68" s="89">
        <v>0</v>
      </c>
      <c r="KX68" s="12">
        <v>0</v>
      </c>
      <c r="KY68" s="12">
        <v>0</v>
      </c>
      <c r="KZ68" s="13"/>
      <c r="LA68" s="12">
        <v>0</v>
      </c>
      <c r="LB68" s="12">
        <v>0</v>
      </c>
      <c r="LC68" s="12">
        <v>0</v>
      </c>
      <c r="LD68" s="12">
        <v>0</v>
      </c>
      <c r="LE68" s="13"/>
      <c r="LF68" s="12">
        <v>0</v>
      </c>
      <c r="LG68" s="12">
        <v>0</v>
      </c>
      <c r="LH68" s="12">
        <v>0</v>
      </c>
      <c r="LI68" s="12">
        <v>0</v>
      </c>
      <c r="LJ68" s="13"/>
      <c r="LK68" s="12">
        <v>0</v>
      </c>
      <c r="LL68" s="12">
        <v>0</v>
      </c>
      <c r="LM68" s="12">
        <v>0</v>
      </c>
      <c r="LN68" s="12">
        <v>0</v>
      </c>
      <c r="LO68" s="13"/>
      <c r="LP68" s="12">
        <v>0</v>
      </c>
      <c r="LQ68" s="12">
        <v>0</v>
      </c>
      <c r="LR68" s="12">
        <v>0</v>
      </c>
      <c r="LS68" s="12">
        <v>0</v>
      </c>
      <c r="LT68" s="13"/>
      <c r="LU68" s="12">
        <v>0</v>
      </c>
      <c r="LV68" s="12">
        <v>0</v>
      </c>
      <c r="LW68" s="12">
        <v>0</v>
      </c>
      <c r="LX68" s="12">
        <v>0</v>
      </c>
      <c r="LY68" s="13"/>
      <c r="LZ68" s="12">
        <v>0</v>
      </c>
      <c r="MA68" s="12">
        <v>0</v>
      </c>
      <c r="MB68" s="12">
        <v>0</v>
      </c>
      <c r="MC68" s="12">
        <v>0</v>
      </c>
      <c r="MD68" s="13"/>
      <c r="ME68" s="12">
        <v>0</v>
      </c>
      <c r="MF68" s="12">
        <v>0</v>
      </c>
      <c r="MG68" s="12">
        <v>0</v>
      </c>
      <c r="MH68" s="12">
        <v>0</v>
      </c>
      <c r="MI68" s="13"/>
      <c r="MJ68" s="12">
        <v>0</v>
      </c>
      <c r="MK68" s="12">
        <v>0</v>
      </c>
      <c r="ML68" s="12">
        <v>0</v>
      </c>
      <c r="MM68" s="12">
        <v>0</v>
      </c>
      <c r="MN68" s="13"/>
      <c r="MO68" s="12">
        <v>0</v>
      </c>
      <c r="MP68" s="12">
        <v>0</v>
      </c>
      <c r="MQ68" s="12">
        <v>0</v>
      </c>
      <c r="MR68" s="12">
        <v>0</v>
      </c>
      <c r="MS68" s="13"/>
      <c r="MT68" s="12">
        <v>0</v>
      </c>
      <c r="MU68" s="12">
        <v>0</v>
      </c>
      <c r="MV68" s="12">
        <v>0</v>
      </c>
      <c r="MW68" s="12">
        <v>0</v>
      </c>
      <c r="MX68" s="13"/>
      <c r="MY68" s="12">
        <v>0</v>
      </c>
      <c r="MZ68" s="12">
        <v>0</v>
      </c>
      <c r="NA68" s="12">
        <v>0</v>
      </c>
      <c r="NB68" s="12">
        <v>0</v>
      </c>
      <c r="NC68" s="13"/>
      <c r="ND68" s="12">
        <v>0</v>
      </c>
      <c r="NE68" s="12">
        <v>0</v>
      </c>
      <c r="NF68" s="12">
        <v>0</v>
      </c>
      <c r="NG68" s="12">
        <v>0</v>
      </c>
      <c r="NH68" s="13"/>
      <c r="NI68" s="12">
        <v>0</v>
      </c>
      <c r="NJ68" s="12">
        <v>0</v>
      </c>
      <c r="NK68" s="12">
        <v>0</v>
      </c>
      <c r="NL68" s="12">
        <v>0</v>
      </c>
      <c r="NM68" s="13"/>
      <c r="NN68" s="12">
        <v>0</v>
      </c>
      <c r="NO68" s="12">
        <v>0</v>
      </c>
      <c r="NP68" s="12">
        <v>0</v>
      </c>
      <c r="NQ68" s="12">
        <v>0</v>
      </c>
      <c r="NR68" s="13"/>
      <c r="NS68" s="12">
        <v>0</v>
      </c>
      <c r="NT68" s="12">
        <v>0</v>
      </c>
      <c r="NU68" s="12">
        <v>0</v>
      </c>
      <c r="NV68" s="12">
        <v>0</v>
      </c>
      <c r="NW68" s="13"/>
      <c r="NX68" s="12">
        <v>0</v>
      </c>
      <c r="NY68" s="12">
        <v>0</v>
      </c>
      <c r="NZ68" s="12">
        <v>0</v>
      </c>
      <c r="OA68" s="12">
        <v>0</v>
      </c>
      <c r="OB68" s="13"/>
      <c r="OC68" s="12">
        <v>0</v>
      </c>
      <c r="OD68" s="12">
        <v>0</v>
      </c>
      <c r="OE68" s="12">
        <v>0</v>
      </c>
      <c r="OF68" s="12">
        <v>0</v>
      </c>
      <c r="OG68" s="13"/>
      <c r="OH68" s="12">
        <v>0</v>
      </c>
      <c r="OI68" s="12">
        <v>0</v>
      </c>
      <c r="OJ68" s="12">
        <v>0</v>
      </c>
      <c r="OK68" s="12">
        <v>0</v>
      </c>
      <c r="OL68" s="13"/>
      <c r="OM68" s="12">
        <v>0</v>
      </c>
      <c r="ON68" s="12">
        <v>0</v>
      </c>
      <c r="OO68" s="12">
        <v>0</v>
      </c>
      <c r="OP68" s="12">
        <v>0</v>
      </c>
      <c r="OQ68" s="13"/>
      <c r="OR68" s="12">
        <v>0</v>
      </c>
      <c r="OS68" s="12">
        <v>0</v>
      </c>
      <c r="OT68" s="12">
        <v>0</v>
      </c>
      <c r="OU68" s="12">
        <v>0</v>
      </c>
      <c r="OV68" s="13"/>
      <c r="OW68" s="12">
        <v>0</v>
      </c>
      <c r="OX68" s="12">
        <v>0</v>
      </c>
      <c r="OY68" s="12">
        <v>0</v>
      </c>
      <c r="OZ68" s="12">
        <v>0</v>
      </c>
      <c r="PA68" s="13"/>
      <c r="PB68" s="12">
        <v>0</v>
      </c>
      <c r="PC68" s="12">
        <v>0</v>
      </c>
      <c r="PD68" s="12">
        <v>0</v>
      </c>
      <c r="PE68" s="12">
        <v>0</v>
      </c>
      <c r="PF68" s="13"/>
      <c r="PG68" s="12">
        <v>0</v>
      </c>
      <c r="PH68" s="12">
        <v>0</v>
      </c>
      <c r="PI68" s="12">
        <v>0</v>
      </c>
      <c r="PJ68" s="12">
        <v>0</v>
      </c>
      <c r="PK68" s="13"/>
      <c r="PL68" s="12">
        <v>0</v>
      </c>
      <c r="PM68" s="12">
        <v>0</v>
      </c>
      <c r="PN68" s="12">
        <v>0</v>
      </c>
      <c r="PO68" s="12">
        <v>0</v>
      </c>
      <c r="PP68" s="13"/>
      <c r="PQ68" s="12">
        <v>0</v>
      </c>
      <c r="PR68" s="12">
        <v>0</v>
      </c>
      <c r="PS68" s="12">
        <v>0</v>
      </c>
      <c r="PT68" s="12">
        <v>0</v>
      </c>
      <c r="PU68" s="13"/>
      <c r="PV68" s="12">
        <v>0</v>
      </c>
      <c r="PW68" s="12">
        <v>0</v>
      </c>
      <c r="PX68" s="12">
        <v>0</v>
      </c>
      <c r="PY68" s="12">
        <v>0</v>
      </c>
      <c r="PZ68" s="13"/>
      <c r="QA68" s="12">
        <v>0</v>
      </c>
      <c r="QB68" s="12">
        <v>0</v>
      </c>
      <c r="QC68" s="12">
        <v>0</v>
      </c>
      <c r="QD68" s="12">
        <v>0</v>
      </c>
      <c r="QE68" s="13"/>
      <c r="QF68" s="12">
        <v>0</v>
      </c>
      <c r="QG68" s="12">
        <v>0</v>
      </c>
      <c r="QH68" s="12">
        <v>0</v>
      </c>
      <c r="QI68" s="12">
        <v>0</v>
      </c>
      <c r="QJ68" s="13"/>
      <c r="QK68" s="12">
        <v>0</v>
      </c>
      <c r="QL68" s="12">
        <v>0</v>
      </c>
      <c r="QM68" s="12">
        <v>0</v>
      </c>
      <c r="QN68" s="12">
        <v>0</v>
      </c>
      <c r="QO68" s="13"/>
      <c r="QP68" s="12">
        <v>0</v>
      </c>
      <c r="QQ68" s="12">
        <v>0</v>
      </c>
      <c r="QR68" s="12">
        <v>0</v>
      </c>
      <c r="QS68" s="12">
        <v>0</v>
      </c>
      <c r="QT68" s="13"/>
      <c r="QU68" s="12">
        <v>0</v>
      </c>
      <c r="QV68" s="12">
        <v>0</v>
      </c>
      <c r="QW68" s="12">
        <v>0</v>
      </c>
      <c r="QX68" s="12">
        <v>0</v>
      </c>
      <c r="QY68" s="13"/>
      <c r="QZ68" s="12">
        <v>0</v>
      </c>
      <c r="RA68" s="12">
        <v>0</v>
      </c>
      <c r="RB68" s="12">
        <v>0</v>
      </c>
      <c r="RC68" s="12">
        <v>0</v>
      </c>
      <c r="RD68" s="13"/>
      <c r="RE68" s="12">
        <v>0</v>
      </c>
      <c r="RF68" s="12">
        <v>0</v>
      </c>
      <c r="RG68" s="12">
        <v>0</v>
      </c>
      <c r="RH68" s="12">
        <v>0</v>
      </c>
      <c r="RI68" s="13"/>
      <c r="RJ68" s="12">
        <v>0</v>
      </c>
      <c r="RK68" s="12">
        <v>0</v>
      </c>
      <c r="RL68" s="12">
        <v>0</v>
      </c>
      <c r="RM68" s="12">
        <v>0</v>
      </c>
      <c r="RN68" s="13"/>
      <c r="RO68" s="12">
        <v>0</v>
      </c>
      <c r="RP68" s="12">
        <v>0</v>
      </c>
      <c r="RQ68" s="12">
        <v>0</v>
      </c>
      <c r="RR68" s="12">
        <v>0</v>
      </c>
      <c r="RS68" s="13"/>
      <c r="RT68" s="12">
        <v>0</v>
      </c>
      <c r="RU68" s="12">
        <v>0</v>
      </c>
      <c r="RV68" s="12">
        <v>0</v>
      </c>
      <c r="RW68" s="12">
        <v>0</v>
      </c>
      <c r="RX68" s="13"/>
      <c r="RY68" s="12">
        <v>0</v>
      </c>
      <c r="RZ68" s="12">
        <v>0</v>
      </c>
      <c r="SA68" s="12">
        <v>0</v>
      </c>
      <c r="SB68" s="12">
        <v>0</v>
      </c>
      <c r="SC68" s="13"/>
      <c r="SD68" s="12">
        <v>0</v>
      </c>
      <c r="SE68" s="12">
        <v>0</v>
      </c>
      <c r="SF68" s="12">
        <v>0</v>
      </c>
      <c r="SG68" s="12">
        <v>0</v>
      </c>
      <c r="SH68" s="13"/>
      <c r="SI68" s="12">
        <v>0</v>
      </c>
      <c r="SJ68" s="12">
        <v>0</v>
      </c>
      <c r="SK68" s="12">
        <v>0</v>
      </c>
      <c r="SL68" s="12">
        <v>0</v>
      </c>
      <c r="SM68" s="13"/>
      <c r="SN68" s="12">
        <v>0</v>
      </c>
      <c r="SO68" s="12">
        <v>0</v>
      </c>
      <c r="SP68" s="12">
        <v>0</v>
      </c>
      <c r="SQ68" s="12">
        <v>0</v>
      </c>
      <c r="SR68" s="13"/>
      <c r="SS68" s="12">
        <v>0</v>
      </c>
      <c r="ST68" s="12">
        <v>0</v>
      </c>
      <c r="SU68" s="12">
        <v>0</v>
      </c>
      <c r="SV68" s="12">
        <v>0</v>
      </c>
      <c r="SW68" s="13"/>
      <c r="SX68" s="12">
        <v>0</v>
      </c>
      <c r="SY68" s="12">
        <v>0</v>
      </c>
      <c r="SZ68" s="12">
        <v>0</v>
      </c>
      <c r="TA68" s="12">
        <v>0</v>
      </c>
      <c r="TB68" s="13"/>
      <c r="TC68" s="12">
        <v>0</v>
      </c>
      <c r="TD68" s="12">
        <v>0</v>
      </c>
      <c r="TE68" s="12">
        <v>0</v>
      </c>
      <c r="TF68" s="12">
        <v>0</v>
      </c>
      <c r="TG68" s="13"/>
      <c r="TH68" s="12">
        <v>0</v>
      </c>
      <c r="TI68" s="12">
        <v>0</v>
      </c>
      <c r="TJ68" s="12">
        <v>0</v>
      </c>
      <c r="TK68" s="12">
        <v>0</v>
      </c>
      <c r="TL68" s="13"/>
      <c r="TM68" s="12">
        <v>0</v>
      </c>
      <c r="TN68" s="12">
        <v>0</v>
      </c>
      <c r="TO68" s="12">
        <v>0</v>
      </c>
      <c r="TP68" s="12">
        <v>0</v>
      </c>
      <c r="TQ68" s="13"/>
      <c r="TR68" s="12">
        <v>0</v>
      </c>
      <c r="TS68" s="12">
        <v>0</v>
      </c>
      <c r="TT68" s="12">
        <v>0</v>
      </c>
      <c r="TU68" s="12">
        <v>0</v>
      </c>
      <c r="TV68" s="13"/>
      <c r="TW68" s="12">
        <v>0</v>
      </c>
      <c r="TX68" s="12">
        <v>0</v>
      </c>
      <c r="TY68" s="12">
        <v>0</v>
      </c>
      <c r="TZ68" s="12">
        <v>0</v>
      </c>
      <c r="UA68" s="13"/>
      <c r="UB68" s="12">
        <v>0</v>
      </c>
      <c r="UC68" s="12">
        <v>0</v>
      </c>
      <c r="UD68" s="12">
        <v>0</v>
      </c>
      <c r="UE68" s="12">
        <v>0</v>
      </c>
      <c r="UF68" s="13"/>
      <c r="UG68" s="12">
        <v>0</v>
      </c>
      <c r="UH68" s="12">
        <v>0</v>
      </c>
      <c r="UI68" s="12">
        <v>0</v>
      </c>
      <c r="UJ68" s="12">
        <v>0</v>
      </c>
      <c r="UK68" s="13"/>
      <c r="UL68" s="12">
        <v>0</v>
      </c>
      <c r="UM68" s="12">
        <v>0</v>
      </c>
      <c r="UN68" s="12">
        <v>0</v>
      </c>
      <c r="UO68" s="12">
        <v>0</v>
      </c>
      <c r="UP68" s="13"/>
      <c r="UQ68" s="12">
        <v>0</v>
      </c>
      <c r="UR68" s="12">
        <v>0</v>
      </c>
      <c r="US68" s="12">
        <v>0</v>
      </c>
      <c r="UT68" s="12">
        <v>0</v>
      </c>
      <c r="UU68" s="13"/>
      <c r="UV68" s="12">
        <v>0</v>
      </c>
      <c r="UW68" s="12">
        <v>0</v>
      </c>
      <c r="UX68" s="12">
        <v>0</v>
      </c>
      <c r="UY68" s="12">
        <v>0</v>
      </c>
      <c r="UZ68" s="13"/>
      <c r="VA68" s="12">
        <v>0</v>
      </c>
      <c r="VB68" s="12">
        <v>0</v>
      </c>
      <c r="VC68" s="12">
        <v>0</v>
      </c>
      <c r="VD68" s="12">
        <v>0</v>
      </c>
      <c r="VE68" s="13"/>
      <c r="VF68" s="12">
        <v>0</v>
      </c>
      <c r="VG68" s="12">
        <v>0</v>
      </c>
      <c r="VH68" s="12">
        <v>0</v>
      </c>
      <c r="VI68" s="12">
        <v>0</v>
      </c>
      <c r="VJ68" s="13"/>
      <c r="VK68" s="12">
        <v>0</v>
      </c>
      <c r="VL68" s="12">
        <v>0</v>
      </c>
      <c r="VM68" s="12">
        <v>0</v>
      </c>
      <c r="VN68" s="12">
        <v>0</v>
      </c>
      <c r="VO68" s="13"/>
    </row>
    <row r="69" spans="1:587" hidden="1">
      <c r="A69" s="205" t="s">
        <v>52</v>
      </c>
      <c r="B69" s="205"/>
      <c r="C69" s="15">
        <v>799</v>
      </c>
      <c r="D69" s="15">
        <v>2147712</v>
      </c>
      <c r="E69" s="15">
        <v>0</v>
      </c>
      <c r="F69" s="15">
        <v>2147712</v>
      </c>
      <c r="G69" s="13"/>
      <c r="H69" s="15">
        <v>0</v>
      </c>
      <c r="I69" s="15">
        <v>0</v>
      </c>
      <c r="J69" s="15">
        <v>0</v>
      </c>
      <c r="K69" s="15">
        <v>0</v>
      </c>
      <c r="L69" s="13"/>
      <c r="M69" s="15">
        <v>0</v>
      </c>
      <c r="N69" s="15">
        <v>0</v>
      </c>
      <c r="O69" s="15">
        <v>0</v>
      </c>
      <c r="P69" s="15">
        <v>0</v>
      </c>
      <c r="Q69" s="13"/>
      <c r="R69" s="15">
        <v>99</v>
      </c>
      <c r="S69" s="15">
        <v>1485000</v>
      </c>
      <c r="T69" s="15">
        <v>0</v>
      </c>
      <c r="U69" s="15">
        <v>1485000</v>
      </c>
      <c r="V69" s="13"/>
      <c r="W69" s="15">
        <v>0</v>
      </c>
      <c r="X69" s="15">
        <v>0</v>
      </c>
      <c r="Y69" s="15">
        <v>0</v>
      </c>
      <c r="Z69" s="15">
        <v>0</v>
      </c>
      <c r="AA69" s="13"/>
      <c r="AB69" s="15">
        <v>764</v>
      </c>
      <c r="AC69" s="15">
        <v>4600000</v>
      </c>
      <c r="AD69" s="15">
        <v>0</v>
      </c>
      <c r="AE69" s="15">
        <v>4600000</v>
      </c>
      <c r="AF69" s="13"/>
      <c r="AG69" s="15">
        <v>0</v>
      </c>
      <c r="AH69" s="15">
        <v>6519000</v>
      </c>
      <c r="AI69" s="15">
        <v>0</v>
      </c>
      <c r="AJ69" s="15">
        <v>6519000</v>
      </c>
      <c r="AK69" s="13"/>
      <c r="AL69" s="15">
        <v>1444</v>
      </c>
      <c r="AM69" s="15">
        <v>2888000</v>
      </c>
      <c r="AN69" s="15">
        <v>0</v>
      </c>
      <c r="AO69" s="15">
        <v>2888000</v>
      </c>
      <c r="AP69" s="13"/>
      <c r="AQ69" s="15">
        <v>14194</v>
      </c>
      <c r="AR69" s="15">
        <v>35485000</v>
      </c>
      <c r="AS69" s="15">
        <v>0</v>
      </c>
      <c r="AT69" s="15">
        <v>35485000</v>
      </c>
      <c r="AU69" s="13"/>
      <c r="AV69" s="15">
        <v>1735</v>
      </c>
      <c r="AW69" s="15">
        <v>12145000</v>
      </c>
      <c r="AX69" s="15">
        <v>0</v>
      </c>
      <c r="AY69" s="15">
        <v>12145000</v>
      </c>
      <c r="AZ69" s="13"/>
      <c r="BA69" s="15">
        <v>0</v>
      </c>
      <c r="BB69" s="15">
        <v>0</v>
      </c>
      <c r="BC69" s="15">
        <v>0</v>
      </c>
      <c r="BD69" s="15">
        <v>0</v>
      </c>
      <c r="BE69" s="13"/>
      <c r="BF69" s="15">
        <v>2923</v>
      </c>
      <c r="BG69" s="15">
        <v>2338000</v>
      </c>
      <c r="BH69" s="15">
        <v>0</v>
      </c>
      <c r="BI69" s="15">
        <v>2338000</v>
      </c>
      <c r="BJ69" s="13"/>
      <c r="BK69" s="15">
        <v>6645</v>
      </c>
      <c r="BL69" s="15">
        <v>4983750</v>
      </c>
      <c r="BM69" s="15">
        <v>0</v>
      </c>
      <c r="BN69" s="15">
        <v>4983750</v>
      </c>
      <c r="BO69" s="13"/>
      <c r="BP69" s="15">
        <v>762</v>
      </c>
      <c r="BQ69" s="15">
        <v>11430000</v>
      </c>
      <c r="BR69" s="15">
        <v>0</v>
      </c>
      <c r="BS69" s="15">
        <v>11430000</v>
      </c>
      <c r="BT69" s="13"/>
      <c r="BU69" s="15">
        <v>9</v>
      </c>
      <c r="BV69" s="15">
        <v>22166802</v>
      </c>
      <c r="BW69" s="15">
        <v>0</v>
      </c>
      <c r="BX69" s="15">
        <v>22166802</v>
      </c>
      <c r="BY69" s="13"/>
      <c r="BZ69" s="15">
        <v>0</v>
      </c>
      <c r="CA69" s="15">
        <v>0</v>
      </c>
      <c r="CB69" s="15">
        <v>0</v>
      </c>
      <c r="CC69" s="15">
        <v>0</v>
      </c>
      <c r="CD69" s="13"/>
      <c r="CE69" s="15">
        <v>5</v>
      </c>
      <c r="CF69" s="15">
        <v>7000000</v>
      </c>
      <c r="CG69" s="15">
        <v>0</v>
      </c>
      <c r="CH69" s="15">
        <v>7000000</v>
      </c>
      <c r="CI69" s="13"/>
      <c r="CJ69" s="15">
        <v>0</v>
      </c>
      <c r="CK69" s="15">
        <v>0</v>
      </c>
      <c r="CL69" s="15">
        <v>0</v>
      </c>
      <c r="CM69" s="15">
        <v>0</v>
      </c>
      <c r="CN69" s="13"/>
      <c r="CO69" s="15">
        <v>0</v>
      </c>
      <c r="CP69" s="15">
        <v>0</v>
      </c>
      <c r="CQ69" s="15">
        <v>0</v>
      </c>
      <c r="CR69" s="15">
        <v>0</v>
      </c>
      <c r="CS69" s="13"/>
      <c r="CT69" s="15">
        <v>0</v>
      </c>
      <c r="CU69" s="15">
        <v>0</v>
      </c>
      <c r="CV69" s="15">
        <v>0</v>
      </c>
      <c r="CW69" s="15">
        <v>0</v>
      </c>
      <c r="CX69" s="13"/>
      <c r="CY69" s="15">
        <v>0</v>
      </c>
      <c r="CZ69" s="15">
        <v>0</v>
      </c>
      <c r="DA69" s="15">
        <v>0</v>
      </c>
      <c r="DB69" s="15">
        <v>0</v>
      </c>
      <c r="DC69" s="13"/>
      <c r="DD69" s="15">
        <v>0</v>
      </c>
      <c r="DE69" s="15">
        <v>0</v>
      </c>
      <c r="DF69" s="15">
        <v>0</v>
      </c>
      <c r="DG69" s="15">
        <v>0</v>
      </c>
      <c r="DH69" s="13"/>
      <c r="DI69" s="15">
        <v>363</v>
      </c>
      <c r="DJ69" s="15">
        <v>121605000</v>
      </c>
      <c r="DK69" s="15">
        <v>0</v>
      </c>
      <c r="DL69" s="15">
        <v>121605000</v>
      </c>
      <c r="DM69" s="13"/>
      <c r="DN69" s="15">
        <v>469</v>
      </c>
      <c r="DO69" s="15">
        <v>46900000</v>
      </c>
      <c r="DP69" s="15">
        <v>0</v>
      </c>
      <c r="DQ69" s="15">
        <v>46900000</v>
      </c>
      <c r="DR69" s="13"/>
      <c r="DS69" s="15">
        <v>0</v>
      </c>
      <c r="DT69" s="15">
        <v>0</v>
      </c>
      <c r="DU69" s="15">
        <v>0</v>
      </c>
      <c r="DV69" s="15">
        <v>0</v>
      </c>
      <c r="DW69" s="13"/>
      <c r="DX69" s="15">
        <v>0</v>
      </c>
      <c r="DY69" s="15">
        <v>4710000</v>
      </c>
      <c r="DZ69" s="15">
        <v>0</v>
      </c>
      <c r="EA69" s="15">
        <v>4710000</v>
      </c>
      <c r="EB69" s="13"/>
      <c r="EC69" s="15">
        <v>0</v>
      </c>
      <c r="ED69" s="15">
        <v>0</v>
      </c>
      <c r="EE69" s="15">
        <v>0</v>
      </c>
      <c r="EF69" s="15">
        <v>0</v>
      </c>
      <c r="EG69" s="13"/>
      <c r="EH69" s="15">
        <v>0</v>
      </c>
      <c r="EI69" s="15">
        <v>0</v>
      </c>
      <c r="EJ69" s="15">
        <v>0</v>
      </c>
      <c r="EK69" s="15">
        <v>0</v>
      </c>
      <c r="EL69" s="13"/>
      <c r="EM69" s="15">
        <v>0</v>
      </c>
      <c r="EN69" s="15">
        <v>3000000</v>
      </c>
      <c r="EO69" s="15">
        <v>0</v>
      </c>
      <c r="EP69" s="15">
        <v>3000000</v>
      </c>
      <c r="EQ69" s="13"/>
      <c r="ER69" s="15">
        <v>31</v>
      </c>
      <c r="ES69" s="15">
        <v>6200000</v>
      </c>
      <c r="ET69" s="15">
        <v>0</v>
      </c>
      <c r="EU69" s="15">
        <v>6200000</v>
      </c>
      <c r="EV69" s="13"/>
      <c r="EW69" s="15">
        <v>38</v>
      </c>
      <c r="EX69" s="15">
        <v>1900000</v>
      </c>
      <c r="EY69" s="15">
        <v>0</v>
      </c>
      <c r="EZ69" s="15">
        <v>1900000</v>
      </c>
      <c r="FA69" s="13"/>
      <c r="FB69" s="15">
        <v>38</v>
      </c>
      <c r="FC69" s="15">
        <v>1900000</v>
      </c>
      <c r="FD69" s="15">
        <v>0</v>
      </c>
      <c r="FE69" s="15">
        <v>1900000</v>
      </c>
      <c r="FF69" s="13"/>
      <c r="FG69" s="15">
        <v>204</v>
      </c>
      <c r="FH69" s="15">
        <v>10200000</v>
      </c>
      <c r="FI69" s="15">
        <v>0</v>
      </c>
      <c r="FJ69" s="15">
        <v>10200000</v>
      </c>
      <c r="FK69" s="13"/>
      <c r="FL69" s="15">
        <v>63</v>
      </c>
      <c r="FM69" s="15">
        <v>3150000</v>
      </c>
      <c r="FN69" s="15">
        <v>0</v>
      </c>
      <c r="FO69" s="15">
        <v>3150000</v>
      </c>
      <c r="FP69" s="13"/>
      <c r="FQ69" s="15">
        <v>1000</v>
      </c>
      <c r="FR69" s="15">
        <v>34134000</v>
      </c>
      <c r="FS69" s="15">
        <v>0</v>
      </c>
      <c r="FT69" s="15">
        <v>34134000</v>
      </c>
      <c r="FU69" s="13"/>
      <c r="FV69" s="15">
        <v>0</v>
      </c>
      <c r="FW69" s="15">
        <v>0</v>
      </c>
      <c r="FX69" s="15">
        <v>0</v>
      </c>
      <c r="FY69" s="15">
        <v>0</v>
      </c>
      <c r="FZ69" s="13"/>
      <c r="GA69" s="15">
        <v>0</v>
      </c>
      <c r="GB69" s="15">
        <v>7500000</v>
      </c>
      <c r="GC69" s="15">
        <v>0</v>
      </c>
      <c r="GD69" s="15">
        <v>7500000</v>
      </c>
      <c r="GE69" s="13"/>
      <c r="GF69" s="15">
        <v>1402</v>
      </c>
      <c r="GG69" s="15">
        <v>1181000</v>
      </c>
      <c r="GH69" s="15">
        <v>0</v>
      </c>
      <c r="GI69" s="15">
        <v>1181000</v>
      </c>
      <c r="GJ69" s="13"/>
      <c r="GK69" s="15">
        <v>20760</v>
      </c>
      <c r="GL69" s="15">
        <v>6228000</v>
      </c>
      <c r="GM69" s="15">
        <v>0</v>
      </c>
      <c r="GN69" s="15">
        <v>6228000</v>
      </c>
      <c r="GO69" s="13"/>
      <c r="GP69" s="15">
        <v>0</v>
      </c>
      <c r="GQ69" s="15">
        <v>646000</v>
      </c>
      <c r="GR69" s="15">
        <v>0</v>
      </c>
      <c r="GS69" s="15">
        <v>646000</v>
      </c>
      <c r="GT69" s="13"/>
      <c r="GU69" s="15">
        <v>32</v>
      </c>
      <c r="GV69" s="15">
        <v>8000000</v>
      </c>
      <c r="GW69" s="15">
        <v>0</v>
      </c>
      <c r="GX69" s="15">
        <v>8000000</v>
      </c>
      <c r="GY69" s="13"/>
      <c r="GZ69" s="15">
        <v>5093</v>
      </c>
      <c r="HA69" s="15">
        <v>25465000</v>
      </c>
      <c r="HB69" s="15">
        <v>0</v>
      </c>
      <c r="HC69" s="15">
        <v>25465000</v>
      </c>
      <c r="HD69" s="13"/>
      <c r="HE69" s="15">
        <v>0</v>
      </c>
      <c r="HF69" s="15">
        <v>0</v>
      </c>
      <c r="HG69" s="15">
        <v>0</v>
      </c>
      <c r="HH69" s="15">
        <v>0</v>
      </c>
      <c r="HI69" s="13"/>
      <c r="HJ69" s="15">
        <v>2408</v>
      </c>
      <c r="HK69" s="15">
        <v>36120000</v>
      </c>
      <c r="HL69" s="15">
        <v>0</v>
      </c>
      <c r="HM69" s="15">
        <v>36120000</v>
      </c>
      <c r="HN69" s="13"/>
      <c r="HO69" s="15">
        <v>50400</v>
      </c>
      <c r="HP69" s="15">
        <v>14616000</v>
      </c>
      <c r="HQ69" s="15">
        <v>0</v>
      </c>
      <c r="HR69" s="15">
        <v>14616000</v>
      </c>
      <c r="HS69" s="13"/>
      <c r="HT69" s="15">
        <v>0</v>
      </c>
      <c r="HU69" s="15">
        <v>4887000</v>
      </c>
      <c r="HV69" s="15">
        <v>0</v>
      </c>
      <c r="HW69" s="15">
        <v>4887000</v>
      </c>
      <c r="HX69" s="13"/>
      <c r="HY69" s="15">
        <v>0</v>
      </c>
      <c r="HZ69" s="15">
        <v>0</v>
      </c>
      <c r="IA69" s="15">
        <v>0</v>
      </c>
      <c r="IB69" s="15">
        <v>0</v>
      </c>
      <c r="IC69" s="13"/>
      <c r="ID69" s="15">
        <v>0</v>
      </c>
      <c r="IE69" s="15">
        <v>0</v>
      </c>
      <c r="IF69" s="15">
        <v>0</v>
      </c>
      <c r="IG69" s="15">
        <v>0</v>
      </c>
      <c r="IH69" s="13"/>
      <c r="II69" s="15">
        <v>0</v>
      </c>
      <c r="IJ69" s="15">
        <v>4970000</v>
      </c>
      <c r="IK69" s="15">
        <v>0</v>
      </c>
      <c r="IL69" s="15">
        <v>4970000</v>
      </c>
      <c r="IM69" s="13"/>
      <c r="IN69" s="15">
        <v>11400</v>
      </c>
      <c r="IO69" s="15">
        <v>265962</v>
      </c>
      <c r="IP69" s="15">
        <v>0</v>
      </c>
      <c r="IQ69" s="15">
        <v>265962</v>
      </c>
      <c r="IR69" s="13"/>
      <c r="IS69" s="15">
        <v>1000000</v>
      </c>
      <c r="IT69" s="15">
        <v>1440000</v>
      </c>
      <c r="IU69" s="15">
        <v>0</v>
      </c>
      <c r="IV69" s="15">
        <v>1440000</v>
      </c>
      <c r="IW69" s="13"/>
      <c r="IX69" s="15">
        <v>124999740</v>
      </c>
      <c r="IY69" s="15">
        <v>19999958.400000002</v>
      </c>
      <c r="IZ69" s="15">
        <v>0</v>
      </c>
      <c r="JA69" s="15">
        <v>19999958.400000002</v>
      </c>
      <c r="JB69" s="13"/>
      <c r="JC69" s="15">
        <v>0</v>
      </c>
      <c r="JD69" s="15">
        <v>0</v>
      </c>
      <c r="JE69" s="15">
        <v>0</v>
      </c>
      <c r="JF69" s="15">
        <v>0</v>
      </c>
      <c r="JG69" s="13"/>
      <c r="JH69" s="15">
        <v>100000000</v>
      </c>
      <c r="JI69" s="15">
        <v>20000000</v>
      </c>
      <c r="JJ69" s="15">
        <v>0</v>
      </c>
      <c r="JK69" s="15">
        <v>20000000</v>
      </c>
      <c r="JL69" s="13"/>
      <c r="JM69" s="15">
        <v>3866035</v>
      </c>
      <c r="JN69" s="15">
        <v>3324790.1</v>
      </c>
      <c r="JO69" s="15">
        <v>0</v>
      </c>
      <c r="JP69" s="15">
        <v>3324790.1</v>
      </c>
      <c r="JQ69" s="13"/>
      <c r="JR69" s="15">
        <v>0</v>
      </c>
      <c r="JS69" s="15">
        <v>499999950</v>
      </c>
      <c r="JT69" s="15">
        <v>0</v>
      </c>
      <c r="JU69" s="15">
        <v>499999950</v>
      </c>
      <c r="JV69" s="13"/>
      <c r="JW69" s="15">
        <v>340212</v>
      </c>
      <c r="JX69" s="15">
        <v>4554999.68</v>
      </c>
      <c r="JY69" s="15">
        <v>0</v>
      </c>
      <c r="JZ69" s="15">
        <v>4554999.68</v>
      </c>
      <c r="KA69" s="13"/>
      <c r="KB69" s="15">
        <v>30660.000000000004</v>
      </c>
      <c r="KC69" s="15">
        <v>6132000</v>
      </c>
      <c r="KD69" s="15">
        <v>0</v>
      </c>
      <c r="KE69" s="15">
        <v>6132000</v>
      </c>
      <c r="KF69" s="13"/>
      <c r="KG69" s="15">
        <v>0</v>
      </c>
      <c r="KH69" s="15">
        <v>0</v>
      </c>
      <c r="KI69" s="15">
        <v>0</v>
      </c>
      <c r="KJ69" s="15">
        <v>0</v>
      </c>
      <c r="KK69" s="13"/>
      <c r="KL69" s="15">
        <v>0</v>
      </c>
      <c r="KM69" s="15">
        <v>40000000</v>
      </c>
      <c r="KN69" s="15">
        <v>0</v>
      </c>
      <c r="KO69" s="15">
        <v>40000000</v>
      </c>
      <c r="KP69" s="13"/>
      <c r="KQ69" s="15">
        <v>0</v>
      </c>
      <c r="KR69" s="15">
        <v>0</v>
      </c>
      <c r="KS69" s="15">
        <v>0</v>
      </c>
      <c r="KT69" s="15">
        <v>0</v>
      </c>
      <c r="KU69" s="13"/>
      <c r="KV69" s="15">
        <v>0</v>
      </c>
      <c r="KW69" s="15">
        <v>40000000</v>
      </c>
      <c r="KX69" s="15">
        <v>0</v>
      </c>
      <c r="KY69" s="15">
        <v>40000000</v>
      </c>
      <c r="KZ69" s="13"/>
      <c r="LA69" s="15">
        <v>0</v>
      </c>
      <c r="LB69" s="15">
        <v>0</v>
      </c>
      <c r="LC69" s="15">
        <v>0</v>
      </c>
      <c r="LD69" s="15">
        <v>0</v>
      </c>
      <c r="LE69" s="13"/>
      <c r="LF69" s="15">
        <v>0</v>
      </c>
      <c r="LG69" s="15">
        <v>40000000</v>
      </c>
      <c r="LH69" s="15">
        <v>0</v>
      </c>
      <c r="LI69" s="15">
        <v>40000000</v>
      </c>
      <c r="LJ69" s="13"/>
      <c r="LK69" s="15">
        <v>23539194</v>
      </c>
      <c r="LL69" s="15">
        <v>3531000</v>
      </c>
      <c r="LM69" s="15">
        <v>0</v>
      </c>
      <c r="LN69" s="15">
        <v>3531000</v>
      </c>
      <c r="LO69" s="13"/>
      <c r="LP69" s="15">
        <v>89007</v>
      </c>
      <c r="LQ69" s="15">
        <v>22251750</v>
      </c>
      <c r="LR69" s="15">
        <v>0</v>
      </c>
      <c r="LS69" s="15">
        <v>22251750</v>
      </c>
      <c r="LT69" s="13"/>
      <c r="LU69" s="15">
        <v>47</v>
      </c>
      <c r="LV69" s="15">
        <v>1410000</v>
      </c>
      <c r="LW69" s="15">
        <v>0</v>
      </c>
      <c r="LX69" s="15">
        <v>1410000</v>
      </c>
      <c r="LY69" s="13"/>
      <c r="LZ69" s="15">
        <v>0</v>
      </c>
      <c r="MA69" s="15">
        <v>60000000</v>
      </c>
      <c r="MB69" s="15">
        <v>0</v>
      </c>
      <c r="MC69" s="15">
        <v>60000000</v>
      </c>
      <c r="MD69" s="13"/>
      <c r="ME69" s="15">
        <v>0</v>
      </c>
      <c r="MF69" s="15">
        <v>60000000</v>
      </c>
      <c r="MG69" s="15">
        <v>0</v>
      </c>
      <c r="MH69" s="15">
        <v>60000000</v>
      </c>
      <c r="MI69" s="13"/>
      <c r="MJ69" s="15">
        <v>0</v>
      </c>
      <c r="MK69" s="15">
        <v>0</v>
      </c>
      <c r="ML69" s="15">
        <v>0</v>
      </c>
      <c r="MM69" s="15">
        <v>0</v>
      </c>
      <c r="MN69" s="13"/>
      <c r="MO69" s="15">
        <v>762</v>
      </c>
      <c r="MP69" s="15">
        <v>32269176</v>
      </c>
      <c r="MQ69" s="15">
        <v>0</v>
      </c>
      <c r="MR69" s="15">
        <v>32269176</v>
      </c>
      <c r="MS69" s="13"/>
      <c r="MT69" s="15">
        <v>0</v>
      </c>
      <c r="MU69" s="15">
        <v>0</v>
      </c>
      <c r="MV69" s="15">
        <v>0</v>
      </c>
      <c r="MW69" s="15">
        <v>0</v>
      </c>
      <c r="MX69" s="13"/>
      <c r="MY69" s="15">
        <v>1000</v>
      </c>
      <c r="MZ69" s="15">
        <v>2500000</v>
      </c>
      <c r="NA69" s="15">
        <v>0</v>
      </c>
      <c r="NB69" s="15">
        <v>2500000</v>
      </c>
      <c r="NC69" s="13"/>
      <c r="ND69" s="15">
        <v>0</v>
      </c>
      <c r="NE69" s="15">
        <v>0</v>
      </c>
      <c r="NF69" s="15">
        <v>0</v>
      </c>
      <c r="NG69" s="15">
        <v>0</v>
      </c>
      <c r="NH69" s="13"/>
      <c r="NI69" s="15">
        <v>117282</v>
      </c>
      <c r="NJ69" s="15">
        <v>8444000</v>
      </c>
      <c r="NK69" s="15">
        <v>0</v>
      </c>
      <c r="NL69" s="15">
        <v>8444000</v>
      </c>
      <c r="NM69" s="13"/>
      <c r="NN69" s="15">
        <v>506</v>
      </c>
      <c r="NO69" s="15">
        <v>5060000</v>
      </c>
      <c r="NP69" s="15">
        <v>0</v>
      </c>
      <c r="NQ69" s="15">
        <v>5060000</v>
      </c>
      <c r="NR69" s="13"/>
      <c r="NS69" s="15">
        <v>900000</v>
      </c>
      <c r="NT69" s="15">
        <v>1800000</v>
      </c>
      <c r="NU69" s="15">
        <v>0</v>
      </c>
      <c r="NV69" s="15">
        <v>1800000</v>
      </c>
      <c r="NW69" s="13"/>
      <c r="NX69" s="15">
        <v>1</v>
      </c>
      <c r="NY69" s="15">
        <v>200000</v>
      </c>
      <c r="NZ69" s="15">
        <v>0</v>
      </c>
      <c r="OA69" s="15">
        <v>200000</v>
      </c>
      <c r="OB69" s="13"/>
      <c r="OC69" s="15">
        <v>1</v>
      </c>
      <c r="OD69" s="15">
        <v>75000</v>
      </c>
      <c r="OE69" s="15">
        <v>0</v>
      </c>
      <c r="OF69" s="15">
        <v>75000</v>
      </c>
      <c r="OG69" s="13"/>
      <c r="OH69" s="15">
        <v>1</v>
      </c>
      <c r="OI69" s="15">
        <v>75000</v>
      </c>
      <c r="OJ69" s="15">
        <v>0</v>
      </c>
      <c r="OK69" s="15">
        <v>75000</v>
      </c>
      <c r="OL69" s="13"/>
      <c r="OM69" s="15">
        <v>1</v>
      </c>
      <c r="ON69" s="15">
        <v>8000</v>
      </c>
      <c r="OO69" s="15">
        <v>0</v>
      </c>
      <c r="OP69" s="15">
        <v>8000</v>
      </c>
      <c r="OQ69" s="13"/>
      <c r="OR69" s="15">
        <v>1</v>
      </c>
      <c r="OS69" s="15">
        <v>8000</v>
      </c>
      <c r="OT69" s="15">
        <v>0</v>
      </c>
      <c r="OU69" s="15">
        <v>8000</v>
      </c>
      <c r="OV69" s="13"/>
      <c r="OW69" s="15">
        <v>0</v>
      </c>
      <c r="OX69" s="15">
        <v>0</v>
      </c>
      <c r="OY69" s="15">
        <v>0</v>
      </c>
      <c r="OZ69" s="15">
        <v>0</v>
      </c>
      <c r="PA69" s="13"/>
      <c r="PB69" s="15">
        <v>1</v>
      </c>
      <c r="PC69" s="15">
        <v>1000000</v>
      </c>
      <c r="PD69" s="15">
        <v>0</v>
      </c>
      <c r="PE69" s="15">
        <v>1000000</v>
      </c>
      <c r="PF69" s="13"/>
      <c r="PG69" s="15">
        <v>0</v>
      </c>
      <c r="PH69" s="15">
        <v>1025000</v>
      </c>
      <c r="PI69" s="15">
        <v>0</v>
      </c>
      <c r="PJ69" s="15">
        <v>1025000</v>
      </c>
      <c r="PK69" s="13"/>
      <c r="PL69" s="15">
        <v>0</v>
      </c>
      <c r="PM69" s="15">
        <v>0</v>
      </c>
      <c r="PN69" s="15">
        <v>0</v>
      </c>
      <c r="PO69" s="15">
        <v>0</v>
      </c>
      <c r="PP69" s="13"/>
      <c r="PQ69" s="15">
        <v>0</v>
      </c>
      <c r="PR69" s="15">
        <v>0</v>
      </c>
      <c r="PS69" s="15">
        <v>0</v>
      </c>
      <c r="PT69" s="15">
        <v>0</v>
      </c>
      <c r="PU69" s="13"/>
      <c r="PV69" s="15">
        <v>1</v>
      </c>
      <c r="PW69" s="15">
        <v>5000000</v>
      </c>
      <c r="PX69" s="15">
        <v>0</v>
      </c>
      <c r="PY69" s="15">
        <v>5000000</v>
      </c>
      <c r="PZ69" s="13"/>
      <c r="QA69" s="15">
        <v>0</v>
      </c>
      <c r="QB69" s="15">
        <v>0</v>
      </c>
      <c r="QC69" s="15">
        <v>0</v>
      </c>
      <c r="QD69" s="15">
        <v>0</v>
      </c>
      <c r="QE69" s="13"/>
      <c r="QF69" s="15">
        <v>0</v>
      </c>
      <c r="QG69" s="15">
        <v>0</v>
      </c>
      <c r="QH69" s="15">
        <v>0</v>
      </c>
      <c r="QI69" s="15">
        <v>0</v>
      </c>
      <c r="QJ69" s="13"/>
      <c r="QK69" s="15">
        <v>0</v>
      </c>
      <c r="QL69" s="15">
        <v>892000</v>
      </c>
      <c r="QM69" s="15">
        <v>0</v>
      </c>
      <c r="QN69" s="15">
        <v>892000</v>
      </c>
      <c r="QO69" s="13"/>
      <c r="QP69" s="15">
        <v>0</v>
      </c>
      <c r="QQ69" s="15">
        <v>0</v>
      </c>
      <c r="QR69" s="15">
        <v>0</v>
      </c>
      <c r="QS69" s="15">
        <v>0</v>
      </c>
      <c r="QT69" s="13"/>
      <c r="QU69" s="15">
        <v>0</v>
      </c>
      <c r="QV69" s="15">
        <v>2185000</v>
      </c>
      <c r="QW69" s="15">
        <v>0</v>
      </c>
      <c r="QX69" s="15">
        <v>2185000</v>
      </c>
      <c r="QY69" s="13"/>
      <c r="QZ69" s="15">
        <v>285000</v>
      </c>
      <c r="RA69" s="15">
        <v>1425000</v>
      </c>
      <c r="RB69" s="15">
        <v>0</v>
      </c>
      <c r="RC69" s="15">
        <v>1425000</v>
      </c>
      <c r="RD69" s="13"/>
      <c r="RE69" s="15">
        <v>868</v>
      </c>
      <c r="RF69" s="15">
        <v>24243000</v>
      </c>
      <c r="RG69" s="15">
        <v>0</v>
      </c>
      <c r="RH69" s="15">
        <v>24243000</v>
      </c>
      <c r="RI69" s="13"/>
      <c r="RJ69" s="15">
        <v>0</v>
      </c>
      <c r="RK69" s="15">
        <v>2200000</v>
      </c>
      <c r="RL69" s="15">
        <v>0</v>
      </c>
      <c r="RM69" s="15">
        <v>2200000</v>
      </c>
      <c r="RN69" s="13"/>
      <c r="RO69" s="15">
        <v>0</v>
      </c>
      <c r="RP69" s="15">
        <v>440000</v>
      </c>
      <c r="RQ69" s="15">
        <v>0</v>
      </c>
      <c r="RR69" s="15">
        <v>440000</v>
      </c>
      <c r="RS69" s="13"/>
      <c r="RT69" s="15">
        <v>0</v>
      </c>
      <c r="RU69" s="15">
        <v>22850000</v>
      </c>
      <c r="RV69" s="15">
        <v>0</v>
      </c>
      <c r="RW69" s="15">
        <v>22850000</v>
      </c>
      <c r="RX69" s="13"/>
      <c r="RY69" s="15">
        <v>0</v>
      </c>
      <c r="RZ69" s="15">
        <v>15500000</v>
      </c>
      <c r="SA69" s="15">
        <v>0</v>
      </c>
      <c r="SB69" s="15">
        <v>15500000</v>
      </c>
      <c r="SC69" s="13"/>
      <c r="SD69" s="15">
        <v>38</v>
      </c>
      <c r="SE69" s="15">
        <v>3800000</v>
      </c>
      <c r="SF69" s="15">
        <v>0</v>
      </c>
      <c r="SG69" s="15">
        <v>3800000</v>
      </c>
      <c r="SH69" s="13"/>
      <c r="SI69" s="15">
        <v>38</v>
      </c>
      <c r="SJ69" s="15">
        <v>950000</v>
      </c>
      <c r="SK69" s="15">
        <v>0</v>
      </c>
      <c r="SL69" s="15">
        <v>950000</v>
      </c>
      <c r="SM69" s="13"/>
      <c r="SN69" s="15">
        <v>38</v>
      </c>
      <c r="SO69" s="15">
        <v>22800000</v>
      </c>
      <c r="SP69" s="15">
        <v>0</v>
      </c>
      <c r="SQ69" s="15">
        <v>22800000</v>
      </c>
      <c r="SR69" s="13"/>
      <c r="SS69" s="15">
        <v>38</v>
      </c>
      <c r="ST69" s="15">
        <v>3800000</v>
      </c>
      <c r="SU69" s="15">
        <v>0</v>
      </c>
      <c r="SV69" s="15">
        <v>3800000</v>
      </c>
      <c r="SW69" s="13"/>
      <c r="SX69" s="15">
        <v>267</v>
      </c>
      <c r="SY69" s="15">
        <v>6675000</v>
      </c>
      <c r="SZ69" s="15">
        <v>0</v>
      </c>
      <c r="TA69" s="15">
        <v>6675000</v>
      </c>
      <c r="TB69" s="13"/>
      <c r="TC69" s="15">
        <v>267</v>
      </c>
      <c r="TD69" s="15">
        <v>3204000</v>
      </c>
      <c r="TE69" s="15">
        <v>0</v>
      </c>
      <c r="TF69" s="15">
        <v>3204000</v>
      </c>
      <c r="TG69" s="13"/>
      <c r="TH69" s="15">
        <v>6328</v>
      </c>
      <c r="TI69" s="15">
        <v>6328000</v>
      </c>
      <c r="TJ69" s="15">
        <v>0</v>
      </c>
      <c r="TK69" s="15">
        <v>6328000</v>
      </c>
      <c r="TL69" s="13"/>
      <c r="TM69" s="15">
        <v>118086367.82654881</v>
      </c>
      <c r="TN69" s="15">
        <v>1300000000</v>
      </c>
      <c r="TO69" s="15">
        <v>0</v>
      </c>
      <c r="TP69" s="15">
        <v>1300000000</v>
      </c>
      <c r="TQ69" s="13"/>
      <c r="TR69" s="15">
        <v>0</v>
      </c>
      <c r="TS69" s="15">
        <v>0</v>
      </c>
      <c r="TT69" s="15">
        <v>0</v>
      </c>
      <c r="TU69" s="15">
        <v>0</v>
      </c>
      <c r="TV69" s="13"/>
      <c r="TW69" s="15">
        <v>0</v>
      </c>
      <c r="TX69" s="15">
        <v>0</v>
      </c>
      <c r="TY69" s="15">
        <v>0</v>
      </c>
      <c r="TZ69" s="15">
        <v>0</v>
      </c>
      <c r="UA69" s="13"/>
      <c r="UB69" s="15">
        <v>46</v>
      </c>
      <c r="UC69" s="15">
        <v>6165955</v>
      </c>
      <c r="UD69" s="15">
        <v>0</v>
      </c>
      <c r="UE69" s="15">
        <v>6165955</v>
      </c>
      <c r="UF69" s="13"/>
      <c r="UG69" s="15">
        <v>0</v>
      </c>
      <c r="UH69" s="15">
        <v>0</v>
      </c>
      <c r="UI69" s="15">
        <v>0</v>
      </c>
      <c r="UJ69" s="15">
        <v>0</v>
      </c>
      <c r="UK69" s="13"/>
      <c r="UL69" s="15">
        <v>0</v>
      </c>
      <c r="UM69" s="15">
        <v>0</v>
      </c>
      <c r="UN69" s="15">
        <v>0</v>
      </c>
      <c r="UO69" s="15">
        <v>0</v>
      </c>
      <c r="UP69" s="13"/>
      <c r="UQ69" s="15">
        <v>0</v>
      </c>
      <c r="UR69" s="15">
        <v>51450000</v>
      </c>
      <c r="US69" s="15">
        <v>0</v>
      </c>
      <c r="UT69" s="15">
        <v>51450000</v>
      </c>
      <c r="UU69" s="13"/>
      <c r="UV69" s="15">
        <v>0</v>
      </c>
      <c r="UW69" s="15">
        <v>57010500</v>
      </c>
      <c r="UX69" s="15">
        <v>0</v>
      </c>
      <c r="UY69" s="15">
        <v>57010500</v>
      </c>
      <c r="UZ69" s="13"/>
      <c r="VA69" s="15">
        <v>32</v>
      </c>
      <c r="VB69" s="15">
        <v>2080000</v>
      </c>
      <c r="VC69" s="15">
        <v>0</v>
      </c>
      <c r="VD69" s="15">
        <v>2080000</v>
      </c>
      <c r="VE69" s="13"/>
      <c r="VF69" s="15">
        <v>0</v>
      </c>
      <c r="VG69" s="15">
        <v>0</v>
      </c>
      <c r="VH69" s="15">
        <v>0</v>
      </c>
      <c r="VI69" s="15">
        <v>0</v>
      </c>
      <c r="VJ69" s="13"/>
      <c r="VK69" s="15">
        <v>0</v>
      </c>
      <c r="VL69" s="15">
        <v>2870873305.1799998</v>
      </c>
      <c r="VM69" s="15">
        <v>0</v>
      </c>
      <c r="VN69" s="15">
        <v>2870873305.1799998</v>
      </c>
      <c r="VO69" s="13"/>
    </row>
    <row r="70" spans="1:587" hidden="1">
      <c r="A70" s="206" t="s">
        <v>53</v>
      </c>
      <c r="B70" s="206"/>
      <c r="C70" s="16">
        <v>1</v>
      </c>
      <c r="D70" s="16">
        <v>2288</v>
      </c>
      <c r="E70" s="16">
        <v>0</v>
      </c>
      <c r="F70" s="16">
        <v>2288</v>
      </c>
      <c r="G70" s="13"/>
      <c r="H70" s="16">
        <v>0</v>
      </c>
      <c r="I70" s="16">
        <v>100000000</v>
      </c>
      <c r="J70" s="16">
        <v>0</v>
      </c>
      <c r="K70" s="16">
        <v>100000000</v>
      </c>
      <c r="L70" s="13"/>
      <c r="M70" s="16">
        <v>2</v>
      </c>
      <c r="N70" s="16">
        <v>13646000</v>
      </c>
      <c r="O70" s="16">
        <v>0</v>
      </c>
      <c r="P70" s="16">
        <v>13646000</v>
      </c>
      <c r="Q70" s="13"/>
      <c r="R70" s="16">
        <v>0</v>
      </c>
      <c r="S70" s="16">
        <v>0</v>
      </c>
      <c r="T70" s="16">
        <v>0</v>
      </c>
      <c r="U70" s="16">
        <v>0</v>
      </c>
      <c r="V70" s="13"/>
      <c r="W70" s="16">
        <v>0</v>
      </c>
      <c r="X70" s="16">
        <v>36000000</v>
      </c>
      <c r="Y70" s="16">
        <v>0</v>
      </c>
      <c r="Z70" s="16">
        <v>36000000</v>
      </c>
      <c r="AA70" s="13"/>
      <c r="AB70" s="16">
        <v>0</v>
      </c>
      <c r="AC70" s="16">
        <v>0</v>
      </c>
      <c r="AD70" s="16">
        <v>0</v>
      </c>
      <c r="AE70" s="16">
        <v>0</v>
      </c>
      <c r="AF70" s="13"/>
      <c r="AG70" s="16">
        <v>0</v>
      </c>
      <c r="AH70" s="16">
        <v>29940000</v>
      </c>
      <c r="AI70" s="16">
        <v>0</v>
      </c>
      <c r="AJ70" s="16">
        <v>29940000</v>
      </c>
      <c r="AK70" s="13"/>
      <c r="AL70" s="16">
        <v>0</v>
      </c>
      <c r="AM70" s="16">
        <v>0</v>
      </c>
      <c r="AN70" s="16">
        <v>0</v>
      </c>
      <c r="AO70" s="16">
        <v>0</v>
      </c>
      <c r="AP70" s="13"/>
      <c r="AQ70" s="16">
        <v>0</v>
      </c>
      <c r="AR70" s="16">
        <v>0</v>
      </c>
      <c r="AS70" s="16">
        <v>0</v>
      </c>
      <c r="AT70" s="16">
        <v>0</v>
      </c>
      <c r="AU70" s="13"/>
      <c r="AV70" s="16">
        <v>0</v>
      </c>
      <c r="AW70" s="16">
        <v>0</v>
      </c>
      <c r="AX70" s="16">
        <v>0</v>
      </c>
      <c r="AY70" s="16">
        <v>0</v>
      </c>
      <c r="AZ70" s="13"/>
      <c r="BA70" s="16">
        <v>10</v>
      </c>
      <c r="BB70" s="16">
        <v>5000000</v>
      </c>
      <c r="BC70" s="16">
        <v>0</v>
      </c>
      <c r="BD70" s="16">
        <v>5000000</v>
      </c>
      <c r="BE70" s="13"/>
      <c r="BF70" s="16">
        <v>0</v>
      </c>
      <c r="BG70" s="16">
        <v>0</v>
      </c>
      <c r="BH70" s="16">
        <v>0</v>
      </c>
      <c r="BI70" s="16">
        <v>0</v>
      </c>
      <c r="BJ70" s="13"/>
      <c r="BK70" s="16">
        <v>0</v>
      </c>
      <c r="BL70" s="16">
        <v>250</v>
      </c>
      <c r="BM70" s="16">
        <v>0</v>
      </c>
      <c r="BN70" s="16">
        <v>250</v>
      </c>
      <c r="BO70" s="13"/>
      <c r="BP70" s="16">
        <v>14</v>
      </c>
      <c r="BQ70" s="16">
        <v>210000</v>
      </c>
      <c r="BR70" s="16">
        <v>0</v>
      </c>
      <c r="BS70" s="16">
        <v>210000</v>
      </c>
      <c r="BT70" s="13"/>
      <c r="BU70" s="16">
        <v>0</v>
      </c>
      <c r="BV70" s="16">
        <v>198</v>
      </c>
      <c r="BW70" s="16">
        <v>0</v>
      </c>
      <c r="BX70" s="16">
        <v>198</v>
      </c>
      <c r="BY70" s="13"/>
      <c r="BZ70" s="16">
        <v>0</v>
      </c>
      <c r="CA70" s="16">
        <v>540000</v>
      </c>
      <c r="CB70" s="16">
        <v>0</v>
      </c>
      <c r="CC70" s="16">
        <v>540000</v>
      </c>
      <c r="CD70" s="13"/>
      <c r="CE70" s="16">
        <v>0</v>
      </c>
      <c r="CF70" s="16">
        <v>0</v>
      </c>
      <c r="CG70" s="16">
        <v>0</v>
      </c>
      <c r="CH70" s="16">
        <v>0</v>
      </c>
      <c r="CI70" s="13"/>
      <c r="CJ70" s="16">
        <v>1</v>
      </c>
      <c r="CK70" s="16">
        <v>35682000</v>
      </c>
      <c r="CL70" s="16">
        <v>0</v>
      </c>
      <c r="CM70" s="16">
        <v>35682000</v>
      </c>
      <c r="CN70" s="13"/>
      <c r="CO70" s="16">
        <v>3</v>
      </c>
      <c r="CP70" s="16">
        <v>12000000</v>
      </c>
      <c r="CQ70" s="16">
        <v>0</v>
      </c>
      <c r="CR70" s="16">
        <v>12000000</v>
      </c>
      <c r="CS70" s="13"/>
      <c r="CT70" s="16">
        <v>0</v>
      </c>
      <c r="CU70" s="16">
        <v>15072999.999999998</v>
      </c>
      <c r="CV70" s="16">
        <v>0</v>
      </c>
      <c r="CW70" s="16">
        <v>15072999.999999998</v>
      </c>
      <c r="CX70" s="13"/>
      <c r="CY70" s="16">
        <v>0</v>
      </c>
      <c r="CZ70" s="16">
        <v>65700000</v>
      </c>
      <c r="DA70" s="16">
        <v>0</v>
      </c>
      <c r="DB70" s="16">
        <v>65700000</v>
      </c>
      <c r="DC70" s="13"/>
      <c r="DD70" s="16">
        <v>0</v>
      </c>
      <c r="DE70" s="16">
        <v>0</v>
      </c>
      <c r="DF70" s="16">
        <v>0</v>
      </c>
      <c r="DG70" s="16">
        <v>0</v>
      </c>
      <c r="DH70" s="13"/>
      <c r="DI70" s="16">
        <v>0</v>
      </c>
      <c r="DJ70" s="16">
        <v>0</v>
      </c>
      <c r="DK70" s="16">
        <v>0</v>
      </c>
      <c r="DL70" s="16">
        <v>0</v>
      </c>
      <c r="DM70" s="13"/>
      <c r="DN70" s="16">
        <v>35</v>
      </c>
      <c r="DO70" s="16">
        <v>13579999.999999993</v>
      </c>
      <c r="DP70" s="16">
        <v>0</v>
      </c>
      <c r="DQ70" s="16">
        <v>13579999.999999993</v>
      </c>
      <c r="DR70" s="13"/>
      <c r="DS70" s="16">
        <v>0</v>
      </c>
      <c r="DT70" s="16">
        <v>0</v>
      </c>
      <c r="DU70" s="16">
        <v>0</v>
      </c>
      <c r="DV70" s="16">
        <v>0</v>
      </c>
      <c r="DW70" s="13"/>
      <c r="DX70" s="16">
        <v>0</v>
      </c>
      <c r="DY70" s="16">
        <v>720000</v>
      </c>
      <c r="DZ70" s="16">
        <v>0</v>
      </c>
      <c r="EA70" s="16">
        <v>720000</v>
      </c>
      <c r="EB70" s="13"/>
      <c r="EC70" s="16">
        <v>0</v>
      </c>
      <c r="ED70" s="16">
        <v>40000000</v>
      </c>
      <c r="EE70" s="16">
        <v>0</v>
      </c>
      <c r="EF70" s="16">
        <v>40000000</v>
      </c>
      <c r="EG70" s="13"/>
      <c r="EH70" s="16">
        <v>0</v>
      </c>
      <c r="EI70" s="16">
        <v>16000000</v>
      </c>
      <c r="EJ70" s="16">
        <v>0</v>
      </c>
      <c r="EK70" s="16">
        <v>16000000</v>
      </c>
      <c r="EL70" s="13"/>
      <c r="EM70" s="16">
        <v>0</v>
      </c>
      <c r="EN70" s="16">
        <v>0</v>
      </c>
      <c r="EO70" s="16">
        <v>0</v>
      </c>
      <c r="EP70" s="16">
        <v>0</v>
      </c>
      <c r="EQ70" s="13"/>
      <c r="ER70" s="16">
        <v>0</v>
      </c>
      <c r="ES70" s="16">
        <v>0</v>
      </c>
      <c r="ET70" s="16">
        <v>0</v>
      </c>
      <c r="EU70" s="16">
        <v>0</v>
      </c>
      <c r="EV70" s="13"/>
      <c r="EW70" s="16">
        <v>0</v>
      </c>
      <c r="EX70" s="16">
        <v>0</v>
      </c>
      <c r="EY70" s="16">
        <v>0</v>
      </c>
      <c r="EZ70" s="16">
        <v>0</v>
      </c>
      <c r="FA70" s="13"/>
      <c r="FB70" s="16">
        <v>0</v>
      </c>
      <c r="FC70" s="16">
        <v>0</v>
      </c>
      <c r="FD70" s="16">
        <v>0</v>
      </c>
      <c r="FE70" s="16">
        <v>0</v>
      </c>
      <c r="FF70" s="13"/>
      <c r="FG70" s="16">
        <v>0</v>
      </c>
      <c r="FH70" s="16">
        <v>0</v>
      </c>
      <c r="FI70" s="16">
        <v>0</v>
      </c>
      <c r="FJ70" s="16">
        <v>0</v>
      </c>
      <c r="FK70" s="13"/>
      <c r="FL70" s="16">
        <v>0</v>
      </c>
      <c r="FM70" s="16">
        <v>0</v>
      </c>
      <c r="FN70" s="16">
        <v>0</v>
      </c>
      <c r="FO70" s="16">
        <v>0</v>
      </c>
      <c r="FP70" s="13"/>
      <c r="FQ70" s="16">
        <v>0</v>
      </c>
      <c r="FR70" s="16">
        <v>0</v>
      </c>
      <c r="FS70" s="16">
        <v>0</v>
      </c>
      <c r="FT70" s="16">
        <v>0</v>
      </c>
      <c r="FU70" s="13"/>
      <c r="FV70" s="16">
        <v>41</v>
      </c>
      <c r="FW70" s="16">
        <v>46976000</v>
      </c>
      <c r="FX70" s="16">
        <v>0</v>
      </c>
      <c r="FY70" s="16">
        <v>46976000</v>
      </c>
      <c r="FZ70" s="13"/>
      <c r="GA70" s="16">
        <v>0</v>
      </c>
      <c r="GB70" s="16">
        <v>0</v>
      </c>
      <c r="GC70" s="16">
        <v>0</v>
      </c>
      <c r="GD70" s="16">
        <v>0</v>
      </c>
      <c r="GE70" s="13"/>
      <c r="GF70" s="16">
        <v>0</v>
      </c>
      <c r="GG70" s="16">
        <v>1000000</v>
      </c>
      <c r="GH70" s="16">
        <v>0</v>
      </c>
      <c r="GI70" s="16">
        <v>1000000</v>
      </c>
      <c r="GJ70" s="13"/>
      <c r="GK70" s="16">
        <v>0</v>
      </c>
      <c r="GL70" s="16">
        <v>0</v>
      </c>
      <c r="GM70" s="16">
        <v>0</v>
      </c>
      <c r="GN70" s="16">
        <v>0</v>
      </c>
      <c r="GO70" s="13"/>
      <c r="GP70" s="16">
        <v>0</v>
      </c>
      <c r="GQ70" s="16">
        <v>0</v>
      </c>
      <c r="GR70" s="16">
        <v>0</v>
      </c>
      <c r="GS70" s="16">
        <v>0</v>
      </c>
      <c r="GT70" s="13"/>
      <c r="GU70" s="16">
        <v>0</v>
      </c>
      <c r="GV70" s="16">
        <v>0</v>
      </c>
      <c r="GW70" s="16">
        <v>0</v>
      </c>
      <c r="GX70" s="16">
        <v>0</v>
      </c>
      <c r="GY70" s="13"/>
      <c r="GZ70" s="16">
        <v>7</v>
      </c>
      <c r="HA70" s="16">
        <v>35000</v>
      </c>
      <c r="HB70" s="16">
        <v>0</v>
      </c>
      <c r="HC70" s="16">
        <v>35000</v>
      </c>
      <c r="HD70" s="13"/>
      <c r="HE70" s="16">
        <v>0</v>
      </c>
      <c r="HF70" s="16">
        <v>0</v>
      </c>
      <c r="HG70" s="16">
        <v>0</v>
      </c>
      <c r="HH70" s="16">
        <v>0</v>
      </c>
      <c r="HI70" s="13"/>
      <c r="HJ70" s="16">
        <v>0</v>
      </c>
      <c r="HK70" s="16">
        <v>0</v>
      </c>
      <c r="HL70" s="16">
        <v>0</v>
      </c>
      <c r="HM70" s="16">
        <v>0</v>
      </c>
      <c r="HN70" s="13"/>
      <c r="HO70" s="16">
        <v>0</v>
      </c>
      <c r="HP70" s="16">
        <v>0</v>
      </c>
      <c r="HQ70" s="16">
        <v>0</v>
      </c>
      <c r="HR70" s="16">
        <v>0</v>
      </c>
      <c r="HS70" s="13"/>
      <c r="HT70" s="16">
        <v>0</v>
      </c>
      <c r="HU70" s="16">
        <v>730000</v>
      </c>
      <c r="HV70" s="16">
        <v>0</v>
      </c>
      <c r="HW70" s="16">
        <v>730000</v>
      </c>
      <c r="HX70" s="13"/>
      <c r="HY70" s="16">
        <v>0</v>
      </c>
      <c r="HZ70" s="16">
        <v>32900000</v>
      </c>
      <c r="IA70" s="16">
        <v>0</v>
      </c>
      <c r="IB70" s="16">
        <v>32900000</v>
      </c>
      <c r="IC70" s="13"/>
      <c r="ID70" s="16">
        <v>0</v>
      </c>
      <c r="IE70" s="16">
        <v>0</v>
      </c>
      <c r="IF70" s="16">
        <v>0</v>
      </c>
      <c r="IG70" s="16">
        <v>0</v>
      </c>
      <c r="IH70" s="13"/>
      <c r="II70" s="16">
        <v>0</v>
      </c>
      <c r="IJ70" s="16">
        <v>0</v>
      </c>
      <c r="IK70" s="16">
        <v>0</v>
      </c>
      <c r="IL70" s="16">
        <v>0</v>
      </c>
      <c r="IM70" s="13"/>
      <c r="IN70" s="16">
        <v>0</v>
      </c>
      <c r="IO70" s="16">
        <v>38</v>
      </c>
      <c r="IP70" s="16">
        <v>0</v>
      </c>
      <c r="IQ70" s="16">
        <v>38</v>
      </c>
      <c r="IR70" s="13"/>
      <c r="IS70" s="16">
        <v>1000000</v>
      </c>
      <c r="IT70" s="16">
        <v>15000000</v>
      </c>
      <c r="IU70" s="16">
        <v>0</v>
      </c>
      <c r="IV70" s="16">
        <v>15000000</v>
      </c>
      <c r="IW70" s="13"/>
      <c r="IX70" s="16">
        <v>260</v>
      </c>
      <c r="IY70" s="16">
        <v>41.599999997764826</v>
      </c>
      <c r="IZ70" s="16">
        <v>0</v>
      </c>
      <c r="JA70" s="16">
        <v>41.599999997764826</v>
      </c>
      <c r="JB70" s="13"/>
      <c r="JC70" s="16">
        <v>0</v>
      </c>
      <c r="JD70" s="16">
        <v>8000000</v>
      </c>
      <c r="JE70" s="16">
        <v>0</v>
      </c>
      <c r="JF70" s="16">
        <v>8000000</v>
      </c>
      <c r="JG70" s="13"/>
      <c r="JH70" s="16">
        <v>0</v>
      </c>
      <c r="JI70" s="16">
        <v>0</v>
      </c>
      <c r="JJ70" s="16">
        <v>0</v>
      </c>
      <c r="JK70" s="16">
        <v>0</v>
      </c>
      <c r="JL70" s="13"/>
      <c r="JM70" s="16">
        <v>0</v>
      </c>
      <c r="JN70" s="16">
        <v>209.89999999990687</v>
      </c>
      <c r="JO70" s="16">
        <v>0</v>
      </c>
      <c r="JP70" s="16">
        <v>209.89999999990687</v>
      </c>
      <c r="JQ70" s="13"/>
      <c r="JR70" s="16">
        <v>0</v>
      </c>
      <c r="JS70" s="16">
        <v>50</v>
      </c>
      <c r="JT70" s="16">
        <v>0</v>
      </c>
      <c r="JU70" s="16">
        <v>50</v>
      </c>
      <c r="JV70" s="13"/>
      <c r="JW70" s="16">
        <v>0</v>
      </c>
      <c r="JX70" s="16">
        <v>0.32000000029802322</v>
      </c>
      <c r="JY70" s="16">
        <v>0</v>
      </c>
      <c r="JZ70" s="16">
        <v>0.32000000029802322</v>
      </c>
      <c r="KA70" s="13"/>
      <c r="KB70" s="16">
        <v>122640</v>
      </c>
      <c r="KC70" s="16">
        <v>24528000.000000004</v>
      </c>
      <c r="KD70" s="16">
        <v>0</v>
      </c>
      <c r="KE70" s="16">
        <v>24528000.000000004</v>
      </c>
      <c r="KF70" s="13"/>
      <c r="KG70" s="16">
        <v>0</v>
      </c>
      <c r="KH70" s="16">
        <v>95491000</v>
      </c>
      <c r="KI70" s="16">
        <v>0</v>
      </c>
      <c r="KJ70" s="16">
        <v>95491000</v>
      </c>
      <c r="KK70" s="13"/>
      <c r="KL70" s="16">
        <v>0</v>
      </c>
      <c r="KM70" s="16">
        <v>0</v>
      </c>
      <c r="KN70" s="16">
        <v>0</v>
      </c>
      <c r="KO70" s="16">
        <v>0</v>
      </c>
      <c r="KP70" s="13"/>
      <c r="KQ70" s="16">
        <v>0</v>
      </c>
      <c r="KR70" s="16">
        <v>44278000</v>
      </c>
      <c r="KS70" s="16">
        <v>0</v>
      </c>
      <c r="KT70" s="16">
        <v>44278000</v>
      </c>
      <c r="KU70" s="13"/>
      <c r="KV70" s="16">
        <v>0</v>
      </c>
      <c r="KW70" s="16">
        <v>0</v>
      </c>
      <c r="KX70" s="16">
        <v>0</v>
      </c>
      <c r="KY70" s="16">
        <v>0</v>
      </c>
      <c r="KZ70" s="13"/>
      <c r="LA70" s="16">
        <v>0</v>
      </c>
      <c r="LB70" s="16">
        <v>33737000</v>
      </c>
      <c r="LC70" s="16">
        <v>0</v>
      </c>
      <c r="LD70" s="16">
        <v>33737000</v>
      </c>
      <c r="LE70" s="13"/>
      <c r="LF70" s="16">
        <v>0</v>
      </c>
      <c r="LG70" s="16">
        <v>0</v>
      </c>
      <c r="LH70" s="16">
        <v>0</v>
      </c>
      <c r="LI70" s="16">
        <v>0</v>
      </c>
      <c r="LJ70" s="13"/>
      <c r="LK70" s="16">
        <v>0</v>
      </c>
      <c r="LL70" s="16">
        <v>0</v>
      </c>
      <c r="LM70" s="16">
        <v>0</v>
      </c>
      <c r="LN70" s="16">
        <v>0</v>
      </c>
      <c r="LO70" s="13"/>
      <c r="LP70" s="16">
        <v>0</v>
      </c>
      <c r="LQ70" s="16">
        <v>250</v>
      </c>
      <c r="LR70" s="16">
        <v>0</v>
      </c>
      <c r="LS70" s="16">
        <v>250</v>
      </c>
      <c r="LT70" s="13"/>
      <c r="LU70" s="16">
        <v>0</v>
      </c>
      <c r="LV70" s="16">
        <v>0</v>
      </c>
      <c r="LW70" s="16">
        <v>0</v>
      </c>
      <c r="LX70" s="16">
        <v>0</v>
      </c>
      <c r="LY70" s="13"/>
      <c r="LZ70" s="16">
        <v>0</v>
      </c>
      <c r="MA70" s="16">
        <v>0</v>
      </c>
      <c r="MB70" s="16">
        <v>0</v>
      </c>
      <c r="MC70" s="16">
        <v>0</v>
      </c>
      <c r="MD70" s="13"/>
      <c r="ME70" s="16">
        <v>0</v>
      </c>
      <c r="MF70" s="16">
        <v>0</v>
      </c>
      <c r="MG70" s="16">
        <v>0</v>
      </c>
      <c r="MH70" s="16">
        <v>0</v>
      </c>
      <c r="MI70" s="13"/>
      <c r="MJ70" s="16">
        <v>0</v>
      </c>
      <c r="MK70" s="16">
        <v>78964000</v>
      </c>
      <c r="ML70" s="16">
        <v>0</v>
      </c>
      <c r="MM70" s="16">
        <v>78964000</v>
      </c>
      <c r="MN70" s="13"/>
      <c r="MO70" s="16">
        <v>0</v>
      </c>
      <c r="MP70" s="16">
        <v>592824</v>
      </c>
      <c r="MQ70" s="16">
        <v>0</v>
      </c>
      <c r="MR70" s="16">
        <v>592824</v>
      </c>
      <c r="MS70" s="13"/>
      <c r="MT70" s="16">
        <v>0</v>
      </c>
      <c r="MU70" s="16">
        <v>0</v>
      </c>
      <c r="MV70" s="16">
        <v>0</v>
      </c>
      <c r="MW70" s="16">
        <v>0</v>
      </c>
      <c r="MX70" s="13"/>
      <c r="MY70" s="16">
        <v>0</v>
      </c>
      <c r="MZ70" s="16">
        <v>16610000</v>
      </c>
      <c r="NA70" s="16">
        <v>0</v>
      </c>
      <c r="NB70" s="16">
        <v>16610000</v>
      </c>
      <c r="NC70" s="13"/>
      <c r="ND70" s="16">
        <v>1</v>
      </c>
      <c r="NE70" s="16">
        <v>1600000</v>
      </c>
      <c r="NF70" s="16">
        <v>0</v>
      </c>
      <c r="NG70" s="16">
        <v>1600000</v>
      </c>
      <c r="NH70" s="13"/>
      <c r="NI70" s="16">
        <v>0</v>
      </c>
      <c r="NJ70" s="16">
        <v>0</v>
      </c>
      <c r="NK70" s="16">
        <v>0</v>
      </c>
      <c r="NL70" s="16">
        <v>0</v>
      </c>
      <c r="NM70" s="13"/>
      <c r="NN70" s="16">
        <v>36</v>
      </c>
      <c r="NO70" s="16">
        <v>360000</v>
      </c>
      <c r="NP70" s="16">
        <v>0</v>
      </c>
      <c r="NQ70" s="16">
        <v>360000</v>
      </c>
      <c r="NR70" s="13"/>
      <c r="NS70" s="16">
        <v>0</v>
      </c>
      <c r="NT70" s="16">
        <v>0</v>
      </c>
      <c r="NU70" s="16">
        <v>0</v>
      </c>
      <c r="NV70" s="16">
        <v>0</v>
      </c>
      <c r="NW70" s="13"/>
      <c r="NX70" s="16">
        <v>0</v>
      </c>
      <c r="NY70" s="16">
        <v>0</v>
      </c>
      <c r="NZ70" s="16">
        <v>0</v>
      </c>
      <c r="OA70" s="16">
        <v>0</v>
      </c>
      <c r="OB70" s="13"/>
      <c r="OC70" s="16">
        <v>0</v>
      </c>
      <c r="OD70" s="16">
        <v>0</v>
      </c>
      <c r="OE70" s="16">
        <v>0</v>
      </c>
      <c r="OF70" s="16">
        <v>0</v>
      </c>
      <c r="OG70" s="13"/>
      <c r="OH70" s="16">
        <v>0</v>
      </c>
      <c r="OI70" s="16">
        <v>0</v>
      </c>
      <c r="OJ70" s="16">
        <v>0</v>
      </c>
      <c r="OK70" s="16">
        <v>0</v>
      </c>
      <c r="OL70" s="13"/>
      <c r="OM70" s="16">
        <v>0</v>
      </c>
      <c r="ON70" s="16">
        <v>0</v>
      </c>
      <c r="OO70" s="16">
        <v>0</v>
      </c>
      <c r="OP70" s="16">
        <v>0</v>
      </c>
      <c r="OQ70" s="13"/>
      <c r="OR70" s="16">
        <v>0</v>
      </c>
      <c r="OS70" s="16">
        <v>0</v>
      </c>
      <c r="OT70" s="16">
        <v>0</v>
      </c>
      <c r="OU70" s="16">
        <v>0</v>
      </c>
      <c r="OV70" s="13"/>
      <c r="OW70" s="16">
        <v>0</v>
      </c>
      <c r="OX70" s="16">
        <v>0</v>
      </c>
      <c r="OY70" s="16">
        <v>0</v>
      </c>
      <c r="OZ70" s="16">
        <v>0</v>
      </c>
      <c r="PA70" s="13"/>
      <c r="PB70" s="16">
        <v>0</v>
      </c>
      <c r="PC70" s="16">
        <v>0</v>
      </c>
      <c r="PD70" s="16">
        <v>0</v>
      </c>
      <c r="PE70" s="16">
        <v>0</v>
      </c>
      <c r="PF70" s="13"/>
      <c r="PG70" s="16">
        <v>0</v>
      </c>
      <c r="PH70" s="16">
        <v>250000</v>
      </c>
      <c r="PI70" s="16">
        <v>0</v>
      </c>
      <c r="PJ70" s="16">
        <v>250000</v>
      </c>
      <c r="PK70" s="13"/>
      <c r="PL70" s="16">
        <v>0</v>
      </c>
      <c r="PM70" s="16">
        <v>3000000</v>
      </c>
      <c r="PN70" s="16">
        <v>0</v>
      </c>
      <c r="PO70" s="16">
        <v>3000000</v>
      </c>
      <c r="PP70" s="13"/>
      <c r="PQ70" s="16">
        <v>0</v>
      </c>
      <c r="PR70" s="16">
        <v>19000</v>
      </c>
      <c r="PS70" s="16">
        <v>0</v>
      </c>
      <c r="PT70" s="16">
        <v>19000</v>
      </c>
      <c r="PU70" s="13"/>
      <c r="PV70" s="16">
        <v>0</v>
      </c>
      <c r="PW70" s="16">
        <v>2620000</v>
      </c>
      <c r="PX70" s="16">
        <v>0</v>
      </c>
      <c r="PY70" s="16">
        <v>2620000</v>
      </c>
      <c r="PZ70" s="13"/>
      <c r="QA70" s="16">
        <v>0</v>
      </c>
      <c r="QB70" s="16">
        <v>2342000</v>
      </c>
      <c r="QC70" s="16">
        <v>0</v>
      </c>
      <c r="QD70" s="16">
        <v>2342000</v>
      </c>
      <c r="QE70" s="13"/>
      <c r="QF70" s="16">
        <v>0</v>
      </c>
      <c r="QG70" s="16">
        <v>270000</v>
      </c>
      <c r="QH70" s="16">
        <v>0</v>
      </c>
      <c r="QI70" s="16">
        <v>270000</v>
      </c>
      <c r="QJ70" s="13"/>
      <c r="QK70" s="16">
        <v>0</v>
      </c>
      <c r="QL70" s="16">
        <v>0</v>
      </c>
      <c r="QM70" s="16">
        <v>0</v>
      </c>
      <c r="QN70" s="16">
        <v>0</v>
      </c>
      <c r="QO70" s="13"/>
      <c r="QP70" s="16">
        <v>0</v>
      </c>
      <c r="QQ70" s="16">
        <v>45080000</v>
      </c>
      <c r="QR70" s="16">
        <v>0</v>
      </c>
      <c r="QS70" s="16">
        <v>45080000</v>
      </c>
      <c r="QT70" s="13"/>
      <c r="QU70" s="16">
        <v>0</v>
      </c>
      <c r="QV70" s="16">
        <v>0</v>
      </c>
      <c r="QW70" s="16">
        <v>0</v>
      </c>
      <c r="QX70" s="16">
        <v>0</v>
      </c>
      <c r="QY70" s="13"/>
      <c r="QZ70" s="16">
        <v>15000</v>
      </c>
      <c r="RA70" s="16">
        <v>75000</v>
      </c>
      <c r="RB70" s="16">
        <v>0</v>
      </c>
      <c r="RC70" s="16">
        <v>75000</v>
      </c>
      <c r="RD70" s="13"/>
      <c r="RE70" s="16">
        <v>0</v>
      </c>
      <c r="RF70" s="16">
        <v>1027000</v>
      </c>
      <c r="RG70" s="16">
        <v>0</v>
      </c>
      <c r="RH70" s="16">
        <v>1027000</v>
      </c>
      <c r="RI70" s="13"/>
      <c r="RJ70" s="16">
        <v>0</v>
      </c>
      <c r="RK70" s="16">
        <v>0</v>
      </c>
      <c r="RL70" s="16">
        <v>0</v>
      </c>
      <c r="RM70" s="16">
        <v>0</v>
      </c>
      <c r="RN70" s="13"/>
      <c r="RO70" s="16">
        <v>0</v>
      </c>
      <c r="RP70" s="16">
        <v>0</v>
      </c>
      <c r="RQ70" s="16">
        <v>0</v>
      </c>
      <c r="RR70" s="16">
        <v>0</v>
      </c>
      <c r="RS70" s="13"/>
      <c r="RT70" s="16">
        <v>0</v>
      </c>
      <c r="RU70" s="16">
        <v>650000</v>
      </c>
      <c r="RV70" s="16">
        <v>0</v>
      </c>
      <c r="RW70" s="16">
        <v>650000</v>
      </c>
      <c r="RX70" s="13"/>
      <c r="RY70" s="16">
        <v>0</v>
      </c>
      <c r="RZ70" s="16">
        <v>0</v>
      </c>
      <c r="SA70" s="16">
        <v>0</v>
      </c>
      <c r="SB70" s="16">
        <v>0</v>
      </c>
      <c r="SC70" s="13"/>
      <c r="SD70" s="16">
        <v>0</v>
      </c>
      <c r="SE70" s="16">
        <v>0</v>
      </c>
      <c r="SF70" s="16">
        <v>0</v>
      </c>
      <c r="SG70" s="16">
        <v>0</v>
      </c>
      <c r="SH70" s="13"/>
      <c r="SI70" s="16">
        <v>0</v>
      </c>
      <c r="SJ70" s="16">
        <v>0</v>
      </c>
      <c r="SK70" s="16">
        <v>0</v>
      </c>
      <c r="SL70" s="16">
        <v>0</v>
      </c>
      <c r="SM70" s="13"/>
      <c r="SN70" s="16">
        <v>0</v>
      </c>
      <c r="SO70" s="16">
        <v>600000</v>
      </c>
      <c r="SP70" s="16">
        <v>0</v>
      </c>
      <c r="SQ70" s="16">
        <v>600000</v>
      </c>
      <c r="SR70" s="13"/>
      <c r="SS70" s="16">
        <v>0</v>
      </c>
      <c r="ST70" s="16">
        <v>0</v>
      </c>
      <c r="SU70" s="16">
        <v>0</v>
      </c>
      <c r="SV70" s="16">
        <v>0</v>
      </c>
      <c r="SW70" s="13"/>
      <c r="SX70" s="16">
        <v>0</v>
      </c>
      <c r="SY70" s="16">
        <v>0</v>
      </c>
      <c r="SZ70" s="16">
        <v>0</v>
      </c>
      <c r="TA70" s="16">
        <v>0</v>
      </c>
      <c r="TB70" s="13"/>
      <c r="TC70" s="16">
        <v>0</v>
      </c>
      <c r="TD70" s="16">
        <v>0</v>
      </c>
      <c r="TE70" s="16">
        <v>0</v>
      </c>
      <c r="TF70" s="16">
        <v>0</v>
      </c>
      <c r="TG70" s="13"/>
      <c r="TH70" s="16">
        <v>0</v>
      </c>
      <c r="TI70" s="16">
        <v>0</v>
      </c>
      <c r="TJ70" s="16">
        <v>0</v>
      </c>
      <c r="TK70" s="16">
        <v>0</v>
      </c>
      <c r="TL70" s="13"/>
      <c r="TM70" s="16">
        <v>0</v>
      </c>
      <c r="TN70" s="16">
        <v>0</v>
      </c>
      <c r="TO70" s="16">
        <v>0</v>
      </c>
      <c r="TP70" s="16">
        <v>0</v>
      </c>
      <c r="TQ70" s="13"/>
      <c r="TR70" s="16">
        <v>1</v>
      </c>
      <c r="TS70" s="16">
        <v>71231000</v>
      </c>
      <c r="TT70" s="16">
        <v>0</v>
      </c>
      <c r="TU70" s="16">
        <v>71231000</v>
      </c>
      <c r="TV70" s="13"/>
      <c r="TW70" s="16">
        <v>1</v>
      </c>
      <c r="TX70" s="16">
        <v>97854000</v>
      </c>
      <c r="TY70" s="16">
        <v>0</v>
      </c>
      <c r="TZ70" s="16">
        <v>97854000</v>
      </c>
      <c r="UA70" s="13"/>
      <c r="UB70" s="16">
        <v>1</v>
      </c>
      <c r="UC70" s="16">
        <v>134045</v>
      </c>
      <c r="UD70" s="16">
        <v>0</v>
      </c>
      <c r="UE70" s="16">
        <v>134045</v>
      </c>
      <c r="UF70" s="13"/>
      <c r="UG70" s="16">
        <v>0</v>
      </c>
      <c r="UH70" s="16">
        <v>0</v>
      </c>
      <c r="UI70" s="16">
        <v>0</v>
      </c>
      <c r="UJ70" s="16">
        <v>0</v>
      </c>
      <c r="UK70" s="13"/>
      <c r="UL70" s="16">
        <v>0</v>
      </c>
      <c r="UM70" s="16">
        <v>36982000</v>
      </c>
      <c r="UN70" s="16">
        <v>0</v>
      </c>
      <c r="UO70" s="16">
        <v>36982000</v>
      </c>
      <c r="UP70" s="13"/>
      <c r="UQ70" s="16">
        <v>0</v>
      </c>
      <c r="UR70" s="16">
        <v>308550000</v>
      </c>
      <c r="US70" s="16">
        <v>0</v>
      </c>
      <c r="UT70" s="16">
        <v>308550000</v>
      </c>
      <c r="UU70" s="13"/>
      <c r="UV70" s="16">
        <v>0</v>
      </c>
      <c r="UW70" s="16">
        <v>209730500</v>
      </c>
      <c r="UX70" s="16">
        <v>0</v>
      </c>
      <c r="UY70" s="16">
        <v>209730500</v>
      </c>
      <c r="UZ70" s="13"/>
      <c r="VA70" s="16">
        <v>68</v>
      </c>
      <c r="VB70" s="16">
        <v>4420000</v>
      </c>
      <c r="VC70" s="16">
        <v>0</v>
      </c>
      <c r="VD70" s="16">
        <v>4420000</v>
      </c>
      <c r="VE70" s="13"/>
      <c r="VF70" s="16">
        <v>0</v>
      </c>
      <c r="VG70" s="16">
        <v>7109999.9999999991</v>
      </c>
      <c r="VH70" s="16">
        <v>0</v>
      </c>
      <c r="VI70" s="16">
        <v>7109999.9999999991</v>
      </c>
      <c r="VJ70" s="13"/>
      <c r="VK70" s="16">
        <v>0</v>
      </c>
      <c r="VL70" s="16">
        <v>1576840694.8199999</v>
      </c>
      <c r="VM70" s="16">
        <v>0</v>
      </c>
      <c r="VN70" s="16">
        <v>1576840694.8199999</v>
      </c>
      <c r="VO70" s="13"/>
    </row>
    <row r="71" spans="1:587" hidden="1">
      <c r="A71" s="204" t="s">
        <v>54</v>
      </c>
      <c r="B71" s="204"/>
      <c r="C71" s="17">
        <v>800</v>
      </c>
      <c r="D71" s="17">
        <v>2150000</v>
      </c>
      <c r="E71" s="17">
        <v>0</v>
      </c>
      <c r="F71" s="17">
        <v>2150000</v>
      </c>
      <c r="G71" s="13"/>
      <c r="H71" s="17">
        <v>0</v>
      </c>
      <c r="I71" s="17">
        <v>100000000</v>
      </c>
      <c r="J71" s="17">
        <v>0</v>
      </c>
      <c r="K71" s="17">
        <v>100000000</v>
      </c>
      <c r="L71" s="13"/>
      <c r="M71" s="17">
        <v>2</v>
      </c>
      <c r="N71" s="17">
        <v>13646000</v>
      </c>
      <c r="O71" s="17">
        <v>0</v>
      </c>
      <c r="P71" s="17">
        <v>13646000</v>
      </c>
      <c r="Q71" s="13"/>
      <c r="R71" s="17">
        <v>99</v>
      </c>
      <c r="S71" s="17">
        <v>1485000</v>
      </c>
      <c r="T71" s="17">
        <v>0</v>
      </c>
      <c r="U71" s="17">
        <v>1485000</v>
      </c>
      <c r="V71" s="13"/>
      <c r="W71" s="17">
        <v>0</v>
      </c>
      <c r="X71" s="17">
        <v>36000000</v>
      </c>
      <c r="Y71" s="17">
        <v>0</v>
      </c>
      <c r="Z71" s="17">
        <v>36000000</v>
      </c>
      <c r="AA71" s="13"/>
      <c r="AB71" s="17">
        <v>764</v>
      </c>
      <c r="AC71" s="17">
        <v>4600000</v>
      </c>
      <c r="AD71" s="17">
        <v>0</v>
      </c>
      <c r="AE71" s="17">
        <v>4600000</v>
      </c>
      <c r="AF71" s="13"/>
      <c r="AG71" s="17">
        <v>0</v>
      </c>
      <c r="AH71" s="17">
        <v>36459000</v>
      </c>
      <c r="AI71" s="17">
        <v>0</v>
      </c>
      <c r="AJ71" s="17">
        <v>36459000</v>
      </c>
      <c r="AK71" s="13"/>
      <c r="AL71" s="17">
        <v>1444</v>
      </c>
      <c r="AM71" s="17">
        <v>2888000</v>
      </c>
      <c r="AN71" s="17">
        <v>0</v>
      </c>
      <c r="AO71" s="17">
        <v>2888000</v>
      </c>
      <c r="AP71" s="13"/>
      <c r="AQ71" s="17">
        <v>14194</v>
      </c>
      <c r="AR71" s="17">
        <v>35485000</v>
      </c>
      <c r="AS71" s="17">
        <v>0</v>
      </c>
      <c r="AT71" s="17">
        <v>35485000</v>
      </c>
      <c r="AU71" s="13"/>
      <c r="AV71" s="17">
        <v>1735</v>
      </c>
      <c r="AW71" s="17">
        <v>12145000</v>
      </c>
      <c r="AX71" s="17">
        <v>0</v>
      </c>
      <c r="AY71" s="17">
        <v>12145000</v>
      </c>
      <c r="AZ71" s="13"/>
      <c r="BA71" s="17">
        <v>10</v>
      </c>
      <c r="BB71" s="17">
        <v>5000000</v>
      </c>
      <c r="BC71" s="17">
        <v>0</v>
      </c>
      <c r="BD71" s="17">
        <v>5000000</v>
      </c>
      <c r="BE71" s="13"/>
      <c r="BF71" s="17">
        <v>2923</v>
      </c>
      <c r="BG71" s="17">
        <v>2338000</v>
      </c>
      <c r="BH71" s="17">
        <v>0</v>
      </c>
      <c r="BI71" s="17">
        <v>2338000</v>
      </c>
      <c r="BJ71" s="13"/>
      <c r="BK71" s="17">
        <v>6645</v>
      </c>
      <c r="BL71" s="17">
        <v>4984000</v>
      </c>
      <c r="BM71" s="17">
        <v>0</v>
      </c>
      <c r="BN71" s="17">
        <v>4984000</v>
      </c>
      <c r="BO71" s="13"/>
      <c r="BP71" s="17">
        <v>776</v>
      </c>
      <c r="BQ71" s="17">
        <v>11640000</v>
      </c>
      <c r="BR71" s="17">
        <v>0</v>
      </c>
      <c r="BS71" s="17">
        <v>11640000</v>
      </c>
      <c r="BT71" s="13"/>
      <c r="BU71" s="17">
        <v>9</v>
      </c>
      <c r="BV71" s="17">
        <v>22167000</v>
      </c>
      <c r="BW71" s="17">
        <v>0</v>
      </c>
      <c r="BX71" s="17">
        <v>22167000</v>
      </c>
      <c r="BY71" s="13"/>
      <c r="BZ71" s="17">
        <v>0</v>
      </c>
      <c r="CA71" s="17">
        <v>540000</v>
      </c>
      <c r="CB71" s="17">
        <v>0</v>
      </c>
      <c r="CC71" s="17">
        <v>540000</v>
      </c>
      <c r="CD71" s="13"/>
      <c r="CE71" s="17">
        <v>5</v>
      </c>
      <c r="CF71" s="17">
        <v>7000000</v>
      </c>
      <c r="CG71" s="17">
        <v>0</v>
      </c>
      <c r="CH71" s="17">
        <v>7000000</v>
      </c>
      <c r="CI71" s="13"/>
      <c r="CJ71" s="17">
        <v>1</v>
      </c>
      <c r="CK71" s="17">
        <v>35682000</v>
      </c>
      <c r="CL71" s="17">
        <v>0</v>
      </c>
      <c r="CM71" s="17">
        <v>35682000</v>
      </c>
      <c r="CN71" s="13"/>
      <c r="CO71" s="17">
        <v>3</v>
      </c>
      <c r="CP71" s="17">
        <v>12000000</v>
      </c>
      <c r="CQ71" s="17">
        <v>0</v>
      </c>
      <c r="CR71" s="17">
        <v>12000000</v>
      </c>
      <c r="CS71" s="13"/>
      <c r="CT71" s="17">
        <v>0</v>
      </c>
      <c r="CU71" s="17">
        <v>15072999.999999998</v>
      </c>
      <c r="CV71" s="17">
        <v>0</v>
      </c>
      <c r="CW71" s="17">
        <v>15072999.999999998</v>
      </c>
      <c r="CX71" s="13"/>
      <c r="CY71" s="17">
        <v>0</v>
      </c>
      <c r="CZ71" s="17">
        <v>65700000</v>
      </c>
      <c r="DA71" s="17">
        <v>0</v>
      </c>
      <c r="DB71" s="17">
        <v>65700000</v>
      </c>
      <c r="DC71" s="13"/>
      <c r="DD71" s="17">
        <v>0</v>
      </c>
      <c r="DE71" s="17">
        <v>0</v>
      </c>
      <c r="DF71" s="17">
        <v>0</v>
      </c>
      <c r="DG71" s="17">
        <v>0</v>
      </c>
      <c r="DH71" s="13"/>
      <c r="DI71" s="17">
        <v>363</v>
      </c>
      <c r="DJ71" s="17">
        <v>121605000</v>
      </c>
      <c r="DK71" s="17">
        <v>0</v>
      </c>
      <c r="DL71" s="17">
        <v>121605000</v>
      </c>
      <c r="DM71" s="13"/>
      <c r="DN71" s="17">
        <v>504</v>
      </c>
      <c r="DO71" s="17">
        <v>60479999.999999993</v>
      </c>
      <c r="DP71" s="17">
        <v>0</v>
      </c>
      <c r="DQ71" s="17">
        <v>60479999.999999993</v>
      </c>
      <c r="DR71" s="13"/>
      <c r="DS71" s="17">
        <v>0</v>
      </c>
      <c r="DT71" s="17">
        <v>0</v>
      </c>
      <c r="DU71" s="17">
        <v>0</v>
      </c>
      <c r="DV71" s="17">
        <v>0</v>
      </c>
      <c r="DW71" s="13"/>
      <c r="DX71" s="17">
        <v>0</v>
      </c>
      <c r="DY71" s="17">
        <v>5430000</v>
      </c>
      <c r="DZ71" s="17">
        <v>0</v>
      </c>
      <c r="EA71" s="17">
        <v>5430000</v>
      </c>
      <c r="EB71" s="13"/>
      <c r="EC71" s="17">
        <v>0</v>
      </c>
      <c r="ED71" s="17">
        <v>40000000</v>
      </c>
      <c r="EE71" s="17">
        <v>0</v>
      </c>
      <c r="EF71" s="17">
        <v>40000000</v>
      </c>
      <c r="EG71" s="13"/>
      <c r="EH71" s="17">
        <v>0</v>
      </c>
      <c r="EI71" s="17">
        <v>16000000</v>
      </c>
      <c r="EJ71" s="17">
        <v>0</v>
      </c>
      <c r="EK71" s="17">
        <v>16000000</v>
      </c>
      <c r="EL71" s="13"/>
      <c r="EM71" s="17">
        <v>0</v>
      </c>
      <c r="EN71" s="17">
        <v>3000000</v>
      </c>
      <c r="EO71" s="17">
        <v>0</v>
      </c>
      <c r="EP71" s="17">
        <v>3000000</v>
      </c>
      <c r="EQ71" s="13"/>
      <c r="ER71" s="17">
        <v>31</v>
      </c>
      <c r="ES71" s="17">
        <v>6200000</v>
      </c>
      <c r="ET71" s="17">
        <v>0</v>
      </c>
      <c r="EU71" s="17">
        <v>6200000</v>
      </c>
      <c r="EV71" s="13"/>
      <c r="EW71" s="17">
        <v>38</v>
      </c>
      <c r="EX71" s="17">
        <v>1900000</v>
      </c>
      <c r="EY71" s="17">
        <v>0</v>
      </c>
      <c r="EZ71" s="17">
        <v>1900000</v>
      </c>
      <c r="FA71" s="13"/>
      <c r="FB71" s="17">
        <v>38</v>
      </c>
      <c r="FC71" s="17">
        <v>1900000</v>
      </c>
      <c r="FD71" s="17">
        <v>0</v>
      </c>
      <c r="FE71" s="17">
        <v>1900000</v>
      </c>
      <c r="FF71" s="13"/>
      <c r="FG71" s="17">
        <v>204</v>
      </c>
      <c r="FH71" s="17">
        <v>10200000</v>
      </c>
      <c r="FI71" s="17">
        <v>0</v>
      </c>
      <c r="FJ71" s="17">
        <v>10200000</v>
      </c>
      <c r="FK71" s="13"/>
      <c r="FL71" s="17">
        <v>63</v>
      </c>
      <c r="FM71" s="17">
        <v>3150000</v>
      </c>
      <c r="FN71" s="17">
        <v>0</v>
      </c>
      <c r="FO71" s="17">
        <v>3150000</v>
      </c>
      <c r="FP71" s="13"/>
      <c r="FQ71" s="17">
        <v>1000</v>
      </c>
      <c r="FR71" s="17">
        <v>34134000</v>
      </c>
      <c r="FS71" s="17">
        <v>0</v>
      </c>
      <c r="FT71" s="17">
        <v>34134000</v>
      </c>
      <c r="FU71" s="13"/>
      <c r="FV71" s="17">
        <v>41</v>
      </c>
      <c r="FW71" s="17">
        <v>46976000</v>
      </c>
      <c r="FX71" s="17">
        <v>0</v>
      </c>
      <c r="FY71" s="17">
        <v>46976000</v>
      </c>
      <c r="FZ71" s="13"/>
      <c r="GA71" s="17">
        <v>0</v>
      </c>
      <c r="GB71" s="17">
        <v>7500000</v>
      </c>
      <c r="GC71" s="17">
        <v>0</v>
      </c>
      <c r="GD71" s="17">
        <v>7500000</v>
      </c>
      <c r="GE71" s="13"/>
      <c r="GF71" s="17">
        <v>1402</v>
      </c>
      <c r="GG71" s="17">
        <v>2181000</v>
      </c>
      <c r="GH71" s="17">
        <v>0</v>
      </c>
      <c r="GI71" s="17">
        <v>2181000</v>
      </c>
      <c r="GJ71" s="13"/>
      <c r="GK71" s="17">
        <v>20760</v>
      </c>
      <c r="GL71" s="17">
        <v>6228000</v>
      </c>
      <c r="GM71" s="17">
        <v>0</v>
      </c>
      <c r="GN71" s="17">
        <v>6228000</v>
      </c>
      <c r="GO71" s="13"/>
      <c r="GP71" s="17">
        <v>0</v>
      </c>
      <c r="GQ71" s="17">
        <v>646000</v>
      </c>
      <c r="GR71" s="17">
        <v>0</v>
      </c>
      <c r="GS71" s="17">
        <v>646000</v>
      </c>
      <c r="GT71" s="13"/>
      <c r="GU71" s="17">
        <v>32</v>
      </c>
      <c r="GV71" s="17">
        <v>8000000</v>
      </c>
      <c r="GW71" s="17">
        <v>0</v>
      </c>
      <c r="GX71" s="17">
        <v>8000000</v>
      </c>
      <c r="GY71" s="13"/>
      <c r="GZ71" s="17">
        <v>5100</v>
      </c>
      <c r="HA71" s="17">
        <v>25500000</v>
      </c>
      <c r="HB71" s="17">
        <v>0</v>
      </c>
      <c r="HC71" s="17">
        <v>25500000</v>
      </c>
      <c r="HD71" s="13"/>
      <c r="HE71" s="17">
        <v>0</v>
      </c>
      <c r="HF71" s="17">
        <v>0</v>
      </c>
      <c r="HG71" s="17">
        <v>0</v>
      </c>
      <c r="HH71" s="17">
        <v>0</v>
      </c>
      <c r="HI71" s="13"/>
      <c r="HJ71" s="17">
        <v>2408</v>
      </c>
      <c r="HK71" s="17">
        <v>36120000</v>
      </c>
      <c r="HL71" s="17">
        <v>0</v>
      </c>
      <c r="HM71" s="17">
        <v>36120000</v>
      </c>
      <c r="HN71" s="13"/>
      <c r="HO71" s="17">
        <v>50400</v>
      </c>
      <c r="HP71" s="17">
        <v>14616000</v>
      </c>
      <c r="HQ71" s="17">
        <v>0</v>
      </c>
      <c r="HR71" s="17">
        <v>14616000</v>
      </c>
      <c r="HS71" s="13"/>
      <c r="HT71" s="17">
        <v>0</v>
      </c>
      <c r="HU71" s="17">
        <v>5617000</v>
      </c>
      <c r="HV71" s="17">
        <v>0</v>
      </c>
      <c r="HW71" s="17">
        <v>5617000</v>
      </c>
      <c r="HX71" s="13"/>
      <c r="HY71" s="17">
        <v>0</v>
      </c>
      <c r="HZ71" s="17">
        <v>32900000</v>
      </c>
      <c r="IA71" s="17">
        <v>0</v>
      </c>
      <c r="IB71" s="17">
        <v>32900000</v>
      </c>
      <c r="IC71" s="13"/>
      <c r="ID71" s="17">
        <v>0</v>
      </c>
      <c r="IE71" s="17">
        <v>0</v>
      </c>
      <c r="IF71" s="17">
        <v>0</v>
      </c>
      <c r="IG71" s="17">
        <v>0</v>
      </c>
      <c r="IH71" s="13"/>
      <c r="II71" s="17">
        <v>0</v>
      </c>
      <c r="IJ71" s="17">
        <v>4970000</v>
      </c>
      <c r="IK71" s="17">
        <v>0</v>
      </c>
      <c r="IL71" s="17">
        <v>4970000</v>
      </c>
      <c r="IM71" s="13"/>
      <c r="IN71" s="17">
        <v>11400</v>
      </c>
      <c r="IO71" s="17">
        <v>266000</v>
      </c>
      <c r="IP71" s="17">
        <v>0</v>
      </c>
      <c r="IQ71" s="17">
        <v>266000</v>
      </c>
      <c r="IR71" s="13"/>
      <c r="IS71" s="17">
        <v>2000000</v>
      </c>
      <c r="IT71" s="17">
        <v>16440000</v>
      </c>
      <c r="IU71" s="17">
        <v>0</v>
      </c>
      <c r="IV71" s="17">
        <v>16440000</v>
      </c>
      <c r="IW71" s="13"/>
      <c r="IX71" s="17">
        <v>125000000</v>
      </c>
      <c r="IY71" s="17">
        <v>20000000</v>
      </c>
      <c r="IZ71" s="17">
        <v>0</v>
      </c>
      <c r="JA71" s="17">
        <v>20000000</v>
      </c>
      <c r="JB71" s="13"/>
      <c r="JC71" s="17">
        <v>0</v>
      </c>
      <c r="JD71" s="17">
        <v>8000000</v>
      </c>
      <c r="JE71" s="17">
        <v>0</v>
      </c>
      <c r="JF71" s="17">
        <v>8000000</v>
      </c>
      <c r="JG71" s="13"/>
      <c r="JH71" s="17">
        <v>100000000</v>
      </c>
      <c r="JI71" s="17">
        <v>20000000</v>
      </c>
      <c r="JJ71" s="17">
        <v>0</v>
      </c>
      <c r="JK71" s="17">
        <v>20000000</v>
      </c>
      <c r="JL71" s="13"/>
      <c r="JM71" s="17">
        <v>3866035</v>
      </c>
      <c r="JN71" s="17">
        <v>3325000</v>
      </c>
      <c r="JO71" s="17">
        <v>0</v>
      </c>
      <c r="JP71" s="17">
        <v>3325000</v>
      </c>
      <c r="JQ71" s="13"/>
      <c r="JR71" s="17">
        <v>0</v>
      </c>
      <c r="JS71" s="17">
        <v>500000000</v>
      </c>
      <c r="JT71" s="17">
        <v>0</v>
      </c>
      <c r="JU71" s="17">
        <v>500000000</v>
      </c>
      <c r="JV71" s="13"/>
      <c r="JW71" s="17">
        <v>340212</v>
      </c>
      <c r="JX71" s="17">
        <v>4555000</v>
      </c>
      <c r="JY71" s="17">
        <v>0</v>
      </c>
      <c r="JZ71" s="17">
        <v>4555000</v>
      </c>
      <c r="KA71" s="13"/>
      <c r="KB71" s="17">
        <v>153300</v>
      </c>
      <c r="KC71" s="17">
        <v>30660000.000000004</v>
      </c>
      <c r="KD71" s="17">
        <v>0</v>
      </c>
      <c r="KE71" s="17">
        <v>30660000.000000004</v>
      </c>
      <c r="KF71" s="13"/>
      <c r="KG71" s="17">
        <v>0</v>
      </c>
      <c r="KH71" s="17">
        <v>95491000</v>
      </c>
      <c r="KI71" s="17">
        <v>0</v>
      </c>
      <c r="KJ71" s="17">
        <v>95491000</v>
      </c>
      <c r="KK71" s="13"/>
      <c r="KL71" s="17">
        <v>0</v>
      </c>
      <c r="KM71" s="17">
        <v>40000000</v>
      </c>
      <c r="KN71" s="17">
        <v>0</v>
      </c>
      <c r="KO71" s="17">
        <v>40000000</v>
      </c>
      <c r="KP71" s="13"/>
      <c r="KQ71" s="17">
        <v>0</v>
      </c>
      <c r="KR71" s="17">
        <v>44278000</v>
      </c>
      <c r="KS71" s="17">
        <v>0</v>
      </c>
      <c r="KT71" s="17">
        <v>44278000</v>
      </c>
      <c r="KU71" s="13"/>
      <c r="KV71" s="17">
        <v>0</v>
      </c>
      <c r="KW71" s="17">
        <v>40000000</v>
      </c>
      <c r="KX71" s="17">
        <v>0</v>
      </c>
      <c r="KY71" s="17">
        <v>40000000</v>
      </c>
      <c r="KZ71" s="13"/>
      <c r="LA71" s="17">
        <v>0</v>
      </c>
      <c r="LB71" s="17">
        <v>33737000</v>
      </c>
      <c r="LC71" s="17">
        <v>0</v>
      </c>
      <c r="LD71" s="17">
        <v>33737000</v>
      </c>
      <c r="LE71" s="13"/>
      <c r="LF71" s="17">
        <v>0</v>
      </c>
      <c r="LG71" s="17">
        <v>40000000</v>
      </c>
      <c r="LH71" s="17">
        <v>0</v>
      </c>
      <c r="LI71" s="17">
        <v>40000000</v>
      </c>
      <c r="LJ71" s="13"/>
      <c r="LK71" s="17">
        <v>23539194</v>
      </c>
      <c r="LL71" s="17">
        <v>3531000</v>
      </c>
      <c r="LM71" s="17">
        <v>0</v>
      </c>
      <c r="LN71" s="17">
        <v>3531000</v>
      </c>
      <c r="LO71" s="13"/>
      <c r="LP71" s="17">
        <v>89007</v>
      </c>
      <c r="LQ71" s="17">
        <v>22252000</v>
      </c>
      <c r="LR71" s="17">
        <v>0</v>
      </c>
      <c r="LS71" s="17">
        <v>22252000</v>
      </c>
      <c r="LT71" s="13"/>
      <c r="LU71" s="17">
        <v>47</v>
      </c>
      <c r="LV71" s="17">
        <v>1410000</v>
      </c>
      <c r="LW71" s="17">
        <v>0</v>
      </c>
      <c r="LX71" s="17">
        <v>1410000</v>
      </c>
      <c r="LY71" s="13"/>
      <c r="LZ71" s="17">
        <v>0</v>
      </c>
      <c r="MA71" s="17">
        <v>60000000</v>
      </c>
      <c r="MB71" s="17">
        <v>0</v>
      </c>
      <c r="MC71" s="17">
        <v>60000000</v>
      </c>
      <c r="MD71" s="13"/>
      <c r="ME71" s="17">
        <v>0</v>
      </c>
      <c r="MF71" s="17">
        <v>60000000</v>
      </c>
      <c r="MG71" s="17">
        <v>0</v>
      </c>
      <c r="MH71" s="17">
        <v>60000000</v>
      </c>
      <c r="MI71" s="13"/>
      <c r="MJ71" s="17">
        <v>0</v>
      </c>
      <c r="MK71" s="17">
        <v>78964000</v>
      </c>
      <c r="ML71" s="17">
        <v>0</v>
      </c>
      <c r="MM71" s="17">
        <v>78964000</v>
      </c>
      <c r="MN71" s="13"/>
      <c r="MO71" s="17">
        <v>762</v>
      </c>
      <c r="MP71" s="17">
        <v>32862000</v>
      </c>
      <c r="MQ71" s="17">
        <v>0</v>
      </c>
      <c r="MR71" s="17">
        <v>32862000</v>
      </c>
      <c r="MS71" s="13"/>
      <c r="MT71" s="17">
        <v>0</v>
      </c>
      <c r="MU71" s="17">
        <v>0</v>
      </c>
      <c r="MV71" s="17">
        <v>0</v>
      </c>
      <c r="MW71" s="17">
        <v>0</v>
      </c>
      <c r="MX71" s="13"/>
      <c r="MY71" s="17">
        <v>1000</v>
      </c>
      <c r="MZ71" s="17">
        <v>19110000</v>
      </c>
      <c r="NA71" s="17">
        <v>0</v>
      </c>
      <c r="NB71" s="17">
        <v>19110000</v>
      </c>
      <c r="NC71" s="13"/>
      <c r="ND71" s="17">
        <v>1</v>
      </c>
      <c r="NE71" s="17">
        <v>1600000</v>
      </c>
      <c r="NF71" s="17">
        <v>0</v>
      </c>
      <c r="NG71" s="17">
        <v>1600000</v>
      </c>
      <c r="NH71" s="13"/>
      <c r="NI71" s="17">
        <v>117282</v>
      </c>
      <c r="NJ71" s="17">
        <v>8444000</v>
      </c>
      <c r="NK71" s="17">
        <v>0</v>
      </c>
      <c r="NL71" s="17">
        <v>8444000</v>
      </c>
      <c r="NM71" s="13"/>
      <c r="NN71" s="17">
        <v>542</v>
      </c>
      <c r="NO71" s="17">
        <v>5420000</v>
      </c>
      <c r="NP71" s="17">
        <v>0</v>
      </c>
      <c r="NQ71" s="17">
        <v>5420000</v>
      </c>
      <c r="NR71" s="13"/>
      <c r="NS71" s="17">
        <v>900000</v>
      </c>
      <c r="NT71" s="17">
        <v>1800000</v>
      </c>
      <c r="NU71" s="17">
        <v>0</v>
      </c>
      <c r="NV71" s="17">
        <v>1800000</v>
      </c>
      <c r="NW71" s="13"/>
      <c r="NX71" s="17">
        <v>1</v>
      </c>
      <c r="NY71" s="17">
        <v>200000</v>
      </c>
      <c r="NZ71" s="17">
        <v>0</v>
      </c>
      <c r="OA71" s="17">
        <v>200000</v>
      </c>
      <c r="OB71" s="13"/>
      <c r="OC71" s="17">
        <v>1</v>
      </c>
      <c r="OD71" s="17">
        <v>75000</v>
      </c>
      <c r="OE71" s="17">
        <v>0</v>
      </c>
      <c r="OF71" s="17">
        <v>75000</v>
      </c>
      <c r="OG71" s="13"/>
      <c r="OH71" s="17">
        <v>1</v>
      </c>
      <c r="OI71" s="17">
        <v>75000</v>
      </c>
      <c r="OJ71" s="17">
        <v>0</v>
      </c>
      <c r="OK71" s="17">
        <v>75000</v>
      </c>
      <c r="OL71" s="13"/>
      <c r="OM71" s="17">
        <v>1</v>
      </c>
      <c r="ON71" s="17">
        <v>8000</v>
      </c>
      <c r="OO71" s="17">
        <v>0</v>
      </c>
      <c r="OP71" s="17">
        <v>8000</v>
      </c>
      <c r="OQ71" s="13"/>
      <c r="OR71" s="17">
        <v>1</v>
      </c>
      <c r="OS71" s="17">
        <v>8000</v>
      </c>
      <c r="OT71" s="17">
        <v>0</v>
      </c>
      <c r="OU71" s="17">
        <v>8000</v>
      </c>
      <c r="OV71" s="13"/>
      <c r="OW71" s="17">
        <v>0</v>
      </c>
      <c r="OX71" s="17">
        <v>0</v>
      </c>
      <c r="OY71" s="17">
        <v>0</v>
      </c>
      <c r="OZ71" s="17">
        <v>0</v>
      </c>
      <c r="PA71" s="13"/>
      <c r="PB71" s="17">
        <v>1</v>
      </c>
      <c r="PC71" s="17">
        <v>1000000</v>
      </c>
      <c r="PD71" s="17">
        <v>0</v>
      </c>
      <c r="PE71" s="17">
        <v>1000000</v>
      </c>
      <c r="PF71" s="13"/>
      <c r="PG71" s="17">
        <v>0</v>
      </c>
      <c r="PH71" s="17">
        <v>1275000</v>
      </c>
      <c r="PI71" s="17">
        <v>0</v>
      </c>
      <c r="PJ71" s="17">
        <v>1275000</v>
      </c>
      <c r="PK71" s="13"/>
      <c r="PL71" s="17">
        <v>0</v>
      </c>
      <c r="PM71" s="17">
        <v>3000000</v>
      </c>
      <c r="PN71" s="17">
        <v>0</v>
      </c>
      <c r="PO71" s="17">
        <v>3000000</v>
      </c>
      <c r="PP71" s="13"/>
      <c r="PQ71" s="17">
        <v>0</v>
      </c>
      <c r="PR71" s="17">
        <v>19000</v>
      </c>
      <c r="PS71" s="17">
        <v>0</v>
      </c>
      <c r="PT71" s="17">
        <v>19000</v>
      </c>
      <c r="PU71" s="13"/>
      <c r="PV71" s="17">
        <v>1</v>
      </c>
      <c r="PW71" s="17">
        <v>7620000</v>
      </c>
      <c r="PX71" s="17">
        <v>0</v>
      </c>
      <c r="PY71" s="17">
        <v>7620000</v>
      </c>
      <c r="PZ71" s="13"/>
      <c r="QA71" s="17">
        <v>0</v>
      </c>
      <c r="QB71" s="17">
        <v>2342000</v>
      </c>
      <c r="QC71" s="17">
        <v>0</v>
      </c>
      <c r="QD71" s="17">
        <v>2342000</v>
      </c>
      <c r="QE71" s="13"/>
      <c r="QF71" s="17">
        <v>0</v>
      </c>
      <c r="QG71" s="17">
        <v>270000</v>
      </c>
      <c r="QH71" s="17">
        <v>0</v>
      </c>
      <c r="QI71" s="17">
        <v>270000</v>
      </c>
      <c r="QJ71" s="13"/>
      <c r="QK71" s="17">
        <v>0</v>
      </c>
      <c r="QL71" s="17">
        <v>892000</v>
      </c>
      <c r="QM71" s="17">
        <v>0</v>
      </c>
      <c r="QN71" s="17">
        <v>892000</v>
      </c>
      <c r="QO71" s="13"/>
      <c r="QP71" s="17">
        <v>0</v>
      </c>
      <c r="QQ71" s="17">
        <v>45080000</v>
      </c>
      <c r="QR71" s="17">
        <v>0</v>
      </c>
      <c r="QS71" s="17">
        <v>45080000</v>
      </c>
      <c r="QT71" s="13"/>
      <c r="QU71" s="17">
        <v>0</v>
      </c>
      <c r="QV71" s="17">
        <v>2185000</v>
      </c>
      <c r="QW71" s="17">
        <v>0</v>
      </c>
      <c r="QX71" s="17">
        <v>2185000</v>
      </c>
      <c r="QY71" s="13"/>
      <c r="QZ71" s="17">
        <v>300000</v>
      </c>
      <c r="RA71" s="17">
        <v>1500000</v>
      </c>
      <c r="RB71" s="17">
        <v>0</v>
      </c>
      <c r="RC71" s="17">
        <v>1500000</v>
      </c>
      <c r="RD71" s="13"/>
      <c r="RE71" s="17">
        <v>868</v>
      </c>
      <c r="RF71" s="17">
        <v>25270000</v>
      </c>
      <c r="RG71" s="17">
        <v>0</v>
      </c>
      <c r="RH71" s="17">
        <v>25270000</v>
      </c>
      <c r="RI71" s="13"/>
      <c r="RJ71" s="17">
        <v>0</v>
      </c>
      <c r="RK71" s="17">
        <v>2200000</v>
      </c>
      <c r="RL71" s="17">
        <v>0</v>
      </c>
      <c r="RM71" s="17">
        <v>2200000</v>
      </c>
      <c r="RN71" s="13"/>
      <c r="RO71" s="17">
        <v>0</v>
      </c>
      <c r="RP71" s="17">
        <v>440000.00000000006</v>
      </c>
      <c r="RQ71" s="17">
        <v>0</v>
      </c>
      <c r="RR71" s="17">
        <v>440000.00000000006</v>
      </c>
      <c r="RS71" s="13"/>
      <c r="RT71" s="17">
        <v>0</v>
      </c>
      <c r="RU71" s="17">
        <v>23500000</v>
      </c>
      <c r="RV71" s="17">
        <v>0</v>
      </c>
      <c r="RW71" s="17">
        <v>23500000</v>
      </c>
      <c r="RX71" s="13"/>
      <c r="RY71" s="17">
        <v>0</v>
      </c>
      <c r="RZ71" s="17">
        <v>15500000</v>
      </c>
      <c r="SA71" s="17">
        <v>0</v>
      </c>
      <c r="SB71" s="17">
        <v>15500000</v>
      </c>
      <c r="SC71" s="13"/>
      <c r="SD71" s="17">
        <v>38</v>
      </c>
      <c r="SE71" s="17">
        <v>3800000</v>
      </c>
      <c r="SF71" s="17">
        <v>0</v>
      </c>
      <c r="SG71" s="17">
        <v>3800000</v>
      </c>
      <c r="SH71" s="13"/>
      <c r="SI71" s="17">
        <v>38</v>
      </c>
      <c r="SJ71" s="17">
        <v>950000</v>
      </c>
      <c r="SK71" s="17">
        <v>0</v>
      </c>
      <c r="SL71" s="17">
        <v>950000</v>
      </c>
      <c r="SM71" s="13"/>
      <c r="SN71" s="17">
        <v>38</v>
      </c>
      <c r="SO71" s="17">
        <v>23400000</v>
      </c>
      <c r="SP71" s="17">
        <v>0</v>
      </c>
      <c r="SQ71" s="17">
        <v>23400000</v>
      </c>
      <c r="SR71" s="13"/>
      <c r="SS71" s="17">
        <v>38</v>
      </c>
      <c r="ST71" s="17">
        <v>3800000</v>
      </c>
      <c r="SU71" s="17">
        <v>0</v>
      </c>
      <c r="SV71" s="17">
        <v>3800000</v>
      </c>
      <c r="SW71" s="13"/>
      <c r="SX71" s="17">
        <v>267</v>
      </c>
      <c r="SY71" s="17">
        <v>6675000</v>
      </c>
      <c r="SZ71" s="17">
        <v>0</v>
      </c>
      <c r="TA71" s="17">
        <v>6675000</v>
      </c>
      <c r="TB71" s="13"/>
      <c r="TC71" s="17">
        <v>267</v>
      </c>
      <c r="TD71" s="17">
        <v>3204000</v>
      </c>
      <c r="TE71" s="17">
        <v>0</v>
      </c>
      <c r="TF71" s="17">
        <v>3204000</v>
      </c>
      <c r="TG71" s="13"/>
      <c r="TH71" s="17">
        <v>6328</v>
      </c>
      <c r="TI71" s="17">
        <v>6328000</v>
      </c>
      <c r="TJ71" s="17">
        <v>0</v>
      </c>
      <c r="TK71" s="17">
        <v>6328000</v>
      </c>
      <c r="TL71" s="13"/>
      <c r="TM71" s="17">
        <v>118086367.82654881</v>
      </c>
      <c r="TN71" s="17">
        <v>1300000000</v>
      </c>
      <c r="TO71" s="17">
        <v>0</v>
      </c>
      <c r="TP71" s="17">
        <v>1300000000</v>
      </c>
      <c r="TQ71" s="13"/>
      <c r="TR71" s="17">
        <v>1</v>
      </c>
      <c r="TS71" s="17">
        <v>71231000</v>
      </c>
      <c r="TT71" s="17">
        <v>0</v>
      </c>
      <c r="TU71" s="17">
        <v>71231000</v>
      </c>
      <c r="TV71" s="13"/>
      <c r="TW71" s="17">
        <v>1</v>
      </c>
      <c r="TX71" s="17">
        <v>97854000</v>
      </c>
      <c r="TY71" s="17">
        <v>0</v>
      </c>
      <c r="TZ71" s="17">
        <v>97854000</v>
      </c>
      <c r="UA71" s="13"/>
      <c r="UB71" s="17">
        <v>47</v>
      </c>
      <c r="UC71" s="17">
        <v>6300000</v>
      </c>
      <c r="UD71" s="17">
        <v>0</v>
      </c>
      <c r="UE71" s="17">
        <v>6300000</v>
      </c>
      <c r="UF71" s="13"/>
      <c r="UG71" s="17">
        <v>0</v>
      </c>
      <c r="UH71" s="17">
        <v>0</v>
      </c>
      <c r="UI71" s="17">
        <v>0</v>
      </c>
      <c r="UJ71" s="17">
        <v>0</v>
      </c>
      <c r="UK71" s="13"/>
      <c r="UL71" s="17">
        <v>0</v>
      </c>
      <c r="UM71" s="17">
        <v>36982000</v>
      </c>
      <c r="UN71" s="17">
        <v>0</v>
      </c>
      <c r="UO71" s="17">
        <v>36982000</v>
      </c>
      <c r="UP71" s="13"/>
      <c r="UQ71" s="17">
        <v>0</v>
      </c>
      <c r="UR71" s="17">
        <v>360000000</v>
      </c>
      <c r="US71" s="17">
        <v>0</v>
      </c>
      <c r="UT71" s="17">
        <v>360000000</v>
      </c>
      <c r="UU71" s="13"/>
      <c r="UV71" s="17">
        <v>0</v>
      </c>
      <c r="UW71" s="17">
        <v>266741000</v>
      </c>
      <c r="UX71" s="17">
        <v>0</v>
      </c>
      <c r="UY71" s="17">
        <v>266741000</v>
      </c>
      <c r="UZ71" s="13"/>
      <c r="VA71" s="17">
        <v>100</v>
      </c>
      <c r="VB71" s="17">
        <v>6500000</v>
      </c>
      <c r="VC71" s="17">
        <v>0</v>
      </c>
      <c r="VD71" s="17">
        <v>6500000</v>
      </c>
      <c r="VE71" s="13"/>
      <c r="VF71" s="17">
        <v>0</v>
      </c>
      <c r="VG71" s="17">
        <v>7109999.9999999991</v>
      </c>
      <c r="VH71" s="17">
        <v>0</v>
      </c>
      <c r="VI71" s="17">
        <v>7109999.9999999991</v>
      </c>
      <c r="VJ71" s="13"/>
      <c r="VK71" s="17">
        <v>0</v>
      </c>
      <c r="VL71" s="17">
        <v>4447714000</v>
      </c>
      <c r="VM71" s="17">
        <v>0</v>
      </c>
      <c r="VN71" s="17">
        <v>4447714000</v>
      </c>
      <c r="VO71" s="13"/>
    </row>
    <row r="72" spans="1:587">
      <c r="A72" s="142">
        <v>1</v>
      </c>
      <c r="B72" s="135" t="s">
        <v>1888</v>
      </c>
      <c r="K72" s="18"/>
      <c r="P72" s="18"/>
      <c r="U72" s="18"/>
      <c r="Z72" s="18"/>
      <c r="AE72" s="18"/>
      <c r="AJ72" s="18"/>
      <c r="AO72" s="18"/>
      <c r="AT72" s="18"/>
      <c r="AY72" s="18"/>
      <c r="BD72" s="18"/>
      <c r="BI72" s="18"/>
      <c r="BN72" s="18"/>
      <c r="BS72" s="18"/>
      <c r="BX72" s="18"/>
      <c r="CC72" s="18"/>
      <c r="CH72" s="18"/>
      <c r="CM72" s="18"/>
      <c r="CR72" s="18"/>
      <c r="CW72" s="18"/>
      <c r="DB72" s="18"/>
      <c r="DL72" s="18"/>
      <c r="DQ72" s="18"/>
      <c r="EA72" s="18"/>
      <c r="EF72" s="18"/>
      <c r="EK72" s="18"/>
      <c r="EP72" s="18"/>
      <c r="EU72" s="18"/>
      <c r="EZ72" s="18"/>
      <c r="FE72" s="18"/>
      <c r="FJ72" s="18"/>
      <c r="FO72" s="18"/>
      <c r="FT72" s="18"/>
      <c r="FY72" s="18"/>
      <c r="GD72" s="18"/>
      <c r="GI72" s="18"/>
      <c r="GN72" s="18"/>
      <c r="GS72" s="18"/>
      <c r="GX72" s="18"/>
      <c r="HC72" s="18"/>
      <c r="HM72" s="18"/>
      <c r="HR72" s="18"/>
      <c r="HW72" s="18"/>
      <c r="IB72" s="18"/>
      <c r="IL72" s="18"/>
      <c r="IQ72" s="18"/>
      <c r="IV72" s="18"/>
      <c r="JA72" s="18"/>
      <c r="JF72" s="18"/>
      <c r="JK72" s="18"/>
      <c r="JP72" s="18"/>
      <c r="JR72" s="1">
        <v>2387</v>
      </c>
      <c r="JS72" s="1">
        <f>JR72*21</f>
        <v>50127</v>
      </c>
      <c r="JT72" s="1">
        <v>0</v>
      </c>
      <c r="JU72" s="18">
        <f>JS72+JT72</f>
        <v>50127</v>
      </c>
      <c r="JZ72" s="18"/>
      <c r="KE72" s="18"/>
      <c r="KJ72" s="18"/>
      <c r="KO72" s="18"/>
      <c r="KT72" s="18"/>
      <c r="KY72" s="18"/>
      <c r="LD72" s="18"/>
      <c r="LI72" s="18"/>
      <c r="LN72" s="18"/>
      <c r="LS72" s="18"/>
      <c r="LX72" s="18"/>
      <c r="MC72" s="18"/>
      <c r="MH72" s="18"/>
      <c r="MM72" s="18"/>
      <c r="MR72" s="18"/>
      <c r="NB72" s="18"/>
      <c r="NG72" s="18"/>
      <c r="NL72" s="18"/>
      <c r="NQ72" s="18"/>
      <c r="NV72" s="18"/>
      <c r="OA72" s="18"/>
      <c r="OF72" s="18"/>
      <c r="OK72" s="18"/>
      <c r="OP72" s="18"/>
      <c r="OU72" s="18"/>
      <c r="PE72" s="18"/>
      <c r="PJ72" s="18"/>
      <c r="PO72" s="18"/>
      <c r="PT72" s="18"/>
      <c r="PY72" s="18"/>
      <c r="QD72" s="18"/>
      <c r="QI72" s="18"/>
      <c r="QN72" s="18"/>
      <c r="QS72" s="18"/>
      <c r="QX72" s="18"/>
      <c r="RC72" s="18"/>
      <c r="RH72" s="18"/>
      <c r="RM72" s="18"/>
      <c r="RR72" s="18"/>
      <c r="RW72" s="18"/>
      <c r="SB72" s="18"/>
      <c r="SG72" s="18"/>
      <c r="SL72" s="18"/>
      <c r="SQ72" s="18"/>
      <c r="SV72" s="18"/>
      <c r="TA72" s="18"/>
      <c r="TF72" s="18"/>
      <c r="TK72" s="18"/>
      <c r="TP72" s="18"/>
      <c r="TU72" s="18"/>
      <c r="TZ72" s="18"/>
      <c r="UE72" s="18"/>
      <c r="UO72" s="18"/>
      <c r="UT72" s="18"/>
      <c r="UW72" s="1">
        <v>50000</v>
      </c>
      <c r="UX72" s="1">
        <v>0</v>
      </c>
      <c r="UY72" s="18">
        <f>UW72+UX72</f>
        <v>50000</v>
      </c>
      <c r="VD72" s="18"/>
      <c r="VI72" s="18"/>
      <c r="VK72" s="12">
        <f t="shared" ref="VK72:VK102" si="1">C72+R72+AG72+AL72+AQ72+AV72+BF72+BK72+BP72+BU72+DN72+DX72+EM72+ER72+EW72+FB72+FG72+FL72+GF72+GK72+GP72+GU72+GZ72+HJ72+HO72+HT72+II72+IN72+JR72+KB72+LP72+MO72+MY72+NI72+NN72+PG72+QU72+QZ72+RE72+RJ72+RO72+RT72+RY72+SD72+SI72+SN72+SS72+SX72+TC72+TH72+TM72+UB72+UQ72+UV72</f>
        <v>2387</v>
      </c>
      <c r="VL72" s="12">
        <f t="shared" ref="VL72:VL102" si="2">D72+S72+AH72+AM72+AR72+AW72+BG72+BL72+BQ72+BV72+DO72+DY72+EN72+ES72+EX72+FC72+FH72+FM72+GG72+GL72+GQ72+GV72+HA72+HK72+HP72+HU72+IJ72+IO72+JS72+KC72+LQ72+MP72+MZ72+NJ72+NO72+PH72+QV72+RA72+RF72+RK72+RP72+RU72+RZ72+SE72+SJ72+SO72+ST72+SY72+TD72+TI72+TN72+UC72+UR72+UW72</f>
        <v>100127</v>
      </c>
      <c r="VM72" s="12">
        <f t="shared" ref="VM72:VM102" si="3">E72+T72+AI72+AN72+AS72+AX72+BH72+BM72+BR72+BW72+DP72+DZ72+EO72+ET72+EY72+FD72+FI72+FN72+GH72+GM72+GR72+GW72+HB72+HL72+HQ72+HV72+IK72+IP72+JT72+KD72+LR72+MQ72+NA72+NK72+NP72+PI72+QW72+RB72+RG72+RL72+RQ72+RV72+SA72+SF72+SK72+SP72+SU72+SZ72+TE72+TJ72+TO72+UD72+US72+UX72</f>
        <v>0</v>
      </c>
      <c r="VN72" s="12">
        <f t="shared" ref="VN72:VN102" si="4">F72+U72+AJ72+AO72+AT72+AY72+BI72+BN72+BS72+BX72+DQ72+EA72+EP72+EU72+EZ72+FE72+FJ72+FO72+GI72+GN72+GS72+GX72+HC72+HM72+HR72+HW72+IL72+IQ72+JU72+KE72+LS72+MR72+NB72+NL72+NQ72+PJ72+QX72+RC72+RH72+RM72+RR72+RW72+SB72+SG72+SL72+SQ72+SV72+TA72+TF72+TK72+TP72+UE72+UT72+UY72</f>
        <v>100127</v>
      </c>
    </row>
    <row r="73" spans="1:587">
      <c r="A73" s="142">
        <v>2</v>
      </c>
      <c r="B73" s="135" t="s">
        <v>1889</v>
      </c>
      <c r="JR73" s="1">
        <v>3413</v>
      </c>
      <c r="JS73" s="1">
        <f t="shared" ref="JS73:JS102" si="5">JR73*21</f>
        <v>71673</v>
      </c>
      <c r="JT73" s="1">
        <v>0</v>
      </c>
      <c r="JU73" s="18">
        <f t="shared" ref="JU73:JU102" si="6">JS73+JT73</f>
        <v>71673</v>
      </c>
      <c r="MK73" s="19"/>
      <c r="ML73" s="19"/>
      <c r="MM73" s="19"/>
      <c r="UW73" s="1">
        <v>50000</v>
      </c>
      <c r="UX73" s="1">
        <v>0</v>
      </c>
      <c r="UY73" s="18">
        <f t="shared" ref="UY73:UY102" si="7">UW73+UX73</f>
        <v>50000</v>
      </c>
      <c r="VK73" s="12">
        <f t="shared" si="1"/>
        <v>3413</v>
      </c>
      <c r="VL73" s="12">
        <f t="shared" si="2"/>
        <v>121673</v>
      </c>
      <c r="VM73" s="12">
        <f t="shared" si="3"/>
        <v>0</v>
      </c>
      <c r="VN73" s="12">
        <f t="shared" si="4"/>
        <v>121673</v>
      </c>
    </row>
    <row r="74" spans="1:587">
      <c r="A74" s="142">
        <v>3</v>
      </c>
      <c r="B74" s="135" t="s">
        <v>1890</v>
      </c>
      <c r="D74" s="19"/>
      <c r="E74" s="19"/>
      <c r="F74" s="19"/>
      <c r="JR74" s="1">
        <v>0</v>
      </c>
      <c r="JS74" s="1">
        <f t="shared" si="5"/>
        <v>0</v>
      </c>
      <c r="JT74" s="1">
        <v>0</v>
      </c>
      <c r="JU74" s="18">
        <f t="shared" si="6"/>
        <v>0</v>
      </c>
      <c r="MK74" s="19"/>
      <c r="ML74" s="19"/>
      <c r="MM74" s="19"/>
      <c r="UX74" s="1">
        <v>0</v>
      </c>
      <c r="UY74" s="18">
        <f t="shared" si="7"/>
        <v>0</v>
      </c>
      <c r="VK74" s="12">
        <f t="shared" si="1"/>
        <v>0</v>
      </c>
      <c r="VL74" s="12">
        <f t="shared" si="2"/>
        <v>0</v>
      </c>
      <c r="VM74" s="12">
        <f t="shared" si="3"/>
        <v>0</v>
      </c>
      <c r="VN74" s="12">
        <f t="shared" si="4"/>
        <v>0</v>
      </c>
    </row>
    <row r="75" spans="1:587">
      <c r="A75" s="142">
        <v>4</v>
      </c>
      <c r="B75" s="135" t="s">
        <v>1891</v>
      </c>
      <c r="JR75" s="1">
        <v>4789</v>
      </c>
      <c r="JS75" s="1">
        <f t="shared" si="5"/>
        <v>100569</v>
      </c>
      <c r="JT75" s="1">
        <v>0</v>
      </c>
      <c r="JU75" s="18">
        <f t="shared" si="6"/>
        <v>100569</v>
      </c>
      <c r="MK75" s="19"/>
      <c r="ML75" s="19"/>
      <c r="MM75" s="19"/>
      <c r="UW75" s="1">
        <v>50000</v>
      </c>
      <c r="UX75" s="1">
        <v>0</v>
      </c>
      <c r="UY75" s="18">
        <f t="shared" si="7"/>
        <v>50000</v>
      </c>
      <c r="VK75" s="12">
        <f t="shared" si="1"/>
        <v>4789</v>
      </c>
      <c r="VL75" s="12">
        <f t="shared" si="2"/>
        <v>150569</v>
      </c>
      <c r="VM75" s="12">
        <f t="shared" si="3"/>
        <v>0</v>
      </c>
      <c r="VN75" s="12">
        <f t="shared" si="4"/>
        <v>150569</v>
      </c>
    </row>
    <row r="76" spans="1:587">
      <c r="A76" s="142">
        <v>5</v>
      </c>
      <c r="B76" s="135" t="s">
        <v>1892</v>
      </c>
      <c r="JR76" s="1">
        <v>3257</v>
      </c>
      <c r="JS76" s="1">
        <f t="shared" si="5"/>
        <v>68397</v>
      </c>
      <c r="JT76" s="1">
        <v>0</v>
      </c>
      <c r="JU76" s="18">
        <f t="shared" si="6"/>
        <v>68397</v>
      </c>
      <c r="UW76" s="1">
        <v>0</v>
      </c>
      <c r="UX76" s="1">
        <v>0</v>
      </c>
      <c r="UY76" s="18">
        <f t="shared" si="7"/>
        <v>0</v>
      </c>
      <c r="VK76" s="12">
        <f t="shared" si="1"/>
        <v>3257</v>
      </c>
      <c r="VL76" s="12">
        <f t="shared" si="2"/>
        <v>68397</v>
      </c>
      <c r="VM76" s="12">
        <f t="shared" si="3"/>
        <v>0</v>
      </c>
      <c r="VN76" s="12">
        <f t="shared" si="4"/>
        <v>68397</v>
      </c>
    </row>
    <row r="77" spans="1:587">
      <c r="A77" s="142">
        <v>6</v>
      </c>
      <c r="B77" s="135" t="s">
        <v>1893</v>
      </c>
      <c r="JR77" s="1">
        <v>4061</v>
      </c>
      <c r="JS77" s="1">
        <f t="shared" si="5"/>
        <v>85281</v>
      </c>
      <c r="JT77" s="1">
        <v>0</v>
      </c>
      <c r="JU77" s="18">
        <f t="shared" si="6"/>
        <v>85281</v>
      </c>
      <c r="UW77" s="1">
        <v>0</v>
      </c>
      <c r="UX77" s="1">
        <v>0</v>
      </c>
      <c r="UY77" s="18">
        <f t="shared" si="7"/>
        <v>0</v>
      </c>
      <c r="VK77" s="12">
        <f t="shared" si="1"/>
        <v>4061</v>
      </c>
      <c r="VL77" s="12">
        <f t="shared" si="2"/>
        <v>85281</v>
      </c>
      <c r="VM77" s="12">
        <f t="shared" si="3"/>
        <v>0</v>
      </c>
      <c r="VN77" s="12">
        <f t="shared" si="4"/>
        <v>85281</v>
      </c>
    </row>
    <row r="78" spans="1:587">
      <c r="A78" s="142">
        <v>7</v>
      </c>
      <c r="B78" s="135" t="s">
        <v>1894</v>
      </c>
      <c r="JR78" s="1">
        <v>4734</v>
      </c>
      <c r="JS78" s="1">
        <f t="shared" si="5"/>
        <v>99414</v>
      </c>
      <c r="JT78" s="1">
        <v>0</v>
      </c>
      <c r="JU78" s="18">
        <f t="shared" si="6"/>
        <v>99414</v>
      </c>
      <c r="UW78" s="1">
        <v>100000</v>
      </c>
      <c r="UX78" s="1">
        <v>0</v>
      </c>
      <c r="UY78" s="18">
        <f t="shared" si="7"/>
        <v>100000</v>
      </c>
      <c r="VK78" s="12">
        <f t="shared" si="1"/>
        <v>4734</v>
      </c>
      <c r="VL78" s="12">
        <f t="shared" si="2"/>
        <v>199414</v>
      </c>
      <c r="VM78" s="12">
        <f t="shared" si="3"/>
        <v>0</v>
      </c>
      <c r="VN78" s="12">
        <f t="shared" si="4"/>
        <v>199414</v>
      </c>
    </row>
    <row r="79" spans="1:587">
      <c r="A79" s="142">
        <v>8</v>
      </c>
      <c r="B79" s="135" t="s">
        <v>1895</v>
      </c>
      <c r="JR79" s="1">
        <v>1998</v>
      </c>
      <c r="JS79" s="1">
        <f t="shared" si="5"/>
        <v>41958</v>
      </c>
      <c r="JT79" s="1">
        <v>0</v>
      </c>
      <c r="JU79" s="18">
        <f t="shared" si="6"/>
        <v>41958</v>
      </c>
      <c r="UW79" s="1">
        <v>50000</v>
      </c>
      <c r="UX79" s="1">
        <v>0</v>
      </c>
      <c r="UY79" s="18">
        <f t="shared" si="7"/>
        <v>50000</v>
      </c>
      <c r="VK79" s="12">
        <f t="shared" si="1"/>
        <v>1998</v>
      </c>
      <c r="VL79" s="12">
        <f t="shared" si="2"/>
        <v>91958</v>
      </c>
      <c r="VM79" s="12">
        <f t="shared" si="3"/>
        <v>0</v>
      </c>
      <c r="VN79" s="12">
        <f t="shared" si="4"/>
        <v>91958</v>
      </c>
    </row>
    <row r="80" spans="1:587">
      <c r="A80" s="142">
        <v>9</v>
      </c>
      <c r="B80" s="135" t="s">
        <v>1896</v>
      </c>
      <c r="JR80" s="1">
        <v>3494</v>
      </c>
      <c r="JS80" s="1">
        <f t="shared" si="5"/>
        <v>73374</v>
      </c>
      <c r="JT80" s="1">
        <v>0</v>
      </c>
      <c r="JU80" s="18">
        <f t="shared" si="6"/>
        <v>73374</v>
      </c>
      <c r="UW80" s="1">
        <v>50000</v>
      </c>
      <c r="UX80" s="1">
        <v>0</v>
      </c>
      <c r="UY80" s="18">
        <f t="shared" si="7"/>
        <v>50000</v>
      </c>
      <c r="VK80" s="12">
        <f t="shared" si="1"/>
        <v>3494</v>
      </c>
      <c r="VL80" s="12">
        <f t="shared" si="2"/>
        <v>123374</v>
      </c>
      <c r="VM80" s="12">
        <f t="shared" si="3"/>
        <v>0</v>
      </c>
      <c r="VN80" s="12">
        <f t="shared" si="4"/>
        <v>123374</v>
      </c>
    </row>
    <row r="81" spans="1:586">
      <c r="A81" s="142">
        <v>10</v>
      </c>
      <c r="B81" s="135" t="s">
        <v>1897</v>
      </c>
      <c r="JR81" s="1">
        <v>1015</v>
      </c>
      <c r="JS81" s="1">
        <f t="shared" si="5"/>
        <v>21315</v>
      </c>
      <c r="JT81" s="1">
        <v>0</v>
      </c>
      <c r="JU81" s="18">
        <f t="shared" si="6"/>
        <v>21315</v>
      </c>
      <c r="UW81" s="1">
        <v>50000</v>
      </c>
      <c r="UX81" s="1">
        <v>0</v>
      </c>
      <c r="UY81" s="18">
        <f t="shared" si="7"/>
        <v>50000</v>
      </c>
      <c r="VK81" s="12">
        <f t="shared" si="1"/>
        <v>1015</v>
      </c>
      <c r="VL81" s="12">
        <f t="shared" si="2"/>
        <v>71315</v>
      </c>
      <c r="VM81" s="12">
        <f t="shared" si="3"/>
        <v>0</v>
      </c>
      <c r="VN81" s="12">
        <f t="shared" si="4"/>
        <v>71315</v>
      </c>
    </row>
    <row r="82" spans="1:586">
      <c r="A82" s="142">
        <v>11</v>
      </c>
      <c r="B82" s="135" t="s">
        <v>1898</v>
      </c>
      <c r="JR82" s="1">
        <v>1693</v>
      </c>
      <c r="JS82" s="1">
        <f t="shared" si="5"/>
        <v>35553</v>
      </c>
      <c r="JT82" s="1">
        <v>0</v>
      </c>
      <c r="JU82" s="18">
        <f t="shared" si="6"/>
        <v>35553</v>
      </c>
      <c r="UW82" s="1">
        <v>50000</v>
      </c>
      <c r="UX82" s="1">
        <v>0</v>
      </c>
      <c r="UY82" s="18">
        <f t="shared" si="7"/>
        <v>50000</v>
      </c>
      <c r="VK82" s="12">
        <f t="shared" si="1"/>
        <v>1693</v>
      </c>
      <c r="VL82" s="12">
        <f t="shared" si="2"/>
        <v>85553</v>
      </c>
      <c r="VM82" s="12">
        <f t="shared" si="3"/>
        <v>0</v>
      </c>
      <c r="VN82" s="12">
        <f t="shared" si="4"/>
        <v>85553</v>
      </c>
    </row>
    <row r="83" spans="1:586">
      <c r="A83" s="142">
        <v>12</v>
      </c>
      <c r="B83" s="135" t="s">
        <v>1899</v>
      </c>
      <c r="JR83" s="1">
        <v>2813</v>
      </c>
      <c r="JS83" s="1">
        <f t="shared" si="5"/>
        <v>59073</v>
      </c>
      <c r="JT83" s="1">
        <v>0</v>
      </c>
      <c r="JU83" s="18">
        <f t="shared" si="6"/>
        <v>59073</v>
      </c>
      <c r="UW83" s="1">
        <v>0</v>
      </c>
      <c r="UX83" s="1">
        <v>0</v>
      </c>
      <c r="UY83" s="18">
        <f t="shared" si="7"/>
        <v>0</v>
      </c>
      <c r="VK83" s="12">
        <f t="shared" si="1"/>
        <v>2813</v>
      </c>
      <c r="VL83" s="12">
        <f t="shared" si="2"/>
        <v>59073</v>
      </c>
      <c r="VM83" s="12">
        <f t="shared" si="3"/>
        <v>0</v>
      </c>
      <c r="VN83" s="12">
        <f t="shared" si="4"/>
        <v>59073</v>
      </c>
    </row>
    <row r="84" spans="1:586">
      <c r="A84" s="142">
        <v>13</v>
      </c>
      <c r="B84" s="135" t="s">
        <v>1900</v>
      </c>
      <c r="JR84" s="1">
        <v>3721</v>
      </c>
      <c r="JS84" s="1">
        <f t="shared" si="5"/>
        <v>78141</v>
      </c>
      <c r="JT84" s="1">
        <v>0</v>
      </c>
      <c r="JU84" s="18">
        <f t="shared" si="6"/>
        <v>78141</v>
      </c>
      <c r="UW84" s="1">
        <v>50000</v>
      </c>
      <c r="UX84" s="1">
        <v>0</v>
      </c>
      <c r="UY84" s="18">
        <f t="shared" si="7"/>
        <v>50000</v>
      </c>
      <c r="VK84" s="12">
        <f t="shared" si="1"/>
        <v>3721</v>
      </c>
      <c r="VL84" s="12">
        <f t="shared" si="2"/>
        <v>128141</v>
      </c>
      <c r="VM84" s="12">
        <f t="shared" si="3"/>
        <v>0</v>
      </c>
      <c r="VN84" s="12">
        <f t="shared" si="4"/>
        <v>128141</v>
      </c>
    </row>
    <row r="85" spans="1:586">
      <c r="A85" s="142">
        <v>14</v>
      </c>
      <c r="B85" s="135" t="s">
        <v>1901</v>
      </c>
      <c r="JR85" s="1">
        <v>0</v>
      </c>
      <c r="JS85" s="1">
        <f t="shared" si="5"/>
        <v>0</v>
      </c>
      <c r="JT85" s="1">
        <v>0</v>
      </c>
      <c r="JU85" s="18">
        <f t="shared" si="6"/>
        <v>0</v>
      </c>
      <c r="UX85" s="1">
        <v>0</v>
      </c>
      <c r="UY85" s="18">
        <f t="shared" si="7"/>
        <v>0</v>
      </c>
      <c r="VK85" s="12">
        <f t="shared" si="1"/>
        <v>0</v>
      </c>
      <c r="VL85" s="12">
        <f t="shared" si="2"/>
        <v>0</v>
      </c>
      <c r="VM85" s="12">
        <f t="shared" si="3"/>
        <v>0</v>
      </c>
      <c r="VN85" s="12">
        <f t="shared" si="4"/>
        <v>0</v>
      </c>
    </row>
    <row r="86" spans="1:586">
      <c r="A86" s="142">
        <v>15</v>
      </c>
      <c r="B86" s="135" t="s">
        <v>1902</v>
      </c>
      <c r="JR86" s="1">
        <v>3319</v>
      </c>
      <c r="JS86" s="1">
        <f t="shared" si="5"/>
        <v>69699</v>
      </c>
      <c r="JT86" s="1">
        <v>0</v>
      </c>
      <c r="JU86" s="18">
        <f t="shared" si="6"/>
        <v>69699</v>
      </c>
      <c r="UW86" s="1">
        <v>50000</v>
      </c>
      <c r="UX86" s="1">
        <v>0</v>
      </c>
      <c r="UY86" s="18">
        <f t="shared" si="7"/>
        <v>50000</v>
      </c>
      <c r="VK86" s="12">
        <f t="shared" si="1"/>
        <v>3319</v>
      </c>
      <c r="VL86" s="12">
        <f t="shared" si="2"/>
        <v>119699</v>
      </c>
      <c r="VM86" s="12">
        <f t="shared" si="3"/>
        <v>0</v>
      </c>
      <c r="VN86" s="12">
        <f t="shared" si="4"/>
        <v>119699</v>
      </c>
    </row>
    <row r="87" spans="1:586">
      <c r="A87" s="142">
        <v>16</v>
      </c>
      <c r="B87" s="135" t="s">
        <v>1903</v>
      </c>
      <c r="JR87" s="1">
        <v>1936</v>
      </c>
      <c r="JS87" s="1">
        <f t="shared" si="5"/>
        <v>40656</v>
      </c>
      <c r="JT87" s="1">
        <v>0</v>
      </c>
      <c r="JU87" s="18">
        <f t="shared" si="6"/>
        <v>40656</v>
      </c>
      <c r="UW87" s="1">
        <v>100000</v>
      </c>
      <c r="UX87" s="1">
        <v>0</v>
      </c>
      <c r="UY87" s="18">
        <f t="shared" si="7"/>
        <v>100000</v>
      </c>
      <c r="VK87" s="12">
        <f t="shared" si="1"/>
        <v>1936</v>
      </c>
      <c r="VL87" s="12">
        <f t="shared" si="2"/>
        <v>140656</v>
      </c>
      <c r="VM87" s="12">
        <f t="shared" si="3"/>
        <v>0</v>
      </c>
      <c r="VN87" s="12">
        <f t="shared" si="4"/>
        <v>140656</v>
      </c>
    </row>
    <row r="88" spans="1:586">
      <c r="A88" s="142">
        <v>17</v>
      </c>
      <c r="B88" s="135" t="s">
        <v>1904</v>
      </c>
      <c r="JR88" s="1">
        <v>1442</v>
      </c>
      <c r="JS88" s="1">
        <f t="shared" si="5"/>
        <v>30282</v>
      </c>
      <c r="JT88" s="1">
        <v>0</v>
      </c>
      <c r="JU88" s="18">
        <f t="shared" si="6"/>
        <v>30282</v>
      </c>
      <c r="UW88" s="1">
        <v>50000</v>
      </c>
      <c r="UX88" s="1">
        <v>0</v>
      </c>
      <c r="UY88" s="18">
        <f t="shared" si="7"/>
        <v>50000</v>
      </c>
      <c r="VK88" s="12">
        <f t="shared" si="1"/>
        <v>1442</v>
      </c>
      <c r="VL88" s="12">
        <f t="shared" si="2"/>
        <v>80282</v>
      </c>
      <c r="VM88" s="12">
        <f t="shared" si="3"/>
        <v>0</v>
      </c>
      <c r="VN88" s="12">
        <f t="shared" si="4"/>
        <v>80282</v>
      </c>
    </row>
    <row r="89" spans="1:586">
      <c r="A89" s="142">
        <v>18</v>
      </c>
      <c r="B89" s="135" t="s">
        <v>1905</v>
      </c>
      <c r="JR89" s="1">
        <v>3764</v>
      </c>
      <c r="JS89" s="1">
        <f t="shared" si="5"/>
        <v>79044</v>
      </c>
      <c r="JT89" s="1">
        <v>0</v>
      </c>
      <c r="JU89" s="18">
        <f t="shared" si="6"/>
        <v>79044</v>
      </c>
      <c r="UW89" s="1">
        <v>100000</v>
      </c>
      <c r="UX89" s="1">
        <v>0</v>
      </c>
      <c r="UY89" s="18">
        <f t="shared" si="7"/>
        <v>100000</v>
      </c>
      <c r="VK89" s="12">
        <f t="shared" si="1"/>
        <v>3764</v>
      </c>
      <c r="VL89" s="12">
        <f t="shared" si="2"/>
        <v>179044</v>
      </c>
      <c r="VM89" s="12">
        <f t="shared" si="3"/>
        <v>0</v>
      </c>
      <c r="VN89" s="12">
        <f t="shared" si="4"/>
        <v>179044</v>
      </c>
    </row>
    <row r="90" spans="1:586">
      <c r="A90" s="142">
        <v>19</v>
      </c>
      <c r="B90" s="135" t="s">
        <v>1906</v>
      </c>
      <c r="JR90" s="1">
        <v>1235</v>
      </c>
      <c r="JS90" s="1">
        <f t="shared" si="5"/>
        <v>25935</v>
      </c>
      <c r="JT90" s="1">
        <v>0</v>
      </c>
      <c r="JU90" s="18">
        <f t="shared" si="6"/>
        <v>25935</v>
      </c>
      <c r="UW90" s="1">
        <v>50000</v>
      </c>
      <c r="UX90" s="1">
        <v>0</v>
      </c>
      <c r="UY90" s="18">
        <f t="shared" si="7"/>
        <v>50000</v>
      </c>
      <c r="VK90" s="12">
        <f t="shared" si="1"/>
        <v>1235</v>
      </c>
      <c r="VL90" s="12">
        <f t="shared" si="2"/>
        <v>75935</v>
      </c>
      <c r="VM90" s="12">
        <f t="shared" si="3"/>
        <v>0</v>
      </c>
      <c r="VN90" s="12">
        <f t="shared" si="4"/>
        <v>75935</v>
      </c>
    </row>
    <row r="91" spans="1:586">
      <c r="A91" s="142">
        <v>20</v>
      </c>
      <c r="B91" s="135" t="s">
        <v>1907</v>
      </c>
      <c r="JR91" s="1">
        <v>553</v>
      </c>
      <c r="JS91" s="1">
        <f t="shared" si="5"/>
        <v>11613</v>
      </c>
      <c r="JT91" s="1">
        <v>0</v>
      </c>
      <c r="JU91" s="18">
        <f t="shared" si="6"/>
        <v>11613</v>
      </c>
      <c r="UW91" s="1">
        <v>0</v>
      </c>
      <c r="UX91" s="1">
        <v>0</v>
      </c>
      <c r="UY91" s="18">
        <f t="shared" si="7"/>
        <v>0</v>
      </c>
      <c r="VK91" s="12">
        <f t="shared" si="1"/>
        <v>553</v>
      </c>
      <c r="VL91" s="12">
        <f t="shared" si="2"/>
        <v>11613</v>
      </c>
      <c r="VM91" s="12">
        <f t="shared" si="3"/>
        <v>0</v>
      </c>
      <c r="VN91" s="12">
        <f t="shared" si="4"/>
        <v>11613</v>
      </c>
    </row>
    <row r="92" spans="1:586">
      <c r="A92" s="142">
        <v>21</v>
      </c>
      <c r="B92" s="135" t="s">
        <v>1908</v>
      </c>
      <c r="JR92" s="1">
        <v>6476</v>
      </c>
      <c r="JS92" s="1">
        <f>JR92*21+5987</f>
        <v>141983</v>
      </c>
      <c r="JT92" s="1">
        <v>0</v>
      </c>
      <c r="JU92" s="18">
        <f t="shared" si="6"/>
        <v>141983</v>
      </c>
      <c r="MY92" s="1">
        <v>25</v>
      </c>
      <c r="MZ92" s="1">
        <v>62500</v>
      </c>
      <c r="NA92" s="1">
        <v>0</v>
      </c>
      <c r="NB92" s="1">
        <f>MZ92+NA92</f>
        <v>62500</v>
      </c>
      <c r="UW92" s="1">
        <v>150000</v>
      </c>
      <c r="UX92" s="1">
        <v>0</v>
      </c>
      <c r="UY92" s="18">
        <f t="shared" si="7"/>
        <v>150000</v>
      </c>
      <c r="VK92" s="12">
        <f t="shared" si="1"/>
        <v>6501</v>
      </c>
      <c r="VL92" s="12">
        <f t="shared" si="2"/>
        <v>354483</v>
      </c>
      <c r="VM92" s="12">
        <f t="shared" si="3"/>
        <v>0</v>
      </c>
      <c r="VN92" s="12">
        <f t="shared" si="4"/>
        <v>354483</v>
      </c>
    </row>
    <row r="93" spans="1:586">
      <c r="A93" s="142">
        <v>22</v>
      </c>
      <c r="B93" s="135" t="s">
        <v>1909</v>
      </c>
      <c r="JR93" s="1">
        <v>4004</v>
      </c>
      <c r="JS93" s="1">
        <f t="shared" si="5"/>
        <v>84084</v>
      </c>
      <c r="JT93" s="1">
        <v>0</v>
      </c>
      <c r="JU93" s="18">
        <f t="shared" si="6"/>
        <v>84084</v>
      </c>
      <c r="UW93" s="1">
        <v>100000</v>
      </c>
      <c r="UX93" s="1">
        <v>0</v>
      </c>
      <c r="UY93" s="18">
        <f t="shared" si="7"/>
        <v>100000</v>
      </c>
      <c r="VK93" s="12">
        <f t="shared" si="1"/>
        <v>4004</v>
      </c>
      <c r="VL93" s="12">
        <f t="shared" si="2"/>
        <v>184084</v>
      </c>
      <c r="VM93" s="12">
        <f t="shared" si="3"/>
        <v>0</v>
      </c>
      <c r="VN93" s="12">
        <f t="shared" si="4"/>
        <v>184084</v>
      </c>
    </row>
    <row r="94" spans="1:586">
      <c r="A94" s="142">
        <v>23</v>
      </c>
      <c r="B94" s="135" t="s">
        <v>1910</v>
      </c>
      <c r="JR94" s="1">
        <v>0</v>
      </c>
      <c r="JS94" s="1">
        <f t="shared" si="5"/>
        <v>0</v>
      </c>
      <c r="JT94" s="1">
        <v>0</v>
      </c>
      <c r="JU94" s="18">
        <f t="shared" si="6"/>
        <v>0</v>
      </c>
      <c r="UX94" s="1">
        <v>0</v>
      </c>
      <c r="UY94" s="18">
        <f t="shared" si="7"/>
        <v>0</v>
      </c>
      <c r="VK94" s="12">
        <f t="shared" si="1"/>
        <v>0</v>
      </c>
      <c r="VL94" s="12">
        <f t="shared" si="2"/>
        <v>0</v>
      </c>
      <c r="VM94" s="12">
        <f t="shared" si="3"/>
        <v>0</v>
      </c>
      <c r="VN94" s="12">
        <f t="shared" si="4"/>
        <v>0</v>
      </c>
    </row>
    <row r="95" spans="1:586">
      <c r="A95" s="142">
        <v>24</v>
      </c>
      <c r="B95" s="135" t="s">
        <v>1911</v>
      </c>
      <c r="JR95" s="1">
        <v>1969</v>
      </c>
      <c r="JS95" s="1">
        <f t="shared" si="5"/>
        <v>41349</v>
      </c>
      <c r="JT95" s="1">
        <v>0</v>
      </c>
      <c r="JU95" s="18">
        <f t="shared" si="6"/>
        <v>41349</v>
      </c>
      <c r="UW95" s="1">
        <v>50000</v>
      </c>
      <c r="UX95" s="1">
        <v>0</v>
      </c>
      <c r="UY95" s="18">
        <f t="shared" si="7"/>
        <v>50000</v>
      </c>
      <c r="VK95" s="12">
        <f t="shared" si="1"/>
        <v>1969</v>
      </c>
      <c r="VL95" s="12">
        <f t="shared" si="2"/>
        <v>91349</v>
      </c>
      <c r="VM95" s="12">
        <f t="shared" si="3"/>
        <v>0</v>
      </c>
      <c r="VN95" s="12">
        <f t="shared" si="4"/>
        <v>91349</v>
      </c>
    </row>
    <row r="96" spans="1:586">
      <c r="A96" s="142">
        <v>25</v>
      </c>
      <c r="B96" s="135" t="s">
        <v>1912</v>
      </c>
      <c r="JR96" s="1">
        <v>0</v>
      </c>
      <c r="JS96" s="1">
        <f t="shared" si="5"/>
        <v>0</v>
      </c>
      <c r="JT96" s="1">
        <v>0</v>
      </c>
      <c r="JU96" s="18">
        <f t="shared" si="6"/>
        <v>0</v>
      </c>
      <c r="UX96" s="1">
        <v>0</v>
      </c>
      <c r="UY96" s="18">
        <f t="shared" si="7"/>
        <v>0</v>
      </c>
      <c r="VK96" s="12">
        <f t="shared" si="1"/>
        <v>0</v>
      </c>
      <c r="VL96" s="12">
        <f t="shared" si="2"/>
        <v>0</v>
      </c>
      <c r="VM96" s="12">
        <f t="shared" si="3"/>
        <v>0</v>
      </c>
      <c r="VN96" s="12">
        <f t="shared" si="4"/>
        <v>0</v>
      </c>
    </row>
    <row r="97" spans="1:586">
      <c r="A97" s="142">
        <v>26</v>
      </c>
      <c r="B97" s="135" t="s">
        <v>1913</v>
      </c>
      <c r="HU97" s="1">
        <v>115000</v>
      </c>
      <c r="HV97" s="1">
        <v>0</v>
      </c>
      <c r="HW97" s="1">
        <f>HU97+HV97</f>
        <v>115000</v>
      </c>
      <c r="JR97" s="1">
        <v>0</v>
      </c>
      <c r="JS97" s="1">
        <f t="shared" si="5"/>
        <v>0</v>
      </c>
      <c r="JT97" s="1">
        <v>0</v>
      </c>
      <c r="JU97" s="18">
        <f t="shared" si="6"/>
        <v>0</v>
      </c>
      <c r="RE97" s="1">
        <v>31</v>
      </c>
      <c r="RF97" s="1">
        <v>750000</v>
      </c>
      <c r="RG97" s="1">
        <v>0</v>
      </c>
      <c r="RH97" s="1">
        <f>RF97+RG97</f>
        <v>750000</v>
      </c>
      <c r="RK97" s="1">
        <v>57820</v>
      </c>
      <c r="RL97" s="1">
        <v>0</v>
      </c>
      <c r="RM97" s="1">
        <f>RK97+RL97</f>
        <v>57820</v>
      </c>
      <c r="RP97" s="1">
        <v>10000</v>
      </c>
      <c r="RQ97" s="1">
        <v>0</v>
      </c>
      <c r="RR97" s="1">
        <f>RP97+RQ97</f>
        <v>10000</v>
      </c>
      <c r="RU97" s="1">
        <v>200000</v>
      </c>
      <c r="RV97" s="1">
        <v>0</v>
      </c>
      <c r="RW97" s="1">
        <f>RU97+RV97</f>
        <v>200000</v>
      </c>
      <c r="UX97" s="1">
        <v>0</v>
      </c>
      <c r="UY97" s="18">
        <f t="shared" si="7"/>
        <v>0</v>
      </c>
      <c r="VK97" s="12">
        <f t="shared" si="1"/>
        <v>31</v>
      </c>
      <c r="VL97" s="12">
        <f t="shared" si="2"/>
        <v>1132820</v>
      </c>
      <c r="VM97" s="12">
        <f t="shared" si="3"/>
        <v>0</v>
      </c>
      <c r="VN97" s="12">
        <f t="shared" si="4"/>
        <v>1132820</v>
      </c>
    </row>
    <row r="98" spans="1:586">
      <c r="A98" s="142">
        <v>27</v>
      </c>
      <c r="B98" s="135" t="s">
        <v>1914</v>
      </c>
      <c r="GK98" s="1">
        <v>634</v>
      </c>
      <c r="GL98" s="1">
        <v>190200</v>
      </c>
      <c r="GM98" s="1">
        <v>0</v>
      </c>
      <c r="GN98" s="1">
        <f>GL98+GM98</f>
        <v>190200</v>
      </c>
      <c r="GQ98" s="1">
        <v>17000</v>
      </c>
      <c r="GR98" s="1">
        <v>0</v>
      </c>
      <c r="GS98" s="1">
        <f>GQ98+GR98</f>
        <v>17000</v>
      </c>
      <c r="JR98" s="1">
        <v>0</v>
      </c>
      <c r="JS98" s="1">
        <f t="shared" si="5"/>
        <v>0</v>
      </c>
      <c r="JT98" s="1">
        <v>0</v>
      </c>
      <c r="JU98" s="18">
        <f t="shared" si="6"/>
        <v>0</v>
      </c>
      <c r="QV98" s="1">
        <v>72500</v>
      </c>
      <c r="QW98" s="1">
        <v>0</v>
      </c>
      <c r="QX98" s="1">
        <f>QV98+QW98</f>
        <v>72500</v>
      </c>
      <c r="QZ98" s="1">
        <v>10500</v>
      </c>
      <c r="RA98" s="1">
        <v>52500</v>
      </c>
      <c r="RB98" s="1">
        <v>0</v>
      </c>
      <c r="RC98" s="1">
        <f>RA98+RB98</f>
        <v>52500</v>
      </c>
      <c r="RE98" s="1">
        <v>0</v>
      </c>
      <c r="RF98" s="1">
        <v>0</v>
      </c>
      <c r="RG98" s="1">
        <v>0</v>
      </c>
      <c r="UX98" s="1">
        <v>0</v>
      </c>
      <c r="UY98" s="18">
        <f t="shared" si="7"/>
        <v>0</v>
      </c>
      <c r="VK98" s="12">
        <f t="shared" si="1"/>
        <v>11134</v>
      </c>
      <c r="VL98" s="12">
        <f t="shared" si="2"/>
        <v>332200</v>
      </c>
      <c r="VM98" s="12">
        <f t="shared" si="3"/>
        <v>0</v>
      </c>
      <c r="VN98" s="12">
        <f t="shared" si="4"/>
        <v>332200</v>
      </c>
    </row>
    <row r="99" spans="1:586">
      <c r="A99" s="142">
        <v>28</v>
      </c>
      <c r="B99" s="135" t="s">
        <v>1915</v>
      </c>
      <c r="JR99" s="1">
        <v>0</v>
      </c>
      <c r="JS99" s="1">
        <f t="shared" si="5"/>
        <v>0</v>
      </c>
      <c r="JT99" s="1">
        <v>0</v>
      </c>
      <c r="JU99" s="18">
        <f t="shared" si="6"/>
        <v>0</v>
      </c>
      <c r="PH99" s="1">
        <v>25000</v>
      </c>
      <c r="PI99" s="1">
        <v>0</v>
      </c>
      <c r="PJ99" s="1">
        <f>PH99+PI99</f>
        <v>25000</v>
      </c>
      <c r="UX99" s="1">
        <v>0</v>
      </c>
      <c r="UY99" s="18">
        <f t="shared" si="7"/>
        <v>0</v>
      </c>
      <c r="VK99" s="12">
        <f t="shared" si="1"/>
        <v>0</v>
      </c>
      <c r="VL99" s="12">
        <f t="shared" si="2"/>
        <v>25000</v>
      </c>
      <c r="VM99" s="12">
        <f t="shared" si="3"/>
        <v>0</v>
      </c>
      <c r="VN99" s="12">
        <f t="shared" si="4"/>
        <v>25000</v>
      </c>
    </row>
    <row r="100" spans="1:586">
      <c r="A100" s="142">
        <v>29</v>
      </c>
      <c r="B100" s="135" t="s">
        <v>1916</v>
      </c>
      <c r="JR100" s="1">
        <v>0</v>
      </c>
      <c r="JS100" s="1">
        <f t="shared" si="5"/>
        <v>0</v>
      </c>
      <c r="JT100" s="1">
        <v>0</v>
      </c>
      <c r="JU100" s="18">
        <f t="shared" si="6"/>
        <v>0</v>
      </c>
      <c r="NI100" s="1">
        <v>3982</v>
      </c>
      <c r="NJ100" s="1">
        <v>286704</v>
      </c>
      <c r="NK100" s="1">
        <v>0</v>
      </c>
      <c r="NL100" s="1">
        <f>NJ100+NK100</f>
        <v>286704</v>
      </c>
      <c r="UX100" s="1">
        <v>0</v>
      </c>
      <c r="UY100" s="18">
        <f t="shared" si="7"/>
        <v>0</v>
      </c>
      <c r="VK100" s="12">
        <f t="shared" si="1"/>
        <v>3982</v>
      </c>
      <c r="VL100" s="12">
        <f t="shared" si="2"/>
        <v>286704</v>
      </c>
      <c r="VM100" s="12">
        <f t="shared" si="3"/>
        <v>0</v>
      </c>
      <c r="VN100" s="12">
        <f t="shared" si="4"/>
        <v>286704</v>
      </c>
    </row>
    <row r="101" spans="1:586">
      <c r="A101" s="142">
        <v>31</v>
      </c>
      <c r="B101" s="135" t="s">
        <v>1917</v>
      </c>
      <c r="GU101" s="1">
        <v>1</v>
      </c>
      <c r="GV101" s="1">
        <v>250000</v>
      </c>
      <c r="GW101" s="1">
        <v>0</v>
      </c>
      <c r="GX101" s="1">
        <f>GV101+GW101</f>
        <v>250000</v>
      </c>
      <c r="HJ101" s="1">
        <v>99</v>
      </c>
      <c r="HK101" s="1">
        <v>1485000</v>
      </c>
      <c r="HL101" s="1">
        <v>0</v>
      </c>
      <c r="HM101" s="1">
        <f>HK101+HL101</f>
        <v>1485000</v>
      </c>
      <c r="JR101" s="1">
        <v>0</v>
      </c>
      <c r="JS101" s="1">
        <f t="shared" si="5"/>
        <v>0</v>
      </c>
      <c r="JT101" s="1">
        <v>0</v>
      </c>
      <c r="JU101" s="18">
        <f t="shared" si="6"/>
        <v>0</v>
      </c>
      <c r="SD101" s="1">
        <v>1</v>
      </c>
      <c r="SE101" s="1">
        <v>100000</v>
      </c>
      <c r="SF101" s="1">
        <v>0</v>
      </c>
      <c r="SG101" s="1">
        <f>SE101+SF101</f>
        <v>100000</v>
      </c>
      <c r="SJ101" s="1">
        <v>25000</v>
      </c>
      <c r="SK101" s="1">
        <v>0</v>
      </c>
      <c r="SL101" s="1">
        <f>SJ101+SK101</f>
        <v>25000</v>
      </c>
      <c r="SN101" s="1">
        <v>1</v>
      </c>
      <c r="SO101" s="1">
        <v>600000</v>
      </c>
      <c r="SP101" s="1">
        <v>0</v>
      </c>
      <c r="SQ101" s="1">
        <f>SO101+SP101</f>
        <v>600000</v>
      </c>
      <c r="SS101" s="1">
        <v>1</v>
      </c>
      <c r="ST101" s="1">
        <v>100000</v>
      </c>
      <c r="SU101" s="1">
        <v>0</v>
      </c>
      <c r="SV101" s="1">
        <f>ST101+SU101</f>
        <v>100000</v>
      </c>
      <c r="SX101" s="1">
        <v>12</v>
      </c>
      <c r="SY101" s="1">
        <v>300000</v>
      </c>
      <c r="SZ101" s="1">
        <v>0</v>
      </c>
      <c r="TA101" s="1">
        <f>SY101+SZ101</f>
        <v>300000</v>
      </c>
      <c r="TC101" s="1">
        <v>12</v>
      </c>
      <c r="TD101" s="1">
        <v>144000</v>
      </c>
      <c r="TE101" s="1">
        <v>0</v>
      </c>
      <c r="TF101" s="1">
        <f>TD101+TE101</f>
        <v>144000</v>
      </c>
      <c r="TH101" s="1">
        <v>261</v>
      </c>
      <c r="TI101" s="1">
        <v>261000</v>
      </c>
      <c r="TJ101" s="1">
        <v>0</v>
      </c>
      <c r="TK101" s="1">
        <f>TI101+TJ101</f>
        <v>261000</v>
      </c>
      <c r="TM101" s="1">
        <v>4398459</v>
      </c>
      <c r="TN101" s="1">
        <v>8951144</v>
      </c>
      <c r="TO101" s="1">
        <v>0</v>
      </c>
      <c r="TP101" s="1">
        <f>TN101+TO101</f>
        <v>8951144</v>
      </c>
      <c r="UX101" s="1">
        <v>0</v>
      </c>
      <c r="UY101" s="18">
        <f t="shared" si="7"/>
        <v>0</v>
      </c>
      <c r="VK101" s="12">
        <f t="shared" si="1"/>
        <v>4398847</v>
      </c>
      <c r="VL101" s="12">
        <f t="shared" si="2"/>
        <v>12216144</v>
      </c>
      <c r="VM101" s="12">
        <f t="shared" si="3"/>
        <v>0</v>
      </c>
      <c r="VN101" s="12">
        <f t="shared" si="4"/>
        <v>12216144</v>
      </c>
    </row>
    <row r="102" spans="1:586">
      <c r="A102" s="142">
        <v>31</v>
      </c>
      <c r="B102" s="135" t="s">
        <v>1918</v>
      </c>
      <c r="JR102" s="1">
        <v>0</v>
      </c>
      <c r="JS102" s="1">
        <f t="shared" si="5"/>
        <v>0</v>
      </c>
      <c r="JT102" s="1">
        <v>0</v>
      </c>
      <c r="JU102" s="18">
        <f t="shared" si="6"/>
        <v>0</v>
      </c>
      <c r="UX102" s="1">
        <v>0</v>
      </c>
      <c r="UY102" s="18">
        <f t="shared" si="7"/>
        <v>0</v>
      </c>
      <c r="VK102" s="12">
        <f t="shared" si="1"/>
        <v>0</v>
      </c>
      <c r="VL102" s="12">
        <f t="shared" si="2"/>
        <v>0</v>
      </c>
      <c r="VM102" s="12">
        <f t="shared" si="3"/>
        <v>0</v>
      </c>
      <c r="VN102" s="12">
        <f t="shared" si="4"/>
        <v>0</v>
      </c>
    </row>
    <row r="103" spans="1:586" s="155" customFormat="1">
      <c r="A103" s="143">
        <v>32</v>
      </c>
      <c r="B103" s="137" t="s">
        <v>52</v>
      </c>
      <c r="C103" s="137">
        <f>SUM(C72:C102)</f>
        <v>0</v>
      </c>
      <c r="D103" s="137">
        <f>SUM(D72:D102)</f>
        <v>0</v>
      </c>
      <c r="E103" s="137">
        <f>SUM(E72:E102)</f>
        <v>0</v>
      </c>
      <c r="F103" s="137">
        <f>SUM(F72:F102)</f>
        <v>0</v>
      </c>
      <c r="H103" s="137">
        <f>SUM(H72:H102)</f>
        <v>0</v>
      </c>
      <c r="I103" s="137">
        <f>SUM(I72:I102)</f>
        <v>0</v>
      </c>
      <c r="J103" s="137">
        <f>SUM(J72:J102)</f>
        <v>0</v>
      </c>
      <c r="K103" s="137">
        <f>SUM(K72:K102)</f>
        <v>0</v>
      </c>
      <c r="M103" s="137">
        <f>SUM(M72:M102)</f>
        <v>0</v>
      </c>
      <c r="N103" s="137">
        <f>SUM(N72:N102)</f>
        <v>0</v>
      </c>
      <c r="O103" s="137">
        <f>SUM(O72:O102)</f>
        <v>0</v>
      </c>
      <c r="P103" s="137">
        <f>SUM(P72:P102)</f>
        <v>0</v>
      </c>
      <c r="R103" s="137">
        <f>SUM(R72:R102)</f>
        <v>0</v>
      </c>
      <c r="S103" s="137">
        <f>SUM(S72:S102)</f>
        <v>0</v>
      </c>
      <c r="T103" s="137">
        <f>SUM(T72:T102)</f>
        <v>0</v>
      </c>
      <c r="U103" s="137">
        <f>SUM(U72:U102)</f>
        <v>0</v>
      </c>
      <c r="W103" s="137">
        <f>SUM(W72:W102)</f>
        <v>0</v>
      </c>
      <c r="X103" s="137">
        <f>SUM(X72:X102)</f>
        <v>0</v>
      </c>
      <c r="Y103" s="137">
        <f>SUM(Y72:Y102)</f>
        <v>0</v>
      </c>
      <c r="Z103" s="137">
        <f>SUM(Z72:Z102)</f>
        <v>0</v>
      </c>
      <c r="AB103" s="137">
        <f>SUM(AB72:AB102)</f>
        <v>0</v>
      </c>
      <c r="AC103" s="137">
        <f>SUM(AC72:AC102)</f>
        <v>0</v>
      </c>
      <c r="AD103" s="137">
        <f>SUM(AD72:AD102)</f>
        <v>0</v>
      </c>
      <c r="AE103" s="137">
        <f>SUM(AE72:AE102)</f>
        <v>0</v>
      </c>
      <c r="AG103" s="137">
        <f>SUM(AG72:AG102)</f>
        <v>0</v>
      </c>
      <c r="AH103" s="137">
        <f>SUM(AH72:AH102)</f>
        <v>0</v>
      </c>
      <c r="AI103" s="137">
        <f>SUM(AI72:AI102)</f>
        <v>0</v>
      </c>
      <c r="AJ103" s="137">
        <f>SUM(AJ72:AJ102)</f>
        <v>0</v>
      </c>
      <c r="AL103" s="137">
        <f>SUM(AL72:AL102)</f>
        <v>0</v>
      </c>
      <c r="AM103" s="137">
        <f>SUM(AM72:AM102)</f>
        <v>0</v>
      </c>
      <c r="AN103" s="137">
        <f>SUM(AN72:AN102)</f>
        <v>0</v>
      </c>
      <c r="AO103" s="137">
        <f>SUM(AO72:AO102)</f>
        <v>0</v>
      </c>
      <c r="AQ103" s="137">
        <f>SUM(AQ72:AQ102)</f>
        <v>0</v>
      </c>
      <c r="AR103" s="137">
        <f>SUM(AR72:AR102)</f>
        <v>0</v>
      </c>
      <c r="AS103" s="137">
        <f>SUM(AS72:AS102)</f>
        <v>0</v>
      </c>
      <c r="AT103" s="137">
        <f>SUM(AT72:AT102)</f>
        <v>0</v>
      </c>
      <c r="AV103" s="137">
        <f>SUM(AV72:AV102)</f>
        <v>0</v>
      </c>
      <c r="AW103" s="137">
        <f>SUM(AW72:AW102)</f>
        <v>0</v>
      </c>
      <c r="AX103" s="137">
        <f>SUM(AX72:AX102)</f>
        <v>0</v>
      </c>
      <c r="AY103" s="137">
        <f>SUM(AY72:AY102)</f>
        <v>0</v>
      </c>
      <c r="BA103" s="137">
        <f>SUM(BA72:BA102)</f>
        <v>0</v>
      </c>
      <c r="BB103" s="137">
        <f>SUM(BB72:BB102)</f>
        <v>0</v>
      </c>
      <c r="BC103" s="137">
        <f>SUM(BC72:BC102)</f>
        <v>0</v>
      </c>
      <c r="BD103" s="137">
        <f>SUM(BD72:BD102)</f>
        <v>0</v>
      </c>
      <c r="BF103" s="137">
        <f>SUM(BF72:BF102)</f>
        <v>0</v>
      </c>
      <c r="BG103" s="137">
        <f>SUM(BG72:BG102)</f>
        <v>0</v>
      </c>
      <c r="BH103" s="137">
        <f>SUM(BH72:BH102)</f>
        <v>0</v>
      </c>
      <c r="BI103" s="137">
        <f>SUM(BI72:BI102)</f>
        <v>0</v>
      </c>
      <c r="BK103" s="137">
        <f>SUM(BK72:BK102)</f>
        <v>0</v>
      </c>
      <c r="BL103" s="137">
        <f>SUM(BL72:BL102)</f>
        <v>0</v>
      </c>
      <c r="BM103" s="137">
        <f>SUM(BM72:BM102)</f>
        <v>0</v>
      </c>
      <c r="BN103" s="137">
        <f>SUM(BN72:BN102)</f>
        <v>0</v>
      </c>
      <c r="BP103" s="137">
        <f>SUM(BP72:BP102)</f>
        <v>0</v>
      </c>
      <c r="BQ103" s="137">
        <f>SUM(BQ72:BQ102)</f>
        <v>0</v>
      </c>
      <c r="BR103" s="137">
        <f>SUM(BR72:BR102)</f>
        <v>0</v>
      </c>
      <c r="BS103" s="137">
        <f>SUM(BS72:BS102)</f>
        <v>0</v>
      </c>
      <c r="BU103" s="137">
        <f>SUM(BU72:BU102)</f>
        <v>0</v>
      </c>
      <c r="BV103" s="137">
        <f>SUM(BV72:BV102)</f>
        <v>0</v>
      </c>
      <c r="BW103" s="137">
        <f>SUM(BW72:BW102)</f>
        <v>0</v>
      </c>
      <c r="BX103" s="137">
        <f>SUM(BX72:BX102)</f>
        <v>0</v>
      </c>
      <c r="BZ103" s="137">
        <f>SUM(BZ72:BZ102)</f>
        <v>0</v>
      </c>
      <c r="CA103" s="137">
        <f>SUM(CA72:CA102)</f>
        <v>0</v>
      </c>
      <c r="CB103" s="137">
        <f>SUM(CB72:CB102)</f>
        <v>0</v>
      </c>
      <c r="CC103" s="137">
        <f>SUM(CC72:CC102)</f>
        <v>0</v>
      </c>
      <c r="CE103" s="137">
        <f>SUM(CE72:CE102)</f>
        <v>0</v>
      </c>
      <c r="CF103" s="137">
        <f>SUM(CF72:CF102)</f>
        <v>0</v>
      </c>
      <c r="CG103" s="137">
        <f>SUM(CG72:CG102)</f>
        <v>0</v>
      </c>
      <c r="CH103" s="137">
        <f>SUM(CH72:CH102)</f>
        <v>0</v>
      </c>
      <c r="CJ103" s="137">
        <f>SUM(CJ72:CJ102)</f>
        <v>0</v>
      </c>
      <c r="CK103" s="137">
        <f>SUM(CK72:CK102)</f>
        <v>0</v>
      </c>
      <c r="CL103" s="137">
        <f>SUM(CL72:CL102)</f>
        <v>0</v>
      </c>
      <c r="CM103" s="137">
        <f>SUM(CM72:CM102)</f>
        <v>0</v>
      </c>
      <c r="CO103" s="137">
        <f>SUM(CO72:CO102)</f>
        <v>0</v>
      </c>
      <c r="CP103" s="137">
        <f>SUM(CP72:CP102)</f>
        <v>0</v>
      </c>
      <c r="CQ103" s="137">
        <f>SUM(CQ72:CQ102)</f>
        <v>0</v>
      </c>
      <c r="CR103" s="137">
        <f>SUM(CR72:CR102)</f>
        <v>0</v>
      </c>
      <c r="CT103" s="137">
        <f>SUM(CT72:CT102)</f>
        <v>0</v>
      </c>
      <c r="CU103" s="137">
        <f>SUM(CU72:CU102)</f>
        <v>0</v>
      </c>
      <c r="CV103" s="137">
        <f>SUM(CV72:CV102)</f>
        <v>0</v>
      </c>
      <c r="CW103" s="137">
        <f>SUM(CW72:CW102)</f>
        <v>0</v>
      </c>
      <c r="CY103" s="137">
        <f>SUM(CY72:CY102)</f>
        <v>0</v>
      </c>
      <c r="CZ103" s="137">
        <f>SUM(CZ72:CZ102)</f>
        <v>0</v>
      </c>
      <c r="DA103" s="137">
        <f>SUM(DA72:DA102)</f>
        <v>0</v>
      </c>
      <c r="DB103" s="137">
        <f>SUM(DB72:DB102)</f>
        <v>0</v>
      </c>
      <c r="DD103" s="137">
        <f>SUM(DD72:DD102)</f>
        <v>0</v>
      </c>
      <c r="DE103" s="137">
        <f>SUM(DE72:DE102)</f>
        <v>0</v>
      </c>
      <c r="DF103" s="137">
        <f>SUM(DF72:DF102)</f>
        <v>0</v>
      </c>
      <c r="DG103" s="137">
        <f>SUM(DG72:DG102)</f>
        <v>0</v>
      </c>
      <c r="DI103" s="137">
        <f>SUM(DI72:DI102)</f>
        <v>0</v>
      </c>
      <c r="DJ103" s="137">
        <f>SUM(DJ72:DJ102)</f>
        <v>0</v>
      </c>
      <c r="DK103" s="137">
        <f>SUM(DK72:DK102)</f>
        <v>0</v>
      </c>
      <c r="DL103" s="137">
        <f>SUM(DL72:DL102)</f>
        <v>0</v>
      </c>
      <c r="DN103" s="137">
        <f>SUM(DN72:DN102)</f>
        <v>0</v>
      </c>
      <c r="DO103" s="137">
        <f>SUM(DO72:DO102)</f>
        <v>0</v>
      </c>
      <c r="DP103" s="137">
        <f>SUM(DP72:DP102)</f>
        <v>0</v>
      </c>
      <c r="DQ103" s="137">
        <f>SUM(DQ72:DQ102)</f>
        <v>0</v>
      </c>
      <c r="DS103" s="137">
        <f>SUM(DS72:DS102)</f>
        <v>0</v>
      </c>
      <c r="DT103" s="137">
        <f>SUM(DT72:DT102)</f>
        <v>0</v>
      </c>
      <c r="DU103" s="137">
        <f>SUM(DU72:DU102)</f>
        <v>0</v>
      </c>
      <c r="DV103" s="137">
        <f>SUM(DV72:DV102)</f>
        <v>0</v>
      </c>
      <c r="DX103" s="137">
        <f>SUM(DX72:DX102)</f>
        <v>0</v>
      </c>
      <c r="DY103" s="137">
        <f>SUM(DY72:DY102)</f>
        <v>0</v>
      </c>
      <c r="DZ103" s="137">
        <f>SUM(DZ72:DZ102)</f>
        <v>0</v>
      </c>
      <c r="EA103" s="137">
        <f>SUM(EA72:EA102)</f>
        <v>0</v>
      </c>
      <c r="EC103" s="137">
        <f>SUM(EC72:EC102)</f>
        <v>0</v>
      </c>
      <c r="ED103" s="137">
        <f>SUM(ED72:ED102)</f>
        <v>0</v>
      </c>
      <c r="EE103" s="137">
        <f>SUM(EE72:EE102)</f>
        <v>0</v>
      </c>
      <c r="EF103" s="137">
        <f>SUM(EF72:EF102)</f>
        <v>0</v>
      </c>
      <c r="EH103" s="137">
        <f>SUM(EH72:EH102)</f>
        <v>0</v>
      </c>
      <c r="EI103" s="137">
        <f>SUM(EI72:EI102)</f>
        <v>0</v>
      </c>
      <c r="EJ103" s="137">
        <f>SUM(EJ72:EJ102)</f>
        <v>0</v>
      </c>
      <c r="EK103" s="137">
        <f>SUM(EK72:EK102)</f>
        <v>0</v>
      </c>
      <c r="EM103" s="137">
        <f>SUM(EM72:EM102)</f>
        <v>0</v>
      </c>
      <c r="EN103" s="137">
        <f>SUM(EN72:EN102)</f>
        <v>0</v>
      </c>
      <c r="EO103" s="137">
        <f>SUM(EO72:EO102)</f>
        <v>0</v>
      </c>
      <c r="EP103" s="137">
        <f>SUM(EP72:EP102)</f>
        <v>0</v>
      </c>
      <c r="ER103" s="137">
        <f>SUM(ER72:ER102)</f>
        <v>0</v>
      </c>
      <c r="ES103" s="137">
        <f>SUM(ES72:ES102)</f>
        <v>0</v>
      </c>
      <c r="ET103" s="137">
        <f>SUM(ET72:ET102)</f>
        <v>0</v>
      </c>
      <c r="EU103" s="137">
        <f>SUM(EU72:EU102)</f>
        <v>0</v>
      </c>
      <c r="EW103" s="137">
        <f>SUM(EW72:EW102)</f>
        <v>0</v>
      </c>
      <c r="EX103" s="137">
        <f>SUM(EX72:EX102)</f>
        <v>0</v>
      </c>
      <c r="EY103" s="137">
        <f>SUM(EY72:EY102)</f>
        <v>0</v>
      </c>
      <c r="EZ103" s="137">
        <f>SUM(EZ72:EZ102)</f>
        <v>0</v>
      </c>
      <c r="FB103" s="137">
        <f>SUM(FB72:FB102)</f>
        <v>0</v>
      </c>
      <c r="FC103" s="137">
        <f>SUM(FC72:FC102)</f>
        <v>0</v>
      </c>
      <c r="FD103" s="137">
        <f>SUM(FD72:FD102)</f>
        <v>0</v>
      </c>
      <c r="FE103" s="137">
        <f>SUM(FE72:FE102)</f>
        <v>0</v>
      </c>
      <c r="FG103" s="137">
        <f>SUM(FG72:FG102)</f>
        <v>0</v>
      </c>
      <c r="FH103" s="137">
        <f>SUM(FH72:FH102)</f>
        <v>0</v>
      </c>
      <c r="FI103" s="137">
        <f>SUM(FI72:FI102)</f>
        <v>0</v>
      </c>
      <c r="FJ103" s="137">
        <f>SUM(FJ72:FJ102)</f>
        <v>0</v>
      </c>
      <c r="FL103" s="137">
        <f>SUM(FL72:FL102)</f>
        <v>0</v>
      </c>
      <c r="FM103" s="137">
        <f>SUM(FM72:FM102)</f>
        <v>0</v>
      </c>
      <c r="FN103" s="137">
        <f>SUM(FN72:FN102)</f>
        <v>0</v>
      </c>
      <c r="FO103" s="137">
        <f>SUM(FO72:FO102)</f>
        <v>0</v>
      </c>
      <c r="FQ103" s="137">
        <f>SUM(FQ72:FQ102)</f>
        <v>0</v>
      </c>
      <c r="FR103" s="137">
        <f>SUM(FR72:FR102)</f>
        <v>0</v>
      </c>
      <c r="FS103" s="137">
        <f>SUM(FS72:FS102)</f>
        <v>0</v>
      </c>
      <c r="FT103" s="137">
        <f>SUM(FT72:FT102)</f>
        <v>0</v>
      </c>
      <c r="FV103" s="137">
        <f>SUM(FV72:FV102)</f>
        <v>0</v>
      </c>
      <c r="FW103" s="137">
        <f>SUM(FW72:FW102)</f>
        <v>0</v>
      </c>
      <c r="FX103" s="137">
        <f>SUM(FX72:FX102)</f>
        <v>0</v>
      </c>
      <c r="FY103" s="137">
        <f>SUM(FY72:FY102)</f>
        <v>0</v>
      </c>
      <c r="GA103" s="137">
        <f>SUM(GA72:GA102)</f>
        <v>0</v>
      </c>
      <c r="GB103" s="137">
        <f>SUM(GB72:GB102)</f>
        <v>0</v>
      </c>
      <c r="GC103" s="137">
        <f>SUM(GC72:GC102)</f>
        <v>0</v>
      </c>
      <c r="GD103" s="137">
        <f>SUM(GD72:GD102)</f>
        <v>0</v>
      </c>
      <c r="GF103" s="137">
        <f>SUM(GF72:GF102)</f>
        <v>0</v>
      </c>
      <c r="GG103" s="137">
        <f>SUM(GG72:GG102)</f>
        <v>0</v>
      </c>
      <c r="GH103" s="137">
        <f>SUM(GH72:GH102)</f>
        <v>0</v>
      </c>
      <c r="GI103" s="137">
        <f>SUM(GI72:GI102)</f>
        <v>0</v>
      </c>
      <c r="GK103" s="137">
        <f>SUM(GK72:GK102)</f>
        <v>634</v>
      </c>
      <c r="GL103" s="137">
        <f>SUM(GL72:GL102)</f>
        <v>190200</v>
      </c>
      <c r="GM103" s="137">
        <f>SUM(GM72:GM102)</f>
        <v>0</v>
      </c>
      <c r="GN103" s="137">
        <f>SUM(GN72:GN102)</f>
        <v>190200</v>
      </c>
      <c r="GP103" s="137">
        <f>SUM(GP72:GP102)</f>
        <v>0</v>
      </c>
      <c r="GQ103" s="137">
        <f>SUM(GQ72:GQ102)</f>
        <v>17000</v>
      </c>
      <c r="GR103" s="137">
        <f>SUM(GR72:GR102)</f>
        <v>0</v>
      </c>
      <c r="GS103" s="137">
        <f>SUM(GS72:GS102)</f>
        <v>17000</v>
      </c>
      <c r="GU103" s="137">
        <f>SUM(GU72:GU102)</f>
        <v>1</v>
      </c>
      <c r="GV103" s="137">
        <f>SUM(GV72:GV102)</f>
        <v>250000</v>
      </c>
      <c r="GW103" s="137">
        <f>SUM(GW72:GW102)</f>
        <v>0</v>
      </c>
      <c r="GX103" s="137">
        <f>SUM(GX72:GX102)</f>
        <v>250000</v>
      </c>
      <c r="GZ103" s="137">
        <f>SUM(GZ72:GZ102)</f>
        <v>0</v>
      </c>
      <c r="HA103" s="137">
        <f>SUM(HA72:HA102)</f>
        <v>0</v>
      </c>
      <c r="HB103" s="137">
        <f>SUM(HB72:HB102)</f>
        <v>0</v>
      </c>
      <c r="HC103" s="137">
        <f>SUM(HC72:HC102)</f>
        <v>0</v>
      </c>
      <c r="HE103" s="137">
        <f>SUM(HE72:HE102)</f>
        <v>0</v>
      </c>
      <c r="HF103" s="137">
        <f>SUM(HF72:HF102)</f>
        <v>0</v>
      </c>
      <c r="HG103" s="137">
        <f>SUM(HG72:HG102)</f>
        <v>0</v>
      </c>
      <c r="HH103" s="137">
        <f>SUM(HH72:HH102)</f>
        <v>0</v>
      </c>
      <c r="HJ103" s="137">
        <f>SUM(HJ72:HJ102)</f>
        <v>99</v>
      </c>
      <c r="HK103" s="137">
        <f>SUM(HK72:HK102)</f>
        <v>1485000</v>
      </c>
      <c r="HL103" s="137">
        <f>SUM(HL72:HL102)</f>
        <v>0</v>
      </c>
      <c r="HM103" s="137">
        <f>SUM(HM72:HM102)</f>
        <v>1485000</v>
      </c>
      <c r="HO103" s="137">
        <f>SUM(HO72:HO102)</f>
        <v>0</v>
      </c>
      <c r="HP103" s="137">
        <f>SUM(HP72:HP102)</f>
        <v>0</v>
      </c>
      <c r="HQ103" s="137">
        <f>SUM(HQ72:HQ102)</f>
        <v>0</v>
      </c>
      <c r="HR103" s="137">
        <f>SUM(HR72:HR102)</f>
        <v>0</v>
      </c>
      <c r="HT103" s="137">
        <f>SUM(HT72:HT102)</f>
        <v>0</v>
      </c>
      <c r="HU103" s="137">
        <f>SUM(HU72:HU102)</f>
        <v>115000</v>
      </c>
      <c r="HV103" s="137">
        <f>SUM(HV72:HV102)</f>
        <v>0</v>
      </c>
      <c r="HW103" s="137">
        <f>SUM(HW72:HW102)</f>
        <v>115000</v>
      </c>
      <c r="HY103" s="137">
        <f>SUM(HY72:HY102)</f>
        <v>0</v>
      </c>
      <c r="HZ103" s="137">
        <f>SUM(HZ72:HZ102)</f>
        <v>0</v>
      </c>
      <c r="IA103" s="137">
        <f>SUM(IA72:IA102)</f>
        <v>0</v>
      </c>
      <c r="IB103" s="137">
        <f>SUM(IB72:IB102)</f>
        <v>0</v>
      </c>
      <c r="ID103" s="137">
        <f>SUM(ID72:ID102)</f>
        <v>0</v>
      </c>
      <c r="IE103" s="137">
        <f>SUM(IE72:IE102)</f>
        <v>0</v>
      </c>
      <c r="IF103" s="137">
        <f>SUM(IF72:IF102)</f>
        <v>0</v>
      </c>
      <c r="IG103" s="137">
        <f>SUM(IG72:IG102)</f>
        <v>0</v>
      </c>
      <c r="II103" s="137">
        <f>SUM(II72:II102)</f>
        <v>0</v>
      </c>
      <c r="IJ103" s="137">
        <f>SUM(IJ72:IJ102)</f>
        <v>0</v>
      </c>
      <c r="IK103" s="137">
        <f>SUM(IK72:IK102)</f>
        <v>0</v>
      </c>
      <c r="IL103" s="137">
        <f>SUM(IL72:IL102)</f>
        <v>0</v>
      </c>
      <c r="IN103" s="137">
        <f>SUM(IN72:IN102)</f>
        <v>0</v>
      </c>
      <c r="IO103" s="137">
        <f>SUM(IO72:IO102)</f>
        <v>0</v>
      </c>
      <c r="IP103" s="137">
        <f>SUM(IP72:IP102)</f>
        <v>0</v>
      </c>
      <c r="IQ103" s="137">
        <f>SUM(IQ72:IQ102)</f>
        <v>0</v>
      </c>
      <c r="IS103" s="137">
        <f>SUM(IS72:IS102)</f>
        <v>0</v>
      </c>
      <c r="IT103" s="137">
        <f>SUM(IT72:IT102)</f>
        <v>0</v>
      </c>
      <c r="IU103" s="137">
        <f>SUM(IU72:IU102)</f>
        <v>0</v>
      </c>
      <c r="IV103" s="137">
        <f>SUM(IV72:IV102)</f>
        <v>0</v>
      </c>
      <c r="IX103" s="137">
        <f>SUM(IX72:IX102)</f>
        <v>0</v>
      </c>
      <c r="IY103" s="137">
        <f>SUM(IY72:IY102)</f>
        <v>0</v>
      </c>
      <c r="IZ103" s="137">
        <f>SUM(IZ72:IZ102)</f>
        <v>0</v>
      </c>
      <c r="JA103" s="137">
        <f>SUM(JA72:JA102)</f>
        <v>0</v>
      </c>
      <c r="JC103" s="137">
        <f>SUM(JC72:JC102)</f>
        <v>0</v>
      </c>
      <c r="JD103" s="137">
        <f>SUM(JD72:JD102)</f>
        <v>0</v>
      </c>
      <c r="JE103" s="137">
        <f>SUM(JE72:JE102)</f>
        <v>0</v>
      </c>
      <c r="JF103" s="137">
        <f>SUM(JF72:JF102)</f>
        <v>0</v>
      </c>
      <c r="JH103" s="137">
        <f>SUM(JH72:JH102)</f>
        <v>0</v>
      </c>
      <c r="JI103" s="137">
        <f>SUM(JI72:JI102)</f>
        <v>0</v>
      </c>
      <c r="JJ103" s="137">
        <f>SUM(JJ72:JJ102)</f>
        <v>0</v>
      </c>
      <c r="JK103" s="137">
        <f>SUM(JK72:JK102)</f>
        <v>0</v>
      </c>
      <c r="JM103" s="137">
        <f>SUM(JM72:JM102)</f>
        <v>0</v>
      </c>
      <c r="JN103" s="137">
        <f>SUM(JN72:JN102)</f>
        <v>0</v>
      </c>
      <c r="JO103" s="137">
        <f>SUM(JO72:JO102)</f>
        <v>0</v>
      </c>
      <c r="JP103" s="137">
        <f>SUM(JP72:JP102)</f>
        <v>0</v>
      </c>
      <c r="JR103" s="137">
        <f>SUM(JR72:JR102)</f>
        <v>62073</v>
      </c>
      <c r="JS103" s="137">
        <f>SUM(JS72:JS102)</f>
        <v>1309520</v>
      </c>
      <c r="JT103" s="137">
        <f>SUM(JT72:JT102)</f>
        <v>0</v>
      </c>
      <c r="JU103" s="137">
        <f>SUM(JU72:JU102)</f>
        <v>1309520</v>
      </c>
      <c r="JW103" s="137">
        <f>SUM(JW72:JW102)</f>
        <v>0</v>
      </c>
      <c r="JX103" s="137">
        <f>SUM(JX72:JX102)</f>
        <v>0</v>
      </c>
      <c r="JY103" s="137">
        <f>SUM(JY72:JY102)</f>
        <v>0</v>
      </c>
      <c r="JZ103" s="137">
        <f>SUM(JZ72:JZ102)</f>
        <v>0</v>
      </c>
      <c r="KB103" s="137">
        <f>SUM(KB72:KB102)</f>
        <v>0</v>
      </c>
      <c r="KC103" s="137">
        <f>SUM(KC72:KC102)</f>
        <v>0</v>
      </c>
      <c r="KD103" s="137">
        <f>SUM(KD72:KD102)</f>
        <v>0</v>
      </c>
      <c r="KE103" s="137">
        <f>SUM(KE72:KE102)</f>
        <v>0</v>
      </c>
      <c r="KG103" s="137">
        <f>SUM(KG72:KG102)</f>
        <v>0</v>
      </c>
      <c r="KH103" s="137">
        <f>SUM(KH72:KH102)</f>
        <v>0</v>
      </c>
      <c r="KI103" s="137">
        <f>SUM(KI72:KI102)</f>
        <v>0</v>
      </c>
      <c r="KJ103" s="137">
        <f>SUM(KJ72:KJ102)</f>
        <v>0</v>
      </c>
      <c r="KL103" s="137">
        <f>SUM(KL72:KL102)</f>
        <v>0</v>
      </c>
      <c r="KM103" s="137">
        <f>SUM(KM72:KM102)</f>
        <v>0</v>
      </c>
      <c r="KN103" s="137">
        <f>SUM(KN72:KN102)</f>
        <v>0</v>
      </c>
      <c r="KO103" s="137">
        <f>SUM(KO72:KO102)</f>
        <v>0</v>
      </c>
      <c r="KQ103" s="137">
        <f>SUM(KQ72:KQ102)</f>
        <v>0</v>
      </c>
      <c r="KR103" s="137">
        <f>SUM(KR72:KR102)</f>
        <v>0</v>
      </c>
      <c r="KS103" s="137">
        <f>SUM(KS72:KS102)</f>
        <v>0</v>
      </c>
      <c r="KT103" s="137">
        <f>SUM(KT72:KT102)</f>
        <v>0</v>
      </c>
      <c r="KV103" s="137">
        <f>SUM(KV72:KV102)</f>
        <v>0</v>
      </c>
      <c r="KW103" s="137">
        <f>SUM(KW72:KW102)</f>
        <v>0</v>
      </c>
      <c r="KX103" s="137">
        <f>SUM(KX72:KX102)</f>
        <v>0</v>
      </c>
      <c r="KY103" s="137">
        <f>SUM(KY72:KY102)</f>
        <v>0</v>
      </c>
      <c r="LA103" s="137">
        <f>SUM(LA72:LA102)</f>
        <v>0</v>
      </c>
      <c r="LB103" s="137">
        <f>SUM(LB72:LB102)</f>
        <v>0</v>
      </c>
      <c r="LC103" s="137">
        <f>SUM(LC72:LC102)</f>
        <v>0</v>
      </c>
      <c r="LD103" s="137">
        <f>SUM(LD72:LD102)</f>
        <v>0</v>
      </c>
      <c r="LF103" s="137">
        <f>SUM(LF72:LF102)</f>
        <v>0</v>
      </c>
      <c r="LG103" s="137">
        <f>SUM(LG72:LG102)</f>
        <v>0</v>
      </c>
      <c r="LH103" s="137">
        <f>SUM(LH72:LH102)</f>
        <v>0</v>
      </c>
      <c r="LI103" s="137">
        <f>SUM(LI72:LI102)</f>
        <v>0</v>
      </c>
      <c r="LK103" s="137">
        <f>SUM(LK72:LK102)</f>
        <v>0</v>
      </c>
      <c r="LL103" s="137">
        <f>SUM(LL72:LL102)</f>
        <v>0</v>
      </c>
      <c r="LM103" s="137">
        <f>SUM(LM72:LM102)</f>
        <v>0</v>
      </c>
      <c r="LN103" s="137">
        <f>SUM(LN72:LN102)</f>
        <v>0</v>
      </c>
      <c r="LP103" s="137">
        <f>SUM(LP72:LP102)</f>
        <v>0</v>
      </c>
      <c r="LQ103" s="137">
        <f>SUM(LQ72:LQ102)</f>
        <v>0</v>
      </c>
      <c r="LR103" s="137">
        <f>SUM(LR72:LR102)</f>
        <v>0</v>
      </c>
      <c r="LS103" s="137">
        <f>SUM(LS72:LS102)</f>
        <v>0</v>
      </c>
      <c r="LU103" s="137">
        <f>SUM(LU72:LU102)</f>
        <v>0</v>
      </c>
      <c r="LV103" s="137">
        <f>SUM(LV72:LV102)</f>
        <v>0</v>
      </c>
      <c r="LW103" s="137">
        <f>SUM(LW72:LW102)</f>
        <v>0</v>
      </c>
      <c r="LX103" s="137">
        <f>SUM(LX72:LX102)</f>
        <v>0</v>
      </c>
      <c r="LZ103" s="137">
        <f>SUM(LZ72:LZ102)</f>
        <v>0</v>
      </c>
      <c r="MA103" s="137">
        <f>SUM(MA72:MA102)</f>
        <v>0</v>
      </c>
      <c r="MB103" s="137">
        <f>SUM(MB72:MB102)</f>
        <v>0</v>
      </c>
      <c r="MC103" s="137">
        <f>SUM(MC72:MC102)</f>
        <v>0</v>
      </c>
      <c r="ME103" s="137">
        <f>SUM(ME72:ME102)</f>
        <v>0</v>
      </c>
      <c r="MF103" s="137">
        <f>SUM(MF72:MF102)</f>
        <v>0</v>
      </c>
      <c r="MG103" s="137">
        <f>SUM(MG72:MG102)</f>
        <v>0</v>
      </c>
      <c r="MH103" s="137">
        <f>SUM(MH72:MH102)</f>
        <v>0</v>
      </c>
      <c r="MJ103" s="137">
        <f>SUM(MJ72:MJ102)</f>
        <v>0</v>
      </c>
      <c r="MK103" s="137">
        <f>SUM(MK72:MK102)</f>
        <v>0</v>
      </c>
      <c r="ML103" s="137">
        <f>SUM(ML72:ML102)</f>
        <v>0</v>
      </c>
      <c r="MM103" s="137">
        <f>SUM(MM72:MM102)</f>
        <v>0</v>
      </c>
      <c r="MO103" s="137">
        <f>SUM(MO72:MO102)</f>
        <v>0</v>
      </c>
      <c r="MP103" s="137">
        <f>SUM(MP72:MP102)</f>
        <v>0</v>
      </c>
      <c r="MQ103" s="137">
        <f>SUM(MQ72:MQ102)</f>
        <v>0</v>
      </c>
      <c r="MR103" s="137">
        <f>SUM(MR72:MR102)</f>
        <v>0</v>
      </c>
      <c r="MT103" s="137">
        <f>SUM(MT72:MT102)</f>
        <v>0</v>
      </c>
      <c r="MU103" s="137">
        <f>SUM(MU72:MU102)</f>
        <v>0</v>
      </c>
      <c r="MV103" s="137">
        <f>SUM(MV72:MV102)</f>
        <v>0</v>
      </c>
      <c r="MW103" s="137">
        <f>SUM(MW72:MW102)</f>
        <v>0</v>
      </c>
      <c r="MY103" s="137">
        <f>SUM(MY72:MY102)</f>
        <v>25</v>
      </c>
      <c r="MZ103" s="137">
        <f>SUM(MZ72:MZ102)</f>
        <v>62500</v>
      </c>
      <c r="NA103" s="137">
        <f>SUM(NA72:NA102)</f>
        <v>0</v>
      </c>
      <c r="NB103" s="137">
        <f>SUM(NB72:NB102)</f>
        <v>62500</v>
      </c>
      <c r="ND103" s="137">
        <f>SUM(ND72:ND102)</f>
        <v>0</v>
      </c>
      <c r="NE103" s="137">
        <f>SUM(NE72:NE102)</f>
        <v>0</v>
      </c>
      <c r="NF103" s="137">
        <f>SUM(NF72:NF102)</f>
        <v>0</v>
      </c>
      <c r="NG103" s="137">
        <f>SUM(NG72:NG102)</f>
        <v>0</v>
      </c>
      <c r="NI103" s="137">
        <f>SUM(NI72:NI102)</f>
        <v>3982</v>
      </c>
      <c r="NJ103" s="137">
        <f>SUM(NJ72:NJ102)</f>
        <v>286704</v>
      </c>
      <c r="NK103" s="137">
        <f>SUM(NK72:NK102)</f>
        <v>0</v>
      </c>
      <c r="NL103" s="137">
        <f>SUM(NL72:NL102)</f>
        <v>286704</v>
      </c>
      <c r="NN103" s="137">
        <f>SUM(NN72:NN102)</f>
        <v>0</v>
      </c>
      <c r="NO103" s="137">
        <f>SUM(NO72:NO102)</f>
        <v>0</v>
      </c>
      <c r="NP103" s="137">
        <f>SUM(NP72:NP102)</f>
        <v>0</v>
      </c>
      <c r="NQ103" s="137">
        <f>SUM(NQ72:NQ102)</f>
        <v>0</v>
      </c>
      <c r="NS103" s="137">
        <f>SUM(NS72:NS102)</f>
        <v>0</v>
      </c>
      <c r="NT103" s="137">
        <f>SUM(NT72:NT102)</f>
        <v>0</v>
      </c>
      <c r="NU103" s="137">
        <f>SUM(NU72:NU102)</f>
        <v>0</v>
      </c>
      <c r="NV103" s="137">
        <f>SUM(NV72:NV102)</f>
        <v>0</v>
      </c>
      <c r="NX103" s="137">
        <f>SUM(NX72:NX102)</f>
        <v>0</v>
      </c>
      <c r="NY103" s="137">
        <f>SUM(NY72:NY102)</f>
        <v>0</v>
      </c>
      <c r="NZ103" s="137">
        <f>SUM(NZ72:NZ102)</f>
        <v>0</v>
      </c>
      <c r="OA103" s="137">
        <f>SUM(OA72:OA102)</f>
        <v>0</v>
      </c>
      <c r="OC103" s="137">
        <f>SUM(OC72:OC102)</f>
        <v>0</v>
      </c>
      <c r="OD103" s="137">
        <f>SUM(OD72:OD102)</f>
        <v>0</v>
      </c>
      <c r="OE103" s="137">
        <f>SUM(OE72:OE102)</f>
        <v>0</v>
      </c>
      <c r="OF103" s="137">
        <f>SUM(OF72:OF102)</f>
        <v>0</v>
      </c>
      <c r="OH103" s="137">
        <f>SUM(OH72:OH102)</f>
        <v>0</v>
      </c>
      <c r="OI103" s="137">
        <f>SUM(OI72:OI102)</f>
        <v>0</v>
      </c>
      <c r="OJ103" s="137">
        <f>SUM(OJ72:OJ102)</f>
        <v>0</v>
      </c>
      <c r="OK103" s="137">
        <f>SUM(OK72:OK102)</f>
        <v>0</v>
      </c>
      <c r="OM103" s="137">
        <f>SUM(OM72:OM102)</f>
        <v>0</v>
      </c>
      <c r="ON103" s="137">
        <f>SUM(ON72:ON102)</f>
        <v>0</v>
      </c>
      <c r="OO103" s="137">
        <f>SUM(OO72:OO102)</f>
        <v>0</v>
      </c>
      <c r="OP103" s="137">
        <f>SUM(OP72:OP102)</f>
        <v>0</v>
      </c>
      <c r="OR103" s="137">
        <f>SUM(OR72:OR102)</f>
        <v>0</v>
      </c>
      <c r="OS103" s="137">
        <f>SUM(OS72:OS102)</f>
        <v>0</v>
      </c>
      <c r="OT103" s="137">
        <f>SUM(OT72:OT102)</f>
        <v>0</v>
      </c>
      <c r="OU103" s="137">
        <f>SUM(OU72:OU102)</f>
        <v>0</v>
      </c>
      <c r="OW103" s="137">
        <f>SUM(OW72:OW102)</f>
        <v>0</v>
      </c>
      <c r="OX103" s="137">
        <f>SUM(OX72:OX102)</f>
        <v>0</v>
      </c>
      <c r="OY103" s="137">
        <f>SUM(OY72:OY102)</f>
        <v>0</v>
      </c>
      <c r="OZ103" s="137">
        <f>SUM(OZ72:OZ102)</f>
        <v>0</v>
      </c>
      <c r="PB103" s="137">
        <f>SUM(PB72:PB102)</f>
        <v>0</v>
      </c>
      <c r="PC103" s="137">
        <f>SUM(PC72:PC102)</f>
        <v>0</v>
      </c>
      <c r="PD103" s="137">
        <f>SUM(PD72:PD102)</f>
        <v>0</v>
      </c>
      <c r="PE103" s="137">
        <f>SUM(PE72:PE102)</f>
        <v>0</v>
      </c>
      <c r="PG103" s="137">
        <f>SUM(PG72:PG102)</f>
        <v>0</v>
      </c>
      <c r="PH103" s="137">
        <f>SUM(PH72:PH102)</f>
        <v>25000</v>
      </c>
      <c r="PI103" s="137">
        <f>SUM(PI72:PI102)</f>
        <v>0</v>
      </c>
      <c r="PJ103" s="137">
        <f>SUM(PJ72:PJ102)</f>
        <v>25000</v>
      </c>
      <c r="PL103" s="137">
        <f>SUM(PL72:PL102)</f>
        <v>0</v>
      </c>
      <c r="PM103" s="137">
        <f>SUM(PM72:PM102)</f>
        <v>0</v>
      </c>
      <c r="PN103" s="137">
        <f>SUM(PN72:PN102)</f>
        <v>0</v>
      </c>
      <c r="PO103" s="137">
        <f>SUM(PO72:PO102)</f>
        <v>0</v>
      </c>
      <c r="PQ103" s="137">
        <f>SUM(PQ72:PQ102)</f>
        <v>0</v>
      </c>
      <c r="PR103" s="137">
        <f>SUM(PR72:PR102)</f>
        <v>0</v>
      </c>
      <c r="PS103" s="137">
        <f>SUM(PS72:PS102)</f>
        <v>0</v>
      </c>
      <c r="PT103" s="137">
        <f>SUM(PT72:PT102)</f>
        <v>0</v>
      </c>
      <c r="PV103" s="137">
        <f>SUM(PV72:PV102)</f>
        <v>0</v>
      </c>
      <c r="PW103" s="137">
        <f>SUM(PW72:PW102)</f>
        <v>0</v>
      </c>
      <c r="PX103" s="137">
        <f>SUM(PX72:PX102)</f>
        <v>0</v>
      </c>
      <c r="PY103" s="137">
        <f>SUM(PY72:PY102)</f>
        <v>0</v>
      </c>
      <c r="QA103" s="137">
        <f>SUM(QA72:QA102)</f>
        <v>0</v>
      </c>
      <c r="QB103" s="137">
        <f>SUM(QB72:QB102)</f>
        <v>0</v>
      </c>
      <c r="QC103" s="137">
        <f>SUM(QC72:QC102)</f>
        <v>0</v>
      </c>
      <c r="QD103" s="137">
        <f>SUM(QD72:QD102)</f>
        <v>0</v>
      </c>
      <c r="QF103" s="137">
        <f>SUM(QF72:QF102)</f>
        <v>0</v>
      </c>
      <c r="QG103" s="137">
        <f>SUM(QG72:QG102)</f>
        <v>0</v>
      </c>
      <c r="QH103" s="137">
        <f>SUM(QH72:QH102)</f>
        <v>0</v>
      </c>
      <c r="QI103" s="137">
        <f>SUM(QI72:QI102)</f>
        <v>0</v>
      </c>
      <c r="QK103" s="137">
        <f>SUM(QK72:QK102)</f>
        <v>0</v>
      </c>
      <c r="QL103" s="137">
        <f>SUM(QL72:QL102)</f>
        <v>0</v>
      </c>
      <c r="QM103" s="137">
        <f>SUM(QM72:QM102)</f>
        <v>0</v>
      </c>
      <c r="QN103" s="137">
        <f>SUM(QN72:QN102)</f>
        <v>0</v>
      </c>
      <c r="QP103" s="137">
        <f>SUM(QP72:QP102)</f>
        <v>0</v>
      </c>
      <c r="QQ103" s="137">
        <f>SUM(QQ72:QQ102)</f>
        <v>0</v>
      </c>
      <c r="QR103" s="137">
        <f>SUM(QR72:QR102)</f>
        <v>0</v>
      </c>
      <c r="QS103" s="137">
        <f>SUM(QS72:QS102)</f>
        <v>0</v>
      </c>
      <c r="QU103" s="137">
        <f>SUM(QU72:QU102)</f>
        <v>0</v>
      </c>
      <c r="QV103" s="137">
        <f>SUM(QV72:QV102)</f>
        <v>72500</v>
      </c>
      <c r="QW103" s="137">
        <f>SUM(QW72:QW102)</f>
        <v>0</v>
      </c>
      <c r="QX103" s="137">
        <f>SUM(QX72:QX102)</f>
        <v>72500</v>
      </c>
      <c r="QZ103" s="137">
        <f>SUM(QZ72:QZ102)</f>
        <v>10500</v>
      </c>
      <c r="RA103" s="137">
        <f>SUM(RA72:RA102)</f>
        <v>52500</v>
      </c>
      <c r="RB103" s="137">
        <f>SUM(RB72:RB102)</f>
        <v>0</v>
      </c>
      <c r="RC103" s="137">
        <f>SUM(RC72:RC102)</f>
        <v>52500</v>
      </c>
      <c r="RE103" s="137">
        <f>SUM(RE72:RE102)</f>
        <v>31</v>
      </c>
      <c r="RF103" s="137">
        <f>SUM(RF72:RF102)</f>
        <v>750000</v>
      </c>
      <c r="RG103" s="137">
        <f>SUM(RG72:RG102)</f>
        <v>0</v>
      </c>
      <c r="RH103" s="137">
        <f>SUM(RH72:RH102)</f>
        <v>750000</v>
      </c>
      <c r="RJ103" s="137">
        <f>SUM(RJ72:RJ102)</f>
        <v>0</v>
      </c>
      <c r="RK103" s="137">
        <f>SUM(RK72:RK102)</f>
        <v>57820</v>
      </c>
      <c r="RL103" s="137">
        <f>SUM(RL72:RL102)</f>
        <v>0</v>
      </c>
      <c r="RM103" s="137">
        <f>SUM(RM72:RM102)</f>
        <v>57820</v>
      </c>
      <c r="RO103" s="137">
        <f>SUM(RO72:RO102)</f>
        <v>0</v>
      </c>
      <c r="RP103" s="137">
        <f>SUM(RP72:RP102)</f>
        <v>10000</v>
      </c>
      <c r="RQ103" s="137">
        <f>SUM(RQ72:RQ102)</f>
        <v>0</v>
      </c>
      <c r="RR103" s="137">
        <f>SUM(RR72:RR102)</f>
        <v>10000</v>
      </c>
      <c r="RT103" s="137">
        <f>SUM(RT72:RT102)</f>
        <v>0</v>
      </c>
      <c r="RU103" s="137">
        <f>SUM(RU72:RU102)</f>
        <v>200000</v>
      </c>
      <c r="RV103" s="137">
        <f>SUM(RV72:RV102)</f>
        <v>0</v>
      </c>
      <c r="RW103" s="137">
        <f>SUM(RW72:RW102)</f>
        <v>200000</v>
      </c>
      <c r="RY103" s="137">
        <f>SUM(RY72:RY102)</f>
        <v>0</v>
      </c>
      <c r="RZ103" s="137">
        <f>SUM(RZ72:RZ102)</f>
        <v>0</v>
      </c>
      <c r="SA103" s="137">
        <f>SUM(SA72:SA102)</f>
        <v>0</v>
      </c>
      <c r="SB103" s="137">
        <f>SUM(SB72:SB102)</f>
        <v>0</v>
      </c>
      <c r="SD103" s="137">
        <f>SUM(SD72:SD102)</f>
        <v>1</v>
      </c>
      <c r="SE103" s="137">
        <f>SUM(SE72:SE102)</f>
        <v>100000</v>
      </c>
      <c r="SF103" s="137">
        <f>SUM(SF72:SF102)</f>
        <v>0</v>
      </c>
      <c r="SG103" s="137">
        <f>SUM(SG72:SG102)</f>
        <v>100000</v>
      </c>
      <c r="SI103" s="137">
        <f>SUM(SI72:SI102)</f>
        <v>0</v>
      </c>
      <c r="SJ103" s="137">
        <f>SUM(SJ72:SJ102)</f>
        <v>25000</v>
      </c>
      <c r="SK103" s="137">
        <f>SUM(SK72:SK102)</f>
        <v>0</v>
      </c>
      <c r="SL103" s="137">
        <f>SUM(SL72:SL102)</f>
        <v>25000</v>
      </c>
      <c r="SN103" s="137">
        <f>SUM(SN72:SN102)</f>
        <v>1</v>
      </c>
      <c r="SO103" s="137">
        <f>SUM(SO72:SO102)</f>
        <v>600000</v>
      </c>
      <c r="SP103" s="137">
        <f>SUM(SP72:SP102)</f>
        <v>0</v>
      </c>
      <c r="SQ103" s="137">
        <f>SUM(SQ72:SQ102)</f>
        <v>600000</v>
      </c>
      <c r="SS103" s="137">
        <f>SUM(SS72:SS102)</f>
        <v>1</v>
      </c>
      <c r="ST103" s="137">
        <f>SUM(ST72:ST102)</f>
        <v>100000</v>
      </c>
      <c r="SU103" s="137">
        <f>SUM(SU72:SU102)</f>
        <v>0</v>
      </c>
      <c r="SV103" s="137">
        <f>SUM(SV72:SV102)</f>
        <v>100000</v>
      </c>
      <c r="SX103" s="137">
        <f>SUM(SX72:SX102)</f>
        <v>12</v>
      </c>
      <c r="SY103" s="137">
        <f>SUM(SY72:SY102)</f>
        <v>300000</v>
      </c>
      <c r="SZ103" s="137">
        <f>SUM(SZ72:SZ102)</f>
        <v>0</v>
      </c>
      <c r="TA103" s="137">
        <f>SUM(TA72:TA102)</f>
        <v>300000</v>
      </c>
      <c r="TC103" s="137">
        <f>SUM(TC72:TC102)</f>
        <v>12</v>
      </c>
      <c r="TD103" s="137">
        <f>SUM(TD72:TD102)</f>
        <v>144000</v>
      </c>
      <c r="TE103" s="137">
        <f>SUM(TE72:TE102)</f>
        <v>0</v>
      </c>
      <c r="TF103" s="137">
        <f>SUM(TF72:TF102)</f>
        <v>144000</v>
      </c>
      <c r="TH103" s="137">
        <f>SUM(TH72:TH102)</f>
        <v>261</v>
      </c>
      <c r="TI103" s="137">
        <f>SUM(TI72:TI102)</f>
        <v>261000</v>
      </c>
      <c r="TJ103" s="137">
        <f>SUM(TJ72:TJ102)</f>
        <v>0</v>
      </c>
      <c r="TK103" s="137">
        <f>SUM(TK72:TK102)</f>
        <v>261000</v>
      </c>
      <c r="TM103" s="137">
        <f>SUM(TM72:TM102)</f>
        <v>4398459</v>
      </c>
      <c r="TN103" s="137">
        <f>SUM(TN72:TN102)</f>
        <v>8951144</v>
      </c>
      <c r="TO103" s="137">
        <f>SUM(TO72:TO102)</f>
        <v>0</v>
      </c>
      <c r="TP103" s="137">
        <f>SUM(TP72:TP102)</f>
        <v>8951144</v>
      </c>
      <c r="TR103" s="137">
        <f>SUM(TR72:TR102)</f>
        <v>0</v>
      </c>
      <c r="TS103" s="137">
        <f>SUM(TS72:TS102)</f>
        <v>0</v>
      </c>
      <c r="TT103" s="137">
        <f>SUM(TT72:TT102)</f>
        <v>0</v>
      </c>
      <c r="TU103" s="137">
        <f>SUM(TU72:TU102)</f>
        <v>0</v>
      </c>
      <c r="TW103" s="137">
        <f>SUM(TW72:TW102)</f>
        <v>0</v>
      </c>
      <c r="TX103" s="137">
        <f>SUM(TX72:TX102)</f>
        <v>0</v>
      </c>
      <c r="TY103" s="137">
        <f>SUM(TY72:TY102)</f>
        <v>0</v>
      </c>
      <c r="TZ103" s="137">
        <f>SUM(TZ72:TZ102)</f>
        <v>0</v>
      </c>
      <c r="UB103" s="137">
        <f>SUM(UB72:UB102)</f>
        <v>0</v>
      </c>
      <c r="UC103" s="137">
        <f>SUM(UC72:UC102)</f>
        <v>0</v>
      </c>
      <c r="UD103" s="137">
        <f>SUM(UD72:UD102)</f>
        <v>0</v>
      </c>
      <c r="UE103" s="137">
        <f>SUM(UE72:UE102)</f>
        <v>0</v>
      </c>
      <c r="UG103" s="137">
        <f>SUM(UG72:UG102)</f>
        <v>0</v>
      </c>
      <c r="UH103" s="137">
        <f>SUM(UH72:UH102)</f>
        <v>0</v>
      </c>
      <c r="UI103" s="137">
        <f>SUM(UI72:UI102)</f>
        <v>0</v>
      </c>
      <c r="UJ103" s="137">
        <f>SUM(UJ72:UJ102)</f>
        <v>0</v>
      </c>
      <c r="UL103" s="137">
        <f>SUM(UL72:UL102)</f>
        <v>0</v>
      </c>
      <c r="UM103" s="137">
        <f>SUM(UM72:UM102)</f>
        <v>0</v>
      </c>
      <c r="UN103" s="137">
        <f>SUM(UN72:UN102)</f>
        <v>0</v>
      </c>
      <c r="UO103" s="137">
        <f>SUM(UO72:UO102)</f>
        <v>0</v>
      </c>
      <c r="UQ103" s="137">
        <f>SUM(UQ72:UQ102)</f>
        <v>0</v>
      </c>
      <c r="UR103" s="137">
        <f>SUM(UR72:UR102)</f>
        <v>0</v>
      </c>
      <c r="US103" s="137">
        <f>SUM(US72:US102)</f>
        <v>0</v>
      </c>
      <c r="UT103" s="137">
        <f>SUM(UT72:UT102)</f>
        <v>0</v>
      </c>
      <c r="UV103" s="137">
        <f>SUM(UV72:UV102)</f>
        <v>0</v>
      </c>
      <c r="UW103" s="137">
        <f>SUM(UW72:UW102)</f>
        <v>1150000</v>
      </c>
      <c r="UX103" s="137">
        <f>SUM(UX72:UX102)</f>
        <v>0</v>
      </c>
      <c r="UY103" s="137">
        <f>SUM(UY72:UY102)</f>
        <v>1150000</v>
      </c>
      <c r="VA103" s="137">
        <f>SUM(VA72:VA102)</f>
        <v>0</v>
      </c>
      <c r="VB103" s="137">
        <f>SUM(VB72:VB102)</f>
        <v>0</v>
      </c>
      <c r="VC103" s="137">
        <f>SUM(VC72:VC102)</f>
        <v>0</v>
      </c>
      <c r="VD103" s="137">
        <f>SUM(VD72:VD102)</f>
        <v>0</v>
      </c>
      <c r="VF103" s="137">
        <f>SUM(VF72:VF102)</f>
        <v>0</v>
      </c>
      <c r="VG103" s="137">
        <f>SUM(VG72:VG102)</f>
        <v>0</v>
      </c>
      <c r="VH103" s="137">
        <f>SUM(VH72:VH102)</f>
        <v>0</v>
      </c>
      <c r="VI103" s="137">
        <f>SUM(VI72:VI102)</f>
        <v>0</v>
      </c>
      <c r="VK103" s="137">
        <f>SUM(VK72:VK102)</f>
        <v>4476092</v>
      </c>
      <c r="VL103" s="137">
        <f>SUM(VL72:VL102)</f>
        <v>16514888</v>
      </c>
      <c r="VM103" s="137">
        <f>SUM(VM72:VM102)</f>
        <v>0</v>
      </c>
      <c r="VN103" s="137">
        <f>SUM(VN72:VN102)</f>
        <v>16514888</v>
      </c>
    </row>
    <row r="104" spans="1:586" s="154" customFormat="1">
      <c r="A104" s="144">
        <v>33</v>
      </c>
      <c r="B104" s="145" t="s">
        <v>1919</v>
      </c>
      <c r="C104" s="138">
        <v>0</v>
      </c>
      <c r="D104" s="138">
        <f>D105-D103</f>
        <v>80640</v>
      </c>
      <c r="E104" s="138">
        <f>E105-E103</f>
        <v>0</v>
      </c>
      <c r="F104" s="138">
        <f>F105-F103</f>
        <v>80640</v>
      </c>
      <c r="H104" s="138">
        <v>0</v>
      </c>
      <c r="I104" s="138">
        <f>I105-I103</f>
        <v>0</v>
      </c>
      <c r="J104" s="138">
        <f>J105-J103</f>
        <v>0</v>
      </c>
      <c r="K104" s="138">
        <f>K105-K103</f>
        <v>0</v>
      </c>
      <c r="M104" s="138">
        <v>0</v>
      </c>
      <c r="N104" s="138">
        <f>N105-N103</f>
        <v>0</v>
      </c>
      <c r="O104" s="138">
        <f>O105-O103</f>
        <v>0</v>
      </c>
      <c r="P104" s="138">
        <f>P105-P103</f>
        <v>0</v>
      </c>
      <c r="R104" s="138">
        <v>0</v>
      </c>
      <c r="S104" s="138">
        <f>S105-S103</f>
        <v>15000</v>
      </c>
      <c r="T104" s="138">
        <f>T105-T103</f>
        <v>0</v>
      </c>
      <c r="U104" s="138">
        <f>U105-U103</f>
        <v>15000</v>
      </c>
      <c r="W104" s="138">
        <v>0</v>
      </c>
      <c r="X104" s="138">
        <f>X105-X103</f>
        <v>0</v>
      </c>
      <c r="Y104" s="138">
        <f>Y105-Y103</f>
        <v>0</v>
      </c>
      <c r="Z104" s="138">
        <f>Z105-Z103</f>
        <v>0</v>
      </c>
      <c r="AB104" s="138">
        <v>0</v>
      </c>
      <c r="AC104" s="138">
        <f>AC105-AC103</f>
        <v>0</v>
      </c>
      <c r="AD104" s="138">
        <f>AD105-AD103</f>
        <v>0</v>
      </c>
      <c r="AE104" s="138">
        <f>AE105-AE103</f>
        <v>0</v>
      </c>
      <c r="AG104" s="138">
        <v>0</v>
      </c>
      <c r="AH104" s="138">
        <f>AH105-AH103</f>
        <v>58000</v>
      </c>
      <c r="AI104" s="138">
        <f>AI105-AI103</f>
        <v>0</v>
      </c>
      <c r="AJ104" s="138">
        <f>AJ105-AJ103</f>
        <v>58000</v>
      </c>
      <c r="AL104" s="138">
        <v>0</v>
      </c>
      <c r="AM104" s="138">
        <f>AM105-AM103</f>
        <v>104000</v>
      </c>
      <c r="AN104" s="138">
        <f>AN105-AN103</f>
        <v>0</v>
      </c>
      <c r="AO104" s="138">
        <f>AO105-AO103</f>
        <v>104000</v>
      </c>
      <c r="AQ104" s="138">
        <v>0</v>
      </c>
      <c r="AR104" s="138">
        <f>AR105-AR103</f>
        <v>1300000</v>
      </c>
      <c r="AS104" s="138">
        <f>AS105-AS103</f>
        <v>0</v>
      </c>
      <c r="AT104" s="138">
        <f>AT105-AT103</f>
        <v>1300000</v>
      </c>
      <c r="AV104" s="138">
        <v>0</v>
      </c>
      <c r="AW104" s="138">
        <f>AW105-AW103</f>
        <v>532000</v>
      </c>
      <c r="AX104" s="138">
        <f>AX105-AX103</f>
        <v>0</v>
      </c>
      <c r="AY104" s="138">
        <f>AY105-AY103</f>
        <v>532000</v>
      </c>
      <c r="BA104" s="138">
        <v>0</v>
      </c>
      <c r="BB104" s="138">
        <f>BB105-BB103</f>
        <v>0</v>
      </c>
      <c r="BC104" s="138">
        <f>BC105-BC103</f>
        <v>0</v>
      </c>
      <c r="BD104" s="138">
        <f>BD105-BD103</f>
        <v>0</v>
      </c>
      <c r="BF104" s="138">
        <v>0</v>
      </c>
      <c r="BG104" s="138">
        <f>BG105-BG103</f>
        <v>73600</v>
      </c>
      <c r="BH104" s="138">
        <f>BH105-BH103</f>
        <v>0</v>
      </c>
      <c r="BI104" s="138">
        <f>BI105-BI103</f>
        <v>73600</v>
      </c>
      <c r="BK104" s="138">
        <v>0</v>
      </c>
      <c r="BL104" s="138">
        <f>BL105-BL103</f>
        <v>167250</v>
      </c>
      <c r="BM104" s="138">
        <f>BM105-BM103</f>
        <v>0</v>
      </c>
      <c r="BN104" s="138">
        <f>BN105-BN103</f>
        <v>167250</v>
      </c>
      <c r="BP104" s="138">
        <v>0</v>
      </c>
      <c r="BQ104" s="138">
        <f>BQ105-BQ103</f>
        <v>450000</v>
      </c>
      <c r="BR104" s="138">
        <f>BR105-BR103</f>
        <v>0</v>
      </c>
      <c r="BS104" s="138">
        <f>BS105-BS103</f>
        <v>450000</v>
      </c>
      <c r="BU104" s="138">
        <v>0</v>
      </c>
      <c r="BV104" s="138">
        <f>BV105-BV103</f>
        <v>2462978</v>
      </c>
      <c r="BW104" s="138">
        <f>BW105-BW103</f>
        <v>0</v>
      </c>
      <c r="BX104" s="138">
        <f>BX105-BX103</f>
        <v>2462978</v>
      </c>
      <c r="BZ104" s="138">
        <v>0</v>
      </c>
      <c r="CA104" s="138">
        <f>CA105-CA103</f>
        <v>0</v>
      </c>
      <c r="CB104" s="138">
        <f>CB105-CB103</f>
        <v>0</v>
      </c>
      <c r="CC104" s="138">
        <f>CC105-CC103</f>
        <v>0</v>
      </c>
      <c r="CE104" s="138">
        <v>0</v>
      </c>
      <c r="CF104" s="138">
        <f>CF105-CF103</f>
        <v>0</v>
      </c>
      <c r="CG104" s="138">
        <f>CG105-CG103</f>
        <v>0</v>
      </c>
      <c r="CH104" s="138">
        <f>CH105-CH103</f>
        <v>0</v>
      </c>
      <c r="CJ104" s="138">
        <v>0</v>
      </c>
      <c r="CK104" s="138">
        <f>CK105-CK103</f>
        <v>0</v>
      </c>
      <c r="CL104" s="138">
        <f>CL105-CL103</f>
        <v>0</v>
      </c>
      <c r="CM104" s="138">
        <f>CM105-CM103</f>
        <v>0</v>
      </c>
      <c r="CO104" s="138">
        <v>0</v>
      </c>
      <c r="CP104" s="138">
        <f>CP105-CP103</f>
        <v>0</v>
      </c>
      <c r="CQ104" s="138">
        <f>CQ105-CQ103</f>
        <v>0</v>
      </c>
      <c r="CR104" s="138">
        <f>CR105-CR103</f>
        <v>0</v>
      </c>
      <c r="CT104" s="138">
        <v>0</v>
      </c>
      <c r="CU104" s="138">
        <f>CU105-CU103</f>
        <v>0</v>
      </c>
      <c r="CV104" s="138">
        <f>CV105-CV103</f>
        <v>0</v>
      </c>
      <c r="CW104" s="138">
        <f>CW105-CW103</f>
        <v>0</v>
      </c>
      <c r="CY104" s="138">
        <v>0</v>
      </c>
      <c r="CZ104" s="138">
        <f>CZ105-CZ103</f>
        <v>0</v>
      </c>
      <c r="DA104" s="138">
        <f>DA105-DA103</f>
        <v>0</v>
      </c>
      <c r="DB104" s="138">
        <f>DB105-DB103</f>
        <v>0</v>
      </c>
      <c r="DD104" s="138">
        <v>0</v>
      </c>
      <c r="DE104" s="138">
        <f>DE105-DE103</f>
        <v>0</v>
      </c>
      <c r="DF104" s="138">
        <f>DF105-DF103</f>
        <v>0</v>
      </c>
      <c r="DG104" s="138">
        <f>DG105-DG103</f>
        <v>0</v>
      </c>
      <c r="DI104" s="138">
        <v>0</v>
      </c>
      <c r="DJ104" s="138">
        <f>DJ105-DJ103</f>
        <v>0</v>
      </c>
      <c r="DK104" s="138">
        <f>DK105-DK103</f>
        <v>0</v>
      </c>
      <c r="DL104" s="138">
        <f>DL105-DL103</f>
        <v>0</v>
      </c>
      <c r="DN104" s="138">
        <v>0</v>
      </c>
      <c r="DO104" s="138">
        <f>DO105-DO103</f>
        <v>1800000</v>
      </c>
      <c r="DP104" s="138">
        <f>DP105-DP103</f>
        <v>0</v>
      </c>
      <c r="DQ104" s="138">
        <f>DQ105-DQ103</f>
        <v>1800000</v>
      </c>
      <c r="DS104" s="138">
        <v>0</v>
      </c>
      <c r="DT104" s="138">
        <f>DT105-DT103</f>
        <v>0</v>
      </c>
      <c r="DU104" s="138">
        <f>DU105-DU103</f>
        <v>0</v>
      </c>
      <c r="DV104" s="138">
        <f>DV105-DV103</f>
        <v>0</v>
      </c>
      <c r="DX104" s="138">
        <v>0</v>
      </c>
      <c r="DY104" s="138">
        <f>DY105-DY103</f>
        <v>145000</v>
      </c>
      <c r="DZ104" s="138">
        <f>DZ105-DZ103</f>
        <v>0</v>
      </c>
      <c r="EA104" s="138">
        <f>EA105-EA103</f>
        <v>145000</v>
      </c>
      <c r="EC104" s="138">
        <v>0</v>
      </c>
      <c r="ED104" s="138">
        <f>ED105-ED103</f>
        <v>0</v>
      </c>
      <c r="EE104" s="138">
        <f>EE105-EE103</f>
        <v>0</v>
      </c>
      <c r="EF104" s="138">
        <f>EF105-EF103</f>
        <v>0</v>
      </c>
      <c r="EH104" s="138">
        <v>0</v>
      </c>
      <c r="EI104" s="138">
        <f>EI105-EI103</f>
        <v>0</v>
      </c>
      <c r="EJ104" s="138">
        <f>EJ105-EJ103</f>
        <v>0</v>
      </c>
      <c r="EK104" s="138">
        <f>EK105-EK103</f>
        <v>0</v>
      </c>
      <c r="EM104" s="138">
        <v>0</v>
      </c>
      <c r="EN104" s="138">
        <f>EN105-EN103</f>
        <v>125000</v>
      </c>
      <c r="EO104" s="138">
        <f>EO105-EO103</f>
        <v>0</v>
      </c>
      <c r="EP104" s="138">
        <f>EP105-EP103</f>
        <v>125000</v>
      </c>
      <c r="ER104" s="138">
        <v>0</v>
      </c>
      <c r="ES104" s="138">
        <f>ES105-ES103</f>
        <v>200000</v>
      </c>
      <c r="ET104" s="138">
        <f>ET105-ET103</f>
        <v>0</v>
      </c>
      <c r="EU104" s="138">
        <f>EU105-EU103</f>
        <v>200000</v>
      </c>
      <c r="EW104" s="138">
        <v>0</v>
      </c>
      <c r="EX104" s="138">
        <f>EX105-EX103</f>
        <v>50000</v>
      </c>
      <c r="EY104" s="138">
        <f>EY105-EY103</f>
        <v>0</v>
      </c>
      <c r="EZ104" s="138">
        <f>EZ105-EZ103</f>
        <v>50000</v>
      </c>
      <c r="FB104" s="138">
        <v>0</v>
      </c>
      <c r="FC104" s="138">
        <f>FC105-FC103</f>
        <v>50000</v>
      </c>
      <c r="FD104" s="138">
        <f>FD105-FD103</f>
        <v>0</v>
      </c>
      <c r="FE104" s="138">
        <f>FE105-FE103</f>
        <v>50000</v>
      </c>
      <c r="FG104" s="138">
        <v>0</v>
      </c>
      <c r="FH104" s="138">
        <f>FH105-FH103</f>
        <v>500000</v>
      </c>
      <c r="FI104" s="138">
        <f>FI105-FI103</f>
        <v>0</v>
      </c>
      <c r="FJ104" s="138">
        <f>FJ105-FJ103</f>
        <v>500000</v>
      </c>
      <c r="FL104" s="138">
        <v>0</v>
      </c>
      <c r="FM104" s="138">
        <f>FM105-FM103</f>
        <v>100000</v>
      </c>
      <c r="FN104" s="138">
        <f>FN105-FN103</f>
        <v>0</v>
      </c>
      <c r="FO104" s="138">
        <f>FO105-FO103</f>
        <v>100000</v>
      </c>
      <c r="FQ104" s="138">
        <v>0</v>
      </c>
      <c r="FR104" s="138">
        <f>FR105-FR103</f>
        <v>0</v>
      </c>
      <c r="FS104" s="138">
        <f>FS105-FS103</f>
        <v>0</v>
      </c>
      <c r="FT104" s="138">
        <f>FT105-FT103</f>
        <v>0</v>
      </c>
      <c r="FV104" s="138">
        <v>0</v>
      </c>
      <c r="FW104" s="138">
        <f>FW105-FW103</f>
        <v>0</v>
      </c>
      <c r="FX104" s="138">
        <f>FX105-FX103</f>
        <v>0</v>
      </c>
      <c r="FY104" s="138">
        <f>FY105-FY103</f>
        <v>0</v>
      </c>
      <c r="GA104" s="138">
        <v>0</v>
      </c>
      <c r="GB104" s="138">
        <f>GB105-GB103</f>
        <v>0</v>
      </c>
      <c r="GC104" s="138">
        <f>GC105-GC103</f>
        <v>0</v>
      </c>
      <c r="GD104" s="138">
        <f>GD105-GD103</f>
        <v>0</v>
      </c>
      <c r="GF104" s="138">
        <v>0</v>
      </c>
      <c r="GG104" s="138">
        <f>GG105-GG103</f>
        <v>150000</v>
      </c>
      <c r="GH104" s="138">
        <f>GH105-GH103</f>
        <v>0</v>
      </c>
      <c r="GI104" s="138">
        <f>GI105-GI103</f>
        <v>150000</v>
      </c>
      <c r="GK104" s="138">
        <v>0</v>
      </c>
      <c r="GL104" s="138">
        <f>GL105-GL103</f>
        <v>0</v>
      </c>
      <c r="GM104" s="138">
        <f>GM105-GM103</f>
        <v>0</v>
      </c>
      <c r="GN104" s="138">
        <f>GN105-GN103</f>
        <v>0</v>
      </c>
      <c r="GP104" s="138">
        <v>0</v>
      </c>
      <c r="GQ104" s="138">
        <f>GQ105-GQ103</f>
        <v>0</v>
      </c>
      <c r="GR104" s="138">
        <f>GR105-GR103</f>
        <v>0</v>
      </c>
      <c r="GS104" s="138">
        <f>GS105-GS103</f>
        <v>0</v>
      </c>
      <c r="GU104" s="138">
        <v>0</v>
      </c>
      <c r="GV104" s="138">
        <f>GV105-GV103</f>
        <v>0</v>
      </c>
      <c r="GW104" s="138">
        <f>GW105-GW103</f>
        <v>0</v>
      </c>
      <c r="GX104" s="138">
        <f>GX105-GX103</f>
        <v>0</v>
      </c>
      <c r="GZ104" s="138">
        <v>0</v>
      </c>
      <c r="HA104" s="138">
        <f>HA105-HA103</f>
        <v>950000</v>
      </c>
      <c r="HB104" s="138">
        <f>HB105-HB103</f>
        <v>0</v>
      </c>
      <c r="HC104" s="138">
        <f>HC105-HC103</f>
        <v>950000</v>
      </c>
      <c r="HE104" s="138">
        <v>0</v>
      </c>
      <c r="HF104" s="138">
        <f>HF105-HF103</f>
        <v>0</v>
      </c>
      <c r="HG104" s="138">
        <f>HG105-HG103</f>
        <v>0</v>
      </c>
      <c r="HH104" s="138">
        <f>HH105-HH103</f>
        <v>0</v>
      </c>
      <c r="HJ104" s="138">
        <v>0</v>
      </c>
      <c r="HK104" s="138">
        <f>HK105-HK103</f>
        <v>0</v>
      </c>
      <c r="HL104" s="138">
        <f>HL105-HL103</f>
        <v>0</v>
      </c>
      <c r="HM104" s="138">
        <f>HM105-HM103</f>
        <v>0</v>
      </c>
      <c r="HO104" s="138">
        <v>0</v>
      </c>
      <c r="HP104" s="138">
        <f>HP105-HP103</f>
        <v>377000</v>
      </c>
      <c r="HQ104" s="138">
        <f>HQ105-HQ103</f>
        <v>0</v>
      </c>
      <c r="HR104" s="138">
        <f>HR105-HR103</f>
        <v>377000</v>
      </c>
      <c r="HT104" s="138">
        <v>0</v>
      </c>
      <c r="HU104" s="138">
        <f>HU105-HU103</f>
        <v>0</v>
      </c>
      <c r="HV104" s="138">
        <f>HV105-HV103</f>
        <v>0</v>
      </c>
      <c r="HW104" s="138">
        <f>HW105-HW103</f>
        <v>0</v>
      </c>
      <c r="HY104" s="138">
        <v>0</v>
      </c>
      <c r="HZ104" s="138">
        <f>HZ105-HZ103</f>
        <v>0</v>
      </c>
      <c r="IA104" s="138">
        <f>IA105-IA103</f>
        <v>0</v>
      </c>
      <c r="IB104" s="138">
        <f>IB105-IB103</f>
        <v>0</v>
      </c>
      <c r="ID104" s="138">
        <v>0</v>
      </c>
      <c r="IE104" s="138">
        <f>IE105-IE103</f>
        <v>0</v>
      </c>
      <c r="IF104" s="138">
        <f>IF105-IF103</f>
        <v>0</v>
      </c>
      <c r="IG104" s="138">
        <f>IG105-IG103</f>
        <v>0</v>
      </c>
      <c r="II104" s="138">
        <v>0</v>
      </c>
      <c r="IJ104" s="138">
        <f>IJ105-IJ103</f>
        <v>413400</v>
      </c>
      <c r="IK104" s="138">
        <f>IK105-IK103</f>
        <v>0</v>
      </c>
      <c r="IL104" s="138">
        <f>IL105-IL103</f>
        <v>413400</v>
      </c>
      <c r="IN104" s="138">
        <v>0</v>
      </c>
      <c r="IO104" s="138">
        <f>IO105-IO103</f>
        <v>9332</v>
      </c>
      <c r="IP104" s="138">
        <f>IP105-IP103</f>
        <v>0</v>
      </c>
      <c r="IQ104" s="138">
        <f>IQ105-IQ103</f>
        <v>9332</v>
      </c>
      <c r="IS104" s="138">
        <v>0</v>
      </c>
      <c r="IT104" s="138">
        <f>IT105-IT103</f>
        <v>0</v>
      </c>
      <c r="IU104" s="138">
        <f>IU105-IU103</f>
        <v>0</v>
      </c>
      <c r="IV104" s="138">
        <f>IV105-IV103</f>
        <v>0</v>
      </c>
      <c r="IX104" s="138">
        <v>0</v>
      </c>
      <c r="IY104" s="138">
        <f>IY105-IY103</f>
        <v>0</v>
      </c>
      <c r="IZ104" s="138">
        <f>IZ105-IZ103</f>
        <v>0</v>
      </c>
      <c r="JA104" s="138">
        <f>JA105-JA103</f>
        <v>0</v>
      </c>
      <c r="JC104" s="138">
        <v>0</v>
      </c>
      <c r="JD104" s="138">
        <f>JD105-JD103</f>
        <v>0</v>
      </c>
      <c r="JE104" s="138">
        <f>JE105-JE103</f>
        <v>0</v>
      </c>
      <c r="JF104" s="138">
        <f>JF105-JF103</f>
        <v>0</v>
      </c>
      <c r="JH104" s="138">
        <v>0</v>
      </c>
      <c r="JI104" s="138">
        <f>JI105-JI103</f>
        <v>0</v>
      </c>
      <c r="JJ104" s="138">
        <f>JJ105-JJ103</f>
        <v>0</v>
      </c>
      <c r="JK104" s="138">
        <f>JK105-JK103</f>
        <v>0</v>
      </c>
      <c r="JM104" s="138">
        <v>0</v>
      </c>
      <c r="JN104" s="138">
        <f>JN105-JN103</f>
        <v>0</v>
      </c>
      <c r="JO104" s="138">
        <f>JO105-JO103</f>
        <v>0</v>
      </c>
      <c r="JP104" s="138">
        <f>JP105-JP103</f>
        <v>0</v>
      </c>
      <c r="JR104" s="138">
        <v>0</v>
      </c>
      <c r="JS104" s="138">
        <f>JS105-JS103</f>
        <v>1964280</v>
      </c>
      <c r="JT104" s="138">
        <f>JT105-JT103</f>
        <v>0</v>
      </c>
      <c r="JU104" s="138">
        <f>JU105-JU103</f>
        <v>1964280</v>
      </c>
      <c r="JW104" s="138">
        <v>0</v>
      </c>
      <c r="JX104" s="138">
        <f>JX105-JX103</f>
        <v>0</v>
      </c>
      <c r="JY104" s="138">
        <f>JY105-JY103</f>
        <v>0</v>
      </c>
      <c r="JZ104" s="138">
        <f>JZ105-JZ103</f>
        <v>0</v>
      </c>
      <c r="KB104" s="138">
        <v>0</v>
      </c>
      <c r="KC104" s="138">
        <f>KC105-KC103</f>
        <v>197760</v>
      </c>
      <c r="KD104" s="138">
        <f>KD105-KD103</f>
        <v>0</v>
      </c>
      <c r="KE104" s="138">
        <f>KE105-KE103</f>
        <v>197760</v>
      </c>
      <c r="KG104" s="138">
        <v>0</v>
      </c>
      <c r="KH104" s="138">
        <f>KH105-KH103</f>
        <v>0</v>
      </c>
      <c r="KI104" s="138">
        <f>KI105-KI103</f>
        <v>0</v>
      </c>
      <c r="KJ104" s="138">
        <f>KJ105-KJ103</f>
        <v>0</v>
      </c>
      <c r="KL104" s="138">
        <v>0</v>
      </c>
      <c r="KM104" s="138">
        <f>KM105-KM103</f>
        <v>0</v>
      </c>
      <c r="KN104" s="138">
        <f>KN105-KN103</f>
        <v>0</v>
      </c>
      <c r="KO104" s="138">
        <f>KO105-KO103</f>
        <v>0</v>
      </c>
      <c r="KQ104" s="138">
        <v>0</v>
      </c>
      <c r="KR104" s="138">
        <f>KR105-KR103</f>
        <v>0</v>
      </c>
      <c r="KS104" s="138">
        <f>KS105-KS103</f>
        <v>0</v>
      </c>
      <c r="KT104" s="138">
        <f>KT105-KT103</f>
        <v>0</v>
      </c>
      <c r="KV104" s="138">
        <v>0</v>
      </c>
      <c r="KW104" s="138">
        <f>KW105-KW103</f>
        <v>0</v>
      </c>
      <c r="KX104" s="138">
        <f>KX105-KX103</f>
        <v>0</v>
      </c>
      <c r="KY104" s="138">
        <f>KY105-KY103</f>
        <v>0</v>
      </c>
      <c r="LA104" s="138">
        <v>0</v>
      </c>
      <c r="LB104" s="138">
        <f>LB105-LB103</f>
        <v>0</v>
      </c>
      <c r="LC104" s="138">
        <f>LC105-LC103</f>
        <v>0</v>
      </c>
      <c r="LD104" s="138">
        <f>LD105-LD103</f>
        <v>0</v>
      </c>
      <c r="LF104" s="138">
        <v>0</v>
      </c>
      <c r="LG104" s="138">
        <f>LG105-LG103</f>
        <v>0</v>
      </c>
      <c r="LH104" s="138">
        <f>LH105-LH103</f>
        <v>0</v>
      </c>
      <c r="LI104" s="138">
        <f>LI105-LI103</f>
        <v>0</v>
      </c>
      <c r="LK104" s="138">
        <v>0</v>
      </c>
      <c r="LL104" s="138">
        <f>LL105-LL103</f>
        <v>0</v>
      </c>
      <c r="LM104" s="138">
        <f>LM105-LM103</f>
        <v>0</v>
      </c>
      <c r="LN104" s="138">
        <f>LN105-LN103</f>
        <v>0</v>
      </c>
      <c r="LP104" s="138">
        <v>0</v>
      </c>
      <c r="LQ104" s="138">
        <f>LQ105-LQ103</f>
        <v>865750</v>
      </c>
      <c r="LR104" s="138">
        <f>LR105-LR103</f>
        <v>0</v>
      </c>
      <c r="LS104" s="138">
        <f>LS105-LS103</f>
        <v>865750</v>
      </c>
      <c r="LU104" s="138">
        <v>0</v>
      </c>
      <c r="LV104" s="138">
        <f>LV105-LV103</f>
        <v>0</v>
      </c>
      <c r="LW104" s="138">
        <f>LW105-LW103</f>
        <v>0</v>
      </c>
      <c r="LX104" s="138">
        <f>LX105-LX103</f>
        <v>0</v>
      </c>
      <c r="LZ104" s="138">
        <v>0</v>
      </c>
      <c r="MA104" s="138">
        <f>MA105-MA103</f>
        <v>0</v>
      </c>
      <c r="MB104" s="138">
        <f>MB105-MB103</f>
        <v>0</v>
      </c>
      <c r="MC104" s="138">
        <f>MC105-MC103</f>
        <v>0</v>
      </c>
      <c r="ME104" s="138">
        <v>0</v>
      </c>
      <c r="MF104" s="138">
        <f>MF105-MF103</f>
        <v>0</v>
      </c>
      <c r="MG104" s="138">
        <f>MG105-MG103</f>
        <v>0</v>
      </c>
      <c r="MH104" s="138">
        <f>MH105-MH103</f>
        <v>0</v>
      </c>
      <c r="MJ104" s="138">
        <v>0</v>
      </c>
      <c r="MK104" s="138">
        <f>MK105-MK103</f>
        <v>0</v>
      </c>
      <c r="ML104" s="138">
        <f>ML105-ML103</f>
        <v>0</v>
      </c>
      <c r="MM104" s="138">
        <f>MM105-MM103</f>
        <v>0</v>
      </c>
      <c r="MO104" s="138">
        <v>0</v>
      </c>
      <c r="MP104" s="138">
        <f>MP105-MP103</f>
        <v>1270440</v>
      </c>
      <c r="MQ104" s="138">
        <f>MQ105-MQ103</f>
        <v>0</v>
      </c>
      <c r="MR104" s="138">
        <f>MR105-MR103</f>
        <v>1270440</v>
      </c>
      <c r="MT104" s="138">
        <v>0</v>
      </c>
      <c r="MU104" s="138">
        <f>MU105-MU103</f>
        <v>0</v>
      </c>
      <c r="MV104" s="138">
        <f>MV105-MV103</f>
        <v>0</v>
      </c>
      <c r="MW104" s="138">
        <f>MW105-MW103</f>
        <v>0</v>
      </c>
      <c r="MY104" s="138">
        <v>0</v>
      </c>
      <c r="MZ104" s="138">
        <f>MZ105-MZ103</f>
        <v>0</v>
      </c>
      <c r="NA104" s="138">
        <f>NA105-NA103</f>
        <v>0</v>
      </c>
      <c r="NB104" s="138">
        <f>NB105-NB103</f>
        <v>0</v>
      </c>
      <c r="ND104" s="138">
        <v>0</v>
      </c>
      <c r="NE104" s="138">
        <f>NE105-NE103</f>
        <v>0</v>
      </c>
      <c r="NF104" s="138">
        <f>NF105-NF103</f>
        <v>0</v>
      </c>
      <c r="NG104" s="138">
        <f>NG105-NG103</f>
        <v>0</v>
      </c>
      <c r="NI104" s="138">
        <v>0</v>
      </c>
      <c r="NJ104" s="138">
        <f>NJ105-NJ103</f>
        <v>0</v>
      </c>
      <c r="NK104" s="138">
        <f>NK105-NK103</f>
        <v>0</v>
      </c>
      <c r="NL104" s="138">
        <f>NL105-NL103</f>
        <v>0</v>
      </c>
      <c r="NN104" s="138">
        <v>0</v>
      </c>
      <c r="NO104" s="138">
        <f>NO105-NO103</f>
        <v>190000</v>
      </c>
      <c r="NP104" s="138">
        <f>NP105-NP103</f>
        <v>0</v>
      </c>
      <c r="NQ104" s="138">
        <f>NQ105-NQ103</f>
        <v>190000</v>
      </c>
      <c r="NS104" s="138">
        <v>0</v>
      </c>
      <c r="NT104" s="138">
        <f>NT105-NT103</f>
        <v>0</v>
      </c>
      <c r="NU104" s="138">
        <f>NU105-NU103</f>
        <v>0</v>
      </c>
      <c r="NV104" s="138">
        <f>NV105-NV103</f>
        <v>0</v>
      </c>
      <c r="NX104" s="138">
        <v>0</v>
      </c>
      <c r="NY104" s="138">
        <f>NY105-NY103</f>
        <v>0</v>
      </c>
      <c r="NZ104" s="138">
        <f>NZ105-NZ103</f>
        <v>0</v>
      </c>
      <c r="OA104" s="138">
        <f>OA105-OA103</f>
        <v>0</v>
      </c>
      <c r="OC104" s="138">
        <v>0</v>
      </c>
      <c r="OD104" s="138">
        <f>OD105-OD103</f>
        <v>0</v>
      </c>
      <c r="OE104" s="138">
        <f>OE105-OE103</f>
        <v>0</v>
      </c>
      <c r="OF104" s="138">
        <f>OF105-OF103</f>
        <v>0</v>
      </c>
      <c r="OH104" s="138">
        <v>0</v>
      </c>
      <c r="OI104" s="138">
        <f>OI105-OI103</f>
        <v>0</v>
      </c>
      <c r="OJ104" s="138">
        <f>OJ105-OJ103</f>
        <v>0</v>
      </c>
      <c r="OK104" s="138">
        <f>OK105-OK103</f>
        <v>0</v>
      </c>
      <c r="OM104" s="138">
        <v>0</v>
      </c>
      <c r="ON104" s="138">
        <f>ON105-ON103</f>
        <v>0</v>
      </c>
      <c r="OO104" s="138">
        <f>OO105-OO103</f>
        <v>0</v>
      </c>
      <c r="OP104" s="138">
        <f>OP105-OP103</f>
        <v>0</v>
      </c>
      <c r="OR104" s="138">
        <v>0</v>
      </c>
      <c r="OS104" s="138">
        <f>OS105-OS103</f>
        <v>0</v>
      </c>
      <c r="OT104" s="138">
        <f>OT105-OT103</f>
        <v>0</v>
      </c>
      <c r="OU104" s="138">
        <f>OU105-OU103</f>
        <v>0</v>
      </c>
      <c r="OW104" s="138">
        <v>0</v>
      </c>
      <c r="OX104" s="138">
        <f>OX105-OX103</f>
        <v>0</v>
      </c>
      <c r="OY104" s="138">
        <f>OY105-OY103</f>
        <v>0</v>
      </c>
      <c r="OZ104" s="138">
        <f>OZ105-OZ103</f>
        <v>0</v>
      </c>
      <c r="PB104" s="138">
        <v>0</v>
      </c>
      <c r="PC104" s="138">
        <f>PC105-PC103</f>
        <v>0</v>
      </c>
      <c r="PD104" s="138">
        <f>PD105-PD103</f>
        <v>0</v>
      </c>
      <c r="PE104" s="138">
        <f>PE105-PE103</f>
        <v>0</v>
      </c>
      <c r="PG104" s="138">
        <v>0</v>
      </c>
      <c r="PH104" s="138">
        <f>PH105-PH103</f>
        <v>0</v>
      </c>
      <c r="PI104" s="138">
        <f>PI105-PI103</f>
        <v>0</v>
      </c>
      <c r="PJ104" s="138">
        <f>PJ105-PJ103</f>
        <v>0</v>
      </c>
      <c r="PL104" s="138">
        <v>0</v>
      </c>
      <c r="PM104" s="138">
        <f>PM105-PM103</f>
        <v>0</v>
      </c>
      <c r="PN104" s="138">
        <f>PN105-PN103</f>
        <v>0</v>
      </c>
      <c r="PO104" s="138">
        <f>PO105-PO103</f>
        <v>0</v>
      </c>
      <c r="PQ104" s="138">
        <v>0</v>
      </c>
      <c r="PR104" s="138">
        <f>PR105-PR103</f>
        <v>0</v>
      </c>
      <c r="PS104" s="138">
        <f>PS105-PS103</f>
        <v>0</v>
      </c>
      <c r="PT104" s="138">
        <f>PT105-PT103</f>
        <v>0</v>
      </c>
      <c r="PV104" s="138">
        <v>0</v>
      </c>
      <c r="PW104" s="138">
        <f>PW105-PW103</f>
        <v>0</v>
      </c>
      <c r="PX104" s="138">
        <f>PX105-PX103</f>
        <v>0</v>
      </c>
      <c r="PY104" s="138">
        <f>PY105-PY103</f>
        <v>0</v>
      </c>
      <c r="QA104" s="138">
        <v>0</v>
      </c>
      <c r="QB104" s="138">
        <f>QB105-QB103</f>
        <v>0</v>
      </c>
      <c r="QC104" s="138">
        <f>QC105-QC103</f>
        <v>0</v>
      </c>
      <c r="QD104" s="138">
        <f>QD105-QD103</f>
        <v>0</v>
      </c>
      <c r="QF104" s="138">
        <v>0</v>
      </c>
      <c r="QG104" s="138">
        <f>QG105-QG103</f>
        <v>0</v>
      </c>
      <c r="QH104" s="138">
        <f>QH105-QH103</f>
        <v>0</v>
      </c>
      <c r="QI104" s="138">
        <f>QI105-QI103</f>
        <v>0</v>
      </c>
      <c r="QK104" s="138">
        <v>0</v>
      </c>
      <c r="QL104" s="138">
        <f>QL105-QL103</f>
        <v>0</v>
      </c>
      <c r="QM104" s="138">
        <f>QM105-QM103</f>
        <v>0</v>
      </c>
      <c r="QN104" s="138">
        <f>QN105-QN103</f>
        <v>0</v>
      </c>
      <c r="QP104" s="138">
        <v>0</v>
      </c>
      <c r="QQ104" s="138">
        <f>QQ105-QQ103</f>
        <v>0</v>
      </c>
      <c r="QR104" s="138">
        <f>QR105-QR103</f>
        <v>0</v>
      </c>
      <c r="QS104" s="138">
        <f>QS105-QS103</f>
        <v>0</v>
      </c>
      <c r="QU104" s="138">
        <v>0</v>
      </c>
      <c r="QV104" s="138">
        <f>QV105-QV103</f>
        <v>0</v>
      </c>
      <c r="QW104" s="138">
        <f>QW105-QW103</f>
        <v>0</v>
      </c>
      <c r="QX104" s="138">
        <f>QX105-QX103</f>
        <v>0</v>
      </c>
      <c r="QZ104" s="138">
        <v>0</v>
      </c>
      <c r="RA104" s="138">
        <f>RA105-RA103</f>
        <v>0</v>
      </c>
      <c r="RB104" s="138">
        <f>RB105-RB103</f>
        <v>0</v>
      </c>
      <c r="RC104" s="138">
        <f>RC105-RC103</f>
        <v>0</v>
      </c>
      <c r="RE104" s="138">
        <v>0</v>
      </c>
      <c r="RF104" s="138">
        <f>RF105-RF103</f>
        <v>0</v>
      </c>
      <c r="RG104" s="138">
        <f>RG105-RG103</f>
        <v>0</v>
      </c>
      <c r="RH104" s="138">
        <f>RH105-RH103</f>
        <v>0</v>
      </c>
      <c r="RJ104" s="138">
        <v>0</v>
      </c>
      <c r="RK104" s="138">
        <f>RK105-RK103</f>
        <v>0</v>
      </c>
      <c r="RL104" s="138">
        <f>RL105-RL103</f>
        <v>0</v>
      </c>
      <c r="RM104" s="138">
        <f>RM105-RM103</f>
        <v>0</v>
      </c>
      <c r="RO104" s="138">
        <v>0</v>
      </c>
      <c r="RP104" s="138">
        <f>RP105-RP103</f>
        <v>0</v>
      </c>
      <c r="RQ104" s="138">
        <f>RQ105-RQ103</f>
        <v>0</v>
      </c>
      <c r="RR104" s="138">
        <f>RR105-RR103</f>
        <v>0</v>
      </c>
      <c r="RT104" s="138">
        <v>0</v>
      </c>
      <c r="RU104" s="138">
        <f>RU105-RU103</f>
        <v>0</v>
      </c>
      <c r="RV104" s="138">
        <f>RV105-RV103</f>
        <v>0</v>
      </c>
      <c r="RW104" s="138">
        <f>RW105-RW103</f>
        <v>0</v>
      </c>
      <c r="RY104" s="138">
        <v>0</v>
      </c>
      <c r="RZ104" s="138">
        <f>RZ105-RZ103</f>
        <v>475000</v>
      </c>
      <c r="SA104" s="138">
        <f>SA105-SA103</f>
        <v>0</v>
      </c>
      <c r="SB104" s="138">
        <f>SB105-SB103</f>
        <v>475000</v>
      </c>
      <c r="SD104" s="138">
        <v>0</v>
      </c>
      <c r="SE104" s="138">
        <f>SE105-SE103</f>
        <v>0</v>
      </c>
      <c r="SF104" s="138">
        <f>SF105-SF103</f>
        <v>0</v>
      </c>
      <c r="SG104" s="138">
        <f>SG105-SG103</f>
        <v>0</v>
      </c>
      <c r="SI104" s="138">
        <v>0</v>
      </c>
      <c r="SJ104" s="138">
        <f>SJ105-SJ103</f>
        <v>0</v>
      </c>
      <c r="SK104" s="138">
        <f>SK105-SK103</f>
        <v>0</v>
      </c>
      <c r="SL104" s="138">
        <f>SL105-SL103</f>
        <v>0</v>
      </c>
      <c r="SN104" s="138">
        <v>0</v>
      </c>
      <c r="SO104" s="138">
        <f>SO105-SO103</f>
        <v>0</v>
      </c>
      <c r="SP104" s="138">
        <f>SP105-SP103</f>
        <v>0</v>
      </c>
      <c r="SQ104" s="138">
        <f>SQ105-SQ103</f>
        <v>0</v>
      </c>
      <c r="SS104" s="138">
        <v>0</v>
      </c>
      <c r="ST104" s="138">
        <f>ST105-ST103</f>
        <v>0</v>
      </c>
      <c r="SU104" s="138">
        <f>SU105-SU103</f>
        <v>0</v>
      </c>
      <c r="SV104" s="138">
        <f>SV105-SV103</f>
        <v>0</v>
      </c>
      <c r="SX104" s="138">
        <v>0</v>
      </c>
      <c r="SY104" s="138">
        <f>SY105-SY103</f>
        <v>0</v>
      </c>
      <c r="SZ104" s="138">
        <f>SZ105-SZ103</f>
        <v>0</v>
      </c>
      <c r="TA104" s="138">
        <f>TA105-TA103</f>
        <v>0</v>
      </c>
      <c r="TC104" s="138">
        <v>0</v>
      </c>
      <c r="TD104" s="138">
        <f>TD105-TD103</f>
        <v>0</v>
      </c>
      <c r="TE104" s="138">
        <f>TE105-TE103</f>
        <v>0</v>
      </c>
      <c r="TF104" s="138">
        <f>TF105-TF103</f>
        <v>0</v>
      </c>
      <c r="TH104" s="138">
        <v>0</v>
      </c>
      <c r="TI104" s="138">
        <f>TI105-TI103</f>
        <v>0</v>
      </c>
      <c r="TJ104" s="138">
        <f>TJ105-TJ103</f>
        <v>0</v>
      </c>
      <c r="TK104" s="138">
        <f>TK105-TK103</f>
        <v>0</v>
      </c>
      <c r="TM104" s="138">
        <v>0</v>
      </c>
      <c r="TN104" s="138">
        <f>TN105-TN103</f>
        <v>-5.5539548397064209E-2</v>
      </c>
      <c r="TO104" s="138">
        <f>TO105-TO103</f>
        <v>0</v>
      </c>
      <c r="TP104" s="138">
        <f>TP105-TP103</f>
        <v>-5.5539548397064209E-2</v>
      </c>
      <c r="TR104" s="138">
        <v>0</v>
      </c>
      <c r="TS104" s="138">
        <f>TS105-TS103</f>
        <v>0</v>
      </c>
      <c r="TT104" s="138">
        <f>TT105-TT103</f>
        <v>0</v>
      </c>
      <c r="TU104" s="138">
        <f>TU105-TU103</f>
        <v>0</v>
      </c>
      <c r="TW104" s="138">
        <v>0</v>
      </c>
      <c r="TX104" s="138">
        <f>TX105-TX103</f>
        <v>0</v>
      </c>
      <c r="TY104" s="138">
        <f>TY105-TY103</f>
        <v>0</v>
      </c>
      <c r="TZ104" s="138">
        <f>TZ105-TZ103</f>
        <v>0</v>
      </c>
      <c r="UB104" s="138">
        <v>0</v>
      </c>
      <c r="UC104" s="138">
        <f>UC105-UC103</f>
        <v>134042.5</v>
      </c>
      <c r="UD104" s="138">
        <f>UD105-UD103</f>
        <v>0</v>
      </c>
      <c r="UE104" s="138">
        <f>UE105-UE103</f>
        <v>134042.5</v>
      </c>
      <c r="UG104" s="138">
        <v>0</v>
      </c>
      <c r="UH104" s="138">
        <f>UH105-UH103</f>
        <v>0</v>
      </c>
      <c r="UI104" s="138">
        <f>UI105-UI103</f>
        <v>0</v>
      </c>
      <c r="UJ104" s="138">
        <f>UJ105-UJ103</f>
        <v>0</v>
      </c>
      <c r="UL104" s="138">
        <v>0</v>
      </c>
      <c r="UM104" s="138">
        <f>UM105-UM103</f>
        <v>0</v>
      </c>
      <c r="UN104" s="138">
        <f>UN105-UN103</f>
        <v>0</v>
      </c>
      <c r="UO104" s="138">
        <f>UO105-UO103</f>
        <v>0</v>
      </c>
      <c r="UQ104" s="138">
        <v>0</v>
      </c>
      <c r="UR104" s="138">
        <f>UR105-UR103</f>
        <v>1800000</v>
      </c>
      <c r="US104" s="138">
        <f>US105-US103</f>
        <v>0</v>
      </c>
      <c r="UT104" s="138">
        <f>UT105-UT103</f>
        <v>1800000</v>
      </c>
      <c r="UV104" s="138">
        <v>0</v>
      </c>
      <c r="UW104" s="138">
        <f>UW105-UW103</f>
        <v>1019750</v>
      </c>
      <c r="UX104" s="138">
        <f>UX105-UX103</f>
        <v>0</v>
      </c>
      <c r="UY104" s="138">
        <f>UY105-UY103</f>
        <v>1019750</v>
      </c>
      <c r="VA104" s="138">
        <v>0</v>
      </c>
      <c r="VB104" s="138">
        <f>VB105-VB103</f>
        <v>0</v>
      </c>
      <c r="VC104" s="138">
        <f>VC105-VC103</f>
        <v>0</v>
      </c>
      <c r="VD104" s="138">
        <f>VD105-VD103</f>
        <v>0</v>
      </c>
      <c r="VF104" s="138">
        <v>0</v>
      </c>
      <c r="VG104" s="138">
        <f>VG105-VG103</f>
        <v>0</v>
      </c>
      <c r="VH104" s="138">
        <f>VH105-VH103</f>
        <v>0</v>
      </c>
      <c r="VI104" s="138">
        <f>VI105-VI103</f>
        <v>0</v>
      </c>
      <c r="VK104" s="138">
        <v>0</v>
      </c>
      <c r="VL104" s="138">
        <f>VL105-VL103</f>
        <v>18030222.444460452</v>
      </c>
      <c r="VM104" s="138">
        <f>VM105-VM103</f>
        <v>0</v>
      </c>
      <c r="VN104" s="138">
        <f>VN105-VN103</f>
        <v>18030222.444460452</v>
      </c>
    </row>
    <row r="105" spans="1:586" s="156" customFormat="1">
      <c r="A105" s="146">
        <v>34</v>
      </c>
      <c r="B105" s="147" t="s">
        <v>54</v>
      </c>
      <c r="C105" s="157">
        <f>C37</f>
        <v>30</v>
      </c>
      <c r="D105" s="157">
        <f>D37</f>
        <v>80640</v>
      </c>
      <c r="E105" s="157">
        <f>E37</f>
        <v>0</v>
      </c>
      <c r="F105" s="157">
        <f>F37</f>
        <v>80640</v>
      </c>
      <c r="H105" s="157">
        <f>H37</f>
        <v>0</v>
      </c>
      <c r="I105" s="157">
        <f>I37</f>
        <v>0</v>
      </c>
      <c r="J105" s="157">
        <f>J37</f>
        <v>0</v>
      </c>
      <c r="K105" s="157">
        <f>K37</f>
        <v>0</v>
      </c>
      <c r="M105" s="157">
        <f>M37</f>
        <v>0</v>
      </c>
      <c r="N105" s="157">
        <f>N37</f>
        <v>0</v>
      </c>
      <c r="O105" s="157">
        <f>O37</f>
        <v>0</v>
      </c>
      <c r="P105" s="157">
        <f>P37</f>
        <v>0</v>
      </c>
      <c r="R105" s="157">
        <f>R37</f>
        <v>1</v>
      </c>
      <c r="S105" s="157">
        <f>S37</f>
        <v>15000</v>
      </c>
      <c r="T105" s="157">
        <f>T37</f>
        <v>0</v>
      </c>
      <c r="U105" s="157">
        <f>U37</f>
        <v>15000</v>
      </c>
      <c r="W105" s="157">
        <f>W37</f>
        <v>0</v>
      </c>
      <c r="X105" s="157">
        <f>X37</f>
        <v>0</v>
      </c>
      <c r="Y105" s="157">
        <f>Y37</f>
        <v>0</v>
      </c>
      <c r="Z105" s="157">
        <f>Z37</f>
        <v>0</v>
      </c>
      <c r="AB105" s="157">
        <f>AB37</f>
        <v>0</v>
      </c>
      <c r="AC105" s="157">
        <f>AC37</f>
        <v>0</v>
      </c>
      <c r="AD105" s="157">
        <f>AD37</f>
        <v>0</v>
      </c>
      <c r="AE105" s="157">
        <f>AE37</f>
        <v>0</v>
      </c>
      <c r="AG105" s="157">
        <f>AG37</f>
        <v>0</v>
      </c>
      <c r="AH105" s="157">
        <f>AH37</f>
        <v>58000</v>
      </c>
      <c r="AI105" s="157">
        <f>AI37</f>
        <v>0</v>
      </c>
      <c r="AJ105" s="157">
        <f>AJ37</f>
        <v>58000</v>
      </c>
      <c r="AL105" s="157">
        <f>AL37</f>
        <v>52</v>
      </c>
      <c r="AM105" s="157">
        <f>AM37</f>
        <v>104000</v>
      </c>
      <c r="AN105" s="157">
        <f>AN37</f>
        <v>0</v>
      </c>
      <c r="AO105" s="157">
        <f>AO37</f>
        <v>104000</v>
      </c>
      <c r="AQ105" s="157">
        <f>AQ37</f>
        <v>520</v>
      </c>
      <c r="AR105" s="157">
        <f>AR37</f>
        <v>1300000</v>
      </c>
      <c r="AS105" s="157">
        <f>AS37</f>
        <v>0</v>
      </c>
      <c r="AT105" s="157">
        <f>AT37</f>
        <v>1300000</v>
      </c>
      <c r="AV105" s="157">
        <f>AV37</f>
        <v>76</v>
      </c>
      <c r="AW105" s="157">
        <f>AW37</f>
        <v>532000</v>
      </c>
      <c r="AX105" s="157">
        <f>AX37</f>
        <v>0</v>
      </c>
      <c r="AY105" s="157">
        <f>AY37</f>
        <v>532000</v>
      </c>
      <c r="BA105" s="157">
        <f>BA37</f>
        <v>0</v>
      </c>
      <c r="BB105" s="157">
        <f>BB37</f>
        <v>0</v>
      </c>
      <c r="BC105" s="157">
        <f>BC37</f>
        <v>0</v>
      </c>
      <c r="BD105" s="157">
        <f>BD37</f>
        <v>0</v>
      </c>
      <c r="BF105" s="157">
        <f>BF37</f>
        <v>92</v>
      </c>
      <c r="BG105" s="157">
        <f>BG37</f>
        <v>73600</v>
      </c>
      <c r="BH105" s="157">
        <f>BH37</f>
        <v>0</v>
      </c>
      <c r="BI105" s="157">
        <f>BI37</f>
        <v>73600</v>
      </c>
      <c r="BK105" s="157">
        <f>BK37</f>
        <v>223</v>
      </c>
      <c r="BL105" s="157">
        <f>BL37</f>
        <v>167250</v>
      </c>
      <c r="BM105" s="157">
        <f>BM37</f>
        <v>0</v>
      </c>
      <c r="BN105" s="157">
        <f>BN37</f>
        <v>167250</v>
      </c>
      <c r="BP105" s="157">
        <f>BP37</f>
        <v>30</v>
      </c>
      <c r="BQ105" s="157">
        <f>BQ37</f>
        <v>450000</v>
      </c>
      <c r="BR105" s="157">
        <f>BR37</f>
        <v>0</v>
      </c>
      <c r="BS105" s="157">
        <f>BS37</f>
        <v>450000</v>
      </c>
      <c r="BU105" s="157">
        <f>BU37</f>
        <v>1</v>
      </c>
      <c r="BV105" s="157">
        <f>BV37</f>
        <v>2462978</v>
      </c>
      <c r="BW105" s="157">
        <f>BW37</f>
        <v>0</v>
      </c>
      <c r="BX105" s="157">
        <f>BX37</f>
        <v>2462978</v>
      </c>
      <c r="BZ105" s="157">
        <f>BZ37</f>
        <v>0</v>
      </c>
      <c r="CA105" s="157">
        <f>CA37</f>
        <v>0</v>
      </c>
      <c r="CB105" s="157">
        <f>CB37</f>
        <v>0</v>
      </c>
      <c r="CC105" s="157">
        <f>CC37</f>
        <v>0</v>
      </c>
      <c r="CE105" s="157">
        <f>CE37</f>
        <v>0</v>
      </c>
      <c r="CF105" s="157">
        <f>CF37</f>
        <v>0</v>
      </c>
      <c r="CG105" s="157">
        <f>CG37</f>
        <v>0</v>
      </c>
      <c r="CH105" s="157">
        <f>CH37</f>
        <v>0</v>
      </c>
      <c r="CJ105" s="157">
        <f>CJ37</f>
        <v>0</v>
      </c>
      <c r="CK105" s="157">
        <f>CK37</f>
        <v>0</v>
      </c>
      <c r="CL105" s="157">
        <f>CL37</f>
        <v>0</v>
      </c>
      <c r="CM105" s="157">
        <f>CM37</f>
        <v>0</v>
      </c>
      <c r="CO105" s="157">
        <f>CO37</f>
        <v>0</v>
      </c>
      <c r="CP105" s="157">
        <f>CP37</f>
        <v>0</v>
      </c>
      <c r="CQ105" s="157">
        <f>CQ37</f>
        <v>0</v>
      </c>
      <c r="CR105" s="157">
        <f>CR37</f>
        <v>0</v>
      </c>
      <c r="CT105" s="157">
        <f>CT37</f>
        <v>0</v>
      </c>
      <c r="CU105" s="157">
        <f>CU37</f>
        <v>0</v>
      </c>
      <c r="CV105" s="157">
        <f>CV37</f>
        <v>0</v>
      </c>
      <c r="CW105" s="157">
        <f>CW37</f>
        <v>0</v>
      </c>
      <c r="CY105" s="157">
        <f>CY37</f>
        <v>0</v>
      </c>
      <c r="CZ105" s="157">
        <f>CZ37</f>
        <v>0</v>
      </c>
      <c r="DA105" s="157">
        <f>DA37</f>
        <v>0</v>
      </c>
      <c r="DB105" s="157">
        <f>DB37</f>
        <v>0</v>
      </c>
      <c r="DD105" s="157">
        <f>DD37</f>
        <v>0</v>
      </c>
      <c r="DE105" s="157">
        <f>DE37</f>
        <v>0</v>
      </c>
      <c r="DF105" s="157">
        <f>DF37</f>
        <v>0</v>
      </c>
      <c r="DG105" s="157">
        <f>DG37</f>
        <v>0</v>
      </c>
      <c r="DI105" s="157">
        <f>DI37</f>
        <v>0</v>
      </c>
      <c r="DJ105" s="157">
        <f>DJ37</f>
        <v>0</v>
      </c>
      <c r="DK105" s="157">
        <f>DK37</f>
        <v>0</v>
      </c>
      <c r="DL105" s="157">
        <f>DL37</f>
        <v>0</v>
      </c>
      <c r="DN105" s="157">
        <f>DN37</f>
        <v>18</v>
      </c>
      <c r="DO105" s="157">
        <f>DO37</f>
        <v>1800000</v>
      </c>
      <c r="DP105" s="157">
        <f>DP37</f>
        <v>0</v>
      </c>
      <c r="DQ105" s="157">
        <f>DQ37</f>
        <v>1800000</v>
      </c>
      <c r="DS105" s="157">
        <f>DS37</f>
        <v>0</v>
      </c>
      <c r="DT105" s="157">
        <f>DT37</f>
        <v>0</v>
      </c>
      <c r="DU105" s="157">
        <f>DU37</f>
        <v>0</v>
      </c>
      <c r="DV105" s="157">
        <f>DV37</f>
        <v>0</v>
      </c>
      <c r="DX105" s="157">
        <f>DX37</f>
        <v>0</v>
      </c>
      <c r="DY105" s="157">
        <f>DY37</f>
        <v>145000</v>
      </c>
      <c r="DZ105" s="157">
        <f>DZ37</f>
        <v>0</v>
      </c>
      <c r="EA105" s="157">
        <f>EA37</f>
        <v>145000</v>
      </c>
      <c r="EC105" s="157">
        <f>EC37</f>
        <v>0</v>
      </c>
      <c r="ED105" s="157">
        <f>ED37</f>
        <v>0</v>
      </c>
      <c r="EE105" s="157">
        <f>EE37</f>
        <v>0</v>
      </c>
      <c r="EF105" s="157">
        <f>EF37</f>
        <v>0</v>
      </c>
      <c r="EH105" s="157">
        <f>EH37</f>
        <v>0</v>
      </c>
      <c r="EI105" s="157">
        <f>EI37</f>
        <v>0</v>
      </c>
      <c r="EJ105" s="157">
        <f>EJ37</f>
        <v>0</v>
      </c>
      <c r="EK105" s="157">
        <f>EK37</f>
        <v>0</v>
      </c>
      <c r="EM105" s="157">
        <f>EM37</f>
        <v>0</v>
      </c>
      <c r="EN105" s="157">
        <f>EN37</f>
        <v>125000</v>
      </c>
      <c r="EO105" s="157">
        <f>EO37</f>
        <v>0</v>
      </c>
      <c r="EP105" s="157">
        <f>EP37</f>
        <v>125000</v>
      </c>
      <c r="ER105" s="157">
        <f>ER37</f>
        <v>1</v>
      </c>
      <c r="ES105" s="157">
        <f>ES37</f>
        <v>200000</v>
      </c>
      <c r="ET105" s="157">
        <f>ET37</f>
        <v>0</v>
      </c>
      <c r="EU105" s="157">
        <f>EU37</f>
        <v>200000</v>
      </c>
      <c r="EW105" s="157">
        <f>EW37</f>
        <v>1</v>
      </c>
      <c r="EX105" s="157">
        <f>EX37</f>
        <v>50000</v>
      </c>
      <c r="EY105" s="157">
        <f>EY37</f>
        <v>0</v>
      </c>
      <c r="EZ105" s="157">
        <f>EZ37</f>
        <v>50000</v>
      </c>
      <c r="FB105" s="157">
        <f>FB37</f>
        <v>1</v>
      </c>
      <c r="FC105" s="157">
        <f>FC37</f>
        <v>50000</v>
      </c>
      <c r="FD105" s="157">
        <f>FD37</f>
        <v>0</v>
      </c>
      <c r="FE105" s="157">
        <f>FE37</f>
        <v>50000</v>
      </c>
      <c r="FG105" s="157">
        <f>FG37</f>
        <v>10</v>
      </c>
      <c r="FH105" s="157">
        <f>FH37</f>
        <v>500000</v>
      </c>
      <c r="FI105" s="157">
        <f>FI37</f>
        <v>0</v>
      </c>
      <c r="FJ105" s="157">
        <f>FJ37</f>
        <v>500000</v>
      </c>
      <c r="FL105" s="157">
        <f>FL37</f>
        <v>2</v>
      </c>
      <c r="FM105" s="157">
        <f>FM37</f>
        <v>100000</v>
      </c>
      <c r="FN105" s="157">
        <f>FN37</f>
        <v>0</v>
      </c>
      <c r="FO105" s="157">
        <f>FO37</f>
        <v>100000</v>
      </c>
      <c r="FQ105" s="157">
        <f>FQ37</f>
        <v>0</v>
      </c>
      <c r="FR105" s="157">
        <f>FR37</f>
        <v>0</v>
      </c>
      <c r="FS105" s="157">
        <f>FS37</f>
        <v>0</v>
      </c>
      <c r="FT105" s="157">
        <f>FT37</f>
        <v>0</v>
      </c>
      <c r="FV105" s="157">
        <f>FV37</f>
        <v>0</v>
      </c>
      <c r="FW105" s="157">
        <f>FW37</f>
        <v>0</v>
      </c>
      <c r="FX105" s="157">
        <f>FX37</f>
        <v>0</v>
      </c>
      <c r="FY105" s="157">
        <f>FY37</f>
        <v>0</v>
      </c>
      <c r="GA105" s="157">
        <f>GA37</f>
        <v>0</v>
      </c>
      <c r="GB105" s="157">
        <f>GB37</f>
        <v>0</v>
      </c>
      <c r="GC105" s="157">
        <f>GC37</f>
        <v>0</v>
      </c>
      <c r="GD105" s="157">
        <f>GD37</f>
        <v>0</v>
      </c>
      <c r="GF105" s="157">
        <f>GF37</f>
        <v>181</v>
      </c>
      <c r="GG105" s="157">
        <f>GG37</f>
        <v>150000</v>
      </c>
      <c r="GH105" s="157">
        <f>GH37</f>
        <v>0</v>
      </c>
      <c r="GI105" s="157">
        <f>GI37</f>
        <v>150000</v>
      </c>
      <c r="GK105" s="157">
        <f>GK37</f>
        <v>634</v>
      </c>
      <c r="GL105" s="157">
        <f>GL37</f>
        <v>190200</v>
      </c>
      <c r="GM105" s="157">
        <f>GM37</f>
        <v>0</v>
      </c>
      <c r="GN105" s="157">
        <f>GN37</f>
        <v>190200</v>
      </c>
      <c r="GP105" s="157">
        <f>GP37</f>
        <v>0</v>
      </c>
      <c r="GQ105" s="157">
        <f>GQ37</f>
        <v>17000</v>
      </c>
      <c r="GR105" s="157">
        <f>GR37</f>
        <v>0</v>
      </c>
      <c r="GS105" s="157">
        <f>GS37</f>
        <v>17000</v>
      </c>
      <c r="GU105" s="157">
        <f>GU37</f>
        <v>1</v>
      </c>
      <c r="GV105" s="157">
        <f>GV37</f>
        <v>250000</v>
      </c>
      <c r="GW105" s="157">
        <f>GW37</f>
        <v>0</v>
      </c>
      <c r="GX105" s="157">
        <f>GX37</f>
        <v>250000</v>
      </c>
      <c r="GZ105" s="157">
        <f>GZ37</f>
        <v>190</v>
      </c>
      <c r="HA105" s="157">
        <f>HA37</f>
        <v>950000</v>
      </c>
      <c r="HB105" s="157">
        <f>HB37</f>
        <v>0</v>
      </c>
      <c r="HC105" s="157">
        <f>HC37</f>
        <v>950000</v>
      </c>
      <c r="HE105" s="157">
        <f>HE37</f>
        <v>0</v>
      </c>
      <c r="HF105" s="157">
        <f>HF37</f>
        <v>0</v>
      </c>
      <c r="HG105" s="157">
        <f>HG37</f>
        <v>0</v>
      </c>
      <c r="HH105" s="157">
        <f>HH37</f>
        <v>0</v>
      </c>
      <c r="HJ105" s="157">
        <f>HJ37</f>
        <v>99</v>
      </c>
      <c r="HK105" s="157">
        <f>HK37</f>
        <v>1485000</v>
      </c>
      <c r="HL105" s="157">
        <f>HL37</f>
        <v>0</v>
      </c>
      <c r="HM105" s="157">
        <f>HM37</f>
        <v>1485000</v>
      </c>
      <c r="HO105" s="157">
        <f>HO37</f>
        <v>1300</v>
      </c>
      <c r="HP105" s="157">
        <f>HP37</f>
        <v>377000</v>
      </c>
      <c r="HQ105" s="157">
        <f>HQ37</f>
        <v>0</v>
      </c>
      <c r="HR105" s="157">
        <f>HR37</f>
        <v>377000</v>
      </c>
      <c r="HT105" s="157">
        <f>HT37</f>
        <v>0</v>
      </c>
      <c r="HU105" s="157">
        <f>HU37</f>
        <v>115000</v>
      </c>
      <c r="HV105" s="157">
        <f>HV37</f>
        <v>0</v>
      </c>
      <c r="HW105" s="157">
        <f>HW37</f>
        <v>115000</v>
      </c>
      <c r="HY105" s="157">
        <f>HY37</f>
        <v>0</v>
      </c>
      <c r="HZ105" s="157">
        <f>HZ37</f>
        <v>0</v>
      </c>
      <c r="IA105" s="157">
        <f>IA37</f>
        <v>0</v>
      </c>
      <c r="IB105" s="157">
        <f>IB37</f>
        <v>0</v>
      </c>
      <c r="ID105" s="157">
        <f>ID37</f>
        <v>0</v>
      </c>
      <c r="IE105" s="157">
        <f>IE37</f>
        <v>0</v>
      </c>
      <c r="IF105" s="157">
        <f>IF37</f>
        <v>0</v>
      </c>
      <c r="IG105" s="157">
        <f>IG37</f>
        <v>0</v>
      </c>
      <c r="II105" s="157">
        <f>II37</f>
        <v>0</v>
      </c>
      <c r="IJ105" s="157">
        <f>IJ37</f>
        <v>413400</v>
      </c>
      <c r="IK105" s="157">
        <f>IK37</f>
        <v>0</v>
      </c>
      <c r="IL105" s="157">
        <f>IL37</f>
        <v>413400</v>
      </c>
      <c r="IN105" s="157">
        <f>IN37</f>
        <v>400</v>
      </c>
      <c r="IO105" s="157">
        <f>IO37</f>
        <v>9332</v>
      </c>
      <c r="IP105" s="157">
        <f>IP37</f>
        <v>0</v>
      </c>
      <c r="IQ105" s="157">
        <f>IQ37</f>
        <v>9332</v>
      </c>
      <c r="IS105" s="157">
        <f>IS37</f>
        <v>0</v>
      </c>
      <c r="IT105" s="157">
        <f>IT37</f>
        <v>0</v>
      </c>
      <c r="IU105" s="157">
        <f>IU37</f>
        <v>0</v>
      </c>
      <c r="IV105" s="157">
        <f>IV37</f>
        <v>0</v>
      </c>
      <c r="IX105" s="157">
        <f>IX37</f>
        <v>0</v>
      </c>
      <c r="IY105" s="157">
        <f>IY37</f>
        <v>0</v>
      </c>
      <c r="IZ105" s="157">
        <f>IZ37</f>
        <v>0</v>
      </c>
      <c r="JA105" s="157">
        <f>JA37</f>
        <v>0</v>
      </c>
      <c r="JC105" s="157">
        <f>JC37</f>
        <v>0</v>
      </c>
      <c r="JD105" s="157">
        <f>JD37</f>
        <v>0</v>
      </c>
      <c r="JE105" s="157">
        <f>JE37</f>
        <v>0</v>
      </c>
      <c r="JF105" s="157">
        <f>JF37</f>
        <v>0</v>
      </c>
      <c r="JH105" s="157">
        <f>JH37</f>
        <v>0</v>
      </c>
      <c r="JI105" s="157">
        <f>JI37</f>
        <v>0</v>
      </c>
      <c r="JJ105" s="157">
        <f>JJ37</f>
        <v>0</v>
      </c>
      <c r="JK105" s="157">
        <f>JK37</f>
        <v>0</v>
      </c>
      <c r="JM105" s="157">
        <f>JM37</f>
        <v>0</v>
      </c>
      <c r="JN105" s="157">
        <f>JN37</f>
        <v>0</v>
      </c>
      <c r="JO105" s="157">
        <f>JO37</f>
        <v>0</v>
      </c>
      <c r="JP105" s="157">
        <f>JP37</f>
        <v>0</v>
      </c>
      <c r="JR105" s="157">
        <f>JR37</f>
        <v>0</v>
      </c>
      <c r="JS105" s="157">
        <f>JS37</f>
        <v>3273800</v>
      </c>
      <c r="JT105" s="157">
        <f>JT37</f>
        <v>0</v>
      </c>
      <c r="JU105" s="157">
        <f>JU37</f>
        <v>3273800</v>
      </c>
      <c r="JW105" s="157">
        <f>JW37</f>
        <v>0</v>
      </c>
      <c r="JX105" s="157">
        <f>JX37</f>
        <v>0</v>
      </c>
      <c r="JY105" s="157">
        <f>JY37</f>
        <v>0</v>
      </c>
      <c r="JZ105" s="157">
        <f>JZ37</f>
        <v>0</v>
      </c>
      <c r="KB105" s="157">
        <f>KB37</f>
        <v>988.8</v>
      </c>
      <c r="KC105" s="157">
        <f>KC37</f>
        <v>197760</v>
      </c>
      <c r="KD105" s="157">
        <f>KD37</f>
        <v>0</v>
      </c>
      <c r="KE105" s="157">
        <f>KE37</f>
        <v>197760</v>
      </c>
      <c r="KG105" s="157">
        <f>KG37</f>
        <v>0</v>
      </c>
      <c r="KH105" s="157">
        <f>KH37</f>
        <v>0</v>
      </c>
      <c r="KI105" s="157">
        <f>KI37</f>
        <v>0</v>
      </c>
      <c r="KJ105" s="157">
        <f>KJ37</f>
        <v>0</v>
      </c>
      <c r="KL105" s="157">
        <f>KL37</f>
        <v>0</v>
      </c>
      <c r="KM105" s="157">
        <f>KM37</f>
        <v>0</v>
      </c>
      <c r="KN105" s="157">
        <f>KN37</f>
        <v>0</v>
      </c>
      <c r="KO105" s="157">
        <f>KO37</f>
        <v>0</v>
      </c>
      <c r="KQ105" s="157">
        <f>KQ37</f>
        <v>0</v>
      </c>
      <c r="KR105" s="157">
        <f>KR37</f>
        <v>0</v>
      </c>
      <c r="KS105" s="157">
        <f>KS37</f>
        <v>0</v>
      </c>
      <c r="KT105" s="157">
        <f>KT37</f>
        <v>0</v>
      </c>
      <c r="KV105" s="157">
        <f>KV37</f>
        <v>0</v>
      </c>
      <c r="KW105" s="157">
        <f>KW37</f>
        <v>0</v>
      </c>
      <c r="KX105" s="157">
        <f>KX37</f>
        <v>0</v>
      </c>
      <c r="KY105" s="157">
        <f>KY37</f>
        <v>0</v>
      </c>
      <c r="LA105" s="157">
        <f>LA37</f>
        <v>0</v>
      </c>
      <c r="LB105" s="157">
        <f>LB37</f>
        <v>0</v>
      </c>
      <c r="LC105" s="157">
        <f>LC37</f>
        <v>0</v>
      </c>
      <c r="LD105" s="157">
        <f>LD37</f>
        <v>0</v>
      </c>
      <c r="LF105" s="157">
        <f>LF37</f>
        <v>0</v>
      </c>
      <c r="LG105" s="157">
        <f>LG37</f>
        <v>0</v>
      </c>
      <c r="LH105" s="157">
        <f>LH37</f>
        <v>0</v>
      </c>
      <c r="LI105" s="157">
        <f>LI37</f>
        <v>0</v>
      </c>
      <c r="LK105" s="157">
        <f>LK37</f>
        <v>0</v>
      </c>
      <c r="LL105" s="157">
        <f>LL37</f>
        <v>0</v>
      </c>
      <c r="LM105" s="157">
        <f>LM37</f>
        <v>0</v>
      </c>
      <c r="LN105" s="157">
        <f>LN37</f>
        <v>0</v>
      </c>
      <c r="LP105" s="157">
        <f>LP37</f>
        <v>3463</v>
      </c>
      <c r="LQ105" s="157">
        <f>LQ37</f>
        <v>865750</v>
      </c>
      <c r="LR105" s="157">
        <f>LR37</f>
        <v>0</v>
      </c>
      <c r="LS105" s="157">
        <f>LS37</f>
        <v>865750</v>
      </c>
      <c r="LU105" s="157">
        <f>LU37</f>
        <v>0</v>
      </c>
      <c r="LV105" s="157">
        <f>LV37</f>
        <v>0</v>
      </c>
      <c r="LW105" s="157">
        <f>LW37</f>
        <v>0</v>
      </c>
      <c r="LX105" s="157">
        <f>LX37</f>
        <v>0</v>
      </c>
      <c r="LZ105" s="157">
        <f>LZ37</f>
        <v>0</v>
      </c>
      <c r="MA105" s="157">
        <f>MA37</f>
        <v>0</v>
      </c>
      <c r="MB105" s="157">
        <f>MB37</f>
        <v>0</v>
      </c>
      <c r="MC105" s="157">
        <f>MC37</f>
        <v>0</v>
      </c>
      <c r="ME105" s="157">
        <f>ME37</f>
        <v>0</v>
      </c>
      <c r="MF105" s="157">
        <f>MF37</f>
        <v>0</v>
      </c>
      <c r="MG105" s="157">
        <f>MG37</f>
        <v>0</v>
      </c>
      <c r="MH105" s="157">
        <f>MH37</f>
        <v>0</v>
      </c>
      <c r="MJ105" s="157">
        <f>MJ37</f>
        <v>0</v>
      </c>
      <c r="MK105" s="157">
        <f>MK37</f>
        <v>0</v>
      </c>
      <c r="ML105" s="157">
        <f>ML37</f>
        <v>0</v>
      </c>
      <c r="MM105" s="157">
        <f>MM37</f>
        <v>0</v>
      </c>
      <c r="MO105" s="157">
        <f>MO37</f>
        <v>30</v>
      </c>
      <c r="MP105" s="157">
        <f>MP37</f>
        <v>1270440</v>
      </c>
      <c r="MQ105" s="157">
        <f>MQ37</f>
        <v>0</v>
      </c>
      <c r="MR105" s="157">
        <f>MR37</f>
        <v>1270440</v>
      </c>
      <c r="MT105" s="157">
        <f>MT37</f>
        <v>0</v>
      </c>
      <c r="MU105" s="157">
        <f>MU37</f>
        <v>0</v>
      </c>
      <c r="MV105" s="157">
        <f>MV37</f>
        <v>0</v>
      </c>
      <c r="MW105" s="157">
        <f>MW37</f>
        <v>0</v>
      </c>
      <c r="MY105" s="157">
        <f>MY37</f>
        <v>25</v>
      </c>
      <c r="MZ105" s="157">
        <f>MZ37</f>
        <v>62500</v>
      </c>
      <c r="NA105" s="157">
        <f>NA37</f>
        <v>0</v>
      </c>
      <c r="NB105" s="157">
        <f>NB37</f>
        <v>62500</v>
      </c>
      <c r="ND105" s="157">
        <f>ND37</f>
        <v>0</v>
      </c>
      <c r="NE105" s="157">
        <f>NE37</f>
        <v>0</v>
      </c>
      <c r="NF105" s="157">
        <f>NF37</f>
        <v>0</v>
      </c>
      <c r="NG105" s="157">
        <f>NG37</f>
        <v>0</v>
      </c>
      <c r="NI105" s="157">
        <f>NI37</f>
        <v>3982</v>
      </c>
      <c r="NJ105" s="157">
        <f>NJ37</f>
        <v>286704</v>
      </c>
      <c r="NK105" s="157">
        <f>NK37</f>
        <v>0</v>
      </c>
      <c r="NL105" s="157">
        <f>NL37</f>
        <v>286704</v>
      </c>
      <c r="NN105" s="157">
        <f>NN37</f>
        <v>19</v>
      </c>
      <c r="NO105" s="157">
        <f>NO37</f>
        <v>190000</v>
      </c>
      <c r="NP105" s="157">
        <f>NP37</f>
        <v>0</v>
      </c>
      <c r="NQ105" s="157">
        <f>NQ37</f>
        <v>190000</v>
      </c>
      <c r="NS105" s="157">
        <f>NS37</f>
        <v>0</v>
      </c>
      <c r="NT105" s="157">
        <f>NT37</f>
        <v>0</v>
      </c>
      <c r="NU105" s="157">
        <f>NU37</f>
        <v>0</v>
      </c>
      <c r="NV105" s="157">
        <f>NV37</f>
        <v>0</v>
      </c>
      <c r="NX105" s="157">
        <f>NX37</f>
        <v>0</v>
      </c>
      <c r="NY105" s="157">
        <f>NY37</f>
        <v>0</v>
      </c>
      <c r="NZ105" s="157">
        <f>NZ37</f>
        <v>0</v>
      </c>
      <c r="OA105" s="157">
        <f>OA37</f>
        <v>0</v>
      </c>
      <c r="OC105" s="157">
        <f>OC37</f>
        <v>0</v>
      </c>
      <c r="OD105" s="157">
        <f>OD37</f>
        <v>0</v>
      </c>
      <c r="OE105" s="157">
        <f>OE37</f>
        <v>0</v>
      </c>
      <c r="OF105" s="157">
        <f>OF37</f>
        <v>0</v>
      </c>
      <c r="OH105" s="157">
        <f>OH37</f>
        <v>0</v>
      </c>
      <c r="OI105" s="157">
        <f>OI37</f>
        <v>0</v>
      </c>
      <c r="OJ105" s="157">
        <f>OJ37</f>
        <v>0</v>
      </c>
      <c r="OK105" s="157">
        <f>OK37</f>
        <v>0</v>
      </c>
      <c r="OM105" s="157">
        <f>OM37</f>
        <v>0</v>
      </c>
      <c r="ON105" s="157">
        <f>ON37</f>
        <v>0</v>
      </c>
      <c r="OO105" s="157">
        <f>OO37</f>
        <v>0</v>
      </c>
      <c r="OP105" s="157">
        <f>OP37</f>
        <v>0</v>
      </c>
      <c r="OR105" s="157">
        <f>OR37</f>
        <v>0</v>
      </c>
      <c r="OS105" s="157">
        <f>OS37</f>
        <v>0</v>
      </c>
      <c r="OT105" s="157">
        <f>OT37</f>
        <v>0</v>
      </c>
      <c r="OU105" s="157">
        <f>OU37</f>
        <v>0</v>
      </c>
      <c r="OW105" s="157">
        <f>OW37</f>
        <v>0</v>
      </c>
      <c r="OX105" s="157">
        <f>OX37</f>
        <v>0</v>
      </c>
      <c r="OY105" s="157">
        <f>OY37</f>
        <v>0</v>
      </c>
      <c r="OZ105" s="157">
        <f>OZ37</f>
        <v>0</v>
      </c>
      <c r="PB105" s="157">
        <f>PB37</f>
        <v>0</v>
      </c>
      <c r="PC105" s="157">
        <f>PC37</f>
        <v>0</v>
      </c>
      <c r="PD105" s="157">
        <f>PD37</f>
        <v>0</v>
      </c>
      <c r="PE105" s="157">
        <f>PE37</f>
        <v>0</v>
      </c>
      <c r="PG105" s="157">
        <f>PG37</f>
        <v>0</v>
      </c>
      <c r="PH105" s="157">
        <f>PH37</f>
        <v>25000</v>
      </c>
      <c r="PI105" s="157">
        <f>PI37</f>
        <v>0</v>
      </c>
      <c r="PJ105" s="157">
        <f>PJ37</f>
        <v>25000</v>
      </c>
      <c r="PL105" s="157">
        <f>PL37</f>
        <v>0</v>
      </c>
      <c r="PM105" s="157">
        <f>PM37</f>
        <v>0</v>
      </c>
      <c r="PN105" s="157">
        <f>PN37</f>
        <v>0</v>
      </c>
      <c r="PO105" s="157">
        <f>PO37</f>
        <v>0</v>
      </c>
      <c r="PQ105" s="157">
        <f>PQ37</f>
        <v>0</v>
      </c>
      <c r="PR105" s="157">
        <f>PR37</f>
        <v>0</v>
      </c>
      <c r="PS105" s="157">
        <f>PS37</f>
        <v>0</v>
      </c>
      <c r="PT105" s="157">
        <f>PT37</f>
        <v>0</v>
      </c>
      <c r="PV105" s="157">
        <f>PV37</f>
        <v>0</v>
      </c>
      <c r="PW105" s="157">
        <f>PW37</f>
        <v>0</v>
      </c>
      <c r="PX105" s="157">
        <f>PX37</f>
        <v>0</v>
      </c>
      <c r="PY105" s="157">
        <f>PY37</f>
        <v>0</v>
      </c>
      <c r="QA105" s="157">
        <f>QA37</f>
        <v>0</v>
      </c>
      <c r="QB105" s="157">
        <f>QB37</f>
        <v>0</v>
      </c>
      <c r="QC105" s="157">
        <f>QC37</f>
        <v>0</v>
      </c>
      <c r="QD105" s="157">
        <f>QD37</f>
        <v>0</v>
      </c>
      <c r="QF105" s="157">
        <f>QF37</f>
        <v>0</v>
      </c>
      <c r="QG105" s="157">
        <f>QG37</f>
        <v>0</v>
      </c>
      <c r="QH105" s="157">
        <f>QH37</f>
        <v>0</v>
      </c>
      <c r="QI105" s="157">
        <f>QI37</f>
        <v>0</v>
      </c>
      <c r="QK105" s="157">
        <f>QK37</f>
        <v>0</v>
      </c>
      <c r="QL105" s="157">
        <f>QL37</f>
        <v>0</v>
      </c>
      <c r="QM105" s="157">
        <f>QM37</f>
        <v>0</v>
      </c>
      <c r="QN105" s="157">
        <f>QN37</f>
        <v>0</v>
      </c>
      <c r="QP105" s="157">
        <f>QP37</f>
        <v>0</v>
      </c>
      <c r="QQ105" s="157">
        <f>QQ37</f>
        <v>0</v>
      </c>
      <c r="QR105" s="157">
        <f>QR37</f>
        <v>0</v>
      </c>
      <c r="QS105" s="157">
        <f>QS37</f>
        <v>0</v>
      </c>
      <c r="QU105" s="157">
        <f>QU37</f>
        <v>0</v>
      </c>
      <c r="QV105" s="157">
        <f>QV37</f>
        <v>72500</v>
      </c>
      <c r="QW105" s="157">
        <f>QW37</f>
        <v>0</v>
      </c>
      <c r="QX105" s="157">
        <f>QX37</f>
        <v>72500</v>
      </c>
      <c r="QZ105" s="157">
        <f>QZ37</f>
        <v>10500</v>
      </c>
      <c r="RA105" s="157">
        <f>RA37</f>
        <v>52500</v>
      </c>
      <c r="RB105" s="157">
        <f>RB37</f>
        <v>0</v>
      </c>
      <c r="RC105" s="157">
        <f>RC37</f>
        <v>52500</v>
      </c>
      <c r="RE105" s="157">
        <f>RE37</f>
        <v>31</v>
      </c>
      <c r="RF105" s="157">
        <f>RF37</f>
        <v>750000</v>
      </c>
      <c r="RG105" s="157">
        <f>RG37</f>
        <v>0</v>
      </c>
      <c r="RH105" s="157">
        <f>RH37</f>
        <v>750000</v>
      </c>
      <c r="RJ105" s="157">
        <f>RJ37</f>
        <v>0</v>
      </c>
      <c r="RK105" s="157">
        <f>RK37</f>
        <v>57820</v>
      </c>
      <c r="RL105" s="157">
        <f>RL37</f>
        <v>0</v>
      </c>
      <c r="RM105" s="157">
        <f>RM37</f>
        <v>57820</v>
      </c>
      <c r="RO105" s="157">
        <f>RO37</f>
        <v>0</v>
      </c>
      <c r="RP105" s="157">
        <f>RP37</f>
        <v>10000</v>
      </c>
      <c r="RQ105" s="157">
        <f>RQ37</f>
        <v>0</v>
      </c>
      <c r="RR105" s="157">
        <f>RR37</f>
        <v>10000</v>
      </c>
      <c r="RT105" s="157">
        <f>RT37</f>
        <v>0</v>
      </c>
      <c r="RU105" s="157">
        <f>RU37</f>
        <v>200000</v>
      </c>
      <c r="RV105" s="157">
        <f>RV37</f>
        <v>0</v>
      </c>
      <c r="RW105" s="157">
        <f>RW37</f>
        <v>200000</v>
      </c>
      <c r="RY105" s="157">
        <f>RY37</f>
        <v>0</v>
      </c>
      <c r="RZ105" s="157">
        <f>RZ37</f>
        <v>475000</v>
      </c>
      <c r="SA105" s="157">
        <f>SA37</f>
        <v>0</v>
      </c>
      <c r="SB105" s="157">
        <f>SB37</f>
        <v>475000</v>
      </c>
      <c r="SD105" s="157">
        <f>SD37</f>
        <v>1</v>
      </c>
      <c r="SE105" s="157">
        <f>SE37</f>
        <v>100000</v>
      </c>
      <c r="SF105" s="157">
        <f>SF37</f>
        <v>0</v>
      </c>
      <c r="SG105" s="157">
        <f>SG37</f>
        <v>100000</v>
      </c>
      <c r="SI105" s="157">
        <f>SI37</f>
        <v>1</v>
      </c>
      <c r="SJ105" s="157">
        <f>SJ37</f>
        <v>25000</v>
      </c>
      <c r="SK105" s="157">
        <f>SK37</f>
        <v>0</v>
      </c>
      <c r="SL105" s="157">
        <f>SL37</f>
        <v>25000</v>
      </c>
      <c r="SN105" s="157">
        <f>SN37</f>
        <v>1</v>
      </c>
      <c r="SO105" s="157">
        <f>SO37</f>
        <v>600000</v>
      </c>
      <c r="SP105" s="157">
        <f>SP37</f>
        <v>0</v>
      </c>
      <c r="SQ105" s="157">
        <f>SQ37</f>
        <v>600000</v>
      </c>
      <c r="SS105" s="157">
        <f>SS37</f>
        <v>1</v>
      </c>
      <c r="ST105" s="157">
        <f>ST37</f>
        <v>100000</v>
      </c>
      <c r="SU105" s="157">
        <f>SU37</f>
        <v>0</v>
      </c>
      <c r="SV105" s="157">
        <f>SV37</f>
        <v>100000</v>
      </c>
      <c r="SX105" s="157">
        <f>SX37</f>
        <v>12</v>
      </c>
      <c r="SY105" s="157">
        <f>SY37</f>
        <v>300000</v>
      </c>
      <c r="SZ105" s="157">
        <f>SZ37</f>
        <v>0</v>
      </c>
      <c r="TA105" s="157">
        <f>TA37</f>
        <v>300000</v>
      </c>
      <c r="TC105" s="157">
        <f>TC37</f>
        <v>12</v>
      </c>
      <c r="TD105" s="157">
        <f>TD37</f>
        <v>144000</v>
      </c>
      <c r="TE105" s="157">
        <f>TE37</f>
        <v>0</v>
      </c>
      <c r="TF105" s="157">
        <f>TF37</f>
        <v>144000</v>
      </c>
      <c r="TH105" s="157">
        <f>TH37</f>
        <v>261</v>
      </c>
      <c r="TI105" s="157">
        <f>TI37</f>
        <v>261000</v>
      </c>
      <c r="TJ105" s="157">
        <f>TJ37</f>
        <v>0</v>
      </c>
      <c r="TK105" s="157">
        <f>TK37</f>
        <v>261000</v>
      </c>
      <c r="TM105" s="157">
        <f>TM37</f>
        <v>4398458.6114211595</v>
      </c>
      <c r="TN105" s="157">
        <f>TN37</f>
        <v>8951143.9444604516</v>
      </c>
      <c r="TO105" s="157">
        <f>TO37</f>
        <v>0</v>
      </c>
      <c r="TP105" s="157">
        <f>TP37</f>
        <v>8951143.9444604516</v>
      </c>
      <c r="TR105" s="157">
        <f>TR37</f>
        <v>0</v>
      </c>
      <c r="TS105" s="157">
        <f>TS37</f>
        <v>0</v>
      </c>
      <c r="TT105" s="157">
        <f>TT37</f>
        <v>0</v>
      </c>
      <c r="TU105" s="157">
        <f>TU37</f>
        <v>0</v>
      </c>
      <c r="TW105" s="157">
        <f>TW37</f>
        <v>0</v>
      </c>
      <c r="TX105" s="157">
        <f>TX37</f>
        <v>0</v>
      </c>
      <c r="TY105" s="157">
        <f>TY37</f>
        <v>0</v>
      </c>
      <c r="TZ105" s="157">
        <f>TZ37</f>
        <v>0</v>
      </c>
      <c r="UB105" s="157">
        <f>UB37</f>
        <v>1</v>
      </c>
      <c r="UC105" s="157">
        <f>UC37</f>
        <v>134042.5</v>
      </c>
      <c r="UD105" s="157">
        <f>UD37</f>
        <v>0</v>
      </c>
      <c r="UE105" s="157">
        <f>UE37</f>
        <v>134042.5</v>
      </c>
      <c r="UG105" s="157">
        <f>UG37</f>
        <v>0</v>
      </c>
      <c r="UH105" s="157">
        <f>UH37</f>
        <v>0</v>
      </c>
      <c r="UI105" s="157">
        <f>UI37</f>
        <v>0</v>
      </c>
      <c r="UJ105" s="157">
        <f>UJ37</f>
        <v>0</v>
      </c>
      <c r="UL105" s="157">
        <f>UL37</f>
        <v>0</v>
      </c>
      <c r="UM105" s="157">
        <f>UM37</f>
        <v>0</v>
      </c>
      <c r="UN105" s="157">
        <f>UN37</f>
        <v>0</v>
      </c>
      <c r="UO105" s="157">
        <f>UO37</f>
        <v>0</v>
      </c>
      <c r="UQ105" s="157">
        <f>UQ37</f>
        <v>0</v>
      </c>
      <c r="UR105" s="157">
        <f>UR37</f>
        <v>1800000</v>
      </c>
      <c r="US105" s="157">
        <f>US37</f>
        <v>0</v>
      </c>
      <c r="UT105" s="157">
        <f>UT37</f>
        <v>1800000</v>
      </c>
      <c r="UV105" s="157">
        <f>UV37</f>
        <v>0</v>
      </c>
      <c r="UW105" s="157">
        <f>UW37</f>
        <v>2169750</v>
      </c>
      <c r="UX105" s="157">
        <f>UX37</f>
        <v>0</v>
      </c>
      <c r="UY105" s="157">
        <f>UY37</f>
        <v>2169750</v>
      </c>
      <c r="VA105" s="157">
        <f>VA37</f>
        <v>0</v>
      </c>
      <c r="VB105" s="157">
        <f>VB37</f>
        <v>0</v>
      </c>
      <c r="VC105" s="157">
        <f>VC37</f>
        <v>0</v>
      </c>
      <c r="VD105" s="157">
        <f>VD37</f>
        <v>0</v>
      </c>
      <c r="VF105" s="157">
        <f>VF37</f>
        <v>0</v>
      </c>
      <c r="VG105" s="157">
        <f>VG37</f>
        <v>0</v>
      </c>
      <c r="VH105" s="157">
        <f>VH37</f>
        <v>0</v>
      </c>
      <c r="VI105" s="157">
        <f>VI37</f>
        <v>0</v>
      </c>
      <c r="VK105" s="157">
        <f>VK37</f>
        <v>4421650.4114211593</v>
      </c>
      <c r="VL105" s="157">
        <f>VL37</f>
        <v>34545110.444460452</v>
      </c>
      <c r="VM105" s="157">
        <f>VM37</f>
        <v>0</v>
      </c>
      <c r="VN105" s="157">
        <f>VN37</f>
        <v>34545110.444460452</v>
      </c>
    </row>
    <row r="109" spans="1:586">
      <c r="JS109" s="46"/>
    </row>
  </sheetData>
  <mergeCells count="461">
    <mergeCell ref="CA2:CD2"/>
    <mergeCell ref="KR2:KU2"/>
    <mergeCell ref="MU2:MW2"/>
    <mergeCell ref="OX2:PA2"/>
    <mergeCell ref="PR2:PU2"/>
    <mergeCell ref="QB2:QE2"/>
    <mergeCell ref="QQ2:QT2"/>
    <mergeCell ref="BQ2:BS2"/>
    <mergeCell ref="BV2:BX2"/>
    <mergeCell ref="MP2:MR2"/>
    <mergeCell ref="GB2:GE2"/>
    <mergeCell ref="GG2:GJ2"/>
    <mergeCell ref="DJ2:DM2"/>
    <mergeCell ref="DO2:DR2"/>
    <mergeCell ref="CZ2:DC2"/>
    <mergeCell ref="CU2:CX2"/>
    <mergeCell ref="DY2:EB2"/>
    <mergeCell ref="FR2:FU2"/>
    <mergeCell ref="FW2:FZ2"/>
    <mergeCell ref="ED2:EG2"/>
    <mergeCell ref="EI2:EL2"/>
    <mergeCell ref="EX2:FA2"/>
    <mergeCell ref="FC2:FF2"/>
    <mergeCell ref="FH2:FK2"/>
    <mergeCell ref="TX2:UA2"/>
    <mergeCell ref="TS2:TV2"/>
    <mergeCell ref="UC2:UF2"/>
    <mergeCell ref="HA2:HD2"/>
    <mergeCell ref="NY2:OB2"/>
    <mergeCell ref="OD2:OG2"/>
    <mergeCell ref="OI2:OL2"/>
    <mergeCell ref="ON2:OQ2"/>
    <mergeCell ref="OS2:OV2"/>
    <mergeCell ref="PW2:PZ2"/>
    <mergeCell ref="PC2:PF2"/>
    <mergeCell ref="PM2:PP2"/>
    <mergeCell ref="QG2:QJ2"/>
    <mergeCell ref="QL2:QO2"/>
    <mergeCell ref="RU2:RX2"/>
    <mergeCell ref="MZ2:NC2"/>
    <mergeCell ref="MA2:MD2"/>
    <mergeCell ref="MK2:MN2"/>
    <mergeCell ref="HU2:HX2"/>
    <mergeCell ref="MF2:MI2"/>
    <mergeCell ref="LV2:LY2"/>
    <mergeCell ref="HZ2:IC2"/>
    <mergeCell ref="D2:G2"/>
    <mergeCell ref="I2:L2"/>
    <mergeCell ref="N2:Q2"/>
    <mergeCell ref="S2:V2"/>
    <mergeCell ref="IJ2:IM2"/>
    <mergeCell ref="IO2:IR2"/>
    <mergeCell ref="IT2:IW2"/>
    <mergeCell ref="IY2:JB2"/>
    <mergeCell ref="JI2:JL2"/>
    <mergeCell ref="JD2:JG2"/>
    <mergeCell ref="AC2:AF2"/>
    <mergeCell ref="AH2:AK2"/>
    <mergeCell ref="AM2:AP2"/>
    <mergeCell ref="AR2:AU2"/>
    <mergeCell ref="AW2:AZ2"/>
    <mergeCell ref="BB2:BE2"/>
    <mergeCell ref="BG2:BJ2"/>
    <mergeCell ref="BL2:BO2"/>
    <mergeCell ref="CK2:CN2"/>
    <mergeCell ref="CP2:CS2"/>
    <mergeCell ref="EN2:EQ2"/>
    <mergeCell ref="GL2:GO2"/>
    <mergeCell ref="GQ2:GT2"/>
    <mergeCell ref="CF2:CH2"/>
    <mergeCell ref="CO1:CS1"/>
    <mergeCell ref="CP3:CS3"/>
    <mergeCell ref="CP4:CS4"/>
    <mergeCell ref="UV1:UZ1"/>
    <mergeCell ref="UW3:UZ3"/>
    <mergeCell ref="UW4:UZ4"/>
    <mergeCell ref="VA1:VE1"/>
    <mergeCell ref="VB3:VE3"/>
    <mergeCell ref="VB4:VE4"/>
    <mergeCell ref="TR1:TV1"/>
    <mergeCell ref="TS3:TV3"/>
    <mergeCell ref="TS4:TV4"/>
    <mergeCell ref="TW1:UA1"/>
    <mergeCell ref="TX3:UA3"/>
    <mergeCell ref="TX4:UA4"/>
    <mergeCell ref="UB1:UF1"/>
    <mergeCell ref="UC3:UF3"/>
    <mergeCell ref="UC4:UF4"/>
    <mergeCell ref="TC1:TG1"/>
    <mergeCell ref="TD3:TG3"/>
    <mergeCell ref="TD4:TG4"/>
    <mergeCell ref="TH1:TL1"/>
    <mergeCell ref="TI3:TL3"/>
    <mergeCell ref="TI4:TL4"/>
    <mergeCell ref="VF1:VJ1"/>
    <mergeCell ref="VG3:VJ3"/>
    <mergeCell ref="VG4:VJ4"/>
    <mergeCell ref="UG1:UK1"/>
    <mergeCell ref="UH3:UK3"/>
    <mergeCell ref="UH4:UK4"/>
    <mergeCell ref="UL1:UP1"/>
    <mergeCell ref="UM3:UP3"/>
    <mergeCell ref="UM4:UP4"/>
    <mergeCell ref="UQ1:UU1"/>
    <mergeCell ref="UR3:UU3"/>
    <mergeCell ref="UR4:UU4"/>
    <mergeCell ref="VB2:VE2"/>
    <mergeCell ref="VG2:VJ2"/>
    <mergeCell ref="UR2:UU2"/>
    <mergeCell ref="UW2:UZ2"/>
    <mergeCell ref="UM2:UP2"/>
    <mergeCell ref="TM1:TQ1"/>
    <mergeCell ref="TN3:TQ3"/>
    <mergeCell ref="TN4:TQ4"/>
    <mergeCell ref="SN1:SR1"/>
    <mergeCell ref="SO3:SR3"/>
    <mergeCell ref="SO4:SR4"/>
    <mergeCell ref="SS1:SW1"/>
    <mergeCell ref="ST3:SW3"/>
    <mergeCell ref="ST4:SW4"/>
    <mergeCell ref="SX1:TB1"/>
    <mergeCell ref="SY3:TB3"/>
    <mergeCell ref="SY4:TB4"/>
    <mergeCell ref="TN2:TQ2"/>
    <mergeCell ref="SO2:SR2"/>
    <mergeCell ref="ST2:SW2"/>
    <mergeCell ref="SY2:TB2"/>
    <mergeCell ref="TD2:TG2"/>
    <mergeCell ref="TI2:TL2"/>
    <mergeCell ref="RY1:SC1"/>
    <mergeCell ref="RZ3:SC3"/>
    <mergeCell ref="RZ4:SC4"/>
    <mergeCell ref="SD1:SH1"/>
    <mergeCell ref="SE3:SH3"/>
    <mergeCell ref="SE4:SH4"/>
    <mergeCell ref="SI1:SM1"/>
    <mergeCell ref="SJ3:SM3"/>
    <mergeCell ref="SJ4:SM4"/>
    <mergeCell ref="RZ2:SC2"/>
    <mergeCell ref="SJ2:SM2"/>
    <mergeCell ref="SE2:SH2"/>
    <mergeCell ref="A1:G1"/>
    <mergeCell ref="H1:L1"/>
    <mergeCell ref="M1:Q1"/>
    <mergeCell ref="R1:V1"/>
    <mergeCell ref="W1:AA1"/>
    <mergeCell ref="AB1:AF1"/>
    <mergeCell ref="BZ1:CD1"/>
    <mergeCell ref="CE1:CI1"/>
    <mergeCell ref="CJ1:CN1"/>
    <mergeCell ref="AG1:AK1"/>
    <mergeCell ref="AL1:AP1"/>
    <mergeCell ref="AQ1:AU1"/>
    <mergeCell ref="AV1:AZ1"/>
    <mergeCell ref="BA1:BE1"/>
    <mergeCell ref="BF1:BJ1"/>
    <mergeCell ref="D3:G3"/>
    <mergeCell ref="I3:L3"/>
    <mergeCell ref="N3:Q3"/>
    <mergeCell ref="S3:V3"/>
    <mergeCell ref="X3:AA3"/>
    <mergeCell ref="AC3:AF3"/>
    <mergeCell ref="HJ1:HN1"/>
    <mergeCell ref="HO1:HS1"/>
    <mergeCell ref="HT1:HX1"/>
    <mergeCell ref="GF1:GJ1"/>
    <mergeCell ref="GK1:GO1"/>
    <mergeCell ref="GP1:GT1"/>
    <mergeCell ref="GU1:GY1"/>
    <mergeCell ref="GZ1:HD1"/>
    <mergeCell ref="HE1:HI1"/>
    <mergeCell ref="FB1:FF1"/>
    <mergeCell ref="FG1:FK1"/>
    <mergeCell ref="FL1:FP1"/>
    <mergeCell ref="FQ1:FU1"/>
    <mergeCell ref="FV1:FZ1"/>
    <mergeCell ref="GA1:GE1"/>
    <mergeCell ref="DX1:EB1"/>
    <mergeCell ref="EC1:EG1"/>
    <mergeCell ref="EH1:EL1"/>
    <mergeCell ref="AH3:AK3"/>
    <mergeCell ref="AM3:AP3"/>
    <mergeCell ref="AR3:AU3"/>
    <mergeCell ref="AW3:AZ3"/>
    <mergeCell ref="BB3:BE3"/>
    <mergeCell ref="BG3:BJ3"/>
    <mergeCell ref="IN1:IR1"/>
    <mergeCell ref="IS1:IW1"/>
    <mergeCell ref="HY1:IC1"/>
    <mergeCell ref="ID1:IH1"/>
    <mergeCell ref="II1:IM1"/>
    <mergeCell ref="EM1:EQ1"/>
    <mergeCell ref="ER1:EV1"/>
    <mergeCell ref="EW1:FA1"/>
    <mergeCell ref="CT1:CX1"/>
    <mergeCell ref="CY1:DC1"/>
    <mergeCell ref="DD1:DH1"/>
    <mergeCell ref="DI1:DM1"/>
    <mergeCell ref="DN1:DR1"/>
    <mergeCell ref="DS1:DW1"/>
    <mergeCell ref="BK1:BO1"/>
    <mergeCell ref="BP1:BT1"/>
    <mergeCell ref="BU1:BY1"/>
    <mergeCell ref="CU3:CX3"/>
    <mergeCell ref="CZ3:DC3"/>
    <mergeCell ref="DE3:DH3"/>
    <mergeCell ref="DJ3:DM3"/>
    <mergeCell ref="DO3:DR3"/>
    <mergeCell ref="DT3:DW3"/>
    <mergeCell ref="BL3:BO3"/>
    <mergeCell ref="BQ3:BT3"/>
    <mergeCell ref="BV3:BY3"/>
    <mergeCell ref="CA3:CD3"/>
    <mergeCell ref="CF3:CI3"/>
    <mergeCell ref="CK3:CN3"/>
    <mergeCell ref="FR3:FU3"/>
    <mergeCell ref="FW3:FZ3"/>
    <mergeCell ref="GB3:GE3"/>
    <mergeCell ref="DY3:EB3"/>
    <mergeCell ref="ED3:EG3"/>
    <mergeCell ref="EI3:EL3"/>
    <mergeCell ref="EN3:EQ3"/>
    <mergeCell ref="ES3:EV3"/>
    <mergeCell ref="EX3:FA3"/>
    <mergeCell ref="IO3:IR3"/>
    <mergeCell ref="IT3:IW3"/>
    <mergeCell ref="D4:G4"/>
    <mergeCell ref="I4:L4"/>
    <mergeCell ref="N4:Q4"/>
    <mergeCell ref="S4:V4"/>
    <mergeCell ref="X4:AA4"/>
    <mergeCell ref="AC4:AF4"/>
    <mergeCell ref="HK3:HN3"/>
    <mergeCell ref="HP3:HS3"/>
    <mergeCell ref="HU3:HX3"/>
    <mergeCell ref="HZ3:IC3"/>
    <mergeCell ref="IE3:IH3"/>
    <mergeCell ref="IJ3:IM3"/>
    <mergeCell ref="GG3:GJ3"/>
    <mergeCell ref="GL3:GO3"/>
    <mergeCell ref="GQ3:GT3"/>
    <mergeCell ref="GV3:GY3"/>
    <mergeCell ref="HA3:HD3"/>
    <mergeCell ref="HF3:HI3"/>
    <mergeCell ref="FC3:FF3"/>
    <mergeCell ref="FH3:FK3"/>
    <mergeCell ref="FM3:FP3"/>
    <mergeCell ref="BL4:BO4"/>
    <mergeCell ref="BQ4:BT4"/>
    <mergeCell ref="BV4:BY4"/>
    <mergeCell ref="CA4:CD4"/>
    <mergeCell ref="CF4:CI4"/>
    <mergeCell ref="CK4:CN4"/>
    <mergeCell ref="AH4:AK4"/>
    <mergeCell ref="AM4:AP4"/>
    <mergeCell ref="AR4:AU4"/>
    <mergeCell ref="AW4:AZ4"/>
    <mergeCell ref="BB4:BE4"/>
    <mergeCell ref="BG4:BJ4"/>
    <mergeCell ref="FW4:FZ4"/>
    <mergeCell ref="GB4:GE4"/>
    <mergeCell ref="DY4:EB4"/>
    <mergeCell ref="ED4:EG4"/>
    <mergeCell ref="EI4:EL4"/>
    <mergeCell ref="EN4:EQ4"/>
    <mergeCell ref="ES4:EV4"/>
    <mergeCell ref="EX4:FA4"/>
    <mergeCell ref="CU4:CX4"/>
    <mergeCell ref="CZ4:DC4"/>
    <mergeCell ref="DE4:DH4"/>
    <mergeCell ref="DJ4:DM4"/>
    <mergeCell ref="DO4:DR4"/>
    <mergeCell ref="DT4:DW4"/>
    <mergeCell ref="A71:B71"/>
    <mergeCell ref="VK1:VO4"/>
    <mergeCell ref="A3:B4"/>
    <mergeCell ref="IO4:IR4"/>
    <mergeCell ref="IT4:IW4"/>
    <mergeCell ref="A69:B69"/>
    <mergeCell ref="A70:B70"/>
    <mergeCell ref="HK4:HN4"/>
    <mergeCell ref="HP4:HS4"/>
    <mergeCell ref="HU4:HX4"/>
    <mergeCell ref="HZ4:IC4"/>
    <mergeCell ref="IE4:IH4"/>
    <mergeCell ref="IJ4:IM4"/>
    <mergeCell ref="GG4:GJ4"/>
    <mergeCell ref="GL4:GO4"/>
    <mergeCell ref="GQ4:GT4"/>
    <mergeCell ref="GV4:GY4"/>
    <mergeCell ref="HA4:HD4"/>
    <mergeCell ref="HF4:HI4"/>
    <mergeCell ref="FC4:FF4"/>
    <mergeCell ref="FH4:FK4"/>
    <mergeCell ref="FM4:FP4"/>
    <mergeCell ref="FR4:FU4"/>
    <mergeCell ref="IX1:JB1"/>
    <mergeCell ref="IY3:JB3"/>
    <mergeCell ref="IY4:JB4"/>
    <mergeCell ref="JC1:JG1"/>
    <mergeCell ref="JD3:JG3"/>
    <mergeCell ref="JD4:JG4"/>
    <mergeCell ref="JH1:JL1"/>
    <mergeCell ref="JI3:JL3"/>
    <mergeCell ref="JI4:JL4"/>
    <mergeCell ref="JM1:JQ1"/>
    <mergeCell ref="JN3:JQ3"/>
    <mergeCell ref="JN4:JQ4"/>
    <mergeCell ref="JN2:JQ2"/>
    <mergeCell ref="JR1:JV1"/>
    <mergeCell ref="JS3:JV3"/>
    <mergeCell ref="JS4:JV4"/>
    <mergeCell ref="JW1:KA1"/>
    <mergeCell ref="JX3:KA3"/>
    <mergeCell ref="JX4:KA4"/>
    <mergeCell ref="KB1:KF1"/>
    <mergeCell ref="KC3:KF3"/>
    <mergeCell ref="KC4:KF4"/>
    <mergeCell ref="JS2:JV2"/>
    <mergeCell ref="JX2:KA2"/>
    <mergeCell ref="KC2:KF2"/>
    <mergeCell ref="KG1:KK1"/>
    <mergeCell ref="KH3:KK3"/>
    <mergeCell ref="KH4:KK4"/>
    <mergeCell ref="KL1:KP1"/>
    <mergeCell ref="KM3:KP3"/>
    <mergeCell ref="KM4:KP4"/>
    <mergeCell ref="KQ1:KU1"/>
    <mergeCell ref="KR3:KU3"/>
    <mergeCell ref="KR4:KU4"/>
    <mergeCell ref="KM2:KP2"/>
    <mergeCell ref="KV1:KZ1"/>
    <mergeCell ref="KW3:KZ3"/>
    <mergeCell ref="KW4:KZ4"/>
    <mergeCell ref="LA1:LE1"/>
    <mergeCell ref="LB3:LE3"/>
    <mergeCell ref="LB4:LE4"/>
    <mergeCell ref="LP1:LT1"/>
    <mergeCell ref="LQ3:LT3"/>
    <mergeCell ref="LQ4:LT4"/>
    <mergeCell ref="LF1:LJ1"/>
    <mergeCell ref="LG3:LJ3"/>
    <mergeCell ref="LG4:LJ4"/>
    <mergeCell ref="LK1:LO1"/>
    <mergeCell ref="LL3:LO3"/>
    <mergeCell ref="LL4:LO4"/>
    <mergeCell ref="KW2:KZ2"/>
    <mergeCell ref="LG2:LJ2"/>
    <mergeCell ref="LL2:LO2"/>
    <mergeCell ref="LQ2:LT2"/>
    <mergeCell ref="LB2:LE2"/>
    <mergeCell ref="LU1:LY1"/>
    <mergeCell ref="LV3:LY3"/>
    <mergeCell ref="LV4:LY4"/>
    <mergeCell ref="RT1:RX1"/>
    <mergeCell ref="RU3:RX3"/>
    <mergeCell ref="RU4:RX4"/>
    <mergeCell ref="LZ1:MD1"/>
    <mergeCell ref="MA3:MD3"/>
    <mergeCell ref="MA4:MD4"/>
    <mergeCell ref="ME1:MI1"/>
    <mergeCell ref="MF3:MI3"/>
    <mergeCell ref="MF4:MI4"/>
    <mergeCell ref="MJ1:MN1"/>
    <mergeCell ref="MK3:MN3"/>
    <mergeCell ref="MK4:MN4"/>
    <mergeCell ref="MO1:MS1"/>
    <mergeCell ref="MP3:MS3"/>
    <mergeCell ref="MP4:MS4"/>
    <mergeCell ref="MT1:MX1"/>
    <mergeCell ref="MU3:MX3"/>
    <mergeCell ref="MU4:MX4"/>
    <mergeCell ref="MY1:NC1"/>
    <mergeCell ref="MZ3:NC3"/>
    <mergeCell ref="MZ4:NC4"/>
    <mergeCell ref="ND1:NH1"/>
    <mergeCell ref="NE3:NH3"/>
    <mergeCell ref="NE4:NH4"/>
    <mergeCell ref="NI1:NM1"/>
    <mergeCell ref="NJ3:NM3"/>
    <mergeCell ref="NJ4:NM4"/>
    <mergeCell ref="NS1:NW1"/>
    <mergeCell ref="NT3:NW3"/>
    <mergeCell ref="NT4:NW4"/>
    <mergeCell ref="NN1:NR1"/>
    <mergeCell ref="NO3:NR3"/>
    <mergeCell ref="NO4:NR4"/>
    <mergeCell ref="NT2:NW2"/>
    <mergeCell ref="NE2:NH2"/>
    <mergeCell ref="NO2:NR2"/>
    <mergeCell ref="NJ2:NM2"/>
    <mergeCell ref="NX1:OB1"/>
    <mergeCell ref="NY3:OB3"/>
    <mergeCell ref="NY4:OB4"/>
    <mergeCell ref="OC1:OG1"/>
    <mergeCell ref="OD3:OG3"/>
    <mergeCell ref="OD4:OG4"/>
    <mergeCell ref="OH1:OL1"/>
    <mergeCell ref="OI3:OL3"/>
    <mergeCell ref="OI4:OL4"/>
    <mergeCell ref="OM1:OQ1"/>
    <mergeCell ref="ON3:OQ3"/>
    <mergeCell ref="ON4:OQ4"/>
    <mergeCell ref="OR1:OV1"/>
    <mergeCell ref="OS3:OV3"/>
    <mergeCell ref="OS4:OV4"/>
    <mergeCell ref="OW1:PA1"/>
    <mergeCell ref="OX3:PA3"/>
    <mergeCell ref="OX4:PA4"/>
    <mergeCell ref="PB1:PF1"/>
    <mergeCell ref="PC3:PF3"/>
    <mergeCell ref="PC4:PF4"/>
    <mergeCell ref="PG1:PK1"/>
    <mergeCell ref="PH3:PK3"/>
    <mergeCell ref="PH4:PK4"/>
    <mergeCell ref="PL1:PP1"/>
    <mergeCell ref="PM3:PP3"/>
    <mergeCell ref="PM4:PP4"/>
    <mergeCell ref="PH2:PK2"/>
    <mergeCell ref="RK3:RN3"/>
    <mergeCell ref="RK4:RN4"/>
    <mergeCell ref="RF2:RI2"/>
    <mergeCell ref="RK2:RN2"/>
    <mergeCell ref="QV2:QY2"/>
    <mergeCell ref="RA2:RD2"/>
    <mergeCell ref="PQ1:PU1"/>
    <mergeCell ref="PR3:PU3"/>
    <mergeCell ref="PR4:PU4"/>
    <mergeCell ref="PV1:PZ1"/>
    <mergeCell ref="PW3:PZ3"/>
    <mergeCell ref="PW4:PZ4"/>
    <mergeCell ref="QF1:QJ1"/>
    <mergeCell ref="QG3:QJ3"/>
    <mergeCell ref="QG4:QJ4"/>
    <mergeCell ref="QA1:QE1"/>
    <mergeCell ref="QB3:QE3"/>
    <mergeCell ref="QB4:QE4"/>
    <mergeCell ref="FM2:FP2"/>
    <mergeCell ref="HK2:HN2"/>
    <mergeCell ref="ES2:EV2"/>
    <mergeCell ref="GV2:GY2"/>
    <mergeCell ref="RO1:RS1"/>
    <mergeCell ref="RP3:RS3"/>
    <mergeCell ref="RP4:RS4"/>
    <mergeCell ref="QU1:QY1"/>
    <mergeCell ref="QV3:QY3"/>
    <mergeCell ref="QV4:QY4"/>
    <mergeCell ref="QZ1:RD1"/>
    <mergeCell ref="RA3:RD3"/>
    <mergeCell ref="RA4:RD4"/>
    <mergeCell ref="RE1:RI1"/>
    <mergeCell ref="RF3:RI3"/>
    <mergeCell ref="RF4:RI4"/>
    <mergeCell ref="RP2:RS2"/>
    <mergeCell ref="QK1:QO1"/>
    <mergeCell ref="QL3:QO3"/>
    <mergeCell ref="QL4:QO4"/>
    <mergeCell ref="QP1:QT1"/>
    <mergeCell ref="QQ3:QT3"/>
    <mergeCell ref="QQ4:QT4"/>
    <mergeCell ref="RJ1:RN1"/>
  </mergeCells>
  <printOptions horizontalCentered="1" gridLines="1"/>
  <pageMargins left="1" right="0.15" top="0.93" bottom="0" header="1.1499999999999999" footer="0.16"/>
  <pageSetup paperSize="9" scale="65" orientation="portrait" horizontalDpi="4294967292" verticalDpi="0" r:id="rId1"/>
  <headerFooter>
    <oddFooter>&amp;RExecutive Director</oddFooter>
  </headerFooter>
</worksheet>
</file>

<file path=xl/worksheets/sheet8.xml><?xml version="1.0" encoding="utf-8"?>
<worksheet xmlns="http://schemas.openxmlformats.org/spreadsheetml/2006/main" xmlns:r="http://schemas.openxmlformats.org/officeDocument/2006/relationships">
  <dimension ref="A1:AQ105"/>
  <sheetViews>
    <sheetView view="pageBreakPreview" zoomScale="60" zoomScaleNormal="80" workbookViewId="0">
      <pane xSplit="2" ySplit="71" topLeftCell="C75" activePane="bottomRight" state="frozen"/>
      <selection pane="topRight" activeCell="C1" sqref="C1"/>
      <selection pane="bottomLeft" activeCell="A72" sqref="A72"/>
      <selection pane="bottomRight" activeCell="A100" sqref="A100"/>
    </sheetView>
  </sheetViews>
  <sheetFormatPr defaultRowHeight="15.75"/>
  <cols>
    <col min="1" max="1" width="9.7109375" style="18" customWidth="1"/>
    <col min="2" max="2" width="29.42578125" style="18" customWidth="1"/>
    <col min="3" max="6" width="16.7109375" style="18" customWidth="1"/>
    <col min="7" max="41" width="16.7109375" style="1" customWidth="1"/>
    <col min="42" max="42" width="9.5703125" style="1" hidden="1" customWidth="1"/>
    <col min="43" max="43" width="18" style="1" customWidth="1"/>
    <col min="44" max="16384" width="9.140625" style="1"/>
  </cols>
  <sheetData>
    <row r="1" spans="1:42" ht="22.5" customHeight="1">
      <c r="A1" s="188" t="s">
        <v>66</v>
      </c>
      <c r="B1" s="188"/>
      <c r="C1" s="188"/>
      <c r="D1" s="188"/>
      <c r="E1" s="188"/>
      <c r="F1" s="188"/>
      <c r="G1" s="188"/>
      <c r="H1" s="188" t="s">
        <v>66</v>
      </c>
      <c r="I1" s="188"/>
      <c r="J1" s="188"/>
      <c r="K1" s="188"/>
      <c r="L1" s="188"/>
      <c r="M1" s="188" t="s">
        <v>66</v>
      </c>
      <c r="N1" s="188"/>
      <c r="O1" s="188"/>
      <c r="P1" s="188"/>
      <c r="Q1" s="188"/>
      <c r="R1" s="188" t="s">
        <v>66</v>
      </c>
      <c r="S1" s="188"/>
      <c r="T1" s="188"/>
      <c r="U1" s="188"/>
      <c r="V1" s="188"/>
      <c r="W1" s="188" t="s">
        <v>66</v>
      </c>
      <c r="X1" s="188"/>
      <c r="Y1" s="188"/>
      <c r="Z1" s="188"/>
      <c r="AA1" s="188"/>
      <c r="AB1" s="188" t="s">
        <v>66</v>
      </c>
      <c r="AC1" s="188"/>
      <c r="AD1" s="188"/>
      <c r="AE1" s="188"/>
      <c r="AF1" s="188"/>
      <c r="AG1" s="188" t="s">
        <v>66</v>
      </c>
      <c r="AH1" s="188"/>
      <c r="AI1" s="188"/>
      <c r="AJ1" s="188"/>
      <c r="AK1" s="188"/>
      <c r="AL1" s="292" t="s">
        <v>88</v>
      </c>
      <c r="AM1" s="293"/>
      <c r="AN1" s="293"/>
      <c r="AO1" s="293"/>
      <c r="AP1" s="294"/>
    </row>
    <row r="2" spans="1:42" ht="43.5" customHeight="1">
      <c r="A2" s="60"/>
      <c r="B2" s="61"/>
      <c r="C2" s="65" t="s">
        <v>426</v>
      </c>
      <c r="D2" s="198" t="s">
        <v>106</v>
      </c>
      <c r="E2" s="199"/>
      <c r="F2" s="199"/>
      <c r="G2" s="200"/>
      <c r="H2" s="65" t="s">
        <v>426</v>
      </c>
      <c r="I2" s="241" t="s">
        <v>1525</v>
      </c>
      <c r="J2" s="242"/>
      <c r="K2" s="242"/>
      <c r="L2" s="243"/>
      <c r="M2" s="65" t="s">
        <v>426</v>
      </c>
      <c r="N2" s="198" t="s">
        <v>106</v>
      </c>
      <c r="O2" s="199"/>
      <c r="P2" s="199"/>
      <c r="Q2" s="200"/>
      <c r="R2" s="65" t="s">
        <v>426</v>
      </c>
      <c r="S2" s="198" t="s">
        <v>106</v>
      </c>
      <c r="T2" s="199"/>
      <c r="U2" s="199"/>
      <c r="V2" s="200"/>
      <c r="W2" s="65" t="s">
        <v>426</v>
      </c>
      <c r="X2" s="198" t="s">
        <v>106</v>
      </c>
      <c r="Y2" s="199"/>
      <c r="Z2" s="199"/>
      <c r="AA2" s="200"/>
      <c r="AB2" s="65" t="s">
        <v>426</v>
      </c>
      <c r="AC2" s="253" t="s">
        <v>1693</v>
      </c>
      <c r="AD2" s="254"/>
      <c r="AE2" s="254"/>
      <c r="AF2" s="255"/>
      <c r="AG2" s="65" t="s">
        <v>426</v>
      </c>
      <c r="AH2" s="198" t="s">
        <v>1548</v>
      </c>
      <c r="AI2" s="199"/>
      <c r="AJ2" s="199"/>
      <c r="AK2" s="200"/>
      <c r="AL2" s="295"/>
      <c r="AM2" s="296"/>
      <c r="AN2" s="296"/>
      <c r="AO2" s="296"/>
      <c r="AP2" s="297"/>
    </row>
    <row r="3" spans="1:42" ht="35.25" customHeight="1">
      <c r="A3" s="329" t="s">
        <v>106</v>
      </c>
      <c r="B3" s="330"/>
      <c r="C3" s="118" t="s">
        <v>1475</v>
      </c>
      <c r="D3" s="191">
        <v>7.1</v>
      </c>
      <c r="E3" s="192"/>
      <c r="F3" s="192"/>
      <c r="G3" s="193"/>
      <c r="H3" s="118" t="s">
        <v>1632</v>
      </c>
      <c r="I3" s="191">
        <v>7.3</v>
      </c>
      <c r="J3" s="192"/>
      <c r="K3" s="192"/>
      <c r="L3" s="193"/>
      <c r="M3" s="118" t="s">
        <v>1632</v>
      </c>
      <c r="N3" s="191" t="s">
        <v>630</v>
      </c>
      <c r="O3" s="192"/>
      <c r="P3" s="192"/>
      <c r="Q3" s="193"/>
      <c r="R3" s="97" t="s">
        <v>1632</v>
      </c>
      <c r="S3" s="191" t="s">
        <v>632</v>
      </c>
      <c r="T3" s="192"/>
      <c r="U3" s="192"/>
      <c r="V3" s="193"/>
      <c r="W3" s="116" t="s">
        <v>1722</v>
      </c>
      <c r="X3" s="191" t="s">
        <v>634</v>
      </c>
      <c r="Y3" s="192"/>
      <c r="Z3" s="192"/>
      <c r="AA3" s="193"/>
      <c r="AB3" s="97" t="s">
        <v>1632</v>
      </c>
      <c r="AC3" s="191" t="s">
        <v>636</v>
      </c>
      <c r="AD3" s="192"/>
      <c r="AE3" s="192"/>
      <c r="AF3" s="193"/>
      <c r="AG3" s="97" t="s">
        <v>1632</v>
      </c>
      <c r="AH3" s="191">
        <v>7.7</v>
      </c>
      <c r="AI3" s="192"/>
      <c r="AJ3" s="192"/>
      <c r="AK3" s="193"/>
      <c r="AL3" s="295"/>
      <c r="AM3" s="296"/>
      <c r="AN3" s="296"/>
      <c r="AO3" s="296"/>
      <c r="AP3" s="297"/>
    </row>
    <row r="4" spans="1:42" ht="30.75" customHeight="1">
      <c r="A4" s="331"/>
      <c r="B4" s="332"/>
      <c r="C4" s="5" t="s">
        <v>78</v>
      </c>
      <c r="D4" s="264" t="s">
        <v>628</v>
      </c>
      <c r="E4" s="265"/>
      <c r="F4" s="265"/>
      <c r="G4" s="266"/>
      <c r="H4" s="5" t="s">
        <v>72</v>
      </c>
      <c r="I4" s="264" t="s">
        <v>629</v>
      </c>
      <c r="J4" s="265"/>
      <c r="K4" s="265"/>
      <c r="L4" s="266"/>
      <c r="M4" s="5" t="s">
        <v>72</v>
      </c>
      <c r="N4" s="264" t="s">
        <v>631</v>
      </c>
      <c r="O4" s="265"/>
      <c r="P4" s="265"/>
      <c r="Q4" s="266"/>
      <c r="R4" s="5" t="s">
        <v>72</v>
      </c>
      <c r="S4" s="264" t="s">
        <v>633</v>
      </c>
      <c r="T4" s="265"/>
      <c r="U4" s="265"/>
      <c r="V4" s="266"/>
      <c r="W4" s="5" t="s">
        <v>72</v>
      </c>
      <c r="X4" s="264" t="s">
        <v>635</v>
      </c>
      <c r="Y4" s="265"/>
      <c r="Z4" s="265"/>
      <c r="AA4" s="266"/>
      <c r="AB4" s="5" t="s">
        <v>72</v>
      </c>
      <c r="AC4" s="264" t="s">
        <v>365</v>
      </c>
      <c r="AD4" s="265"/>
      <c r="AE4" s="265"/>
      <c r="AF4" s="266"/>
      <c r="AG4" s="5" t="s">
        <v>72</v>
      </c>
      <c r="AH4" s="193" t="s">
        <v>637</v>
      </c>
      <c r="AI4" s="263"/>
      <c r="AJ4" s="263"/>
      <c r="AK4" s="263"/>
      <c r="AL4" s="298"/>
      <c r="AM4" s="299"/>
      <c r="AN4" s="299"/>
      <c r="AO4" s="299"/>
      <c r="AP4" s="300"/>
    </row>
    <row r="5" spans="1:42" s="23" customFormat="1" ht="48" customHeight="1">
      <c r="A5" s="141" t="s">
        <v>0</v>
      </c>
      <c r="B5" s="141" t="s">
        <v>1887</v>
      </c>
      <c r="C5" s="22" t="s">
        <v>73</v>
      </c>
      <c r="D5" s="22" t="s">
        <v>74</v>
      </c>
      <c r="E5" s="22" t="s">
        <v>75</v>
      </c>
      <c r="F5" s="22" t="s">
        <v>76</v>
      </c>
      <c r="G5" s="22" t="s">
        <v>67</v>
      </c>
      <c r="H5" s="22" t="s">
        <v>73</v>
      </c>
      <c r="I5" s="22" t="s">
        <v>74</v>
      </c>
      <c r="J5" s="22" t="s">
        <v>75</v>
      </c>
      <c r="K5" s="22" t="s">
        <v>76</v>
      </c>
      <c r="L5" s="22" t="s">
        <v>67</v>
      </c>
      <c r="M5" s="22" t="s">
        <v>73</v>
      </c>
      <c r="N5" s="22" t="s">
        <v>74</v>
      </c>
      <c r="O5" s="22" t="s">
        <v>75</v>
      </c>
      <c r="P5" s="22" t="s">
        <v>76</v>
      </c>
      <c r="Q5" s="22" t="s">
        <v>67</v>
      </c>
      <c r="R5" s="22" t="s">
        <v>73</v>
      </c>
      <c r="S5" s="22" t="s">
        <v>74</v>
      </c>
      <c r="T5" s="22" t="s">
        <v>75</v>
      </c>
      <c r="U5" s="22" t="s">
        <v>76</v>
      </c>
      <c r="V5" s="22" t="s">
        <v>67</v>
      </c>
      <c r="W5" s="22" t="s">
        <v>73</v>
      </c>
      <c r="X5" s="22" t="s">
        <v>74</v>
      </c>
      <c r="Y5" s="22" t="s">
        <v>75</v>
      </c>
      <c r="Z5" s="22" t="s">
        <v>76</v>
      </c>
      <c r="AA5" s="22" t="s">
        <v>67</v>
      </c>
      <c r="AB5" s="22" t="s">
        <v>73</v>
      </c>
      <c r="AC5" s="22" t="s">
        <v>74</v>
      </c>
      <c r="AD5" s="22" t="s">
        <v>75</v>
      </c>
      <c r="AE5" s="22" t="s">
        <v>76</v>
      </c>
      <c r="AF5" s="22" t="s">
        <v>67</v>
      </c>
      <c r="AG5" s="22" t="s">
        <v>73</v>
      </c>
      <c r="AH5" s="22" t="s">
        <v>74</v>
      </c>
      <c r="AI5" s="22" t="s">
        <v>75</v>
      </c>
      <c r="AJ5" s="22" t="s">
        <v>76</v>
      </c>
      <c r="AK5" s="22" t="s">
        <v>67</v>
      </c>
      <c r="AL5" s="22" t="s">
        <v>73</v>
      </c>
      <c r="AM5" s="22" t="s">
        <v>74</v>
      </c>
      <c r="AN5" s="22" t="s">
        <v>75</v>
      </c>
      <c r="AO5" s="71" t="s">
        <v>76</v>
      </c>
      <c r="AP5" s="22" t="s">
        <v>67</v>
      </c>
    </row>
    <row r="6" spans="1:42" s="9" customFormat="1" hidden="1">
      <c r="A6" s="6" t="s">
        <v>1</v>
      </c>
      <c r="B6" s="6" t="s">
        <v>2</v>
      </c>
      <c r="C6" s="7" t="s">
        <v>68</v>
      </c>
      <c r="D6" s="7" t="s">
        <v>69</v>
      </c>
      <c r="E6" s="7" t="s">
        <v>70</v>
      </c>
      <c r="F6" s="7" t="s">
        <v>71</v>
      </c>
      <c r="G6" s="8"/>
      <c r="H6" s="7" t="s">
        <v>68</v>
      </c>
      <c r="I6" s="7" t="s">
        <v>69</v>
      </c>
      <c r="J6" s="7" t="s">
        <v>70</v>
      </c>
      <c r="K6" s="7" t="s">
        <v>71</v>
      </c>
      <c r="L6" s="8"/>
      <c r="M6" s="7" t="s">
        <v>68</v>
      </c>
      <c r="N6" s="7" t="s">
        <v>69</v>
      </c>
      <c r="O6" s="7" t="s">
        <v>70</v>
      </c>
      <c r="P6" s="7" t="s">
        <v>71</v>
      </c>
      <c r="Q6" s="8"/>
      <c r="R6" s="7" t="s">
        <v>68</v>
      </c>
      <c r="S6" s="7" t="s">
        <v>69</v>
      </c>
      <c r="T6" s="7" t="s">
        <v>70</v>
      </c>
      <c r="U6" s="7" t="s">
        <v>71</v>
      </c>
      <c r="V6" s="8"/>
      <c r="W6" s="7" t="s">
        <v>68</v>
      </c>
      <c r="X6" s="7" t="s">
        <v>69</v>
      </c>
      <c r="Y6" s="7" t="s">
        <v>70</v>
      </c>
      <c r="Z6" s="7" t="s">
        <v>71</v>
      </c>
      <c r="AA6" s="8"/>
      <c r="AB6" s="7" t="s">
        <v>68</v>
      </c>
      <c r="AC6" s="7" t="s">
        <v>69</v>
      </c>
      <c r="AD6" s="7" t="s">
        <v>70</v>
      </c>
      <c r="AE6" s="7" t="s">
        <v>71</v>
      </c>
      <c r="AF6" s="8"/>
      <c r="AG6" s="7" t="s">
        <v>68</v>
      </c>
      <c r="AH6" s="7" t="s">
        <v>69</v>
      </c>
      <c r="AI6" s="7" t="s">
        <v>70</v>
      </c>
      <c r="AJ6" s="7" t="s">
        <v>71</v>
      </c>
      <c r="AK6" s="8"/>
      <c r="AL6" s="7" t="s">
        <v>68</v>
      </c>
      <c r="AM6" s="7" t="s">
        <v>69</v>
      </c>
      <c r="AN6" s="7" t="s">
        <v>70</v>
      </c>
      <c r="AO6" s="7" t="s">
        <v>71</v>
      </c>
      <c r="AP6" s="8"/>
    </row>
    <row r="7" spans="1:42" hidden="1">
      <c r="A7" s="10">
        <v>1</v>
      </c>
      <c r="B7" s="11" t="s">
        <v>3</v>
      </c>
      <c r="C7" s="12">
        <v>9</v>
      </c>
      <c r="D7" s="12">
        <v>12960000</v>
      </c>
      <c r="E7" s="12">
        <v>0</v>
      </c>
      <c r="F7" s="12">
        <v>12960000</v>
      </c>
      <c r="G7" s="13"/>
      <c r="H7" s="12">
        <v>9341</v>
      </c>
      <c r="I7" s="12">
        <v>2335250</v>
      </c>
      <c r="J7" s="12">
        <v>0</v>
      </c>
      <c r="K7" s="12">
        <v>2335250</v>
      </c>
      <c r="L7" s="13"/>
      <c r="M7" s="12">
        <v>14</v>
      </c>
      <c r="N7" s="12">
        <v>18780000</v>
      </c>
      <c r="O7" s="12">
        <v>0</v>
      </c>
      <c r="P7" s="12">
        <v>18780000</v>
      </c>
      <c r="Q7" s="13"/>
      <c r="R7" s="12">
        <v>0</v>
      </c>
      <c r="S7" s="12">
        <v>0</v>
      </c>
      <c r="T7" s="12">
        <v>0</v>
      </c>
      <c r="U7" s="12">
        <v>0</v>
      </c>
      <c r="V7" s="13"/>
      <c r="W7" s="12">
        <v>0</v>
      </c>
      <c r="X7" s="12">
        <v>0</v>
      </c>
      <c r="Y7" s="12">
        <v>0</v>
      </c>
      <c r="Z7" s="12">
        <v>0</v>
      </c>
      <c r="AA7" s="13"/>
      <c r="AB7" s="12">
        <v>0</v>
      </c>
      <c r="AC7" s="12">
        <v>210000</v>
      </c>
      <c r="AD7" s="12">
        <v>0</v>
      </c>
      <c r="AE7" s="12">
        <v>210000</v>
      </c>
      <c r="AF7" s="13"/>
      <c r="AG7" s="12">
        <v>0</v>
      </c>
      <c r="AH7" s="12">
        <v>50000</v>
      </c>
      <c r="AI7" s="12">
        <v>0</v>
      </c>
      <c r="AJ7" s="12">
        <v>50000</v>
      </c>
      <c r="AK7" s="13"/>
      <c r="AL7" s="12">
        <v>0</v>
      </c>
      <c r="AM7" s="12">
        <v>34335250</v>
      </c>
      <c r="AN7" s="12">
        <v>0</v>
      </c>
      <c r="AO7" s="12">
        <v>34335250</v>
      </c>
      <c r="AP7" s="13"/>
    </row>
    <row r="8" spans="1:42" hidden="1">
      <c r="A8" s="10">
        <v>2</v>
      </c>
      <c r="B8" s="11" t="s">
        <v>4</v>
      </c>
      <c r="C8" s="12">
        <v>5</v>
      </c>
      <c r="D8" s="12">
        <v>7200000</v>
      </c>
      <c r="E8" s="12">
        <v>0</v>
      </c>
      <c r="F8" s="12">
        <v>7200000</v>
      </c>
      <c r="G8" s="13"/>
      <c r="H8" s="12">
        <v>1854</v>
      </c>
      <c r="I8" s="12">
        <v>463500</v>
      </c>
      <c r="J8" s="12">
        <v>0</v>
      </c>
      <c r="K8" s="12">
        <v>463500</v>
      </c>
      <c r="L8" s="13"/>
      <c r="M8" s="12">
        <v>6</v>
      </c>
      <c r="N8" s="12">
        <v>7020000</v>
      </c>
      <c r="O8" s="12">
        <v>0</v>
      </c>
      <c r="P8" s="12">
        <v>7020000</v>
      </c>
      <c r="Q8" s="13"/>
      <c r="R8" s="12">
        <v>0</v>
      </c>
      <c r="S8" s="12">
        <v>0</v>
      </c>
      <c r="T8" s="12">
        <v>0</v>
      </c>
      <c r="U8" s="12">
        <v>0</v>
      </c>
      <c r="V8" s="13"/>
      <c r="W8" s="12">
        <v>0</v>
      </c>
      <c r="X8" s="12">
        <v>0</v>
      </c>
      <c r="Y8" s="12">
        <v>0</v>
      </c>
      <c r="Z8" s="12">
        <v>0</v>
      </c>
      <c r="AA8" s="13"/>
      <c r="AB8" s="12">
        <v>0</v>
      </c>
      <c r="AC8" s="12">
        <v>111000</v>
      </c>
      <c r="AD8" s="12">
        <v>0</v>
      </c>
      <c r="AE8" s="12">
        <v>111000</v>
      </c>
      <c r="AF8" s="13"/>
      <c r="AG8" s="12">
        <v>0</v>
      </c>
      <c r="AH8" s="12">
        <v>0</v>
      </c>
      <c r="AI8" s="12">
        <v>0</v>
      </c>
      <c r="AJ8" s="12">
        <v>0</v>
      </c>
      <c r="AK8" s="13"/>
      <c r="AL8" s="12">
        <v>0</v>
      </c>
      <c r="AM8" s="12">
        <v>14794500</v>
      </c>
      <c r="AN8" s="12">
        <v>0</v>
      </c>
      <c r="AO8" s="12">
        <v>14794500</v>
      </c>
      <c r="AP8" s="13"/>
    </row>
    <row r="9" spans="1:42" hidden="1">
      <c r="A9" s="10">
        <v>3</v>
      </c>
      <c r="B9" s="11" t="s">
        <v>5</v>
      </c>
      <c r="C9" s="12">
        <v>20</v>
      </c>
      <c r="D9" s="12">
        <v>28800000</v>
      </c>
      <c r="E9" s="12">
        <v>0</v>
      </c>
      <c r="F9" s="12">
        <v>28800000</v>
      </c>
      <c r="G9" s="13"/>
      <c r="H9" s="12">
        <v>8154</v>
      </c>
      <c r="I9" s="12">
        <v>2038500</v>
      </c>
      <c r="J9" s="12">
        <v>0</v>
      </c>
      <c r="K9" s="12">
        <v>2038500</v>
      </c>
      <c r="L9" s="13"/>
      <c r="M9" s="12">
        <v>9</v>
      </c>
      <c r="N9" s="12">
        <v>11580000</v>
      </c>
      <c r="O9" s="12">
        <v>0</v>
      </c>
      <c r="P9" s="12">
        <v>11580000</v>
      </c>
      <c r="Q9" s="13"/>
      <c r="R9" s="12">
        <v>0</v>
      </c>
      <c r="S9" s="12">
        <v>0</v>
      </c>
      <c r="T9" s="12">
        <v>0</v>
      </c>
      <c r="U9" s="12">
        <v>0</v>
      </c>
      <c r="V9" s="13"/>
      <c r="W9" s="12">
        <v>0</v>
      </c>
      <c r="X9" s="12">
        <v>0</v>
      </c>
      <c r="Y9" s="12">
        <v>0</v>
      </c>
      <c r="Z9" s="12">
        <v>0</v>
      </c>
      <c r="AA9" s="13"/>
      <c r="AB9" s="12">
        <v>0</v>
      </c>
      <c r="AC9" s="12">
        <v>165000</v>
      </c>
      <c r="AD9" s="12">
        <v>0</v>
      </c>
      <c r="AE9" s="12">
        <v>165000</v>
      </c>
      <c r="AF9" s="13"/>
      <c r="AG9" s="12">
        <v>0</v>
      </c>
      <c r="AH9" s="12">
        <v>50000</v>
      </c>
      <c r="AI9" s="12">
        <v>0</v>
      </c>
      <c r="AJ9" s="12">
        <v>50000</v>
      </c>
      <c r="AK9" s="13"/>
      <c r="AL9" s="12">
        <v>0</v>
      </c>
      <c r="AM9" s="12">
        <v>42633500</v>
      </c>
      <c r="AN9" s="12">
        <v>0</v>
      </c>
      <c r="AO9" s="12">
        <v>42633500</v>
      </c>
      <c r="AP9" s="13"/>
    </row>
    <row r="10" spans="1:42" hidden="1">
      <c r="A10" s="10">
        <v>4</v>
      </c>
      <c r="B10" s="11" t="s">
        <v>6</v>
      </c>
      <c r="C10" s="12">
        <v>14</v>
      </c>
      <c r="D10" s="12">
        <v>20160000</v>
      </c>
      <c r="E10" s="12">
        <v>0</v>
      </c>
      <c r="F10" s="12">
        <v>20160000</v>
      </c>
      <c r="G10" s="13"/>
      <c r="H10" s="12">
        <v>6876</v>
      </c>
      <c r="I10" s="12">
        <v>1719000</v>
      </c>
      <c r="J10" s="12">
        <v>0</v>
      </c>
      <c r="K10" s="12">
        <v>1719000</v>
      </c>
      <c r="L10" s="13"/>
      <c r="M10" s="12">
        <v>12</v>
      </c>
      <c r="N10" s="12">
        <v>15900000</v>
      </c>
      <c r="O10" s="12">
        <v>0</v>
      </c>
      <c r="P10" s="12">
        <v>15900000</v>
      </c>
      <c r="Q10" s="13"/>
      <c r="R10" s="12">
        <v>0</v>
      </c>
      <c r="S10" s="12">
        <v>0</v>
      </c>
      <c r="T10" s="12">
        <v>0</v>
      </c>
      <c r="U10" s="12">
        <v>0</v>
      </c>
      <c r="V10" s="13"/>
      <c r="W10" s="12">
        <v>0</v>
      </c>
      <c r="X10" s="12">
        <v>0</v>
      </c>
      <c r="Y10" s="12">
        <v>0</v>
      </c>
      <c r="Z10" s="12">
        <v>0</v>
      </c>
      <c r="AA10" s="13"/>
      <c r="AB10" s="12">
        <v>0</v>
      </c>
      <c r="AC10" s="12">
        <v>138000</v>
      </c>
      <c r="AD10" s="12">
        <v>0</v>
      </c>
      <c r="AE10" s="12">
        <v>138000</v>
      </c>
      <c r="AF10" s="13"/>
      <c r="AG10" s="12">
        <v>0</v>
      </c>
      <c r="AH10" s="12">
        <v>50000</v>
      </c>
      <c r="AI10" s="12">
        <v>0</v>
      </c>
      <c r="AJ10" s="12">
        <v>50000</v>
      </c>
      <c r="AK10" s="13"/>
      <c r="AL10" s="12">
        <v>0</v>
      </c>
      <c r="AM10" s="12">
        <v>37967000</v>
      </c>
      <c r="AN10" s="12">
        <v>0</v>
      </c>
      <c r="AO10" s="12">
        <v>37967000</v>
      </c>
      <c r="AP10" s="13"/>
    </row>
    <row r="11" spans="1:42" hidden="1">
      <c r="A11" s="10">
        <v>5</v>
      </c>
      <c r="B11" s="11" t="s">
        <v>7</v>
      </c>
      <c r="C11" s="12">
        <v>26</v>
      </c>
      <c r="D11" s="12">
        <v>37440000</v>
      </c>
      <c r="E11" s="12">
        <v>0</v>
      </c>
      <c r="F11" s="12">
        <v>37440000</v>
      </c>
      <c r="G11" s="13"/>
      <c r="H11" s="12">
        <v>10493</v>
      </c>
      <c r="I11" s="12">
        <v>2623250</v>
      </c>
      <c r="J11" s="12">
        <v>0</v>
      </c>
      <c r="K11" s="12">
        <v>2623250</v>
      </c>
      <c r="L11" s="13"/>
      <c r="M11" s="12">
        <v>11</v>
      </c>
      <c r="N11" s="12">
        <v>14700000</v>
      </c>
      <c r="O11" s="12">
        <v>0</v>
      </c>
      <c r="P11" s="12">
        <v>14700000</v>
      </c>
      <c r="Q11" s="13"/>
      <c r="R11" s="12">
        <v>0</v>
      </c>
      <c r="S11" s="12">
        <v>0</v>
      </c>
      <c r="T11" s="12">
        <v>0</v>
      </c>
      <c r="U11" s="12">
        <v>0</v>
      </c>
      <c r="V11" s="13"/>
      <c r="W11" s="12">
        <v>0</v>
      </c>
      <c r="X11" s="12">
        <v>0</v>
      </c>
      <c r="Y11" s="12">
        <v>0</v>
      </c>
      <c r="Z11" s="12">
        <v>0</v>
      </c>
      <c r="AA11" s="13"/>
      <c r="AB11" s="12">
        <v>0</v>
      </c>
      <c r="AC11" s="12">
        <v>318000</v>
      </c>
      <c r="AD11" s="12">
        <v>0</v>
      </c>
      <c r="AE11" s="12">
        <v>318000</v>
      </c>
      <c r="AF11" s="13"/>
      <c r="AG11" s="12">
        <v>0</v>
      </c>
      <c r="AH11" s="12">
        <v>50000</v>
      </c>
      <c r="AI11" s="12">
        <v>0</v>
      </c>
      <c r="AJ11" s="12">
        <v>50000</v>
      </c>
      <c r="AK11" s="13"/>
      <c r="AL11" s="12">
        <v>0</v>
      </c>
      <c r="AM11" s="12">
        <v>55131250</v>
      </c>
      <c r="AN11" s="12">
        <v>0</v>
      </c>
      <c r="AO11" s="12">
        <v>55131250</v>
      </c>
      <c r="AP11" s="13"/>
    </row>
    <row r="12" spans="1:42" hidden="1">
      <c r="A12" s="10">
        <v>6</v>
      </c>
      <c r="B12" s="11" t="s">
        <v>8</v>
      </c>
      <c r="C12" s="12">
        <v>12</v>
      </c>
      <c r="D12" s="12">
        <v>17280000</v>
      </c>
      <c r="E12" s="12">
        <v>0</v>
      </c>
      <c r="F12" s="12">
        <v>17280000</v>
      </c>
      <c r="G12" s="13"/>
      <c r="H12" s="12">
        <v>7104</v>
      </c>
      <c r="I12" s="12">
        <v>1776000</v>
      </c>
      <c r="J12" s="12">
        <v>0</v>
      </c>
      <c r="K12" s="12">
        <v>1776000</v>
      </c>
      <c r="L12" s="13"/>
      <c r="M12" s="12">
        <v>22</v>
      </c>
      <c r="N12" s="12">
        <v>28500000</v>
      </c>
      <c r="O12" s="12">
        <v>0</v>
      </c>
      <c r="P12" s="12">
        <v>28500000</v>
      </c>
      <c r="Q12" s="13"/>
      <c r="R12" s="12">
        <v>0</v>
      </c>
      <c r="S12" s="12">
        <v>0</v>
      </c>
      <c r="T12" s="12">
        <v>0</v>
      </c>
      <c r="U12" s="12">
        <v>0</v>
      </c>
      <c r="V12" s="13"/>
      <c r="W12" s="12">
        <v>0</v>
      </c>
      <c r="X12" s="12">
        <v>0</v>
      </c>
      <c r="Y12" s="12">
        <v>0</v>
      </c>
      <c r="Z12" s="12">
        <v>0</v>
      </c>
      <c r="AA12" s="13"/>
      <c r="AB12" s="12">
        <v>0</v>
      </c>
      <c r="AC12" s="12">
        <v>279000</v>
      </c>
      <c r="AD12" s="12">
        <v>0</v>
      </c>
      <c r="AE12" s="12">
        <v>279000</v>
      </c>
      <c r="AF12" s="13"/>
      <c r="AG12" s="12">
        <v>0</v>
      </c>
      <c r="AH12" s="12">
        <v>50000</v>
      </c>
      <c r="AI12" s="12">
        <v>0</v>
      </c>
      <c r="AJ12" s="12">
        <v>50000</v>
      </c>
      <c r="AK12" s="13"/>
      <c r="AL12" s="12">
        <v>0</v>
      </c>
      <c r="AM12" s="12">
        <v>47885000</v>
      </c>
      <c r="AN12" s="12">
        <v>0</v>
      </c>
      <c r="AO12" s="12">
        <v>47885000</v>
      </c>
      <c r="AP12" s="13"/>
    </row>
    <row r="13" spans="1:42" hidden="1">
      <c r="A13" s="10">
        <v>7</v>
      </c>
      <c r="B13" s="11" t="s">
        <v>9</v>
      </c>
      <c r="C13" s="12">
        <v>18</v>
      </c>
      <c r="D13" s="12">
        <v>25920000</v>
      </c>
      <c r="E13" s="12">
        <v>0</v>
      </c>
      <c r="F13" s="12">
        <v>25920000</v>
      </c>
      <c r="G13" s="13"/>
      <c r="H13" s="12">
        <v>4306</v>
      </c>
      <c r="I13" s="12">
        <v>1076500</v>
      </c>
      <c r="J13" s="12">
        <v>0</v>
      </c>
      <c r="K13" s="12">
        <v>1076500</v>
      </c>
      <c r="L13" s="13"/>
      <c r="M13" s="12">
        <v>9</v>
      </c>
      <c r="N13" s="12">
        <v>11580000</v>
      </c>
      <c r="O13" s="12">
        <v>0</v>
      </c>
      <c r="P13" s="12">
        <v>11580000</v>
      </c>
      <c r="Q13" s="13"/>
      <c r="R13" s="12">
        <v>0</v>
      </c>
      <c r="S13" s="12">
        <v>0</v>
      </c>
      <c r="T13" s="12">
        <v>0</v>
      </c>
      <c r="U13" s="12">
        <v>0</v>
      </c>
      <c r="V13" s="13"/>
      <c r="W13" s="12">
        <v>0</v>
      </c>
      <c r="X13" s="12">
        <v>0</v>
      </c>
      <c r="Y13" s="12">
        <v>0</v>
      </c>
      <c r="Z13" s="12">
        <v>0</v>
      </c>
      <c r="AA13" s="13"/>
      <c r="AB13" s="12">
        <v>0</v>
      </c>
      <c r="AC13" s="12">
        <v>210000</v>
      </c>
      <c r="AD13" s="12">
        <v>0</v>
      </c>
      <c r="AE13" s="12">
        <v>210000</v>
      </c>
      <c r="AF13" s="13"/>
      <c r="AG13" s="12">
        <v>0</v>
      </c>
      <c r="AH13" s="12">
        <v>0</v>
      </c>
      <c r="AI13" s="12">
        <v>0</v>
      </c>
      <c r="AJ13" s="12">
        <v>0</v>
      </c>
      <c r="AK13" s="13"/>
      <c r="AL13" s="12">
        <v>0</v>
      </c>
      <c r="AM13" s="12">
        <v>38786500</v>
      </c>
      <c r="AN13" s="12">
        <v>0</v>
      </c>
      <c r="AO13" s="12">
        <v>38786500</v>
      </c>
      <c r="AP13" s="13"/>
    </row>
    <row r="14" spans="1:42" hidden="1">
      <c r="A14" s="10">
        <v>8</v>
      </c>
      <c r="B14" s="11" t="s">
        <v>10</v>
      </c>
      <c r="C14" s="12">
        <v>18</v>
      </c>
      <c r="D14" s="12">
        <v>25920000</v>
      </c>
      <c r="E14" s="12">
        <v>0</v>
      </c>
      <c r="F14" s="12">
        <v>25920000</v>
      </c>
      <c r="G14" s="13"/>
      <c r="H14" s="12">
        <v>3883</v>
      </c>
      <c r="I14" s="12">
        <v>970750</v>
      </c>
      <c r="J14" s="12">
        <v>0</v>
      </c>
      <c r="K14" s="12">
        <v>970750</v>
      </c>
      <c r="L14" s="13"/>
      <c r="M14" s="12">
        <v>9</v>
      </c>
      <c r="N14" s="12">
        <v>11580000</v>
      </c>
      <c r="O14" s="12">
        <v>0</v>
      </c>
      <c r="P14" s="12">
        <v>11580000</v>
      </c>
      <c r="Q14" s="13"/>
      <c r="R14" s="12">
        <v>0</v>
      </c>
      <c r="S14" s="12">
        <v>0</v>
      </c>
      <c r="T14" s="12">
        <v>0</v>
      </c>
      <c r="U14" s="12">
        <v>0</v>
      </c>
      <c r="V14" s="13"/>
      <c r="W14" s="12">
        <v>0</v>
      </c>
      <c r="X14" s="12">
        <v>0</v>
      </c>
      <c r="Y14" s="12">
        <v>0</v>
      </c>
      <c r="Z14" s="12">
        <v>0</v>
      </c>
      <c r="AA14" s="13"/>
      <c r="AB14" s="12">
        <v>0</v>
      </c>
      <c r="AC14" s="12">
        <v>192000</v>
      </c>
      <c r="AD14" s="12">
        <v>0</v>
      </c>
      <c r="AE14" s="12">
        <v>192000</v>
      </c>
      <c r="AF14" s="13"/>
      <c r="AG14" s="12">
        <v>0</v>
      </c>
      <c r="AH14" s="12">
        <v>50000</v>
      </c>
      <c r="AI14" s="12">
        <v>0</v>
      </c>
      <c r="AJ14" s="12">
        <v>50000</v>
      </c>
      <c r="AK14" s="13"/>
      <c r="AL14" s="12">
        <v>0</v>
      </c>
      <c r="AM14" s="12">
        <v>38712750</v>
      </c>
      <c r="AN14" s="12">
        <v>0</v>
      </c>
      <c r="AO14" s="12">
        <v>38712750</v>
      </c>
      <c r="AP14" s="13"/>
    </row>
    <row r="15" spans="1:42" hidden="1">
      <c r="A15" s="10">
        <v>9</v>
      </c>
      <c r="B15" s="11" t="s">
        <v>11</v>
      </c>
      <c r="C15" s="12">
        <v>26</v>
      </c>
      <c r="D15" s="12">
        <v>37440000</v>
      </c>
      <c r="E15" s="12">
        <v>0</v>
      </c>
      <c r="F15" s="12">
        <v>37440000</v>
      </c>
      <c r="G15" s="13"/>
      <c r="H15" s="12">
        <v>8733</v>
      </c>
      <c r="I15" s="12">
        <v>2183250</v>
      </c>
      <c r="J15" s="12">
        <v>0</v>
      </c>
      <c r="K15" s="12">
        <v>2183250</v>
      </c>
      <c r="L15" s="13"/>
      <c r="M15" s="12">
        <v>22</v>
      </c>
      <c r="N15" s="12">
        <v>27510000</v>
      </c>
      <c r="O15" s="12">
        <v>0</v>
      </c>
      <c r="P15" s="12">
        <v>27510000</v>
      </c>
      <c r="Q15" s="13"/>
      <c r="R15" s="12">
        <v>0</v>
      </c>
      <c r="S15" s="12">
        <v>0</v>
      </c>
      <c r="T15" s="12">
        <v>0</v>
      </c>
      <c r="U15" s="12">
        <v>0</v>
      </c>
      <c r="V15" s="13"/>
      <c r="W15" s="12">
        <v>0</v>
      </c>
      <c r="X15" s="12">
        <v>0</v>
      </c>
      <c r="Y15" s="12">
        <v>0</v>
      </c>
      <c r="Z15" s="12">
        <v>0</v>
      </c>
      <c r="AA15" s="13"/>
      <c r="AB15" s="12">
        <v>0</v>
      </c>
      <c r="AC15" s="12">
        <v>756000</v>
      </c>
      <c r="AD15" s="12">
        <v>0</v>
      </c>
      <c r="AE15" s="12">
        <v>756000</v>
      </c>
      <c r="AF15" s="13"/>
      <c r="AG15" s="12">
        <v>0</v>
      </c>
      <c r="AH15" s="12">
        <v>0</v>
      </c>
      <c r="AI15" s="12">
        <v>0</v>
      </c>
      <c r="AJ15" s="12">
        <v>0</v>
      </c>
      <c r="AK15" s="13"/>
      <c r="AL15" s="12">
        <v>0</v>
      </c>
      <c r="AM15" s="12">
        <v>67889250</v>
      </c>
      <c r="AN15" s="12">
        <v>0</v>
      </c>
      <c r="AO15" s="12">
        <v>67889250</v>
      </c>
      <c r="AP15" s="13"/>
    </row>
    <row r="16" spans="1:42" hidden="1">
      <c r="A16" s="10">
        <v>10</v>
      </c>
      <c r="B16" s="11" t="s">
        <v>12</v>
      </c>
      <c r="C16" s="12">
        <v>21</v>
      </c>
      <c r="D16" s="12">
        <v>30240000</v>
      </c>
      <c r="E16" s="12">
        <v>0</v>
      </c>
      <c r="F16" s="12">
        <v>30240000</v>
      </c>
      <c r="G16" s="13"/>
      <c r="H16" s="12">
        <v>10217</v>
      </c>
      <c r="I16" s="12">
        <v>2554250</v>
      </c>
      <c r="J16" s="12">
        <v>0</v>
      </c>
      <c r="K16" s="12">
        <v>2554250</v>
      </c>
      <c r="L16" s="13"/>
      <c r="M16" s="12">
        <v>25</v>
      </c>
      <c r="N16" s="12">
        <v>34620000</v>
      </c>
      <c r="O16" s="12">
        <v>0</v>
      </c>
      <c r="P16" s="12">
        <v>34620000</v>
      </c>
      <c r="Q16" s="13"/>
      <c r="R16" s="12">
        <v>0</v>
      </c>
      <c r="S16" s="12">
        <v>0</v>
      </c>
      <c r="T16" s="12">
        <v>0</v>
      </c>
      <c r="U16" s="12">
        <v>0</v>
      </c>
      <c r="V16" s="13"/>
      <c r="W16" s="12">
        <v>0</v>
      </c>
      <c r="X16" s="12">
        <v>0</v>
      </c>
      <c r="Y16" s="12">
        <v>0</v>
      </c>
      <c r="Z16" s="12">
        <v>0</v>
      </c>
      <c r="AA16" s="13"/>
      <c r="AB16" s="12">
        <v>0</v>
      </c>
      <c r="AC16" s="12">
        <v>318000</v>
      </c>
      <c r="AD16" s="12">
        <v>0</v>
      </c>
      <c r="AE16" s="12">
        <v>318000</v>
      </c>
      <c r="AF16" s="13"/>
      <c r="AG16" s="12">
        <v>0</v>
      </c>
      <c r="AH16" s="12">
        <v>50000</v>
      </c>
      <c r="AI16" s="12">
        <v>0</v>
      </c>
      <c r="AJ16" s="12">
        <v>50000</v>
      </c>
      <c r="AK16" s="13"/>
      <c r="AL16" s="12">
        <v>0</v>
      </c>
      <c r="AM16" s="12">
        <v>67782250</v>
      </c>
      <c r="AN16" s="12">
        <v>0</v>
      </c>
      <c r="AO16" s="12">
        <v>67782250</v>
      </c>
      <c r="AP16" s="13"/>
    </row>
    <row r="17" spans="1:42" hidden="1">
      <c r="A17" s="10">
        <v>11</v>
      </c>
      <c r="B17" s="11" t="s">
        <v>13</v>
      </c>
      <c r="C17" s="12">
        <v>28</v>
      </c>
      <c r="D17" s="12">
        <v>40320000</v>
      </c>
      <c r="E17" s="12">
        <v>0</v>
      </c>
      <c r="F17" s="12">
        <v>40320000</v>
      </c>
      <c r="G17" s="13"/>
      <c r="H17" s="12">
        <v>12316</v>
      </c>
      <c r="I17" s="12">
        <v>3079000</v>
      </c>
      <c r="J17" s="12">
        <v>0</v>
      </c>
      <c r="K17" s="12">
        <v>3079000</v>
      </c>
      <c r="L17" s="13"/>
      <c r="M17" s="12">
        <v>18</v>
      </c>
      <c r="N17" s="12">
        <v>21990000</v>
      </c>
      <c r="O17" s="12">
        <v>0</v>
      </c>
      <c r="P17" s="12">
        <v>21990000</v>
      </c>
      <c r="Q17" s="13"/>
      <c r="R17" s="12">
        <v>0</v>
      </c>
      <c r="S17" s="12">
        <v>0</v>
      </c>
      <c r="T17" s="12">
        <v>0</v>
      </c>
      <c r="U17" s="12">
        <v>0</v>
      </c>
      <c r="V17" s="13"/>
      <c r="W17" s="12">
        <v>0</v>
      </c>
      <c r="X17" s="12">
        <v>0</v>
      </c>
      <c r="Y17" s="12">
        <v>0</v>
      </c>
      <c r="Z17" s="12">
        <v>0</v>
      </c>
      <c r="AA17" s="13"/>
      <c r="AB17" s="12">
        <v>0</v>
      </c>
      <c r="AC17" s="12">
        <v>471000</v>
      </c>
      <c r="AD17" s="12">
        <v>0</v>
      </c>
      <c r="AE17" s="12">
        <v>471000</v>
      </c>
      <c r="AF17" s="13"/>
      <c r="AG17" s="12">
        <v>0</v>
      </c>
      <c r="AH17" s="12">
        <v>50000</v>
      </c>
      <c r="AI17" s="12">
        <v>0</v>
      </c>
      <c r="AJ17" s="12">
        <v>50000</v>
      </c>
      <c r="AK17" s="13"/>
      <c r="AL17" s="12">
        <v>0</v>
      </c>
      <c r="AM17" s="12">
        <v>65910000</v>
      </c>
      <c r="AN17" s="12">
        <v>0</v>
      </c>
      <c r="AO17" s="12">
        <v>65910000</v>
      </c>
      <c r="AP17" s="13"/>
    </row>
    <row r="18" spans="1:42" hidden="1">
      <c r="A18" s="10">
        <v>12</v>
      </c>
      <c r="B18" s="11" t="s">
        <v>14</v>
      </c>
      <c r="C18" s="12">
        <v>15</v>
      </c>
      <c r="D18" s="12">
        <v>21600000</v>
      </c>
      <c r="E18" s="12">
        <v>0</v>
      </c>
      <c r="F18" s="12">
        <v>21600000</v>
      </c>
      <c r="G18" s="13"/>
      <c r="H18" s="12">
        <v>5351</v>
      </c>
      <c r="I18" s="12">
        <v>1337750</v>
      </c>
      <c r="J18" s="12">
        <v>0</v>
      </c>
      <c r="K18" s="12">
        <v>1337750</v>
      </c>
      <c r="L18" s="13"/>
      <c r="M18" s="12">
        <v>12</v>
      </c>
      <c r="N18" s="12">
        <v>15210000</v>
      </c>
      <c r="O18" s="12">
        <v>0</v>
      </c>
      <c r="P18" s="12">
        <v>15210000</v>
      </c>
      <c r="Q18" s="13"/>
      <c r="R18" s="12">
        <v>0</v>
      </c>
      <c r="S18" s="12">
        <v>0</v>
      </c>
      <c r="T18" s="12">
        <v>0</v>
      </c>
      <c r="U18" s="12">
        <v>0</v>
      </c>
      <c r="V18" s="13"/>
      <c r="W18" s="12">
        <v>0</v>
      </c>
      <c r="X18" s="12">
        <v>0</v>
      </c>
      <c r="Y18" s="12">
        <v>0</v>
      </c>
      <c r="Z18" s="12">
        <v>0</v>
      </c>
      <c r="AA18" s="13"/>
      <c r="AB18" s="12">
        <v>0</v>
      </c>
      <c r="AC18" s="12">
        <v>264000</v>
      </c>
      <c r="AD18" s="12">
        <v>0</v>
      </c>
      <c r="AE18" s="12">
        <v>264000</v>
      </c>
      <c r="AF18" s="13"/>
      <c r="AG18" s="12">
        <v>0</v>
      </c>
      <c r="AH18" s="12">
        <v>50000</v>
      </c>
      <c r="AI18" s="12">
        <v>0</v>
      </c>
      <c r="AJ18" s="12">
        <v>50000</v>
      </c>
      <c r="AK18" s="13"/>
      <c r="AL18" s="12">
        <v>0</v>
      </c>
      <c r="AM18" s="12">
        <v>38461750</v>
      </c>
      <c r="AN18" s="12">
        <v>0</v>
      </c>
      <c r="AO18" s="12">
        <v>38461750</v>
      </c>
      <c r="AP18" s="13"/>
    </row>
    <row r="19" spans="1:42" hidden="1">
      <c r="A19" s="10">
        <v>13</v>
      </c>
      <c r="B19" s="11" t="s">
        <v>15</v>
      </c>
      <c r="C19" s="12">
        <v>11</v>
      </c>
      <c r="D19" s="12">
        <v>15840000</v>
      </c>
      <c r="E19" s="12">
        <v>0</v>
      </c>
      <c r="F19" s="12">
        <v>15840000</v>
      </c>
      <c r="G19" s="13"/>
      <c r="H19" s="12">
        <v>4044</v>
      </c>
      <c r="I19" s="12">
        <v>1011000</v>
      </c>
      <c r="J19" s="12">
        <v>0</v>
      </c>
      <c r="K19" s="12">
        <v>1011000</v>
      </c>
      <c r="L19" s="13"/>
      <c r="M19" s="12">
        <v>8</v>
      </c>
      <c r="N19" s="12">
        <v>10140000</v>
      </c>
      <c r="O19" s="12">
        <v>0</v>
      </c>
      <c r="P19" s="12">
        <v>10140000</v>
      </c>
      <c r="Q19" s="13"/>
      <c r="R19" s="12">
        <v>0</v>
      </c>
      <c r="S19" s="12">
        <v>0</v>
      </c>
      <c r="T19" s="12">
        <v>0</v>
      </c>
      <c r="U19" s="12">
        <v>0</v>
      </c>
      <c r="V19" s="13"/>
      <c r="W19" s="12">
        <v>0</v>
      </c>
      <c r="X19" s="12">
        <v>0</v>
      </c>
      <c r="Y19" s="12">
        <v>0</v>
      </c>
      <c r="Z19" s="12">
        <v>0</v>
      </c>
      <c r="AA19" s="13"/>
      <c r="AB19" s="12">
        <v>0</v>
      </c>
      <c r="AC19" s="12">
        <v>147000</v>
      </c>
      <c r="AD19" s="12">
        <v>0</v>
      </c>
      <c r="AE19" s="12">
        <v>147000</v>
      </c>
      <c r="AF19" s="13"/>
      <c r="AG19" s="12">
        <v>0</v>
      </c>
      <c r="AH19" s="12">
        <v>50000</v>
      </c>
      <c r="AI19" s="12">
        <v>0</v>
      </c>
      <c r="AJ19" s="12">
        <v>50000</v>
      </c>
      <c r="AK19" s="13"/>
      <c r="AL19" s="12">
        <v>0</v>
      </c>
      <c r="AM19" s="12">
        <v>27188000</v>
      </c>
      <c r="AN19" s="12">
        <v>0</v>
      </c>
      <c r="AO19" s="12">
        <v>27188000</v>
      </c>
      <c r="AP19" s="13"/>
    </row>
    <row r="20" spans="1:42" hidden="1">
      <c r="A20" s="10">
        <v>14</v>
      </c>
      <c r="B20" s="11" t="s">
        <v>16</v>
      </c>
      <c r="C20" s="12">
        <v>7</v>
      </c>
      <c r="D20" s="12">
        <v>10080000</v>
      </c>
      <c r="E20" s="12">
        <v>0</v>
      </c>
      <c r="F20" s="12">
        <v>10080000</v>
      </c>
      <c r="G20" s="13"/>
      <c r="H20" s="12">
        <v>3100</v>
      </c>
      <c r="I20" s="12">
        <v>775000</v>
      </c>
      <c r="J20" s="12">
        <v>0</v>
      </c>
      <c r="K20" s="12">
        <v>775000</v>
      </c>
      <c r="L20" s="13"/>
      <c r="M20" s="12">
        <v>11</v>
      </c>
      <c r="N20" s="12">
        <v>14460000</v>
      </c>
      <c r="O20" s="12">
        <v>0</v>
      </c>
      <c r="P20" s="12">
        <v>14460000</v>
      </c>
      <c r="Q20" s="13"/>
      <c r="R20" s="12">
        <v>0</v>
      </c>
      <c r="S20" s="12">
        <v>0</v>
      </c>
      <c r="T20" s="12">
        <v>0</v>
      </c>
      <c r="U20" s="12">
        <v>0</v>
      </c>
      <c r="V20" s="13"/>
      <c r="W20" s="12">
        <v>0</v>
      </c>
      <c r="X20" s="12">
        <v>0</v>
      </c>
      <c r="Y20" s="12">
        <v>0</v>
      </c>
      <c r="Z20" s="12">
        <v>0</v>
      </c>
      <c r="AA20" s="13"/>
      <c r="AB20" s="12">
        <v>0</v>
      </c>
      <c r="AC20" s="12">
        <v>138000</v>
      </c>
      <c r="AD20" s="12">
        <v>0</v>
      </c>
      <c r="AE20" s="12">
        <v>138000</v>
      </c>
      <c r="AF20" s="13"/>
      <c r="AG20" s="12">
        <v>0</v>
      </c>
      <c r="AH20" s="12">
        <v>0</v>
      </c>
      <c r="AI20" s="12">
        <v>0</v>
      </c>
      <c r="AJ20" s="12">
        <v>0</v>
      </c>
      <c r="AK20" s="13"/>
      <c r="AL20" s="12">
        <v>0</v>
      </c>
      <c r="AM20" s="12">
        <v>25453000</v>
      </c>
      <c r="AN20" s="12">
        <v>0</v>
      </c>
      <c r="AO20" s="12">
        <v>25453000</v>
      </c>
      <c r="AP20" s="13"/>
    </row>
    <row r="21" spans="1:42" hidden="1">
      <c r="A21" s="10">
        <v>15</v>
      </c>
      <c r="B21" s="11" t="s">
        <v>17</v>
      </c>
      <c r="C21" s="12">
        <v>14</v>
      </c>
      <c r="D21" s="12">
        <v>20160000</v>
      </c>
      <c r="E21" s="12">
        <v>0</v>
      </c>
      <c r="F21" s="12">
        <v>20160000</v>
      </c>
      <c r="G21" s="13"/>
      <c r="H21" s="12">
        <v>5978</v>
      </c>
      <c r="I21" s="12">
        <v>1494500</v>
      </c>
      <c r="J21" s="12">
        <v>0</v>
      </c>
      <c r="K21" s="12">
        <v>1494500</v>
      </c>
      <c r="L21" s="13"/>
      <c r="M21" s="12">
        <v>7</v>
      </c>
      <c r="N21" s="12">
        <v>8700000</v>
      </c>
      <c r="O21" s="12">
        <v>0</v>
      </c>
      <c r="P21" s="12">
        <v>8700000</v>
      </c>
      <c r="Q21" s="13"/>
      <c r="R21" s="12">
        <v>0</v>
      </c>
      <c r="S21" s="12">
        <v>0</v>
      </c>
      <c r="T21" s="12">
        <v>0</v>
      </c>
      <c r="U21" s="12">
        <v>0</v>
      </c>
      <c r="V21" s="13"/>
      <c r="W21" s="12">
        <v>0</v>
      </c>
      <c r="X21" s="12">
        <v>0</v>
      </c>
      <c r="Y21" s="12">
        <v>0</v>
      </c>
      <c r="Z21" s="12">
        <v>0</v>
      </c>
      <c r="AA21" s="13"/>
      <c r="AB21" s="12">
        <v>0</v>
      </c>
      <c r="AC21" s="12">
        <v>156000</v>
      </c>
      <c r="AD21" s="12">
        <v>0</v>
      </c>
      <c r="AE21" s="12">
        <v>156000</v>
      </c>
      <c r="AF21" s="13"/>
      <c r="AG21" s="12">
        <v>0</v>
      </c>
      <c r="AH21" s="12">
        <v>50000</v>
      </c>
      <c r="AI21" s="12">
        <v>0</v>
      </c>
      <c r="AJ21" s="12">
        <v>50000</v>
      </c>
      <c r="AK21" s="13"/>
      <c r="AL21" s="12">
        <v>0</v>
      </c>
      <c r="AM21" s="12">
        <v>30560500</v>
      </c>
      <c r="AN21" s="12">
        <v>0</v>
      </c>
      <c r="AO21" s="12">
        <v>30560500</v>
      </c>
      <c r="AP21" s="13"/>
    </row>
    <row r="22" spans="1:42" hidden="1">
      <c r="A22" s="10">
        <v>16</v>
      </c>
      <c r="B22" s="11" t="s">
        <v>18</v>
      </c>
      <c r="C22" s="12">
        <v>23</v>
      </c>
      <c r="D22" s="12">
        <v>33120000</v>
      </c>
      <c r="E22" s="12">
        <v>0</v>
      </c>
      <c r="F22" s="12">
        <v>33120000</v>
      </c>
      <c r="G22" s="13"/>
      <c r="H22" s="12">
        <v>8442</v>
      </c>
      <c r="I22" s="12">
        <v>2110500</v>
      </c>
      <c r="J22" s="12">
        <v>0</v>
      </c>
      <c r="K22" s="12">
        <v>2110500</v>
      </c>
      <c r="L22" s="13"/>
      <c r="M22" s="12">
        <v>11</v>
      </c>
      <c r="N22" s="12">
        <v>14460000</v>
      </c>
      <c r="O22" s="12">
        <v>0</v>
      </c>
      <c r="P22" s="12">
        <v>14460000</v>
      </c>
      <c r="Q22" s="13"/>
      <c r="R22" s="12">
        <v>0</v>
      </c>
      <c r="S22" s="12">
        <v>0</v>
      </c>
      <c r="T22" s="12">
        <v>0</v>
      </c>
      <c r="U22" s="12">
        <v>0</v>
      </c>
      <c r="V22" s="13"/>
      <c r="W22" s="12">
        <v>0</v>
      </c>
      <c r="X22" s="12">
        <v>0</v>
      </c>
      <c r="Y22" s="12">
        <v>0</v>
      </c>
      <c r="Z22" s="12">
        <v>0</v>
      </c>
      <c r="AA22" s="13"/>
      <c r="AB22" s="12">
        <v>0</v>
      </c>
      <c r="AC22" s="12">
        <v>246000</v>
      </c>
      <c r="AD22" s="12">
        <v>0</v>
      </c>
      <c r="AE22" s="12">
        <v>246000</v>
      </c>
      <c r="AF22" s="13"/>
      <c r="AG22" s="12">
        <v>0</v>
      </c>
      <c r="AH22" s="12">
        <v>50000</v>
      </c>
      <c r="AI22" s="12">
        <v>0</v>
      </c>
      <c r="AJ22" s="12">
        <v>50000</v>
      </c>
      <c r="AK22" s="13"/>
      <c r="AL22" s="12">
        <v>0</v>
      </c>
      <c r="AM22" s="12">
        <v>49986500</v>
      </c>
      <c r="AN22" s="12">
        <v>0</v>
      </c>
      <c r="AO22" s="12">
        <v>49986500</v>
      </c>
      <c r="AP22" s="13"/>
    </row>
    <row r="23" spans="1:42" hidden="1">
      <c r="A23" s="10">
        <v>17</v>
      </c>
      <c r="B23" s="11" t="s">
        <v>19</v>
      </c>
      <c r="C23" s="12">
        <v>13</v>
      </c>
      <c r="D23" s="12">
        <v>18720000</v>
      </c>
      <c r="E23" s="12">
        <v>0</v>
      </c>
      <c r="F23" s="12">
        <v>18720000</v>
      </c>
      <c r="G23" s="13"/>
      <c r="H23" s="12">
        <v>6837</v>
      </c>
      <c r="I23" s="12">
        <v>1709250</v>
      </c>
      <c r="J23" s="12">
        <v>0</v>
      </c>
      <c r="K23" s="12">
        <v>1709250</v>
      </c>
      <c r="L23" s="13"/>
      <c r="M23" s="12">
        <v>8</v>
      </c>
      <c r="N23" s="12">
        <v>10140000</v>
      </c>
      <c r="O23" s="12">
        <v>0</v>
      </c>
      <c r="P23" s="12">
        <v>10140000</v>
      </c>
      <c r="Q23" s="13"/>
      <c r="R23" s="12">
        <v>0</v>
      </c>
      <c r="S23" s="12">
        <v>0</v>
      </c>
      <c r="T23" s="12">
        <v>0</v>
      </c>
      <c r="U23" s="12">
        <v>0</v>
      </c>
      <c r="V23" s="13"/>
      <c r="W23" s="12">
        <v>0</v>
      </c>
      <c r="X23" s="12">
        <v>0</v>
      </c>
      <c r="Y23" s="12">
        <v>0</v>
      </c>
      <c r="Z23" s="12">
        <v>0</v>
      </c>
      <c r="AA23" s="13"/>
      <c r="AB23" s="12">
        <v>0</v>
      </c>
      <c r="AC23" s="12">
        <v>165000</v>
      </c>
      <c r="AD23" s="12">
        <v>0</v>
      </c>
      <c r="AE23" s="12">
        <v>165000</v>
      </c>
      <c r="AF23" s="13"/>
      <c r="AG23" s="12">
        <v>0</v>
      </c>
      <c r="AH23" s="12">
        <v>50000</v>
      </c>
      <c r="AI23" s="12">
        <v>0</v>
      </c>
      <c r="AJ23" s="12">
        <v>50000</v>
      </c>
      <c r="AK23" s="13"/>
      <c r="AL23" s="12">
        <v>0</v>
      </c>
      <c r="AM23" s="12">
        <v>30784250</v>
      </c>
      <c r="AN23" s="12">
        <v>0</v>
      </c>
      <c r="AO23" s="12">
        <v>30784250</v>
      </c>
      <c r="AP23" s="13"/>
    </row>
    <row r="24" spans="1:42" hidden="1">
      <c r="A24" s="10">
        <v>18</v>
      </c>
      <c r="B24" s="11" t="s">
        <v>20</v>
      </c>
      <c r="C24" s="12">
        <v>13</v>
      </c>
      <c r="D24" s="12">
        <v>18720000</v>
      </c>
      <c r="E24" s="12">
        <v>0</v>
      </c>
      <c r="F24" s="12">
        <v>18720000</v>
      </c>
      <c r="G24" s="13"/>
      <c r="H24" s="12">
        <v>3291</v>
      </c>
      <c r="I24" s="12">
        <v>822750</v>
      </c>
      <c r="J24" s="12">
        <v>0</v>
      </c>
      <c r="K24" s="12">
        <v>822750</v>
      </c>
      <c r="L24" s="13"/>
      <c r="M24" s="12">
        <v>8</v>
      </c>
      <c r="N24" s="12">
        <v>9450000</v>
      </c>
      <c r="O24" s="12">
        <v>0</v>
      </c>
      <c r="P24" s="12">
        <v>9450000</v>
      </c>
      <c r="Q24" s="13"/>
      <c r="R24" s="12">
        <v>0</v>
      </c>
      <c r="S24" s="12">
        <v>0</v>
      </c>
      <c r="T24" s="12">
        <v>0</v>
      </c>
      <c r="U24" s="12">
        <v>0</v>
      </c>
      <c r="V24" s="13"/>
      <c r="W24" s="12">
        <v>0</v>
      </c>
      <c r="X24" s="12">
        <v>0</v>
      </c>
      <c r="Y24" s="12">
        <v>0</v>
      </c>
      <c r="Z24" s="12">
        <v>0</v>
      </c>
      <c r="AA24" s="13"/>
      <c r="AB24" s="12">
        <v>0</v>
      </c>
      <c r="AC24" s="12">
        <v>138000</v>
      </c>
      <c r="AD24" s="12">
        <v>0</v>
      </c>
      <c r="AE24" s="12">
        <v>138000</v>
      </c>
      <c r="AF24" s="13"/>
      <c r="AG24" s="12">
        <v>0</v>
      </c>
      <c r="AH24" s="12">
        <v>50000</v>
      </c>
      <c r="AI24" s="12">
        <v>0</v>
      </c>
      <c r="AJ24" s="12">
        <v>50000</v>
      </c>
      <c r="AK24" s="13"/>
      <c r="AL24" s="12">
        <v>0</v>
      </c>
      <c r="AM24" s="12">
        <v>29180750</v>
      </c>
      <c r="AN24" s="12">
        <v>0</v>
      </c>
      <c r="AO24" s="12">
        <v>29180750</v>
      </c>
      <c r="AP24" s="13"/>
    </row>
    <row r="25" spans="1:42" hidden="1">
      <c r="A25" s="10">
        <v>19</v>
      </c>
      <c r="B25" s="11" t="s">
        <v>21</v>
      </c>
      <c r="C25" s="12">
        <v>8</v>
      </c>
      <c r="D25" s="12">
        <v>11520000</v>
      </c>
      <c r="E25" s="12">
        <v>0</v>
      </c>
      <c r="F25" s="12">
        <v>11520000</v>
      </c>
      <c r="G25" s="13"/>
      <c r="H25" s="12">
        <v>2723</v>
      </c>
      <c r="I25" s="12">
        <v>680750</v>
      </c>
      <c r="J25" s="12">
        <v>0</v>
      </c>
      <c r="K25" s="12">
        <v>680750</v>
      </c>
      <c r="L25" s="13"/>
      <c r="M25" s="12">
        <v>8</v>
      </c>
      <c r="N25" s="12">
        <v>10140000</v>
      </c>
      <c r="O25" s="12">
        <v>0</v>
      </c>
      <c r="P25" s="12">
        <v>10140000</v>
      </c>
      <c r="Q25" s="13"/>
      <c r="R25" s="12">
        <v>0</v>
      </c>
      <c r="S25" s="12">
        <v>0</v>
      </c>
      <c r="T25" s="12">
        <v>0</v>
      </c>
      <c r="U25" s="12">
        <v>0</v>
      </c>
      <c r="V25" s="13"/>
      <c r="W25" s="12">
        <v>0</v>
      </c>
      <c r="X25" s="12">
        <v>0</v>
      </c>
      <c r="Y25" s="12">
        <v>0</v>
      </c>
      <c r="Z25" s="12">
        <v>0</v>
      </c>
      <c r="AA25" s="13"/>
      <c r="AB25" s="12">
        <v>0</v>
      </c>
      <c r="AC25" s="12">
        <v>120000</v>
      </c>
      <c r="AD25" s="12">
        <v>0</v>
      </c>
      <c r="AE25" s="12">
        <v>120000</v>
      </c>
      <c r="AF25" s="13"/>
      <c r="AG25" s="12">
        <v>0</v>
      </c>
      <c r="AH25" s="12">
        <v>0</v>
      </c>
      <c r="AI25" s="12">
        <v>0</v>
      </c>
      <c r="AJ25" s="12">
        <v>0</v>
      </c>
      <c r="AK25" s="13"/>
      <c r="AL25" s="12">
        <v>0</v>
      </c>
      <c r="AM25" s="12">
        <v>22460750</v>
      </c>
      <c r="AN25" s="12">
        <v>0</v>
      </c>
      <c r="AO25" s="12">
        <v>22460750</v>
      </c>
      <c r="AP25" s="13"/>
    </row>
    <row r="26" spans="1:42" hidden="1">
      <c r="A26" s="10">
        <v>20</v>
      </c>
      <c r="B26" s="11" t="s">
        <v>22</v>
      </c>
      <c r="C26" s="12">
        <v>15</v>
      </c>
      <c r="D26" s="12">
        <v>21600000</v>
      </c>
      <c r="E26" s="12">
        <v>0</v>
      </c>
      <c r="F26" s="12">
        <v>21600000</v>
      </c>
      <c r="G26" s="13"/>
      <c r="H26" s="12">
        <v>10137</v>
      </c>
      <c r="I26" s="12">
        <v>2534250</v>
      </c>
      <c r="J26" s="12">
        <v>0</v>
      </c>
      <c r="K26" s="12">
        <v>2534250</v>
      </c>
      <c r="L26" s="13"/>
      <c r="M26" s="12">
        <v>14</v>
      </c>
      <c r="N26" s="12">
        <v>16950000</v>
      </c>
      <c r="O26" s="12">
        <v>0</v>
      </c>
      <c r="P26" s="12">
        <v>16950000</v>
      </c>
      <c r="Q26" s="13"/>
      <c r="R26" s="12">
        <v>0</v>
      </c>
      <c r="S26" s="12">
        <v>0</v>
      </c>
      <c r="T26" s="12">
        <v>0</v>
      </c>
      <c r="U26" s="12">
        <v>0</v>
      </c>
      <c r="V26" s="13"/>
      <c r="W26" s="12">
        <v>0</v>
      </c>
      <c r="X26" s="12">
        <v>0</v>
      </c>
      <c r="Y26" s="12">
        <v>0</v>
      </c>
      <c r="Z26" s="12">
        <v>0</v>
      </c>
      <c r="AA26" s="13"/>
      <c r="AB26" s="12">
        <v>0</v>
      </c>
      <c r="AC26" s="12">
        <v>120000</v>
      </c>
      <c r="AD26" s="12">
        <v>0</v>
      </c>
      <c r="AE26" s="12">
        <v>120000</v>
      </c>
      <c r="AF26" s="13"/>
      <c r="AG26" s="12">
        <v>0</v>
      </c>
      <c r="AH26" s="12">
        <v>50000</v>
      </c>
      <c r="AI26" s="12">
        <v>0</v>
      </c>
      <c r="AJ26" s="12">
        <v>50000</v>
      </c>
      <c r="AK26" s="13"/>
      <c r="AL26" s="12">
        <v>0</v>
      </c>
      <c r="AM26" s="12">
        <v>41254250</v>
      </c>
      <c r="AN26" s="12">
        <v>0</v>
      </c>
      <c r="AO26" s="12">
        <v>41254250</v>
      </c>
      <c r="AP26" s="13"/>
    </row>
    <row r="27" spans="1:42" hidden="1">
      <c r="A27" s="10">
        <v>21</v>
      </c>
      <c r="B27" s="11" t="s">
        <v>23</v>
      </c>
      <c r="C27" s="12">
        <v>23</v>
      </c>
      <c r="D27" s="12">
        <v>33120000</v>
      </c>
      <c r="E27" s="12">
        <v>0</v>
      </c>
      <c r="F27" s="12">
        <v>33120000</v>
      </c>
      <c r="G27" s="13"/>
      <c r="H27" s="12">
        <v>9494</v>
      </c>
      <c r="I27" s="12">
        <v>2373500</v>
      </c>
      <c r="J27" s="12">
        <v>0</v>
      </c>
      <c r="K27" s="12">
        <v>2373500</v>
      </c>
      <c r="L27" s="13"/>
      <c r="M27" s="12">
        <v>15</v>
      </c>
      <c r="N27" s="12">
        <v>19530000</v>
      </c>
      <c r="O27" s="12">
        <v>0</v>
      </c>
      <c r="P27" s="12">
        <v>19530000</v>
      </c>
      <c r="Q27" s="13"/>
      <c r="R27" s="12">
        <v>0</v>
      </c>
      <c r="S27" s="12">
        <v>0</v>
      </c>
      <c r="T27" s="12">
        <v>0</v>
      </c>
      <c r="U27" s="12">
        <v>0</v>
      </c>
      <c r="V27" s="13"/>
      <c r="W27" s="12">
        <v>0</v>
      </c>
      <c r="X27" s="12">
        <v>0</v>
      </c>
      <c r="Y27" s="12">
        <v>0</v>
      </c>
      <c r="Z27" s="12">
        <v>0</v>
      </c>
      <c r="AA27" s="13"/>
      <c r="AB27" s="12">
        <v>0</v>
      </c>
      <c r="AC27" s="12">
        <v>354000</v>
      </c>
      <c r="AD27" s="12">
        <v>0</v>
      </c>
      <c r="AE27" s="12">
        <v>354000</v>
      </c>
      <c r="AF27" s="13"/>
      <c r="AG27" s="12">
        <v>0</v>
      </c>
      <c r="AH27" s="12">
        <v>50000</v>
      </c>
      <c r="AI27" s="12">
        <v>0</v>
      </c>
      <c r="AJ27" s="12">
        <v>50000</v>
      </c>
      <c r="AK27" s="13"/>
      <c r="AL27" s="12">
        <v>0</v>
      </c>
      <c r="AM27" s="12">
        <v>55427500</v>
      </c>
      <c r="AN27" s="12">
        <v>0</v>
      </c>
      <c r="AO27" s="12">
        <v>55427500</v>
      </c>
      <c r="AP27" s="13"/>
    </row>
    <row r="28" spans="1:42" hidden="1">
      <c r="A28" s="10">
        <v>22</v>
      </c>
      <c r="B28" s="11" t="s">
        <v>24</v>
      </c>
      <c r="C28" s="12">
        <v>13</v>
      </c>
      <c r="D28" s="12">
        <v>18720000</v>
      </c>
      <c r="E28" s="12">
        <v>0</v>
      </c>
      <c r="F28" s="12">
        <v>18720000</v>
      </c>
      <c r="G28" s="13"/>
      <c r="H28" s="12">
        <v>3868</v>
      </c>
      <c r="I28" s="12">
        <v>967000</v>
      </c>
      <c r="J28" s="12">
        <v>0</v>
      </c>
      <c r="K28" s="12">
        <v>967000</v>
      </c>
      <c r="L28" s="13"/>
      <c r="M28" s="12">
        <v>8</v>
      </c>
      <c r="N28" s="12">
        <v>10140000</v>
      </c>
      <c r="O28" s="12">
        <v>0</v>
      </c>
      <c r="P28" s="12">
        <v>10140000</v>
      </c>
      <c r="Q28" s="13"/>
      <c r="R28" s="12">
        <v>0</v>
      </c>
      <c r="S28" s="12">
        <v>0</v>
      </c>
      <c r="T28" s="12">
        <v>0</v>
      </c>
      <c r="U28" s="12">
        <v>0</v>
      </c>
      <c r="V28" s="13"/>
      <c r="W28" s="12">
        <v>0</v>
      </c>
      <c r="X28" s="12">
        <v>0</v>
      </c>
      <c r="Y28" s="12">
        <v>0</v>
      </c>
      <c r="Z28" s="12">
        <v>0</v>
      </c>
      <c r="AA28" s="13"/>
      <c r="AB28" s="12">
        <v>0</v>
      </c>
      <c r="AC28" s="12">
        <v>174000</v>
      </c>
      <c r="AD28" s="12">
        <v>0</v>
      </c>
      <c r="AE28" s="12">
        <v>174000</v>
      </c>
      <c r="AF28" s="13"/>
      <c r="AG28" s="12">
        <v>0</v>
      </c>
      <c r="AH28" s="12">
        <v>50000</v>
      </c>
      <c r="AI28" s="12">
        <v>0</v>
      </c>
      <c r="AJ28" s="12">
        <v>50000</v>
      </c>
      <c r="AK28" s="13"/>
      <c r="AL28" s="12">
        <v>0</v>
      </c>
      <c r="AM28" s="12">
        <v>30051000</v>
      </c>
      <c r="AN28" s="12">
        <v>0</v>
      </c>
      <c r="AO28" s="12">
        <v>30051000</v>
      </c>
      <c r="AP28" s="13"/>
    </row>
    <row r="29" spans="1:42" hidden="1">
      <c r="A29" s="10">
        <v>23</v>
      </c>
      <c r="B29" s="11" t="s">
        <v>25</v>
      </c>
      <c r="C29" s="12">
        <v>27</v>
      </c>
      <c r="D29" s="12">
        <v>38880000</v>
      </c>
      <c r="E29" s="12">
        <v>0</v>
      </c>
      <c r="F29" s="12">
        <v>38880000</v>
      </c>
      <c r="G29" s="13"/>
      <c r="H29" s="12">
        <v>9442</v>
      </c>
      <c r="I29" s="12">
        <v>2360500</v>
      </c>
      <c r="J29" s="12">
        <v>0</v>
      </c>
      <c r="K29" s="12">
        <v>2360500</v>
      </c>
      <c r="L29" s="13"/>
      <c r="M29" s="12">
        <v>32</v>
      </c>
      <c r="N29" s="12">
        <v>42690000</v>
      </c>
      <c r="O29" s="12">
        <v>0</v>
      </c>
      <c r="P29" s="12">
        <v>42690000</v>
      </c>
      <c r="Q29" s="13"/>
      <c r="R29" s="12">
        <v>0</v>
      </c>
      <c r="S29" s="12">
        <v>0</v>
      </c>
      <c r="T29" s="12">
        <v>0</v>
      </c>
      <c r="U29" s="12">
        <v>0</v>
      </c>
      <c r="V29" s="13"/>
      <c r="W29" s="12">
        <v>0</v>
      </c>
      <c r="X29" s="12">
        <v>0</v>
      </c>
      <c r="Y29" s="12">
        <v>0</v>
      </c>
      <c r="Z29" s="12">
        <v>0</v>
      </c>
      <c r="AA29" s="13"/>
      <c r="AB29" s="12">
        <v>0</v>
      </c>
      <c r="AC29" s="12">
        <v>606000</v>
      </c>
      <c r="AD29" s="12">
        <v>0</v>
      </c>
      <c r="AE29" s="12">
        <v>606000</v>
      </c>
      <c r="AF29" s="13"/>
      <c r="AG29" s="12">
        <v>0</v>
      </c>
      <c r="AH29" s="12">
        <v>50000</v>
      </c>
      <c r="AI29" s="12">
        <v>0</v>
      </c>
      <c r="AJ29" s="12">
        <v>50000</v>
      </c>
      <c r="AK29" s="13"/>
      <c r="AL29" s="12">
        <v>0</v>
      </c>
      <c r="AM29" s="12">
        <v>84586500</v>
      </c>
      <c r="AN29" s="12">
        <v>0</v>
      </c>
      <c r="AO29" s="12">
        <v>84586500</v>
      </c>
      <c r="AP29" s="13"/>
    </row>
    <row r="30" spans="1:42" hidden="1">
      <c r="A30" s="10">
        <v>24</v>
      </c>
      <c r="B30" s="11" t="s">
        <v>26</v>
      </c>
      <c r="C30" s="12">
        <v>17</v>
      </c>
      <c r="D30" s="12">
        <v>24480000</v>
      </c>
      <c r="E30" s="12">
        <v>0</v>
      </c>
      <c r="F30" s="12">
        <v>24480000</v>
      </c>
      <c r="G30" s="13"/>
      <c r="H30" s="12">
        <v>7805</v>
      </c>
      <c r="I30" s="12">
        <v>1951250</v>
      </c>
      <c r="J30" s="12">
        <v>0</v>
      </c>
      <c r="K30" s="12">
        <v>1951250</v>
      </c>
      <c r="L30" s="13"/>
      <c r="M30" s="12">
        <v>10</v>
      </c>
      <c r="N30" s="12">
        <v>13260000</v>
      </c>
      <c r="O30" s="12">
        <v>0</v>
      </c>
      <c r="P30" s="12">
        <v>13260000</v>
      </c>
      <c r="Q30" s="13"/>
      <c r="R30" s="12">
        <v>0</v>
      </c>
      <c r="S30" s="12">
        <v>0</v>
      </c>
      <c r="T30" s="12">
        <v>0</v>
      </c>
      <c r="U30" s="12">
        <v>0</v>
      </c>
      <c r="V30" s="13"/>
      <c r="W30" s="12">
        <v>0</v>
      </c>
      <c r="X30" s="12">
        <v>0</v>
      </c>
      <c r="Y30" s="12">
        <v>0</v>
      </c>
      <c r="Z30" s="12">
        <v>0</v>
      </c>
      <c r="AA30" s="13"/>
      <c r="AB30" s="12">
        <v>0</v>
      </c>
      <c r="AC30" s="12">
        <v>228000</v>
      </c>
      <c r="AD30" s="12">
        <v>0</v>
      </c>
      <c r="AE30" s="12">
        <v>228000</v>
      </c>
      <c r="AF30" s="13"/>
      <c r="AG30" s="12">
        <v>0</v>
      </c>
      <c r="AH30" s="12">
        <v>0</v>
      </c>
      <c r="AI30" s="12">
        <v>0</v>
      </c>
      <c r="AJ30" s="12">
        <v>0</v>
      </c>
      <c r="AK30" s="13"/>
      <c r="AL30" s="12">
        <v>0</v>
      </c>
      <c r="AM30" s="12">
        <v>39919250</v>
      </c>
      <c r="AN30" s="12">
        <v>0</v>
      </c>
      <c r="AO30" s="12">
        <v>39919250</v>
      </c>
      <c r="AP30" s="13"/>
    </row>
    <row r="31" spans="1:42" hidden="1">
      <c r="A31" s="10">
        <v>25</v>
      </c>
      <c r="B31" s="11" t="s">
        <v>27</v>
      </c>
      <c r="C31" s="12">
        <v>17</v>
      </c>
      <c r="D31" s="12">
        <v>24480000</v>
      </c>
      <c r="E31" s="12">
        <v>0</v>
      </c>
      <c r="F31" s="12">
        <v>24480000</v>
      </c>
      <c r="G31" s="13"/>
      <c r="H31" s="12">
        <v>6451</v>
      </c>
      <c r="I31" s="12">
        <v>1612750</v>
      </c>
      <c r="J31" s="12">
        <v>0</v>
      </c>
      <c r="K31" s="12">
        <v>1612750</v>
      </c>
      <c r="L31" s="13"/>
      <c r="M31" s="12">
        <v>8</v>
      </c>
      <c r="N31" s="12">
        <v>10140000</v>
      </c>
      <c r="O31" s="12">
        <v>0</v>
      </c>
      <c r="P31" s="12">
        <v>10140000</v>
      </c>
      <c r="Q31" s="13"/>
      <c r="R31" s="12">
        <v>0</v>
      </c>
      <c r="S31" s="12">
        <v>0</v>
      </c>
      <c r="T31" s="12">
        <v>0</v>
      </c>
      <c r="U31" s="12">
        <v>0</v>
      </c>
      <c r="V31" s="13"/>
      <c r="W31" s="12">
        <v>0</v>
      </c>
      <c r="X31" s="12">
        <v>0</v>
      </c>
      <c r="Y31" s="12">
        <v>0</v>
      </c>
      <c r="Z31" s="12">
        <v>0</v>
      </c>
      <c r="AA31" s="13"/>
      <c r="AB31" s="12">
        <v>0</v>
      </c>
      <c r="AC31" s="12">
        <v>165000</v>
      </c>
      <c r="AD31" s="12">
        <v>0</v>
      </c>
      <c r="AE31" s="12">
        <v>165000</v>
      </c>
      <c r="AF31" s="13"/>
      <c r="AG31" s="12">
        <v>0</v>
      </c>
      <c r="AH31" s="12">
        <v>50000</v>
      </c>
      <c r="AI31" s="12">
        <v>0</v>
      </c>
      <c r="AJ31" s="12">
        <v>50000</v>
      </c>
      <c r="AK31" s="13"/>
      <c r="AL31" s="12">
        <v>0</v>
      </c>
      <c r="AM31" s="12">
        <v>36447750</v>
      </c>
      <c r="AN31" s="12">
        <v>0</v>
      </c>
      <c r="AO31" s="12">
        <v>36447750</v>
      </c>
      <c r="AP31" s="13"/>
    </row>
    <row r="32" spans="1:42" hidden="1">
      <c r="A32" s="10">
        <v>26</v>
      </c>
      <c r="B32" s="11" t="s">
        <v>28</v>
      </c>
      <c r="C32" s="12">
        <v>25</v>
      </c>
      <c r="D32" s="12">
        <v>36000000</v>
      </c>
      <c r="E32" s="12">
        <v>0</v>
      </c>
      <c r="F32" s="12">
        <v>36000000</v>
      </c>
      <c r="G32" s="13"/>
      <c r="H32" s="12">
        <v>10381</v>
      </c>
      <c r="I32" s="12">
        <v>2595250</v>
      </c>
      <c r="J32" s="12">
        <v>0</v>
      </c>
      <c r="K32" s="12">
        <v>2595250</v>
      </c>
      <c r="L32" s="13"/>
      <c r="M32" s="12">
        <v>44</v>
      </c>
      <c r="N32" s="12">
        <v>60300000</v>
      </c>
      <c r="O32" s="12">
        <v>0</v>
      </c>
      <c r="P32" s="12">
        <v>60300000</v>
      </c>
      <c r="Q32" s="13"/>
      <c r="R32" s="12">
        <v>0</v>
      </c>
      <c r="S32" s="12">
        <v>0</v>
      </c>
      <c r="T32" s="12">
        <v>0</v>
      </c>
      <c r="U32" s="12">
        <v>0</v>
      </c>
      <c r="V32" s="13"/>
      <c r="W32" s="12">
        <v>0</v>
      </c>
      <c r="X32" s="12">
        <v>0</v>
      </c>
      <c r="Y32" s="12">
        <v>0</v>
      </c>
      <c r="Z32" s="12">
        <v>0</v>
      </c>
      <c r="AA32" s="13"/>
      <c r="AB32" s="12">
        <v>0</v>
      </c>
      <c r="AC32" s="12">
        <v>1081000</v>
      </c>
      <c r="AD32" s="12">
        <v>0</v>
      </c>
      <c r="AE32" s="12">
        <v>1081000</v>
      </c>
      <c r="AF32" s="13"/>
      <c r="AG32" s="12">
        <v>0</v>
      </c>
      <c r="AH32" s="12">
        <v>0</v>
      </c>
      <c r="AI32" s="12">
        <v>0</v>
      </c>
      <c r="AJ32" s="12">
        <v>0</v>
      </c>
      <c r="AK32" s="13"/>
      <c r="AL32" s="12">
        <v>0</v>
      </c>
      <c r="AM32" s="12">
        <v>99976250</v>
      </c>
      <c r="AN32" s="12">
        <v>0</v>
      </c>
      <c r="AO32" s="12">
        <v>99976250</v>
      </c>
      <c r="AP32" s="13"/>
    </row>
    <row r="33" spans="1:43" hidden="1">
      <c r="A33" s="10">
        <v>27</v>
      </c>
      <c r="B33" s="11" t="s">
        <v>29</v>
      </c>
      <c r="C33" s="12">
        <v>15</v>
      </c>
      <c r="D33" s="12">
        <v>21600000</v>
      </c>
      <c r="E33" s="12">
        <v>0</v>
      </c>
      <c r="F33" s="12">
        <v>21600000</v>
      </c>
      <c r="G33" s="13"/>
      <c r="H33" s="12">
        <v>13162</v>
      </c>
      <c r="I33" s="12">
        <v>3290500</v>
      </c>
      <c r="J33" s="12">
        <v>0</v>
      </c>
      <c r="K33" s="12">
        <v>3290500</v>
      </c>
      <c r="L33" s="13"/>
      <c r="M33" s="12">
        <v>9</v>
      </c>
      <c r="N33" s="12">
        <v>10890000</v>
      </c>
      <c r="O33" s="12">
        <v>0</v>
      </c>
      <c r="P33" s="12">
        <v>10890000</v>
      </c>
      <c r="Q33" s="13"/>
      <c r="R33" s="12">
        <v>0</v>
      </c>
      <c r="S33" s="12">
        <v>0</v>
      </c>
      <c r="T33" s="12">
        <v>0</v>
      </c>
      <c r="U33" s="12">
        <v>0</v>
      </c>
      <c r="V33" s="13"/>
      <c r="W33" s="12">
        <v>0</v>
      </c>
      <c r="X33" s="12">
        <v>0</v>
      </c>
      <c r="Y33" s="12">
        <v>0</v>
      </c>
      <c r="Z33" s="12">
        <v>0</v>
      </c>
      <c r="AA33" s="13"/>
      <c r="AB33" s="12">
        <v>0</v>
      </c>
      <c r="AC33" s="12">
        <v>129000</v>
      </c>
      <c r="AD33" s="12">
        <v>0</v>
      </c>
      <c r="AE33" s="12">
        <v>129000</v>
      </c>
      <c r="AF33" s="13"/>
      <c r="AG33" s="12">
        <v>0</v>
      </c>
      <c r="AH33" s="12">
        <v>50000</v>
      </c>
      <c r="AI33" s="12">
        <v>0</v>
      </c>
      <c r="AJ33" s="12">
        <v>50000</v>
      </c>
      <c r="AK33" s="13"/>
      <c r="AL33" s="12">
        <v>0</v>
      </c>
      <c r="AM33" s="12">
        <v>35959500</v>
      </c>
      <c r="AN33" s="12">
        <v>0</v>
      </c>
      <c r="AO33" s="12">
        <v>35959500</v>
      </c>
      <c r="AP33" s="13"/>
    </row>
    <row r="34" spans="1:43" hidden="1">
      <c r="A34" s="10">
        <v>28</v>
      </c>
      <c r="B34" s="11" t="s">
        <v>30</v>
      </c>
      <c r="C34" s="12">
        <v>10</v>
      </c>
      <c r="D34" s="12">
        <v>14400000</v>
      </c>
      <c r="E34" s="12">
        <v>0</v>
      </c>
      <c r="F34" s="12">
        <v>14400000</v>
      </c>
      <c r="G34" s="13"/>
      <c r="H34" s="12">
        <v>6929</v>
      </c>
      <c r="I34" s="12">
        <v>1732250</v>
      </c>
      <c r="J34" s="12">
        <v>0</v>
      </c>
      <c r="K34" s="12">
        <v>1732250</v>
      </c>
      <c r="L34" s="13"/>
      <c r="M34" s="12">
        <v>18</v>
      </c>
      <c r="N34" s="12">
        <v>23850000</v>
      </c>
      <c r="O34" s="12">
        <v>0</v>
      </c>
      <c r="P34" s="12">
        <v>23850000</v>
      </c>
      <c r="Q34" s="13"/>
      <c r="R34" s="12">
        <v>0</v>
      </c>
      <c r="S34" s="12">
        <v>0</v>
      </c>
      <c r="T34" s="12">
        <v>0</v>
      </c>
      <c r="U34" s="12">
        <v>0</v>
      </c>
      <c r="V34" s="13"/>
      <c r="W34" s="12">
        <v>0</v>
      </c>
      <c r="X34" s="12">
        <v>0</v>
      </c>
      <c r="Y34" s="12">
        <v>0</v>
      </c>
      <c r="Z34" s="12">
        <v>0</v>
      </c>
      <c r="AA34" s="13"/>
      <c r="AB34" s="12">
        <v>0</v>
      </c>
      <c r="AC34" s="12">
        <v>228000</v>
      </c>
      <c r="AD34" s="12">
        <v>0</v>
      </c>
      <c r="AE34" s="12">
        <v>228000</v>
      </c>
      <c r="AF34" s="13"/>
      <c r="AG34" s="12">
        <v>0</v>
      </c>
      <c r="AH34" s="12">
        <v>50000</v>
      </c>
      <c r="AI34" s="12">
        <v>0</v>
      </c>
      <c r="AJ34" s="12">
        <v>50000</v>
      </c>
      <c r="AK34" s="13"/>
      <c r="AL34" s="12">
        <v>0</v>
      </c>
      <c r="AM34" s="12">
        <v>40260250</v>
      </c>
      <c r="AN34" s="12">
        <v>0</v>
      </c>
      <c r="AO34" s="12">
        <v>40260250</v>
      </c>
      <c r="AP34" s="13"/>
    </row>
    <row r="35" spans="1:43" hidden="1">
      <c r="A35" s="10">
        <v>29</v>
      </c>
      <c r="B35" s="11" t="s">
        <v>31</v>
      </c>
      <c r="C35" s="12">
        <v>9</v>
      </c>
      <c r="D35" s="12">
        <v>12960000</v>
      </c>
      <c r="E35" s="12">
        <v>0</v>
      </c>
      <c r="F35" s="12">
        <v>12960000</v>
      </c>
      <c r="G35" s="13"/>
      <c r="H35" s="12">
        <v>6893</v>
      </c>
      <c r="I35" s="12">
        <v>1723250</v>
      </c>
      <c r="J35" s="12">
        <v>0</v>
      </c>
      <c r="K35" s="12">
        <v>1723250</v>
      </c>
      <c r="L35" s="13"/>
      <c r="M35" s="12">
        <v>12</v>
      </c>
      <c r="N35" s="12">
        <v>15900000</v>
      </c>
      <c r="O35" s="12">
        <v>0</v>
      </c>
      <c r="P35" s="12">
        <v>15900000</v>
      </c>
      <c r="Q35" s="13"/>
      <c r="R35" s="12">
        <v>0</v>
      </c>
      <c r="S35" s="12">
        <v>0</v>
      </c>
      <c r="T35" s="12">
        <v>0</v>
      </c>
      <c r="U35" s="12">
        <v>0</v>
      </c>
      <c r="V35" s="13"/>
      <c r="W35" s="12">
        <v>0</v>
      </c>
      <c r="X35" s="12">
        <v>0</v>
      </c>
      <c r="Y35" s="12">
        <v>0</v>
      </c>
      <c r="Z35" s="12">
        <v>0</v>
      </c>
      <c r="AA35" s="13"/>
      <c r="AB35" s="12">
        <v>0</v>
      </c>
      <c r="AC35" s="12">
        <v>120000</v>
      </c>
      <c r="AD35" s="12">
        <v>0</v>
      </c>
      <c r="AE35" s="12">
        <v>120000</v>
      </c>
      <c r="AF35" s="13"/>
      <c r="AG35" s="12">
        <v>0</v>
      </c>
      <c r="AH35" s="12">
        <v>50000</v>
      </c>
      <c r="AI35" s="12">
        <v>0</v>
      </c>
      <c r="AJ35" s="12">
        <v>50000</v>
      </c>
      <c r="AK35" s="13"/>
      <c r="AL35" s="12">
        <v>0</v>
      </c>
      <c r="AM35" s="12">
        <v>30753250</v>
      </c>
      <c r="AN35" s="12">
        <v>0</v>
      </c>
      <c r="AO35" s="12">
        <v>30753250</v>
      </c>
      <c r="AP35" s="13"/>
    </row>
    <row r="36" spans="1:43" hidden="1">
      <c r="A36" s="10">
        <v>30</v>
      </c>
      <c r="B36" s="11" t="s">
        <v>32</v>
      </c>
      <c r="C36" s="12">
        <v>20</v>
      </c>
      <c r="D36" s="12">
        <v>28800000</v>
      </c>
      <c r="E36" s="12">
        <v>0</v>
      </c>
      <c r="F36" s="12">
        <v>28800000</v>
      </c>
      <c r="G36" s="13"/>
      <c r="H36" s="12">
        <v>13500</v>
      </c>
      <c r="I36" s="12">
        <v>3375000</v>
      </c>
      <c r="J36" s="12">
        <v>0</v>
      </c>
      <c r="K36" s="12">
        <v>3375000</v>
      </c>
      <c r="L36" s="13"/>
      <c r="M36" s="12">
        <v>20</v>
      </c>
      <c r="N36" s="12">
        <v>27660000</v>
      </c>
      <c r="O36" s="12">
        <v>0</v>
      </c>
      <c r="P36" s="12">
        <v>27660000</v>
      </c>
      <c r="Q36" s="13"/>
      <c r="R36" s="12">
        <v>0</v>
      </c>
      <c r="S36" s="12">
        <v>0</v>
      </c>
      <c r="T36" s="12">
        <v>0</v>
      </c>
      <c r="U36" s="12">
        <v>0</v>
      </c>
      <c r="V36" s="13"/>
      <c r="W36" s="12">
        <v>0</v>
      </c>
      <c r="X36" s="12">
        <v>0</v>
      </c>
      <c r="Y36" s="12">
        <v>0</v>
      </c>
      <c r="Z36" s="12">
        <v>0</v>
      </c>
      <c r="AA36" s="13"/>
      <c r="AB36" s="12">
        <v>0</v>
      </c>
      <c r="AC36" s="12">
        <v>264000</v>
      </c>
      <c r="AD36" s="12">
        <v>0</v>
      </c>
      <c r="AE36" s="12">
        <v>264000</v>
      </c>
      <c r="AF36" s="13"/>
      <c r="AG36" s="12">
        <v>0</v>
      </c>
      <c r="AH36" s="12">
        <v>50000</v>
      </c>
      <c r="AI36" s="12">
        <v>0</v>
      </c>
      <c r="AJ36" s="12">
        <v>50000</v>
      </c>
      <c r="AK36" s="13"/>
      <c r="AL36" s="12">
        <v>0</v>
      </c>
      <c r="AM36" s="12">
        <v>60149000</v>
      </c>
      <c r="AN36" s="12">
        <v>0</v>
      </c>
      <c r="AO36" s="12">
        <v>60149000</v>
      </c>
      <c r="AP36" s="13"/>
    </row>
    <row r="37" spans="1:43" s="154" customFormat="1">
      <c r="A37" s="148">
        <v>31</v>
      </c>
      <c r="B37" s="149" t="s">
        <v>33</v>
      </c>
      <c r="C37" s="150">
        <v>21</v>
      </c>
      <c r="D37" s="150">
        <v>30240000</v>
      </c>
      <c r="E37" s="150">
        <v>0</v>
      </c>
      <c r="F37" s="150">
        <v>30240000</v>
      </c>
      <c r="G37" s="151"/>
      <c r="H37" s="150">
        <v>7850</v>
      </c>
      <c r="I37" s="150">
        <v>1962500</v>
      </c>
      <c r="J37" s="150">
        <v>0</v>
      </c>
      <c r="K37" s="150">
        <v>1962500</v>
      </c>
      <c r="L37" s="151"/>
      <c r="M37" s="150">
        <v>17</v>
      </c>
      <c r="N37" s="150">
        <v>23100000</v>
      </c>
      <c r="O37" s="150">
        <v>0</v>
      </c>
      <c r="P37" s="150">
        <v>23100000</v>
      </c>
      <c r="Q37" s="151"/>
      <c r="R37" s="150">
        <v>0</v>
      </c>
      <c r="S37" s="150">
        <v>0</v>
      </c>
      <c r="T37" s="150">
        <v>0</v>
      </c>
      <c r="U37" s="150">
        <v>0</v>
      </c>
      <c r="V37" s="151"/>
      <c r="W37" s="150">
        <v>0</v>
      </c>
      <c r="X37" s="150">
        <v>0</v>
      </c>
      <c r="Y37" s="150">
        <v>0</v>
      </c>
      <c r="Z37" s="150">
        <v>0</v>
      </c>
      <c r="AA37" s="151"/>
      <c r="AB37" s="150">
        <v>0</v>
      </c>
      <c r="AC37" s="150">
        <v>354000</v>
      </c>
      <c r="AD37" s="150">
        <v>0</v>
      </c>
      <c r="AE37" s="150">
        <v>354000</v>
      </c>
      <c r="AF37" s="151"/>
      <c r="AG37" s="150">
        <v>0</v>
      </c>
      <c r="AH37" s="150">
        <v>50000</v>
      </c>
      <c r="AI37" s="150">
        <v>0</v>
      </c>
      <c r="AJ37" s="150">
        <v>50000</v>
      </c>
      <c r="AK37" s="151"/>
      <c r="AL37" s="12">
        <f>C37+H37+M37+AB37+AG37</f>
        <v>7888</v>
      </c>
      <c r="AM37" s="12">
        <f t="shared" ref="AM37:AM100" si="0">D37+I37+N37+AC37+AH37</f>
        <v>55706500</v>
      </c>
      <c r="AN37" s="12">
        <f t="shared" ref="AN37:AN100" si="1">E37+J37+O37+AD37+AI37</f>
        <v>0</v>
      </c>
      <c r="AO37" s="12">
        <f t="shared" ref="AO37:AO100" si="2">F37+K37+P37+AE37+AJ37</f>
        <v>55706500</v>
      </c>
      <c r="AP37" s="151"/>
      <c r="AQ37" s="150">
        <v>55706500</v>
      </c>
    </row>
    <row r="38" spans="1:43" hidden="1">
      <c r="A38" s="10">
        <v>32</v>
      </c>
      <c r="B38" s="11" t="s">
        <v>34</v>
      </c>
      <c r="C38" s="12">
        <v>6</v>
      </c>
      <c r="D38" s="12">
        <v>8640000</v>
      </c>
      <c r="E38" s="12">
        <v>0</v>
      </c>
      <c r="F38" s="12">
        <v>8640000</v>
      </c>
      <c r="G38" s="13"/>
      <c r="H38" s="12">
        <v>2268</v>
      </c>
      <c r="I38" s="12">
        <v>567000</v>
      </c>
      <c r="J38" s="12">
        <v>0</v>
      </c>
      <c r="K38" s="12">
        <v>567000</v>
      </c>
      <c r="L38" s="13"/>
      <c r="M38" s="12">
        <v>4</v>
      </c>
      <c r="N38" s="12">
        <v>4140000</v>
      </c>
      <c r="O38" s="12">
        <v>0</v>
      </c>
      <c r="P38" s="12">
        <v>4140000</v>
      </c>
      <c r="Q38" s="13"/>
      <c r="R38" s="12">
        <v>0</v>
      </c>
      <c r="S38" s="12">
        <v>0</v>
      </c>
      <c r="T38" s="12">
        <v>0</v>
      </c>
      <c r="U38" s="12">
        <v>0</v>
      </c>
      <c r="V38" s="13"/>
      <c r="W38" s="12">
        <v>0</v>
      </c>
      <c r="X38" s="12">
        <v>0</v>
      </c>
      <c r="Y38" s="12">
        <v>0</v>
      </c>
      <c r="Z38" s="12">
        <v>0</v>
      </c>
      <c r="AA38" s="13"/>
      <c r="AB38" s="12">
        <v>0</v>
      </c>
      <c r="AC38" s="12">
        <v>111000</v>
      </c>
      <c r="AD38" s="12">
        <v>0</v>
      </c>
      <c r="AE38" s="12">
        <v>111000</v>
      </c>
      <c r="AF38" s="13"/>
      <c r="AG38" s="12">
        <v>0</v>
      </c>
      <c r="AH38" s="12">
        <v>50000</v>
      </c>
      <c r="AI38" s="12">
        <v>0</v>
      </c>
      <c r="AJ38" s="12">
        <v>50000</v>
      </c>
      <c r="AK38" s="13"/>
      <c r="AL38" s="12">
        <f t="shared" ref="AL38:AL101" si="3">C38+H38+M38+AB38+AG38</f>
        <v>2278</v>
      </c>
      <c r="AM38" s="12">
        <f t="shared" si="0"/>
        <v>13508000</v>
      </c>
      <c r="AN38" s="12">
        <f t="shared" si="1"/>
        <v>0</v>
      </c>
      <c r="AO38" s="12">
        <f t="shared" si="2"/>
        <v>13508000</v>
      </c>
      <c r="AP38" s="13"/>
    </row>
    <row r="39" spans="1:43" hidden="1">
      <c r="A39" s="10">
        <v>33</v>
      </c>
      <c r="B39" s="11" t="s">
        <v>35</v>
      </c>
      <c r="C39" s="12">
        <v>8</v>
      </c>
      <c r="D39" s="12">
        <v>11520000</v>
      </c>
      <c r="E39" s="12">
        <v>0</v>
      </c>
      <c r="F39" s="12">
        <v>11520000</v>
      </c>
      <c r="G39" s="13"/>
      <c r="H39" s="12">
        <v>1487</v>
      </c>
      <c r="I39" s="12">
        <v>371750</v>
      </c>
      <c r="J39" s="12">
        <v>0</v>
      </c>
      <c r="K39" s="12">
        <v>371750</v>
      </c>
      <c r="L39" s="13"/>
      <c r="M39" s="12">
        <v>5</v>
      </c>
      <c r="N39" s="12">
        <v>5580000</v>
      </c>
      <c r="O39" s="12">
        <v>0</v>
      </c>
      <c r="P39" s="12">
        <v>5580000</v>
      </c>
      <c r="Q39" s="13"/>
      <c r="R39" s="12">
        <v>0</v>
      </c>
      <c r="S39" s="12">
        <v>0</v>
      </c>
      <c r="T39" s="12">
        <v>0</v>
      </c>
      <c r="U39" s="12">
        <v>0</v>
      </c>
      <c r="V39" s="13"/>
      <c r="W39" s="12">
        <v>0</v>
      </c>
      <c r="X39" s="12">
        <v>0</v>
      </c>
      <c r="Y39" s="12">
        <v>0</v>
      </c>
      <c r="Z39" s="12">
        <v>0</v>
      </c>
      <c r="AA39" s="13"/>
      <c r="AB39" s="12">
        <v>0</v>
      </c>
      <c r="AC39" s="12">
        <v>192000</v>
      </c>
      <c r="AD39" s="12">
        <v>0</v>
      </c>
      <c r="AE39" s="12">
        <v>192000</v>
      </c>
      <c r="AF39" s="13"/>
      <c r="AG39" s="12">
        <v>0</v>
      </c>
      <c r="AH39" s="12">
        <v>50000</v>
      </c>
      <c r="AI39" s="12">
        <v>0</v>
      </c>
      <c r="AJ39" s="12">
        <v>50000</v>
      </c>
      <c r="AK39" s="13"/>
      <c r="AL39" s="12">
        <f t="shared" si="3"/>
        <v>1500</v>
      </c>
      <c r="AM39" s="12">
        <f t="shared" si="0"/>
        <v>17713750</v>
      </c>
      <c r="AN39" s="12">
        <f t="shared" si="1"/>
        <v>0</v>
      </c>
      <c r="AO39" s="12">
        <f t="shared" si="2"/>
        <v>17713750</v>
      </c>
      <c r="AP39" s="13"/>
    </row>
    <row r="40" spans="1:43" hidden="1">
      <c r="A40" s="10">
        <v>34</v>
      </c>
      <c r="B40" s="11" t="s">
        <v>36</v>
      </c>
      <c r="C40" s="12">
        <v>20</v>
      </c>
      <c r="D40" s="12">
        <v>28800000</v>
      </c>
      <c r="E40" s="12">
        <v>0</v>
      </c>
      <c r="F40" s="12">
        <v>28800000</v>
      </c>
      <c r="G40" s="13"/>
      <c r="H40" s="12">
        <v>9475</v>
      </c>
      <c r="I40" s="12">
        <v>2368750</v>
      </c>
      <c r="J40" s="12">
        <v>0</v>
      </c>
      <c r="K40" s="12">
        <v>2368750</v>
      </c>
      <c r="L40" s="13"/>
      <c r="M40" s="12">
        <v>15</v>
      </c>
      <c r="N40" s="12">
        <v>20220000</v>
      </c>
      <c r="O40" s="12">
        <v>0</v>
      </c>
      <c r="P40" s="12">
        <v>20220000</v>
      </c>
      <c r="Q40" s="13"/>
      <c r="R40" s="12">
        <v>0</v>
      </c>
      <c r="S40" s="12">
        <v>0</v>
      </c>
      <c r="T40" s="12">
        <v>0</v>
      </c>
      <c r="U40" s="12">
        <v>0</v>
      </c>
      <c r="V40" s="13"/>
      <c r="W40" s="12">
        <v>0</v>
      </c>
      <c r="X40" s="12">
        <v>0</v>
      </c>
      <c r="Y40" s="12">
        <v>0</v>
      </c>
      <c r="Z40" s="12">
        <v>0</v>
      </c>
      <c r="AA40" s="13"/>
      <c r="AB40" s="12">
        <v>0</v>
      </c>
      <c r="AC40" s="12">
        <v>462000</v>
      </c>
      <c r="AD40" s="12">
        <v>0</v>
      </c>
      <c r="AE40" s="12">
        <v>462000</v>
      </c>
      <c r="AF40" s="13"/>
      <c r="AG40" s="12">
        <v>0</v>
      </c>
      <c r="AH40" s="12">
        <v>50000</v>
      </c>
      <c r="AI40" s="12">
        <v>0</v>
      </c>
      <c r="AJ40" s="12">
        <v>50000</v>
      </c>
      <c r="AK40" s="13"/>
      <c r="AL40" s="12">
        <f t="shared" si="3"/>
        <v>9510</v>
      </c>
      <c r="AM40" s="12">
        <f t="shared" si="0"/>
        <v>51900750</v>
      </c>
      <c r="AN40" s="12">
        <f t="shared" si="1"/>
        <v>0</v>
      </c>
      <c r="AO40" s="12">
        <f t="shared" si="2"/>
        <v>51900750</v>
      </c>
      <c r="AP40" s="13"/>
    </row>
    <row r="41" spans="1:43" hidden="1">
      <c r="A41" s="10">
        <v>35</v>
      </c>
      <c r="B41" s="11" t="s">
        <v>37</v>
      </c>
      <c r="C41" s="12">
        <v>16</v>
      </c>
      <c r="D41" s="12">
        <v>23040000</v>
      </c>
      <c r="E41" s="12">
        <v>0</v>
      </c>
      <c r="F41" s="12">
        <v>23040000</v>
      </c>
      <c r="G41" s="13"/>
      <c r="H41" s="12">
        <v>6109</v>
      </c>
      <c r="I41" s="12">
        <v>1527250</v>
      </c>
      <c r="J41" s="12">
        <v>0</v>
      </c>
      <c r="K41" s="12">
        <v>1527250</v>
      </c>
      <c r="L41" s="13"/>
      <c r="M41" s="12">
        <v>16</v>
      </c>
      <c r="N41" s="12">
        <v>21660000</v>
      </c>
      <c r="O41" s="12">
        <v>0</v>
      </c>
      <c r="P41" s="12">
        <v>21660000</v>
      </c>
      <c r="Q41" s="13"/>
      <c r="R41" s="12">
        <v>0</v>
      </c>
      <c r="S41" s="12">
        <v>0</v>
      </c>
      <c r="T41" s="12">
        <v>0</v>
      </c>
      <c r="U41" s="12">
        <v>0</v>
      </c>
      <c r="V41" s="13"/>
      <c r="W41" s="12">
        <v>0</v>
      </c>
      <c r="X41" s="12">
        <v>0</v>
      </c>
      <c r="Y41" s="12">
        <v>0</v>
      </c>
      <c r="Z41" s="12">
        <v>0</v>
      </c>
      <c r="AA41" s="13"/>
      <c r="AB41" s="12">
        <v>0</v>
      </c>
      <c r="AC41" s="12">
        <v>318000</v>
      </c>
      <c r="AD41" s="12">
        <v>0</v>
      </c>
      <c r="AE41" s="12">
        <v>318000</v>
      </c>
      <c r="AF41" s="13"/>
      <c r="AG41" s="12">
        <v>0</v>
      </c>
      <c r="AH41" s="12">
        <v>50000</v>
      </c>
      <c r="AI41" s="12">
        <v>0</v>
      </c>
      <c r="AJ41" s="12">
        <v>50000</v>
      </c>
      <c r="AK41" s="13"/>
      <c r="AL41" s="12">
        <f t="shared" si="3"/>
        <v>6141</v>
      </c>
      <c r="AM41" s="12">
        <f t="shared" si="0"/>
        <v>46595250</v>
      </c>
      <c r="AN41" s="12">
        <f t="shared" si="1"/>
        <v>0</v>
      </c>
      <c r="AO41" s="12">
        <f t="shared" si="2"/>
        <v>46595250</v>
      </c>
      <c r="AP41" s="13"/>
    </row>
    <row r="42" spans="1:43" hidden="1">
      <c r="A42" s="10">
        <v>36</v>
      </c>
      <c r="B42" s="11" t="s">
        <v>38</v>
      </c>
      <c r="C42" s="12">
        <v>18</v>
      </c>
      <c r="D42" s="12">
        <v>25920000</v>
      </c>
      <c r="E42" s="12">
        <v>0</v>
      </c>
      <c r="F42" s="12">
        <v>25920000</v>
      </c>
      <c r="G42" s="13"/>
      <c r="H42" s="12">
        <v>11459</v>
      </c>
      <c r="I42" s="12">
        <v>2864750</v>
      </c>
      <c r="J42" s="12">
        <v>0</v>
      </c>
      <c r="K42" s="12">
        <v>2864750</v>
      </c>
      <c r="L42" s="13"/>
      <c r="M42" s="12">
        <v>7</v>
      </c>
      <c r="N42" s="12">
        <v>8700000</v>
      </c>
      <c r="O42" s="12">
        <v>0</v>
      </c>
      <c r="P42" s="12">
        <v>8700000</v>
      </c>
      <c r="Q42" s="13"/>
      <c r="R42" s="12">
        <v>0</v>
      </c>
      <c r="S42" s="12">
        <v>0</v>
      </c>
      <c r="T42" s="12">
        <v>0</v>
      </c>
      <c r="U42" s="12">
        <v>0</v>
      </c>
      <c r="V42" s="13"/>
      <c r="W42" s="12">
        <v>0</v>
      </c>
      <c r="X42" s="12">
        <v>0</v>
      </c>
      <c r="Y42" s="12">
        <v>0</v>
      </c>
      <c r="Z42" s="12">
        <v>0</v>
      </c>
      <c r="AA42" s="13"/>
      <c r="AB42" s="12">
        <v>0</v>
      </c>
      <c r="AC42" s="12">
        <v>120000</v>
      </c>
      <c r="AD42" s="12">
        <v>0</v>
      </c>
      <c r="AE42" s="12">
        <v>120000</v>
      </c>
      <c r="AF42" s="13"/>
      <c r="AG42" s="12">
        <v>0</v>
      </c>
      <c r="AH42" s="12">
        <v>50000</v>
      </c>
      <c r="AI42" s="12">
        <v>0</v>
      </c>
      <c r="AJ42" s="12">
        <v>50000</v>
      </c>
      <c r="AK42" s="13"/>
      <c r="AL42" s="12">
        <f t="shared" si="3"/>
        <v>11484</v>
      </c>
      <c r="AM42" s="12">
        <f t="shared" si="0"/>
        <v>37654750</v>
      </c>
      <c r="AN42" s="12">
        <f t="shared" si="1"/>
        <v>0</v>
      </c>
      <c r="AO42" s="12">
        <f t="shared" si="2"/>
        <v>37654750</v>
      </c>
      <c r="AP42" s="13"/>
    </row>
    <row r="43" spans="1:43" hidden="1">
      <c r="A43" s="10">
        <v>37</v>
      </c>
      <c r="B43" s="11" t="s">
        <v>39</v>
      </c>
      <c r="C43" s="12">
        <v>41</v>
      </c>
      <c r="D43" s="12">
        <v>59040000</v>
      </c>
      <c r="E43" s="12">
        <v>0</v>
      </c>
      <c r="F43" s="12">
        <v>59040000</v>
      </c>
      <c r="G43" s="13"/>
      <c r="H43" s="12">
        <v>10644</v>
      </c>
      <c r="I43" s="12">
        <v>2661000</v>
      </c>
      <c r="J43" s="12">
        <v>0</v>
      </c>
      <c r="K43" s="12">
        <v>2661000</v>
      </c>
      <c r="L43" s="13"/>
      <c r="M43" s="12">
        <v>9</v>
      </c>
      <c r="N43" s="12">
        <v>11580000</v>
      </c>
      <c r="O43" s="12">
        <v>0</v>
      </c>
      <c r="P43" s="12">
        <v>11580000</v>
      </c>
      <c r="Q43" s="13"/>
      <c r="R43" s="12">
        <v>0</v>
      </c>
      <c r="S43" s="12">
        <v>0</v>
      </c>
      <c r="T43" s="12">
        <v>0</v>
      </c>
      <c r="U43" s="12">
        <v>0</v>
      </c>
      <c r="V43" s="13"/>
      <c r="W43" s="12">
        <v>0</v>
      </c>
      <c r="X43" s="12">
        <v>0</v>
      </c>
      <c r="Y43" s="12">
        <v>0</v>
      </c>
      <c r="Z43" s="12">
        <v>0</v>
      </c>
      <c r="AA43" s="13"/>
      <c r="AB43" s="12">
        <v>0</v>
      </c>
      <c r="AC43" s="12">
        <v>327000</v>
      </c>
      <c r="AD43" s="12">
        <v>0</v>
      </c>
      <c r="AE43" s="12">
        <v>327000</v>
      </c>
      <c r="AF43" s="13"/>
      <c r="AG43" s="12">
        <v>0</v>
      </c>
      <c r="AH43" s="12">
        <v>50000</v>
      </c>
      <c r="AI43" s="12">
        <v>0</v>
      </c>
      <c r="AJ43" s="12">
        <v>50000</v>
      </c>
      <c r="AK43" s="13"/>
      <c r="AL43" s="12">
        <f t="shared" si="3"/>
        <v>10694</v>
      </c>
      <c r="AM43" s="12">
        <f t="shared" si="0"/>
        <v>73658000</v>
      </c>
      <c r="AN43" s="12">
        <f t="shared" si="1"/>
        <v>0</v>
      </c>
      <c r="AO43" s="12">
        <f t="shared" si="2"/>
        <v>73658000</v>
      </c>
      <c r="AP43" s="13"/>
    </row>
    <row r="44" spans="1:43" hidden="1">
      <c r="A44" s="10">
        <v>38</v>
      </c>
      <c r="B44" s="11" t="s">
        <v>40</v>
      </c>
      <c r="C44" s="12">
        <v>21</v>
      </c>
      <c r="D44" s="12">
        <v>30240000</v>
      </c>
      <c r="E44" s="12">
        <v>0</v>
      </c>
      <c r="F44" s="12">
        <v>30240000</v>
      </c>
      <c r="G44" s="13"/>
      <c r="H44" s="12">
        <v>10470</v>
      </c>
      <c r="I44" s="12">
        <v>2617500</v>
      </c>
      <c r="J44" s="12">
        <v>0</v>
      </c>
      <c r="K44" s="12">
        <v>2617500</v>
      </c>
      <c r="L44" s="13"/>
      <c r="M44" s="12">
        <v>16</v>
      </c>
      <c r="N44" s="12">
        <v>21660000</v>
      </c>
      <c r="O44" s="12">
        <v>0</v>
      </c>
      <c r="P44" s="12">
        <v>21660000</v>
      </c>
      <c r="Q44" s="13"/>
      <c r="R44" s="12">
        <v>0</v>
      </c>
      <c r="S44" s="12">
        <v>0</v>
      </c>
      <c r="T44" s="12">
        <v>0</v>
      </c>
      <c r="U44" s="12">
        <v>0</v>
      </c>
      <c r="V44" s="13"/>
      <c r="W44" s="12">
        <v>0</v>
      </c>
      <c r="X44" s="12">
        <v>0</v>
      </c>
      <c r="Y44" s="12">
        <v>0</v>
      </c>
      <c r="Z44" s="12">
        <v>0</v>
      </c>
      <c r="AA44" s="13"/>
      <c r="AB44" s="12">
        <v>0</v>
      </c>
      <c r="AC44" s="12">
        <v>255000</v>
      </c>
      <c r="AD44" s="12">
        <v>0</v>
      </c>
      <c r="AE44" s="12">
        <v>255000</v>
      </c>
      <c r="AF44" s="13"/>
      <c r="AG44" s="12">
        <v>0</v>
      </c>
      <c r="AH44" s="12">
        <v>50000</v>
      </c>
      <c r="AI44" s="12">
        <v>0</v>
      </c>
      <c r="AJ44" s="12">
        <v>50000</v>
      </c>
      <c r="AK44" s="13"/>
      <c r="AL44" s="12">
        <f t="shared" si="3"/>
        <v>10507</v>
      </c>
      <c r="AM44" s="12">
        <f t="shared" si="0"/>
        <v>54822500</v>
      </c>
      <c r="AN44" s="12">
        <f t="shared" si="1"/>
        <v>0</v>
      </c>
      <c r="AO44" s="12">
        <f t="shared" si="2"/>
        <v>54822500</v>
      </c>
      <c r="AP44" s="13"/>
    </row>
    <row r="45" spans="1:43" hidden="1">
      <c r="A45" s="10">
        <v>39</v>
      </c>
      <c r="B45" s="11" t="s">
        <v>55</v>
      </c>
      <c r="C45" s="12">
        <v>0</v>
      </c>
      <c r="D45" s="12">
        <v>0</v>
      </c>
      <c r="E45" s="12">
        <v>0</v>
      </c>
      <c r="F45" s="12">
        <v>0</v>
      </c>
      <c r="G45" s="13"/>
      <c r="H45" s="12">
        <v>0</v>
      </c>
      <c r="I45" s="12">
        <v>0</v>
      </c>
      <c r="J45" s="12">
        <v>0</v>
      </c>
      <c r="K45" s="12">
        <v>0</v>
      </c>
      <c r="L45" s="13"/>
      <c r="M45" s="12">
        <v>0</v>
      </c>
      <c r="N45" s="12">
        <v>0</v>
      </c>
      <c r="O45" s="12">
        <v>0</v>
      </c>
      <c r="P45" s="12">
        <v>0</v>
      </c>
      <c r="Q45" s="13"/>
      <c r="R45" s="12">
        <v>0</v>
      </c>
      <c r="S45" s="12">
        <v>0</v>
      </c>
      <c r="T45" s="12">
        <v>0</v>
      </c>
      <c r="U45" s="12">
        <v>0</v>
      </c>
      <c r="V45" s="13"/>
      <c r="W45" s="12">
        <v>0</v>
      </c>
      <c r="X45" s="12">
        <v>0</v>
      </c>
      <c r="Y45" s="12">
        <v>0</v>
      </c>
      <c r="Z45" s="12">
        <v>0</v>
      </c>
      <c r="AA45" s="13"/>
      <c r="AB45" s="12">
        <v>0</v>
      </c>
      <c r="AC45" s="12">
        <v>0</v>
      </c>
      <c r="AD45" s="12">
        <v>0</v>
      </c>
      <c r="AE45" s="12">
        <v>0</v>
      </c>
      <c r="AF45" s="13"/>
      <c r="AG45" s="12">
        <v>0</v>
      </c>
      <c r="AH45" s="12">
        <v>0</v>
      </c>
      <c r="AI45" s="12">
        <v>0</v>
      </c>
      <c r="AJ45" s="12">
        <v>0</v>
      </c>
      <c r="AK45" s="13"/>
      <c r="AL45" s="12">
        <f t="shared" si="3"/>
        <v>0</v>
      </c>
      <c r="AM45" s="12">
        <f t="shared" si="0"/>
        <v>0</v>
      </c>
      <c r="AN45" s="12">
        <f t="shared" si="1"/>
        <v>0</v>
      </c>
      <c r="AO45" s="12">
        <f t="shared" si="2"/>
        <v>0</v>
      </c>
      <c r="AP45" s="13"/>
    </row>
    <row r="46" spans="1:43" hidden="1">
      <c r="A46" s="10">
        <v>40</v>
      </c>
      <c r="B46" s="11" t="s">
        <v>56</v>
      </c>
      <c r="C46" s="12">
        <v>0</v>
      </c>
      <c r="D46" s="12">
        <v>0</v>
      </c>
      <c r="E46" s="12">
        <v>0</v>
      </c>
      <c r="F46" s="12">
        <v>0</v>
      </c>
      <c r="G46" s="13"/>
      <c r="H46" s="12">
        <v>0</v>
      </c>
      <c r="I46" s="12">
        <v>0</v>
      </c>
      <c r="J46" s="12">
        <v>0</v>
      </c>
      <c r="K46" s="12">
        <v>0</v>
      </c>
      <c r="L46" s="13"/>
      <c r="M46" s="12">
        <v>0</v>
      </c>
      <c r="N46" s="12">
        <v>0</v>
      </c>
      <c r="O46" s="12">
        <v>0</v>
      </c>
      <c r="P46" s="12">
        <v>0</v>
      </c>
      <c r="Q46" s="13"/>
      <c r="R46" s="12">
        <v>0</v>
      </c>
      <c r="S46" s="12">
        <v>0</v>
      </c>
      <c r="T46" s="12">
        <v>0</v>
      </c>
      <c r="U46" s="12">
        <v>0</v>
      </c>
      <c r="V46" s="13"/>
      <c r="W46" s="12">
        <v>0</v>
      </c>
      <c r="X46" s="12">
        <v>0</v>
      </c>
      <c r="Y46" s="12">
        <v>0</v>
      </c>
      <c r="Z46" s="12">
        <v>0</v>
      </c>
      <c r="AA46" s="13"/>
      <c r="AB46" s="12">
        <v>0</v>
      </c>
      <c r="AC46" s="12">
        <v>0</v>
      </c>
      <c r="AD46" s="12">
        <v>0</v>
      </c>
      <c r="AE46" s="12">
        <v>0</v>
      </c>
      <c r="AF46" s="13"/>
      <c r="AG46" s="12">
        <v>0</v>
      </c>
      <c r="AH46" s="12">
        <v>0</v>
      </c>
      <c r="AI46" s="12">
        <v>0</v>
      </c>
      <c r="AJ46" s="12">
        <v>0</v>
      </c>
      <c r="AK46" s="13"/>
      <c r="AL46" s="12">
        <f t="shared" si="3"/>
        <v>0</v>
      </c>
      <c r="AM46" s="12">
        <f t="shared" si="0"/>
        <v>0</v>
      </c>
      <c r="AN46" s="12">
        <f t="shared" si="1"/>
        <v>0</v>
      </c>
      <c r="AO46" s="12">
        <f t="shared" si="2"/>
        <v>0</v>
      </c>
      <c r="AP46" s="13"/>
    </row>
    <row r="47" spans="1:43" hidden="1">
      <c r="A47" s="10">
        <v>41</v>
      </c>
      <c r="B47" s="11" t="s">
        <v>57</v>
      </c>
      <c r="C47" s="12">
        <v>0</v>
      </c>
      <c r="D47" s="12">
        <v>0</v>
      </c>
      <c r="E47" s="12">
        <v>0</v>
      </c>
      <c r="F47" s="12">
        <v>0</v>
      </c>
      <c r="G47" s="13"/>
      <c r="H47" s="12">
        <v>0</v>
      </c>
      <c r="I47" s="12">
        <v>0</v>
      </c>
      <c r="J47" s="12">
        <v>0</v>
      </c>
      <c r="K47" s="12">
        <v>0</v>
      </c>
      <c r="L47" s="13"/>
      <c r="M47" s="12">
        <v>0</v>
      </c>
      <c r="N47" s="12">
        <v>0</v>
      </c>
      <c r="O47" s="12">
        <v>0</v>
      </c>
      <c r="P47" s="12">
        <v>0</v>
      </c>
      <c r="Q47" s="13"/>
      <c r="R47" s="12">
        <v>0</v>
      </c>
      <c r="S47" s="12">
        <v>0</v>
      </c>
      <c r="T47" s="12">
        <v>0</v>
      </c>
      <c r="U47" s="12">
        <v>0</v>
      </c>
      <c r="V47" s="13"/>
      <c r="W47" s="12">
        <v>0</v>
      </c>
      <c r="X47" s="12">
        <v>0</v>
      </c>
      <c r="Y47" s="12">
        <v>0</v>
      </c>
      <c r="Z47" s="12">
        <v>0</v>
      </c>
      <c r="AA47" s="13"/>
      <c r="AB47" s="12">
        <v>0</v>
      </c>
      <c r="AC47" s="12">
        <v>0</v>
      </c>
      <c r="AD47" s="12">
        <v>0</v>
      </c>
      <c r="AE47" s="12">
        <v>0</v>
      </c>
      <c r="AF47" s="13"/>
      <c r="AG47" s="12">
        <v>0</v>
      </c>
      <c r="AH47" s="12">
        <v>0</v>
      </c>
      <c r="AI47" s="12">
        <v>0</v>
      </c>
      <c r="AJ47" s="12">
        <v>0</v>
      </c>
      <c r="AK47" s="13"/>
      <c r="AL47" s="12">
        <f t="shared" si="3"/>
        <v>0</v>
      </c>
      <c r="AM47" s="12">
        <f t="shared" si="0"/>
        <v>0</v>
      </c>
      <c r="AN47" s="12">
        <f t="shared" si="1"/>
        <v>0</v>
      </c>
      <c r="AO47" s="12">
        <f t="shared" si="2"/>
        <v>0</v>
      </c>
      <c r="AP47" s="13"/>
    </row>
    <row r="48" spans="1:43" hidden="1">
      <c r="A48" s="10">
        <v>42</v>
      </c>
      <c r="B48" s="11" t="s">
        <v>58</v>
      </c>
      <c r="C48" s="12">
        <v>0</v>
      </c>
      <c r="D48" s="12">
        <v>0</v>
      </c>
      <c r="E48" s="12">
        <v>0</v>
      </c>
      <c r="F48" s="12">
        <v>0</v>
      </c>
      <c r="G48" s="13"/>
      <c r="H48" s="12">
        <v>0</v>
      </c>
      <c r="I48" s="12">
        <v>0</v>
      </c>
      <c r="J48" s="12">
        <v>0</v>
      </c>
      <c r="K48" s="12">
        <v>0</v>
      </c>
      <c r="L48" s="13"/>
      <c r="M48" s="12">
        <v>0</v>
      </c>
      <c r="N48" s="12">
        <v>0</v>
      </c>
      <c r="O48" s="12">
        <v>0</v>
      </c>
      <c r="P48" s="12">
        <v>0</v>
      </c>
      <c r="Q48" s="13"/>
      <c r="R48" s="12">
        <v>0</v>
      </c>
      <c r="S48" s="12">
        <v>0</v>
      </c>
      <c r="T48" s="12">
        <v>0</v>
      </c>
      <c r="U48" s="12">
        <v>0</v>
      </c>
      <c r="V48" s="13"/>
      <c r="W48" s="12">
        <v>0</v>
      </c>
      <c r="X48" s="12">
        <v>0</v>
      </c>
      <c r="Y48" s="12">
        <v>0</v>
      </c>
      <c r="Z48" s="12">
        <v>0</v>
      </c>
      <c r="AA48" s="13"/>
      <c r="AB48" s="12">
        <v>0</v>
      </c>
      <c r="AC48" s="12">
        <v>0</v>
      </c>
      <c r="AD48" s="12">
        <v>0</v>
      </c>
      <c r="AE48" s="12">
        <v>0</v>
      </c>
      <c r="AF48" s="13"/>
      <c r="AG48" s="12">
        <v>0</v>
      </c>
      <c r="AH48" s="12">
        <v>0</v>
      </c>
      <c r="AI48" s="12">
        <v>0</v>
      </c>
      <c r="AJ48" s="12">
        <v>0</v>
      </c>
      <c r="AK48" s="13"/>
      <c r="AL48" s="12">
        <f t="shared" si="3"/>
        <v>0</v>
      </c>
      <c r="AM48" s="12">
        <f t="shared" si="0"/>
        <v>0</v>
      </c>
      <c r="AN48" s="12">
        <f t="shared" si="1"/>
        <v>0</v>
      </c>
      <c r="AO48" s="12">
        <f t="shared" si="2"/>
        <v>0</v>
      </c>
      <c r="AP48" s="13"/>
    </row>
    <row r="49" spans="1:42" hidden="1">
      <c r="A49" s="10">
        <v>43</v>
      </c>
      <c r="B49" s="11" t="s">
        <v>59</v>
      </c>
      <c r="C49" s="12">
        <v>0</v>
      </c>
      <c r="D49" s="12">
        <v>0</v>
      </c>
      <c r="E49" s="12">
        <v>0</v>
      </c>
      <c r="F49" s="12">
        <v>0</v>
      </c>
      <c r="G49" s="13"/>
      <c r="H49" s="12">
        <v>0</v>
      </c>
      <c r="I49" s="12">
        <v>0</v>
      </c>
      <c r="J49" s="12">
        <v>0</v>
      </c>
      <c r="K49" s="12">
        <v>0</v>
      </c>
      <c r="L49" s="13"/>
      <c r="M49" s="12">
        <v>0</v>
      </c>
      <c r="N49" s="12">
        <v>0</v>
      </c>
      <c r="O49" s="12">
        <v>0</v>
      </c>
      <c r="P49" s="12">
        <v>0</v>
      </c>
      <c r="Q49" s="13"/>
      <c r="R49" s="12">
        <v>0</v>
      </c>
      <c r="S49" s="12">
        <v>0</v>
      </c>
      <c r="T49" s="12">
        <v>0</v>
      </c>
      <c r="U49" s="12">
        <v>0</v>
      </c>
      <c r="V49" s="13"/>
      <c r="W49" s="12">
        <v>0</v>
      </c>
      <c r="X49" s="12">
        <v>0</v>
      </c>
      <c r="Y49" s="12">
        <v>0</v>
      </c>
      <c r="Z49" s="12">
        <v>0</v>
      </c>
      <c r="AA49" s="13"/>
      <c r="AB49" s="12">
        <v>0</v>
      </c>
      <c r="AC49" s="12">
        <v>0</v>
      </c>
      <c r="AD49" s="12">
        <v>0</v>
      </c>
      <c r="AE49" s="12">
        <v>0</v>
      </c>
      <c r="AF49" s="13"/>
      <c r="AG49" s="12">
        <v>0</v>
      </c>
      <c r="AH49" s="12">
        <v>0</v>
      </c>
      <c r="AI49" s="12">
        <v>0</v>
      </c>
      <c r="AJ49" s="12">
        <v>0</v>
      </c>
      <c r="AK49" s="13"/>
      <c r="AL49" s="12">
        <f t="shared" si="3"/>
        <v>0</v>
      </c>
      <c r="AM49" s="12">
        <f t="shared" si="0"/>
        <v>0</v>
      </c>
      <c r="AN49" s="12">
        <f t="shared" si="1"/>
        <v>0</v>
      </c>
      <c r="AO49" s="12">
        <f t="shared" si="2"/>
        <v>0</v>
      </c>
      <c r="AP49" s="13"/>
    </row>
    <row r="50" spans="1:42" hidden="1">
      <c r="A50" s="10">
        <v>44</v>
      </c>
      <c r="B50" s="11" t="s">
        <v>60</v>
      </c>
      <c r="C50" s="12">
        <v>0</v>
      </c>
      <c r="D50" s="12">
        <v>0</v>
      </c>
      <c r="E50" s="12">
        <v>0</v>
      </c>
      <c r="F50" s="12">
        <v>0</v>
      </c>
      <c r="G50" s="13"/>
      <c r="H50" s="12">
        <v>0</v>
      </c>
      <c r="I50" s="12">
        <v>0</v>
      </c>
      <c r="J50" s="12">
        <v>0</v>
      </c>
      <c r="K50" s="12">
        <v>0</v>
      </c>
      <c r="L50" s="13"/>
      <c r="M50" s="12">
        <v>0</v>
      </c>
      <c r="N50" s="12">
        <v>0</v>
      </c>
      <c r="O50" s="12">
        <v>0</v>
      </c>
      <c r="P50" s="12">
        <v>0</v>
      </c>
      <c r="Q50" s="13"/>
      <c r="R50" s="12">
        <v>0</v>
      </c>
      <c r="S50" s="12">
        <v>0</v>
      </c>
      <c r="T50" s="12">
        <v>0</v>
      </c>
      <c r="U50" s="12">
        <v>0</v>
      </c>
      <c r="V50" s="13"/>
      <c r="W50" s="12">
        <v>0</v>
      </c>
      <c r="X50" s="12">
        <v>0</v>
      </c>
      <c r="Y50" s="12">
        <v>0</v>
      </c>
      <c r="Z50" s="12">
        <v>0</v>
      </c>
      <c r="AA50" s="13"/>
      <c r="AB50" s="12">
        <v>0</v>
      </c>
      <c r="AC50" s="12">
        <v>0</v>
      </c>
      <c r="AD50" s="12">
        <v>0</v>
      </c>
      <c r="AE50" s="12">
        <v>0</v>
      </c>
      <c r="AF50" s="13"/>
      <c r="AG50" s="12">
        <v>0</v>
      </c>
      <c r="AH50" s="12">
        <v>0</v>
      </c>
      <c r="AI50" s="12">
        <v>0</v>
      </c>
      <c r="AJ50" s="12">
        <v>0</v>
      </c>
      <c r="AK50" s="13"/>
      <c r="AL50" s="12">
        <f t="shared" si="3"/>
        <v>0</v>
      </c>
      <c r="AM50" s="12">
        <f t="shared" si="0"/>
        <v>0</v>
      </c>
      <c r="AN50" s="12">
        <f t="shared" si="1"/>
        <v>0</v>
      </c>
      <c r="AO50" s="12">
        <f t="shared" si="2"/>
        <v>0</v>
      </c>
      <c r="AP50" s="13"/>
    </row>
    <row r="51" spans="1:42" hidden="1">
      <c r="A51" s="10">
        <v>45</v>
      </c>
      <c r="B51" s="11" t="s">
        <v>61</v>
      </c>
      <c r="C51" s="12">
        <v>0</v>
      </c>
      <c r="D51" s="12">
        <v>0</v>
      </c>
      <c r="E51" s="12">
        <v>0</v>
      </c>
      <c r="F51" s="12">
        <v>0</v>
      </c>
      <c r="G51" s="13"/>
      <c r="H51" s="12">
        <v>0</v>
      </c>
      <c r="I51" s="12">
        <v>0</v>
      </c>
      <c r="J51" s="12">
        <v>0</v>
      </c>
      <c r="K51" s="12">
        <v>0</v>
      </c>
      <c r="L51" s="13"/>
      <c r="M51" s="12">
        <v>0</v>
      </c>
      <c r="N51" s="12">
        <v>0</v>
      </c>
      <c r="O51" s="12">
        <v>0</v>
      </c>
      <c r="P51" s="12">
        <v>0</v>
      </c>
      <c r="Q51" s="13"/>
      <c r="R51" s="12">
        <v>0</v>
      </c>
      <c r="S51" s="12">
        <v>0</v>
      </c>
      <c r="T51" s="12">
        <v>0</v>
      </c>
      <c r="U51" s="12">
        <v>0</v>
      </c>
      <c r="V51" s="13"/>
      <c r="W51" s="12">
        <v>0</v>
      </c>
      <c r="X51" s="12">
        <v>0</v>
      </c>
      <c r="Y51" s="12">
        <v>0</v>
      </c>
      <c r="Z51" s="12">
        <v>0</v>
      </c>
      <c r="AA51" s="13"/>
      <c r="AB51" s="12">
        <v>0</v>
      </c>
      <c r="AC51" s="12">
        <v>0</v>
      </c>
      <c r="AD51" s="12">
        <v>0</v>
      </c>
      <c r="AE51" s="12">
        <v>0</v>
      </c>
      <c r="AF51" s="13"/>
      <c r="AG51" s="12">
        <v>0</v>
      </c>
      <c r="AH51" s="12">
        <v>0</v>
      </c>
      <c r="AI51" s="12">
        <v>0</v>
      </c>
      <c r="AJ51" s="12">
        <v>0</v>
      </c>
      <c r="AK51" s="13"/>
      <c r="AL51" s="12">
        <f t="shared" si="3"/>
        <v>0</v>
      </c>
      <c r="AM51" s="12">
        <f t="shared" si="0"/>
        <v>0</v>
      </c>
      <c r="AN51" s="12">
        <f t="shared" si="1"/>
        <v>0</v>
      </c>
      <c r="AO51" s="12">
        <f t="shared" si="2"/>
        <v>0</v>
      </c>
      <c r="AP51" s="13"/>
    </row>
    <row r="52" spans="1:42" hidden="1">
      <c r="A52" s="10">
        <v>46</v>
      </c>
      <c r="B52" s="11" t="s">
        <v>62</v>
      </c>
      <c r="C52" s="12">
        <v>0</v>
      </c>
      <c r="D52" s="12">
        <v>0</v>
      </c>
      <c r="E52" s="12">
        <v>0</v>
      </c>
      <c r="F52" s="12">
        <v>0</v>
      </c>
      <c r="G52" s="13"/>
      <c r="H52" s="12">
        <v>0</v>
      </c>
      <c r="I52" s="12">
        <v>0</v>
      </c>
      <c r="J52" s="12">
        <v>0</v>
      </c>
      <c r="K52" s="12">
        <v>0</v>
      </c>
      <c r="L52" s="13"/>
      <c r="M52" s="12">
        <v>0</v>
      </c>
      <c r="N52" s="12">
        <v>0</v>
      </c>
      <c r="O52" s="12">
        <v>0</v>
      </c>
      <c r="P52" s="12">
        <v>0</v>
      </c>
      <c r="Q52" s="13"/>
      <c r="R52" s="12">
        <v>0</v>
      </c>
      <c r="S52" s="12">
        <v>0</v>
      </c>
      <c r="T52" s="12">
        <v>0</v>
      </c>
      <c r="U52" s="12">
        <v>0</v>
      </c>
      <c r="V52" s="13"/>
      <c r="W52" s="12">
        <v>0</v>
      </c>
      <c r="X52" s="12">
        <v>0</v>
      </c>
      <c r="Y52" s="12">
        <v>0</v>
      </c>
      <c r="Z52" s="12">
        <v>0</v>
      </c>
      <c r="AA52" s="13"/>
      <c r="AB52" s="12">
        <v>0</v>
      </c>
      <c r="AC52" s="12">
        <v>0</v>
      </c>
      <c r="AD52" s="12">
        <v>0</v>
      </c>
      <c r="AE52" s="12">
        <v>0</v>
      </c>
      <c r="AF52" s="13"/>
      <c r="AG52" s="12">
        <v>0</v>
      </c>
      <c r="AH52" s="12">
        <v>0</v>
      </c>
      <c r="AI52" s="12">
        <v>0</v>
      </c>
      <c r="AJ52" s="12">
        <v>0</v>
      </c>
      <c r="AK52" s="13"/>
      <c r="AL52" s="12">
        <f t="shared" si="3"/>
        <v>0</v>
      </c>
      <c r="AM52" s="12">
        <f t="shared" si="0"/>
        <v>0</v>
      </c>
      <c r="AN52" s="12">
        <f t="shared" si="1"/>
        <v>0</v>
      </c>
      <c r="AO52" s="12">
        <f t="shared" si="2"/>
        <v>0</v>
      </c>
      <c r="AP52" s="13"/>
    </row>
    <row r="53" spans="1:42" hidden="1">
      <c r="A53" s="10">
        <v>47</v>
      </c>
      <c r="B53" s="11" t="s">
        <v>63</v>
      </c>
      <c r="C53" s="12">
        <v>0</v>
      </c>
      <c r="D53" s="12">
        <v>0</v>
      </c>
      <c r="E53" s="12">
        <v>0</v>
      </c>
      <c r="F53" s="12">
        <v>0</v>
      </c>
      <c r="G53" s="13"/>
      <c r="H53" s="12">
        <v>0</v>
      </c>
      <c r="I53" s="12">
        <v>0</v>
      </c>
      <c r="J53" s="12">
        <v>0</v>
      </c>
      <c r="K53" s="12">
        <v>0</v>
      </c>
      <c r="L53" s="13"/>
      <c r="M53" s="12">
        <v>0</v>
      </c>
      <c r="N53" s="12">
        <v>0</v>
      </c>
      <c r="O53" s="12">
        <v>0</v>
      </c>
      <c r="P53" s="12">
        <v>0</v>
      </c>
      <c r="Q53" s="13"/>
      <c r="R53" s="12">
        <v>0</v>
      </c>
      <c r="S53" s="12">
        <v>0</v>
      </c>
      <c r="T53" s="12">
        <v>0</v>
      </c>
      <c r="U53" s="12">
        <v>0</v>
      </c>
      <c r="V53" s="13"/>
      <c r="W53" s="12">
        <v>0</v>
      </c>
      <c r="X53" s="12">
        <v>0</v>
      </c>
      <c r="Y53" s="12">
        <v>0</v>
      </c>
      <c r="Z53" s="12">
        <v>0</v>
      </c>
      <c r="AA53" s="13"/>
      <c r="AB53" s="12">
        <v>0</v>
      </c>
      <c r="AC53" s="12">
        <v>0</v>
      </c>
      <c r="AD53" s="12">
        <v>0</v>
      </c>
      <c r="AE53" s="12">
        <v>0</v>
      </c>
      <c r="AF53" s="13"/>
      <c r="AG53" s="12">
        <v>0</v>
      </c>
      <c r="AH53" s="12">
        <v>0</v>
      </c>
      <c r="AI53" s="12">
        <v>0</v>
      </c>
      <c r="AJ53" s="12">
        <v>0</v>
      </c>
      <c r="AK53" s="13"/>
      <c r="AL53" s="12">
        <f t="shared" si="3"/>
        <v>0</v>
      </c>
      <c r="AM53" s="12">
        <f t="shared" si="0"/>
        <v>0</v>
      </c>
      <c r="AN53" s="12">
        <f t="shared" si="1"/>
        <v>0</v>
      </c>
      <c r="AO53" s="12">
        <f t="shared" si="2"/>
        <v>0</v>
      </c>
      <c r="AP53" s="13"/>
    </row>
    <row r="54" spans="1:42" hidden="1">
      <c r="A54" s="10">
        <v>48</v>
      </c>
      <c r="B54" s="11" t="s">
        <v>41</v>
      </c>
      <c r="C54" s="12">
        <v>0</v>
      </c>
      <c r="D54" s="12">
        <v>0</v>
      </c>
      <c r="E54" s="12">
        <v>0</v>
      </c>
      <c r="F54" s="12">
        <v>0</v>
      </c>
      <c r="G54" s="13"/>
      <c r="H54" s="12">
        <v>50</v>
      </c>
      <c r="I54" s="12">
        <v>12500</v>
      </c>
      <c r="J54" s="12">
        <v>0</v>
      </c>
      <c r="K54" s="12">
        <v>12500</v>
      </c>
      <c r="L54" s="13"/>
      <c r="M54" s="12">
        <v>0</v>
      </c>
      <c r="N54" s="12">
        <v>0</v>
      </c>
      <c r="O54" s="12">
        <v>0</v>
      </c>
      <c r="P54" s="12">
        <v>0</v>
      </c>
      <c r="Q54" s="13"/>
      <c r="R54" s="12">
        <v>0</v>
      </c>
      <c r="S54" s="12">
        <v>0</v>
      </c>
      <c r="T54" s="12">
        <v>0</v>
      </c>
      <c r="U54" s="12">
        <v>0</v>
      </c>
      <c r="V54" s="13"/>
      <c r="W54" s="12">
        <v>0</v>
      </c>
      <c r="X54" s="12">
        <v>0</v>
      </c>
      <c r="Y54" s="12">
        <v>0</v>
      </c>
      <c r="Z54" s="12">
        <v>0</v>
      </c>
      <c r="AA54" s="13"/>
      <c r="AB54" s="12">
        <v>0</v>
      </c>
      <c r="AC54" s="12">
        <v>0</v>
      </c>
      <c r="AD54" s="12">
        <v>0</v>
      </c>
      <c r="AE54" s="12">
        <v>0</v>
      </c>
      <c r="AF54" s="13"/>
      <c r="AG54" s="12">
        <v>0</v>
      </c>
      <c r="AH54" s="12">
        <v>0</v>
      </c>
      <c r="AI54" s="12">
        <v>0</v>
      </c>
      <c r="AJ54" s="12">
        <v>0</v>
      </c>
      <c r="AK54" s="13"/>
      <c r="AL54" s="12">
        <f t="shared" si="3"/>
        <v>50</v>
      </c>
      <c r="AM54" s="12">
        <f t="shared" si="0"/>
        <v>12500</v>
      </c>
      <c r="AN54" s="12">
        <f t="shared" si="1"/>
        <v>0</v>
      </c>
      <c r="AO54" s="12">
        <f t="shared" si="2"/>
        <v>12500</v>
      </c>
      <c r="AP54" s="13"/>
    </row>
    <row r="55" spans="1:42" hidden="1">
      <c r="A55" s="10">
        <v>49</v>
      </c>
      <c r="B55" s="11" t="s">
        <v>42</v>
      </c>
      <c r="C55" s="12">
        <v>0</v>
      </c>
      <c r="D55" s="12">
        <v>0</v>
      </c>
      <c r="E55" s="12">
        <v>0</v>
      </c>
      <c r="F55" s="12">
        <v>0</v>
      </c>
      <c r="G55" s="13"/>
      <c r="H55" s="12">
        <v>50</v>
      </c>
      <c r="I55" s="12">
        <v>12500</v>
      </c>
      <c r="J55" s="12">
        <v>0</v>
      </c>
      <c r="K55" s="12">
        <v>12500</v>
      </c>
      <c r="L55" s="13"/>
      <c r="M55" s="12">
        <v>0</v>
      </c>
      <c r="N55" s="12">
        <v>0</v>
      </c>
      <c r="O55" s="12">
        <v>0</v>
      </c>
      <c r="P55" s="12">
        <v>0</v>
      </c>
      <c r="Q55" s="13"/>
      <c r="R55" s="12">
        <v>0</v>
      </c>
      <c r="S55" s="12">
        <v>0</v>
      </c>
      <c r="T55" s="12">
        <v>0</v>
      </c>
      <c r="U55" s="12">
        <v>0</v>
      </c>
      <c r="V55" s="13"/>
      <c r="W55" s="12">
        <v>0</v>
      </c>
      <c r="X55" s="12">
        <v>0</v>
      </c>
      <c r="Y55" s="12">
        <v>0</v>
      </c>
      <c r="Z55" s="12">
        <v>0</v>
      </c>
      <c r="AA55" s="13"/>
      <c r="AB55" s="12">
        <v>0</v>
      </c>
      <c r="AC55" s="12">
        <v>0</v>
      </c>
      <c r="AD55" s="12">
        <v>0</v>
      </c>
      <c r="AE55" s="12">
        <v>0</v>
      </c>
      <c r="AF55" s="13"/>
      <c r="AG55" s="12">
        <v>0</v>
      </c>
      <c r="AH55" s="12">
        <v>0</v>
      </c>
      <c r="AI55" s="12">
        <v>0</v>
      </c>
      <c r="AJ55" s="12">
        <v>0</v>
      </c>
      <c r="AK55" s="13"/>
      <c r="AL55" s="12">
        <f t="shared" si="3"/>
        <v>50</v>
      </c>
      <c r="AM55" s="12">
        <f t="shared" si="0"/>
        <v>12500</v>
      </c>
      <c r="AN55" s="12">
        <f t="shared" si="1"/>
        <v>0</v>
      </c>
      <c r="AO55" s="12">
        <f t="shared" si="2"/>
        <v>12500</v>
      </c>
      <c r="AP55" s="13"/>
    </row>
    <row r="56" spans="1:42" hidden="1">
      <c r="A56" s="10">
        <v>50</v>
      </c>
      <c r="B56" s="11" t="s">
        <v>43</v>
      </c>
      <c r="C56" s="12">
        <v>0</v>
      </c>
      <c r="D56" s="12">
        <v>0</v>
      </c>
      <c r="E56" s="12">
        <v>0</v>
      </c>
      <c r="F56" s="12">
        <v>0</v>
      </c>
      <c r="G56" s="13"/>
      <c r="H56" s="12">
        <v>50</v>
      </c>
      <c r="I56" s="12">
        <v>12500</v>
      </c>
      <c r="J56" s="12">
        <v>0</v>
      </c>
      <c r="K56" s="12">
        <v>12500</v>
      </c>
      <c r="L56" s="13"/>
      <c r="M56" s="12">
        <v>0</v>
      </c>
      <c r="N56" s="12">
        <v>0</v>
      </c>
      <c r="O56" s="12">
        <v>0</v>
      </c>
      <c r="P56" s="12">
        <v>0</v>
      </c>
      <c r="Q56" s="13"/>
      <c r="R56" s="12">
        <v>0</v>
      </c>
      <c r="S56" s="12">
        <v>0</v>
      </c>
      <c r="T56" s="12">
        <v>0</v>
      </c>
      <c r="U56" s="12">
        <v>0</v>
      </c>
      <c r="V56" s="13"/>
      <c r="W56" s="12">
        <v>0</v>
      </c>
      <c r="X56" s="12">
        <v>0</v>
      </c>
      <c r="Y56" s="12">
        <v>0</v>
      </c>
      <c r="Z56" s="12">
        <v>0</v>
      </c>
      <c r="AA56" s="13"/>
      <c r="AB56" s="12">
        <v>0</v>
      </c>
      <c r="AC56" s="12">
        <v>0</v>
      </c>
      <c r="AD56" s="12">
        <v>0</v>
      </c>
      <c r="AE56" s="12">
        <v>0</v>
      </c>
      <c r="AF56" s="13"/>
      <c r="AG56" s="12">
        <v>0</v>
      </c>
      <c r="AH56" s="12">
        <v>0</v>
      </c>
      <c r="AI56" s="12">
        <v>0</v>
      </c>
      <c r="AJ56" s="12">
        <v>0</v>
      </c>
      <c r="AK56" s="13"/>
      <c r="AL56" s="12">
        <f t="shared" si="3"/>
        <v>50</v>
      </c>
      <c r="AM56" s="12">
        <f t="shared" si="0"/>
        <v>12500</v>
      </c>
      <c r="AN56" s="12">
        <f t="shared" si="1"/>
        <v>0</v>
      </c>
      <c r="AO56" s="12">
        <f t="shared" si="2"/>
        <v>12500</v>
      </c>
      <c r="AP56" s="13"/>
    </row>
    <row r="57" spans="1:42" hidden="1">
      <c r="A57" s="10">
        <v>51</v>
      </c>
      <c r="B57" s="11" t="s">
        <v>44</v>
      </c>
      <c r="C57" s="12">
        <v>0</v>
      </c>
      <c r="D57" s="12">
        <v>0</v>
      </c>
      <c r="E57" s="12">
        <v>0</v>
      </c>
      <c r="F57" s="12">
        <v>0</v>
      </c>
      <c r="G57" s="13"/>
      <c r="H57" s="12">
        <v>50</v>
      </c>
      <c r="I57" s="12">
        <v>12500</v>
      </c>
      <c r="J57" s="12">
        <v>0</v>
      </c>
      <c r="K57" s="12">
        <v>12500</v>
      </c>
      <c r="L57" s="13"/>
      <c r="M57" s="12">
        <v>0</v>
      </c>
      <c r="N57" s="12">
        <v>0</v>
      </c>
      <c r="O57" s="12">
        <v>0</v>
      </c>
      <c r="P57" s="12">
        <v>0</v>
      </c>
      <c r="Q57" s="13"/>
      <c r="R57" s="12">
        <v>0</v>
      </c>
      <c r="S57" s="12">
        <v>0</v>
      </c>
      <c r="T57" s="12">
        <v>0</v>
      </c>
      <c r="U57" s="12">
        <v>0</v>
      </c>
      <c r="V57" s="13"/>
      <c r="W57" s="12">
        <v>0</v>
      </c>
      <c r="X57" s="12">
        <v>0</v>
      </c>
      <c r="Y57" s="12">
        <v>0</v>
      </c>
      <c r="Z57" s="12">
        <v>0</v>
      </c>
      <c r="AA57" s="13"/>
      <c r="AB57" s="12">
        <v>0</v>
      </c>
      <c r="AC57" s="12">
        <v>0</v>
      </c>
      <c r="AD57" s="12">
        <v>0</v>
      </c>
      <c r="AE57" s="12">
        <v>0</v>
      </c>
      <c r="AF57" s="13"/>
      <c r="AG57" s="12">
        <v>0</v>
      </c>
      <c r="AH57" s="12">
        <v>0</v>
      </c>
      <c r="AI57" s="12">
        <v>0</v>
      </c>
      <c r="AJ57" s="12">
        <v>0</v>
      </c>
      <c r="AK57" s="13"/>
      <c r="AL57" s="12">
        <f t="shared" si="3"/>
        <v>50</v>
      </c>
      <c r="AM57" s="12">
        <f t="shared" si="0"/>
        <v>12500</v>
      </c>
      <c r="AN57" s="12">
        <f t="shared" si="1"/>
        <v>0</v>
      </c>
      <c r="AO57" s="12">
        <f t="shared" si="2"/>
        <v>12500</v>
      </c>
      <c r="AP57" s="13"/>
    </row>
    <row r="58" spans="1:42" hidden="1">
      <c r="A58" s="10">
        <v>52</v>
      </c>
      <c r="B58" s="11" t="s">
        <v>45</v>
      </c>
      <c r="C58" s="12">
        <v>0</v>
      </c>
      <c r="D58" s="12">
        <v>0</v>
      </c>
      <c r="E58" s="12">
        <v>0</v>
      </c>
      <c r="F58" s="12">
        <v>0</v>
      </c>
      <c r="G58" s="13"/>
      <c r="H58" s="12">
        <v>50</v>
      </c>
      <c r="I58" s="12">
        <v>12500</v>
      </c>
      <c r="J58" s="12">
        <v>0</v>
      </c>
      <c r="K58" s="12">
        <v>12500</v>
      </c>
      <c r="L58" s="13"/>
      <c r="M58" s="12">
        <v>0</v>
      </c>
      <c r="N58" s="12">
        <v>0</v>
      </c>
      <c r="O58" s="12">
        <v>0</v>
      </c>
      <c r="P58" s="12">
        <v>0</v>
      </c>
      <c r="Q58" s="13"/>
      <c r="R58" s="12">
        <v>0</v>
      </c>
      <c r="S58" s="12">
        <v>0</v>
      </c>
      <c r="T58" s="12">
        <v>0</v>
      </c>
      <c r="U58" s="12">
        <v>0</v>
      </c>
      <c r="V58" s="13"/>
      <c r="W58" s="12">
        <v>0</v>
      </c>
      <c r="X58" s="12">
        <v>0</v>
      </c>
      <c r="Y58" s="12">
        <v>0</v>
      </c>
      <c r="Z58" s="12">
        <v>0</v>
      </c>
      <c r="AA58" s="13"/>
      <c r="AB58" s="12">
        <v>0</v>
      </c>
      <c r="AC58" s="12">
        <v>0</v>
      </c>
      <c r="AD58" s="12">
        <v>0</v>
      </c>
      <c r="AE58" s="12">
        <v>0</v>
      </c>
      <c r="AF58" s="13"/>
      <c r="AG58" s="12">
        <v>0</v>
      </c>
      <c r="AH58" s="12">
        <v>0</v>
      </c>
      <c r="AI58" s="12">
        <v>0</v>
      </c>
      <c r="AJ58" s="12">
        <v>0</v>
      </c>
      <c r="AK58" s="13"/>
      <c r="AL58" s="12">
        <f t="shared" si="3"/>
        <v>50</v>
      </c>
      <c r="AM58" s="12">
        <f t="shared" si="0"/>
        <v>12500</v>
      </c>
      <c r="AN58" s="12">
        <f t="shared" si="1"/>
        <v>0</v>
      </c>
      <c r="AO58" s="12">
        <f t="shared" si="2"/>
        <v>12500</v>
      </c>
      <c r="AP58" s="13"/>
    </row>
    <row r="59" spans="1:42" hidden="1">
      <c r="A59" s="10">
        <v>53</v>
      </c>
      <c r="B59" s="11" t="s">
        <v>46</v>
      </c>
      <c r="C59" s="12">
        <v>0</v>
      </c>
      <c r="D59" s="12">
        <v>0</v>
      </c>
      <c r="E59" s="12">
        <v>0</v>
      </c>
      <c r="F59" s="12">
        <v>0</v>
      </c>
      <c r="G59" s="13"/>
      <c r="H59" s="12">
        <v>50</v>
      </c>
      <c r="I59" s="12">
        <v>12500</v>
      </c>
      <c r="J59" s="12">
        <v>0</v>
      </c>
      <c r="K59" s="12">
        <v>12500</v>
      </c>
      <c r="L59" s="13"/>
      <c r="M59" s="12">
        <v>0</v>
      </c>
      <c r="N59" s="12">
        <v>0</v>
      </c>
      <c r="O59" s="12">
        <v>0</v>
      </c>
      <c r="P59" s="12">
        <v>0</v>
      </c>
      <c r="Q59" s="13"/>
      <c r="R59" s="12">
        <v>0</v>
      </c>
      <c r="S59" s="12">
        <v>0</v>
      </c>
      <c r="T59" s="12">
        <v>0</v>
      </c>
      <c r="U59" s="12">
        <v>0</v>
      </c>
      <c r="V59" s="13"/>
      <c r="W59" s="12">
        <v>0</v>
      </c>
      <c r="X59" s="12">
        <v>0</v>
      </c>
      <c r="Y59" s="12">
        <v>0</v>
      </c>
      <c r="Z59" s="12">
        <v>0</v>
      </c>
      <c r="AA59" s="13"/>
      <c r="AB59" s="12">
        <v>0</v>
      </c>
      <c r="AC59" s="12">
        <v>0</v>
      </c>
      <c r="AD59" s="12">
        <v>0</v>
      </c>
      <c r="AE59" s="12">
        <v>0</v>
      </c>
      <c r="AF59" s="13"/>
      <c r="AG59" s="12">
        <v>0</v>
      </c>
      <c r="AH59" s="12">
        <v>0</v>
      </c>
      <c r="AI59" s="12">
        <v>0</v>
      </c>
      <c r="AJ59" s="12">
        <v>0</v>
      </c>
      <c r="AK59" s="13"/>
      <c r="AL59" s="12">
        <f t="shared" si="3"/>
        <v>50</v>
      </c>
      <c r="AM59" s="12">
        <f t="shared" si="0"/>
        <v>12500</v>
      </c>
      <c r="AN59" s="12">
        <f t="shared" si="1"/>
        <v>0</v>
      </c>
      <c r="AO59" s="12">
        <f t="shared" si="2"/>
        <v>12500</v>
      </c>
      <c r="AP59" s="13"/>
    </row>
    <row r="60" spans="1:42" hidden="1">
      <c r="A60" s="10">
        <v>54</v>
      </c>
      <c r="B60" s="14" t="s">
        <v>77</v>
      </c>
      <c r="C60" s="12">
        <v>0</v>
      </c>
      <c r="D60" s="12">
        <v>0</v>
      </c>
      <c r="E60" s="12">
        <v>0</v>
      </c>
      <c r="F60" s="12">
        <v>0</v>
      </c>
      <c r="G60" s="13"/>
      <c r="H60" s="12">
        <v>50</v>
      </c>
      <c r="I60" s="12">
        <v>12500</v>
      </c>
      <c r="J60" s="12">
        <v>0</v>
      </c>
      <c r="K60" s="12">
        <v>12500</v>
      </c>
      <c r="L60" s="13"/>
      <c r="M60" s="12">
        <v>0</v>
      </c>
      <c r="N60" s="12">
        <v>0</v>
      </c>
      <c r="O60" s="12">
        <v>0</v>
      </c>
      <c r="P60" s="12">
        <v>0</v>
      </c>
      <c r="Q60" s="13"/>
      <c r="R60" s="12">
        <v>0</v>
      </c>
      <c r="S60" s="12">
        <v>0</v>
      </c>
      <c r="T60" s="12">
        <v>0</v>
      </c>
      <c r="U60" s="12">
        <v>0</v>
      </c>
      <c r="V60" s="13"/>
      <c r="W60" s="12">
        <v>0</v>
      </c>
      <c r="X60" s="12">
        <v>0</v>
      </c>
      <c r="Y60" s="12">
        <v>0</v>
      </c>
      <c r="Z60" s="12">
        <v>0</v>
      </c>
      <c r="AA60" s="13"/>
      <c r="AB60" s="12">
        <v>0</v>
      </c>
      <c r="AC60" s="12">
        <v>0</v>
      </c>
      <c r="AD60" s="12">
        <v>0</v>
      </c>
      <c r="AE60" s="12">
        <v>0</v>
      </c>
      <c r="AF60" s="13"/>
      <c r="AG60" s="12">
        <v>0</v>
      </c>
      <c r="AH60" s="12">
        <v>0</v>
      </c>
      <c r="AI60" s="12">
        <v>0</v>
      </c>
      <c r="AJ60" s="12">
        <v>0</v>
      </c>
      <c r="AK60" s="13"/>
      <c r="AL60" s="12">
        <f t="shared" si="3"/>
        <v>50</v>
      </c>
      <c r="AM60" s="12">
        <f t="shared" si="0"/>
        <v>12500</v>
      </c>
      <c r="AN60" s="12">
        <f t="shared" si="1"/>
        <v>0</v>
      </c>
      <c r="AO60" s="12">
        <f t="shared" si="2"/>
        <v>12500</v>
      </c>
      <c r="AP60" s="13"/>
    </row>
    <row r="61" spans="1:42" hidden="1">
      <c r="A61" s="10">
        <v>55</v>
      </c>
      <c r="B61" s="14" t="s">
        <v>1295</v>
      </c>
      <c r="C61" s="12">
        <v>0</v>
      </c>
      <c r="D61" s="12">
        <v>0</v>
      </c>
      <c r="E61" s="12">
        <v>0</v>
      </c>
      <c r="F61" s="12">
        <v>0</v>
      </c>
      <c r="G61" s="13"/>
      <c r="H61" s="12">
        <v>100</v>
      </c>
      <c r="I61" s="12">
        <v>25000</v>
      </c>
      <c r="J61" s="12">
        <v>0</v>
      </c>
      <c r="K61" s="12">
        <v>25000</v>
      </c>
      <c r="L61" s="13"/>
      <c r="M61" s="12">
        <v>0</v>
      </c>
      <c r="N61" s="12">
        <v>0</v>
      </c>
      <c r="O61" s="12">
        <v>0</v>
      </c>
      <c r="P61" s="12">
        <v>0</v>
      </c>
      <c r="Q61" s="13"/>
      <c r="R61" s="12">
        <v>0</v>
      </c>
      <c r="S61" s="12">
        <v>0</v>
      </c>
      <c r="T61" s="12">
        <v>0</v>
      </c>
      <c r="U61" s="12">
        <v>0</v>
      </c>
      <c r="V61" s="13"/>
      <c r="W61" s="12">
        <v>0</v>
      </c>
      <c r="X61" s="12">
        <v>0</v>
      </c>
      <c r="Y61" s="12">
        <v>0</v>
      </c>
      <c r="Z61" s="12">
        <v>0</v>
      </c>
      <c r="AA61" s="13"/>
      <c r="AB61" s="12">
        <v>0</v>
      </c>
      <c r="AC61" s="12">
        <v>0</v>
      </c>
      <c r="AD61" s="12">
        <v>0</v>
      </c>
      <c r="AE61" s="12">
        <v>0</v>
      </c>
      <c r="AF61" s="13"/>
      <c r="AG61" s="12">
        <v>0</v>
      </c>
      <c r="AH61" s="12">
        <v>0</v>
      </c>
      <c r="AI61" s="12">
        <v>0</v>
      </c>
      <c r="AJ61" s="12">
        <v>0</v>
      </c>
      <c r="AK61" s="13"/>
      <c r="AL61" s="12">
        <f t="shared" si="3"/>
        <v>100</v>
      </c>
      <c r="AM61" s="12">
        <f t="shared" si="0"/>
        <v>25000</v>
      </c>
      <c r="AN61" s="12">
        <f t="shared" si="1"/>
        <v>0</v>
      </c>
      <c r="AO61" s="12">
        <f t="shared" si="2"/>
        <v>25000</v>
      </c>
      <c r="AP61" s="13"/>
    </row>
    <row r="62" spans="1:42" hidden="1">
      <c r="A62" s="10">
        <v>56</v>
      </c>
      <c r="B62" s="11" t="s">
        <v>47</v>
      </c>
      <c r="C62" s="12">
        <v>0</v>
      </c>
      <c r="D62" s="12">
        <v>0</v>
      </c>
      <c r="E62" s="12">
        <v>0</v>
      </c>
      <c r="F62" s="12">
        <v>0</v>
      </c>
      <c r="G62" s="13"/>
      <c r="H62" s="12">
        <v>50</v>
      </c>
      <c r="I62" s="12">
        <v>12500</v>
      </c>
      <c r="J62" s="12">
        <v>0</v>
      </c>
      <c r="K62" s="12">
        <v>12500</v>
      </c>
      <c r="L62" s="13"/>
      <c r="M62" s="12">
        <v>0</v>
      </c>
      <c r="N62" s="12">
        <v>0</v>
      </c>
      <c r="O62" s="12">
        <v>0</v>
      </c>
      <c r="P62" s="12">
        <v>0</v>
      </c>
      <c r="Q62" s="13"/>
      <c r="R62" s="12">
        <v>0</v>
      </c>
      <c r="S62" s="12">
        <v>0</v>
      </c>
      <c r="T62" s="12">
        <v>0</v>
      </c>
      <c r="U62" s="12">
        <v>0</v>
      </c>
      <c r="V62" s="13"/>
      <c r="W62" s="12">
        <v>0</v>
      </c>
      <c r="X62" s="12">
        <v>0</v>
      </c>
      <c r="Y62" s="12">
        <v>0</v>
      </c>
      <c r="Z62" s="12">
        <v>0</v>
      </c>
      <c r="AA62" s="13"/>
      <c r="AB62" s="12">
        <v>0</v>
      </c>
      <c r="AC62" s="12">
        <v>0</v>
      </c>
      <c r="AD62" s="12">
        <v>0</v>
      </c>
      <c r="AE62" s="12">
        <v>0</v>
      </c>
      <c r="AF62" s="13"/>
      <c r="AG62" s="12">
        <v>0</v>
      </c>
      <c r="AH62" s="12">
        <v>0</v>
      </c>
      <c r="AI62" s="12">
        <v>0</v>
      </c>
      <c r="AJ62" s="12">
        <v>0</v>
      </c>
      <c r="AK62" s="13"/>
      <c r="AL62" s="12">
        <f t="shared" si="3"/>
        <v>50</v>
      </c>
      <c r="AM62" s="12">
        <f t="shared" si="0"/>
        <v>12500</v>
      </c>
      <c r="AN62" s="12">
        <f t="shared" si="1"/>
        <v>0</v>
      </c>
      <c r="AO62" s="12">
        <f t="shared" si="2"/>
        <v>12500</v>
      </c>
      <c r="AP62" s="13"/>
    </row>
    <row r="63" spans="1:42" hidden="1">
      <c r="A63" s="10">
        <v>57</v>
      </c>
      <c r="B63" s="11" t="s">
        <v>64</v>
      </c>
      <c r="C63" s="12">
        <v>0</v>
      </c>
      <c r="D63" s="12">
        <v>0</v>
      </c>
      <c r="E63" s="12">
        <v>0</v>
      </c>
      <c r="F63" s="12">
        <v>0</v>
      </c>
      <c r="G63" s="13"/>
      <c r="H63" s="12">
        <v>0</v>
      </c>
      <c r="I63" s="12">
        <v>0</v>
      </c>
      <c r="J63" s="12">
        <v>0</v>
      </c>
      <c r="K63" s="12">
        <v>0</v>
      </c>
      <c r="L63" s="13"/>
      <c r="M63" s="12">
        <v>0</v>
      </c>
      <c r="N63" s="12">
        <v>0</v>
      </c>
      <c r="O63" s="12">
        <v>0</v>
      </c>
      <c r="P63" s="12">
        <v>0</v>
      </c>
      <c r="Q63" s="13"/>
      <c r="R63" s="12">
        <v>0</v>
      </c>
      <c r="S63" s="12">
        <v>0</v>
      </c>
      <c r="T63" s="12">
        <v>0</v>
      </c>
      <c r="U63" s="12">
        <v>0</v>
      </c>
      <c r="V63" s="13"/>
      <c r="W63" s="12">
        <v>0</v>
      </c>
      <c r="X63" s="12">
        <v>0</v>
      </c>
      <c r="Y63" s="12">
        <v>0</v>
      </c>
      <c r="Z63" s="12">
        <v>0</v>
      </c>
      <c r="AA63" s="13"/>
      <c r="AB63" s="12">
        <v>0</v>
      </c>
      <c r="AC63" s="12">
        <v>0</v>
      </c>
      <c r="AD63" s="12">
        <v>0</v>
      </c>
      <c r="AE63" s="12">
        <v>0</v>
      </c>
      <c r="AF63" s="13"/>
      <c r="AG63" s="12">
        <v>0</v>
      </c>
      <c r="AH63" s="12">
        <v>0</v>
      </c>
      <c r="AI63" s="12">
        <v>0</v>
      </c>
      <c r="AJ63" s="12">
        <v>0</v>
      </c>
      <c r="AK63" s="13"/>
      <c r="AL63" s="12">
        <f t="shared" si="3"/>
        <v>0</v>
      </c>
      <c r="AM63" s="12">
        <f t="shared" si="0"/>
        <v>0</v>
      </c>
      <c r="AN63" s="12">
        <f t="shared" si="1"/>
        <v>0</v>
      </c>
      <c r="AO63" s="12">
        <f t="shared" si="2"/>
        <v>0</v>
      </c>
      <c r="AP63" s="13"/>
    </row>
    <row r="64" spans="1:42" hidden="1">
      <c r="A64" s="10">
        <v>58</v>
      </c>
      <c r="B64" s="11" t="s">
        <v>48</v>
      </c>
      <c r="C64" s="12">
        <v>0</v>
      </c>
      <c r="D64" s="12">
        <v>0</v>
      </c>
      <c r="E64" s="12">
        <v>0</v>
      </c>
      <c r="F64" s="12">
        <v>0</v>
      </c>
      <c r="G64" s="13"/>
      <c r="H64" s="12">
        <v>50</v>
      </c>
      <c r="I64" s="12">
        <v>12500</v>
      </c>
      <c r="J64" s="12">
        <v>0</v>
      </c>
      <c r="K64" s="12">
        <v>12500</v>
      </c>
      <c r="L64" s="13"/>
      <c r="M64" s="12">
        <v>0</v>
      </c>
      <c r="N64" s="12">
        <v>0</v>
      </c>
      <c r="O64" s="12">
        <v>0</v>
      </c>
      <c r="P64" s="12">
        <v>0</v>
      </c>
      <c r="Q64" s="13"/>
      <c r="R64" s="12">
        <v>0</v>
      </c>
      <c r="S64" s="12">
        <v>0</v>
      </c>
      <c r="T64" s="12">
        <v>0</v>
      </c>
      <c r="U64" s="12">
        <v>0</v>
      </c>
      <c r="V64" s="13"/>
      <c r="W64" s="12">
        <v>0</v>
      </c>
      <c r="X64" s="12">
        <v>0</v>
      </c>
      <c r="Y64" s="12">
        <v>0</v>
      </c>
      <c r="Z64" s="12">
        <v>0</v>
      </c>
      <c r="AA64" s="13"/>
      <c r="AB64" s="12">
        <v>0</v>
      </c>
      <c r="AC64" s="12">
        <v>0</v>
      </c>
      <c r="AD64" s="12">
        <v>0</v>
      </c>
      <c r="AE64" s="12">
        <v>0</v>
      </c>
      <c r="AF64" s="13"/>
      <c r="AG64" s="12">
        <v>0</v>
      </c>
      <c r="AH64" s="12">
        <v>0</v>
      </c>
      <c r="AI64" s="12">
        <v>0</v>
      </c>
      <c r="AJ64" s="12">
        <v>0</v>
      </c>
      <c r="AK64" s="13"/>
      <c r="AL64" s="12">
        <f t="shared" si="3"/>
        <v>50</v>
      </c>
      <c r="AM64" s="12">
        <f t="shared" si="0"/>
        <v>12500</v>
      </c>
      <c r="AN64" s="12">
        <f t="shared" si="1"/>
        <v>0</v>
      </c>
      <c r="AO64" s="12">
        <f t="shared" si="2"/>
        <v>12500</v>
      </c>
      <c r="AP64" s="13"/>
    </row>
    <row r="65" spans="1:42" hidden="1">
      <c r="A65" s="10">
        <v>59</v>
      </c>
      <c r="B65" s="11" t="s">
        <v>65</v>
      </c>
      <c r="C65" s="12">
        <v>0</v>
      </c>
      <c r="D65" s="12">
        <v>0</v>
      </c>
      <c r="E65" s="12">
        <v>0</v>
      </c>
      <c r="F65" s="12">
        <v>0</v>
      </c>
      <c r="G65" s="13"/>
      <c r="H65" s="12">
        <v>0</v>
      </c>
      <c r="I65" s="12">
        <v>0</v>
      </c>
      <c r="J65" s="12">
        <v>0</v>
      </c>
      <c r="K65" s="12">
        <v>0</v>
      </c>
      <c r="L65" s="13"/>
      <c r="M65" s="12">
        <v>0</v>
      </c>
      <c r="N65" s="12">
        <v>0</v>
      </c>
      <c r="O65" s="12">
        <v>0</v>
      </c>
      <c r="P65" s="12">
        <v>0</v>
      </c>
      <c r="Q65" s="13"/>
      <c r="R65" s="12">
        <v>0</v>
      </c>
      <c r="S65" s="12">
        <v>0</v>
      </c>
      <c r="T65" s="12">
        <v>0</v>
      </c>
      <c r="U65" s="12">
        <v>0</v>
      </c>
      <c r="V65" s="13"/>
      <c r="W65" s="12">
        <v>0</v>
      </c>
      <c r="X65" s="12">
        <v>0</v>
      </c>
      <c r="Y65" s="12">
        <v>0</v>
      </c>
      <c r="Z65" s="12">
        <v>0</v>
      </c>
      <c r="AA65" s="13"/>
      <c r="AB65" s="12">
        <v>0</v>
      </c>
      <c r="AC65" s="12">
        <v>0</v>
      </c>
      <c r="AD65" s="12">
        <v>0</v>
      </c>
      <c r="AE65" s="12">
        <v>0</v>
      </c>
      <c r="AF65" s="13"/>
      <c r="AG65" s="12">
        <v>0</v>
      </c>
      <c r="AH65" s="12">
        <v>0</v>
      </c>
      <c r="AI65" s="12">
        <v>0</v>
      </c>
      <c r="AJ65" s="12">
        <v>0</v>
      </c>
      <c r="AK65" s="13"/>
      <c r="AL65" s="12">
        <f t="shared" si="3"/>
        <v>0</v>
      </c>
      <c r="AM65" s="12">
        <f t="shared" si="0"/>
        <v>0</v>
      </c>
      <c r="AN65" s="12">
        <f t="shared" si="1"/>
        <v>0</v>
      </c>
      <c r="AO65" s="12">
        <f t="shared" si="2"/>
        <v>0</v>
      </c>
      <c r="AP65" s="13"/>
    </row>
    <row r="66" spans="1:42" hidden="1">
      <c r="A66" s="10">
        <v>60</v>
      </c>
      <c r="B66" s="11" t="s">
        <v>49</v>
      </c>
      <c r="C66" s="12">
        <v>0</v>
      </c>
      <c r="D66" s="12">
        <v>0</v>
      </c>
      <c r="E66" s="12">
        <v>0</v>
      </c>
      <c r="F66" s="12">
        <v>0</v>
      </c>
      <c r="G66" s="13"/>
      <c r="H66" s="12">
        <v>0</v>
      </c>
      <c r="I66" s="12">
        <v>0</v>
      </c>
      <c r="J66" s="12">
        <v>0</v>
      </c>
      <c r="K66" s="12">
        <v>0</v>
      </c>
      <c r="L66" s="13"/>
      <c r="M66" s="12">
        <v>0</v>
      </c>
      <c r="N66" s="12">
        <v>0</v>
      </c>
      <c r="O66" s="12">
        <v>0</v>
      </c>
      <c r="P66" s="12">
        <v>0</v>
      </c>
      <c r="Q66" s="13"/>
      <c r="R66" s="12">
        <v>0</v>
      </c>
      <c r="S66" s="12">
        <v>0</v>
      </c>
      <c r="T66" s="12">
        <v>0</v>
      </c>
      <c r="U66" s="12">
        <v>0</v>
      </c>
      <c r="V66" s="13"/>
      <c r="W66" s="12">
        <v>0</v>
      </c>
      <c r="X66" s="12">
        <v>0</v>
      </c>
      <c r="Y66" s="12">
        <v>0</v>
      </c>
      <c r="Z66" s="12">
        <v>0</v>
      </c>
      <c r="AA66" s="13"/>
      <c r="AB66" s="12">
        <v>0</v>
      </c>
      <c r="AC66" s="12">
        <v>0</v>
      </c>
      <c r="AD66" s="12">
        <v>0</v>
      </c>
      <c r="AE66" s="12">
        <v>0</v>
      </c>
      <c r="AF66" s="13"/>
      <c r="AG66" s="12">
        <v>0</v>
      </c>
      <c r="AH66" s="12">
        <v>0</v>
      </c>
      <c r="AI66" s="12">
        <v>0</v>
      </c>
      <c r="AJ66" s="12">
        <v>0</v>
      </c>
      <c r="AK66" s="13"/>
      <c r="AL66" s="12">
        <f t="shared" si="3"/>
        <v>0</v>
      </c>
      <c r="AM66" s="12">
        <f t="shared" si="0"/>
        <v>0</v>
      </c>
      <c r="AN66" s="12">
        <f t="shared" si="1"/>
        <v>0</v>
      </c>
      <c r="AO66" s="12">
        <f t="shared" si="2"/>
        <v>0</v>
      </c>
      <c r="AP66" s="13"/>
    </row>
    <row r="67" spans="1:42" hidden="1">
      <c r="A67" s="10">
        <v>61</v>
      </c>
      <c r="B67" s="11" t="s">
        <v>50</v>
      </c>
      <c r="C67" s="12">
        <v>0</v>
      </c>
      <c r="D67" s="12">
        <v>0</v>
      </c>
      <c r="E67" s="12">
        <v>0</v>
      </c>
      <c r="F67" s="12">
        <v>0</v>
      </c>
      <c r="G67" s="13"/>
      <c r="H67" s="12">
        <v>0</v>
      </c>
      <c r="I67" s="12">
        <v>0</v>
      </c>
      <c r="J67" s="12">
        <v>0</v>
      </c>
      <c r="K67" s="12">
        <v>0</v>
      </c>
      <c r="L67" s="13"/>
      <c r="M67" s="12">
        <v>0</v>
      </c>
      <c r="N67" s="12">
        <v>0</v>
      </c>
      <c r="O67" s="12">
        <v>0</v>
      </c>
      <c r="P67" s="12">
        <v>0</v>
      </c>
      <c r="Q67" s="13"/>
      <c r="R67" s="12">
        <v>0</v>
      </c>
      <c r="S67" s="12">
        <v>0</v>
      </c>
      <c r="T67" s="12">
        <v>0</v>
      </c>
      <c r="U67" s="12">
        <v>0</v>
      </c>
      <c r="V67" s="13"/>
      <c r="W67" s="12">
        <v>0</v>
      </c>
      <c r="X67" s="12">
        <v>0</v>
      </c>
      <c r="Y67" s="12">
        <v>0</v>
      </c>
      <c r="Z67" s="12">
        <v>0</v>
      </c>
      <c r="AA67" s="13"/>
      <c r="AB67" s="12">
        <v>0</v>
      </c>
      <c r="AC67" s="12">
        <v>0</v>
      </c>
      <c r="AD67" s="12">
        <v>0</v>
      </c>
      <c r="AE67" s="12">
        <v>0</v>
      </c>
      <c r="AF67" s="13"/>
      <c r="AG67" s="12">
        <v>0</v>
      </c>
      <c r="AH67" s="12">
        <v>0</v>
      </c>
      <c r="AI67" s="12">
        <v>0</v>
      </c>
      <c r="AJ67" s="12">
        <v>0</v>
      </c>
      <c r="AK67" s="13"/>
      <c r="AL67" s="12">
        <f t="shared" si="3"/>
        <v>0</v>
      </c>
      <c r="AM67" s="12">
        <f t="shared" si="0"/>
        <v>0</v>
      </c>
      <c r="AN67" s="12">
        <f t="shared" si="1"/>
        <v>0</v>
      </c>
      <c r="AO67" s="12">
        <f t="shared" si="2"/>
        <v>0</v>
      </c>
      <c r="AP67" s="13"/>
    </row>
    <row r="68" spans="1:42" ht="31.5" hidden="1">
      <c r="A68" s="10">
        <v>62</v>
      </c>
      <c r="B68" s="14" t="s">
        <v>51</v>
      </c>
      <c r="C68" s="12">
        <v>0</v>
      </c>
      <c r="D68" s="12">
        <v>0</v>
      </c>
      <c r="E68" s="12">
        <v>0</v>
      </c>
      <c r="F68" s="12">
        <v>0</v>
      </c>
      <c r="G68" s="13"/>
      <c r="H68" s="12">
        <v>50</v>
      </c>
      <c r="I68" s="12">
        <v>12500</v>
      </c>
      <c r="J68" s="12">
        <v>0</v>
      </c>
      <c r="K68" s="12">
        <v>12500</v>
      </c>
      <c r="L68" s="13"/>
      <c r="M68" s="12">
        <v>0</v>
      </c>
      <c r="N68" s="12">
        <v>0</v>
      </c>
      <c r="O68" s="12">
        <v>0</v>
      </c>
      <c r="P68" s="12">
        <v>0</v>
      </c>
      <c r="Q68" s="13"/>
      <c r="R68" s="12">
        <v>0</v>
      </c>
      <c r="S68" s="12">
        <v>0</v>
      </c>
      <c r="T68" s="12">
        <v>0</v>
      </c>
      <c r="U68" s="12">
        <v>0</v>
      </c>
      <c r="V68" s="13"/>
      <c r="W68" s="12">
        <v>0</v>
      </c>
      <c r="X68" s="12">
        <v>0</v>
      </c>
      <c r="Y68" s="12">
        <v>0</v>
      </c>
      <c r="Z68" s="12">
        <v>0</v>
      </c>
      <c r="AA68" s="13"/>
      <c r="AB68" s="12">
        <v>0</v>
      </c>
      <c r="AC68" s="12">
        <v>0</v>
      </c>
      <c r="AD68" s="12">
        <v>0</v>
      </c>
      <c r="AE68" s="12">
        <v>0</v>
      </c>
      <c r="AF68" s="13"/>
      <c r="AG68" s="12">
        <v>0</v>
      </c>
      <c r="AH68" s="12">
        <v>0</v>
      </c>
      <c r="AI68" s="12">
        <v>0</v>
      </c>
      <c r="AJ68" s="12">
        <v>0</v>
      </c>
      <c r="AK68" s="13"/>
      <c r="AL68" s="12">
        <f t="shared" si="3"/>
        <v>50</v>
      </c>
      <c r="AM68" s="12">
        <f t="shared" si="0"/>
        <v>12500</v>
      </c>
      <c r="AN68" s="12">
        <f t="shared" si="1"/>
        <v>0</v>
      </c>
      <c r="AO68" s="12">
        <f t="shared" si="2"/>
        <v>12500</v>
      </c>
      <c r="AP68" s="13"/>
    </row>
    <row r="69" spans="1:42" hidden="1">
      <c r="A69" s="205" t="s">
        <v>52</v>
      </c>
      <c r="B69" s="205"/>
      <c r="C69" s="15">
        <v>643</v>
      </c>
      <c r="D69" s="15">
        <v>925920000</v>
      </c>
      <c r="E69" s="15">
        <v>0</v>
      </c>
      <c r="F69" s="15">
        <v>925920000</v>
      </c>
      <c r="G69" s="13"/>
      <c r="H69" s="15">
        <v>281467</v>
      </c>
      <c r="I69" s="15">
        <v>70366750</v>
      </c>
      <c r="J69" s="15">
        <v>0</v>
      </c>
      <c r="K69" s="15">
        <v>70366750</v>
      </c>
      <c r="L69" s="13"/>
      <c r="M69" s="15">
        <v>509</v>
      </c>
      <c r="N69" s="15">
        <v>664410000</v>
      </c>
      <c r="O69" s="15">
        <v>0</v>
      </c>
      <c r="P69" s="15">
        <v>664410000</v>
      </c>
      <c r="Q69" s="13"/>
      <c r="R69" s="15">
        <v>0</v>
      </c>
      <c r="S69" s="15">
        <v>0</v>
      </c>
      <c r="T69" s="15">
        <v>0</v>
      </c>
      <c r="U69" s="15">
        <v>0</v>
      </c>
      <c r="V69" s="13"/>
      <c r="W69" s="15">
        <v>0</v>
      </c>
      <c r="X69" s="15">
        <v>0</v>
      </c>
      <c r="Y69" s="15">
        <v>0</v>
      </c>
      <c r="Z69" s="15">
        <v>0</v>
      </c>
      <c r="AA69" s="13"/>
      <c r="AB69" s="15">
        <v>0</v>
      </c>
      <c r="AC69" s="15">
        <v>10150000</v>
      </c>
      <c r="AD69" s="15">
        <v>0</v>
      </c>
      <c r="AE69" s="15">
        <v>10150000</v>
      </c>
      <c r="AF69" s="13"/>
      <c r="AG69" s="15">
        <v>0</v>
      </c>
      <c r="AH69" s="15">
        <v>1550000</v>
      </c>
      <c r="AI69" s="15">
        <v>0</v>
      </c>
      <c r="AJ69" s="15">
        <v>1550000</v>
      </c>
      <c r="AK69" s="13"/>
      <c r="AL69" s="12">
        <f t="shared" si="3"/>
        <v>282619</v>
      </c>
      <c r="AM69" s="12">
        <f t="shared" si="0"/>
        <v>1672396750</v>
      </c>
      <c r="AN69" s="12">
        <f t="shared" si="1"/>
        <v>0</v>
      </c>
      <c r="AO69" s="12">
        <f t="shared" si="2"/>
        <v>1672396750</v>
      </c>
      <c r="AP69" s="13"/>
    </row>
    <row r="70" spans="1:42" hidden="1">
      <c r="A70" s="206" t="s">
        <v>53</v>
      </c>
      <c r="B70" s="206"/>
      <c r="C70" s="16">
        <v>101</v>
      </c>
      <c r="D70" s="16">
        <v>124905600.00000012</v>
      </c>
      <c r="E70" s="16">
        <v>0</v>
      </c>
      <c r="F70" s="16">
        <v>124905600.00000012</v>
      </c>
      <c r="G70" s="13"/>
      <c r="H70" s="16">
        <v>18533</v>
      </c>
      <c r="I70" s="16">
        <v>4633250</v>
      </c>
      <c r="J70" s="16">
        <v>0</v>
      </c>
      <c r="K70" s="16">
        <v>4633250</v>
      </c>
      <c r="L70" s="13"/>
      <c r="M70" s="16">
        <v>119</v>
      </c>
      <c r="N70" s="16">
        <v>226719600</v>
      </c>
      <c r="O70" s="16">
        <v>0</v>
      </c>
      <c r="P70" s="16">
        <v>226719600</v>
      </c>
      <c r="Q70" s="13"/>
      <c r="R70" s="16">
        <v>35</v>
      </c>
      <c r="S70" s="16">
        <v>44257500</v>
      </c>
      <c r="T70" s="16">
        <v>0</v>
      </c>
      <c r="U70" s="16">
        <v>44257500</v>
      </c>
      <c r="V70" s="13"/>
      <c r="W70" s="16">
        <v>65</v>
      </c>
      <c r="X70" s="16">
        <v>104715000.00000001</v>
      </c>
      <c r="Y70" s="16">
        <v>0</v>
      </c>
      <c r="Z70" s="16">
        <v>104715000.00000001</v>
      </c>
      <c r="AA70" s="13"/>
      <c r="AB70" s="16">
        <v>0</v>
      </c>
      <c r="AC70" s="16">
        <v>0</v>
      </c>
      <c r="AD70" s="16">
        <v>0</v>
      </c>
      <c r="AE70" s="16">
        <v>0</v>
      </c>
      <c r="AF70" s="13"/>
      <c r="AG70" s="16">
        <v>0</v>
      </c>
      <c r="AH70" s="16">
        <v>0</v>
      </c>
      <c r="AI70" s="16">
        <v>0</v>
      </c>
      <c r="AJ70" s="16">
        <v>0</v>
      </c>
      <c r="AK70" s="13"/>
      <c r="AL70" s="12">
        <f t="shared" si="3"/>
        <v>18753</v>
      </c>
      <c r="AM70" s="12">
        <f t="shared" si="0"/>
        <v>356258450.00000012</v>
      </c>
      <c r="AN70" s="12">
        <f t="shared" si="1"/>
        <v>0</v>
      </c>
      <c r="AO70" s="12">
        <f t="shared" si="2"/>
        <v>356258450.00000012</v>
      </c>
      <c r="AP70" s="13"/>
    </row>
    <row r="71" spans="1:42" hidden="1">
      <c r="A71" s="204" t="s">
        <v>54</v>
      </c>
      <c r="B71" s="204"/>
      <c r="C71" s="17">
        <v>744</v>
      </c>
      <c r="D71" s="17">
        <v>1050825600.0000001</v>
      </c>
      <c r="E71" s="17">
        <v>0</v>
      </c>
      <c r="F71" s="17">
        <v>1050825600.0000001</v>
      </c>
      <c r="G71" s="13"/>
      <c r="H71" s="17">
        <v>300000</v>
      </c>
      <c r="I71" s="17">
        <v>75000000</v>
      </c>
      <c r="J71" s="17">
        <v>0</v>
      </c>
      <c r="K71" s="17">
        <v>75000000</v>
      </c>
      <c r="L71" s="13"/>
      <c r="M71" s="17">
        <v>628</v>
      </c>
      <c r="N71" s="17">
        <v>891129600</v>
      </c>
      <c r="O71" s="17">
        <v>0</v>
      </c>
      <c r="P71" s="17">
        <v>891129600</v>
      </c>
      <c r="Q71" s="13"/>
      <c r="R71" s="17">
        <v>35</v>
      </c>
      <c r="S71" s="17">
        <v>44257500</v>
      </c>
      <c r="T71" s="17">
        <v>0</v>
      </c>
      <c r="U71" s="17">
        <v>44257500</v>
      </c>
      <c r="V71" s="13"/>
      <c r="W71" s="17">
        <v>65</v>
      </c>
      <c r="X71" s="17">
        <v>104715000.00000001</v>
      </c>
      <c r="Y71" s="17">
        <v>0</v>
      </c>
      <c r="Z71" s="17">
        <v>104715000.00000001</v>
      </c>
      <c r="AA71" s="13"/>
      <c r="AB71" s="17">
        <v>0</v>
      </c>
      <c r="AC71" s="17">
        <v>10150000</v>
      </c>
      <c r="AD71" s="17">
        <v>0</v>
      </c>
      <c r="AE71" s="17">
        <v>10150000</v>
      </c>
      <c r="AF71" s="13"/>
      <c r="AG71" s="17">
        <v>0</v>
      </c>
      <c r="AH71" s="17">
        <v>1550000</v>
      </c>
      <c r="AI71" s="17">
        <v>0</v>
      </c>
      <c r="AJ71" s="17">
        <v>1550000</v>
      </c>
      <c r="AK71" s="13"/>
      <c r="AL71" s="12">
        <f t="shared" si="3"/>
        <v>301372</v>
      </c>
      <c r="AM71" s="12">
        <f t="shared" si="0"/>
        <v>2028655200</v>
      </c>
      <c r="AN71" s="12">
        <f t="shared" si="1"/>
        <v>0</v>
      </c>
      <c r="AO71" s="12">
        <f t="shared" si="2"/>
        <v>2028655200</v>
      </c>
      <c r="AP71" s="13"/>
    </row>
    <row r="72" spans="1:42">
      <c r="A72" s="142">
        <v>1</v>
      </c>
      <c r="B72" s="135" t="s">
        <v>1888</v>
      </c>
      <c r="C72" s="18">
        <v>0</v>
      </c>
      <c r="D72" s="18">
        <v>0</v>
      </c>
      <c r="E72" s="18">
        <v>0</v>
      </c>
      <c r="F72" s="18">
        <f t="shared" ref="F72:F80" si="4">C72+D72+E72</f>
        <v>0</v>
      </c>
      <c r="H72" s="1">
        <v>0</v>
      </c>
      <c r="I72" s="1">
        <v>0</v>
      </c>
      <c r="J72" s="1">
        <v>0</v>
      </c>
      <c r="K72" s="18">
        <f>I72+J72</f>
        <v>0</v>
      </c>
      <c r="M72" s="1">
        <v>0</v>
      </c>
      <c r="N72" s="1">
        <v>0</v>
      </c>
      <c r="O72" s="1">
        <v>0</v>
      </c>
      <c r="P72" s="18">
        <f>N72+O72</f>
        <v>0</v>
      </c>
      <c r="U72" s="18"/>
      <c r="Z72" s="18"/>
      <c r="AB72" s="1">
        <v>0</v>
      </c>
      <c r="AC72" s="1">
        <v>0</v>
      </c>
      <c r="AD72" s="1">
        <v>0</v>
      </c>
      <c r="AE72" s="18">
        <f t="shared" ref="AE72:AE102" si="5">AC72+AD72</f>
        <v>0</v>
      </c>
      <c r="AG72" s="1">
        <v>0</v>
      </c>
      <c r="AH72" s="1">
        <v>0</v>
      </c>
      <c r="AI72" s="1">
        <v>0</v>
      </c>
      <c r="AJ72" s="18">
        <f t="shared" ref="AJ72:AJ102" si="6">AH72+AI72</f>
        <v>0</v>
      </c>
      <c r="AL72" s="12">
        <f t="shared" si="3"/>
        <v>0</v>
      </c>
      <c r="AM72" s="12">
        <f t="shared" si="0"/>
        <v>0</v>
      </c>
      <c r="AN72" s="12">
        <f t="shared" si="1"/>
        <v>0</v>
      </c>
      <c r="AO72" s="12">
        <f t="shared" si="2"/>
        <v>0</v>
      </c>
    </row>
    <row r="73" spans="1:42">
      <c r="A73" s="142">
        <v>2</v>
      </c>
      <c r="B73" s="135" t="s">
        <v>1889</v>
      </c>
      <c r="C73" s="18">
        <v>0</v>
      </c>
      <c r="D73" s="18">
        <v>0</v>
      </c>
      <c r="E73" s="18">
        <v>0</v>
      </c>
      <c r="F73" s="18">
        <f t="shared" si="4"/>
        <v>0</v>
      </c>
      <c r="H73" s="1">
        <v>0</v>
      </c>
      <c r="I73" s="1">
        <v>0</v>
      </c>
      <c r="J73" s="1">
        <v>0</v>
      </c>
      <c r="K73" s="18">
        <f t="shared" ref="K73:K102" si="7">I73+J73</f>
        <v>0</v>
      </c>
      <c r="M73" s="1">
        <v>0</v>
      </c>
      <c r="N73" s="1">
        <v>0</v>
      </c>
      <c r="O73" s="1">
        <v>0</v>
      </c>
      <c r="P73" s="18">
        <f t="shared" ref="P73:P102" si="8">N73+O73</f>
        <v>0</v>
      </c>
      <c r="AB73" s="1">
        <v>0</v>
      </c>
      <c r="AC73" s="1">
        <v>0</v>
      </c>
      <c r="AD73" s="1">
        <v>0</v>
      </c>
      <c r="AE73" s="18">
        <f t="shared" si="5"/>
        <v>0</v>
      </c>
      <c r="AG73" s="1">
        <v>0</v>
      </c>
      <c r="AH73" s="1">
        <v>0</v>
      </c>
      <c r="AI73" s="1">
        <v>0</v>
      </c>
      <c r="AJ73" s="18">
        <f t="shared" si="6"/>
        <v>0</v>
      </c>
      <c r="AL73" s="12">
        <f t="shared" si="3"/>
        <v>0</v>
      </c>
      <c r="AM73" s="12">
        <f t="shared" si="0"/>
        <v>0</v>
      </c>
      <c r="AN73" s="12">
        <f t="shared" si="1"/>
        <v>0</v>
      </c>
      <c r="AO73" s="12">
        <f t="shared" si="2"/>
        <v>0</v>
      </c>
    </row>
    <row r="74" spans="1:42">
      <c r="A74" s="142">
        <v>3</v>
      </c>
      <c r="B74" s="135" t="s">
        <v>1890</v>
      </c>
      <c r="C74" s="18">
        <v>0</v>
      </c>
      <c r="D74" s="18">
        <v>0</v>
      </c>
      <c r="E74" s="18">
        <v>0</v>
      </c>
      <c r="F74" s="18">
        <f t="shared" si="4"/>
        <v>0</v>
      </c>
      <c r="H74" s="1">
        <v>0</v>
      </c>
      <c r="I74" s="1">
        <v>0</v>
      </c>
      <c r="J74" s="1">
        <v>0</v>
      </c>
      <c r="K74" s="18">
        <f t="shared" si="7"/>
        <v>0</v>
      </c>
      <c r="M74" s="1">
        <v>0</v>
      </c>
      <c r="N74" s="1">
        <v>0</v>
      </c>
      <c r="O74" s="1">
        <v>0</v>
      </c>
      <c r="P74" s="18">
        <f t="shared" si="8"/>
        <v>0</v>
      </c>
      <c r="AB74" s="1">
        <v>0</v>
      </c>
      <c r="AC74" s="1">
        <v>0</v>
      </c>
      <c r="AD74" s="1">
        <v>0</v>
      </c>
      <c r="AE74" s="18">
        <f t="shared" si="5"/>
        <v>0</v>
      </c>
      <c r="AG74" s="1">
        <v>0</v>
      </c>
      <c r="AH74" s="1">
        <v>0</v>
      </c>
      <c r="AI74" s="1">
        <v>0</v>
      </c>
      <c r="AJ74" s="18">
        <f t="shared" si="6"/>
        <v>0</v>
      </c>
      <c r="AL74" s="12">
        <f t="shared" si="3"/>
        <v>0</v>
      </c>
      <c r="AM74" s="12">
        <f t="shared" si="0"/>
        <v>0</v>
      </c>
      <c r="AN74" s="12">
        <f t="shared" si="1"/>
        <v>0</v>
      </c>
      <c r="AO74" s="12">
        <f t="shared" si="2"/>
        <v>0</v>
      </c>
    </row>
    <row r="75" spans="1:42">
      <c r="A75" s="142">
        <v>4</v>
      </c>
      <c r="B75" s="135" t="s">
        <v>1891</v>
      </c>
      <c r="C75" s="18">
        <v>0</v>
      </c>
      <c r="D75" s="18">
        <v>0</v>
      </c>
      <c r="E75" s="18">
        <v>0</v>
      </c>
      <c r="F75" s="18">
        <f t="shared" si="4"/>
        <v>0</v>
      </c>
      <c r="H75" s="1">
        <v>0</v>
      </c>
      <c r="I75" s="1">
        <v>0</v>
      </c>
      <c r="J75" s="1">
        <v>0</v>
      </c>
      <c r="K75" s="18">
        <f t="shared" si="7"/>
        <v>0</v>
      </c>
      <c r="M75" s="1">
        <v>0</v>
      </c>
      <c r="N75" s="1">
        <v>0</v>
      </c>
      <c r="O75" s="1">
        <v>0</v>
      </c>
      <c r="P75" s="18">
        <f t="shared" si="8"/>
        <v>0</v>
      </c>
      <c r="AB75" s="1">
        <v>0</v>
      </c>
      <c r="AC75" s="1">
        <v>0</v>
      </c>
      <c r="AD75" s="1">
        <v>0</v>
      </c>
      <c r="AE75" s="18">
        <f t="shared" si="5"/>
        <v>0</v>
      </c>
      <c r="AG75" s="1">
        <v>0</v>
      </c>
      <c r="AH75" s="1">
        <v>0</v>
      </c>
      <c r="AI75" s="1">
        <v>0</v>
      </c>
      <c r="AJ75" s="18">
        <f t="shared" si="6"/>
        <v>0</v>
      </c>
      <c r="AL75" s="12">
        <f t="shared" si="3"/>
        <v>0</v>
      </c>
      <c r="AM75" s="12">
        <f t="shared" si="0"/>
        <v>0</v>
      </c>
      <c r="AN75" s="12">
        <f t="shared" si="1"/>
        <v>0</v>
      </c>
      <c r="AO75" s="12">
        <f t="shared" si="2"/>
        <v>0</v>
      </c>
    </row>
    <row r="76" spans="1:42">
      <c r="A76" s="142">
        <v>5</v>
      </c>
      <c r="B76" s="135" t="s">
        <v>1892</v>
      </c>
      <c r="C76" s="18">
        <v>0</v>
      </c>
      <c r="D76" s="18">
        <v>0</v>
      </c>
      <c r="E76" s="18">
        <v>0</v>
      </c>
      <c r="F76" s="18">
        <f t="shared" si="4"/>
        <v>0</v>
      </c>
      <c r="H76" s="1">
        <v>0</v>
      </c>
      <c r="I76" s="1">
        <v>0</v>
      </c>
      <c r="J76" s="1">
        <v>0</v>
      </c>
      <c r="K76" s="18">
        <f t="shared" si="7"/>
        <v>0</v>
      </c>
      <c r="M76" s="1">
        <v>0</v>
      </c>
      <c r="N76" s="1">
        <v>0</v>
      </c>
      <c r="O76" s="1">
        <v>0</v>
      </c>
      <c r="P76" s="18">
        <f t="shared" si="8"/>
        <v>0</v>
      </c>
      <c r="AB76" s="1">
        <v>0</v>
      </c>
      <c r="AC76" s="1">
        <v>0</v>
      </c>
      <c r="AD76" s="1">
        <v>0</v>
      </c>
      <c r="AE76" s="18">
        <f t="shared" si="5"/>
        <v>0</v>
      </c>
      <c r="AG76" s="1">
        <v>0</v>
      </c>
      <c r="AH76" s="1">
        <v>0</v>
      </c>
      <c r="AI76" s="1">
        <v>0</v>
      </c>
      <c r="AJ76" s="18">
        <f t="shared" si="6"/>
        <v>0</v>
      </c>
      <c r="AL76" s="12">
        <f t="shared" si="3"/>
        <v>0</v>
      </c>
      <c r="AM76" s="12">
        <f t="shared" si="0"/>
        <v>0</v>
      </c>
      <c r="AN76" s="12">
        <f t="shared" si="1"/>
        <v>0</v>
      </c>
      <c r="AO76" s="12">
        <f t="shared" si="2"/>
        <v>0</v>
      </c>
    </row>
    <row r="77" spans="1:42">
      <c r="A77" s="142">
        <v>6</v>
      </c>
      <c r="B77" s="135" t="s">
        <v>1893</v>
      </c>
      <c r="C77" s="18">
        <v>0</v>
      </c>
      <c r="D77" s="18">
        <v>0</v>
      </c>
      <c r="E77" s="18">
        <v>0</v>
      </c>
      <c r="F77" s="18">
        <f t="shared" si="4"/>
        <v>0</v>
      </c>
      <c r="H77" s="1">
        <v>0</v>
      </c>
      <c r="I77" s="1">
        <v>0</v>
      </c>
      <c r="J77" s="1">
        <v>0</v>
      </c>
      <c r="K77" s="18">
        <f t="shared" si="7"/>
        <v>0</v>
      </c>
      <c r="M77" s="1">
        <v>0</v>
      </c>
      <c r="N77" s="1">
        <v>0</v>
      </c>
      <c r="O77" s="1">
        <v>0</v>
      </c>
      <c r="P77" s="18">
        <f t="shared" si="8"/>
        <v>0</v>
      </c>
      <c r="AB77" s="1">
        <v>0</v>
      </c>
      <c r="AC77" s="1">
        <v>0</v>
      </c>
      <c r="AD77" s="1">
        <v>0</v>
      </c>
      <c r="AE77" s="18">
        <f t="shared" si="5"/>
        <v>0</v>
      </c>
      <c r="AG77" s="1">
        <v>0</v>
      </c>
      <c r="AH77" s="1">
        <v>0</v>
      </c>
      <c r="AI77" s="1">
        <v>0</v>
      </c>
      <c r="AJ77" s="18">
        <f t="shared" si="6"/>
        <v>0</v>
      </c>
      <c r="AL77" s="12">
        <f t="shared" si="3"/>
        <v>0</v>
      </c>
      <c r="AM77" s="12">
        <f t="shared" si="0"/>
        <v>0</v>
      </c>
      <c r="AN77" s="12">
        <f t="shared" si="1"/>
        <v>0</v>
      </c>
      <c r="AO77" s="12">
        <f t="shared" si="2"/>
        <v>0</v>
      </c>
    </row>
    <row r="78" spans="1:42">
      <c r="A78" s="142">
        <v>7</v>
      </c>
      <c r="B78" s="135" t="s">
        <v>1894</v>
      </c>
      <c r="C78" s="18">
        <v>0</v>
      </c>
      <c r="D78" s="18">
        <v>0</v>
      </c>
      <c r="E78" s="18">
        <v>0</v>
      </c>
      <c r="F78" s="18">
        <f t="shared" si="4"/>
        <v>0</v>
      </c>
      <c r="H78" s="1">
        <v>0</v>
      </c>
      <c r="I78" s="1">
        <v>0</v>
      </c>
      <c r="J78" s="1">
        <v>0</v>
      </c>
      <c r="K78" s="18">
        <f t="shared" si="7"/>
        <v>0</v>
      </c>
      <c r="M78" s="1">
        <v>0</v>
      </c>
      <c r="N78" s="1">
        <v>0</v>
      </c>
      <c r="O78" s="1">
        <v>0</v>
      </c>
      <c r="P78" s="18">
        <f t="shared" si="8"/>
        <v>0</v>
      </c>
      <c r="AB78" s="1">
        <v>0</v>
      </c>
      <c r="AC78" s="1">
        <v>0</v>
      </c>
      <c r="AD78" s="1">
        <v>0</v>
      </c>
      <c r="AE78" s="18">
        <f t="shared" si="5"/>
        <v>0</v>
      </c>
      <c r="AG78" s="1">
        <v>0</v>
      </c>
      <c r="AH78" s="1">
        <v>0</v>
      </c>
      <c r="AI78" s="1">
        <v>0</v>
      </c>
      <c r="AJ78" s="18">
        <f t="shared" si="6"/>
        <v>0</v>
      </c>
      <c r="AL78" s="12">
        <f t="shared" si="3"/>
        <v>0</v>
      </c>
      <c r="AM78" s="12">
        <f t="shared" si="0"/>
        <v>0</v>
      </c>
      <c r="AN78" s="12">
        <f t="shared" si="1"/>
        <v>0</v>
      </c>
      <c r="AO78" s="12">
        <f t="shared" si="2"/>
        <v>0</v>
      </c>
    </row>
    <row r="79" spans="1:42">
      <c r="A79" s="142">
        <v>8</v>
      </c>
      <c r="B79" s="135" t="s">
        <v>1895</v>
      </c>
      <c r="C79" s="18">
        <v>0</v>
      </c>
      <c r="D79" s="18">
        <v>0</v>
      </c>
      <c r="E79" s="18">
        <v>0</v>
      </c>
      <c r="F79" s="18">
        <f t="shared" si="4"/>
        <v>0</v>
      </c>
      <c r="H79" s="1">
        <v>0</v>
      </c>
      <c r="I79" s="1">
        <v>0</v>
      </c>
      <c r="J79" s="1">
        <v>0</v>
      </c>
      <c r="K79" s="18">
        <f t="shared" si="7"/>
        <v>0</v>
      </c>
      <c r="M79" s="1">
        <v>0</v>
      </c>
      <c r="N79" s="1">
        <v>0</v>
      </c>
      <c r="O79" s="1">
        <v>0</v>
      </c>
      <c r="P79" s="18">
        <f t="shared" si="8"/>
        <v>0</v>
      </c>
      <c r="AB79" s="1">
        <v>0</v>
      </c>
      <c r="AC79" s="1">
        <v>0</v>
      </c>
      <c r="AD79" s="1">
        <v>0</v>
      </c>
      <c r="AE79" s="18">
        <f t="shared" si="5"/>
        <v>0</v>
      </c>
      <c r="AG79" s="1">
        <v>0</v>
      </c>
      <c r="AH79" s="1">
        <v>0</v>
      </c>
      <c r="AI79" s="1">
        <v>0</v>
      </c>
      <c r="AJ79" s="18">
        <f t="shared" si="6"/>
        <v>0</v>
      </c>
      <c r="AL79" s="12">
        <f t="shared" si="3"/>
        <v>0</v>
      </c>
      <c r="AM79" s="12">
        <f t="shared" si="0"/>
        <v>0</v>
      </c>
      <c r="AN79" s="12">
        <f t="shared" si="1"/>
        <v>0</v>
      </c>
      <c r="AO79" s="12">
        <f t="shared" si="2"/>
        <v>0</v>
      </c>
    </row>
    <row r="80" spans="1:42">
      <c r="A80" s="142">
        <v>9</v>
      </c>
      <c r="B80" s="135" t="s">
        <v>1896</v>
      </c>
      <c r="C80" s="18">
        <v>0</v>
      </c>
      <c r="D80" s="18">
        <v>0</v>
      </c>
      <c r="E80" s="18">
        <v>0</v>
      </c>
      <c r="F80" s="18">
        <f t="shared" si="4"/>
        <v>0</v>
      </c>
      <c r="H80" s="1">
        <v>0</v>
      </c>
      <c r="I80" s="1">
        <v>0</v>
      </c>
      <c r="J80" s="1">
        <v>0</v>
      </c>
      <c r="K80" s="18">
        <f t="shared" si="7"/>
        <v>0</v>
      </c>
      <c r="M80" s="1">
        <v>0</v>
      </c>
      <c r="N80" s="1">
        <v>0</v>
      </c>
      <c r="O80" s="1">
        <v>0</v>
      </c>
      <c r="P80" s="18">
        <f t="shared" si="8"/>
        <v>0</v>
      </c>
      <c r="AB80" s="1">
        <v>0</v>
      </c>
      <c r="AC80" s="1">
        <v>0</v>
      </c>
      <c r="AD80" s="1">
        <v>0</v>
      </c>
      <c r="AE80" s="18">
        <f t="shared" si="5"/>
        <v>0</v>
      </c>
      <c r="AG80" s="1">
        <v>0</v>
      </c>
      <c r="AH80" s="1">
        <v>0</v>
      </c>
      <c r="AI80" s="1">
        <v>0</v>
      </c>
      <c r="AJ80" s="18">
        <f t="shared" si="6"/>
        <v>0</v>
      </c>
      <c r="AL80" s="12">
        <f t="shared" si="3"/>
        <v>0</v>
      </c>
      <c r="AM80" s="12">
        <f t="shared" si="0"/>
        <v>0</v>
      </c>
      <c r="AN80" s="12">
        <f t="shared" si="1"/>
        <v>0</v>
      </c>
      <c r="AO80" s="12">
        <f t="shared" si="2"/>
        <v>0</v>
      </c>
    </row>
    <row r="81" spans="1:41">
      <c r="A81" s="142">
        <v>10</v>
      </c>
      <c r="B81" s="135" t="s">
        <v>1897</v>
      </c>
      <c r="C81" s="18">
        <v>0</v>
      </c>
      <c r="D81" s="18">
        <v>0</v>
      </c>
      <c r="E81" s="18">
        <v>0</v>
      </c>
      <c r="F81" s="18">
        <f>C81+D81+E81</f>
        <v>0</v>
      </c>
      <c r="H81" s="1">
        <v>0</v>
      </c>
      <c r="I81" s="1">
        <v>0</v>
      </c>
      <c r="J81" s="1">
        <v>0</v>
      </c>
      <c r="K81" s="18">
        <f t="shared" si="7"/>
        <v>0</v>
      </c>
      <c r="M81" s="1">
        <v>0</v>
      </c>
      <c r="N81" s="1">
        <v>0</v>
      </c>
      <c r="O81" s="1">
        <v>0</v>
      </c>
      <c r="P81" s="18">
        <f t="shared" si="8"/>
        <v>0</v>
      </c>
      <c r="AB81" s="1">
        <v>0</v>
      </c>
      <c r="AC81" s="1">
        <v>0</v>
      </c>
      <c r="AD81" s="1">
        <v>0</v>
      </c>
      <c r="AE81" s="18">
        <f t="shared" si="5"/>
        <v>0</v>
      </c>
      <c r="AG81" s="1">
        <v>0</v>
      </c>
      <c r="AH81" s="1">
        <v>0</v>
      </c>
      <c r="AI81" s="1">
        <v>0</v>
      </c>
      <c r="AJ81" s="18">
        <f t="shared" si="6"/>
        <v>0</v>
      </c>
      <c r="AL81" s="12">
        <f t="shared" si="3"/>
        <v>0</v>
      </c>
      <c r="AM81" s="12">
        <f t="shared" si="0"/>
        <v>0</v>
      </c>
      <c r="AN81" s="12">
        <f t="shared" si="1"/>
        <v>0</v>
      </c>
      <c r="AO81" s="12">
        <f t="shared" si="2"/>
        <v>0</v>
      </c>
    </row>
    <row r="82" spans="1:41">
      <c r="A82" s="142">
        <v>11</v>
      </c>
      <c r="B82" s="135" t="s">
        <v>1898</v>
      </c>
      <c r="C82" s="18">
        <v>0</v>
      </c>
      <c r="D82" s="18">
        <v>0</v>
      </c>
      <c r="E82" s="18">
        <v>0</v>
      </c>
      <c r="F82" s="18">
        <f t="shared" ref="F82:F102" si="9">C82+D82+E82</f>
        <v>0</v>
      </c>
      <c r="H82" s="1">
        <v>0</v>
      </c>
      <c r="I82" s="1">
        <v>0</v>
      </c>
      <c r="J82" s="1">
        <v>0</v>
      </c>
      <c r="K82" s="18">
        <f t="shared" si="7"/>
        <v>0</v>
      </c>
      <c r="M82" s="1">
        <v>0</v>
      </c>
      <c r="N82" s="1">
        <v>0</v>
      </c>
      <c r="O82" s="1">
        <v>0</v>
      </c>
      <c r="P82" s="18">
        <f t="shared" si="8"/>
        <v>0</v>
      </c>
      <c r="AB82" s="1">
        <v>0</v>
      </c>
      <c r="AC82" s="1">
        <v>0</v>
      </c>
      <c r="AD82" s="1">
        <v>0</v>
      </c>
      <c r="AE82" s="18">
        <f t="shared" si="5"/>
        <v>0</v>
      </c>
      <c r="AG82" s="1">
        <v>0</v>
      </c>
      <c r="AH82" s="1">
        <v>0</v>
      </c>
      <c r="AI82" s="1">
        <v>0</v>
      </c>
      <c r="AJ82" s="18">
        <f t="shared" si="6"/>
        <v>0</v>
      </c>
      <c r="AL82" s="12">
        <f t="shared" si="3"/>
        <v>0</v>
      </c>
      <c r="AM82" s="12">
        <f t="shared" si="0"/>
        <v>0</v>
      </c>
      <c r="AN82" s="12">
        <f t="shared" si="1"/>
        <v>0</v>
      </c>
      <c r="AO82" s="12">
        <f t="shared" si="2"/>
        <v>0</v>
      </c>
    </row>
    <row r="83" spans="1:41">
      <c r="A83" s="142">
        <v>12</v>
      </c>
      <c r="B83" s="135" t="s">
        <v>1899</v>
      </c>
      <c r="C83" s="18">
        <v>0</v>
      </c>
      <c r="D83" s="18">
        <v>0</v>
      </c>
      <c r="E83" s="18">
        <v>0</v>
      </c>
      <c r="F83" s="18">
        <f t="shared" si="9"/>
        <v>0</v>
      </c>
      <c r="H83" s="1">
        <v>0</v>
      </c>
      <c r="I83" s="1">
        <v>0</v>
      </c>
      <c r="J83" s="1">
        <v>0</v>
      </c>
      <c r="K83" s="18">
        <f t="shared" si="7"/>
        <v>0</v>
      </c>
      <c r="M83" s="1">
        <v>0</v>
      </c>
      <c r="N83" s="1">
        <v>0</v>
      </c>
      <c r="O83" s="1">
        <v>0</v>
      </c>
      <c r="P83" s="18">
        <f t="shared" si="8"/>
        <v>0</v>
      </c>
      <c r="AB83" s="1">
        <v>0</v>
      </c>
      <c r="AC83" s="1">
        <v>0</v>
      </c>
      <c r="AD83" s="1">
        <v>0</v>
      </c>
      <c r="AE83" s="18">
        <f t="shared" si="5"/>
        <v>0</v>
      </c>
      <c r="AG83" s="1">
        <v>0</v>
      </c>
      <c r="AH83" s="1">
        <v>0</v>
      </c>
      <c r="AI83" s="1">
        <v>0</v>
      </c>
      <c r="AJ83" s="18">
        <f t="shared" si="6"/>
        <v>0</v>
      </c>
      <c r="AL83" s="12">
        <f t="shared" si="3"/>
        <v>0</v>
      </c>
      <c r="AM83" s="12">
        <f t="shared" si="0"/>
        <v>0</v>
      </c>
      <c r="AN83" s="12">
        <f t="shared" si="1"/>
        <v>0</v>
      </c>
      <c r="AO83" s="12">
        <f t="shared" si="2"/>
        <v>0</v>
      </c>
    </row>
    <row r="84" spans="1:41">
      <c r="A84" s="142">
        <v>13</v>
      </c>
      <c r="B84" s="135" t="s">
        <v>1900</v>
      </c>
      <c r="C84" s="18">
        <v>0</v>
      </c>
      <c r="D84" s="18">
        <v>0</v>
      </c>
      <c r="E84" s="18">
        <v>0</v>
      </c>
      <c r="F84" s="18">
        <f t="shared" si="9"/>
        <v>0</v>
      </c>
      <c r="H84" s="1">
        <v>0</v>
      </c>
      <c r="I84" s="1">
        <v>0</v>
      </c>
      <c r="J84" s="1">
        <v>0</v>
      </c>
      <c r="K84" s="18">
        <f t="shared" si="7"/>
        <v>0</v>
      </c>
      <c r="M84" s="1">
        <v>0</v>
      </c>
      <c r="N84" s="1">
        <v>0</v>
      </c>
      <c r="O84" s="1">
        <v>0</v>
      </c>
      <c r="P84" s="18">
        <f t="shared" si="8"/>
        <v>0</v>
      </c>
      <c r="AB84" s="1">
        <v>0</v>
      </c>
      <c r="AC84" s="1">
        <v>0</v>
      </c>
      <c r="AD84" s="1">
        <v>0</v>
      </c>
      <c r="AE84" s="18">
        <f t="shared" si="5"/>
        <v>0</v>
      </c>
      <c r="AG84" s="1">
        <v>0</v>
      </c>
      <c r="AH84" s="1">
        <v>0</v>
      </c>
      <c r="AI84" s="1">
        <v>0</v>
      </c>
      <c r="AJ84" s="18">
        <f t="shared" si="6"/>
        <v>0</v>
      </c>
      <c r="AL84" s="12">
        <f t="shared" si="3"/>
        <v>0</v>
      </c>
      <c r="AM84" s="12">
        <f t="shared" si="0"/>
        <v>0</v>
      </c>
      <c r="AN84" s="12">
        <f t="shared" si="1"/>
        <v>0</v>
      </c>
      <c r="AO84" s="12">
        <f t="shared" si="2"/>
        <v>0</v>
      </c>
    </row>
    <row r="85" spans="1:41">
      <c r="A85" s="142">
        <v>14</v>
      </c>
      <c r="B85" s="135" t="s">
        <v>1901</v>
      </c>
      <c r="C85" s="18">
        <v>0</v>
      </c>
      <c r="D85" s="18">
        <v>0</v>
      </c>
      <c r="E85" s="18">
        <v>0</v>
      </c>
      <c r="F85" s="18">
        <f t="shared" si="9"/>
        <v>0</v>
      </c>
      <c r="H85" s="1">
        <v>0</v>
      </c>
      <c r="I85" s="1">
        <v>0</v>
      </c>
      <c r="J85" s="1">
        <v>0</v>
      </c>
      <c r="K85" s="18">
        <f t="shared" si="7"/>
        <v>0</v>
      </c>
      <c r="M85" s="1">
        <v>0</v>
      </c>
      <c r="N85" s="1">
        <v>0</v>
      </c>
      <c r="O85" s="1">
        <v>0</v>
      </c>
      <c r="P85" s="18">
        <f t="shared" si="8"/>
        <v>0</v>
      </c>
      <c r="AB85" s="1">
        <v>0</v>
      </c>
      <c r="AC85" s="1">
        <v>0</v>
      </c>
      <c r="AD85" s="1">
        <v>0</v>
      </c>
      <c r="AE85" s="18">
        <f t="shared" si="5"/>
        <v>0</v>
      </c>
      <c r="AG85" s="1">
        <v>0</v>
      </c>
      <c r="AH85" s="1">
        <v>0</v>
      </c>
      <c r="AI85" s="1">
        <v>0</v>
      </c>
      <c r="AJ85" s="18">
        <f t="shared" si="6"/>
        <v>0</v>
      </c>
      <c r="AL85" s="12">
        <f t="shared" si="3"/>
        <v>0</v>
      </c>
      <c r="AM85" s="12">
        <f t="shared" si="0"/>
        <v>0</v>
      </c>
      <c r="AN85" s="12">
        <f t="shared" si="1"/>
        <v>0</v>
      </c>
      <c r="AO85" s="12">
        <f t="shared" si="2"/>
        <v>0</v>
      </c>
    </row>
    <row r="86" spans="1:41">
      <c r="A86" s="142">
        <v>15</v>
      </c>
      <c r="B86" s="135" t="s">
        <v>1902</v>
      </c>
      <c r="C86" s="18">
        <v>0</v>
      </c>
      <c r="D86" s="18">
        <v>0</v>
      </c>
      <c r="E86" s="18">
        <v>0</v>
      </c>
      <c r="F86" s="18">
        <f t="shared" si="9"/>
        <v>0</v>
      </c>
      <c r="H86" s="1">
        <v>0</v>
      </c>
      <c r="I86" s="1">
        <v>0</v>
      </c>
      <c r="J86" s="1">
        <v>0</v>
      </c>
      <c r="K86" s="18">
        <f t="shared" si="7"/>
        <v>0</v>
      </c>
      <c r="M86" s="1">
        <v>0</v>
      </c>
      <c r="N86" s="1">
        <v>0</v>
      </c>
      <c r="O86" s="1">
        <v>0</v>
      </c>
      <c r="P86" s="18">
        <f t="shared" si="8"/>
        <v>0</v>
      </c>
      <c r="AB86" s="1">
        <v>0</v>
      </c>
      <c r="AC86" s="1">
        <v>0</v>
      </c>
      <c r="AD86" s="1">
        <v>0</v>
      </c>
      <c r="AE86" s="18">
        <f t="shared" si="5"/>
        <v>0</v>
      </c>
      <c r="AG86" s="1">
        <v>0</v>
      </c>
      <c r="AH86" s="1">
        <v>0</v>
      </c>
      <c r="AI86" s="1">
        <v>0</v>
      </c>
      <c r="AJ86" s="18">
        <f t="shared" si="6"/>
        <v>0</v>
      </c>
      <c r="AL86" s="12">
        <f t="shared" si="3"/>
        <v>0</v>
      </c>
      <c r="AM86" s="12">
        <f t="shared" si="0"/>
        <v>0</v>
      </c>
      <c r="AN86" s="12">
        <f t="shared" si="1"/>
        <v>0</v>
      </c>
      <c r="AO86" s="12">
        <f t="shared" si="2"/>
        <v>0</v>
      </c>
    </row>
    <row r="87" spans="1:41">
      <c r="A87" s="142">
        <v>16</v>
      </c>
      <c r="B87" s="135" t="s">
        <v>1903</v>
      </c>
      <c r="C87" s="18">
        <v>0</v>
      </c>
      <c r="D87" s="18">
        <v>0</v>
      </c>
      <c r="E87" s="18">
        <v>0</v>
      </c>
      <c r="F87" s="18">
        <f t="shared" si="9"/>
        <v>0</v>
      </c>
      <c r="H87" s="1">
        <v>0</v>
      </c>
      <c r="I87" s="1">
        <v>0</v>
      </c>
      <c r="J87" s="1">
        <v>0</v>
      </c>
      <c r="K87" s="18">
        <f t="shared" si="7"/>
        <v>0</v>
      </c>
      <c r="M87" s="1">
        <v>0</v>
      </c>
      <c r="N87" s="1">
        <v>0</v>
      </c>
      <c r="O87" s="1">
        <v>0</v>
      </c>
      <c r="P87" s="18">
        <f t="shared" si="8"/>
        <v>0</v>
      </c>
      <c r="AB87" s="1">
        <v>0</v>
      </c>
      <c r="AC87" s="1">
        <v>0</v>
      </c>
      <c r="AD87" s="1">
        <v>0</v>
      </c>
      <c r="AE87" s="18">
        <f t="shared" si="5"/>
        <v>0</v>
      </c>
      <c r="AG87" s="1">
        <v>0</v>
      </c>
      <c r="AH87" s="1">
        <v>0</v>
      </c>
      <c r="AI87" s="1">
        <v>0</v>
      </c>
      <c r="AJ87" s="18">
        <f t="shared" si="6"/>
        <v>0</v>
      </c>
      <c r="AL87" s="12">
        <f t="shared" si="3"/>
        <v>0</v>
      </c>
      <c r="AM87" s="12">
        <f t="shared" si="0"/>
        <v>0</v>
      </c>
      <c r="AN87" s="12">
        <f t="shared" si="1"/>
        <v>0</v>
      </c>
      <c r="AO87" s="12">
        <f t="shared" si="2"/>
        <v>0</v>
      </c>
    </row>
    <row r="88" spans="1:41">
      <c r="A88" s="142">
        <v>17</v>
      </c>
      <c r="B88" s="135" t="s">
        <v>1904</v>
      </c>
      <c r="C88" s="18">
        <v>0</v>
      </c>
      <c r="D88" s="18">
        <v>0</v>
      </c>
      <c r="E88" s="18">
        <v>0</v>
      </c>
      <c r="F88" s="18">
        <f t="shared" si="9"/>
        <v>0</v>
      </c>
      <c r="H88" s="1">
        <v>0</v>
      </c>
      <c r="I88" s="1">
        <v>0</v>
      </c>
      <c r="J88" s="1">
        <v>0</v>
      </c>
      <c r="K88" s="18">
        <f t="shared" si="7"/>
        <v>0</v>
      </c>
      <c r="M88" s="1">
        <v>0</v>
      </c>
      <c r="N88" s="1">
        <v>0</v>
      </c>
      <c r="O88" s="1">
        <v>0</v>
      </c>
      <c r="P88" s="18">
        <f t="shared" si="8"/>
        <v>0</v>
      </c>
      <c r="AB88" s="1">
        <v>0</v>
      </c>
      <c r="AC88" s="1">
        <v>0</v>
      </c>
      <c r="AD88" s="1">
        <v>0</v>
      </c>
      <c r="AE88" s="18">
        <f t="shared" si="5"/>
        <v>0</v>
      </c>
      <c r="AG88" s="1">
        <v>0</v>
      </c>
      <c r="AH88" s="1">
        <v>0</v>
      </c>
      <c r="AI88" s="1">
        <v>0</v>
      </c>
      <c r="AJ88" s="18">
        <f t="shared" si="6"/>
        <v>0</v>
      </c>
      <c r="AL88" s="12">
        <f t="shared" si="3"/>
        <v>0</v>
      </c>
      <c r="AM88" s="12">
        <f t="shared" si="0"/>
        <v>0</v>
      </c>
      <c r="AN88" s="12">
        <f t="shared" si="1"/>
        <v>0</v>
      </c>
      <c r="AO88" s="12">
        <f t="shared" si="2"/>
        <v>0</v>
      </c>
    </row>
    <row r="89" spans="1:41">
      <c r="A89" s="142">
        <v>18</v>
      </c>
      <c r="B89" s="135" t="s">
        <v>1905</v>
      </c>
      <c r="C89" s="18">
        <v>0</v>
      </c>
      <c r="D89" s="18">
        <v>0</v>
      </c>
      <c r="E89" s="18">
        <v>0</v>
      </c>
      <c r="F89" s="18">
        <f t="shared" si="9"/>
        <v>0</v>
      </c>
      <c r="H89" s="1">
        <v>0</v>
      </c>
      <c r="I89" s="1">
        <v>0</v>
      </c>
      <c r="J89" s="1">
        <v>0</v>
      </c>
      <c r="K89" s="18">
        <f t="shared" si="7"/>
        <v>0</v>
      </c>
      <c r="M89" s="1">
        <v>0</v>
      </c>
      <c r="N89" s="1">
        <v>0</v>
      </c>
      <c r="O89" s="1">
        <v>0</v>
      </c>
      <c r="P89" s="18">
        <f t="shared" si="8"/>
        <v>0</v>
      </c>
      <c r="AB89" s="1">
        <v>0</v>
      </c>
      <c r="AC89" s="1">
        <v>0</v>
      </c>
      <c r="AD89" s="1">
        <v>0</v>
      </c>
      <c r="AE89" s="18">
        <f t="shared" si="5"/>
        <v>0</v>
      </c>
      <c r="AG89" s="1">
        <v>0</v>
      </c>
      <c r="AH89" s="1">
        <v>0</v>
      </c>
      <c r="AI89" s="1">
        <v>0</v>
      </c>
      <c r="AJ89" s="18">
        <f t="shared" si="6"/>
        <v>0</v>
      </c>
      <c r="AL89" s="12">
        <f t="shared" si="3"/>
        <v>0</v>
      </c>
      <c r="AM89" s="12">
        <f t="shared" si="0"/>
        <v>0</v>
      </c>
      <c r="AN89" s="12">
        <f t="shared" si="1"/>
        <v>0</v>
      </c>
      <c r="AO89" s="12">
        <f t="shared" si="2"/>
        <v>0</v>
      </c>
    </row>
    <row r="90" spans="1:41">
      <c r="A90" s="142">
        <v>19</v>
      </c>
      <c r="B90" s="135" t="s">
        <v>1906</v>
      </c>
      <c r="C90" s="18">
        <v>0</v>
      </c>
      <c r="D90" s="18">
        <v>0</v>
      </c>
      <c r="E90" s="18">
        <v>0</v>
      </c>
      <c r="F90" s="18">
        <f t="shared" si="9"/>
        <v>0</v>
      </c>
      <c r="H90" s="1">
        <v>0</v>
      </c>
      <c r="I90" s="1">
        <v>0</v>
      </c>
      <c r="J90" s="1">
        <v>0</v>
      </c>
      <c r="K90" s="18">
        <f t="shared" si="7"/>
        <v>0</v>
      </c>
      <c r="M90" s="1">
        <v>0</v>
      </c>
      <c r="N90" s="1">
        <v>0</v>
      </c>
      <c r="O90" s="1">
        <v>0</v>
      </c>
      <c r="P90" s="18">
        <f t="shared" si="8"/>
        <v>0</v>
      </c>
      <c r="AB90" s="1">
        <v>0</v>
      </c>
      <c r="AC90" s="1">
        <v>0</v>
      </c>
      <c r="AD90" s="1">
        <v>0</v>
      </c>
      <c r="AE90" s="18">
        <f t="shared" si="5"/>
        <v>0</v>
      </c>
      <c r="AG90" s="1">
        <v>0</v>
      </c>
      <c r="AH90" s="1">
        <v>0</v>
      </c>
      <c r="AI90" s="1">
        <v>0</v>
      </c>
      <c r="AJ90" s="18">
        <f t="shared" si="6"/>
        <v>0</v>
      </c>
      <c r="AL90" s="12">
        <f t="shared" si="3"/>
        <v>0</v>
      </c>
      <c r="AM90" s="12">
        <f t="shared" si="0"/>
        <v>0</v>
      </c>
      <c r="AN90" s="12">
        <f t="shared" si="1"/>
        <v>0</v>
      </c>
      <c r="AO90" s="12">
        <f t="shared" si="2"/>
        <v>0</v>
      </c>
    </row>
    <row r="91" spans="1:41">
      <c r="A91" s="142">
        <v>20</v>
      </c>
      <c r="B91" s="135" t="s">
        <v>1907</v>
      </c>
      <c r="C91" s="18">
        <v>0</v>
      </c>
      <c r="D91" s="18">
        <v>0</v>
      </c>
      <c r="E91" s="18">
        <v>0</v>
      </c>
      <c r="F91" s="18">
        <f t="shared" si="9"/>
        <v>0</v>
      </c>
      <c r="H91" s="1">
        <v>0</v>
      </c>
      <c r="I91" s="1">
        <v>0</v>
      </c>
      <c r="J91" s="1">
        <v>0</v>
      </c>
      <c r="K91" s="18">
        <f t="shared" si="7"/>
        <v>0</v>
      </c>
      <c r="M91" s="1">
        <v>0</v>
      </c>
      <c r="N91" s="1">
        <v>0</v>
      </c>
      <c r="O91" s="1">
        <v>0</v>
      </c>
      <c r="P91" s="18">
        <f t="shared" si="8"/>
        <v>0</v>
      </c>
      <c r="AB91" s="1">
        <v>0</v>
      </c>
      <c r="AC91" s="1">
        <v>0</v>
      </c>
      <c r="AD91" s="1">
        <v>0</v>
      </c>
      <c r="AE91" s="18">
        <f t="shared" si="5"/>
        <v>0</v>
      </c>
      <c r="AG91" s="1">
        <v>0</v>
      </c>
      <c r="AH91" s="1">
        <v>0</v>
      </c>
      <c r="AI91" s="1">
        <v>0</v>
      </c>
      <c r="AJ91" s="18">
        <f t="shared" si="6"/>
        <v>0</v>
      </c>
      <c r="AL91" s="12">
        <f t="shared" si="3"/>
        <v>0</v>
      </c>
      <c r="AM91" s="12">
        <f t="shared" si="0"/>
        <v>0</v>
      </c>
      <c r="AN91" s="12">
        <f t="shared" si="1"/>
        <v>0</v>
      </c>
      <c r="AO91" s="12">
        <f t="shared" si="2"/>
        <v>0</v>
      </c>
    </row>
    <row r="92" spans="1:41">
      <c r="A92" s="142">
        <v>21</v>
      </c>
      <c r="B92" s="135" t="s">
        <v>1908</v>
      </c>
      <c r="C92" s="18">
        <v>0</v>
      </c>
      <c r="D92" s="18">
        <v>0</v>
      </c>
      <c r="E92" s="18">
        <v>0</v>
      </c>
      <c r="F92" s="18">
        <f t="shared" si="9"/>
        <v>0</v>
      </c>
      <c r="H92" s="1">
        <v>0</v>
      </c>
      <c r="I92" s="1">
        <v>0</v>
      </c>
      <c r="J92" s="1">
        <v>0</v>
      </c>
      <c r="K92" s="18">
        <f t="shared" si="7"/>
        <v>0</v>
      </c>
      <c r="M92" s="1">
        <v>0</v>
      </c>
      <c r="N92" s="1">
        <v>0</v>
      </c>
      <c r="O92" s="1">
        <v>0</v>
      </c>
      <c r="P92" s="18">
        <f t="shared" si="8"/>
        <v>0</v>
      </c>
      <c r="AB92" s="1">
        <v>0</v>
      </c>
      <c r="AC92" s="1">
        <v>0</v>
      </c>
      <c r="AD92" s="1">
        <v>0</v>
      </c>
      <c r="AE92" s="18">
        <f t="shared" si="5"/>
        <v>0</v>
      </c>
      <c r="AG92" s="1">
        <v>0</v>
      </c>
      <c r="AH92" s="1">
        <v>0</v>
      </c>
      <c r="AI92" s="1">
        <v>0</v>
      </c>
      <c r="AJ92" s="18">
        <f t="shared" si="6"/>
        <v>0</v>
      </c>
      <c r="AL92" s="12">
        <f t="shared" si="3"/>
        <v>0</v>
      </c>
      <c r="AM92" s="12">
        <f t="shared" si="0"/>
        <v>0</v>
      </c>
      <c r="AN92" s="12">
        <f t="shared" si="1"/>
        <v>0</v>
      </c>
      <c r="AO92" s="12">
        <f t="shared" si="2"/>
        <v>0</v>
      </c>
    </row>
    <row r="93" spans="1:41">
      <c r="A93" s="142">
        <v>22</v>
      </c>
      <c r="B93" s="135" t="s">
        <v>1909</v>
      </c>
      <c r="C93" s="18">
        <v>0</v>
      </c>
      <c r="D93" s="18">
        <v>0</v>
      </c>
      <c r="E93" s="18">
        <v>0</v>
      </c>
      <c r="F93" s="18">
        <f t="shared" si="9"/>
        <v>0</v>
      </c>
      <c r="H93" s="1">
        <v>0</v>
      </c>
      <c r="I93" s="1">
        <v>0</v>
      </c>
      <c r="J93" s="1">
        <v>0</v>
      </c>
      <c r="K93" s="18">
        <f t="shared" si="7"/>
        <v>0</v>
      </c>
      <c r="M93" s="1">
        <v>0</v>
      </c>
      <c r="N93" s="1">
        <v>0</v>
      </c>
      <c r="O93" s="1">
        <v>0</v>
      </c>
      <c r="P93" s="18">
        <f t="shared" si="8"/>
        <v>0</v>
      </c>
      <c r="AB93" s="1">
        <v>0</v>
      </c>
      <c r="AC93" s="1">
        <v>0</v>
      </c>
      <c r="AD93" s="1">
        <v>0</v>
      </c>
      <c r="AE93" s="18">
        <f t="shared" si="5"/>
        <v>0</v>
      </c>
      <c r="AG93" s="1">
        <v>0</v>
      </c>
      <c r="AH93" s="1">
        <v>0</v>
      </c>
      <c r="AI93" s="1">
        <v>0</v>
      </c>
      <c r="AJ93" s="18">
        <f t="shared" si="6"/>
        <v>0</v>
      </c>
      <c r="AL93" s="12">
        <f t="shared" si="3"/>
        <v>0</v>
      </c>
      <c r="AM93" s="12">
        <f t="shared" si="0"/>
        <v>0</v>
      </c>
      <c r="AN93" s="12">
        <f t="shared" si="1"/>
        <v>0</v>
      </c>
      <c r="AO93" s="12">
        <f t="shared" si="2"/>
        <v>0</v>
      </c>
    </row>
    <row r="94" spans="1:41">
      <c r="A94" s="142">
        <v>23</v>
      </c>
      <c r="B94" s="135" t="s">
        <v>1910</v>
      </c>
      <c r="C94" s="18">
        <v>0</v>
      </c>
      <c r="D94" s="18">
        <v>0</v>
      </c>
      <c r="E94" s="18">
        <v>0</v>
      </c>
      <c r="F94" s="18">
        <f t="shared" si="9"/>
        <v>0</v>
      </c>
      <c r="H94" s="1">
        <v>0</v>
      </c>
      <c r="I94" s="1">
        <v>0</v>
      </c>
      <c r="J94" s="1">
        <v>0</v>
      </c>
      <c r="K94" s="18">
        <f t="shared" si="7"/>
        <v>0</v>
      </c>
      <c r="M94" s="1">
        <v>0</v>
      </c>
      <c r="N94" s="1">
        <v>0</v>
      </c>
      <c r="O94" s="1">
        <v>0</v>
      </c>
      <c r="P94" s="18">
        <f t="shared" si="8"/>
        <v>0</v>
      </c>
      <c r="AB94" s="1">
        <v>0</v>
      </c>
      <c r="AC94" s="1">
        <v>0</v>
      </c>
      <c r="AD94" s="1">
        <v>0</v>
      </c>
      <c r="AE94" s="18">
        <f t="shared" si="5"/>
        <v>0</v>
      </c>
      <c r="AG94" s="1">
        <v>0</v>
      </c>
      <c r="AH94" s="1">
        <v>0</v>
      </c>
      <c r="AI94" s="1">
        <v>0</v>
      </c>
      <c r="AJ94" s="18">
        <f t="shared" si="6"/>
        <v>0</v>
      </c>
      <c r="AL94" s="12">
        <f t="shared" si="3"/>
        <v>0</v>
      </c>
      <c r="AM94" s="12">
        <f t="shared" si="0"/>
        <v>0</v>
      </c>
      <c r="AN94" s="12">
        <f t="shared" si="1"/>
        <v>0</v>
      </c>
      <c r="AO94" s="12">
        <f t="shared" si="2"/>
        <v>0</v>
      </c>
    </row>
    <row r="95" spans="1:41">
      <c r="A95" s="142">
        <v>24</v>
      </c>
      <c r="B95" s="135" t="s">
        <v>1911</v>
      </c>
      <c r="C95" s="18">
        <v>0</v>
      </c>
      <c r="D95" s="18">
        <v>0</v>
      </c>
      <c r="E95" s="18">
        <v>0</v>
      </c>
      <c r="F95" s="18">
        <f t="shared" si="9"/>
        <v>0</v>
      </c>
      <c r="H95" s="1">
        <v>0</v>
      </c>
      <c r="I95" s="1">
        <v>0</v>
      </c>
      <c r="J95" s="1">
        <v>0</v>
      </c>
      <c r="K95" s="18">
        <f t="shared" si="7"/>
        <v>0</v>
      </c>
      <c r="M95" s="1">
        <v>0</v>
      </c>
      <c r="N95" s="1">
        <v>0</v>
      </c>
      <c r="O95" s="1">
        <v>0</v>
      </c>
      <c r="P95" s="18">
        <f t="shared" si="8"/>
        <v>0</v>
      </c>
      <c r="AB95" s="1">
        <v>0</v>
      </c>
      <c r="AC95" s="1">
        <v>0</v>
      </c>
      <c r="AD95" s="1">
        <v>0</v>
      </c>
      <c r="AE95" s="18">
        <f t="shared" si="5"/>
        <v>0</v>
      </c>
      <c r="AG95" s="1">
        <v>0</v>
      </c>
      <c r="AH95" s="1">
        <v>0</v>
      </c>
      <c r="AI95" s="1">
        <v>0</v>
      </c>
      <c r="AJ95" s="18">
        <f t="shared" si="6"/>
        <v>0</v>
      </c>
      <c r="AL95" s="12">
        <f t="shared" si="3"/>
        <v>0</v>
      </c>
      <c r="AM95" s="12">
        <f t="shared" si="0"/>
        <v>0</v>
      </c>
      <c r="AN95" s="12">
        <f t="shared" si="1"/>
        <v>0</v>
      </c>
      <c r="AO95" s="12">
        <f t="shared" si="2"/>
        <v>0</v>
      </c>
    </row>
    <row r="96" spans="1:41">
      <c r="A96" s="142">
        <v>25</v>
      </c>
      <c r="B96" s="135" t="s">
        <v>1912</v>
      </c>
      <c r="C96" s="18">
        <v>0</v>
      </c>
      <c r="D96" s="18">
        <v>0</v>
      </c>
      <c r="E96" s="18">
        <v>0</v>
      </c>
      <c r="F96" s="18">
        <f t="shared" si="9"/>
        <v>0</v>
      </c>
      <c r="H96" s="1">
        <v>0</v>
      </c>
      <c r="I96" s="1">
        <v>0</v>
      </c>
      <c r="J96" s="1">
        <v>0</v>
      </c>
      <c r="K96" s="18">
        <f t="shared" si="7"/>
        <v>0</v>
      </c>
      <c r="M96" s="1">
        <v>0</v>
      </c>
      <c r="N96" s="1">
        <v>0</v>
      </c>
      <c r="O96" s="1">
        <v>0</v>
      </c>
      <c r="P96" s="18">
        <f t="shared" si="8"/>
        <v>0</v>
      </c>
      <c r="AB96" s="1">
        <v>0</v>
      </c>
      <c r="AC96" s="1">
        <v>0</v>
      </c>
      <c r="AD96" s="1">
        <v>0</v>
      </c>
      <c r="AE96" s="18">
        <f t="shared" si="5"/>
        <v>0</v>
      </c>
      <c r="AG96" s="1">
        <v>0</v>
      </c>
      <c r="AH96" s="1">
        <v>0</v>
      </c>
      <c r="AI96" s="1">
        <v>0</v>
      </c>
      <c r="AJ96" s="18">
        <f t="shared" si="6"/>
        <v>0</v>
      </c>
      <c r="AL96" s="12">
        <f t="shared" si="3"/>
        <v>0</v>
      </c>
      <c r="AM96" s="12">
        <f t="shared" si="0"/>
        <v>0</v>
      </c>
      <c r="AN96" s="12">
        <f t="shared" si="1"/>
        <v>0</v>
      </c>
      <c r="AO96" s="12">
        <f t="shared" si="2"/>
        <v>0</v>
      </c>
    </row>
    <row r="97" spans="1:41">
      <c r="A97" s="142">
        <v>26</v>
      </c>
      <c r="B97" s="135" t="s">
        <v>1913</v>
      </c>
      <c r="C97" s="18">
        <v>0</v>
      </c>
      <c r="D97" s="18">
        <v>0</v>
      </c>
      <c r="E97" s="18">
        <v>0</v>
      </c>
      <c r="F97" s="18">
        <f t="shared" si="9"/>
        <v>0</v>
      </c>
      <c r="H97" s="1">
        <v>0</v>
      </c>
      <c r="I97" s="1">
        <v>0</v>
      </c>
      <c r="J97" s="1">
        <v>0</v>
      </c>
      <c r="K97" s="18">
        <f t="shared" si="7"/>
        <v>0</v>
      </c>
      <c r="M97" s="1">
        <v>0</v>
      </c>
      <c r="N97" s="1">
        <v>0</v>
      </c>
      <c r="O97" s="1">
        <v>0</v>
      </c>
      <c r="P97" s="18">
        <f t="shared" si="8"/>
        <v>0</v>
      </c>
      <c r="AB97" s="1">
        <v>0</v>
      </c>
      <c r="AC97" s="1">
        <v>354000</v>
      </c>
      <c r="AD97" s="1">
        <v>0</v>
      </c>
      <c r="AE97" s="1">
        <f t="shared" si="5"/>
        <v>354000</v>
      </c>
      <c r="AG97" s="1">
        <v>0</v>
      </c>
      <c r="AH97" s="1">
        <v>0</v>
      </c>
      <c r="AI97" s="1">
        <v>0</v>
      </c>
      <c r="AJ97" s="18">
        <f t="shared" si="6"/>
        <v>0</v>
      </c>
      <c r="AL97" s="12">
        <f t="shared" si="3"/>
        <v>0</v>
      </c>
      <c r="AM97" s="12">
        <f t="shared" si="0"/>
        <v>354000</v>
      </c>
      <c r="AN97" s="12">
        <f t="shared" si="1"/>
        <v>0</v>
      </c>
      <c r="AO97" s="12">
        <f t="shared" si="2"/>
        <v>354000</v>
      </c>
    </row>
    <row r="98" spans="1:41">
      <c r="A98" s="142">
        <v>27</v>
      </c>
      <c r="B98" s="135" t="s">
        <v>1914</v>
      </c>
      <c r="C98" s="18">
        <v>0</v>
      </c>
      <c r="D98" s="18">
        <v>0</v>
      </c>
      <c r="E98" s="18">
        <v>0</v>
      </c>
      <c r="F98" s="18">
        <f t="shared" si="9"/>
        <v>0</v>
      </c>
      <c r="H98" s="1">
        <v>0</v>
      </c>
      <c r="I98" s="1">
        <v>0</v>
      </c>
      <c r="J98" s="1">
        <v>0</v>
      </c>
      <c r="K98" s="18">
        <f t="shared" si="7"/>
        <v>0</v>
      </c>
      <c r="M98" s="1">
        <v>0</v>
      </c>
      <c r="N98" s="1">
        <v>0</v>
      </c>
      <c r="O98" s="1">
        <v>0</v>
      </c>
      <c r="P98" s="18">
        <f t="shared" si="8"/>
        <v>0</v>
      </c>
      <c r="AB98" s="1">
        <v>0</v>
      </c>
      <c r="AC98" s="1">
        <v>0</v>
      </c>
      <c r="AD98" s="1">
        <v>0</v>
      </c>
      <c r="AE98" s="18">
        <f t="shared" si="5"/>
        <v>0</v>
      </c>
      <c r="AG98" s="1">
        <v>0</v>
      </c>
      <c r="AH98" s="1">
        <v>0</v>
      </c>
      <c r="AI98" s="1">
        <v>0</v>
      </c>
      <c r="AJ98" s="18">
        <f t="shared" si="6"/>
        <v>0</v>
      </c>
      <c r="AL98" s="12">
        <f t="shared" si="3"/>
        <v>0</v>
      </c>
      <c r="AM98" s="12">
        <f t="shared" si="0"/>
        <v>0</v>
      </c>
      <c r="AN98" s="12">
        <f t="shared" si="1"/>
        <v>0</v>
      </c>
      <c r="AO98" s="12">
        <f t="shared" si="2"/>
        <v>0</v>
      </c>
    </row>
    <row r="99" spans="1:41">
      <c r="A99" s="142">
        <v>28</v>
      </c>
      <c r="B99" s="135" t="s">
        <v>1915</v>
      </c>
      <c r="C99" s="18">
        <v>0</v>
      </c>
      <c r="D99" s="18">
        <v>0</v>
      </c>
      <c r="E99" s="18">
        <v>0</v>
      </c>
      <c r="F99" s="18">
        <f t="shared" si="9"/>
        <v>0</v>
      </c>
      <c r="H99" s="1">
        <v>0</v>
      </c>
      <c r="I99" s="1">
        <v>0</v>
      </c>
      <c r="J99" s="1">
        <v>0</v>
      </c>
      <c r="K99" s="18">
        <f t="shared" si="7"/>
        <v>0</v>
      </c>
      <c r="M99" s="1">
        <v>0</v>
      </c>
      <c r="N99" s="1">
        <v>0</v>
      </c>
      <c r="O99" s="1">
        <v>0</v>
      </c>
      <c r="P99" s="18">
        <f t="shared" si="8"/>
        <v>0</v>
      </c>
      <c r="AB99" s="1">
        <v>0</v>
      </c>
      <c r="AC99" s="1">
        <v>0</v>
      </c>
      <c r="AD99" s="1">
        <v>0</v>
      </c>
      <c r="AE99" s="18">
        <f t="shared" si="5"/>
        <v>0</v>
      </c>
      <c r="AG99" s="1">
        <v>0</v>
      </c>
      <c r="AH99" s="1">
        <v>0</v>
      </c>
      <c r="AI99" s="1">
        <v>0</v>
      </c>
      <c r="AJ99" s="18">
        <f t="shared" si="6"/>
        <v>0</v>
      </c>
      <c r="AL99" s="12">
        <f t="shared" si="3"/>
        <v>0</v>
      </c>
      <c r="AM99" s="12">
        <f t="shared" si="0"/>
        <v>0</v>
      </c>
      <c r="AN99" s="12">
        <f t="shared" si="1"/>
        <v>0</v>
      </c>
      <c r="AO99" s="12">
        <f t="shared" si="2"/>
        <v>0</v>
      </c>
    </row>
    <row r="100" spans="1:41">
      <c r="A100" s="142">
        <v>29</v>
      </c>
      <c r="B100" s="135" t="s">
        <v>1916</v>
      </c>
      <c r="C100" s="18">
        <v>0</v>
      </c>
      <c r="D100" s="18">
        <v>0</v>
      </c>
      <c r="E100" s="18">
        <v>0</v>
      </c>
      <c r="F100" s="18">
        <f t="shared" si="9"/>
        <v>0</v>
      </c>
      <c r="H100" s="1">
        <v>0</v>
      </c>
      <c r="I100" s="1">
        <v>0</v>
      </c>
      <c r="J100" s="1">
        <v>0</v>
      </c>
      <c r="K100" s="18">
        <f t="shared" si="7"/>
        <v>0</v>
      </c>
      <c r="M100" s="1">
        <v>0</v>
      </c>
      <c r="N100" s="1">
        <v>0</v>
      </c>
      <c r="O100" s="1">
        <v>0</v>
      </c>
      <c r="P100" s="18">
        <f t="shared" si="8"/>
        <v>0</v>
      </c>
      <c r="AB100" s="1">
        <v>0</v>
      </c>
      <c r="AC100" s="1">
        <v>0</v>
      </c>
      <c r="AD100" s="1">
        <v>0</v>
      </c>
      <c r="AE100" s="18">
        <f t="shared" si="5"/>
        <v>0</v>
      </c>
      <c r="AG100" s="1">
        <v>0</v>
      </c>
      <c r="AH100" s="1">
        <v>0</v>
      </c>
      <c r="AI100" s="1">
        <v>0</v>
      </c>
      <c r="AJ100" s="18">
        <f t="shared" si="6"/>
        <v>0</v>
      </c>
      <c r="AL100" s="12">
        <f t="shared" si="3"/>
        <v>0</v>
      </c>
      <c r="AM100" s="12">
        <f t="shared" si="0"/>
        <v>0</v>
      </c>
      <c r="AN100" s="12">
        <f t="shared" si="1"/>
        <v>0</v>
      </c>
      <c r="AO100" s="12">
        <f t="shared" si="2"/>
        <v>0</v>
      </c>
    </row>
    <row r="101" spans="1:41">
      <c r="A101" s="142">
        <v>31</v>
      </c>
      <c r="B101" s="135" t="s">
        <v>1917</v>
      </c>
      <c r="C101" s="18">
        <v>0</v>
      </c>
      <c r="D101" s="18">
        <v>0</v>
      </c>
      <c r="E101" s="18">
        <v>0</v>
      </c>
      <c r="F101" s="18">
        <f t="shared" si="9"/>
        <v>0</v>
      </c>
      <c r="H101" s="1">
        <v>0</v>
      </c>
      <c r="I101" s="1">
        <v>0</v>
      </c>
      <c r="J101" s="1">
        <v>0</v>
      </c>
      <c r="K101" s="18">
        <f t="shared" si="7"/>
        <v>0</v>
      </c>
      <c r="M101" s="1">
        <v>0</v>
      </c>
      <c r="N101" s="1">
        <v>0</v>
      </c>
      <c r="O101" s="1">
        <v>0</v>
      </c>
      <c r="P101" s="18">
        <f t="shared" si="8"/>
        <v>0</v>
      </c>
      <c r="AB101" s="1">
        <v>0</v>
      </c>
      <c r="AC101" s="1">
        <v>0</v>
      </c>
      <c r="AD101" s="1">
        <v>0</v>
      </c>
      <c r="AE101" s="18">
        <f t="shared" si="5"/>
        <v>0</v>
      </c>
      <c r="AG101" s="1">
        <v>0</v>
      </c>
      <c r="AH101" s="1">
        <v>0</v>
      </c>
      <c r="AI101" s="1">
        <v>0</v>
      </c>
      <c r="AJ101" s="18">
        <f t="shared" si="6"/>
        <v>0</v>
      </c>
      <c r="AL101" s="12">
        <f t="shared" si="3"/>
        <v>0</v>
      </c>
      <c r="AM101" s="12">
        <f t="shared" ref="AM101:AM102" si="10">D101+I101+N101+AC101+AH101</f>
        <v>0</v>
      </c>
      <c r="AN101" s="12">
        <f t="shared" ref="AN101:AN102" si="11">E101+J101+O101+AD101+AI101</f>
        <v>0</v>
      </c>
      <c r="AO101" s="12">
        <f t="shared" ref="AO101:AO102" si="12">F101+K101+P101+AE101+AJ101</f>
        <v>0</v>
      </c>
    </row>
    <row r="102" spans="1:41">
      <c r="A102" s="142">
        <v>31</v>
      </c>
      <c r="B102" s="135" t="s">
        <v>1918</v>
      </c>
      <c r="C102" s="18">
        <v>0</v>
      </c>
      <c r="D102" s="18">
        <v>0</v>
      </c>
      <c r="E102" s="18">
        <v>0</v>
      </c>
      <c r="F102" s="18">
        <f t="shared" si="9"/>
        <v>0</v>
      </c>
      <c r="H102" s="1">
        <v>0</v>
      </c>
      <c r="I102" s="1">
        <v>0</v>
      </c>
      <c r="J102" s="1">
        <v>0</v>
      </c>
      <c r="K102" s="18">
        <f t="shared" si="7"/>
        <v>0</v>
      </c>
      <c r="M102" s="1">
        <v>0</v>
      </c>
      <c r="N102" s="1">
        <v>0</v>
      </c>
      <c r="O102" s="1">
        <v>0</v>
      </c>
      <c r="P102" s="18">
        <f t="shared" si="8"/>
        <v>0</v>
      </c>
      <c r="AB102" s="1">
        <v>0</v>
      </c>
      <c r="AC102" s="1">
        <v>0</v>
      </c>
      <c r="AD102" s="1">
        <v>0</v>
      </c>
      <c r="AE102" s="18">
        <f t="shared" si="5"/>
        <v>0</v>
      </c>
      <c r="AG102" s="1">
        <v>0</v>
      </c>
      <c r="AH102" s="1">
        <v>0</v>
      </c>
      <c r="AI102" s="1">
        <v>0</v>
      </c>
      <c r="AJ102" s="18">
        <f t="shared" si="6"/>
        <v>0</v>
      </c>
      <c r="AL102" s="12">
        <f t="shared" ref="AL102" si="13">C102+H102+M102+AB102+AG102</f>
        <v>0</v>
      </c>
      <c r="AM102" s="12">
        <f t="shared" si="10"/>
        <v>0</v>
      </c>
      <c r="AN102" s="12">
        <f t="shared" si="11"/>
        <v>0</v>
      </c>
      <c r="AO102" s="12">
        <f t="shared" si="12"/>
        <v>0</v>
      </c>
    </row>
    <row r="103" spans="1:41" s="155" customFormat="1">
      <c r="A103" s="143">
        <v>32</v>
      </c>
      <c r="B103" s="137" t="s">
        <v>52</v>
      </c>
      <c r="C103" s="137">
        <f>SUM(C72:C102)</f>
        <v>0</v>
      </c>
      <c r="D103" s="137">
        <f>SUM(D72:D102)</f>
        <v>0</v>
      </c>
      <c r="E103" s="137">
        <f>SUM(E72:E102)</f>
        <v>0</v>
      </c>
      <c r="F103" s="137">
        <f>SUM(F72:F102)</f>
        <v>0</v>
      </c>
      <c r="H103" s="137">
        <f>SUM(H72:H102)</f>
        <v>0</v>
      </c>
      <c r="I103" s="137">
        <f>SUM(I72:I102)</f>
        <v>0</v>
      </c>
      <c r="J103" s="137">
        <f>SUM(J72:J102)</f>
        <v>0</v>
      </c>
      <c r="K103" s="137">
        <f>SUM(K72:K102)</f>
        <v>0</v>
      </c>
      <c r="M103" s="137">
        <f>SUM(M72:M102)</f>
        <v>0</v>
      </c>
      <c r="N103" s="137">
        <f>SUM(N72:N102)</f>
        <v>0</v>
      </c>
      <c r="O103" s="137">
        <f>SUM(O72:O102)</f>
        <v>0</v>
      </c>
      <c r="P103" s="137">
        <f>SUM(P72:P102)</f>
        <v>0</v>
      </c>
      <c r="R103" s="137">
        <f>SUM(R72:R102)</f>
        <v>0</v>
      </c>
      <c r="S103" s="137">
        <f>SUM(S72:S102)</f>
        <v>0</v>
      </c>
      <c r="T103" s="137">
        <f>SUM(T72:T102)</f>
        <v>0</v>
      </c>
      <c r="U103" s="137">
        <f>SUM(U72:U102)</f>
        <v>0</v>
      </c>
      <c r="W103" s="137">
        <f>SUM(W72:W102)</f>
        <v>0</v>
      </c>
      <c r="X103" s="137">
        <f>SUM(X72:X102)</f>
        <v>0</v>
      </c>
      <c r="Y103" s="137">
        <f>SUM(Y72:Y102)</f>
        <v>0</v>
      </c>
      <c r="Z103" s="137">
        <f>SUM(Z72:Z102)</f>
        <v>0</v>
      </c>
      <c r="AB103" s="137">
        <f>SUM(AB72:AB102)</f>
        <v>0</v>
      </c>
      <c r="AC103" s="137">
        <f>SUM(AC72:AC102)</f>
        <v>354000</v>
      </c>
      <c r="AD103" s="137">
        <f>SUM(AD72:AD102)</f>
        <v>0</v>
      </c>
      <c r="AE103" s="137">
        <f>SUM(AE72:AE102)</f>
        <v>354000</v>
      </c>
      <c r="AG103" s="137">
        <f>SUM(AG72:AG102)</f>
        <v>0</v>
      </c>
      <c r="AH103" s="137">
        <f>SUM(AH72:AH102)</f>
        <v>0</v>
      </c>
      <c r="AI103" s="137">
        <f>SUM(AI72:AI102)</f>
        <v>0</v>
      </c>
      <c r="AJ103" s="137">
        <f>SUM(AJ72:AJ102)</f>
        <v>0</v>
      </c>
      <c r="AL103" s="137">
        <f>SUM(AL72:AL102)</f>
        <v>0</v>
      </c>
      <c r="AM103" s="137">
        <f>SUM(AM72:AM102)</f>
        <v>354000</v>
      </c>
      <c r="AN103" s="137">
        <f>SUM(AN72:AN102)</f>
        <v>0</v>
      </c>
      <c r="AO103" s="137">
        <f>SUM(AO72:AO102)</f>
        <v>354000</v>
      </c>
    </row>
    <row r="104" spans="1:41" s="154" customFormat="1">
      <c r="A104" s="144">
        <v>33</v>
      </c>
      <c r="B104" s="145" t="s">
        <v>1919</v>
      </c>
      <c r="C104" s="138">
        <v>0</v>
      </c>
      <c r="D104" s="138">
        <f>D105-D103</f>
        <v>30240000</v>
      </c>
      <c r="E104" s="138">
        <f>E105-E103</f>
        <v>0</v>
      </c>
      <c r="F104" s="138">
        <f>F105-F103</f>
        <v>30240000</v>
      </c>
      <c r="H104" s="138">
        <v>0</v>
      </c>
      <c r="I104" s="138">
        <f>I105-I103</f>
        <v>1962500</v>
      </c>
      <c r="J104" s="138">
        <f>J105-J103</f>
        <v>0</v>
      </c>
      <c r="K104" s="138">
        <f>K105-K103</f>
        <v>1962500</v>
      </c>
      <c r="M104" s="138">
        <v>0</v>
      </c>
      <c r="N104" s="138">
        <f>N105-N103</f>
        <v>23100000</v>
      </c>
      <c r="O104" s="138">
        <f>O105-O103</f>
        <v>0</v>
      </c>
      <c r="P104" s="138">
        <f>P105-P103</f>
        <v>23100000</v>
      </c>
      <c r="R104" s="138">
        <v>0</v>
      </c>
      <c r="S104" s="138">
        <f>S105-S103</f>
        <v>0</v>
      </c>
      <c r="T104" s="138">
        <f>T105-T103</f>
        <v>0</v>
      </c>
      <c r="U104" s="138">
        <f>U105-U103</f>
        <v>0</v>
      </c>
      <c r="W104" s="138">
        <v>0</v>
      </c>
      <c r="X104" s="138">
        <f>X105-X103</f>
        <v>0</v>
      </c>
      <c r="Y104" s="138">
        <f>Y105-Y103</f>
        <v>0</v>
      </c>
      <c r="Z104" s="138">
        <f>Z105-Z103</f>
        <v>0</v>
      </c>
      <c r="AB104" s="138">
        <v>0</v>
      </c>
      <c r="AC104" s="138">
        <f>AC105-AC103</f>
        <v>0</v>
      </c>
      <c r="AD104" s="138">
        <f>AD105-AD103</f>
        <v>0</v>
      </c>
      <c r="AE104" s="138">
        <f>AE105-AE103</f>
        <v>0</v>
      </c>
      <c r="AG104" s="138">
        <v>0</v>
      </c>
      <c r="AH104" s="138">
        <f>AH105-AH103</f>
        <v>50000</v>
      </c>
      <c r="AI104" s="138">
        <f>AI105-AI103</f>
        <v>0</v>
      </c>
      <c r="AJ104" s="138">
        <f>AJ105-AJ103</f>
        <v>50000</v>
      </c>
      <c r="AL104" s="138">
        <v>0</v>
      </c>
      <c r="AM104" s="138">
        <f>AM105-AM103</f>
        <v>55352500</v>
      </c>
      <c r="AN104" s="138">
        <f>AN105-AN103</f>
        <v>0</v>
      </c>
      <c r="AO104" s="138">
        <f>AO105-AO103</f>
        <v>55352500</v>
      </c>
    </row>
    <row r="105" spans="1:41" s="156" customFormat="1">
      <c r="A105" s="146">
        <v>34</v>
      </c>
      <c r="B105" s="147" t="s">
        <v>54</v>
      </c>
      <c r="C105" s="157">
        <f>C37</f>
        <v>21</v>
      </c>
      <c r="D105" s="157">
        <f>D37</f>
        <v>30240000</v>
      </c>
      <c r="E105" s="157">
        <f>E37</f>
        <v>0</v>
      </c>
      <c r="F105" s="157">
        <f>F37</f>
        <v>30240000</v>
      </c>
      <c r="H105" s="157">
        <f>H37</f>
        <v>7850</v>
      </c>
      <c r="I105" s="157">
        <f>I37</f>
        <v>1962500</v>
      </c>
      <c r="J105" s="157">
        <f>J37</f>
        <v>0</v>
      </c>
      <c r="K105" s="157">
        <f>K37</f>
        <v>1962500</v>
      </c>
      <c r="M105" s="157">
        <f>M37</f>
        <v>17</v>
      </c>
      <c r="N105" s="157">
        <f>N37</f>
        <v>23100000</v>
      </c>
      <c r="O105" s="157">
        <f>O37</f>
        <v>0</v>
      </c>
      <c r="P105" s="157">
        <f>P37</f>
        <v>23100000</v>
      </c>
      <c r="R105" s="157">
        <f>R37</f>
        <v>0</v>
      </c>
      <c r="S105" s="157">
        <f>S37</f>
        <v>0</v>
      </c>
      <c r="T105" s="157">
        <f>T37</f>
        <v>0</v>
      </c>
      <c r="U105" s="157">
        <f>U37</f>
        <v>0</v>
      </c>
      <c r="W105" s="157">
        <f>W37</f>
        <v>0</v>
      </c>
      <c r="X105" s="157">
        <f>X37</f>
        <v>0</v>
      </c>
      <c r="Y105" s="157">
        <f>Y37</f>
        <v>0</v>
      </c>
      <c r="Z105" s="157">
        <f>Z37</f>
        <v>0</v>
      </c>
      <c r="AB105" s="157">
        <f>AB37</f>
        <v>0</v>
      </c>
      <c r="AC105" s="157">
        <f>AC37</f>
        <v>354000</v>
      </c>
      <c r="AD105" s="157">
        <f>AD37</f>
        <v>0</v>
      </c>
      <c r="AE105" s="157">
        <f>AE37</f>
        <v>354000</v>
      </c>
      <c r="AG105" s="157">
        <f>AG37</f>
        <v>0</v>
      </c>
      <c r="AH105" s="157">
        <f>AH37</f>
        <v>50000</v>
      </c>
      <c r="AI105" s="157">
        <f>AI37</f>
        <v>0</v>
      </c>
      <c r="AJ105" s="157">
        <f>AJ37</f>
        <v>50000</v>
      </c>
      <c r="AL105" s="157">
        <f>AL37</f>
        <v>7888</v>
      </c>
      <c r="AM105" s="157">
        <f>AM37</f>
        <v>55706500</v>
      </c>
      <c r="AN105" s="157">
        <f>AN37</f>
        <v>0</v>
      </c>
      <c r="AO105" s="157">
        <f>AO37</f>
        <v>55706500</v>
      </c>
    </row>
  </sheetData>
  <mergeCells count="33">
    <mergeCell ref="AH2:AK2"/>
    <mergeCell ref="AG1:AK1"/>
    <mergeCell ref="S3:V3"/>
    <mergeCell ref="X3:AA3"/>
    <mergeCell ref="AC3:AF3"/>
    <mergeCell ref="AB1:AF1"/>
    <mergeCell ref="AC2:AF2"/>
    <mergeCell ref="A1:G1"/>
    <mergeCell ref="H1:L1"/>
    <mergeCell ref="M1:Q1"/>
    <mergeCell ref="R1:V1"/>
    <mergeCell ref="W1:AA1"/>
    <mergeCell ref="I2:L2"/>
    <mergeCell ref="D2:G2"/>
    <mergeCell ref="N2:Q2"/>
    <mergeCell ref="S2:V2"/>
    <mergeCell ref="X2:AA2"/>
    <mergeCell ref="A71:B71"/>
    <mergeCell ref="AL1:AP4"/>
    <mergeCell ref="A3:B4"/>
    <mergeCell ref="A69:B69"/>
    <mergeCell ref="A70:B70"/>
    <mergeCell ref="AH4:AK4"/>
    <mergeCell ref="D4:G4"/>
    <mergeCell ref="I4:L4"/>
    <mergeCell ref="N4:Q4"/>
    <mergeCell ref="S4:V4"/>
    <mergeCell ref="X4:AA4"/>
    <mergeCell ref="AC4:AF4"/>
    <mergeCell ref="AH3:AK3"/>
    <mergeCell ref="D3:G3"/>
    <mergeCell ref="I3:L3"/>
    <mergeCell ref="N3:Q3"/>
  </mergeCells>
  <printOptions horizontalCentered="1" gridLines="1"/>
  <pageMargins left="1" right="0.15" top="0.28000000000000003" bottom="0" header="0.3" footer="0.16"/>
  <pageSetup paperSize="9" scale="65" orientation="portrait" horizontalDpi="4294967292" verticalDpi="0" r:id="rId1"/>
  <headerFooter>
    <oddFooter>&amp;RExecutive Director</oddFooter>
  </headerFooter>
</worksheet>
</file>

<file path=xl/worksheets/sheet9.xml><?xml version="1.0" encoding="utf-8"?>
<worksheet xmlns="http://schemas.openxmlformats.org/spreadsheetml/2006/main" xmlns:r="http://schemas.openxmlformats.org/officeDocument/2006/relationships">
  <dimension ref="A1:OM105"/>
  <sheetViews>
    <sheetView view="pageBreakPreview" zoomScale="60" zoomScaleNormal="90" workbookViewId="0">
      <pane xSplit="2" ySplit="71" topLeftCell="C72" activePane="bottomRight" state="frozen"/>
      <selection pane="topRight" activeCell="C1" sqref="C1"/>
      <selection pane="bottomLeft" activeCell="A72" sqref="A72"/>
      <selection pane="bottomRight" activeCell="OM100" sqref="OM100"/>
    </sheetView>
  </sheetViews>
  <sheetFormatPr defaultRowHeight="15.75"/>
  <cols>
    <col min="1" max="1" width="9.7109375" style="18" customWidth="1"/>
    <col min="2" max="2" width="29.42578125" style="18" customWidth="1"/>
    <col min="3" max="6" width="16.7109375" style="18" customWidth="1"/>
    <col min="7" max="401" width="16.7109375" style="1" customWidth="1"/>
    <col min="402" max="402" width="9.5703125" style="1" hidden="1" customWidth="1"/>
    <col min="403" max="403" width="18" style="1" customWidth="1"/>
    <col min="404" max="16384" width="9.140625" style="1"/>
  </cols>
  <sheetData>
    <row r="1" spans="1:402" ht="22.5" customHeight="1">
      <c r="A1" s="188" t="s">
        <v>66</v>
      </c>
      <c r="B1" s="188"/>
      <c r="C1" s="188"/>
      <c r="D1" s="188"/>
      <c r="E1" s="188"/>
      <c r="F1" s="188"/>
      <c r="G1" s="188"/>
      <c r="H1" s="188" t="s">
        <v>66</v>
      </c>
      <c r="I1" s="188"/>
      <c r="J1" s="188"/>
      <c r="K1" s="188"/>
      <c r="L1" s="188"/>
      <c r="M1" s="188" t="s">
        <v>66</v>
      </c>
      <c r="N1" s="188"/>
      <c r="O1" s="188"/>
      <c r="P1" s="188"/>
      <c r="Q1" s="188"/>
      <c r="R1" s="188" t="s">
        <v>66</v>
      </c>
      <c r="S1" s="188"/>
      <c r="T1" s="188"/>
      <c r="U1" s="188"/>
      <c r="V1" s="188"/>
      <c r="W1" s="188" t="s">
        <v>66</v>
      </c>
      <c r="X1" s="188"/>
      <c r="Y1" s="188"/>
      <c r="Z1" s="188"/>
      <c r="AA1" s="188"/>
      <c r="AB1" s="188" t="s">
        <v>66</v>
      </c>
      <c r="AC1" s="188"/>
      <c r="AD1" s="188"/>
      <c r="AE1" s="188"/>
      <c r="AF1" s="188"/>
      <c r="AG1" s="188" t="s">
        <v>66</v>
      </c>
      <c r="AH1" s="188"/>
      <c r="AI1" s="188"/>
      <c r="AJ1" s="188"/>
      <c r="AK1" s="188"/>
      <c r="AL1" s="188" t="s">
        <v>66</v>
      </c>
      <c r="AM1" s="188"/>
      <c r="AN1" s="188"/>
      <c r="AO1" s="188"/>
      <c r="AP1" s="188"/>
      <c r="AQ1" s="188" t="s">
        <v>66</v>
      </c>
      <c r="AR1" s="188"/>
      <c r="AS1" s="188"/>
      <c r="AT1" s="188"/>
      <c r="AU1" s="188"/>
      <c r="AV1" s="188" t="s">
        <v>66</v>
      </c>
      <c r="AW1" s="188"/>
      <c r="AX1" s="188"/>
      <c r="AY1" s="188"/>
      <c r="AZ1" s="188"/>
      <c r="BA1" s="188" t="s">
        <v>66</v>
      </c>
      <c r="BB1" s="188"/>
      <c r="BC1" s="188"/>
      <c r="BD1" s="188"/>
      <c r="BE1" s="188"/>
      <c r="BF1" s="188" t="s">
        <v>66</v>
      </c>
      <c r="BG1" s="188"/>
      <c r="BH1" s="188"/>
      <c r="BI1" s="188"/>
      <c r="BJ1" s="188"/>
      <c r="BK1" s="188" t="s">
        <v>66</v>
      </c>
      <c r="BL1" s="188"/>
      <c r="BM1" s="188"/>
      <c r="BN1" s="188"/>
      <c r="BO1" s="188"/>
      <c r="BP1" s="188" t="s">
        <v>66</v>
      </c>
      <c r="BQ1" s="188"/>
      <c r="BR1" s="188"/>
      <c r="BS1" s="188"/>
      <c r="BT1" s="188"/>
      <c r="BU1" s="188" t="s">
        <v>66</v>
      </c>
      <c r="BV1" s="188"/>
      <c r="BW1" s="188"/>
      <c r="BX1" s="188"/>
      <c r="BY1" s="188"/>
      <c r="BZ1" s="188" t="s">
        <v>66</v>
      </c>
      <c r="CA1" s="188"/>
      <c r="CB1" s="188"/>
      <c r="CC1" s="188"/>
      <c r="CD1" s="188"/>
      <c r="CE1" s="188" t="s">
        <v>66</v>
      </c>
      <c r="CF1" s="188"/>
      <c r="CG1" s="188"/>
      <c r="CH1" s="188"/>
      <c r="CI1" s="188"/>
      <c r="CJ1" s="188" t="s">
        <v>66</v>
      </c>
      <c r="CK1" s="188"/>
      <c r="CL1" s="188"/>
      <c r="CM1" s="188"/>
      <c r="CN1" s="188"/>
      <c r="CO1" s="188" t="s">
        <v>66</v>
      </c>
      <c r="CP1" s="188"/>
      <c r="CQ1" s="188"/>
      <c r="CR1" s="188"/>
      <c r="CS1" s="188"/>
      <c r="CT1" s="188" t="s">
        <v>66</v>
      </c>
      <c r="CU1" s="188"/>
      <c r="CV1" s="188"/>
      <c r="CW1" s="188"/>
      <c r="CX1" s="188"/>
      <c r="CY1" s="188" t="s">
        <v>66</v>
      </c>
      <c r="CZ1" s="188"/>
      <c r="DA1" s="188"/>
      <c r="DB1" s="188"/>
      <c r="DC1" s="188"/>
      <c r="DD1" s="188" t="s">
        <v>66</v>
      </c>
      <c r="DE1" s="188"/>
      <c r="DF1" s="188"/>
      <c r="DG1" s="188"/>
      <c r="DH1" s="188"/>
      <c r="DI1" s="188" t="s">
        <v>66</v>
      </c>
      <c r="DJ1" s="188"/>
      <c r="DK1" s="188"/>
      <c r="DL1" s="188"/>
      <c r="DM1" s="188"/>
      <c r="DN1" s="188" t="s">
        <v>66</v>
      </c>
      <c r="DO1" s="188"/>
      <c r="DP1" s="188"/>
      <c r="DQ1" s="188"/>
      <c r="DR1" s="188"/>
      <c r="DS1" s="188" t="s">
        <v>66</v>
      </c>
      <c r="DT1" s="188"/>
      <c r="DU1" s="188"/>
      <c r="DV1" s="188"/>
      <c r="DW1" s="188"/>
      <c r="DX1" s="188" t="s">
        <v>66</v>
      </c>
      <c r="DY1" s="188"/>
      <c r="DZ1" s="188"/>
      <c r="EA1" s="188"/>
      <c r="EB1" s="188"/>
      <c r="EC1" s="188" t="s">
        <v>66</v>
      </c>
      <c r="ED1" s="188"/>
      <c r="EE1" s="188"/>
      <c r="EF1" s="188"/>
      <c r="EG1" s="188"/>
      <c r="EH1" s="188" t="s">
        <v>66</v>
      </c>
      <c r="EI1" s="188"/>
      <c r="EJ1" s="188"/>
      <c r="EK1" s="188"/>
      <c r="EL1" s="188"/>
      <c r="EM1" s="188" t="s">
        <v>66</v>
      </c>
      <c r="EN1" s="188"/>
      <c r="EO1" s="188"/>
      <c r="EP1" s="188"/>
      <c r="EQ1" s="188"/>
      <c r="ER1" s="188" t="s">
        <v>66</v>
      </c>
      <c r="ES1" s="188"/>
      <c r="ET1" s="188"/>
      <c r="EU1" s="188"/>
      <c r="EV1" s="188"/>
      <c r="EW1" s="188" t="s">
        <v>66</v>
      </c>
      <c r="EX1" s="188"/>
      <c r="EY1" s="188"/>
      <c r="EZ1" s="188"/>
      <c r="FA1" s="188"/>
      <c r="FB1" s="188" t="s">
        <v>66</v>
      </c>
      <c r="FC1" s="188"/>
      <c r="FD1" s="188"/>
      <c r="FE1" s="188"/>
      <c r="FF1" s="188"/>
      <c r="FG1" s="188" t="s">
        <v>66</v>
      </c>
      <c r="FH1" s="188"/>
      <c r="FI1" s="188"/>
      <c r="FJ1" s="188"/>
      <c r="FK1" s="188"/>
      <c r="FL1" s="188" t="s">
        <v>66</v>
      </c>
      <c r="FM1" s="188"/>
      <c r="FN1" s="188"/>
      <c r="FO1" s="188"/>
      <c r="FP1" s="188"/>
      <c r="FQ1" s="188" t="s">
        <v>66</v>
      </c>
      <c r="FR1" s="188"/>
      <c r="FS1" s="188"/>
      <c r="FT1" s="188"/>
      <c r="FU1" s="188"/>
      <c r="FV1" s="188" t="s">
        <v>66</v>
      </c>
      <c r="FW1" s="188"/>
      <c r="FX1" s="188"/>
      <c r="FY1" s="188"/>
      <c r="FZ1" s="188"/>
      <c r="GA1" s="188" t="s">
        <v>66</v>
      </c>
      <c r="GB1" s="188"/>
      <c r="GC1" s="188"/>
      <c r="GD1" s="188"/>
      <c r="GE1" s="188"/>
      <c r="GF1" s="188" t="s">
        <v>66</v>
      </c>
      <c r="GG1" s="188"/>
      <c r="GH1" s="188"/>
      <c r="GI1" s="188"/>
      <c r="GJ1" s="188"/>
      <c r="GK1" s="188" t="s">
        <v>66</v>
      </c>
      <c r="GL1" s="188"/>
      <c r="GM1" s="188"/>
      <c r="GN1" s="188"/>
      <c r="GO1" s="188"/>
      <c r="GP1" s="188" t="s">
        <v>66</v>
      </c>
      <c r="GQ1" s="188"/>
      <c r="GR1" s="188"/>
      <c r="GS1" s="188"/>
      <c r="GT1" s="188"/>
      <c r="GU1" s="188" t="s">
        <v>66</v>
      </c>
      <c r="GV1" s="188"/>
      <c r="GW1" s="188"/>
      <c r="GX1" s="188"/>
      <c r="GY1" s="188"/>
      <c r="GZ1" s="188" t="s">
        <v>66</v>
      </c>
      <c r="HA1" s="188"/>
      <c r="HB1" s="188"/>
      <c r="HC1" s="188"/>
      <c r="HD1" s="188"/>
      <c r="HE1" s="188" t="s">
        <v>66</v>
      </c>
      <c r="HF1" s="188"/>
      <c r="HG1" s="188"/>
      <c r="HH1" s="188"/>
      <c r="HI1" s="188"/>
      <c r="HJ1" s="188" t="s">
        <v>66</v>
      </c>
      <c r="HK1" s="188"/>
      <c r="HL1" s="188"/>
      <c r="HM1" s="188"/>
      <c r="HN1" s="188"/>
      <c r="HO1" s="198" t="s">
        <v>66</v>
      </c>
      <c r="HP1" s="199"/>
      <c r="HQ1" s="199"/>
      <c r="HR1" s="199"/>
      <c r="HS1" s="200"/>
      <c r="HT1" s="188" t="s">
        <v>66</v>
      </c>
      <c r="HU1" s="188"/>
      <c r="HV1" s="188"/>
      <c r="HW1" s="188"/>
      <c r="HX1" s="188"/>
      <c r="HY1" s="188" t="s">
        <v>66</v>
      </c>
      <c r="HZ1" s="188"/>
      <c r="IA1" s="188"/>
      <c r="IB1" s="188"/>
      <c r="IC1" s="188"/>
      <c r="ID1" s="188" t="s">
        <v>66</v>
      </c>
      <c r="IE1" s="188"/>
      <c r="IF1" s="188"/>
      <c r="IG1" s="188"/>
      <c r="IH1" s="188"/>
      <c r="II1" s="188" t="s">
        <v>66</v>
      </c>
      <c r="IJ1" s="188"/>
      <c r="IK1" s="188"/>
      <c r="IL1" s="188"/>
      <c r="IM1" s="188"/>
      <c r="IN1" s="188" t="s">
        <v>66</v>
      </c>
      <c r="IO1" s="188"/>
      <c r="IP1" s="188"/>
      <c r="IQ1" s="188"/>
      <c r="IR1" s="188"/>
      <c r="IS1" s="188" t="s">
        <v>66</v>
      </c>
      <c r="IT1" s="188"/>
      <c r="IU1" s="188"/>
      <c r="IV1" s="188"/>
      <c r="IW1" s="188"/>
      <c r="IX1" s="188" t="s">
        <v>66</v>
      </c>
      <c r="IY1" s="188"/>
      <c r="IZ1" s="188"/>
      <c r="JA1" s="188"/>
      <c r="JB1" s="188"/>
      <c r="JC1" s="188" t="s">
        <v>66</v>
      </c>
      <c r="JD1" s="188"/>
      <c r="JE1" s="188"/>
      <c r="JF1" s="188"/>
      <c r="JG1" s="188"/>
      <c r="JH1" s="188" t="s">
        <v>66</v>
      </c>
      <c r="JI1" s="188"/>
      <c r="JJ1" s="188"/>
      <c r="JK1" s="188"/>
      <c r="JL1" s="188"/>
      <c r="JM1" s="188" t="s">
        <v>66</v>
      </c>
      <c r="JN1" s="188"/>
      <c r="JO1" s="188"/>
      <c r="JP1" s="188"/>
      <c r="JQ1" s="188"/>
      <c r="JR1" s="188" t="s">
        <v>66</v>
      </c>
      <c r="JS1" s="188"/>
      <c r="JT1" s="188"/>
      <c r="JU1" s="188"/>
      <c r="JV1" s="188"/>
      <c r="JW1" s="198" t="s">
        <v>66</v>
      </c>
      <c r="JX1" s="199"/>
      <c r="JY1" s="199"/>
      <c r="JZ1" s="199"/>
      <c r="KA1" s="200"/>
      <c r="KB1" s="188" t="s">
        <v>66</v>
      </c>
      <c r="KC1" s="188"/>
      <c r="KD1" s="188"/>
      <c r="KE1" s="188"/>
      <c r="KF1" s="188"/>
      <c r="KG1" s="188" t="s">
        <v>66</v>
      </c>
      <c r="KH1" s="188"/>
      <c r="KI1" s="188"/>
      <c r="KJ1" s="188"/>
      <c r="KK1" s="188"/>
      <c r="KL1" s="188" t="s">
        <v>66</v>
      </c>
      <c r="KM1" s="188"/>
      <c r="KN1" s="188"/>
      <c r="KO1" s="188"/>
      <c r="KP1" s="188"/>
      <c r="KQ1" s="188" t="s">
        <v>66</v>
      </c>
      <c r="KR1" s="188"/>
      <c r="KS1" s="188"/>
      <c r="KT1" s="188"/>
      <c r="KU1" s="188"/>
      <c r="KV1" s="188" t="s">
        <v>66</v>
      </c>
      <c r="KW1" s="188"/>
      <c r="KX1" s="188"/>
      <c r="KY1" s="188"/>
      <c r="KZ1" s="188"/>
      <c r="LA1" s="188" t="s">
        <v>66</v>
      </c>
      <c r="LB1" s="188"/>
      <c r="LC1" s="188"/>
      <c r="LD1" s="188"/>
      <c r="LE1" s="188"/>
      <c r="LF1" s="188" t="s">
        <v>66</v>
      </c>
      <c r="LG1" s="188"/>
      <c r="LH1" s="188"/>
      <c r="LI1" s="188"/>
      <c r="LJ1" s="188"/>
      <c r="LK1" s="188" t="s">
        <v>66</v>
      </c>
      <c r="LL1" s="188"/>
      <c r="LM1" s="188"/>
      <c r="LN1" s="188"/>
      <c r="LO1" s="188"/>
      <c r="LP1" s="188" t="s">
        <v>66</v>
      </c>
      <c r="LQ1" s="188"/>
      <c r="LR1" s="188"/>
      <c r="LS1" s="188"/>
      <c r="LT1" s="188"/>
      <c r="LU1" s="188" t="s">
        <v>66</v>
      </c>
      <c r="LV1" s="188"/>
      <c r="LW1" s="188"/>
      <c r="LX1" s="188"/>
      <c r="LY1" s="188"/>
      <c r="LZ1" s="198" t="s">
        <v>66</v>
      </c>
      <c r="MA1" s="199"/>
      <c r="MB1" s="199"/>
      <c r="MC1" s="199"/>
      <c r="MD1" s="200"/>
      <c r="ME1" s="188" t="s">
        <v>66</v>
      </c>
      <c r="MF1" s="188"/>
      <c r="MG1" s="188"/>
      <c r="MH1" s="188"/>
      <c r="MI1" s="188"/>
      <c r="MJ1" s="188" t="s">
        <v>66</v>
      </c>
      <c r="MK1" s="188"/>
      <c r="ML1" s="188"/>
      <c r="MM1" s="188"/>
      <c r="MN1" s="188"/>
      <c r="MO1" s="188" t="s">
        <v>66</v>
      </c>
      <c r="MP1" s="188"/>
      <c r="MQ1" s="188"/>
      <c r="MR1" s="188"/>
      <c r="MS1" s="188"/>
      <c r="MT1" s="188" t="s">
        <v>66</v>
      </c>
      <c r="MU1" s="188"/>
      <c r="MV1" s="188"/>
      <c r="MW1" s="188"/>
      <c r="MX1" s="188"/>
      <c r="MY1" s="188" t="s">
        <v>66</v>
      </c>
      <c r="MZ1" s="188"/>
      <c r="NA1" s="188"/>
      <c r="NB1" s="188"/>
      <c r="NC1" s="188"/>
      <c r="ND1" s="188" t="s">
        <v>66</v>
      </c>
      <c r="NE1" s="188"/>
      <c r="NF1" s="188"/>
      <c r="NG1" s="188"/>
      <c r="NH1" s="188"/>
      <c r="NI1" s="188" t="s">
        <v>66</v>
      </c>
      <c r="NJ1" s="188"/>
      <c r="NK1" s="188"/>
      <c r="NL1" s="188"/>
      <c r="NM1" s="188"/>
      <c r="NN1" s="188" t="s">
        <v>66</v>
      </c>
      <c r="NO1" s="188"/>
      <c r="NP1" s="188"/>
      <c r="NQ1" s="188"/>
      <c r="NR1" s="188"/>
      <c r="NS1" s="188" t="s">
        <v>66</v>
      </c>
      <c r="NT1" s="188"/>
      <c r="NU1" s="188"/>
      <c r="NV1" s="188"/>
      <c r="NW1" s="188"/>
      <c r="NX1" s="188" t="s">
        <v>66</v>
      </c>
      <c r="NY1" s="188"/>
      <c r="NZ1" s="188"/>
      <c r="OA1" s="188"/>
      <c r="OB1" s="188"/>
      <c r="OC1" s="188" t="s">
        <v>66</v>
      </c>
      <c r="OD1" s="188"/>
      <c r="OE1" s="188"/>
      <c r="OF1" s="188"/>
      <c r="OG1" s="188"/>
      <c r="OH1" s="292" t="s">
        <v>89</v>
      </c>
      <c r="OI1" s="293"/>
      <c r="OJ1" s="293"/>
      <c r="OK1" s="293"/>
      <c r="OL1" s="294"/>
    </row>
    <row r="2" spans="1:402" ht="43.5" customHeight="1">
      <c r="A2" s="60"/>
      <c r="B2" s="61"/>
      <c r="C2" s="65" t="s">
        <v>426</v>
      </c>
      <c r="D2" s="198" t="s">
        <v>1790</v>
      </c>
      <c r="E2" s="199"/>
      <c r="F2" s="199"/>
      <c r="G2" s="200"/>
      <c r="H2" s="65" t="s">
        <v>426</v>
      </c>
      <c r="I2" s="253" t="s">
        <v>1791</v>
      </c>
      <c r="J2" s="254"/>
      <c r="K2" s="254"/>
      <c r="L2" s="255"/>
      <c r="M2" s="65" t="s">
        <v>426</v>
      </c>
      <c r="N2" s="198" t="s">
        <v>1548</v>
      </c>
      <c r="O2" s="199"/>
      <c r="P2" s="199"/>
      <c r="Q2" s="200"/>
      <c r="R2" s="65" t="s">
        <v>426</v>
      </c>
      <c r="S2" s="198" t="s">
        <v>1548</v>
      </c>
      <c r="T2" s="199"/>
      <c r="U2" s="199"/>
      <c r="V2" s="200"/>
      <c r="W2" s="65" t="s">
        <v>426</v>
      </c>
      <c r="X2" s="241" t="s">
        <v>1691</v>
      </c>
      <c r="Y2" s="242"/>
      <c r="Z2" s="242"/>
      <c r="AA2" s="243"/>
      <c r="AB2" s="65" t="s">
        <v>426</v>
      </c>
      <c r="AC2" s="253" t="s">
        <v>1792</v>
      </c>
      <c r="AD2" s="254"/>
      <c r="AE2" s="254"/>
      <c r="AF2" s="255"/>
      <c r="AG2" s="65" t="s">
        <v>426</v>
      </c>
      <c r="AH2" s="198" t="s">
        <v>1793</v>
      </c>
      <c r="AI2" s="199"/>
      <c r="AJ2" s="199"/>
      <c r="AK2" s="200"/>
      <c r="AL2" s="65" t="s">
        <v>426</v>
      </c>
      <c r="AM2" s="198" t="s">
        <v>1764</v>
      </c>
      <c r="AN2" s="199"/>
      <c r="AO2" s="199"/>
      <c r="AP2" s="200"/>
      <c r="AQ2" s="65" t="s">
        <v>426</v>
      </c>
      <c r="AR2" s="253" t="s">
        <v>1763</v>
      </c>
      <c r="AS2" s="254"/>
      <c r="AT2" s="254"/>
      <c r="AU2" s="255"/>
      <c r="AV2" s="65" t="s">
        <v>426</v>
      </c>
      <c r="AW2" s="198" t="s">
        <v>1765</v>
      </c>
      <c r="AX2" s="199"/>
      <c r="AY2" s="199"/>
      <c r="AZ2" s="200"/>
      <c r="BA2" s="65" t="s">
        <v>426</v>
      </c>
      <c r="BB2" s="198" t="s">
        <v>1554</v>
      </c>
      <c r="BC2" s="199"/>
      <c r="BD2" s="199"/>
      <c r="BE2" s="200"/>
      <c r="BF2" s="65" t="s">
        <v>426</v>
      </c>
      <c r="BG2" s="198" t="s">
        <v>1766</v>
      </c>
      <c r="BH2" s="199"/>
      <c r="BI2" s="199"/>
      <c r="BJ2" s="200"/>
      <c r="BK2" s="65" t="s">
        <v>426</v>
      </c>
      <c r="BL2" s="253" t="s">
        <v>1767</v>
      </c>
      <c r="BM2" s="254"/>
      <c r="BN2" s="254"/>
      <c r="BO2" s="255"/>
      <c r="BP2" s="65" t="s">
        <v>426</v>
      </c>
      <c r="BQ2" s="198" t="s">
        <v>1768</v>
      </c>
      <c r="BR2" s="199"/>
      <c r="BS2" s="199"/>
      <c r="BT2" s="200"/>
      <c r="BU2" s="65" t="s">
        <v>426</v>
      </c>
      <c r="BV2" s="198" t="s">
        <v>1768</v>
      </c>
      <c r="BW2" s="199"/>
      <c r="BX2" s="199"/>
      <c r="BY2" s="200"/>
      <c r="BZ2" s="65" t="s">
        <v>426</v>
      </c>
      <c r="CA2" s="198" t="s">
        <v>1768</v>
      </c>
      <c r="CB2" s="199"/>
      <c r="CC2" s="199"/>
      <c r="CD2" s="200"/>
      <c r="CE2" s="65" t="s">
        <v>426</v>
      </c>
      <c r="CF2" s="198" t="s">
        <v>1769</v>
      </c>
      <c r="CG2" s="199"/>
      <c r="CH2" s="199"/>
      <c r="CI2" s="200"/>
      <c r="CJ2" s="65" t="s">
        <v>426</v>
      </c>
      <c r="CK2" s="198" t="s">
        <v>1770</v>
      </c>
      <c r="CL2" s="199"/>
      <c r="CM2" s="199"/>
      <c r="CN2" s="200"/>
      <c r="CO2" s="65" t="s">
        <v>426</v>
      </c>
      <c r="CP2" s="198" t="s">
        <v>1768</v>
      </c>
      <c r="CQ2" s="199"/>
      <c r="CR2" s="199"/>
      <c r="CS2" s="200"/>
      <c r="CT2" s="65" t="s">
        <v>426</v>
      </c>
      <c r="CU2" s="198" t="s">
        <v>1771</v>
      </c>
      <c r="CV2" s="199"/>
      <c r="CW2" s="199"/>
      <c r="CX2" s="200"/>
      <c r="CY2" s="65" t="s">
        <v>426</v>
      </c>
      <c r="CZ2" s="198" t="s">
        <v>1772</v>
      </c>
      <c r="DA2" s="199"/>
      <c r="DB2" s="199"/>
      <c r="DC2" s="200"/>
      <c r="DD2" s="65" t="s">
        <v>426</v>
      </c>
      <c r="DE2" s="198" t="s">
        <v>1768</v>
      </c>
      <c r="DF2" s="199"/>
      <c r="DG2" s="199"/>
      <c r="DH2" s="200"/>
      <c r="DI2" s="65" t="s">
        <v>426</v>
      </c>
      <c r="DJ2" s="198" t="s">
        <v>1773</v>
      </c>
      <c r="DK2" s="199"/>
      <c r="DL2" s="199"/>
      <c r="DM2" s="200"/>
      <c r="DN2" s="65" t="s">
        <v>426</v>
      </c>
      <c r="DO2" s="198" t="s">
        <v>1420</v>
      </c>
      <c r="DP2" s="199"/>
      <c r="DQ2" s="199"/>
      <c r="DR2" s="200"/>
      <c r="DS2" s="65" t="s">
        <v>426</v>
      </c>
      <c r="DT2" s="198" t="s">
        <v>1420</v>
      </c>
      <c r="DU2" s="199"/>
      <c r="DV2" s="199"/>
      <c r="DW2" s="200"/>
      <c r="DX2" s="65" t="s">
        <v>426</v>
      </c>
      <c r="DY2" s="198" t="s">
        <v>1774</v>
      </c>
      <c r="DZ2" s="199"/>
      <c r="EA2" s="199"/>
      <c r="EB2" s="200"/>
      <c r="EC2" s="65" t="s">
        <v>426</v>
      </c>
      <c r="ED2" s="198" t="s">
        <v>1775</v>
      </c>
      <c r="EE2" s="199"/>
      <c r="EF2" s="199"/>
      <c r="EG2" s="200"/>
      <c r="EH2" s="65" t="s">
        <v>426</v>
      </c>
      <c r="EI2" s="198" t="s">
        <v>1715</v>
      </c>
      <c r="EJ2" s="199"/>
      <c r="EK2" s="199"/>
      <c r="EL2" s="200"/>
      <c r="EM2" s="65" t="s">
        <v>426</v>
      </c>
      <c r="EN2" s="198" t="s">
        <v>1715</v>
      </c>
      <c r="EO2" s="199"/>
      <c r="EP2" s="199"/>
      <c r="EQ2" s="200"/>
      <c r="ER2" s="65" t="s">
        <v>426</v>
      </c>
      <c r="ES2" s="198" t="s">
        <v>1715</v>
      </c>
      <c r="ET2" s="199"/>
      <c r="EU2" s="199"/>
      <c r="EV2" s="200"/>
      <c r="EW2" s="65" t="s">
        <v>426</v>
      </c>
      <c r="EX2" s="198" t="s">
        <v>1776</v>
      </c>
      <c r="EY2" s="199"/>
      <c r="EZ2" s="199"/>
      <c r="FA2" s="200"/>
      <c r="FB2" s="65" t="s">
        <v>426</v>
      </c>
      <c r="FC2" s="198" t="s">
        <v>1776</v>
      </c>
      <c r="FD2" s="199"/>
      <c r="FE2" s="199"/>
      <c r="FF2" s="200"/>
      <c r="FG2" s="65" t="s">
        <v>426</v>
      </c>
      <c r="FH2" s="198" t="s">
        <v>1776</v>
      </c>
      <c r="FI2" s="199"/>
      <c r="FJ2" s="199"/>
      <c r="FK2" s="200"/>
      <c r="FL2" s="65" t="s">
        <v>426</v>
      </c>
      <c r="FM2" s="198" t="s">
        <v>1776</v>
      </c>
      <c r="FN2" s="199"/>
      <c r="FO2" s="199"/>
      <c r="FP2" s="200"/>
      <c r="FQ2" s="65" t="s">
        <v>426</v>
      </c>
      <c r="FR2" s="198" t="s">
        <v>1776</v>
      </c>
      <c r="FS2" s="199"/>
      <c r="FT2" s="199"/>
      <c r="FU2" s="200"/>
      <c r="FV2" s="65" t="s">
        <v>426</v>
      </c>
      <c r="FW2" s="198" t="s">
        <v>1776</v>
      </c>
      <c r="FX2" s="199"/>
      <c r="FY2" s="199"/>
      <c r="FZ2" s="200"/>
      <c r="GA2" s="65" t="s">
        <v>426</v>
      </c>
      <c r="GB2" s="198" t="s">
        <v>1776</v>
      </c>
      <c r="GC2" s="199"/>
      <c r="GD2" s="199"/>
      <c r="GE2" s="200"/>
      <c r="GF2" s="65" t="s">
        <v>426</v>
      </c>
      <c r="GG2" s="198" t="s">
        <v>1776</v>
      </c>
      <c r="GH2" s="199"/>
      <c r="GI2" s="199"/>
      <c r="GJ2" s="200"/>
      <c r="GK2" s="65" t="s">
        <v>426</v>
      </c>
      <c r="GL2" s="198" t="s">
        <v>1776</v>
      </c>
      <c r="GM2" s="199"/>
      <c r="GN2" s="199"/>
      <c r="GO2" s="200"/>
      <c r="GP2" s="65" t="s">
        <v>426</v>
      </c>
      <c r="GQ2" s="198" t="s">
        <v>1776</v>
      </c>
      <c r="GR2" s="199"/>
      <c r="GS2" s="199"/>
      <c r="GT2" s="200"/>
      <c r="GU2" s="65" t="s">
        <v>426</v>
      </c>
      <c r="GV2" s="198" t="s">
        <v>1776</v>
      </c>
      <c r="GW2" s="199"/>
      <c r="GX2" s="199"/>
      <c r="GY2" s="200"/>
      <c r="GZ2" s="65" t="s">
        <v>426</v>
      </c>
      <c r="HA2" s="198" t="s">
        <v>1776</v>
      </c>
      <c r="HB2" s="199"/>
      <c r="HC2" s="199"/>
      <c r="HD2" s="200"/>
      <c r="HE2" s="65" t="s">
        <v>426</v>
      </c>
      <c r="HF2" s="198" t="s">
        <v>1777</v>
      </c>
      <c r="HG2" s="199"/>
      <c r="HH2" s="199"/>
      <c r="HI2" s="200"/>
      <c r="HJ2" s="65" t="s">
        <v>426</v>
      </c>
      <c r="HK2" s="198" t="s">
        <v>1777</v>
      </c>
      <c r="HL2" s="199"/>
      <c r="HM2" s="199"/>
      <c r="HN2" s="200"/>
      <c r="HO2" s="65" t="s">
        <v>426</v>
      </c>
      <c r="HP2" s="198" t="s">
        <v>1777</v>
      </c>
      <c r="HQ2" s="199"/>
      <c r="HR2" s="199"/>
      <c r="HS2" s="200"/>
      <c r="HT2" s="65" t="s">
        <v>426</v>
      </c>
      <c r="HU2" s="198" t="s">
        <v>1777</v>
      </c>
      <c r="HV2" s="199"/>
      <c r="HW2" s="199"/>
      <c r="HX2" s="200"/>
      <c r="HY2" s="65" t="s">
        <v>426</v>
      </c>
      <c r="HZ2" s="198" t="s">
        <v>1778</v>
      </c>
      <c r="IA2" s="199"/>
      <c r="IB2" s="199"/>
      <c r="IC2" s="200"/>
      <c r="ID2" s="65" t="s">
        <v>426</v>
      </c>
      <c r="IE2" s="198" t="s">
        <v>1779</v>
      </c>
      <c r="IF2" s="199"/>
      <c r="IG2" s="199"/>
      <c r="IH2" s="200"/>
      <c r="II2" s="65" t="s">
        <v>426</v>
      </c>
      <c r="IJ2" s="253" t="s">
        <v>1780</v>
      </c>
      <c r="IK2" s="254"/>
      <c r="IL2" s="254"/>
      <c r="IM2" s="255"/>
      <c r="IN2" s="65" t="s">
        <v>426</v>
      </c>
      <c r="IO2" s="198" t="s">
        <v>1781</v>
      </c>
      <c r="IP2" s="199"/>
      <c r="IQ2" s="199"/>
      <c r="IR2" s="200"/>
      <c r="IS2" s="65" t="s">
        <v>426</v>
      </c>
      <c r="IT2" s="198" t="s">
        <v>1662</v>
      </c>
      <c r="IU2" s="199"/>
      <c r="IV2" s="199"/>
      <c r="IW2" s="200"/>
      <c r="IX2" s="120" t="s">
        <v>426</v>
      </c>
      <c r="IY2" s="198" t="s">
        <v>1662</v>
      </c>
      <c r="IZ2" s="199"/>
      <c r="JA2" s="199"/>
      <c r="JB2" s="200"/>
      <c r="JC2" s="65" t="s">
        <v>426</v>
      </c>
      <c r="JD2" s="253" t="s">
        <v>1782</v>
      </c>
      <c r="JE2" s="254"/>
      <c r="JF2" s="254"/>
      <c r="JG2" s="255"/>
      <c r="JH2" s="65" t="s">
        <v>426</v>
      </c>
      <c r="JI2" s="198" t="s">
        <v>1783</v>
      </c>
      <c r="JJ2" s="199"/>
      <c r="JK2" s="199"/>
      <c r="JL2" s="200"/>
      <c r="JM2" s="65" t="s">
        <v>426</v>
      </c>
      <c r="JN2" s="198" t="s">
        <v>1621</v>
      </c>
      <c r="JO2" s="199"/>
      <c r="JP2" s="199"/>
      <c r="JQ2" s="200"/>
      <c r="JR2" s="65" t="s">
        <v>426</v>
      </c>
      <c r="JS2" s="253" t="s">
        <v>1783</v>
      </c>
      <c r="JT2" s="254"/>
      <c r="JU2" s="254"/>
      <c r="JV2" s="255"/>
      <c r="JW2" s="65" t="s">
        <v>426</v>
      </c>
      <c r="JX2" s="198" t="s">
        <v>1631</v>
      </c>
      <c r="JY2" s="199"/>
      <c r="JZ2" s="199"/>
      <c r="KA2" s="200"/>
      <c r="KB2" s="65" t="s">
        <v>426</v>
      </c>
      <c r="KC2" s="198"/>
      <c r="KD2" s="199"/>
      <c r="KE2" s="199"/>
      <c r="KF2" s="200"/>
      <c r="KG2" s="65" t="s">
        <v>426</v>
      </c>
      <c r="KH2" s="198" t="s">
        <v>1624</v>
      </c>
      <c r="KI2" s="199"/>
      <c r="KJ2" s="199"/>
      <c r="KK2" s="200"/>
      <c r="KL2" s="65" t="s">
        <v>426</v>
      </c>
      <c r="KM2" s="198" t="s">
        <v>1784</v>
      </c>
      <c r="KN2" s="199"/>
      <c r="KO2" s="199"/>
      <c r="KP2" s="200"/>
      <c r="KQ2" s="65" t="s">
        <v>426</v>
      </c>
      <c r="KR2" s="198" t="s">
        <v>1621</v>
      </c>
      <c r="KS2" s="199"/>
      <c r="KT2" s="199"/>
      <c r="KU2" s="200"/>
      <c r="KV2" s="65" t="s">
        <v>426</v>
      </c>
      <c r="KW2" s="198" t="s">
        <v>1621</v>
      </c>
      <c r="KX2" s="199"/>
      <c r="KY2" s="199"/>
      <c r="KZ2" s="200"/>
      <c r="LA2" s="65" t="s">
        <v>426</v>
      </c>
      <c r="LB2" s="198" t="s">
        <v>1785</v>
      </c>
      <c r="LC2" s="199"/>
      <c r="LD2" s="199"/>
      <c r="LE2" s="200"/>
      <c r="LF2" s="65" t="s">
        <v>426</v>
      </c>
      <c r="LG2" s="333" t="s">
        <v>1786</v>
      </c>
      <c r="LH2" s="334"/>
      <c r="LI2" s="334"/>
      <c r="LJ2" s="335"/>
      <c r="LK2" s="65" t="s">
        <v>426</v>
      </c>
      <c r="LL2" s="198" t="s">
        <v>1787</v>
      </c>
      <c r="LM2" s="199"/>
      <c r="LN2" s="199"/>
      <c r="LO2" s="200"/>
      <c r="LP2" s="65" t="s">
        <v>426</v>
      </c>
      <c r="LQ2" s="198" t="s">
        <v>1788</v>
      </c>
      <c r="LR2" s="199"/>
      <c r="LS2" s="199"/>
      <c r="LT2" s="200"/>
      <c r="LU2" s="65" t="s">
        <v>426</v>
      </c>
      <c r="LV2" s="198" t="s">
        <v>1770</v>
      </c>
      <c r="LW2" s="199"/>
      <c r="LX2" s="199"/>
      <c r="LY2" s="200"/>
      <c r="LZ2" s="65" t="s">
        <v>426</v>
      </c>
      <c r="MA2" s="198" t="s">
        <v>1625</v>
      </c>
      <c r="MB2" s="199"/>
      <c r="MC2" s="199"/>
      <c r="MD2" s="200"/>
      <c r="ME2" s="65" t="s">
        <v>426</v>
      </c>
      <c r="MF2" s="198" t="s">
        <v>1625</v>
      </c>
      <c r="MG2" s="199"/>
      <c r="MH2" s="199"/>
      <c r="MI2" s="200"/>
      <c r="MJ2" s="65" t="s">
        <v>426</v>
      </c>
      <c r="MK2" s="198"/>
      <c r="ML2" s="199"/>
      <c r="MM2" s="199"/>
      <c r="MN2" s="200"/>
      <c r="MO2" s="65" t="s">
        <v>426</v>
      </c>
      <c r="MP2" s="198"/>
      <c r="MQ2" s="199"/>
      <c r="MR2" s="199"/>
      <c r="MS2" s="200"/>
      <c r="MT2" s="65" t="s">
        <v>426</v>
      </c>
      <c r="MU2" s="198" t="s">
        <v>1422</v>
      </c>
      <c r="MV2" s="199"/>
      <c r="MW2" s="199"/>
      <c r="MX2" s="200"/>
      <c r="MY2" s="65" t="s">
        <v>426</v>
      </c>
      <c r="MZ2" s="198" t="s">
        <v>1422</v>
      </c>
      <c r="NA2" s="199"/>
      <c r="NB2" s="199"/>
      <c r="NC2" s="200"/>
      <c r="ND2" s="65" t="s">
        <v>426</v>
      </c>
      <c r="NE2" s="272" t="s">
        <v>1525</v>
      </c>
      <c r="NF2" s="273"/>
      <c r="NG2" s="273"/>
      <c r="NH2" s="274"/>
      <c r="NI2" s="65" t="s">
        <v>426</v>
      </c>
      <c r="NJ2" s="241" t="s">
        <v>1525</v>
      </c>
      <c r="NK2" s="242"/>
      <c r="NL2" s="242"/>
      <c r="NM2" s="243"/>
      <c r="NN2" s="65" t="s">
        <v>426</v>
      </c>
      <c r="NO2" s="241" t="s">
        <v>1525</v>
      </c>
      <c r="NP2" s="242"/>
      <c r="NQ2" s="242"/>
      <c r="NR2" s="243"/>
      <c r="NS2" s="65" t="s">
        <v>426</v>
      </c>
      <c r="NT2" s="253" t="s">
        <v>1580</v>
      </c>
      <c r="NU2" s="254"/>
      <c r="NV2" s="254"/>
      <c r="NW2" s="255"/>
      <c r="NX2" s="65" t="s">
        <v>426</v>
      </c>
      <c r="NY2" s="198" t="s">
        <v>1580</v>
      </c>
      <c r="NZ2" s="199"/>
      <c r="OA2" s="199"/>
      <c r="OB2" s="200"/>
      <c r="OC2" s="65" t="s">
        <v>426</v>
      </c>
      <c r="OD2" s="198"/>
      <c r="OE2" s="199"/>
      <c r="OF2" s="199"/>
      <c r="OG2" s="200"/>
      <c r="OH2" s="295"/>
      <c r="OI2" s="296"/>
      <c r="OJ2" s="296"/>
      <c r="OK2" s="296"/>
      <c r="OL2" s="297"/>
    </row>
    <row r="3" spans="1:402" ht="35.25" customHeight="1">
      <c r="A3" s="329" t="s">
        <v>107</v>
      </c>
      <c r="B3" s="330"/>
      <c r="C3" s="97" t="s">
        <v>1475</v>
      </c>
      <c r="D3" s="191" t="s">
        <v>638</v>
      </c>
      <c r="E3" s="192"/>
      <c r="F3" s="192"/>
      <c r="G3" s="193"/>
      <c r="H3" s="97" t="s">
        <v>1632</v>
      </c>
      <c r="I3" s="191" t="s">
        <v>640</v>
      </c>
      <c r="J3" s="192"/>
      <c r="K3" s="192"/>
      <c r="L3" s="193"/>
      <c r="M3" s="97" t="s">
        <v>1632</v>
      </c>
      <c r="N3" s="191" t="s">
        <v>642</v>
      </c>
      <c r="O3" s="192"/>
      <c r="P3" s="192"/>
      <c r="Q3" s="193"/>
      <c r="R3" s="97" t="s">
        <v>1632</v>
      </c>
      <c r="S3" s="191" t="s">
        <v>644</v>
      </c>
      <c r="T3" s="192"/>
      <c r="U3" s="192"/>
      <c r="V3" s="193"/>
      <c r="W3" s="97" t="s">
        <v>1632</v>
      </c>
      <c r="X3" s="191" t="s">
        <v>646</v>
      </c>
      <c r="Y3" s="192"/>
      <c r="Z3" s="192"/>
      <c r="AA3" s="193"/>
      <c r="AB3" s="97" t="s">
        <v>1632</v>
      </c>
      <c r="AC3" s="191" t="s">
        <v>648</v>
      </c>
      <c r="AD3" s="192"/>
      <c r="AE3" s="192"/>
      <c r="AF3" s="193"/>
      <c r="AG3" s="97" t="s">
        <v>1632</v>
      </c>
      <c r="AH3" s="191" t="s">
        <v>650</v>
      </c>
      <c r="AI3" s="192"/>
      <c r="AJ3" s="192"/>
      <c r="AK3" s="193"/>
      <c r="AL3" s="97" t="s">
        <v>1632</v>
      </c>
      <c r="AM3" s="191" t="s">
        <v>652</v>
      </c>
      <c r="AN3" s="192"/>
      <c r="AO3" s="192"/>
      <c r="AP3" s="193"/>
      <c r="AQ3" s="97" t="s">
        <v>1632</v>
      </c>
      <c r="AR3" s="191" t="s">
        <v>654</v>
      </c>
      <c r="AS3" s="192"/>
      <c r="AT3" s="192"/>
      <c r="AU3" s="193"/>
      <c r="AV3" s="97" t="s">
        <v>1632</v>
      </c>
      <c r="AW3" s="191" t="s">
        <v>656</v>
      </c>
      <c r="AX3" s="192"/>
      <c r="AY3" s="192"/>
      <c r="AZ3" s="193"/>
      <c r="BA3" s="97" t="s">
        <v>1632</v>
      </c>
      <c r="BB3" s="191" t="s">
        <v>658</v>
      </c>
      <c r="BC3" s="192"/>
      <c r="BD3" s="192"/>
      <c r="BE3" s="193"/>
      <c r="BF3" s="97" t="s">
        <v>1632</v>
      </c>
      <c r="BG3" s="191" t="s">
        <v>660</v>
      </c>
      <c r="BH3" s="192"/>
      <c r="BI3" s="192"/>
      <c r="BJ3" s="193"/>
      <c r="BK3" s="97" t="s">
        <v>1632</v>
      </c>
      <c r="BL3" s="191" t="s">
        <v>662</v>
      </c>
      <c r="BM3" s="192"/>
      <c r="BN3" s="192"/>
      <c r="BO3" s="193"/>
      <c r="BP3" s="97" t="s">
        <v>1632</v>
      </c>
      <c r="BQ3" s="191" t="s">
        <v>664</v>
      </c>
      <c r="BR3" s="192"/>
      <c r="BS3" s="192"/>
      <c r="BT3" s="193"/>
      <c r="BU3" s="97" t="s">
        <v>1632</v>
      </c>
      <c r="BV3" s="191" t="s">
        <v>666</v>
      </c>
      <c r="BW3" s="192"/>
      <c r="BX3" s="192"/>
      <c r="BY3" s="193"/>
      <c r="BZ3" s="97" t="s">
        <v>1632</v>
      </c>
      <c r="CA3" s="191" t="s">
        <v>668</v>
      </c>
      <c r="CB3" s="192"/>
      <c r="CC3" s="192"/>
      <c r="CD3" s="193"/>
      <c r="CE3" s="97" t="s">
        <v>1632</v>
      </c>
      <c r="CF3" s="191" t="s">
        <v>670</v>
      </c>
      <c r="CG3" s="192"/>
      <c r="CH3" s="192"/>
      <c r="CI3" s="193"/>
      <c r="CJ3" s="97" t="s">
        <v>1632</v>
      </c>
      <c r="CK3" s="191" t="s">
        <v>672</v>
      </c>
      <c r="CL3" s="192"/>
      <c r="CM3" s="192"/>
      <c r="CN3" s="193"/>
      <c r="CO3" s="97" t="s">
        <v>1632</v>
      </c>
      <c r="CP3" s="191" t="s">
        <v>674</v>
      </c>
      <c r="CQ3" s="192"/>
      <c r="CR3" s="192"/>
      <c r="CS3" s="193"/>
      <c r="CT3" s="97" t="s">
        <v>1632</v>
      </c>
      <c r="CU3" s="191" t="s">
        <v>676</v>
      </c>
      <c r="CV3" s="192"/>
      <c r="CW3" s="192"/>
      <c r="CX3" s="193"/>
      <c r="CY3" s="97" t="s">
        <v>1632</v>
      </c>
      <c r="CZ3" s="191" t="s">
        <v>678</v>
      </c>
      <c r="DA3" s="192"/>
      <c r="DB3" s="192"/>
      <c r="DC3" s="193"/>
      <c r="DD3" s="97" t="s">
        <v>1632</v>
      </c>
      <c r="DE3" s="191" t="s">
        <v>680</v>
      </c>
      <c r="DF3" s="192"/>
      <c r="DG3" s="192"/>
      <c r="DH3" s="193"/>
      <c r="DI3" s="97" t="s">
        <v>1632</v>
      </c>
      <c r="DJ3" s="191" t="s">
        <v>682</v>
      </c>
      <c r="DK3" s="192"/>
      <c r="DL3" s="192"/>
      <c r="DM3" s="193"/>
      <c r="DN3" s="97" t="s">
        <v>1632</v>
      </c>
      <c r="DO3" s="191" t="s">
        <v>684</v>
      </c>
      <c r="DP3" s="192"/>
      <c r="DQ3" s="192"/>
      <c r="DR3" s="193"/>
      <c r="DS3" s="97" t="s">
        <v>1632</v>
      </c>
      <c r="DT3" s="191" t="s">
        <v>686</v>
      </c>
      <c r="DU3" s="192"/>
      <c r="DV3" s="192"/>
      <c r="DW3" s="193"/>
      <c r="DX3" s="97" t="s">
        <v>1632</v>
      </c>
      <c r="DY3" s="191" t="s">
        <v>688</v>
      </c>
      <c r="DZ3" s="192"/>
      <c r="EA3" s="192"/>
      <c r="EB3" s="193"/>
      <c r="EC3" s="97" t="s">
        <v>1632</v>
      </c>
      <c r="ED3" s="191" t="s">
        <v>690</v>
      </c>
      <c r="EE3" s="192"/>
      <c r="EF3" s="192"/>
      <c r="EG3" s="193"/>
      <c r="EH3" s="97" t="s">
        <v>1632</v>
      </c>
      <c r="EI3" s="191" t="s">
        <v>692</v>
      </c>
      <c r="EJ3" s="192"/>
      <c r="EK3" s="192"/>
      <c r="EL3" s="193"/>
      <c r="EM3" s="97" t="s">
        <v>1632</v>
      </c>
      <c r="EN3" s="191" t="s">
        <v>694</v>
      </c>
      <c r="EO3" s="192"/>
      <c r="EP3" s="192"/>
      <c r="EQ3" s="193"/>
      <c r="ER3" s="97" t="s">
        <v>1632</v>
      </c>
      <c r="ES3" s="191" t="s">
        <v>697</v>
      </c>
      <c r="ET3" s="192"/>
      <c r="EU3" s="192"/>
      <c r="EV3" s="193"/>
      <c r="EW3" s="97" t="s">
        <v>1632</v>
      </c>
      <c r="EX3" s="191" t="s">
        <v>698</v>
      </c>
      <c r="EY3" s="192"/>
      <c r="EZ3" s="192"/>
      <c r="FA3" s="193"/>
      <c r="FB3" s="97" t="s">
        <v>1632</v>
      </c>
      <c r="FC3" s="191" t="s">
        <v>700</v>
      </c>
      <c r="FD3" s="192"/>
      <c r="FE3" s="192"/>
      <c r="FF3" s="193"/>
      <c r="FG3" s="97" t="s">
        <v>1632</v>
      </c>
      <c r="FH3" s="191" t="s">
        <v>702</v>
      </c>
      <c r="FI3" s="192"/>
      <c r="FJ3" s="192"/>
      <c r="FK3" s="193"/>
      <c r="FL3" s="97" t="s">
        <v>1632</v>
      </c>
      <c r="FM3" s="191" t="s">
        <v>704</v>
      </c>
      <c r="FN3" s="192"/>
      <c r="FO3" s="192"/>
      <c r="FP3" s="193"/>
      <c r="FQ3" s="97" t="s">
        <v>1632</v>
      </c>
      <c r="FR3" s="191" t="s">
        <v>706</v>
      </c>
      <c r="FS3" s="192"/>
      <c r="FT3" s="192"/>
      <c r="FU3" s="193"/>
      <c r="FV3" s="97" t="s">
        <v>1632</v>
      </c>
      <c r="FW3" s="191" t="s">
        <v>708</v>
      </c>
      <c r="FX3" s="192"/>
      <c r="FY3" s="192"/>
      <c r="FZ3" s="193"/>
      <c r="GA3" s="97" t="s">
        <v>1632</v>
      </c>
      <c r="GB3" s="191" t="s">
        <v>710</v>
      </c>
      <c r="GC3" s="192"/>
      <c r="GD3" s="192"/>
      <c r="GE3" s="193"/>
      <c r="GF3" s="97" t="s">
        <v>1632</v>
      </c>
      <c r="GG3" s="191" t="s">
        <v>712</v>
      </c>
      <c r="GH3" s="192"/>
      <c r="GI3" s="192"/>
      <c r="GJ3" s="193"/>
      <c r="GK3" s="97" t="s">
        <v>1632</v>
      </c>
      <c r="GL3" s="191" t="s">
        <v>714</v>
      </c>
      <c r="GM3" s="192"/>
      <c r="GN3" s="192"/>
      <c r="GO3" s="193"/>
      <c r="GP3" s="97" t="s">
        <v>1632</v>
      </c>
      <c r="GQ3" s="191" t="s">
        <v>716</v>
      </c>
      <c r="GR3" s="192"/>
      <c r="GS3" s="192"/>
      <c r="GT3" s="193"/>
      <c r="GU3" s="97" t="s">
        <v>1632</v>
      </c>
      <c r="GV3" s="191" t="s">
        <v>718</v>
      </c>
      <c r="GW3" s="192"/>
      <c r="GX3" s="192"/>
      <c r="GY3" s="193"/>
      <c r="GZ3" s="97" t="s">
        <v>1632</v>
      </c>
      <c r="HA3" s="191" t="s">
        <v>720</v>
      </c>
      <c r="HB3" s="192"/>
      <c r="HC3" s="192"/>
      <c r="HD3" s="193"/>
      <c r="HE3" s="97" t="s">
        <v>1632</v>
      </c>
      <c r="HF3" s="191" t="s">
        <v>722</v>
      </c>
      <c r="HG3" s="192"/>
      <c r="HH3" s="192"/>
      <c r="HI3" s="193"/>
      <c r="HJ3" s="97" t="s">
        <v>1632</v>
      </c>
      <c r="HK3" s="191" t="s">
        <v>724</v>
      </c>
      <c r="HL3" s="192"/>
      <c r="HM3" s="192"/>
      <c r="HN3" s="193"/>
      <c r="HO3" s="97" t="s">
        <v>1632</v>
      </c>
      <c r="HP3" s="191" t="s">
        <v>726</v>
      </c>
      <c r="HQ3" s="192"/>
      <c r="HR3" s="192"/>
      <c r="HS3" s="193"/>
      <c r="HT3" s="97" t="s">
        <v>1632</v>
      </c>
      <c r="HU3" s="191" t="s">
        <v>728</v>
      </c>
      <c r="HV3" s="192"/>
      <c r="HW3" s="192"/>
      <c r="HX3" s="193"/>
      <c r="HY3" s="97" t="s">
        <v>1632</v>
      </c>
      <c r="HZ3" s="191" t="s">
        <v>729</v>
      </c>
      <c r="IA3" s="192"/>
      <c r="IB3" s="192"/>
      <c r="IC3" s="193"/>
      <c r="ID3" s="97" t="s">
        <v>1632</v>
      </c>
      <c r="IE3" s="191" t="s">
        <v>730</v>
      </c>
      <c r="IF3" s="192"/>
      <c r="IG3" s="192"/>
      <c r="IH3" s="193"/>
      <c r="II3" s="97" t="s">
        <v>1632</v>
      </c>
      <c r="IJ3" s="191" t="s">
        <v>731</v>
      </c>
      <c r="IK3" s="192"/>
      <c r="IL3" s="192"/>
      <c r="IM3" s="193"/>
      <c r="IN3" s="97" t="s">
        <v>1632</v>
      </c>
      <c r="IO3" s="191" t="s">
        <v>733</v>
      </c>
      <c r="IP3" s="192"/>
      <c r="IQ3" s="192"/>
      <c r="IR3" s="193"/>
      <c r="IS3" s="97" t="s">
        <v>1632</v>
      </c>
      <c r="IT3" s="191" t="s">
        <v>734</v>
      </c>
      <c r="IU3" s="192"/>
      <c r="IV3" s="192"/>
      <c r="IW3" s="193"/>
      <c r="IX3" s="97" t="s">
        <v>1632</v>
      </c>
      <c r="IY3" s="191" t="s">
        <v>736</v>
      </c>
      <c r="IZ3" s="192"/>
      <c r="JA3" s="192"/>
      <c r="JB3" s="193"/>
      <c r="JC3" s="97" t="s">
        <v>1632</v>
      </c>
      <c r="JD3" s="191" t="s">
        <v>738</v>
      </c>
      <c r="JE3" s="192"/>
      <c r="JF3" s="192"/>
      <c r="JG3" s="193"/>
      <c r="JH3" s="97" t="s">
        <v>1632</v>
      </c>
      <c r="JI3" s="191" t="s">
        <v>740</v>
      </c>
      <c r="JJ3" s="192"/>
      <c r="JK3" s="192"/>
      <c r="JL3" s="193"/>
      <c r="JM3" s="97" t="s">
        <v>1632</v>
      </c>
      <c r="JN3" s="191" t="s">
        <v>741</v>
      </c>
      <c r="JO3" s="192"/>
      <c r="JP3" s="192"/>
      <c r="JQ3" s="193"/>
      <c r="JR3" s="97" t="s">
        <v>1632</v>
      </c>
      <c r="JS3" s="191" t="s">
        <v>743</v>
      </c>
      <c r="JT3" s="192"/>
      <c r="JU3" s="192"/>
      <c r="JV3" s="193"/>
      <c r="JW3" s="97" t="s">
        <v>1632</v>
      </c>
      <c r="JX3" s="191" t="s">
        <v>745</v>
      </c>
      <c r="JY3" s="192"/>
      <c r="JZ3" s="192"/>
      <c r="KA3" s="193"/>
      <c r="KB3" s="97" t="s">
        <v>1632</v>
      </c>
      <c r="KC3" s="191" t="s">
        <v>748</v>
      </c>
      <c r="KD3" s="192"/>
      <c r="KE3" s="192"/>
      <c r="KF3" s="193"/>
      <c r="KG3" s="97" t="s">
        <v>1632</v>
      </c>
      <c r="KH3" s="191" t="s">
        <v>750</v>
      </c>
      <c r="KI3" s="192"/>
      <c r="KJ3" s="192"/>
      <c r="KK3" s="193"/>
      <c r="KL3" s="97" t="s">
        <v>1632</v>
      </c>
      <c r="KM3" s="191" t="s">
        <v>751</v>
      </c>
      <c r="KN3" s="192"/>
      <c r="KO3" s="192"/>
      <c r="KP3" s="193"/>
      <c r="KQ3" s="97" t="s">
        <v>1632</v>
      </c>
      <c r="KR3" s="191" t="s">
        <v>754</v>
      </c>
      <c r="KS3" s="192"/>
      <c r="KT3" s="192"/>
      <c r="KU3" s="193"/>
      <c r="KV3" s="97" t="s">
        <v>1632</v>
      </c>
      <c r="KW3" s="191" t="s">
        <v>756</v>
      </c>
      <c r="KX3" s="192"/>
      <c r="KY3" s="192"/>
      <c r="KZ3" s="193"/>
      <c r="LA3" s="97" t="s">
        <v>1632</v>
      </c>
      <c r="LB3" s="191" t="s">
        <v>757</v>
      </c>
      <c r="LC3" s="192"/>
      <c r="LD3" s="192"/>
      <c r="LE3" s="193"/>
      <c r="LF3" s="97" t="s">
        <v>1632</v>
      </c>
      <c r="LG3" s="191" t="s">
        <v>759</v>
      </c>
      <c r="LH3" s="192"/>
      <c r="LI3" s="192"/>
      <c r="LJ3" s="193"/>
      <c r="LK3" s="97" t="s">
        <v>1632</v>
      </c>
      <c r="LL3" s="191" t="s">
        <v>761</v>
      </c>
      <c r="LM3" s="192"/>
      <c r="LN3" s="192"/>
      <c r="LO3" s="193"/>
      <c r="LP3" s="97" t="s">
        <v>1632</v>
      </c>
      <c r="LQ3" s="191" t="s">
        <v>763</v>
      </c>
      <c r="LR3" s="192"/>
      <c r="LS3" s="192"/>
      <c r="LT3" s="193"/>
      <c r="LU3" s="97" t="s">
        <v>1632</v>
      </c>
      <c r="LV3" s="191" t="s">
        <v>765</v>
      </c>
      <c r="LW3" s="192"/>
      <c r="LX3" s="192"/>
      <c r="LY3" s="193"/>
      <c r="LZ3" s="97" t="s">
        <v>1632</v>
      </c>
      <c r="MA3" s="191" t="s">
        <v>767</v>
      </c>
      <c r="MB3" s="192"/>
      <c r="MC3" s="192"/>
      <c r="MD3" s="193"/>
      <c r="ME3" s="97" t="s">
        <v>1632</v>
      </c>
      <c r="MF3" s="191" t="s">
        <v>769</v>
      </c>
      <c r="MG3" s="192"/>
      <c r="MH3" s="192"/>
      <c r="MI3" s="193"/>
      <c r="MJ3" s="97" t="s">
        <v>1632</v>
      </c>
      <c r="MK3" s="191">
        <v>8.1999999999999993</v>
      </c>
      <c r="ML3" s="192"/>
      <c r="MM3" s="192"/>
      <c r="MN3" s="193"/>
      <c r="MO3" s="97" t="s">
        <v>1632</v>
      </c>
      <c r="MP3" s="191">
        <v>8.3000000000000007</v>
      </c>
      <c r="MQ3" s="192"/>
      <c r="MR3" s="192"/>
      <c r="MS3" s="193"/>
      <c r="MT3" s="97" t="s">
        <v>1632</v>
      </c>
      <c r="MU3" s="191" t="s">
        <v>773</v>
      </c>
      <c r="MV3" s="192"/>
      <c r="MW3" s="192"/>
      <c r="MX3" s="193"/>
      <c r="MY3" s="97" t="s">
        <v>1632</v>
      </c>
      <c r="MZ3" s="191" t="s">
        <v>776</v>
      </c>
      <c r="NA3" s="192"/>
      <c r="NB3" s="192"/>
      <c r="NC3" s="193"/>
      <c r="ND3" s="97" t="s">
        <v>1632</v>
      </c>
      <c r="NE3" s="191" t="s">
        <v>778</v>
      </c>
      <c r="NF3" s="192"/>
      <c r="NG3" s="192"/>
      <c r="NH3" s="193"/>
      <c r="NI3" s="97" t="s">
        <v>1632</v>
      </c>
      <c r="NJ3" s="191" t="s">
        <v>779</v>
      </c>
      <c r="NK3" s="192"/>
      <c r="NL3" s="192"/>
      <c r="NM3" s="193"/>
      <c r="NN3" s="97" t="s">
        <v>1632</v>
      </c>
      <c r="NO3" s="191" t="s">
        <v>782</v>
      </c>
      <c r="NP3" s="192"/>
      <c r="NQ3" s="192"/>
      <c r="NR3" s="193"/>
      <c r="NS3" s="97" t="s">
        <v>1632</v>
      </c>
      <c r="NT3" s="191" t="s">
        <v>784</v>
      </c>
      <c r="NU3" s="192"/>
      <c r="NV3" s="192"/>
      <c r="NW3" s="193"/>
      <c r="NX3" s="97" t="s">
        <v>1632</v>
      </c>
      <c r="NY3" s="191" t="s">
        <v>786</v>
      </c>
      <c r="NZ3" s="192"/>
      <c r="OA3" s="192"/>
      <c r="OB3" s="193"/>
      <c r="OC3" s="97" t="s">
        <v>1632</v>
      </c>
      <c r="OD3" s="191" t="s">
        <v>787</v>
      </c>
      <c r="OE3" s="192"/>
      <c r="OF3" s="192"/>
      <c r="OG3" s="193"/>
      <c r="OH3" s="295"/>
      <c r="OI3" s="296"/>
      <c r="OJ3" s="296"/>
      <c r="OK3" s="296"/>
      <c r="OL3" s="297"/>
    </row>
    <row r="4" spans="1:402" ht="31.5">
      <c r="A4" s="331"/>
      <c r="B4" s="332"/>
      <c r="C4" s="5" t="s">
        <v>78</v>
      </c>
      <c r="D4" s="193" t="s">
        <v>639</v>
      </c>
      <c r="E4" s="263"/>
      <c r="F4" s="263"/>
      <c r="G4" s="263"/>
      <c r="H4" s="5" t="s">
        <v>72</v>
      </c>
      <c r="I4" s="193" t="s">
        <v>641</v>
      </c>
      <c r="J4" s="263"/>
      <c r="K4" s="263"/>
      <c r="L4" s="263"/>
      <c r="M4" s="5" t="s">
        <v>72</v>
      </c>
      <c r="N4" s="193" t="s">
        <v>643</v>
      </c>
      <c r="O4" s="263"/>
      <c r="P4" s="263"/>
      <c r="Q4" s="263"/>
      <c r="R4" s="5" t="s">
        <v>72</v>
      </c>
      <c r="S4" s="193" t="s">
        <v>645</v>
      </c>
      <c r="T4" s="263"/>
      <c r="U4" s="263"/>
      <c r="V4" s="263"/>
      <c r="W4" s="5" t="s">
        <v>72</v>
      </c>
      <c r="X4" s="193" t="s">
        <v>647</v>
      </c>
      <c r="Y4" s="263"/>
      <c r="Z4" s="263"/>
      <c r="AA4" s="263"/>
      <c r="AB4" s="5" t="s">
        <v>72</v>
      </c>
      <c r="AC4" s="193" t="s">
        <v>649</v>
      </c>
      <c r="AD4" s="263"/>
      <c r="AE4" s="263"/>
      <c r="AF4" s="263"/>
      <c r="AG4" s="5" t="s">
        <v>72</v>
      </c>
      <c r="AH4" s="193" t="s">
        <v>651</v>
      </c>
      <c r="AI4" s="263"/>
      <c r="AJ4" s="263"/>
      <c r="AK4" s="263"/>
      <c r="AL4" s="5" t="s">
        <v>72</v>
      </c>
      <c r="AM4" s="193" t="s">
        <v>653</v>
      </c>
      <c r="AN4" s="263"/>
      <c r="AO4" s="263"/>
      <c r="AP4" s="263"/>
      <c r="AQ4" s="5" t="s">
        <v>72</v>
      </c>
      <c r="AR4" s="193" t="s">
        <v>655</v>
      </c>
      <c r="AS4" s="263"/>
      <c r="AT4" s="263"/>
      <c r="AU4" s="263"/>
      <c r="AV4" s="5" t="s">
        <v>72</v>
      </c>
      <c r="AW4" s="193" t="s">
        <v>657</v>
      </c>
      <c r="AX4" s="263"/>
      <c r="AY4" s="263"/>
      <c r="AZ4" s="263"/>
      <c r="BA4" s="5" t="s">
        <v>72</v>
      </c>
      <c r="BB4" s="193" t="s">
        <v>659</v>
      </c>
      <c r="BC4" s="263"/>
      <c r="BD4" s="263"/>
      <c r="BE4" s="263"/>
      <c r="BF4" s="5" t="s">
        <v>72</v>
      </c>
      <c r="BG4" s="193" t="s">
        <v>661</v>
      </c>
      <c r="BH4" s="263"/>
      <c r="BI4" s="263"/>
      <c r="BJ4" s="263"/>
      <c r="BK4" s="5" t="s">
        <v>72</v>
      </c>
      <c r="BL4" s="193" t="s">
        <v>663</v>
      </c>
      <c r="BM4" s="263"/>
      <c r="BN4" s="263"/>
      <c r="BO4" s="263"/>
      <c r="BP4" s="5" t="s">
        <v>72</v>
      </c>
      <c r="BQ4" s="193" t="s">
        <v>665</v>
      </c>
      <c r="BR4" s="263"/>
      <c r="BS4" s="263"/>
      <c r="BT4" s="263"/>
      <c r="BU4" s="5" t="s">
        <v>72</v>
      </c>
      <c r="BV4" s="193" t="s">
        <v>667</v>
      </c>
      <c r="BW4" s="263"/>
      <c r="BX4" s="263"/>
      <c r="BY4" s="263"/>
      <c r="BZ4" s="5" t="s">
        <v>72</v>
      </c>
      <c r="CA4" s="193" t="s">
        <v>669</v>
      </c>
      <c r="CB4" s="263"/>
      <c r="CC4" s="263"/>
      <c r="CD4" s="263"/>
      <c r="CE4" s="5" t="s">
        <v>72</v>
      </c>
      <c r="CF4" s="193" t="s">
        <v>671</v>
      </c>
      <c r="CG4" s="263"/>
      <c r="CH4" s="263"/>
      <c r="CI4" s="263"/>
      <c r="CJ4" s="5" t="s">
        <v>72</v>
      </c>
      <c r="CK4" s="193" t="s">
        <v>673</v>
      </c>
      <c r="CL4" s="263"/>
      <c r="CM4" s="263"/>
      <c r="CN4" s="263"/>
      <c r="CO4" s="5" t="s">
        <v>72</v>
      </c>
      <c r="CP4" s="193" t="s">
        <v>675</v>
      </c>
      <c r="CQ4" s="263"/>
      <c r="CR4" s="263"/>
      <c r="CS4" s="263"/>
      <c r="CT4" s="5" t="s">
        <v>72</v>
      </c>
      <c r="CU4" s="193" t="s">
        <v>677</v>
      </c>
      <c r="CV4" s="263"/>
      <c r="CW4" s="263"/>
      <c r="CX4" s="263"/>
      <c r="CY4" s="5" t="s">
        <v>72</v>
      </c>
      <c r="CZ4" s="193" t="s">
        <v>679</v>
      </c>
      <c r="DA4" s="263"/>
      <c r="DB4" s="263"/>
      <c r="DC4" s="263"/>
      <c r="DD4" s="5" t="s">
        <v>72</v>
      </c>
      <c r="DE4" s="193" t="s">
        <v>681</v>
      </c>
      <c r="DF4" s="263"/>
      <c r="DG4" s="263"/>
      <c r="DH4" s="263"/>
      <c r="DI4" s="5" t="s">
        <v>72</v>
      </c>
      <c r="DJ4" s="193" t="s">
        <v>683</v>
      </c>
      <c r="DK4" s="263"/>
      <c r="DL4" s="263"/>
      <c r="DM4" s="263"/>
      <c r="DN4" s="5" t="s">
        <v>72</v>
      </c>
      <c r="DO4" s="193" t="s">
        <v>685</v>
      </c>
      <c r="DP4" s="263"/>
      <c r="DQ4" s="263"/>
      <c r="DR4" s="263"/>
      <c r="DS4" s="5" t="s">
        <v>72</v>
      </c>
      <c r="DT4" s="193" t="s">
        <v>687</v>
      </c>
      <c r="DU4" s="263"/>
      <c r="DV4" s="263"/>
      <c r="DW4" s="263"/>
      <c r="DX4" s="5" t="s">
        <v>72</v>
      </c>
      <c r="DY4" s="193" t="s">
        <v>689</v>
      </c>
      <c r="DZ4" s="263"/>
      <c r="EA4" s="263"/>
      <c r="EB4" s="263"/>
      <c r="EC4" s="5" t="s">
        <v>72</v>
      </c>
      <c r="ED4" s="193" t="s">
        <v>691</v>
      </c>
      <c r="EE4" s="263"/>
      <c r="EF4" s="263"/>
      <c r="EG4" s="263"/>
      <c r="EH4" s="5" t="s">
        <v>72</v>
      </c>
      <c r="EI4" s="193" t="s">
        <v>693</v>
      </c>
      <c r="EJ4" s="263"/>
      <c r="EK4" s="263"/>
      <c r="EL4" s="263"/>
      <c r="EM4" s="5" t="s">
        <v>72</v>
      </c>
      <c r="EN4" s="193" t="s">
        <v>695</v>
      </c>
      <c r="EO4" s="263"/>
      <c r="EP4" s="263"/>
      <c r="EQ4" s="263"/>
      <c r="ER4" s="5" t="s">
        <v>72</v>
      </c>
      <c r="ES4" s="193" t="s">
        <v>696</v>
      </c>
      <c r="ET4" s="263"/>
      <c r="EU4" s="263"/>
      <c r="EV4" s="263"/>
      <c r="EW4" s="5" t="s">
        <v>72</v>
      </c>
      <c r="EX4" s="193" t="s">
        <v>699</v>
      </c>
      <c r="EY4" s="263"/>
      <c r="EZ4" s="263"/>
      <c r="FA4" s="263"/>
      <c r="FB4" s="5" t="s">
        <v>72</v>
      </c>
      <c r="FC4" s="193" t="s">
        <v>701</v>
      </c>
      <c r="FD4" s="263"/>
      <c r="FE4" s="263"/>
      <c r="FF4" s="263"/>
      <c r="FG4" s="5" t="s">
        <v>72</v>
      </c>
      <c r="FH4" s="193" t="s">
        <v>703</v>
      </c>
      <c r="FI4" s="263"/>
      <c r="FJ4" s="263"/>
      <c r="FK4" s="263"/>
      <c r="FL4" s="5" t="s">
        <v>72</v>
      </c>
      <c r="FM4" s="193" t="s">
        <v>705</v>
      </c>
      <c r="FN4" s="263"/>
      <c r="FO4" s="263"/>
      <c r="FP4" s="263"/>
      <c r="FQ4" s="5" t="s">
        <v>72</v>
      </c>
      <c r="FR4" s="193" t="s">
        <v>707</v>
      </c>
      <c r="FS4" s="263"/>
      <c r="FT4" s="263"/>
      <c r="FU4" s="263"/>
      <c r="FV4" s="5" t="s">
        <v>72</v>
      </c>
      <c r="FW4" s="193" t="s">
        <v>709</v>
      </c>
      <c r="FX4" s="263"/>
      <c r="FY4" s="263"/>
      <c r="FZ4" s="263"/>
      <c r="GA4" s="5" t="s">
        <v>72</v>
      </c>
      <c r="GB4" s="193" t="s">
        <v>711</v>
      </c>
      <c r="GC4" s="263"/>
      <c r="GD4" s="263"/>
      <c r="GE4" s="263"/>
      <c r="GF4" s="5" t="s">
        <v>72</v>
      </c>
      <c r="GG4" s="193" t="s">
        <v>713</v>
      </c>
      <c r="GH4" s="263"/>
      <c r="GI4" s="263"/>
      <c r="GJ4" s="263"/>
      <c r="GK4" s="5" t="s">
        <v>72</v>
      </c>
      <c r="GL4" s="193" t="s">
        <v>715</v>
      </c>
      <c r="GM4" s="263"/>
      <c r="GN4" s="263"/>
      <c r="GO4" s="263"/>
      <c r="GP4" s="5" t="s">
        <v>72</v>
      </c>
      <c r="GQ4" s="193" t="s">
        <v>717</v>
      </c>
      <c r="GR4" s="263"/>
      <c r="GS4" s="263"/>
      <c r="GT4" s="263"/>
      <c r="GU4" s="5" t="s">
        <v>72</v>
      </c>
      <c r="GV4" s="193" t="s">
        <v>719</v>
      </c>
      <c r="GW4" s="263"/>
      <c r="GX4" s="263"/>
      <c r="GY4" s="263"/>
      <c r="GZ4" s="5" t="s">
        <v>72</v>
      </c>
      <c r="HA4" s="193" t="s">
        <v>721</v>
      </c>
      <c r="HB4" s="263"/>
      <c r="HC4" s="263"/>
      <c r="HD4" s="263"/>
      <c r="HE4" s="5" t="s">
        <v>72</v>
      </c>
      <c r="HF4" s="193" t="s">
        <v>723</v>
      </c>
      <c r="HG4" s="263"/>
      <c r="HH4" s="263"/>
      <c r="HI4" s="263"/>
      <c r="HJ4" s="5" t="s">
        <v>72</v>
      </c>
      <c r="HK4" s="193" t="s">
        <v>725</v>
      </c>
      <c r="HL4" s="263"/>
      <c r="HM4" s="263"/>
      <c r="HN4" s="263"/>
      <c r="HO4" s="5" t="s">
        <v>72</v>
      </c>
      <c r="HP4" s="193" t="s">
        <v>727</v>
      </c>
      <c r="HQ4" s="263"/>
      <c r="HR4" s="263"/>
      <c r="HS4" s="263"/>
      <c r="HT4" s="5" t="s">
        <v>72</v>
      </c>
      <c r="HU4" s="193" t="s">
        <v>402</v>
      </c>
      <c r="HV4" s="263"/>
      <c r="HW4" s="263"/>
      <c r="HX4" s="263"/>
      <c r="HY4" s="5" t="s">
        <v>72</v>
      </c>
      <c r="HZ4" s="193" t="s">
        <v>699</v>
      </c>
      <c r="IA4" s="263"/>
      <c r="IB4" s="263"/>
      <c r="IC4" s="263"/>
      <c r="ID4" s="5" t="s">
        <v>72</v>
      </c>
      <c r="IE4" s="193" t="s">
        <v>705</v>
      </c>
      <c r="IF4" s="263"/>
      <c r="IG4" s="263"/>
      <c r="IH4" s="263"/>
      <c r="II4" s="5" t="s">
        <v>72</v>
      </c>
      <c r="IJ4" s="193" t="s">
        <v>732</v>
      </c>
      <c r="IK4" s="263"/>
      <c r="IL4" s="263"/>
      <c r="IM4" s="263"/>
      <c r="IN4" s="5" t="s">
        <v>72</v>
      </c>
      <c r="IO4" s="193" t="s">
        <v>641</v>
      </c>
      <c r="IP4" s="263"/>
      <c r="IQ4" s="263"/>
      <c r="IR4" s="263"/>
      <c r="IS4" s="38" t="s">
        <v>72</v>
      </c>
      <c r="IT4" s="193" t="s">
        <v>735</v>
      </c>
      <c r="IU4" s="263"/>
      <c r="IV4" s="263"/>
      <c r="IW4" s="263"/>
      <c r="IX4" s="38" t="s">
        <v>72</v>
      </c>
      <c r="IY4" s="264" t="s">
        <v>737</v>
      </c>
      <c r="IZ4" s="265"/>
      <c r="JA4" s="265"/>
      <c r="JB4" s="266"/>
      <c r="JC4" s="38" t="s">
        <v>72</v>
      </c>
      <c r="JD4" s="193" t="s">
        <v>739</v>
      </c>
      <c r="JE4" s="263"/>
      <c r="JF4" s="263"/>
      <c r="JG4" s="263"/>
      <c r="JH4" s="38" t="s">
        <v>72</v>
      </c>
      <c r="JI4" s="193" t="s">
        <v>711</v>
      </c>
      <c r="JJ4" s="263"/>
      <c r="JK4" s="263"/>
      <c r="JL4" s="263"/>
      <c r="JM4" s="38" t="s">
        <v>72</v>
      </c>
      <c r="JN4" s="193" t="s">
        <v>742</v>
      </c>
      <c r="JO4" s="263"/>
      <c r="JP4" s="263"/>
      <c r="JQ4" s="263"/>
      <c r="JR4" s="38" t="s">
        <v>72</v>
      </c>
      <c r="JS4" s="193" t="s">
        <v>744</v>
      </c>
      <c r="JT4" s="263"/>
      <c r="JU4" s="263"/>
      <c r="JV4" s="263"/>
      <c r="JW4" s="38" t="s">
        <v>72</v>
      </c>
      <c r="JX4" s="264" t="s">
        <v>746</v>
      </c>
      <c r="JY4" s="265"/>
      <c r="JZ4" s="265"/>
      <c r="KA4" s="266"/>
      <c r="KB4" s="38" t="s">
        <v>72</v>
      </c>
      <c r="KC4" s="193" t="s">
        <v>747</v>
      </c>
      <c r="KD4" s="263"/>
      <c r="KE4" s="263"/>
      <c r="KF4" s="263"/>
      <c r="KG4" s="38" t="s">
        <v>72</v>
      </c>
      <c r="KH4" s="264" t="s">
        <v>749</v>
      </c>
      <c r="KI4" s="265"/>
      <c r="KJ4" s="265"/>
      <c r="KK4" s="266"/>
      <c r="KL4" s="38" t="s">
        <v>72</v>
      </c>
      <c r="KM4" s="193" t="s">
        <v>752</v>
      </c>
      <c r="KN4" s="263"/>
      <c r="KO4" s="263"/>
      <c r="KP4" s="263"/>
      <c r="KQ4" s="38" t="s">
        <v>72</v>
      </c>
      <c r="KR4" s="191" t="s">
        <v>753</v>
      </c>
      <c r="KS4" s="192"/>
      <c r="KT4" s="192"/>
      <c r="KU4" s="193"/>
      <c r="KV4" s="38" t="s">
        <v>72</v>
      </c>
      <c r="KW4" s="264" t="s">
        <v>755</v>
      </c>
      <c r="KX4" s="265"/>
      <c r="KY4" s="265"/>
      <c r="KZ4" s="266"/>
      <c r="LA4" s="38" t="s">
        <v>72</v>
      </c>
      <c r="LB4" s="193" t="s">
        <v>758</v>
      </c>
      <c r="LC4" s="263"/>
      <c r="LD4" s="263"/>
      <c r="LE4" s="263"/>
      <c r="LF4" s="38" t="s">
        <v>72</v>
      </c>
      <c r="LG4" s="193" t="s">
        <v>760</v>
      </c>
      <c r="LH4" s="263"/>
      <c r="LI4" s="263"/>
      <c r="LJ4" s="263"/>
      <c r="LK4" s="38" t="s">
        <v>72</v>
      </c>
      <c r="LL4" s="193" t="s">
        <v>762</v>
      </c>
      <c r="LM4" s="263"/>
      <c r="LN4" s="263"/>
      <c r="LO4" s="263"/>
      <c r="LP4" s="38" t="s">
        <v>72</v>
      </c>
      <c r="LQ4" s="264" t="s">
        <v>764</v>
      </c>
      <c r="LR4" s="265"/>
      <c r="LS4" s="265"/>
      <c r="LT4" s="266"/>
      <c r="LU4" s="38" t="s">
        <v>72</v>
      </c>
      <c r="LV4" s="193" t="s">
        <v>766</v>
      </c>
      <c r="LW4" s="263"/>
      <c r="LX4" s="263"/>
      <c r="LY4" s="263"/>
      <c r="LZ4" s="38" t="s">
        <v>72</v>
      </c>
      <c r="MA4" s="193" t="s">
        <v>768</v>
      </c>
      <c r="MB4" s="263"/>
      <c r="MC4" s="263"/>
      <c r="MD4" s="263"/>
      <c r="ME4" s="38" t="s">
        <v>72</v>
      </c>
      <c r="MF4" s="193" t="s">
        <v>770</v>
      </c>
      <c r="MG4" s="263"/>
      <c r="MH4" s="263"/>
      <c r="MI4" s="263"/>
      <c r="MJ4" s="38" t="s">
        <v>72</v>
      </c>
      <c r="MK4" s="264" t="s">
        <v>771</v>
      </c>
      <c r="ML4" s="265"/>
      <c r="MM4" s="265"/>
      <c r="MN4" s="266"/>
      <c r="MO4" s="38" t="s">
        <v>72</v>
      </c>
      <c r="MP4" s="193" t="s">
        <v>772</v>
      </c>
      <c r="MQ4" s="263"/>
      <c r="MR4" s="263"/>
      <c r="MS4" s="263"/>
      <c r="MT4" s="39" t="s">
        <v>72</v>
      </c>
      <c r="MU4" s="264" t="s">
        <v>774</v>
      </c>
      <c r="MV4" s="265"/>
      <c r="MW4" s="265"/>
      <c r="MX4" s="266"/>
      <c r="MY4" s="39" t="s">
        <v>72</v>
      </c>
      <c r="MZ4" s="264" t="s">
        <v>775</v>
      </c>
      <c r="NA4" s="265"/>
      <c r="NB4" s="265"/>
      <c r="NC4" s="266"/>
      <c r="ND4" s="39" t="s">
        <v>72</v>
      </c>
      <c r="NE4" s="193" t="s">
        <v>777</v>
      </c>
      <c r="NF4" s="263"/>
      <c r="NG4" s="263"/>
      <c r="NH4" s="263"/>
      <c r="NI4" s="39" t="s">
        <v>72</v>
      </c>
      <c r="NJ4" s="193" t="s">
        <v>780</v>
      </c>
      <c r="NK4" s="263"/>
      <c r="NL4" s="263"/>
      <c r="NM4" s="263"/>
      <c r="NN4" s="39" t="s">
        <v>72</v>
      </c>
      <c r="NO4" s="264" t="s">
        <v>781</v>
      </c>
      <c r="NP4" s="265"/>
      <c r="NQ4" s="265"/>
      <c r="NR4" s="266"/>
      <c r="NS4" s="39" t="s">
        <v>72</v>
      </c>
      <c r="NT4" s="264" t="s">
        <v>783</v>
      </c>
      <c r="NU4" s="265"/>
      <c r="NV4" s="265"/>
      <c r="NW4" s="266"/>
      <c r="NX4" s="39" t="s">
        <v>72</v>
      </c>
      <c r="NY4" s="193" t="s">
        <v>785</v>
      </c>
      <c r="NZ4" s="263"/>
      <c r="OA4" s="263"/>
      <c r="OB4" s="263"/>
      <c r="OC4" s="39" t="s">
        <v>72</v>
      </c>
      <c r="OD4" s="193" t="s">
        <v>1789</v>
      </c>
      <c r="OE4" s="263"/>
      <c r="OF4" s="263"/>
      <c r="OG4" s="263"/>
      <c r="OH4" s="298"/>
      <c r="OI4" s="299"/>
      <c r="OJ4" s="299"/>
      <c r="OK4" s="299"/>
      <c r="OL4" s="300"/>
    </row>
    <row r="5" spans="1:402" s="23" customFormat="1" ht="51.75" customHeight="1">
      <c r="A5" s="141" t="s">
        <v>0</v>
      </c>
      <c r="B5" s="141" t="s">
        <v>1887</v>
      </c>
      <c r="C5" s="22" t="s">
        <v>73</v>
      </c>
      <c r="D5" s="22" t="s">
        <v>74</v>
      </c>
      <c r="E5" s="22" t="s">
        <v>75</v>
      </c>
      <c r="F5" s="22" t="s">
        <v>76</v>
      </c>
      <c r="G5" s="22" t="s">
        <v>67</v>
      </c>
      <c r="H5" s="22" t="s">
        <v>73</v>
      </c>
      <c r="I5" s="22" t="s">
        <v>74</v>
      </c>
      <c r="J5" s="22" t="s">
        <v>75</v>
      </c>
      <c r="K5" s="22" t="s">
        <v>76</v>
      </c>
      <c r="L5" s="22" t="s">
        <v>67</v>
      </c>
      <c r="M5" s="22" t="s">
        <v>73</v>
      </c>
      <c r="N5" s="22" t="s">
        <v>74</v>
      </c>
      <c r="O5" s="22" t="s">
        <v>75</v>
      </c>
      <c r="P5" s="22" t="s">
        <v>76</v>
      </c>
      <c r="Q5" s="22" t="s">
        <v>67</v>
      </c>
      <c r="R5" s="22" t="s">
        <v>73</v>
      </c>
      <c r="S5" s="22" t="s">
        <v>74</v>
      </c>
      <c r="T5" s="22" t="s">
        <v>75</v>
      </c>
      <c r="U5" s="22" t="s">
        <v>76</v>
      </c>
      <c r="V5" s="22" t="s">
        <v>67</v>
      </c>
      <c r="W5" s="22" t="s">
        <v>73</v>
      </c>
      <c r="X5" s="22" t="s">
        <v>74</v>
      </c>
      <c r="Y5" s="22" t="s">
        <v>75</v>
      </c>
      <c r="Z5" s="22" t="s">
        <v>76</v>
      </c>
      <c r="AA5" s="22" t="s">
        <v>67</v>
      </c>
      <c r="AB5" s="22" t="s">
        <v>73</v>
      </c>
      <c r="AC5" s="22" t="s">
        <v>74</v>
      </c>
      <c r="AD5" s="22" t="s">
        <v>75</v>
      </c>
      <c r="AE5" s="22" t="s">
        <v>76</v>
      </c>
      <c r="AF5" s="22" t="s">
        <v>67</v>
      </c>
      <c r="AG5" s="22" t="s">
        <v>73</v>
      </c>
      <c r="AH5" s="22" t="s">
        <v>74</v>
      </c>
      <c r="AI5" s="22" t="s">
        <v>75</v>
      </c>
      <c r="AJ5" s="22" t="s">
        <v>76</v>
      </c>
      <c r="AK5" s="22" t="s">
        <v>67</v>
      </c>
      <c r="AL5" s="22" t="s">
        <v>73</v>
      </c>
      <c r="AM5" s="22" t="s">
        <v>74</v>
      </c>
      <c r="AN5" s="22" t="s">
        <v>75</v>
      </c>
      <c r="AO5" s="22" t="s">
        <v>76</v>
      </c>
      <c r="AP5" s="22" t="s">
        <v>67</v>
      </c>
      <c r="AQ5" s="22" t="s">
        <v>73</v>
      </c>
      <c r="AR5" s="22" t="s">
        <v>74</v>
      </c>
      <c r="AS5" s="22" t="s">
        <v>75</v>
      </c>
      <c r="AT5" s="22" t="s">
        <v>76</v>
      </c>
      <c r="AU5" s="22" t="s">
        <v>67</v>
      </c>
      <c r="AV5" s="22" t="s">
        <v>73</v>
      </c>
      <c r="AW5" s="22" t="s">
        <v>74</v>
      </c>
      <c r="AX5" s="22" t="s">
        <v>75</v>
      </c>
      <c r="AY5" s="22" t="s">
        <v>76</v>
      </c>
      <c r="AZ5" s="22" t="s">
        <v>67</v>
      </c>
      <c r="BA5" s="22" t="s">
        <v>73</v>
      </c>
      <c r="BB5" s="22" t="s">
        <v>74</v>
      </c>
      <c r="BC5" s="22" t="s">
        <v>75</v>
      </c>
      <c r="BD5" s="22" t="s">
        <v>76</v>
      </c>
      <c r="BE5" s="22" t="s">
        <v>67</v>
      </c>
      <c r="BF5" s="22" t="s">
        <v>73</v>
      </c>
      <c r="BG5" s="22" t="s">
        <v>74</v>
      </c>
      <c r="BH5" s="22" t="s">
        <v>75</v>
      </c>
      <c r="BI5" s="22" t="s">
        <v>76</v>
      </c>
      <c r="BJ5" s="22" t="s">
        <v>67</v>
      </c>
      <c r="BK5" s="22" t="s">
        <v>73</v>
      </c>
      <c r="BL5" s="22" t="s">
        <v>74</v>
      </c>
      <c r="BM5" s="22" t="s">
        <v>75</v>
      </c>
      <c r="BN5" s="22" t="s">
        <v>76</v>
      </c>
      <c r="BO5" s="22" t="s">
        <v>67</v>
      </c>
      <c r="BP5" s="22" t="s">
        <v>73</v>
      </c>
      <c r="BQ5" s="22" t="s">
        <v>74</v>
      </c>
      <c r="BR5" s="22" t="s">
        <v>75</v>
      </c>
      <c r="BS5" s="22" t="s">
        <v>76</v>
      </c>
      <c r="BT5" s="22" t="s">
        <v>67</v>
      </c>
      <c r="BU5" s="22" t="s">
        <v>73</v>
      </c>
      <c r="BV5" s="22" t="s">
        <v>74</v>
      </c>
      <c r="BW5" s="22" t="s">
        <v>75</v>
      </c>
      <c r="BX5" s="22" t="s">
        <v>76</v>
      </c>
      <c r="BY5" s="22" t="s">
        <v>67</v>
      </c>
      <c r="BZ5" s="22" t="s">
        <v>73</v>
      </c>
      <c r="CA5" s="22" t="s">
        <v>74</v>
      </c>
      <c r="CB5" s="22" t="s">
        <v>75</v>
      </c>
      <c r="CC5" s="22" t="s">
        <v>76</v>
      </c>
      <c r="CD5" s="22" t="s">
        <v>67</v>
      </c>
      <c r="CE5" s="22" t="s">
        <v>73</v>
      </c>
      <c r="CF5" s="22" t="s">
        <v>74</v>
      </c>
      <c r="CG5" s="22" t="s">
        <v>75</v>
      </c>
      <c r="CH5" s="22" t="s">
        <v>76</v>
      </c>
      <c r="CI5" s="22" t="s">
        <v>67</v>
      </c>
      <c r="CJ5" s="22" t="s">
        <v>73</v>
      </c>
      <c r="CK5" s="22" t="s">
        <v>74</v>
      </c>
      <c r="CL5" s="22" t="s">
        <v>75</v>
      </c>
      <c r="CM5" s="22" t="s">
        <v>76</v>
      </c>
      <c r="CN5" s="22" t="s">
        <v>67</v>
      </c>
      <c r="CO5" s="22" t="s">
        <v>73</v>
      </c>
      <c r="CP5" s="22" t="s">
        <v>74</v>
      </c>
      <c r="CQ5" s="22" t="s">
        <v>75</v>
      </c>
      <c r="CR5" s="22" t="s">
        <v>76</v>
      </c>
      <c r="CS5" s="22" t="s">
        <v>67</v>
      </c>
      <c r="CT5" s="22" t="s">
        <v>73</v>
      </c>
      <c r="CU5" s="22" t="s">
        <v>74</v>
      </c>
      <c r="CV5" s="22" t="s">
        <v>75</v>
      </c>
      <c r="CW5" s="22" t="s">
        <v>76</v>
      </c>
      <c r="CX5" s="22" t="s">
        <v>67</v>
      </c>
      <c r="CY5" s="22" t="s">
        <v>73</v>
      </c>
      <c r="CZ5" s="22"/>
      <c r="DA5" s="22" t="s">
        <v>75</v>
      </c>
      <c r="DB5" s="22" t="s">
        <v>76</v>
      </c>
      <c r="DC5" s="22" t="s">
        <v>67</v>
      </c>
      <c r="DD5" s="22" t="s">
        <v>73</v>
      </c>
      <c r="DE5" s="22" t="s">
        <v>74</v>
      </c>
      <c r="DF5" s="22" t="s">
        <v>75</v>
      </c>
      <c r="DG5" s="22" t="s">
        <v>76</v>
      </c>
      <c r="DH5" s="22" t="s">
        <v>67</v>
      </c>
      <c r="DI5" s="22" t="s">
        <v>73</v>
      </c>
      <c r="DJ5" s="22" t="s">
        <v>74</v>
      </c>
      <c r="DK5" s="22" t="s">
        <v>75</v>
      </c>
      <c r="DL5" s="22" t="s">
        <v>76</v>
      </c>
      <c r="DM5" s="22" t="s">
        <v>67</v>
      </c>
      <c r="DN5" s="22" t="s">
        <v>73</v>
      </c>
      <c r="DO5" s="22" t="s">
        <v>74</v>
      </c>
      <c r="DP5" s="22" t="s">
        <v>75</v>
      </c>
      <c r="DQ5" s="22" t="s">
        <v>76</v>
      </c>
      <c r="DR5" s="22" t="s">
        <v>67</v>
      </c>
      <c r="DS5" s="22" t="s">
        <v>73</v>
      </c>
      <c r="DT5" s="22" t="s">
        <v>74</v>
      </c>
      <c r="DU5" s="22" t="s">
        <v>75</v>
      </c>
      <c r="DV5" s="22" t="s">
        <v>76</v>
      </c>
      <c r="DW5" s="22" t="s">
        <v>67</v>
      </c>
      <c r="DX5" s="22" t="s">
        <v>73</v>
      </c>
      <c r="DY5" s="22" t="s">
        <v>74</v>
      </c>
      <c r="DZ5" s="22" t="s">
        <v>75</v>
      </c>
      <c r="EA5" s="22" t="s">
        <v>76</v>
      </c>
      <c r="EB5" s="22" t="s">
        <v>67</v>
      </c>
      <c r="EC5" s="22" t="s">
        <v>73</v>
      </c>
      <c r="ED5" s="22" t="s">
        <v>74</v>
      </c>
      <c r="EE5" s="22" t="s">
        <v>75</v>
      </c>
      <c r="EF5" s="22" t="s">
        <v>76</v>
      </c>
      <c r="EG5" s="22" t="s">
        <v>67</v>
      </c>
      <c r="EH5" s="22" t="s">
        <v>73</v>
      </c>
      <c r="EI5" s="22" t="s">
        <v>74</v>
      </c>
      <c r="EJ5" s="22" t="s">
        <v>75</v>
      </c>
      <c r="EK5" s="22" t="s">
        <v>76</v>
      </c>
      <c r="EL5" s="22" t="s">
        <v>67</v>
      </c>
      <c r="EM5" s="22" t="s">
        <v>73</v>
      </c>
      <c r="EN5" s="22" t="s">
        <v>74</v>
      </c>
      <c r="EO5" s="22" t="s">
        <v>75</v>
      </c>
      <c r="EP5" s="22" t="s">
        <v>76</v>
      </c>
      <c r="EQ5" s="22" t="s">
        <v>67</v>
      </c>
      <c r="ER5" s="22" t="s">
        <v>73</v>
      </c>
      <c r="ES5" s="22" t="s">
        <v>74</v>
      </c>
      <c r="ET5" s="22" t="s">
        <v>75</v>
      </c>
      <c r="EU5" s="22" t="s">
        <v>76</v>
      </c>
      <c r="EV5" s="22" t="s">
        <v>67</v>
      </c>
      <c r="EW5" s="22" t="s">
        <v>73</v>
      </c>
      <c r="EX5" s="22" t="s">
        <v>74</v>
      </c>
      <c r="EY5" s="22" t="s">
        <v>75</v>
      </c>
      <c r="EZ5" s="22" t="s">
        <v>76</v>
      </c>
      <c r="FA5" s="22" t="s">
        <v>67</v>
      </c>
      <c r="FB5" s="22" t="s">
        <v>73</v>
      </c>
      <c r="FC5" s="22" t="s">
        <v>74</v>
      </c>
      <c r="FD5" s="22" t="s">
        <v>75</v>
      </c>
      <c r="FE5" s="22" t="s">
        <v>76</v>
      </c>
      <c r="FF5" s="22" t="s">
        <v>67</v>
      </c>
      <c r="FG5" s="22" t="s">
        <v>73</v>
      </c>
      <c r="FH5" s="22" t="s">
        <v>74</v>
      </c>
      <c r="FI5" s="22" t="s">
        <v>75</v>
      </c>
      <c r="FJ5" s="22" t="s">
        <v>76</v>
      </c>
      <c r="FK5" s="22" t="s">
        <v>67</v>
      </c>
      <c r="FL5" s="22" t="s">
        <v>73</v>
      </c>
      <c r="FM5" s="22" t="s">
        <v>74</v>
      </c>
      <c r="FN5" s="22" t="s">
        <v>75</v>
      </c>
      <c r="FO5" s="22" t="s">
        <v>76</v>
      </c>
      <c r="FP5" s="22" t="s">
        <v>67</v>
      </c>
      <c r="FQ5" s="22" t="s">
        <v>73</v>
      </c>
      <c r="FR5" s="22" t="s">
        <v>74</v>
      </c>
      <c r="FS5" s="22" t="s">
        <v>75</v>
      </c>
      <c r="FT5" s="22" t="s">
        <v>76</v>
      </c>
      <c r="FU5" s="22" t="s">
        <v>67</v>
      </c>
      <c r="FV5" s="22" t="s">
        <v>73</v>
      </c>
      <c r="FW5" s="22" t="s">
        <v>74</v>
      </c>
      <c r="FX5" s="22" t="s">
        <v>75</v>
      </c>
      <c r="FY5" s="22" t="s">
        <v>76</v>
      </c>
      <c r="FZ5" s="22" t="s">
        <v>67</v>
      </c>
      <c r="GA5" s="22" t="s">
        <v>73</v>
      </c>
      <c r="GB5" s="22" t="s">
        <v>74</v>
      </c>
      <c r="GC5" s="22" t="s">
        <v>75</v>
      </c>
      <c r="GD5" s="22" t="s">
        <v>76</v>
      </c>
      <c r="GE5" s="22" t="s">
        <v>67</v>
      </c>
      <c r="GF5" s="22" t="s">
        <v>73</v>
      </c>
      <c r="GG5" s="22" t="s">
        <v>74</v>
      </c>
      <c r="GH5" s="22" t="s">
        <v>75</v>
      </c>
      <c r="GI5" s="22" t="s">
        <v>76</v>
      </c>
      <c r="GJ5" s="22" t="s">
        <v>67</v>
      </c>
      <c r="GK5" s="22" t="s">
        <v>73</v>
      </c>
      <c r="GL5" s="22" t="s">
        <v>74</v>
      </c>
      <c r="GM5" s="22" t="s">
        <v>75</v>
      </c>
      <c r="GN5" s="22" t="s">
        <v>76</v>
      </c>
      <c r="GO5" s="22" t="s">
        <v>67</v>
      </c>
      <c r="GP5" s="22" t="s">
        <v>73</v>
      </c>
      <c r="GQ5" s="22" t="s">
        <v>74</v>
      </c>
      <c r="GR5" s="22" t="s">
        <v>75</v>
      </c>
      <c r="GS5" s="22" t="s">
        <v>76</v>
      </c>
      <c r="GT5" s="22" t="s">
        <v>67</v>
      </c>
      <c r="GU5" s="22" t="s">
        <v>73</v>
      </c>
      <c r="GV5" s="22" t="s">
        <v>74</v>
      </c>
      <c r="GW5" s="22" t="s">
        <v>75</v>
      </c>
      <c r="GX5" s="22" t="s">
        <v>76</v>
      </c>
      <c r="GY5" s="22" t="s">
        <v>67</v>
      </c>
      <c r="GZ5" s="22" t="s">
        <v>73</v>
      </c>
      <c r="HA5" s="22" t="s">
        <v>74</v>
      </c>
      <c r="HB5" s="22" t="s">
        <v>75</v>
      </c>
      <c r="HC5" s="22" t="s">
        <v>76</v>
      </c>
      <c r="HD5" s="22" t="s">
        <v>67</v>
      </c>
      <c r="HE5" s="22" t="s">
        <v>73</v>
      </c>
      <c r="HF5" s="22" t="s">
        <v>74</v>
      </c>
      <c r="HG5" s="22" t="s">
        <v>75</v>
      </c>
      <c r="HH5" s="22" t="s">
        <v>76</v>
      </c>
      <c r="HI5" s="22" t="s">
        <v>67</v>
      </c>
      <c r="HJ5" s="22" t="s">
        <v>73</v>
      </c>
      <c r="HK5" s="22" t="s">
        <v>74</v>
      </c>
      <c r="HL5" s="22" t="s">
        <v>75</v>
      </c>
      <c r="HM5" s="22" t="s">
        <v>76</v>
      </c>
      <c r="HN5" s="22" t="s">
        <v>67</v>
      </c>
      <c r="HO5" s="22" t="s">
        <v>73</v>
      </c>
      <c r="HP5" s="22" t="s">
        <v>74</v>
      </c>
      <c r="HQ5" s="22" t="s">
        <v>75</v>
      </c>
      <c r="HR5" s="22" t="s">
        <v>76</v>
      </c>
      <c r="HS5" s="22" t="s">
        <v>67</v>
      </c>
      <c r="HT5" s="22" t="s">
        <v>73</v>
      </c>
      <c r="HU5" s="22" t="s">
        <v>74</v>
      </c>
      <c r="HV5" s="22" t="s">
        <v>75</v>
      </c>
      <c r="HW5" s="22" t="s">
        <v>76</v>
      </c>
      <c r="HX5" s="22" t="s">
        <v>67</v>
      </c>
      <c r="HY5" s="22" t="s">
        <v>73</v>
      </c>
      <c r="HZ5" s="22" t="s">
        <v>74</v>
      </c>
      <c r="IA5" s="22" t="s">
        <v>75</v>
      </c>
      <c r="IB5" s="22" t="s">
        <v>76</v>
      </c>
      <c r="IC5" s="22" t="s">
        <v>67</v>
      </c>
      <c r="ID5" s="22" t="s">
        <v>73</v>
      </c>
      <c r="IE5" s="22" t="s">
        <v>74</v>
      </c>
      <c r="IF5" s="22" t="s">
        <v>75</v>
      </c>
      <c r="IG5" s="22" t="s">
        <v>76</v>
      </c>
      <c r="IH5" s="22" t="s">
        <v>67</v>
      </c>
      <c r="II5" s="22" t="s">
        <v>73</v>
      </c>
      <c r="IJ5" s="22" t="s">
        <v>74</v>
      </c>
      <c r="IK5" s="22" t="s">
        <v>75</v>
      </c>
      <c r="IL5" s="22" t="s">
        <v>76</v>
      </c>
      <c r="IM5" s="22" t="s">
        <v>67</v>
      </c>
      <c r="IN5" s="22" t="s">
        <v>73</v>
      </c>
      <c r="IO5" s="22" t="s">
        <v>74</v>
      </c>
      <c r="IP5" s="22" t="s">
        <v>75</v>
      </c>
      <c r="IQ5" s="22" t="s">
        <v>76</v>
      </c>
      <c r="IR5" s="22" t="s">
        <v>67</v>
      </c>
      <c r="IS5" s="22" t="s">
        <v>73</v>
      </c>
      <c r="IT5" s="22" t="s">
        <v>74</v>
      </c>
      <c r="IU5" s="22" t="s">
        <v>75</v>
      </c>
      <c r="IV5" s="22" t="s">
        <v>76</v>
      </c>
      <c r="IW5" s="22" t="s">
        <v>67</v>
      </c>
      <c r="IX5" s="22" t="s">
        <v>73</v>
      </c>
      <c r="IY5" s="22" t="s">
        <v>74</v>
      </c>
      <c r="IZ5" s="22" t="s">
        <v>75</v>
      </c>
      <c r="JA5" s="22" t="s">
        <v>76</v>
      </c>
      <c r="JB5" s="22" t="s">
        <v>67</v>
      </c>
      <c r="JC5" s="22" t="s">
        <v>73</v>
      </c>
      <c r="JD5" s="22" t="s">
        <v>74</v>
      </c>
      <c r="JE5" s="22" t="s">
        <v>75</v>
      </c>
      <c r="JF5" s="22" t="s">
        <v>76</v>
      </c>
      <c r="JG5" s="22" t="s">
        <v>67</v>
      </c>
      <c r="JH5" s="22" t="s">
        <v>73</v>
      </c>
      <c r="JI5" s="22" t="s">
        <v>74</v>
      </c>
      <c r="JJ5" s="22" t="s">
        <v>75</v>
      </c>
      <c r="JK5" s="22" t="s">
        <v>76</v>
      </c>
      <c r="JL5" s="22" t="s">
        <v>67</v>
      </c>
      <c r="JM5" s="22" t="s">
        <v>73</v>
      </c>
      <c r="JN5" s="22" t="s">
        <v>74</v>
      </c>
      <c r="JO5" s="22" t="s">
        <v>75</v>
      </c>
      <c r="JP5" s="22" t="s">
        <v>76</v>
      </c>
      <c r="JQ5" s="22" t="s">
        <v>67</v>
      </c>
      <c r="JR5" s="22" t="s">
        <v>73</v>
      </c>
      <c r="JS5" s="22" t="s">
        <v>74</v>
      </c>
      <c r="JT5" s="22" t="s">
        <v>75</v>
      </c>
      <c r="JU5" s="22" t="s">
        <v>76</v>
      </c>
      <c r="JV5" s="22" t="s">
        <v>67</v>
      </c>
      <c r="JW5" s="22" t="s">
        <v>73</v>
      </c>
      <c r="JX5" s="22" t="s">
        <v>74</v>
      </c>
      <c r="JY5" s="22" t="s">
        <v>75</v>
      </c>
      <c r="JZ5" s="22" t="s">
        <v>76</v>
      </c>
      <c r="KA5" s="22" t="s">
        <v>67</v>
      </c>
      <c r="KB5" s="22" t="s">
        <v>73</v>
      </c>
      <c r="KC5" s="22" t="s">
        <v>74</v>
      </c>
      <c r="KD5" s="22" t="s">
        <v>75</v>
      </c>
      <c r="KE5" s="22" t="s">
        <v>76</v>
      </c>
      <c r="KF5" s="22" t="s">
        <v>67</v>
      </c>
      <c r="KG5" s="22" t="s">
        <v>73</v>
      </c>
      <c r="KH5" s="22" t="s">
        <v>74</v>
      </c>
      <c r="KI5" s="22" t="s">
        <v>75</v>
      </c>
      <c r="KJ5" s="22" t="s">
        <v>76</v>
      </c>
      <c r="KK5" s="22" t="s">
        <v>67</v>
      </c>
      <c r="KL5" s="22" t="s">
        <v>73</v>
      </c>
      <c r="KM5" s="22" t="s">
        <v>74</v>
      </c>
      <c r="KN5" s="22" t="s">
        <v>75</v>
      </c>
      <c r="KO5" s="22" t="s">
        <v>76</v>
      </c>
      <c r="KP5" s="22" t="s">
        <v>67</v>
      </c>
      <c r="KQ5" s="22" t="s">
        <v>73</v>
      </c>
      <c r="KR5" s="22" t="s">
        <v>74</v>
      </c>
      <c r="KS5" s="22" t="s">
        <v>75</v>
      </c>
      <c r="KT5" s="22" t="s">
        <v>76</v>
      </c>
      <c r="KU5" s="22" t="s">
        <v>67</v>
      </c>
      <c r="KV5" s="22" t="s">
        <v>73</v>
      </c>
      <c r="KW5" s="22" t="s">
        <v>74</v>
      </c>
      <c r="KX5" s="22" t="s">
        <v>75</v>
      </c>
      <c r="KY5" s="22" t="s">
        <v>76</v>
      </c>
      <c r="KZ5" s="22" t="s">
        <v>67</v>
      </c>
      <c r="LA5" s="22" t="s">
        <v>73</v>
      </c>
      <c r="LB5" s="22" t="s">
        <v>74</v>
      </c>
      <c r="LC5" s="22" t="s">
        <v>75</v>
      </c>
      <c r="LD5" s="22" t="s">
        <v>76</v>
      </c>
      <c r="LE5" s="22" t="s">
        <v>67</v>
      </c>
      <c r="LF5" s="22" t="s">
        <v>73</v>
      </c>
      <c r="LG5" s="22" t="s">
        <v>74</v>
      </c>
      <c r="LH5" s="22" t="s">
        <v>75</v>
      </c>
      <c r="LI5" s="22" t="s">
        <v>76</v>
      </c>
      <c r="LJ5" s="22" t="s">
        <v>67</v>
      </c>
      <c r="LK5" s="22" t="s">
        <v>73</v>
      </c>
      <c r="LL5" s="22" t="s">
        <v>74</v>
      </c>
      <c r="LM5" s="22" t="s">
        <v>75</v>
      </c>
      <c r="LN5" s="22" t="s">
        <v>76</v>
      </c>
      <c r="LO5" s="22" t="s">
        <v>67</v>
      </c>
      <c r="LP5" s="22" t="s">
        <v>73</v>
      </c>
      <c r="LQ5" s="22" t="s">
        <v>74</v>
      </c>
      <c r="LR5" s="22" t="s">
        <v>75</v>
      </c>
      <c r="LS5" s="22" t="s">
        <v>76</v>
      </c>
      <c r="LT5" s="22" t="s">
        <v>67</v>
      </c>
      <c r="LU5" s="22" t="s">
        <v>73</v>
      </c>
      <c r="LV5" s="22" t="s">
        <v>74</v>
      </c>
      <c r="LW5" s="22" t="s">
        <v>75</v>
      </c>
      <c r="LX5" s="22" t="s">
        <v>76</v>
      </c>
      <c r="LY5" s="22" t="s">
        <v>67</v>
      </c>
      <c r="LZ5" s="22" t="s">
        <v>73</v>
      </c>
      <c r="MA5" s="22" t="s">
        <v>74</v>
      </c>
      <c r="MB5" s="22" t="s">
        <v>75</v>
      </c>
      <c r="MC5" s="22" t="s">
        <v>76</v>
      </c>
      <c r="MD5" s="22" t="s">
        <v>67</v>
      </c>
      <c r="ME5" s="22" t="s">
        <v>73</v>
      </c>
      <c r="MF5" s="22" t="s">
        <v>74</v>
      </c>
      <c r="MG5" s="22" t="s">
        <v>75</v>
      </c>
      <c r="MH5" s="22" t="s">
        <v>76</v>
      </c>
      <c r="MI5" s="22" t="s">
        <v>67</v>
      </c>
      <c r="MJ5" s="22" t="s">
        <v>73</v>
      </c>
      <c r="MK5" s="22" t="s">
        <v>74</v>
      </c>
      <c r="ML5" s="22" t="s">
        <v>75</v>
      </c>
      <c r="MM5" s="22" t="s">
        <v>76</v>
      </c>
      <c r="MN5" s="22" t="s">
        <v>67</v>
      </c>
      <c r="MO5" s="22" t="s">
        <v>73</v>
      </c>
      <c r="MP5" s="22" t="s">
        <v>74</v>
      </c>
      <c r="MQ5" s="22" t="s">
        <v>75</v>
      </c>
      <c r="MR5" s="22" t="s">
        <v>76</v>
      </c>
      <c r="MS5" s="22" t="s">
        <v>67</v>
      </c>
      <c r="MT5" s="22" t="s">
        <v>1762</v>
      </c>
      <c r="MU5" s="22" t="s">
        <v>74</v>
      </c>
      <c r="MV5" s="22" t="s">
        <v>75</v>
      </c>
      <c r="MW5" s="22" t="s">
        <v>76</v>
      </c>
      <c r="MX5" s="22" t="s">
        <v>67</v>
      </c>
      <c r="MY5" s="22" t="s">
        <v>1491</v>
      </c>
      <c r="MZ5" s="22" t="s">
        <v>74</v>
      </c>
      <c r="NA5" s="22" t="s">
        <v>75</v>
      </c>
      <c r="NB5" s="22" t="s">
        <v>76</v>
      </c>
      <c r="NC5" s="22" t="s">
        <v>67</v>
      </c>
      <c r="ND5" s="22" t="s">
        <v>73</v>
      </c>
      <c r="NE5" s="22" t="s">
        <v>74</v>
      </c>
      <c r="NF5" s="22" t="s">
        <v>75</v>
      </c>
      <c r="NG5" s="22" t="s">
        <v>76</v>
      </c>
      <c r="NH5" s="22" t="s">
        <v>67</v>
      </c>
      <c r="NI5" s="22" t="s">
        <v>73</v>
      </c>
      <c r="NJ5" s="22" t="s">
        <v>74</v>
      </c>
      <c r="NK5" s="22" t="s">
        <v>75</v>
      </c>
      <c r="NL5" s="22" t="s">
        <v>76</v>
      </c>
      <c r="NM5" s="22" t="s">
        <v>67</v>
      </c>
      <c r="NN5" s="22" t="s">
        <v>73</v>
      </c>
      <c r="NO5" s="22" t="s">
        <v>74</v>
      </c>
      <c r="NP5" s="22" t="s">
        <v>75</v>
      </c>
      <c r="NQ5" s="22" t="s">
        <v>76</v>
      </c>
      <c r="NR5" s="22" t="s">
        <v>67</v>
      </c>
      <c r="NS5" s="22" t="s">
        <v>73</v>
      </c>
      <c r="NT5" s="22" t="s">
        <v>74</v>
      </c>
      <c r="NU5" s="22" t="s">
        <v>75</v>
      </c>
      <c r="NV5" s="22" t="s">
        <v>76</v>
      </c>
      <c r="NW5" s="22" t="s">
        <v>67</v>
      </c>
      <c r="NX5" s="22" t="s">
        <v>73</v>
      </c>
      <c r="NY5" s="22" t="s">
        <v>74</v>
      </c>
      <c r="NZ5" s="22" t="s">
        <v>75</v>
      </c>
      <c r="OA5" s="22" t="s">
        <v>76</v>
      </c>
      <c r="OB5" s="22" t="s">
        <v>67</v>
      </c>
      <c r="OC5" s="22" t="s">
        <v>73</v>
      </c>
      <c r="OD5" s="22" t="s">
        <v>74</v>
      </c>
      <c r="OE5" s="22" t="s">
        <v>75</v>
      </c>
      <c r="OF5" s="22" t="s">
        <v>76</v>
      </c>
      <c r="OG5" s="22" t="s">
        <v>67</v>
      </c>
      <c r="OH5" s="22" t="s">
        <v>73</v>
      </c>
      <c r="OI5" s="22" t="s">
        <v>74</v>
      </c>
      <c r="OJ5" s="22" t="s">
        <v>75</v>
      </c>
      <c r="OK5" s="22" t="s">
        <v>76</v>
      </c>
      <c r="OL5" s="22" t="s">
        <v>67</v>
      </c>
    </row>
    <row r="6" spans="1:402" s="9" customFormat="1" hidden="1">
      <c r="A6" s="6" t="s">
        <v>1</v>
      </c>
      <c r="B6" s="6" t="s">
        <v>2</v>
      </c>
      <c r="C6" s="7" t="s">
        <v>68</v>
      </c>
      <c r="D6" s="7" t="s">
        <v>69</v>
      </c>
      <c r="E6" s="7" t="s">
        <v>70</v>
      </c>
      <c r="F6" s="7" t="s">
        <v>71</v>
      </c>
      <c r="G6" s="8"/>
      <c r="H6" s="7" t="s">
        <v>68</v>
      </c>
      <c r="I6" s="7" t="s">
        <v>69</v>
      </c>
      <c r="J6" s="7" t="s">
        <v>70</v>
      </c>
      <c r="K6" s="7" t="s">
        <v>71</v>
      </c>
      <c r="L6" s="8"/>
      <c r="M6" s="7" t="s">
        <v>68</v>
      </c>
      <c r="N6" s="7" t="s">
        <v>69</v>
      </c>
      <c r="O6" s="7" t="s">
        <v>70</v>
      </c>
      <c r="P6" s="7" t="s">
        <v>71</v>
      </c>
      <c r="Q6" s="8"/>
      <c r="R6" s="7" t="s">
        <v>68</v>
      </c>
      <c r="S6" s="7" t="s">
        <v>69</v>
      </c>
      <c r="T6" s="7" t="s">
        <v>70</v>
      </c>
      <c r="U6" s="7" t="s">
        <v>71</v>
      </c>
      <c r="V6" s="8"/>
      <c r="W6" s="7" t="s">
        <v>68</v>
      </c>
      <c r="X6" s="7" t="s">
        <v>69</v>
      </c>
      <c r="Y6" s="7" t="s">
        <v>70</v>
      </c>
      <c r="Z6" s="7" t="s">
        <v>71</v>
      </c>
      <c r="AA6" s="8"/>
      <c r="AB6" s="7" t="s">
        <v>68</v>
      </c>
      <c r="AC6" s="7" t="s">
        <v>69</v>
      </c>
      <c r="AD6" s="7" t="s">
        <v>70</v>
      </c>
      <c r="AE6" s="7" t="s">
        <v>71</v>
      </c>
      <c r="AF6" s="8"/>
      <c r="AG6" s="7" t="s">
        <v>68</v>
      </c>
      <c r="AH6" s="7" t="s">
        <v>69</v>
      </c>
      <c r="AI6" s="7" t="s">
        <v>70</v>
      </c>
      <c r="AJ6" s="7" t="s">
        <v>71</v>
      </c>
      <c r="AK6" s="8"/>
      <c r="AL6" s="7" t="s">
        <v>68</v>
      </c>
      <c r="AM6" s="7" t="s">
        <v>69</v>
      </c>
      <c r="AN6" s="7" t="s">
        <v>70</v>
      </c>
      <c r="AO6" s="7" t="s">
        <v>71</v>
      </c>
      <c r="AP6" s="8"/>
      <c r="AQ6" s="7" t="s">
        <v>68</v>
      </c>
      <c r="AR6" s="7" t="s">
        <v>69</v>
      </c>
      <c r="AS6" s="7" t="s">
        <v>70</v>
      </c>
      <c r="AT6" s="7" t="s">
        <v>71</v>
      </c>
      <c r="AU6" s="8"/>
      <c r="AV6" s="7" t="s">
        <v>68</v>
      </c>
      <c r="AW6" s="7" t="s">
        <v>69</v>
      </c>
      <c r="AX6" s="7" t="s">
        <v>70</v>
      </c>
      <c r="AY6" s="7" t="s">
        <v>71</v>
      </c>
      <c r="AZ6" s="8"/>
      <c r="BA6" s="7" t="s">
        <v>68</v>
      </c>
      <c r="BB6" s="7" t="s">
        <v>69</v>
      </c>
      <c r="BC6" s="7" t="s">
        <v>70</v>
      </c>
      <c r="BD6" s="7" t="s">
        <v>71</v>
      </c>
      <c r="BE6" s="8"/>
      <c r="BF6" s="7" t="s">
        <v>68</v>
      </c>
      <c r="BG6" s="7" t="s">
        <v>69</v>
      </c>
      <c r="BH6" s="7" t="s">
        <v>70</v>
      </c>
      <c r="BI6" s="7" t="s">
        <v>71</v>
      </c>
      <c r="BJ6" s="8"/>
      <c r="BK6" s="7" t="s">
        <v>68</v>
      </c>
      <c r="BL6" s="7" t="s">
        <v>69</v>
      </c>
      <c r="BM6" s="7" t="s">
        <v>70</v>
      </c>
      <c r="BN6" s="7" t="s">
        <v>71</v>
      </c>
      <c r="BO6" s="8"/>
      <c r="BP6" s="7" t="s">
        <v>68</v>
      </c>
      <c r="BQ6" s="7" t="s">
        <v>69</v>
      </c>
      <c r="BR6" s="7" t="s">
        <v>70</v>
      </c>
      <c r="BS6" s="7" t="s">
        <v>71</v>
      </c>
      <c r="BT6" s="8"/>
      <c r="BU6" s="7" t="s">
        <v>68</v>
      </c>
      <c r="BV6" s="7" t="s">
        <v>69</v>
      </c>
      <c r="BW6" s="7" t="s">
        <v>70</v>
      </c>
      <c r="BX6" s="7" t="s">
        <v>71</v>
      </c>
      <c r="BY6" s="8"/>
      <c r="BZ6" s="7" t="s">
        <v>68</v>
      </c>
      <c r="CA6" s="7" t="s">
        <v>69</v>
      </c>
      <c r="CB6" s="7" t="s">
        <v>70</v>
      </c>
      <c r="CC6" s="7" t="s">
        <v>71</v>
      </c>
      <c r="CD6" s="8"/>
      <c r="CE6" s="7" t="s">
        <v>68</v>
      </c>
      <c r="CF6" s="7" t="s">
        <v>69</v>
      </c>
      <c r="CG6" s="7" t="s">
        <v>70</v>
      </c>
      <c r="CH6" s="7" t="s">
        <v>71</v>
      </c>
      <c r="CI6" s="8"/>
      <c r="CJ6" s="7" t="s">
        <v>68</v>
      </c>
      <c r="CK6" s="7" t="s">
        <v>69</v>
      </c>
      <c r="CL6" s="7" t="s">
        <v>70</v>
      </c>
      <c r="CM6" s="7" t="s">
        <v>71</v>
      </c>
      <c r="CN6" s="8"/>
      <c r="CO6" s="7" t="s">
        <v>68</v>
      </c>
      <c r="CP6" s="7" t="s">
        <v>69</v>
      </c>
      <c r="CQ6" s="7" t="s">
        <v>70</v>
      </c>
      <c r="CR6" s="7" t="s">
        <v>71</v>
      </c>
      <c r="CS6" s="8"/>
      <c r="CT6" s="7" t="s">
        <v>68</v>
      </c>
      <c r="CU6" s="7" t="s">
        <v>69</v>
      </c>
      <c r="CV6" s="7" t="s">
        <v>70</v>
      </c>
      <c r="CW6" s="7" t="s">
        <v>71</v>
      </c>
      <c r="CX6" s="8"/>
      <c r="CY6" s="7" t="s">
        <v>68</v>
      </c>
      <c r="CZ6" s="7" t="s">
        <v>69</v>
      </c>
      <c r="DA6" s="7" t="s">
        <v>70</v>
      </c>
      <c r="DB6" s="7" t="s">
        <v>71</v>
      </c>
      <c r="DC6" s="8"/>
      <c r="DD6" s="7" t="s">
        <v>68</v>
      </c>
      <c r="DE6" s="7" t="s">
        <v>69</v>
      </c>
      <c r="DF6" s="7" t="s">
        <v>70</v>
      </c>
      <c r="DG6" s="7" t="s">
        <v>71</v>
      </c>
      <c r="DH6" s="8"/>
      <c r="DI6" s="7" t="s">
        <v>68</v>
      </c>
      <c r="DJ6" s="7" t="s">
        <v>69</v>
      </c>
      <c r="DK6" s="7" t="s">
        <v>70</v>
      </c>
      <c r="DL6" s="7" t="s">
        <v>71</v>
      </c>
      <c r="DM6" s="8"/>
      <c r="DN6" s="7" t="s">
        <v>68</v>
      </c>
      <c r="DO6" s="7" t="s">
        <v>69</v>
      </c>
      <c r="DP6" s="7" t="s">
        <v>70</v>
      </c>
      <c r="DQ6" s="7" t="s">
        <v>71</v>
      </c>
      <c r="DR6" s="8"/>
      <c r="DS6" s="7" t="s">
        <v>68</v>
      </c>
      <c r="DT6" s="7" t="s">
        <v>69</v>
      </c>
      <c r="DU6" s="7" t="s">
        <v>70</v>
      </c>
      <c r="DV6" s="7" t="s">
        <v>71</v>
      </c>
      <c r="DW6" s="8"/>
      <c r="DX6" s="7" t="s">
        <v>68</v>
      </c>
      <c r="DY6" s="7" t="s">
        <v>69</v>
      </c>
      <c r="DZ6" s="7" t="s">
        <v>70</v>
      </c>
      <c r="EA6" s="7" t="s">
        <v>71</v>
      </c>
      <c r="EB6" s="8"/>
      <c r="EC6" s="7" t="s">
        <v>68</v>
      </c>
      <c r="ED6" s="7" t="s">
        <v>69</v>
      </c>
      <c r="EE6" s="7" t="s">
        <v>70</v>
      </c>
      <c r="EF6" s="7" t="s">
        <v>71</v>
      </c>
      <c r="EG6" s="8"/>
      <c r="EH6" s="7" t="s">
        <v>68</v>
      </c>
      <c r="EI6" s="7" t="s">
        <v>69</v>
      </c>
      <c r="EJ6" s="7" t="s">
        <v>70</v>
      </c>
      <c r="EK6" s="7" t="s">
        <v>71</v>
      </c>
      <c r="EL6" s="8"/>
      <c r="EM6" s="7" t="s">
        <v>68</v>
      </c>
      <c r="EN6" s="7" t="s">
        <v>69</v>
      </c>
      <c r="EO6" s="7" t="s">
        <v>70</v>
      </c>
      <c r="EP6" s="7" t="s">
        <v>71</v>
      </c>
      <c r="EQ6" s="8"/>
      <c r="ER6" s="7" t="s">
        <v>68</v>
      </c>
      <c r="ES6" s="7" t="s">
        <v>69</v>
      </c>
      <c r="ET6" s="7" t="s">
        <v>70</v>
      </c>
      <c r="EU6" s="7" t="s">
        <v>71</v>
      </c>
      <c r="EV6" s="8"/>
      <c r="EW6" s="7" t="s">
        <v>68</v>
      </c>
      <c r="EX6" s="7" t="s">
        <v>69</v>
      </c>
      <c r="EY6" s="7" t="s">
        <v>70</v>
      </c>
      <c r="EZ6" s="7" t="s">
        <v>71</v>
      </c>
      <c r="FA6" s="8"/>
      <c r="FB6" s="7" t="s">
        <v>68</v>
      </c>
      <c r="FC6" s="7" t="s">
        <v>69</v>
      </c>
      <c r="FD6" s="7" t="s">
        <v>70</v>
      </c>
      <c r="FE6" s="7" t="s">
        <v>71</v>
      </c>
      <c r="FF6" s="8"/>
      <c r="FG6" s="7" t="s">
        <v>68</v>
      </c>
      <c r="FH6" s="7" t="s">
        <v>69</v>
      </c>
      <c r="FI6" s="7" t="s">
        <v>70</v>
      </c>
      <c r="FJ6" s="7" t="s">
        <v>71</v>
      </c>
      <c r="FK6" s="8"/>
      <c r="FL6" s="7" t="s">
        <v>68</v>
      </c>
      <c r="FM6" s="7" t="s">
        <v>69</v>
      </c>
      <c r="FN6" s="7" t="s">
        <v>70</v>
      </c>
      <c r="FO6" s="7" t="s">
        <v>71</v>
      </c>
      <c r="FP6" s="8"/>
      <c r="FQ6" s="7" t="s">
        <v>68</v>
      </c>
      <c r="FR6" s="7" t="s">
        <v>69</v>
      </c>
      <c r="FS6" s="7" t="s">
        <v>70</v>
      </c>
      <c r="FT6" s="7" t="s">
        <v>71</v>
      </c>
      <c r="FU6" s="8"/>
      <c r="FV6" s="7" t="s">
        <v>68</v>
      </c>
      <c r="FW6" s="7" t="s">
        <v>69</v>
      </c>
      <c r="FX6" s="7" t="s">
        <v>70</v>
      </c>
      <c r="FY6" s="7" t="s">
        <v>71</v>
      </c>
      <c r="FZ6" s="8"/>
      <c r="GA6" s="7" t="s">
        <v>68</v>
      </c>
      <c r="GB6" s="7" t="s">
        <v>69</v>
      </c>
      <c r="GC6" s="7" t="s">
        <v>70</v>
      </c>
      <c r="GD6" s="7" t="s">
        <v>71</v>
      </c>
      <c r="GE6" s="8"/>
      <c r="GF6" s="7" t="s">
        <v>68</v>
      </c>
      <c r="GG6" s="7" t="s">
        <v>69</v>
      </c>
      <c r="GH6" s="7" t="s">
        <v>70</v>
      </c>
      <c r="GI6" s="7" t="s">
        <v>71</v>
      </c>
      <c r="GJ6" s="8"/>
      <c r="GK6" s="7" t="s">
        <v>68</v>
      </c>
      <c r="GL6" s="7" t="s">
        <v>69</v>
      </c>
      <c r="GM6" s="7" t="s">
        <v>70</v>
      </c>
      <c r="GN6" s="7" t="s">
        <v>71</v>
      </c>
      <c r="GO6" s="8"/>
      <c r="GP6" s="7" t="s">
        <v>68</v>
      </c>
      <c r="GQ6" s="7" t="s">
        <v>69</v>
      </c>
      <c r="GR6" s="7" t="s">
        <v>70</v>
      </c>
      <c r="GS6" s="7" t="s">
        <v>71</v>
      </c>
      <c r="GT6" s="8"/>
      <c r="GU6" s="7" t="s">
        <v>68</v>
      </c>
      <c r="GV6" s="7" t="s">
        <v>69</v>
      </c>
      <c r="GW6" s="7" t="s">
        <v>70</v>
      </c>
      <c r="GX6" s="7" t="s">
        <v>71</v>
      </c>
      <c r="GY6" s="8"/>
      <c r="GZ6" s="7" t="s">
        <v>68</v>
      </c>
      <c r="HA6" s="7" t="s">
        <v>69</v>
      </c>
      <c r="HB6" s="7" t="s">
        <v>70</v>
      </c>
      <c r="HC6" s="7" t="s">
        <v>71</v>
      </c>
      <c r="HD6" s="8"/>
      <c r="HE6" s="7" t="s">
        <v>68</v>
      </c>
      <c r="HF6" s="7" t="s">
        <v>69</v>
      </c>
      <c r="HG6" s="7" t="s">
        <v>70</v>
      </c>
      <c r="HH6" s="7" t="s">
        <v>71</v>
      </c>
      <c r="HI6" s="8"/>
      <c r="HJ6" s="7" t="s">
        <v>68</v>
      </c>
      <c r="HK6" s="7" t="s">
        <v>69</v>
      </c>
      <c r="HL6" s="7" t="s">
        <v>70</v>
      </c>
      <c r="HM6" s="7" t="s">
        <v>71</v>
      </c>
      <c r="HN6" s="8"/>
      <c r="HO6" s="7" t="s">
        <v>68</v>
      </c>
      <c r="HP6" s="7" t="s">
        <v>69</v>
      </c>
      <c r="HQ6" s="7" t="s">
        <v>70</v>
      </c>
      <c r="HR6" s="7" t="s">
        <v>71</v>
      </c>
      <c r="HS6" s="8"/>
      <c r="HT6" s="7" t="s">
        <v>68</v>
      </c>
      <c r="HU6" s="7" t="s">
        <v>69</v>
      </c>
      <c r="HV6" s="7" t="s">
        <v>70</v>
      </c>
      <c r="HW6" s="7" t="s">
        <v>71</v>
      </c>
      <c r="HX6" s="8"/>
      <c r="HY6" s="7" t="s">
        <v>68</v>
      </c>
      <c r="HZ6" s="7" t="s">
        <v>69</v>
      </c>
      <c r="IA6" s="7" t="s">
        <v>70</v>
      </c>
      <c r="IB6" s="7" t="s">
        <v>71</v>
      </c>
      <c r="IC6" s="8"/>
      <c r="ID6" s="7" t="s">
        <v>68</v>
      </c>
      <c r="IE6" s="7" t="s">
        <v>69</v>
      </c>
      <c r="IF6" s="7" t="s">
        <v>70</v>
      </c>
      <c r="IG6" s="7" t="s">
        <v>71</v>
      </c>
      <c r="IH6" s="8"/>
      <c r="II6" s="7" t="s">
        <v>68</v>
      </c>
      <c r="IJ6" s="7" t="s">
        <v>69</v>
      </c>
      <c r="IK6" s="7" t="s">
        <v>70</v>
      </c>
      <c r="IL6" s="7" t="s">
        <v>71</v>
      </c>
      <c r="IM6" s="8"/>
      <c r="IN6" s="7" t="s">
        <v>68</v>
      </c>
      <c r="IO6" s="7" t="s">
        <v>69</v>
      </c>
      <c r="IP6" s="7" t="s">
        <v>70</v>
      </c>
      <c r="IQ6" s="7" t="s">
        <v>71</v>
      </c>
      <c r="IR6" s="8"/>
      <c r="IS6" s="7" t="s">
        <v>68</v>
      </c>
      <c r="IT6" s="7" t="s">
        <v>69</v>
      </c>
      <c r="IU6" s="7" t="s">
        <v>70</v>
      </c>
      <c r="IV6" s="7" t="s">
        <v>71</v>
      </c>
      <c r="IW6" s="8"/>
      <c r="IX6" s="7" t="s">
        <v>68</v>
      </c>
      <c r="IY6" s="7" t="s">
        <v>69</v>
      </c>
      <c r="IZ6" s="7" t="s">
        <v>70</v>
      </c>
      <c r="JA6" s="7" t="s">
        <v>71</v>
      </c>
      <c r="JB6" s="8"/>
      <c r="JC6" s="7" t="s">
        <v>68</v>
      </c>
      <c r="JD6" s="7" t="s">
        <v>69</v>
      </c>
      <c r="JE6" s="7" t="s">
        <v>70</v>
      </c>
      <c r="JF6" s="7" t="s">
        <v>71</v>
      </c>
      <c r="JG6" s="8"/>
      <c r="JH6" s="7" t="s">
        <v>68</v>
      </c>
      <c r="JI6" s="7" t="s">
        <v>69</v>
      </c>
      <c r="JJ6" s="7" t="s">
        <v>70</v>
      </c>
      <c r="JK6" s="7" t="s">
        <v>71</v>
      </c>
      <c r="JL6" s="8"/>
      <c r="JM6" s="7" t="s">
        <v>68</v>
      </c>
      <c r="JN6" s="7" t="s">
        <v>69</v>
      </c>
      <c r="JO6" s="7" t="s">
        <v>70</v>
      </c>
      <c r="JP6" s="7" t="s">
        <v>71</v>
      </c>
      <c r="JQ6" s="8"/>
      <c r="JR6" s="7" t="s">
        <v>68</v>
      </c>
      <c r="JS6" s="7" t="s">
        <v>69</v>
      </c>
      <c r="JT6" s="7" t="s">
        <v>70</v>
      </c>
      <c r="JU6" s="7" t="s">
        <v>71</v>
      </c>
      <c r="JV6" s="8"/>
      <c r="JW6" s="7" t="s">
        <v>68</v>
      </c>
      <c r="JX6" s="7" t="s">
        <v>69</v>
      </c>
      <c r="JY6" s="7" t="s">
        <v>70</v>
      </c>
      <c r="JZ6" s="7" t="s">
        <v>71</v>
      </c>
      <c r="KA6" s="8"/>
      <c r="KB6" s="7" t="s">
        <v>68</v>
      </c>
      <c r="KC6" s="7" t="s">
        <v>69</v>
      </c>
      <c r="KD6" s="7" t="s">
        <v>70</v>
      </c>
      <c r="KE6" s="7" t="s">
        <v>71</v>
      </c>
      <c r="KF6" s="8"/>
      <c r="KG6" s="7" t="s">
        <v>68</v>
      </c>
      <c r="KH6" s="7" t="s">
        <v>69</v>
      </c>
      <c r="KI6" s="7" t="s">
        <v>70</v>
      </c>
      <c r="KJ6" s="7" t="s">
        <v>71</v>
      </c>
      <c r="KK6" s="8"/>
      <c r="KL6" s="7" t="s">
        <v>68</v>
      </c>
      <c r="KM6" s="7" t="s">
        <v>69</v>
      </c>
      <c r="KN6" s="7" t="s">
        <v>70</v>
      </c>
      <c r="KO6" s="7" t="s">
        <v>71</v>
      </c>
      <c r="KP6" s="8"/>
      <c r="KQ6" s="7" t="s">
        <v>68</v>
      </c>
      <c r="KR6" s="7" t="s">
        <v>69</v>
      </c>
      <c r="KS6" s="7" t="s">
        <v>70</v>
      </c>
      <c r="KT6" s="7" t="s">
        <v>71</v>
      </c>
      <c r="KU6" s="8"/>
      <c r="KV6" s="7" t="s">
        <v>68</v>
      </c>
      <c r="KW6" s="7" t="s">
        <v>69</v>
      </c>
      <c r="KX6" s="7" t="s">
        <v>70</v>
      </c>
      <c r="KY6" s="7" t="s">
        <v>71</v>
      </c>
      <c r="KZ6" s="8"/>
      <c r="LA6" s="7" t="s">
        <v>68</v>
      </c>
      <c r="LB6" s="7" t="s">
        <v>69</v>
      </c>
      <c r="LC6" s="7" t="s">
        <v>70</v>
      </c>
      <c r="LD6" s="7" t="s">
        <v>71</v>
      </c>
      <c r="LE6" s="8"/>
      <c r="LF6" s="7" t="s">
        <v>68</v>
      </c>
      <c r="LG6" s="7" t="s">
        <v>69</v>
      </c>
      <c r="LH6" s="7" t="s">
        <v>70</v>
      </c>
      <c r="LI6" s="7" t="s">
        <v>71</v>
      </c>
      <c r="LJ6" s="8"/>
      <c r="LK6" s="7" t="s">
        <v>68</v>
      </c>
      <c r="LL6" s="7" t="s">
        <v>69</v>
      </c>
      <c r="LM6" s="7" t="s">
        <v>70</v>
      </c>
      <c r="LN6" s="7" t="s">
        <v>71</v>
      </c>
      <c r="LO6" s="8"/>
      <c r="LP6" s="7" t="s">
        <v>68</v>
      </c>
      <c r="LQ6" s="7" t="s">
        <v>69</v>
      </c>
      <c r="LR6" s="7" t="s">
        <v>70</v>
      </c>
      <c r="LS6" s="7" t="s">
        <v>71</v>
      </c>
      <c r="LT6" s="8"/>
      <c r="LU6" s="7" t="s">
        <v>68</v>
      </c>
      <c r="LV6" s="7" t="s">
        <v>69</v>
      </c>
      <c r="LW6" s="7" t="s">
        <v>70</v>
      </c>
      <c r="LX6" s="7" t="s">
        <v>71</v>
      </c>
      <c r="LY6" s="8"/>
      <c r="LZ6" s="7" t="s">
        <v>68</v>
      </c>
      <c r="MA6" s="7" t="s">
        <v>69</v>
      </c>
      <c r="MB6" s="7" t="s">
        <v>70</v>
      </c>
      <c r="MC6" s="7" t="s">
        <v>71</v>
      </c>
      <c r="MD6" s="8"/>
      <c r="ME6" s="7" t="s">
        <v>68</v>
      </c>
      <c r="MF6" s="7" t="s">
        <v>69</v>
      </c>
      <c r="MG6" s="7" t="s">
        <v>70</v>
      </c>
      <c r="MH6" s="7" t="s">
        <v>71</v>
      </c>
      <c r="MI6" s="8"/>
      <c r="MJ6" s="7" t="s">
        <v>68</v>
      </c>
      <c r="MK6" s="7" t="s">
        <v>69</v>
      </c>
      <c r="ML6" s="7" t="s">
        <v>70</v>
      </c>
      <c r="MM6" s="7" t="s">
        <v>71</v>
      </c>
      <c r="MN6" s="8"/>
      <c r="MO6" s="7" t="s">
        <v>68</v>
      </c>
      <c r="MP6" s="7" t="s">
        <v>69</v>
      </c>
      <c r="MQ6" s="7" t="s">
        <v>70</v>
      </c>
      <c r="MR6" s="7" t="s">
        <v>71</v>
      </c>
      <c r="MS6" s="8"/>
      <c r="MT6" s="7" t="s">
        <v>68</v>
      </c>
      <c r="MU6" s="7" t="s">
        <v>69</v>
      </c>
      <c r="MV6" s="7" t="s">
        <v>70</v>
      </c>
      <c r="MW6" s="7" t="s">
        <v>71</v>
      </c>
      <c r="MX6" s="8"/>
      <c r="MY6" s="7" t="s">
        <v>68</v>
      </c>
      <c r="MZ6" s="7" t="s">
        <v>69</v>
      </c>
      <c r="NA6" s="7" t="s">
        <v>70</v>
      </c>
      <c r="NB6" s="7" t="s">
        <v>71</v>
      </c>
      <c r="NC6" s="8"/>
      <c r="ND6" s="7" t="s">
        <v>68</v>
      </c>
      <c r="NE6" s="7" t="s">
        <v>69</v>
      </c>
      <c r="NF6" s="7" t="s">
        <v>70</v>
      </c>
      <c r="NG6" s="7" t="s">
        <v>71</v>
      </c>
      <c r="NH6" s="8"/>
      <c r="NI6" s="7" t="s">
        <v>68</v>
      </c>
      <c r="NJ6" s="7" t="s">
        <v>69</v>
      </c>
      <c r="NK6" s="7" t="s">
        <v>70</v>
      </c>
      <c r="NL6" s="7" t="s">
        <v>71</v>
      </c>
      <c r="NM6" s="8"/>
      <c r="NN6" s="7" t="s">
        <v>68</v>
      </c>
      <c r="NO6" s="7" t="s">
        <v>69</v>
      </c>
      <c r="NP6" s="7" t="s">
        <v>70</v>
      </c>
      <c r="NQ6" s="7" t="s">
        <v>71</v>
      </c>
      <c r="NR6" s="8"/>
      <c r="NS6" s="7" t="s">
        <v>68</v>
      </c>
      <c r="NT6" s="7" t="s">
        <v>69</v>
      </c>
      <c r="NU6" s="7" t="s">
        <v>70</v>
      </c>
      <c r="NV6" s="7" t="s">
        <v>71</v>
      </c>
      <c r="NW6" s="8"/>
      <c r="NX6" s="7" t="s">
        <v>68</v>
      </c>
      <c r="NY6" s="7" t="s">
        <v>69</v>
      </c>
      <c r="NZ6" s="7" t="s">
        <v>70</v>
      </c>
      <c r="OA6" s="7" t="s">
        <v>71</v>
      </c>
      <c r="OB6" s="8"/>
      <c r="OC6" s="7" t="s">
        <v>68</v>
      </c>
      <c r="OD6" s="7" t="s">
        <v>69</v>
      </c>
      <c r="OE6" s="7" t="s">
        <v>70</v>
      </c>
      <c r="OF6" s="7" t="s">
        <v>71</v>
      </c>
      <c r="OG6" s="8"/>
      <c r="OH6" s="7" t="s">
        <v>68</v>
      </c>
      <c r="OI6" s="7" t="s">
        <v>69</v>
      </c>
      <c r="OJ6" s="7" t="s">
        <v>70</v>
      </c>
      <c r="OK6" s="7" t="s">
        <v>71</v>
      </c>
      <c r="OL6" s="8"/>
    </row>
    <row r="7" spans="1:402" hidden="1">
      <c r="A7" s="10">
        <v>1</v>
      </c>
      <c r="B7" s="11" t="s">
        <v>3</v>
      </c>
      <c r="C7" s="12">
        <v>213</v>
      </c>
      <c r="D7" s="12">
        <v>43142724</v>
      </c>
      <c r="E7" s="12">
        <v>0</v>
      </c>
      <c r="F7" s="12">
        <v>43142724</v>
      </c>
      <c r="G7" s="13"/>
      <c r="H7" s="12">
        <v>7</v>
      </c>
      <c r="I7" s="12">
        <v>2333772</v>
      </c>
      <c r="J7" s="12">
        <v>0</v>
      </c>
      <c r="K7" s="12">
        <v>2333772</v>
      </c>
      <c r="L7" s="13"/>
      <c r="M7" s="12">
        <v>1</v>
      </c>
      <c r="N7" s="12">
        <v>440000</v>
      </c>
      <c r="O7" s="12">
        <v>0</v>
      </c>
      <c r="P7" s="12">
        <v>440000</v>
      </c>
      <c r="Q7" s="13"/>
      <c r="R7" s="12">
        <v>1</v>
      </c>
      <c r="S7" s="12">
        <v>360000</v>
      </c>
      <c r="T7" s="12">
        <v>0</v>
      </c>
      <c r="U7" s="12">
        <v>360000</v>
      </c>
      <c r="V7" s="13"/>
      <c r="W7" s="12">
        <v>0</v>
      </c>
      <c r="X7" s="12">
        <v>0</v>
      </c>
      <c r="Y7" s="12">
        <v>0</v>
      </c>
      <c r="Z7" s="12">
        <v>0</v>
      </c>
      <c r="AA7" s="13"/>
      <c r="AB7" s="12">
        <v>13</v>
      </c>
      <c r="AC7" s="12">
        <v>3218652</v>
      </c>
      <c r="AD7" s="12">
        <v>0</v>
      </c>
      <c r="AE7" s="12">
        <v>3218652</v>
      </c>
      <c r="AF7" s="13"/>
      <c r="AG7" s="12">
        <v>0</v>
      </c>
      <c r="AH7" s="12">
        <v>0</v>
      </c>
      <c r="AI7" s="12">
        <v>0</v>
      </c>
      <c r="AJ7" s="12">
        <v>0</v>
      </c>
      <c r="AK7" s="13"/>
      <c r="AL7" s="12">
        <v>0</v>
      </c>
      <c r="AM7" s="12">
        <v>0</v>
      </c>
      <c r="AN7" s="12">
        <v>0</v>
      </c>
      <c r="AO7" s="12">
        <v>0</v>
      </c>
      <c r="AP7" s="13"/>
      <c r="AQ7" s="12">
        <v>2</v>
      </c>
      <c r="AR7" s="12">
        <v>528000</v>
      </c>
      <c r="AS7" s="12">
        <v>0</v>
      </c>
      <c r="AT7" s="12">
        <v>528000</v>
      </c>
      <c r="AU7" s="13"/>
      <c r="AV7" s="12">
        <v>0</v>
      </c>
      <c r="AW7" s="12">
        <v>0</v>
      </c>
      <c r="AX7" s="12">
        <v>0</v>
      </c>
      <c r="AY7" s="12">
        <v>0</v>
      </c>
      <c r="AZ7" s="13"/>
      <c r="BA7" s="12">
        <v>9</v>
      </c>
      <c r="BB7" s="12">
        <v>2310390</v>
      </c>
      <c r="BC7" s="12">
        <v>0</v>
      </c>
      <c r="BD7" s="12">
        <v>2310390</v>
      </c>
      <c r="BE7" s="13"/>
      <c r="BF7" s="12">
        <v>4</v>
      </c>
      <c r="BG7" s="12">
        <v>5760000</v>
      </c>
      <c r="BH7" s="12">
        <v>0</v>
      </c>
      <c r="BI7" s="12">
        <v>5760000</v>
      </c>
      <c r="BJ7" s="13"/>
      <c r="BK7" s="12">
        <v>4</v>
      </c>
      <c r="BL7" s="12">
        <v>5760000</v>
      </c>
      <c r="BM7" s="12">
        <v>0</v>
      </c>
      <c r="BN7" s="12">
        <v>5760000</v>
      </c>
      <c r="BO7" s="13"/>
      <c r="BP7" s="12">
        <v>4</v>
      </c>
      <c r="BQ7" s="12">
        <v>5760000</v>
      </c>
      <c r="BR7" s="12">
        <v>0</v>
      </c>
      <c r="BS7" s="12">
        <v>5760000</v>
      </c>
      <c r="BT7" s="13"/>
      <c r="BU7" s="12">
        <v>1</v>
      </c>
      <c r="BV7" s="12">
        <v>1200000</v>
      </c>
      <c r="BW7" s="12">
        <v>0</v>
      </c>
      <c r="BX7" s="12">
        <v>1200000</v>
      </c>
      <c r="BY7" s="13"/>
      <c r="BZ7" s="12">
        <v>1</v>
      </c>
      <c r="CA7" s="12">
        <v>1200000</v>
      </c>
      <c r="CB7" s="12">
        <v>0</v>
      </c>
      <c r="CC7" s="12">
        <v>1200000</v>
      </c>
      <c r="CD7" s="13"/>
      <c r="CE7" s="12">
        <v>2</v>
      </c>
      <c r="CF7" s="12">
        <v>2400000</v>
      </c>
      <c r="CG7" s="12">
        <v>0</v>
      </c>
      <c r="CH7" s="12">
        <v>2400000</v>
      </c>
      <c r="CI7" s="13"/>
      <c r="CJ7" s="12">
        <v>1</v>
      </c>
      <c r="CK7" s="12">
        <v>1200000</v>
      </c>
      <c r="CL7" s="12">
        <v>0</v>
      </c>
      <c r="CM7" s="12">
        <v>1200000</v>
      </c>
      <c r="CN7" s="13"/>
      <c r="CO7" s="12">
        <v>0</v>
      </c>
      <c r="CP7" s="12">
        <v>0</v>
      </c>
      <c r="CQ7" s="12">
        <v>0</v>
      </c>
      <c r="CR7" s="12">
        <v>0</v>
      </c>
      <c r="CS7" s="13"/>
      <c r="CT7" s="12">
        <v>1</v>
      </c>
      <c r="CU7" s="12">
        <v>1200000</v>
      </c>
      <c r="CV7" s="12">
        <v>0</v>
      </c>
      <c r="CW7" s="12">
        <v>1200000</v>
      </c>
      <c r="CX7" s="13"/>
      <c r="CY7" s="12">
        <v>1</v>
      </c>
      <c r="CZ7" s="12">
        <v>1200000</v>
      </c>
      <c r="DA7" s="12">
        <v>0</v>
      </c>
      <c r="DB7" s="12">
        <v>1200000</v>
      </c>
      <c r="DC7" s="13"/>
      <c r="DD7" s="12">
        <v>1</v>
      </c>
      <c r="DE7" s="12">
        <v>1200000</v>
      </c>
      <c r="DF7" s="12">
        <v>0</v>
      </c>
      <c r="DG7" s="12">
        <v>1200000</v>
      </c>
      <c r="DH7" s="13"/>
      <c r="DI7" s="12">
        <v>0</v>
      </c>
      <c r="DJ7" s="12">
        <v>0</v>
      </c>
      <c r="DK7" s="12">
        <v>0</v>
      </c>
      <c r="DL7" s="12">
        <v>0</v>
      </c>
      <c r="DM7" s="13"/>
      <c r="DN7" s="12">
        <v>0</v>
      </c>
      <c r="DO7" s="12">
        <v>0</v>
      </c>
      <c r="DP7" s="12">
        <v>0</v>
      </c>
      <c r="DQ7" s="12">
        <v>0</v>
      </c>
      <c r="DR7" s="13"/>
      <c r="DS7" s="12">
        <v>0</v>
      </c>
      <c r="DT7" s="12">
        <v>0</v>
      </c>
      <c r="DU7" s="12">
        <v>0</v>
      </c>
      <c r="DV7" s="12">
        <v>0</v>
      </c>
      <c r="DW7" s="13"/>
      <c r="DX7" s="12">
        <v>8</v>
      </c>
      <c r="DY7" s="12">
        <v>6240000</v>
      </c>
      <c r="DZ7" s="12">
        <v>0</v>
      </c>
      <c r="EA7" s="12">
        <v>6240000</v>
      </c>
      <c r="EB7" s="13"/>
      <c r="EC7" s="12">
        <v>32</v>
      </c>
      <c r="ED7" s="12">
        <v>12322176</v>
      </c>
      <c r="EE7" s="12">
        <v>0</v>
      </c>
      <c r="EF7" s="12">
        <v>12322176</v>
      </c>
      <c r="EG7" s="13"/>
      <c r="EH7" s="12">
        <v>23</v>
      </c>
      <c r="EI7" s="12">
        <v>7715856</v>
      </c>
      <c r="EJ7" s="12">
        <v>0</v>
      </c>
      <c r="EK7" s="12">
        <v>7715856</v>
      </c>
      <c r="EL7" s="13"/>
      <c r="EM7" s="12">
        <v>13</v>
      </c>
      <c r="EN7" s="12">
        <v>2633124</v>
      </c>
      <c r="EO7" s="12">
        <v>0</v>
      </c>
      <c r="EP7" s="12">
        <v>2633124</v>
      </c>
      <c r="EQ7" s="13"/>
      <c r="ER7" s="12">
        <v>14</v>
      </c>
      <c r="ES7" s="12">
        <v>2811648</v>
      </c>
      <c r="ET7" s="12">
        <v>0</v>
      </c>
      <c r="EU7" s="12">
        <v>2811648</v>
      </c>
      <c r="EV7" s="13"/>
      <c r="EW7" s="12">
        <v>0</v>
      </c>
      <c r="EX7" s="12">
        <v>0</v>
      </c>
      <c r="EY7" s="12">
        <v>0</v>
      </c>
      <c r="EZ7" s="12">
        <v>0</v>
      </c>
      <c r="FA7" s="13"/>
      <c r="FB7" s="12">
        <v>0</v>
      </c>
      <c r="FC7" s="12">
        <v>0</v>
      </c>
      <c r="FD7" s="12">
        <v>0</v>
      </c>
      <c r="FE7" s="12">
        <v>0</v>
      </c>
      <c r="FF7" s="13"/>
      <c r="FG7" s="12">
        <v>0</v>
      </c>
      <c r="FH7" s="12">
        <v>0</v>
      </c>
      <c r="FI7" s="12">
        <v>0</v>
      </c>
      <c r="FJ7" s="12">
        <v>0</v>
      </c>
      <c r="FK7" s="13"/>
      <c r="FL7" s="12">
        <v>0</v>
      </c>
      <c r="FM7" s="12">
        <v>0</v>
      </c>
      <c r="FN7" s="12">
        <v>0</v>
      </c>
      <c r="FO7" s="12">
        <v>0</v>
      </c>
      <c r="FP7" s="13"/>
      <c r="FQ7" s="12">
        <v>0</v>
      </c>
      <c r="FR7" s="12">
        <v>0</v>
      </c>
      <c r="FS7" s="12">
        <v>0</v>
      </c>
      <c r="FT7" s="12">
        <v>0</v>
      </c>
      <c r="FU7" s="13"/>
      <c r="FV7" s="12">
        <v>0</v>
      </c>
      <c r="FW7" s="12">
        <v>0</v>
      </c>
      <c r="FX7" s="12">
        <v>0</v>
      </c>
      <c r="FY7" s="12">
        <v>0</v>
      </c>
      <c r="FZ7" s="13"/>
      <c r="GA7" s="12">
        <v>0</v>
      </c>
      <c r="GB7" s="12">
        <v>0</v>
      </c>
      <c r="GC7" s="12">
        <v>0</v>
      </c>
      <c r="GD7" s="12">
        <v>0</v>
      </c>
      <c r="GE7" s="13"/>
      <c r="GF7" s="12">
        <v>0</v>
      </c>
      <c r="GG7" s="12">
        <v>0</v>
      </c>
      <c r="GH7" s="12">
        <v>0</v>
      </c>
      <c r="GI7" s="12">
        <v>0</v>
      </c>
      <c r="GJ7" s="13"/>
      <c r="GK7" s="12">
        <v>0</v>
      </c>
      <c r="GL7" s="12">
        <v>0</v>
      </c>
      <c r="GM7" s="12">
        <v>0</v>
      </c>
      <c r="GN7" s="12">
        <v>0</v>
      </c>
      <c r="GO7" s="13"/>
      <c r="GP7" s="12">
        <v>0</v>
      </c>
      <c r="GQ7" s="12">
        <v>0</v>
      </c>
      <c r="GR7" s="12">
        <v>0</v>
      </c>
      <c r="GS7" s="12">
        <v>0</v>
      </c>
      <c r="GT7" s="13"/>
      <c r="GU7" s="12">
        <v>0</v>
      </c>
      <c r="GV7" s="12">
        <v>0</v>
      </c>
      <c r="GW7" s="12">
        <v>0</v>
      </c>
      <c r="GX7" s="12">
        <v>0</v>
      </c>
      <c r="GY7" s="13"/>
      <c r="GZ7" s="12">
        <v>0</v>
      </c>
      <c r="HA7" s="12">
        <v>0</v>
      </c>
      <c r="HB7" s="12">
        <v>0</v>
      </c>
      <c r="HC7" s="12">
        <v>0</v>
      </c>
      <c r="HD7" s="13"/>
      <c r="HE7" s="12">
        <v>3</v>
      </c>
      <c r="HF7" s="12">
        <v>2340000</v>
      </c>
      <c r="HG7" s="12">
        <v>0</v>
      </c>
      <c r="HH7" s="12">
        <v>2340000</v>
      </c>
      <c r="HI7" s="13"/>
      <c r="HJ7" s="12">
        <v>3</v>
      </c>
      <c r="HK7" s="12">
        <v>250092</v>
      </c>
      <c r="HL7" s="12">
        <v>0</v>
      </c>
      <c r="HM7" s="12">
        <v>250092</v>
      </c>
      <c r="HN7" s="13"/>
      <c r="HO7" s="12">
        <v>3</v>
      </c>
      <c r="HP7" s="12">
        <v>458436</v>
      </c>
      <c r="HQ7" s="12">
        <v>0</v>
      </c>
      <c r="HR7" s="12">
        <v>458436</v>
      </c>
      <c r="HS7" s="13"/>
      <c r="HT7" s="12">
        <v>8</v>
      </c>
      <c r="HU7" s="12">
        <v>792648</v>
      </c>
      <c r="HV7" s="12">
        <v>0</v>
      </c>
      <c r="HW7" s="12">
        <v>792648</v>
      </c>
      <c r="HX7" s="13"/>
      <c r="HY7" s="12">
        <v>0</v>
      </c>
      <c r="HZ7" s="12">
        <v>0</v>
      </c>
      <c r="IA7" s="12">
        <v>0</v>
      </c>
      <c r="IB7" s="12">
        <v>0</v>
      </c>
      <c r="IC7" s="13"/>
      <c r="ID7" s="12">
        <v>22</v>
      </c>
      <c r="IE7" s="12">
        <v>4700784</v>
      </c>
      <c r="IF7" s="12">
        <v>0</v>
      </c>
      <c r="IG7" s="12">
        <v>4700784</v>
      </c>
      <c r="IH7" s="13"/>
      <c r="II7" s="12">
        <v>0</v>
      </c>
      <c r="IJ7" s="12">
        <v>0</v>
      </c>
      <c r="IK7" s="12">
        <v>0</v>
      </c>
      <c r="IL7" s="12">
        <v>0</v>
      </c>
      <c r="IM7" s="13"/>
      <c r="IN7" s="12">
        <v>0</v>
      </c>
      <c r="IO7" s="12">
        <v>0</v>
      </c>
      <c r="IP7" s="12">
        <v>0</v>
      </c>
      <c r="IQ7" s="12">
        <v>0</v>
      </c>
      <c r="IR7" s="13"/>
      <c r="IS7" s="12">
        <v>10</v>
      </c>
      <c r="IT7" s="12">
        <v>2250000</v>
      </c>
      <c r="IU7" s="12">
        <v>0</v>
      </c>
      <c r="IV7" s="12">
        <v>2250000</v>
      </c>
      <c r="IW7" s="13"/>
      <c r="IX7" s="12">
        <v>0</v>
      </c>
      <c r="IY7" s="12">
        <v>0</v>
      </c>
      <c r="IZ7" s="12">
        <v>0</v>
      </c>
      <c r="JA7" s="12">
        <v>0</v>
      </c>
      <c r="JB7" s="13"/>
      <c r="JC7" s="12">
        <v>2</v>
      </c>
      <c r="JD7" s="12">
        <v>555888</v>
      </c>
      <c r="JE7" s="12">
        <v>0</v>
      </c>
      <c r="JF7" s="12">
        <v>555888</v>
      </c>
      <c r="JG7" s="13"/>
      <c r="JH7" s="12">
        <v>2</v>
      </c>
      <c r="JI7" s="12">
        <v>1020000</v>
      </c>
      <c r="JJ7" s="12">
        <v>0</v>
      </c>
      <c r="JK7" s="12">
        <v>1020000</v>
      </c>
      <c r="JL7" s="13"/>
      <c r="JM7" s="12">
        <v>0</v>
      </c>
      <c r="JN7" s="12">
        <v>0</v>
      </c>
      <c r="JO7" s="12">
        <v>0</v>
      </c>
      <c r="JP7" s="12">
        <v>0</v>
      </c>
      <c r="JQ7" s="13"/>
      <c r="JR7" s="12">
        <v>2</v>
      </c>
      <c r="JS7" s="12">
        <v>915000</v>
      </c>
      <c r="JT7" s="12">
        <v>0</v>
      </c>
      <c r="JU7" s="12">
        <v>915000</v>
      </c>
      <c r="JV7" s="13"/>
      <c r="JW7" s="12">
        <v>0</v>
      </c>
      <c r="JX7" s="12">
        <v>0</v>
      </c>
      <c r="JY7" s="12">
        <v>0</v>
      </c>
      <c r="JZ7" s="12">
        <v>0</v>
      </c>
      <c r="KA7" s="13"/>
      <c r="KB7" s="12">
        <v>1</v>
      </c>
      <c r="KC7" s="12">
        <v>150000</v>
      </c>
      <c r="KD7" s="12">
        <v>0</v>
      </c>
      <c r="KE7" s="12">
        <v>150000</v>
      </c>
      <c r="KF7" s="13"/>
      <c r="KG7" s="12">
        <v>4</v>
      </c>
      <c r="KH7" s="12">
        <v>643356</v>
      </c>
      <c r="KI7" s="12">
        <v>0</v>
      </c>
      <c r="KJ7" s="12">
        <v>643356</v>
      </c>
      <c r="KK7" s="13"/>
      <c r="KL7" s="12">
        <v>0</v>
      </c>
      <c r="KM7" s="12">
        <v>0</v>
      </c>
      <c r="KN7" s="12">
        <v>0</v>
      </c>
      <c r="KO7" s="12">
        <v>0</v>
      </c>
      <c r="KP7" s="13"/>
      <c r="KQ7" s="12">
        <v>0</v>
      </c>
      <c r="KR7" s="12">
        <v>0</v>
      </c>
      <c r="KS7" s="12">
        <v>0</v>
      </c>
      <c r="KT7" s="12">
        <v>0</v>
      </c>
      <c r="KU7" s="13"/>
      <c r="KV7" s="12">
        <v>0</v>
      </c>
      <c r="KW7" s="12">
        <v>0</v>
      </c>
      <c r="KX7" s="12">
        <v>0</v>
      </c>
      <c r="KY7" s="12">
        <v>0</v>
      </c>
      <c r="KZ7" s="13"/>
      <c r="LA7" s="12">
        <v>0</v>
      </c>
      <c r="LB7" s="12">
        <v>0</v>
      </c>
      <c r="LC7" s="12">
        <v>0</v>
      </c>
      <c r="LD7" s="12">
        <v>0</v>
      </c>
      <c r="LE7" s="13"/>
      <c r="LF7" s="12">
        <v>0</v>
      </c>
      <c r="LG7" s="12">
        <v>0</v>
      </c>
      <c r="LH7" s="12">
        <v>0</v>
      </c>
      <c r="LI7" s="12">
        <v>0</v>
      </c>
      <c r="LJ7" s="13"/>
      <c r="LK7" s="12">
        <v>2</v>
      </c>
      <c r="LL7" s="12">
        <v>324000</v>
      </c>
      <c r="LM7" s="12">
        <v>0</v>
      </c>
      <c r="LN7" s="12">
        <v>324000</v>
      </c>
      <c r="LO7" s="13"/>
      <c r="LP7" s="12">
        <v>2</v>
      </c>
      <c r="LQ7" s="12">
        <v>360000</v>
      </c>
      <c r="LR7" s="12">
        <v>0</v>
      </c>
      <c r="LS7" s="12">
        <v>360000</v>
      </c>
      <c r="LT7" s="13"/>
      <c r="LU7" s="12">
        <v>1</v>
      </c>
      <c r="LV7" s="12">
        <v>180000</v>
      </c>
      <c r="LW7" s="12">
        <v>0</v>
      </c>
      <c r="LX7" s="12">
        <v>180000</v>
      </c>
      <c r="LY7" s="13"/>
      <c r="LZ7" s="12">
        <v>0</v>
      </c>
      <c r="MA7" s="12">
        <v>0</v>
      </c>
      <c r="MB7" s="12">
        <v>0</v>
      </c>
      <c r="MC7" s="12">
        <v>0</v>
      </c>
      <c r="MD7" s="13"/>
      <c r="ME7" s="12">
        <v>0</v>
      </c>
      <c r="MF7" s="12">
        <v>0</v>
      </c>
      <c r="MG7" s="12">
        <v>0</v>
      </c>
      <c r="MH7" s="12">
        <v>0</v>
      </c>
      <c r="MI7" s="13"/>
      <c r="MJ7" s="12">
        <v>0</v>
      </c>
      <c r="MK7" s="12">
        <v>0</v>
      </c>
      <c r="ML7" s="12">
        <v>0</v>
      </c>
      <c r="MM7" s="12">
        <v>0</v>
      </c>
      <c r="MN7" s="13"/>
      <c r="MO7" s="12">
        <v>0</v>
      </c>
      <c r="MP7" s="12">
        <v>0</v>
      </c>
      <c r="MQ7" s="12">
        <v>0</v>
      </c>
      <c r="MR7" s="12">
        <v>0</v>
      </c>
      <c r="MS7" s="13"/>
      <c r="MT7" s="12">
        <v>300</v>
      </c>
      <c r="MU7" s="12">
        <v>900000</v>
      </c>
      <c r="MV7" s="12">
        <v>0</v>
      </c>
      <c r="MW7" s="12">
        <v>900000</v>
      </c>
      <c r="MX7" s="13"/>
      <c r="MY7" s="12">
        <v>0</v>
      </c>
      <c r="MZ7" s="12">
        <v>1708400</v>
      </c>
      <c r="NA7" s="12">
        <v>0</v>
      </c>
      <c r="NB7" s="12">
        <v>1708400</v>
      </c>
      <c r="NC7" s="13"/>
      <c r="ND7" s="12">
        <v>10</v>
      </c>
      <c r="NE7" s="12">
        <v>110000</v>
      </c>
      <c r="NF7" s="12">
        <v>0</v>
      </c>
      <c r="NG7" s="12">
        <v>110000</v>
      </c>
      <c r="NH7" s="13"/>
      <c r="NI7" s="12">
        <v>5613</v>
      </c>
      <c r="NJ7" s="12">
        <v>841950</v>
      </c>
      <c r="NK7" s="12">
        <v>0</v>
      </c>
      <c r="NL7" s="12">
        <v>841950</v>
      </c>
      <c r="NM7" s="13"/>
      <c r="NN7" s="12">
        <v>10</v>
      </c>
      <c r="NO7" s="12">
        <v>1500</v>
      </c>
      <c r="NP7" s="12">
        <v>0</v>
      </c>
      <c r="NQ7" s="12">
        <v>1500</v>
      </c>
      <c r="NR7" s="13"/>
      <c r="NS7" s="12">
        <v>10</v>
      </c>
      <c r="NT7" s="12">
        <v>750000</v>
      </c>
      <c r="NU7" s="12">
        <v>0</v>
      </c>
      <c r="NV7" s="12">
        <v>750000</v>
      </c>
      <c r="NW7" s="13"/>
      <c r="NX7" s="12">
        <v>28</v>
      </c>
      <c r="NY7" s="12">
        <v>2800000</v>
      </c>
      <c r="NZ7" s="12">
        <v>0</v>
      </c>
      <c r="OA7" s="12">
        <v>2800000</v>
      </c>
      <c r="OB7" s="13"/>
      <c r="OC7" s="12">
        <v>0</v>
      </c>
      <c r="OD7" s="12">
        <v>0</v>
      </c>
      <c r="OE7" s="12">
        <v>0</v>
      </c>
      <c r="OF7" s="12">
        <v>0</v>
      </c>
      <c r="OG7" s="13"/>
      <c r="OH7" s="12">
        <v>6392</v>
      </c>
      <c r="OI7" s="12">
        <v>132988396</v>
      </c>
      <c r="OJ7" s="12">
        <v>0</v>
      </c>
      <c r="OK7" s="12">
        <v>132988396</v>
      </c>
      <c r="OL7" s="13"/>
    </row>
    <row r="8" spans="1:402" hidden="1">
      <c r="A8" s="10">
        <v>2</v>
      </c>
      <c r="B8" s="11" t="s">
        <v>4</v>
      </c>
      <c r="C8" s="12">
        <v>60</v>
      </c>
      <c r="D8" s="12">
        <v>12152880</v>
      </c>
      <c r="E8" s="12">
        <v>0</v>
      </c>
      <c r="F8" s="12">
        <v>12152880</v>
      </c>
      <c r="G8" s="13"/>
      <c r="H8" s="12">
        <v>3</v>
      </c>
      <c r="I8" s="12">
        <v>1000188</v>
      </c>
      <c r="J8" s="12">
        <v>0</v>
      </c>
      <c r="K8" s="12">
        <v>1000188</v>
      </c>
      <c r="L8" s="13"/>
      <c r="M8" s="12">
        <v>0</v>
      </c>
      <c r="N8" s="12">
        <v>0</v>
      </c>
      <c r="O8" s="12">
        <v>0</v>
      </c>
      <c r="P8" s="12">
        <v>0</v>
      </c>
      <c r="Q8" s="13"/>
      <c r="R8" s="12">
        <v>0</v>
      </c>
      <c r="S8" s="12">
        <v>0</v>
      </c>
      <c r="T8" s="12">
        <v>0</v>
      </c>
      <c r="U8" s="12">
        <v>0</v>
      </c>
      <c r="V8" s="13"/>
      <c r="W8" s="12">
        <v>0</v>
      </c>
      <c r="X8" s="12">
        <v>0</v>
      </c>
      <c r="Y8" s="12">
        <v>0</v>
      </c>
      <c r="Z8" s="12">
        <v>0</v>
      </c>
      <c r="AA8" s="13"/>
      <c r="AB8" s="12">
        <v>4</v>
      </c>
      <c r="AC8" s="12">
        <v>998496</v>
      </c>
      <c r="AD8" s="12">
        <v>0</v>
      </c>
      <c r="AE8" s="12">
        <v>998496</v>
      </c>
      <c r="AF8" s="13"/>
      <c r="AG8" s="12">
        <v>0</v>
      </c>
      <c r="AH8" s="12">
        <v>0</v>
      </c>
      <c r="AI8" s="12">
        <v>0</v>
      </c>
      <c r="AJ8" s="12">
        <v>0</v>
      </c>
      <c r="AK8" s="13"/>
      <c r="AL8" s="12">
        <v>0</v>
      </c>
      <c r="AM8" s="12">
        <v>0</v>
      </c>
      <c r="AN8" s="12">
        <v>0</v>
      </c>
      <c r="AO8" s="12">
        <v>0</v>
      </c>
      <c r="AP8" s="13"/>
      <c r="AQ8" s="12">
        <v>2</v>
      </c>
      <c r="AR8" s="12">
        <v>528000</v>
      </c>
      <c r="AS8" s="12">
        <v>0</v>
      </c>
      <c r="AT8" s="12">
        <v>528000</v>
      </c>
      <c r="AU8" s="13"/>
      <c r="AV8" s="12">
        <v>0</v>
      </c>
      <c r="AW8" s="12">
        <v>0</v>
      </c>
      <c r="AX8" s="12">
        <v>0</v>
      </c>
      <c r="AY8" s="12">
        <v>0</v>
      </c>
      <c r="AZ8" s="13"/>
      <c r="BA8" s="12">
        <v>5</v>
      </c>
      <c r="BB8" s="12">
        <v>1283550</v>
      </c>
      <c r="BC8" s="12">
        <v>0</v>
      </c>
      <c r="BD8" s="12">
        <v>1283550</v>
      </c>
      <c r="BE8" s="13"/>
      <c r="BF8" s="12">
        <v>1</v>
      </c>
      <c r="BG8" s="12">
        <v>1440000</v>
      </c>
      <c r="BH8" s="12">
        <v>0</v>
      </c>
      <c r="BI8" s="12">
        <v>1440000</v>
      </c>
      <c r="BJ8" s="13"/>
      <c r="BK8" s="12">
        <v>1</v>
      </c>
      <c r="BL8" s="12">
        <v>1440000</v>
      </c>
      <c r="BM8" s="12">
        <v>0</v>
      </c>
      <c r="BN8" s="12">
        <v>1440000</v>
      </c>
      <c r="BO8" s="13"/>
      <c r="BP8" s="12">
        <v>1</v>
      </c>
      <c r="BQ8" s="12">
        <v>1440000</v>
      </c>
      <c r="BR8" s="12">
        <v>0</v>
      </c>
      <c r="BS8" s="12">
        <v>1440000</v>
      </c>
      <c r="BT8" s="13"/>
      <c r="BU8" s="12">
        <v>1</v>
      </c>
      <c r="BV8" s="12">
        <v>1200000</v>
      </c>
      <c r="BW8" s="12">
        <v>0</v>
      </c>
      <c r="BX8" s="12">
        <v>1200000</v>
      </c>
      <c r="BY8" s="13"/>
      <c r="BZ8" s="12">
        <v>1</v>
      </c>
      <c r="CA8" s="12">
        <v>1200000</v>
      </c>
      <c r="CB8" s="12">
        <v>0</v>
      </c>
      <c r="CC8" s="12">
        <v>1200000</v>
      </c>
      <c r="CD8" s="13"/>
      <c r="CE8" s="12">
        <v>1</v>
      </c>
      <c r="CF8" s="12">
        <v>1200000</v>
      </c>
      <c r="CG8" s="12">
        <v>0</v>
      </c>
      <c r="CH8" s="12">
        <v>1200000</v>
      </c>
      <c r="CI8" s="13"/>
      <c r="CJ8" s="12">
        <v>1</v>
      </c>
      <c r="CK8" s="12">
        <v>1200000</v>
      </c>
      <c r="CL8" s="12">
        <v>0</v>
      </c>
      <c r="CM8" s="12">
        <v>1200000</v>
      </c>
      <c r="CN8" s="13"/>
      <c r="CO8" s="12">
        <v>0</v>
      </c>
      <c r="CP8" s="12">
        <v>0</v>
      </c>
      <c r="CQ8" s="12">
        <v>0</v>
      </c>
      <c r="CR8" s="12">
        <v>0</v>
      </c>
      <c r="CS8" s="13"/>
      <c r="CT8" s="12">
        <v>1</v>
      </c>
      <c r="CU8" s="12">
        <v>1200000</v>
      </c>
      <c r="CV8" s="12">
        <v>0</v>
      </c>
      <c r="CW8" s="12">
        <v>1200000</v>
      </c>
      <c r="CX8" s="13"/>
      <c r="CY8" s="12">
        <v>1</v>
      </c>
      <c r="CZ8" s="12">
        <v>1200000</v>
      </c>
      <c r="DA8" s="12">
        <v>0</v>
      </c>
      <c r="DB8" s="12">
        <v>1200000</v>
      </c>
      <c r="DC8" s="13"/>
      <c r="DD8" s="12">
        <v>1</v>
      </c>
      <c r="DE8" s="12">
        <v>1200000</v>
      </c>
      <c r="DF8" s="12">
        <v>0</v>
      </c>
      <c r="DG8" s="12">
        <v>1200000</v>
      </c>
      <c r="DH8" s="13"/>
      <c r="DI8" s="12">
        <v>0</v>
      </c>
      <c r="DJ8" s="12">
        <v>0</v>
      </c>
      <c r="DK8" s="12">
        <v>0</v>
      </c>
      <c r="DL8" s="12">
        <v>0</v>
      </c>
      <c r="DM8" s="13"/>
      <c r="DN8" s="12">
        <v>0</v>
      </c>
      <c r="DO8" s="12">
        <v>0</v>
      </c>
      <c r="DP8" s="12">
        <v>0</v>
      </c>
      <c r="DQ8" s="12">
        <v>0</v>
      </c>
      <c r="DR8" s="13"/>
      <c r="DS8" s="12">
        <v>0</v>
      </c>
      <c r="DT8" s="12">
        <v>0</v>
      </c>
      <c r="DU8" s="12">
        <v>0</v>
      </c>
      <c r="DV8" s="12">
        <v>0</v>
      </c>
      <c r="DW8" s="13"/>
      <c r="DX8" s="12">
        <v>2</v>
      </c>
      <c r="DY8" s="12">
        <v>1560000</v>
      </c>
      <c r="DZ8" s="12">
        <v>0</v>
      </c>
      <c r="EA8" s="12">
        <v>1560000</v>
      </c>
      <c r="EB8" s="13"/>
      <c r="EC8" s="12">
        <v>24</v>
      </c>
      <c r="ED8" s="12">
        <v>9241632</v>
      </c>
      <c r="EE8" s="12">
        <v>0</v>
      </c>
      <c r="EF8" s="12">
        <v>9241632</v>
      </c>
      <c r="EG8" s="13"/>
      <c r="EH8" s="12">
        <v>17</v>
      </c>
      <c r="EI8" s="12">
        <v>5703024</v>
      </c>
      <c r="EJ8" s="12">
        <v>0</v>
      </c>
      <c r="EK8" s="12">
        <v>5703024</v>
      </c>
      <c r="EL8" s="13"/>
      <c r="EM8" s="12">
        <v>8</v>
      </c>
      <c r="EN8" s="12">
        <v>1620384</v>
      </c>
      <c r="EO8" s="12">
        <v>0</v>
      </c>
      <c r="EP8" s="12">
        <v>1620384</v>
      </c>
      <c r="EQ8" s="13"/>
      <c r="ER8" s="12">
        <v>7</v>
      </c>
      <c r="ES8" s="12">
        <v>1405824</v>
      </c>
      <c r="ET8" s="12">
        <v>0</v>
      </c>
      <c r="EU8" s="12">
        <v>1405824</v>
      </c>
      <c r="EV8" s="13"/>
      <c r="EW8" s="12">
        <v>0</v>
      </c>
      <c r="EX8" s="12">
        <v>0</v>
      </c>
      <c r="EY8" s="12">
        <v>0</v>
      </c>
      <c r="EZ8" s="12">
        <v>0</v>
      </c>
      <c r="FA8" s="13"/>
      <c r="FB8" s="12">
        <v>0</v>
      </c>
      <c r="FC8" s="12">
        <v>0</v>
      </c>
      <c r="FD8" s="12">
        <v>0</v>
      </c>
      <c r="FE8" s="12">
        <v>0</v>
      </c>
      <c r="FF8" s="13"/>
      <c r="FG8" s="12">
        <v>0</v>
      </c>
      <c r="FH8" s="12">
        <v>0</v>
      </c>
      <c r="FI8" s="12">
        <v>0</v>
      </c>
      <c r="FJ8" s="12">
        <v>0</v>
      </c>
      <c r="FK8" s="13"/>
      <c r="FL8" s="12">
        <v>0</v>
      </c>
      <c r="FM8" s="12">
        <v>0</v>
      </c>
      <c r="FN8" s="12">
        <v>0</v>
      </c>
      <c r="FO8" s="12">
        <v>0</v>
      </c>
      <c r="FP8" s="13"/>
      <c r="FQ8" s="12">
        <v>0</v>
      </c>
      <c r="FR8" s="12">
        <v>0</v>
      </c>
      <c r="FS8" s="12">
        <v>0</v>
      </c>
      <c r="FT8" s="12">
        <v>0</v>
      </c>
      <c r="FU8" s="13"/>
      <c r="FV8" s="12">
        <v>0</v>
      </c>
      <c r="FW8" s="12">
        <v>0</v>
      </c>
      <c r="FX8" s="12">
        <v>0</v>
      </c>
      <c r="FY8" s="12">
        <v>0</v>
      </c>
      <c r="FZ8" s="13"/>
      <c r="GA8" s="12">
        <v>0</v>
      </c>
      <c r="GB8" s="12">
        <v>0</v>
      </c>
      <c r="GC8" s="12">
        <v>0</v>
      </c>
      <c r="GD8" s="12">
        <v>0</v>
      </c>
      <c r="GE8" s="13"/>
      <c r="GF8" s="12">
        <v>0</v>
      </c>
      <c r="GG8" s="12">
        <v>0</v>
      </c>
      <c r="GH8" s="12">
        <v>0</v>
      </c>
      <c r="GI8" s="12">
        <v>0</v>
      </c>
      <c r="GJ8" s="13"/>
      <c r="GK8" s="12">
        <v>0</v>
      </c>
      <c r="GL8" s="12">
        <v>0</v>
      </c>
      <c r="GM8" s="12">
        <v>0</v>
      </c>
      <c r="GN8" s="12">
        <v>0</v>
      </c>
      <c r="GO8" s="13"/>
      <c r="GP8" s="12">
        <v>0</v>
      </c>
      <c r="GQ8" s="12">
        <v>0</v>
      </c>
      <c r="GR8" s="12">
        <v>0</v>
      </c>
      <c r="GS8" s="12">
        <v>0</v>
      </c>
      <c r="GT8" s="13"/>
      <c r="GU8" s="12">
        <v>0</v>
      </c>
      <c r="GV8" s="12">
        <v>0</v>
      </c>
      <c r="GW8" s="12">
        <v>0</v>
      </c>
      <c r="GX8" s="12">
        <v>0</v>
      </c>
      <c r="GY8" s="13"/>
      <c r="GZ8" s="12">
        <v>0</v>
      </c>
      <c r="HA8" s="12">
        <v>0</v>
      </c>
      <c r="HB8" s="12">
        <v>0</v>
      </c>
      <c r="HC8" s="12">
        <v>0</v>
      </c>
      <c r="HD8" s="13"/>
      <c r="HE8" s="12">
        <v>2</v>
      </c>
      <c r="HF8" s="12">
        <v>1560000</v>
      </c>
      <c r="HG8" s="12">
        <v>0</v>
      </c>
      <c r="HH8" s="12">
        <v>1560000</v>
      </c>
      <c r="HI8" s="13"/>
      <c r="HJ8" s="12">
        <v>2</v>
      </c>
      <c r="HK8" s="12">
        <v>166728</v>
      </c>
      <c r="HL8" s="12">
        <v>0</v>
      </c>
      <c r="HM8" s="12">
        <v>166728</v>
      </c>
      <c r="HN8" s="13"/>
      <c r="HO8" s="12">
        <v>2</v>
      </c>
      <c r="HP8" s="12">
        <v>305624</v>
      </c>
      <c r="HQ8" s="12">
        <v>0</v>
      </c>
      <c r="HR8" s="12">
        <v>305624</v>
      </c>
      <c r="HS8" s="13"/>
      <c r="HT8" s="12">
        <v>5</v>
      </c>
      <c r="HU8" s="12">
        <v>472728</v>
      </c>
      <c r="HV8" s="12">
        <v>0</v>
      </c>
      <c r="HW8" s="12">
        <v>472728</v>
      </c>
      <c r="HX8" s="13"/>
      <c r="HY8" s="12">
        <v>0</v>
      </c>
      <c r="HZ8" s="12">
        <v>0</v>
      </c>
      <c r="IA8" s="12">
        <v>0</v>
      </c>
      <c r="IB8" s="12">
        <v>0</v>
      </c>
      <c r="IC8" s="13"/>
      <c r="ID8" s="12">
        <v>17</v>
      </c>
      <c r="IE8" s="12">
        <v>3413856</v>
      </c>
      <c r="IF8" s="12">
        <v>0</v>
      </c>
      <c r="IG8" s="12">
        <v>3413856</v>
      </c>
      <c r="IH8" s="13"/>
      <c r="II8" s="12">
        <v>0</v>
      </c>
      <c r="IJ8" s="12">
        <v>0</v>
      </c>
      <c r="IK8" s="12">
        <v>0</v>
      </c>
      <c r="IL8" s="12">
        <v>0</v>
      </c>
      <c r="IM8" s="13"/>
      <c r="IN8" s="12">
        <v>0</v>
      </c>
      <c r="IO8" s="12">
        <v>0</v>
      </c>
      <c r="IP8" s="12">
        <v>0</v>
      </c>
      <c r="IQ8" s="12">
        <v>0</v>
      </c>
      <c r="IR8" s="13"/>
      <c r="IS8" s="12">
        <v>10</v>
      </c>
      <c r="IT8" s="12">
        <v>2250000</v>
      </c>
      <c r="IU8" s="12">
        <v>0</v>
      </c>
      <c r="IV8" s="12">
        <v>2250000</v>
      </c>
      <c r="IW8" s="13"/>
      <c r="IX8" s="12">
        <v>0</v>
      </c>
      <c r="IY8" s="12">
        <v>0</v>
      </c>
      <c r="IZ8" s="12">
        <v>0</v>
      </c>
      <c r="JA8" s="12">
        <v>0</v>
      </c>
      <c r="JB8" s="13"/>
      <c r="JC8" s="12">
        <v>1</v>
      </c>
      <c r="JD8" s="12">
        <v>277944</v>
      </c>
      <c r="JE8" s="12">
        <v>0</v>
      </c>
      <c r="JF8" s="12">
        <v>277944</v>
      </c>
      <c r="JG8" s="13"/>
      <c r="JH8" s="12">
        <v>1</v>
      </c>
      <c r="JI8" s="12">
        <v>300000</v>
      </c>
      <c r="JJ8" s="12">
        <v>0</v>
      </c>
      <c r="JK8" s="12">
        <v>300000</v>
      </c>
      <c r="JL8" s="13"/>
      <c r="JM8" s="12">
        <v>0</v>
      </c>
      <c r="JN8" s="12">
        <v>0</v>
      </c>
      <c r="JO8" s="12">
        <v>0</v>
      </c>
      <c r="JP8" s="12">
        <v>0</v>
      </c>
      <c r="JQ8" s="13"/>
      <c r="JR8" s="12">
        <v>1</v>
      </c>
      <c r="JS8" s="12">
        <v>315000</v>
      </c>
      <c r="JT8" s="12">
        <v>0</v>
      </c>
      <c r="JU8" s="12">
        <v>315000</v>
      </c>
      <c r="JV8" s="13"/>
      <c r="JW8" s="12">
        <v>0</v>
      </c>
      <c r="JX8" s="12">
        <v>0</v>
      </c>
      <c r="JY8" s="12">
        <v>0</v>
      </c>
      <c r="JZ8" s="12">
        <v>0</v>
      </c>
      <c r="KA8" s="13"/>
      <c r="KB8" s="12">
        <v>1</v>
      </c>
      <c r="KC8" s="12">
        <v>150000</v>
      </c>
      <c r="KD8" s="12">
        <v>0</v>
      </c>
      <c r="KE8" s="12">
        <v>150000</v>
      </c>
      <c r="KF8" s="13"/>
      <c r="KG8" s="12">
        <v>3</v>
      </c>
      <c r="KH8" s="12">
        <v>499356</v>
      </c>
      <c r="KI8" s="12">
        <v>0</v>
      </c>
      <c r="KJ8" s="12">
        <v>499356</v>
      </c>
      <c r="KK8" s="13"/>
      <c r="KL8" s="12">
        <v>0</v>
      </c>
      <c r="KM8" s="12">
        <v>0</v>
      </c>
      <c r="KN8" s="12">
        <v>0</v>
      </c>
      <c r="KO8" s="12">
        <v>0</v>
      </c>
      <c r="KP8" s="13"/>
      <c r="KQ8" s="12">
        <v>0</v>
      </c>
      <c r="KR8" s="12">
        <v>0</v>
      </c>
      <c r="KS8" s="12">
        <v>0</v>
      </c>
      <c r="KT8" s="12">
        <v>0</v>
      </c>
      <c r="KU8" s="13"/>
      <c r="KV8" s="12">
        <v>0</v>
      </c>
      <c r="KW8" s="12">
        <v>0</v>
      </c>
      <c r="KX8" s="12">
        <v>0</v>
      </c>
      <c r="KY8" s="12">
        <v>0</v>
      </c>
      <c r="KZ8" s="13"/>
      <c r="LA8" s="12">
        <v>0</v>
      </c>
      <c r="LB8" s="12">
        <v>0</v>
      </c>
      <c r="LC8" s="12">
        <v>0</v>
      </c>
      <c r="LD8" s="12">
        <v>0</v>
      </c>
      <c r="LE8" s="13"/>
      <c r="LF8" s="12">
        <v>0</v>
      </c>
      <c r="LG8" s="12">
        <v>0</v>
      </c>
      <c r="LH8" s="12">
        <v>0</v>
      </c>
      <c r="LI8" s="12">
        <v>0</v>
      </c>
      <c r="LJ8" s="13"/>
      <c r="LK8" s="12">
        <v>2</v>
      </c>
      <c r="LL8" s="12">
        <v>324000</v>
      </c>
      <c r="LM8" s="12">
        <v>0</v>
      </c>
      <c r="LN8" s="12">
        <v>324000</v>
      </c>
      <c r="LO8" s="13"/>
      <c r="LP8" s="12">
        <v>1</v>
      </c>
      <c r="LQ8" s="12">
        <v>180000</v>
      </c>
      <c r="LR8" s="12">
        <v>0</v>
      </c>
      <c r="LS8" s="12">
        <v>180000</v>
      </c>
      <c r="LT8" s="13"/>
      <c r="LU8" s="12">
        <v>0</v>
      </c>
      <c r="LV8" s="12">
        <v>0</v>
      </c>
      <c r="LW8" s="12">
        <v>0</v>
      </c>
      <c r="LX8" s="12">
        <v>0</v>
      </c>
      <c r="LY8" s="13"/>
      <c r="LZ8" s="12">
        <v>0</v>
      </c>
      <c r="MA8" s="12">
        <v>0</v>
      </c>
      <c r="MB8" s="12">
        <v>0</v>
      </c>
      <c r="MC8" s="12">
        <v>0</v>
      </c>
      <c r="MD8" s="13"/>
      <c r="ME8" s="12">
        <v>0</v>
      </c>
      <c r="MF8" s="12">
        <v>0</v>
      </c>
      <c r="MG8" s="12">
        <v>0</v>
      </c>
      <c r="MH8" s="12">
        <v>0</v>
      </c>
      <c r="MI8" s="13"/>
      <c r="MJ8" s="12">
        <v>0</v>
      </c>
      <c r="MK8" s="12">
        <v>0</v>
      </c>
      <c r="ML8" s="12">
        <v>0</v>
      </c>
      <c r="MM8" s="12">
        <v>0</v>
      </c>
      <c r="MN8" s="13"/>
      <c r="MO8" s="12">
        <v>0</v>
      </c>
      <c r="MP8" s="12">
        <v>0</v>
      </c>
      <c r="MQ8" s="12">
        <v>0</v>
      </c>
      <c r="MR8" s="12">
        <v>0</v>
      </c>
      <c r="MS8" s="13"/>
      <c r="MT8" s="12">
        <v>0</v>
      </c>
      <c r="MU8" s="12">
        <v>0</v>
      </c>
      <c r="MV8" s="12">
        <v>0</v>
      </c>
      <c r="MW8" s="12">
        <v>0</v>
      </c>
      <c r="MX8" s="13"/>
      <c r="MY8" s="12">
        <v>0</v>
      </c>
      <c r="MZ8" s="12">
        <v>0</v>
      </c>
      <c r="NA8" s="12">
        <v>0</v>
      </c>
      <c r="NB8" s="12">
        <v>0</v>
      </c>
      <c r="NC8" s="13"/>
      <c r="ND8" s="12">
        <v>6</v>
      </c>
      <c r="NE8" s="12">
        <v>70000</v>
      </c>
      <c r="NF8" s="12">
        <v>0</v>
      </c>
      <c r="NG8" s="12">
        <v>70000</v>
      </c>
      <c r="NH8" s="13"/>
      <c r="NI8" s="12">
        <v>570</v>
      </c>
      <c r="NJ8" s="12">
        <v>85500</v>
      </c>
      <c r="NK8" s="12">
        <v>0</v>
      </c>
      <c r="NL8" s="12">
        <v>85500</v>
      </c>
      <c r="NM8" s="13"/>
      <c r="NN8" s="12">
        <v>10</v>
      </c>
      <c r="NO8" s="12">
        <v>1500</v>
      </c>
      <c r="NP8" s="12">
        <v>0</v>
      </c>
      <c r="NQ8" s="12">
        <v>1500</v>
      </c>
      <c r="NR8" s="13"/>
      <c r="NS8" s="12">
        <v>10</v>
      </c>
      <c r="NT8" s="12">
        <v>750000</v>
      </c>
      <c r="NU8" s="12">
        <v>0</v>
      </c>
      <c r="NV8" s="12">
        <v>750000</v>
      </c>
      <c r="NW8" s="13"/>
      <c r="NX8" s="12">
        <v>27</v>
      </c>
      <c r="NY8" s="12">
        <v>2700000</v>
      </c>
      <c r="NZ8" s="12">
        <v>0</v>
      </c>
      <c r="OA8" s="12">
        <v>2700000</v>
      </c>
      <c r="OB8" s="13"/>
      <c r="OC8" s="12">
        <v>0</v>
      </c>
      <c r="OD8" s="12">
        <v>0</v>
      </c>
      <c r="OE8" s="12">
        <v>0</v>
      </c>
      <c r="OF8" s="12">
        <v>0</v>
      </c>
      <c r="OG8" s="13"/>
      <c r="OH8" s="12">
        <v>813</v>
      </c>
      <c r="OI8" s="12">
        <v>62036214</v>
      </c>
      <c r="OJ8" s="12">
        <v>0</v>
      </c>
      <c r="OK8" s="12">
        <v>62036214</v>
      </c>
      <c r="OL8" s="13"/>
    </row>
    <row r="9" spans="1:402" hidden="1">
      <c r="A9" s="10">
        <v>3</v>
      </c>
      <c r="B9" s="11" t="s">
        <v>5</v>
      </c>
      <c r="C9" s="12">
        <v>167</v>
      </c>
      <c r="D9" s="12">
        <v>33825516</v>
      </c>
      <c r="E9" s="12">
        <v>0</v>
      </c>
      <c r="F9" s="12">
        <v>33825516</v>
      </c>
      <c r="G9" s="13"/>
      <c r="H9" s="12">
        <v>68</v>
      </c>
      <c r="I9" s="12">
        <v>22670928</v>
      </c>
      <c r="J9" s="12">
        <v>0</v>
      </c>
      <c r="K9" s="12">
        <v>22670928</v>
      </c>
      <c r="L9" s="13"/>
      <c r="M9" s="12">
        <v>1</v>
      </c>
      <c r="N9" s="12">
        <v>440000</v>
      </c>
      <c r="O9" s="12">
        <v>0</v>
      </c>
      <c r="P9" s="12">
        <v>440000</v>
      </c>
      <c r="Q9" s="13"/>
      <c r="R9" s="12">
        <v>1</v>
      </c>
      <c r="S9" s="12">
        <v>360000</v>
      </c>
      <c r="T9" s="12">
        <v>0</v>
      </c>
      <c r="U9" s="12">
        <v>360000</v>
      </c>
      <c r="V9" s="13"/>
      <c r="W9" s="12">
        <v>0</v>
      </c>
      <c r="X9" s="12">
        <v>0</v>
      </c>
      <c r="Y9" s="12">
        <v>0</v>
      </c>
      <c r="Z9" s="12">
        <v>0</v>
      </c>
      <c r="AA9" s="13"/>
      <c r="AB9" s="12">
        <v>10</v>
      </c>
      <c r="AC9" s="12">
        <v>2460912</v>
      </c>
      <c r="AD9" s="12">
        <v>0</v>
      </c>
      <c r="AE9" s="12">
        <v>2460912</v>
      </c>
      <c r="AF9" s="13"/>
      <c r="AG9" s="12">
        <v>0</v>
      </c>
      <c r="AH9" s="12">
        <v>0</v>
      </c>
      <c r="AI9" s="12">
        <v>0</v>
      </c>
      <c r="AJ9" s="12">
        <v>0</v>
      </c>
      <c r="AK9" s="13"/>
      <c r="AL9" s="12">
        <v>0</v>
      </c>
      <c r="AM9" s="12">
        <v>0</v>
      </c>
      <c r="AN9" s="12">
        <v>0</v>
      </c>
      <c r="AO9" s="12">
        <v>0</v>
      </c>
      <c r="AP9" s="13"/>
      <c r="AQ9" s="12">
        <v>2</v>
      </c>
      <c r="AR9" s="12">
        <v>528000</v>
      </c>
      <c r="AS9" s="12">
        <v>0</v>
      </c>
      <c r="AT9" s="12">
        <v>528000</v>
      </c>
      <c r="AU9" s="13"/>
      <c r="AV9" s="12">
        <v>0</v>
      </c>
      <c r="AW9" s="12">
        <v>0</v>
      </c>
      <c r="AX9" s="12">
        <v>0</v>
      </c>
      <c r="AY9" s="12">
        <v>0</v>
      </c>
      <c r="AZ9" s="13"/>
      <c r="BA9" s="12">
        <v>12</v>
      </c>
      <c r="BB9" s="12">
        <v>3080520</v>
      </c>
      <c r="BC9" s="12">
        <v>0</v>
      </c>
      <c r="BD9" s="12">
        <v>3080520</v>
      </c>
      <c r="BE9" s="13"/>
      <c r="BF9" s="12">
        <v>5</v>
      </c>
      <c r="BG9" s="12">
        <v>7200000</v>
      </c>
      <c r="BH9" s="12">
        <v>0</v>
      </c>
      <c r="BI9" s="12">
        <v>7200000</v>
      </c>
      <c r="BJ9" s="13"/>
      <c r="BK9" s="12">
        <v>5</v>
      </c>
      <c r="BL9" s="12">
        <v>7200000</v>
      </c>
      <c r="BM9" s="12">
        <v>0</v>
      </c>
      <c r="BN9" s="12">
        <v>7200000</v>
      </c>
      <c r="BO9" s="13"/>
      <c r="BP9" s="12">
        <v>5</v>
      </c>
      <c r="BQ9" s="12">
        <v>7200000</v>
      </c>
      <c r="BR9" s="12">
        <v>0</v>
      </c>
      <c r="BS9" s="12">
        <v>7200000</v>
      </c>
      <c r="BT9" s="13"/>
      <c r="BU9" s="12">
        <v>1</v>
      </c>
      <c r="BV9" s="12">
        <v>1200000</v>
      </c>
      <c r="BW9" s="12">
        <v>0</v>
      </c>
      <c r="BX9" s="12">
        <v>1200000</v>
      </c>
      <c r="BY9" s="13"/>
      <c r="BZ9" s="12">
        <v>1</v>
      </c>
      <c r="CA9" s="12">
        <v>1200000</v>
      </c>
      <c r="CB9" s="12">
        <v>0</v>
      </c>
      <c r="CC9" s="12">
        <v>1200000</v>
      </c>
      <c r="CD9" s="13"/>
      <c r="CE9" s="12">
        <v>2</v>
      </c>
      <c r="CF9" s="12">
        <v>2400000</v>
      </c>
      <c r="CG9" s="12">
        <v>0</v>
      </c>
      <c r="CH9" s="12">
        <v>2400000</v>
      </c>
      <c r="CI9" s="13"/>
      <c r="CJ9" s="12">
        <v>1</v>
      </c>
      <c r="CK9" s="12">
        <v>1200000</v>
      </c>
      <c r="CL9" s="12">
        <v>0</v>
      </c>
      <c r="CM9" s="12">
        <v>1200000</v>
      </c>
      <c r="CN9" s="13"/>
      <c r="CO9" s="12">
        <v>0</v>
      </c>
      <c r="CP9" s="12">
        <v>0</v>
      </c>
      <c r="CQ9" s="12">
        <v>0</v>
      </c>
      <c r="CR9" s="12">
        <v>0</v>
      </c>
      <c r="CS9" s="13"/>
      <c r="CT9" s="12">
        <v>1</v>
      </c>
      <c r="CU9" s="12">
        <v>1200000</v>
      </c>
      <c r="CV9" s="12">
        <v>0</v>
      </c>
      <c r="CW9" s="12">
        <v>1200000</v>
      </c>
      <c r="CX9" s="13"/>
      <c r="CY9" s="12">
        <v>1</v>
      </c>
      <c r="CZ9" s="12">
        <v>1200000</v>
      </c>
      <c r="DA9" s="12">
        <v>0</v>
      </c>
      <c r="DB9" s="12">
        <v>1200000</v>
      </c>
      <c r="DC9" s="13"/>
      <c r="DD9" s="12">
        <v>1</v>
      </c>
      <c r="DE9" s="12">
        <v>1200000</v>
      </c>
      <c r="DF9" s="12">
        <v>0</v>
      </c>
      <c r="DG9" s="12">
        <v>1200000</v>
      </c>
      <c r="DH9" s="13"/>
      <c r="DI9" s="12">
        <v>0</v>
      </c>
      <c r="DJ9" s="12">
        <v>0</v>
      </c>
      <c r="DK9" s="12">
        <v>0</v>
      </c>
      <c r="DL9" s="12">
        <v>0</v>
      </c>
      <c r="DM9" s="13"/>
      <c r="DN9" s="12">
        <v>0</v>
      </c>
      <c r="DO9" s="12">
        <v>0</v>
      </c>
      <c r="DP9" s="12">
        <v>0</v>
      </c>
      <c r="DQ9" s="12">
        <v>0</v>
      </c>
      <c r="DR9" s="13"/>
      <c r="DS9" s="12">
        <v>0</v>
      </c>
      <c r="DT9" s="12">
        <v>0</v>
      </c>
      <c r="DU9" s="12">
        <v>0</v>
      </c>
      <c r="DV9" s="12">
        <v>0</v>
      </c>
      <c r="DW9" s="13"/>
      <c r="DX9" s="12">
        <v>5</v>
      </c>
      <c r="DY9" s="12">
        <v>3900000</v>
      </c>
      <c r="DZ9" s="12">
        <v>0</v>
      </c>
      <c r="EA9" s="12">
        <v>3900000</v>
      </c>
      <c r="EB9" s="13"/>
      <c r="EC9" s="12">
        <v>50</v>
      </c>
      <c r="ED9" s="12">
        <v>19253400</v>
      </c>
      <c r="EE9" s="12">
        <v>0</v>
      </c>
      <c r="EF9" s="12">
        <v>19253400</v>
      </c>
      <c r="EG9" s="13"/>
      <c r="EH9" s="12">
        <v>36</v>
      </c>
      <c r="EI9" s="12">
        <v>12076992</v>
      </c>
      <c r="EJ9" s="12">
        <v>0</v>
      </c>
      <c r="EK9" s="12">
        <v>12076992</v>
      </c>
      <c r="EL9" s="13"/>
      <c r="EM9" s="12">
        <v>18</v>
      </c>
      <c r="EN9" s="12">
        <v>3645864</v>
      </c>
      <c r="EO9" s="12">
        <v>0</v>
      </c>
      <c r="EP9" s="12">
        <v>3645864</v>
      </c>
      <c r="EQ9" s="13"/>
      <c r="ER9" s="12">
        <v>19</v>
      </c>
      <c r="ES9" s="12">
        <v>3815808</v>
      </c>
      <c r="ET9" s="12">
        <v>0</v>
      </c>
      <c r="EU9" s="12">
        <v>3815808</v>
      </c>
      <c r="EV9" s="13"/>
      <c r="EW9" s="12">
        <v>0</v>
      </c>
      <c r="EX9" s="12">
        <v>0</v>
      </c>
      <c r="EY9" s="12">
        <v>0</v>
      </c>
      <c r="EZ9" s="12">
        <v>0</v>
      </c>
      <c r="FA9" s="13"/>
      <c r="FB9" s="12">
        <v>0</v>
      </c>
      <c r="FC9" s="12">
        <v>0</v>
      </c>
      <c r="FD9" s="12">
        <v>0</v>
      </c>
      <c r="FE9" s="12">
        <v>0</v>
      </c>
      <c r="FF9" s="13"/>
      <c r="FG9" s="12">
        <v>0</v>
      </c>
      <c r="FH9" s="12">
        <v>0</v>
      </c>
      <c r="FI9" s="12">
        <v>0</v>
      </c>
      <c r="FJ9" s="12">
        <v>0</v>
      </c>
      <c r="FK9" s="13"/>
      <c r="FL9" s="12">
        <v>0</v>
      </c>
      <c r="FM9" s="12">
        <v>0</v>
      </c>
      <c r="FN9" s="12">
        <v>0</v>
      </c>
      <c r="FO9" s="12">
        <v>0</v>
      </c>
      <c r="FP9" s="13"/>
      <c r="FQ9" s="12">
        <v>0</v>
      </c>
      <c r="FR9" s="12">
        <v>0</v>
      </c>
      <c r="FS9" s="12">
        <v>0</v>
      </c>
      <c r="FT9" s="12">
        <v>0</v>
      </c>
      <c r="FU9" s="13"/>
      <c r="FV9" s="12">
        <v>0</v>
      </c>
      <c r="FW9" s="12">
        <v>0</v>
      </c>
      <c r="FX9" s="12">
        <v>0</v>
      </c>
      <c r="FY9" s="12">
        <v>0</v>
      </c>
      <c r="FZ9" s="13"/>
      <c r="GA9" s="12">
        <v>0</v>
      </c>
      <c r="GB9" s="12">
        <v>0</v>
      </c>
      <c r="GC9" s="12">
        <v>0</v>
      </c>
      <c r="GD9" s="12">
        <v>0</v>
      </c>
      <c r="GE9" s="13"/>
      <c r="GF9" s="12">
        <v>0</v>
      </c>
      <c r="GG9" s="12">
        <v>0</v>
      </c>
      <c r="GH9" s="12">
        <v>0</v>
      </c>
      <c r="GI9" s="12">
        <v>0</v>
      </c>
      <c r="GJ9" s="13"/>
      <c r="GK9" s="12">
        <v>0</v>
      </c>
      <c r="GL9" s="12">
        <v>0</v>
      </c>
      <c r="GM9" s="12">
        <v>0</v>
      </c>
      <c r="GN9" s="12">
        <v>0</v>
      </c>
      <c r="GO9" s="13"/>
      <c r="GP9" s="12">
        <v>0</v>
      </c>
      <c r="GQ9" s="12">
        <v>0</v>
      </c>
      <c r="GR9" s="12">
        <v>0</v>
      </c>
      <c r="GS9" s="12">
        <v>0</v>
      </c>
      <c r="GT9" s="13"/>
      <c r="GU9" s="12">
        <v>0</v>
      </c>
      <c r="GV9" s="12">
        <v>0</v>
      </c>
      <c r="GW9" s="12">
        <v>0</v>
      </c>
      <c r="GX9" s="12">
        <v>0</v>
      </c>
      <c r="GY9" s="13"/>
      <c r="GZ9" s="12">
        <v>0</v>
      </c>
      <c r="HA9" s="12">
        <v>0</v>
      </c>
      <c r="HB9" s="12">
        <v>0</v>
      </c>
      <c r="HC9" s="12">
        <v>0</v>
      </c>
      <c r="HD9" s="13"/>
      <c r="HE9" s="12">
        <v>2</v>
      </c>
      <c r="HF9" s="12">
        <v>1560000</v>
      </c>
      <c r="HG9" s="12">
        <v>0</v>
      </c>
      <c r="HH9" s="12">
        <v>1560000</v>
      </c>
      <c r="HI9" s="13"/>
      <c r="HJ9" s="12">
        <v>2</v>
      </c>
      <c r="HK9" s="12">
        <v>166728</v>
      </c>
      <c r="HL9" s="12">
        <v>0</v>
      </c>
      <c r="HM9" s="12">
        <v>166728</v>
      </c>
      <c r="HN9" s="13"/>
      <c r="HO9" s="12">
        <v>2</v>
      </c>
      <c r="HP9" s="12">
        <v>305624</v>
      </c>
      <c r="HQ9" s="12">
        <v>0</v>
      </c>
      <c r="HR9" s="12">
        <v>305624</v>
      </c>
      <c r="HS9" s="13"/>
      <c r="HT9" s="12">
        <v>5</v>
      </c>
      <c r="HU9" s="12">
        <v>472728</v>
      </c>
      <c r="HV9" s="12">
        <v>0</v>
      </c>
      <c r="HW9" s="12">
        <v>472728</v>
      </c>
      <c r="HX9" s="13"/>
      <c r="HY9" s="12">
        <v>0</v>
      </c>
      <c r="HZ9" s="12">
        <v>0</v>
      </c>
      <c r="IA9" s="12">
        <v>0</v>
      </c>
      <c r="IB9" s="12">
        <v>0</v>
      </c>
      <c r="IC9" s="13"/>
      <c r="ID9" s="12">
        <v>12</v>
      </c>
      <c r="IE9" s="12">
        <v>2813856</v>
      </c>
      <c r="IF9" s="12">
        <v>0</v>
      </c>
      <c r="IG9" s="12">
        <v>2813856</v>
      </c>
      <c r="IH9" s="13"/>
      <c r="II9" s="12">
        <v>0</v>
      </c>
      <c r="IJ9" s="12">
        <v>0</v>
      </c>
      <c r="IK9" s="12">
        <v>0</v>
      </c>
      <c r="IL9" s="12">
        <v>0</v>
      </c>
      <c r="IM9" s="13"/>
      <c r="IN9" s="12">
        <v>0</v>
      </c>
      <c r="IO9" s="12">
        <v>0</v>
      </c>
      <c r="IP9" s="12">
        <v>0</v>
      </c>
      <c r="IQ9" s="12">
        <v>0</v>
      </c>
      <c r="IR9" s="13"/>
      <c r="IS9" s="12">
        <v>10</v>
      </c>
      <c r="IT9" s="12">
        <v>2250000</v>
      </c>
      <c r="IU9" s="12">
        <v>0</v>
      </c>
      <c r="IV9" s="12">
        <v>2250000</v>
      </c>
      <c r="IW9" s="13"/>
      <c r="IX9" s="12">
        <v>0</v>
      </c>
      <c r="IY9" s="12">
        <v>0</v>
      </c>
      <c r="IZ9" s="12">
        <v>0</v>
      </c>
      <c r="JA9" s="12">
        <v>0</v>
      </c>
      <c r="JB9" s="13"/>
      <c r="JC9" s="12">
        <v>3</v>
      </c>
      <c r="JD9" s="12">
        <v>833832</v>
      </c>
      <c r="JE9" s="12">
        <v>0</v>
      </c>
      <c r="JF9" s="12">
        <v>833832</v>
      </c>
      <c r="JG9" s="13"/>
      <c r="JH9" s="12">
        <v>2</v>
      </c>
      <c r="JI9" s="12">
        <v>1020000</v>
      </c>
      <c r="JJ9" s="12">
        <v>0</v>
      </c>
      <c r="JK9" s="12">
        <v>1020000</v>
      </c>
      <c r="JL9" s="13"/>
      <c r="JM9" s="12">
        <v>0</v>
      </c>
      <c r="JN9" s="12">
        <v>0</v>
      </c>
      <c r="JO9" s="12">
        <v>0</v>
      </c>
      <c r="JP9" s="12">
        <v>0</v>
      </c>
      <c r="JQ9" s="13"/>
      <c r="JR9" s="12">
        <v>2</v>
      </c>
      <c r="JS9" s="12">
        <v>915000</v>
      </c>
      <c r="JT9" s="12">
        <v>0</v>
      </c>
      <c r="JU9" s="12">
        <v>915000</v>
      </c>
      <c r="JV9" s="13"/>
      <c r="JW9" s="12">
        <v>0</v>
      </c>
      <c r="JX9" s="12">
        <v>0</v>
      </c>
      <c r="JY9" s="12">
        <v>0</v>
      </c>
      <c r="JZ9" s="12">
        <v>0</v>
      </c>
      <c r="KA9" s="13"/>
      <c r="KB9" s="12">
        <v>1</v>
      </c>
      <c r="KC9" s="12">
        <v>150000</v>
      </c>
      <c r="KD9" s="12">
        <v>0</v>
      </c>
      <c r="KE9" s="12">
        <v>150000</v>
      </c>
      <c r="KF9" s="13"/>
      <c r="KG9" s="12">
        <v>5</v>
      </c>
      <c r="KH9" s="12">
        <v>720000</v>
      </c>
      <c r="KI9" s="12">
        <v>0</v>
      </c>
      <c r="KJ9" s="12">
        <v>720000</v>
      </c>
      <c r="KK9" s="13"/>
      <c r="KL9" s="12">
        <v>0</v>
      </c>
      <c r="KM9" s="12">
        <v>0</v>
      </c>
      <c r="KN9" s="12">
        <v>0</v>
      </c>
      <c r="KO9" s="12">
        <v>0</v>
      </c>
      <c r="KP9" s="13"/>
      <c r="KQ9" s="12">
        <v>0</v>
      </c>
      <c r="KR9" s="12">
        <v>0</v>
      </c>
      <c r="KS9" s="12">
        <v>0</v>
      </c>
      <c r="KT9" s="12">
        <v>0</v>
      </c>
      <c r="KU9" s="13"/>
      <c r="KV9" s="12">
        <v>0</v>
      </c>
      <c r="KW9" s="12">
        <v>0</v>
      </c>
      <c r="KX9" s="12">
        <v>0</v>
      </c>
      <c r="KY9" s="12">
        <v>0</v>
      </c>
      <c r="KZ9" s="13"/>
      <c r="LA9" s="12">
        <v>3</v>
      </c>
      <c r="LB9" s="12">
        <v>396000</v>
      </c>
      <c r="LC9" s="12">
        <v>0</v>
      </c>
      <c r="LD9" s="12">
        <v>396000</v>
      </c>
      <c r="LE9" s="13"/>
      <c r="LF9" s="12">
        <v>0</v>
      </c>
      <c r="LG9" s="12">
        <v>0</v>
      </c>
      <c r="LH9" s="12">
        <v>0</v>
      </c>
      <c r="LI9" s="12">
        <v>0</v>
      </c>
      <c r="LJ9" s="13"/>
      <c r="LK9" s="12">
        <v>2</v>
      </c>
      <c r="LL9" s="12">
        <v>324000</v>
      </c>
      <c r="LM9" s="12">
        <v>0</v>
      </c>
      <c r="LN9" s="12">
        <v>324000</v>
      </c>
      <c r="LO9" s="13"/>
      <c r="LP9" s="12">
        <v>2</v>
      </c>
      <c r="LQ9" s="12">
        <v>409740</v>
      </c>
      <c r="LR9" s="12">
        <v>0</v>
      </c>
      <c r="LS9" s="12">
        <v>409740</v>
      </c>
      <c r="LT9" s="13"/>
      <c r="LU9" s="12">
        <v>1</v>
      </c>
      <c r="LV9" s="12">
        <v>180000</v>
      </c>
      <c r="LW9" s="12">
        <v>0</v>
      </c>
      <c r="LX9" s="12">
        <v>180000</v>
      </c>
      <c r="LY9" s="13"/>
      <c r="LZ9" s="12">
        <v>0</v>
      </c>
      <c r="MA9" s="12">
        <v>0</v>
      </c>
      <c r="MB9" s="12">
        <v>0</v>
      </c>
      <c r="MC9" s="12">
        <v>0</v>
      </c>
      <c r="MD9" s="13"/>
      <c r="ME9" s="12">
        <v>0</v>
      </c>
      <c r="MF9" s="12">
        <v>0</v>
      </c>
      <c r="MG9" s="12">
        <v>0</v>
      </c>
      <c r="MH9" s="12">
        <v>0</v>
      </c>
      <c r="MI9" s="13"/>
      <c r="MJ9" s="12">
        <v>0</v>
      </c>
      <c r="MK9" s="12">
        <v>0</v>
      </c>
      <c r="ML9" s="12">
        <v>0</v>
      </c>
      <c r="MM9" s="12">
        <v>0</v>
      </c>
      <c r="MN9" s="13"/>
      <c r="MO9" s="12">
        <v>0</v>
      </c>
      <c r="MP9" s="12">
        <v>0</v>
      </c>
      <c r="MQ9" s="12">
        <v>0</v>
      </c>
      <c r="MR9" s="12">
        <v>0</v>
      </c>
      <c r="MS9" s="13"/>
      <c r="MT9" s="12">
        <v>50</v>
      </c>
      <c r="MU9" s="12">
        <v>150000</v>
      </c>
      <c r="MV9" s="12">
        <v>0</v>
      </c>
      <c r="MW9" s="12">
        <v>150000</v>
      </c>
      <c r="MX9" s="13"/>
      <c r="MY9" s="12">
        <v>0</v>
      </c>
      <c r="MZ9" s="12">
        <v>1014200</v>
      </c>
      <c r="NA9" s="12">
        <v>0</v>
      </c>
      <c r="NB9" s="12">
        <v>1014200</v>
      </c>
      <c r="NC9" s="13"/>
      <c r="ND9" s="12">
        <v>12</v>
      </c>
      <c r="NE9" s="12">
        <v>130000</v>
      </c>
      <c r="NF9" s="12">
        <v>0</v>
      </c>
      <c r="NG9" s="12">
        <v>130000</v>
      </c>
      <c r="NH9" s="13"/>
      <c r="NI9" s="12">
        <v>8624</v>
      </c>
      <c r="NJ9" s="12">
        <v>1293600</v>
      </c>
      <c r="NK9" s="12">
        <v>0</v>
      </c>
      <c r="NL9" s="12">
        <v>1293600</v>
      </c>
      <c r="NM9" s="13"/>
      <c r="NN9" s="12">
        <v>58</v>
      </c>
      <c r="NO9" s="12">
        <v>8700</v>
      </c>
      <c r="NP9" s="12">
        <v>0</v>
      </c>
      <c r="NQ9" s="12">
        <v>8700</v>
      </c>
      <c r="NR9" s="13"/>
      <c r="NS9" s="12">
        <v>10</v>
      </c>
      <c r="NT9" s="12">
        <v>750000</v>
      </c>
      <c r="NU9" s="12">
        <v>0</v>
      </c>
      <c r="NV9" s="12">
        <v>750000</v>
      </c>
      <c r="NW9" s="13"/>
      <c r="NX9" s="12">
        <v>59</v>
      </c>
      <c r="NY9" s="12">
        <v>5900000</v>
      </c>
      <c r="NZ9" s="12">
        <v>0</v>
      </c>
      <c r="OA9" s="12">
        <v>5900000</v>
      </c>
      <c r="OB9" s="13"/>
      <c r="OC9" s="12">
        <v>0</v>
      </c>
      <c r="OD9" s="12">
        <v>0</v>
      </c>
      <c r="OE9" s="12">
        <v>0</v>
      </c>
      <c r="OF9" s="12">
        <v>0</v>
      </c>
      <c r="OG9" s="13"/>
      <c r="OH9" s="12">
        <v>9279</v>
      </c>
      <c r="OI9" s="12">
        <v>159021948</v>
      </c>
      <c r="OJ9" s="12">
        <v>0</v>
      </c>
      <c r="OK9" s="12">
        <v>159021948</v>
      </c>
      <c r="OL9" s="13"/>
    </row>
    <row r="10" spans="1:402" hidden="1">
      <c r="A10" s="10">
        <v>4</v>
      </c>
      <c r="B10" s="11" t="s">
        <v>6</v>
      </c>
      <c r="C10" s="12">
        <v>142</v>
      </c>
      <c r="D10" s="12">
        <v>28761816</v>
      </c>
      <c r="E10" s="12">
        <v>0</v>
      </c>
      <c r="F10" s="12">
        <v>28761816</v>
      </c>
      <c r="G10" s="13"/>
      <c r="H10" s="12">
        <v>7</v>
      </c>
      <c r="I10" s="12">
        <v>2333772</v>
      </c>
      <c r="J10" s="12">
        <v>0</v>
      </c>
      <c r="K10" s="12">
        <v>2333772</v>
      </c>
      <c r="L10" s="13"/>
      <c r="M10" s="12">
        <v>1</v>
      </c>
      <c r="N10" s="12">
        <v>611232</v>
      </c>
      <c r="O10" s="12">
        <v>0</v>
      </c>
      <c r="P10" s="12">
        <v>611232</v>
      </c>
      <c r="Q10" s="13"/>
      <c r="R10" s="12">
        <v>1</v>
      </c>
      <c r="S10" s="12">
        <v>504264</v>
      </c>
      <c r="T10" s="12">
        <v>0</v>
      </c>
      <c r="U10" s="12">
        <v>504264</v>
      </c>
      <c r="V10" s="13"/>
      <c r="W10" s="12">
        <v>0</v>
      </c>
      <c r="X10" s="12">
        <v>0</v>
      </c>
      <c r="Y10" s="12">
        <v>0</v>
      </c>
      <c r="Z10" s="12">
        <v>0</v>
      </c>
      <c r="AA10" s="13"/>
      <c r="AB10" s="12">
        <v>11</v>
      </c>
      <c r="AC10" s="12">
        <v>2700912</v>
      </c>
      <c r="AD10" s="12">
        <v>0</v>
      </c>
      <c r="AE10" s="12">
        <v>2700912</v>
      </c>
      <c r="AF10" s="13"/>
      <c r="AG10" s="12">
        <v>0</v>
      </c>
      <c r="AH10" s="12">
        <v>0</v>
      </c>
      <c r="AI10" s="12">
        <v>0</v>
      </c>
      <c r="AJ10" s="12">
        <v>0</v>
      </c>
      <c r="AK10" s="13"/>
      <c r="AL10" s="12">
        <v>0</v>
      </c>
      <c r="AM10" s="12">
        <v>0</v>
      </c>
      <c r="AN10" s="12">
        <v>0</v>
      </c>
      <c r="AO10" s="12">
        <v>0</v>
      </c>
      <c r="AP10" s="13"/>
      <c r="AQ10" s="12">
        <v>2</v>
      </c>
      <c r="AR10" s="12">
        <v>528000</v>
      </c>
      <c r="AS10" s="12">
        <v>0</v>
      </c>
      <c r="AT10" s="12">
        <v>528000</v>
      </c>
      <c r="AU10" s="13"/>
      <c r="AV10" s="12">
        <v>0</v>
      </c>
      <c r="AW10" s="12">
        <v>0</v>
      </c>
      <c r="AX10" s="12">
        <v>0</v>
      </c>
      <c r="AY10" s="12">
        <v>0</v>
      </c>
      <c r="AZ10" s="13"/>
      <c r="BA10" s="12">
        <v>12</v>
      </c>
      <c r="BB10" s="12">
        <v>3080520</v>
      </c>
      <c r="BC10" s="12">
        <v>0</v>
      </c>
      <c r="BD10" s="12">
        <v>3080520</v>
      </c>
      <c r="BE10" s="13"/>
      <c r="BF10" s="12">
        <v>4</v>
      </c>
      <c r="BG10" s="12">
        <v>5760000</v>
      </c>
      <c r="BH10" s="12">
        <v>0</v>
      </c>
      <c r="BI10" s="12">
        <v>5760000</v>
      </c>
      <c r="BJ10" s="13"/>
      <c r="BK10" s="12">
        <v>4</v>
      </c>
      <c r="BL10" s="12">
        <v>5760000</v>
      </c>
      <c r="BM10" s="12">
        <v>0</v>
      </c>
      <c r="BN10" s="12">
        <v>5760000</v>
      </c>
      <c r="BO10" s="13"/>
      <c r="BP10" s="12">
        <v>4</v>
      </c>
      <c r="BQ10" s="12">
        <v>5760000</v>
      </c>
      <c r="BR10" s="12">
        <v>0</v>
      </c>
      <c r="BS10" s="12">
        <v>5760000</v>
      </c>
      <c r="BT10" s="13"/>
      <c r="BU10" s="12">
        <v>1</v>
      </c>
      <c r="BV10" s="12">
        <v>1200000</v>
      </c>
      <c r="BW10" s="12">
        <v>0</v>
      </c>
      <c r="BX10" s="12">
        <v>1200000</v>
      </c>
      <c r="BY10" s="13"/>
      <c r="BZ10" s="12">
        <v>1</v>
      </c>
      <c r="CA10" s="12">
        <v>1200000</v>
      </c>
      <c r="CB10" s="12">
        <v>0</v>
      </c>
      <c r="CC10" s="12">
        <v>1200000</v>
      </c>
      <c r="CD10" s="13"/>
      <c r="CE10" s="12">
        <v>2</v>
      </c>
      <c r="CF10" s="12">
        <v>2400000</v>
      </c>
      <c r="CG10" s="12">
        <v>0</v>
      </c>
      <c r="CH10" s="12">
        <v>2400000</v>
      </c>
      <c r="CI10" s="13"/>
      <c r="CJ10" s="12">
        <v>1</v>
      </c>
      <c r="CK10" s="12">
        <v>1200000</v>
      </c>
      <c r="CL10" s="12">
        <v>0</v>
      </c>
      <c r="CM10" s="12">
        <v>1200000</v>
      </c>
      <c r="CN10" s="13"/>
      <c r="CO10" s="12">
        <v>0</v>
      </c>
      <c r="CP10" s="12">
        <v>0</v>
      </c>
      <c r="CQ10" s="12">
        <v>0</v>
      </c>
      <c r="CR10" s="12">
        <v>0</v>
      </c>
      <c r="CS10" s="13"/>
      <c r="CT10" s="12">
        <v>2</v>
      </c>
      <c r="CU10" s="12">
        <v>2400000</v>
      </c>
      <c r="CV10" s="12">
        <v>0</v>
      </c>
      <c r="CW10" s="12">
        <v>2400000</v>
      </c>
      <c r="CX10" s="13"/>
      <c r="CY10" s="12">
        <v>1</v>
      </c>
      <c r="CZ10" s="12">
        <v>1200000</v>
      </c>
      <c r="DA10" s="12">
        <v>0</v>
      </c>
      <c r="DB10" s="12">
        <v>1200000</v>
      </c>
      <c r="DC10" s="13"/>
      <c r="DD10" s="12">
        <v>1</v>
      </c>
      <c r="DE10" s="12">
        <v>1200000</v>
      </c>
      <c r="DF10" s="12">
        <v>0</v>
      </c>
      <c r="DG10" s="12">
        <v>1200000</v>
      </c>
      <c r="DH10" s="13"/>
      <c r="DI10" s="12">
        <v>0</v>
      </c>
      <c r="DJ10" s="12">
        <v>0</v>
      </c>
      <c r="DK10" s="12">
        <v>0</v>
      </c>
      <c r="DL10" s="12">
        <v>0</v>
      </c>
      <c r="DM10" s="13"/>
      <c r="DN10" s="12">
        <v>1</v>
      </c>
      <c r="DO10" s="12">
        <v>180000</v>
      </c>
      <c r="DP10" s="12">
        <v>0</v>
      </c>
      <c r="DQ10" s="12">
        <v>180000</v>
      </c>
      <c r="DR10" s="13"/>
      <c r="DS10" s="12">
        <v>1</v>
      </c>
      <c r="DT10" s="12">
        <v>126000</v>
      </c>
      <c r="DU10" s="12">
        <v>0</v>
      </c>
      <c r="DV10" s="12">
        <v>126000</v>
      </c>
      <c r="DW10" s="13"/>
      <c r="DX10" s="12">
        <v>3</v>
      </c>
      <c r="DY10" s="12">
        <v>2340000</v>
      </c>
      <c r="DZ10" s="12">
        <v>0</v>
      </c>
      <c r="EA10" s="12">
        <v>2340000</v>
      </c>
      <c r="EB10" s="13"/>
      <c r="EC10" s="12">
        <v>27</v>
      </c>
      <c r="ED10" s="12">
        <v>10396836</v>
      </c>
      <c r="EE10" s="12">
        <v>0</v>
      </c>
      <c r="EF10" s="12">
        <v>10396836</v>
      </c>
      <c r="EG10" s="13"/>
      <c r="EH10" s="12">
        <v>29</v>
      </c>
      <c r="EI10" s="12">
        <v>9728688</v>
      </c>
      <c r="EJ10" s="12">
        <v>0</v>
      </c>
      <c r="EK10" s="12">
        <v>9728688</v>
      </c>
      <c r="EL10" s="13"/>
      <c r="EM10" s="12">
        <v>17</v>
      </c>
      <c r="EN10" s="12">
        <v>3443316</v>
      </c>
      <c r="EO10" s="12">
        <v>0</v>
      </c>
      <c r="EP10" s="12">
        <v>3443316</v>
      </c>
      <c r="EQ10" s="13"/>
      <c r="ER10" s="12">
        <v>16</v>
      </c>
      <c r="ES10" s="12">
        <v>3213312</v>
      </c>
      <c r="ET10" s="12">
        <v>0</v>
      </c>
      <c r="EU10" s="12">
        <v>3213312</v>
      </c>
      <c r="EV10" s="13"/>
      <c r="EW10" s="12">
        <v>0</v>
      </c>
      <c r="EX10" s="12">
        <v>0</v>
      </c>
      <c r="EY10" s="12">
        <v>0</v>
      </c>
      <c r="EZ10" s="12">
        <v>0</v>
      </c>
      <c r="FA10" s="13"/>
      <c r="FB10" s="12">
        <v>0</v>
      </c>
      <c r="FC10" s="12">
        <v>0</v>
      </c>
      <c r="FD10" s="12">
        <v>0</v>
      </c>
      <c r="FE10" s="12">
        <v>0</v>
      </c>
      <c r="FF10" s="13"/>
      <c r="FG10" s="12">
        <v>0</v>
      </c>
      <c r="FH10" s="12">
        <v>0</v>
      </c>
      <c r="FI10" s="12">
        <v>0</v>
      </c>
      <c r="FJ10" s="12">
        <v>0</v>
      </c>
      <c r="FK10" s="13"/>
      <c r="FL10" s="12">
        <v>0</v>
      </c>
      <c r="FM10" s="12">
        <v>0</v>
      </c>
      <c r="FN10" s="12">
        <v>0</v>
      </c>
      <c r="FO10" s="12">
        <v>0</v>
      </c>
      <c r="FP10" s="13"/>
      <c r="FQ10" s="12">
        <v>0</v>
      </c>
      <c r="FR10" s="12">
        <v>0</v>
      </c>
      <c r="FS10" s="12">
        <v>0</v>
      </c>
      <c r="FT10" s="12">
        <v>0</v>
      </c>
      <c r="FU10" s="13"/>
      <c r="FV10" s="12">
        <v>0</v>
      </c>
      <c r="FW10" s="12">
        <v>0</v>
      </c>
      <c r="FX10" s="12">
        <v>0</v>
      </c>
      <c r="FY10" s="12">
        <v>0</v>
      </c>
      <c r="FZ10" s="13"/>
      <c r="GA10" s="12">
        <v>0</v>
      </c>
      <c r="GB10" s="12">
        <v>0</v>
      </c>
      <c r="GC10" s="12">
        <v>0</v>
      </c>
      <c r="GD10" s="12">
        <v>0</v>
      </c>
      <c r="GE10" s="13"/>
      <c r="GF10" s="12">
        <v>0</v>
      </c>
      <c r="GG10" s="12">
        <v>0</v>
      </c>
      <c r="GH10" s="12">
        <v>0</v>
      </c>
      <c r="GI10" s="12">
        <v>0</v>
      </c>
      <c r="GJ10" s="13"/>
      <c r="GK10" s="12">
        <v>0</v>
      </c>
      <c r="GL10" s="12">
        <v>0</v>
      </c>
      <c r="GM10" s="12">
        <v>0</v>
      </c>
      <c r="GN10" s="12">
        <v>0</v>
      </c>
      <c r="GO10" s="13"/>
      <c r="GP10" s="12">
        <v>0</v>
      </c>
      <c r="GQ10" s="12">
        <v>0</v>
      </c>
      <c r="GR10" s="12">
        <v>0</v>
      </c>
      <c r="GS10" s="12">
        <v>0</v>
      </c>
      <c r="GT10" s="13"/>
      <c r="GU10" s="12">
        <v>0</v>
      </c>
      <c r="GV10" s="12">
        <v>0</v>
      </c>
      <c r="GW10" s="12">
        <v>0</v>
      </c>
      <c r="GX10" s="12">
        <v>0</v>
      </c>
      <c r="GY10" s="13"/>
      <c r="GZ10" s="12">
        <v>0</v>
      </c>
      <c r="HA10" s="12">
        <v>0</v>
      </c>
      <c r="HB10" s="12">
        <v>0</v>
      </c>
      <c r="HC10" s="12">
        <v>0</v>
      </c>
      <c r="HD10" s="13"/>
      <c r="HE10" s="12">
        <v>2</v>
      </c>
      <c r="HF10" s="12">
        <v>1560000</v>
      </c>
      <c r="HG10" s="12">
        <v>0</v>
      </c>
      <c r="HH10" s="12">
        <v>1560000</v>
      </c>
      <c r="HI10" s="13"/>
      <c r="HJ10" s="12">
        <v>2</v>
      </c>
      <c r="HK10" s="12">
        <v>166728</v>
      </c>
      <c r="HL10" s="12">
        <v>0</v>
      </c>
      <c r="HM10" s="12">
        <v>166728</v>
      </c>
      <c r="HN10" s="13"/>
      <c r="HO10" s="12">
        <v>2</v>
      </c>
      <c r="HP10" s="12">
        <v>305624</v>
      </c>
      <c r="HQ10" s="12">
        <v>0</v>
      </c>
      <c r="HR10" s="12">
        <v>305624</v>
      </c>
      <c r="HS10" s="13"/>
      <c r="HT10" s="12">
        <v>5</v>
      </c>
      <c r="HU10" s="12">
        <v>472728</v>
      </c>
      <c r="HV10" s="12">
        <v>0</v>
      </c>
      <c r="HW10" s="12">
        <v>472728</v>
      </c>
      <c r="HX10" s="13"/>
      <c r="HY10" s="12">
        <v>0</v>
      </c>
      <c r="HZ10" s="12">
        <v>0</v>
      </c>
      <c r="IA10" s="12">
        <v>0</v>
      </c>
      <c r="IB10" s="12">
        <v>0</v>
      </c>
      <c r="IC10" s="13"/>
      <c r="ID10" s="12">
        <v>13</v>
      </c>
      <c r="IE10" s="12">
        <v>2933856</v>
      </c>
      <c r="IF10" s="12">
        <v>0</v>
      </c>
      <c r="IG10" s="12">
        <v>2933856</v>
      </c>
      <c r="IH10" s="13"/>
      <c r="II10" s="12">
        <v>0</v>
      </c>
      <c r="IJ10" s="12">
        <v>0</v>
      </c>
      <c r="IK10" s="12">
        <v>0</v>
      </c>
      <c r="IL10" s="12">
        <v>0</v>
      </c>
      <c r="IM10" s="13"/>
      <c r="IN10" s="12">
        <v>0</v>
      </c>
      <c r="IO10" s="12">
        <v>0</v>
      </c>
      <c r="IP10" s="12">
        <v>0</v>
      </c>
      <c r="IQ10" s="12">
        <v>0</v>
      </c>
      <c r="IR10" s="13"/>
      <c r="IS10" s="12">
        <v>10</v>
      </c>
      <c r="IT10" s="12">
        <v>2250000</v>
      </c>
      <c r="IU10" s="12">
        <v>0</v>
      </c>
      <c r="IV10" s="12">
        <v>2250000</v>
      </c>
      <c r="IW10" s="13"/>
      <c r="IX10" s="12">
        <v>0</v>
      </c>
      <c r="IY10" s="12">
        <v>0</v>
      </c>
      <c r="IZ10" s="12">
        <v>0</v>
      </c>
      <c r="JA10" s="12">
        <v>0</v>
      </c>
      <c r="JB10" s="13"/>
      <c r="JC10" s="12">
        <v>1</v>
      </c>
      <c r="JD10" s="12">
        <v>277944</v>
      </c>
      <c r="JE10" s="12">
        <v>0</v>
      </c>
      <c r="JF10" s="12">
        <v>277944</v>
      </c>
      <c r="JG10" s="13"/>
      <c r="JH10" s="12">
        <v>2</v>
      </c>
      <c r="JI10" s="12">
        <v>1216836</v>
      </c>
      <c r="JJ10" s="12">
        <v>0</v>
      </c>
      <c r="JK10" s="12">
        <v>1216836</v>
      </c>
      <c r="JL10" s="13"/>
      <c r="JM10" s="12">
        <v>1</v>
      </c>
      <c r="JN10" s="12">
        <v>191004</v>
      </c>
      <c r="JO10" s="12">
        <v>0</v>
      </c>
      <c r="JP10" s="12">
        <v>191004</v>
      </c>
      <c r="JQ10" s="13"/>
      <c r="JR10" s="12">
        <v>2</v>
      </c>
      <c r="JS10" s="12">
        <v>1189836</v>
      </c>
      <c r="JT10" s="12">
        <v>0</v>
      </c>
      <c r="JU10" s="12">
        <v>1189836</v>
      </c>
      <c r="JV10" s="13"/>
      <c r="JW10" s="12">
        <v>0</v>
      </c>
      <c r="JX10" s="12">
        <v>0</v>
      </c>
      <c r="JY10" s="12">
        <v>0</v>
      </c>
      <c r="JZ10" s="12">
        <v>0</v>
      </c>
      <c r="KA10" s="13"/>
      <c r="KB10" s="12">
        <v>1</v>
      </c>
      <c r="KC10" s="12">
        <v>150000</v>
      </c>
      <c r="KD10" s="12">
        <v>0</v>
      </c>
      <c r="KE10" s="12">
        <v>150000</v>
      </c>
      <c r="KF10" s="13"/>
      <c r="KG10" s="12">
        <v>7</v>
      </c>
      <c r="KH10" s="12">
        <v>1075356</v>
      </c>
      <c r="KI10" s="12">
        <v>0</v>
      </c>
      <c r="KJ10" s="12">
        <v>1075356</v>
      </c>
      <c r="KK10" s="13"/>
      <c r="KL10" s="12">
        <v>0</v>
      </c>
      <c r="KM10" s="12">
        <v>0</v>
      </c>
      <c r="KN10" s="12">
        <v>0</v>
      </c>
      <c r="KO10" s="12">
        <v>0</v>
      </c>
      <c r="KP10" s="13"/>
      <c r="KQ10" s="12">
        <v>1</v>
      </c>
      <c r="KR10" s="12">
        <v>180000</v>
      </c>
      <c r="KS10" s="12">
        <v>0</v>
      </c>
      <c r="KT10" s="12">
        <v>180000</v>
      </c>
      <c r="KU10" s="13"/>
      <c r="KV10" s="12">
        <v>1</v>
      </c>
      <c r="KW10" s="12">
        <v>180000</v>
      </c>
      <c r="KX10" s="12">
        <v>0</v>
      </c>
      <c r="KY10" s="12">
        <v>180000</v>
      </c>
      <c r="KZ10" s="13"/>
      <c r="LA10" s="12">
        <v>3</v>
      </c>
      <c r="LB10" s="12">
        <v>396000</v>
      </c>
      <c r="LC10" s="12">
        <v>0</v>
      </c>
      <c r="LD10" s="12">
        <v>396000</v>
      </c>
      <c r="LE10" s="13"/>
      <c r="LF10" s="12">
        <v>0</v>
      </c>
      <c r="LG10" s="12">
        <v>0</v>
      </c>
      <c r="LH10" s="12">
        <v>0</v>
      </c>
      <c r="LI10" s="12">
        <v>0</v>
      </c>
      <c r="LJ10" s="13"/>
      <c r="LK10" s="12">
        <v>2</v>
      </c>
      <c r="LL10" s="12">
        <v>324000</v>
      </c>
      <c r="LM10" s="12">
        <v>0</v>
      </c>
      <c r="LN10" s="12">
        <v>324000</v>
      </c>
      <c r="LO10" s="13"/>
      <c r="LP10" s="12">
        <v>2</v>
      </c>
      <c r="LQ10" s="12">
        <v>409212</v>
      </c>
      <c r="LR10" s="12">
        <v>0</v>
      </c>
      <c r="LS10" s="12">
        <v>409212</v>
      </c>
      <c r="LT10" s="13"/>
      <c r="LU10" s="12">
        <v>1</v>
      </c>
      <c r="LV10" s="12">
        <v>252132</v>
      </c>
      <c r="LW10" s="12">
        <v>0</v>
      </c>
      <c r="LX10" s="12">
        <v>252132</v>
      </c>
      <c r="LY10" s="13"/>
      <c r="LZ10" s="12">
        <v>0</v>
      </c>
      <c r="MA10" s="12">
        <v>0</v>
      </c>
      <c r="MB10" s="12">
        <v>0</v>
      </c>
      <c r="MC10" s="12">
        <v>0</v>
      </c>
      <c r="MD10" s="13"/>
      <c r="ME10" s="12">
        <v>0</v>
      </c>
      <c r="MF10" s="12">
        <v>0</v>
      </c>
      <c r="MG10" s="12">
        <v>0</v>
      </c>
      <c r="MH10" s="12">
        <v>0</v>
      </c>
      <c r="MI10" s="13"/>
      <c r="MJ10" s="12">
        <v>0</v>
      </c>
      <c r="MK10" s="12">
        <v>0</v>
      </c>
      <c r="ML10" s="12">
        <v>0</v>
      </c>
      <c r="MM10" s="12">
        <v>0</v>
      </c>
      <c r="MN10" s="13"/>
      <c r="MO10" s="12">
        <v>0</v>
      </c>
      <c r="MP10" s="12">
        <v>0</v>
      </c>
      <c r="MQ10" s="12">
        <v>0</v>
      </c>
      <c r="MR10" s="12">
        <v>0</v>
      </c>
      <c r="MS10" s="13"/>
      <c r="MT10" s="12">
        <v>100</v>
      </c>
      <c r="MU10" s="12">
        <v>300000</v>
      </c>
      <c r="MV10" s="12">
        <v>0</v>
      </c>
      <c r="MW10" s="12">
        <v>300000</v>
      </c>
      <c r="MX10" s="13"/>
      <c r="MY10" s="12">
        <v>0</v>
      </c>
      <c r="MZ10" s="12">
        <v>1421100</v>
      </c>
      <c r="NA10" s="12">
        <v>0</v>
      </c>
      <c r="NB10" s="12">
        <v>1421100</v>
      </c>
      <c r="NC10" s="13"/>
      <c r="ND10" s="12">
        <v>12</v>
      </c>
      <c r="NE10" s="12">
        <v>130000</v>
      </c>
      <c r="NF10" s="12">
        <v>0</v>
      </c>
      <c r="NG10" s="12">
        <v>130000</v>
      </c>
      <c r="NH10" s="13"/>
      <c r="NI10" s="12">
        <v>3048</v>
      </c>
      <c r="NJ10" s="12">
        <v>457200</v>
      </c>
      <c r="NK10" s="12">
        <v>0</v>
      </c>
      <c r="NL10" s="12">
        <v>457200</v>
      </c>
      <c r="NM10" s="13"/>
      <c r="NN10" s="12">
        <v>10</v>
      </c>
      <c r="NO10" s="12">
        <v>1500</v>
      </c>
      <c r="NP10" s="12">
        <v>0</v>
      </c>
      <c r="NQ10" s="12">
        <v>1500</v>
      </c>
      <c r="NR10" s="13"/>
      <c r="NS10" s="12">
        <v>10</v>
      </c>
      <c r="NT10" s="12">
        <v>750000</v>
      </c>
      <c r="NU10" s="12">
        <v>0</v>
      </c>
      <c r="NV10" s="12">
        <v>750000</v>
      </c>
      <c r="NW10" s="13"/>
      <c r="NX10" s="12">
        <v>31</v>
      </c>
      <c r="NY10" s="12">
        <v>3100000</v>
      </c>
      <c r="NZ10" s="12">
        <v>0</v>
      </c>
      <c r="OA10" s="12">
        <v>3100000</v>
      </c>
      <c r="OB10" s="13"/>
      <c r="OC10" s="12">
        <v>0</v>
      </c>
      <c r="OD10" s="12">
        <v>0</v>
      </c>
      <c r="OE10" s="12">
        <v>0</v>
      </c>
      <c r="OF10" s="12">
        <v>0</v>
      </c>
      <c r="OG10" s="13"/>
      <c r="OH10" s="12">
        <v>3560</v>
      </c>
      <c r="OI10" s="12">
        <v>115719724</v>
      </c>
      <c r="OJ10" s="12">
        <v>0</v>
      </c>
      <c r="OK10" s="12">
        <v>115719724</v>
      </c>
      <c r="OL10" s="13"/>
    </row>
    <row r="11" spans="1:402" hidden="1">
      <c r="A11" s="10">
        <v>5</v>
      </c>
      <c r="B11" s="11" t="s">
        <v>7</v>
      </c>
      <c r="C11" s="12">
        <v>217</v>
      </c>
      <c r="D11" s="12">
        <v>43952916</v>
      </c>
      <c r="E11" s="12">
        <v>0</v>
      </c>
      <c r="F11" s="12">
        <v>43952916</v>
      </c>
      <c r="G11" s="13"/>
      <c r="H11" s="12">
        <v>4</v>
      </c>
      <c r="I11" s="12">
        <v>1333584</v>
      </c>
      <c r="J11" s="12">
        <v>0</v>
      </c>
      <c r="K11" s="12">
        <v>1333584</v>
      </c>
      <c r="L11" s="13"/>
      <c r="M11" s="12">
        <v>1</v>
      </c>
      <c r="N11" s="12">
        <v>440000</v>
      </c>
      <c r="O11" s="12">
        <v>0</v>
      </c>
      <c r="P11" s="12">
        <v>440000</v>
      </c>
      <c r="Q11" s="13"/>
      <c r="R11" s="12">
        <v>1</v>
      </c>
      <c r="S11" s="12">
        <v>360000</v>
      </c>
      <c r="T11" s="12">
        <v>0</v>
      </c>
      <c r="U11" s="12">
        <v>360000</v>
      </c>
      <c r="V11" s="13"/>
      <c r="W11" s="12">
        <v>0</v>
      </c>
      <c r="X11" s="12">
        <v>0</v>
      </c>
      <c r="Y11" s="12">
        <v>0</v>
      </c>
      <c r="Z11" s="12">
        <v>0</v>
      </c>
      <c r="AA11" s="13"/>
      <c r="AB11" s="12">
        <v>13</v>
      </c>
      <c r="AC11" s="12">
        <v>3211440</v>
      </c>
      <c r="AD11" s="12">
        <v>0</v>
      </c>
      <c r="AE11" s="12">
        <v>3211440</v>
      </c>
      <c r="AF11" s="13"/>
      <c r="AG11" s="12">
        <v>0</v>
      </c>
      <c r="AH11" s="12">
        <v>0</v>
      </c>
      <c r="AI11" s="12">
        <v>0</v>
      </c>
      <c r="AJ11" s="12">
        <v>0</v>
      </c>
      <c r="AK11" s="13"/>
      <c r="AL11" s="12">
        <v>0</v>
      </c>
      <c r="AM11" s="12">
        <v>0</v>
      </c>
      <c r="AN11" s="12">
        <v>0</v>
      </c>
      <c r="AO11" s="12">
        <v>0</v>
      </c>
      <c r="AP11" s="13"/>
      <c r="AQ11" s="12">
        <v>2</v>
      </c>
      <c r="AR11" s="12">
        <v>528000</v>
      </c>
      <c r="AS11" s="12">
        <v>0</v>
      </c>
      <c r="AT11" s="12">
        <v>528000</v>
      </c>
      <c r="AU11" s="13"/>
      <c r="AV11" s="12">
        <v>0</v>
      </c>
      <c r="AW11" s="12">
        <v>0</v>
      </c>
      <c r="AX11" s="12">
        <v>0</v>
      </c>
      <c r="AY11" s="12">
        <v>0</v>
      </c>
      <c r="AZ11" s="13"/>
      <c r="BA11" s="12">
        <v>15</v>
      </c>
      <c r="BB11" s="12">
        <v>3850650</v>
      </c>
      <c r="BC11" s="12">
        <v>0</v>
      </c>
      <c r="BD11" s="12">
        <v>3850650</v>
      </c>
      <c r="BE11" s="13"/>
      <c r="BF11" s="12">
        <v>4</v>
      </c>
      <c r="BG11" s="12">
        <v>5760000</v>
      </c>
      <c r="BH11" s="12">
        <v>0</v>
      </c>
      <c r="BI11" s="12">
        <v>5760000</v>
      </c>
      <c r="BJ11" s="13"/>
      <c r="BK11" s="12">
        <v>4</v>
      </c>
      <c r="BL11" s="12">
        <v>5760000</v>
      </c>
      <c r="BM11" s="12">
        <v>0</v>
      </c>
      <c r="BN11" s="12">
        <v>5760000</v>
      </c>
      <c r="BO11" s="13"/>
      <c r="BP11" s="12">
        <v>4</v>
      </c>
      <c r="BQ11" s="12">
        <v>5760000</v>
      </c>
      <c r="BR11" s="12">
        <v>0</v>
      </c>
      <c r="BS11" s="12">
        <v>5760000</v>
      </c>
      <c r="BT11" s="13"/>
      <c r="BU11" s="12">
        <v>1</v>
      </c>
      <c r="BV11" s="12">
        <v>1200000</v>
      </c>
      <c r="BW11" s="12">
        <v>0</v>
      </c>
      <c r="BX11" s="12">
        <v>1200000</v>
      </c>
      <c r="BY11" s="13"/>
      <c r="BZ11" s="12">
        <v>1</v>
      </c>
      <c r="CA11" s="12">
        <v>1200000</v>
      </c>
      <c r="CB11" s="12">
        <v>0</v>
      </c>
      <c r="CC11" s="12">
        <v>1200000</v>
      </c>
      <c r="CD11" s="13"/>
      <c r="CE11" s="12">
        <v>1</v>
      </c>
      <c r="CF11" s="12">
        <v>1200000</v>
      </c>
      <c r="CG11" s="12">
        <v>0</v>
      </c>
      <c r="CH11" s="12">
        <v>1200000</v>
      </c>
      <c r="CI11" s="13"/>
      <c r="CJ11" s="12">
        <v>1</v>
      </c>
      <c r="CK11" s="12">
        <v>1200000</v>
      </c>
      <c r="CL11" s="12">
        <v>0</v>
      </c>
      <c r="CM11" s="12">
        <v>1200000</v>
      </c>
      <c r="CN11" s="13"/>
      <c r="CO11" s="12">
        <v>0</v>
      </c>
      <c r="CP11" s="12">
        <v>0</v>
      </c>
      <c r="CQ11" s="12">
        <v>0</v>
      </c>
      <c r="CR11" s="12">
        <v>0</v>
      </c>
      <c r="CS11" s="13"/>
      <c r="CT11" s="12">
        <v>1</v>
      </c>
      <c r="CU11" s="12">
        <v>1200000</v>
      </c>
      <c r="CV11" s="12">
        <v>0</v>
      </c>
      <c r="CW11" s="12">
        <v>1200000</v>
      </c>
      <c r="CX11" s="13"/>
      <c r="CY11" s="12">
        <v>1</v>
      </c>
      <c r="CZ11" s="12">
        <v>1200000</v>
      </c>
      <c r="DA11" s="12">
        <v>0</v>
      </c>
      <c r="DB11" s="12">
        <v>1200000</v>
      </c>
      <c r="DC11" s="13"/>
      <c r="DD11" s="12">
        <v>1</v>
      </c>
      <c r="DE11" s="12">
        <v>1200000</v>
      </c>
      <c r="DF11" s="12">
        <v>0</v>
      </c>
      <c r="DG11" s="12">
        <v>1200000</v>
      </c>
      <c r="DH11" s="13"/>
      <c r="DI11" s="12">
        <v>0</v>
      </c>
      <c r="DJ11" s="12">
        <v>0</v>
      </c>
      <c r="DK11" s="12">
        <v>0</v>
      </c>
      <c r="DL11" s="12">
        <v>0</v>
      </c>
      <c r="DM11" s="13"/>
      <c r="DN11" s="12">
        <v>0</v>
      </c>
      <c r="DO11" s="12">
        <v>0</v>
      </c>
      <c r="DP11" s="12">
        <v>0</v>
      </c>
      <c r="DQ11" s="12">
        <v>0</v>
      </c>
      <c r="DR11" s="13"/>
      <c r="DS11" s="12">
        <v>0</v>
      </c>
      <c r="DT11" s="12">
        <v>0</v>
      </c>
      <c r="DU11" s="12">
        <v>0</v>
      </c>
      <c r="DV11" s="12">
        <v>0</v>
      </c>
      <c r="DW11" s="13"/>
      <c r="DX11" s="12">
        <v>11</v>
      </c>
      <c r="DY11" s="12">
        <v>8580000</v>
      </c>
      <c r="DZ11" s="12">
        <v>0</v>
      </c>
      <c r="EA11" s="12">
        <v>8580000</v>
      </c>
      <c r="EB11" s="13"/>
      <c r="EC11" s="12">
        <v>38</v>
      </c>
      <c r="ED11" s="12">
        <v>14632584</v>
      </c>
      <c r="EE11" s="12">
        <v>0</v>
      </c>
      <c r="EF11" s="12">
        <v>14632584</v>
      </c>
      <c r="EG11" s="13"/>
      <c r="EH11" s="12">
        <v>52</v>
      </c>
      <c r="EI11" s="12">
        <v>17444544</v>
      </c>
      <c r="EJ11" s="12">
        <v>0</v>
      </c>
      <c r="EK11" s="12">
        <v>17444544</v>
      </c>
      <c r="EL11" s="13"/>
      <c r="EM11" s="12">
        <v>26</v>
      </c>
      <c r="EN11" s="12">
        <v>5266248</v>
      </c>
      <c r="EO11" s="12">
        <v>0</v>
      </c>
      <c r="EP11" s="12">
        <v>5266248</v>
      </c>
      <c r="EQ11" s="13"/>
      <c r="ER11" s="12">
        <v>25</v>
      </c>
      <c r="ES11" s="12">
        <v>5020800</v>
      </c>
      <c r="ET11" s="12">
        <v>0</v>
      </c>
      <c r="EU11" s="12">
        <v>5020800</v>
      </c>
      <c r="EV11" s="13"/>
      <c r="EW11" s="12">
        <v>0</v>
      </c>
      <c r="EX11" s="12">
        <v>0</v>
      </c>
      <c r="EY11" s="12">
        <v>0</v>
      </c>
      <c r="EZ11" s="12">
        <v>0</v>
      </c>
      <c r="FA11" s="13"/>
      <c r="FB11" s="12">
        <v>0</v>
      </c>
      <c r="FC11" s="12">
        <v>0</v>
      </c>
      <c r="FD11" s="12">
        <v>0</v>
      </c>
      <c r="FE11" s="12">
        <v>0</v>
      </c>
      <c r="FF11" s="13"/>
      <c r="FG11" s="12">
        <v>0</v>
      </c>
      <c r="FH11" s="12">
        <v>0</v>
      </c>
      <c r="FI11" s="12">
        <v>0</v>
      </c>
      <c r="FJ11" s="12">
        <v>0</v>
      </c>
      <c r="FK11" s="13"/>
      <c r="FL11" s="12">
        <v>0</v>
      </c>
      <c r="FM11" s="12">
        <v>0</v>
      </c>
      <c r="FN11" s="12">
        <v>0</v>
      </c>
      <c r="FO11" s="12">
        <v>0</v>
      </c>
      <c r="FP11" s="13"/>
      <c r="FQ11" s="12">
        <v>0</v>
      </c>
      <c r="FR11" s="12">
        <v>0</v>
      </c>
      <c r="FS11" s="12">
        <v>0</v>
      </c>
      <c r="FT11" s="12">
        <v>0</v>
      </c>
      <c r="FU11" s="13"/>
      <c r="FV11" s="12">
        <v>0</v>
      </c>
      <c r="FW11" s="12">
        <v>0</v>
      </c>
      <c r="FX11" s="12">
        <v>0</v>
      </c>
      <c r="FY11" s="12">
        <v>0</v>
      </c>
      <c r="FZ11" s="13"/>
      <c r="GA11" s="12">
        <v>0</v>
      </c>
      <c r="GB11" s="12">
        <v>0</v>
      </c>
      <c r="GC11" s="12">
        <v>0</v>
      </c>
      <c r="GD11" s="12">
        <v>0</v>
      </c>
      <c r="GE11" s="13"/>
      <c r="GF11" s="12">
        <v>0</v>
      </c>
      <c r="GG11" s="12">
        <v>0</v>
      </c>
      <c r="GH11" s="12">
        <v>0</v>
      </c>
      <c r="GI11" s="12">
        <v>0</v>
      </c>
      <c r="GJ11" s="13"/>
      <c r="GK11" s="12">
        <v>0</v>
      </c>
      <c r="GL11" s="12">
        <v>0</v>
      </c>
      <c r="GM11" s="12">
        <v>0</v>
      </c>
      <c r="GN11" s="12">
        <v>0</v>
      </c>
      <c r="GO11" s="13"/>
      <c r="GP11" s="12">
        <v>0</v>
      </c>
      <c r="GQ11" s="12">
        <v>0</v>
      </c>
      <c r="GR11" s="12">
        <v>0</v>
      </c>
      <c r="GS11" s="12">
        <v>0</v>
      </c>
      <c r="GT11" s="13"/>
      <c r="GU11" s="12">
        <v>0</v>
      </c>
      <c r="GV11" s="12">
        <v>0</v>
      </c>
      <c r="GW11" s="12">
        <v>0</v>
      </c>
      <c r="GX11" s="12">
        <v>0</v>
      </c>
      <c r="GY11" s="13"/>
      <c r="GZ11" s="12">
        <v>0</v>
      </c>
      <c r="HA11" s="12">
        <v>0</v>
      </c>
      <c r="HB11" s="12">
        <v>0</v>
      </c>
      <c r="HC11" s="12">
        <v>0</v>
      </c>
      <c r="HD11" s="13"/>
      <c r="HE11" s="12">
        <v>2</v>
      </c>
      <c r="HF11" s="12">
        <v>1560000</v>
      </c>
      <c r="HG11" s="12">
        <v>0</v>
      </c>
      <c r="HH11" s="12">
        <v>1560000</v>
      </c>
      <c r="HI11" s="13"/>
      <c r="HJ11" s="12">
        <v>2</v>
      </c>
      <c r="HK11" s="12">
        <v>166728</v>
      </c>
      <c r="HL11" s="12">
        <v>0</v>
      </c>
      <c r="HM11" s="12">
        <v>166728</v>
      </c>
      <c r="HN11" s="13"/>
      <c r="HO11" s="12">
        <v>2</v>
      </c>
      <c r="HP11" s="12">
        <v>305624</v>
      </c>
      <c r="HQ11" s="12">
        <v>0</v>
      </c>
      <c r="HR11" s="12">
        <v>305624</v>
      </c>
      <c r="HS11" s="13"/>
      <c r="HT11" s="12">
        <v>5</v>
      </c>
      <c r="HU11" s="12">
        <v>472728</v>
      </c>
      <c r="HV11" s="12">
        <v>0</v>
      </c>
      <c r="HW11" s="12">
        <v>472728</v>
      </c>
      <c r="HX11" s="13"/>
      <c r="HY11" s="12">
        <v>0</v>
      </c>
      <c r="HZ11" s="12">
        <v>0</v>
      </c>
      <c r="IA11" s="12">
        <v>0</v>
      </c>
      <c r="IB11" s="12">
        <v>0</v>
      </c>
      <c r="IC11" s="13"/>
      <c r="ID11" s="12">
        <v>15</v>
      </c>
      <c r="IE11" s="12">
        <v>3173856</v>
      </c>
      <c r="IF11" s="12">
        <v>0</v>
      </c>
      <c r="IG11" s="12">
        <v>3173856</v>
      </c>
      <c r="IH11" s="13"/>
      <c r="II11" s="12">
        <v>0</v>
      </c>
      <c r="IJ11" s="12">
        <v>0</v>
      </c>
      <c r="IK11" s="12">
        <v>0</v>
      </c>
      <c r="IL11" s="12">
        <v>0</v>
      </c>
      <c r="IM11" s="13"/>
      <c r="IN11" s="12">
        <v>0</v>
      </c>
      <c r="IO11" s="12">
        <v>0</v>
      </c>
      <c r="IP11" s="12">
        <v>0</v>
      </c>
      <c r="IQ11" s="12">
        <v>0</v>
      </c>
      <c r="IR11" s="13"/>
      <c r="IS11" s="12">
        <v>14</v>
      </c>
      <c r="IT11" s="12">
        <v>3450000</v>
      </c>
      <c r="IU11" s="12">
        <v>0</v>
      </c>
      <c r="IV11" s="12">
        <v>3450000</v>
      </c>
      <c r="IW11" s="13"/>
      <c r="IX11" s="12">
        <v>4</v>
      </c>
      <c r="IY11" s="12">
        <v>720000</v>
      </c>
      <c r="IZ11" s="12">
        <v>0</v>
      </c>
      <c r="JA11" s="12">
        <v>720000</v>
      </c>
      <c r="JB11" s="13"/>
      <c r="JC11" s="12">
        <v>1</v>
      </c>
      <c r="JD11" s="12">
        <v>277944</v>
      </c>
      <c r="JE11" s="12">
        <v>0</v>
      </c>
      <c r="JF11" s="12">
        <v>277944</v>
      </c>
      <c r="JG11" s="13"/>
      <c r="JH11" s="12">
        <v>2</v>
      </c>
      <c r="JI11" s="12">
        <v>1020000</v>
      </c>
      <c r="JJ11" s="12">
        <v>0</v>
      </c>
      <c r="JK11" s="12">
        <v>1020000</v>
      </c>
      <c r="JL11" s="13"/>
      <c r="JM11" s="12">
        <v>0</v>
      </c>
      <c r="JN11" s="12">
        <v>0</v>
      </c>
      <c r="JO11" s="12">
        <v>0</v>
      </c>
      <c r="JP11" s="12">
        <v>0</v>
      </c>
      <c r="JQ11" s="13"/>
      <c r="JR11" s="12">
        <v>2</v>
      </c>
      <c r="JS11" s="12">
        <v>915000</v>
      </c>
      <c r="JT11" s="12">
        <v>0</v>
      </c>
      <c r="JU11" s="12">
        <v>915000</v>
      </c>
      <c r="JV11" s="13"/>
      <c r="JW11" s="12">
        <v>0</v>
      </c>
      <c r="JX11" s="12">
        <v>0</v>
      </c>
      <c r="JY11" s="12">
        <v>0</v>
      </c>
      <c r="JZ11" s="12">
        <v>0</v>
      </c>
      <c r="KA11" s="13"/>
      <c r="KB11" s="12">
        <v>1</v>
      </c>
      <c r="KC11" s="12">
        <v>150000</v>
      </c>
      <c r="KD11" s="12">
        <v>0</v>
      </c>
      <c r="KE11" s="12">
        <v>150000</v>
      </c>
      <c r="KF11" s="13"/>
      <c r="KG11" s="12">
        <v>6</v>
      </c>
      <c r="KH11" s="12">
        <v>864000</v>
      </c>
      <c r="KI11" s="12">
        <v>0</v>
      </c>
      <c r="KJ11" s="12">
        <v>864000</v>
      </c>
      <c r="KK11" s="13"/>
      <c r="KL11" s="12">
        <v>0</v>
      </c>
      <c r="KM11" s="12">
        <v>0</v>
      </c>
      <c r="KN11" s="12">
        <v>0</v>
      </c>
      <c r="KO11" s="12">
        <v>0</v>
      </c>
      <c r="KP11" s="13"/>
      <c r="KQ11" s="12">
        <v>0</v>
      </c>
      <c r="KR11" s="12">
        <v>0</v>
      </c>
      <c r="KS11" s="12">
        <v>0</v>
      </c>
      <c r="KT11" s="12">
        <v>0</v>
      </c>
      <c r="KU11" s="13"/>
      <c r="KV11" s="12">
        <v>0</v>
      </c>
      <c r="KW11" s="12">
        <v>0</v>
      </c>
      <c r="KX11" s="12">
        <v>0</v>
      </c>
      <c r="KY11" s="12">
        <v>0</v>
      </c>
      <c r="KZ11" s="13"/>
      <c r="LA11" s="12">
        <v>0</v>
      </c>
      <c r="LB11" s="12">
        <v>0</v>
      </c>
      <c r="LC11" s="12">
        <v>0</v>
      </c>
      <c r="LD11" s="12">
        <v>0</v>
      </c>
      <c r="LE11" s="13"/>
      <c r="LF11" s="12">
        <v>0</v>
      </c>
      <c r="LG11" s="12">
        <v>0</v>
      </c>
      <c r="LH11" s="12">
        <v>0</v>
      </c>
      <c r="LI11" s="12">
        <v>0</v>
      </c>
      <c r="LJ11" s="13"/>
      <c r="LK11" s="12">
        <v>2</v>
      </c>
      <c r="LL11" s="12">
        <v>324000</v>
      </c>
      <c r="LM11" s="12">
        <v>0</v>
      </c>
      <c r="LN11" s="12">
        <v>324000</v>
      </c>
      <c r="LO11" s="13"/>
      <c r="LP11" s="12">
        <v>2</v>
      </c>
      <c r="LQ11" s="12">
        <v>360000</v>
      </c>
      <c r="LR11" s="12">
        <v>0</v>
      </c>
      <c r="LS11" s="12">
        <v>360000</v>
      </c>
      <c r="LT11" s="13"/>
      <c r="LU11" s="12">
        <v>1</v>
      </c>
      <c r="LV11" s="12">
        <v>180000</v>
      </c>
      <c r="LW11" s="12">
        <v>0</v>
      </c>
      <c r="LX11" s="12">
        <v>180000</v>
      </c>
      <c r="LY11" s="13"/>
      <c r="LZ11" s="12">
        <v>0</v>
      </c>
      <c r="MA11" s="12">
        <v>0</v>
      </c>
      <c r="MB11" s="12">
        <v>0</v>
      </c>
      <c r="MC11" s="12">
        <v>0</v>
      </c>
      <c r="MD11" s="13"/>
      <c r="ME11" s="12">
        <v>0</v>
      </c>
      <c r="MF11" s="12">
        <v>0</v>
      </c>
      <c r="MG11" s="12">
        <v>0</v>
      </c>
      <c r="MH11" s="12">
        <v>0</v>
      </c>
      <c r="MI11" s="13"/>
      <c r="MJ11" s="12">
        <v>0</v>
      </c>
      <c r="MK11" s="12">
        <v>0</v>
      </c>
      <c r="ML11" s="12">
        <v>0</v>
      </c>
      <c r="MM11" s="12">
        <v>0</v>
      </c>
      <c r="MN11" s="13"/>
      <c r="MO11" s="12">
        <v>0</v>
      </c>
      <c r="MP11" s="12">
        <v>0</v>
      </c>
      <c r="MQ11" s="12">
        <v>0</v>
      </c>
      <c r="MR11" s="12">
        <v>0</v>
      </c>
      <c r="MS11" s="13"/>
      <c r="MT11" s="12">
        <v>100</v>
      </c>
      <c r="MU11" s="12">
        <v>300000</v>
      </c>
      <c r="MV11" s="12">
        <v>0</v>
      </c>
      <c r="MW11" s="12">
        <v>300000</v>
      </c>
      <c r="MX11" s="13"/>
      <c r="MY11" s="12">
        <v>0</v>
      </c>
      <c r="MZ11" s="12">
        <v>1140600</v>
      </c>
      <c r="NA11" s="12">
        <v>0</v>
      </c>
      <c r="NB11" s="12">
        <v>1140600</v>
      </c>
      <c r="NC11" s="13"/>
      <c r="ND11" s="12">
        <v>19</v>
      </c>
      <c r="NE11" s="12">
        <v>200000</v>
      </c>
      <c r="NF11" s="12">
        <v>0</v>
      </c>
      <c r="NG11" s="12">
        <v>200000</v>
      </c>
      <c r="NH11" s="13"/>
      <c r="NI11" s="12">
        <v>11170</v>
      </c>
      <c r="NJ11" s="12">
        <v>1675500</v>
      </c>
      <c r="NK11" s="12">
        <v>0</v>
      </c>
      <c r="NL11" s="12">
        <v>1675500</v>
      </c>
      <c r="NM11" s="13"/>
      <c r="NN11" s="12">
        <v>10</v>
      </c>
      <c r="NO11" s="12">
        <v>1500</v>
      </c>
      <c r="NP11" s="12">
        <v>0</v>
      </c>
      <c r="NQ11" s="12">
        <v>1500</v>
      </c>
      <c r="NR11" s="13"/>
      <c r="NS11" s="12">
        <v>14</v>
      </c>
      <c r="NT11" s="12">
        <v>1150000</v>
      </c>
      <c r="NU11" s="12">
        <v>0</v>
      </c>
      <c r="NV11" s="12">
        <v>1150000</v>
      </c>
      <c r="NW11" s="13"/>
      <c r="NX11" s="12">
        <v>16</v>
      </c>
      <c r="NY11" s="12">
        <v>1600000</v>
      </c>
      <c r="NZ11" s="12">
        <v>0</v>
      </c>
      <c r="OA11" s="12">
        <v>1600000</v>
      </c>
      <c r="OB11" s="13"/>
      <c r="OC11" s="12">
        <v>0</v>
      </c>
      <c r="OD11" s="12">
        <v>0</v>
      </c>
      <c r="OE11" s="12">
        <v>0</v>
      </c>
      <c r="OF11" s="12">
        <v>0</v>
      </c>
      <c r="OG11" s="13"/>
      <c r="OH11" s="12">
        <v>11814</v>
      </c>
      <c r="OI11" s="12">
        <v>150308246</v>
      </c>
      <c r="OJ11" s="12">
        <v>0</v>
      </c>
      <c r="OK11" s="12">
        <v>150308246</v>
      </c>
      <c r="OL11" s="13"/>
    </row>
    <row r="12" spans="1:402" hidden="1">
      <c r="A12" s="10">
        <v>6</v>
      </c>
      <c r="B12" s="11" t="s">
        <v>8</v>
      </c>
      <c r="C12" s="12">
        <v>247</v>
      </c>
      <c r="D12" s="12">
        <v>50029356</v>
      </c>
      <c r="E12" s="12">
        <v>0</v>
      </c>
      <c r="F12" s="12">
        <v>50029356</v>
      </c>
      <c r="G12" s="13"/>
      <c r="H12" s="12">
        <v>7</v>
      </c>
      <c r="I12" s="12">
        <v>2333772</v>
      </c>
      <c r="J12" s="12">
        <v>0</v>
      </c>
      <c r="K12" s="12">
        <v>2333772</v>
      </c>
      <c r="L12" s="13"/>
      <c r="M12" s="12">
        <v>1</v>
      </c>
      <c r="N12" s="12">
        <v>440000</v>
      </c>
      <c r="O12" s="12">
        <v>0</v>
      </c>
      <c r="P12" s="12">
        <v>440000</v>
      </c>
      <c r="Q12" s="13"/>
      <c r="R12" s="12">
        <v>1</v>
      </c>
      <c r="S12" s="12">
        <v>360000</v>
      </c>
      <c r="T12" s="12">
        <v>0</v>
      </c>
      <c r="U12" s="12">
        <v>360000</v>
      </c>
      <c r="V12" s="13"/>
      <c r="W12" s="12">
        <v>0</v>
      </c>
      <c r="X12" s="12">
        <v>0</v>
      </c>
      <c r="Y12" s="12">
        <v>0</v>
      </c>
      <c r="Z12" s="12">
        <v>0</v>
      </c>
      <c r="AA12" s="13"/>
      <c r="AB12" s="12">
        <v>16</v>
      </c>
      <c r="AC12" s="12">
        <v>3982704</v>
      </c>
      <c r="AD12" s="12">
        <v>0</v>
      </c>
      <c r="AE12" s="12">
        <v>3982704</v>
      </c>
      <c r="AF12" s="13"/>
      <c r="AG12" s="12">
        <v>0</v>
      </c>
      <c r="AH12" s="12">
        <v>0</v>
      </c>
      <c r="AI12" s="12">
        <v>0</v>
      </c>
      <c r="AJ12" s="12">
        <v>0</v>
      </c>
      <c r="AK12" s="13"/>
      <c r="AL12" s="12">
        <v>0</v>
      </c>
      <c r="AM12" s="12">
        <v>0</v>
      </c>
      <c r="AN12" s="12">
        <v>0</v>
      </c>
      <c r="AO12" s="12">
        <v>0</v>
      </c>
      <c r="AP12" s="13"/>
      <c r="AQ12" s="12">
        <v>2</v>
      </c>
      <c r="AR12" s="12">
        <v>528000</v>
      </c>
      <c r="AS12" s="12">
        <v>0</v>
      </c>
      <c r="AT12" s="12">
        <v>528000</v>
      </c>
      <c r="AU12" s="13"/>
      <c r="AV12" s="12">
        <v>0</v>
      </c>
      <c r="AW12" s="12">
        <v>0</v>
      </c>
      <c r="AX12" s="12">
        <v>0</v>
      </c>
      <c r="AY12" s="12">
        <v>0</v>
      </c>
      <c r="AZ12" s="13"/>
      <c r="BA12" s="12">
        <v>14</v>
      </c>
      <c r="BB12" s="12">
        <v>3593940</v>
      </c>
      <c r="BC12" s="12">
        <v>0</v>
      </c>
      <c r="BD12" s="12">
        <v>3593940</v>
      </c>
      <c r="BE12" s="13"/>
      <c r="BF12" s="12">
        <v>6</v>
      </c>
      <c r="BG12" s="12">
        <v>8640000</v>
      </c>
      <c r="BH12" s="12">
        <v>0</v>
      </c>
      <c r="BI12" s="12">
        <v>8640000</v>
      </c>
      <c r="BJ12" s="13"/>
      <c r="BK12" s="12">
        <v>6</v>
      </c>
      <c r="BL12" s="12">
        <v>8640000</v>
      </c>
      <c r="BM12" s="12">
        <v>0</v>
      </c>
      <c r="BN12" s="12">
        <v>8640000</v>
      </c>
      <c r="BO12" s="13"/>
      <c r="BP12" s="12">
        <v>6</v>
      </c>
      <c r="BQ12" s="12">
        <v>8640000</v>
      </c>
      <c r="BR12" s="12">
        <v>0</v>
      </c>
      <c r="BS12" s="12">
        <v>8640000</v>
      </c>
      <c r="BT12" s="13"/>
      <c r="BU12" s="12">
        <v>1</v>
      </c>
      <c r="BV12" s="12">
        <v>1200000</v>
      </c>
      <c r="BW12" s="12">
        <v>0</v>
      </c>
      <c r="BX12" s="12">
        <v>1200000</v>
      </c>
      <c r="BY12" s="13"/>
      <c r="BZ12" s="12">
        <v>1</v>
      </c>
      <c r="CA12" s="12">
        <v>1200000</v>
      </c>
      <c r="CB12" s="12">
        <v>0</v>
      </c>
      <c r="CC12" s="12">
        <v>1200000</v>
      </c>
      <c r="CD12" s="13"/>
      <c r="CE12" s="12">
        <v>2</v>
      </c>
      <c r="CF12" s="12">
        <v>2400000</v>
      </c>
      <c r="CG12" s="12">
        <v>0</v>
      </c>
      <c r="CH12" s="12">
        <v>2400000</v>
      </c>
      <c r="CI12" s="13"/>
      <c r="CJ12" s="12">
        <v>1</v>
      </c>
      <c r="CK12" s="12">
        <v>1200000</v>
      </c>
      <c r="CL12" s="12">
        <v>0</v>
      </c>
      <c r="CM12" s="12">
        <v>1200000</v>
      </c>
      <c r="CN12" s="13"/>
      <c r="CO12" s="12">
        <v>0</v>
      </c>
      <c r="CP12" s="12">
        <v>0</v>
      </c>
      <c r="CQ12" s="12">
        <v>0</v>
      </c>
      <c r="CR12" s="12">
        <v>0</v>
      </c>
      <c r="CS12" s="13"/>
      <c r="CT12" s="12">
        <v>1</v>
      </c>
      <c r="CU12" s="12">
        <v>1200000</v>
      </c>
      <c r="CV12" s="12">
        <v>0</v>
      </c>
      <c r="CW12" s="12">
        <v>1200000</v>
      </c>
      <c r="CX12" s="13"/>
      <c r="CY12" s="12">
        <v>1</v>
      </c>
      <c r="CZ12" s="12">
        <v>1200000</v>
      </c>
      <c r="DA12" s="12">
        <v>0</v>
      </c>
      <c r="DB12" s="12">
        <v>1200000</v>
      </c>
      <c r="DC12" s="13"/>
      <c r="DD12" s="12">
        <v>1</v>
      </c>
      <c r="DE12" s="12">
        <v>1200000</v>
      </c>
      <c r="DF12" s="12">
        <v>0</v>
      </c>
      <c r="DG12" s="12">
        <v>1200000</v>
      </c>
      <c r="DH12" s="13"/>
      <c r="DI12" s="12">
        <v>0</v>
      </c>
      <c r="DJ12" s="12">
        <v>0</v>
      </c>
      <c r="DK12" s="12">
        <v>0</v>
      </c>
      <c r="DL12" s="12">
        <v>0</v>
      </c>
      <c r="DM12" s="13"/>
      <c r="DN12" s="12">
        <v>0</v>
      </c>
      <c r="DO12" s="12">
        <v>0</v>
      </c>
      <c r="DP12" s="12">
        <v>0</v>
      </c>
      <c r="DQ12" s="12">
        <v>0</v>
      </c>
      <c r="DR12" s="13"/>
      <c r="DS12" s="12">
        <v>0</v>
      </c>
      <c r="DT12" s="12">
        <v>0</v>
      </c>
      <c r="DU12" s="12">
        <v>0</v>
      </c>
      <c r="DV12" s="12">
        <v>0</v>
      </c>
      <c r="DW12" s="13"/>
      <c r="DX12" s="12">
        <v>7</v>
      </c>
      <c r="DY12" s="12">
        <v>5460000</v>
      </c>
      <c r="DZ12" s="12">
        <v>0</v>
      </c>
      <c r="EA12" s="12">
        <v>5460000</v>
      </c>
      <c r="EB12" s="13"/>
      <c r="EC12" s="12">
        <v>50</v>
      </c>
      <c r="ED12" s="12">
        <v>19253400</v>
      </c>
      <c r="EE12" s="12">
        <v>0</v>
      </c>
      <c r="EF12" s="12">
        <v>19253400</v>
      </c>
      <c r="EG12" s="13"/>
      <c r="EH12" s="12">
        <v>47</v>
      </c>
      <c r="EI12" s="12">
        <v>15767184</v>
      </c>
      <c r="EJ12" s="12">
        <v>0</v>
      </c>
      <c r="EK12" s="12">
        <v>15767184</v>
      </c>
      <c r="EL12" s="13"/>
      <c r="EM12" s="12">
        <v>24</v>
      </c>
      <c r="EN12" s="12">
        <v>4861152</v>
      </c>
      <c r="EO12" s="12">
        <v>0</v>
      </c>
      <c r="EP12" s="12">
        <v>4861152</v>
      </c>
      <c r="EQ12" s="13"/>
      <c r="ER12" s="12">
        <v>23</v>
      </c>
      <c r="ES12" s="12">
        <v>4619136</v>
      </c>
      <c r="ET12" s="12">
        <v>0</v>
      </c>
      <c r="EU12" s="12">
        <v>4619136</v>
      </c>
      <c r="EV12" s="13"/>
      <c r="EW12" s="12">
        <v>1</v>
      </c>
      <c r="EX12" s="12">
        <v>1440000</v>
      </c>
      <c r="EY12" s="12">
        <v>0</v>
      </c>
      <c r="EZ12" s="12">
        <v>1440000</v>
      </c>
      <c r="FA12" s="13"/>
      <c r="FB12" s="12">
        <v>1</v>
      </c>
      <c r="FC12" s="12">
        <v>780000</v>
      </c>
      <c r="FD12" s="12">
        <v>0</v>
      </c>
      <c r="FE12" s="12">
        <v>780000</v>
      </c>
      <c r="FF12" s="13"/>
      <c r="FG12" s="12">
        <v>1</v>
      </c>
      <c r="FH12" s="12">
        <v>363828</v>
      </c>
      <c r="FI12" s="12">
        <v>0</v>
      </c>
      <c r="FJ12" s="12">
        <v>363828</v>
      </c>
      <c r="FK12" s="13"/>
      <c r="FL12" s="12">
        <v>1</v>
      </c>
      <c r="FM12" s="12">
        <v>120000</v>
      </c>
      <c r="FN12" s="12">
        <v>0</v>
      </c>
      <c r="FO12" s="12">
        <v>120000</v>
      </c>
      <c r="FP12" s="13"/>
      <c r="FQ12" s="12">
        <v>1</v>
      </c>
      <c r="FR12" s="12">
        <v>294162</v>
      </c>
      <c r="FS12" s="12">
        <v>0</v>
      </c>
      <c r="FT12" s="12">
        <v>294162</v>
      </c>
      <c r="FU12" s="13"/>
      <c r="FV12" s="12">
        <v>1</v>
      </c>
      <c r="FW12" s="12">
        <v>275000</v>
      </c>
      <c r="FX12" s="12">
        <v>0</v>
      </c>
      <c r="FY12" s="12">
        <v>275000</v>
      </c>
      <c r="FZ12" s="13"/>
      <c r="GA12" s="12">
        <v>1</v>
      </c>
      <c r="GB12" s="12">
        <v>262548</v>
      </c>
      <c r="GC12" s="12">
        <v>0</v>
      </c>
      <c r="GD12" s="12">
        <v>262548</v>
      </c>
      <c r="GE12" s="13"/>
      <c r="GF12" s="12">
        <v>1</v>
      </c>
      <c r="GG12" s="12">
        <v>180000</v>
      </c>
      <c r="GH12" s="12">
        <v>0</v>
      </c>
      <c r="GI12" s="12">
        <v>180000</v>
      </c>
      <c r="GJ12" s="13"/>
      <c r="GK12" s="12">
        <v>1</v>
      </c>
      <c r="GL12" s="12">
        <v>240000</v>
      </c>
      <c r="GM12" s="12">
        <v>0</v>
      </c>
      <c r="GN12" s="12">
        <v>240000</v>
      </c>
      <c r="GO12" s="13"/>
      <c r="GP12" s="12">
        <v>1</v>
      </c>
      <c r="GQ12" s="12">
        <v>264737</v>
      </c>
      <c r="GR12" s="12">
        <v>0</v>
      </c>
      <c r="GS12" s="12">
        <v>264737</v>
      </c>
      <c r="GT12" s="13"/>
      <c r="GU12" s="12">
        <v>1</v>
      </c>
      <c r="GV12" s="12">
        <v>168096</v>
      </c>
      <c r="GW12" s="12">
        <v>0</v>
      </c>
      <c r="GX12" s="12">
        <v>168096</v>
      </c>
      <c r="GY12" s="13"/>
      <c r="GZ12" s="12">
        <v>1</v>
      </c>
      <c r="HA12" s="12">
        <v>240660</v>
      </c>
      <c r="HB12" s="12">
        <v>0</v>
      </c>
      <c r="HC12" s="12">
        <v>240660</v>
      </c>
      <c r="HD12" s="13"/>
      <c r="HE12" s="12">
        <v>2</v>
      </c>
      <c r="HF12" s="12">
        <v>1560000</v>
      </c>
      <c r="HG12" s="12">
        <v>0</v>
      </c>
      <c r="HH12" s="12">
        <v>1560000</v>
      </c>
      <c r="HI12" s="13"/>
      <c r="HJ12" s="12">
        <v>2</v>
      </c>
      <c r="HK12" s="12">
        <v>166728</v>
      </c>
      <c r="HL12" s="12">
        <v>0</v>
      </c>
      <c r="HM12" s="12">
        <v>166728</v>
      </c>
      <c r="HN12" s="13"/>
      <c r="HO12" s="12">
        <v>2</v>
      </c>
      <c r="HP12" s="12">
        <v>305624</v>
      </c>
      <c r="HQ12" s="12">
        <v>0</v>
      </c>
      <c r="HR12" s="12">
        <v>305624</v>
      </c>
      <c r="HS12" s="13"/>
      <c r="HT12" s="12">
        <v>5</v>
      </c>
      <c r="HU12" s="12">
        <v>472728</v>
      </c>
      <c r="HV12" s="12">
        <v>0</v>
      </c>
      <c r="HW12" s="12">
        <v>472728</v>
      </c>
      <c r="HX12" s="13"/>
      <c r="HY12" s="12">
        <v>0</v>
      </c>
      <c r="HZ12" s="12">
        <v>0</v>
      </c>
      <c r="IA12" s="12">
        <v>0</v>
      </c>
      <c r="IB12" s="12">
        <v>0</v>
      </c>
      <c r="IC12" s="13"/>
      <c r="ID12" s="12">
        <v>12</v>
      </c>
      <c r="IE12" s="12">
        <v>2813856</v>
      </c>
      <c r="IF12" s="12">
        <v>0</v>
      </c>
      <c r="IG12" s="12">
        <v>2813856</v>
      </c>
      <c r="IH12" s="13"/>
      <c r="II12" s="12">
        <v>0</v>
      </c>
      <c r="IJ12" s="12">
        <v>0</v>
      </c>
      <c r="IK12" s="12">
        <v>0</v>
      </c>
      <c r="IL12" s="12">
        <v>0</v>
      </c>
      <c r="IM12" s="13"/>
      <c r="IN12" s="12">
        <v>0</v>
      </c>
      <c r="IO12" s="12">
        <v>0</v>
      </c>
      <c r="IP12" s="12">
        <v>0</v>
      </c>
      <c r="IQ12" s="12">
        <v>0</v>
      </c>
      <c r="IR12" s="13"/>
      <c r="IS12" s="12">
        <v>12</v>
      </c>
      <c r="IT12" s="12">
        <v>2850000</v>
      </c>
      <c r="IU12" s="12">
        <v>0</v>
      </c>
      <c r="IV12" s="12">
        <v>2850000</v>
      </c>
      <c r="IW12" s="13"/>
      <c r="IX12" s="12">
        <v>2</v>
      </c>
      <c r="IY12" s="12">
        <v>360000</v>
      </c>
      <c r="IZ12" s="12">
        <v>0</v>
      </c>
      <c r="JA12" s="12">
        <v>360000</v>
      </c>
      <c r="JB12" s="13"/>
      <c r="JC12" s="12">
        <v>4</v>
      </c>
      <c r="JD12" s="12">
        <v>1111776</v>
      </c>
      <c r="JE12" s="12">
        <v>0</v>
      </c>
      <c r="JF12" s="12">
        <v>1111776</v>
      </c>
      <c r="JG12" s="13"/>
      <c r="JH12" s="12">
        <v>2</v>
      </c>
      <c r="JI12" s="12">
        <v>1020000</v>
      </c>
      <c r="JJ12" s="12">
        <v>0</v>
      </c>
      <c r="JK12" s="12">
        <v>1020000</v>
      </c>
      <c r="JL12" s="13"/>
      <c r="JM12" s="12">
        <v>0</v>
      </c>
      <c r="JN12" s="12">
        <v>0</v>
      </c>
      <c r="JO12" s="12">
        <v>0</v>
      </c>
      <c r="JP12" s="12">
        <v>0</v>
      </c>
      <c r="JQ12" s="13"/>
      <c r="JR12" s="12">
        <v>2</v>
      </c>
      <c r="JS12" s="12">
        <v>915000</v>
      </c>
      <c r="JT12" s="12">
        <v>0</v>
      </c>
      <c r="JU12" s="12">
        <v>915000</v>
      </c>
      <c r="JV12" s="13"/>
      <c r="JW12" s="12">
        <v>0</v>
      </c>
      <c r="JX12" s="12">
        <v>0</v>
      </c>
      <c r="JY12" s="12">
        <v>0</v>
      </c>
      <c r="JZ12" s="12">
        <v>0</v>
      </c>
      <c r="KA12" s="13"/>
      <c r="KB12" s="12">
        <v>1</v>
      </c>
      <c r="KC12" s="12">
        <v>150000</v>
      </c>
      <c r="KD12" s="12">
        <v>0</v>
      </c>
      <c r="KE12" s="12">
        <v>150000</v>
      </c>
      <c r="KF12" s="13"/>
      <c r="KG12" s="12">
        <v>6</v>
      </c>
      <c r="KH12" s="12">
        <v>864000</v>
      </c>
      <c r="KI12" s="12">
        <v>0</v>
      </c>
      <c r="KJ12" s="12">
        <v>864000</v>
      </c>
      <c r="KK12" s="13"/>
      <c r="KL12" s="12">
        <v>0</v>
      </c>
      <c r="KM12" s="12">
        <v>0</v>
      </c>
      <c r="KN12" s="12">
        <v>0</v>
      </c>
      <c r="KO12" s="12">
        <v>0</v>
      </c>
      <c r="KP12" s="13"/>
      <c r="KQ12" s="12">
        <v>0</v>
      </c>
      <c r="KR12" s="12">
        <v>0</v>
      </c>
      <c r="KS12" s="12">
        <v>0</v>
      </c>
      <c r="KT12" s="12">
        <v>0</v>
      </c>
      <c r="KU12" s="13"/>
      <c r="KV12" s="12">
        <v>0</v>
      </c>
      <c r="KW12" s="12">
        <v>0</v>
      </c>
      <c r="KX12" s="12">
        <v>0</v>
      </c>
      <c r="KY12" s="12">
        <v>0</v>
      </c>
      <c r="KZ12" s="13"/>
      <c r="LA12" s="12">
        <v>3</v>
      </c>
      <c r="LB12" s="12">
        <v>396000</v>
      </c>
      <c r="LC12" s="12">
        <v>0</v>
      </c>
      <c r="LD12" s="12">
        <v>396000</v>
      </c>
      <c r="LE12" s="13"/>
      <c r="LF12" s="12">
        <v>0</v>
      </c>
      <c r="LG12" s="12">
        <v>0</v>
      </c>
      <c r="LH12" s="12">
        <v>0</v>
      </c>
      <c r="LI12" s="12">
        <v>0</v>
      </c>
      <c r="LJ12" s="13"/>
      <c r="LK12" s="12">
        <v>2</v>
      </c>
      <c r="LL12" s="12">
        <v>324000</v>
      </c>
      <c r="LM12" s="12">
        <v>0</v>
      </c>
      <c r="LN12" s="12">
        <v>324000</v>
      </c>
      <c r="LO12" s="13"/>
      <c r="LP12" s="12">
        <v>2</v>
      </c>
      <c r="LQ12" s="12">
        <v>409740</v>
      </c>
      <c r="LR12" s="12">
        <v>0</v>
      </c>
      <c r="LS12" s="12">
        <v>409740</v>
      </c>
      <c r="LT12" s="13"/>
      <c r="LU12" s="12">
        <v>1</v>
      </c>
      <c r="LV12" s="12">
        <v>180000</v>
      </c>
      <c r="LW12" s="12">
        <v>0</v>
      </c>
      <c r="LX12" s="12">
        <v>180000</v>
      </c>
      <c r="LY12" s="13"/>
      <c r="LZ12" s="12">
        <v>0</v>
      </c>
      <c r="MA12" s="12">
        <v>0</v>
      </c>
      <c r="MB12" s="12">
        <v>0</v>
      </c>
      <c r="MC12" s="12">
        <v>0</v>
      </c>
      <c r="MD12" s="13"/>
      <c r="ME12" s="12">
        <v>0</v>
      </c>
      <c r="MF12" s="12">
        <v>0</v>
      </c>
      <c r="MG12" s="12">
        <v>0</v>
      </c>
      <c r="MH12" s="12">
        <v>0</v>
      </c>
      <c r="MI12" s="13"/>
      <c r="MJ12" s="12">
        <v>0</v>
      </c>
      <c r="MK12" s="12">
        <v>0</v>
      </c>
      <c r="ML12" s="12">
        <v>0</v>
      </c>
      <c r="MM12" s="12">
        <v>0</v>
      </c>
      <c r="MN12" s="13"/>
      <c r="MO12" s="12">
        <v>0</v>
      </c>
      <c r="MP12" s="12">
        <v>0</v>
      </c>
      <c r="MQ12" s="12">
        <v>0</v>
      </c>
      <c r="MR12" s="12">
        <v>0</v>
      </c>
      <c r="MS12" s="13"/>
      <c r="MT12" s="12">
        <v>185</v>
      </c>
      <c r="MU12" s="12">
        <v>555000</v>
      </c>
      <c r="MV12" s="12">
        <v>0</v>
      </c>
      <c r="MW12" s="12">
        <v>555000</v>
      </c>
      <c r="MX12" s="13"/>
      <c r="MY12" s="12">
        <v>0</v>
      </c>
      <c r="MZ12" s="12">
        <v>0</v>
      </c>
      <c r="NA12" s="12">
        <v>0</v>
      </c>
      <c r="NB12" s="12">
        <v>0</v>
      </c>
      <c r="NC12" s="13"/>
      <c r="ND12" s="12">
        <v>17</v>
      </c>
      <c r="NE12" s="12">
        <v>180000</v>
      </c>
      <c r="NF12" s="12">
        <v>0</v>
      </c>
      <c r="NG12" s="12">
        <v>180000</v>
      </c>
      <c r="NH12" s="13"/>
      <c r="NI12" s="12">
        <v>6192</v>
      </c>
      <c r="NJ12" s="12">
        <v>928800</v>
      </c>
      <c r="NK12" s="12">
        <v>0</v>
      </c>
      <c r="NL12" s="12">
        <v>928800</v>
      </c>
      <c r="NM12" s="13"/>
      <c r="NN12" s="12">
        <v>96</v>
      </c>
      <c r="NO12" s="12">
        <v>14400</v>
      </c>
      <c r="NP12" s="12">
        <v>0</v>
      </c>
      <c r="NQ12" s="12">
        <v>14400</v>
      </c>
      <c r="NR12" s="13"/>
      <c r="NS12" s="12">
        <v>12</v>
      </c>
      <c r="NT12" s="12">
        <v>950000</v>
      </c>
      <c r="NU12" s="12">
        <v>0</v>
      </c>
      <c r="NV12" s="12">
        <v>950000</v>
      </c>
      <c r="NW12" s="13"/>
      <c r="NX12" s="12">
        <v>53</v>
      </c>
      <c r="NY12" s="12">
        <v>5300000</v>
      </c>
      <c r="NZ12" s="12">
        <v>0</v>
      </c>
      <c r="OA12" s="12">
        <v>5300000</v>
      </c>
      <c r="OB12" s="13"/>
      <c r="OC12" s="12">
        <v>0</v>
      </c>
      <c r="OD12" s="12">
        <v>0</v>
      </c>
      <c r="OE12" s="12">
        <v>0</v>
      </c>
      <c r="OF12" s="12">
        <v>0</v>
      </c>
      <c r="OG12" s="13"/>
      <c r="OH12" s="12">
        <v>7092</v>
      </c>
      <c r="OI12" s="12">
        <v>173205327</v>
      </c>
      <c r="OJ12" s="12">
        <v>0</v>
      </c>
      <c r="OK12" s="12">
        <v>173205327</v>
      </c>
      <c r="OL12" s="13"/>
    </row>
    <row r="13" spans="1:402" hidden="1">
      <c r="A13" s="10">
        <v>7</v>
      </c>
      <c r="B13" s="11" t="s">
        <v>9</v>
      </c>
      <c r="C13" s="12">
        <v>228</v>
      </c>
      <c r="D13" s="12">
        <v>46180944</v>
      </c>
      <c r="E13" s="12">
        <v>0</v>
      </c>
      <c r="F13" s="12">
        <v>46180944</v>
      </c>
      <c r="G13" s="13"/>
      <c r="H13" s="12">
        <v>10</v>
      </c>
      <c r="I13" s="12">
        <v>3333960</v>
      </c>
      <c r="J13" s="12">
        <v>0</v>
      </c>
      <c r="K13" s="12">
        <v>3333960</v>
      </c>
      <c r="L13" s="13"/>
      <c r="M13" s="12">
        <v>0</v>
      </c>
      <c r="N13" s="12">
        <v>0</v>
      </c>
      <c r="O13" s="12">
        <v>0</v>
      </c>
      <c r="P13" s="12">
        <v>0</v>
      </c>
      <c r="Q13" s="13"/>
      <c r="R13" s="12">
        <v>0</v>
      </c>
      <c r="S13" s="12">
        <v>0</v>
      </c>
      <c r="T13" s="12">
        <v>0</v>
      </c>
      <c r="U13" s="12">
        <v>0</v>
      </c>
      <c r="V13" s="13"/>
      <c r="W13" s="12">
        <v>0</v>
      </c>
      <c r="X13" s="12">
        <v>0</v>
      </c>
      <c r="Y13" s="12">
        <v>0</v>
      </c>
      <c r="Z13" s="12">
        <v>0</v>
      </c>
      <c r="AA13" s="13"/>
      <c r="AB13" s="12">
        <v>10</v>
      </c>
      <c r="AC13" s="12">
        <v>2445732</v>
      </c>
      <c r="AD13" s="12">
        <v>0</v>
      </c>
      <c r="AE13" s="12">
        <v>2445732</v>
      </c>
      <c r="AF13" s="13"/>
      <c r="AG13" s="12">
        <v>0</v>
      </c>
      <c r="AH13" s="12">
        <v>0</v>
      </c>
      <c r="AI13" s="12">
        <v>0</v>
      </c>
      <c r="AJ13" s="12">
        <v>0</v>
      </c>
      <c r="AK13" s="13"/>
      <c r="AL13" s="12">
        <v>0</v>
      </c>
      <c r="AM13" s="12">
        <v>0</v>
      </c>
      <c r="AN13" s="12">
        <v>0</v>
      </c>
      <c r="AO13" s="12">
        <v>0</v>
      </c>
      <c r="AP13" s="13"/>
      <c r="AQ13" s="12">
        <v>2</v>
      </c>
      <c r="AR13" s="12">
        <v>528000</v>
      </c>
      <c r="AS13" s="12">
        <v>0</v>
      </c>
      <c r="AT13" s="12">
        <v>528000</v>
      </c>
      <c r="AU13" s="13"/>
      <c r="AV13" s="12">
        <v>0</v>
      </c>
      <c r="AW13" s="12">
        <v>0</v>
      </c>
      <c r="AX13" s="12">
        <v>0</v>
      </c>
      <c r="AY13" s="12">
        <v>0</v>
      </c>
      <c r="AZ13" s="13"/>
      <c r="BA13" s="12">
        <v>12</v>
      </c>
      <c r="BB13" s="12">
        <v>3080520</v>
      </c>
      <c r="BC13" s="12">
        <v>0</v>
      </c>
      <c r="BD13" s="12">
        <v>3080520</v>
      </c>
      <c r="BE13" s="13"/>
      <c r="BF13" s="12">
        <v>4</v>
      </c>
      <c r="BG13" s="12">
        <v>5760000</v>
      </c>
      <c r="BH13" s="12">
        <v>0</v>
      </c>
      <c r="BI13" s="12">
        <v>5760000</v>
      </c>
      <c r="BJ13" s="13"/>
      <c r="BK13" s="12">
        <v>4</v>
      </c>
      <c r="BL13" s="12">
        <v>5760000</v>
      </c>
      <c r="BM13" s="12">
        <v>0</v>
      </c>
      <c r="BN13" s="12">
        <v>5760000</v>
      </c>
      <c r="BO13" s="13"/>
      <c r="BP13" s="12">
        <v>4</v>
      </c>
      <c r="BQ13" s="12">
        <v>5760000</v>
      </c>
      <c r="BR13" s="12">
        <v>0</v>
      </c>
      <c r="BS13" s="12">
        <v>5760000</v>
      </c>
      <c r="BT13" s="13"/>
      <c r="BU13" s="12">
        <v>1</v>
      </c>
      <c r="BV13" s="12">
        <v>1200000</v>
      </c>
      <c r="BW13" s="12">
        <v>0</v>
      </c>
      <c r="BX13" s="12">
        <v>1200000</v>
      </c>
      <c r="BY13" s="13"/>
      <c r="BZ13" s="12">
        <v>1</v>
      </c>
      <c r="CA13" s="12">
        <v>1200000</v>
      </c>
      <c r="CB13" s="12">
        <v>0</v>
      </c>
      <c r="CC13" s="12">
        <v>1200000</v>
      </c>
      <c r="CD13" s="13"/>
      <c r="CE13" s="12">
        <v>2</v>
      </c>
      <c r="CF13" s="12">
        <v>2400000</v>
      </c>
      <c r="CG13" s="12">
        <v>0</v>
      </c>
      <c r="CH13" s="12">
        <v>2400000</v>
      </c>
      <c r="CI13" s="13"/>
      <c r="CJ13" s="12">
        <v>1</v>
      </c>
      <c r="CK13" s="12">
        <v>1200000</v>
      </c>
      <c r="CL13" s="12">
        <v>0</v>
      </c>
      <c r="CM13" s="12">
        <v>1200000</v>
      </c>
      <c r="CN13" s="13"/>
      <c r="CO13" s="12">
        <v>0</v>
      </c>
      <c r="CP13" s="12">
        <v>0</v>
      </c>
      <c r="CQ13" s="12">
        <v>0</v>
      </c>
      <c r="CR13" s="12">
        <v>0</v>
      </c>
      <c r="CS13" s="13"/>
      <c r="CT13" s="12">
        <v>1</v>
      </c>
      <c r="CU13" s="12">
        <v>1200000</v>
      </c>
      <c r="CV13" s="12">
        <v>0</v>
      </c>
      <c r="CW13" s="12">
        <v>1200000</v>
      </c>
      <c r="CX13" s="13"/>
      <c r="CY13" s="12">
        <v>1</v>
      </c>
      <c r="CZ13" s="12">
        <v>1200000</v>
      </c>
      <c r="DA13" s="12">
        <v>0</v>
      </c>
      <c r="DB13" s="12">
        <v>1200000</v>
      </c>
      <c r="DC13" s="13"/>
      <c r="DD13" s="12">
        <v>1</v>
      </c>
      <c r="DE13" s="12">
        <v>1200000</v>
      </c>
      <c r="DF13" s="12">
        <v>0</v>
      </c>
      <c r="DG13" s="12">
        <v>1200000</v>
      </c>
      <c r="DH13" s="13"/>
      <c r="DI13" s="12">
        <v>0</v>
      </c>
      <c r="DJ13" s="12">
        <v>0</v>
      </c>
      <c r="DK13" s="12">
        <v>0</v>
      </c>
      <c r="DL13" s="12">
        <v>0</v>
      </c>
      <c r="DM13" s="13"/>
      <c r="DN13" s="12">
        <v>0</v>
      </c>
      <c r="DO13" s="12">
        <v>0</v>
      </c>
      <c r="DP13" s="12">
        <v>0</v>
      </c>
      <c r="DQ13" s="12">
        <v>0</v>
      </c>
      <c r="DR13" s="13"/>
      <c r="DS13" s="12">
        <v>0</v>
      </c>
      <c r="DT13" s="12">
        <v>0</v>
      </c>
      <c r="DU13" s="12">
        <v>0</v>
      </c>
      <c r="DV13" s="12">
        <v>0</v>
      </c>
      <c r="DW13" s="13"/>
      <c r="DX13" s="12">
        <v>2</v>
      </c>
      <c r="DY13" s="12">
        <v>1560000</v>
      </c>
      <c r="DZ13" s="12">
        <v>0</v>
      </c>
      <c r="EA13" s="12">
        <v>1560000</v>
      </c>
      <c r="EB13" s="13"/>
      <c r="EC13" s="12">
        <v>30</v>
      </c>
      <c r="ED13" s="12">
        <v>11552040</v>
      </c>
      <c r="EE13" s="12">
        <v>0</v>
      </c>
      <c r="EF13" s="12">
        <v>11552040</v>
      </c>
      <c r="EG13" s="13"/>
      <c r="EH13" s="12">
        <v>42</v>
      </c>
      <c r="EI13" s="12">
        <v>14089824</v>
      </c>
      <c r="EJ13" s="12">
        <v>0</v>
      </c>
      <c r="EK13" s="12">
        <v>14089824</v>
      </c>
      <c r="EL13" s="13"/>
      <c r="EM13" s="12">
        <v>21</v>
      </c>
      <c r="EN13" s="12">
        <v>4253508</v>
      </c>
      <c r="EO13" s="12">
        <v>0</v>
      </c>
      <c r="EP13" s="12">
        <v>4253508</v>
      </c>
      <c r="EQ13" s="13"/>
      <c r="ER13" s="12">
        <v>21</v>
      </c>
      <c r="ES13" s="12">
        <v>4217472</v>
      </c>
      <c r="ET13" s="12">
        <v>0</v>
      </c>
      <c r="EU13" s="12">
        <v>4217472</v>
      </c>
      <c r="EV13" s="13"/>
      <c r="EW13" s="12">
        <v>0</v>
      </c>
      <c r="EX13" s="12">
        <v>0</v>
      </c>
      <c r="EY13" s="12">
        <v>0</v>
      </c>
      <c r="EZ13" s="12">
        <v>0</v>
      </c>
      <c r="FA13" s="13"/>
      <c r="FB13" s="12">
        <v>0</v>
      </c>
      <c r="FC13" s="12">
        <v>0</v>
      </c>
      <c r="FD13" s="12">
        <v>0</v>
      </c>
      <c r="FE13" s="12">
        <v>0</v>
      </c>
      <c r="FF13" s="13"/>
      <c r="FG13" s="12">
        <v>0</v>
      </c>
      <c r="FH13" s="12">
        <v>0</v>
      </c>
      <c r="FI13" s="12">
        <v>0</v>
      </c>
      <c r="FJ13" s="12">
        <v>0</v>
      </c>
      <c r="FK13" s="13"/>
      <c r="FL13" s="12">
        <v>0</v>
      </c>
      <c r="FM13" s="12">
        <v>0</v>
      </c>
      <c r="FN13" s="12">
        <v>0</v>
      </c>
      <c r="FO13" s="12">
        <v>0</v>
      </c>
      <c r="FP13" s="13"/>
      <c r="FQ13" s="12">
        <v>0</v>
      </c>
      <c r="FR13" s="12">
        <v>0</v>
      </c>
      <c r="FS13" s="12">
        <v>0</v>
      </c>
      <c r="FT13" s="12">
        <v>0</v>
      </c>
      <c r="FU13" s="13"/>
      <c r="FV13" s="12">
        <v>0</v>
      </c>
      <c r="FW13" s="12">
        <v>0</v>
      </c>
      <c r="FX13" s="12">
        <v>0</v>
      </c>
      <c r="FY13" s="12">
        <v>0</v>
      </c>
      <c r="FZ13" s="13"/>
      <c r="GA13" s="12">
        <v>0</v>
      </c>
      <c r="GB13" s="12">
        <v>0</v>
      </c>
      <c r="GC13" s="12">
        <v>0</v>
      </c>
      <c r="GD13" s="12">
        <v>0</v>
      </c>
      <c r="GE13" s="13"/>
      <c r="GF13" s="12">
        <v>0</v>
      </c>
      <c r="GG13" s="12">
        <v>0</v>
      </c>
      <c r="GH13" s="12">
        <v>0</v>
      </c>
      <c r="GI13" s="12">
        <v>0</v>
      </c>
      <c r="GJ13" s="13"/>
      <c r="GK13" s="12">
        <v>0</v>
      </c>
      <c r="GL13" s="12">
        <v>0</v>
      </c>
      <c r="GM13" s="12">
        <v>0</v>
      </c>
      <c r="GN13" s="12">
        <v>0</v>
      </c>
      <c r="GO13" s="13"/>
      <c r="GP13" s="12">
        <v>0</v>
      </c>
      <c r="GQ13" s="12">
        <v>0</v>
      </c>
      <c r="GR13" s="12">
        <v>0</v>
      </c>
      <c r="GS13" s="12">
        <v>0</v>
      </c>
      <c r="GT13" s="13"/>
      <c r="GU13" s="12">
        <v>0</v>
      </c>
      <c r="GV13" s="12">
        <v>0</v>
      </c>
      <c r="GW13" s="12">
        <v>0</v>
      </c>
      <c r="GX13" s="12">
        <v>0</v>
      </c>
      <c r="GY13" s="13"/>
      <c r="GZ13" s="12">
        <v>0</v>
      </c>
      <c r="HA13" s="12">
        <v>0</v>
      </c>
      <c r="HB13" s="12">
        <v>0</v>
      </c>
      <c r="HC13" s="12">
        <v>0</v>
      </c>
      <c r="HD13" s="13"/>
      <c r="HE13" s="12">
        <v>2</v>
      </c>
      <c r="HF13" s="12">
        <v>1560000</v>
      </c>
      <c r="HG13" s="12">
        <v>0</v>
      </c>
      <c r="HH13" s="12">
        <v>1560000</v>
      </c>
      <c r="HI13" s="13"/>
      <c r="HJ13" s="12">
        <v>2</v>
      </c>
      <c r="HK13" s="12">
        <v>166728</v>
      </c>
      <c r="HL13" s="12">
        <v>0</v>
      </c>
      <c r="HM13" s="12">
        <v>166728</v>
      </c>
      <c r="HN13" s="13"/>
      <c r="HO13" s="12">
        <v>2</v>
      </c>
      <c r="HP13" s="12">
        <v>305624</v>
      </c>
      <c r="HQ13" s="12">
        <v>0</v>
      </c>
      <c r="HR13" s="12">
        <v>305624</v>
      </c>
      <c r="HS13" s="13"/>
      <c r="HT13" s="12">
        <v>5</v>
      </c>
      <c r="HU13" s="12">
        <v>472728</v>
      </c>
      <c r="HV13" s="12">
        <v>0</v>
      </c>
      <c r="HW13" s="12">
        <v>472728</v>
      </c>
      <c r="HX13" s="13"/>
      <c r="HY13" s="12">
        <v>0</v>
      </c>
      <c r="HZ13" s="12">
        <v>0</v>
      </c>
      <c r="IA13" s="12">
        <v>0</v>
      </c>
      <c r="IB13" s="12">
        <v>0</v>
      </c>
      <c r="IC13" s="13"/>
      <c r="ID13" s="12">
        <v>14</v>
      </c>
      <c r="IE13" s="12">
        <v>3053856</v>
      </c>
      <c r="IF13" s="12">
        <v>0</v>
      </c>
      <c r="IG13" s="12">
        <v>3053856</v>
      </c>
      <c r="IH13" s="13"/>
      <c r="II13" s="12">
        <v>0</v>
      </c>
      <c r="IJ13" s="12">
        <v>0</v>
      </c>
      <c r="IK13" s="12">
        <v>0</v>
      </c>
      <c r="IL13" s="12">
        <v>0</v>
      </c>
      <c r="IM13" s="13"/>
      <c r="IN13" s="12">
        <v>0</v>
      </c>
      <c r="IO13" s="12">
        <v>0</v>
      </c>
      <c r="IP13" s="12">
        <v>0</v>
      </c>
      <c r="IQ13" s="12">
        <v>0</v>
      </c>
      <c r="IR13" s="13"/>
      <c r="IS13" s="12">
        <v>11</v>
      </c>
      <c r="IT13" s="12">
        <v>2550000</v>
      </c>
      <c r="IU13" s="12">
        <v>0</v>
      </c>
      <c r="IV13" s="12">
        <v>2550000</v>
      </c>
      <c r="IW13" s="13"/>
      <c r="IX13" s="12">
        <v>1</v>
      </c>
      <c r="IY13" s="12">
        <v>180000</v>
      </c>
      <c r="IZ13" s="12">
        <v>0</v>
      </c>
      <c r="JA13" s="12">
        <v>180000</v>
      </c>
      <c r="JB13" s="13"/>
      <c r="JC13" s="12">
        <v>3</v>
      </c>
      <c r="JD13" s="12">
        <v>833832</v>
      </c>
      <c r="JE13" s="12">
        <v>0</v>
      </c>
      <c r="JF13" s="12">
        <v>833832</v>
      </c>
      <c r="JG13" s="13"/>
      <c r="JH13" s="12">
        <v>1</v>
      </c>
      <c r="JI13" s="12">
        <v>300000</v>
      </c>
      <c r="JJ13" s="12">
        <v>0</v>
      </c>
      <c r="JK13" s="12">
        <v>300000</v>
      </c>
      <c r="JL13" s="13"/>
      <c r="JM13" s="12">
        <v>0</v>
      </c>
      <c r="JN13" s="12">
        <v>0</v>
      </c>
      <c r="JO13" s="12">
        <v>0</v>
      </c>
      <c r="JP13" s="12">
        <v>0</v>
      </c>
      <c r="JQ13" s="13"/>
      <c r="JR13" s="12">
        <v>1</v>
      </c>
      <c r="JS13" s="12">
        <v>315000</v>
      </c>
      <c r="JT13" s="12">
        <v>0</v>
      </c>
      <c r="JU13" s="12">
        <v>315000</v>
      </c>
      <c r="JV13" s="13"/>
      <c r="JW13" s="12">
        <v>0</v>
      </c>
      <c r="JX13" s="12">
        <v>0</v>
      </c>
      <c r="JY13" s="12">
        <v>0</v>
      </c>
      <c r="JZ13" s="12">
        <v>0</v>
      </c>
      <c r="KA13" s="13"/>
      <c r="KB13" s="12">
        <v>1</v>
      </c>
      <c r="KC13" s="12">
        <v>150000</v>
      </c>
      <c r="KD13" s="12">
        <v>0</v>
      </c>
      <c r="KE13" s="12">
        <v>150000</v>
      </c>
      <c r="KF13" s="13"/>
      <c r="KG13" s="12">
        <v>4</v>
      </c>
      <c r="KH13" s="12">
        <v>576000</v>
      </c>
      <c r="KI13" s="12">
        <v>0</v>
      </c>
      <c r="KJ13" s="12">
        <v>576000</v>
      </c>
      <c r="KK13" s="13"/>
      <c r="KL13" s="12">
        <v>0</v>
      </c>
      <c r="KM13" s="12">
        <v>0</v>
      </c>
      <c r="KN13" s="12">
        <v>0</v>
      </c>
      <c r="KO13" s="12">
        <v>0</v>
      </c>
      <c r="KP13" s="13"/>
      <c r="KQ13" s="12">
        <v>0</v>
      </c>
      <c r="KR13" s="12">
        <v>0</v>
      </c>
      <c r="KS13" s="12">
        <v>0</v>
      </c>
      <c r="KT13" s="12">
        <v>0</v>
      </c>
      <c r="KU13" s="13"/>
      <c r="KV13" s="12">
        <v>0</v>
      </c>
      <c r="KW13" s="12">
        <v>0</v>
      </c>
      <c r="KX13" s="12">
        <v>0</v>
      </c>
      <c r="KY13" s="12">
        <v>0</v>
      </c>
      <c r="KZ13" s="13"/>
      <c r="LA13" s="12">
        <v>0</v>
      </c>
      <c r="LB13" s="12">
        <v>0</v>
      </c>
      <c r="LC13" s="12">
        <v>0</v>
      </c>
      <c r="LD13" s="12">
        <v>0</v>
      </c>
      <c r="LE13" s="13"/>
      <c r="LF13" s="12">
        <v>0</v>
      </c>
      <c r="LG13" s="12">
        <v>0</v>
      </c>
      <c r="LH13" s="12">
        <v>0</v>
      </c>
      <c r="LI13" s="12">
        <v>0</v>
      </c>
      <c r="LJ13" s="13"/>
      <c r="LK13" s="12">
        <v>2</v>
      </c>
      <c r="LL13" s="12">
        <v>324000</v>
      </c>
      <c r="LM13" s="12">
        <v>0</v>
      </c>
      <c r="LN13" s="12">
        <v>324000</v>
      </c>
      <c r="LO13" s="13"/>
      <c r="LP13" s="12">
        <v>1</v>
      </c>
      <c r="LQ13" s="12">
        <v>180000</v>
      </c>
      <c r="LR13" s="12">
        <v>0</v>
      </c>
      <c r="LS13" s="12">
        <v>180000</v>
      </c>
      <c r="LT13" s="13"/>
      <c r="LU13" s="12">
        <v>0</v>
      </c>
      <c r="LV13" s="12">
        <v>0</v>
      </c>
      <c r="LW13" s="12">
        <v>0</v>
      </c>
      <c r="LX13" s="12">
        <v>0</v>
      </c>
      <c r="LY13" s="13"/>
      <c r="LZ13" s="12">
        <v>0</v>
      </c>
      <c r="MA13" s="12">
        <v>0</v>
      </c>
      <c r="MB13" s="12">
        <v>0</v>
      </c>
      <c r="MC13" s="12">
        <v>0</v>
      </c>
      <c r="MD13" s="13"/>
      <c r="ME13" s="12">
        <v>0</v>
      </c>
      <c r="MF13" s="12">
        <v>0</v>
      </c>
      <c r="MG13" s="12">
        <v>0</v>
      </c>
      <c r="MH13" s="12">
        <v>0</v>
      </c>
      <c r="MI13" s="13"/>
      <c r="MJ13" s="12">
        <v>0</v>
      </c>
      <c r="MK13" s="12">
        <v>0</v>
      </c>
      <c r="ML13" s="12">
        <v>0</v>
      </c>
      <c r="MM13" s="12">
        <v>0</v>
      </c>
      <c r="MN13" s="13"/>
      <c r="MO13" s="12">
        <v>0</v>
      </c>
      <c r="MP13" s="12">
        <v>0</v>
      </c>
      <c r="MQ13" s="12">
        <v>0</v>
      </c>
      <c r="MR13" s="12">
        <v>0</v>
      </c>
      <c r="MS13" s="13"/>
      <c r="MT13" s="12">
        <v>985</v>
      </c>
      <c r="MU13" s="12">
        <v>2955000</v>
      </c>
      <c r="MV13" s="12">
        <v>0</v>
      </c>
      <c r="MW13" s="12">
        <v>2955000</v>
      </c>
      <c r="MX13" s="13"/>
      <c r="MY13" s="12">
        <v>0</v>
      </c>
      <c r="MZ13" s="12">
        <v>0</v>
      </c>
      <c r="NA13" s="12">
        <v>0</v>
      </c>
      <c r="NB13" s="12">
        <v>0</v>
      </c>
      <c r="NC13" s="13"/>
      <c r="ND13" s="12">
        <v>15</v>
      </c>
      <c r="NE13" s="12">
        <v>160000</v>
      </c>
      <c r="NF13" s="12">
        <v>0</v>
      </c>
      <c r="NG13" s="12">
        <v>160000</v>
      </c>
      <c r="NH13" s="13"/>
      <c r="NI13" s="12">
        <v>3373</v>
      </c>
      <c r="NJ13" s="12">
        <v>505950</v>
      </c>
      <c r="NK13" s="12">
        <v>0</v>
      </c>
      <c r="NL13" s="12">
        <v>505950</v>
      </c>
      <c r="NM13" s="13"/>
      <c r="NN13" s="12">
        <v>74</v>
      </c>
      <c r="NO13" s="12">
        <v>11100</v>
      </c>
      <c r="NP13" s="12">
        <v>0</v>
      </c>
      <c r="NQ13" s="12">
        <v>11100</v>
      </c>
      <c r="NR13" s="13"/>
      <c r="NS13" s="12">
        <v>11</v>
      </c>
      <c r="NT13" s="12">
        <v>850000</v>
      </c>
      <c r="NU13" s="12">
        <v>0</v>
      </c>
      <c r="NV13" s="12">
        <v>850000</v>
      </c>
      <c r="NW13" s="13"/>
      <c r="NX13" s="12">
        <v>27</v>
      </c>
      <c r="NY13" s="12">
        <v>2700000</v>
      </c>
      <c r="NZ13" s="12">
        <v>0</v>
      </c>
      <c r="OA13" s="12">
        <v>2700000</v>
      </c>
      <c r="OB13" s="13"/>
      <c r="OC13" s="12">
        <v>0</v>
      </c>
      <c r="OD13" s="12">
        <v>0</v>
      </c>
      <c r="OE13" s="12">
        <v>0</v>
      </c>
      <c r="OF13" s="12">
        <v>0</v>
      </c>
      <c r="OG13" s="13"/>
      <c r="OH13" s="12">
        <v>4933</v>
      </c>
      <c r="OI13" s="12">
        <v>136271818</v>
      </c>
      <c r="OJ13" s="12">
        <v>0</v>
      </c>
      <c r="OK13" s="12">
        <v>136271818</v>
      </c>
      <c r="OL13" s="13"/>
    </row>
    <row r="14" spans="1:402" hidden="1">
      <c r="A14" s="10">
        <v>8</v>
      </c>
      <c r="B14" s="11" t="s">
        <v>10</v>
      </c>
      <c r="C14" s="12">
        <v>105</v>
      </c>
      <c r="D14" s="12">
        <v>21267540</v>
      </c>
      <c r="E14" s="12">
        <v>0</v>
      </c>
      <c r="F14" s="12">
        <v>21267540</v>
      </c>
      <c r="G14" s="13"/>
      <c r="H14" s="12">
        <v>2</v>
      </c>
      <c r="I14" s="12">
        <v>666792</v>
      </c>
      <c r="J14" s="12">
        <v>0</v>
      </c>
      <c r="K14" s="12">
        <v>666792</v>
      </c>
      <c r="L14" s="13"/>
      <c r="M14" s="12">
        <v>1</v>
      </c>
      <c r="N14" s="12">
        <v>611232</v>
      </c>
      <c r="O14" s="12">
        <v>0</v>
      </c>
      <c r="P14" s="12">
        <v>611232</v>
      </c>
      <c r="Q14" s="13"/>
      <c r="R14" s="12">
        <v>1</v>
      </c>
      <c r="S14" s="12">
        <v>504264</v>
      </c>
      <c r="T14" s="12">
        <v>0</v>
      </c>
      <c r="U14" s="12">
        <v>504264</v>
      </c>
      <c r="V14" s="13"/>
      <c r="W14" s="12">
        <v>0</v>
      </c>
      <c r="X14" s="12">
        <v>0</v>
      </c>
      <c r="Y14" s="12">
        <v>0</v>
      </c>
      <c r="Z14" s="12">
        <v>0</v>
      </c>
      <c r="AA14" s="13"/>
      <c r="AB14" s="12">
        <v>8</v>
      </c>
      <c r="AC14" s="12">
        <v>1987368</v>
      </c>
      <c r="AD14" s="12">
        <v>0</v>
      </c>
      <c r="AE14" s="12">
        <v>1987368</v>
      </c>
      <c r="AF14" s="13"/>
      <c r="AG14" s="12">
        <v>0</v>
      </c>
      <c r="AH14" s="12">
        <v>0</v>
      </c>
      <c r="AI14" s="12">
        <v>0</v>
      </c>
      <c r="AJ14" s="12">
        <v>0</v>
      </c>
      <c r="AK14" s="13"/>
      <c r="AL14" s="12">
        <v>0</v>
      </c>
      <c r="AM14" s="12">
        <v>0</v>
      </c>
      <c r="AN14" s="12">
        <v>0</v>
      </c>
      <c r="AO14" s="12">
        <v>0</v>
      </c>
      <c r="AP14" s="13"/>
      <c r="AQ14" s="12">
        <v>2</v>
      </c>
      <c r="AR14" s="12">
        <v>528000</v>
      </c>
      <c r="AS14" s="12">
        <v>0</v>
      </c>
      <c r="AT14" s="12">
        <v>528000</v>
      </c>
      <c r="AU14" s="13"/>
      <c r="AV14" s="12">
        <v>0</v>
      </c>
      <c r="AW14" s="12">
        <v>0</v>
      </c>
      <c r="AX14" s="12">
        <v>0</v>
      </c>
      <c r="AY14" s="12">
        <v>0</v>
      </c>
      <c r="AZ14" s="13"/>
      <c r="BA14" s="12">
        <v>10</v>
      </c>
      <c r="BB14" s="12">
        <v>2567100</v>
      </c>
      <c r="BC14" s="12">
        <v>0</v>
      </c>
      <c r="BD14" s="12">
        <v>2567100</v>
      </c>
      <c r="BE14" s="13"/>
      <c r="BF14" s="12">
        <v>2</v>
      </c>
      <c r="BG14" s="12">
        <v>2880000</v>
      </c>
      <c r="BH14" s="12">
        <v>0</v>
      </c>
      <c r="BI14" s="12">
        <v>2880000</v>
      </c>
      <c r="BJ14" s="13"/>
      <c r="BK14" s="12">
        <v>2</v>
      </c>
      <c r="BL14" s="12">
        <v>2880000</v>
      </c>
      <c r="BM14" s="12">
        <v>0</v>
      </c>
      <c r="BN14" s="12">
        <v>2880000</v>
      </c>
      <c r="BO14" s="13"/>
      <c r="BP14" s="12">
        <v>2</v>
      </c>
      <c r="BQ14" s="12">
        <v>2880000</v>
      </c>
      <c r="BR14" s="12">
        <v>0</v>
      </c>
      <c r="BS14" s="12">
        <v>2880000</v>
      </c>
      <c r="BT14" s="13"/>
      <c r="BU14" s="12">
        <v>1</v>
      </c>
      <c r="BV14" s="12">
        <v>1200000</v>
      </c>
      <c r="BW14" s="12">
        <v>0</v>
      </c>
      <c r="BX14" s="12">
        <v>1200000</v>
      </c>
      <c r="BY14" s="13"/>
      <c r="BZ14" s="12">
        <v>1</v>
      </c>
      <c r="CA14" s="12">
        <v>1200000</v>
      </c>
      <c r="CB14" s="12">
        <v>0</v>
      </c>
      <c r="CC14" s="12">
        <v>1200000</v>
      </c>
      <c r="CD14" s="13"/>
      <c r="CE14" s="12">
        <v>2</v>
      </c>
      <c r="CF14" s="12">
        <v>2400000</v>
      </c>
      <c r="CG14" s="12">
        <v>0</v>
      </c>
      <c r="CH14" s="12">
        <v>2400000</v>
      </c>
      <c r="CI14" s="13"/>
      <c r="CJ14" s="12">
        <v>1</v>
      </c>
      <c r="CK14" s="12">
        <v>1200000</v>
      </c>
      <c r="CL14" s="12">
        <v>0</v>
      </c>
      <c r="CM14" s="12">
        <v>1200000</v>
      </c>
      <c r="CN14" s="13"/>
      <c r="CO14" s="12">
        <v>0</v>
      </c>
      <c r="CP14" s="12">
        <v>0</v>
      </c>
      <c r="CQ14" s="12">
        <v>0</v>
      </c>
      <c r="CR14" s="12">
        <v>0</v>
      </c>
      <c r="CS14" s="13"/>
      <c r="CT14" s="12">
        <v>2</v>
      </c>
      <c r="CU14" s="12">
        <v>2400000</v>
      </c>
      <c r="CV14" s="12">
        <v>0</v>
      </c>
      <c r="CW14" s="12">
        <v>2400000</v>
      </c>
      <c r="CX14" s="13"/>
      <c r="CY14" s="12">
        <v>1</v>
      </c>
      <c r="CZ14" s="12">
        <v>1200000</v>
      </c>
      <c r="DA14" s="12">
        <v>0</v>
      </c>
      <c r="DB14" s="12">
        <v>1200000</v>
      </c>
      <c r="DC14" s="13"/>
      <c r="DD14" s="12">
        <v>1</v>
      </c>
      <c r="DE14" s="12">
        <v>1200000</v>
      </c>
      <c r="DF14" s="12">
        <v>0</v>
      </c>
      <c r="DG14" s="12">
        <v>1200000</v>
      </c>
      <c r="DH14" s="13"/>
      <c r="DI14" s="12">
        <v>0</v>
      </c>
      <c r="DJ14" s="12">
        <v>0</v>
      </c>
      <c r="DK14" s="12">
        <v>0</v>
      </c>
      <c r="DL14" s="12">
        <v>0</v>
      </c>
      <c r="DM14" s="13"/>
      <c r="DN14" s="12">
        <v>0</v>
      </c>
      <c r="DO14" s="12">
        <v>0</v>
      </c>
      <c r="DP14" s="12">
        <v>0</v>
      </c>
      <c r="DQ14" s="12">
        <v>0</v>
      </c>
      <c r="DR14" s="13"/>
      <c r="DS14" s="12">
        <v>0</v>
      </c>
      <c r="DT14" s="12">
        <v>0</v>
      </c>
      <c r="DU14" s="12">
        <v>0</v>
      </c>
      <c r="DV14" s="12">
        <v>0</v>
      </c>
      <c r="DW14" s="13"/>
      <c r="DX14" s="12">
        <v>5</v>
      </c>
      <c r="DY14" s="12">
        <v>3900000</v>
      </c>
      <c r="DZ14" s="12">
        <v>0</v>
      </c>
      <c r="EA14" s="12">
        <v>3900000</v>
      </c>
      <c r="EB14" s="13"/>
      <c r="EC14" s="12">
        <v>22</v>
      </c>
      <c r="ED14" s="12">
        <v>8471496</v>
      </c>
      <c r="EE14" s="12">
        <v>0</v>
      </c>
      <c r="EF14" s="12">
        <v>8471496</v>
      </c>
      <c r="EG14" s="13"/>
      <c r="EH14" s="12">
        <v>33</v>
      </c>
      <c r="EI14" s="12">
        <v>11070576</v>
      </c>
      <c r="EJ14" s="12">
        <v>0</v>
      </c>
      <c r="EK14" s="12">
        <v>11070576</v>
      </c>
      <c r="EL14" s="13"/>
      <c r="EM14" s="12">
        <v>17</v>
      </c>
      <c r="EN14" s="12">
        <v>3443316</v>
      </c>
      <c r="EO14" s="12">
        <v>0</v>
      </c>
      <c r="EP14" s="12">
        <v>3443316</v>
      </c>
      <c r="EQ14" s="13"/>
      <c r="ER14" s="12">
        <v>16</v>
      </c>
      <c r="ES14" s="12">
        <v>3213312</v>
      </c>
      <c r="ET14" s="12">
        <v>0</v>
      </c>
      <c r="EU14" s="12">
        <v>3213312</v>
      </c>
      <c r="EV14" s="13"/>
      <c r="EW14" s="12">
        <v>0</v>
      </c>
      <c r="EX14" s="12">
        <v>0</v>
      </c>
      <c r="EY14" s="12">
        <v>0</v>
      </c>
      <c r="EZ14" s="12">
        <v>0</v>
      </c>
      <c r="FA14" s="13"/>
      <c r="FB14" s="12">
        <v>0</v>
      </c>
      <c r="FC14" s="12">
        <v>0</v>
      </c>
      <c r="FD14" s="12">
        <v>0</v>
      </c>
      <c r="FE14" s="12">
        <v>0</v>
      </c>
      <c r="FF14" s="13"/>
      <c r="FG14" s="12">
        <v>0</v>
      </c>
      <c r="FH14" s="12">
        <v>0</v>
      </c>
      <c r="FI14" s="12">
        <v>0</v>
      </c>
      <c r="FJ14" s="12">
        <v>0</v>
      </c>
      <c r="FK14" s="13"/>
      <c r="FL14" s="12">
        <v>0</v>
      </c>
      <c r="FM14" s="12">
        <v>0</v>
      </c>
      <c r="FN14" s="12">
        <v>0</v>
      </c>
      <c r="FO14" s="12">
        <v>0</v>
      </c>
      <c r="FP14" s="13"/>
      <c r="FQ14" s="12">
        <v>0</v>
      </c>
      <c r="FR14" s="12">
        <v>0</v>
      </c>
      <c r="FS14" s="12">
        <v>0</v>
      </c>
      <c r="FT14" s="12">
        <v>0</v>
      </c>
      <c r="FU14" s="13"/>
      <c r="FV14" s="12">
        <v>0</v>
      </c>
      <c r="FW14" s="12">
        <v>0</v>
      </c>
      <c r="FX14" s="12">
        <v>0</v>
      </c>
      <c r="FY14" s="12">
        <v>0</v>
      </c>
      <c r="FZ14" s="13"/>
      <c r="GA14" s="12">
        <v>0</v>
      </c>
      <c r="GB14" s="12">
        <v>0</v>
      </c>
      <c r="GC14" s="12">
        <v>0</v>
      </c>
      <c r="GD14" s="12">
        <v>0</v>
      </c>
      <c r="GE14" s="13"/>
      <c r="GF14" s="12">
        <v>0</v>
      </c>
      <c r="GG14" s="12">
        <v>0</v>
      </c>
      <c r="GH14" s="12">
        <v>0</v>
      </c>
      <c r="GI14" s="12">
        <v>0</v>
      </c>
      <c r="GJ14" s="13"/>
      <c r="GK14" s="12">
        <v>0</v>
      </c>
      <c r="GL14" s="12">
        <v>0</v>
      </c>
      <c r="GM14" s="12">
        <v>0</v>
      </c>
      <c r="GN14" s="12">
        <v>0</v>
      </c>
      <c r="GO14" s="13"/>
      <c r="GP14" s="12">
        <v>0</v>
      </c>
      <c r="GQ14" s="12">
        <v>0</v>
      </c>
      <c r="GR14" s="12">
        <v>0</v>
      </c>
      <c r="GS14" s="12">
        <v>0</v>
      </c>
      <c r="GT14" s="13"/>
      <c r="GU14" s="12">
        <v>0</v>
      </c>
      <c r="GV14" s="12">
        <v>0</v>
      </c>
      <c r="GW14" s="12">
        <v>0</v>
      </c>
      <c r="GX14" s="12">
        <v>0</v>
      </c>
      <c r="GY14" s="13"/>
      <c r="GZ14" s="12">
        <v>0</v>
      </c>
      <c r="HA14" s="12">
        <v>0</v>
      </c>
      <c r="HB14" s="12">
        <v>0</v>
      </c>
      <c r="HC14" s="12">
        <v>0</v>
      </c>
      <c r="HD14" s="13"/>
      <c r="HE14" s="12">
        <v>2</v>
      </c>
      <c r="HF14" s="12">
        <v>1560000</v>
      </c>
      <c r="HG14" s="12">
        <v>0</v>
      </c>
      <c r="HH14" s="12">
        <v>1560000</v>
      </c>
      <c r="HI14" s="13"/>
      <c r="HJ14" s="12">
        <v>2</v>
      </c>
      <c r="HK14" s="12">
        <v>166728</v>
      </c>
      <c r="HL14" s="12">
        <v>0</v>
      </c>
      <c r="HM14" s="12">
        <v>166728</v>
      </c>
      <c r="HN14" s="13"/>
      <c r="HO14" s="12">
        <v>2</v>
      </c>
      <c r="HP14" s="12">
        <v>305624</v>
      </c>
      <c r="HQ14" s="12">
        <v>0</v>
      </c>
      <c r="HR14" s="12">
        <v>305624</v>
      </c>
      <c r="HS14" s="13"/>
      <c r="HT14" s="12">
        <v>5</v>
      </c>
      <c r="HU14" s="12">
        <v>472728</v>
      </c>
      <c r="HV14" s="12">
        <v>0</v>
      </c>
      <c r="HW14" s="12">
        <v>472728</v>
      </c>
      <c r="HX14" s="13"/>
      <c r="HY14" s="12">
        <v>0</v>
      </c>
      <c r="HZ14" s="12">
        <v>0</v>
      </c>
      <c r="IA14" s="12">
        <v>0</v>
      </c>
      <c r="IB14" s="12">
        <v>0</v>
      </c>
      <c r="IC14" s="13"/>
      <c r="ID14" s="12">
        <v>13</v>
      </c>
      <c r="IE14" s="12">
        <v>2933856</v>
      </c>
      <c r="IF14" s="12">
        <v>0</v>
      </c>
      <c r="IG14" s="12">
        <v>2933856</v>
      </c>
      <c r="IH14" s="13"/>
      <c r="II14" s="12">
        <v>0</v>
      </c>
      <c r="IJ14" s="12">
        <v>0</v>
      </c>
      <c r="IK14" s="12">
        <v>0</v>
      </c>
      <c r="IL14" s="12">
        <v>0</v>
      </c>
      <c r="IM14" s="13"/>
      <c r="IN14" s="12">
        <v>0</v>
      </c>
      <c r="IO14" s="12">
        <v>0</v>
      </c>
      <c r="IP14" s="12">
        <v>0</v>
      </c>
      <c r="IQ14" s="12">
        <v>0</v>
      </c>
      <c r="IR14" s="13"/>
      <c r="IS14" s="12">
        <v>10</v>
      </c>
      <c r="IT14" s="12">
        <v>2250000</v>
      </c>
      <c r="IU14" s="12">
        <v>0</v>
      </c>
      <c r="IV14" s="12">
        <v>2250000</v>
      </c>
      <c r="IW14" s="13"/>
      <c r="IX14" s="12">
        <v>0</v>
      </c>
      <c r="IY14" s="12">
        <v>0</v>
      </c>
      <c r="IZ14" s="12">
        <v>0</v>
      </c>
      <c r="JA14" s="12">
        <v>0</v>
      </c>
      <c r="JB14" s="13"/>
      <c r="JC14" s="12">
        <v>2</v>
      </c>
      <c r="JD14" s="12">
        <v>555888</v>
      </c>
      <c r="JE14" s="12">
        <v>0</v>
      </c>
      <c r="JF14" s="12">
        <v>555888</v>
      </c>
      <c r="JG14" s="13"/>
      <c r="JH14" s="12">
        <v>2</v>
      </c>
      <c r="JI14" s="12">
        <v>1216836</v>
      </c>
      <c r="JJ14" s="12">
        <v>0</v>
      </c>
      <c r="JK14" s="12">
        <v>1216836</v>
      </c>
      <c r="JL14" s="13"/>
      <c r="JM14" s="12">
        <v>1</v>
      </c>
      <c r="JN14" s="12">
        <v>191004</v>
      </c>
      <c r="JO14" s="12">
        <v>0</v>
      </c>
      <c r="JP14" s="12">
        <v>191004</v>
      </c>
      <c r="JQ14" s="13"/>
      <c r="JR14" s="12">
        <v>2</v>
      </c>
      <c r="JS14" s="12">
        <v>1189836</v>
      </c>
      <c r="JT14" s="12">
        <v>0</v>
      </c>
      <c r="JU14" s="12">
        <v>1189836</v>
      </c>
      <c r="JV14" s="13"/>
      <c r="JW14" s="12">
        <v>0</v>
      </c>
      <c r="JX14" s="12">
        <v>0</v>
      </c>
      <c r="JY14" s="12">
        <v>0</v>
      </c>
      <c r="JZ14" s="12">
        <v>0</v>
      </c>
      <c r="KA14" s="13"/>
      <c r="KB14" s="12">
        <v>1</v>
      </c>
      <c r="KC14" s="12">
        <v>150000</v>
      </c>
      <c r="KD14" s="12">
        <v>0</v>
      </c>
      <c r="KE14" s="12">
        <v>150000</v>
      </c>
      <c r="KF14" s="13"/>
      <c r="KG14" s="12">
        <v>5</v>
      </c>
      <c r="KH14" s="12">
        <v>787356</v>
      </c>
      <c r="KI14" s="12">
        <v>0</v>
      </c>
      <c r="KJ14" s="12">
        <v>787356</v>
      </c>
      <c r="KK14" s="13"/>
      <c r="KL14" s="12">
        <v>0</v>
      </c>
      <c r="KM14" s="12">
        <v>0</v>
      </c>
      <c r="KN14" s="12">
        <v>0</v>
      </c>
      <c r="KO14" s="12">
        <v>0</v>
      </c>
      <c r="KP14" s="13"/>
      <c r="KQ14" s="12">
        <v>1</v>
      </c>
      <c r="KR14" s="12">
        <v>180000</v>
      </c>
      <c r="KS14" s="12">
        <v>0</v>
      </c>
      <c r="KT14" s="12">
        <v>180000</v>
      </c>
      <c r="KU14" s="13"/>
      <c r="KV14" s="12">
        <v>1</v>
      </c>
      <c r="KW14" s="12">
        <v>180000</v>
      </c>
      <c r="KX14" s="12">
        <v>0</v>
      </c>
      <c r="KY14" s="12">
        <v>180000</v>
      </c>
      <c r="KZ14" s="13"/>
      <c r="LA14" s="12">
        <v>0</v>
      </c>
      <c r="LB14" s="12">
        <v>0</v>
      </c>
      <c r="LC14" s="12">
        <v>0</v>
      </c>
      <c r="LD14" s="12">
        <v>0</v>
      </c>
      <c r="LE14" s="13"/>
      <c r="LF14" s="12">
        <v>0</v>
      </c>
      <c r="LG14" s="12">
        <v>0</v>
      </c>
      <c r="LH14" s="12">
        <v>0</v>
      </c>
      <c r="LI14" s="12">
        <v>0</v>
      </c>
      <c r="LJ14" s="13"/>
      <c r="LK14" s="12">
        <v>2</v>
      </c>
      <c r="LL14" s="12">
        <v>324000</v>
      </c>
      <c r="LM14" s="12">
        <v>0</v>
      </c>
      <c r="LN14" s="12">
        <v>324000</v>
      </c>
      <c r="LO14" s="13"/>
      <c r="LP14" s="12">
        <v>2</v>
      </c>
      <c r="LQ14" s="12">
        <v>409212</v>
      </c>
      <c r="LR14" s="12">
        <v>0</v>
      </c>
      <c r="LS14" s="12">
        <v>409212</v>
      </c>
      <c r="LT14" s="13"/>
      <c r="LU14" s="12">
        <v>1</v>
      </c>
      <c r="LV14" s="12">
        <v>252132</v>
      </c>
      <c r="LW14" s="12">
        <v>0</v>
      </c>
      <c r="LX14" s="12">
        <v>252132</v>
      </c>
      <c r="LY14" s="13"/>
      <c r="LZ14" s="12">
        <v>0</v>
      </c>
      <c r="MA14" s="12">
        <v>0</v>
      </c>
      <c r="MB14" s="12">
        <v>0</v>
      </c>
      <c r="MC14" s="12">
        <v>0</v>
      </c>
      <c r="MD14" s="13"/>
      <c r="ME14" s="12">
        <v>0</v>
      </c>
      <c r="MF14" s="12">
        <v>0</v>
      </c>
      <c r="MG14" s="12">
        <v>0</v>
      </c>
      <c r="MH14" s="12">
        <v>0</v>
      </c>
      <c r="MI14" s="13"/>
      <c r="MJ14" s="12">
        <v>0</v>
      </c>
      <c r="MK14" s="12">
        <v>0</v>
      </c>
      <c r="ML14" s="12">
        <v>0</v>
      </c>
      <c r="MM14" s="12">
        <v>0</v>
      </c>
      <c r="MN14" s="13"/>
      <c r="MO14" s="12">
        <v>0</v>
      </c>
      <c r="MP14" s="12">
        <v>0</v>
      </c>
      <c r="MQ14" s="12">
        <v>0</v>
      </c>
      <c r="MR14" s="12">
        <v>0</v>
      </c>
      <c r="MS14" s="13"/>
      <c r="MT14" s="12">
        <v>100</v>
      </c>
      <c r="MU14" s="12">
        <v>300000</v>
      </c>
      <c r="MV14" s="12">
        <v>0</v>
      </c>
      <c r="MW14" s="12">
        <v>300000</v>
      </c>
      <c r="MX14" s="13"/>
      <c r="MY14" s="12">
        <v>0</v>
      </c>
      <c r="MZ14" s="12">
        <v>0</v>
      </c>
      <c r="NA14" s="12">
        <v>0</v>
      </c>
      <c r="NB14" s="12">
        <v>0</v>
      </c>
      <c r="NC14" s="13"/>
      <c r="ND14" s="12">
        <v>12</v>
      </c>
      <c r="NE14" s="12">
        <v>130000</v>
      </c>
      <c r="NF14" s="12">
        <v>0</v>
      </c>
      <c r="NG14" s="12">
        <v>130000</v>
      </c>
      <c r="NH14" s="13"/>
      <c r="NI14" s="12">
        <v>2611</v>
      </c>
      <c r="NJ14" s="12">
        <v>391650</v>
      </c>
      <c r="NK14" s="12">
        <v>0</v>
      </c>
      <c r="NL14" s="12">
        <v>391650</v>
      </c>
      <c r="NM14" s="13"/>
      <c r="NN14" s="12">
        <v>96</v>
      </c>
      <c r="NO14" s="12">
        <v>14400</v>
      </c>
      <c r="NP14" s="12">
        <v>0</v>
      </c>
      <c r="NQ14" s="12">
        <v>14400</v>
      </c>
      <c r="NR14" s="13"/>
      <c r="NS14" s="12">
        <v>10</v>
      </c>
      <c r="NT14" s="12">
        <v>750000</v>
      </c>
      <c r="NU14" s="12">
        <v>0</v>
      </c>
      <c r="NV14" s="12">
        <v>750000</v>
      </c>
      <c r="NW14" s="13"/>
      <c r="NX14" s="12">
        <v>28</v>
      </c>
      <c r="NY14" s="12">
        <v>2800000</v>
      </c>
      <c r="NZ14" s="12">
        <v>0</v>
      </c>
      <c r="OA14" s="12">
        <v>2800000</v>
      </c>
      <c r="OB14" s="13"/>
      <c r="OC14" s="12">
        <v>0</v>
      </c>
      <c r="OD14" s="12">
        <v>0</v>
      </c>
      <c r="OE14" s="12">
        <v>0</v>
      </c>
      <c r="OF14" s="12">
        <v>0</v>
      </c>
      <c r="OG14" s="13"/>
      <c r="OH14" s="12">
        <v>3148</v>
      </c>
      <c r="OI14" s="12">
        <v>95182246</v>
      </c>
      <c r="OJ14" s="12">
        <v>0</v>
      </c>
      <c r="OK14" s="12">
        <v>95182246</v>
      </c>
      <c r="OL14" s="13"/>
    </row>
    <row r="15" spans="1:402" hidden="1">
      <c r="A15" s="10">
        <v>9</v>
      </c>
      <c r="B15" s="11" t="s">
        <v>11</v>
      </c>
      <c r="C15" s="12">
        <v>248</v>
      </c>
      <c r="D15" s="12">
        <v>50231904</v>
      </c>
      <c r="E15" s="12">
        <v>0</v>
      </c>
      <c r="F15" s="12">
        <v>50231904</v>
      </c>
      <c r="G15" s="13"/>
      <c r="H15" s="12">
        <v>9</v>
      </c>
      <c r="I15" s="12">
        <v>3000564</v>
      </c>
      <c r="J15" s="12">
        <v>0</v>
      </c>
      <c r="K15" s="12">
        <v>3000564</v>
      </c>
      <c r="L15" s="13"/>
      <c r="M15" s="12">
        <v>0</v>
      </c>
      <c r="N15" s="12">
        <v>0</v>
      </c>
      <c r="O15" s="12">
        <v>0</v>
      </c>
      <c r="P15" s="12">
        <v>0</v>
      </c>
      <c r="Q15" s="13"/>
      <c r="R15" s="12">
        <v>0</v>
      </c>
      <c r="S15" s="12">
        <v>0</v>
      </c>
      <c r="T15" s="12">
        <v>0</v>
      </c>
      <c r="U15" s="12">
        <v>0</v>
      </c>
      <c r="V15" s="13"/>
      <c r="W15" s="12">
        <v>0</v>
      </c>
      <c r="X15" s="12">
        <v>0</v>
      </c>
      <c r="Y15" s="12">
        <v>0</v>
      </c>
      <c r="Z15" s="12">
        <v>0</v>
      </c>
      <c r="AA15" s="13"/>
      <c r="AB15" s="12">
        <v>21</v>
      </c>
      <c r="AC15" s="12">
        <v>5242104</v>
      </c>
      <c r="AD15" s="12">
        <v>0</v>
      </c>
      <c r="AE15" s="12">
        <v>5242104</v>
      </c>
      <c r="AF15" s="13"/>
      <c r="AG15" s="12">
        <v>0</v>
      </c>
      <c r="AH15" s="12">
        <v>0</v>
      </c>
      <c r="AI15" s="12">
        <v>0</v>
      </c>
      <c r="AJ15" s="12">
        <v>0</v>
      </c>
      <c r="AK15" s="13"/>
      <c r="AL15" s="12">
        <v>0</v>
      </c>
      <c r="AM15" s="12">
        <v>0</v>
      </c>
      <c r="AN15" s="12">
        <v>0</v>
      </c>
      <c r="AO15" s="12">
        <v>0</v>
      </c>
      <c r="AP15" s="13"/>
      <c r="AQ15" s="12">
        <v>2</v>
      </c>
      <c r="AR15" s="12">
        <v>528000</v>
      </c>
      <c r="AS15" s="12">
        <v>0</v>
      </c>
      <c r="AT15" s="12">
        <v>528000</v>
      </c>
      <c r="AU15" s="13"/>
      <c r="AV15" s="12">
        <v>0</v>
      </c>
      <c r="AW15" s="12">
        <v>0</v>
      </c>
      <c r="AX15" s="12">
        <v>0</v>
      </c>
      <c r="AY15" s="12">
        <v>0</v>
      </c>
      <c r="AZ15" s="13"/>
      <c r="BA15" s="12">
        <v>0</v>
      </c>
      <c r="BB15" s="12">
        <v>0</v>
      </c>
      <c r="BC15" s="12">
        <v>0</v>
      </c>
      <c r="BD15" s="12">
        <v>0</v>
      </c>
      <c r="BE15" s="13"/>
      <c r="BF15" s="12">
        <v>3</v>
      </c>
      <c r="BG15" s="12">
        <v>4320000</v>
      </c>
      <c r="BH15" s="12">
        <v>0</v>
      </c>
      <c r="BI15" s="12">
        <v>4320000</v>
      </c>
      <c r="BJ15" s="13"/>
      <c r="BK15" s="12">
        <v>3</v>
      </c>
      <c r="BL15" s="12">
        <v>4320000</v>
      </c>
      <c r="BM15" s="12">
        <v>0</v>
      </c>
      <c r="BN15" s="12">
        <v>4320000</v>
      </c>
      <c r="BO15" s="13"/>
      <c r="BP15" s="12">
        <v>3</v>
      </c>
      <c r="BQ15" s="12">
        <v>4320000</v>
      </c>
      <c r="BR15" s="12">
        <v>0</v>
      </c>
      <c r="BS15" s="12">
        <v>4320000</v>
      </c>
      <c r="BT15" s="13"/>
      <c r="BU15" s="12">
        <v>0</v>
      </c>
      <c r="BV15" s="12">
        <v>0</v>
      </c>
      <c r="BW15" s="12">
        <v>0</v>
      </c>
      <c r="BX15" s="12">
        <v>0</v>
      </c>
      <c r="BY15" s="13"/>
      <c r="BZ15" s="12">
        <v>0</v>
      </c>
      <c r="CA15" s="12">
        <v>0</v>
      </c>
      <c r="CB15" s="12">
        <v>0</v>
      </c>
      <c r="CC15" s="12">
        <v>0</v>
      </c>
      <c r="CD15" s="13"/>
      <c r="CE15" s="12">
        <v>0</v>
      </c>
      <c r="CF15" s="12">
        <v>0</v>
      </c>
      <c r="CG15" s="12">
        <v>0</v>
      </c>
      <c r="CH15" s="12">
        <v>0</v>
      </c>
      <c r="CI15" s="13"/>
      <c r="CJ15" s="12">
        <v>1</v>
      </c>
      <c r="CK15" s="12">
        <v>1200000</v>
      </c>
      <c r="CL15" s="12">
        <v>0</v>
      </c>
      <c r="CM15" s="12">
        <v>1200000</v>
      </c>
      <c r="CN15" s="13"/>
      <c r="CO15" s="12">
        <v>0</v>
      </c>
      <c r="CP15" s="12">
        <v>0</v>
      </c>
      <c r="CQ15" s="12">
        <v>0</v>
      </c>
      <c r="CR15" s="12">
        <v>0</v>
      </c>
      <c r="CS15" s="13"/>
      <c r="CT15" s="12">
        <v>0</v>
      </c>
      <c r="CU15" s="12">
        <v>0</v>
      </c>
      <c r="CV15" s="12">
        <v>0</v>
      </c>
      <c r="CW15" s="12">
        <v>0</v>
      </c>
      <c r="CX15" s="13"/>
      <c r="CY15" s="12">
        <v>0</v>
      </c>
      <c r="CZ15" s="12">
        <v>0</v>
      </c>
      <c r="DA15" s="12">
        <v>0</v>
      </c>
      <c r="DB15" s="12">
        <v>0</v>
      </c>
      <c r="DC15" s="13"/>
      <c r="DD15" s="12">
        <v>0</v>
      </c>
      <c r="DE15" s="12">
        <v>0</v>
      </c>
      <c r="DF15" s="12">
        <v>0</v>
      </c>
      <c r="DG15" s="12">
        <v>0</v>
      </c>
      <c r="DH15" s="13"/>
      <c r="DI15" s="12">
        <v>0</v>
      </c>
      <c r="DJ15" s="12">
        <v>0</v>
      </c>
      <c r="DK15" s="12">
        <v>0</v>
      </c>
      <c r="DL15" s="12">
        <v>0</v>
      </c>
      <c r="DM15" s="13"/>
      <c r="DN15" s="12">
        <v>0</v>
      </c>
      <c r="DO15" s="12">
        <v>0</v>
      </c>
      <c r="DP15" s="12">
        <v>0</v>
      </c>
      <c r="DQ15" s="12">
        <v>0</v>
      </c>
      <c r="DR15" s="13"/>
      <c r="DS15" s="12">
        <v>0</v>
      </c>
      <c r="DT15" s="12">
        <v>0</v>
      </c>
      <c r="DU15" s="12">
        <v>0</v>
      </c>
      <c r="DV15" s="12">
        <v>0</v>
      </c>
      <c r="DW15" s="13"/>
      <c r="DX15" s="12">
        <v>10</v>
      </c>
      <c r="DY15" s="12">
        <v>7800000</v>
      </c>
      <c r="DZ15" s="12">
        <v>0</v>
      </c>
      <c r="EA15" s="12">
        <v>7800000</v>
      </c>
      <c r="EB15" s="13"/>
      <c r="EC15" s="12">
        <v>54</v>
      </c>
      <c r="ED15" s="12">
        <v>20793672</v>
      </c>
      <c r="EE15" s="12">
        <v>0</v>
      </c>
      <c r="EF15" s="12">
        <v>20793672</v>
      </c>
      <c r="EG15" s="13"/>
      <c r="EH15" s="12">
        <v>56</v>
      </c>
      <c r="EI15" s="12">
        <v>18786432</v>
      </c>
      <c r="EJ15" s="12">
        <v>0</v>
      </c>
      <c r="EK15" s="12">
        <v>18786432</v>
      </c>
      <c r="EL15" s="13"/>
      <c r="EM15" s="12">
        <v>28</v>
      </c>
      <c r="EN15" s="12">
        <v>5671344</v>
      </c>
      <c r="EO15" s="12">
        <v>0</v>
      </c>
      <c r="EP15" s="12">
        <v>5671344</v>
      </c>
      <c r="EQ15" s="13"/>
      <c r="ER15" s="12">
        <v>23</v>
      </c>
      <c r="ES15" s="12">
        <v>4619136</v>
      </c>
      <c r="ET15" s="12">
        <v>0</v>
      </c>
      <c r="EU15" s="12">
        <v>4619136</v>
      </c>
      <c r="EV15" s="13"/>
      <c r="EW15" s="12">
        <v>1</v>
      </c>
      <c r="EX15" s="12">
        <v>1440000</v>
      </c>
      <c r="EY15" s="12">
        <v>0</v>
      </c>
      <c r="EZ15" s="12">
        <v>1440000</v>
      </c>
      <c r="FA15" s="13"/>
      <c r="FB15" s="12">
        <v>1</v>
      </c>
      <c r="FC15" s="12">
        <v>780000</v>
      </c>
      <c r="FD15" s="12">
        <v>0</v>
      </c>
      <c r="FE15" s="12">
        <v>780000</v>
      </c>
      <c r="FF15" s="13"/>
      <c r="FG15" s="12">
        <v>1</v>
      </c>
      <c r="FH15" s="12">
        <v>363828</v>
      </c>
      <c r="FI15" s="12">
        <v>0</v>
      </c>
      <c r="FJ15" s="12">
        <v>363828</v>
      </c>
      <c r="FK15" s="13"/>
      <c r="FL15" s="12">
        <v>1</v>
      </c>
      <c r="FM15" s="12">
        <v>120000</v>
      </c>
      <c r="FN15" s="12">
        <v>0</v>
      </c>
      <c r="FO15" s="12">
        <v>120000</v>
      </c>
      <c r="FP15" s="13"/>
      <c r="FQ15" s="12">
        <v>1</v>
      </c>
      <c r="FR15" s="12">
        <v>294162</v>
      </c>
      <c r="FS15" s="12">
        <v>0</v>
      </c>
      <c r="FT15" s="12">
        <v>294162</v>
      </c>
      <c r="FU15" s="13"/>
      <c r="FV15" s="12">
        <v>1</v>
      </c>
      <c r="FW15" s="12">
        <v>352800</v>
      </c>
      <c r="FX15" s="12">
        <v>0</v>
      </c>
      <c r="FY15" s="12">
        <v>352800</v>
      </c>
      <c r="FZ15" s="13"/>
      <c r="GA15" s="12">
        <v>1</v>
      </c>
      <c r="GB15" s="12">
        <v>262548</v>
      </c>
      <c r="GC15" s="12">
        <v>0</v>
      </c>
      <c r="GD15" s="12">
        <v>262548</v>
      </c>
      <c r="GE15" s="13"/>
      <c r="GF15" s="12">
        <v>1</v>
      </c>
      <c r="GG15" s="12">
        <v>180000</v>
      </c>
      <c r="GH15" s="12">
        <v>0</v>
      </c>
      <c r="GI15" s="12">
        <v>180000</v>
      </c>
      <c r="GJ15" s="13"/>
      <c r="GK15" s="12">
        <v>1</v>
      </c>
      <c r="GL15" s="12">
        <v>240000</v>
      </c>
      <c r="GM15" s="12">
        <v>0</v>
      </c>
      <c r="GN15" s="12">
        <v>240000</v>
      </c>
      <c r="GO15" s="13"/>
      <c r="GP15" s="12">
        <v>1</v>
      </c>
      <c r="GQ15" s="12">
        <v>264737</v>
      </c>
      <c r="GR15" s="12">
        <v>0</v>
      </c>
      <c r="GS15" s="12">
        <v>264737</v>
      </c>
      <c r="GT15" s="13"/>
      <c r="GU15" s="12">
        <v>1</v>
      </c>
      <c r="GV15" s="12">
        <v>168096</v>
      </c>
      <c r="GW15" s="12">
        <v>0</v>
      </c>
      <c r="GX15" s="12">
        <v>168096</v>
      </c>
      <c r="GY15" s="13"/>
      <c r="GZ15" s="12">
        <v>1</v>
      </c>
      <c r="HA15" s="12">
        <v>240660</v>
      </c>
      <c r="HB15" s="12">
        <v>0</v>
      </c>
      <c r="HC15" s="12">
        <v>240660</v>
      </c>
      <c r="HD15" s="13"/>
      <c r="HE15" s="12">
        <v>2</v>
      </c>
      <c r="HF15" s="12">
        <v>1560000</v>
      </c>
      <c r="HG15" s="12">
        <v>0</v>
      </c>
      <c r="HH15" s="12">
        <v>1560000</v>
      </c>
      <c r="HI15" s="13"/>
      <c r="HJ15" s="12">
        <v>2</v>
      </c>
      <c r="HK15" s="12">
        <v>166728</v>
      </c>
      <c r="HL15" s="12">
        <v>0</v>
      </c>
      <c r="HM15" s="12">
        <v>166728</v>
      </c>
      <c r="HN15" s="13"/>
      <c r="HO15" s="12">
        <v>2</v>
      </c>
      <c r="HP15" s="12">
        <v>305624</v>
      </c>
      <c r="HQ15" s="12">
        <v>0</v>
      </c>
      <c r="HR15" s="12">
        <v>305624</v>
      </c>
      <c r="HS15" s="13"/>
      <c r="HT15" s="12">
        <v>5</v>
      </c>
      <c r="HU15" s="12">
        <v>472728</v>
      </c>
      <c r="HV15" s="12">
        <v>0</v>
      </c>
      <c r="HW15" s="12">
        <v>472728</v>
      </c>
      <c r="HX15" s="13"/>
      <c r="HY15" s="12">
        <v>0</v>
      </c>
      <c r="HZ15" s="12">
        <v>0</v>
      </c>
      <c r="IA15" s="12">
        <v>0</v>
      </c>
      <c r="IB15" s="12">
        <v>0</v>
      </c>
      <c r="IC15" s="13"/>
      <c r="ID15" s="12">
        <v>8</v>
      </c>
      <c r="IE15" s="12">
        <v>2333856</v>
      </c>
      <c r="IF15" s="12">
        <v>0</v>
      </c>
      <c r="IG15" s="12">
        <v>2333856</v>
      </c>
      <c r="IH15" s="13"/>
      <c r="II15" s="12">
        <v>0</v>
      </c>
      <c r="IJ15" s="12">
        <v>0</v>
      </c>
      <c r="IK15" s="12">
        <v>0</v>
      </c>
      <c r="IL15" s="12">
        <v>0</v>
      </c>
      <c r="IM15" s="13"/>
      <c r="IN15" s="12">
        <v>0</v>
      </c>
      <c r="IO15" s="12">
        <v>0</v>
      </c>
      <c r="IP15" s="12">
        <v>0</v>
      </c>
      <c r="IQ15" s="12">
        <v>0</v>
      </c>
      <c r="IR15" s="13"/>
      <c r="IS15" s="12">
        <v>10</v>
      </c>
      <c r="IT15" s="12">
        <v>2250000</v>
      </c>
      <c r="IU15" s="12">
        <v>0</v>
      </c>
      <c r="IV15" s="12">
        <v>2250000</v>
      </c>
      <c r="IW15" s="13"/>
      <c r="IX15" s="12">
        <v>0</v>
      </c>
      <c r="IY15" s="12">
        <v>0</v>
      </c>
      <c r="IZ15" s="12">
        <v>0</v>
      </c>
      <c r="JA15" s="12">
        <v>0</v>
      </c>
      <c r="JB15" s="13"/>
      <c r="JC15" s="12">
        <v>2</v>
      </c>
      <c r="JD15" s="12">
        <v>555888</v>
      </c>
      <c r="JE15" s="12">
        <v>0</v>
      </c>
      <c r="JF15" s="12">
        <v>555888</v>
      </c>
      <c r="JG15" s="13"/>
      <c r="JH15" s="12">
        <v>1</v>
      </c>
      <c r="JI15" s="12">
        <v>300000</v>
      </c>
      <c r="JJ15" s="12">
        <v>0</v>
      </c>
      <c r="JK15" s="12">
        <v>300000</v>
      </c>
      <c r="JL15" s="13"/>
      <c r="JM15" s="12">
        <v>0</v>
      </c>
      <c r="JN15" s="12">
        <v>0</v>
      </c>
      <c r="JO15" s="12">
        <v>0</v>
      </c>
      <c r="JP15" s="12">
        <v>0</v>
      </c>
      <c r="JQ15" s="13"/>
      <c r="JR15" s="12">
        <v>1</v>
      </c>
      <c r="JS15" s="12">
        <v>315000</v>
      </c>
      <c r="JT15" s="12">
        <v>0</v>
      </c>
      <c r="JU15" s="12">
        <v>315000</v>
      </c>
      <c r="JV15" s="13"/>
      <c r="JW15" s="12">
        <v>0</v>
      </c>
      <c r="JX15" s="12">
        <v>0</v>
      </c>
      <c r="JY15" s="12">
        <v>0</v>
      </c>
      <c r="JZ15" s="12">
        <v>0</v>
      </c>
      <c r="KA15" s="13"/>
      <c r="KB15" s="12">
        <v>0</v>
      </c>
      <c r="KC15" s="12">
        <v>0</v>
      </c>
      <c r="KD15" s="12">
        <v>0</v>
      </c>
      <c r="KE15" s="12">
        <v>0</v>
      </c>
      <c r="KF15" s="13"/>
      <c r="KG15" s="12">
        <v>6</v>
      </c>
      <c r="KH15" s="12">
        <v>931356</v>
      </c>
      <c r="KI15" s="12">
        <v>0</v>
      </c>
      <c r="KJ15" s="12">
        <v>931356</v>
      </c>
      <c r="KK15" s="13"/>
      <c r="KL15" s="12">
        <v>0</v>
      </c>
      <c r="KM15" s="12">
        <v>0</v>
      </c>
      <c r="KN15" s="12">
        <v>0</v>
      </c>
      <c r="KO15" s="12">
        <v>0</v>
      </c>
      <c r="KP15" s="13"/>
      <c r="KQ15" s="12">
        <v>0</v>
      </c>
      <c r="KR15" s="12">
        <v>0</v>
      </c>
      <c r="KS15" s="12">
        <v>0</v>
      </c>
      <c r="KT15" s="12">
        <v>0</v>
      </c>
      <c r="KU15" s="13"/>
      <c r="KV15" s="12">
        <v>0</v>
      </c>
      <c r="KW15" s="12">
        <v>0</v>
      </c>
      <c r="KX15" s="12">
        <v>0</v>
      </c>
      <c r="KY15" s="12">
        <v>0</v>
      </c>
      <c r="KZ15" s="13"/>
      <c r="LA15" s="12">
        <v>0</v>
      </c>
      <c r="LB15" s="12">
        <v>0</v>
      </c>
      <c r="LC15" s="12">
        <v>0</v>
      </c>
      <c r="LD15" s="12">
        <v>0</v>
      </c>
      <c r="LE15" s="13"/>
      <c r="LF15" s="12">
        <v>0</v>
      </c>
      <c r="LG15" s="12">
        <v>0</v>
      </c>
      <c r="LH15" s="12">
        <v>0</v>
      </c>
      <c r="LI15" s="12">
        <v>0</v>
      </c>
      <c r="LJ15" s="13"/>
      <c r="LK15" s="12">
        <v>0</v>
      </c>
      <c r="LL15" s="12">
        <v>0</v>
      </c>
      <c r="LM15" s="12">
        <v>0</v>
      </c>
      <c r="LN15" s="12">
        <v>0</v>
      </c>
      <c r="LO15" s="13"/>
      <c r="LP15" s="12">
        <v>1</v>
      </c>
      <c r="LQ15" s="12">
        <v>229740</v>
      </c>
      <c r="LR15" s="12">
        <v>0</v>
      </c>
      <c r="LS15" s="12">
        <v>229740</v>
      </c>
      <c r="LT15" s="13"/>
      <c r="LU15" s="12">
        <v>0</v>
      </c>
      <c r="LV15" s="12">
        <v>0</v>
      </c>
      <c r="LW15" s="12">
        <v>0</v>
      </c>
      <c r="LX15" s="12">
        <v>0</v>
      </c>
      <c r="LY15" s="13"/>
      <c r="LZ15" s="12">
        <v>0</v>
      </c>
      <c r="MA15" s="12">
        <v>0</v>
      </c>
      <c r="MB15" s="12">
        <v>0</v>
      </c>
      <c r="MC15" s="12">
        <v>0</v>
      </c>
      <c r="MD15" s="13"/>
      <c r="ME15" s="12">
        <v>0</v>
      </c>
      <c r="MF15" s="12">
        <v>0</v>
      </c>
      <c r="MG15" s="12">
        <v>0</v>
      </c>
      <c r="MH15" s="12">
        <v>0</v>
      </c>
      <c r="MI15" s="13"/>
      <c r="MJ15" s="12">
        <v>0</v>
      </c>
      <c r="MK15" s="12">
        <v>0</v>
      </c>
      <c r="ML15" s="12">
        <v>0</v>
      </c>
      <c r="MM15" s="12">
        <v>0</v>
      </c>
      <c r="MN15" s="13"/>
      <c r="MO15" s="12">
        <v>0</v>
      </c>
      <c r="MP15" s="12">
        <v>0</v>
      </c>
      <c r="MQ15" s="12">
        <v>0</v>
      </c>
      <c r="MR15" s="12">
        <v>0</v>
      </c>
      <c r="MS15" s="13"/>
      <c r="MT15" s="12">
        <v>0</v>
      </c>
      <c r="MU15" s="12">
        <v>0</v>
      </c>
      <c r="MV15" s="12">
        <v>0</v>
      </c>
      <c r="MW15" s="12">
        <v>0</v>
      </c>
      <c r="MX15" s="13"/>
      <c r="MY15" s="12">
        <v>0</v>
      </c>
      <c r="MZ15" s="12">
        <v>1242600</v>
      </c>
      <c r="NA15" s="12">
        <v>0</v>
      </c>
      <c r="NB15" s="12">
        <v>1242600</v>
      </c>
      <c r="NC15" s="13"/>
      <c r="ND15" s="12">
        <v>19</v>
      </c>
      <c r="NE15" s="12">
        <v>200000</v>
      </c>
      <c r="NF15" s="12">
        <v>0</v>
      </c>
      <c r="NG15" s="12">
        <v>200000</v>
      </c>
      <c r="NH15" s="13"/>
      <c r="NI15" s="12">
        <v>7000</v>
      </c>
      <c r="NJ15" s="12">
        <v>1050000</v>
      </c>
      <c r="NK15" s="12">
        <v>0</v>
      </c>
      <c r="NL15" s="12">
        <v>1050000</v>
      </c>
      <c r="NM15" s="13"/>
      <c r="NN15" s="12">
        <v>100</v>
      </c>
      <c r="NO15" s="12">
        <v>15000</v>
      </c>
      <c r="NP15" s="12">
        <v>0</v>
      </c>
      <c r="NQ15" s="12">
        <v>15000</v>
      </c>
      <c r="NR15" s="13"/>
      <c r="NS15" s="12">
        <v>10</v>
      </c>
      <c r="NT15" s="12">
        <v>750000</v>
      </c>
      <c r="NU15" s="12">
        <v>0</v>
      </c>
      <c r="NV15" s="12">
        <v>750000</v>
      </c>
      <c r="NW15" s="13"/>
      <c r="NX15" s="12">
        <v>46</v>
      </c>
      <c r="NY15" s="12">
        <v>4600000</v>
      </c>
      <c r="NZ15" s="12">
        <v>0</v>
      </c>
      <c r="OA15" s="12">
        <v>4600000</v>
      </c>
      <c r="OB15" s="13"/>
      <c r="OC15" s="12">
        <v>0</v>
      </c>
      <c r="OD15" s="12">
        <v>0</v>
      </c>
      <c r="OE15" s="12">
        <v>0</v>
      </c>
      <c r="OF15" s="12">
        <v>0</v>
      </c>
      <c r="OG15" s="13"/>
      <c r="OH15" s="12">
        <v>7688</v>
      </c>
      <c r="OI15" s="12">
        <v>152818507</v>
      </c>
      <c r="OJ15" s="12">
        <v>0</v>
      </c>
      <c r="OK15" s="12">
        <v>152818507</v>
      </c>
      <c r="OL15" s="13"/>
    </row>
    <row r="16" spans="1:402" hidden="1">
      <c r="A16" s="10">
        <v>10</v>
      </c>
      <c r="B16" s="11" t="s">
        <v>12</v>
      </c>
      <c r="C16" s="12">
        <v>399</v>
      </c>
      <c r="D16" s="12">
        <v>80816652</v>
      </c>
      <c r="E16" s="12">
        <v>0</v>
      </c>
      <c r="F16" s="12">
        <v>80816652</v>
      </c>
      <c r="G16" s="13"/>
      <c r="H16" s="12">
        <v>38</v>
      </c>
      <c r="I16" s="12">
        <v>12669048</v>
      </c>
      <c r="J16" s="12">
        <v>0</v>
      </c>
      <c r="K16" s="12">
        <v>12669048</v>
      </c>
      <c r="L16" s="13"/>
      <c r="M16" s="12">
        <v>1</v>
      </c>
      <c r="N16" s="12">
        <v>611232</v>
      </c>
      <c r="O16" s="12">
        <v>0</v>
      </c>
      <c r="P16" s="12">
        <v>611232</v>
      </c>
      <c r="Q16" s="13"/>
      <c r="R16" s="12">
        <v>1</v>
      </c>
      <c r="S16" s="12">
        <v>504264</v>
      </c>
      <c r="T16" s="12">
        <v>0</v>
      </c>
      <c r="U16" s="12">
        <v>504264</v>
      </c>
      <c r="V16" s="13"/>
      <c r="W16" s="12">
        <v>0</v>
      </c>
      <c r="X16" s="12">
        <v>0</v>
      </c>
      <c r="Y16" s="12">
        <v>0</v>
      </c>
      <c r="Z16" s="12">
        <v>0</v>
      </c>
      <c r="AA16" s="13"/>
      <c r="AB16" s="12">
        <v>19</v>
      </c>
      <c r="AC16" s="12">
        <v>4665888</v>
      </c>
      <c r="AD16" s="12">
        <v>0</v>
      </c>
      <c r="AE16" s="12">
        <v>4665888</v>
      </c>
      <c r="AF16" s="13"/>
      <c r="AG16" s="12">
        <v>0</v>
      </c>
      <c r="AH16" s="12">
        <v>0</v>
      </c>
      <c r="AI16" s="12">
        <v>0</v>
      </c>
      <c r="AJ16" s="12">
        <v>0</v>
      </c>
      <c r="AK16" s="13"/>
      <c r="AL16" s="12">
        <v>0</v>
      </c>
      <c r="AM16" s="12">
        <v>0</v>
      </c>
      <c r="AN16" s="12">
        <v>0</v>
      </c>
      <c r="AO16" s="12">
        <v>0</v>
      </c>
      <c r="AP16" s="13"/>
      <c r="AQ16" s="12">
        <v>2</v>
      </c>
      <c r="AR16" s="12">
        <v>742944</v>
      </c>
      <c r="AS16" s="12">
        <v>0</v>
      </c>
      <c r="AT16" s="12">
        <v>742944</v>
      </c>
      <c r="AU16" s="13"/>
      <c r="AV16" s="12">
        <v>0</v>
      </c>
      <c r="AW16" s="12">
        <v>0</v>
      </c>
      <c r="AX16" s="12">
        <v>0</v>
      </c>
      <c r="AY16" s="12">
        <v>0</v>
      </c>
      <c r="AZ16" s="13"/>
      <c r="BA16" s="12">
        <v>16</v>
      </c>
      <c r="BB16" s="12">
        <v>4107360</v>
      </c>
      <c r="BC16" s="12">
        <v>0</v>
      </c>
      <c r="BD16" s="12">
        <v>4107360</v>
      </c>
      <c r="BE16" s="13"/>
      <c r="BF16" s="12">
        <v>5</v>
      </c>
      <c r="BG16" s="12">
        <v>7200000</v>
      </c>
      <c r="BH16" s="12">
        <v>0</v>
      </c>
      <c r="BI16" s="12">
        <v>7200000</v>
      </c>
      <c r="BJ16" s="13"/>
      <c r="BK16" s="12">
        <v>5</v>
      </c>
      <c r="BL16" s="12">
        <v>7200000</v>
      </c>
      <c r="BM16" s="12">
        <v>0</v>
      </c>
      <c r="BN16" s="12">
        <v>7200000</v>
      </c>
      <c r="BO16" s="13"/>
      <c r="BP16" s="12">
        <v>5</v>
      </c>
      <c r="BQ16" s="12">
        <v>7200000</v>
      </c>
      <c r="BR16" s="12">
        <v>0</v>
      </c>
      <c r="BS16" s="12">
        <v>7200000</v>
      </c>
      <c r="BT16" s="13"/>
      <c r="BU16" s="12">
        <v>1</v>
      </c>
      <c r="BV16" s="12">
        <v>1200000</v>
      </c>
      <c r="BW16" s="12">
        <v>0</v>
      </c>
      <c r="BX16" s="12">
        <v>1200000</v>
      </c>
      <c r="BY16" s="13"/>
      <c r="BZ16" s="12">
        <v>1</v>
      </c>
      <c r="CA16" s="12">
        <v>1200000</v>
      </c>
      <c r="CB16" s="12">
        <v>0</v>
      </c>
      <c r="CC16" s="12">
        <v>1200000</v>
      </c>
      <c r="CD16" s="13"/>
      <c r="CE16" s="12">
        <v>3</v>
      </c>
      <c r="CF16" s="12">
        <v>3600000</v>
      </c>
      <c r="CG16" s="12">
        <v>0</v>
      </c>
      <c r="CH16" s="12">
        <v>3600000</v>
      </c>
      <c r="CI16" s="13"/>
      <c r="CJ16" s="12">
        <v>1</v>
      </c>
      <c r="CK16" s="12">
        <v>1200000</v>
      </c>
      <c r="CL16" s="12">
        <v>0</v>
      </c>
      <c r="CM16" s="12">
        <v>1200000</v>
      </c>
      <c r="CN16" s="13"/>
      <c r="CO16" s="12">
        <v>0</v>
      </c>
      <c r="CP16" s="12">
        <v>0</v>
      </c>
      <c r="CQ16" s="12">
        <v>0</v>
      </c>
      <c r="CR16" s="12">
        <v>0</v>
      </c>
      <c r="CS16" s="13"/>
      <c r="CT16" s="12">
        <v>2</v>
      </c>
      <c r="CU16" s="12">
        <v>2400000</v>
      </c>
      <c r="CV16" s="12">
        <v>0</v>
      </c>
      <c r="CW16" s="12">
        <v>2400000</v>
      </c>
      <c r="CX16" s="13"/>
      <c r="CY16" s="12">
        <v>1</v>
      </c>
      <c r="CZ16" s="12">
        <v>1200000</v>
      </c>
      <c r="DA16" s="12">
        <v>0</v>
      </c>
      <c r="DB16" s="12">
        <v>1200000</v>
      </c>
      <c r="DC16" s="13"/>
      <c r="DD16" s="12">
        <v>1</v>
      </c>
      <c r="DE16" s="12">
        <v>1200000</v>
      </c>
      <c r="DF16" s="12">
        <v>0</v>
      </c>
      <c r="DG16" s="12">
        <v>1200000</v>
      </c>
      <c r="DH16" s="13"/>
      <c r="DI16" s="12">
        <v>0</v>
      </c>
      <c r="DJ16" s="12">
        <v>0</v>
      </c>
      <c r="DK16" s="12">
        <v>0</v>
      </c>
      <c r="DL16" s="12">
        <v>0</v>
      </c>
      <c r="DM16" s="13"/>
      <c r="DN16" s="12">
        <v>1</v>
      </c>
      <c r="DO16" s="12">
        <v>180000</v>
      </c>
      <c r="DP16" s="12">
        <v>0</v>
      </c>
      <c r="DQ16" s="12">
        <v>180000</v>
      </c>
      <c r="DR16" s="13"/>
      <c r="DS16" s="12">
        <v>1</v>
      </c>
      <c r="DT16" s="12">
        <v>126000</v>
      </c>
      <c r="DU16" s="12">
        <v>0</v>
      </c>
      <c r="DV16" s="12">
        <v>126000</v>
      </c>
      <c r="DW16" s="13"/>
      <c r="DX16" s="12">
        <v>7</v>
      </c>
      <c r="DY16" s="12">
        <v>5460000</v>
      </c>
      <c r="DZ16" s="12">
        <v>0</v>
      </c>
      <c r="EA16" s="12">
        <v>5460000</v>
      </c>
      <c r="EB16" s="13"/>
      <c r="EC16" s="12">
        <v>56</v>
      </c>
      <c r="ED16" s="12">
        <v>21563808</v>
      </c>
      <c r="EE16" s="12">
        <v>0</v>
      </c>
      <c r="EF16" s="12">
        <v>21563808</v>
      </c>
      <c r="EG16" s="13"/>
      <c r="EH16" s="12">
        <v>92</v>
      </c>
      <c r="EI16" s="12">
        <v>30863424</v>
      </c>
      <c r="EJ16" s="12">
        <v>0</v>
      </c>
      <c r="EK16" s="12">
        <v>30863424</v>
      </c>
      <c r="EL16" s="13"/>
      <c r="EM16" s="12">
        <v>31</v>
      </c>
      <c r="EN16" s="12">
        <v>6278988</v>
      </c>
      <c r="EO16" s="12">
        <v>0</v>
      </c>
      <c r="EP16" s="12">
        <v>6278988</v>
      </c>
      <c r="EQ16" s="13"/>
      <c r="ER16" s="12">
        <v>37</v>
      </c>
      <c r="ES16" s="12">
        <v>7430784</v>
      </c>
      <c r="ET16" s="12">
        <v>0</v>
      </c>
      <c r="EU16" s="12">
        <v>7430784</v>
      </c>
      <c r="EV16" s="13"/>
      <c r="EW16" s="12">
        <v>0</v>
      </c>
      <c r="EX16" s="12">
        <v>0</v>
      </c>
      <c r="EY16" s="12">
        <v>0</v>
      </c>
      <c r="EZ16" s="12">
        <v>0</v>
      </c>
      <c r="FA16" s="13"/>
      <c r="FB16" s="12">
        <v>0</v>
      </c>
      <c r="FC16" s="12">
        <v>0</v>
      </c>
      <c r="FD16" s="12">
        <v>0</v>
      </c>
      <c r="FE16" s="12">
        <v>0</v>
      </c>
      <c r="FF16" s="13"/>
      <c r="FG16" s="12">
        <v>0</v>
      </c>
      <c r="FH16" s="12">
        <v>0</v>
      </c>
      <c r="FI16" s="12">
        <v>0</v>
      </c>
      <c r="FJ16" s="12">
        <v>0</v>
      </c>
      <c r="FK16" s="13"/>
      <c r="FL16" s="12">
        <v>0</v>
      </c>
      <c r="FM16" s="12">
        <v>0</v>
      </c>
      <c r="FN16" s="12">
        <v>0</v>
      </c>
      <c r="FO16" s="12">
        <v>0</v>
      </c>
      <c r="FP16" s="13"/>
      <c r="FQ16" s="12">
        <v>0</v>
      </c>
      <c r="FR16" s="12">
        <v>0</v>
      </c>
      <c r="FS16" s="12">
        <v>0</v>
      </c>
      <c r="FT16" s="12">
        <v>0</v>
      </c>
      <c r="FU16" s="13"/>
      <c r="FV16" s="12">
        <v>0</v>
      </c>
      <c r="FW16" s="12">
        <v>0</v>
      </c>
      <c r="FX16" s="12">
        <v>0</v>
      </c>
      <c r="FY16" s="12">
        <v>0</v>
      </c>
      <c r="FZ16" s="13"/>
      <c r="GA16" s="12">
        <v>0</v>
      </c>
      <c r="GB16" s="12">
        <v>0</v>
      </c>
      <c r="GC16" s="12">
        <v>0</v>
      </c>
      <c r="GD16" s="12">
        <v>0</v>
      </c>
      <c r="GE16" s="13"/>
      <c r="GF16" s="12">
        <v>0</v>
      </c>
      <c r="GG16" s="12">
        <v>0</v>
      </c>
      <c r="GH16" s="12">
        <v>0</v>
      </c>
      <c r="GI16" s="12">
        <v>0</v>
      </c>
      <c r="GJ16" s="13"/>
      <c r="GK16" s="12">
        <v>0</v>
      </c>
      <c r="GL16" s="12">
        <v>0</v>
      </c>
      <c r="GM16" s="12">
        <v>0</v>
      </c>
      <c r="GN16" s="12">
        <v>0</v>
      </c>
      <c r="GO16" s="13"/>
      <c r="GP16" s="12">
        <v>0</v>
      </c>
      <c r="GQ16" s="12">
        <v>0</v>
      </c>
      <c r="GR16" s="12">
        <v>0</v>
      </c>
      <c r="GS16" s="12">
        <v>0</v>
      </c>
      <c r="GT16" s="13"/>
      <c r="GU16" s="12">
        <v>0</v>
      </c>
      <c r="GV16" s="12">
        <v>0</v>
      </c>
      <c r="GW16" s="12">
        <v>0</v>
      </c>
      <c r="GX16" s="12">
        <v>0</v>
      </c>
      <c r="GY16" s="13"/>
      <c r="GZ16" s="12">
        <v>0</v>
      </c>
      <c r="HA16" s="12">
        <v>0</v>
      </c>
      <c r="HB16" s="12">
        <v>0</v>
      </c>
      <c r="HC16" s="12">
        <v>0</v>
      </c>
      <c r="HD16" s="13"/>
      <c r="HE16" s="12">
        <v>3</v>
      </c>
      <c r="HF16" s="12">
        <v>2340000</v>
      </c>
      <c r="HG16" s="12">
        <v>0</v>
      </c>
      <c r="HH16" s="12">
        <v>2340000</v>
      </c>
      <c r="HI16" s="13"/>
      <c r="HJ16" s="12">
        <v>3</v>
      </c>
      <c r="HK16" s="12">
        <v>250092</v>
      </c>
      <c r="HL16" s="12">
        <v>0</v>
      </c>
      <c r="HM16" s="12">
        <v>250092</v>
      </c>
      <c r="HN16" s="13"/>
      <c r="HO16" s="12">
        <v>3</v>
      </c>
      <c r="HP16" s="12">
        <v>458436</v>
      </c>
      <c r="HQ16" s="12">
        <v>0</v>
      </c>
      <c r="HR16" s="12">
        <v>458436</v>
      </c>
      <c r="HS16" s="13"/>
      <c r="HT16" s="12">
        <v>8</v>
      </c>
      <c r="HU16" s="12">
        <v>792648</v>
      </c>
      <c r="HV16" s="12">
        <v>0</v>
      </c>
      <c r="HW16" s="12">
        <v>792648</v>
      </c>
      <c r="HX16" s="13"/>
      <c r="HY16" s="12">
        <v>0</v>
      </c>
      <c r="HZ16" s="12">
        <v>0</v>
      </c>
      <c r="IA16" s="12">
        <v>0</v>
      </c>
      <c r="IB16" s="12">
        <v>0</v>
      </c>
      <c r="IC16" s="13"/>
      <c r="ID16" s="12">
        <v>19</v>
      </c>
      <c r="IE16" s="12">
        <v>4340784</v>
      </c>
      <c r="IF16" s="12">
        <v>0</v>
      </c>
      <c r="IG16" s="12">
        <v>4340784</v>
      </c>
      <c r="IH16" s="13"/>
      <c r="II16" s="12">
        <v>0</v>
      </c>
      <c r="IJ16" s="12">
        <v>0</v>
      </c>
      <c r="IK16" s="12">
        <v>0</v>
      </c>
      <c r="IL16" s="12">
        <v>0</v>
      </c>
      <c r="IM16" s="13"/>
      <c r="IN16" s="12">
        <v>0</v>
      </c>
      <c r="IO16" s="12">
        <v>0</v>
      </c>
      <c r="IP16" s="12">
        <v>0</v>
      </c>
      <c r="IQ16" s="12">
        <v>0</v>
      </c>
      <c r="IR16" s="13"/>
      <c r="IS16" s="12">
        <v>17</v>
      </c>
      <c r="IT16" s="12">
        <v>4350000</v>
      </c>
      <c r="IU16" s="12">
        <v>0</v>
      </c>
      <c r="IV16" s="12">
        <v>4350000</v>
      </c>
      <c r="IW16" s="13"/>
      <c r="IX16" s="12">
        <v>7</v>
      </c>
      <c r="IY16" s="12">
        <v>1260000</v>
      </c>
      <c r="IZ16" s="12">
        <v>0</v>
      </c>
      <c r="JA16" s="12">
        <v>1260000</v>
      </c>
      <c r="JB16" s="13"/>
      <c r="JC16" s="12">
        <v>3</v>
      </c>
      <c r="JD16" s="12">
        <v>833832</v>
      </c>
      <c r="JE16" s="12">
        <v>0</v>
      </c>
      <c r="JF16" s="12">
        <v>833832</v>
      </c>
      <c r="JG16" s="13"/>
      <c r="JH16" s="12">
        <v>2</v>
      </c>
      <c r="JI16" s="12">
        <v>1216836</v>
      </c>
      <c r="JJ16" s="12">
        <v>0</v>
      </c>
      <c r="JK16" s="12">
        <v>1216836</v>
      </c>
      <c r="JL16" s="13"/>
      <c r="JM16" s="12">
        <v>1</v>
      </c>
      <c r="JN16" s="12">
        <v>191004</v>
      </c>
      <c r="JO16" s="12">
        <v>0</v>
      </c>
      <c r="JP16" s="12">
        <v>191004</v>
      </c>
      <c r="JQ16" s="13"/>
      <c r="JR16" s="12">
        <v>2</v>
      </c>
      <c r="JS16" s="12">
        <v>1189836</v>
      </c>
      <c r="JT16" s="12">
        <v>0</v>
      </c>
      <c r="JU16" s="12">
        <v>1189836</v>
      </c>
      <c r="JV16" s="13"/>
      <c r="JW16" s="12">
        <v>0</v>
      </c>
      <c r="JX16" s="12">
        <v>0</v>
      </c>
      <c r="JY16" s="12">
        <v>0</v>
      </c>
      <c r="JZ16" s="12">
        <v>0</v>
      </c>
      <c r="KA16" s="13"/>
      <c r="KB16" s="12">
        <v>1</v>
      </c>
      <c r="KC16" s="12">
        <v>150000</v>
      </c>
      <c r="KD16" s="12">
        <v>0</v>
      </c>
      <c r="KE16" s="12">
        <v>150000</v>
      </c>
      <c r="KF16" s="13"/>
      <c r="KG16" s="12">
        <v>10</v>
      </c>
      <c r="KH16" s="12">
        <v>1440000</v>
      </c>
      <c r="KI16" s="12">
        <v>0</v>
      </c>
      <c r="KJ16" s="12">
        <v>1440000</v>
      </c>
      <c r="KK16" s="13"/>
      <c r="KL16" s="12">
        <v>0</v>
      </c>
      <c r="KM16" s="12">
        <v>0</v>
      </c>
      <c r="KN16" s="12">
        <v>0</v>
      </c>
      <c r="KO16" s="12">
        <v>0</v>
      </c>
      <c r="KP16" s="13"/>
      <c r="KQ16" s="12">
        <v>1</v>
      </c>
      <c r="KR16" s="12">
        <v>180000</v>
      </c>
      <c r="KS16" s="12">
        <v>0</v>
      </c>
      <c r="KT16" s="12">
        <v>180000</v>
      </c>
      <c r="KU16" s="13"/>
      <c r="KV16" s="12">
        <v>1</v>
      </c>
      <c r="KW16" s="12">
        <v>180000</v>
      </c>
      <c r="KX16" s="12">
        <v>0</v>
      </c>
      <c r="KY16" s="12">
        <v>180000</v>
      </c>
      <c r="KZ16" s="13"/>
      <c r="LA16" s="12">
        <v>0</v>
      </c>
      <c r="LB16" s="12">
        <v>0</v>
      </c>
      <c r="LC16" s="12">
        <v>0</v>
      </c>
      <c r="LD16" s="12">
        <v>0</v>
      </c>
      <c r="LE16" s="13"/>
      <c r="LF16" s="12">
        <v>0</v>
      </c>
      <c r="LG16" s="12">
        <v>0</v>
      </c>
      <c r="LH16" s="12">
        <v>0</v>
      </c>
      <c r="LI16" s="12">
        <v>0</v>
      </c>
      <c r="LJ16" s="13"/>
      <c r="LK16" s="12">
        <v>2</v>
      </c>
      <c r="LL16" s="12">
        <v>324000</v>
      </c>
      <c r="LM16" s="12">
        <v>0</v>
      </c>
      <c r="LN16" s="12">
        <v>324000</v>
      </c>
      <c r="LO16" s="13"/>
      <c r="LP16" s="12">
        <v>2</v>
      </c>
      <c r="LQ16" s="12">
        <v>409212</v>
      </c>
      <c r="LR16" s="12">
        <v>0</v>
      </c>
      <c r="LS16" s="12">
        <v>409212</v>
      </c>
      <c r="LT16" s="13"/>
      <c r="LU16" s="12">
        <v>1</v>
      </c>
      <c r="LV16" s="12">
        <v>252132</v>
      </c>
      <c r="LW16" s="12">
        <v>0</v>
      </c>
      <c r="LX16" s="12">
        <v>252132</v>
      </c>
      <c r="LY16" s="13"/>
      <c r="LZ16" s="12">
        <v>1</v>
      </c>
      <c r="MA16" s="12">
        <v>189000</v>
      </c>
      <c r="MB16" s="12">
        <v>0</v>
      </c>
      <c r="MC16" s="12">
        <v>189000</v>
      </c>
      <c r="MD16" s="13"/>
      <c r="ME16" s="12">
        <v>2</v>
      </c>
      <c r="MF16" s="12">
        <v>378000</v>
      </c>
      <c r="MG16" s="12">
        <v>0</v>
      </c>
      <c r="MH16" s="12">
        <v>378000</v>
      </c>
      <c r="MI16" s="13"/>
      <c r="MJ16" s="12">
        <v>0</v>
      </c>
      <c r="MK16" s="12">
        <v>0</v>
      </c>
      <c r="ML16" s="12">
        <v>0</v>
      </c>
      <c r="MM16" s="12">
        <v>0</v>
      </c>
      <c r="MN16" s="13"/>
      <c r="MO16" s="12">
        <v>0</v>
      </c>
      <c r="MP16" s="12">
        <v>0</v>
      </c>
      <c r="MQ16" s="12">
        <v>0</v>
      </c>
      <c r="MR16" s="12">
        <v>0</v>
      </c>
      <c r="MS16" s="13"/>
      <c r="MT16" s="12">
        <v>200</v>
      </c>
      <c r="MU16" s="12">
        <v>600000</v>
      </c>
      <c r="MV16" s="12">
        <v>0</v>
      </c>
      <c r="MW16" s="12">
        <v>600000</v>
      </c>
      <c r="MX16" s="13"/>
      <c r="MY16" s="12">
        <v>0</v>
      </c>
      <c r="MZ16" s="12">
        <v>1735600</v>
      </c>
      <c r="NA16" s="12">
        <v>0</v>
      </c>
      <c r="NB16" s="12">
        <v>1735600</v>
      </c>
      <c r="NC16" s="13"/>
      <c r="ND16" s="12">
        <v>28</v>
      </c>
      <c r="NE16" s="12">
        <v>290000</v>
      </c>
      <c r="NF16" s="12">
        <v>0</v>
      </c>
      <c r="NG16" s="12">
        <v>290000</v>
      </c>
      <c r="NH16" s="13"/>
      <c r="NI16" s="12">
        <v>6663</v>
      </c>
      <c r="NJ16" s="12">
        <v>999450</v>
      </c>
      <c r="NK16" s="12">
        <v>0</v>
      </c>
      <c r="NL16" s="12">
        <v>999450</v>
      </c>
      <c r="NM16" s="13"/>
      <c r="NN16" s="12">
        <v>20</v>
      </c>
      <c r="NO16" s="12">
        <v>3000</v>
      </c>
      <c r="NP16" s="12">
        <v>0</v>
      </c>
      <c r="NQ16" s="12">
        <v>3000</v>
      </c>
      <c r="NR16" s="13"/>
      <c r="NS16" s="12">
        <v>17</v>
      </c>
      <c r="NT16" s="12">
        <v>1450000</v>
      </c>
      <c r="NU16" s="12">
        <v>0</v>
      </c>
      <c r="NV16" s="12">
        <v>1450000</v>
      </c>
      <c r="NW16" s="13"/>
      <c r="NX16" s="12">
        <v>75</v>
      </c>
      <c r="NY16" s="12">
        <v>7500000</v>
      </c>
      <c r="NZ16" s="12">
        <v>0</v>
      </c>
      <c r="OA16" s="12">
        <v>7500000</v>
      </c>
      <c r="OB16" s="13"/>
      <c r="OC16" s="12">
        <v>0</v>
      </c>
      <c r="OD16" s="12">
        <v>0</v>
      </c>
      <c r="OE16" s="12">
        <v>0</v>
      </c>
      <c r="OF16" s="12">
        <v>0</v>
      </c>
      <c r="OG16" s="13"/>
      <c r="OH16" s="12">
        <v>7818</v>
      </c>
      <c r="OI16" s="12">
        <v>242924254</v>
      </c>
      <c r="OJ16" s="12">
        <v>0</v>
      </c>
      <c r="OK16" s="12">
        <v>242924254</v>
      </c>
      <c r="OL16" s="13"/>
    </row>
    <row r="17" spans="1:402" hidden="1">
      <c r="A17" s="10">
        <v>11</v>
      </c>
      <c r="B17" s="11" t="s">
        <v>13</v>
      </c>
      <c r="C17" s="12">
        <v>303</v>
      </c>
      <c r="D17" s="12">
        <v>61372044</v>
      </c>
      <c r="E17" s="12">
        <v>0</v>
      </c>
      <c r="F17" s="12">
        <v>61372044</v>
      </c>
      <c r="G17" s="13"/>
      <c r="H17" s="12">
        <v>16</v>
      </c>
      <c r="I17" s="12">
        <v>5334336</v>
      </c>
      <c r="J17" s="12">
        <v>0</v>
      </c>
      <c r="K17" s="12">
        <v>5334336</v>
      </c>
      <c r="L17" s="13"/>
      <c r="M17" s="12">
        <v>1</v>
      </c>
      <c r="N17" s="12">
        <v>440000</v>
      </c>
      <c r="O17" s="12">
        <v>0</v>
      </c>
      <c r="P17" s="12">
        <v>440000</v>
      </c>
      <c r="Q17" s="13"/>
      <c r="R17" s="12">
        <v>1</v>
      </c>
      <c r="S17" s="12">
        <v>360000</v>
      </c>
      <c r="T17" s="12">
        <v>0</v>
      </c>
      <c r="U17" s="12">
        <v>360000</v>
      </c>
      <c r="V17" s="13"/>
      <c r="W17" s="12">
        <v>0</v>
      </c>
      <c r="X17" s="12">
        <v>0</v>
      </c>
      <c r="Y17" s="12">
        <v>0</v>
      </c>
      <c r="Z17" s="12">
        <v>0</v>
      </c>
      <c r="AA17" s="13"/>
      <c r="AB17" s="12">
        <v>19</v>
      </c>
      <c r="AC17" s="12">
        <v>4681068</v>
      </c>
      <c r="AD17" s="12">
        <v>0</v>
      </c>
      <c r="AE17" s="12">
        <v>4681068</v>
      </c>
      <c r="AF17" s="13"/>
      <c r="AG17" s="12">
        <v>0</v>
      </c>
      <c r="AH17" s="12">
        <v>0</v>
      </c>
      <c r="AI17" s="12">
        <v>0</v>
      </c>
      <c r="AJ17" s="12">
        <v>0</v>
      </c>
      <c r="AK17" s="13"/>
      <c r="AL17" s="12">
        <v>0</v>
      </c>
      <c r="AM17" s="12">
        <v>0</v>
      </c>
      <c r="AN17" s="12">
        <v>0</v>
      </c>
      <c r="AO17" s="12">
        <v>0</v>
      </c>
      <c r="AP17" s="13"/>
      <c r="AQ17" s="12">
        <v>2</v>
      </c>
      <c r="AR17" s="12">
        <v>528000</v>
      </c>
      <c r="AS17" s="12">
        <v>0</v>
      </c>
      <c r="AT17" s="12">
        <v>528000</v>
      </c>
      <c r="AU17" s="13"/>
      <c r="AV17" s="12">
        <v>0</v>
      </c>
      <c r="AW17" s="12">
        <v>0</v>
      </c>
      <c r="AX17" s="12">
        <v>0</v>
      </c>
      <c r="AY17" s="12">
        <v>0</v>
      </c>
      <c r="AZ17" s="13"/>
      <c r="BA17" s="12">
        <v>25</v>
      </c>
      <c r="BB17" s="12">
        <v>6417750</v>
      </c>
      <c r="BC17" s="12">
        <v>0</v>
      </c>
      <c r="BD17" s="12">
        <v>6417750</v>
      </c>
      <c r="BE17" s="13"/>
      <c r="BF17" s="12">
        <v>5</v>
      </c>
      <c r="BG17" s="12">
        <v>7200000</v>
      </c>
      <c r="BH17" s="12">
        <v>0</v>
      </c>
      <c r="BI17" s="12">
        <v>7200000</v>
      </c>
      <c r="BJ17" s="13"/>
      <c r="BK17" s="12">
        <v>5</v>
      </c>
      <c r="BL17" s="12">
        <v>7200000</v>
      </c>
      <c r="BM17" s="12">
        <v>0</v>
      </c>
      <c r="BN17" s="12">
        <v>7200000</v>
      </c>
      <c r="BO17" s="13"/>
      <c r="BP17" s="12">
        <v>5</v>
      </c>
      <c r="BQ17" s="12">
        <v>7200000</v>
      </c>
      <c r="BR17" s="12">
        <v>0</v>
      </c>
      <c r="BS17" s="12">
        <v>7200000</v>
      </c>
      <c r="BT17" s="13"/>
      <c r="BU17" s="12">
        <v>1</v>
      </c>
      <c r="BV17" s="12">
        <v>1200000</v>
      </c>
      <c r="BW17" s="12">
        <v>0</v>
      </c>
      <c r="BX17" s="12">
        <v>1200000</v>
      </c>
      <c r="BY17" s="13"/>
      <c r="BZ17" s="12">
        <v>1</v>
      </c>
      <c r="CA17" s="12">
        <v>1200000</v>
      </c>
      <c r="CB17" s="12">
        <v>0</v>
      </c>
      <c r="CC17" s="12">
        <v>1200000</v>
      </c>
      <c r="CD17" s="13"/>
      <c r="CE17" s="12">
        <v>2</v>
      </c>
      <c r="CF17" s="12">
        <v>2400000</v>
      </c>
      <c r="CG17" s="12">
        <v>0</v>
      </c>
      <c r="CH17" s="12">
        <v>2400000</v>
      </c>
      <c r="CI17" s="13"/>
      <c r="CJ17" s="12">
        <v>1</v>
      </c>
      <c r="CK17" s="12">
        <v>1200000</v>
      </c>
      <c r="CL17" s="12">
        <v>0</v>
      </c>
      <c r="CM17" s="12">
        <v>1200000</v>
      </c>
      <c r="CN17" s="13"/>
      <c r="CO17" s="12">
        <v>0</v>
      </c>
      <c r="CP17" s="12">
        <v>0</v>
      </c>
      <c r="CQ17" s="12">
        <v>0</v>
      </c>
      <c r="CR17" s="12">
        <v>0</v>
      </c>
      <c r="CS17" s="13"/>
      <c r="CT17" s="12">
        <v>1</v>
      </c>
      <c r="CU17" s="12">
        <v>1200000</v>
      </c>
      <c r="CV17" s="12">
        <v>0</v>
      </c>
      <c r="CW17" s="12">
        <v>1200000</v>
      </c>
      <c r="CX17" s="13"/>
      <c r="CY17" s="12">
        <v>1</v>
      </c>
      <c r="CZ17" s="12">
        <v>1200000</v>
      </c>
      <c r="DA17" s="12">
        <v>0</v>
      </c>
      <c r="DB17" s="12">
        <v>1200000</v>
      </c>
      <c r="DC17" s="13"/>
      <c r="DD17" s="12">
        <v>1</v>
      </c>
      <c r="DE17" s="12">
        <v>1200000</v>
      </c>
      <c r="DF17" s="12">
        <v>0</v>
      </c>
      <c r="DG17" s="12">
        <v>1200000</v>
      </c>
      <c r="DH17" s="13"/>
      <c r="DI17" s="12">
        <v>0</v>
      </c>
      <c r="DJ17" s="12">
        <v>0</v>
      </c>
      <c r="DK17" s="12">
        <v>0</v>
      </c>
      <c r="DL17" s="12">
        <v>0</v>
      </c>
      <c r="DM17" s="13"/>
      <c r="DN17" s="12">
        <v>0</v>
      </c>
      <c r="DO17" s="12">
        <v>0</v>
      </c>
      <c r="DP17" s="12">
        <v>0</v>
      </c>
      <c r="DQ17" s="12">
        <v>0</v>
      </c>
      <c r="DR17" s="13"/>
      <c r="DS17" s="12">
        <v>0</v>
      </c>
      <c r="DT17" s="12">
        <v>0</v>
      </c>
      <c r="DU17" s="12">
        <v>0</v>
      </c>
      <c r="DV17" s="12">
        <v>0</v>
      </c>
      <c r="DW17" s="13"/>
      <c r="DX17" s="12">
        <v>12</v>
      </c>
      <c r="DY17" s="12">
        <v>9360000</v>
      </c>
      <c r="DZ17" s="12">
        <v>0</v>
      </c>
      <c r="EA17" s="12">
        <v>9360000</v>
      </c>
      <c r="EB17" s="13"/>
      <c r="EC17" s="12">
        <v>56</v>
      </c>
      <c r="ED17" s="12">
        <v>21563808</v>
      </c>
      <c r="EE17" s="12">
        <v>0</v>
      </c>
      <c r="EF17" s="12">
        <v>21563808</v>
      </c>
      <c r="EG17" s="13"/>
      <c r="EH17" s="12">
        <v>74</v>
      </c>
      <c r="EI17" s="12">
        <v>24824928</v>
      </c>
      <c r="EJ17" s="12">
        <v>0</v>
      </c>
      <c r="EK17" s="12">
        <v>24824928</v>
      </c>
      <c r="EL17" s="13"/>
      <c r="EM17" s="12">
        <v>36</v>
      </c>
      <c r="EN17" s="12">
        <v>7291728</v>
      </c>
      <c r="EO17" s="12">
        <v>0</v>
      </c>
      <c r="EP17" s="12">
        <v>7291728</v>
      </c>
      <c r="EQ17" s="13"/>
      <c r="ER17" s="12">
        <v>34</v>
      </c>
      <c r="ES17" s="12">
        <v>6828288</v>
      </c>
      <c r="ET17" s="12">
        <v>0</v>
      </c>
      <c r="EU17" s="12">
        <v>6828288</v>
      </c>
      <c r="EV17" s="13"/>
      <c r="EW17" s="12">
        <v>1</v>
      </c>
      <c r="EX17" s="12">
        <v>1440000</v>
      </c>
      <c r="EY17" s="12">
        <v>0</v>
      </c>
      <c r="EZ17" s="12">
        <v>1440000</v>
      </c>
      <c r="FA17" s="13"/>
      <c r="FB17" s="12">
        <v>1</v>
      </c>
      <c r="FC17" s="12">
        <v>780000</v>
      </c>
      <c r="FD17" s="12">
        <v>0</v>
      </c>
      <c r="FE17" s="12">
        <v>780000</v>
      </c>
      <c r="FF17" s="13"/>
      <c r="FG17" s="12">
        <v>1</v>
      </c>
      <c r="FH17" s="12">
        <v>363828</v>
      </c>
      <c r="FI17" s="12">
        <v>0</v>
      </c>
      <c r="FJ17" s="12">
        <v>363828</v>
      </c>
      <c r="FK17" s="13"/>
      <c r="FL17" s="12">
        <v>1</v>
      </c>
      <c r="FM17" s="12">
        <v>120000</v>
      </c>
      <c r="FN17" s="12">
        <v>0</v>
      </c>
      <c r="FO17" s="12">
        <v>120000</v>
      </c>
      <c r="FP17" s="13"/>
      <c r="FQ17" s="12">
        <v>1</v>
      </c>
      <c r="FR17" s="12">
        <v>294162</v>
      </c>
      <c r="FS17" s="12">
        <v>0</v>
      </c>
      <c r="FT17" s="12">
        <v>294162</v>
      </c>
      <c r="FU17" s="13"/>
      <c r="FV17" s="12">
        <v>1</v>
      </c>
      <c r="FW17" s="12">
        <v>352800</v>
      </c>
      <c r="FX17" s="12">
        <v>0</v>
      </c>
      <c r="FY17" s="12">
        <v>352800</v>
      </c>
      <c r="FZ17" s="13"/>
      <c r="GA17" s="12">
        <v>1</v>
      </c>
      <c r="GB17" s="12">
        <v>262548</v>
      </c>
      <c r="GC17" s="12">
        <v>0</v>
      </c>
      <c r="GD17" s="12">
        <v>262548</v>
      </c>
      <c r="GE17" s="13"/>
      <c r="GF17" s="12">
        <v>1</v>
      </c>
      <c r="GG17" s="12">
        <v>180000</v>
      </c>
      <c r="GH17" s="12">
        <v>0</v>
      </c>
      <c r="GI17" s="12">
        <v>180000</v>
      </c>
      <c r="GJ17" s="13"/>
      <c r="GK17" s="12">
        <v>1</v>
      </c>
      <c r="GL17" s="12">
        <v>240000</v>
      </c>
      <c r="GM17" s="12">
        <v>0</v>
      </c>
      <c r="GN17" s="12">
        <v>240000</v>
      </c>
      <c r="GO17" s="13"/>
      <c r="GP17" s="12">
        <v>1</v>
      </c>
      <c r="GQ17" s="12">
        <v>264737</v>
      </c>
      <c r="GR17" s="12">
        <v>0</v>
      </c>
      <c r="GS17" s="12">
        <v>264737</v>
      </c>
      <c r="GT17" s="13"/>
      <c r="GU17" s="12">
        <v>1</v>
      </c>
      <c r="GV17" s="12">
        <v>168096</v>
      </c>
      <c r="GW17" s="12">
        <v>0</v>
      </c>
      <c r="GX17" s="12">
        <v>168096</v>
      </c>
      <c r="GY17" s="13"/>
      <c r="GZ17" s="12">
        <v>1</v>
      </c>
      <c r="HA17" s="12">
        <v>240660</v>
      </c>
      <c r="HB17" s="12">
        <v>0</v>
      </c>
      <c r="HC17" s="12">
        <v>240660</v>
      </c>
      <c r="HD17" s="13"/>
      <c r="HE17" s="12">
        <v>3</v>
      </c>
      <c r="HF17" s="12">
        <v>2340000</v>
      </c>
      <c r="HG17" s="12">
        <v>0</v>
      </c>
      <c r="HH17" s="12">
        <v>2340000</v>
      </c>
      <c r="HI17" s="13"/>
      <c r="HJ17" s="12">
        <v>3</v>
      </c>
      <c r="HK17" s="12">
        <v>250092</v>
      </c>
      <c r="HL17" s="12">
        <v>0</v>
      </c>
      <c r="HM17" s="12">
        <v>250092</v>
      </c>
      <c r="HN17" s="13"/>
      <c r="HO17" s="12">
        <v>3</v>
      </c>
      <c r="HP17" s="12">
        <v>458436</v>
      </c>
      <c r="HQ17" s="12">
        <v>0</v>
      </c>
      <c r="HR17" s="12">
        <v>458436</v>
      </c>
      <c r="HS17" s="13"/>
      <c r="HT17" s="12">
        <v>8</v>
      </c>
      <c r="HU17" s="12">
        <v>792648</v>
      </c>
      <c r="HV17" s="12">
        <v>0</v>
      </c>
      <c r="HW17" s="12">
        <v>792648</v>
      </c>
      <c r="HX17" s="13"/>
      <c r="HY17" s="12">
        <v>0</v>
      </c>
      <c r="HZ17" s="12">
        <v>0</v>
      </c>
      <c r="IA17" s="12">
        <v>0</v>
      </c>
      <c r="IB17" s="12">
        <v>0</v>
      </c>
      <c r="IC17" s="13"/>
      <c r="ID17" s="12">
        <v>13</v>
      </c>
      <c r="IE17" s="12">
        <v>3620784</v>
      </c>
      <c r="IF17" s="12">
        <v>0</v>
      </c>
      <c r="IG17" s="12">
        <v>3620784</v>
      </c>
      <c r="IH17" s="13"/>
      <c r="II17" s="12">
        <v>0</v>
      </c>
      <c r="IJ17" s="12">
        <v>0</v>
      </c>
      <c r="IK17" s="12">
        <v>0</v>
      </c>
      <c r="IL17" s="12">
        <v>0</v>
      </c>
      <c r="IM17" s="13"/>
      <c r="IN17" s="12">
        <v>0</v>
      </c>
      <c r="IO17" s="12">
        <v>0</v>
      </c>
      <c r="IP17" s="12">
        <v>0</v>
      </c>
      <c r="IQ17" s="12">
        <v>0</v>
      </c>
      <c r="IR17" s="13"/>
      <c r="IS17" s="12">
        <v>11</v>
      </c>
      <c r="IT17" s="12">
        <v>2550000</v>
      </c>
      <c r="IU17" s="12">
        <v>0</v>
      </c>
      <c r="IV17" s="12">
        <v>2550000</v>
      </c>
      <c r="IW17" s="13"/>
      <c r="IX17" s="12">
        <v>1</v>
      </c>
      <c r="IY17" s="12">
        <v>180000</v>
      </c>
      <c r="IZ17" s="12">
        <v>0</v>
      </c>
      <c r="JA17" s="12">
        <v>180000</v>
      </c>
      <c r="JB17" s="13"/>
      <c r="JC17" s="12">
        <v>4</v>
      </c>
      <c r="JD17" s="12">
        <v>1111776</v>
      </c>
      <c r="JE17" s="12">
        <v>0</v>
      </c>
      <c r="JF17" s="12">
        <v>1111776</v>
      </c>
      <c r="JG17" s="13"/>
      <c r="JH17" s="12">
        <v>2</v>
      </c>
      <c r="JI17" s="12">
        <v>1020000</v>
      </c>
      <c r="JJ17" s="12">
        <v>0</v>
      </c>
      <c r="JK17" s="12">
        <v>1020000</v>
      </c>
      <c r="JL17" s="13"/>
      <c r="JM17" s="12">
        <v>0</v>
      </c>
      <c r="JN17" s="12">
        <v>0</v>
      </c>
      <c r="JO17" s="12">
        <v>0</v>
      </c>
      <c r="JP17" s="12">
        <v>0</v>
      </c>
      <c r="JQ17" s="13"/>
      <c r="JR17" s="12">
        <v>2</v>
      </c>
      <c r="JS17" s="12">
        <v>915000</v>
      </c>
      <c r="JT17" s="12">
        <v>0</v>
      </c>
      <c r="JU17" s="12">
        <v>915000</v>
      </c>
      <c r="JV17" s="13"/>
      <c r="JW17" s="12">
        <v>0</v>
      </c>
      <c r="JX17" s="12">
        <v>0</v>
      </c>
      <c r="JY17" s="12">
        <v>0</v>
      </c>
      <c r="JZ17" s="12">
        <v>0</v>
      </c>
      <c r="KA17" s="13"/>
      <c r="KB17" s="12">
        <v>1</v>
      </c>
      <c r="KC17" s="12">
        <v>150000</v>
      </c>
      <c r="KD17" s="12">
        <v>0</v>
      </c>
      <c r="KE17" s="12">
        <v>150000</v>
      </c>
      <c r="KF17" s="13"/>
      <c r="KG17" s="12">
        <v>9</v>
      </c>
      <c r="KH17" s="12">
        <v>1296000</v>
      </c>
      <c r="KI17" s="12">
        <v>0</v>
      </c>
      <c r="KJ17" s="12">
        <v>1296000</v>
      </c>
      <c r="KK17" s="13"/>
      <c r="KL17" s="12">
        <v>0</v>
      </c>
      <c r="KM17" s="12">
        <v>0</v>
      </c>
      <c r="KN17" s="12">
        <v>0</v>
      </c>
      <c r="KO17" s="12">
        <v>0</v>
      </c>
      <c r="KP17" s="13"/>
      <c r="KQ17" s="12">
        <v>0</v>
      </c>
      <c r="KR17" s="12">
        <v>0</v>
      </c>
      <c r="KS17" s="12">
        <v>0</v>
      </c>
      <c r="KT17" s="12">
        <v>0</v>
      </c>
      <c r="KU17" s="13"/>
      <c r="KV17" s="12">
        <v>0</v>
      </c>
      <c r="KW17" s="12">
        <v>0</v>
      </c>
      <c r="KX17" s="12">
        <v>0</v>
      </c>
      <c r="KY17" s="12">
        <v>0</v>
      </c>
      <c r="KZ17" s="13"/>
      <c r="LA17" s="12">
        <v>3</v>
      </c>
      <c r="LB17" s="12">
        <v>396000</v>
      </c>
      <c r="LC17" s="12">
        <v>0</v>
      </c>
      <c r="LD17" s="12">
        <v>396000</v>
      </c>
      <c r="LE17" s="13"/>
      <c r="LF17" s="12">
        <v>0</v>
      </c>
      <c r="LG17" s="12">
        <v>0</v>
      </c>
      <c r="LH17" s="12">
        <v>0</v>
      </c>
      <c r="LI17" s="12">
        <v>0</v>
      </c>
      <c r="LJ17" s="13"/>
      <c r="LK17" s="12">
        <v>2</v>
      </c>
      <c r="LL17" s="12">
        <v>324000</v>
      </c>
      <c r="LM17" s="12">
        <v>0</v>
      </c>
      <c r="LN17" s="12">
        <v>324000</v>
      </c>
      <c r="LO17" s="13"/>
      <c r="LP17" s="12">
        <v>2</v>
      </c>
      <c r="LQ17" s="12">
        <v>409740</v>
      </c>
      <c r="LR17" s="12">
        <v>0</v>
      </c>
      <c r="LS17" s="12">
        <v>409740</v>
      </c>
      <c r="LT17" s="13"/>
      <c r="LU17" s="12">
        <v>1</v>
      </c>
      <c r="LV17" s="12">
        <v>180000</v>
      </c>
      <c r="LW17" s="12">
        <v>0</v>
      </c>
      <c r="LX17" s="12">
        <v>180000</v>
      </c>
      <c r="LY17" s="13"/>
      <c r="LZ17" s="12">
        <v>0</v>
      </c>
      <c r="MA17" s="12">
        <v>0</v>
      </c>
      <c r="MB17" s="12">
        <v>0</v>
      </c>
      <c r="MC17" s="12">
        <v>0</v>
      </c>
      <c r="MD17" s="13"/>
      <c r="ME17" s="12">
        <v>0</v>
      </c>
      <c r="MF17" s="12">
        <v>0</v>
      </c>
      <c r="MG17" s="12">
        <v>0</v>
      </c>
      <c r="MH17" s="12">
        <v>0</v>
      </c>
      <c r="MI17" s="13"/>
      <c r="MJ17" s="12">
        <v>0</v>
      </c>
      <c r="MK17" s="12">
        <v>0</v>
      </c>
      <c r="ML17" s="12">
        <v>0</v>
      </c>
      <c r="MM17" s="12">
        <v>0</v>
      </c>
      <c r="MN17" s="13"/>
      <c r="MO17" s="12">
        <v>0</v>
      </c>
      <c r="MP17" s="12">
        <v>0</v>
      </c>
      <c r="MQ17" s="12">
        <v>0</v>
      </c>
      <c r="MR17" s="12">
        <v>0</v>
      </c>
      <c r="MS17" s="13"/>
      <c r="MT17" s="12">
        <v>320</v>
      </c>
      <c r="MU17" s="12">
        <v>960000</v>
      </c>
      <c r="MV17" s="12">
        <v>0</v>
      </c>
      <c r="MW17" s="12">
        <v>960000</v>
      </c>
      <c r="MX17" s="13"/>
      <c r="MY17" s="12">
        <v>0</v>
      </c>
      <c r="MZ17" s="12">
        <v>1378600</v>
      </c>
      <c r="NA17" s="12">
        <v>0</v>
      </c>
      <c r="NB17" s="12">
        <v>1378600</v>
      </c>
      <c r="NC17" s="13"/>
      <c r="ND17" s="12">
        <v>25</v>
      </c>
      <c r="NE17" s="12">
        <v>260000</v>
      </c>
      <c r="NF17" s="12">
        <v>0</v>
      </c>
      <c r="NG17" s="12">
        <v>260000</v>
      </c>
      <c r="NH17" s="13"/>
      <c r="NI17" s="12">
        <v>5216</v>
      </c>
      <c r="NJ17" s="12">
        <v>782400</v>
      </c>
      <c r="NK17" s="12">
        <v>0</v>
      </c>
      <c r="NL17" s="12">
        <v>782400</v>
      </c>
      <c r="NM17" s="13"/>
      <c r="NN17" s="12">
        <v>138</v>
      </c>
      <c r="NO17" s="12">
        <v>20700</v>
      </c>
      <c r="NP17" s="12">
        <v>0</v>
      </c>
      <c r="NQ17" s="12">
        <v>20700</v>
      </c>
      <c r="NR17" s="13"/>
      <c r="NS17" s="12">
        <v>11</v>
      </c>
      <c r="NT17" s="12">
        <v>850000</v>
      </c>
      <c r="NU17" s="12">
        <v>0</v>
      </c>
      <c r="NV17" s="12">
        <v>850000</v>
      </c>
      <c r="NW17" s="13"/>
      <c r="NX17" s="12">
        <v>21</v>
      </c>
      <c r="NY17" s="12">
        <v>2100000</v>
      </c>
      <c r="NZ17" s="12">
        <v>0</v>
      </c>
      <c r="OA17" s="12">
        <v>2100000</v>
      </c>
      <c r="OB17" s="13"/>
      <c r="OC17" s="12">
        <v>0</v>
      </c>
      <c r="OD17" s="12">
        <v>0</v>
      </c>
      <c r="OE17" s="12">
        <v>0</v>
      </c>
      <c r="OF17" s="12">
        <v>0</v>
      </c>
      <c r="OG17" s="13"/>
      <c r="OH17" s="12">
        <v>6413</v>
      </c>
      <c r="OI17" s="12">
        <v>207254957</v>
      </c>
      <c r="OJ17" s="12">
        <v>0</v>
      </c>
      <c r="OK17" s="12">
        <v>207254957</v>
      </c>
      <c r="OL17" s="13"/>
    </row>
    <row r="18" spans="1:402" hidden="1">
      <c r="A18" s="10">
        <v>12</v>
      </c>
      <c r="B18" s="11" t="s">
        <v>14</v>
      </c>
      <c r="C18" s="12">
        <v>107</v>
      </c>
      <c r="D18" s="12">
        <v>21672636</v>
      </c>
      <c r="E18" s="12">
        <v>0</v>
      </c>
      <c r="F18" s="12">
        <v>21672636</v>
      </c>
      <c r="G18" s="13"/>
      <c r="H18" s="12">
        <v>4</v>
      </c>
      <c r="I18" s="12">
        <v>1333584</v>
      </c>
      <c r="J18" s="12">
        <v>0</v>
      </c>
      <c r="K18" s="12">
        <v>1333584</v>
      </c>
      <c r="L18" s="13"/>
      <c r="M18" s="12">
        <v>1</v>
      </c>
      <c r="N18" s="12">
        <v>611232</v>
      </c>
      <c r="O18" s="12">
        <v>0</v>
      </c>
      <c r="P18" s="12">
        <v>611232</v>
      </c>
      <c r="Q18" s="13"/>
      <c r="R18" s="12">
        <v>1</v>
      </c>
      <c r="S18" s="12">
        <v>504264</v>
      </c>
      <c r="T18" s="12">
        <v>0</v>
      </c>
      <c r="U18" s="12">
        <v>504264</v>
      </c>
      <c r="V18" s="13"/>
      <c r="W18" s="12">
        <v>0</v>
      </c>
      <c r="X18" s="12">
        <v>0</v>
      </c>
      <c r="Y18" s="12">
        <v>0</v>
      </c>
      <c r="Z18" s="12">
        <v>0</v>
      </c>
      <c r="AA18" s="13"/>
      <c r="AB18" s="12">
        <v>14</v>
      </c>
      <c r="AC18" s="12">
        <v>3485112</v>
      </c>
      <c r="AD18" s="12">
        <v>0</v>
      </c>
      <c r="AE18" s="12">
        <v>3485112</v>
      </c>
      <c r="AF18" s="13"/>
      <c r="AG18" s="12">
        <v>0</v>
      </c>
      <c r="AH18" s="12">
        <v>0</v>
      </c>
      <c r="AI18" s="12">
        <v>0</v>
      </c>
      <c r="AJ18" s="12">
        <v>0</v>
      </c>
      <c r="AK18" s="13"/>
      <c r="AL18" s="12">
        <v>0</v>
      </c>
      <c r="AM18" s="12">
        <v>0</v>
      </c>
      <c r="AN18" s="12">
        <v>0</v>
      </c>
      <c r="AO18" s="12">
        <v>0</v>
      </c>
      <c r="AP18" s="13"/>
      <c r="AQ18" s="12">
        <v>2</v>
      </c>
      <c r="AR18" s="12">
        <v>528000</v>
      </c>
      <c r="AS18" s="12">
        <v>0</v>
      </c>
      <c r="AT18" s="12">
        <v>528000</v>
      </c>
      <c r="AU18" s="13"/>
      <c r="AV18" s="12">
        <v>0</v>
      </c>
      <c r="AW18" s="12">
        <v>0</v>
      </c>
      <c r="AX18" s="12">
        <v>0</v>
      </c>
      <c r="AY18" s="12">
        <v>0</v>
      </c>
      <c r="AZ18" s="13"/>
      <c r="BA18" s="12">
        <v>13</v>
      </c>
      <c r="BB18" s="12">
        <v>3337230</v>
      </c>
      <c r="BC18" s="12">
        <v>0</v>
      </c>
      <c r="BD18" s="12">
        <v>3337230</v>
      </c>
      <c r="BE18" s="13"/>
      <c r="BF18" s="12">
        <v>5</v>
      </c>
      <c r="BG18" s="12">
        <v>7200000</v>
      </c>
      <c r="BH18" s="12">
        <v>0</v>
      </c>
      <c r="BI18" s="12">
        <v>7200000</v>
      </c>
      <c r="BJ18" s="13"/>
      <c r="BK18" s="12">
        <v>5</v>
      </c>
      <c r="BL18" s="12">
        <v>7200000</v>
      </c>
      <c r="BM18" s="12">
        <v>0</v>
      </c>
      <c r="BN18" s="12">
        <v>7200000</v>
      </c>
      <c r="BO18" s="13"/>
      <c r="BP18" s="12">
        <v>5</v>
      </c>
      <c r="BQ18" s="12">
        <v>7200000</v>
      </c>
      <c r="BR18" s="12">
        <v>0</v>
      </c>
      <c r="BS18" s="12">
        <v>7200000</v>
      </c>
      <c r="BT18" s="13"/>
      <c r="BU18" s="12">
        <v>1</v>
      </c>
      <c r="BV18" s="12">
        <v>1200000</v>
      </c>
      <c r="BW18" s="12">
        <v>0</v>
      </c>
      <c r="BX18" s="12">
        <v>1200000</v>
      </c>
      <c r="BY18" s="13"/>
      <c r="BZ18" s="12">
        <v>1</v>
      </c>
      <c r="CA18" s="12">
        <v>1200000</v>
      </c>
      <c r="CB18" s="12">
        <v>0</v>
      </c>
      <c r="CC18" s="12">
        <v>1200000</v>
      </c>
      <c r="CD18" s="13"/>
      <c r="CE18" s="12">
        <v>3</v>
      </c>
      <c r="CF18" s="12">
        <v>3600000</v>
      </c>
      <c r="CG18" s="12">
        <v>0</v>
      </c>
      <c r="CH18" s="12">
        <v>3600000</v>
      </c>
      <c r="CI18" s="13"/>
      <c r="CJ18" s="12">
        <v>1</v>
      </c>
      <c r="CK18" s="12">
        <v>1200000</v>
      </c>
      <c r="CL18" s="12">
        <v>0</v>
      </c>
      <c r="CM18" s="12">
        <v>1200000</v>
      </c>
      <c r="CN18" s="13"/>
      <c r="CO18" s="12">
        <v>0</v>
      </c>
      <c r="CP18" s="12">
        <v>0</v>
      </c>
      <c r="CQ18" s="12">
        <v>0</v>
      </c>
      <c r="CR18" s="12">
        <v>0</v>
      </c>
      <c r="CS18" s="13"/>
      <c r="CT18" s="12">
        <v>2</v>
      </c>
      <c r="CU18" s="12">
        <v>2400000</v>
      </c>
      <c r="CV18" s="12">
        <v>0</v>
      </c>
      <c r="CW18" s="12">
        <v>2400000</v>
      </c>
      <c r="CX18" s="13"/>
      <c r="CY18" s="12">
        <v>1</v>
      </c>
      <c r="CZ18" s="12">
        <v>1200000</v>
      </c>
      <c r="DA18" s="12">
        <v>0</v>
      </c>
      <c r="DB18" s="12">
        <v>1200000</v>
      </c>
      <c r="DC18" s="13"/>
      <c r="DD18" s="12">
        <v>1</v>
      </c>
      <c r="DE18" s="12">
        <v>1200000</v>
      </c>
      <c r="DF18" s="12">
        <v>0</v>
      </c>
      <c r="DG18" s="12">
        <v>1200000</v>
      </c>
      <c r="DH18" s="13"/>
      <c r="DI18" s="12">
        <v>0</v>
      </c>
      <c r="DJ18" s="12">
        <v>0</v>
      </c>
      <c r="DK18" s="12">
        <v>0</v>
      </c>
      <c r="DL18" s="12">
        <v>0</v>
      </c>
      <c r="DM18" s="13"/>
      <c r="DN18" s="12">
        <v>1</v>
      </c>
      <c r="DO18" s="12">
        <v>180000</v>
      </c>
      <c r="DP18" s="12">
        <v>0</v>
      </c>
      <c r="DQ18" s="12">
        <v>180000</v>
      </c>
      <c r="DR18" s="13"/>
      <c r="DS18" s="12">
        <v>1</v>
      </c>
      <c r="DT18" s="12">
        <v>126000</v>
      </c>
      <c r="DU18" s="12">
        <v>0</v>
      </c>
      <c r="DV18" s="12">
        <v>126000</v>
      </c>
      <c r="DW18" s="13"/>
      <c r="DX18" s="12">
        <v>4</v>
      </c>
      <c r="DY18" s="12">
        <v>3120000</v>
      </c>
      <c r="DZ18" s="12">
        <v>0</v>
      </c>
      <c r="EA18" s="12">
        <v>3120000</v>
      </c>
      <c r="EB18" s="13"/>
      <c r="EC18" s="12">
        <v>29</v>
      </c>
      <c r="ED18" s="12">
        <v>11166972</v>
      </c>
      <c r="EE18" s="12">
        <v>0</v>
      </c>
      <c r="EF18" s="12">
        <v>11166972</v>
      </c>
      <c r="EG18" s="13"/>
      <c r="EH18" s="12">
        <v>46</v>
      </c>
      <c r="EI18" s="12">
        <v>15431712</v>
      </c>
      <c r="EJ18" s="12">
        <v>0</v>
      </c>
      <c r="EK18" s="12">
        <v>15431712</v>
      </c>
      <c r="EL18" s="13"/>
      <c r="EM18" s="12">
        <v>17</v>
      </c>
      <c r="EN18" s="12">
        <v>3443316</v>
      </c>
      <c r="EO18" s="12">
        <v>0</v>
      </c>
      <c r="EP18" s="12">
        <v>3443316</v>
      </c>
      <c r="EQ18" s="13"/>
      <c r="ER18" s="12">
        <v>20</v>
      </c>
      <c r="ES18" s="12">
        <v>4016640</v>
      </c>
      <c r="ET18" s="12">
        <v>0</v>
      </c>
      <c r="EU18" s="12">
        <v>4016640</v>
      </c>
      <c r="EV18" s="13"/>
      <c r="EW18" s="12">
        <v>0</v>
      </c>
      <c r="EX18" s="12">
        <v>0</v>
      </c>
      <c r="EY18" s="12">
        <v>0</v>
      </c>
      <c r="EZ18" s="12">
        <v>0</v>
      </c>
      <c r="FA18" s="13"/>
      <c r="FB18" s="12">
        <v>0</v>
      </c>
      <c r="FC18" s="12">
        <v>0</v>
      </c>
      <c r="FD18" s="12">
        <v>0</v>
      </c>
      <c r="FE18" s="12">
        <v>0</v>
      </c>
      <c r="FF18" s="13"/>
      <c r="FG18" s="12">
        <v>0</v>
      </c>
      <c r="FH18" s="12">
        <v>0</v>
      </c>
      <c r="FI18" s="12">
        <v>0</v>
      </c>
      <c r="FJ18" s="12">
        <v>0</v>
      </c>
      <c r="FK18" s="13"/>
      <c r="FL18" s="12">
        <v>0</v>
      </c>
      <c r="FM18" s="12">
        <v>0</v>
      </c>
      <c r="FN18" s="12">
        <v>0</v>
      </c>
      <c r="FO18" s="12">
        <v>0</v>
      </c>
      <c r="FP18" s="13"/>
      <c r="FQ18" s="12">
        <v>0</v>
      </c>
      <c r="FR18" s="12">
        <v>0</v>
      </c>
      <c r="FS18" s="12">
        <v>0</v>
      </c>
      <c r="FT18" s="12">
        <v>0</v>
      </c>
      <c r="FU18" s="13"/>
      <c r="FV18" s="12">
        <v>0</v>
      </c>
      <c r="FW18" s="12">
        <v>0</v>
      </c>
      <c r="FX18" s="12">
        <v>0</v>
      </c>
      <c r="FY18" s="12">
        <v>0</v>
      </c>
      <c r="FZ18" s="13"/>
      <c r="GA18" s="12">
        <v>0</v>
      </c>
      <c r="GB18" s="12">
        <v>0</v>
      </c>
      <c r="GC18" s="12">
        <v>0</v>
      </c>
      <c r="GD18" s="12">
        <v>0</v>
      </c>
      <c r="GE18" s="13"/>
      <c r="GF18" s="12">
        <v>0</v>
      </c>
      <c r="GG18" s="12">
        <v>0</v>
      </c>
      <c r="GH18" s="12">
        <v>0</v>
      </c>
      <c r="GI18" s="12">
        <v>0</v>
      </c>
      <c r="GJ18" s="13"/>
      <c r="GK18" s="12">
        <v>0</v>
      </c>
      <c r="GL18" s="12">
        <v>0</v>
      </c>
      <c r="GM18" s="12">
        <v>0</v>
      </c>
      <c r="GN18" s="12">
        <v>0</v>
      </c>
      <c r="GO18" s="13"/>
      <c r="GP18" s="12">
        <v>0</v>
      </c>
      <c r="GQ18" s="12">
        <v>0</v>
      </c>
      <c r="GR18" s="12">
        <v>0</v>
      </c>
      <c r="GS18" s="12">
        <v>0</v>
      </c>
      <c r="GT18" s="13"/>
      <c r="GU18" s="12">
        <v>0</v>
      </c>
      <c r="GV18" s="12">
        <v>0</v>
      </c>
      <c r="GW18" s="12">
        <v>0</v>
      </c>
      <c r="GX18" s="12">
        <v>0</v>
      </c>
      <c r="GY18" s="13"/>
      <c r="GZ18" s="12">
        <v>0</v>
      </c>
      <c r="HA18" s="12">
        <v>0</v>
      </c>
      <c r="HB18" s="12">
        <v>0</v>
      </c>
      <c r="HC18" s="12">
        <v>0</v>
      </c>
      <c r="HD18" s="13"/>
      <c r="HE18" s="12">
        <v>2</v>
      </c>
      <c r="HF18" s="12">
        <v>1560000</v>
      </c>
      <c r="HG18" s="12">
        <v>0</v>
      </c>
      <c r="HH18" s="12">
        <v>1560000</v>
      </c>
      <c r="HI18" s="13"/>
      <c r="HJ18" s="12">
        <v>2</v>
      </c>
      <c r="HK18" s="12">
        <v>166728</v>
      </c>
      <c r="HL18" s="12">
        <v>0</v>
      </c>
      <c r="HM18" s="12">
        <v>166728</v>
      </c>
      <c r="HN18" s="13"/>
      <c r="HO18" s="12">
        <v>2</v>
      </c>
      <c r="HP18" s="12">
        <v>305624</v>
      </c>
      <c r="HQ18" s="12">
        <v>0</v>
      </c>
      <c r="HR18" s="12">
        <v>305624</v>
      </c>
      <c r="HS18" s="13"/>
      <c r="HT18" s="12">
        <v>5</v>
      </c>
      <c r="HU18" s="12">
        <v>472728</v>
      </c>
      <c r="HV18" s="12">
        <v>0</v>
      </c>
      <c r="HW18" s="12">
        <v>472728</v>
      </c>
      <c r="HX18" s="13"/>
      <c r="HY18" s="12">
        <v>0</v>
      </c>
      <c r="HZ18" s="12">
        <v>0</v>
      </c>
      <c r="IA18" s="12">
        <v>0</v>
      </c>
      <c r="IB18" s="12">
        <v>0</v>
      </c>
      <c r="IC18" s="13"/>
      <c r="ID18" s="12">
        <v>10</v>
      </c>
      <c r="IE18" s="12">
        <v>2573856</v>
      </c>
      <c r="IF18" s="12">
        <v>0</v>
      </c>
      <c r="IG18" s="12">
        <v>2573856</v>
      </c>
      <c r="IH18" s="13"/>
      <c r="II18" s="12">
        <v>0</v>
      </c>
      <c r="IJ18" s="12">
        <v>0</v>
      </c>
      <c r="IK18" s="12">
        <v>0</v>
      </c>
      <c r="IL18" s="12">
        <v>0</v>
      </c>
      <c r="IM18" s="13"/>
      <c r="IN18" s="12">
        <v>0</v>
      </c>
      <c r="IO18" s="12">
        <v>0</v>
      </c>
      <c r="IP18" s="12">
        <v>0</v>
      </c>
      <c r="IQ18" s="12">
        <v>0</v>
      </c>
      <c r="IR18" s="13"/>
      <c r="IS18" s="12">
        <v>12</v>
      </c>
      <c r="IT18" s="12">
        <v>2850000</v>
      </c>
      <c r="IU18" s="12">
        <v>0</v>
      </c>
      <c r="IV18" s="12">
        <v>2850000</v>
      </c>
      <c r="IW18" s="13"/>
      <c r="IX18" s="12">
        <v>2</v>
      </c>
      <c r="IY18" s="12">
        <v>360000</v>
      </c>
      <c r="IZ18" s="12">
        <v>0</v>
      </c>
      <c r="JA18" s="12">
        <v>360000</v>
      </c>
      <c r="JB18" s="13"/>
      <c r="JC18" s="12">
        <v>2</v>
      </c>
      <c r="JD18" s="12">
        <v>555888</v>
      </c>
      <c r="JE18" s="12">
        <v>0</v>
      </c>
      <c r="JF18" s="12">
        <v>555888</v>
      </c>
      <c r="JG18" s="13"/>
      <c r="JH18" s="12">
        <v>2</v>
      </c>
      <c r="JI18" s="12">
        <v>1216836</v>
      </c>
      <c r="JJ18" s="12">
        <v>0</v>
      </c>
      <c r="JK18" s="12">
        <v>1216836</v>
      </c>
      <c r="JL18" s="13"/>
      <c r="JM18" s="12">
        <v>1</v>
      </c>
      <c r="JN18" s="12">
        <v>191004</v>
      </c>
      <c r="JO18" s="12">
        <v>0</v>
      </c>
      <c r="JP18" s="12">
        <v>191004</v>
      </c>
      <c r="JQ18" s="13"/>
      <c r="JR18" s="12">
        <v>2</v>
      </c>
      <c r="JS18" s="12">
        <v>1189836</v>
      </c>
      <c r="JT18" s="12">
        <v>0</v>
      </c>
      <c r="JU18" s="12">
        <v>1189836</v>
      </c>
      <c r="JV18" s="13"/>
      <c r="JW18" s="12">
        <v>0</v>
      </c>
      <c r="JX18" s="12">
        <v>0</v>
      </c>
      <c r="JY18" s="12">
        <v>0</v>
      </c>
      <c r="JZ18" s="12">
        <v>0</v>
      </c>
      <c r="KA18" s="13"/>
      <c r="KB18" s="12">
        <v>1</v>
      </c>
      <c r="KC18" s="12">
        <v>150000</v>
      </c>
      <c r="KD18" s="12">
        <v>0</v>
      </c>
      <c r="KE18" s="12">
        <v>150000</v>
      </c>
      <c r="KF18" s="13"/>
      <c r="KG18" s="12">
        <v>7</v>
      </c>
      <c r="KH18" s="12">
        <v>1008000</v>
      </c>
      <c r="KI18" s="12">
        <v>0</v>
      </c>
      <c r="KJ18" s="12">
        <v>1008000</v>
      </c>
      <c r="KK18" s="13"/>
      <c r="KL18" s="12">
        <v>0</v>
      </c>
      <c r="KM18" s="12">
        <v>0</v>
      </c>
      <c r="KN18" s="12">
        <v>0</v>
      </c>
      <c r="KO18" s="12">
        <v>0</v>
      </c>
      <c r="KP18" s="13"/>
      <c r="KQ18" s="12">
        <v>1</v>
      </c>
      <c r="KR18" s="12">
        <v>180000</v>
      </c>
      <c r="KS18" s="12">
        <v>0</v>
      </c>
      <c r="KT18" s="12">
        <v>180000</v>
      </c>
      <c r="KU18" s="13"/>
      <c r="KV18" s="12">
        <v>1</v>
      </c>
      <c r="KW18" s="12">
        <v>180000</v>
      </c>
      <c r="KX18" s="12">
        <v>0</v>
      </c>
      <c r="KY18" s="12">
        <v>180000</v>
      </c>
      <c r="KZ18" s="13"/>
      <c r="LA18" s="12">
        <v>0</v>
      </c>
      <c r="LB18" s="12">
        <v>0</v>
      </c>
      <c r="LC18" s="12">
        <v>0</v>
      </c>
      <c r="LD18" s="12">
        <v>0</v>
      </c>
      <c r="LE18" s="13"/>
      <c r="LF18" s="12">
        <v>0</v>
      </c>
      <c r="LG18" s="12">
        <v>0</v>
      </c>
      <c r="LH18" s="12">
        <v>0</v>
      </c>
      <c r="LI18" s="12">
        <v>0</v>
      </c>
      <c r="LJ18" s="13"/>
      <c r="LK18" s="12">
        <v>2</v>
      </c>
      <c r="LL18" s="12">
        <v>324000</v>
      </c>
      <c r="LM18" s="12">
        <v>0</v>
      </c>
      <c r="LN18" s="12">
        <v>324000</v>
      </c>
      <c r="LO18" s="13"/>
      <c r="LP18" s="12">
        <v>2</v>
      </c>
      <c r="LQ18" s="12">
        <v>409212</v>
      </c>
      <c r="LR18" s="12">
        <v>0</v>
      </c>
      <c r="LS18" s="12">
        <v>409212</v>
      </c>
      <c r="LT18" s="13"/>
      <c r="LU18" s="12">
        <v>1</v>
      </c>
      <c r="LV18" s="12">
        <v>252132</v>
      </c>
      <c r="LW18" s="12">
        <v>0</v>
      </c>
      <c r="LX18" s="12">
        <v>252132</v>
      </c>
      <c r="LY18" s="13"/>
      <c r="LZ18" s="12">
        <v>0</v>
      </c>
      <c r="MA18" s="12">
        <v>0</v>
      </c>
      <c r="MB18" s="12">
        <v>0</v>
      </c>
      <c r="MC18" s="12">
        <v>0</v>
      </c>
      <c r="MD18" s="13"/>
      <c r="ME18" s="12">
        <v>0</v>
      </c>
      <c r="MF18" s="12">
        <v>0</v>
      </c>
      <c r="MG18" s="12">
        <v>0</v>
      </c>
      <c r="MH18" s="12">
        <v>0</v>
      </c>
      <c r="MI18" s="13"/>
      <c r="MJ18" s="12">
        <v>0</v>
      </c>
      <c r="MK18" s="12">
        <v>0</v>
      </c>
      <c r="ML18" s="12">
        <v>0</v>
      </c>
      <c r="MM18" s="12">
        <v>0</v>
      </c>
      <c r="MN18" s="13"/>
      <c r="MO18" s="12">
        <v>0</v>
      </c>
      <c r="MP18" s="12">
        <v>0</v>
      </c>
      <c r="MQ18" s="12">
        <v>0</v>
      </c>
      <c r="MR18" s="12">
        <v>0</v>
      </c>
      <c r="MS18" s="13"/>
      <c r="MT18" s="12">
        <v>100</v>
      </c>
      <c r="MU18" s="12">
        <v>300000</v>
      </c>
      <c r="MV18" s="12">
        <v>0</v>
      </c>
      <c r="MW18" s="12">
        <v>300000</v>
      </c>
      <c r="MX18" s="13"/>
      <c r="MY18" s="12">
        <v>0</v>
      </c>
      <c r="MZ18" s="12">
        <v>0</v>
      </c>
      <c r="NA18" s="12">
        <v>0</v>
      </c>
      <c r="NB18" s="12">
        <v>0</v>
      </c>
      <c r="NC18" s="13"/>
      <c r="ND18" s="12">
        <v>15</v>
      </c>
      <c r="NE18" s="12">
        <v>160000</v>
      </c>
      <c r="NF18" s="12">
        <v>0</v>
      </c>
      <c r="NG18" s="12">
        <v>160000</v>
      </c>
      <c r="NH18" s="13"/>
      <c r="NI18" s="12">
        <v>6484</v>
      </c>
      <c r="NJ18" s="12">
        <v>972600</v>
      </c>
      <c r="NK18" s="12">
        <v>0</v>
      </c>
      <c r="NL18" s="12">
        <v>972600</v>
      </c>
      <c r="NM18" s="13"/>
      <c r="NN18" s="12">
        <v>20</v>
      </c>
      <c r="NO18" s="12">
        <v>3000</v>
      </c>
      <c r="NP18" s="12">
        <v>0</v>
      </c>
      <c r="NQ18" s="12">
        <v>3000</v>
      </c>
      <c r="NR18" s="13"/>
      <c r="NS18" s="12">
        <v>12</v>
      </c>
      <c r="NT18" s="12">
        <v>950000</v>
      </c>
      <c r="NU18" s="12">
        <v>0</v>
      </c>
      <c r="NV18" s="12">
        <v>950000</v>
      </c>
      <c r="NW18" s="13"/>
      <c r="NX18" s="12">
        <v>22</v>
      </c>
      <c r="NY18" s="12">
        <v>2200000</v>
      </c>
      <c r="NZ18" s="12">
        <v>0</v>
      </c>
      <c r="OA18" s="12">
        <v>2200000</v>
      </c>
      <c r="OB18" s="13"/>
      <c r="OC18" s="12">
        <v>0</v>
      </c>
      <c r="OD18" s="12">
        <v>0</v>
      </c>
      <c r="OE18" s="12">
        <v>0</v>
      </c>
      <c r="OF18" s="12">
        <v>0</v>
      </c>
      <c r="OG18" s="13"/>
      <c r="OH18" s="12">
        <v>6995</v>
      </c>
      <c r="OI18" s="12">
        <v>121088142</v>
      </c>
      <c r="OJ18" s="12">
        <v>0</v>
      </c>
      <c r="OK18" s="12">
        <v>121088142</v>
      </c>
      <c r="OL18" s="13"/>
    </row>
    <row r="19" spans="1:402" hidden="1">
      <c r="A19" s="10">
        <v>13</v>
      </c>
      <c r="B19" s="11" t="s">
        <v>15</v>
      </c>
      <c r="C19" s="12">
        <v>195</v>
      </c>
      <c r="D19" s="12">
        <v>39496860</v>
      </c>
      <c r="E19" s="12">
        <v>0</v>
      </c>
      <c r="F19" s="12">
        <v>39496860</v>
      </c>
      <c r="G19" s="13"/>
      <c r="H19" s="12">
        <v>3</v>
      </c>
      <c r="I19" s="12">
        <v>1000188</v>
      </c>
      <c r="J19" s="12">
        <v>0</v>
      </c>
      <c r="K19" s="12">
        <v>1000188</v>
      </c>
      <c r="L19" s="13"/>
      <c r="M19" s="12">
        <v>1</v>
      </c>
      <c r="N19" s="12">
        <v>611232</v>
      </c>
      <c r="O19" s="12">
        <v>0</v>
      </c>
      <c r="P19" s="12">
        <v>611232</v>
      </c>
      <c r="Q19" s="13"/>
      <c r="R19" s="12">
        <v>1</v>
      </c>
      <c r="S19" s="12">
        <v>504264</v>
      </c>
      <c r="T19" s="12">
        <v>0</v>
      </c>
      <c r="U19" s="12">
        <v>504264</v>
      </c>
      <c r="V19" s="13"/>
      <c r="W19" s="12">
        <v>0</v>
      </c>
      <c r="X19" s="12">
        <v>0</v>
      </c>
      <c r="Y19" s="12">
        <v>0</v>
      </c>
      <c r="Z19" s="12">
        <v>0</v>
      </c>
      <c r="AA19" s="13"/>
      <c r="AB19" s="12">
        <v>12</v>
      </c>
      <c r="AC19" s="12">
        <v>2984208</v>
      </c>
      <c r="AD19" s="12">
        <v>0</v>
      </c>
      <c r="AE19" s="12">
        <v>2984208</v>
      </c>
      <c r="AF19" s="13"/>
      <c r="AG19" s="12">
        <v>0</v>
      </c>
      <c r="AH19" s="12">
        <v>0</v>
      </c>
      <c r="AI19" s="12">
        <v>0</v>
      </c>
      <c r="AJ19" s="12">
        <v>0</v>
      </c>
      <c r="AK19" s="13"/>
      <c r="AL19" s="12">
        <v>0</v>
      </c>
      <c r="AM19" s="12">
        <v>0</v>
      </c>
      <c r="AN19" s="12">
        <v>0</v>
      </c>
      <c r="AO19" s="12">
        <v>0</v>
      </c>
      <c r="AP19" s="13"/>
      <c r="AQ19" s="12">
        <v>2</v>
      </c>
      <c r="AR19" s="12">
        <v>528000</v>
      </c>
      <c r="AS19" s="12">
        <v>0</v>
      </c>
      <c r="AT19" s="12">
        <v>528000</v>
      </c>
      <c r="AU19" s="13"/>
      <c r="AV19" s="12">
        <v>0</v>
      </c>
      <c r="AW19" s="12">
        <v>0</v>
      </c>
      <c r="AX19" s="12">
        <v>0</v>
      </c>
      <c r="AY19" s="12">
        <v>0</v>
      </c>
      <c r="AZ19" s="13"/>
      <c r="BA19" s="12">
        <v>10</v>
      </c>
      <c r="BB19" s="12">
        <v>2567100</v>
      </c>
      <c r="BC19" s="12">
        <v>0</v>
      </c>
      <c r="BD19" s="12">
        <v>2567100</v>
      </c>
      <c r="BE19" s="13"/>
      <c r="BF19" s="12">
        <v>4</v>
      </c>
      <c r="BG19" s="12">
        <v>5760000</v>
      </c>
      <c r="BH19" s="12">
        <v>0</v>
      </c>
      <c r="BI19" s="12">
        <v>5760000</v>
      </c>
      <c r="BJ19" s="13"/>
      <c r="BK19" s="12">
        <v>4</v>
      </c>
      <c r="BL19" s="12">
        <v>5760000</v>
      </c>
      <c r="BM19" s="12">
        <v>0</v>
      </c>
      <c r="BN19" s="12">
        <v>5760000</v>
      </c>
      <c r="BO19" s="13"/>
      <c r="BP19" s="12">
        <v>4</v>
      </c>
      <c r="BQ19" s="12">
        <v>5760000</v>
      </c>
      <c r="BR19" s="12">
        <v>0</v>
      </c>
      <c r="BS19" s="12">
        <v>5760000</v>
      </c>
      <c r="BT19" s="13"/>
      <c r="BU19" s="12">
        <v>1</v>
      </c>
      <c r="BV19" s="12">
        <v>1200000</v>
      </c>
      <c r="BW19" s="12">
        <v>0</v>
      </c>
      <c r="BX19" s="12">
        <v>1200000</v>
      </c>
      <c r="BY19" s="13"/>
      <c r="BZ19" s="12">
        <v>1</v>
      </c>
      <c r="CA19" s="12">
        <v>1200000</v>
      </c>
      <c r="CB19" s="12">
        <v>0</v>
      </c>
      <c r="CC19" s="12">
        <v>1200000</v>
      </c>
      <c r="CD19" s="13"/>
      <c r="CE19" s="12">
        <v>2</v>
      </c>
      <c r="CF19" s="12">
        <v>2400000</v>
      </c>
      <c r="CG19" s="12">
        <v>0</v>
      </c>
      <c r="CH19" s="12">
        <v>2400000</v>
      </c>
      <c r="CI19" s="13"/>
      <c r="CJ19" s="12">
        <v>1</v>
      </c>
      <c r="CK19" s="12">
        <v>1200000</v>
      </c>
      <c r="CL19" s="12">
        <v>0</v>
      </c>
      <c r="CM19" s="12">
        <v>1200000</v>
      </c>
      <c r="CN19" s="13"/>
      <c r="CO19" s="12">
        <v>0</v>
      </c>
      <c r="CP19" s="12">
        <v>0</v>
      </c>
      <c r="CQ19" s="12">
        <v>0</v>
      </c>
      <c r="CR19" s="12">
        <v>0</v>
      </c>
      <c r="CS19" s="13"/>
      <c r="CT19" s="12">
        <v>2</v>
      </c>
      <c r="CU19" s="12">
        <v>2400000</v>
      </c>
      <c r="CV19" s="12">
        <v>0</v>
      </c>
      <c r="CW19" s="12">
        <v>2400000</v>
      </c>
      <c r="CX19" s="13"/>
      <c r="CY19" s="12">
        <v>1</v>
      </c>
      <c r="CZ19" s="12">
        <v>1200000</v>
      </c>
      <c r="DA19" s="12">
        <v>0</v>
      </c>
      <c r="DB19" s="12">
        <v>1200000</v>
      </c>
      <c r="DC19" s="13"/>
      <c r="DD19" s="12">
        <v>1</v>
      </c>
      <c r="DE19" s="12">
        <v>1200000</v>
      </c>
      <c r="DF19" s="12">
        <v>0</v>
      </c>
      <c r="DG19" s="12">
        <v>1200000</v>
      </c>
      <c r="DH19" s="13"/>
      <c r="DI19" s="12">
        <v>0</v>
      </c>
      <c r="DJ19" s="12">
        <v>0</v>
      </c>
      <c r="DK19" s="12">
        <v>0</v>
      </c>
      <c r="DL19" s="12">
        <v>0</v>
      </c>
      <c r="DM19" s="13"/>
      <c r="DN19" s="12">
        <v>1</v>
      </c>
      <c r="DO19" s="12">
        <v>180000</v>
      </c>
      <c r="DP19" s="12">
        <v>0</v>
      </c>
      <c r="DQ19" s="12">
        <v>180000</v>
      </c>
      <c r="DR19" s="13"/>
      <c r="DS19" s="12">
        <v>1</v>
      </c>
      <c r="DT19" s="12">
        <v>126000</v>
      </c>
      <c r="DU19" s="12">
        <v>0</v>
      </c>
      <c r="DV19" s="12">
        <v>126000</v>
      </c>
      <c r="DW19" s="13"/>
      <c r="DX19" s="12">
        <v>7</v>
      </c>
      <c r="DY19" s="12">
        <v>5460000</v>
      </c>
      <c r="DZ19" s="12">
        <v>0</v>
      </c>
      <c r="EA19" s="12">
        <v>5460000</v>
      </c>
      <c r="EB19" s="13"/>
      <c r="EC19" s="12">
        <v>22</v>
      </c>
      <c r="ED19" s="12">
        <v>8471496</v>
      </c>
      <c r="EE19" s="12">
        <v>0</v>
      </c>
      <c r="EF19" s="12">
        <v>8471496</v>
      </c>
      <c r="EG19" s="13"/>
      <c r="EH19" s="12">
        <v>28</v>
      </c>
      <c r="EI19" s="12">
        <v>9393216</v>
      </c>
      <c r="EJ19" s="12">
        <v>0</v>
      </c>
      <c r="EK19" s="12">
        <v>9393216</v>
      </c>
      <c r="EL19" s="13"/>
      <c r="EM19" s="12">
        <v>17</v>
      </c>
      <c r="EN19" s="12">
        <v>3443316</v>
      </c>
      <c r="EO19" s="12">
        <v>0</v>
      </c>
      <c r="EP19" s="12">
        <v>3443316</v>
      </c>
      <c r="EQ19" s="13"/>
      <c r="ER19" s="12">
        <v>18</v>
      </c>
      <c r="ES19" s="12">
        <v>3614976</v>
      </c>
      <c r="ET19" s="12">
        <v>0</v>
      </c>
      <c r="EU19" s="12">
        <v>3614976</v>
      </c>
      <c r="EV19" s="13"/>
      <c r="EW19" s="12">
        <v>0</v>
      </c>
      <c r="EX19" s="12">
        <v>0</v>
      </c>
      <c r="EY19" s="12">
        <v>0</v>
      </c>
      <c r="EZ19" s="12">
        <v>0</v>
      </c>
      <c r="FA19" s="13"/>
      <c r="FB19" s="12">
        <v>0</v>
      </c>
      <c r="FC19" s="12">
        <v>0</v>
      </c>
      <c r="FD19" s="12">
        <v>0</v>
      </c>
      <c r="FE19" s="12">
        <v>0</v>
      </c>
      <c r="FF19" s="13"/>
      <c r="FG19" s="12">
        <v>0</v>
      </c>
      <c r="FH19" s="12">
        <v>0</v>
      </c>
      <c r="FI19" s="12">
        <v>0</v>
      </c>
      <c r="FJ19" s="12">
        <v>0</v>
      </c>
      <c r="FK19" s="13"/>
      <c r="FL19" s="12">
        <v>0</v>
      </c>
      <c r="FM19" s="12">
        <v>0</v>
      </c>
      <c r="FN19" s="12">
        <v>0</v>
      </c>
      <c r="FO19" s="12">
        <v>0</v>
      </c>
      <c r="FP19" s="13"/>
      <c r="FQ19" s="12">
        <v>0</v>
      </c>
      <c r="FR19" s="12">
        <v>0</v>
      </c>
      <c r="FS19" s="12">
        <v>0</v>
      </c>
      <c r="FT19" s="12">
        <v>0</v>
      </c>
      <c r="FU19" s="13"/>
      <c r="FV19" s="12">
        <v>0</v>
      </c>
      <c r="FW19" s="12">
        <v>0</v>
      </c>
      <c r="FX19" s="12">
        <v>0</v>
      </c>
      <c r="FY19" s="12">
        <v>0</v>
      </c>
      <c r="FZ19" s="13"/>
      <c r="GA19" s="12">
        <v>0</v>
      </c>
      <c r="GB19" s="12">
        <v>0</v>
      </c>
      <c r="GC19" s="12">
        <v>0</v>
      </c>
      <c r="GD19" s="12">
        <v>0</v>
      </c>
      <c r="GE19" s="13"/>
      <c r="GF19" s="12">
        <v>0</v>
      </c>
      <c r="GG19" s="12">
        <v>0</v>
      </c>
      <c r="GH19" s="12">
        <v>0</v>
      </c>
      <c r="GI19" s="12">
        <v>0</v>
      </c>
      <c r="GJ19" s="13"/>
      <c r="GK19" s="12">
        <v>0</v>
      </c>
      <c r="GL19" s="12">
        <v>0</v>
      </c>
      <c r="GM19" s="12">
        <v>0</v>
      </c>
      <c r="GN19" s="12">
        <v>0</v>
      </c>
      <c r="GO19" s="13"/>
      <c r="GP19" s="12">
        <v>0</v>
      </c>
      <c r="GQ19" s="12">
        <v>0</v>
      </c>
      <c r="GR19" s="12">
        <v>0</v>
      </c>
      <c r="GS19" s="12">
        <v>0</v>
      </c>
      <c r="GT19" s="13"/>
      <c r="GU19" s="12">
        <v>0</v>
      </c>
      <c r="GV19" s="12">
        <v>0</v>
      </c>
      <c r="GW19" s="12">
        <v>0</v>
      </c>
      <c r="GX19" s="12">
        <v>0</v>
      </c>
      <c r="GY19" s="13"/>
      <c r="GZ19" s="12">
        <v>0</v>
      </c>
      <c r="HA19" s="12">
        <v>0</v>
      </c>
      <c r="HB19" s="12">
        <v>0</v>
      </c>
      <c r="HC19" s="12">
        <v>0</v>
      </c>
      <c r="HD19" s="13"/>
      <c r="HE19" s="12">
        <v>3</v>
      </c>
      <c r="HF19" s="12">
        <v>2340000</v>
      </c>
      <c r="HG19" s="12">
        <v>0</v>
      </c>
      <c r="HH19" s="12">
        <v>2340000</v>
      </c>
      <c r="HI19" s="13"/>
      <c r="HJ19" s="12">
        <v>3</v>
      </c>
      <c r="HK19" s="12">
        <v>250092</v>
      </c>
      <c r="HL19" s="12">
        <v>0</v>
      </c>
      <c r="HM19" s="12">
        <v>250092</v>
      </c>
      <c r="HN19" s="13"/>
      <c r="HO19" s="12">
        <v>3</v>
      </c>
      <c r="HP19" s="12">
        <v>458436</v>
      </c>
      <c r="HQ19" s="12">
        <v>0</v>
      </c>
      <c r="HR19" s="12">
        <v>458436</v>
      </c>
      <c r="HS19" s="13"/>
      <c r="HT19" s="12">
        <v>8</v>
      </c>
      <c r="HU19" s="12">
        <v>792648</v>
      </c>
      <c r="HV19" s="12">
        <v>0</v>
      </c>
      <c r="HW19" s="12">
        <v>792648</v>
      </c>
      <c r="HX19" s="13"/>
      <c r="HY19" s="12">
        <v>0</v>
      </c>
      <c r="HZ19" s="12">
        <v>0</v>
      </c>
      <c r="IA19" s="12">
        <v>0</v>
      </c>
      <c r="IB19" s="12">
        <v>0</v>
      </c>
      <c r="IC19" s="13"/>
      <c r="ID19" s="12">
        <v>20</v>
      </c>
      <c r="IE19" s="12">
        <v>4460784</v>
      </c>
      <c r="IF19" s="12">
        <v>0</v>
      </c>
      <c r="IG19" s="12">
        <v>4460784</v>
      </c>
      <c r="IH19" s="13"/>
      <c r="II19" s="12">
        <v>0</v>
      </c>
      <c r="IJ19" s="12">
        <v>0</v>
      </c>
      <c r="IK19" s="12">
        <v>0</v>
      </c>
      <c r="IL19" s="12">
        <v>0</v>
      </c>
      <c r="IM19" s="13"/>
      <c r="IN19" s="12">
        <v>0</v>
      </c>
      <c r="IO19" s="12">
        <v>0</v>
      </c>
      <c r="IP19" s="12">
        <v>0</v>
      </c>
      <c r="IQ19" s="12">
        <v>0</v>
      </c>
      <c r="IR19" s="13"/>
      <c r="IS19" s="12">
        <v>10</v>
      </c>
      <c r="IT19" s="12">
        <v>2250000</v>
      </c>
      <c r="IU19" s="12">
        <v>0</v>
      </c>
      <c r="IV19" s="12">
        <v>2250000</v>
      </c>
      <c r="IW19" s="13"/>
      <c r="IX19" s="12">
        <v>0</v>
      </c>
      <c r="IY19" s="12">
        <v>0</v>
      </c>
      <c r="IZ19" s="12">
        <v>0</v>
      </c>
      <c r="JA19" s="12">
        <v>0</v>
      </c>
      <c r="JB19" s="13"/>
      <c r="JC19" s="12">
        <v>2</v>
      </c>
      <c r="JD19" s="12">
        <v>555888</v>
      </c>
      <c r="JE19" s="12">
        <v>0</v>
      </c>
      <c r="JF19" s="12">
        <v>555888</v>
      </c>
      <c r="JG19" s="13"/>
      <c r="JH19" s="12">
        <v>2</v>
      </c>
      <c r="JI19" s="12">
        <v>1216836</v>
      </c>
      <c r="JJ19" s="12">
        <v>0</v>
      </c>
      <c r="JK19" s="12">
        <v>1216836</v>
      </c>
      <c r="JL19" s="13"/>
      <c r="JM19" s="12">
        <v>1</v>
      </c>
      <c r="JN19" s="12">
        <v>191004</v>
      </c>
      <c r="JO19" s="12">
        <v>0</v>
      </c>
      <c r="JP19" s="12">
        <v>191004</v>
      </c>
      <c r="JQ19" s="13"/>
      <c r="JR19" s="12">
        <v>2</v>
      </c>
      <c r="JS19" s="12">
        <v>1189836</v>
      </c>
      <c r="JT19" s="12">
        <v>0</v>
      </c>
      <c r="JU19" s="12">
        <v>1189836</v>
      </c>
      <c r="JV19" s="13"/>
      <c r="JW19" s="12">
        <v>0</v>
      </c>
      <c r="JX19" s="12">
        <v>0</v>
      </c>
      <c r="JY19" s="12">
        <v>0</v>
      </c>
      <c r="JZ19" s="12">
        <v>0</v>
      </c>
      <c r="KA19" s="13"/>
      <c r="KB19" s="12">
        <v>1</v>
      </c>
      <c r="KC19" s="12">
        <v>150000</v>
      </c>
      <c r="KD19" s="12">
        <v>0</v>
      </c>
      <c r="KE19" s="12">
        <v>150000</v>
      </c>
      <c r="KF19" s="13"/>
      <c r="KG19" s="12">
        <v>4</v>
      </c>
      <c r="KH19" s="12">
        <v>576000</v>
      </c>
      <c r="KI19" s="12">
        <v>0</v>
      </c>
      <c r="KJ19" s="12">
        <v>576000</v>
      </c>
      <c r="KK19" s="13"/>
      <c r="KL19" s="12">
        <v>0</v>
      </c>
      <c r="KM19" s="12">
        <v>0</v>
      </c>
      <c r="KN19" s="12">
        <v>0</v>
      </c>
      <c r="KO19" s="12">
        <v>0</v>
      </c>
      <c r="KP19" s="13"/>
      <c r="KQ19" s="12">
        <v>1</v>
      </c>
      <c r="KR19" s="12">
        <v>180000</v>
      </c>
      <c r="KS19" s="12">
        <v>0</v>
      </c>
      <c r="KT19" s="12">
        <v>180000</v>
      </c>
      <c r="KU19" s="13"/>
      <c r="KV19" s="12">
        <v>1</v>
      </c>
      <c r="KW19" s="12">
        <v>180000</v>
      </c>
      <c r="KX19" s="12">
        <v>0</v>
      </c>
      <c r="KY19" s="12">
        <v>180000</v>
      </c>
      <c r="KZ19" s="13"/>
      <c r="LA19" s="12">
        <v>3</v>
      </c>
      <c r="LB19" s="12">
        <v>396000</v>
      </c>
      <c r="LC19" s="12">
        <v>0</v>
      </c>
      <c r="LD19" s="12">
        <v>396000</v>
      </c>
      <c r="LE19" s="13"/>
      <c r="LF19" s="12">
        <v>0</v>
      </c>
      <c r="LG19" s="12">
        <v>0</v>
      </c>
      <c r="LH19" s="12">
        <v>0</v>
      </c>
      <c r="LI19" s="12">
        <v>0</v>
      </c>
      <c r="LJ19" s="13"/>
      <c r="LK19" s="12">
        <v>2</v>
      </c>
      <c r="LL19" s="12">
        <v>324000</v>
      </c>
      <c r="LM19" s="12">
        <v>0</v>
      </c>
      <c r="LN19" s="12">
        <v>324000</v>
      </c>
      <c r="LO19" s="13"/>
      <c r="LP19" s="12">
        <v>2</v>
      </c>
      <c r="LQ19" s="12">
        <v>409212</v>
      </c>
      <c r="LR19" s="12">
        <v>0</v>
      </c>
      <c r="LS19" s="12">
        <v>409212</v>
      </c>
      <c r="LT19" s="13"/>
      <c r="LU19" s="12">
        <v>1</v>
      </c>
      <c r="LV19" s="12">
        <v>252132</v>
      </c>
      <c r="LW19" s="12">
        <v>0</v>
      </c>
      <c r="LX19" s="12">
        <v>252132</v>
      </c>
      <c r="LY19" s="13"/>
      <c r="LZ19" s="12">
        <v>0</v>
      </c>
      <c r="MA19" s="12">
        <v>0</v>
      </c>
      <c r="MB19" s="12">
        <v>0</v>
      </c>
      <c r="MC19" s="12">
        <v>0</v>
      </c>
      <c r="MD19" s="13"/>
      <c r="ME19" s="12">
        <v>0</v>
      </c>
      <c r="MF19" s="12">
        <v>0</v>
      </c>
      <c r="MG19" s="12">
        <v>0</v>
      </c>
      <c r="MH19" s="12">
        <v>0</v>
      </c>
      <c r="MI19" s="13"/>
      <c r="MJ19" s="12">
        <v>0</v>
      </c>
      <c r="MK19" s="12">
        <v>0</v>
      </c>
      <c r="ML19" s="12">
        <v>0</v>
      </c>
      <c r="MM19" s="12">
        <v>0</v>
      </c>
      <c r="MN19" s="13"/>
      <c r="MO19" s="12">
        <v>0</v>
      </c>
      <c r="MP19" s="12">
        <v>0</v>
      </c>
      <c r="MQ19" s="12">
        <v>0</v>
      </c>
      <c r="MR19" s="12">
        <v>0</v>
      </c>
      <c r="MS19" s="13"/>
      <c r="MT19" s="12">
        <v>300</v>
      </c>
      <c r="MU19" s="12">
        <v>900000</v>
      </c>
      <c r="MV19" s="12">
        <v>0</v>
      </c>
      <c r="MW19" s="12">
        <v>900000</v>
      </c>
      <c r="MX19" s="13"/>
      <c r="MY19" s="12">
        <v>0</v>
      </c>
      <c r="MZ19" s="12">
        <v>972400</v>
      </c>
      <c r="NA19" s="12">
        <v>0</v>
      </c>
      <c r="NB19" s="12">
        <v>972400</v>
      </c>
      <c r="NC19" s="13"/>
      <c r="ND19" s="12">
        <v>11</v>
      </c>
      <c r="NE19" s="12">
        <v>120000</v>
      </c>
      <c r="NF19" s="12">
        <v>0</v>
      </c>
      <c r="NG19" s="12">
        <v>120000</v>
      </c>
      <c r="NH19" s="13"/>
      <c r="NI19" s="12">
        <v>2261</v>
      </c>
      <c r="NJ19" s="12">
        <v>339150</v>
      </c>
      <c r="NK19" s="12">
        <v>0</v>
      </c>
      <c r="NL19" s="12">
        <v>339150</v>
      </c>
      <c r="NM19" s="13"/>
      <c r="NN19" s="12">
        <v>10</v>
      </c>
      <c r="NO19" s="12">
        <v>1500</v>
      </c>
      <c r="NP19" s="12">
        <v>0</v>
      </c>
      <c r="NQ19" s="12">
        <v>1500</v>
      </c>
      <c r="NR19" s="13"/>
      <c r="NS19" s="12">
        <v>10</v>
      </c>
      <c r="NT19" s="12">
        <v>750000</v>
      </c>
      <c r="NU19" s="12">
        <v>0</v>
      </c>
      <c r="NV19" s="12">
        <v>750000</v>
      </c>
      <c r="NW19" s="13"/>
      <c r="NX19" s="12">
        <v>14</v>
      </c>
      <c r="NY19" s="12">
        <v>1400000</v>
      </c>
      <c r="NZ19" s="12">
        <v>0</v>
      </c>
      <c r="OA19" s="12">
        <v>1400000</v>
      </c>
      <c r="OB19" s="13"/>
      <c r="OC19" s="12">
        <v>0</v>
      </c>
      <c r="OD19" s="12">
        <v>0</v>
      </c>
      <c r="OE19" s="12">
        <v>0</v>
      </c>
      <c r="OF19" s="12">
        <v>0</v>
      </c>
      <c r="OG19" s="13"/>
      <c r="OH19" s="12">
        <v>3014</v>
      </c>
      <c r="OI19" s="12">
        <v>127116774</v>
      </c>
      <c r="OJ19" s="12">
        <v>0</v>
      </c>
      <c r="OK19" s="12">
        <v>127116774</v>
      </c>
      <c r="OL19" s="13"/>
    </row>
    <row r="20" spans="1:402" hidden="1">
      <c r="A20" s="10">
        <v>14</v>
      </c>
      <c r="B20" s="11" t="s">
        <v>16</v>
      </c>
      <c r="C20" s="12">
        <v>82</v>
      </c>
      <c r="D20" s="12">
        <v>16608936</v>
      </c>
      <c r="E20" s="12">
        <v>0</v>
      </c>
      <c r="F20" s="12">
        <v>16608936</v>
      </c>
      <c r="G20" s="13"/>
      <c r="H20" s="12">
        <v>12</v>
      </c>
      <c r="I20" s="12">
        <v>4000752</v>
      </c>
      <c r="J20" s="12">
        <v>0</v>
      </c>
      <c r="K20" s="12">
        <v>4000752</v>
      </c>
      <c r="L20" s="13"/>
      <c r="M20" s="12">
        <v>0</v>
      </c>
      <c r="N20" s="12">
        <v>0</v>
      </c>
      <c r="O20" s="12">
        <v>0</v>
      </c>
      <c r="P20" s="12">
        <v>0</v>
      </c>
      <c r="Q20" s="13"/>
      <c r="R20" s="12">
        <v>0</v>
      </c>
      <c r="S20" s="12">
        <v>0</v>
      </c>
      <c r="T20" s="12">
        <v>0</v>
      </c>
      <c r="U20" s="12">
        <v>0</v>
      </c>
      <c r="V20" s="13"/>
      <c r="W20" s="12">
        <v>0</v>
      </c>
      <c r="X20" s="12">
        <v>0</v>
      </c>
      <c r="Y20" s="12">
        <v>0</v>
      </c>
      <c r="Z20" s="12">
        <v>0</v>
      </c>
      <c r="AA20" s="13"/>
      <c r="AB20" s="12">
        <v>5</v>
      </c>
      <c r="AC20" s="12">
        <v>1231284</v>
      </c>
      <c r="AD20" s="12">
        <v>0</v>
      </c>
      <c r="AE20" s="12">
        <v>1231284</v>
      </c>
      <c r="AF20" s="13"/>
      <c r="AG20" s="12">
        <v>0</v>
      </c>
      <c r="AH20" s="12">
        <v>0</v>
      </c>
      <c r="AI20" s="12">
        <v>0</v>
      </c>
      <c r="AJ20" s="12">
        <v>0</v>
      </c>
      <c r="AK20" s="13"/>
      <c r="AL20" s="12">
        <v>0</v>
      </c>
      <c r="AM20" s="12">
        <v>0</v>
      </c>
      <c r="AN20" s="12">
        <v>0</v>
      </c>
      <c r="AO20" s="12">
        <v>0</v>
      </c>
      <c r="AP20" s="13"/>
      <c r="AQ20" s="12">
        <v>2</v>
      </c>
      <c r="AR20" s="12">
        <v>528000</v>
      </c>
      <c r="AS20" s="12">
        <v>0</v>
      </c>
      <c r="AT20" s="12">
        <v>528000</v>
      </c>
      <c r="AU20" s="13"/>
      <c r="AV20" s="12">
        <v>0</v>
      </c>
      <c r="AW20" s="12">
        <v>0</v>
      </c>
      <c r="AX20" s="12">
        <v>0</v>
      </c>
      <c r="AY20" s="12">
        <v>0</v>
      </c>
      <c r="AZ20" s="13"/>
      <c r="BA20" s="12">
        <v>8</v>
      </c>
      <c r="BB20" s="12">
        <v>2053680</v>
      </c>
      <c r="BC20" s="12">
        <v>0</v>
      </c>
      <c r="BD20" s="12">
        <v>2053680</v>
      </c>
      <c r="BE20" s="13"/>
      <c r="BF20" s="12">
        <v>3</v>
      </c>
      <c r="BG20" s="12">
        <v>4320000</v>
      </c>
      <c r="BH20" s="12">
        <v>0</v>
      </c>
      <c r="BI20" s="12">
        <v>4320000</v>
      </c>
      <c r="BJ20" s="13"/>
      <c r="BK20" s="12">
        <v>3</v>
      </c>
      <c r="BL20" s="12">
        <v>4320000</v>
      </c>
      <c r="BM20" s="12">
        <v>0</v>
      </c>
      <c r="BN20" s="12">
        <v>4320000</v>
      </c>
      <c r="BO20" s="13"/>
      <c r="BP20" s="12">
        <v>3</v>
      </c>
      <c r="BQ20" s="12">
        <v>4320000</v>
      </c>
      <c r="BR20" s="12">
        <v>0</v>
      </c>
      <c r="BS20" s="12">
        <v>4320000</v>
      </c>
      <c r="BT20" s="13"/>
      <c r="BU20" s="12">
        <v>1</v>
      </c>
      <c r="BV20" s="12">
        <v>1200000</v>
      </c>
      <c r="BW20" s="12">
        <v>0</v>
      </c>
      <c r="BX20" s="12">
        <v>1200000</v>
      </c>
      <c r="BY20" s="13"/>
      <c r="BZ20" s="12">
        <v>1</v>
      </c>
      <c r="CA20" s="12">
        <v>1200000</v>
      </c>
      <c r="CB20" s="12">
        <v>0</v>
      </c>
      <c r="CC20" s="12">
        <v>1200000</v>
      </c>
      <c r="CD20" s="13"/>
      <c r="CE20" s="12">
        <v>2</v>
      </c>
      <c r="CF20" s="12">
        <v>2400000</v>
      </c>
      <c r="CG20" s="12">
        <v>0</v>
      </c>
      <c r="CH20" s="12">
        <v>2400000</v>
      </c>
      <c r="CI20" s="13"/>
      <c r="CJ20" s="12">
        <v>1</v>
      </c>
      <c r="CK20" s="12">
        <v>1200000</v>
      </c>
      <c r="CL20" s="12">
        <v>0</v>
      </c>
      <c r="CM20" s="12">
        <v>1200000</v>
      </c>
      <c r="CN20" s="13"/>
      <c r="CO20" s="12">
        <v>0</v>
      </c>
      <c r="CP20" s="12">
        <v>0</v>
      </c>
      <c r="CQ20" s="12">
        <v>0</v>
      </c>
      <c r="CR20" s="12">
        <v>0</v>
      </c>
      <c r="CS20" s="13"/>
      <c r="CT20" s="12">
        <v>1</v>
      </c>
      <c r="CU20" s="12">
        <v>1200000</v>
      </c>
      <c r="CV20" s="12">
        <v>0</v>
      </c>
      <c r="CW20" s="12">
        <v>1200000</v>
      </c>
      <c r="CX20" s="13"/>
      <c r="CY20" s="12">
        <v>1</v>
      </c>
      <c r="CZ20" s="12">
        <v>1200000</v>
      </c>
      <c r="DA20" s="12">
        <v>0</v>
      </c>
      <c r="DB20" s="12">
        <v>1200000</v>
      </c>
      <c r="DC20" s="13"/>
      <c r="DD20" s="12">
        <v>1</v>
      </c>
      <c r="DE20" s="12">
        <v>1200000</v>
      </c>
      <c r="DF20" s="12">
        <v>0</v>
      </c>
      <c r="DG20" s="12">
        <v>1200000</v>
      </c>
      <c r="DH20" s="13"/>
      <c r="DI20" s="12">
        <v>0</v>
      </c>
      <c r="DJ20" s="12">
        <v>0</v>
      </c>
      <c r="DK20" s="12">
        <v>0</v>
      </c>
      <c r="DL20" s="12">
        <v>0</v>
      </c>
      <c r="DM20" s="13"/>
      <c r="DN20" s="12">
        <v>0</v>
      </c>
      <c r="DO20" s="12">
        <v>0</v>
      </c>
      <c r="DP20" s="12">
        <v>0</v>
      </c>
      <c r="DQ20" s="12">
        <v>0</v>
      </c>
      <c r="DR20" s="13"/>
      <c r="DS20" s="12">
        <v>0</v>
      </c>
      <c r="DT20" s="12">
        <v>0</v>
      </c>
      <c r="DU20" s="12">
        <v>0</v>
      </c>
      <c r="DV20" s="12">
        <v>0</v>
      </c>
      <c r="DW20" s="13"/>
      <c r="DX20" s="12">
        <v>5</v>
      </c>
      <c r="DY20" s="12">
        <v>3900000</v>
      </c>
      <c r="DZ20" s="12">
        <v>0</v>
      </c>
      <c r="EA20" s="12">
        <v>3900000</v>
      </c>
      <c r="EB20" s="13"/>
      <c r="EC20" s="12">
        <v>26</v>
      </c>
      <c r="ED20" s="12">
        <v>10011768</v>
      </c>
      <c r="EE20" s="12">
        <v>0</v>
      </c>
      <c r="EF20" s="12">
        <v>10011768</v>
      </c>
      <c r="EG20" s="13"/>
      <c r="EH20" s="12">
        <v>22</v>
      </c>
      <c r="EI20" s="12">
        <v>7380384</v>
      </c>
      <c r="EJ20" s="12">
        <v>0</v>
      </c>
      <c r="EK20" s="12">
        <v>7380384</v>
      </c>
      <c r="EL20" s="13"/>
      <c r="EM20" s="12">
        <v>12</v>
      </c>
      <c r="EN20" s="12">
        <v>2430576</v>
      </c>
      <c r="EO20" s="12">
        <v>0</v>
      </c>
      <c r="EP20" s="12">
        <v>2430576</v>
      </c>
      <c r="EQ20" s="13"/>
      <c r="ER20" s="12">
        <v>11</v>
      </c>
      <c r="ES20" s="12">
        <v>2209152</v>
      </c>
      <c r="ET20" s="12">
        <v>0</v>
      </c>
      <c r="EU20" s="12">
        <v>2209152</v>
      </c>
      <c r="EV20" s="13"/>
      <c r="EW20" s="12">
        <v>0</v>
      </c>
      <c r="EX20" s="12">
        <v>0</v>
      </c>
      <c r="EY20" s="12">
        <v>0</v>
      </c>
      <c r="EZ20" s="12">
        <v>0</v>
      </c>
      <c r="FA20" s="13"/>
      <c r="FB20" s="12">
        <v>0</v>
      </c>
      <c r="FC20" s="12">
        <v>0</v>
      </c>
      <c r="FD20" s="12">
        <v>0</v>
      </c>
      <c r="FE20" s="12">
        <v>0</v>
      </c>
      <c r="FF20" s="13"/>
      <c r="FG20" s="12">
        <v>0</v>
      </c>
      <c r="FH20" s="12">
        <v>0</v>
      </c>
      <c r="FI20" s="12">
        <v>0</v>
      </c>
      <c r="FJ20" s="12">
        <v>0</v>
      </c>
      <c r="FK20" s="13"/>
      <c r="FL20" s="12">
        <v>0</v>
      </c>
      <c r="FM20" s="12">
        <v>0</v>
      </c>
      <c r="FN20" s="12">
        <v>0</v>
      </c>
      <c r="FO20" s="12">
        <v>0</v>
      </c>
      <c r="FP20" s="13"/>
      <c r="FQ20" s="12">
        <v>0</v>
      </c>
      <c r="FR20" s="12">
        <v>0</v>
      </c>
      <c r="FS20" s="12">
        <v>0</v>
      </c>
      <c r="FT20" s="12">
        <v>0</v>
      </c>
      <c r="FU20" s="13"/>
      <c r="FV20" s="12">
        <v>0</v>
      </c>
      <c r="FW20" s="12">
        <v>0</v>
      </c>
      <c r="FX20" s="12">
        <v>0</v>
      </c>
      <c r="FY20" s="12">
        <v>0</v>
      </c>
      <c r="FZ20" s="13"/>
      <c r="GA20" s="12">
        <v>0</v>
      </c>
      <c r="GB20" s="12">
        <v>0</v>
      </c>
      <c r="GC20" s="12">
        <v>0</v>
      </c>
      <c r="GD20" s="12">
        <v>0</v>
      </c>
      <c r="GE20" s="13"/>
      <c r="GF20" s="12">
        <v>0</v>
      </c>
      <c r="GG20" s="12">
        <v>0</v>
      </c>
      <c r="GH20" s="12">
        <v>0</v>
      </c>
      <c r="GI20" s="12">
        <v>0</v>
      </c>
      <c r="GJ20" s="13"/>
      <c r="GK20" s="12">
        <v>0</v>
      </c>
      <c r="GL20" s="12">
        <v>0</v>
      </c>
      <c r="GM20" s="12">
        <v>0</v>
      </c>
      <c r="GN20" s="12">
        <v>0</v>
      </c>
      <c r="GO20" s="13"/>
      <c r="GP20" s="12">
        <v>0</v>
      </c>
      <c r="GQ20" s="12">
        <v>0</v>
      </c>
      <c r="GR20" s="12">
        <v>0</v>
      </c>
      <c r="GS20" s="12">
        <v>0</v>
      </c>
      <c r="GT20" s="13"/>
      <c r="GU20" s="12">
        <v>0</v>
      </c>
      <c r="GV20" s="12">
        <v>0</v>
      </c>
      <c r="GW20" s="12">
        <v>0</v>
      </c>
      <c r="GX20" s="12">
        <v>0</v>
      </c>
      <c r="GY20" s="13"/>
      <c r="GZ20" s="12">
        <v>0</v>
      </c>
      <c r="HA20" s="12">
        <v>0</v>
      </c>
      <c r="HB20" s="12">
        <v>0</v>
      </c>
      <c r="HC20" s="12">
        <v>0</v>
      </c>
      <c r="HD20" s="13"/>
      <c r="HE20" s="12">
        <v>2</v>
      </c>
      <c r="HF20" s="12">
        <v>1560000</v>
      </c>
      <c r="HG20" s="12">
        <v>0</v>
      </c>
      <c r="HH20" s="12">
        <v>1560000</v>
      </c>
      <c r="HI20" s="13"/>
      <c r="HJ20" s="12">
        <v>2</v>
      </c>
      <c r="HK20" s="12">
        <v>166728</v>
      </c>
      <c r="HL20" s="12">
        <v>0</v>
      </c>
      <c r="HM20" s="12">
        <v>166728</v>
      </c>
      <c r="HN20" s="13"/>
      <c r="HO20" s="12">
        <v>2</v>
      </c>
      <c r="HP20" s="12">
        <v>305624</v>
      </c>
      <c r="HQ20" s="12">
        <v>0</v>
      </c>
      <c r="HR20" s="12">
        <v>305624</v>
      </c>
      <c r="HS20" s="13"/>
      <c r="HT20" s="12">
        <v>5</v>
      </c>
      <c r="HU20" s="12">
        <v>472728</v>
      </c>
      <c r="HV20" s="12">
        <v>0</v>
      </c>
      <c r="HW20" s="12">
        <v>472728</v>
      </c>
      <c r="HX20" s="13"/>
      <c r="HY20" s="12">
        <v>0</v>
      </c>
      <c r="HZ20" s="12">
        <v>0</v>
      </c>
      <c r="IA20" s="12">
        <v>0</v>
      </c>
      <c r="IB20" s="12">
        <v>0</v>
      </c>
      <c r="IC20" s="13"/>
      <c r="ID20" s="12">
        <v>8</v>
      </c>
      <c r="IE20" s="12">
        <v>2333856</v>
      </c>
      <c r="IF20" s="12">
        <v>0</v>
      </c>
      <c r="IG20" s="12">
        <v>2333856</v>
      </c>
      <c r="IH20" s="13"/>
      <c r="II20" s="12">
        <v>0</v>
      </c>
      <c r="IJ20" s="12">
        <v>0</v>
      </c>
      <c r="IK20" s="12">
        <v>0</v>
      </c>
      <c r="IL20" s="12">
        <v>0</v>
      </c>
      <c r="IM20" s="13"/>
      <c r="IN20" s="12">
        <v>0</v>
      </c>
      <c r="IO20" s="12">
        <v>0</v>
      </c>
      <c r="IP20" s="12">
        <v>0</v>
      </c>
      <c r="IQ20" s="12">
        <v>0</v>
      </c>
      <c r="IR20" s="13"/>
      <c r="IS20" s="12">
        <v>11</v>
      </c>
      <c r="IT20" s="12">
        <v>2550000</v>
      </c>
      <c r="IU20" s="12">
        <v>0</v>
      </c>
      <c r="IV20" s="12">
        <v>2550000</v>
      </c>
      <c r="IW20" s="13"/>
      <c r="IX20" s="12">
        <v>1</v>
      </c>
      <c r="IY20" s="12">
        <v>180000</v>
      </c>
      <c r="IZ20" s="12">
        <v>0</v>
      </c>
      <c r="JA20" s="12">
        <v>180000</v>
      </c>
      <c r="JB20" s="13"/>
      <c r="JC20" s="12">
        <v>2</v>
      </c>
      <c r="JD20" s="12">
        <v>555888</v>
      </c>
      <c r="JE20" s="12">
        <v>0</v>
      </c>
      <c r="JF20" s="12">
        <v>555888</v>
      </c>
      <c r="JG20" s="13"/>
      <c r="JH20" s="12">
        <v>1</v>
      </c>
      <c r="JI20" s="12">
        <v>300000</v>
      </c>
      <c r="JJ20" s="12">
        <v>0</v>
      </c>
      <c r="JK20" s="12">
        <v>300000</v>
      </c>
      <c r="JL20" s="13"/>
      <c r="JM20" s="12">
        <v>0</v>
      </c>
      <c r="JN20" s="12">
        <v>0</v>
      </c>
      <c r="JO20" s="12">
        <v>0</v>
      </c>
      <c r="JP20" s="12">
        <v>0</v>
      </c>
      <c r="JQ20" s="13"/>
      <c r="JR20" s="12">
        <v>1</v>
      </c>
      <c r="JS20" s="12">
        <v>315000</v>
      </c>
      <c r="JT20" s="12">
        <v>0</v>
      </c>
      <c r="JU20" s="12">
        <v>315000</v>
      </c>
      <c r="JV20" s="13"/>
      <c r="JW20" s="12">
        <v>0</v>
      </c>
      <c r="JX20" s="12">
        <v>0</v>
      </c>
      <c r="JY20" s="12">
        <v>0</v>
      </c>
      <c r="JZ20" s="12">
        <v>0</v>
      </c>
      <c r="KA20" s="13"/>
      <c r="KB20" s="12">
        <v>1</v>
      </c>
      <c r="KC20" s="12">
        <v>150000</v>
      </c>
      <c r="KD20" s="12">
        <v>0</v>
      </c>
      <c r="KE20" s="12">
        <v>150000</v>
      </c>
      <c r="KF20" s="13"/>
      <c r="KG20" s="12">
        <v>2</v>
      </c>
      <c r="KH20" s="12">
        <v>288000</v>
      </c>
      <c r="KI20" s="12">
        <v>0</v>
      </c>
      <c r="KJ20" s="12">
        <v>288000</v>
      </c>
      <c r="KK20" s="13"/>
      <c r="KL20" s="12">
        <v>0</v>
      </c>
      <c r="KM20" s="12">
        <v>0</v>
      </c>
      <c r="KN20" s="12">
        <v>0</v>
      </c>
      <c r="KO20" s="12">
        <v>0</v>
      </c>
      <c r="KP20" s="13"/>
      <c r="KQ20" s="12">
        <v>0</v>
      </c>
      <c r="KR20" s="12">
        <v>0</v>
      </c>
      <c r="KS20" s="12">
        <v>0</v>
      </c>
      <c r="KT20" s="12">
        <v>0</v>
      </c>
      <c r="KU20" s="13"/>
      <c r="KV20" s="12">
        <v>0</v>
      </c>
      <c r="KW20" s="12">
        <v>0</v>
      </c>
      <c r="KX20" s="12">
        <v>0</v>
      </c>
      <c r="KY20" s="12">
        <v>0</v>
      </c>
      <c r="KZ20" s="13"/>
      <c r="LA20" s="12">
        <v>0</v>
      </c>
      <c r="LB20" s="12">
        <v>0</v>
      </c>
      <c r="LC20" s="12">
        <v>0</v>
      </c>
      <c r="LD20" s="12">
        <v>0</v>
      </c>
      <c r="LE20" s="13"/>
      <c r="LF20" s="12">
        <v>0</v>
      </c>
      <c r="LG20" s="12">
        <v>0</v>
      </c>
      <c r="LH20" s="12">
        <v>0</v>
      </c>
      <c r="LI20" s="12">
        <v>0</v>
      </c>
      <c r="LJ20" s="13"/>
      <c r="LK20" s="12">
        <v>2</v>
      </c>
      <c r="LL20" s="12">
        <v>324000</v>
      </c>
      <c r="LM20" s="12">
        <v>0</v>
      </c>
      <c r="LN20" s="12">
        <v>324000</v>
      </c>
      <c r="LO20" s="13"/>
      <c r="LP20" s="12">
        <v>1</v>
      </c>
      <c r="LQ20" s="12">
        <v>180000</v>
      </c>
      <c r="LR20" s="12">
        <v>0</v>
      </c>
      <c r="LS20" s="12">
        <v>180000</v>
      </c>
      <c r="LT20" s="13"/>
      <c r="LU20" s="12">
        <v>0</v>
      </c>
      <c r="LV20" s="12">
        <v>0</v>
      </c>
      <c r="LW20" s="12">
        <v>0</v>
      </c>
      <c r="LX20" s="12">
        <v>0</v>
      </c>
      <c r="LY20" s="13"/>
      <c r="LZ20" s="12">
        <v>0</v>
      </c>
      <c r="MA20" s="12">
        <v>0</v>
      </c>
      <c r="MB20" s="12">
        <v>0</v>
      </c>
      <c r="MC20" s="12">
        <v>0</v>
      </c>
      <c r="MD20" s="13"/>
      <c r="ME20" s="12">
        <v>0</v>
      </c>
      <c r="MF20" s="12">
        <v>0</v>
      </c>
      <c r="MG20" s="12">
        <v>0</v>
      </c>
      <c r="MH20" s="12">
        <v>0</v>
      </c>
      <c r="MI20" s="13"/>
      <c r="MJ20" s="12">
        <v>0</v>
      </c>
      <c r="MK20" s="12">
        <v>0</v>
      </c>
      <c r="ML20" s="12">
        <v>0</v>
      </c>
      <c r="MM20" s="12">
        <v>0</v>
      </c>
      <c r="MN20" s="13"/>
      <c r="MO20" s="12">
        <v>0</v>
      </c>
      <c r="MP20" s="12">
        <v>0</v>
      </c>
      <c r="MQ20" s="12">
        <v>0</v>
      </c>
      <c r="MR20" s="12">
        <v>0</v>
      </c>
      <c r="MS20" s="13"/>
      <c r="MT20" s="12">
        <v>100</v>
      </c>
      <c r="MU20" s="12">
        <v>300000</v>
      </c>
      <c r="MV20" s="12">
        <v>0</v>
      </c>
      <c r="MW20" s="12">
        <v>300000</v>
      </c>
      <c r="MX20" s="13"/>
      <c r="MY20" s="12">
        <v>0</v>
      </c>
      <c r="MZ20" s="12">
        <v>0</v>
      </c>
      <c r="NA20" s="12">
        <v>0</v>
      </c>
      <c r="NB20" s="12">
        <v>0</v>
      </c>
      <c r="NC20" s="13"/>
      <c r="ND20" s="12">
        <v>8</v>
      </c>
      <c r="NE20" s="12">
        <v>90000</v>
      </c>
      <c r="NF20" s="12">
        <v>0</v>
      </c>
      <c r="NG20" s="12">
        <v>90000</v>
      </c>
      <c r="NH20" s="13"/>
      <c r="NI20" s="12">
        <v>2140</v>
      </c>
      <c r="NJ20" s="12">
        <v>321000</v>
      </c>
      <c r="NK20" s="12">
        <v>0</v>
      </c>
      <c r="NL20" s="12">
        <v>321000</v>
      </c>
      <c r="NM20" s="13"/>
      <c r="NN20" s="12">
        <v>30</v>
      </c>
      <c r="NO20" s="12">
        <v>4500</v>
      </c>
      <c r="NP20" s="12">
        <v>0</v>
      </c>
      <c r="NQ20" s="12">
        <v>4500</v>
      </c>
      <c r="NR20" s="13"/>
      <c r="NS20" s="12">
        <v>11</v>
      </c>
      <c r="NT20" s="12">
        <v>850000</v>
      </c>
      <c r="NU20" s="12">
        <v>0</v>
      </c>
      <c r="NV20" s="12">
        <v>850000</v>
      </c>
      <c r="NW20" s="13"/>
      <c r="NX20" s="12">
        <v>28</v>
      </c>
      <c r="NY20" s="12">
        <v>2800000</v>
      </c>
      <c r="NZ20" s="12">
        <v>0</v>
      </c>
      <c r="OA20" s="12">
        <v>2800000</v>
      </c>
      <c r="OB20" s="13"/>
      <c r="OC20" s="12">
        <v>0</v>
      </c>
      <c r="OD20" s="12">
        <v>0</v>
      </c>
      <c r="OE20" s="12">
        <v>0</v>
      </c>
      <c r="OF20" s="12">
        <v>0</v>
      </c>
      <c r="OG20" s="13"/>
      <c r="OH20" s="12">
        <v>2560</v>
      </c>
      <c r="OI20" s="12">
        <v>86961856</v>
      </c>
      <c r="OJ20" s="12">
        <v>0</v>
      </c>
      <c r="OK20" s="12">
        <v>86961856</v>
      </c>
      <c r="OL20" s="13"/>
    </row>
    <row r="21" spans="1:402" hidden="1">
      <c r="A21" s="10">
        <v>15</v>
      </c>
      <c r="B21" s="11" t="s">
        <v>17</v>
      </c>
      <c r="C21" s="12">
        <v>97</v>
      </c>
      <c r="D21" s="12">
        <v>19647156</v>
      </c>
      <c r="E21" s="12">
        <v>0</v>
      </c>
      <c r="F21" s="12">
        <v>19647156</v>
      </c>
      <c r="G21" s="13"/>
      <c r="H21" s="12">
        <v>9</v>
      </c>
      <c r="I21" s="12">
        <v>3038640</v>
      </c>
      <c r="J21" s="12">
        <v>0</v>
      </c>
      <c r="K21" s="12">
        <v>3038640</v>
      </c>
      <c r="L21" s="13"/>
      <c r="M21" s="12">
        <v>1</v>
      </c>
      <c r="N21" s="12">
        <v>611232</v>
      </c>
      <c r="O21" s="12">
        <v>0</v>
      </c>
      <c r="P21" s="12">
        <v>611232</v>
      </c>
      <c r="Q21" s="13"/>
      <c r="R21" s="12">
        <v>1</v>
      </c>
      <c r="S21" s="12">
        <v>504264</v>
      </c>
      <c r="T21" s="12">
        <v>0</v>
      </c>
      <c r="U21" s="12">
        <v>504264</v>
      </c>
      <c r="V21" s="13"/>
      <c r="W21" s="12">
        <v>0</v>
      </c>
      <c r="X21" s="12">
        <v>0</v>
      </c>
      <c r="Y21" s="12">
        <v>0</v>
      </c>
      <c r="Z21" s="12">
        <v>0</v>
      </c>
      <c r="AA21" s="13"/>
      <c r="AB21" s="12">
        <v>9</v>
      </c>
      <c r="AC21" s="12">
        <v>2201664</v>
      </c>
      <c r="AD21" s="12">
        <v>0</v>
      </c>
      <c r="AE21" s="12">
        <v>2201664</v>
      </c>
      <c r="AF21" s="13"/>
      <c r="AG21" s="12">
        <v>0</v>
      </c>
      <c r="AH21" s="12">
        <v>0</v>
      </c>
      <c r="AI21" s="12">
        <v>0</v>
      </c>
      <c r="AJ21" s="12">
        <v>0</v>
      </c>
      <c r="AK21" s="13"/>
      <c r="AL21" s="12">
        <v>0</v>
      </c>
      <c r="AM21" s="12">
        <v>0</v>
      </c>
      <c r="AN21" s="12">
        <v>0</v>
      </c>
      <c r="AO21" s="12">
        <v>0</v>
      </c>
      <c r="AP21" s="13"/>
      <c r="AQ21" s="12">
        <v>2</v>
      </c>
      <c r="AR21" s="12">
        <v>635472</v>
      </c>
      <c r="AS21" s="12">
        <v>0</v>
      </c>
      <c r="AT21" s="12">
        <v>635472</v>
      </c>
      <c r="AU21" s="13"/>
      <c r="AV21" s="12">
        <v>0</v>
      </c>
      <c r="AW21" s="12">
        <v>0</v>
      </c>
      <c r="AX21" s="12">
        <v>0</v>
      </c>
      <c r="AY21" s="12">
        <v>0</v>
      </c>
      <c r="AZ21" s="13"/>
      <c r="BA21" s="12">
        <v>11</v>
      </c>
      <c r="BB21" s="12">
        <v>2823810</v>
      </c>
      <c r="BC21" s="12">
        <v>0</v>
      </c>
      <c r="BD21" s="12">
        <v>2823810</v>
      </c>
      <c r="BE21" s="13"/>
      <c r="BF21" s="12">
        <v>4</v>
      </c>
      <c r="BG21" s="12">
        <v>5760000</v>
      </c>
      <c r="BH21" s="12">
        <v>0</v>
      </c>
      <c r="BI21" s="12">
        <v>5760000</v>
      </c>
      <c r="BJ21" s="13"/>
      <c r="BK21" s="12">
        <v>4</v>
      </c>
      <c r="BL21" s="12">
        <v>5760000</v>
      </c>
      <c r="BM21" s="12">
        <v>0</v>
      </c>
      <c r="BN21" s="12">
        <v>5760000</v>
      </c>
      <c r="BO21" s="13"/>
      <c r="BP21" s="12">
        <v>4</v>
      </c>
      <c r="BQ21" s="12">
        <v>5760000</v>
      </c>
      <c r="BR21" s="12">
        <v>0</v>
      </c>
      <c r="BS21" s="12">
        <v>5760000</v>
      </c>
      <c r="BT21" s="13"/>
      <c r="BU21" s="12">
        <v>1</v>
      </c>
      <c r="BV21" s="12">
        <v>1200000</v>
      </c>
      <c r="BW21" s="12">
        <v>0</v>
      </c>
      <c r="BX21" s="12">
        <v>1200000</v>
      </c>
      <c r="BY21" s="13"/>
      <c r="BZ21" s="12">
        <v>1</v>
      </c>
      <c r="CA21" s="12">
        <v>1200000</v>
      </c>
      <c r="CB21" s="12">
        <v>0</v>
      </c>
      <c r="CC21" s="12">
        <v>1200000</v>
      </c>
      <c r="CD21" s="13"/>
      <c r="CE21" s="12">
        <v>3</v>
      </c>
      <c r="CF21" s="12">
        <v>3600000</v>
      </c>
      <c r="CG21" s="12">
        <v>0</v>
      </c>
      <c r="CH21" s="12">
        <v>3600000</v>
      </c>
      <c r="CI21" s="13"/>
      <c r="CJ21" s="12">
        <v>1</v>
      </c>
      <c r="CK21" s="12">
        <v>1200000</v>
      </c>
      <c r="CL21" s="12">
        <v>0</v>
      </c>
      <c r="CM21" s="12">
        <v>1200000</v>
      </c>
      <c r="CN21" s="13"/>
      <c r="CO21" s="12">
        <v>0</v>
      </c>
      <c r="CP21" s="12">
        <v>0</v>
      </c>
      <c r="CQ21" s="12">
        <v>0</v>
      </c>
      <c r="CR21" s="12">
        <v>0</v>
      </c>
      <c r="CS21" s="13"/>
      <c r="CT21" s="12">
        <v>1</v>
      </c>
      <c r="CU21" s="12">
        <v>1200000</v>
      </c>
      <c r="CV21" s="12">
        <v>0</v>
      </c>
      <c r="CW21" s="12">
        <v>1200000</v>
      </c>
      <c r="CX21" s="13"/>
      <c r="CY21" s="12">
        <v>1</v>
      </c>
      <c r="CZ21" s="12">
        <v>1200000</v>
      </c>
      <c r="DA21" s="12">
        <v>0</v>
      </c>
      <c r="DB21" s="12">
        <v>1200000</v>
      </c>
      <c r="DC21" s="13"/>
      <c r="DD21" s="12">
        <v>1</v>
      </c>
      <c r="DE21" s="12">
        <v>1200000</v>
      </c>
      <c r="DF21" s="12">
        <v>0</v>
      </c>
      <c r="DG21" s="12">
        <v>1200000</v>
      </c>
      <c r="DH21" s="13"/>
      <c r="DI21" s="12">
        <v>0</v>
      </c>
      <c r="DJ21" s="12">
        <v>0</v>
      </c>
      <c r="DK21" s="12">
        <v>0</v>
      </c>
      <c r="DL21" s="12">
        <v>0</v>
      </c>
      <c r="DM21" s="13"/>
      <c r="DN21" s="12">
        <v>1</v>
      </c>
      <c r="DO21" s="12">
        <v>180000</v>
      </c>
      <c r="DP21" s="12">
        <v>0</v>
      </c>
      <c r="DQ21" s="12">
        <v>180000</v>
      </c>
      <c r="DR21" s="13"/>
      <c r="DS21" s="12">
        <v>1</v>
      </c>
      <c r="DT21" s="12">
        <v>126000</v>
      </c>
      <c r="DU21" s="12">
        <v>0</v>
      </c>
      <c r="DV21" s="12">
        <v>126000</v>
      </c>
      <c r="DW21" s="13"/>
      <c r="DX21" s="12">
        <v>8</v>
      </c>
      <c r="DY21" s="12">
        <v>6240000</v>
      </c>
      <c r="DZ21" s="12">
        <v>0</v>
      </c>
      <c r="EA21" s="12">
        <v>6240000</v>
      </c>
      <c r="EB21" s="13"/>
      <c r="EC21" s="12">
        <v>37</v>
      </c>
      <c r="ED21" s="12">
        <v>14247516</v>
      </c>
      <c r="EE21" s="12">
        <v>0</v>
      </c>
      <c r="EF21" s="12">
        <v>14247516</v>
      </c>
      <c r="EG21" s="13"/>
      <c r="EH21" s="12">
        <v>33</v>
      </c>
      <c r="EI21" s="12">
        <v>11070576</v>
      </c>
      <c r="EJ21" s="12">
        <v>0</v>
      </c>
      <c r="EK21" s="12">
        <v>11070576</v>
      </c>
      <c r="EL21" s="13"/>
      <c r="EM21" s="12">
        <v>17</v>
      </c>
      <c r="EN21" s="12">
        <v>3443316</v>
      </c>
      <c r="EO21" s="12">
        <v>0</v>
      </c>
      <c r="EP21" s="12">
        <v>3443316</v>
      </c>
      <c r="EQ21" s="13"/>
      <c r="ER21" s="12">
        <v>17</v>
      </c>
      <c r="ES21" s="12">
        <v>3414144</v>
      </c>
      <c r="ET21" s="12">
        <v>0</v>
      </c>
      <c r="EU21" s="12">
        <v>3414144</v>
      </c>
      <c r="EV21" s="13"/>
      <c r="EW21" s="12">
        <v>0</v>
      </c>
      <c r="EX21" s="12">
        <v>0</v>
      </c>
      <c r="EY21" s="12">
        <v>0</v>
      </c>
      <c r="EZ21" s="12">
        <v>0</v>
      </c>
      <c r="FA21" s="13"/>
      <c r="FB21" s="12">
        <v>0</v>
      </c>
      <c r="FC21" s="12">
        <v>0</v>
      </c>
      <c r="FD21" s="12">
        <v>0</v>
      </c>
      <c r="FE21" s="12">
        <v>0</v>
      </c>
      <c r="FF21" s="13"/>
      <c r="FG21" s="12">
        <v>0</v>
      </c>
      <c r="FH21" s="12">
        <v>0</v>
      </c>
      <c r="FI21" s="12">
        <v>0</v>
      </c>
      <c r="FJ21" s="12">
        <v>0</v>
      </c>
      <c r="FK21" s="13"/>
      <c r="FL21" s="12">
        <v>0</v>
      </c>
      <c r="FM21" s="12">
        <v>0</v>
      </c>
      <c r="FN21" s="12">
        <v>0</v>
      </c>
      <c r="FO21" s="12">
        <v>0</v>
      </c>
      <c r="FP21" s="13"/>
      <c r="FQ21" s="12">
        <v>0</v>
      </c>
      <c r="FR21" s="12">
        <v>0</v>
      </c>
      <c r="FS21" s="12">
        <v>0</v>
      </c>
      <c r="FT21" s="12">
        <v>0</v>
      </c>
      <c r="FU21" s="13"/>
      <c r="FV21" s="12">
        <v>0</v>
      </c>
      <c r="FW21" s="12">
        <v>0</v>
      </c>
      <c r="FX21" s="12">
        <v>0</v>
      </c>
      <c r="FY21" s="12">
        <v>0</v>
      </c>
      <c r="FZ21" s="13"/>
      <c r="GA21" s="12">
        <v>0</v>
      </c>
      <c r="GB21" s="12">
        <v>0</v>
      </c>
      <c r="GC21" s="12">
        <v>0</v>
      </c>
      <c r="GD21" s="12">
        <v>0</v>
      </c>
      <c r="GE21" s="13"/>
      <c r="GF21" s="12">
        <v>0</v>
      </c>
      <c r="GG21" s="12">
        <v>0</v>
      </c>
      <c r="GH21" s="12">
        <v>0</v>
      </c>
      <c r="GI21" s="12">
        <v>0</v>
      </c>
      <c r="GJ21" s="13"/>
      <c r="GK21" s="12">
        <v>0</v>
      </c>
      <c r="GL21" s="12">
        <v>0</v>
      </c>
      <c r="GM21" s="12">
        <v>0</v>
      </c>
      <c r="GN21" s="12">
        <v>0</v>
      </c>
      <c r="GO21" s="13"/>
      <c r="GP21" s="12">
        <v>0</v>
      </c>
      <c r="GQ21" s="12">
        <v>0</v>
      </c>
      <c r="GR21" s="12">
        <v>0</v>
      </c>
      <c r="GS21" s="12">
        <v>0</v>
      </c>
      <c r="GT21" s="13"/>
      <c r="GU21" s="12">
        <v>0</v>
      </c>
      <c r="GV21" s="12">
        <v>0</v>
      </c>
      <c r="GW21" s="12">
        <v>0</v>
      </c>
      <c r="GX21" s="12">
        <v>0</v>
      </c>
      <c r="GY21" s="13"/>
      <c r="GZ21" s="12">
        <v>0</v>
      </c>
      <c r="HA21" s="12">
        <v>0</v>
      </c>
      <c r="HB21" s="12">
        <v>0</v>
      </c>
      <c r="HC21" s="12">
        <v>0</v>
      </c>
      <c r="HD21" s="13"/>
      <c r="HE21" s="12">
        <v>2</v>
      </c>
      <c r="HF21" s="12">
        <v>1560000</v>
      </c>
      <c r="HG21" s="12">
        <v>0</v>
      </c>
      <c r="HH21" s="12">
        <v>1560000</v>
      </c>
      <c r="HI21" s="13"/>
      <c r="HJ21" s="12">
        <v>2</v>
      </c>
      <c r="HK21" s="12">
        <v>166728</v>
      </c>
      <c r="HL21" s="12">
        <v>0</v>
      </c>
      <c r="HM21" s="12">
        <v>166728</v>
      </c>
      <c r="HN21" s="13"/>
      <c r="HO21" s="12">
        <v>2</v>
      </c>
      <c r="HP21" s="12">
        <v>305624</v>
      </c>
      <c r="HQ21" s="12">
        <v>0</v>
      </c>
      <c r="HR21" s="12">
        <v>305624</v>
      </c>
      <c r="HS21" s="13"/>
      <c r="HT21" s="12">
        <v>5</v>
      </c>
      <c r="HU21" s="12">
        <v>472728</v>
      </c>
      <c r="HV21" s="12">
        <v>0</v>
      </c>
      <c r="HW21" s="12">
        <v>472728</v>
      </c>
      <c r="HX21" s="13"/>
      <c r="HY21" s="12">
        <v>0</v>
      </c>
      <c r="HZ21" s="12">
        <v>0</v>
      </c>
      <c r="IA21" s="12">
        <v>0</v>
      </c>
      <c r="IB21" s="12">
        <v>0</v>
      </c>
      <c r="IC21" s="13"/>
      <c r="ID21" s="12">
        <v>14</v>
      </c>
      <c r="IE21" s="12">
        <v>3053856</v>
      </c>
      <c r="IF21" s="12">
        <v>0</v>
      </c>
      <c r="IG21" s="12">
        <v>3053856</v>
      </c>
      <c r="IH21" s="13"/>
      <c r="II21" s="12">
        <v>0</v>
      </c>
      <c r="IJ21" s="12">
        <v>0</v>
      </c>
      <c r="IK21" s="12">
        <v>0</v>
      </c>
      <c r="IL21" s="12">
        <v>0</v>
      </c>
      <c r="IM21" s="13"/>
      <c r="IN21" s="12">
        <v>0</v>
      </c>
      <c r="IO21" s="12">
        <v>0</v>
      </c>
      <c r="IP21" s="12">
        <v>0</v>
      </c>
      <c r="IQ21" s="12">
        <v>0</v>
      </c>
      <c r="IR21" s="13"/>
      <c r="IS21" s="12">
        <v>11</v>
      </c>
      <c r="IT21" s="12">
        <v>2550000</v>
      </c>
      <c r="IU21" s="12">
        <v>0</v>
      </c>
      <c r="IV21" s="12">
        <v>2550000</v>
      </c>
      <c r="IW21" s="13"/>
      <c r="IX21" s="12">
        <v>1</v>
      </c>
      <c r="IY21" s="12">
        <v>180000</v>
      </c>
      <c r="IZ21" s="12">
        <v>0</v>
      </c>
      <c r="JA21" s="12">
        <v>180000</v>
      </c>
      <c r="JB21" s="13"/>
      <c r="JC21" s="12">
        <v>2</v>
      </c>
      <c r="JD21" s="12">
        <v>555888</v>
      </c>
      <c r="JE21" s="12">
        <v>0</v>
      </c>
      <c r="JF21" s="12">
        <v>555888</v>
      </c>
      <c r="JG21" s="13"/>
      <c r="JH21" s="12">
        <v>2</v>
      </c>
      <c r="JI21" s="12">
        <v>1216836</v>
      </c>
      <c r="JJ21" s="12">
        <v>0</v>
      </c>
      <c r="JK21" s="12">
        <v>1216836</v>
      </c>
      <c r="JL21" s="13"/>
      <c r="JM21" s="12">
        <v>1</v>
      </c>
      <c r="JN21" s="12">
        <v>191004</v>
      </c>
      <c r="JO21" s="12">
        <v>0</v>
      </c>
      <c r="JP21" s="12">
        <v>191004</v>
      </c>
      <c r="JQ21" s="13"/>
      <c r="JR21" s="12">
        <v>2</v>
      </c>
      <c r="JS21" s="12">
        <v>1189836</v>
      </c>
      <c r="JT21" s="12">
        <v>0</v>
      </c>
      <c r="JU21" s="12">
        <v>1189836</v>
      </c>
      <c r="JV21" s="13"/>
      <c r="JW21" s="12">
        <v>0</v>
      </c>
      <c r="JX21" s="12">
        <v>0</v>
      </c>
      <c r="JY21" s="12">
        <v>0</v>
      </c>
      <c r="JZ21" s="12">
        <v>0</v>
      </c>
      <c r="KA21" s="13"/>
      <c r="KB21" s="12">
        <v>1</v>
      </c>
      <c r="KC21" s="12">
        <v>150000</v>
      </c>
      <c r="KD21" s="12">
        <v>0</v>
      </c>
      <c r="KE21" s="12">
        <v>150000</v>
      </c>
      <c r="KF21" s="13"/>
      <c r="KG21" s="12">
        <v>5</v>
      </c>
      <c r="KH21" s="12">
        <v>787356</v>
      </c>
      <c r="KI21" s="12">
        <v>0</v>
      </c>
      <c r="KJ21" s="12">
        <v>787356</v>
      </c>
      <c r="KK21" s="13"/>
      <c r="KL21" s="12">
        <v>0</v>
      </c>
      <c r="KM21" s="12">
        <v>0</v>
      </c>
      <c r="KN21" s="12">
        <v>0</v>
      </c>
      <c r="KO21" s="12">
        <v>0</v>
      </c>
      <c r="KP21" s="13"/>
      <c r="KQ21" s="12">
        <v>1</v>
      </c>
      <c r="KR21" s="12">
        <v>180000</v>
      </c>
      <c r="KS21" s="12">
        <v>0</v>
      </c>
      <c r="KT21" s="12">
        <v>180000</v>
      </c>
      <c r="KU21" s="13"/>
      <c r="KV21" s="12">
        <v>1</v>
      </c>
      <c r="KW21" s="12">
        <v>180000</v>
      </c>
      <c r="KX21" s="12">
        <v>0</v>
      </c>
      <c r="KY21" s="12">
        <v>180000</v>
      </c>
      <c r="KZ21" s="13"/>
      <c r="LA21" s="12">
        <v>3</v>
      </c>
      <c r="LB21" s="12">
        <v>396000</v>
      </c>
      <c r="LC21" s="12">
        <v>0</v>
      </c>
      <c r="LD21" s="12">
        <v>396000</v>
      </c>
      <c r="LE21" s="13"/>
      <c r="LF21" s="12">
        <v>0</v>
      </c>
      <c r="LG21" s="12">
        <v>0</v>
      </c>
      <c r="LH21" s="12">
        <v>0</v>
      </c>
      <c r="LI21" s="12">
        <v>0</v>
      </c>
      <c r="LJ21" s="13"/>
      <c r="LK21" s="12">
        <v>2</v>
      </c>
      <c r="LL21" s="12">
        <v>324000</v>
      </c>
      <c r="LM21" s="12">
        <v>0</v>
      </c>
      <c r="LN21" s="12">
        <v>324000</v>
      </c>
      <c r="LO21" s="13"/>
      <c r="LP21" s="12">
        <v>2</v>
      </c>
      <c r="LQ21" s="12">
        <v>409212</v>
      </c>
      <c r="LR21" s="12">
        <v>0</v>
      </c>
      <c r="LS21" s="12">
        <v>409212</v>
      </c>
      <c r="LT21" s="13"/>
      <c r="LU21" s="12">
        <v>1</v>
      </c>
      <c r="LV21" s="12">
        <v>252132</v>
      </c>
      <c r="LW21" s="12">
        <v>0</v>
      </c>
      <c r="LX21" s="12">
        <v>252132</v>
      </c>
      <c r="LY21" s="13"/>
      <c r="LZ21" s="12">
        <v>2</v>
      </c>
      <c r="MA21" s="12">
        <v>378000</v>
      </c>
      <c r="MB21" s="12">
        <v>0</v>
      </c>
      <c r="MC21" s="12">
        <v>378000</v>
      </c>
      <c r="MD21" s="13"/>
      <c r="ME21" s="12">
        <v>2</v>
      </c>
      <c r="MF21" s="12">
        <v>378000</v>
      </c>
      <c r="MG21" s="12">
        <v>0</v>
      </c>
      <c r="MH21" s="12">
        <v>378000</v>
      </c>
      <c r="MI21" s="13"/>
      <c r="MJ21" s="12">
        <v>0</v>
      </c>
      <c r="MK21" s="12">
        <v>0</v>
      </c>
      <c r="ML21" s="12">
        <v>0</v>
      </c>
      <c r="MM21" s="12">
        <v>0</v>
      </c>
      <c r="MN21" s="13"/>
      <c r="MO21" s="12">
        <v>0</v>
      </c>
      <c r="MP21" s="12">
        <v>0</v>
      </c>
      <c r="MQ21" s="12">
        <v>0</v>
      </c>
      <c r="MR21" s="12">
        <v>0</v>
      </c>
      <c r="MS21" s="13"/>
      <c r="MT21" s="12">
        <v>500</v>
      </c>
      <c r="MU21" s="12">
        <v>1500000</v>
      </c>
      <c r="MV21" s="12">
        <v>0</v>
      </c>
      <c r="MW21" s="12">
        <v>1500000</v>
      </c>
      <c r="MX21" s="13"/>
      <c r="MY21" s="12">
        <v>0</v>
      </c>
      <c r="MZ21" s="12">
        <v>0</v>
      </c>
      <c r="NA21" s="12">
        <v>0</v>
      </c>
      <c r="NB21" s="12">
        <v>0</v>
      </c>
      <c r="NC21" s="13"/>
      <c r="ND21" s="12">
        <v>12</v>
      </c>
      <c r="NE21" s="12">
        <v>130000</v>
      </c>
      <c r="NF21" s="12">
        <v>0</v>
      </c>
      <c r="NG21" s="12">
        <v>130000</v>
      </c>
      <c r="NH21" s="13"/>
      <c r="NI21" s="12">
        <v>2659</v>
      </c>
      <c r="NJ21" s="12">
        <v>398850</v>
      </c>
      <c r="NK21" s="12">
        <v>0</v>
      </c>
      <c r="NL21" s="12">
        <v>398850</v>
      </c>
      <c r="NM21" s="13"/>
      <c r="NN21" s="12">
        <v>10</v>
      </c>
      <c r="NO21" s="12">
        <v>1500</v>
      </c>
      <c r="NP21" s="12">
        <v>0</v>
      </c>
      <c r="NQ21" s="12">
        <v>1500</v>
      </c>
      <c r="NR21" s="13"/>
      <c r="NS21" s="12">
        <v>11</v>
      </c>
      <c r="NT21" s="12">
        <v>850000</v>
      </c>
      <c r="NU21" s="12">
        <v>0</v>
      </c>
      <c r="NV21" s="12">
        <v>850000</v>
      </c>
      <c r="NW21" s="13"/>
      <c r="NX21" s="12">
        <v>20</v>
      </c>
      <c r="NY21" s="12">
        <v>2000000</v>
      </c>
      <c r="NZ21" s="12">
        <v>0</v>
      </c>
      <c r="OA21" s="12">
        <v>2000000</v>
      </c>
      <c r="OB21" s="13"/>
      <c r="OC21" s="12">
        <v>0</v>
      </c>
      <c r="OD21" s="12">
        <v>0</v>
      </c>
      <c r="OE21" s="12">
        <v>0</v>
      </c>
      <c r="OF21" s="12">
        <v>0</v>
      </c>
      <c r="OG21" s="13"/>
      <c r="OH21" s="12">
        <v>3541</v>
      </c>
      <c r="OI21" s="12">
        <v>116021340</v>
      </c>
      <c r="OJ21" s="12">
        <v>0</v>
      </c>
      <c r="OK21" s="12">
        <v>116021340</v>
      </c>
      <c r="OL21" s="13"/>
    </row>
    <row r="22" spans="1:402" hidden="1">
      <c r="A22" s="10">
        <v>16</v>
      </c>
      <c r="B22" s="11" t="s">
        <v>18</v>
      </c>
      <c r="C22" s="12">
        <v>231</v>
      </c>
      <c r="D22" s="12">
        <v>46788588</v>
      </c>
      <c r="E22" s="12">
        <v>0</v>
      </c>
      <c r="F22" s="12">
        <v>46788588</v>
      </c>
      <c r="G22" s="13"/>
      <c r="H22" s="12">
        <v>17</v>
      </c>
      <c r="I22" s="12">
        <v>5667732</v>
      </c>
      <c r="J22" s="12">
        <v>0</v>
      </c>
      <c r="K22" s="12">
        <v>5667732</v>
      </c>
      <c r="L22" s="13"/>
      <c r="M22" s="12">
        <v>1</v>
      </c>
      <c r="N22" s="12">
        <v>440000</v>
      </c>
      <c r="O22" s="12">
        <v>0</v>
      </c>
      <c r="P22" s="12">
        <v>440000</v>
      </c>
      <c r="Q22" s="13"/>
      <c r="R22" s="12">
        <v>1</v>
      </c>
      <c r="S22" s="12">
        <v>360000</v>
      </c>
      <c r="T22" s="12">
        <v>0</v>
      </c>
      <c r="U22" s="12">
        <v>360000</v>
      </c>
      <c r="V22" s="13"/>
      <c r="W22" s="12">
        <v>0</v>
      </c>
      <c r="X22" s="12">
        <v>0</v>
      </c>
      <c r="Y22" s="12">
        <v>0</v>
      </c>
      <c r="Z22" s="12">
        <v>0</v>
      </c>
      <c r="AA22" s="13"/>
      <c r="AB22" s="12">
        <v>14</v>
      </c>
      <c r="AC22" s="12">
        <v>3485112</v>
      </c>
      <c r="AD22" s="12">
        <v>0</v>
      </c>
      <c r="AE22" s="12">
        <v>3485112</v>
      </c>
      <c r="AF22" s="13"/>
      <c r="AG22" s="12">
        <v>0</v>
      </c>
      <c r="AH22" s="12">
        <v>0</v>
      </c>
      <c r="AI22" s="12">
        <v>0</v>
      </c>
      <c r="AJ22" s="12">
        <v>0</v>
      </c>
      <c r="AK22" s="13"/>
      <c r="AL22" s="12">
        <v>0</v>
      </c>
      <c r="AM22" s="12">
        <v>0</v>
      </c>
      <c r="AN22" s="12">
        <v>0</v>
      </c>
      <c r="AO22" s="12">
        <v>0</v>
      </c>
      <c r="AP22" s="13"/>
      <c r="AQ22" s="12">
        <v>2</v>
      </c>
      <c r="AR22" s="12">
        <v>528000</v>
      </c>
      <c r="AS22" s="12">
        <v>0</v>
      </c>
      <c r="AT22" s="12">
        <v>528000</v>
      </c>
      <c r="AU22" s="13"/>
      <c r="AV22" s="12">
        <v>0</v>
      </c>
      <c r="AW22" s="12">
        <v>0</v>
      </c>
      <c r="AX22" s="12">
        <v>0</v>
      </c>
      <c r="AY22" s="12">
        <v>0</v>
      </c>
      <c r="AZ22" s="13"/>
      <c r="BA22" s="12">
        <v>0</v>
      </c>
      <c r="BB22" s="12">
        <v>0</v>
      </c>
      <c r="BC22" s="12">
        <v>0</v>
      </c>
      <c r="BD22" s="12">
        <v>0</v>
      </c>
      <c r="BE22" s="13"/>
      <c r="BF22" s="12">
        <v>4</v>
      </c>
      <c r="BG22" s="12">
        <v>5760000</v>
      </c>
      <c r="BH22" s="12">
        <v>0</v>
      </c>
      <c r="BI22" s="12">
        <v>5760000</v>
      </c>
      <c r="BJ22" s="13"/>
      <c r="BK22" s="12">
        <v>4</v>
      </c>
      <c r="BL22" s="12">
        <v>5760000</v>
      </c>
      <c r="BM22" s="12">
        <v>0</v>
      </c>
      <c r="BN22" s="12">
        <v>5760000</v>
      </c>
      <c r="BO22" s="13"/>
      <c r="BP22" s="12">
        <v>4</v>
      </c>
      <c r="BQ22" s="12">
        <v>5760000</v>
      </c>
      <c r="BR22" s="12">
        <v>0</v>
      </c>
      <c r="BS22" s="12">
        <v>5760000</v>
      </c>
      <c r="BT22" s="13"/>
      <c r="BU22" s="12">
        <v>1</v>
      </c>
      <c r="BV22" s="12">
        <v>1200000</v>
      </c>
      <c r="BW22" s="12">
        <v>0</v>
      </c>
      <c r="BX22" s="12">
        <v>1200000</v>
      </c>
      <c r="BY22" s="13"/>
      <c r="BZ22" s="12">
        <v>1</v>
      </c>
      <c r="CA22" s="12">
        <v>1200000</v>
      </c>
      <c r="CB22" s="12">
        <v>0</v>
      </c>
      <c r="CC22" s="12">
        <v>1200000</v>
      </c>
      <c r="CD22" s="13"/>
      <c r="CE22" s="12">
        <v>3</v>
      </c>
      <c r="CF22" s="12">
        <v>3600000</v>
      </c>
      <c r="CG22" s="12">
        <v>0</v>
      </c>
      <c r="CH22" s="12">
        <v>3600000</v>
      </c>
      <c r="CI22" s="13"/>
      <c r="CJ22" s="12">
        <v>1</v>
      </c>
      <c r="CK22" s="12">
        <v>1200000</v>
      </c>
      <c r="CL22" s="12">
        <v>0</v>
      </c>
      <c r="CM22" s="12">
        <v>1200000</v>
      </c>
      <c r="CN22" s="13"/>
      <c r="CO22" s="12">
        <v>0</v>
      </c>
      <c r="CP22" s="12">
        <v>0</v>
      </c>
      <c r="CQ22" s="12">
        <v>0</v>
      </c>
      <c r="CR22" s="12">
        <v>0</v>
      </c>
      <c r="CS22" s="13"/>
      <c r="CT22" s="12">
        <v>2</v>
      </c>
      <c r="CU22" s="12">
        <v>2400000</v>
      </c>
      <c r="CV22" s="12">
        <v>0</v>
      </c>
      <c r="CW22" s="12">
        <v>2400000</v>
      </c>
      <c r="CX22" s="13"/>
      <c r="CY22" s="12">
        <v>1</v>
      </c>
      <c r="CZ22" s="12">
        <v>1200000</v>
      </c>
      <c r="DA22" s="12">
        <v>0</v>
      </c>
      <c r="DB22" s="12">
        <v>1200000</v>
      </c>
      <c r="DC22" s="13"/>
      <c r="DD22" s="12">
        <v>1</v>
      </c>
      <c r="DE22" s="12">
        <v>1200000</v>
      </c>
      <c r="DF22" s="12">
        <v>0</v>
      </c>
      <c r="DG22" s="12">
        <v>1200000</v>
      </c>
      <c r="DH22" s="13"/>
      <c r="DI22" s="12">
        <v>0</v>
      </c>
      <c r="DJ22" s="12">
        <v>0</v>
      </c>
      <c r="DK22" s="12">
        <v>0</v>
      </c>
      <c r="DL22" s="12">
        <v>0</v>
      </c>
      <c r="DM22" s="13"/>
      <c r="DN22" s="12">
        <v>0</v>
      </c>
      <c r="DO22" s="12">
        <v>0</v>
      </c>
      <c r="DP22" s="12">
        <v>0</v>
      </c>
      <c r="DQ22" s="12">
        <v>0</v>
      </c>
      <c r="DR22" s="13"/>
      <c r="DS22" s="12">
        <v>0</v>
      </c>
      <c r="DT22" s="12">
        <v>0</v>
      </c>
      <c r="DU22" s="12">
        <v>0</v>
      </c>
      <c r="DV22" s="12">
        <v>0</v>
      </c>
      <c r="DW22" s="13"/>
      <c r="DX22" s="12">
        <v>6</v>
      </c>
      <c r="DY22" s="12">
        <v>4680000</v>
      </c>
      <c r="DZ22" s="12">
        <v>0</v>
      </c>
      <c r="EA22" s="12">
        <v>4680000</v>
      </c>
      <c r="EB22" s="13"/>
      <c r="EC22" s="12">
        <v>37</v>
      </c>
      <c r="ED22" s="12">
        <v>14247516</v>
      </c>
      <c r="EE22" s="12">
        <v>0</v>
      </c>
      <c r="EF22" s="12">
        <v>14247516</v>
      </c>
      <c r="EG22" s="13"/>
      <c r="EH22" s="12">
        <v>46</v>
      </c>
      <c r="EI22" s="12">
        <v>15431712</v>
      </c>
      <c r="EJ22" s="12">
        <v>0</v>
      </c>
      <c r="EK22" s="12">
        <v>15431712</v>
      </c>
      <c r="EL22" s="13"/>
      <c r="EM22" s="12">
        <v>22</v>
      </c>
      <c r="EN22" s="12">
        <v>4456056</v>
      </c>
      <c r="EO22" s="12">
        <v>0</v>
      </c>
      <c r="EP22" s="12">
        <v>4456056</v>
      </c>
      <c r="EQ22" s="13"/>
      <c r="ER22" s="12">
        <v>23</v>
      </c>
      <c r="ES22" s="12">
        <v>4619136</v>
      </c>
      <c r="ET22" s="12">
        <v>0</v>
      </c>
      <c r="EU22" s="12">
        <v>4619136</v>
      </c>
      <c r="EV22" s="13"/>
      <c r="EW22" s="12">
        <v>0</v>
      </c>
      <c r="EX22" s="12">
        <v>0</v>
      </c>
      <c r="EY22" s="12">
        <v>0</v>
      </c>
      <c r="EZ22" s="12">
        <v>0</v>
      </c>
      <c r="FA22" s="13"/>
      <c r="FB22" s="12">
        <v>0</v>
      </c>
      <c r="FC22" s="12">
        <v>0</v>
      </c>
      <c r="FD22" s="12">
        <v>0</v>
      </c>
      <c r="FE22" s="12">
        <v>0</v>
      </c>
      <c r="FF22" s="13"/>
      <c r="FG22" s="12">
        <v>0</v>
      </c>
      <c r="FH22" s="12">
        <v>0</v>
      </c>
      <c r="FI22" s="12">
        <v>0</v>
      </c>
      <c r="FJ22" s="12">
        <v>0</v>
      </c>
      <c r="FK22" s="13"/>
      <c r="FL22" s="12">
        <v>0</v>
      </c>
      <c r="FM22" s="12">
        <v>0</v>
      </c>
      <c r="FN22" s="12">
        <v>0</v>
      </c>
      <c r="FO22" s="12">
        <v>0</v>
      </c>
      <c r="FP22" s="13"/>
      <c r="FQ22" s="12">
        <v>0</v>
      </c>
      <c r="FR22" s="12">
        <v>0</v>
      </c>
      <c r="FS22" s="12">
        <v>0</v>
      </c>
      <c r="FT22" s="12">
        <v>0</v>
      </c>
      <c r="FU22" s="13"/>
      <c r="FV22" s="12">
        <v>0</v>
      </c>
      <c r="FW22" s="12">
        <v>0</v>
      </c>
      <c r="FX22" s="12">
        <v>0</v>
      </c>
      <c r="FY22" s="12">
        <v>0</v>
      </c>
      <c r="FZ22" s="13"/>
      <c r="GA22" s="12">
        <v>0</v>
      </c>
      <c r="GB22" s="12">
        <v>0</v>
      </c>
      <c r="GC22" s="12">
        <v>0</v>
      </c>
      <c r="GD22" s="12">
        <v>0</v>
      </c>
      <c r="GE22" s="13"/>
      <c r="GF22" s="12">
        <v>0</v>
      </c>
      <c r="GG22" s="12">
        <v>0</v>
      </c>
      <c r="GH22" s="12">
        <v>0</v>
      </c>
      <c r="GI22" s="12">
        <v>0</v>
      </c>
      <c r="GJ22" s="13"/>
      <c r="GK22" s="12">
        <v>0</v>
      </c>
      <c r="GL22" s="12">
        <v>0</v>
      </c>
      <c r="GM22" s="12">
        <v>0</v>
      </c>
      <c r="GN22" s="12">
        <v>0</v>
      </c>
      <c r="GO22" s="13"/>
      <c r="GP22" s="12">
        <v>0</v>
      </c>
      <c r="GQ22" s="12">
        <v>0</v>
      </c>
      <c r="GR22" s="12">
        <v>0</v>
      </c>
      <c r="GS22" s="12">
        <v>0</v>
      </c>
      <c r="GT22" s="13"/>
      <c r="GU22" s="12">
        <v>0</v>
      </c>
      <c r="GV22" s="12">
        <v>0</v>
      </c>
      <c r="GW22" s="12">
        <v>0</v>
      </c>
      <c r="GX22" s="12">
        <v>0</v>
      </c>
      <c r="GY22" s="13"/>
      <c r="GZ22" s="12">
        <v>0</v>
      </c>
      <c r="HA22" s="12">
        <v>0</v>
      </c>
      <c r="HB22" s="12">
        <v>0</v>
      </c>
      <c r="HC22" s="12">
        <v>0</v>
      </c>
      <c r="HD22" s="13"/>
      <c r="HE22" s="12">
        <v>3</v>
      </c>
      <c r="HF22" s="12">
        <v>2340000</v>
      </c>
      <c r="HG22" s="12">
        <v>0</v>
      </c>
      <c r="HH22" s="12">
        <v>2340000</v>
      </c>
      <c r="HI22" s="13"/>
      <c r="HJ22" s="12">
        <v>3</v>
      </c>
      <c r="HK22" s="12">
        <v>250092</v>
      </c>
      <c r="HL22" s="12">
        <v>0</v>
      </c>
      <c r="HM22" s="12">
        <v>250092</v>
      </c>
      <c r="HN22" s="13"/>
      <c r="HO22" s="12">
        <v>3</v>
      </c>
      <c r="HP22" s="12">
        <v>458436</v>
      </c>
      <c r="HQ22" s="12">
        <v>0</v>
      </c>
      <c r="HR22" s="12">
        <v>458436</v>
      </c>
      <c r="HS22" s="13"/>
      <c r="HT22" s="12">
        <v>8</v>
      </c>
      <c r="HU22" s="12">
        <v>792648</v>
      </c>
      <c r="HV22" s="12">
        <v>0</v>
      </c>
      <c r="HW22" s="12">
        <v>792648</v>
      </c>
      <c r="HX22" s="13"/>
      <c r="HY22" s="12">
        <v>0</v>
      </c>
      <c r="HZ22" s="12">
        <v>0</v>
      </c>
      <c r="IA22" s="12">
        <v>0</v>
      </c>
      <c r="IB22" s="12">
        <v>0</v>
      </c>
      <c r="IC22" s="13"/>
      <c r="ID22" s="12">
        <v>14</v>
      </c>
      <c r="IE22" s="12">
        <v>3740784</v>
      </c>
      <c r="IF22" s="12">
        <v>0</v>
      </c>
      <c r="IG22" s="12">
        <v>3740784</v>
      </c>
      <c r="IH22" s="13"/>
      <c r="II22" s="12">
        <v>0</v>
      </c>
      <c r="IJ22" s="12">
        <v>0</v>
      </c>
      <c r="IK22" s="12">
        <v>0</v>
      </c>
      <c r="IL22" s="12">
        <v>0</v>
      </c>
      <c r="IM22" s="13"/>
      <c r="IN22" s="12">
        <v>0</v>
      </c>
      <c r="IO22" s="12">
        <v>0</v>
      </c>
      <c r="IP22" s="12">
        <v>0</v>
      </c>
      <c r="IQ22" s="12">
        <v>0</v>
      </c>
      <c r="IR22" s="13"/>
      <c r="IS22" s="12">
        <v>11</v>
      </c>
      <c r="IT22" s="12">
        <v>2550000</v>
      </c>
      <c r="IU22" s="12">
        <v>0</v>
      </c>
      <c r="IV22" s="12">
        <v>2550000</v>
      </c>
      <c r="IW22" s="13"/>
      <c r="IX22" s="12">
        <v>1</v>
      </c>
      <c r="IY22" s="12">
        <v>180000</v>
      </c>
      <c r="IZ22" s="12">
        <v>0</v>
      </c>
      <c r="JA22" s="12">
        <v>180000</v>
      </c>
      <c r="JB22" s="13"/>
      <c r="JC22" s="12">
        <v>2</v>
      </c>
      <c r="JD22" s="12">
        <v>555888</v>
      </c>
      <c r="JE22" s="12">
        <v>0</v>
      </c>
      <c r="JF22" s="12">
        <v>555888</v>
      </c>
      <c r="JG22" s="13"/>
      <c r="JH22" s="12">
        <v>2</v>
      </c>
      <c r="JI22" s="12">
        <v>1020000</v>
      </c>
      <c r="JJ22" s="12">
        <v>0</v>
      </c>
      <c r="JK22" s="12">
        <v>1020000</v>
      </c>
      <c r="JL22" s="13"/>
      <c r="JM22" s="12">
        <v>0</v>
      </c>
      <c r="JN22" s="12">
        <v>0</v>
      </c>
      <c r="JO22" s="12">
        <v>0</v>
      </c>
      <c r="JP22" s="12">
        <v>0</v>
      </c>
      <c r="JQ22" s="13"/>
      <c r="JR22" s="12">
        <v>2</v>
      </c>
      <c r="JS22" s="12">
        <v>915000</v>
      </c>
      <c r="JT22" s="12">
        <v>0</v>
      </c>
      <c r="JU22" s="12">
        <v>915000</v>
      </c>
      <c r="JV22" s="13"/>
      <c r="JW22" s="12">
        <v>0</v>
      </c>
      <c r="JX22" s="12">
        <v>0</v>
      </c>
      <c r="JY22" s="12">
        <v>0</v>
      </c>
      <c r="JZ22" s="12">
        <v>0</v>
      </c>
      <c r="KA22" s="13"/>
      <c r="KB22" s="12">
        <v>1</v>
      </c>
      <c r="KC22" s="12">
        <v>150000</v>
      </c>
      <c r="KD22" s="12">
        <v>0</v>
      </c>
      <c r="KE22" s="12">
        <v>150000</v>
      </c>
      <c r="KF22" s="13"/>
      <c r="KG22" s="12">
        <v>9</v>
      </c>
      <c r="KH22" s="12">
        <v>1296000</v>
      </c>
      <c r="KI22" s="12">
        <v>0</v>
      </c>
      <c r="KJ22" s="12">
        <v>1296000</v>
      </c>
      <c r="KK22" s="13"/>
      <c r="KL22" s="12">
        <v>0</v>
      </c>
      <c r="KM22" s="12">
        <v>0</v>
      </c>
      <c r="KN22" s="12">
        <v>0</v>
      </c>
      <c r="KO22" s="12">
        <v>0</v>
      </c>
      <c r="KP22" s="13"/>
      <c r="KQ22" s="12">
        <v>0</v>
      </c>
      <c r="KR22" s="12">
        <v>0</v>
      </c>
      <c r="KS22" s="12">
        <v>0</v>
      </c>
      <c r="KT22" s="12">
        <v>0</v>
      </c>
      <c r="KU22" s="13"/>
      <c r="KV22" s="12">
        <v>0</v>
      </c>
      <c r="KW22" s="12">
        <v>0</v>
      </c>
      <c r="KX22" s="12">
        <v>0</v>
      </c>
      <c r="KY22" s="12">
        <v>0</v>
      </c>
      <c r="KZ22" s="13"/>
      <c r="LA22" s="12">
        <v>0</v>
      </c>
      <c r="LB22" s="12">
        <v>0</v>
      </c>
      <c r="LC22" s="12">
        <v>0</v>
      </c>
      <c r="LD22" s="12">
        <v>0</v>
      </c>
      <c r="LE22" s="13"/>
      <c r="LF22" s="12">
        <v>0</v>
      </c>
      <c r="LG22" s="12">
        <v>0</v>
      </c>
      <c r="LH22" s="12">
        <v>0</v>
      </c>
      <c r="LI22" s="12">
        <v>0</v>
      </c>
      <c r="LJ22" s="13"/>
      <c r="LK22" s="12">
        <v>2</v>
      </c>
      <c r="LL22" s="12">
        <v>324000</v>
      </c>
      <c r="LM22" s="12">
        <v>0</v>
      </c>
      <c r="LN22" s="12">
        <v>324000</v>
      </c>
      <c r="LO22" s="13"/>
      <c r="LP22" s="12">
        <v>2</v>
      </c>
      <c r="LQ22" s="12">
        <v>360000</v>
      </c>
      <c r="LR22" s="12">
        <v>0</v>
      </c>
      <c r="LS22" s="12">
        <v>360000</v>
      </c>
      <c r="LT22" s="13"/>
      <c r="LU22" s="12">
        <v>1</v>
      </c>
      <c r="LV22" s="12">
        <v>180000</v>
      </c>
      <c r="LW22" s="12">
        <v>0</v>
      </c>
      <c r="LX22" s="12">
        <v>180000</v>
      </c>
      <c r="LY22" s="13"/>
      <c r="LZ22" s="12">
        <v>0</v>
      </c>
      <c r="MA22" s="12">
        <v>0</v>
      </c>
      <c r="MB22" s="12">
        <v>0</v>
      </c>
      <c r="MC22" s="12">
        <v>0</v>
      </c>
      <c r="MD22" s="13"/>
      <c r="ME22" s="12">
        <v>0</v>
      </c>
      <c r="MF22" s="12">
        <v>0</v>
      </c>
      <c r="MG22" s="12">
        <v>0</v>
      </c>
      <c r="MH22" s="12">
        <v>0</v>
      </c>
      <c r="MI22" s="13"/>
      <c r="MJ22" s="12">
        <v>0</v>
      </c>
      <c r="MK22" s="12">
        <v>0</v>
      </c>
      <c r="ML22" s="12">
        <v>0</v>
      </c>
      <c r="MM22" s="12">
        <v>0</v>
      </c>
      <c r="MN22" s="13"/>
      <c r="MO22" s="12">
        <v>0</v>
      </c>
      <c r="MP22" s="12">
        <v>0</v>
      </c>
      <c r="MQ22" s="12">
        <v>0</v>
      </c>
      <c r="MR22" s="12">
        <v>0</v>
      </c>
      <c r="MS22" s="13"/>
      <c r="MT22" s="12">
        <v>400</v>
      </c>
      <c r="MU22" s="12">
        <v>1200000</v>
      </c>
      <c r="MV22" s="12">
        <v>0</v>
      </c>
      <c r="MW22" s="12">
        <v>1200000</v>
      </c>
      <c r="MX22" s="13"/>
      <c r="MY22" s="12">
        <v>0</v>
      </c>
      <c r="MZ22" s="12">
        <v>2164700</v>
      </c>
      <c r="NA22" s="12">
        <v>0</v>
      </c>
      <c r="NB22" s="12">
        <v>2164700</v>
      </c>
      <c r="NC22" s="13"/>
      <c r="ND22" s="12">
        <v>17</v>
      </c>
      <c r="NE22" s="12">
        <v>180000</v>
      </c>
      <c r="NF22" s="12">
        <v>0</v>
      </c>
      <c r="NG22" s="12">
        <v>180000</v>
      </c>
      <c r="NH22" s="13"/>
      <c r="NI22" s="12">
        <v>5401</v>
      </c>
      <c r="NJ22" s="12">
        <v>810150</v>
      </c>
      <c r="NK22" s="12">
        <v>0</v>
      </c>
      <c r="NL22" s="12">
        <v>810150</v>
      </c>
      <c r="NM22" s="13"/>
      <c r="NN22" s="12">
        <v>10</v>
      </c>
      <c r="NO22" s="12">
        <v>1500</v>
      </c>
      <c r="NP22" s="12">
        <v>0</v>
      </c>
      <c r="NQ22" s="12">
        <v>1500</v>
      </c>
      <c r="NR22" s="13"/>
      <c r="NS22" s="12">
        <v>11</v>
      </c>
      <c r="NT22" s="12">
        <v>850000</v>
      </c>
      <c r="NU22" s="12">
        <v>0</v>
      </c>
      <c r="NV22" s="12">
        <v>850000</v>
      </c>
      <c r="NW22" s="13"/>
      <c r="NX22" s="12">
        <v>45</v>
      </c>
      <c r="NY22" s="12">
        <v>4500000</v>
      </c>
      <c r="NZ22" s="12">
        <v>0</v>
      </c>
      <c r="OA22" s="12">
        <v>4500000</v>
      </c>
      <c r="OB22" s="13"/>
      <c r="OC22" s="12">
        <v>0</v>
      </c>
      <c r="OD22" s="12">
        <v>0</v>
      </c>
      <c r="OE22" s="12">
        <v>0</v>
      </c>
      <c r="OF22" s="12">
        <v>0</v>
      </c>
      <c r="OG22" s="13"/>
      <c r="OH22" s="12">
        <v>6370</v>
      </c>
      <c r="OI22" s="12">
        <v>154803050</v>
      </c>
      <c r="OJ22" s="12">
        <v>0</v>
      </c>
      <c r="OK22" s="12">
        <v>154803050</v>
      </c>
      <c r="OL22" s="13"/>
    </row>
    <row r="23" spans="1:402" hidden="1">
      <c r="A23" s="10">
        <v>17</v>
      </c>
      <c r="B23" s="11" t="s">
        <v>19</v>
      </c>
      <c r="C23" s="12">
        <v>110</v>
      </c>
      <c r="D23" s="12">
        <v>22280280</v>
      </c>
      <c r="E23" s="12">
        <v>0</v>
      </c>
      <c r="F23" s="12">
        <v>22280280</v>
      </c>
      <c r="G23" s="13"/>
      <c r="H23" s="12">
        <v>6</v>
      </c>
      <c r="I23" s="12">
        <v>2000376</v>
      </c>
      <c r="J23" s="12">
        <v>0</v>
      </c>
      <c r="K23" s="12">
        <v>2000376</v>
      </c>
      <c r="L23" s="13"/>
      <c r="M23" s="12">
        <v>1</v>
      </c>
      <c r="N23" s="12">
        <v>440000</v>
      </c>
      <c r="O23" s="12">
        <v>0</v>
      </c>
      <c r="P23" s="12">
        <v>440000</v>
      </c>
      <c r="Q23" s="13"/>
      <c r="R23" s="12">
        <v>1</v>
      </c>
      <c r="S23" s="12">
        <v>360000</v>
      </c>
      <c r="T23" s="12">
        <v>0</v>
      </c>
      <c r="U23" s="12">
        <v>360000</v>
      </c>
      <c r="V23" s="13"/>
      <c r="W23" s="12">
        <v>0</v>
      </c>
      <c r="X23" s="12">
        <v>0</v>
      </c>
      <c r="Y23" s="12">
        <v>0</v>
      </c>
      <c r="Z23" s="12">
        <v>0</v>
      </c>
      <c r="AA23" s="13"/>
      <c r="AB23" s="12">
        <v>8</v>
      </c>
      <c r="AC23" s="12">
        <v>1970532</v>
      </c>
      <c r="AD23" s="12">
        <v>0</v>
      </c>
      <c r="AE23" s="12">
        <v>1970532</v>
      </c>
      <c r="AF23" s="13"/>
      <c r="AG23" s="12">
        <v>0</v>
      </c>
      <c r="AH23" s="12">
        <v>0</v>
      </c>
      <c r="AI23" s="12">
        <v>0</v>
      </c>
      <c r="AJ23" s="12">
        <v>0</v>
      </c>
      <c r="AK23" s="13"/>
      <c r="AL23" s="12">
        <v>0</v>
      </c>
      <c r="AM23" s="12">
        <v>0</v>
      </c>
      <c r="AN23" s="12">
        <v>0</v>
      </c>
      <c r="AO23" s="12">
        <v>0</v>
      </c>
      <c r="AP23" s="13"/>
      <c r="AQ23" s="12">
        <v>2</v>
      </c>
      <c r="AR23" s="12">
        <v>528000</v>
      </c>
      <c r="AS23" s="12">
        <v>0</v>
      </c>
      <c r="AT23" s="12">
        <v>528000</v>
      </c>
      <c r="AU23" s="13"/>
      <c r="AV23" s="12">
        <v>0</v>
      </c>
      <c r="AW23" s="12">
        <v>0</v>
      </c>
      <c r="AX23" s="12">
        <v>0</v>
      </c>
      <c r="AY23" s="12">
        <v>0</v>
      </c>
      <c r="AZ23" s="13"/>
      <c r="BA23" s="12">
        <v>4</v>
      </c>
      <c r="BB23" s="12">
        <v>1026840</v>
      </c>
      <c r="BC23" s="12">
        <v>0</v>
      </c>
      <c r="BD23" s="12">
        <v>1026840</v>
      </c>
      <c r="BE23" s="13"/>
      <c r="BF23" s="12">
        <v>2</v>
      </c>
      <c r="BG23" s="12">
        <v>2880000</v>
      </c>
      <c r="BH23" s="12">
        <v>0</v>
      </c>
      <c r="BI23" s="12">
        <v>2880000</v>
      </c>
      <c r="BJ23" s="13"/>
      <c r="BK23" s="12">
        <v>2</v>
      </c>
      <c r="BL23" s="12">
        <v>2880000</v>
      </c>
      <c r="BM23" s="12">
        <v>0</v>
      </c>
      <c r="BN23" s="12">
        <v>2880000</v>
      </c>
      <c r="BO23" s="13"/>
      <c r="BP23" s="12">
        <v>2</v>
      </c>
      <c r="BQ23" s="12">
        <v>2880000</v>
      </c>
      <c r="BR23" s="12">
        <v>0</v>
      </c>
      <c r="BS23" s="12">
        <v>2880000</v>
      </c>
      <c r="BT23" s="13"/>
      <c r="BU23" s="12">
        <v>1</v>
      </c>
      <c r="BV23" s="12">
        <v>1200000</v>
      </c>
      <c r="BW23" s="12">
        <v>0</v>
      </c>
      <c r="BX23" s="12">
        <v>1200000</v>
      </c>
      <c r="BY23" s="13"/>
      <c r="BZ23" s="12">
        <v>1</v>
      </c>
      <c r="CA23" s="12">
        <v>1200000</v>
      </c>
      <c r="CB23" s="12">
        <v>0</v>
      </c>
      <c r="CC23" s="12">
        <v>1200000</v>
      </c>
      <c r="CD23" s="13"/>
      <c r="CE23" s="12">
        <v>2</v>
      </c>
      <c r="CF23" s="12">
        <v>2400000</v>
      </c>
      <c r="CG23" s="12">
        <v>0</v>
      </c>
      <c r="CH23" s="12">
        <v>2400000</v>
      </c>
      <c r="CI23" s="13"/>
      <c r="CJ23" s="12">
        <v>1</v>
      </c>
      <c r="CK23" s="12">
        <v>1200000</v>
      </c>
      <c r="CL23" s="12">
        <v>0</v>
      </c>
      <c r="CM23" s="12">
        <v>1200000</v>
      </c>
      <c r="CN23" s="13"/>
      <c r="CO23" s="12">
        <v>0</v>
      </c>
      <c r="CP23" s="12">
        <v>0</v>
      </c>
      <c r="CQ23" s="12">
        <v>0</v>
      </c>
      <c r="CR23" s="12">
        <v>0</v>
      </c>
      <c r="CS23" s="13"/>
      <c r="CT23" s="12">
        <v>1</v>
      </c>
      <c r="CU23" s="12">
        <v>1200000</v>
      </c>
      <c r="CV23" s="12">
        <v>0</v>
      </c>
      <c r="CW23" s="12">
        <v>1200000</v>
      </c>
      <c r="CX23" s="13"/>
      <c r="CY23" s="12">
        <v>1</v>
      </c>
      <c r="CZ23" s="12">
        <v>1200000</v>
      </c>
      <c r="DA23" s="12">
        <v>0</v>
      </c>
      <c r="DB23" s="12">
        <v>1200000</v>
      </c>
      <c r="DC23" s="13"/>
      <c r="DD23" s="12">
        <v>1</v>
      </c>
      <c r="DE23" s="12">
        <v>1200000</v>
      </c>
      <c r="DF23" s="12">
        <v>0</v>
      </c>
      <c r="DG23" s="12">
        <v>1200000</v>
      </c>
      <c r="DH23" s="13"/>
      <c r="DI23" s="12">
        <v>0</v>
      </c>
      <c r="DJ23" s="12">
        <v>0</v>
      </c>
      <c r="DK23" s="12">
        <v>0</v>
      </c>
      <c r="DL23" s="12">
        <v>0</v>
      </c>
      <c r="DM23" s="13"/>
      <c r="DN23" s="12">
        <v>0</v>
      </c>
      <c r="DO23" s="12">
        <v>0</v>
      </c>
      <c r="DP23" s="12">
        <v>0</v>
      </c>
      <c r="DQ23" s="12">
        <v>0</v>
      </c>
      <c r="DR23" s="13"/>
      <c r="DS23" s="12">
        <v>0</v>
      </c>
      <c r="DT23" s="12">
        <v>0</v>
      </c>
      <c r="DU23" s="12">
        <v>0</v>
      </c>
      <c r="DV23" s="12">
        <v>0</v>
      </c>
      <c r="DW23" s="13"/>
      <c r="DX23" s="12">
        <v>2</v>
      </c>
      <c r="DY23" s="12">
        <v>1560000</v>
      </c>
      <c r="DZ23" s="12">
        <v>0</v>
      </c>
      <c r="EA23" s="12">
        <v>1560000</v>
      </c>
      <c r="EB23" s="13"/>
      <c r="EC23" s="12">
        <v>21</v>
      </c>
      <c r="ED23" s="12">
        <v>8086428</v>
      </c>
      <c r="EE23" s="12">
        <v>0</v>
      </c>
      <c r="EF23" s="12">
        <v>8086428</v>
      </c>
      <c r="EG23" s="13"/>
      <c r="EH23" s="12">
        <v>23</v>
      </c>
      <c r="EI23" s="12">
        <v>7715856</v>
      </c>
      <c r="EJ23" s="12">
        <v>0</v>
      </c>
      <c r="EK23" s="12">
        <v>7715856</v>
      </c>
      <c r="EL23" s="13"/>
      <c r="EM23" s="12">
        <v>12</v>
      </c>
      <c r="EN23" s="12">
        <v>2430576</v>
      </c>
      <c r="EO23" s="12">
        <v>0</v>
      </c>
      <c r="EP23" s="12">
        <v>2430576</v>
      </c>
      <c r="EQ23" s="13"/>
      <c r="ER23" s="12">
        <v>12</v>
      </c>
      <c r="ES23" s="12">
        <v>2409984</v>
      </c>
      <c r="ET23" s="12">
        <v>0</v>
      </c>
      <c r="EU23" s="12">
        <v>2409984</v>
      </c>
      <c r="EV23" s="13"/>
      <c r="EW23" s="12">
        <v>0</v>
      </c>
      <c r="EX23" s="12">
        <v>0</v>
      </c>
      <c r="EY23" s="12">
        <v>0</v>
      </c>
      <c r="EZ23" s="12">
        <v>0</v>
      </c>
      <c r="FA23" s="13"/>
      <c r="FB23" s="12">
        <v>0</v>
      </c>
      <c r="FC23" s="12">
        <v>0</v>
      </c>
      <c r="FD23" s="12">
        <v>0</v>
      </c>
      <c r="FE23" s="12">
        <v>0</v>
      </c>
      <c r="FF23" s="13"/>
      <c r="FG23" s="12">
        <v>0</v>
      </c>
      <c r="FH23" s="12">
        <v>0</v>
      </c>
      <c r="FI23" s="12">
        <v>0</v>
      </c>
      <c r="FJ23" s="12">
        <v>0</v>
      </c>
      <c r="FK23" s="13"/>
      <c r="FL23" s="12">
        <v>0</v>
      </c>
      <c r="FM23" s="12">
        <v>0</v>
      </c>
      <c r="FN23" s="12">
        <v>0</v>
      </c>
      <c r="FO23" s="12">
        <v>0</v>
      </c>
      <c r="FP23" s="13"/>
      <c r="FQ23" s="12">
        <v>0</v>
      </c>
      <c r="FR23" s="12">
        <v>0</v>
      </c>
      <c r="FS23" s="12">
        <v>0</v>
      </c>
      <c r="FT23" s="12">
        <v>0</v>
      </c>
      <c r="FU23" s="13"/>
      <c r="FV23" s="12">
        <v>0</v>
      </c>
      <c r="FW23" s="12">
        <v>0</v>
      </c>
      <c r="FX23" s="12">
        <v>0</v>
      </c>
      <c r="FY23" s="12">
        <v>0</v>
      </c>
      <c r="FZ23" s="13"/>
      <c r="GA23" s="12">
        <v>0</v>
      </c>
      <c r="GB23" s="12">
        <v>0</v>
      </c>
      <c r="GC23" s="12">
        <v>0</v>
      </c>
      <c r="GD23" s="12">
        <v>0</v>
      </c>
      <c r="GE23" s="13"/>
      <c r="GF23" s="12">
        <v>0</v>
      </c>
      <c r="GG23" s="12">
        <v>0</v>
      </c>
      <c r="GH23" s="12">
        <v>0</v>
      </c>
      <c r="GI23" s="12">
        <v>0</v>
      </c>
      <c r="GJ23" s="13"/>
      <c r="GK23" s="12">
        <v>0</v>
      </c>
      <c r="GL23" s="12">
        <v>0</v>
      </c>
      <c r="GM23" s="12">
        <v>0</v>
      </c>
      <c r="GN23" s="12">
        <v>0</v>
      </c>
      <c r="GO23" s="13"/>
      <c r="GP23" s="12">
        <v>0</v>
      </c>
      <c r="GQ23" s="12">
        <v>0</v>
      </c>
      <c r="GR23" s="12">
        <v>0</v>
      </c>
      <c r="GS23" s="12">
        <v>0</v>
      </c>
      <c r="GT23" s="13"/>
      <c r="GU23" s="12">
        <v>0</v>
      </c>
      <c r="GV23" s="12">
        <v>0</v>
      </c>
      <c r="GW23" s="12">
        <v>0</v>
      </c>
      <c r="GX23" s="12">
        <v>0</v>
      </c>
      <c r="GY23" s="13"/>
      <c r="GZ23" s="12">
        <v>0</v>
      </c>
      <c r="HA23" s="12">
        <v>0</v>
      </c>
      <c r="HB23" s="12">
        <v>0</v>
      </c>
      <c r="HC23" s="12">
        <v>0</v>
      </c>
      <c r="HD23" s="13"/>
      <c r="HE23" s="12">
        <v>2</v>
      </c>
      <c r="HF23" s="12">
        <v>1560000</v>
      </c>
      <c r="HG23" s="12">
        <v>0</v>
      </c>
      <c r="HH23" s="12">
        <v>1560000</v>
      </c>
      <c r="HI23" s="13"/>
      <c r="HJ23" s="12">
        <v>2</v>
      </c>
      <c r="HK23" s="12">
        <v>166728</v>
      </c>
      <c r="HL23" s="12">
        <v>0</v>
      </c>
      <c r="HM23" s="12">
        <v>166728</v>
      </c>
      <c r="HN23" s="13"/>
      <c r="HO23" s="12">
        <v>2</v>
      </c>
      <c r="HP23" s="12">
        <v>305624</v>
      </c>
      <c r="HQ23" s="12">
        <v>0</v>
      </c>
      <c r="HR23" s="12">
        <v>305624</v>
      </c>
      <c r="HS23" s="13"/>
      <c r="HT23" s="12">
        <v>5</v>
      </c>
      <c r="HU23" s="12">
        <v>472728</v>
      </c>
      <c r="HV23" s="12">
        <v>0</v>
      </c>
      <c r="HW23" s="12">
        <v>472728</v>
      </c>
      <c r="HX23" s="13"/>
      <c r="HY23" s="12">
        <v>0</v>
      </c>
      <c r="HZ23" s="12">
        <v>0</v>
      </c>
      <c r="IA23" s="12">
        <v>0</v>
      </c>
      <c r="IB23" s="12">
        <v>0</v>
      </c>
      <c r="IC23" s="13"/>
      <c r="ID23" s="12">
        <v>12</v>
      </c>
      <c r="IE23" s="12">
        <v>2813856</v>
      </c>
      <c r="IF23" s="12">
        <v>0</v>
      </c>
      <c r="IG23" s="12">
        <v>2813856</v>
      </c>
      <c r="IH23" s="13"/>
      <c r="II23" s="12">
        <v>0</v>
      </c>
      <c r="IJ23" s="12">
        <v>0</v>
      </c>
      <c r="IK23" s="12">
        <v>0</v>
      </c>
      <c r="IL23" s="12">
        <v>0</v>
      </c>
      <c r="IM23" s="13"/>
      <c r="IN23" s="12">
        <v>0</v>
      </c>
      <c r="IO23" s="12">
        <v>0</v>
      </c>
      <c r="IP23" s="12">
        <v>0</v>
      </c>
      <c r="IQ23" s="12">
        <v>0</v>
      </c>
      <c r="IR23" s="13"/>
      <c r="IS23" s="12">
        <v>10</v>
      </c>
      <c r="IT23" s="12">
        <v>2250000</v>
      </c>
      <c r="IU23" s="12">
        <v>0</v>
      </c>
      <c r="IV23" s="12">
        <v>2250000</v>
      </c>
      <c r="IW23" s="13"/>
      <c r="IX23" s="12">
        <v>0</v>
      </c>
      <c r="IY23" s="12">
        <v>0</v>
      </c>
      <c r="IZ23" s="12">
        <v>0</v>
      </c>
      <c r="JA23" s="12">
        <v>0</v>
      </c>
      <c r="JB23" s="13"/>
      <c r="JC23" s="12">
        <v>2</v>
      </c>
      <c r="JD23" s="12">
        <v>555888</v>
      </c>
      <c r="JE23" s="12">
        <v>0</v>
      </c>
      <c r="JF23" s="12">
        <v>555888</v>
      </c>
      <c r="JG23" s="13"/>
      <c r="JH23" s="12">
        <v>2</v>
      </c>
      <c r="JI23" s="12">
        <v>1020000</v>
      </c>
      <c r="JJ23" s="12">
        <v>0</v>
      </c>
      <c r="JK23" s="12">
        <v>1020000</v>
      </c>
      <c r="JL23" s="13"/>
      <c r="JM23" s="12">
        <v>0</v>
      </c>
      <c r="JN23" s="12">
        <v>0</v>
      </c>
      <c r="JO23" s="12">
        <v>0</v>
      </c>
      <c r="JP23" s="12">
        <v>0</v>
      </c>
      <c r="JQ23" s="13"/>
      <c r="JR23" s="12">
        <v>2</v>
      </c>
      <c r="JS23" s="12">
        <v>915000</v>
      </c>
      <c r="JT23" s="12">
        <v>0</v>
      </c>
      <c r="JU23" s="12">
        <v>915000</v>
      </c>
      <c r="JV23" s="13"/>
      <c r="JW23" s="12">
        <v>0</v>
      </c>
      <c r="JX23" s="12">
        <v>0</v>
      </c>
      <c r="JY23" s="12">
        <v>0</v>
      </c>
      <c r="JZ23" s="12">
        <v>0</v>
      </c>
      <c r="KA23" s="13"/>
      <c r="KB23" s="12">
        <v>1</v>
      </c>
      <c r="KC23" s="12">
        <v>150000</v>
      </c>
      <c r="KD23" s="12">
        <v>0</v>
      </c>
      <c r="KE23" s="12">
        <v>150000</v>
      </c>
      <c r="KF23" s="13"/>
      <c r="KG23" s="12">
        <v>3</v>
      </c>
      <c r="KH23" s="12">
        <v>499356</v>
      </c>
      <c r="KI23" s="12">
        <v>0</v>
      </c>
      <c r="KJ23" s="12">
        <v>499356</v>
      </c>
      <c r="KK23" s="13"/>
      <c r="KL23" s="12">
        <v>0</v>
      </c>
      <c r="KM23" s="12">
        <v>0</v>
      </c>
      <c r="KN23" s="12">
        <v>0</v>
      </c>
      <c r="KO23" s="12">
        <v>0</v>
      </c>
      <c r="KP23" s="13"/>
      <c r="KQ23" s="12">
        <v>0</v>
      </c>
      <c r="KR23" s="12">
        <v>0</v>
      </c>
      <c r="KS23" s="12">
        <v>0</v>
      </c>
      <c r="KT23" s="12">
        <v>0</v>
      </c>
      <c r="KU23" s="13"/>
      <c r="KV23" s="12">
        <v>0</v>
      </c>
      <c r="KW23" s="12">
        <v>0</v>
      </c>
      <c r="KX23" s="12">
        <v>0</v>
      </c>
      <c r="KY23" s="12">
        <v>0</v>
      </c>
      <c r="KZ23" s="13"/>
      <c r="LA23" s="12">
        <v>0</v>
      </c>
      <c r="LB23" s="12">
        <v>0</v>
      </c>
      <c r="LC23" s="12">
        <v>0</v>
      </c>
      <c r="LD23" s="12">
        <v>0</v>
      </c>
      <c r="LE23" s="13"/>
      <c r="LF23" s="12">
        <v>0</v>
      </c>
      <c r="LG23" s="12">
        <v>0</v>
      </c>
      <c r="LH23" s="12">
        <v>0</v>
      </c>
      <c r="LI23" s="12">
        <v>0</v>
      </c>
      <c r="LJ23" s="13"/>
      <c r="LK23" s="12">
        <v>2</v>
      </c>
      <c r="LL23" s="12">
        <v>324000</v>
      </c>
      <c r="LM23" s="12">
        <v>0</v>
      </c>
      <c r="LN23" s="12">
        <v>324000</v>
      </c>
      <c r="LO23" s="13"/>
      <c r="LP23" s="12">
        <v>2</v>
      </c>
      <c r="LQ23" s="12">
        <v>360000</v>
      </c>
      <c r="LR23" s="12">
        <v>0</v>
      </c>
      <c r="LS23" s="12">
        <v>360000</v>
      </c>
      <c r="LT23" s="13"/>
      <c r="LU23" s="12">
        <v>1</v>
      </c>
      <c r="LV23" s="12">
        <v>180000</v>
      </c>
      <c r="LW23" s="12">
        <v>0</v>
      </c>
      <c r="LX23" s="12">
        <v>180000</v>
      </c>
      <c r="LY23" s="13"/>
      <c r="LZ23" s="12">
        <v>0</v>
      </c>
      <c r="MA23" s="12">
        <v>0</v>
      </c>
      <c r="MB23" s="12">
        <v>0</v>
      </c>
      <c r="MC23" s="12">
        <v>0</v>
      </c>
      <c r="MD23" s="13"/>
      <c r="ME23" s="12">
        <v>0</v>
      </c>
      <c r="MF23" s="12">
        <v>0</v>
      </c>
      <c r="MG23" s="12">
        <v>0</v>
      </c>
      <c r="MH23" s="12">
        <v>0</v>
      </c>
      <c r="MI23" s="13"/>
      <c r="MJ23" s="12">
        <v>0</v>
      </c>
      <c r="MK23" s="12">
        <v>0</v>
      </c>
      <c r="ML23" s="12">
        <v>0</v>
      </c>
      <c r="MM23" s="12">
        <v>0</v>
      </c>
      <c r="MN23" s="13"/>
      <c r="MO23" s="12">
        <v>0</v>
      </c>
      <c r="MP23" s="12">
        <v>0</v>
      </c>
      <c r="MQ23" s="12">
        <v>0</v>
      </c>
      <c r="MR23" s="12">
        <v>0</v>
      </c>
      <c r="MS23" s="13"/>
      <c r="MT23" s="12">
        <v>50</v>
      </c>
      <c r="MU23" s="12">
        <v>150000</v>
      </c>
      <c r="MV23" s="12">
        <v>0</v>
      </c>
      <c r="MW23" s="12">
        <v>150000</v>
      </c>
      <c r="MX23" s="13"/>
      <c r="MY23" s="12">
        <v>0</v>
      </c>
      <c r="MZ23" s="12">
        <v>838500</v>
      </c>
      <c r="NA23" s="12">
        <v>0</v>
      </c>
      <c r="NB23" s="12">
        <v>838500</v>
      </c>
      <c r="NC23" s="13"/>
      <c r="ND23" s="12">
        <v>8</v>
      </c>
      <c r="NE23" s="12">
        <v>90000</v>
      </c>
      <c r="NF23" s="12">
        <v>0</v>
      </c>
      <c r="NG23" s="12">
        <v>90000</v>
      </c>
      <c r="NH23" s="13"/>
      <c r="NI23" s="12">
        <v>5086</v>
      </c>
      <c r="NJ23" s="12">
        <v>762900</v>
      </c>
      <c r="NK23" s="12">
        <v>0</v>
      </c>
      <c r="NL23" s="12">
        <v>762900</v>
      </c>
      <c r="NM23" s="13"/>
      <c r="NN23" s="12">
        <v>32</v>
      </c>
      <c r="NO23" s="12">
        <v>4800</v>
      </c>
      <c r="NP23" s="12">
        <v>0</v>
      </c>
      <c r="NQ23" s="12">
        <v>4800</v>
      </c>
      <c r="NR23" s="13"/>
      <c r="NS23" s="12">
        <v>10</v>
      </c>
      <c r="NT23" s="12">
        <v>750000</v>
      </c>
      <c r="NU23" s="12">
        <v>0</v>
      </c>
      <c r="NV23" s="12">
        <v>750000</v>
      </c>
      <c r="NW23" s="13"/>
      <c r="NX23" s="12">
        <v>23</v>
      </c>
      <c r="NY23" s="12">
        <v>2300000</v>
      </c>
      <c r="NZ23" s="12">
        <v>0</v>
      </c>
      <c r="OA23" s="12">
        <v>2300000</v>
      </c>
      <c r="OB23" s="13"/>
      <c r="OC23" s="12">
        <v>0</v>
      </c>
      <c r="OD23" s="12">
        <v>0</v>
      </c>
      <c r="OE23" s="12">
        <v>0</v>
      </c>
      <c r="OF23" s="12">
        <v>0</v>
      </c>
      <c r="OG23" s="13"/>
      <c r="OH23" s="12">
        <v>5473</v>
      </c>
      <c r="OI23" s="12">
        <v>85518252</v>
      </c>
      <c r="OJ23" s="12">
        <v>0</v>
      </c>
      <c r="OK23" s="12">
        <v>85518252</v>
      </c>
      <c r="OL23" s="13"/>
    </row>
    <row r="24" spans="1:402" hidden="1">
      <c r="A24" s="10">
        <v>18</v>
      </c>
      <c r="B24" s="11" t="s">
        <v>20</v>
      </c>
      <c r="C24" s="12">
        <v>126</v>
      </c>
      <c r="D24" s="12">
        <v>25521048</v>
      </c>
      <c r="E24" s="12">
        <v>0</v>
      </c>
      <c r="F24" s="12">
        <v>25521048</v>
      </c>
      <c r="G24" s="13"/>
      <c r="H24" s="12">
        <v>42</v>
      </c>
      <c r="I24" s="12">
        <v>14002632</v>
      </c>
      <c r="J24" s="12">
        <v>0</v>
      </c>
      <c r="K24" s="12">
        <v>14002632</v>
      </c>
      <c r="L24" s="13"/>
      <c r="M24" s="12">
        <v>1</v>
      </c>
      <c r="N24" s="12">
        <v>440000</v>
      </c>
      <c r="O24" s="12">
        <v>0</v>
      </c>
      <c r="P24" s="12">
        <v>440000</v>
      </c>
      <c r="Q24" s="13"/>
      <c r="R24" s="12">
        <v>1</v>
      </c>
      <c r="S24" s="12">
        <v>360000</v>
      </c>
      <c r="T24" s="12">
        <v>0</v>
      </c>
      <c r="U24" s="12">
        <v>360000</v>
      </c>
      <c r="V24" s="13"/>
      <c r="W24" s="12">
        <v>0</v>
      </c>
      <c r="X24" s="12">
        <v>0</v>
      </c>
      <c r="Y24" s="12">
        <v>0</v>
      </c>
      <c r="Z24" s="12">
        <v>0</v>
      </c>
      <c r="AA24" s="13"/>
      <c r="AB24" s="12">
        <v>8</v>
      </c>
      <c r="AC24" s="12">
        <v>1970532</v>
      </c>
      <c r="AD24" s="12">
        <v>0</v>
      </c>
      <c r="AE24" s="12">
        <v>1970532</v>
      </c>
      <c r="AF24" s="13"/>
      <c r="AG24" s="12">
        <v>0</v>
      </c>
      <c r="AH24" s="12">
        <v>0</v>
      </c>
      <c r="AI24" s="12">
        <v>0</v>
      </c>
      <c r="AJ24" s="12">
        <v>0</v>
      </c>
      <c r="AK24" s="13"/>
      <c r="AL24" s="12">
        <v>0</v>
      </c>
      <c r="AM24" s="12">
        <v>0</v>
      </c>
      <c r="AN24" s="12">
        <v>0</v>
      </c>
      <c r="AO24" s="12">
        <v>0</v>
      </c>
      <c r="AP24" s="13"/>
      <c r="AQ24" s="12">
        <v>2</v>
      </c>
      <c r="AR24" s="12">
        <v>528000</v>
      </c>
      <c r="AS24" s="12">
        <v>0</v>
      </c>
      <c r="AT24" s="12">
        <v>528000</v>
      </c>
      <c r="AU24" s="13"/>
      <c r="AV24" s="12">
        <v>0</v>
      </c>
      <c r="AW24" s="12">
        <v>0</v>
      </c>
      <c r="AX24" s="12">
        <v>0</v>
      </c>
      <c r="AY24" s="12">
        <v>0</v>
      </c>
      <c r="AZ24" s="13"/>
      <c r="BA24" s="12">
        <v>8</v>
      </c>
      <c r="BB24" s="12">
        <v>2053680</v>
      </c>
      <c r="BC24" s="12">
        <v>0</v>
      </c>
      <c r="BD24" s="12">
        <v>2053680</v>
      </c>
      <c r="BE24" s="13"/>
      <c r="BF24" s="12">
        <v>2</v>
      </c>
      <c r="BG24" s="12">
        <v>2880000</v>
      </c>
      <c r="BH24" s="12">
        <v>0</v>
      </c>
      <c r="BI24" s="12">
        <v>2880000</v>
      </c>
      <c r="BJ24" s="13"/>
      <c r="BK24" s="12">
        <v>2</v>
      </c>
      <c r="BL24" s="12">
        <v>2880000</v>
      </c>
      <c r="BM24" s="12">
        <v>0</v>
      </c>
      <c r="BN24" s="12">
        <v>2880000</v>
      </c>
      <c r="BO24" s="13"/>
      <c r="BP24" s="12">
        <v>2</v>
      </c>
      <c r="BQ24" s="12">
        <v>2880000</v>
      </c>
      <c r="BR24" s="12">
        <v>0</v>
      </c>
      <c r="BS24" s="12">
        <v>2880000</v>
      </c>
      <c r="BT24" s="13"/>
      <c r="BU24" s="12">
        <v>1</v>
      </c>
      <c r="BV24" s="12">
        <v>1200000</v>
      </c>
      <c r="BW24" s="12">
        <v>0</v>
      </c>
      <c r="BX24" s="12">
        <v>1200000</v>
      </c>
      <c r="BY24" s="13"/>
      <c r="BZ24" s="12">
        <v>1</v>
      </c>
      <c r="CA24" s="12">
        <v>1200000</v>
      </c>
      <c r="CB24" s="12">
        <v>0</v>
      </c>
      <c r="CC24" s="12">
        <v>1200000</v>
      </c>
      <c r="CD24" s="13"/>
      <c r="CE24" s="12">
        <v>2</v>
      </c>
      <c r="CF24" s="12">
        <v>2400000</v>
      </c>
      <c r="CG24" s="12">
        <v>0</v>
      </c>
      <c r="CH24" s="12">
        <v>2400000</v>
      </c>
      <c r="CI24" s="13"/>
      <c r="CJ24" s="12">
        <v>1</v>
      </c>
      <c r="CK24" s="12">
        <v>1200000</v>
      </c>
      <c r="CL24" s="12">
        <v>0</v>
      </c>
      <c r="CM24" s="12">
        <v>1200000</v>
      </c>
      <c r="CN24" s="13"/>
      <c r="CO24" s="12">
        <v>0</v>
      </c>
      <c r="CP24" s="12">
        <v>0</v>
      </c>
      <c r="CQ24" s="12">
        <v>0</v>
      </c>
      <c r="CR24" s="12">
        <v>0</v>
      </c>
      <c r="CS24" s="13"/>
      <c r="CT24" s="12">
        <v>1</v>
      </c>
      <c r="CU24" s="12">
        <v>1200000</v>
      </c>
      <c r="CV24" s="12">
        <v>0</v>
      </c>
      <c r="CW24" s="12">
        <v>1200000</v>
      </c>
      <c r="CX24" s="13"/>
      <c r="CY24" s="12">
        <v>1</v>
      </c>
      <c r="CZ24" s="12">
        <v>1200000</v>
      </c>
      <c r="DA24" s="12">
        <v>0</v>
      </c>
      <c r="DB24" s="12">
        <v>1200000</v>
      </c>
      <c r="DC24" s="13"/>
      <c r="DD24" s="12">
        <v>1</v>
      </c>
      <c r="DE24" s="12">
        <v>1200000</v>
      </c>
      <c r="DF24" s="12">
        <v>0</v>
      </c>
      <c r="DG24" s="12">
        <v>1200000</v>
      </c>
      <c r="DH24" s="13"/>
      <c r="DI24" s="12">
        <v>0</v>
      </c>
      <c r="DJ24" s="12">
        <v>0</v>
      </c>
      <c r="DK24" s="12">
        <v>0</v>
      </c>
      <c r="DL24" s="12">
        <v>0</v>
      </c>
      <c r="DM24" s="13"/>
      <c r="DN24" s="12">
        <v>0</v>
      </c>
      <c r="DO24" s="12">
        <v>0</v>
      </c>
      <c r="DP24" s="12">
        <v>0</v>
      </c>
      <c r="DQ24" s="12">
        <v>0</v>
      </c>
      <c r="DR24" s="13"/>
      <c r="DS24" s="12">
        <v>0</v>
      </c>
      <c r="DT24" s="12">
        <v>0</v>
      </c>
      <c r="DU24" s="12">
        <v>0</v>
      </c>
      <c r="DV24" s="12">
        <v>0</v>
      </c>
      <c r="DW24" s="13"/>
      <c r="DX24" s="12">
        <v>0</v>
      </c>
      <c r="DY24" s="12">
        <v>0</v>
      </c>
      <c r="DZ24" s="12">
        <v>0</v>
      </c>
      <c r="EA24" s="12">
        <v>0</v>
      </c>
      <c r="EB24" s="13"/>
      <c r="EC24" s="12">
        <v>13</v>
      </c>
      <c r="ED24" s="12">
        <v>5005884</v>
      </c>
      <c r="EE24" s="12">
        <v>0</v>
      </c>
      <c r="EF24" s="12">
        <v>5005884</v>
      </c>
      <c r="EG24" s="13"/>
      <c r="EH24" s="12">
        <v>23</v>
      </c>
      <c r="EI24" s="12">
        <v>7715856</v>
      </c>
      <c r="EJ24" s="12">
        <v>0</v>
      </c>
      <c r="EK24" s="12">
        <v>7715856</v>
      </c>
      <c r="EL24" s="13"/>
      <c r="EM24" s="12">
        <v>9</v>
      </c>
      <c r="EN24" s="12">
        <v>1822932</v>
      </c>
      <c r="EO24" s="12">
        <v>0</v>
      </c>
      <c r="EP24" s="12">
        <v>1822932</v>
      </c>
      <c r="EQ24" s="13"/>
      <c r="ER24" s="12">
        <v>11</v>
      </c>
      <c r="ES24" s="12">
        <v>2209152</v>
      </c>
      <c r="ET24" s="12">
        <v>0</v>
      </c>
      <c r="EU24" s="12">
        <v>2209152</v>
      </c>
      <c r="EV24" s="13"/>
      <c r="EW24" s="12">
        <v>0</v>
      </c>
      <c r="EX24" s="12">
        <v>0</v>
      </c>
      <c r="EY24" s="12">
        <v>0</v>
      </c>
      <c r="EZ24" s="12">
        <v>0</v>
      </c>
      <c r="FA24" s="13"/>
      <c r="FB24" s="12">
        <v>0</v>
      </c>
      <c r="FC24" s="12">
        <v>0</v>
      </c>
      <c r="FD24" s="12">
        <v>0</v>
      </c>
      <c r="FE24" s="12">
        <v>0</v>
      </c>
      <c r="FF24" s="13"/>
      <c r="FG24" s="12">
        <v>0</v>
      </c>
      <c r="FH24" s="12">
        <v>0</v>
      </c>
      <c r="FI24" s="12">
        <v>0</v>
      </c>
      <c r="FJ24" s="12">
        <v>0</v>
      </c>
      <c r="FK24" s="13"/>
      <c r="FL24" s="12">
        <v>0</v>
      </c>
      <c r="FM24" s="12">
        <v>0</v>
      </c>
      <c r="FN24" s="12">
        <v>0</v>
      </c>
      <c r="FO24" s="12">
        <v>0</v>
      </c>
      <c r="FP24" s="13"/>
      <c r="FQ24" s="12">
        <v>0</v>
      </c>
      <c r="FR24" s="12">
        <v>0</v>
      </c>
      <c r="FS24" s="12">
        <v>0</v>
      </c>
      <c r="FT24" s="12">
        <v>0</v>
      </c>
      <c r="FU24" s="13"/>
      <c r="FV24" s="12">
        <v>0</v>
      </c>
      <c r="FW24" s="12">
        <v>0</v>
      </c>
      <c r="FX24" s="12">
        <v>0</v>
      </c>
      <c r="FY24" s="12">
        <v>0</v>
      </c>
      <c r="FZ24" s="13"/>
      <c r="GA24" s="12">
        <v>0</v>
      </c>
      <c r="GB24" s="12">
        <v>0</v>
      </c>
      <c r="GC24" s="12">
        <v>0</v>
      </c>
      <c r="GD24" s="12">
        <v>0</v>
      </c>
      <c r="GE24" s="13"/>
      <c r="GF24" s="12">
        <v>0</v>
      </c>
      <c r="GG24" s="12">
        <v>0</v>
      </c>
      <c r="GH24" s="12">
        <v>0</v>
      </c>
      <c r="GI24" s="12">
        <v>0</v>
      </c>
      <c r="GJ24" s="13"/>
      <c r="GK24" s="12">
        <v>0</v>
      </c>
      <c r="GL24" s="12">
        <v>0</v>
      </c>
      <c r="GM24" s="12">
        <v>0</v>
      </c>
      <c r="GN24" s="12">
        <v>0</v>
      </c>
      <c r="GO24" s="13"/>
      <c r="GP24" s="12">
        <v>0</v>
      </c>
      <c r="GQ24" s="12">
        <v>0</v>
      </c>
      <c r="GR24" s="12">
        <v>0</v>
      </c>
      <c r="GS24" s="12">
        <v>0</v>
      </c>
      <c r="GT24" s="13"/>
      <c r="GU24" s="12">
        <v>0</v>
      </c>
      <c r="GV24" s="12">
        <v>0</v>
      </c>
      <c r="GW24" s="12">
        <v>0</v>
      </c>
      <c r="GX24" s="12">
        <v>0</v>
      </c>
      <c r="GY24" s="13"/>
      <c r="GZ24" s="12">
        <v>0</v>
      </c>
      <c r="HA24" s="12">
        <v>0</v>
      </c>
      <c r="HB24" s="12">
        <v>0</v>
      </c>
      <c r="HC24" s="12">
        <v>0</v>
      </c>
      <c r="HD24" s="13"/>
      <c r="HE24" s="12">
        <v>3</v>
      </c>
      <c r="HF24" s="12">
        <v>2340000</v>
      </c>
      <c r="HG24" s="12">
        <v>0</v>
      </c>
      <c r="HH24" s="12">
        <v>2340000</v>
      </c>
      <c r="HI24" s="13"/>
      <c r="HJ24" s="12">
        <v>3</v>
      </c>
      <c r="HK24" s="12">
        <v>250092</v>
      </c>
      <c r="HL24" s="12">
        <v>0</v>
      </c>
      <c r="HM24" s="12">
        <v>250092</v>
      </c>
      <c r="HN24" s="13"/>
      <c r="HO24" s="12">
        <v>3</v>
      </c>
      <c r="HP24" s="12">
        <v>458436</v>
      </c>
      <c r="HQ24" s="12">
        <v>0</v>
      </c>
      <c r="HR24" s="12">
        <v>458436</v>
      </c>
      <c r="HS24" s="13"/>
      <c r="HT24" s="12">
        <v>8</v>
      </c>
      <c r="HU24" s="12">
        <v>792648</v>
      </c>
      <c r="HV24" s="12">
        <v>0</v>
      </c>
      <c r="HW24" s="12">
        <v>792648</v>
      </c>
      <c r="HX24" s="13"/>
      <c r="HY24" s="12">
        <v>0</v>
      </c>
      <c r="HZ24" s="12">
        <v>0</v>
      </c>
      <c r="IA24" s="12">
        <v>0</v>
      </c>
      <c r="IB24" s="12">
        <v>0</v>
      </c>
      <c r="IC24" s="13"/>
      <c r="ID24" s="12">
        <v>21</v>
      </c>
      <c r="IE24" s="12">
        <v>4580784</v>
      </c>
      <c r="IF24" s="12">
        <v>0</v>
      </c>
      <c r="IG24" s="12">
        <v>4580784</v>
      </c>
      <c r="IH24" s="13"/>
      <c r="II24" s="12">
        <v>0</v>
      </c>
      <c r="IJ24" s="12">
        <v>0</v>
      </c>
      <c r="IK24" s="12">
        <v>0</v>
      </c>
      <c r="IL24" s="12">
        <v>0</v>
      </c>
      <c r="IM24" s="13"/>
      <c r="IN24" s="12">
        <v>0</v>
      </c>
      <c r="IO24" s="12">
        <v>0</v>
      </c>
      <c r="IP24" s="12">
        <v>0</v>
      </c>
      <c r="IQ24" s="12">
        <v>0</v>
      </c>
      <c r="IR24" s="13"/>
      <c r="IS24" s="12">
        <v>11</v>
      </c>
      <c r="IT24" s="12">
        <v>2550000</v>
      </c>
      <c r="IU24" s="12">
        <v>0</v>
      </c>
      <c r="IV24" s="12">
        <v>2550000</v>
      </c>
      <c r="IW24" s="13"/>
      <c r="IX24" s="12">
        <v>1</v>
      </c>
      <c r="IY24" s="12">
        <v>180000</v>
      </c>
      <c r="IZ24" s="12">
        <v>0</v>
      </c>
      <c r="JA24" s="12">
        <v>180000</v>
      </c>
      <c r="JB24" s="13"/>
      <c r="JC24" s="12">
        <v>2</v>
      </c>
      <c r="JD24" s="12">
        <v>555888</v>
      </c>
      <c r="JE24" s="12">
        <v>0</v>
      </c>
      <c r="JF24" s="12">
        <v>555888</v>
      </c>
      <c r="JG24" s="13"/>
      <c r="JH24" s="12">
        <v>2</v>
      </c>
      <c r="JI24" s="12">
        <v>1020000</v>
      </c>
      <c r="JJ24" s="12">
        <v>0</v>
      </c>
      <c r="JK24" s="12">
        <v>1020000</v>
      </c>
      <c r="JL24" s="13"/>
      <c r="JM24" s="12">
        <v>0</v>
      </c>
      <c r="JN24" s="12">
        <v>0</v>
      </c>
      <c r="JO24" s="12">
        <v>0</v>
      </c>
      <c r="JP24" s="12">
        <v>0</v>
      </c>
      <c r="JQ24" s="13"/>
      <c r="JR24" s="12">
        <v>2</v>
      </c>
      <c r="JS24" s="12">
        <v>915000</v>
      </c>
      <c r="JT24" s="12">
        <v>0</v>
      </c>
      <c r="JU24" s="12">
        <v>915000</v>
      </c>
      <c r="JV24" s="13"/>
      <c r="JW24" s="12">
        <v>0</v>
      </c>
      <c r="JX24" s="12">
        <v>0</v>
      </c>
      <c r="JY24" s="12">
        <v>0</v>
      </c>
      <c r="JZ24" s="12">
        <v>0</v>
      </c>
      <c r="KA24" s="13"/>
      <c r="KB24" s="12">
        <v>1</v>
      </c>
      <c r="KC24" s="12">
        <v>150000</v>
      </c>
      <c r="KD24" s="12">
        <v>0</v>
      </c>
      <c r="KE24" s="12">
        <v>150000</v>
      </c>
      <c r="KF24" s="13"/>
      <c r="KG24" s="12">
        <v>4</v>
      </c>
      <c r="KH24" s="12">
        <v>710712</v>
      </c>
      <c r="KI24" s="12">
        <v>0</v>
      </c>
      <c r="KJ24" s="12">
        <v>710712</v>
      </c>
      <c r="KK24" s="13"/>
      <c r="KL24" s="12">
        <v>0</v>
      </c>
      <c r="KM24" s="12">
        <v>0</v>
      </c>
      <c r="KN24" s="12">
        <v>0</v>
      </c>
      <c r="KO24" s="12">
        <v>0</v>
      </c>
      <c r="KP24" s="13"/>
      <c r="KQ24" s="12">
        <v>0</v>
      </c>
      <c r="KR24" s="12">
        <v>0</v>
      </c>
      <c r="KS24" s="12">
        <v>0</v>
      </c>
      <c r="KT24" s="12">
        <v>0</v>
      </c>
      <c r="KU24" s="13"/>
      <c r="KV24" s="12">
        <v>0</v>
      </c>
      <c r="KW24" s="12">
        <v>0</v>
      </c>
      <c r="KX24" s="12">
        <v>0</v>
      </c>
      <c r="KY24" s="12">
        <v>0</v>
      </c>
      <c r="KZ24" s="13"/>
      <c r="LA24" s="12">
        <v>0</v>
      </c>
      <c r="LB24" s="12">
        <v>0</v>
      </c>
      <c r="LC24" s="12">
        <v>0</v>
      </c>
      <c r="LD24" s="12">
        <v>0</v>
      </c>
      <c r="LE24" s="13"/>
      <c r="LF24" s="12">
        <v>0</v>
      </c>
      <c r="LG24" s="12">
        <v>0</v>
      </c>
      <c r="LH24" s="12">
        <v>0</v>
      </c>
      <c r="LI24" s="12">
        <v>0</v>
      </c>
      <c r="LJ24" s="13"/>
      <c r="LK24" s="12">
        <v>2</v>
      </c>
      <c r="LL24" s="12">
        <v>324000</v>
      </c>
      <c r="LM24" s="12">
        <v>0</v>
      </c>
      <c r="LN24" s="12">
        <v>324000</v>
      </c>
      <c r="LO24" s="13"/>
      <c r="LP24" s="12">
        <v>2</v>
      </c>
      <c r="LQ24" s="12">
        <v>409740</v>
      </c>
      <c r="LR24" s="12">
        <v>0</v>
      </c>
      <c r="LS24" s="12">
        <v>409740</v>
      </c>
      <c r="LT24" s="13"/>
      <c r="LU24" s="12">
        <v>1</v>
      </c>
      <c r="LV24" s="12">
        <v>180000</v>
      </c>
      <c r="LW24" s="12">
        <v>0</v>
      </c>
      <c r="LX24" s="12">
        <v>180000</v>
      </c>
      <c r="LY24" s="13"/>
      <c r="LZ24" s="12">
        <v>0</v>
      </c>
      <c r="MA24" s="12">
        <v>0</v>
      </c>
      <c r="MB24" s="12">
        <v>0</v>
      </c>
      <c r="MC24" s="12">
        <v>0</v>
      </c>
      <c r="MD24" s="13"/>
      <c r="ME24" s="12">
        <v>0</v>
      </c>
      <c r="MF24" s="12">
        <v>0</v>
      </c>
      <c r="MG24" s="12">
        <v>0</v>
      </c>
      <c r="MH24" s="12">
        <v>0</v>
      </c>
      <c r="MI24" s="13"/>
      <c r="MJ24" s="12">
        <v>0</v>
      </c>
      <c r="MK24" s="12">
        <v>0</v>
      </c>
      <c r="ML24" s="12">
        <v>0</v>
      </c>
      <c r="MM24" s="12">
        <v>0</v>
      </c>
      <c r="MN24" s="13"/>
      <c r="MO24" s="12">
        <v>0</v>
      </c>
      <c r="MP24" s="12">
        <v>0</v>
      </c>
      <c r="MQ24" s="12">
        <v>0</v>
      </c>
      <c r="MR24" s="12">
        <v>0</v>
      </c>
      <c r="MS24" s="13"/>
      <c r="MT24" s="12">
        <v>250</v>
      </c>
      <c r="MU24" s="12">
        <v>750000</v>
      </c>
      <c r="MV24" s="12">
        <v>0</v>
      </c>
      <c r="MW24" s="12">
        <v>750000</v>
      </c>
      <c r="MX24" s="13"/>
      <c r="MY24" s="12">
        <v>0</v>
      </c>
      <c r="MZ24" s="12">
        <v>938800</v>
      </c>
      <c r="NA24" s="12">
        <v>0</v>
      </c>
      <c r="NB24" s="12">
        <v>938800</v>
      </c>
      <c r="NC24" s="13"/>
      <c r="ND24" s="12">
        <v>8</v>
      </c>
      <c r="NE24" s="12">
        <v>90000</v>
      </c>
      <c r="NF24" s="12">
        <v>0</v>
      </c>
      <c r="NG24" s="12">
        <v>90000</v>
      </c>
      <c r="NH24" s="13"/>
      <c r="NI24" s="12">
        <v>3619</v>
      </c>
      <c r="NJ24" s="12">
        <v>542850</v>
      </c>
      <c r="NK24" s="12">
        <v>0</v>
      </c>
      <c r="NL24" s="12">
        <v>542850</v>
      </c>
      <c r="NM24" s="13"/>
      <c r="NN24" s="12">
        <v>15</v>
      </c>
      <c r="NO24" s="12">
        <v>2250</v>
      </c>
      <c r="NP24" s="12">
        <v>0</v>
      </c>
      <c r="NQ24" s="12">
        <v>2250</v>
      </c>
      <c r="NR24" s="13"/>
      <c r="NS24" s="12">
        <v>11</v>
      </c>
      <c r="NT24" s="12">
        <v>850000</v>
      </c>
      <c r="NU24" s="12">
        <v>0</v>
      </c>
      <c r="NV24" s="12">
        <v>850000</v>
      </c>
      <c r="NW24" s="13"/>
      <c r="NX24" s="12">
        <v>10</v>
      </c>
      <c r="NY24" s="12">
        <v>1000000</v>
      </c>
      <c r="NZ24" s="12">
        <v>0</v>
      </c>
      <c r="OA24" s="12">
        <v>1000000</v>
      </c>
      <c r="OB24" s="13"/>
      <c r="OC24" s="12">
        <v>0</v>
      </c>
      <c r="OD24" s="12">
        <v>0</v>
      </c>
      <c r="OE24" s="12">
        <v>0</v>
      </c>
      <c r="OF24" s="12">
        <v>0</v>
      </c>
      <c r="OG24" s="13"/>
      <c r="OH24" s="12">
        <v>4237</v>
      </c>
      <c r="OI24" s="12">
        <v>99460916</v>
      </c>
      <c r="OJ24" s="12">
        <v>0</v>
      </c>
      <c r="OK24" s="12">
        <v>99460916</v>
      </c>
      <c r="OL24" s="13"/>
    </row>
    <row r="25" spans="1:402" hidden="1">
      <c r="A25" s="10">
        <v>19</v>
      </c>
      <c r="B25" s="11" t="s">
        <v>21</v>
      </c>
      <c r="C25" s="12">
        <v>87</v>
      </c>
      <c r="D25" s="12">
        <v>17621676</v>
      </c>
      <c r="E25" s="12">
        <v>0</v>
      </c>
      <c r="F25" s="12">
        <v>17621676</v>
      </c>
      <c r="G25" s="13"/>
      <c r="H25" s="12">
        <v>7</v>
      </c>
      <c r="I25" s="12">
        <v>2333772</v>
      </c>
      <c r="J25" s="12">
        <v>0</v>
      </c>
      <c r="K25" s="12">
        <v>2333772</v>
      </c>
      <c r="L25" s="13"/>
      <c r="M25" s="12">
        <v>0</v>
      </c>
      <c r="N25" s="12">
        <v>0</v>
      </c>
      <c r="O25" s="12">
        <v>0</v>
      </c>
      <c r="P25" s="12">
        <v>0</v>
      </c>
      <c r="Q25" s="13"/>
      <c r="R25" s="12">
        <v>0</v>
      </c>
      <c r="S25" s="12">
        <v>0</v>
      </c>
      <c r="T25" s="12">
        <v>0</v>
      </c>
      <c r="U25" s="12">
        <v>0</v>
      </c>
      <c r="V25" s="13"/>
      <c r="W25" s="12">
        <v>0</v>
      </c>
      <c r="X25" s="12">
        <v>0</v>
      </c>
      <c r="Y25" s="12">
        <v>0</v>
      </c>
      <c r="Z25" s="12">
        <v>0</v>
      </c>
      <c r="AA25" s="13"/>
      <c r="AB25" s="12">
        <v>5</v>
      </c>
      <c r="AC25" s="12">
        <v>1248120</v>
      </c>
      <c r="AD25" s="12">
        <v>0</v>
      </c>
      <c r="AE25" s="12">
        <v>1248120</v>
      </c>
      <c r="AF25" s="13"/>
      <c r="AG25" s="12">
        <v>0</v>
      </c>
      <c r="AH25" s="12">
        <v>0</v>
      </c>
      <c r="AI25" s="12">
        <v>0</v>
      </c>
      <c r="AJ25" s="12">
        <v>0</v>
      </c>
      <c r="AK25" s="13"/>
      <c r="AL25" s="12">
        <v>0</v>
      </c>
      <c r="AM25" s="12">
        <v>0</v>
      </c>
      <c r="AN25" s="12">
        <v>0</v>
      </c>
      <c r="AO25" s="12">
        <v>0</v>
      </c>
      <c r="AP25" s="13"/>
      <c r="AQ25" s="12">
        <v>2</v>
      </c>
      <c r="AR25" s="12">
        <v>528000</v>
      </c>
      <c r="AS25" s="12">
        <v>0</v>
      </c>
      <c r="AT25" s="12">
        <v>528000</v>
      </c>
      <c r="AU25" s="13"/>
      <c r="AV25" s="12">
        <v>0</v>
      </c>
      <c r="AW25" s="12">
        <v>0</v>
      </c>
      <c r="AX25" s="12">
        <v>0</v>
      </c>
      <c r="AY25" s="12">
        <v>0</v>
      </c>
      <c r="AZ25" s="13"/>
      <c r="BA25" s="12">
        <v>5</v>
      </c>
      <c r="BB25" s="12">
        <v>1283550</v>
      </c>
      <c r="BC25" s="12">
        <v>0</v>
      </c>
      <c r="BD25" s="12">
        <v>1283550</v>
      </c>
      <c r="BE25" s="13"/>
      <c r="BF25" s="12">
        <v>2</v>
      </c>
      <c r="BG25" s="12">
        <v>2880000</v>
      </c>
      <c r="BH25" s="12">
        <v>0</v>
      </c>
      <c r="BI25" s="12">
        <v>2880000</v>
      </c>
      <c r="BJ25" s="13"/>
      <c r="BK25" s="12">
        <v>2</v>
      </c>
      <c r="BL25" s="12">
        <v>2880000</v>
      </c>
      <c r="BM25" s="12">
        <v>0</v>
      </c>
      <c r="BN25" s="12">
        <v>2880000</v>
      </c>
      <c r="BO25" s="13"/>
      <c r="BP25" s="12">
        <v>2</v>
      </c>
      <c r="BQ25" s="12">
        <v>2880000</v>
      </c>
      <c r="BR25" s="12">
        <v>0</v>
      </c>
      <c r="BS25" s="12">
        <v>2880000</v>
      </c>
      <c r="BT25" s="13"/>
      <c r="BU25" s="12">
        <v>1</v>
      </c>
      <c r="BV25" s="12">
        <v>1200000</v>
      </c>
      <c r="BW25" s="12">
        <v>0</v>
      </c>
      <c r="BX25" s="12">
        <v>1200000</v>
      </c>
      <c r="BY25" s="13"/>
      <c r="BZ25" s="12">
        <v>1</v>
      </c>
      <c r="CA25" s="12">
        <v>1200000</v>
      </c>
      <c r="CB25" s="12">
        <v>0</v>
      </c>
      <c r="CC25" s="12">
        <v>1200000</v>
      </c>
      <c r="CD25" s="13"/>
      <c r="CE25" s="12">
        <v>1</v>
      </c>
      <c r="CF25" s="12">
        <v>1200000</v>
      </c>
      <c r="CG25" s="12">
        <v>0</v>
      </c>
      <c r="CH25" s="12">
        <v>1200000</v>
      </c>
      <c r="CI25" s="13"/>
      <c r="CJ25" s="12">
        <v>1</v>
      </c>
      <c r="CK25" s="12">
        <v>1200000</v>
      </c>
      <c r="CL25" s="12">
        <v>0</v>
      </c>
      <c r="CM25" s="12">
        <v>1200000</v>
      </c>
      <c r="CN25" s="13"/>
      <c r="CO25" s="12">
        <v>0</v>
      </c>
      <c r="CP25" s="12">
        <v>0</v>
      </c>
      <c r="CQ25" s="12">
        <v>0</v>
      </c>
      <c r="CR25" s="12">
        <v>0</v>
      </c>
      <c r="CS25" s="13"/>
      <c r="CT25" s="12">
        <v>1</v>
      </c>
      <c r="CU25" s="12">
        <v>1200000</v>
      </c>
      <c r="CV25" s="12">
        <v>0</v>
      </c>
      <c r="CW25" s="12">
        <v>1200000</v>
      </c>
      <c r="CX25" s="13"/>
      <c r="CY25" s="12">
        <v>1</v>
      </c>
      <c r="CZ25" s="12">
        <v>1200000</v>
      </c>
      <c r="DA25" s="12">
        <v>0</v>
      </c>
      <c r="DB25" s="12">
        <v>1200000</v>
      </c>
      <c r="DC25" s="13"/>
      <c r="DD25" s="12">
        <v>1</v>
      </c>
      <c r="DE25" s="12">
        <v>1200000</v>
      </c>
      <c r="DF25" s="12">
        <v>0</v>
      </c>
      <c r="DG25" s="12">
        <v>1200000</v>
      </c>
      <c r="DH25" s="13"/>
      <c r="DI25" s="12">
        <v>0</v>
      </c>
      <c r="DJ25" s="12">
        <v>0</v>
      </c>
      <c r="DK25" s="12">
        <v>0</v>
      </c>
      <c r="DL25" s="12">
        <v>0</v>
      </c>
      <c r="DM25" s="13"/>
      <c r="DN25" s="12">
        <v>0</v>
      </c>
      <c r="DO25" s="12">
        <v>0</v>
      </c>
      <c r="DP25" s="12">
        <v>0</v>
      </c>
      <c r="DQ25" s="12">
        <v>0</v>
      </c>
      <c r="DR25" s="13"/>
      <c r="DS25" s="12">
        <v>0</v>
      </c>
      <c r="DT25" s="12">
        <v>0</v>
      </c>
      <c r="DU25" s="12">
        <v>0</v>
      </c>
      <c r="DV25" s="12">
        <v>0</v>
      </c>
      <c r="DW25" s="13"/>
      <c r="DX25" s="12">
        <v>5</v>
      </c>
      <c r="DY25" s="12">
        <v>3900000</v>
      </c>
      <c r="DZ25" s="12">
        <v>0</v>
      </c>
      <c r="EA25" s="12">
        <v>3900000</v>
      </c>
      <c r="EB25" s="13"/>
      <c r="EC25" s="12">
        <v>16</v>
      </c>
      <c r="ED25" s="12">
        <v>6161088</v>
      </c>
      <c r="EE25" s="12">
        <v>0</v>
      </c>
      <c r="EF25" s="12">
        <v>6161088</v>
      </c>
      <c r="EG25" s="13"/>
      <c r="EH25" s="12">
        <v>19</v>
      </c>
      <c r="EI25" s="12">
        <v>6373968</v>
      </c>
      <c r="EJ25" s="12">
        <v>0</v>
      </c>
      <c r="EK25" s="12">
        <v>6373968</v>
      </c>
      <c r="EL25" s="13"/>
      <c r="EM25" s="12">
        <v>9</v>
      </c>
      <c r="EN25" s="12">
        <v>1822932</v>
      </c>
      <c r="EO25" s="12">
        <v>0</v>
      </c>
      <c r="EP25" s="12">
        <v>1822932</v>
      </c>
      <c r="EQ25" s="13"/>
      <c r="ER25" s="12">
        <v>9</v>
      </c>
      <c r="ES25" s="12">
        <v>1807488</v>
      </c>
      <c r="ET25" s="12">
        <v>0</v>
      </c>
      <c r="EU25" s="12">
        <v>1807488</v>
      </c>
      <c r="EV25" s="13"/>
      <c r="EW25" s="12">
        <v>0</v>
      </c>
      <c r="EX25" s="12">
        <v>0</v>
      </c>
      <c r="EY25" s="12">
        <v>0</v>
      </c>
      <c r="EZ25" s="12">
        <v>0</v>
      </c>
      <c r="FA25" s="13"/>
      <c r="FB25" s="12">
        <v>0</v>
      </c>
      <c r="FC25" s="12">
        <v>0</v>
      </c>
      <c r="FD25" s="12">
        <v>0</v>
      </c>
      <c r="FE25" s="12">
        <v>0</v>
      </c>
      <c r="FF25" s="13"/>
      <c r="FG25" s="12">
        <v>0</v>
      </c>
      <c r="FH25" s="12">
        <v>0</v>
      </c>
      <c r="FI25" s="12">
        <v>0</v>
      </c>
      <c r="FJ25" s="12">
        <v>0</v>
      </c>
      <c r="FK25" s="13"/>
      <c r="FL25" s="12">
        <v>0</v>
      </c>
      <c r="FM25" s="12">
        <v>0</v>
      </c>
      <c r="FN25" s="12">
        <v>0</v>
      </c>
      <c r="FO25" s="12">
        <v>0</v>
      </c>
      <c r="FP25" s="13"/>
      <c r="FQ25" s="12">
        <v>0</v>
      </c>
      <c r="FR25" s="12">
        <v>0</v>
      </c>
      <c r="FS25" s="12">
        <v>0</v>
      </c>
      <c r="FT25" s="12">
        <v>0</v>
      </c>
      <c r="FU25" s="13"/>
      <c r="FV25" s="12">
        <v>0</v>
      </c>
      <c r="FW25" s="12">
        <v>0</v>
      </c>
      <c r="FX25" s="12">
        <v>0</v>
      </c>
      <c r="FY25" s="12">
        <v>0</v>
      </c>
      <c r="FZ25" s="13"/>
      <c r="GA25" s="12">
        <v>0</v>
      </c>
      <c r="GB25" s="12">
        <v>0</v>
      </c>
      <c r="GC25" s="12">
        <v>0</v>
      </c>
      <c r="GD25" s="12">
        <v>0</v>
      </c>
      <c r="GE25" s="13"/>
      <c r="GF25" s="12">
        <v>0</v>
      </c>
      <c r="GG25" s="12">
        <v>0</v>
      </c>
      <c r="GH25" s="12">
        <v>0</v>
      </c>
      <c r="GI25" s="12">
        <v>0</v>
      </c>
      <c r="GJ25" s="13"/>
      <c r="GK25" s="12">
        <v>0</v>
      </c>
      <c r="GL25" s="12">
        <v>0</v>
      </c>
      <c r="GM25" s="12">
        <v>0</v>
      </c>
      <c r="GN25" s="12">
        <v>0</v>
      </c>
      <c r="GO25" s="13"/>
      <c r="GP25" s="12">
        <v>0</v>
      </c>
      <c r="GQ25" s="12">
        <v>0</v>
      </c>
      <c r="GR25" s="12">
        <v>0</v>
      </c>
      <c r="GS25" s="12">
        <v>0</v>
      </c>
      <c r="GT25" s="13"/>
      <c r="GU25" s="12">
        <v>0</v>
      </c>
      <c r="GV25" s="12">
        <v>0</v>
      </c>
      <c r="GW25" s="12">
        <v>0</v>
      </c>
      <c r="GX25" s="12">
        <v>0</v>
      </c>
      <c r="GY25" s="13"/>
      <c r="GZ25" s="12">
        <v>0</v>
      </c>
      <c r="HA25" s="12">
        <v>0</v>
      </c>
      <c r="HB25" s="12">
        <v>0</v>
      </c>
      <c r="HC25" s="12">
        <v>0</v>
      </c>
      <c r="HD25" s="13"/>
      <c r="HE25" s="12">
        <v>2</v>
      </c>
      <c r="HF25" s="12">
        <v>1560000</v>
      </c>
      <c r="HG25" s="12">
        <v>0</v>
      </c>
      <c r="HH25" s="12">
        <v>1560000</v>
      </c>
      <c r="HI25" s="13"/>
      <c r="HJ25" s="12">
        <v>2</v>
      </c>
      <c r="HK25" s="12">
        <v>166728</v>
      </c>
      <c r="HL25" s="12">
        <v>0</v>
      </c>
      <c r="HM25" s="12">
        <v>166728</v>
      </c>
      <c r="HN25" s="13"/>
      <c r="HO25" s="12">
        <v>2</v>
      </c>
      <c r="HP25" s="12">
        <v>305624</v>
      </c>
      <c r="HQ25" s="12">
        <v>0</v>
      </c>
      <c r="HR25" s="12">
        <v>305624</v>
      </c>
      <c r="HS25" s="13"/>
      <c r="HT25" s="12">
        <v>5</v>
      </c>
      <c r="HU25" s="12">
        <v>472728</v>
      </c>
      <c r="HV25" s="12">
        <v>0</v>
      </c>
      <c r="HW25" s="12">
        <v>472728</v>
      </c>
      <c r="HX25" s="13"/>
      <c r="HY25" s="12">
        <v>0</v>
      </c>
      <c r="HZ25" s="12">
        <v>0</v>
      </c>
      <c r="IA25" s="12">
        <v>0</v>
      </c>
      <c r="IB25" s="12">
        <v>0</v>
      </c>
      <c r="IC25" s="13"/>
      <c r="ID25" s="12">
        <v>11</v>
      </c>
      <c r="IE25" s="12">
        <v>2693856</v>
      </c>
      <c r="IF25" s="12">
        <v>0</v>
      </c>
      <c r="IG25" s="12">
        <v>2693856</v>
      </c>
      <c r="IH25" s="13"/>
      <c r="II25" s="12">
        <v>0</v>
      </c>
      <c r="IJ25" s="12">
        <v>0</v>
      </c>
      <c r="IK25" s="12">
        <v>0</v>
      </c>
      <c r="IL25" s="12">
        <v>0</v>
      </c>
      <c r="IM25" s="13"/>
      <c r="IN25" s="12">
        <v>0</v>
      </c>
      <c r="IO25" s="12">
        <v>0</v>
      </c>
      <c r="IP25" s="12">
        <v>0</v>
      </c>
      <c r="IQ25" s="12">
        <v>0</v>
      </c>
      <c r="IR25" s="13"/>
      <c r="IS25" s="12">
        <v>11</v>
      </c>
      <c r="IT25" s="12">
        <v>2550000</v>
      </c>
      <c r="IU25" s="12">
        <v>0</v>
      </c>
      <c r="IV25" s="12">
        <v>2550000</v>
      </c>
      <c r="IW25" s="13"/>
      <c r="IX25" s="12">
        <v>1</v>
      </c>
      <c r="IY25" s="12">
        <v>180000</v>
      </c>
      <c r="IZ25" s="12">
        <v>0</v>
      </c>
      <c r="JA25" s="12">
        <v>180000</v>
      </c>
      <c r="JB25" s="13"/>
      <c r="JC25" s="12">
        <v>1</v>
      </c>
      <c r="JD25" s="12">
        <v>277944</v>
      </c>
      <c r="JE25" s="12">
        <v>0</v>
      </c>
      <c r="JF25" s="12">
        <v>277944</v>
      </c>
      <c r="JG25" s="13"/>
      <c r="JH25" s="12">
        <v>1</v>
      </c>
      <c r="JI25" s="12">
        <v>300000</v>
      </c>
      <c r="JJ25" s="12">
        <v>0</v>
      </c>
      <c r="JK25" s="12">
        <v>300000</v>
      </c>
      <c r="JL25" s="13"/>
      <c r="JM25" s="12">
        <v>0</v>
      </c>
      <c r="JN25" s="12">
        <v>0</v>
      </c>
      <c r="JO25" s="12">
        <v>0</v>
      </c>
      <c r="JP25" s="12">
        <v>0</v>
      </c>
      <c r="JQ25" s="13"/>
      <c r="JR25" s="12">
        <v>1</v>
      </c>
      <c r="JS25" s="12">
        <v>315000</v>
      </c>
      <c r="JT25" s="12">
        <v>0</v>
      </c>
      <c r="JU25" s="12">
        <v>315000</v>
      </c>
      <c r="JV25" s="13"/>
      <c r="JW25" s="12">
        <v>0</v>
      </c>
      <c r="JX25" s="12">
        <v>0</v>
      </c>
      <c r="JY25" s="12">
        <v>0</v>
      </c>
      <c r="JZ25" s="12">
        <v>0</v>
      </c>
      <c r="KA25" s="13"/>
      <c r="KB25" s="12">
        <v>1</v>
      </c>
      <c r="KC25" s="12">
        <v>150000</v>
      </c>
      <c r="KD25" s="12">
        <v>0</v>
      </c>
      <c r="KE25" s="12">
        <v>150000</v>
      </c>
      <c r="KF25" s="13"/>
      <c r="KG25" s="12">
        <v>4</v>
      </c>
      <c r="KH25" s="12">
        <v>710712</v>
      </c>
      <c r="KI25" s="12">
        <v>0</v>
      </c>
      <c r="KJ25" s="12">
        <v>710712</v>
      </c>
      <c r="KK25" s="13"/>
      <c r="KL25" s="12">
        <v>0</v>
      </c>
      <c r="KM25" s="12">
        <v>0</v>
      </c>
      <c r="KN25" s="12">
        <v>0</v>
      </c>
      <c r="KO25" s="12">
        <v>0</v>
      </c>
      <c r="KP25" s="13"/>
      <c r="KQ25" s="12">
        <v>0</v>
      </c>
      <c r="KR25" s="12">
        <v>0</v>
      </c>
      <c r="KS25" s="12">
        <v>0</v>
      </c>
      <c r="KT25" s="12">
        <v>0</v>
      </c>
      <c r="KU25" s="13"/>
      <c r="KV25" s="12">
        <v>0</v>
      </c>
      <c r="KW25" s="12">
        <v>0</v>
      </c>
      <c r="KX25" s="12">
        <v>0</v>
      </c>
      <c r="KY25" s="12">
        <v>0</v>
      </c>
      <c r="KZ25" s="13"/>
      <c r="LA25" s="12">
        <v>0</v>
      </c>
      <c r="LB25" s="12">
        <v>0</v>
      </c>
      <c r="LC25" s="12">
        <v>0</v>
      </c>
      <c r="LD25" s="12">
        <v>0</v>
      </c>
      <c r="LE25" s="13"/>
      <c r="LF25" s="12">
        <v>0</v>
      </c>
      <c r="LG25" s="12">
        <v>0</v>
      </c>
      <c r="LH25" s="12">
        <v>0</v>
      </c>
      <c r="LI25" s="12">
        <v>0</v>
      </c>
      <c r="LJ25" s="13"/>
      <c r="LK25" s="12">
        <v>2</v>
      </c>
      <c r="LL25" s="12">
        <v>324000</v>
      </c>
      <c r="LM25" s="12">
        <v>0</v>
      </c>
      <c r="LN25" s="12">
        <v>324000</v>
      </c>
      <c r="LO25" s="13"/>
      <c r="LP25" s="12">
        <v>1</v>
      </c>
      <c r="LQ25" s="12">
        <v>180000</v>
      </c>
      <c r="LR25" s="12">
        <v>0</v>
      </c>
      <c r="LS25" s="12">
        <v>180000</v>
      </c>
      <c r="LT25" s="13"/>
      <c r="LU25" s="12">
        <v>0</v>
      </c>
      <c r="LV25" s="12">
        <v>0</v>
      </c>
      <c r="LW25" s="12">
        <v>0</v>
      </c>
      <c r="LX25" s="12">
        <v>0</v>
      </c>
      <c r="LY25" s="13"/>
      <c r="LZ25" s="12">
        <v>0</v>
      </c>
      <c r="MA25" s="12">
        <v>0</v>
      </c>
      <c r="MB25" s="12">
        <v>0</v>
      </c>
      <c r="MC25" s="12">
        <v>0</v>
      </c>
      <c r="MD25" s="13"/>
      <c r="ME25" s="12">
        <v>0</v>
      </c>
      <c r="MF25" s="12">
        <v>0</v>
      </c>
      <c r="MG25" s="12">
        <v>0</v>
      </c>
      <c r="MH25" s="12">
        <v>0</v>
      </c>
      <c r="MI25" s="13"/>
      <c r="MJ25" s="12">
        <v>0</v>
      </c>
      <c r="MK25" s="12">
        <v>0</v>
      </c>
      <c r="ML25" s="12">
        <v>0</v>
      </c>
      <c r="MM25" s="12">
        <v>0</v>
      </c>
      <c r="MN25" s="13"/>
      <c r="MO25" s="12">
        <v>0</v>
      </c>
      <c r="MP25" s="12">
        <v>0</v>
      </c>
      <c r="MQ25" s="12">
        <v>0</v>
      </c>
      <c r="MR25" s="12">
        <v>0</v>
      </c>
      <c r="MS25" s="13"/>
      <c r="MT25" s="12">
        <v>0</v>
      </c>
      <c r="MU25" s="12">
        <v>0</v>
      </c>
      <c r="MV25" s="12">
        <v>0</v>
      </c>
      <c r="MW25" s="12">
        <v>0</v>
      </c>
      <c r="MX25" s="13"/>
      <c r="MY25" s="12">
        <v>0</v>
      </c>
      <c r="MZ25" s="12">
        <v>0</v>
      </c>
      <c r="NA25" s="12">
        <v>0</v>
      </c>
      <c r="NB25" s="12">
        <v>0</v>
      </c>
      <c r="NC25" s="13"/>
      <c r="ND25" s="12">
        <v>8</v>
      </c>
      <c r="NE25" s="12">
        <v>90000</v>
      </c>
      <c r="NF25" s="12">
        <v>0</v>
      </c>
      <c r="NG25" s="12">
        <v>90000</v>
      </c>
      <c r="NH25" s="13"/>
      <c r="NI25" s="12">
        <v>1608</v>
      </c>
      <c r="NJ25" s="12">
        <v>241200</v>
      </c>
      <c r="NK25" s="12">
        <v>0</v>
      </c>
      <c r="NL25" s="12">
        <v>241200</v>
      </c>
      <c r="NM25" s="13"/>
      <c r="NN25" s="12">
        <v>10</v>
      </c>
      <c r="NO25" s="12">
        <v>1500</v>
      </c>
      <c r="NP25" s="12">
        <v>0</v>
      </c>
      <c r="NQ25" s="12">
        <v>1500</v>
      </c>
      <c r="NR25" s="13"/>
      <c r="NS25" s="12">
        <v>11</v>
      </c>
      <c r="NT25" s="12">
        <v>850000</v>
      </c>
      <c r="NU25" s="12">
        <v>0</v>
      </c>
      <c r="NV25" s="12">
        <v>850000</v>
      </c>
      <c r="NW25" s="13"/>
      <c r="NX25" s="12">
        <v>12</v>
      </c>
      <c r="NY25" s="12">
        <v>1200000</v>
      </c>
      <c r="NZ25" s="12">
        <v>0</v>
      </c>
      <c r="OA25" s="12">
        <v>1200000</v>
      </c>
      <c r="OB25" s="13"/>
      <c r="OC25" s="12">
        <v>0</v>
      </c>
      <c r="OD25" s="12">
        <v>0</v>
      </c>
      <c r="OE25" s="12">
        <v>0</v>
      </c>
      <c r="OF25" s="12">
        <v>0</v>
      </c>
      <c r="OG25" s="13"/>
      <c r="OH25" s="12">
        <v>1871</v>
      </c>
      <c r="OI25" s="12">
        <v>72689886</v>
      </c>
      <c r="OJ25" s="12">
        <v>0</v>
      </c>
      <c r="OK25" s="12">
        <v>72689886</v>
      </c>
      <c r="OL25" s="13"/>
    </row>
    <row r="26" spans="1:402" hidden="1">
      <c r="A26" s="10">
        <v>20</v>
      </c>
      <c r="B26" s="11" t="s">
        <v>22</v>
      </c>
      <c r="C26" s="12">
        <v>72</v>
      </c>
      <c r="D26" s="12">
        <v>14583456</v>
      </c>
      <c r="E26" s="12">
        <v>0</v>
      </c>
      <c r="F26" s="12">
        <v>14583456</v>
      </c>
      <c r="G26" s="13"/>
      <c r="H26" s="12">
        <v>8</v>
      </c>
      <c r="I26" s="12">
        <v>2667168</v>
      </c>
      <c r="J26" s="12">
        <v>0</v>
      </c>
      <c r="K26" s="12">
        <v>2667168</v>
      </c>
      <c r="L26" s="13"/>
      <c r="M26" s="12">
        <v>1</v>
      </c>
      <c r="N26" s="12">
        <v>440000</v>
      </c>
      <c r="O26" s="12">
        <v>0</v>
      </c>
      <c r="P26" s="12">
        <v>440000</v>
      </c>
      <c r="Q26" s="13"/>
      <c r="R26" s="12">
        <v>1</v>
      </c>
      <c r="S26" s="12">
        <v>360000</v>
      </c>
      <c r="T26" s="12">
        <v>0</v>
      </c>
      <c r="U26" s="12">
        <v>360000</v>
      </c>
      <c r="V26" s="13"/>
      <c r="W26" s="12">
        <v>0</v>
      </c>
      <c r="X26" s="12">
        <v>0</v>
      </c>
      <c r="Y26" s="12">
        <v>0</v>
      </c>
      <c r="Z26" s="12">
        <v>0</v>
      </c>
      <c r="AA26" s="13"/>
      <c r="AB26" s="12">
        <v>9</v>
      </c>
      <c r="AC26" s="12">
        <v>2212944</v>
      </c>
      <c r="AD26" s="12">
        <v>0</v>
      </c>
      <c r="AE26" s="12">
        <v>2212944</v>
      </c>
      <c r="AF26" s="13"/>
      <c r="AG26" s="12">
        <v>0</v>
      </c>
      <c r="AH26" s="12">
        <v>0</v>
      </c>
      <c r="AI26" s="12">
        <v>0</v>
      </c>
      <c r="AJ26" s="12">
        <v>0</v>
      </c>
      <c r="AK26" s="13"/>
      <c r="AL26" s="12">
        <v>0</v>
      </c>
      <c r="AM26" s="12">
        <v>0</v>
      </c>
      <c r="AN26" s="12">
        <v>0</v>
      </c>
      <c r="AO26" s="12">
        <v>0</v>
      </c>
      <c r="AP26" s="13"/>
      <c r="AQ26" s="12">
        <v>2</v>
      </c>
      <c r="AR26" s="12">
        <v>528000</v>
      </c>
      <c r="AS26" s="12">
        <v>0</v>
      </c>
      <c r="AT26" s="12">
        <v>528000</v>
      </c>
      <c r="AU26" s="13"/>
      <c r="AV26" s="12">
        <v>0</v>
      </c>
      <c r="AW26" s="12">
        <v>0</v>
      </c>
      <c r="AX26" s="12">
        <v>0</v>
      </c>
      <c r="AY26" s="12">
        <v>0</v>
      </c>
      <c r="AZ26" s="13"/>
      <c r="BA26" s="12">
        <v>15</v>
      </c>
      <c r="BB26" s="12">
        <v>3850650</v>
      </c>
      <c r="BC26" s="12">
        <v>0</v>
      </c>
      <c r="BD26" s="12">
        <v>3850650</v>
      </c>
      <c r="BE26" s="13"/>
      <c r="BF26" s="12">
        <v>2</v>
      </c>
      <c r="BG26" s="12">
        <v>2880000</v>
      </c>
      <c r="BH26" s="12">
        <v>0</v>
      </c>
      <c r="BI26" s="12">
        <v>2880000</v>
      </c>
      <c r="BJ26" s="13"/>
      <c r="BK26" s="12">
        <v>2</v>
      </c>
      <c r="BL26" s="12">
        <v>2880000</v>
      </c>
      <c r="BM26" s="12">
        <v>0</v>
      </c>
      <c r="BN26" s="12">
        <v>2880000</v>
      </c>
      <c r="BO26" s="13"/>
      <c r="BP26" s="12">
        <v>2</v>
      </c>
      <c r="BQ26" s="12">
        <v>2880000</v>
      </c>
      <c r="BR26" s="12">
        <v>0</v>
      </c>
      <c r="BS26" s="12">
        <v>2880000</v>
      </c>
      <c r="BT26" s="13"/>
      <c r="BU26" s="12">
        <v>1</v>
      </c>
      <c r="BV26" s="12">
        <v>1200000</v>
      </c>
      <c r="BW26" s="12">
        <v>0</v>
      </c>
      <c r="BX26" s="12">
        <v>1200000</v>
      </c>
      <c r="BY26" s="13"/>
      <c r="BZ26" s="12">
        <v>1</v>
      </c>
      <c r="CA26" s="12">
        <v>1200000</v>
      </c>
      <c r="CB26" s="12">
        <v>0</v>
      </c>
      <c r="CC26" s="12">
        <v>1200000</v>
      </c>
      <c r="CD26" s="13"/>
      <c r="CE26" s="12">
        <v>2</v>
      </c>
      <c r="CF26" s="12">
        <v>2400000</v>
      </c>
      <c r="CG26" s="12">
        <v>0</v>
      </c>
      <c r="CH26" s="12">
        <v>2400000</v>
      </c>
      <c r="CI26" s="13"/>
      <c r="CJ26" s="12">
        <v>1</v>
      </c>
      <c r="CK26" s="12">
        <v>1200000</v>
      </c>
      <c r="CL26" s="12">
        <v>0</v>
      </c>
      <c r="CM26" s="12">
        <v>1200000</v>
      </c>
      <c r="CN26" s="13"/>
      <c r="CO26" s="12">
        <v>0</v>
      </c>
      <c r="CP26" s="12">
        <v>0</v>
      </c>
      <c r="CQ26" s="12">
        <v>0</v>
      </c>
      <c r="CR26" s="12">
        <v>0</v>
      </c>
      <c r="CS26" s="13"/>
      <c r="CT26" s="12">
        <v>1</v>
      </c>
      <c r="CU26" s="12">
        <v>1200000</v>
      </c>
      <c r="CV26" s="12">
        <v>0</v>
      </c>
      <c r="CW26" s="12">
        <v>1200000</v>
      </c>
      <c r="CX26" s="13"/>
      <c r="CY26" s="12">
        <v>1</v>
      </c>
      <c r="CZ26" s="12">
        <v>1200000</v>
      </c>
      <c r="DA26" s="12">
        <v>0</v>
      </c>
      <c r="DB26" s="12">
        <v>1200000</v>
      </c>
      <c r="DC26" s="13"/>
      <c r="DD26" s="12">
        <v>1</v>
      </c>
      <c r="DE26" s="12">
        <v>1200000</v>
      </c>
      <c r="DF26" s="12">
        <v>0</v>
      </c>
      <c r="DG26" s="12">
        <v>1200000</v>
      </c>
      <c r="DH26" s="13"/>
      <c r="DI26" s="12">
        <v>0</v>
      </c>
      <c r="DJ26" s="12">
        <v>0</v>
      </c>
      <c r="DK26" s="12">
        <v>0</v>
      </c>
      <c r="DL26" s="12">
        <v>0</v>
      </c>
      <c r="DM26" s="13"/>
      <c r="DN26" s="12">
        <v>0</v>
      </c>
      <c r="DO26" s="12">
        <v>0</v>
      </c>
      <c r="DP26" s="12">
        <v>0</v>
      </c>
      <c r="DQ26" s="12">
        <v>0</v>
      </c>
      <c r="DR26" s="13"/>
      <c r="DS26" s="12">
        <v>0</v>
      </c>
      <c r="DT26" s="12">
        <v>0</v>
      </c>
      <c r="DU26" s="12">
        <v>0</v>
      </c>
      <c r="DV26" s="12">
        <v>0</v>
      </c>
      <c r="DW26" s="13"/>
      <c r="DX26" s="12">
        <v>9</v>
      </c>
      <c r="DY26" s="12">
        <v>7020000</v>
      </c>
      <c r="DZ26" s="12">
        <v>0</v>
      </c>
      <c r="EA26" s="12">
        <v>7020000</v>
      </c>
      <c r="EB26" s="13"/>
      <c r="EC26" s="12">
        <v>26</v>
      </c>
      <c r="ED26" s="12">
        <v>10011768</v>
      </c>
      <c r="EE26" s="12">
        <v>0</v>
      </c>
      <c r="EF26" s="12">
        <v>10011768</v>
      </c>
      <c r="EG26" s="13"/>
      <c r="EH26" s="12">
        <v>33</v>
      </c>
      <c r="EI26" s="12">
        <v>11070576</v>
      </c>
      <c r="EJ26" s="12">
        <v>0</v>
      </c>
      <c r="EK26" s="12">
        <v>11070576</v>
      </c>
      <c r="EL26" s="13"/>
      <c r="EM26" s="12">
        <v>16</v>
      </c>
      <c r="EN26" s="12">
        <v>3240768</v>
      </c>
      <c r="EO26" s="12">
        <v>0</v>
      </c>
      <c r="EP26" s="12">
        <v>3240768</v>
      </c>
      <c r="EQ26" s="13"/>
      <c r="ER26" s="12">
        <v>20</v>
      </c>
      <c r="ES26" s="12">
        <v>4016640</v>
      </c>
      <c r="ET26" s="12">
        <v>0</v>
      </c>
      <c r="EU26" s="12">
        <v>4016640</v>
      </c>
      <c r="EV26" s="13"/>
      <c r="EW26" s="12">
        <v>0</v>
      </c>
      <c r="EX26" s="12">
        <v>0</v>
      </c>
      <c r="EY26" s="12">
        <v>0</v>
      </c>
      <c r="EZ26" s="12">
        <v>0</v>
      </c>
      <c r="FA26" s="13"/>
      <c r="FB26" s="12">
        <v>0</v>
      </c>
      <c r="FC26" s="12">
        <v>0</v>
      </c>
      <c r="FD26" s="12">
        <v>0</v>
      </c>
      <c r="FE26" s="12">
        <v>0</v>
      </c>
      <c r="FF26" s="13"/>
      <c r="FG26" s="12">
        <v>0</v>
      </c>
      <c r="FH26" s="12">
        <v>0</v>
      </c>
      <c r="FI26" s="12">
        <v>0</v>
      </c>
      <c r="FJ26" s="12">
        <v>0</v>
      </c>
      <c r="FK26" s="13"/>
      <c r="FL26" s="12">
        <v>0</v>
      </c>
      <c r="FM26" s="12">
        <v>0</v>
      </c>
      <c r="FN26" s="12">
        <v>0</v>
      </c>
      <c r="FO26" s="12">
        <v>0</v>
      </c>
      <c r="FP26" s="13"/>
      <c r="FQ26" s="12">
        <v>0</v>
      </c>
      <c r="FR26" s="12">
        <v>0</v>
      </c>
      <c r="FS26" s="12">
        <v>0</v>
      </c>
      <c r="FT26" s="12">
        <v>0</v>
      </c>
      <c r="FU26" s="13"/>
      <c r="FV26" s="12">
        <v>0</v>
      </c>
      <c r="FW26" s="12">
        <v>0</v>
      </c>
      <c r="FX26" s="12">
        <v>0</v>
      </c>
      <c r="FY26" s="12">
        <v>0</v>
      </c>
      <c r="FZ26" s="13"/>
      <c r="GA26" s="12">
        <v>0</v>
      </c>
      <c r="GB26" s="12">
        <v>0</v>
      </c>
      <c r="GC26" s="12">
        <v>0</v>
      </c>
      <c r="GD26" s="12">
        <v>0</v>
      </c>
      <c r="GE26" s="13"/>
      <c r="GF26" s="12">
        <v>0</v>
      </c>
      <c r="GG26" s="12">
        <v>0</v>
      </c>
      <c r="GH26" s="12">
        <v>0</v>
      </c>
      <c r="GI26" s="12">
        <v>0</v>
      </c>
      <c r="GJ26" s="13"/>
      <c r="GK26" s="12">
        <v>0</v>
      </c>
      <c r="GL26" s="12">
        <v>0</v>
      </c>
      <c r="GM26" s="12">
        <v>0</v>
      </c>
      <c r="GN26" s="12">
        <v>0</v>
      </c>
      <c r="GO26" s="13"/>
      <c r="GP26" s="12">
        <v>0</v>
      </c>
      <c r="GQ26" s="12">
        <v>0</v>
      </c>
      <c r="GR26" s="12">
        <v>0</v>
      </c>
      <c r="GS26" s="12">
        <v>0</v>
      </c>
      <c r="GT26" s="13"/>
      <c r="GU26" s="12">
        <v>0</v>
      </c>
      <c r="GV26" s="12">
        <v>0</v>
      </c>
      <c r="GW26" s="12">
        <v>0</v>
      </c>
      <c r="GX26" s="12">
        <v>0</v>
      </c>
      <c r="GY26" s="13"/>
      <c r="GZ26" s="12">
        <v>0</v>
      </c>
      <c r="HA26" s="12">
        <v>0</v>
      </c>
      <c r="HB26" s="12">
        <v>0</v>
      </c>
      <c r="HC26" s="12">
        <v>0</v>
      </c>
      <c r="HD26" s="13"/>
      <c r="HE26" s="12">
        <v>2</v>
      </c>
      <c r="HF26" s="12">
        <v>1560000</v>
      </c>
      <c r="HG26" s="12">
        <v>0</v>
      </c>
      <c r="HH26" s="12">
        <v>1560000</v>
      </c>
      <c r="HI26" s="13"/>
      <c r="HJ26" s="12">
        <v>2</v>
      </c>
      <c r="HK26" s="12">
        <v>166728</v>
      </c>
      <c r="HL26" s="12">
        <v>0</v>
      </c>
      <c r="HM26" s="12">
        <v>166728</v>
      </c>
      <c r="HN26" s="13"/>
      <c r="HO26" s="12">
        <v>2</v>
      </c>
      <c r="HP26" s="12">
        <v>305624</v>
      </c>
      <c r="HQ26" s="12">
        <v>0</v>
      </c>
      <c r="HR26" s="12">
        <v>305624</v>
      </c>
      <c r="HS26" s="13"/>
      <c r="HT26" s="12">
        <v>5</v>
      </c>
      <c r="HU26" s="12">
        <v>472728</v>
      </c>
      <c r="HV26" s="12">
        <v>0</v>
      </c>
      <c r="HW26" s="12">
        <v>472728</v>
      </c>
      <c r="HX26" s="13"/>
      <c r="HY26" s="12">
        <v>0</v>
      </c>
      <c r="HZ26" s="12">
        <v>0</v>
      </c>
      <c r="IA26" s="12">
        <v>0</v>
      </c>
      <c r="IB26" s="12">
        <v>0</v>
      </c>
      <c r="IC26" s="13"/>
      <c r="ID26" s="12">
        <v>16</v>
      </c>
      <c r="IE26" s="12">
        <v>3293856</v>
      </c>
      <c r="IF26" s="12">
        <v>0</v>
      </c>
      <c r="IG26" s="12">
        <v>3293856</v>
      </c>
      <c r="IH26" s="13"/>
      <c r="II26" s="12">
        <v>0</v>
      </c>
      <c r="IJ26" s="12">
        <v>0</v>
      </c>
      <c r="IK26" s="12">
        <v>0</v>
      </c>
      <c r="IL26" s="12">
        <v>0</v>
      </c>
      <c r="IM26" s="13"/>
      <c r="IN26" s="12">
        <v>0</v>
      </c>
      <c r="IO26" s="12">
        <v>0</v>
      </c>
      <c r="IP26" s="12">
        <v>0</v>
      </c>
      <c r="IQ26" s="12">
        <v>0</v>
      </c>
      <c r="IR26" s="13"/>
      <c r="IS26" s="12">
        <v>11</v>
      </c>
      <c r="IT26" s="12">
        <v>2550000</v>
      </c>
      <c r="IU26" s="12">
        <v>0</v>
      </c>
      <c r="IV26" s="12">
        <v>2550000</v>
      </c>
      <c r="IW26" s="13"/>
      <c r="IX26" s="12">
        <v>1</v>
      </c>
      <c r="IY26" s="12">
        <v>180000</v>
      </c>
      <c r="IZ26" s="12">
        <v>0</v>
      </c>
      <c r="JA26" s="12">
        <v>180000</v>
      </c>
      <c r="JB26" s="13"/>
      <c r="JC26" s="12">
        <v>1</v>
      </c>
      <c r="JD26" s="12">
        <v>277944</v>
      </c>
      <c r="JE26" s="12">
        <v>0</v>
      </c>
      <c r="JF26" s="12">
        <v>277944</v>
      </c>
      <c r="JG26" s="13"/>
      <c r="JH26" s="12">
        <v>2</v>
      </c>
      <c r="JI26" s="12">
        <v>1020000</v>
      </c>
      <c r="JJ26" s="12">
        <v>0</v>
      </c>
      <c r="JK26" s="12">
        <v>1020000</v>
      </c>
      <c r="JL26" s="13"/>
      <c r="JM26" s="12">
        <v>0</v>
      </c>
      <c r="JN26" s="12">
        <v>0</v>
      </c>
      <c r="JO26" s="12">
        <v>0</v>
      </c>
      <c r="JP26" s="12">
        <v>0</v>
      </c>
      <c r="JQ26" s="13"/>
      <c r="JR26" s="12">
        <v>2</v>
      </c>
      <c r="JS26" s="12">
        <v>915000</v>
      </c>
      <c r="JT26" s="12">
        <v>0</v>
      </c>
      <c r="JU26" s="12">
        <v>915000</v>
      </c>
      <c r="JV26" s="13"/>
      <c r="JW26" s="12">
        <v>0</v>
      </c>
      <c r="JX26" s="12">
        <v>0</v>
      </c>
      <c r="JY26" s="12">
        <v>0</v>
      </c>
      <c r="JZ26" s="12">
        <v>0</v>
      </c>
      <c r="KA26" s="13"/>
      <c r="KB26" s="12">
        <v>1</v>
      </c>
      <c r="KC26" s="12">
        <v>150000</v>
      </c>
      <c r="KD26" s="12">
        <v>0</v>
      </c>
      <c r="KE26" s="12">
        <v>150000</v>
      </c>
      <c r="KF26" s="13"/>
      <c r="KG26" s="12">
        <v>5</v>
      </c>
      <c r="KH26" s="12">
        <v>720000</v>
      </c>
      <c r="KI26" s="12">
        <v>0</v>
      </c>
      <c r="KJ26" s="12">
        <v>720000</v>
      </c>
      <c r="KK26" s="13"/>
      <c r="KL26" s="12">
        <v>0</v>
      </c>
      <c r="KM26" s="12">
        <v>0</v>
      </c>
      <c r="KN26" s="12">
        <v>0</v>
      </c>
      <c r="KO26" s="12">
        <v>0</v>
      </c>
      <c r="KP26" s="13"/>
      <c r="KQ26" s="12">
        <v>0</v>
      </c>
      <c r="KR26" s="12">
        <v>0</v>
      </c>
      <c r="KS26" s="12">
        <v>0</v>
      </c>
      <c r="KT26" s="12">
        <v>0</v>
      </c>
      <c r="KU26" s="13"/>
      <c r="KV26" s="12">
        <v>0</v>
      </c>
      <c r="KW26" s="12">
        <v>0</v>
      </c>
      <c r="KX26" s="12">
        <v>0</v>
      </c>
      <c r="KY26" s="12">
        <v>0</v>
      </c>
      <c r="KZ26" s="13"/>
      <c r="LA26" s="12">
        <v>0</v>
      </c>
      <c r="LB26" s="12">
        <v>0</v>
      </c>
      <c r="LC26" s="12">
        <v>0</v>
      </c>
      <c r="LD26" s="12">
        <v>0</v>
      </c>
      <c r="LE26" s="13"/>
      <c r="LF26" s="12">
        <v>0</v>
      </c>
      <c r="LG26" s="12">
        <v>0</v>
      </c>
      <c r="LH26" s="12">
        <v>0</v>
      </c>
      <c r="LI26" s="12">
        <v>0</v>
      </c>
      <c r="LJ26" s="13"/>
      <c r="LK26" s="12">
        <v>2</v>
      </c>
      <c r="LL26" s="12">
        <v>324000</v>
      </c>
      <c r="LM26" s="12">
        <v>0</v>
      </c>
      <c r="LN26" s="12">
        <v>324000</v>
      </c>
      <c r="LO26" s="13"/>
      <c r="LP26" s="12">
        <v>2</v>
      </c>
      <c r="LQ26" s="12">
        <v>360000</v>
      </c>
      <c r="LR26" s="12">
        <v>0</v>
      </c>
      <c r="LS26" s="12">
        <v>360000</v>
      </c>
      <c r="LT26" s="13"/>
      <c r="LU26" s="12">
        <v>1</v>
      </c>
      <c r="LV26" s="12">
        <v>180000</v>
      </c>
      <c r="LW26" s="12">
        <v>0</v>
      </c>
      <c r="LX26" s="12">
        <v>180000</v>
      </c>
      <c r="LY26" s="13"/>
      <c r="LZ26" s="12">
        <v>0</v>
      </c>
      <c r="MA26" s="12">
        <v>0</v>
      </c>
      <c r="MB26" s="12">
        <v>0</v>
      </c>
      <c r="MC26" s="12">
        <v>0</v>
      </c>
      <c r="MD26" s="13"/>
      <c r="ME26" s="12">
        <v>0</v>
      </c>
      <c r="MF26" s="12">
        <v>0</v>
      </c>
      <c r="MG26" s="12">
        <v>0</v>
      </c>
      <c r="MH26" s="12">
        <v>0</v>
      </c>
      <c r="MI26" s="13"/>
      <c r="MJ26" s="12">
        <v>0</v>
      </c>
      <c r="MK26" s="12">
        <v>0</v>
      </c>
      <c r="ML26" s="12">
        <v>0</v>
      </c>
      <c r="MM26" s="12">
        <v>0</v>
      </c>
      <c r="MN26" s="13"/>
      <c r="MO26" s="12">
        <v>0</v>
      </c>
      <c r="MP26" s="12">
        <v>0</v>
      </c>
      <c r="MQ26" s="12">
        <v>0</v>
      </c>
      <c r="MR26" s="12">
        <v>0</v>
      </c>
      <c r="MS26" s="13"/>
      <c r="MT26" s="12">
        <v>50</v>
      </c>
      <c r="MU26" s="12">
        <v>150000</v>
      </c>
      <c r="MV26" s="12">
        <v>0</v>
      </c>
      <c r="MW26" s="12">
        <v>150000</v>
      </c>
      <c r="MX26" s="13"/>
      <c r="MY26" s="12">
        <v>0</v>
      </c>
      <c r="MZ26" s="12">
        <v>1270900</v>
      </c>
      <c r="NA26" s="12">
        <v>0</v>
      </c>
      <c r="NB26" s="12">
        <v>1270900</v>
      </c>
      <c r="NC26" s="13"/>
      <c r="ND26" s="12">
        <v>14</v>
      </c>
      <c r="NE26" s="12">
        <v>150000</v>
      </c>
      <c r="NF26" s="12">
        <v>0</v>
      </c>
      <c r="NG26" s="12">
        <v>150000</v>
      </c>
      <c r="NH26" s="13"/>
      <c r="NI26" s="12">
        <v>8860</v>
      </c>
      <c r="NJ26" s="12">
        <v>1329000</v>
      </c>
      <c r="NK26" s="12">
        <v>0</v>
      </c>
      <c r="NL26" s="12">
        <v>1329000</v>
      </c>
      <c r="NM26" s="13"/>
      <c r="NN26" s="12">
        <v>30</v>
      </c>
      <c r="NO26" s="12">
        <v>4500</v>
      </c>
      <c r="NP26" s="12">
        <v>0</v>
      </c>
      <c r="NQ26" s="12">
        <v>4500</v>
      </c>
      <c r="NR26" s="13"/>
      <c r="NS26" s="12">
        <v>11</v>
      </c>
      <c r="NT26" s="12">
        <v>850000</v>
      </c>
      <c r="NU26" s="12">
        <v>0</v>
      </c>
      <c r="NV26" s="12">
        <v>850000</v>
      </c>
      <c r="NW26" s="13"/>
      <c r="NX26" s="12">
        <v>23</v>
      </c>
      <c r="NY26" s="12">
        <v>2300000</v>
      </c>
      <c r="NZ26" s="12">
        <v>0</v>
      </c>
      <c r="OA26" s="12">
        <v>2300000</v>
      </c>
      <c r="OB26" s="13"/>
      <c r="OC26" s="12">
        <v>0</v>
      </c>
      <c r="OD26" s="12">
        <v>0</v>
      </c>
      <c r="OE26" s="12">
        <v>0</v>
      </c>
      <c r="OF26" s="12">
        <v>0</v>
      </c>
      <c r="OG26" s="13"/>
      <c r="OH26" s="12">
        <v>9269</v>
      </c>
      <c r="OI26" s="12">
        <v>96772250</v>
      </c>
      <c r="OJ26" s="12">
        <v>0</v>
      </c>
      <c r="OK26" s="12">
        <v>96772250</v>
      </c>
      <c r="OL26" s="13"/>
    </row>
    <row r="27" spans="1:402" hidden="1">
      <c r="A27" s="10">
        <v>21</v>
      </c>
      <c r="B27" s="11" t="s">
        <v>23</v>
      </c>
      <c r="C27" s="12">
        <v>239</v>
      </c>
      <c r="D27" s="12">
        <v>48408972</v>
      </c>
      <c r="E27" s="12">
        <v>0</v>
      </c>
      <c r="F27" s="12">
        <v>48408972</v>
      </c>
      <c r="G27" s="13"/>
      <c r="H27" s="12">
        <v>7</v>
      </c>
      <c r="I27" s="12">
        <v>2333772</v>
      </c>
      <c r="J27" s="12">
        <v>0</v>
      </c>
      <c r="K27" s="12">
        <v>2333772</v>
      </c>
      <c r="L27" s="13"/>
      <c r="M27" s="12">
        <v>1</v>
      </c>
      <c r="N27" s="12">
        <v>440000</v>
      </c>
      <c r="O27" s="12">
        <v>0</v>
      </c>
      <c r="P27" s="12">
        <v>440000</v>
      </c>
      <c r="Q27" s="13"/>
      <c r="R27" s="12">
        <v>1</v>
      </c>
      <c r="S27" s="12">
        <v>360000</v>
      </c>
      <c r="T27" s="12">
        <v>0</v>
      </c>
      <c r="U27" s="12">
        <v>360000</v>
      </c>
      <c r="V27" s="13"/>
      <c r="W27" s="12">
        <v>0</v>
      </c>
      <c r="X27" s="12">
        <v>0</v>
      </c>
      <c r="Y27" s="12">
        <v>0</v>
      </c>
      <c r="Z27" s="12">
        <v>0</v>
      </c>
      <c r="AA27" s="13"/>
      <c r="AB27" s="12">
        <v>18</v>
      </c>
      <c r="AC27" s="12">
        <v>4433100</v>
      </c>
      <c r="AD27" s="12">
        <v>0</v>
      </c>
      <c r="AE27" s="12">
        <v>4433100</v>
      </c>
      <c r="AF27" s="13"/>
      <c r="AG27" s="12">
        <v>0</v>
      </c>
      <c r="AH27" s="12">
        <v>0</v>
      </c>
      <c r="AI27" s="12">
        <v>0</v>
      </c>
      <c r="AJ27" s="12">
        <v>0</v>
      </c>
      <c r="AK27" s="13"/>
      <c r="AL27" s="12">
        <v>0</v>
      </c>
      <c r="AM27" s="12">
        <v>0</v>
      </c>
      <c r="AN27" s="12">
        <v>0</v>
      </c>
      <c r="AO27" s="12">
        <v>0</v>
      </c>
      <c r="AP27" s="13"/>
      <c r="AQ27" s="12">
        <v>2</v>
      </c>
      <c r="AR27" s="12">
        <v>528000</v>
      </c>
      <c r="AS27" s="12">
        <v>0</v>
      </c>
      <c r="AT27" s="12">
        <v>528000</v>
      </c>
      <c r="AU27" s="13"/>
      <c r="AV27" s="12">
        <v>0</v>
      </c>
      <c r="AW27" s="12">
        <v>0</v>
      </c>
      <c r="AX27" s="12">
        <v>0</v>
      </c>
      <c r="AY27" s="12">
        <v>0</v>
      </c>
      <c r="AZ27" s="13"/>
      <c r="BA27" s="12">
        <v>22</v>
      </c>
      <c r="BB27" s="12">
        <v>5647620</v>
      </c>
      <c r="BC27" s="12">
        <v>0</v>
      </c>
      <c r="BD27" s="12">
        <v>5647620</v>
      </c>
      <c r="BE27" s="13"/>
      <c r="BF27" s="12">
        <v>7</v>
      </c>
      <c r="BG27" s="12">
        <v>10080000</v>
      </c>
      <c r="BH27" s="12">
        <v>0</v>
      </c>
      <c r="BI27" s="12">
        <v>10080000</v>
      </c>
      <c r="BJ27" s="13"/>
      <c r="BK27" s="12">
        <v>7</v>
      </c>
      <c r="BL27" s="12">
        <v>10080000</v>
      </c>
      <c r="BM27" s="12">
        <v>0</v>
      </c>
      <c r="BN27" s="12">
        <v>10080000</v>
      </c>
      <c r="BO27" s="13"/>
      <c r="BP27" s="12">
        <v>7</v>
      </c>
      <c r="BQ27" s="12">
        <v>10080000</v>
      </c>
      <c r="BR27" s="12">
        <v>0</v>
      </c>
      <c r="BS27" s="12">
        <v>10080000</v>
      </c>
      <c r="BT27" s="13"/>
      <c r="BU27" s="12">
        <v>1</v>
      </c>
      <c r="BV27" s="12">
        <v>1200000</v>
      </c>
      <c r="BW27" s="12">
        <v>0</v>
      </c>
      <c r="BX27" s="12">
        <v>1200000</v>
      </c>
      <c r="BY27" s="13"/>
      <c r="BZ27" s="12">
        <v>1</v>
      </c>
      <c r="CA27" s="12">
        <v>1200000</v>
      </c>
      <c r="CB27" s="12">
        <v>0</v>
      </c>
      <c r="CC27" s="12">
        <v>1200000</v>
      </c>
      <c r="CD27" s="13"/>
      <c r="CE27" s="12">
        <v>2</v>
      </c>
      <c r="CF27" s="12">
        <v>2400000</v>
      </c>
      <c r="CG27" s="12">
        <v>0</v>
      </c>
      <c r="CH27" s="12">
        <v>2400000</v>
      </c>
      <c r="CI27" s="13"/>
      <c r="CJ27" s="12">
        <v>1</v>
      </c>
      <c r="CK27" s="12">
        <v>1200000</v>
      </c>
      <c r="CL27" s="12">
        <v>0</v>
      </c>
      <c r="CM27" s="12">
        <v>1200000</v>
      </c>
      <c r="CN27" s="13"/>
      <c r="CO27" s="12">
        <v>0</v>
      </c>
      <c r="CP27" s="12">
        <v>0</v>
      </c>
      <c r="CQ27" s="12">
        <v>0</v>
      </c>
      <c r="CR27" s="12">
        <v>0</v>
      </c>
      <c r="CS27" s="13"/>
      <c r="CT27" s="12">
        <v>1</v>
      </c>
      <c r="CU27" s="12">
        <v>1200000</v>
      </c>
      <c r="CV27" s="12">
        <v>0</v>
      </c>
      <c r="CW27" s="12">
        <v>1200000</v>
      </c>
      <c r="CX27" s="13"/>
      <c r="CY27" s="12">
        <v>1</v>
      </c>
      <c r="CZ27" s="12">
        <v>1200000</v>
      </c>
      <c r="DA27" s="12">
        <v>0</v>
      </c>
      <c r="DB27" s="12">
        <v>1200000</v>
      </c>
      <c r="DC27" s="13"/>
      <c r="DD27" s="12">
        <v>1</v>
      </c>
      <c r="DE27" s="12">
        <v>1200000</v>
      </c>
      <c r="DF27" s="12">
        <v>0</v>
      </c>
      <c r="DG27" s="12">
        <v>1200000</v>
      </c>
      <c r="DH27" s="13"/>
      <c r="DI27" s="12">
        <v>0</v>
      </c>
      <c r="DJ27" s="12">
        <v>0</v>
      </c>
      <c r="DK27" s="12">
        <v>0</v>
      </c>
      <c r="DL27" s="12">
        <v>0</v>
      </c>
      <c r="DM27" s="13"/>
      <c r="DN27" s="12">
        <v>0</v>
      </c>
      <c r="DO27" s="12">
        <v>0</v>
      </c>
      <c r="DP27" s="12">
        <v>0</v>
      </c>
      <c r="DQ27" s="12">
        <v>0</v>
      </c>
      <c r="DR27" s="13"/>
      <c r="DS27" s="12">
        <v>0</v>
      </c>
      <c r="DT27" s="12">
        <v>0</v>
      </c>
      <c r="DU27" s="12">
        <v>0</v>
      </c>
      <c r="DV27" s="12">
        <v>0</v>
      </c>
      <c r="DW27" s="13"/>
      <c r="DX27" s="12">
        <v>13</v>
      </c>
      <c r="DY27" s="12">
        <v>10140000</v>
      </c>
      <c r="DZ27" s="12">
        <v>0</v>
      </c>
      <c r="EA27" s="12">
        <v>10140000</v>
      </c>
      <c r="EB27" s="13"/>
      <c r="EC27" s="12">
        <v>69</v>
      </c>
      <c r="ED27" s="12">
        <v>26569692</v>
      </c>
      <c r="EE27" s="12">
        <v>0</v>
      </c>
      <c r="EF27" s="12">
        <v>26569692</v>
      </c>
      <c r="EG27" s="13"/>
      <c r="EH27" s="12">
        <v>65</v>
      </c>
      <c r="EI27" s="12">
        <v>21805680</v>
      </c>
      <c r="EJ27" s="12">
        <v>0</v>
      </c>
      <c r="EK27" s="12">
        <v>21805680</v>
      </c>
      <c r="EL27" s="13"/>
      <c r="EM27" s="12">
        <v>23</v>
      </c>
      <c r="EN27" s="12">
        <v>4658604</v>
      </c>
      <c r="EO27" s="12">
        <v>0</v>
      </c>
      <c r="EP27" s="12">
        <v>4658604</v>
      </c>
      <c r="EQ27" s="13"/>
      <c r="ER27" s="12">
        <v>21</v>
      </c>
      <c r="ES27" s="12">
        <v>4217472</v>
      </c>
      <c r="ET27" s="12">
        <v>0</v>
      </c>
      <c r="EU27" s="12">
        <v>4217472</v>
      </c>
      <c r="EV27" s="13"/>
      <c r="EW27" s="12">
        <v>0</v>
      </c>
      <c r="EX27" s="12">
        <v>0</v>
      </c>
      <c r="EY27" s="12">
        <v>0</v>
      </c>
      <c r="EZ27" s="12">
        <v>0</v>
      </c>
      <c r="FA27" s="13"/>
      <c r="FB27" s="12">
        <v>0</v>
      </c>
      <c r="FC27" s="12">
        <v>0</v>
      </c>
      <c r="FD27" s="12">
        <v>0</v>
      </c>
      <c r="FE27" s="12">
        <v>0</v>
      </c>
      <c r="FF27" s="13"/>
      <c r="FG27" s="12">
        <v>0</v>
      </c>
      <c r="FH27" s="12">
        <v>0</v>
      </c>
      <c r="FI27" s="12">
        <v>0</v>
      </c>
      <c r="FJ27" s="12">
        <v>0</v>
      </c>
      <c r="FK27" s="13"/>
      <c r="FL27" s="12">
        <v>0</v>
      </c>
      <c r="FM27" s="12">
        <v>0</v>
      </c>
      <c r="FN27" s="12">
        <v>0</v>
      </c>
      <c r="FO27" s="12">
        <v>0</v>
      </c>
      <c r="FP27" s="13"/>
      <c r="FQ27" s="12">
        <v>0</v>
      </c>
      <c r="FR27" s="12">
        <v>0</v>
      </c>
      <c r="FS27" s="12">
        <v>0</v>
      </c>
      <c r="FT27" s="12">
        <v>0</v>
      </c>
      <c r="FU27" s="13"/>
      <c r="FV27" s="12">
        <v>0</v>
      </c>
      <c r="FW27" s="12">
        <v>0</v>
      </c>
      <c r="FX27" s="12">
        <v>0</v>
      </c>
      <c r="FY27" s="12">
        <v>0</v>
      </c>
      <c r="FZ27" s="13"/>
      <c r="GA27" s="12">
        <v>0</v>
      </c>
      <c r="GB27" s="12">
        <v>0</v>
      </c>
      <c r="GC27" s="12">
        <v>0</v>
      </c>
      <c r="GD27" s="12">
        <v>0</v>
      </c>
      <c r="GE27" s="13"/>
      <c r="GF27" s="12">
        <v>0</v>
      </c>
      <c r="GG27" s="12">
        <v>0</v>
      </c>
      <c r="GH27" s="12">
        <v>0</v>
      </c>
      <c r="GI27" s="12">
        <v>0</v>
      </c>
      <c r="GJ27" s="13"/>
      <c r="GK27" s="12">
        <v>0</v>
      </c>
      <c r="GL27" s="12">
        <v>0</v>
      </c>
      <c r="GM27" s="12">
        <v>0</v>
      </c>
      <c r="GN27" s="12">
        <v>0</v>
      </c>
      <c r="GO27" s="13"/>
      <c r="GP27" s="12">
        <v>0</v>
      </c>
      <c r="GQ27" s="12">
        <v>0</v>
      </c>
      <c r="GR27" s="12">
        <v>0</v>
      </c>
      <c r="GS27" s="12">
        <v>0</v>
      </c>
      <c r="GT27" s="13"/>
      <c r="GU27" s="12">
        <v>0</v>
      </c>
      <c r="GV27" s="12">
        <v>0</v>
      </c>
      <c r="GW27" s="12">
        <v>0</v>
      </c>
      <c r="GX27" s="12">
        <v>0</v>
      </c>
      <c r="GY27" s="13"/>
      <c r="GZ27" s="12">
        <v>0</v>
      </c>
      <c r="HA27" s="12">
        <v>0</v>
      </c>
      <c r="HB27" s="12">
        <v>0</v>
      </c>
      <c r="HC27" s="12">
        <v>0</v>
      </c>
      <c r="HD27" s="13"/>
      <c r="HE27" s="12">
        <v>2</v>
      </c>
      <c r="HF27" s="12">
        <v>1560000</v>
      </c>
      <c r="HG27" s="12">
        <v>0</v>
      </c>
      <c r="HH27" s="12">
        <v>1560000</v>
      </c>
      <c r="HI27" s="13"/>
      <c r="HJ27" s="12">
        <v>2</v>
      </c>
      <c r="HK27" s="12">
        <v>166728</v>
      </c>
      <c r="HL27" s="12">
        <v>0</v>
      </c>
      <c r="HM27" s="12">
        <v>166728</v>
      </c>
      <c r="HN27" s="13"/>
      <c r="HO27" s="12">
        <v>2</v>
      </c>
      <c r="HP27" s="12">
        <v>305624</v>
      </c>
      <c r="HQ27" s="12">
        <v>0</v>
      </c>
      <c r="HR27" s="12">
        <v>305624</v>
      </c>
      <c r="HS27" s="13"/>
      <c r="HT27" s="12">
        <v>5</v>
      </c>
      <c r="HU27" s="12">
        <v>472728</v>
      </c>
      <c r="HV27" s="12">
        <v>0</v>
      </c>
      <c r="HW27" s="12">
        <v>472728</v>
      </c>
      <c r="HX27" s="13"/>
      <c r="HY27" s="12">
        <v>0</v>
      </c>
      <c r="HZ27" s="12">
        <v>0</v>
      </c>
      <c r="IA27" s="12">
        <v>0</v>
      </c>
      <c r="IB27" s="12">
        <v>0</v>
      </c>
      <c r="IC27" s="13"/>
      <c r="ID27" s="12">
        <v>9</v>
      </c>
      <c r="IE27" s="12">
        <v>2453856</v>
      </c>
      <c r="IF27" s="12">
        <v>0</v>
      </c>
      <c r="IG27" s="12">
        <v>2453856</v>
      </c>
      <c r="IH27" s="13"/>
      <c r="II27" s="12">
        <v>0</v>
      </c>
      <c r="IJ27" s="12">
        <v>0</v>
      </c>
      <c r="IK27" s="12">
        <v>0</v>
      </c>
      <c r="IL27" s="12">
        <v>0</v>
      </c>
      <c r="IM27" s="13"/>
      <c r="IN27" s="12">
        <v>0</v>
      </c>
      <c r="IO27" s="12">
        <v>0</v>
      </c>
      <c r="IP27" s="12">
        <v>0</v>
      </c>
      <c r="IQ27" s="12">
        <v>0</v>
      </c>
      <c r="IR27" s="13"/>
      <c r="IS27" s="12">
        <v>10</v>
      </c>
      <c r="IT27" s="12">
        <v>2250000</v>
      </c>
      <c r="IU27" s="12">
        <v>0</v>
      </c>
      <c r="IV27" s="12">
        <v>2250000</v>
      </c>
      <c r="IW27" s="13"/>
      <c r="IX27" s="12">
        <v>0</v>
      </c>
      <c r="IY27" s="12">
        <v>0</v>
      </c>
      <c r="IZ27" s="12">
        <v>0</v>
      </c>
      <c r="JA27" s="12">
        <v>0</v>
      </c>
      <c r="JB27" s="13"/>
      <c r="JC27" s="12">
        <v>5</v>
      </c>
      <c r="JD27" s="12">
        <v>1389720</v>
      </c>
      <c r="JE27" s="12">
        <v>0</v>
      </c>
      <c r="JF27" s="12">
        <v>1389720</v>
      </c>
      <c r="JG27" s="13"/>
      <c r="JH27" s="12">
        <v>2</v>
      </c>
      <c r="JI27" s="12">
        <v>1020000</v>
      </c>
      <c r="JJ27" s="12">
        <v>0</v>
      </c>
      <c r="JK27" s="12">
        <v>1020000</v>
      </c>
      <c r="JL27" s="13"/>
      <c r="JM27" s="12">
        <v>0</v>
      </c>
      <c r="JN27" s="12">
        <v>0</v>
      </c>
      <c r="JO27" s="12">
        <v>0</v>
      </c>
      <c r="JP27" s="12">
        <v>0</v>
      </c>
      <c r="JQ27" s="13"/>
      <c r="JR27" s="12">
        <v>2</v>
      </c>
      <c r="JS27" s="12">
        <v>915000</v>
      </c>
      <c r="JT27" s="12">
        <v>0</v>
      </c>
      <c r="JU27" s="12">
        <v>915000</v>
      </c>
      <c r="JV27" s="13"/>
      <c r="JW27" s="12">
        <v>0</v>
      </c>
      <c r="JX27" s="12">
        <v>0</v>
      </c>
      <c r="JY27" s="12">
        <v>0</v>
      </c>
      <c r="JZ27" s="12">
        <v>0</v>
      </c>
      <c r="KA27" s="13"/>
      <c r="KB27" s="12">
        <v>1</v>
      </c>
      <c r="KC27" s="12">
        <v>150000</v>
      </c>
      <c r="KD27" s="12">
        <v>0</v>
      </c>
      <c r="KE27" s="12">
        <v>150000</v>
      </c>
      <c r="KF27" s="13"/>
      <c r="KG27" s="12">
        <v>8</v>
      </c>
      <c r="KH27" s="12">
        <v>1152000</v>
      </c>
      <c r="KI27" s="12">
        <v>0</v>
      </c>
      <c r="KJ27" s="12">
        <v>1152000</v>
      </c>
      <c r="KK27" s="13"/>
      <c r="KL27" s="12">
        <v>0</v>
      </c>
      <c r="KM27" s="12">
        <v>0</v>
      </c>
      <c r="KN27" s="12">
        <v>0</v>
      </c>
      <c r="KO27" s="12">
        <v>0</v>
      </c>
      <c r="KP27" s="13"/>
      <c r="KQ27" s="12">
        <v>0</v>
      </c>
      <c r="KR27" s="12">
        <v>0</v>
      </c>
      <c r="KS27" s="12">
        <v>0</v>
      </c>
      <c r="KT27" s="12">
        <v>0</v>
      </c>
      <c r="KU27" s="13"/>
      <c r="KV27" s="12">
        <v>0</v>
      </c>
      <c r="KW27" s="12">
        <v>0</v>
      </c>
      <c r="KX27" s="12">
        <v>0</v>
      </c>
      <c r="KY27" s="12">
        <v>0</v>
      </c>
      <c r="KZ27" s="13"/>
      <c r="LA27" s="12">
        <v>0</v>
      </c>
      <c r="LB27" s="12">
        <v>0</v>
      </c>
      <c r="LC27" s="12">
        <v>0</v>
      </c>
      <c r="LD27" s="12">
        <v>0</v>
      </c>
      <c r="LE27" s="13"/>
      <c r="LF27" s="12">
        <v>0</v>
      </c>
      <c r="LG27" s="12">
        <v>0</v>
      </c>
      <c r="LH27" s="12">
        <v>0</v>
      </c>
      <c r="LI27" s="12">
        <v>0</v>
      </c>
      <c r="LJ27" s="13"/>
      <c r="LK27" s="12">
        <v>2</v>
      </c>
      <c r="LL27" s="12">
        <v>324000</v>
      </c>
      <c r="LM27" s="12">
        <v>0</v>
      </c>
      <c r="LN27" s="12">
        <v>324000</v>
      </c>
      <c r="LO27" s="13"/>
      <c r="LP27" s="12">
        <v>2</v>
      </c>
      <c r="LQ27" s="12">
        <v>360000</v>
      </c>
      <c r="LR27" s="12">
        <v>0</v>
      </c>
      <c r="LS27" s="12">
        <v>360000</v>
      </c>
      <c r="LT27" s="13"/>
      <c r="LU27" s="12">
        <v>1</v>
      </c>
      <c r="LV27" s="12">
        <v>180000</v>
      </c>
      <c r="LW27" s="12">
        <v>0</v>
      </c>
      <c r="LX27" s="12">
        <v>180000</v>
      </c>
      <c r="LY27" s="13"/>
      <c r="LZ27" s="12">
        <v>0</v>
      </c>
      <c r="MA27" s="12">
        <v>0</v>
      </c>
      <c r="MB27" s="12">
        <v>0</v>
      </c>
      <c r="MC27" s="12">
        <v>0</v>
      </c>
      <c r="MD27" s="13"/>
      <c r="ME27" s="12">
        <v>0</v>
      </c>
      <c r="MF27" s="12">
        <v>0</v>
      </c>
      <c r="MG27" s="12">
        <v>0</v>
      </c>
      <c r="MH27" s="12">
        <v>0</v>
      </c>
      <c r="MI27" s="13"/>
      <c r="MJ27" s="12">
        <v>0</v>
      </c>
      <c r="MK27" s="12">
        <v>0</v>
      </c>
      <c r="ML27" s="12">
        <v>0</v>
      </c>
      <c r="MM27" s="12">
        <v>0</v>
      </c>
      <c r="MN27" s="13"/>
      <c r="MO27" s="12">
        <v>0</v>
      </c>
      <c r="MP27" s="12">
        <v>0</v>
      </c>
      <c r="MQ27" s="12">
        <v>0</v>
      </c>
      <c r="MR27" s="12">
        <v>0</v>
      </c>
      <c r="MS27" s="13"/>
      <c r="MT27" s="12">
        <v>0</v>
      </c>
      <c r="MU27" s="12">
        <v>0</v>
      </c>
      <c r="MV27" s="12">
        <v>0</v>
      </c>
      <c r="MW27" s="12">
        <v>0</v>
      </c>
      <c r="MX27" s="13"/>
      <c r="MY27" s="12">
        <v>0</v>
      </c>
      <c r="MZ27" s="12">
        <v>1826400</v>
      </c>
      <c r="NA27" s="12">
        <v>0</v>
      </c>
      <c r="NB27" s="12">
        <v>1826400</v>
      </c>
      <c r="NC27" s="13"/>
      <c r="ND27" s="12">
        <v>22</v>
      </c>
      <c r="NE27" s="12">
        <v>230000</v>
      </c>
      <c r="NF27" s="12">
        <v>0</v>
      </c>
      <c r="NG27" s="12">
        <v>230000</v>
      </c>
      <c r="NH27" s="13"/>
      <c r="NI27" s="12">
        <v>5216</v>
      </c>
      <c r="NJ27" s="12">
        <v>782400</v>
      </c>
      <c r="NK27" s="12">
        <v>0</v>
      </c>
      <c r="NL27" s="12">
        <v>782400</v>
      </c>
      <c r="NM27" s="13"/>
      <c r="NN27" s="12">
        <v>90</v>
      </c>
      <c r="NO27" s="12">
        <v>13500</v>
      </c>
      <c r="NP27" s="12">
        <v>0</v>
      </c>
      <c r="NQ27" s="12">
        <v>13500</v>
      </c>
      <c r="NR27" s="13"/>
      <c r="NS27" s="12">
        <v>10</v>
      </c>
      <c r="NT27" s="12">
        <v>750000</v>
      </c>
      <c r="NU27" s="12">
        <v>0</v>
      </c>
      <c r="NV27" s="12">
        <v>750000</v>
      </c>
      <c r="NW27" s="13"/>
      <c r="NX27" s="12">
        <v>60</v>
      </c>
      <c r="NY27" s="12">
        <v>6000000</v>
      </c>
      <c r="NZ27" s="12">
        <v>0</v>
      </c>
      <c r="OA27" s="12">
        <v>6000000</v>
      </c>
      <c r="OB27" s="13"/>
      <c r="OC27" s="12">
        <v>0</v>
      </c>
      <c r="OD27" s="12">
        <v>0</v>
      </c>
      <c r="OE27" s="12">
        <v>0</v>
      </c>
      <c r="OF27" s="12">
        <v>0</v>
      </c>
      <c r="OG27" s="13"/>
      <c r="OH27" s="12">
        <v>5961</v>
      </c>
      <c r="OI27" s="12">
        <v>191684868</v>
      </c>
      <c r="OJ27" s="12">
        <v>0</v>
      </c>
      <c r="OK27" s="12">
        <v>191684868</v>
      </c>
      <c r="OL27" s="13"/>
    </row>
    <row r="28" spans="1:402" hidden="1">
      <c r="A28" s="10">
        <v>22</v>
      </c>
      <c r="B28" s="11" t="s">
        <v>24</v>
      </c>
      <c r="C28" s="12">
        <v>54</v>
      </c>
      <c r="D28" s="12">
        <v>10937592</v>
      </c>
      <c r="E28" s="12">
        <v>0</v>
      </c>
      <c r="F28" s="12">
        <v>10937592</v>
      </c>
      <c r="G28" s="13"/>
      <c r="H28" s="12">
        <v>0</v>
      </c>
      <c r="I28" s="12">
        <v>0</v>
      </c>
      <c r="J28" s="12">
        <v>0</v>
      </c>
      <c r="K28" s="12">
        <v>0</v>
      </c>
      <c r="L28" s="13"/>
      <c r="M28" s="12">
        <v>1</v>
      </c>
      <c r="N28" s="12">
        <v>440000</v>
      </c>
      <c r="O28" s="12">
        <v>0</v>
      </c>
      <c r="P28" s="12">
        <v>440000</v>
      </c>
      <c r="Q28" s="13"/>
      <c r="R28" s="12">
        <v>1</v>
      </c>
      <c r="S28" s="12">
        <v>360000</v>
      </c>
      <c r="T28" s="12">
        <v>0</v>
      </c>
      <c r="U28" s="12">
        <v>360000</v>
      </c>
      <c r="V28" s="13"/>
      <c r="W28" s="12">
        <v>0</v>
      </c>
      <c r="X28" s="12">
        <v>0</v>
      </c>
      <c r="Y28" s="12">
        <v>0</v>
      </c>
      <c r="Z28" s="12">
        <v>0</v>
      </c>
      <c r="AA28" s="13"/>
      <c r="AB28" s="12">
        <v>7</v>
      </c>
      <c r="AC28" s="12">
        <v>1728876</v>
      </c>
      <c r="AD28" s="12">
        <v>0</v>
      </c>
      <c r="AE28" s="12">
        <v>1728876</v>
      </c>
      <c r="AF28" s="13"/>
      <c r="AG28" s="12">
        <v>0</v>
      </c>
      <c r="AH28" s="12">
        <v>0</v>
      </c>
      <c r="AI28" s="12">
        <v>0</v>
      </c>
      <c r="AJ28" s="12">
        <v>0</v>
      </c>
      <c r="AK28" s="13"/>
      <c r="AL28" s="12">
        <v>0</v>
      </c>
      <c r="AM28" s="12">
        <v>0</v>
      </c>
      <c r="AN28" s="12">
        <v>0</v>
      </c>
      <c r="AO28" s="12">
        <v>0</v>
      </c>
      <c r="AP28" s="13"/>
      <c r="AQ28" s="12">
        <v>2</v>
      </c>
      <c r="AR28" s="12">
        <v>528000</v>
      </c>
      <c r="AS28" s="12">
        <v>0</v>
      </c>
      <c r="AT28" s="12">
        <v>528000</v>
      </c>
      <c r="AU28" s="13"/>
      <c r="AV28" s="12">
        <v>0</v>
      </c>
      <c r="AW28" s="12">
        <v>0</v>
      </c>
      <c r="AX28" s="12">
        <v>0</v>
      </c>
      <c r="AY28" s="12">
        <v>0</v>
      </c>
      <c r="AZ28" s="13"/>
      <c r="BA28" s="12">
        <v>9</v>
      </c>
      <c r="BB28" s="12">
        <v>2310390</v>
      </c>
      <c r="BC28" s="12">
        <v>0</v>
      </c>
      <c r="BD28" s="12">
        <v>2310390</v>
      </c>
      <c r="BE28" s="13"/>
      <c r="BF28" s="12">
        <v>2</v>
      </c>
      <c r="BG28" s="12">
        <v>2880000</v>
      </c>
      <c r="BH28" s="12">
        <v>0</v>
      </c>
      <c r="BI28" s="12">
        <v>2880000</v>
      </c>
      <c r="BJ28" s="13"/>
      <c r="BK28" s="12">
        <v>2</v>
      </c>
      <c r="BL28" s="12">
        <v>2880000</v>
      </c>
      <c r="BM28" s="12">
        <v>0</v>
      </c>
      <c r="BN28" s="12">
        <v>2880000</v>
      </c>
      <c r="BO28" s="13"/>
      <c r="BP28" s="12">
        <v>2</v>
      </c>
      <c r="BQ28" s="12">
        <v>2880000</v>
      </c>
      <c r="BR28" s="12">
        <v>0</v>
      </c>
      <c r="BS28" s="12">
        <v>2880000</v>
      </c>
      <c r="BT28" s="13"/>
      <c r="BU28" s="12">
        <v>1</v>
      </c>
      <c r="BV28" s="12">
        <v>1200000</v>
      </c>
      <c r="BW28" s="12">
        <v>0</v>
      </c>
      <c r="BX28" s="12">
        <v>1200000</v>
      </c>
      <c r="BY28" s="13"/>
      <c r="BZ28" s="12">
        <v>1</v>
      </c>
      <c r="CA28" s="12">
        <v>1200000</v>
      </c>
      <c r="CB28" s="12">
        <v>0</v>
      </c>
      <c r="CC28" s="12">
        <v>1200000</v>
      </c>
      <c r="CD28" s="13"/>
      <c r="CE28" s="12">
        <v>1</v>
      </c>
      <c r="CF28" s="12">
        <v>1200000</v>
      </c>
      <c r="CG28" s="12">
        <v>0</v>
      </c>
      <c r="CH28" s="12">
        <v>1200000</v>
      </c>
      <c r="CI28" s="13"/>
      <c r="CJ28" s="12">
        <v>1</v>
      </c>
      <c r="CK28" s="12">
        <v>1200000</v>
      </c>
      <c r="CL28" s="12">
        <v>0</v>
      </c>
      <c r="CM28" s="12">
        <v>1200000</v>
      </c>
      <c r="CN28" s="13"/>
      <c r="CO28" s="12">
        <v>0</v>
      </c>
      <c r="CP28" s="12">
        <v>0</v>
      </c>
      <c r="CQ28" s="12">
        <v>0</v>
      </c>
      <c r="CR28" s="12">
        <v>0</v>
      </c>
      <c r="CS28" s="13"/>
      <c r="CT28" s="12">
        <v>1</v>
      </c>
      <c r="CU28" s="12">
        <v>1200000</v>
      </c>
      <c r="CV28" s="12">
        <v>0</v>
      </c>
      <c r="CW28" s="12">
        <v>1200000</v>
      </c>
      <c r="CX28" s="13"/>
      <c r="CY28" s="12">
        <v>1</v>
      </c>
      <c r="CZ28" s="12">
        <v>1200000</v>
      </c>
      <c r="DA28" s="12">
        <v>0</v>
      </c>
      <c r="DB28" s="12">
        <v>1200000</v>
      </c>
      <c r="DC28" s="13"/>
      <c r="DD28" s="12">
        <v>1</v>
      </c>
      <c r="DE28" s="12">
        <v>1200000</v>
      </c>
      <c r="DF28" s="12">
        <v>0</v>
      </c>
      <c r="DG28" s="12">
        <v>1200000</v>
      </c>
      <c r="DH28" s="13"/>
      <c r="DI28" s="12">
        <v>0</v>
      </c>
      <c r="DJ28" s="12">
        <v>0</v>
      </c>
      <c r="DK28" s="12">
        <v>0</v>
      </c>
      <c r="DL28" s="12">
        <v>0</v>
      </c>
      <c r="DM28" s="13"/>
      <c r="DN28" s="12">
        <v>0</v>
      </c>
      <c r="DO28" s="12">
        <v>0</v>
      </c>
      <c r="DP28" s="12">
        <v>0</v>
      </c>
      <c r="DQ28" s="12">
        <v>0</v>
      </c>
      <c r="DR28" s="13"/>
      <c r="DS28" s="12">
        <v>0</v>
      </c>
      <c r="DT28" s="12">
        <v>0</v>
      </c>
      <c r="DU28" s="12">
        <v>0</v>
      </c>
      <c r="DV28" s="12">
        <v>0</v>
      </c>
      <c r="DW28" s="13"/>
      <c r="DX28" s="12">
        <v>3</v>
      </c>
      <c r="DY28" s="12">
        <v>2340000</v>
      </c>
      <c r="DZ28" s="12">
        <v>0</v>
      </c>
      <c r="EA28" s="12">
        <v>2340000</v>
      </c>
      <c r="EB28" s="13"/>
      <c r="EC28" s="12">
        <v>17</v>
      </c>
      <c r="ED28" s="12">
        <v>6546156</v>
      </c>
      <c r="EE28" s="12">
        <v>0</v>
      </c>
      <c r="EF28" s="12">
        <v>6546156</v>
      </c>
      <c r="EG28" s="13"/>
      <c r="EH28" s="12">
        <v>27</v>
      </c>
      <c r="EI28" s="12">
        <v>9057744</v>
      </c>
      <c r="EJ28" s="12">
        <v>0</v>
      </c>
      <c r="EK28" s="12">
        <v>9057744</v>
      </c>
      <c r="EL28" s="13"/>
      <c r="EM28" s="12">
        <v>13</v>
      </c>
      <c r="EN28" s="12">
        <v>2633124</v>
      </c>
      <c r="EO28" s="12">
        <v>0</v>
      </c>
      <c r="EP28" s="12">
        <v>2633124</v>
      </c>
      <c r="EQ28" s="13"/>
      <c r="ER28" s="12">
        <v>14</v>
      </c>
      <c r="ES28" s="12">
        <v>2811648</v>
      </c>
      <c r="ET28" s="12">
        <v>0</v>
      </c>
      <c r="EU28" s="12">
        <v>2811648</v>
      </c>
      <c r="EV28" s="13"/>
      <c r="EW28" s="12">
        <v>1</v>
      </c>
      <c r="EX28" s="12">
        <v>1440000</v>
      </c>
      <c r="EY28" s="12">
        <v>0</v>
      </c>
      <c r="EZ28" s="12">
        <v>1440000</v>
      </c>
      <c r="FA28" s="13"/>
      <c r="FB28" s="12">
        <v>1</v>
      </c>
      <c r="FC28" s="12">
        <v>780000</v>
      </c>
      <c r="FD28" s="12">
        <v>0</v>
      </c>
      <c r="FE28" s="12">
        <v>780000</v>
      </c>
      <c r="FF28" s="13"/>
      <c r="FG28" s="12">
        <v>1</v>
      </c>
      <c r="FH28" s="12">
        <v>363828</v>
      </c>
      <c r="FI28" s="12">
        <v>0</v>
      </c>
      <c r="FJ28" s="12">
        <v>363828</v>
      </c>
      <c r="FK28" s="13"/>
      <c r="FL28" s="12">
        <v>1</v>
      </c>
      <c r="FM28" s="12">
        <v>120000</v>
      </c>
      <c r="FN28" s="12">
        <v>0</v>
      </c>
      <c r="FO28" s="12">
        <v>120000</v>
      </c>
      <c r="FP28" s="13"/>
      <c r="FQ28" s="12">
        <v>1</v>
      </c>
      <c r="FR28" s="12">
        <v>294162</v>
      </c>
      <c r="FS28" s="12">
        <v>0</v>
      </c>
      <c r="FT28" s="12">
        <v>294162</v>
      </c>
      <c r="FU28" s="13"/>
      <c r="FV28" s="12">
        <v>1</v>
      </c>
      <c r="FW28" s="12">
        <v>275000</v>
      </c>
      <c r="FX28" s="12">
        <v>0</v>
      </c>
      <c r="FY28" s="12">
        <v>275000</v>
      </c>
      <c r="FZ28" s="13"/>
      <c r="GA28" s="12">
        <v>1</v>
      </c>
      <c r="GB28" s="12">
        <v>262548</v>
      </c>
      <c r="GC28" s="12">
        <v>0</v>
      </c>
      <c r="GD28" s="12">
        <v>262548</v>
      </c>
      <c r="GE28" s="13"/>
      <c r="GF28" s="12">
        <v>1</v>
      </c>
      <c r="GG28" s="12">
        <v>180000</v>
      </c>
      <c r="GH28" s="12">
        <v>0</v>
      </c>
      <c r="GI28" s="12">
        <v>180000</v>
      </c>
      <c r="GJ28" s="13"/>
      <c r="GK28" s="12">
        <v>1</v>
      </c>
      <c r="GL28" s="12">
        <v>240000</v>
      </c>
      <c r="GM28" s="12">
        <v>0</v>
      </c>
      <c r="GN28" s="12">
        <v>240000</v>
      </c>
      <c r="GO28" s="13"/>
      <c r="GP28" s="12">
        <v>1</v>
      </c>
      <c r="GQ28" s="12">
        <v>264737</v>
      </c>
      <c r="GR28" s="12">
        <v>0</v>
      </c>
      <c r="GS28" s="12">
        <v>264737</v>
      </c>
      <c r="GT28" s="13"/>
      <c r="GU28" s="12">
        <v>1</v>
      </c>
      <c r="GV28" s="12">
        <v>168096</v>
      </c>
      <c r="GW28" s="12">
        <v>0</v>
      </c>
      <c r="GX28" s="12">
        <v>168096</v>
      </c>
      <c r="GY28" s="13"/>
      <c r="GZ28" s="12">
        <v>1</v>
      </c>
      <c r="HA28" s="12">
        <v>240660</v>
      </c>
      <c r="HB28" s="12">
        <v>0</v>
      </c>
      <c r="HC28" s="12">
        <v>240660</v>
      </c>
      <c r="HD28" s="13"/>
      <c r="HE28" s="12">
        <v>2</v>
      </c>
      <c r="HF28" s="12">
        <v>1560000</v>
      </c>
      <c r="HG28" s="12">
        <v>0</v>
      </c>
      <c r="HH28" s="12">
        <v>1560000</v>
      </c>
      <c r="HI28" s="13"/>
      <c r="HJ28" s="12">
        <v>2</v>
      </c>
      <c r="HK28" s="12">
        <v>166728</v>
      </c>
      <c r="HL28" s="12">
        <v>0</v>
      </c>
      <c r="HM28" s="12">
        <v>166728</v>
      </c>
      <c r="HN28" s="13"/>
      <c r="HO28" s="12">
        <v>2</v>
      </c>
      <c r="HP28" s="12">
        <v>305624</v>
      </c>
      <c r="HQ28" s="12">
        <v>0</v>
      </c>
      <c r="HR28" s="12">
        <v>305624</v>
      </c>
      <c r="HS28" s="13"/>
      <c r="HT28" s="12">
        <v>5</v>
      </c>
      <c r="HU28" s="12">
        <v>472728</v>
      </c>
      <c r="HV28" s="12">
        <v>0</v>
      </c>
      <c r="HW28" s="12">
        <v>472728</v>
      </c>
      <c r="HX28" s="13"/>
      <c r="HY28" s="12">
        <v>0</v>
      </c>
      <c r="HZ28" s="12">
        <v>0</v>
      </c>
      <c r="IA28" s="12">
        <v>0</v>
      </c>
      <c r="IB28" s="12">
        <v>0</v>
      </c>
      <c r="IC28" s="13"/>
      <c r="ID28" s="12">
        <v>8</v>
      </c>
      <c r="IE28" s="12">
        <v>2333856</v>
      </c>
      <c r="IF28" s="12">
        <v>0</v>
      </c>
      <c r="IG28" s="12">
        <v>2333856</v>
      </c>
      <c r="IH28" s="13"/>
      <c r="II28" s="12">
        <v>0</v>
      </c>
      <c r="IJ28" s="12">
        <v>0</v>
      </c>
      <c r="IK28" s="12">
        <v>0</v>
      </c>
      <c r="IL28" s="12">
        <v>0</v>
      </c>
      <c r="IM28" s="13"/>
      <c r="IN28" s="12">
        <v>0</v>
      </c>
      <c r="IO28" s="12">
        <v>0</v>
      </c>
      <c r="IP28" s="12">
        <v>0</v>
      </c>
      <c r="IQ28" s="12">
        <v>0</v>
      </c>
      <c r="IR28" s="13"/>
      <c r="IS28" s="12">
        <v>10</v>
      </c>
      <c r="IT28" s="12">
        <v>2250000</v>
      </c>
      <c r="IU28" s="12">
        <v>0</v>
      </c>
      <c r="IV28" s="12">
        <v>2250000</v>
      </c>
      <c r="IW28" s="13"/>
      <c r="IX28" s="12">
        <v>0</v>
      </c>
      <c r="IY28" s="12">
        <v>0</v>
      </c>
      <c r="IZ28" s="12">
        <v>0</v>
      </c>
      <c r="JA28" s="12">
        <v>0</v>
      </c>
      <c r="JB28" s="13"/>
      <c r="JC28" s="12">
        <v>1</v>
      </c>
      <c r="JD28" s="12">
        <v>277944</v>
      </c>
      <c r="JE28" s="12">
        <v>0</v>
      </c>
      <c r="JF28" s="12">
        <v>277944</v>
      </c>
      <c r="JG28" s="13"/>
      <c r="JH28" s="12">
        <v>2</v>
      </c>
      <c r="JI28" s="12">
        <v>1020000</v>
      </c>
      <c r="JJ28" s="12">
        <v>0</v>
      </c>
      <c r="JK28" s="12">
        <v>1020000</v>
      </c>
      <c r="JL28" s="13"/>
      <c r="JM28" s="12">
        <v>0</v>
      </c>
      <c r="JN28" s="12">
        <v>0</v>
      </c>
      <c r="JO28" s="12">
        <v>0</v>
      </c>
      <c r="JP28" s="12">
        <v>0</v>
      </c>
      <c r="JQ28" s="13"/>
      <c r="JR28" s="12">
        <v>2</v>
      </c>
      <c r="JS28" s="12">
        <v>1016748</v>
      </c>
      <c r="JT28" s="12">
        <v>0</v>
      </c>
      <c r="JU28" s="12">
        <v>1016748</v>
      </c>
      <c r="JV28" s="13"/>
      <c r="JW28" s="12">
        <v>0</v>
      </c>
      <c r="JX28" s="12">
        <v>0</v>
      </c>
      <c r="JY28" s="12">
        <v>0</v>
      </c>
      <c r="JZ28" s="12">
        <v>0</v>
      </c>
      <c r="KA28" s="13"/>
      <c r="KB28" s="12">
        <v>1</v>
      </c>
      <c r="KC28" s="12">
        <v>150000</v>
      </c>
      <c r="KD28" s="12">
        <v>0</v>
      </c>
      <c r="KE28" s="12">
        <v>150000</v>
      </c>
      <c r="KF28" s="13"/>
      <c r="KG28" s="12">
        <v>4</v>
      </c>
      <c r="KH28" s="12">
        <v>576000</v>
      </c>
      <c r="KI28" s="12">
        <v>0</v>
      </c>
      <c r="KJ28" s="12">
        <v>576000</v>
      </c>
      <c r="KK28" s="13"/>
      <c r="KL28" s="12">
        <v>0</v>
      </c>
      <c r="KM28" s="12">
        <v>0</v>
      </c>
      <c r="KN28" s="12">
        <v>0</v>
      </c>
      <c r="KO28" s="12">
        <v>0</v>
      </c>
      <c r="KP28" s="13"/>
      <c r="KQ28" s="12">
        <v>0</v>
      </c>
      <c r="KR28" s="12">
        <v>0</v>
      </c>
      <c r="KS28" s="12">
        <v>0</v>
      </c>
      <c r="KT28" s="12">
        <v>0</v>
      </c>
      <c r="KU28" s="13"/>
      <c r="KV28" s="12">
        <v>0</v>
      </c>
      <c r="KW28" s="12">
        <v>0</v>
      </c>
      <c r="KX28" s="12">
        <v>0</v>
      </c>
      <c r="KY28" s="12">
        <v>0</v>
      </c>
      <c r="KZ28" s="13"/>
      <c r="LA28" s="12">
        <v>3</v>
      </c>
      <c r="LB28" s="12">
        <v>396000</v>
      </c>
      <c r="LC28" s="12">
        <v>0</v>
      </c>
      <c r="LD28" s="12">
        <v>396000</v>
      </c>
      <c r="LE28" s="13"/>
      <c r="LF28" s="12">
        <v>0</v>
      </c>
      <c r="LG28" s="12">
        <v>0</v>
      </c>
      <c r="LH28" s="12">
        <v>0</v>
      </c>
      <c r="LI28" s="12">
        <v>0</v>
      </c>
      <c r="LJ28" s="13"/>
      <c r="LK28" s="12">
        <v>2</v>
      </c>
      <c r="LL28" s="12">
        <v>324000</v>
      </c>
      <c r="LM28" s="12">
        <v>0</v>
      </c>
      <c r="LN28" s="12">
        <v>324000</v>
      </c>
      <c r="LO28" s="13"/>
      <c r="LP28" s="12">
        <v>2</v>
      </c>
      <c r="LQ28" s="12">
        <v>360000</v>
      </c>
      <c r="LR28" s="12">
        <v>0</v>
      </c>
      <c r="LS28" s="12">
        <v>360000</v>
      </c>
      <c r="LT28" s="13"/>
      <c r="LU28" s="12">
        <v>1</v>
      </c>
      <c r="LV28" s="12">
        <v>180000</v>
      </c>
      <c r="LW28" s="12">
        <v>0</v>
      </c>
      <c r="LX28" s="12">
        <v>180000</v>
      </c>
      <c r="LY28" s="13"/>
      <c r="LZ28" s="12">
        <v>0</v>
      </c>
      <c r="MA28" s="12">
        <v>0</v>
      </c>
      <c r="MB28" s="12">
        <v>0</v>
      </c>
      <c r="MC28" s="12">
        <v>0</v>
      </c>
      <c r="MD28" s="13"/>
      <c r="ME28" s="12">
        <v>0</v>
      </c>
      <c r="MF28" s="12">
        <v>0</v>
      </c>
      <c r="MG28" s="12">
        <v>0</v>
      </c>
      <c r="MH28" s="12">
        <v>0</v>
      </c>
      <c r="MI28" s="13"/>
      <c r="MJ28" s="12">
        <v>0</v>
      </c>
      <c r="MK28" s="12">
        <v>0</v>
      </c>
      <c r="ML28" s="12">
        <v>0</v>
      </c>
      <c r="MM28" s="12">
        <v>0</v>
      </c>
      <c r="MN28" s="13"/>
      <c r="MO28" s="12">
        <v>0</v>
      </c>
      <c r="MP28" s="12">
        <v>0</v>
      </c>
      <c r="MQ28" s="12">
        <v>0</v>
      </c>
      <c r="MR28" s="12">
        <v>0</v>
      </c>
      <c r="MS28" s="13"/>
      <c r="MT28" s="12">
        <v>200</v>
      </c>
      <c r="MU28" s="12">
        <v>600000</v>
      </c>
      <c r="MV28" s="12">
        <v>0</v>
      </c>
      <c r="MW28" s="12">
        <v>600000</v>
      </c>
      <c r="MX28" s="13"/>
      <c r="MY28" s="12">
        <v>0</v>
      </c>
      <c r="MZ28" s="12">
        <v>0</v>
      </c>
      <c r="NA28" s="12">
        <v>0</v>
      </c>
      <c r="NB28" s="12">
        <v>0</v>
      </c>
      <c r="NC28" s="13"/>
      <c r="ND28" s="12">
        <v>10</v>
      </c>
      <c r="NE28" s="12">
        <v>110000</v>
      </c>
      <c r="NF28" s="12">
        <v>0</v>
      </c>
      <c r="NG28" s="12">
        <v>110000</v>
      </c>
      <c r="NH28" s="13"/>
      <c r="NI28" s="12">
        <v>5916</v>
      </c>
      <c r="NJ28" s="12">
        <v>887400</v>
      </c>
      <c r="NK28" s="12">
        <v>0</v>
      </c>
      <c r="NL28" s="12">
        <v>887400</v>
      </c>
      <c r="NM28" s="13"/>
      <c r="NN28" s="12">
        <v>15</v>
      </c>
      <c r="NO28" s="12">
        <v>2250</v>
      </c>
      <c r="NP28" s="12">
        <v>0</v>
      </c>
      <c r="NQ28" s="12">
        <v>2250</v>
      </c>
      <c r="NR28" s="13"/>
      <c r="NS28" s="12">
        <v>10</v>
      </c>
      <c r="NT28" s="12">
        <v>750000</v>
      </c>
      <c r="NU28" s="12">
        <v>0</v>
      </c>
      <c r="NV28" s="12">
        <v>750000</v>
      </c>
      <c r="NW28" s="13"/>
      <c r="NX28" s="12">
        <v>17</v>
      </c>
      <c r="NY28" s="12">
        <v>1700000</v>
      </c>
      <c r="NZ28" s="12">
        <v>0</v>
      </c>
      <c r="OA28" s="12">
        <v>1700000</v>
      </c>
      <c r="OB28" s="13"/>
      <c r="OC28" s="12">
        <v>0</v>
      </c>
      <c r="OD28" s="12">
        <v>0</v>
      </c>
      <c r="OE28" s="12">
        <v>0</v>
      </c>
      <c r="OF28" s="12">
        <v>0</v>
      </c>
      <c r="OG28" s="13"/>
      <c r="OH28" s="12">
        <v>6388</v>
      </c>
      <c r="OI28" s="12">
        <v>76801839</v>
      </c>
      <c r="OJ28" s="12">
        <v>0</v>
      </c>
      <c r="OK28" s="12">
        <v>76801839</v>
      </c>
      <c r="OL28" s="13"/>
    </row>
    <row r="29" spans="1:402" hidden="1">
      <c r="A29" s="10">
        <v>23</v>
      </c>
      <c r="B29" s="11" t="s">
        <v>25</v>
      </c>
      <c r="C29" s="12">
        <v>248</v>
      </c>
      <c r="D29" s="12">
        <v>50231904</v>
      </c>
      <c r="E29" s="12">
        <v>0</v>
      </c>
      <c r="F29" s="12">
        <v>50231904</v>
      </c>
      <c r="G29" s="13"/>
      <c r="H29" s="12">
        <v>1</v>
      </c>
      <c r="I29" s="12">
        <v>333396</v>
      </c>
      <c r="J29" s="12">
        <v>0</v>
      </c>
      <c r="K29" s="12">
        <v>333396</v>
      </c>
      <c r="L29" s="13"/>
      <c r="M29" s="12">
        <v>1</v>
      </c>
      <c r="N29" s="12">
        <v>611232</v>
      </c>
      <c r="O29" s="12">
        <v>0</v>
      </c>
      <c r="P29" s="12">
        <v>611232</v>
      </c>
      <c r="Q29" s="13"/>
      <c r="R29" s="12">
        <v>1</v>
      </c>
      <c r="S29" s="12">
        <v>504264</v>
      </c>
      <c r="T29" s="12">
        <v>0</v>
      </c>
      <c r="U29" s="12">
        <v>504264</v>
      </c>
      <c r="V29" s="13"/>
      <c r="W29" s="12">
        <v>0</v>
      </c>
      <c r="X29" s="12">
        <v>0</v>
      </c>
      <c r="Y29" s="12">
        <v>0</v>
      </c>
      <c r="Z29" s="12">
        <v>0</v>
      </c>
      <c r="AA29" s="13"/>
      <c r="AB29" s="12">
        <v>20</v>
      </c>
      <c r="AC29" s="12">
        <v>4915512</v>
      </c>
      <c r="AD29" s="12">
        <v>0</v>
      </c>
      <c r="AE29" s="12">
        <v>4915512</v>
      </c>
      <c r="AF29" s="13"/>
      <c r="AG29" s="12">
        <v>0</v>
      </c>
      <c r="AH29" s="12">
        <v>0</v>
      </c>
      <c r="AI29" s="12">
        <v>0</v>
      </c>
      <c r="AJ29" s="12">
        <v>0</v>
      </c>
      <c r="AK29" s="13"/>
      <c r="AL29" s="12">
        <v>0</v>
      </c>
      <c r="AM29" s="12">
        <v>0</v>
      </c>
      <c r="AN29" s="12">
        <v>0</v>
      </c>
      <c r="AO29" s="12">
        <v>0</v>
      </c>
      <c r="AP29" s="13"/>
      <c r="AQ29" s="12">
        <v>2</v>
      </c>
      <c r="AR29" s="12">
        <v>742944</v>
      </c>
      <c r="AS29" s="12">
        <v>0</v>
      </c>
      <c r="AT29" s="12">
        <v>742944</v>
      </c>
      <c r="AU29" s="13"/>
      <c r="AV29" s="12">
        <v>0</v>
      </c>
      <c r="AW29" s="12">
        <v>0</v>
      </c>
      <c r="AX29" s="12">
        <v>0</v>
      </c>
      <c r="AY29" s="12">
        <v>0</v>
      </c>
      <c r="AZ29" s="13"/>
      <c r="BA29" s="12">
        <v>0</v>
      </c>
      <c r="BB29" s="12">
        <v>0</v>
      </c>
      <c r="BC29" s="12">
        <v>0</v>
      </c>
      <c r="BD29" s="12">
        <v>0</v>
      </c>
      <c r="BE29" s="13"/>
      <c r="BF29" s="12">
        <v>2</v>
      </c>
      <c r="BG29" s="12">
        <v>2880000</v>
      </c>
      <c r="BH29" s="12">
        <v>0</v>
      </c>
      <c r="BI29" s="12">
        <v>2880000</v>
      </c>
      <c r="BJ29" s="13"/>
      <c r="BK29" s="12">
        <v>2</v>
      </c>
      <c r="BL29" s="12">
        <v>2880000</v>
      </c>
      <c r="BM29" s="12">
        <v>0</v>
      </c>
      <c r="BN29" s="12">
        <v>2880000</v>
      </c>
      <c r="BO29" s="13"/>
      <c r="BP29" s="12">
        <v>2</v>
      </c>
      <c r="BQ29" s="12">
        <v>2880000</v>
      </c>
      <c r="BR29" s="12">
        <v>0</v>
      </c>
      <c r="BS29" s="12">
        <v>2880000</v>
      </c>
      <c r="BT29" s="13"/>
      <c r="BU29" s="12">
        <v>1</v>
      </c>
      <c r="BV29" s="12">
        <v>1200000</v>
      </c>
      <c r="BW29" s="12">
        <v>0</v>
      </c>
      <c r="BX29" s="12">
        <v>1200000</v>
      </c>
      <c r="BY29" s="13"/>
      <c r="BZ29" s="12">
        <v>1</v>
      </c>
      <c r="CA29" s="12">
        <v>1200000</v>
      </c>
      <c r="CB29" s="12">
        <v>0</v>
      </c>
      <c r="CC29" s="12">
        <v>1200000</v>
      </c>
      <c r="CD29" s="13"/>
      <c r="CE29" s="12">
        <v>3</v>
      </c>
      <c r="CF29" s="12">
        <v>3600000</v>
      </c>
      <c r="CG29" s="12">
        <v>0</v>
      </c>
      <c r="CH29" s="12">
        <v>3600000</v>
      </c>
      <c r="CI29" s="13"/>
      <c r="CJ29" s="12">
        <v>1</v>
      </c>
      <c r="CK29" s="12">
        <v>1200000</v>
      </c>
      <c r="CL29" s="12">
        <v>0</v>
      </c>
      <c r="CM29" s="12">
        <v>1200000</v>
      </c>
      <c r="CN29" s="13"/>
      <c r="CO29" s="12">
        <v>0</v>
      </c>
      <c r="CP29" s="12">
        <v>0</v>
      </c>
      <c r="CQ29" s="12">
        <v>0</v>
      </c>
      <c r="CR29" s="12">
        <v>0</v>
      </c>
      <c r="CS29" s="13"/>
      <c r="CT29" s="12">
        <v>2</v>
      </c>
      <c r="CU29" s="12">
        <v>2400000</v>
      </c>
      <c r="CV29" s="12">
        <v>0</v>
      </c>
      <c r="CW29" s="12">
        <v>2400000</v>
      </c>
      <c r="CX29" s="13"/>
      <c r="CY29" s="12">
        <v>1</v>
      </c>
      <c r="CZ29" s="12">
        <v>1200000</v>
      </c>
      <c r="DA29" s="12">
        <v>0</v>
      </c>
      <c r="DB29" s="12">
        <v>1200000</v>
      </c>
      <c r="DC29" s="13"/>
      <c r="DD29" s="12">
        <v>1</v>
      </c>
      <c r="DE29" s="12">
        <v>1200000</v>
      </c>
      <c r="DF29" s="12">
        <v>0</v>
      </c>
      <c r="DG29" s="12">
        <v>1200000</v>
      </c>
      <c r="DH29" s="13"/>
      <c r="DI29" s="12">
        <v>0</v>
      </c>
      <c r="DJ29" s="12">
        <v>0</v>
      </c>
      <c r="DK29" s="12">
        <v>0</v>
      </c>
      <c r="DL29" s="12">
        <v>0</v>
      </c>
      <c r="DM29" s="13"/>
      <c r="DN29" s="12">
        <v>1</v>
      </c>
      <c r="DO29" s="12">
        <v>180000</v>
      </c>
      <c r="DP29" s="12">
        <v>0</v>
      </c>
      <c r="DQ29" s="12">
        <v>180000</v>
      </c>
      <c r="DR29" s="13"/>
      <c r="DS29" s="12">
        <v>1</v>
      </c>
      <c r="DT29" s="12">
        <v>126000</v>
      </c>
      <c r="DU29" s="12">
        <v>0</v>
      </c>
      <c r="DV29" s="12">
        <v>126000</v>
      </c>
      <c r="DW29" s="13"/>
      <c r="DX29" s="12">
        <v>8</v>
      </c>
      <c r="DY29" s="12">
        <v>6240000</v>
      </c>
      <c r="DZ29" s="12">
        <v>0</v>
      </c>
      <c r="EA29" s="12">
        <v>6240000</v>
      </c>
      <c r="EB29" s="13"/>
      <c r="EC29" s="12">
        <v>58</v>
      </c>
      <c r="ED29" s="12">
        <v>22333944</v>
      </c>
      <c r="EE29" s="12">
        <v>0</v>
      </c>
      <c r="EF29" s="12">
        <v>22333944</v>
      </c>
      <c r="EG29" s="13"/>
      <c r="EH29" s="12">
        <v>57</v>
      </c>
      <c r="EI29" s="12">
        <v>19121904</v>
      </c>
      <c r="EJ29" s="12">
        <v>0</v>
      </c>
      <c r="EK29" s="12">
        <v>19121904</v>
      </c>
      <c r="EL29" s="13"/>
      <c r="EM29" s="12">
        <v>25</v>
      </c>
      <c r="EN29" s="12">
        <v>5063700</v>
      </c>
      <c r="EO29" s="12">
        <v>0</v>
      </c>
      <c r="EP29" s="12">
        <v>5063700</v>
      </c>
      <c r="EQ29" s="13"/>
      <c r="ER29" s="12">
        <v>29</v>
      </c>
      <c r="ES29" s="12">
        <v>5824128</v>
      </c>
      <c r="ET29" s="12">
        <v>0</v>
      </c>
      <c r="EU29" s="12">
        <v>5824128</v>
      </c>
      <c r="EV29" s="13"/>
      <c r="EW29" s="12">
        <v>1</v>
      </c>
      <c r="EX29" s="12">
        <v>1440000</v>
      </c>
      <c r="EY29" s="12">
        <v>0</v>
      </c>
      <c r="EZ29" s="12">
        <v>1440000</v>
      </c>
      <c r="FA29" s="13"/>
      <c r="FB29" s="12">
        <v>1</v>
      </c>
      <c r="FC29" s="12">
        <v>780000</v>
      </c>
      <c r="FD29" s="12">
        <v>0</v>
      </c>
      <c r="FE29" s="12">
        <v>780000</v>
      </c>
      <c r="FF29" s="13"/>
      <c r="FG29" s="12">
        <v>1</v>
      </c>
      <c r="FH29" s="12">
        <v>363828</v>
      </c>
      <c r="FI29" s="12">
        <v>0</v>
      </c>
      <c r="FJ29" s="12">
        <v>363828</v>
      </c>
      <c r="FK29" s="13"/>
      <c r="FL29" s="12">
        <v>1</v>
      </c>
      <c r="FM29" s="12">
        <v>120000</v>
      </c>
      <c r="FN29" s="12">
        <v>0</v>
      </c>
      <c r="FO29" s="12">
        <v>120000</v>
      </c>
      <c r="FP29" s="13"/>
      <c r="FQ29" s="12">
        <v>1</v>
      </c>
      <c r="FR29" s="12">
        <v>294162</v>
      </c>
      <c r="FS29" s="12">
        <v>0</v>
      </c>
      <c r="FT29" s="12">
        <v>294162</v>
      </c>
      <c r="FU29" s="13"/>
      <c r="FV29" s="12">
        <v>1</v>
      </c>
      <c r="FW29" s="12">
        <v>275000</v>
      </c>
      <c r="FX29" s="12">
        <v>0</v>
      </c>
      <c r="FY29" s="12">
        <v>275000</v>
      </c>
      <c r="FZ29" s="13"/>
      <c r="GA29" s="12">
        <v>1</v>
      </c>
      <c r="GB29" s="12">
        <v>262548</v>
      </c>
      <c r="GC29" s="12">
        <v>0</v>
      </c>
      <c r="GD29" s="12">
        <v>262548</v>
      </c>
      <c r="GE29" s="13"/>
      <c r="GF29" s="12">
        <v>1</v>
      </c>
      <c r="GG29" s="12">
        <v>180000</v>
      </c>
      <c r="GH29" s="12">
        <v>0</v>
      </c>
      <c r="GI29" s="12">
        <v>180000</v>
      </c>
      <c r="GJ29" s="13"/>
      <c r="GK29" s="12">
        <v>1</v>
      </c>
      <c r="GL29" s="12">
        <v>240000</v>
      </c>
      <c r="GM29" s="12">
        <v>0</v>
      </c>
      <c r="GN29" s="12">
        <v>240000</v>
      </c>
      <c r="GO29" s="13"/>
      <c r="GP29" s="12">
        <v>1</v>
      </c>
      <c r="GQ29" s="12">
        <v>264737</v>
      </c>
      <c r="GR29" s="12">
        <v>0</v>
      </c>
      <c r="GS29" s="12">
        <v>264737</v>
      </c>
      <c r="GT29" s="13"/>
      <c r="GU29" s="12">
        <v>1</v>
      </c>
      <c r="GV29" s="12">
        <v>168096</v>
      </c>
      <c r="GW29" s="12">
        <v>0</v>
      </c>
      <c r="GX29" s="12">
        <v>168096</v>
      </c>
      <c r="GY29" s="13"/>
      <c r="GZ29" s="12">
        <v>1</v>
      </c>
      <c r="HA29" s="12">
        <v>240660</v>
      </c>
      <c r="HB29" s="12">
        <v>0</v>
      </c>
      <c r="HC29" s="12">
        <v>240660</v>
      </c>
      <c r="HD29" s="13"/>
      <c r="HE29" s="12">
        <v>2</v>
      </c>
      <c r="HF29" s="12">
        <v>1560000</v>
      </c>
      <c r="HG29" s="12">
        <v>0</v>
      </c>
      <c r="HH29" s="12">
        <v>1560000</v>
      </c>
      <c r="HI29" s="13"/>
      <c r="HJ29" s="12">
        <v>2</v>
      </c>
      <c r="HK29" s="12">
        <v>166728</v>
      </c>
      <c r="HL29" s="12">
        <v>0</v>
      </c>
      <c r="HM29" s="12">
        <v>166728</v>
      </c>
      <c r="HN29" s="13"/>
      <c r="HO29" s="12">
        <v>2</v>
      </c>
      <c r="HP29" s="12">
        <v>305624</v>
      </c>
      <c r="HQ29" s="12">
        <v>0</v>
      </c>
      <c r="HR29" s="12">
        <v>305624</v>
      </c>
      <c r="HS29" s="13"/>
      <c r="HT29" s="12">
        <v>5</v>
      </c>
      <c r="HU29" s="12">
        <v>472728</v>
      </c>
      <c r="HV29" s="12">
        <v>0</v>
      </c>
      <c r="HW29" s="12">
        <v>472728</v>
      </c>
      <c r="HX29" s="13"/>
      <c r="HY29" s="12">
        <v>0</v>
      </c>
      <c r="HZ29" s="12">
        <v>0</v>
      </c>
      <c r="IA29" s="12">
        <v>0</v>
      </c>
      <c r="IB29" s="12">
        <v>0</v>
      </c>
      <c r="IC29" s="13"/>
      <c r="ID29" s="12">
        <v>8</v>
      </c>
      <c r="IE29" s="12">
        <v>2333856</v>
      </c>
      <c r="IF29" s="12">
        <v>0</v>
      </c>
      <c r="IG29" s="12">
        <v>2333856</v>
      </c>
      <c r="IH29" s="13"/>
      <c r="II29" s="12">
        <v>0</v>
      </c>
      <c r="IJ29" s="12">
        <v>0</v>
      </c>
      <c r="IK29" s="12">
        <v>0</v>
      </c>
      <c r="IL29" s="12">
        <v>0</v>
      </c>
      <c r="IM29" s="13"/>
      <c r="IN29" s="12">
        <v>0</v>
      </c>
      <c r="IO29" s="12">
        <v>0</v>
      </c>
      <c r="IP29" s="12">
        <v>0</v>
      </c>
      <c r="IQ29" s="12">
        <v>0</v>
      </c>
      <c r="IR29" s="13"/>
      <c r="IS29" s="12">
        <v>16</v>
      </c>
      <c r="IT29" s="12">
        <v>4050000</v>
      </c>
      <c r="IU29" s="12">
        <v>0</v>
      </c>
      <c r="IV29" s="12">
        <v>4050000</v>
      </c>
      <c r="IW29" s="13"/>
      <c r="IX29" s="12">
        <v>6</v>
      </c>
      <c r="IY29" s="12">
        <v>1080000</v>
      </c>
      <c r="IZ29" s="12">
        <v>0</v>
      </c>
      <c r="JA29" s="12">
        <v>1080000</v>
      </c>
      <c r="JB29" s="13"/>
      <c r="JC29" s="12">
        <v>2</v>
      </c>
      <c r="JD29" s="12">
        <v>555888</v>
      </c>
      <c r="JE29" s="12">
        <v>0</v>
      </c>
      <c r="JF29" s="12">
        <v>555888</v>
      </c>
      <c r="JG29" s="13"/>
      <c r="JH29" s="12">
        <v>2</v>
      </c>
      <c r="JI29" s="12">
        <v>1216836</v>
      </c>
      <c r="JJ29" s="12">
        <v>0</v>
      </c>
      <c r="JK29" s="12">
        <v>1216836</v>
      </c>
      <c r="JL29" s="13"/>
      <c r="JM29" s="12">
        <v>1</v>
      </c>
      <c r="JN29" s="12">
        <v>191004</v>
      </c>
      <c r="JO29" s="12">
        <v>0</v>
      </c>
      <c r="JP29" s="12">
        <v>191004</v>
      </c>
      <c r="JQ29" s="13"/>
      <c r="JR29" s="12">
        <v>2</v>
      </c>
      <c r="JS29" s="12">
        <v>1189836</v>
      </c>
      <c r="JT29" s="12">
        <v>0</v>
      </c>
      <c r="JU29" s="12">
        <v>1189836</v>
      </c>
      <c r="JV29" s="13"/>
      <c r="JW29" s="12">
        <v>0</v>
      </c>
      <c r="JX29" s="12">
        <v>0</v>
      </c>
      <c r="JY29" s="12">
        <v>0</v>
      </c>
      <c r="JZ29" s="12">
        <v>0</v>
      </c>
      <c r="KA29" s="13"/>
      <c r="KB29" s="12">
        <v>1</v>
      </c>
      <c r="KC29" s="12">
        <v>150000</v>
      </c>
      <c r="KD29" s="12">
        <v>0</v>
      </c>
      <c r="KE29" s="12">
        <v>150000</v>
      </c>
      <c r="KF29" s="13"/>
      <c r="KG29" s="12">
        <v>5</v>
      </c>
      <c r="KH29" s="12">
        <v>720000</v>
      </c>
      <c r="KI29" s="12">
        <v>0</v>
      </c>
      <c r="KJ29" s="12">
        <v>720000</v>
      </c>
      <c r="KK29" s="13"/>
      <c r="KL29" s="12">
        <v>0</v>
      </c>
      <c r="KM29" s="12">
        <v>0</v>
      </c>
      <c r="KN29" s="12">
        <v>0</v>
      </c>
      <c r="KO29" s="12">
        <v>0</v>
      </c>
      <c r="KP29" s="13"/>
      <c r="KQ29" s="12">
        <v>1</v>
      </c>
      <c r="KR29" s="12">
        <v>180000</v>
      </c>
      <c r="KS29" s="12">
        <v>0</v>
      </c>
      <c r="KT29" s="12">
        <v>180000</v>
      </c>
      <c r="KU29" s="13"/>
      <c r="KV29" s="12">
        <v>1</v>
      </c>
      <c r="KW29" s="12">
        <v>180000</v>
      </c>
      <c r="KX29" s="12">
        <v>0</v>
      </c>
      <c r="KY29" s="12">
        <v>180000</v>
      </c>
      <c r="KZ29" s="13"/>
      <c r="LA29" s="12">
        <v>0</v>
      </c>
      <c r="LB29" s="12">
        <v>0</v>
      </c>
      <c r="LC29" s="12">
        <v>0</v>
      </c>
      <c r="LD29" s="12">
        <v>0</v>
      </c>
      <c r="LE29" s="13"/>
      <c r="LF29" s="12">
        <v>0</v>
      </c>
      <c r="LG29" s="12">
        <v>0</v>
      </c>
      <c r="LH29" s="12">
        <v>0</v>
      </c>
      <c r="LI29" s="12">
        <v>0</v>
      </c>
      <c r="LJ29" s="13"/>
      <c r="LK29" s="12">
        <v>2</v>
      </c>
      <c r="LL29" s="12">
        <v>324000</v>
      </c>
      <c r="LM29" s="12">
        <v>0</v>
      </c>
      <c r="LN29" s="12">
        <v>324000</v>
      </c>
      <c r="LO29" s="13"/>
      <c r="LP29" s="12">
        <v>2</v>
      </c>
      <c r="LQ29" s="12">
        <v>458952</v>
      </c>
      <c r="LR29" s="12">
        <v>0</v>
      </c>
      <c r="LS29" s="12">
        <v>458952</v>
      </c>
      <c r="LT29" s="13"/>
      <c r="LU29" s="12">
        <v>1</v>
      </c>
      <c r="LV29" s="12">
        <v>252132</v>
      </c>
      <c r="LW29" s="12">
        <v>0</v>
      </c>
      <c r="LX29" s="12">
        <v>252132</v>
      </c>
      <c r="LY29" s="13"/>
      <c r="LZ29" s="12">
        <v>2</v>
      </c>
      <c r="MA29" s="12">
        <v>378000</v>
      </c>
      <c r="MB29" s="12">
        <v>0</v>
      </c>
      <c r="MC29" s="12">
        <v>378000</v>
      </c>
      <c r="MD29" s="13"/>
      <c r="ME29" s="12">
        <v>0</v>
      </c>
      <c r="MF29" s="12">
        <v>0</v>
      </c>
      <c r="MG29" s="12">
        <v>0</v>
      </c>
      <c r="MH29" s="12">
        <v>0</v>
      </c>
      <c r="MI29" s="13"/>
      <c r="MJ29" s="12">
        <v>0</v>
      </c>
      <c r="MK29" s="12">
        <v>0</v>
      </c>
      <c r="ML29" s="12">
        <v>0</v>
      </c>
      <c r="MM29" s="12">
        <v>0</v>
      </c>
      <c r="MN29" s="13"/>
      <c r="MO29" s="12">
        <v>0</v>
      </c>
      <c r="MP29" s="12">
        <v>0</v>
      </c>
      <c r="MQ29" s="12">
        <v>0</v>
      </c>
      <c r="MR29" s="12">
        <v>0</v>
      </c>
      <c r="MS29" s="13"/>
      <c r="MT29" s="12">
        <v>0</v>
      </c>
      <c r="MU29" s="12">
        <v>0</v>
      </c>
      <c r="MV29" s="12">
        <v>0</v>
      </c>
      <c r="MW29" s="12">
        <v>0</v>
      </c>
      <c r="MX29" s="13"/>
      <c r="MY29" s="12">
        <v>0</v>
      </c>
      <c r="MZ29" s="12">
        <v>940800</v>
      </c>
      <c r="NA29" s="12">
        <v>0</v>
      </c>
      <c r="NB29" s="12">
        <v>940800</v>
      </c>
      <c r="NC29" s="13"/>
      <c r="ND29" s="12">
        <v>17</v>
      </c>
      <c r="NE29" s="12">
        <v>180000</v>
      </c>
      <c r="NF29" s="12">
        <v>0</v>
      </c>
      <c r="NG29" s="12">
        <v>180000</v>
      </c>
      <c r="NH29" s="13"/>
      <c r="NI29" s="12">
        <v>5200</v>
      </c>
      <c r="NJ29" s="12">
        <v>780000</v>
      </c>
      <c r="NK29" s="12">
        <v>0</v>
      </c>
      <c r="NL29" s="12">
        <v>780000</v>
      </c>
      <c r="NM29" s="13"/>
      <c r="NN29" s="12">
        <v>42</v>
      </c>
      <c r="NO29" s="12">
        <v>6300</v>
      </c>
      <c r="NP29" s="12">
        <v>0</v>
      </c>
      <c r="NQ29" s="12">
        <v>6300</v>
      </c>
      <c r="NR29" s="13"/>
      <c r="NS29" s="12">
        <v>16</v>
      </c>
      <c r="NT29" s="12">
        <v>1350000</v>
      </c>
      <c r="NU29" s="12">
        <v>0</v>
      </c>
      <c r="NV29" s="12">
        <v>1350000</v>
      </c>
      <c r="NW29" s="13"/>
      <c r="NX29" s="12">
        <v>83</v>
      </c>
      <c r="NY29" s="12">
        <v>8300000</v>
      </c>
      <c r="NZ29" s="12">
        <v>0</v>
      </c>
      <c r="OA29" s="12">
        <v>8300000</v>
      </c>
      <c r="OB29" s="13"/>
      <c r="OC29" s="12">
        <v>0</v>
      </c>
      <c r="OD29" s="12">
        <v>0</v>
      </c>
      <c r="OE29" s="12">
        <v>0</v>
      </c>
      <c r="OF29" s="12">
        <v>0</v>
      </c>
      <c r="OG29" s="13"/>
      <c r="OH29" s="12">
        <v>5901</v>
      </c>
      <c r="OI29" s="12">
        <v>168820643</v>
      </c>
      <c r="OJ29" s="12">
        <v>0</v>
      </c>
      <c r="OK29" s="12">
        <v>168820643</v>
      </c>
      <c r="OL29" s="13"/>
    </row>
    <row r="30" spans="1:402" hidden="1">
      <c r="A30" s="10">
        <v>24</v>
      </c>
      <c r="B30" s="11" t="s">
        <v>26</v>
      </c>
      <c r="C30" s="12">
        <v>210</v>
      </c>
      <c r="D30" s="12">
        <v>42535080</v>
      </c>
      <c r="E30" s="12">
        <v>0</v>
      </c>
      <c r="F30" s="12">
        <v>42535080</v>
      </c>
      <c r="G30" s="13"/>
      <c r="H30" s="12">
        <v>32</v>
      </c>
      <c r="I30" s="12">
        <v>10668672</v>
      </c>
      <c r="J30" s="12">
        <v>0</v>
      </c>
      <c r="K30" s="12">
        <v>10668672</v>
      </c>
      <c r="L30" s="13"/>
      <c r="M30" s="12">
        <v>0</v>
      </c>
      <c r="N30" s="12">
        <v>0</v>
      </c>
      <c r="O30" s="12">
        <v>0</v>
      </c>
      <c r="P30" s="12">
        <v>0</v>
      </c>
      <c r="Q30" s="13"/>
      <c r="R30" s="12">
        <v>0</v>
      </c>
      <c r="S30" s="12">
        <v>0</v>
      </c>
      <c r="T30" s="12">
        <v>0</v>
      </c>
      <c r="U30" s="12">
        <v>0</v>
      </c>
      <c r="V30" s="13"/>
      <c r="W30" s="12">
        <v>0</v>
      </c>
      <c r="X30" s="12">
        <v>0</v>
      </c>
      <c r="Y30" s="12">
        <v>0</v>
      </c>
      <c r="Z30" s="12">
        <v>0</v>
      </c>
      <c r="AA30" s="13"/>
      <c r="AB30" s="12">
        <v>12</v>
      </c>
      <c r="AC30" s="12">
        <v>2916864</v>
      </c>
      <c r="AD30" s="12">
        <v>0</v>
      </c>
      <c r="AE30" s="12">
        <v>2916864</v>
      </c>
      <c r="AF30" s="13"/>
      <c r="AG30" s="12">
        <v>0</v>
      </c>
      <c r="AH30" s="12">
        <v>0</v>
      </c>
      <c r="AI30" s="12">
        <v>0</v>
      </c>
      <c r="AJ30" s="12">
        <v>0</v>
      </c>
      <c r="AK30" s="13"/>
      <c r="AL30" s="12">
        <v>0</v>
      </c>
      <c r="AM30" s="12">
        <v>0</v>
      </c>
      <c r="AN30" s="12">
        <v>0</v>
      </c>
      <c r="AO30" s="12">
        <v>0</v>
      </c>
      <c r="AP30" s="13"/>
      <c r="AQ30" s="12">
        <v>2</v>
      </c>
      <c r="AR30" s="12">
        <v>528000</v>
      </c>
      <c r="AS30" s="12">
        <v>0</v>
      </c>
      <c r="AT30" s="12">
        <v>528000</v>
      </c>
      <c r="AU30" s="13"/>
      <c r="AV30" s="12">
        <v>0</v>
      </c>
      <c r="AW30" s="12">
        <v>0</v>
      </c>
      <c r="AX30" s="12">
        <v>0</v>
      </c>
      <c r="AY30" s="12">
        <v>0</v>
      </c>
      <c r="AZ30" s="13"/>
      <c r="BA30" s="12">
        <v>22</v>
      </c>
      <c r="BB30" s="12">
        <v>5647620</v>
      </c>
      <c r="BC30" s="12">
        <v>0</v>
      </c>
      <c r="BD30" s="12">
        <v>5647620</v>
      </c>
      <c r="BE30" s="13"/>
      <c r="BF30" s="12">
        <v>7</v>
      </c>
      <c r="BG30" s="12">
        <v>10080000</v>
      </c>
      <c r="BH30" s="12">
        <v>0</v>
      </c>
      <c r="BI30" s="12">
        <v>10080000</v>
      </c>
      <c r="BJ30" s="13"/>
      <c r="BK30" s="12">
        <v>7</v>
      </c>
      <c r="BL30" s="12">
        <v>10080000</v>
      </c>
      <c r="BM30" s="12">
        <v>0</v>
      </c>
      <c r="BN30" s="12">
        <v>10080000</v>
      </c>
      <c r="BO30" s="13"/>
      <c r="BP30" s="12">
        <v>7</v>
      </c>
      <c r="BQ30" s="12">
        <v>10080000</v>
      </c>
      <c r="BR30" s="12">
        <v>0</v>
      </c>
      <c r="BS30" s="12">
        <v>10080000</v>
      </c>
      <c r="BT30" s="13"/>
      <c r="BU30" s="12">
        <v>1</v>
      </c>
      <c r="BV30" s="12">
        <v>1200000</v>
      </c>
      <c r="BW30" s="12">
        <v>0</v>
      </c>
      <c r="BX30" s="12">
        <v>1200000</v>
      </c>
      <c r="BY30" s="13"/>
      <c r="BZ30" s="12">
        <v>1</v>
      </c>
      <c r="CA30" s="12">
        <v>1200000</v>
      </c>
      <c r="CB30" s="12">
        <v>0</v>
      </c>
      <c r="CC30" s="12">
        <v>1200000</v>
      </c>
      <c r="CD30" s="13"/>
      <c r="CE30" s="12">
        <v>2</v>
      </c>
      <c r="CF30" s="12">
        <v>2400000</v>
      </c>
      <c r="CG30" s="12">
        <v>0</v>
      </c>
      <c r="CH30" s="12">
        <v>2400000</v>
      </c>
      <c r="CI30" s="13"/>
      <c r="CJ30" s="12">
        <v>1</v>
      </c>
      <c r="CK30" s="12">
        <v>1200000</v>
      </c>
      <c r="CL30" s="12">
        <v>0</v>
      </c>
      <c r="CM30" s="12">
        <v>1200000</v>
      </c>
      <c r="CN30" s="13"/>
      <c r="CO30" s="12">
        <v>0</v>
      </c>
      <c r="CP30" s="12">
        <v>0</v>
      </c>
      <c r="CQ30" s="12">
        <v>0</v>
      </c>
      <c r="CR30" s="12">
        <v>0</v>
      </c>
      <c r="CS30" s="13"/>
      <c r="CT30" s="12">
        <v>1</v>
      </c>
      <c r="CU30" s="12">
        <v>1200000</v>
      </c>
      <c r="CV30" s="12">
        <v>0</v>
      </c>
      <c r="CW30" s="12">
        <v>1200000</v>
      </c>
      <c r="CX30" s="13"/>
      <c r="CY30" s="12">
        <v>1</v>
      </c>
      <c r="CZ30" s="12">
        <v>1200000</v>
      </c>
      <c r="DA30" s="12">
        <v>0</v>
      </c>
      <c r="DB30" s="12">
        <v>1200000</v>
      </c>
      <c r="DC30" s="13"/>
      <c r="DD30" s="12">
        <v>1</v>
      </c>
      <c r="DE30" s="12">
        <v>1200000</v>
      </c>
      <c r="DF30" s="12">
        <v>0</v>
      </c>
      <c r="DG30" s="12">
        <v>1200000</v>
      </c>
      <c r="DH30" s="13"/>
      <c r="DI30" s="12">
        <v>0</v>
      </c>
      <c r="DJ30" s="12">
        <v>0</v>
      </c>
      <c r="DK30" s="12">
        <v>0</v>
      </c>
      <c r="DL30" s="12">
        <v>0</v>
      </c>
      <c r="DM30" s="13"/>
      <c r="DN30" s="12">
        <v>0</v>
      </c>
      <c r="DO30" s="12">
        <v>0</v>
      </c>
      <c r="DP30" s="12">
        <v>0</v>
      </c>
      <c r="DQ30" s="12">
        <v>0</v>
      </c>
      <c r="DR30" s="13"/>
      <c r="DS30" s="12">
        <v>0</v>
      </c>
      <c r="DT30" s="12">
        <v>0</v>
      </c>
      <c r="DU30" s="12">
        <v>0</v>
      </c>
      <c r="DV30" s="12">
        <v>0</v>
      </c>
      <c r="DW30" s="13"/>
      <c r="DX30" s="12">
        <v>11</v>
      </c>
      <c r="DY30" s="12">
        <v>8580000</v>
      </c>
      <c r="DZ30" s="12">
        <v>0</v>
      </c>
      <c r="EA30" s="12">
        <v>8580000</v>
      </c>
      <c r="EB30" s="13"/>
      <c r="EC30" s="12">
        <v>39</v>
      </c>
      <c r="ED30" s="12">
        <v>15017652</v>
      </c>
      <c r="EE30" s="12">
        <v>0</v>
      </c>
      <c r="EF30" s="12">
        <v>15017652</v>
      </c>
      <c r="EG30" s="13"/>
      <c r="EH30" s="12">
        <v>58</v>
      </c>
      <c r="EI30" s="12">
        <v>19457376</v>
      </c>
      <c r="EJ30" s="12">
        <v>0</v>
      </c>
      <c r="EK30" s="12">
        <v>19457376</v>
      </c>
      <c r="EL30" s="13"/>
      <c r="EM30" s="12">
        <v>25</v>
      </c>
      <c r="EN30" s="12">
        <v>5063700</v>
      </c>
      <c r="EO30" s="12">
        <v>0</v>
      </c>
      <c r="EP30" s="12">
        <v>5063700</v>
      </c>
      <c r="EQ30" s="13"/>
      <c r="ER30" s="12">
        <v>28</v>
      </c>
      <c r="ES30" s="12">
        <v>5623296</v>
      </c>
      <c r="ET30" s="12">
        <v>0</v>
      </c>
      <c r="EU30" s="12">
        <v>5623296</v>
      </c>
      <c r="EV30" s="13"/>
      <c r="EW30" s="12">
        <v>0</v>
      </c>
      <c r="EX30" s="12">
        <v>0</v>
      </c>
      <c r="EY30" s="12">
        <v>0</v>
      </c>
      <c r="EZ30" s="12">
        <v>0</v>
      </c>
      <c r="FA30" s="13"/>
      <c r="FB30" s="12">
        <v>0</v>
      </c>
      <c r="FC30" s="12">
        <v>0</v>
      </c>
      <c r="FD30" s="12">
        <v>0</v>
      </c>
      <c r="FE30" s="12">
        <v>0</v>
      </c>
      <c r="FF30" s="13"/>
      <c r="FG30" s="12">
        <v>0</v>
      </c>
      <c r="FH30" s="12">
        <v>0</v>
      </c>
      <c r="FI30" s="12">
        <v>0</v>
      </c>
      <c r="FJ30" s="12">
        <v>0</v>
      </c>
      <c r="FK30" s="13"/>
      <c r="FL30" s="12">
        <v>0</v>
      </c>
      <c r="FM30" s="12">
        <v>0</v>
      </c>
      <c r="FN30" s="12">
        <v>0</v>
      </c>
      <c r="FO30" s="12">
        <v>0</v>
      </c>
      <c r="FP30" s="13"/>
      <c r="FQ30" s="12">
        <v>0</v>
      </c>
      <c r="FR30" s="12">
        <v>0</v>
      </c>
      <c r="FS30" s="12">
        <v>0</v>
      </c>
      <c r="FT30" s="12">
        <v>0</v>
      </c>
      <c r="FU30" s="13"/>
      <c r="FV30" s="12">
        <v>0</v>
      </c>
      <c r="FW30" s="12">
        <v>0</v>
      </c>
      <c r="FX30" s="12">
        <v>0</v>
      </c>
      <c r="FY30" s="12">
        <v>0</v>
      </c>
      <c r="FZ30" s="13"/>
      <c r="GA30" s="12">
        <v>0</v>
      </c>
      <c r="GB30" s="12">
        <v>0</v>
      </c>
      <c r="GC30" s="12">
        <v>0</v>
      </c>
      <c r="GD30" s="12">
        <v>0</v>
      </c>
      <c r="GE30" s="13"/>
      <c r="GF30" s="12">
        <v>0</v>
      </c>
      <c r="GG30" s="12">
        <v>0</v>
      </c>
      <c r="GH30" s="12">
        <v>0</v>
      </c>
      <c r="GI30" s="12">
        <v>0</v>
      </c>
      <c r="GJ30" s="13"/>
      <c r="GK30" s="12">
        <v>0</v>
      </c>
      <c r="GL30" s="12">
        <v>0</v>
      </c>
      <c r="GM30" s="12">
        <v>0</v>
      </c>
      <c r="GN30" s="12">
        <v>0</v>
      </c>
      <c r="GO30" s="13"/>
      <c r="GP30" s="12">
        <v>0</v>
      </c>
      <c r="GQ30" s="12">
        <v>0</v>
      </c>
      <c r="GR30" s="12">
        <v>0</v>
      </c>
      <c r="GS30" s="12">
        <v>0</v>
      </c>
      <c r="GT30" s="13"/>
      <c r="GU30" s="12">
        <v>0</v>
      </c>
      <c r="GV30" s="12">
        <v>0</v>
      </c>
      <c r="GW30" s="12">
        <v>0</v>
      </c>
      <c r="GX30" s="12">
        <v>0</v>
      </c>
      <c r="GY30" s="13"/>
      <c r="GZ30" s="12">
        <v>0</v>
      </c>
      <c r="HA30" s="12">
        <v>0</v>
      </c>
      <c r="HB30" s="12">
        <v>0</v>
      </c>
      <c r="HC30" s="12">
        <v>0</v>
      </c>
      <c r="HD30" s="13"/>
      <c r="HE30" s="12">
        <v>2</v>
      </c>
      <c r="HF30" s="12">
        <v>1560000</v>
      </c>
      <c r="HG30" s="12">
        <v>0</v>
      </c>
      <c r="HH30" s="12">
        <v>1560000</v>
      </c>
      <c r="HI30" s="13"/>
      <c r="HJ30" s="12">
        <v>2</v>
      </c>
      <c r="HK30" s="12">
        <v>166728</v>
      </c>
      <c r="HL30" s="12">
        <v>0</v>
      </c>
      <c r="HM30" s="12">
        <v>166728</v>
      </c>
      <c r="HN30" s="13"/>
      <c r="HO30" s="12">
        <v>2</v>
      </c>
      <c r="HP30" s="12">
        <v>305624</v>
      </c>
      <c r="HQ30" s="12">
        <v>0</v>
      </c>
      <c r="HR30" s="12">
        <v>305624</v>
      </c>
      <c r="HS30" s="13"/>
      <c r="HT30" s="12">
        <v>5</v>
      </c>
      <c r="HU30" s="12">
        <v>472728</v>
      </c>
      <c r="HV30" s="12">
        <v>0</v>
      </c>
      <c r="HW30" s="12">
        <v>472728</v>
      </c>
      <c r="HX30" s="13"/>
      <c r="HY30" s="12">
        <v>0</v>
      </c>
      <c r="HZ30" s="12">
        <v>0</v>
      </c>
      <c r="IA30" s="12">
        <v>0</v>
      </c>
      <c r="IB30" s="12">
        <v>0</v>
      </c>
      <c r="IC30" s="13"/>
      <c r="ID30" s="12">
        <v>13</v>
      </c>
      <c r="IE30" s="12">
        <v>2933856</v>
      </c>
      <c r="IF30" s="12">
        <v>0</v>
      </c>
      <c r="IG30" s="12">
        <v>2933856</v>
      </c>
      <c r="IH30" s="13"/>
      <c r="II30" s="12">
        <v>0</v>
      </c>
      <c r="IJ30" s="12">
        <v>0</v>
      </c>
      <c r="IK30" s="12">
        <v>0</v>
      </c>
      <c r="IL30" s="12">
        <v>0</v>
      </c>
      <c r="IM30" s="13"/>
      <c r="IN30" s="12">
        <v>0</v>
      </c>
      <c r="IO30" s="12">
        <v>0</v>
      </c>
      <c r="IP30" s="12">
        <v>0</v>
      </c>
      <c r="IQ30" s="12">
        <v>0</v>
      </c>
      <c r="IR30" s="13"/>
      <c r="IS30" s="12">
        <v>18</v>
      </c>
      <c r="IT30" s="12">
        <v>4650000</v>
      </c>
      <c r="IU30" s="12">
        <v>0</v>
      </c>
      <c r="IV30" s="12">
        <v>4650000</v>
      </c>
      <c r="IW30" s="13"/>
      <c r="IX30" s="12">
        <v>8</v>
      </c>
      <c r="IY30" s="12">
        <v>1440000</v>
      </c>
      <c r="IZ30" s="12">
        <v>0</v>
      </c>
      <c r="JA30" s="12">
        <v>1440000</v>
      </c>
      <c r="JB30" s="13"/>
      <c r="JC30" s="12">
        <v>4</v>
      </c>
      <c r="JD30" s="12">
        <v>1111776</v>
      </c>
      <c r="JE30" s="12">
        <v>0</v>
      </c>
      <c r="JF30" s="12">
        <v>1111776</v>
      </c>
      <c r="JG30" s="13"/>
      <c r="JH30" s="12">
        <v>1</v>
      </c>
      <c r="JI30" s="12">
        <v>300000</v>
      </c>
      <c r="JJ30" s="12">
        <v>0</v>
      </c>
      <c r="JK30" s="12">
        <v>300000</v>
      </c>
      <c r="JL30" s="13"/>
      <c r="JM30" s="12">
        <v>0</v>
      </c>
      <c r="JN30" s="12">
        <v>0</v>
      </c>
      <c r="JO30" s="12">
        <v>0</v>
      </c>
      <c r="JP30" s="12">
        <v>0</v>
      </c>
      <c r="JQ30" s="13"/>
      <c r="JR30" s="12">
        <v>1</v>
      </c>
      <c r="JS30" s="12">
        <v>315000</v>
      </c>
      <c r="JT30" s="12">
        <v>0</v>
      </c>
      <c r="JU30" s="12">
        <v>315000</v>
      </c>
      <c r="JV30" s="13"/>
      <c r="JW30" s="12">
        <v>0</v>
      </c>
      <c r="JX30" s="12">
        <v>0</v>
      </c>
      <c r="JY30" s="12">
        <v>0</v>
      </c>
      <c r="JZ30" s="12">
        <v>0</v>
      </c>
      <c r="KA30" s="13"/>
      <c r="KB30" s="12">
        <v>1</v>
      </c>
      <c r="KC30" s="12">
        <v>150000</v>
      </c>
      <c r="KD30" s="12">
        <v>0</v>
      </c>
      <c r="KE30" s="12">
        <v>150000</v>
      </c>
      <c r="KF30" s="13"/>
      <c r="KG30" s="12">
        <v>5</v>
      </c>
      <c r="KH30" s="12">
        <v>720000</v>
      </c>
      <c r="KI30" s="12">
        <v>0</v>
      </c>
      <c r="KJ30" s="12">
        <v>720000</v>
      </c>
      <c r="KK30" s="13"/>
      <c r="KL30" s="12">
        <v>0</v>
      </c>
      <c r="KM30" s="12">
        <v>0</v>
      </c>
      <c r="KN30" s="12">
        <v>0</v>
      </c>
      <c r="KO30" s="12">
        <v>0</v>
      </c>
      <c r="KP30" s="13"/>
      <c r="KQ30" s="12">
        <v>0</v>
      </c>
      <c r="KR30" s="12">
        <v>0</v>
      </c>
      <c r="KS30" s="12">
        <v>0</v>
      </c>
      <c r="KT30" s="12">
        <v>0</v>
      </c>
      <c r="KU30" s="13"/>
      <c r="KV30" s="12">
        <v>0</v>
      </c>
      <c r="KW30" s="12">
        <v>0</v>
      </c>
      <c r="KX30" s="12">
        <v>0</v>
      </c>
      <c r="KY30" s="12">
        <v>0</v>
      </c>
      <c r="KZ30" s="13"/>
      <c r="LA30" s="12">
        <v>3</v>
      </c>
      <c r="LB30" s="12">
        <v>396000</v>
      </c>
      <c r="LC30" s="12">
        <v>0</v>
      </c>
      <c r="LD30" s="12">
        <v>396000</v>
      </c>
      <c r="LE30" s="13"/>
      <c r="LF30" s="12">
        <v>0</v>
      </c>
      <c r="LG30" s="12">
        <v>0</v>
      </c>
      <c r="LH30" s="12">
        <v>0</v>
      </c>
      <c r="LI30" s="12">
        <v>0</v>
      </c>
      <c r="LJ30" s="13"/>
      <c r="LK30" s="12">
        <v>2</v>
      </c>
      <c r="LL30" s="12">
        <v>324000</v>
      </c>
      <c r="LM30" s="12">
        <v>0</v>
      </c>
      <c r="LN30" s="12">
        <v>324000</v>
      </c>
      <c r="LO30" s="13"/>
      <c r="LP30" s="12">
        <v>1</v>
      </c>
      <c r="LQ30" s="12">
        <v>180000</v>
      </c>
      <c r="LR30" s="12">
        <v>0</v>
      </c>
      <c r="LS30" s="12">
        <v>180000</v>
      </c>
      <c r="LT30" s="13"/>
      <c r="LU30" s="12">
        <v>0</v>
      </c>
      <c r="LV30" s="12">
        <v>0</v>
      </c>
      <c r="LW30" s="12">
        <v>0</v>
      </c>
      <c r="LX30" s="12">
        <v>0</v>
      </c>
      <c r="LY30" s="13"/>
      <c r="LZ30" s="12">
        <v>0</v>
      </c>
      <c r="MA30" s="12">
        <v>0</v>
      </c>
      <c r="MB30" s="12">
        <v>0</v>
      </c>
      <c r="MC30" s="12">
        <v>0</v>
      </c>
      <c r="MD30" s="13"/>
      <c r="ME30" s="12">
        <v>0</v>
      </c>
      <c r="MF30" s="12">
        <v>0</v>
      </c>
      <c r="MG30" s="12">
        <v>0</v>
      </c>
      <c r="MH30" s="12">
        <v>0</v>
      </c>
      <c r="MI30" s="13"/>
      <c r="MJ30" s="12">
        <v>0</v>
      </c>
      <c r="MK30" s="12">
        <v>0</v>
      </c>
      <c r="ML30" s="12">
        <v>0</v>
      </c>
      <c r="MM30" s="12">
        <v>0</v>
      </c>
      <c r="MN30" s="13"/>
      <c r="MO30" s="12">
        <v>0</v>
      </c>
      <c r="MP30" s="12">
        <v>0</v>
      </c>
      <c r="MQ30" s="12">
        <v>0</v>
      </c>
      <c r="MR30" s="12">
        <v>0</v>
      </c>
      <c r="MS30" s="13"/>
      <c r="MT30" s="12">
        <v>1400</v>
      </c>
      <c r="MU30" s="12">
        <v>4200000</v>
      </c>
      <c r="MV30" s="12">
        <v>0</v>
      </c>
      <c r="MW30" s="12">
        <v>4200000</v>
      </c>
      <c r="MX30" s="13"/>
      <c r="MY30" s="12">
        <v>0</v>
      </c>
      <c r="MZ30" s="12">
        <v>0</v>
      </c>
      <c r="NA30" s="12">
        <v>0</v>
      </c>
      <c r="NB30" s="12">
        <v>0</v>
      </c>
      <c r="NC30" s="13"/>
      <c r="ND30" s="12">
        <v>21</v>
      </c>
      <c r="NE30" s="12">
        <v>220000</v>
      </c>
      <c r="NF30" s="12">
        <v>0</v>
      </c>
      <c r="NG30" s="12">
        <v>220000</v>
      </c>
      <c r="NH30" s="13"/>
      <c r="NI30" s="12">
        <v>5051</v>
      </c>
      <c r="NJ30" s="12">
        <v>757650</v>
      </c>
      <c r="NK30" s="12">
        <v>0</v>
      </c>
      <c r="NL30" s="12">
        <v>757650</v>
      </c>
      <c r="NM30" s="13"/>
      <c r="NN30" s="12">
        <v>60</v>
      </c>
      <c r="NO30" s="12">
        <v>9000</v>
      </c>
      <c r="NP30" s="12">
        <v>0</v>
      </c>
      <c r="NQ30" s="12">
        <v>9000</v>
      </c>
      <c r="NR30" s="13"/>
      <c r="NS30" s="12">
        <v>18</v>
      </c>
      <c r="NT30" s="12">
        <v>1550000</v>
      </c>
      <c r="NU30" s="12">
        <v>0</v>
      </c>
      <c r="NV30" s="12">
        <v>1550000</v>
      </c>
      <c r="NW30" s="13"/>
      <c r="NX30" s="12">
        <v>46</v>
      </c>
      <c r="NY30" s="12">
        <v>4600000</v>
      </c>
      <c r="NZ30" s="12">
        <v>0</v>
      </c>
      <c r="OA30" s="12">
        <v>4600000</v>
      </c>
      <c r="OB30" s="13"/>
      <c r="OC30" s="12">
        <v>0</v>
      </c>
      <c r="OD30" s="12">
        <v>0</v>
      </c>
      <c r="OE30" s="12">
        <v>0</v>
      </c>
      <c r="OF30" s="12">
        <v>0</v>
      </c>
      <c r="OG30" s="13"/>
      <c r="OH30" s="12">
        <v>7132</v>
      </c>
      <c r="OI30" s="12">
        <v>182240622</v>
      </c>
      <c r="OJ30" s="12">
        <v>0</v>
      </c>
      <c r="OK30" s="12">
        <v>182240622</v>
      </c>
      <c r="OL30" s="13"/>
    </row>
    <row r="31" spans="1:402" hidden="1">
      <c r="A31" s="10">
        <v>25</v>
      </c>
      <c r="B31" s="11" t="s">
        <v>27</v>
      </c>
      <c r="C31" s="12">
        <v>87</v>
      </c>
      <c r="D31" s="12">
        <v>17621676</v>
      </c>
      <c r="E31" s="12">
        <v>0</v>
      </c>
      <c r="F31" s="12">
        <v>17621676</v>
      </c>
      <c r="G31" s="13"/>
      <c r="H31" s="12">
        <v>13</v>
      </c>
      <c r="I31" s="12">
        <v>4334148</v>
      </c>
      <c r="J31" s="12">
        <v>0</v>
      </c>
      <c r="K31" s="12">
        <v>4334148</v>
      </c>
      <c r="L31" s="13"/>
      <c r="M31" s="12">
        <v>1</v>
      </c>
      <c r="N31" s="12">
        <v>440000</v>
      </c>
      <c r="O31" s="12">
        <v>0</v>
      </c>
      <c r="P31" s="12">
        <v>440000</v>
      </c>
      <c r="Q31" s="13"/>
      <c r="R31" s="12">
        <v>1</v>
      </c>
      <c r="S31" s="12">
        <v>360000</v>
      </c>
      <c r="T31" s="12">
        <v>0</v>
      </c>
      <c r="U31" s="12">
        <v>360000</v>
      </c>
      <c r="V31" s="13"/>
      <c r="W31" s="12">
        <v>0</v>
      </c>
      <c r="X31" s="12">
        <v>0</v>
      </c>
      <c r="Y31" s="12">
        <v>0</v>
      </c>
      <c r="Z31" s="12">
        <v>0</v>
      </c>
      <c r="AA31" s="13"/>
      <c r="AB31" s="12">
        <v>10</v>
      </c>
      <c r="AC31" s="12">
        <v>2444076</v>
      </c>
      <c r="AD31" s="12">
        <v>0</v>
      </c>
      <c r="AE31" s="12">
        <v>2444076</v>
      </c>
      <c r="AF31" s="13"/>
      <c r="AG31" s="12">
        <v>0</v>
      </c>
      <c r="AH31" s="12">
        <v>0</v>
      </c>
      <c r="AI31" s="12">
        <v>0</v>
      </c>
      <c r="AJ31" s="12">
        <v>0</v>
      </c>
      <c r="AK31" s="13"/>
      <c r="AL31" s="12">
        <v>0</v>
      </c>
      <c r="AM31" s="12">
        <v>0</v>
      </c>
      <c r="AN31" s="12">
        <v>0</v>
      </c>
      <c r="AO31" s="12">
        <v>0</v>
      </c>
      <c r="AP31" s="13"/>
      <c r="AQ31" s="12">
        <v>2</v>
      </c>
      <c r="AR31" s="12">
        <v>528000</v>
      </c>
      <c r="AS31" s="12">
        <v>0</v>
      </c>
      <c r="AT31" s="12">
        <v>528000</v>
      </c>
      <c r="AU31" s="13"/>
      <c r="AV31" s="12">
        <v>0</v>
      </c>
      <c r="AW31" s="12">
        <v>0</v>
      </c>
      <c r="AX31" s="12">
        <v>0</v>
      </c>
      <c r="AY31" s="12">
        <v>0</v>
      </c>
      <c r="AZ31" s="13"/>
      <c r="BA31" s="12">
        <v>15</v>
      </c>
      <c r="BB31" s="12">
        <v>3850650</v>
      </c>
      <c r="BC31" s="12">
        <v>0</v>
      </c>
      <c r="BD31" s="12">
        <v>3850650</v>
      </c>
      <c r="BE31" s="13"/>
      <c r="BF31" s="12">
        <v>4</v>
      </c>
      <c r="BG31" s="12">
        <v>5760000</v>
      </c>
      <c r="BH31" s="12">
        <v>0</v>
      </c>
      <c r="BI31" s="12">
        <v>5760000</v>
      </c>
      <c r="BJ31" s="13"/>
      <c r="BK31" s="12">
        <v>4</v>
      </c>
      <c r="BL31" s="12">
        <v>5760000</v>
      </c>
      <c r="BM31" s="12">
        <v>0</v>
      </c>
      <c r="BN31" s="12">
        <v>5760000</v>
      </c>
      <c r="BO31" s="13"/>
      <c r="BP31" s="12">
        <v>4</v>
      </c>
      <c r="BQ31" s="12">
        <v>5760000</v>
      </c>
      <c r="BR31" s="12">
        <v>0</v>
      </c>
      <c r="BS31" s="12">
        <v>5760000</v>
      </c>
      <c r="BT31" s="13"/>
      <c r="BU31" s="12">
        <v>1</v>
      </c>
      <c r="BV31" s="12">
        <v>1200000</v>
      </c>
      <c r="BW31" s="12">
        <v>0</v>
      </c>
      <c r="BX31" s="12">
        <v>1200000</v>
      </c>
      <c r="BY31" s="13"/>
      <c r="BZ31" s="12">
        <v>1</v>
      </c>
      <c r="CA31" s="12">
        <v>1200000</v>
      </c>
      <c r="CB31" s="12">
        <v>0</v>
      </c>
      <c r="CC31" s="12">
        <v>1200000</v>
      </c>
      <c r="CD31" s="13"/>
      <c r="CE31" s="12">
        <v>1</v>
      </c>
      <c r="CF31" s="12">
        <v>1200000</v>
      </c>
      <c r="CG31" s="12">
        <v>0</v>
      </c>
      <c r="CH31" s="12">
        <v>1200000</v>
      </c>
      <c r="CI31" s="13"/>
      <c r="CJ31" s="12">
        <v>1</v>
      </c>
      <c r="CK31" s="12">
        <v>1200000</v>
      </c>
      <c r="CL31" s="12">
        <v>0</v>
      </c>
      <c r="CM31" s="12">
        <v>1200000</v>
      </c>
      <c r="CN31" s="13"/>
      <c r="CO31" s="12">
        <v>0</v>
      </c>
      <c r="CP31" s="12">
        <v>0</v>
      </c>
      <c r="CQ31" s="12">
        <v>0</v>
      </c>
      <c r="CR31" s="12">
        <v>0</v>
      </c>
      <c r="CS31" s="13"/>
      <c r="CT31" s="12">
        <v>1</v>
      </c>
      <c r="CU31" s="12">
        <v>1200000</v>
      </c>
      <c r="CV31" s="12">
        <v>0</v>
      </c>
      <c r="CW31" s="12">
        <v>1200000</v>
      </c>
      <c r="CX31" s="13"/>
      <c r="CY31" s="12">
        <v>1</v>
      </c>
      <c r="CZ31" s="12">
        <v>1200000</v>
      </c>
      <c r="DA31" s="12">
        <v>0</v>
      </c>
      <c r="DB31" s="12">
        <v>1200000</v>
      </c>
      <c r="DC31" s="13"/>
      <c r="DD31" s="12">
        <v>1</v>
      </c>
      <c r="DE31" s="12">
        <v>1200000</v>
      </c>
      <c r="DF31" s="12">
        <v>0</v>
      </c>
      <c r="DG31" s="12">
        <v>1200000</v>
      </c>
      <c r="DH31" s="13"/>
      <c r="DI31" s="12">
        <v>0</v>
      </c>
      <c r="DJ31" s="12">
        <v>0</v>
      </c>
      <c r="DK31" s="12">
        <v>0</v>
      </c>
      <c r="DL31" s="12">
        <v>0</v>
      </c>
      <c r="DM31" s="13"/>
      <c r="DN31" s="12">
        <v>0</v>
      </c>
      <c r="DO31" s="12">
        <v>0</v>
      </c>
      <c r="DP31" s="12">
        <v>0</v>
      </c>
      <c r="DQ31" s="12">
        <v>0</v>
      </c>
      <c r="DR31" s="13"/>
      <c r="DS31" s="12">
        <v>0</v>
      </c>
      <c r="DT31" s="12">
        <v>0</v>
      </c>
      <c r="DU31" s="12">
        <v>0</v>
      </c>
      <c r="DV31" s="12">
        <v>0</v>
      </c>
      <c r="DW31" s="13"/>
      <c r="DX31" s="12">
        <v>8</v>
      </c>
      <c r="DY31" s="12">
        <v>6240000</v>
      </c>
      <c r="DZ31" s="12">
        <v>0</v>
      </c>
      <c r="EA31" s="12">
        <v>6240000</v>
      </c>
      <c r="EB31" s="13"/>
      <c r="EC31" s="12">
        <v>30</v>
      </c>
      <c r="ED31" s="12">
        <v>11552040</v>
      </c>
      <c r="EE31" s="12">
        <v>0</v>
      </c>
      <c r="EF31" s="12">
        <v>11552040</v>
      </c>
      <c r="EG31" s="13"/>
      <c r="EH31" s="12">
        <v>43</v>
      </c>
      <c r="EI31" s="12">
        <v>14425296</v>
      </c>
      <c r="EJ31" s="12">
        <v>0</v>
      </c>
      <c r="EK31" s="12">
        <v>14425296</v>
      </c>
      <c r="EL31" s="13"/>
      <c r="EM31" s="12">
        <v>20</v>
      </c>
      <c r="EN31" s="12">
        <v>4050960</v>
      </c>
      <c r="EO31" s="12">
        <v>0</v>
      </c>
      <c r="EP31" s="12">
        <v>4050960</v>
      </c>
      <c r="EQ31" s="13"/>
      <c r="ER31" s="12">
        <v>21</v>
      </c>
      <c r="ES31" s="12">
        <v>4217472</v>
      </c>
      <c r="ET31" s="12">
        <v>0</v>
      </c>
      <c r="EU31" s="12">
        <v>4217472</v>
      </c>
      <c r="EV31" s="13"/>
      <c r="EW31" s="12">
        <v>0</v>
      </c>
      <c r="EX31" s="12">
        <v>0</v>
      </c>
      <c r="EY31" s="12">
        <v>0</v>
      </c>
      <c r="EZ31" s="12">
        <v>0</v>
      </c>
      <c r="FA31" s="13"/>
      <c r="FB31" s="12">
        <v>0</v>
      </c>
      <c r="FC31" s="12">
        <v>0</v>
      </c>
      <c r="FD31" s="12">
        <v>0</v>
      </c>
      <c r="FE31" s="12">
        <v>0</v>
      </c>
      <c r="FF31" s="13"/>
      <c r="FG31" s="12">
        <v>0</v>
      </c>
      <c r="FH31" s="12">
        <v>0</v>
      </c>
      <c r="FI31" s="12">
        <v>0</v>
      </c>
      <c r="FJ31" s="12">
        <v>0</v>
      </c>
      <c r="FK31" s="13"/>
      <c r="FL31" s="12">
        <v>0</v>
      </c>
      <c r="FM31" s="12">
        <v>0</v>
      </c>
      <c r="FN31" s="12">
        <v>0</v>
      </c>
      <c r="FO31" s="12">
        <v>0</v>
      </c>
      <c r="FP31" s="13"/>
      <c r="FQ31" s="12">
        <v>0</v>
      </c>
      <c r="FR31" s="12">
        <v>0</v>
      </c>
      <c r="FS31" s="12">
        <v>0</v>
      </c>
      <c r="FT31" s="12">
        <v>0</v>
      </c>
      <c r="FU31" s="13"/>
      <c r="FV31" s="12">
        <v>0</v>
      </c>
      <c r="FW31" s="12">
        <v>0</v>
      </c>
      <c r="FX31" s="12">
        <v>0</v>
      </c>
      <c r="FY31" s="12">
        <v>0</v>
      </c>
      <c r="FZ31" s="13"/>
      <c r="GA31" s="12">
        <v>0</v>
      </c>
      <c r="GB31" s="12">
        <v>0</v>
      </c>
      <c r="GC31" s="12">
        <v>0</v>
      </c>
      <c r="GD31" s="12">
        <v>0</v>
      </c>
      <c r="GE31" s="13"/>
      <c r="GF31" s="12">
        <v>0</v>
      </c>
      <c r="GG31" s="12">
        <v>0</v>
      </c>
      <c r="GH31" s="12">
        <v>0</v>
      </c>
      <c r="GI31" s="12">
        <v>0</v>
      </c>
      <c r="GJ31" s="13"/>
      <c r="GK31" s="12">
        <v>0</v>
      </c>
      <c r="GL31" s="12">
        <v>0</v>
      </c>
      <c r="GM31" s="12">
        <v>0</v>
      </c>
      <c r="GN31" s="12">
        <v>0</v>
      </c>
      <c r="GO31" s="13"/>
      <c r="GP31" s="12">
        <v>0</v>
      </c>
      <c r="GQ31" s="12">
        <v>0</v>
      </c>
      <c r="GR31" s="12">
        <v>0</v>
      </c>
      <c r="GS31" s="12">
        <v>0</v>
      </c>
      <c r="GT31" s="13"/>
      <c r="GU31" s="12">
        <v>0</v>
      </c>
      <c r="GV31" s="12">
        <v>0</v>
      </c>
      <c r="GW31" s="12">
        <v>0</v>
      </c>
      <c r="GX31" s="12">
        <v>0</v>
      </c>
      <c r="GY31" s="13"/>
      <c r="GZ31" s="12">
        <v>0</v>
      </c>
      <c r="HA31" s="12">
        <v>0</v>
      </c>
      <c r="HB31" s="12">
        <v>0</v>
      </c>
      <c r="HC31" s="12">
        <v>0</v>
      </c>
      <c r="HD31" s="13"/>
      <c r="HE31" s="12">
        <v>2</v>
      </c>
      <c r="HF31" s="12">
        <v>1560000</v>
      </c>
      <c r="HG31" s="12">
        <v>0</v>
      </c>
      <c r="HH31" s="12">
        <v>1560000</v>
      </c>
      <c r="HI31" s="13"/>
      <c r="HJ31" s="12">
        <v>2</v>
      </c>
      <c r="HK31" s="12">
        <v>166728</v>
      </c>
      <c r="HL31" s="12">
        <v>0</v>
      </c>
      <c r="HM31" s="12">
        <v>166728</v>
      </c>
      <c r="HN31" s="13"/>
      <c r="HO31" s="12">
        <v>2</v>
      </c>
      <c r="HP31" s="12">
        <v>305624</v>
      </c>
      <c r="HQ31" s="12">
        <v>0</v>
      </c>
      <c r="HR31" s="12">
        <v>305624</v>
      </c>
      <c r="HS31" s="13"/>
      <c r="HT31" s="12">
        <v>5</v>
      </c>
      <c r="HU31" s="12">
        <v>472728</v>
      </c>
      <c r="HV31" s="12">
        <v>0</v>
      </c>
      <c r="HW31" s="12">
        <v>472728</v>
      </c>
      <c r="HX31" s="13"/>
      <c r="HY31" s="12">
        <v>0</v>
      </c>
      <c r="HZ31" s="12">
        <v>0</v>
      </c>
      <c r="IA31" s="12">
        <v>0</v>
      </c>
      <c r="IB31" s="12">
        <v>0</v>
      </c>
      <c r="IC31" s="13"/>
      <c r="ID31" s="12">
        <v>10</v>
      </c>
      <c r="IE31" s="12">
        <v>2573856</v>
      </c>
      <c r="IF31" s="12">
        <v>0</v>
      </c>
      <c r="IG31" s="12">
        <v>2573856</v>
      </c>
      <c r="IH31" s="13"/>
      <c r="II31" s="12">
        <v>0</v>
      </c>
      <c r="IJ31" s="12">
        <v>0</v>
      </c>
      <c r="IK31" s="12">
        <v>0</v>
      </c>
      <c r="IL31" s="12">
        <v>0</v>
      </c>
      <c r="IM31" s="13"/>
      <c r="IN31" s="12">
        <v>0</v>
      </c>
      <c r="IO31" s="12">
        <v>0</v>
      </c>
      <c r="IP31" s="12">
        <v>0</v>
      </c>
      <c r="IQ31" s="12">
        <v>0</v>
      </c>
      <c r="IR31" s="13"/>
      <c r="IS31" s="12">
        <v>11</v>
      </c>
      <c r="IT31" s="12">
        <v>2550000</v>
      </c>
      <c r="IU31" s="12">
        <v>0</v>
      </c>
      <c r="IV31" s="12">
        <v>2550000</v>
      </c>
      <c r="IW31" s="13"/>
      <c r="IX31" s="12">
        <v>1</v>
      </c>
      <c r="IY31" s="12">
        <v>180000</v>
      </c>
      <c r="IZ31" s="12">
        <v>0</v>
      </c>
      <c r="JA31" s="12">
        <v>180000</v>
      </c>
      <c r="JB31" s="13"/>
      <c r="JC31" s="12">
        <v>2</v>
      </c>
      <c r="JD31" s="12">
        <v>555888</v>
      </c>
      <c r="JE31" s="12">
        <v>0</v>
      </c>
      <c r="JF31" s="12">
        <v>555888</v>
      </c>
      <c r="JG31" s="13"/>
      <c r="JH31" s="12">
        <v>2</v>
      </c>
      <c r="JI31" s="12">
        <v>1020000</v>
      </c>
      <c r="JJ31" s="12">
        <v>0</v>
      </c>
      <c r="JK31" s="12">
        <v>1020000</v>
      </c>
      <c r="JL31" s="13"/>
      <c r="JM31" s="12">
        <v>0</v>
      </c>
      <c r="JN31" s="12">
        <v>0</v>
      </c>
      <c r="JO31" s="12">
        <v>0</v>
      </c>
      <c r="JP31" s="12">
        <v>0</v>
      </c>
      <c r="JQ31" s="13"/>
      <c r="JR31" s="12">
        <v>1</v>
      </c>
      <c r="JS31" s="12">
        <v>1016748</v>
      </c>
      <c r="JT31" s="12">
        <v>0</v>
      </c>
      <c r="JU31" s="12">
        <v>1016748</v>
      </c>
      <c r="JV31" s="13"/>
      <c r="JW31" s="12">
        <v>0</v>
      </c>
      <c r="JX31" s="12">
        <v>0</v>
      </c>
      <c r="JY31" s="12">
        <v>0</v>
      </c>
      <c r="JZ31" s="12">
        <v>0</v>
      </c>
      <c r="KA31" s="13"/>
      <c r="KB31" s="12">
        <v>1</v>
      </c>
      <c r="KC31" s="12">
        <v>150000</v>
      </c>
      <c r="KD31" s="12">
        <v>0</v>
      </c>
      <c r="KE31" s="12">
        <v>150000</v>
      </c>
      <c r="KF31" s="13"/>
      <c r="KG31" s="12">
        <v>4</v>
      </c>
      <c r="KH31" s="12">
        <v>576000</v>
      </c>
      <c r="KI31" s="12">
        <v>0</v>
      </c>
      <c r="KJ31" s="12">
        <v>576000</v>
      </c>
      <c r="KK31" s="13"/>
      <c r="KL31" s="12">
        <v>0</v>
      </c>
      <c r="KM31" s="12">
        <v>0</v>
      </c>
      <c r="KN31" s="12">
        <v>0</v>
      </c>
      <c r="KO31" s="12">
        <v>0</v>
      </c>
      <c r="KP31" s="13"/>
      <c r="KQ31" s="12">
        <v>0</v>
      </c>
      <c r="KR31" s="12">
        <v>0</v>
      </c>
      <c r="KS31" s="12">
        <v>0</v>
      </c>
      <c r="KT31" s="12">
        <v>0</v>
      </c>
      <c r="KU31" s="13"/>
      <c r="KV31" s="12">
        <v>0</v>
      </c>
      <c r="KW31" s="12">
        <v>0</v>
      </c>
      <c r="KX31" s="12">
        <v>0</v>
      </c>
      <c r="KY31" s="12">
        <v>0</v>
      </c>
      <c r="KZ31" s="13"/>
      <c r="LA31" s="12">
        <v>3</v>
      </c>
      <c r="LB31" s="12">
        <v>396000</v>
      </c>
      <c r="LC31" s="12">
        <v>0</v>
      </c>
      <c r="LD31" s="12">
        <v>396000</v>
      </c>
      <c r="LE31" s="13"/>
      <c r="LF31" s="12">
        <v>0</v>
      </c>
      <c r="LG31" s="12">
        <v>0</v>
      </c>
      <c r="LH31" s="12">
        <v>0</v>
      </c>
      <c r="LI31" s="12">
        <v>0</v>
      </c>
      <c r="LJ31" s="13"/>
      <c r="LK31" s="12">
        <v>2</v>
      </c>
      <c r="LL31" s="12">
        <v>324000</v>
      </c>
      <c r="LM31" s="12">
        <v>0</v>
      </c>
      <c r="LN31" s="12">
        <v>324000</v>
      </c>
      <c r="LO31" s="13"/>
      <c r="LP31" s="12">
        <v>2</v>
      </c>
      <c r="LQ31" s="12">
        <v>360000</v>
      </c>
      <c r="LR31" s="12">
        <v>0</v>
      </c>
      <c r="LS31" s="12">
        <v>360000</v>
      </c>
      <c r="LT31" s="13"/>
      <c r="LU31" s="12">
        <v>1</v>
      </c>
      <c r="LV31" s="12">
        <v>180000</v>
      </c>
      <c r="LW31" s="12">
        <v>0</v>
      </c>
      <c r="LX31" s="12">
        <v>180000</v>
      </c>
      <c r="LY31" s="13"/>
      <c r="LZ31" s="12">
        <v>0</v>
      </c>
      <c r="MA31" s="12">
        <v>0</v>
      </c>
      <c r="MB31" s="12">
        <v>0</v>
      </c>
      <c r="MC31" s="12">
        <v>0</v>
      </c>
      <c r="MD31" s="13"/>
      <c r="ME31" s="12">
        <v>0</v>
      </c>
      <c r="MF31" s="12">
        <v>0</v>
      </c>
      <c r="MG31" s="12">
        <v>0</v>
      </c>
      <c r="MH31" s="12">
        <v>0</v>
      </c>
      <c r="MI31" s="13"/>
      <c r="MJ31" s="12">
        <v>0</v>
      </c>
      <c r="MK31" s="12">
        <v>0</v>
      </c>
      <c r="ML31" s="12">
        <v>0</v>
      </c>
      <c r="MM31" s="12">
        <v>0</v>
      </c>
      <c r="MN31" s="13"/>
      <c r="MO31" s="12">
        <v>0</v>
      </c>
      <c r="MP31" s="12">
        <v>0</v>
      </c>
      <c r="MQ31" s="12">
        <v>0</v>
      </c>
      <c r="MR31" s="12">
        <v>0</v>
      </c>
      <c r="MS31" s="13"/>
      <c r="MT31" s="12">
        <v>60</v>
      </c>
      <c r="MU31" s="12">
        <v>180000</v>
      </c>
      <c r="MV31" s="12">
        <v>0</v>
      </c>
      <c r="MW31" s="12">
        <v>180000</v>
      </c>
      <c r="MX31" s="13"/>
      <c r="MY31" s="12">
        <v>0</v>
      </c>
      <c r="MZ31" s="12">
        <v>450300</v>
      </c>
      <c r="NA31" s="12">
        <v>0</v>
      </c>
      <c r="NB31" s="12">
        <v>450300</v>
      </c>
      <c r="NC31" s="13"/>
      <c r="ND31" s="12">
        <v>15</v>
      </c>
      <c r="NE31" s="12">
        <v>160000</v>
      </c>
      <c r="NF31" s="12">
        <v>0</v>
      </c>
      <c r="NG31" s="12">
        <v>160000</v>
      </c>
      <c r="NH31" s="13"/>
      <c r="NI31" s="12">
        <v>2336</v>
      </c>
      <c r="NJ31" s="12">
        <v>350400</v>
      </c>
      <c r="NK31" s="12">
        <v>0</v>
      </c>
      <c r="NL31" s="12">
        <v>350400</v>
      </c>
      <c r="NM31" s="13"/>
      <c r="NN31" s="12">
        <v>10</v>
      </c>
      <c r="NO31" s="12">
        <v>1500</v>
      </c>
      <c r="NP31" s="12">
        <v>0</v>
      </c>
      <c r="NQ31" s="12">
        <v>1500</v>
      </c>
      <c r="NR31" s="13"/>
      <c r="NS31" s="12">
        <v>11</v>
      </c>
      <c r="NT31" s="12">
        <v>850000</v>
      </c>
      <c r="NU31" s="12">
        <v>0</v>
      </c>
      <c r="NV31" s="12">
        <v>850000</v>
      </c>
      <c r="NW31" s="13"/>
      <c r="NX31" s="12">
        <v>10</v>
      </c>
      <c r="NY31" s="12">
        <v>1000000</v>
      </c>
      <c r="NZ31" s="12">
        <v>0</v>
      </c>
      <c r="OA31" s="12">
        <v>1000000</v>
      </c>
      <c r="OB31" s="13"/>
      <c r="OC31" s="12">
        <v>0</v>
      </c>
      <c r="OD31" s="12">
        <v>0</v>
      </c>
      <c r="OE31" s="12">
        <v>0</v>
      </c>
      <c r="OF31" s="12">
        <v>0</v>
      </c>
      <c r="OG31" s="13"/>
      <c r="OH31" s="12">
        <v>2763</v>
      </c>
      <c r="OI31" s="12">
        <v>111124090</v>
      </c>
      <c r="OJ31" s="12">
        <v>0</v>
      </c>
      <c r="OK31" s="12">
        <v>111124090</v>
      </c>
      <c r="OL31" s="13"/>
    </row>
    <row r="32" spans="1:402" hidden="1">
      <c r="A32" s="10">
        <v>26</v>
      </c>
      <c r="B32" s="11" t="s">
        <v>28</v>
      </c>
      <c r="C32" s="12">
        <v>247</v>
      </c>
      <c r="D32" s="12">
        <v>50029356</v>
      </c>
      <c r="E32" s="12">
        <v>0</v>
      </c>
      <c r="F32" s="12">
        <v>50029356</v>
      </c>
      <c r="G32" s="13"/>
      <c r="H32" s="12">
        <v>23</v>
      </c>
      <c r="I32" s="12">
        <v>7668108</v>
      </c>
      <c r="J32" s="12">
        <v>0</v>
      </c>
      <c r="K32" s="12">
        <v>7668108</v>
      </c>
      <c r="L32" s="13"/>
      <c r="M32" s="12">
        <v>0</v>
      </c>
      <c r="N32" s="12">
        <v>0</v>
      </c>
      <c r="O32" s="12">
        <v>0</v>
      </c>
      <c r="P32" s="12">
        <v>0</v>
      </c>
      <c r="Q32" s="13"/>
      <c r="R32" s="12">
        <v>0</v>
      </c>
      <c r="S32" s="12">
        <v>0</v>
      </c>
      <c r="T32" s="12">
        <v>0</v>
      </c>
      <c r="U32" s="12">
        <v>0</v>
      </c>
      <c r="V32" s="13"/>
      <c r="W32" s="12">
        <v>0</v>
      </c>
      <c r="X32" s="12">
        <v>0</v>
      </c>
      <c r="Y32" s="12">
        <v>0</v>
      </c>
      <c r="Z32" s="12">
        <v>0</v>
      </c>
      <c r="AA32" s="13"/>
      <c r="AB32" s="12">
        <v>20</v>
      </c>
      <c r="AC32" s="12">
        <v>4706268</v>
      </c>
      <c r="AD32" s="12">
        <v>0</v>
      </c>
      <c r="AE32" s="12">
        <v>4706268</v>
      </c>
      <c r="AF32" s="13"/>
      <c r="AG32" s="12">
        <v>0</v>
      </c>
      <c r="AH32" s="12">
        <v>0</v>
      </c>
      <c r="AI32" s="12">
        <v>0</v>
      </c>
      <c r="AJ32" s="12">
        <v>0</v>
      </c>
      <c r="AK32" s="13"/>
      <c r="AL32" s="12">
        <v>0</v>
      </c>
      <c r="AM32" s="12">
        <v>0</v>
      </c>
      <c r="AN32" s="12">
        <v>0</v>
      </c>
      <c r="AO32" s="12">
        <v>0</v>
      </c>
      <c r="AP32" s="13"/>
      <c r="AQ32" s="12">
        <v>2</v>
      </c>
      <c r="AR32" s="12">
        <v>528000</v>
      </c>
      <c r="AS32" s="12">
        <v>0</v>
      </c>
      <c r="AT32" s="12">
        <v>528000</v>
      </c>
      <c r="AU32" s="13"/>
      <c r="AV32" s="12">
        <v>0</v>
      </c>
      <c r="AW32" s="12">
        <v>0</v>
      </c>
      <c r="AX32" s="12">
        <v>0</v>
      </c>
      <c r="AY32" s="12">
        <v>0</v>
      </c>
      <c r="AZ32" s="13"/>
      <c r="BA32" s="12">
        <v>19</v>
      </c>
      <c r="BB32" s="12">
        <v>4877490</v>
      </c>
      <c r="BC32" s="12">
        <v>0</v>
      </c>
      <c r="BD32" s="12">
        <v>4877490</v>
      </c>
      <c r="BE32" s="13"/>
      <c r="BF32" s="12">
        <v>8</v>
      </c>
      <c r="BG32" s="12">
        <v>11520000</v>
      </c>
      <c r="BH32" s="12">
        <v>0</v>
      </c>
      <c r="BI32" s="12">
        <v>11520000</v>
      </c>
      <c r="BJ32" s="13"/>
      <c r="BK32" s="12">
        <v>8</v>
      </c>
      <c r="BL32" s="12">
        <v>11520000</v>
      </c>
      <c r="BM32" s="12">
        <v>0</v>
      </c>
      <c r="BN32" s="12">
        <v>11520000</v>
      </c>
      <c r="BO32" s="13"/>
      <c r="BP32" s="12">
        <v>8</v>
      </c>
      <c r="BQ32" s="12">
        <v>11520000</v>
      </c>
      <c r="BR32" s="12">
        <v>0</v>
      </c>
      <c r="BS32" s="12">
        <v>11520000</v>
      </c>
      <c r="BT32" s="13"/>
      <c r="BU32" s="12">
        <v>0</v>
      </c>
      <c r="BV32" s="12">
        <v>0</v>
      </c>
      <c r="BW32" s="12">
        <v>0</v>
      </c>
      <c r="BX32" s="12">
        <v>0</v>
      </c>
      <c r="BY32" s="13"/>
      <c r="BZ32" s="12">
        <v>0</v>
      </c>
      <c r="CA32" s="12">
        <v>0</v>
      </c>
      <c r="CB32" s="12">
        <v>0</v>
      </c>
      <c r="CC32" s="12">
        <v>0</v>
      </c>
      <c r="CD32" s="13"/>
      <c r="CE32" s="12">
        <v>0</v>
      </c>
      <c r="CF32" s="12">
        <v>0</v>
      </c>
      <c r="CG32" s="12">
        <v>0</v>
      </c>
      <c r="CH32" s="12">
        <v>0</v>
      </c>
      <c r="CI32" s="13"/>
      <c r="CJ32" s="12">
        <v>1</v>
      </c>
      <c r="CK32" s="12">
        <v>1200000</v>
      </c>
      <c r="CL32" s="12">
        <v>0</v>
      </c>
      <c r="CM32" s="12">
        <v>1200000</v>
      </c>
      <c r="CN32" s="13"/>
      <c r="CO32" s="12">
        <v>0</v>
      </c>
      <c r="CP32" s="12">
        <v>0</v>
      </c>
      <c r="CQ32" s="12">
        <v>0</v>
      </c>
      <c r="CR32" s="12">
        <v>0</v>
      </c>
      <c r="CS32" s="13"/>
      <c r="CT32" s="12">
        <v>0</v>
      </c>
      <c r="CU32" s="12">
        <v>0</v>
      </c>
      <c r="CV32" s="12">
        <v>0</v>
      </c>
      <c r="CW32" s="12">
        <v>0</v>
      </c>
      <c r="CX32" s="13"/>
      <c r="CY32" s="12">
        <v>1</v>
      </c>
      <c r="CZ32" s="12">
        <v>1200000</v>
      </c>
      <c r="DA32" s="12">
        <v>0</v>
      </c>
      <c r="DB32" s="12">
        <v>1200000</v>
      </c>
      <c r="DC32" s="13"/>
      <c r="DD32" s="12">
        <v>0</v>
      </c>
      <c r="DE32" s="12">
        <v>0</v>
      </c>
      <c r="DF32" s="12">
        <v>0</v>
      </c>
      <c r="DG32" s="12">
        <v>0</v>
      </c>
      <c r="DH32" s="13"/>
      <c r="DI32" s="12">
        <v>0</v>
      </c>
      <c r="DJ32" s="12">
        <v>0</v>
      </c>
      <c r="DK32" s="12">
        <v>0</v>
      </c>
      <c r="DL32" s="12">
        <v>0</v>
      </c>
      <c r="DM32" s="13"/>
      <c r="DN32" s="12">
        <v>0</v>
      </c>
      <c r="DO32" s="12">
        <v>0</v>
      </c>
      <c r="DP32" s="12">
        <v>0</v>
      </c>
      <c r="DQ32" s="12">
        <v>0</v>
      </c>
      <c r="DR32" s="13"/>
      <c r="DS32" s="12">
        <v>0</v>
      </c>
      <c r="DT32" s="12">
        <v>0</v>
      </c>
      <c r="DU32" s="12">
        <v>0</v>
      </c>
      <c r="DV32" s="12">
        <v>0</v>
      </c>
      <c r="DW32" s="13"/>
      <c r="DX32" s="12">
        <v>12</v>
      </c>
      <c r="DY32" s="12">
        <v>9360000</v>
      </c>
      <c r="DZ32" s="12">
        <v>0</v>
      </c>
      <c r="EA32" s="12">
        <v>9360000</v>
      </c>
      <c r="EB32" s="13"/>
      <c r="EC32" s="12">
        <v>80</v>
      </c>
      <c r="ED32" s="12">
        <v>30805440</v>
      </c>
      <c r="EE32" s="12">
        <v>0</v>
      </c>
      <c r="EF32" s="12">
        <v>30805440</v>
      </c>
      <c r="EG32" s="13"/>
      <c r="EH32" s="12">
        <v>69</v>
      </c>
      <c r="EI32" s="12">
        <v>23147568</v>
      </c>
      <c r="EJ32" s="12">
        <v>0</v>
      </c>
      <c r="EK32" s="12">
        <v>23147568</v>
      </c>
      <c r="EL32" s="13"/>
      <c r="EM32" s="12">
        <v>33</v>
      </c>
      <c r="EN32" s="12">
        <v>6684084</v>
      </c>
      <c r="EO32" s="12">
        <v>0</v>
      </c>
      <c r="EP32" s="12">
        <v>6684084</v>
      </c>
      <c r="EQ32" s="13"/>
      <c r="ER32" s="12">
        <v>33</v>
      </c>
      <c r="ES32" s="12">
        <v>6627456</v>
      </c>
      <c r="ET32" s="12">
        <v>0</v>
      </c>
      <c r="EU32" s="12">
        <v>6627456</v>
      </c>
      <c r="EV32" s="13"/>
      <c r="EW32" s="12">
        <v>1</v>
      </c>
      <c r="EX32" s="12">
        <v>1440000</v>
      </c>
      <c r="EY32" s="12">
        <v>0</v>
      </c>
      <c r="EZ32" s="12">
        <v>1440000</v>
      </c>
      <c r="FA32" s="13"/>
      <c r="FB32" s="12">
        <v>1</v>
      </c>
      <c r="FC32" s="12">
        <v>780000</v>
      </c>
      <c r="FD32" s="12">
        <v>0</v>
      </c>
      <c r="FE32" s="12">
        <v>780000</v>
      </c>
      <c r="FF32" s="13"/>
      <c r="FG32" s="12">
        <v>1</v>
      </c>
      <c r="FH32" s="12">
        <v>363828</v>
      </c>
      <c r="FI32" s="12">
        <v>0</v>
      </c>
      <c r="FJ32" s="12">
        <v>363828</v>
      </c>
      <c r="FK32" s="13"/>
      <c r="FL32" s="12">
        <v>1</v>
      </c>
      <c r="FM32" s="12">
        <v>120000</v>
      </c>
      <c r="FN32" s="12">
        <v>0</v>
      </c>
      <c r="FO32" s="12">
        <v>120000</v>
      </c>
      <c r="FP32" s="13"/>
      <c r="FQ32" s="12">
        <v>1</v>
      </c>
      <c r="FR32" s="12">
        <v>294162</v>
      </c>
      <c r="FS32" s="12">
        <v>0</v>
      </c>
      <c r="FT32" s="12">
        <v>294162</v>
      </c>
      <c r="FU32" s="13"/>
      <c r="FV32" s="12">
        <v>1</v>
      </c>
      <c r="FW32" s="12">
        <v>275000</v>
      </c>
      <c r="FX32" s="12">
        <v>0</v>
      </c>
      <c r="FY32" s="12">
        <v>275000</v>
      </c>
      <c r="FZ32" s="13"/>
      <c r="GA32" s="12">
        <v>1</v>
      </c>
      <c r="GB32" s="12">
        <v>262548</v>
      </c>
      <c r="GC32" s="12">
        <v>0</v>
      </c>
      <c r="GD32" s="12">
        <v>262548</v>
      </c>
      <c r="GE32" s="13"/>
      <c r="GF32" s="12">
        <v>1</v>
      </c>
      <c r="GG32" s="12">
        <v>180000</v>
      </c>
      <c r="GH32" s="12">
        <v>0</v>
      </c>
      <c r="GI32" s="12">
        <v>180000</v>
      </c>
      <c r="GJ32" s="13"/>
      <c r="GK32" s="12">
        <v>1</v>
      </c>
      <c r="GL32" s="12">
        <v>240000</v>
      </c>
      <c r="GM32" s="12">
        <v>0</v>
      </c>
      <c r="GN32" s="12">
        <v>240000</v>
      </c>
      <c r="GO32" s="13"/>
      <c r="GP32" s="12">
        <v>1</v>
      </c>
      <c r="GQ32" s="12">
        <v>264737</v>
      </c>
      <c r="GR32" s="12">
        <v>0</v>
      </c>
      <c r="GS32" s="12">
        <v>264737</v>
      </c>
      <c r="GT32" s="13"/>
      <c r="GU32" s="12">
        <v>1</v>
      </c>
      <c r="GV32" s="12">
        <v>168096</v>
      </c>
      <c r="GW32" s="12">
        <v>0</v>
      </c>
      <c r="GX32" s="12">
        <v>168096</v>
      </c>
      <c r="GY32" s="13"/>
      <c r="GZ32" s="12">
        <v>1</v>
      </c>
      <c r="HA32" s="12">
        <v>240660</v>
      </c>
      <c r="HB32" s="12">
        <v>0</v>
      </c>
      <c r="HC32" s="12">
        <v>240660</v>
      </c>
      <c r="HD32" s="13"/>
      <c r="HE32" s="12">
        <v>2</v>
      </c>
      <c r="HF32" s="12">
        <v>1560000</v>
      </c>
      <c r="HG32" s="12">
        <v>0</v>
      </c>
      <c r="HH32" s="12">
        <v>1560000</v>
      </c>
      <c r="HI32" s="13"/>
      <c r="HJ32" s="12">
        <v>2</v>
      </c>
      <c r="HK32" s="12">
        <v>166728</v>
      </c>
      <c r="HL32" s="12">
        <v>0</v>
      </c>
      <c r="HM32" s="12">
        <v>166728</v>
      </c>
      <c r="HN32" s="13"/>
      <c r="HO32" s="12">
        <v>2</v>
      </c>
      <c r="HP32" s="12">
        <v>305624</v>
      </c>
      <c r="HQ32" s="12">
        <v>0</v>
      </c>
      <c r="HR32" s="12">
        <v>305624</v>
      </c>
      <c r="HS32" s="13"/>
      <c r="HT32" s="12">
        <v>5</v>
      </c>
      <c r="HU32" s="12">
        <v>472728</v>
      </c>
      <c r="HV32" s="12">
        <v>0</v>
      </c>
      <c r="HW32" s="12">
        <v>472728</v>
      </c>
      <c r="HX32" s="13"/>
      <c r="HY32" s="12">
        <v>0</v>
      </c>
      <c r="HZ32" s="12">
        <v>0</v>
      </c>
      <c r="IA32" s="12">
        <v>0</v>
      </c>
      <c r="IB32" s="12">
        <v>0</v>
      </c>
      <c r="IC32" s="13"/>
      <c r="ID32" s="12">
        <v>8</v>
      </c>
      <c r="IE32" s="12">
        <v>2333856</v>
      </c>
      <c r="IF32" s="12">
        <v>0</v>
      </c>
      <c r="IG32" s="12">
        <v>2333856</v>
      </c>
      <c r="IH32" s="13"/>
      <c r="II32" s="12">
        <v>0</v>
      </c>
      <c r="IJ32" s="12">
        <v>0</v>
      </c>
      <c r="IK32" s="12">
        <v>0</v>
      </c>
      <c r="IL32" s="12">
        <v>0</v>
      </c>
      <c r="IM32" s="13"/>
      <c r="IN32" s="12">
        <v>0</v>
      </c>
      <c r="IO32" s="12">
        <v>0</v>
      </c>
      <c r="IP32" s="12">
        <v>0</v>
      </c>
      <c r="IQ32" s="12">
        <v>0</v>
      </c>
      <c r="IR32" s="13"/>
      <c r="IS32" s="12">
        <v>18</v>
      </c>
      <c r="IT32" s="12">
        <v>4650000</v>
      </c>
      <c r="IU32" s="12">
        <v>0</v>
      </c>
      <c r="IV32" s="12">
        <v>4650000</v>
      </c>
      <c r="IW32" s="13"/>
      <c r="IX32" s="12">
        <v>8</v>
      </c>
      <c r="IY32" s="12">
        <v>1440000</v>
      </c>
      <c r="IZ32" s="12">
        <v>0</v>
      </c>
      <c r="JA32" s="12">
        <v>1440000</v>
      </c>
      <c r="JB32" s="13"/>
      <c r="JC32" s="12">
        <v>6</v>
      </c>
      <c r="JD32" s="12">
        <v>1667664</v>
      </c>
      <c r="JE32" s="12">
        <v>0</v>
      </c>
      <c r="JF32" s="12">
        <v>1667664</v>
      </c>
      <c r="JG32" s="13"/>
      <c r="JH32" s="12">
        <v>1</v>
      </c>
      <c r="JI32" s="12">
        <v>399384</v>
      </c>
      <c r="JJ32" s="12">
        <v>0</v>
      </c>
      <c r="JK32" s="12">
        <v>399384</v>
      </c>
      <c r="JL32" s="13"/>
      <c r="JM32" s="12">
        <v>0</v>
      </c>
      <c r="JN32" s="12">
        <v>0</v>
      </c>
      <c r="JO32" s="12">
        <v>0</v>
      </c>
      <c r="JP32" s="12">
        <v>0</v>
      </c>
      <c r="JQ32" s="13"/>
      <c r="JR32" s="12">
        <v>1</v>
      </c>
      <c r="JS32" s="12">
        <v>315000</v>
      </c>
      <c r="JT32" s="12">
        <v>0</v>
      </c>
      <c r="JU32" s="12">
        <v>315000</v>
      </c>
      <c r="JV32" s="13"/>
      <c r="JW32" s="12">
        <v>0</v>
      </c>
      <c r="JX32" s="12">
        <v>0</v>
      </c>
      <c r="JY32" s="12">
        <v>0</v>
      </c>
      <c r="JZ32" s="12">
        <v>0</v>
      </c>
      <c r="KA32" s="13"/>
      <c r="KB32" s="12">
        <v>0</v>
      </c>
      <c r="KC32" s="12">
        <v>0</v>
      </c>
      <c r="KD32" s="12">
        <v>0</v>
      </c>
      <c r="KE32" s="12">
        <v>0</v>
      </c>
      <c r="KF32" s="13"/>
      <c r="KG32" s="12">
        <v>10</v>
      </c>
      <c r="KH32" s="12">
        <v>1574712</v>
      </c>
      <c r="KI32" s="12">
        <v>0</v>
      </c>
      <c r="KJ32" s="12">
        <v>1574712</v>
      </c>
      <c r="KK32" s="13"/>
      <c r="KL32" s="12">
        <v>0</v>
      </c>
      <c r="KM32" s="12">
        <v>0</v>
      </c>
      <c r="KN32" s="12">
        <v>0</v>
      </c>
      <c r="KO32" s="12">
        <v>0</v>
      </c>
      <c r="KP32" s="13"/>
      <c r="KQ32" s="12">
        <v>0</v>
      </c>
      <c r="KR32" s="12">
        <v>0</v>
      </c>
      <c r="KS32" s="12">
        <v>0</v>
      </c>
      <c r="KT32" s="12">
        <v>0</v>
      </c>
      <c r="KU32" s="13"/>
      <c r="KV32" s="12">
        <v>0</v>
      </c>
      <c r="KW32" s="12">
        <v>0</v>
      </c>
      <c r="KX32" s="12">
        <v>0</v>
      </c>
      <c r="KY32" s="12">
        <v>0</v>
      </c>
      <c r="KZ32" s="13"/>
      <c r="LA32" s="12">
        <v>0</v>
      </c>
      <c r="LB32" s="12">
        <v>0</v>
      </c>
      <c r="LC32" s="12">
        <v>0</v>
      </c>
      <c r="LD32" s="12">
        <v>0</v>
      </c>
      <c r="LE32" s="13"/>
      <c r="LF32" s="12">
        <v>0</v>
      </c>
      <c r="LG32" s="12">
        <v>0</v>
      </c>
      <c r="LH32" s="12">
        <v>0</v>
      </c>
      <c r="LI32" s="12">
        <v>0</v>
      </c>
      <c r="LJ32" s="13"/>
      <c r="LK32" s="12">
        <v>0</v>
      </c>
      <c r="LL32" s="12">
        <v>0</v>
      </c>
      <c r="LM32" s="12">
        <v>0</v>
      </c>
      <c r="LN32" s="12">
        <v>0</v>
      </c>
      <c r="LO32" s="13"/>
      <c r="LP32" s="12">
        <v>1</v>
      </c>
      <c r="LQ32" s="12">
        <v>229740</v>
      </c>
      <c r="LR32" s="12">
        <v>0</v>
      </c>
      <c r="LS32" s="12">
        <v>229740</v>
      </c>
      <c r="LT32" s="13"/>
      <c r="LU32" s="12">
        <v>0</v>
      </c>
      <c r="LV32" s="12">
        <v>0</v>
      </c>
      <c r="LW32" s="12">
        <v>0</v>
      </c>
      <c r="LX32" s="12">
        <v>0</v>
      </c>
      <c r="LY32" s="13"/>
      <c r="LZ32" s="12">
        <v>0</v>
      </c>
      <c r="MA32" s="12">
        <v>0</v>
      </c>
      <c r="MB32" s="12">
        <v>0</v>
      </c>
      <c r="MC32" s="12">
        <v>0</v>
      </c>
      <c r="MD32" s="13"/>
      <c r="ME32" s="12">
        <v>0</v>
      </c>
      <c r="MF32" s="12">
        <v>0</v>
      </c>
      <c r="MG32" s="12">
        <v>0</v>
      </c>
      <c r="MH32" s="12">
        <v>0</v>
      </c>
      <c r="MI32" s="13"/>
      <c r="MJ32" s="12">
        <v>0</v>
      </c>
      <c r="MK32" s="12">
        <v>0</v>
      </c>
      <c r="ML32" s="12">
        <v>0</v>
      </c>
      <c r="MM32" s="12">
        <v>0</v>
      </c>
      <c r="MN32" s="13"/>
      <c r="MO32" s="12">
        <v>0</v>
      </c>
      <c r="MP32" s="12">
        <v>0</v>
      </c>
      <c r="MQ32" s="12">
        <v>0</v>
      </c>
      <c r="MR32" s="12">
        <v>0</v>
      </c>
      <c r="MS32" s="13"/>
      <c r="MT32" s="12">
        <v>40</v>
      </c>
      <c r="MU32" s="12">
        <v>120000</v>
      </c>
      <c r="MV32" s="12">
        <v>0</v>
      </c>
      <c r="MW32" s="12">
        <v>120000</v>
      </c>
      <c r="MX32" s="13"/>
      <c r="MY32" s="12">
        <v>0</v>
      </c>
      <c r="MZ32" s="12">
        <v>0</v>
      </c>
      <c r="NA32" s="12">
        <v>0</v>
      </c>
      <c r="NB32" s="12">
        <v>0</v>
      </c>
      <c r="NC32" s="13"/>
      <c r="ND32" s="12">
        <v>24</v>
      </c>
      <c r="NE32" s="12">
        <v>250000</v>
      </c>
      <c r="NF32" s="12">
        <v>0</v>
      </c>
      <c r="NG32" s="12">
        <v>250000</v>
      </c>
      <c r="NH32" s="13"/>
      <c r="NI32" s="12">
        <v>3934</v>
      </c>
      <c r="NJ32" s="12">
        <v>590100</v>
      </c>
      <c r="NK32" s="12">
        <v>0</v>
      </c>
      <c r="NL32" s="12">
        <v>590100</v>
      </c>
      <c r="NM32" s="13"/>
      <c r="NN32" s="12">
        <v>204</v>
      </c>
      <c r="NO32" s="12">
        <v>30600</v>
      </c>
      <c r="NP32" s="12">
        <v>0</v>
      </c>
      <c r="NQ32" s="12">
        <v>30600</v>
      </c>
      <c r="NR32" s="13"/>
      <c r="NS32" s="12">
        <v>18</v>
      </c>
      <c r="NT32" s="12">
        <v>1550000</v>
      </c>
      <c r="NU32" s="12">
        <v>0</v>
      </c>
      <c r="NV32" s="12">
        <v>1550000</v>
      </c>
      <c r="NW32" s="13"/>
      <c r="NX32" s="12">
        <v>60</v>
      </c>
      <c r="NY32" s="12">
        <v>6000000</v>
      </c>
      <c r="NZ32" s="12">
        <v>0</v>
      </c>
      <c r="OA32" s="12">
        <v>6000000</v>
      </c>
      <c r="OB32" s="13"/>
      <c r="OC32" s="12">
        <v>0</v>
      </c>
      <c r="OD32" s="12">
        <v>0</v>
      </c>
      <c r="OE32" s="12">
        <v>0</v>
      </c>
      <c r="OF32" s="12">
        <v>0</v>
      </c>
      <c r="OG32" s="13"/>
      <c r="OH32" s="12">
        <v>4920</v>
      </c>
      <c r="OI32" s="12">
        <v>209678937</v>
      </c>
      <c r="OJ32" s="12">
        <v>0</v>
      </c>
      <c r="OK32" s="12">
        <v>209678937</v>
      </c>
      <c r="OL32" s="13"/>
    </row>
    <row r="33" spans="1:403" hidden="1">
      <c r="A33" s="10">
        <v>27</v>
      </c>
      <c r="B33" s="11" t="s">
        <v>29</v>
      </c>
      <c r="C33" s="12">
        <v>182</v>
      </c>
      <c r="D33" s="12">
        <v>36863736</v>
      </c>
      <c r="E33" s="12">
        <v>0</v>
      </c>
      <c r="F33" s="12">
        <v>36863736</v>
      </c>
      <c r="G33" s="13"/>
      <c r="H33" s="12">
        <v>9</v>
      </c>
      <c r="I33" s="12">
        <v>3000564</v>
      </c>
      <c r="J33" s="12">
        <v>0</v>
      </c>
      <c r="K33" s="12">
        <v>3000564</v>
      </c>
      <c r="L33" s="13"/>
      <c r="M33" s="12">
        <v>1</v>
      </c>
      <c r="N33" s="12">
        <v>611232</v>
      </c>
      <c r="O33" s="12">
        <v>0</v>
      </c>
      <c r="P33" s="12">
        <v>611232</v>
      </c>
      <c r="Q33" s="13"/>
      <c r="R33" s="12">
        <v>1</v>
      </c>
      <c r="S33" s="12">
        <v>504264</v>
      </c>
      <c r="T33" s="12">
        <v>0</v>
      </c>
      <c r="U33" s="12">
        <v>504264</v>
      </c>
      <c r="V33" s="13"/>
      <c r="W33" s="12">
        <v>0</v>
      </c>
      <c r="X33" s="12">
        <v>0</v>
      </c>
      <c r="Y33" s="12">
        <v>0</v>
      </c>
      <c r="Z33" s="12">
        <v>0</v>
      </c>
      <c r="AA33" s="13"/>
      <c r="AB33" s="12">
        <v>17</v>
      </c>
      <c r="AC33" s="12">
        <v>4233984</v>
      </c>
      <c r="AD33" s="12">
        <v>0</v>
      </c>
      <c r="AE33" s="12">
        <v>4233984</v>
      </c>
      <c r="AF33" s="13"/>
      <c r="AG33" s="12">
        <v>0</v>
      </c>
      <c r="AH33" s="12">
        <v>0</v>
      </c>
      <c r="AI33" s="12">
        <v>0</v>
      </c>
      <c r="AJ33" s="12">
        <v>0</v>
      </c>
      <c r="AK33" s="13"/>
      <c r="AL33" s="12">
        <v>0</v>
      </c>
      <c r="AM33" s="12">
        <v>0</v>
      </c>
      <c r="AN33" s="12">
        <v>0</v>
      </c>
      <c r="AO33" s="12">
        <v>0</v>
      </c>
      <c r="AP33" s="13"/>
      <c r="AQ33" s="12">
        <v>2</v>
      </c>
      <c r="AR33" s="12">
        <v>528000</v>
      </c>
      <c r="AS33" s="12">
        <v>0</v>
      </c>
      <c r="AT33" s="12">
        <v>528000</v>
      </c>
      <c r="AU33" s="13"/>
      <c r="AV33" s="12">
        <v>0</v>
      </c>
      <c r="AW33" s="12">
        <v>0</v>
      </c>
      <c r="AX33" s="12">
        <v>0</v>
      </c>
      <c r="AY33" s="12">
        <v>0</v>
      </c>
      <c r="AZ33" s="13"/>
      <c r="BA33" s="12">
        <v>12</v>
      </c>
      <c r="BB33" s="12">
        <v>3080520</v>
      </c>
      <c r="BC33" s="12">
        <v>0</v>
      </c>
      <c r="BD33" s="12">
        <v>3080520</v>
      </c>
      <c r="BE33" s="13"/>
      <c r="BF33" s="12">
        <v>5</v>
      </c>
      <c r="BG33" s="12">
        <v>7200000</v>
      </c>
      <c r="BH33" s="12">
        <v>0</v>
      </c>
      <c r="BI33" s="12">
        <v>7200000</v>
      </c>
      <c r="BJ33" s="13"/>
      <c r="BK33" s="12">
        <v>5</v>
      </c>
      <c r="BL33" s="12">
        <v>7200000</v>
      </c>
      <c r="BM33" s="12">
        <v>0</v>
      </c>
      <c r="BN33" s="12">
        <v>7200000</v>
      </c>
      <c r="BO33" s="13"/>
      <c r="BP33" s="12">
        <v>5</v>
      </c>
      <c r="BQ33" s="12">
        <v>7200000</v>
      </c>
      <c r="BR33" s="12">
        <v>0</v>
      </c>
      <c r="BS33" s="12">
        <v>7200000</v>
      </c>
      <c r="BT33" s="13"/>
      <c r="BU33" s="12">
        <v>1</v>
      </c>
      <c r="BV33" s="12">
        <v>1200000</v>
      </c>
      <c r="BW33" s="12">
        <v>0</v>
      </c>
      <c r="BX33" s="12">
        <v>1200000</v>
      </c>
      <c r="BY33" s="13"/>
      <c r="BZ33" s="12">
        <v>1</v>
      </c>
      <c r="CA33" s="12">
        <v>1200000</v>
      </c>
      <c r="CB33" s="12">
        <v>0</v>
      </c>
      <c r="CC33" s="12">
        <v>1200000</v>
      </c>
      <c r="CD33" s="13"/>
      <c r="CE33" s="12">
        <v>3</v>
      </c>
      <c r="CF33" s="12">
        <v>3600000</v>
      </c>
      <c r="CG33" s="12">
        <v>0</v>
      </c>
      <c r="CH33" s="12">
        <v>3600000</v>
      </c>
      <c r="CI33" s="13"/>
      <c r="CJ33" s="12">
        <v>1</v>
      </c>
      <c r="CK33" s="12">
        <v>1200000</v>
      </c>
      <c r="CL33" s="12">
        <v>0</v>
      </c>
      <c r="CM33" s="12">
        <v>1200000</v>
      </c>
      <c r="CN33" s="13"/>
      <c r="CO33" s="12">
        <v>0</v>
      </c>
      <c r="CP33" s="12">
        <v>0</v>
      </c>
      <c r="CQ33" s="12">
        <v>0</v>
      </c>
      <c r="CR33" s="12">
        <v>0</v>
      </c>
      <c r="CS33" s="13"/>
      <c r="CT33" s="12">
        <v>2</v>
      </c>
      <c r="CU33" s="12">
        <v>2400000</v>
      </c>
      <c r="CV33" s="12">
        <v>0</v>
      </c>
      <c r="CW33" s="12">
        <v>2400000</v>
      </c>
      <c r="CX33" s="13"/>
      <c r="CY33" s="12">
        <v>1</v>
      </c>
      <c r="CZ33" s="12">
        <v>1200000</v>
      </c>
      <c r="DA33" s="12">
        <v>0</v>
      </c>
      <c r="DB33" s="12">
        <v>1200000</v>
      </c>
      <c r="DC33" s="13"/>
      <c r="DD33" s="12">
        <v>1</v>
      </c>
      <c r="DE33" s="12">
        <v>1200000</v>
      </c>
      <c r="DF33" s="12">
        <v>0</v>
      </c>
      <c r="DG33" s="12">
        <v>1200000</v>
      </c>
      <c r="DH33" s="13"/>
      <c r="DI33" s="12">
        <v>0</v>
      </c>
      <c r="DJ33" s="12">
        <v>0</v>
      </c>
      <c r="DK33" s="12">
        <v>0</v>
      </c>
      <c r="DL33" s="12">
        <v>0</v>
      </c>
      <c r="DM33" s="13"/>
      <c r="DN33" s="12">
        <v>1</v>
      </c>
      <c r="DO33" s="12">
        <v>180000</v>
      </c>
      <c r="DP33" s="12">
        <v>0</v>
      </c>
      <c r="DQ33" s="12">
        <v>180000</v>
      </c>
      <c r="DR33" s="13"/>
      <c r="DS33" s="12">
        <v>1</v>
      </c>
      <c r="DT33" s="12">
        <v>126000</v>
      </c>
      <c r="DU33" s="12">
        <v>0</v>
      </c>
      <c r="DV33" s="12">
        <v>126000</v>
      </c>
      <c r="DW33" s="13"/>
      <c r="DX33" s="12">
        <v>7</v>
      </c>
      <c r="DY33" s="12">
        <v>5460000</v>
      </c>
      <c r="DZ33" s="12">
        <v>0</v>
      </c>
      <c r="EA33" s="12">
        <v>5460000</v>
      </c>
      <c r="EB33" s="13"/>
      <c r="EC33" s="12">
        <v>36</v>
      </c>
      <c r="ED33" s="12">
        <v>13862448</v>
      </c>
      <c r="EE33" s="12">
        <v>0</v>
      </c>
      <c r="EF33" s="12">
        <v>13862448</v>
      </c>
      <c r="EG33" s="13"/>
      <c r="EH33" s="12">
        <v>37</v>
      </c>
      <c r="EI33" s="12">
        <v>12412464</v>
      </c>
      <c r="EJ33" s="12">
        <v>0</v>
      </c>
      <c r="EK33" s="12">
        <v>12412464</v>
      </c>
      <c r="EL33" s="13"/>
      <c r="EM33" s="12">
        <v>23</v>
      </c>
      <c r="EN33" s="12">
        <v>4658604</v>
      </c>
      <c r="EO33" s="12">
        <v>0</v>
      </c>
      <c r="EP33" s="12">
        <v>4658604</v>
      </c>
      <c r="EQ33" s="13"/>
      <c r="ER33" s="12">
        <v>23</v>
      </c>
      <c r="ES33" s="12">
        <v>4619136</v>
      </c>
      <c r="ET33" s="12">
        <v>0</v>
      </c>
      <c r="EU33" s="12">
        <v>4619136</v>
      </c>
      <c r="EV33" s="13"/>
      <c r="EW33" s="12">
        <v>1</v>
      </c>
      <c r="EX33" s="12">
        <v>1440000</v>
      </c>
      <c r="EY33" s="12">
        <v>0</v>
      </c>
      <c r="EZ33" s="12">
        <v>1440000</v>
      </c>
      <c r="FA33" s="13"/>
      <c r="FB33" s="12">
        <v>1</v>
      </c>
      <c r="FC33" s="12">
        <v>780000</v>
      </c>
      <c r="FD33" s="12">
        <v>0</v>
      </c>
      <c r="FE33" s="12">
        <v>780000</v>
      </c>
      <c r="FF33" s="13"/>
      <c r="FG33" s="12">
        <v>1</v>
      </c>
      <c r="FH33" s="12">
        <v>363828</v>
      </c>
      <c r="FI33" s="12">
        <v>0</v>
      </c>
      <c r="FJ33" s="12">
        <v>363828</v>
      </c>
      <c r="FK33" s="13"/>
      <c r="FL33" s="12">
        <v>1</v>
      </c>
      <c r="FM33" s="12">
        <v>120000</v>
      </c>
      <c r="FN33" s="12">
        <v>0</v>
      </c>
      <c r="FO33" s="12">
        <v>120000</v>
      </c>
      <c r="FP33" s="13"/>
      <c r="FQ33" s="12">
        <v>1</v>
      </c>
      <c r="FR33" s="12">
        <v>294162</v>
      </c>
      <c r="FS33" s="12">
        <v>0</v>
      </c>
      <c r="FT33" s="12">
        <v>294162</v>
      </c>
      <c r="FU33" s="13"/>
      <c r="FV33" s="12">
        <v>1</v>
      </c>
      <c r="FW33" s="12">
        <v>275000</v>
      </c>
      <c r="FX33" s="12">
        <v>0</v>
      </c>
      <c r="FY33" s="12">
        <v>275000</v>
      </c>
      <c r="FZ33" s="13"/>
      <c r="GA33" s="12">
        <v>1</v>
      </c>
      <c r="GB33" s="12">
        <v>262548</v>
      </c>
      <c r="GC33" s="12">
        <v>0</v>
      </c>
      <c r="GD33" s="12">
        <v>262548</v>
      </c>
      <c r="GE33" s="13"/>
      <c r="GF33" s="12">
        <v>1</v>
      </c>
      <c r="GG33" s="12">
        <v>180000</v>
      </c>
      <c r="GH33" s="12">
        <v>0</v>
      </c>
      <c r="GI33" s="12">
        <v>180000</v>
      </c>
      <c r="GJ33" s="13"/>
      <c r="GK33" s="12">
        <v>1</v>
      </c>
      <c r="GL33" s="12">
        <v>240000</v>
      </c>
      <c r="GM33" s="12">
        <v>0</v>
      </c>
      <c r="GN33" s="12">
        <v>240000</v>
      </c>
      <c r="GO33" s="13"/>
      <c r="GP33" s="12">
        <v>1</v>
      </c>
      <c r="GQ33" s="12">
        <v>264737</v>
      </c>
      <c r="GR33" s="12">
        <v>0</v>
      </c>
      <c r="GS33" s="12">
        <v>264737</v>
      </c>
      <c r="GT33" s="13"/>
      <c r="GU33" s="12">
        <v>1</v>
      </c>
      <c r="GV33" s="12">
        <v>168096</v>
      </c>
      <c r="GW33" s="12">
        <v>0</v>
      </c>
      <c r="GX33" s="12">
        <v>168096</v>
      </c>
      <c r="GY33" s="13"/>
      <c r="GZ33" s="12">
        <v>1</v>
      </c>
      <c r="HA33" s="12">
        <v>240660</v>
      </c>
      <c r="HB33" s="12">
        <v>0</v>
      </c>
      <c r="HC33" s="12">
        <v>240660</v>
      </c>
      <c r="HD33" s="13"/>
      <c r="HE33" s="12">
        <v>3</v>
      </c>
      <c r="HF33" s="12">
        <v>2340000</v>
      </c>
      <c r="HG33" s="12">
        <v>0</v>
      </c>
      <c r="HH33" s="12">
        <v>2340000</v>
      </c>
      <c r="HI33" s="13"/>
      <c r="HJ33" s="12">
        <v>3</v>
      </c>
      <c r="HK33" s="12">
        <v>250092</v>
      </c>
      <c r="HL33" s="12">
        <v>0</v>
      </c>
      <c r="HM33" s="12">
        <v>250092</v>
      </c>
      <c r="HN33" s="13"/>
      <c r="HO33" s="12">
        <v>3</v>
      </c>
      <c r="HP33" s="12">
        <v>458436</v>
      </c>
      <c r="HQ33" s="12">
        <v>0</v>
      </c>
      <c r="HR33" s="12">
        <v>458436</v>
      </c>
      <c r="HS33" s="13"/>
      <c r="HT33" s="12">
        <v>8</v>
      </c>
      <c r="HU33" s="12">
        <v>792648</v>
      </c>
      <c r="HV33" s="12">
        <v>0</v>
      </c>
      <c r="HW33" s="12">
        <v>792648</v>
      </c>
      <c r="HX33" s="13"/>
      <c r="HY33" s="12">
        <v>0</v>
      </c>
      <c r="HZ33" s="12">
        <v>0</v>
      </c>
      <c r="IA33" s="12">
        <v>0</v>
      </c>
      <c r="IB33" s="12">
        <v>0</v>
      </c>
      <c r="IC33" s="13"/>
      <c r="ID33" s="12">
        <v>17</v>
      </c>
      <c r="IE33" s="12">
        <v>4100784</v>
      </c>
      <c r="IF33" s="12">
        <v>0</v>
      </c>
      <c r="IG33" s="12">
        <v>4100784</v>
      </c>
      <c r="IH33" s="13"/>
      <c r="II33" s="12">
        <v>0</v>
      </c>
      <c r="IJ33" s="12">
        <v>0</v>
      </c>
      <c r="IK33" s="12">
        <v>0</v>
      </c>
      <c r="IL33" s="12">
        <v>0</v>
      </c>
      <c r="IM33" s="13"/>
      <c r="IN33" s="12">
        <v>0</v>
      </c>
      <c r="IO33" s="12">
        <v>0</v>
      </c>
      <c r="IP33" s="12">
        <v>0</v>
      </c>
      <c r="IQ33" s="12">
        <v>0</v>
      </c>
      <c r="IR33" s="13"/>
      <c r="IS33" s="12">
        <v>10</v>
      </c>
      <c r="IT33" s="12">
        <v>2250000</v>
      </c>
      <c r="IU33" s="12">
        <v>0</v>
      </c>
      <c r="IV33" s="12">
        <v>2250000</v>
      </c>
      <c r="IW33" s="13"/>
      <c r="IX33" s="12">
        <v>0</v>
      </c>
      <c r="IY33" s="12">
        <v>0</v>
      </c>
      <c r="IZ33" s="12">
        <v>0</v>
      </c>
      <c r="JA33" s="12">
        <v>0</v>
      </c>
      <c r="JB33" s="13"/>
      <c r="JC33" s="12">
        <v>4</v>
      </c>
      <c r="JD33" s="12">
        <v>1111776</v>
      </c>
      <c r="JE33" s="12">
        <v>0</v>
      </c>
      <c r="JF33" s="12">
        <v>1111776</v>
      </c>
      <c r="JG33" s="13"/>
      <c r="JH33" s="12">
        <v>2</v>
      </c>
      <c r="JI33" s="12">
        <v>1216836</v>
      </c>
      <c r="JJ33" s="12">
        <v>0</v>
      </c>
      <c r="JK33" s="12">
        <v>1216836</v>
      </c>
      <c r="JL33" s="13"/>
      <c r="JM33" s="12">
        <v>1</v>
      </c>
      <c r="JN33" s="12">
        <v>191004</v>
      </c>
      <c r="JO33" s="12">
        <v>0</v>
      </c>
      <c r="JP33" s="12">
        <v>191004</v>
      </c>
      <c r="JQ33" s="13"/>
      <c r="JR33" s="12">
        <v>2</v>
      </c>
      <c r="JS33" s="12">
        <v>1189836</v>
      </c>
      <c r="JT33" s="12">
        <v>0</v>
      </c>
      <c r="JU33" s="12">
        <v>1189836</v>
      </c>
      <c r="JV33" s="13"/>
      <c r="JW33" s="12">
        <v>0</v>
      </c>
      <c r="JX33" s="12">
        <v>0</v>
      </c>
      <c r="JY33" s="12">
        <v>0</v>
      </c>
      <c r="JZ33" s="12">
        <v>0</v>
      </c>
      <c r="KA33" s="13"/>
      <c r="KB33" s="12">
        <v>1</v>
      </c>
      <c r="KC33" s="12">
        <v>150000</v>
      </c>
      <c r="KD33" s="12">
        <v>0</v>
      </c>
      <c r="KE33" s="12">
        <v>150000</v>
      </c>
      <c r="KF33" s="13"/>
      <c r="KG33" s="12">
        <v>6</v>
      </c>
      <c r="KH33" s="12">
        <v>864000</v>
      </c>
      <c r="KI33" s="12">
        <v>0</v>
      </c>
      <c r="KJ33" s="12">
        <v>864000</v>
      </c>
      <c r="KK33" s="13"/>
      <c r="KL33" s="12">
        <v>0</v>
      </c>
      <c r="KM33" s="12">
        <v>0</v>
      </c>
      <c r="KN33" s="12">
        <v>0</v>
      </c>
      <c r="KO33" s="12">
        <v>0</v>
      </c>
      <c r="KP33" s="13"/>
      <c r="KQ33" s="12">
        <v>1</v>
      </c>
      <c r="KR33" s="12">
        <v>180000</v>
      </c>
      <c r="KS33" s="12">
        <v>0</v>
      </c>
      <c r="KT33" s="12">
        <v>180000</v>
      </c>
      <c r="KU33" s="13"/>
      <c r="KV33" s="12">
        <v>1</v>
      </c>
      <c r="KW33" s="12">
        <v>180000</v>
      </c>
      <c r="KX33" s="12">
        <v>0</v>
      </c>
      <c r="KY33" s="12">
        <v>180000</v>
      </c>
      <c r="KZ33" s="13"/>
      <c r="LA33" s="12">
        <v>0</v>
      </c>
      <c r="LB33" s="12">
        <v>0</v>
      </c>
      <c r="LC33" s="12">
        <v>0</v>
      </c>
      <c r="LD33" s="12">
        <v>0</v>
      </c>
      <c r="LE33" s="13"/>
      <c r="LF33" s="12">
        <v>0</v>
      </c>
      <c r="LG33" s="12">
        <v>0</v>
      </c>
      <c r="LH33" s="12">
        <v>0</v>
      </c>
      <c r="LI33" s="12">
        <v>0</v>
      </c>
      <c r="LJ33" s="13"/>
      <c r="LK33" s="12">
        <v>2</v>
      </c>
      <c r="LL33" s="12">
        <v>324000</v>
      </c>
      <c r="LM33" s="12">
        <v>0</v>
      </c>
      <c r="LN33" s="12">
        <v>324000</v>
      </c>
      <c r="LO33" s="13"/>
      <c r="LP33" s="12">
        <v>2</v>
      </c>
      <c r="LQ33" s="12">
        <v>458952</v>
      </c>
      <c r="LR33" s="12">
        <v>0</v>
      </c>
      <c r="LS33" s="12">
        <v>458952</v>
      </c>
      <c r="LT33" s="13"/>
      <c r="LU33" s="12">
        <v>1</v>
      </c>
      <c r="LV33" s="12">
        <v>252132</v>
      </c>
      <c r="LW33" s="12">
        <v>0</v>
      </c>
      <c r="LX33" s="12">
        <v>252132</v>
      </c>
      <c r="LY33" s="13"/>
      <c r="LZ33" s="12">
        <v>0</v>
      </c>
      <c r="MA33" s="12">
        <v>0</v>
      </c>
      <c r="MB33" s="12">
        <v>0</v>
      </c>
      <c r="MC33" s="12">
        <v>0</v>
      </c>
      <c r="MD33" s="13"/>
      <c r="ME33" s="12">
        <v>0</v>
      </c>
      <c r="MF33" s="12">
        <v>0</v>
      </c>
      <c r="MG33" s="12">
        <v>0</v>
      </c>
      <c r="MH33" s="12">
        <v>0</v>
      </c>
      <c r="MI33" s="13"/>
      <c r="MJ33" s="12">
        <v>0</v>
      </c>
      <c r="MK33" s="12">
        <v>0</v>
      </c>
      <c r="ML33" s="12">
        <v>0</v>
      </c>
      <c r="MM33" s="12">
        <v>0</v>
      </c>
      <c r="MN33" s="13"/>
      <c r="MO33" s="12">
        <v>0</v>
      </c>
      <c r="MP33" s="12">
        <v>0</v>
      </c>
      <c r="MQ33" s="12">
        <v>0</v>
      </c>
      <c r="MR33" s="12">
        <v>0</v>
      </c>
      <c r="MS33" s="13"/>
      <c r="MT33" s="12">
        <v>900</v>
      </c>
      <c r="MU33" s="12">
        <v>2700000</v>
      </c>
      <c r="MV33" s="12">
        <v>0</v>
      </c>
      <c r="MW33" s="12">
        <v>2700000</v>
      </c>
      <c r="MX33" s="13"/>
      <c r="MY33" s="12">
        <v>0</v>
      </c>
      <c r="MZ33" s="12">
        <v>3117200</v>
      </c>
      <c r="NA33" s="12">
        <v>0</v>
      </c>
      <c r="NB33" s="12">
        <v>3117200</v>
      </c>
      <c r="NC33" s="13"/>
      <c r="ND33" s="12">
        <v>15</v>
      </c>
      <c r="NE33" s="12">
        <v>160000</v>
      </c>
      <c r="NF33" s="12">
        <v>0</v>
      </c>
      <c r="NG33" s="12">
        <v>160000</v>
      </c>
      <c r="NH33" s="13"/>
      <c r="NI33" s="12">
        <v>6292</v>
      </c>
      <c r="NJ33" s="12">
        <v>943800</v>
      </c>
      <c r="NK33" s="12">
        <v>0</v>
      </c>
      <c r="NL33" s="12">
        <v>943800</v>
      </c>
      <c r="NM33" s="13"/>
      <c r="NN33" s="12">
        <v>190</v>
      </c>
      <c r="NO33" s="12">
        <v>28500</v>
      </c>
      <c r="NP33" s="12">
        <v>0</v>
      </c>
      <c r="NQ33" s="12">
        <v>28500</v>
      </c>
      <c r="NR33" s="13"/>
      <c r="NS33" s="12">
        <v>10</v>
      </c>
      <c r="NT33" s="12">
        <v>750000</v>
      </c>
      <c r="NU33" s="12">
        <v>0</v>
      </c>
      <c r="NV33" s="12">
        <v>750000</v>
      </c>
      <c r="NW33" s="13"/>
      <c r="NX33" s="12">
        <v>33</v>
      </c>
      <c r="NY33" s="12">
        <v>3300000</v>
      </c>
      <c r="NZ33" s="12">
        <v>0</v>
      </c>
      <c r="OA33" s="12">
        <v>3300000</v>
      </c>
      <c r="OB33" s="13"/>
      <c r="OC33" s="12">
        <v>0</v>
      </c>
      <c r="OD33" s="12">
        <v>0</v>
      </c>
      <c r="OE33" s="12">
        <v>0</v>
      </c>
      <c r="OF33" s="12">
        <v>0</v>
      </c>
      <c r="OG33" s="13"/>
      <c r="OH33" s="12">
        <v>7896</v>
      </c>
      <c r="OI33" s="12">
        <v>155679979</v>
      </c>
      <c r="OJ33" s="12">
        <v>0</v>
      </c>
      <c r="OK33" s="12">
        <v>155679979</v>
      </c>
      <c r="OL33" s="13"/>
    </row>
    <row r="34" spans="1:403" hidden="1">
      <c r="A34" s="10">
        <v>28</v>
      </c>
      <c r="B34" s="11" t="s">
        <v>30</v>
      </c>
      <c r="C34" s="12">
        <v>102</v>
      </c>
      <c r="D34" s="12">
        <v>20659896</v>
      </c>
      <c r="E34" s="12">
        <v>0</v>
      </c>
      <c r="F34" s="12">
        <v>20659896</v>
      </c>
      <c r="G34" s="13"/>
      <c r="H34" s="12">
        <v>18</v>
      </c>
      <c r="I34" s="12">
        <v>6001128</v>
      </c>
      <c r="J34" s="12">
        <v>0</v>
      </c>
      <c r="K34" s="12">
        <v>6001128</v>
      </c>
      <c r="L34" s="13"/>
      <c r="M34" s="12">
        <v>1</v>
      </c>
      <c r="N34" s="12">
        <v>611232</v>
      </c>
      <c r="O34" s="12">
        <v>0</v>
      </c>
      <c r="P34" s="12">
        <v>611232</v>
      </c>
      <c r="Q34" s="13"/>
      <c r="R34" s="12">
        <v>1</v>
      </c>
      <c r="S34" s="12">
        <v>504264</v>
      </c>
      <c r="T34" s="12">
        <v>0</v>
      </c>
      <c r="U34" s="12">
        <v>504264</v>
      </c>
      <c r="V34" s="13"/>
      <c r="W34" s="12">
        <v>0</v>
      </c>
      <c r="X34" s="12">
        <v>0</v>
      </c>
      <c r="Y34" s="12">
        <v>0</v>
      </c>
      <c r="Z34" s="12">
        <v>0</v>
      </c>
      <c r="AA34" s="13"/>
      <c r="AB34" s="12">
        <v>13</v>
      </c>
      <c r="AC34" s="12">
        <v>3200160</v>
      </c>
      <c r="AD34" s="12">
        <v>0</v>
      </c>
      <c r="AE34" s="12">
        <v>3200160</v>
      </c>
      <c r="AF34" s="13"/>
      <c r="AG34" s="12">
        <v>0</v>
      </c>
      <c r="AH34" s="12">
        <v>0</v>
      </c>
      <c r="AI34" s="12">
        <v>0</v>
      </c>
      <c r="AJ34" s="12">
        <v>0</v>
      </c>
      <c r="AK34" s="13"/>
      <c r="AL34" s="12">
        <v>0</v>
      </c>
      <c r="AM34" s="12">
        <v>0</v>
      </c>
      <c r="AN34" s="12">
        <v>0</v>
      </c>
      <c r="AO34" s="12">
        <v>0</v>
      </c>
      <c r="AP34" s="13"/>
      <c r="AQ34" s="12">
        <v>2</v>
      </c>
      <c r="AR34" s="12">
        <v>742944</v>
      </c>
      <c r="AS34" s="12">
        <v>0</v>
      </c>
      <c r="AT34" s="12">
        <v>742944</v>
      </c>
      <c r="AU34" s="13"/>
      <c r="AV34" s="12">
        <v>0</v>
      </c>
      <c r="AW34" s="12">
        <v>0</v>
      </c>
      <c r="AX34" s="12">
        <v>0</v>
      </c>
      <c r="AY34" s="12">
        <v>0</v>
      </c>
      <c r="AZ34" s="13"/>
      <c r="BA34" s="12">
        <v>20</v>
      </c>
      <c r="BB34" s="12">
        <v>5134200</v>
      </c>
      <c r="BC34" s="12">
        <v>0</v>
      </c>
      <c r="BD34" s="12">
        <v>5134200</v>
      </c>
      <c r="BE34" s="13"/>
      <c r="BF34" s="12">
        <v>5</v>
      </c>
      <c r="BG34" s="12">
        <v>7200000</v>
      </c>
      <c r="BH34" s="12">
        <v>0</v>
      </c>
      <c r="BI34" s="12">
        <v>7200000</v>
      </c>
      <c r="BJ34" s="13"/>
      <c r="BK34" s="12">
        <v>5</v>
      </c>
      <c r="BL34" s="12">
        <v>7200000</v>
      </c>
      <c r="BM34" s="12">
        <v>0</v>
      </c>
      <c r="BN34" s="12">
        <v>7200000</v>
      </c>
      <c r="BO34" s="13"/>
      <c r="BP34" s="12">
        <v>5</v>
      </c>
      <c r="BQ34" s="12">
        <v>7200000</v>
      </c>
      <c r="BR34" s="12">
        <v>0</v>
      </c>
      <c r="BS34" s="12">
        <v>7200000</v>
      </c>
      <c r="BT34" s="13"/>
      <c r="BU34" s="12">
        <v>1</v>
      </c>
      <c r="BV34" s="12">
        <v>1200000</v>
      </c>
      <c r="BW34" s="12">
        <v>0</v>
      </c>
      <c r="BX34" s="12">
        <v>1200000</v>
      </c>
      <c r="BY34" s="13"/>
      <c r="BZ34" s="12">
        <v>1</v>
      </c>
      <c r="CA34" s="12">
        <v>1200000</v>
      </c>
      <c r="CB34" s="12">
        <v>0</v>
      </c>
      <c r="CC34" s="12">
        <v>1200000</v>
      </c>
      <c r="CD34" s="13"/>
      <c r="CE34" s="12">
        <v>3</v>
      </c>
      <c r="CF34" s="12">
        <v>3600000</v>
      </c>
      <c r="CG34" s="12">
        <v>0</v>
      </c>
      <c r="CH34" s="12">
        <v>3600000</v>
      </c>
      <c r="CI34" s="13"/>
      <c r="CJ34" s="12">
        <v>1</v>
      </c>
      <c r="CK34" s="12">
        <v>1200000</v>
      </c>
      <c r="CL34" s="12">
        <v>0</v>
      </c>
      <c r="CM34" s="12">
        <v>1200000</v>
      </c>
      <c r="CN34" s="13"/>
      <c r="CO34" s="12">
        <v>0</v>
      </c>
      <c r="CP34" s="12">
        <v>0</v>
      </c>
      <c r="CQ34" s="12">
        <v>0</v>
      </c>
      <c r="CR34" s="12">
        <v>0</v>
      </c>
      <c r="CS34" s="13"/>
      <c r="CT34" s="12">
        <v>2</v>
      </c>
      <c r="CU34" s="12">
        <v>2400000</v>
      </c>
      <c r="CV34" s="12">
        <v>0</v>
      </c>
      <c r="CW34" s="12">
        <v>2400000</v>
      </c>
      <c r="CX34" s="13"/>
      <c r="CY34" s="12">
        <v>1</v>
      </c>
      <c r="CZ34" s="12">
        <v>1200000</v>
      </c>
      <c r="DA34" s="12">
        <v>0</v>
      </c>
      <c r="DB34" s="12">
        <v>1200000</v>
      </c>
      <c r="DC34" s="13"/>
      <c r="DD34" s="12">
        <v>1</v>
      </c>
      <c r="DE34" s="12">
        <v>1200000</v>
      </c>
      <c r="DF34" s="12">
        <v>0</v>
      </c>
      <c r="DG34" s="12">
        <v>1200000</v>
      </c>
      <c r="DH34" s="13"/>
      <c r="DI34" s="12">
        <v>0</v>
      </c>
      <c r="DJ34" s="12">
        <v>0</v>
      </c>
      <c r="DK34" s="12">
        <v>0</v>
      </c>
      <c r="DL34" s="12">
        <v>0</v>
      </c>
      <c r="DM34" s="13"/>
      <c r="DN34" s="12">
        <v>1</v>
      </c>
      <c r="DO34" s="12">
        <v>180000</v>
      </c>
      <c r="DP34" s="12">
        <v>0</v>
      </c>
      <c r="DQ34" s="12">
        <v>180000</v>
      </c>
      <c r="DR34" s="13"/>
      <c r="DS34" s="12">
        <v>1</v>
      </c>
      <c r="DT34" s="12">
        <v>126000</v>
      </c>
      <c r="DU34" s="12">
        <v>0</v>
      </c>
      <c r="DV34" s="12">
        <v>126000</v>
      </c>
      <c r="DW34" s="13"/>
      <c r="DX34" s="12">
        <v>7</v>
      </c>
      <c r="DY34" s="12">
        <v>5460000</v>
      </c>
      <c r="DZ34" s="12">
        <v>0</v>
      </c>
      <c r="EA34" s="12">
        <v>5460000</v>
      </c>
      <c r="EB34" s="13"/>
      <c r="EC34" s="12">
        <v>26</v>
      </c>
      <c r="ED34" s="12">
        <v>10011768</v>
      </c>
      <c r="EE34" s="12">
        <v>0</v>
      </c>
      <c r="EF34" s="12">
        <v>10011768</v>
      </c>
      <c r="EG34" s="13"/>
      <c r="EH34" s="12">
        <v>55</v>
      </c>
      <c r="EI34" s="12">
        <v>18450960</v>
      </c>
      <c r="EJ34" s="12">
        <v>0</v>
      </c>
      <c r="EK34" s="12">
        <v>18450960</v>
      </c>
      <c r="EL34" s="13"/>
      <c r="EM34" s="12">
        <v>26</v>
      </c>
      <c r="EN34" s="12">
        <v>5266248</v>
      </c>
      <c r="EO34" s="12">
        <v>0</v>
      </c>
      <c r="EP34" s="12">
        <v>5266248</v>
      </c>
      <c r="EQ34" s="13"/>
      <c r="ER34" s="12">
        <v>29</v>
      </c>
      <c r="ES34" s="12">
        <v>5824128</v>
      </c>
      <c r="ET34" s="12">
        <v>0</v>
      </c>
      <c r="EU34" s="12">
        <v>5824128</v>
      </c>
      <c r="EV34" s="13"/>
      <c r="EW34" s="12">
        <v>0</v>
      </c>
      <c r="EX34" s="12">
        <v>0</v>
      </c>
      <c r="EY34" s="12">
        <v>0</v>
      </c>
      <c r="EZ34" s="12">
        <v>0</v>
      </c>
      <c r="FA34" s="13"/>
      <c r="FB34" s="12">
        <v>0</v>
      </c>
      <c r="FC34" s="12">
        <v>0</v>
      </c>
      <c r="FD34" s="12">
        <v>0</v>
      </c>
      <c r="FE34" s="12">
        <v>0</v>
      </c>
      <c r="FF34" s="13"/>
      <c r="FG34" s="12">
        <v>0</v>
      </c>
      <c r="FH34" s="12">
        <v>0</v>
      </c>
      <c r="FI34" s="12">
        <v>0</v>
      </c>
      <c r="FJ34" s="12">
        <v>0</v>
      </c>
      <c r="FK34" s="13"/>
      <c r="FL34" s="12">
        <v>0</v>
      </c>
      <c r="FM34" s="12">
        <v>0</v>
      </c>
      <c r="FN34" s="12">
        <v>0</v>
      </c>
      <c r="FO34" s="12">
        <v>0</v>
      </c>
      <c r="FP34" s="13"/>
      <c r="FQ34" s="12">
        <v>0</v>
      </c>
      <c r="FR34" s="12">
        <v>0</v>
      </c>
      <c r="FS34" s="12">
        <v>0</v>
      </c>
      <c r="FT34" s="12">
        <v>0</v>
      </c>
      <c r="FU34" s="13"/>
      <c r="FV34" s="12">
        <v>0</v>
      </c>
      <c r="FW34" s="12">
        <v>0</v>
      </c>
      <c r="FX34" s="12">
        <v>0</v>
      </c>
      <c r="FY34" s="12">
        <v>0</v>
      </c>
      <c r="FZ34" s="13"/>
      <c r="GA34" s="12">
        <v>0</v>
      </c>
      <c r="GB34" s="12">
        <v>0</v>
      </c>
      <c r="GC34" s="12">
        <v>0</v>
      </c>
      <c r="GD34" s="12">
        <v>0</v>
      </c>
      <c r="GE34" s="13"/>
      <c r="GF34" s="12">
        <v>0</v>
      </c>
      <c r="GG34" s="12">
        <v>0</v>
      </c>
      <c r="GH34" s="12">
        <v>0</v>
      </c>
      <c r="GI34" s="12">
        <v>0</v>
      </c>
      <c r="GJ34" s="13"/>
      <c r="GK34" s="12">
        <v>0</v>
      </c>
      <c r="GL34" s="12">
        <v>0</v>
      </c>
      <c r="GM34" s="12">
        <v>0</v>
      </c>
      <c r="GN34" s="12">
        <v>0</v>
      </c>
      <c r="GO34" s="13"/>
      <c r="GP34" s="12">
        <v>0</v>
      </c>
      <c r="GQ34" s="12">
        <v>0</v>
      </c>
      <c r="GR34" s="12">
        <v>0</v>
      </c>
      <c r="GS34" s="12">
        <v>0</v>
      </c>
      <c r="GT34" s="13"/>
      <c r="GU34" s="12">
        <v>0</v>
      </c>
      <c r="GV34" s="12">
        <v>0</v>
      </c>
      <c r="GW34" s="12">
        <v>0</v>
      </c>
      <c r="GX34" s="12">
        <v>0</v>
      </c>
      <c r="GY34" s="13"/>
      <c r="GZ34" s="12">
        <v>0</v>
      </c>
      <c r="HA34" s="12">
        <v>0</v>
      </c>
      <c r="HB34" s="12">
        <v>0</v>
      </c>
      <c r="HC34" s="12">
        <v>0</v>
      </c>
      <c r="HD34" s="13"/>
      <c r="HE34" s="12">
        <v>2</v>
      </c>
      <c r="HF34" s="12">
        <v>1560000</v>
      </c>
      <c r="HG34" s="12">
        <v>0</v>
      </c>
      <c r="HH34" s="12">
        <v>1560000</v>
      </c>
      <c r="HI34" s="13"/>
      <c r="HJ34" s="12">
        <v>2</v>
      </c>
      <c r="HK34" s="12">
        <v>166728</v>
      </c>
      <c r="HL34" s="12">
        <v>0</v>
      </c>
      <c r="HM34" s="12">
        <v>166728</v>
      </c>
      <c r="HN34" s="13"/>
      <c r="HO34" s="12">
        <v>2</v>
      </c>
      <c r="HP34" s="12">
        <v>305624</v>
      </c>
      <c r="HQ34" s="12">
        <v>0</v>
      </c>
      <c r="HR34" s="12">
        <v>305624</v>
      </c>
      <c r="HS34" s="13"/>
      <c r="HT34" s="12">
        <v>5</v>
      </c>
      <c r="HU34" s="12">
        <v>472728</v>
      </c>
      <c r="HV34" s="12">
        <v>0</v>
      </c>
      <c r="HW34" s="12">
        <v>472728</v>
      </c>
      <c r="HX34" s="13"/>
      <c r="HY34" s="12">
        <v>0</v>
      </c>
      <c r="HZ34" s="12">
        <v>0</v>
      </c>
      <c r="IA34" s="12">
        <v>0</v>
      </c>
      <c r="IB34" s="12">
        <v>0</v>
      </c>
      <c r="IC34" s="13"/>
      <c r="ID34" s="12">
        <v>13</v>
      </c>
      <c r="IE34" s="12">
        <v>2933856</v>
      </c>
      <c r="IF34" s="12">
        <v>0</v>
      </c>
      <c r="IG34" s="12">
        <v>2933856</v>
      </c>
      <c r="IH34" s="13"/>
      <c r="II34" s="12">
        <v>0</v>
      </c>
      <c r="IJ34" s="12">
        <v>0</v>
      </c>
      <c r="IK34" s="12">
        <v>0</v>
      </c>
      <c r="IL34" s="12">
        <v>0</v>
      </c>
      <c r="IM34" s="13"/>
      <c r="IN34" s="12">
        <v>0</v>
      </c>
      <c r="IO34" s="12">
        <v>0</v>
      </c>
      <c r="IP34" s="12">
        <v>0</v>
      </c>
      <c r="IQ34" s="12">
        <v>0</v>
      </c>
      <c r="IR34" s="13"/>
      <c r="IS34" s="12">
        <v>13</v>
      </c>
      <c r="IT34" s="12">
        <v>3150000</v>
      </c>
      <c r="IU34" s="12">
        <v>0</v>
      </c>
      <c r="IV34" s="12">
        <v>3150000</v>
      </c>
      <c r="IW34" s="13"/>
      <c r="IX34" s="12">
        <v>3</v>
      </c>
      <c r="IY34" s="12">
        <v>540000</v>
      </c>
      <c r="IZ34" s="12">
        <v>0</v>
      </c>
      <c r="JA34" s="12">
        <v>540000</v>
      </c>
      <c r="JB34" s="13"/>
      <c r="JC34" s="12">
        <v>4</v>
      </c>
      <c r="JD34" s="12">
        <v>1111776</v>
      </c>
      <c r="JE34" s="12">
        <v>0</v>
      </c>
      <c r="JF34" s="12">
        <v>1111776</v>
      </c>
      <c r="JG34" s="13"/>
      <c r="JH34" s="12">
        <v>2</v>
      </c>
      <c r="JI34" s="12">
        <v>1216836</v>
      </c>
      <c r="JJ34" s="12">
        <v>0</v>
      </c>
      <c r="JK34" s="12">
        <v>1216836</v>
      </c>
      <c r="JL34" s="13"/>
      <c r="JM34" s="12">
        <v>1</v>
      </c>
      <c r="JN34" s="12">
        <v>191004</v>
      </c>
      <c r="JO34" s="12">
        <v>0</v>
      </c>
      <c r="JP34" s="12">
        <v>191004</v>
      </c>
      <c r="JQ34" s="13"/>
      <c r="JR34" s="12">
        <v>2</v>
      </c>
      <c r="JS34" s="12">
        <v>1189836</v>
      </c>
      <c r="JT34" s="12">
        <v>0</v>
      </c>
      <c r="JU34" s="12">
        <v>1189836</v>
      </c>
      <c r="JV34" s="13"/>
      <c r="JW34" s="12">
        <v>0</v>
      </c>
      <c r="JX34" s="12">
        <v>0</v>
      </c>
      <c r="JY34" s="12">
        <v>0</v>
      </c>
      <c r="JZ34" s="12">
        <v>0</v>
      </c>
      <c r="KA34" s="13"/>
      <c r="KB34" s="12">
        <v>1</v>
      </c>
      <c r="KC34" s="12">
        <v>150000</v>
      </c>
      <c r="KD34" s="12">
        <v>0</v>
      </c>
      <c r="KE34" s="12">
        <v>150000</v>
      </c>
      <c r="KF34" s="13"/>
      <c r="KG34" s="12">
        <v>9</v>
      </c>
      <c r="KH34" s="12">
        <v>1296000</v>
      </c>
      <c r="KI34" s="12">
        <v>0</v>
      </c>
      <c r="KJ34" s="12">
        <v>1296000</v>
      </c>
      <c r="KK34" s="13"/>
      <c r="KL34" s="12">
        <v>0</v>
      </c>
      <c r="KM34" s="12">
        <v>0</v>
      </c>
      <c r="KN34" s="12">
        <v>0</v>
      </c>
      <c r="KO34" s="12">
        <v>0</v>
      </c>
      <c r="KP34" s="13"/>
      <c r="KQ34" s="12">
        <v>1</v>
      </c>
      <c r="KR34" s="12">
        <v>180000</v>
      </c>
      <c r="KS34" s="12">
        <v>0</v>
      </c>
      <c r="KT34" s="12">
        <v>180000</v>
      </c>
      <c r="KU34" s="13"/>
      <c r="KV34" s="12">
        <v>1</v>
      </c>
      <c r="KW34" s="12">
        <v>180000</v>
      </c>
      <c r="KX34" s="12">
        <v>0</v>
      </c>
      <c r="KY34" s="12">
        <v>180000</v>
      </c>
      <c r="KZ34" s="13"/>
      <c r="LA34" s="12">
        <v>3</v>
      </c>
      <c r="LB34" s="12">
        <v>396000</v>
      </c>
      <c r="LC34" s="12">
        <v>0</v>
      </c>
      <c r="LD34" s="12">
        <v>396000</v>
      </c>
      <c r="LE34" s="13"/>
      <c r="LF34" s="12">
        <v>0</v>
      </c>
      <c r="LG34" s="12">
        <v>0</v>
      </c>
      <c r="LH34" s="12">
        <v>0</v>
      </c>
      <c r="LI34" s="12">
        <v>0</v>
      </c>
      <c r="LJ34" s="13"/>
      <c r="LK34" s="12">
        <v>2</v>
      </c>
      <c r="LL34" s="12">
        <v>324000</v>
      </c>
      <c r="LM34" s="12">
        <v>0</v>
      </c>
      <c r="LN34" s="12">
        <v>324000</v>
      </c>
      <c r="LO34" s="13"/>
      <c r="LP34" s="12">
        <v>2</v>
      </c>
      <c r="LQ34" s="12">
        <v>409212</v>
      </c>
      <c r="LR34" s="12">
        <v>0</v>
      </c>
      <c r="LS34" s="12">
        <v>409212</v>
      </c>
      <c r="LT34" s="13"/>
      <c r="LU34" s="12">
        <v>1</v>
      </c>
      <c r="LV34" s="12">
        <v>252132</v>
      </c>
      <c r="LW34" s="12">
        <v>0</v>
      </c>
      <c r="LX34" s="12">
        <v>252132</v>
      </c>
      <c r="LY34" s="13"/>
      <c r="LZ34" s="12">
        <v>2</v>
      </c>
      <c r="MA34" s="12">
        <v>378000</v>
      </c>
      <c r="MB34" s="12">
        <v>0</v>
      </c>
      <c r="MC34" s="12">
        <v>378000</v>
      </c>
      <c r="MD34" s="13"/>
      <c r="ME34" s="12">
        <v>1</v>
      </c>
      <c r="MF34" s="12">
        <v>189000</v>
      </c>
      <c r="MG34" s="12">
        <v>0</v>
      </c>
      <c r="MH34" s="12">
        <v>189000</v>
      </c>
      <c r="MI34" s="13"/>
      <c r="MJ34" s="12">
        <v>0</v>
      </c>
      <c r="MK34" s="12">
        <v>0</v>
      </c>
      <c r="ML34" s="12">
        <v>0</v>
      </c>
      <c r="MM34" s="12">
        <v>0</v>
      </c>
      <c r="MN34" s="13"/>
      <c r="MO34" s="12">
        <v>0</v>
      </c>
      <c r="MP34" s="12">
        <v>0</v>
      </c>
      <c r="MQ34" s="12">
        <v>0</v>
      </c>
      <c r="MR34" s="12">
        <v>0</v>
      </c>
      <c r="MS34" s="13"/>
      <c r="MT34" s="12">
        <v>60</v>
      </c>
      <c r="MU34" s="12">
        <v>180000</v>
      </c>
      <c r="MV34" s="12">
        <v>0</v>
      </c>
      <c r="MW34" s="12">
        <v>180000</v>
      </c>
      <c r="MX34" s="13"/>
      <c r="MY34" s="12">
        <v>0</v>
      </c>
      <c r="MZ34" s="12">
        <v>0</v>
      </c>
      <c r="NA34" s="12">
        <v>0</v>
      </c>
      <c r="NB34" s="12">
        <v>0</v>
      </c>
      <c r="NC34" s="13"/>
      <c r="ND34" s="12">
        <v>20</v>
      </c>
      <c r="NE34" s="12">
        <v>210000</v>
      </c>
      <c r="NF34" s="12">
        <v>0</v>
      </c>
      <c r="NG34" s="12">
        <v>210000</v>
      </c>
      <c r="NH34" s="13"/>
      <c r="NI34" s="12">
        <v>5909</v>
      </c>
      <c r="NJ34" s="12">
        <v>886350</v>
      </c>
      <c r="NK34" s="12">
        <v>0</v>
      </c>
      <c r="NL34" s="12">
        <v>886350</v>
      </c>
      <c r="NM34" s="13"/>
      <c r="NN34" s="12">
        <v>48</v>
      </c>
      <c r="NO34" s="12">
        <v>7200</v>
      </c>
      <c r="NP34" s="12">
        <v>0</v>
      </c>
      <c r="NQ34" s="12">
        <v>7200</v>
      </c>
      <c r="NR34" s="13"/>
      <c r="NS34" s="12">
        <v>13</v>
      </c>
      <c r="NT34" s="12">
        <v>1050000</v>
      </c>
      <c r="NU34" s="12">
        <v>0</v>
      </c>
      <c r="NV34" s="12">
        <v>1050000</v>
      </c>
      <c r="NW34" s="13"/>
      <c r="NX34" s="12">
        <v>32</v>
      </c>
      <c r="NY34" s="12">
        <v>3200000</v>
      </c>
      <c r="NZ34" s="12">
        <v>0</v>
      </c>
      <c r="OA34" s="12">
        <v>3200000</v>
      </c>
      <c r="OB34" s="13"/>
      <c r="OC34" s="12">
        <v>0</v>
      </c>
      <c r="OD34" s="12">
        <v>0</v>
      </c>
      <c r="OE34" s="12">
        <v>0</v>
      </c>
      <c r="OF34" s="12">
        <v>0</v>
      </c>
      <c r="OG34" s="13"/>
      <c r="OH34" s="12">
        <v>6481</v>
      </c>
      <c r="OI34" s="12">
        <v>137899210</v>
      </c>
      <c r="OJ34" s="12">
        <v>0</v>
      </c>
      <c r="OK34" s="12">
        <v>137899210</v>
      </c>
      <c r="OL34" s="13"/>
    </row>
    <row r="35" spans="1:403" hidden="1">
      <c r="A35" s="10">
        <v>29</v>
      </c>
      <c r="B35" s="11" t="s">
        <v>31</v>
      </c>
      <c r="C35" s="12">
        <v>137</v>
      </c>
      <c r="D35" s="12">
        <v>27749076</v>
      </c>
      <c r="E35" s="12">
        <v>0</v>
      </c>
      <c r="F35" s="12">
        <v>27749076</v>
      </c>
      <c r="G35" s="13"/>
      <c r="H35" s="12">
        <v>38</v>
      </c>
      <c r="I35" s="12">
        <v>12669048</v>
      </c>
      <c r="J35" s="12">
        <v>0</v>
      </c>
      <c r="K35" s="12">
        <v>12669048</v>
      </c>
      <c r="L35" s="13"/>
      <c r="M35" s="12">
        <v>1</v>
      </c>
      <c r="N35" s="12">
        <v>440000</v>
      </c>
      <c r="O35" s="12">
        <v>0</v>
      </c>
      <c r="P35" s="12">
        <v>440000</v>
      </c>
      <c r="Q35" s="13"/>
      <c r="R35" s="12">
        <v>1</v>
      </c>
      <c r="S35" s="12">
        <v>360000</v>
      </c>
      <c r="T35" s="12">
        <v>0</v>
      </c>
      <c r="U35" s="12">
        <v>360000</v>
      </c>
      <c r="V35" s="13"/>
      <c r="W35" s="12">
        <v>0</v>
      </c>
      <c r="X35" s="12">
        <v>0</v>
      </c>
      <c r="Y35" s="12">
        <v>0</v>
      </c>
      <c r="Z35" s="12">
        <v>0</v>
      </c>
      <c r="AA35" s="13"/>
      <c r="AB35" s="12">
        <v>9</v>
      </c>
      <c r="AC35" s="12">
        <v>2236992</v>
      </c>
      <c r="AD35" s="12">
        <v>0</v>
      </c>
      <c r="AE35" s="12">
        <v>2236992</v>
      </c>
      <c r="AF35" s="13"/>
      <c r="AG35" s="12">
        <v>0</v>
      </c>
      <c r="AH35" s="12">
        <v>0</v>
      </c>
      <c r="AI35" s="12">
        <v>0</v>
      </c>
      <c r="AJ35" s="12">
        <v>0</v>
      </c>
      <c r="AK35" s="13"/>
      <c r="AL35" s="12">
        <v>0</v>
      </c>
      <c r="AM35" s="12">
        <v>0</v>
      </c>
      <c r="AN35" s="12">
        <v>0</v>
      </c>
      <c r="AO35" s="12">
        <v>0</v>
      </c>
      <c r="AP35" s="13"/>
      <c r="AQ35" s="12">
        <v>2</v>
      </c>
      <c r="AR35" s="12">
        <v>528000</v>
      </c>
      <c r="AS35" s="12">
        <v>0</v>
      </c>
      <c r="AT35" s="12">
        <v>528000</v>
      </c>
      <c r="AU35" s="13"/>
      <c r="AV35" s="12">
        <v>0</v>
      </c>
      <c r="AW35" s="12">
        <v>0</v>
      </c>
      <c r="AX35" s="12">
        <v>0</v>
      </c>
      <c r="AY35" s="12">
        <v>0</v>
      </c>
      <c r="AZ35" s="13"/>
      <c r="BA35" s="12">
        <v>10</v>
      </c>
      <c r="BB35" s="12">
        <v>2567100</v>
      </c>
      <c r="BC35" s="12">
        <v>0</v>
      </c>
      <c r="BD35" s="12">
        <v>2567100</v>
      </c>
      <c r="BE35" s="13"/>
      <c r="BF35" s="12">
        <v>2</v>
      </c>
      <c r="BG35" s="12">
        <v>2880000</v>
      </c>
      <c r="BH35" s="12">
        <v>0</v>
      </c>
      <c r="BI35" s="12">
        <v>2880000</v>
      </c>
      <c r="BJ35" s="13"/>
      <c r="BK35" s="12">
        <v>2</v>
      </c>
      <c r="BL35" s="12">
        <v>2880000</v>
      </c>
      <c r="BM35" s="12">
        <v>0</v>
      </c>
      <c r="BN35" s="12">
        <v>2880000</v>
      </c>
      <c r="BO35" s="13"/>
      <c r="BP35" s="12">
        <v>2</v>
      </c>
      <c r="BQ35" s="12">
        <v>2880000</v>
      </c>
      <c r="BR35" s="12">
        <v>0</v>
      </c>
      <c r="BS35" s="12">
        <v>2880000</v>
      </c>
      <c r="BT35" s="13"/>
      <c r="BU35" s="12">
        <v>1</v>
      </c>
      <c r="BV35" s="12">
        <v>1200000</v>
      </c>
      <c r="BW35" s="12">
        <v>0</v>
      </c>
      <c r="BX35" s="12">
        <v>1200000</v>
      </c>
      <c r="BY35" s="13"/>
      <c r="BZ35" s="12">
        <v>1</v>
      </c>
      <c r="CA35" s="12">
        <v>1200000</v>
      </c>
      <c r="CB35" s="12">
        <v>0</v>
      </c>
      <c r="CC35" s="12">
        <v>1200000</v>
      </c>
      <c r="CD35" s="13"/>
      <c r="CE35" s="12">
        <v>3</v>
      </c>
      <c r="CF35" s="12">
        <v>3600000</v>
      </c>
      <c r="CG35" s="12">
        <v>0</v>
      </c>
      <c r="CH35" s="12">
        <v>3600000</v>
      </c>
      <c r="CI35" s="13"/>
      <c r="CJ35" s="12">
        <v>1</v>
      </c>
      <c r="CK35" s="12">
        <v>1200000</v>
      </c>
      <c r="CL35" s="12">
        <v>0</v>
      </c>
      <c r="CM35" s="12">
        <v>1200000</v>
      </c>
      <c r="CN35" s="13"/>
      <c r="CO35" s="12">
        <v>0</v>
      </c>
      <c r="CP35" s="12">
        <v>0</v>
      </c>
      <c r="CQ35" s="12">
        <v>0</v>
      </c>
      <c r="CR35" s="12">
        <v>0</v>
      </c>
      <c r="CS35" s="13"/>
      <c r="CT35" s="12">
        <v>1</v>
      </c>
      <c r="CU35" s="12">
        <v>1200000</v>
      </c>
      <c r="CV35" s="12">
        <v>0</v>
      </c>
      <c r="CW35" s="12">
        <v>1200000</v>
      </c>
      <c r="CX35" s="13"/>
      <c r="CY35" s="12">
        <v>1</v>
      </c>
      <c r="CZ35" s="12">
        <v>1200000</v>
      </c>
      <c r="DA35" s="12">
        <v>0</v>
      </c>
      <c r="DB35" s="12">
        <v>1200000</v>
      </c>
      <c r="DC35" s="13"/>
      <c r="DD35" s="12">
        <v>1</v>
      </c>
      <c r="DE35" s="12">
        <v>1200000</v>
      </c>
      <c r="DF35" s="12">
        <v>0</v>
      </c>
      <c r="DG35" s="12">
        <v>1200000</v>
      </c>
      <c r="DH35" s="13"/>
      <c r="DI35" s="12">
        <v>0</v>
      </c>
      <c r="DJ35" s="12">
        <v>0</v>
      </c>
      <c r="DK35" s="12">
        <v>0</v>
      </c>
      <c r="DL35" s="12">
        <v>0</v>
      </c>
      <c r="DM35" s="13"/>
      <c r="DN35" s="12">
        <v>0</v>
      </c>
      <c r="DO35" s="12">
        <v>0</v>
      </c>
      <c r="DP35" s="12">
        <v>0</v>
      </c>
      <c r="DQ35" s="12">
        <v>0</v>
      </c>
      <c r="DR35" s="13"/>
      <c r="DS35" s="12">
        <v>0</v>
      </c>
      <c r="DT35" s="12">
        <v>0</v>
      </c>
      <c r="DU35" s="12">
        <v>0</v>
      </c>
      <c r="DV35" s="12">
        <v>0</v>
      </c>
      <c r="DW35" s="13"/>
      <c r="DX35" s="12">
        <v>4</v>
      </c>
      <c r="DY35" s="12">
        <v>3120000</v>
      </c>
      <c r="DZ35" s="12">
        <v>0</v>
      </c>
      <c r="EA35" s="12">
        <v>3120000</v>
      </c>
      <c r="EB35" s="13"/>
      <c r="EC35" s="12">
        <v>28</v>
      </c>
      <c r="ED35" s="12">
        <v>10781904</v>
      </c>
      <c r="EE35" s="12">
        <v>0</v>
      </c>
      <c r="EF35" s="12">
        <v>10781904</v>
      </c>
      <c r="EG35" s="13"/>
      <c r="EH35" s="12">
        <v>29</v>
      </c>
      <c r="EI35" s="12">
        <v>9728688</v>
      </c>
      <c r="EJ35" s="12">
        <v>0</v>
      </c>
      <c r="EK35" s="12">
        <v>9728688</v>
      </c>
      <c r="EL35" s="13"/>
      <c r="EM35" s="12">
        <v>15</v>
      </c>
      <c r="EN35" s="12">
        <v>3038220</v>
      </c>
      <c r="EO35" s="12">
        <v>0</v>
      </c>
      <c r="EP35" s="12">
        <v>3038220</v>
      </c>
      <c r="EQ35" s="13"/>
      <c r="ER35" s="12">
        <v>14</v>
      </c>
      <c r="ES35" s="12">
        <v>2811648</v>
      </c>
      <c r="ET35" s="12">
        <v>0</v>
      </c>
      <c r="EU35" s="12">
        <v>2811648</v>
      </c>
      <c r="EV35" s="13"/>
      <c r="EW35" s="12">
        <v>1</v>
      </c>
      <c r="EX35" s="12">
        <v>1440000</v>
      </c>
      <c r="EY35" s="12">
        <v>0</v>
      </c>
      <c r="EZ35" s="12">
        <v>1440000</v>
      </c>
      <c r="FA35" s="13"/>
      <c r="FB35" s="12">
        <v>1</v>
      </c>
      <c r="FC35" s="12">
        <v>780000</v>
      </c>
      <c r="FD35" s="12">
        <v>0</v>
      </c>
      <c r="FE35" s="12">
        <v>780000</v>
      </c>
      <c r="FF35" s="13"/>
      <c r="FG35" s="12">
        <v>1</v>
      </c>
      <c r="FH35" s="12">
        <v>363828</v>
      </c>
      <c r="FI35" s="12">
        <v>0</v>
      </c>
      <c r="FJ35" s="12">
        <v>363828</v>
      </c>
      <c r="FK35" s="13"/>
      <c r="FL35" s="12">
        <v>1</v>
      </c>
      <c r="FM35" s="12">
        <v>120000</v>
      </c>
      <c r="FN35" s="12">
        <v>0</v>
      </c>
      <c r="FO35" s="12">
        <v>120000</v>
      </c>
      <c r="FP35" s="13"/>
      <c r="FQ35" s="12">
        <v>1</v>
      </c>
      <c r="FR35" s="12">
        <v>294162</v>
      </c>
      <c r="FS35" s="12">
        <v>0</v>
      </c>
      <c r="FT35" s="12">
        <v>294162</v>
      </c>
      <c r="FU35" s="13"/>
      <c r="FV35" s="12">
        <v>1</v>
      </c>
      <c r="FW35" s="12">
        <v>275000</v>
      </c>
      <c r="FX35" s="12">
        <v>0</v>
      </c>
      <c r="FY35" s="12">
        <v>275000</v>
      </c>
      <c r="FZ35" s="13"/>
      <c r="GA35" s="12">
        <v>1</v>
      </c>
      <c r="GB35" s="12">
        <v>262548</v>
      </c>
      <c r="GC35" s="12">
        <v>0</v>
      </c>
      <c r="GD35" s="12">
        <v>262548</v>
      </c>
      <c r="GE35" s="13"/>
      <c r="GF35" s="12">
        <v>1</v>
      </c>
      <c r="GG35" s="12">
        <v>180000</v>
      </c>
      <c r="GH35" s="12">
        <v>0</v>
      </c>
      <c r="GI35" s="12">
        <v>180000</v>
      </c>
      <c r="GJ35" s="13"/>
      <c r="GK35" s="12">
        <v>1</v>
      </c>
      <c r="GL35" s="12">
        <v>240000</v>
      </c>
      <c r="GM35" s="12">
        <v>0</v>
      </c>
      <c r="GN35" s="12">
        <v>240000</v>
      </c>
      <c r="GO35" s="13"/>
      <c r="GP35" s="12">
        <v>1</v>
      </c>
      <c r="GQ35" s="12">
        <v>264737</v>
      </c>
      <c r="GR35" s="12">
        <v>0</v>
      </c>
      <c r="GS35" s="12">
        <v>264737</v>
      </c>
      <c r="GT35" s="13"/>
      <c r="GU35" s="12">
        <v>1</v>
      </c>
      <c r="GV35" s="12">
        <v>168096</v>
      </c>
      <c r="GW35" s="12">
        <v>0</v>
      </c>
      <c r="GX35" s="12">
        <v>168096</v>
      </c>
      <c r="GY35" s="13"/>
      <c r="GZ35" s="12">
        <v>1</v>
      </c>
      <c r="HA35" s="12">
        <v>240660</v>
      </c>
      <c r="HB35" s="12">
        <v>0</v>
      </c>
      <c r="HC35" s="12">
        <v>240660</v>
      </c>
      <c r="HD35" s="13"/>
      <c r="HE35" s="12">
        <v>3</v>
      </c>
      <c r="HF35" s="12">
        <v>2340000</v>
      </c>
      <c r="HG35" s="12">
        <v>0</v>
      </c>
      <c r="HH35" s="12">
        <v>2340000</v>
      </c>
      <c r="HI35" s="13"/>
      <c r="HJ35" s="12">
        <v>3</v>
      </c>
      <c r="HK35" s="12">
        <v>250092</v>
      </c>
      <c r="HL35" s="12">
        <v>0</v>
      </c>
      <c r="HM35" s="12">
        <v>250092</v>
      </c>
      <c r="HN35" s="13"/>
      <c r="HO35" s="12">
        <v>3</v>
      </c>
      <c r="HP35" s="12">
        <v>458436</v>
      </c>
      <c r="HQ35" s="12">
        <v>0</v>
      </c>
      <c r="HR35" s="12">
        <v>458436</v>
      </c>
      <c r="HS35" s="13"/>
      <c r="HT35" s="12">
        <v>8</v>
      </c>
      <c r="HU35" s="12">
        <v>792648</v>
      </c>
      <c r="HV35" s="12">
        <v>0</v>
      </c>
      <c r="HW35" s="12">
        <v>792648</v>
      </c>
      <c r="HX35" s="13"/>
      <c r="HY35" s="12">
        <v>0</v>
      </c>
      <c r="HZ35" s="12">
        <v>0</v>
      </c>
      <c r="IA35" s="12">
        <v>0</v>
      </c>
      <c r="IB35" s="12">
        <v>0</v>
      </c>
      <c r="IC35" s="13"/>
      <c r="ID35" s="12">
        <v>18</v>
      </c>
      <c r="IE35" s="12">
        <v>4220784</v>
      </c>
      <c r="IF35" s="12">
        <v>0</v>
      </c>
      <c r="IG35" s="12">
        <v>4220784</v>
      </c>
      <c r="IH35" s="13"/>
      <c r="II35" s="12">
        <v>0</v>
      </c>
      <c r="IJ35" s="12">
        <v>0</v>
      </c>
      <c r="IK35" s="12">
        <v>0</v>
      </c>
      <c r="IL35" s="12">
        <v>0</v>
      </c>
      <c r="IM35" s="13"/>
      <c r="IN35" s="12">
        <v>0</v>
      </c>
      <c r="IO35" s="12">
        <v>0</v>
      </c>
      <c r="IP35" s="12">
        <v>0</v>
      </c>
      <c r="IQ35" s="12">
        <v>0</v>
      </c>
      <c r="IR35" s="13"/>
      <c r="IS35" s="12">
        <v>10</v>
      </c>
      <c r="IT35" s="12">
        <v>2250000</v>
      </c>
      <c r="IU35" s="12">
        <v>0</v>
      </c>
      <c r="IV35" s="12">
        <v>2250000</v>
      </c>
      <c r="IW35" s="13"/>
      <c r="IX35" s="12">
        <v>0</v>
      </c>
      <c r="IY35" s="12">
        <v>0</v>
      </c>
      <c r="IZ35" s="12">
        <v>0</v>
      </c>
      <c r="JA35" s="12">
        <v>0</v>
      </c>
      <c r="JB35" s="13"/>
      <c r="JC35" s="12">
        <v>1</v>
      </c>
      <c r="JD35" s="12">
        <v>277944</v>
      </c>
      <c r="JE35" s="12">
        <v>0</v>
      </c>
      <c r="JF35" s="12">
        <v>277944</v>
      </c>
      <c r="JG35" s="13"/>
      <c r="JH35" s="12">
        <v>2</v>
      </c>
      <c r="JI35" s="12">
        <v>1020000</v>
      </c>
      <c r="JJ35" s="12">
        <v>0</v>
      </c>
      <c r="JK35" s="12">
        <v>1020000</v>
      </c>
      <c r="JL35" s="13"/>
      <c r="JM35" s="12">
        <v>0</v>
      </c>
      <c r="JN35" s="12">
        <v>0</v>
      </c>
      <c r="JO35" s="12">
        <v>0</v>
      </c>
      <c r="JP35" s="12">
        <v>0</v>
      </c>
      <c r="JQ35" s="13"/>
      <c r="JR35" s="12">
        <v>2</v>
      </c>
      <c r="JS35" s="12">
        <v>915000</v>
      </c>
      <c r="JT35" s="12">
        <v>0</v>
      </c>
      <c r="JU35" s="12">
        <v>915000</v>
      </c>
      <c r="JV35" s="13"/>
      <c r="JW35" s="12">
        <v>0</v>
      </c>
      <c r="JX35" s="12">
        <v>0</v>
      </c>
      <c r="JY35" s="12">
        <v>0</v>
      </c>
      <c r="JZ35" s="12">
        <v>0</v>
      </c>
      <c r="KA35" s="13"/>
      <c r="KB35" s="12">
        <v>1</v>
      </c>
      <c r="KC35" s="12">
        <v>150000</v>
      </c>
      <c r="KD35" s="12">
        <v>0</v>
      </c>
      <c r="KE35" s="12">
        <v>150000</v>
      </c>
      <c r="KF35" s="13"/>
      <c r="KG35" s="12">
        <v>4</v>
      </c>
      <c r="KH35" s="12">
        <v>643356</v>
      </c>
      <c r="KI35" s="12">
        <v>0</v>
      </c>
      <c r="KJ35" s="12">
        <v>643356</v>
      </c>
      <c r="KK35" s="13"/>
      <c r="KL35" s="12">
        <v>0</v>
      </c>
      <c r="KM35" s="12">
        <v>0</v>
      </c>
      <c r="KN35" s="12">
        <v>0</v>
      </c>
      <c r="KO35" s="12">
        <v>0</v>
      </c>
      <c r="KP35" s="13"/>
      <c r="KQ35" s="12">
        <v>0</v>
      </c>
      <c r="KR35" s="12">
        <v>0</v>
      </c>
      <c r="KS35" s="12">
        <v>0</v>
      </c>
      <c r="KT35" s="12">
        <v>0</v>
      </c>
      <c r="KU35" s="13"/>
      <c r="KV35" s="12">
        <v>0</v>
      </c>
      <c r="KW35" s="12">
        <v>0</v>
      </c>
      <c r="KX35" s="12">
        <v>0</v>
      </c>
      <c r="KY35" s="12">
        <v>0</v>
      </c>
      <c r="KZ35" s="13"/>
      <c r="LA35" s="12">
        <v>0</v>
      </c>
      <c r="LB35" s="12">
        <v>0</v>
      </c>
      <c r="LC35" s="12">
        <v>0</v>
      </c>
      <c r="LD35" s="12">
        <v>0</v>
      </c>
      <c r="LE35" s="13"/>
      <c r="LF35" s="12">
        <v>0</v>
      </c>
      <c r="LG35" s="12">
        <v>0</v>
      </c>
      <c r="LH35" s="12">
        <v>0</v>
      </c>
      <c r="LI35" s="12">
        <v>0</v>
      </c>
      <c r="LJ35" s="13"/>
      <c r="LK35" s="12">
        <v>2</v>
      </c>
      <c r="LL35" s="12">
        <v>324000</v>
      </c>
      <c r="LM35" s="12">
        <v>0</v>
      </c>
      <c r="LN35" s="12">
        <v>324000</v>
      </c>
      <c r="LO35" s="13"/>
      <c r="LP35" s="12">
        <v>2</v>
      </c>
      <c r="LQ35" s="12">
        <v>409740</v>
      </c>
      <c r="LR35" s="12">
        <v>0</v>
      </c>
      <c r="LS35" s="12">
        <v>409740</v>
      </c>
      <c r="LT35" s="13"/>
      <c r="LU35" s="12">
        <v>1</v>
      </c>
      <c r="LV35" s="12">
        <v>180000</v>
      </c>
      <c r="LW35" s="12">
        <v>0</v>
      </c>
      <c r="LX35" s="12">
        <v>180000</v>
      </c>
      <c r="LY35" s="13"/>
      <c r="LZ35" s="12">
        <v>0</v>
      </c>
      <c r="MA35" s="12">
        <v>0</v>
      </c>
      <c r="MB35" s="12">
        <v>0</v>
      </c>
      <c r="MC35" s="12">
        <v>0</v>
      </c>
      <c r="MD35" s="13"/>
      <c r="ME35" s="12">
        <v>0</v>
      </c>
      <c r="MF35" s="12">
        <v>0</v>
      </c>
      <c r="MG35" s="12">
        <v>0</v>
      </c>
      <c r="MH35" s="12">
        <v>0</v>
      </c>
      <c r="MI35" s="13"/>
      <c r="MJ35" s="12">
        <v>0</v>
      </c>
      <c r="MK35" s="12">
        <v>0</v>
      </c>
      <c r="ML35" s="12">
        <v>0</v>
      </c>
      <c r="MM35" s="12">
        <v>0</v>
      </c>
      <c r="MN35" s="13"/>
      <c r="MO35" s="12">
        <v>0</v>
      </c>
      <c r="MP35" s="12">
        <v>0</v>
      </c>
      <c r="MQ35" s="12">
        <v>0</v>
      </c>
      <c r="MR35" s="12">
        <v>0</v>
      </c>
      <c r="MS35" s="13"/>
      <c r="MT35" s="12">
        <v>60</v>
      </c>
      <c r="MU35" s="12">
        <v>180000</v>
      </c>
      <c r="MV35" s="12">
        <v>0</v>
      </c>
      <c r="MW35" s="12">
        <v>180000</v>
      </c>
      <c r="MX35" s="13"/>
      <c r="MY35" s="12">
        <v>0</v>
      </c>
      <c r="MZ35" s="12">
        <v>1182900</v>
      </c>
      <c r="NA35" s="12">
        <v>0</v>
      </c>
      <c r="NB35" s="12">
        <v>1182900</v>
      </c>
      <c r="NC35" s="13"/>
      <c r="ND35" s="12">
        <v>11</v>
      </c>
      <c r="NE35" s="12">
        <v>120000</v>
      </c>
      <c r="NF35" s="12">
        <v>0</v>
      </c>
      <c r="NG35" s="12">
        <v>120000</v>
      </c>
      <c r="NH35" s="13"/>
      <c r="NI35" s="12">
        <v>4851</v>
      </c>
      <c r="NJ35" s="12">
        <v>727650</v>
      </c>
      <c r="NK35" s="12">
        <v>0</v>
      </c>
      <c r="NL35" s="12">
        <v>727650</v>
      </c>
      <c r="NM35" s="13"/>
      <c r="NN35" s="12">
        <v>10</v>
      </c>
      <c r="NO35" s="12">
        <v>1500</v>
      </c>
      <c r="NP35" s="12">
        <v>0</v>
      </c>
      <c r="NQ35" s="12">
        <v>1500</v>
      </c>
      <c r="NR35" s="13"/>
      <c r="NS35" s="12">
        <v>10</v>
      </c>
      <c r="NT35" s="12">
        <v>750000</v>
      </c>
      <c r="NU35" s="12">
        <v>0</v>
      </c>
      <c r="NV35" s="12">
        <v>750000</v>
      </c>
      <c r="NW35" s="13"/>
      <c r="NX35" s="12">
        <v>22</v>
      </c>
      <c r="NY35" s="12">
        <v>2200000</v>
      </c>
      <c r="NZ35" s="12">
        <v>0</v>
      </c>
      <c r="OA35" s="12">
        <v>2200000</v>
      </c>
      <c r="OB35" s="13"/>
      <c r="OC35" s="12">
        <v>0</v>
      </c>
      <c r="OD35" s="12">
        <v>0</v>
      </c>
      <c r="OE35" s="12">
        <v>0</v>
      </c>
      <c r="OF35" s="12">
        <v>0</v>
      </c>
      <c r="OG35" s="13"/>
      <c r="OH35" s="12">
        <v>5339</v>
      </c>
      <c r="OI35" s="12">
        <v>119493757</v>
      </c>
      <c r="OJ35" s="12">
        <v>0</v>
      </c>
      <c r="OK35" s="12">
        <v>119493757</v>
      </c>
      <c r="OL35" s="13"/>
    </row>
    <row r="36" spans="1:403" hidden="1">
      <c r="A36" s="10">
        <v>30</v>
      </c>
      <c r="B36" s="11" t="s">
        <v>32</v>
      </c>
      <c r="C36" s="12">
        <v>200</v>
      </c>
      <c r="D36" s="12">
        <v>40509600</v>
      </c>
      <c r="E36" s="12">
        <v>0</v>
      </c>
      <c r="F36" s="12">
        <v>40509600</v>
      </c>
      <c r="G36" s="13"/>
      <c r="H36" s="12">
        <v>6</v>
      </c>
      <c r="I36" s="12">
        <v>2000376</v>
      </c>
      <c r="J36" s="12">
        <v>0</v>
      </c>
      <c r="K36" s="12">
        <v>2000376</v>
      </c>
      <c r="L36" s="13"/>
      <c r="M36" s="12">
        <v>1</v>
      </c>
      <c r="N36" s="12">
        <v>440000</v>
      </c>
      <c r="O36" s="12">
        <v>0</v>
      </c>
      <c r="P36" s="12">
        <v>440000</v>
      </c>
      <c r="Q36" s="13"/>
      <c r="R36" s="12">
        <v>1</v>
      </c>
      <c r="S36" s="12">
        <v>360000</v>
      </c>
      <c r="T36" s="12">
        <v>0</v>
      </c>
      <c r="U36" s="12">
        <v>360000</v>
      </c>
      <c r="V36" s="13"/>
      <c r="W36" s="12">
        <v>0</v>
      </c>
      <c r="X36" s="12">
        <v>0</v>
      </c>
      <c r="Y36" s="12">
        <v>0</v>
      </c>
      <c r="Z36" s="12">
        <v>0</v>
      </c>
      <c r="AA36" s="13"/>
      <c r="AB36" s="12">
        <v>21</v>
      </c>
      <c r="AC36" s="12">
        <v>5232480</v>
      </c>
      <c r="AD36" s="12">
        <v>0</v>
      </c>
      <c r="AE36" s="12">
        <v>5232480</v>
      </c>
      <c r="AF36" s="13"/>
      <c r="AG36" s="12">
        <v>0</v>
      </c>
      <c r="AH36" s="12">
        <v>0</v>
      </c>
      <c r="AI36" s="12">
        <v>0</v>
      </c>
      <c r="AJ36" s="12">
        <v>0</v>
      </c>
      <c r="AK36" s="13"/>
      <c r="AL36" s="12">
        <v>0</v>
      </c>
      <c r="AM36" s="12">
        <v>0</v>
      </c>
      <c r="AN36" s="12">
        <v>0</v>
      </c>
      <c r="AO36" s="12">
        <v>0</v>
      </c>
      <c r="AP36" s="13"/>
      <c r="AQ36" s="12">
        <v>2</v>
      </c>
      <c r="AR36" s="12">
        <v>528000</v>
      </c>
      <c r="AS36" s="12">
        <v>0</v>
      </c>
      <c r="AT36" s="12">
        <v>528000</v>
      </c>
      <c r="AU36" s="13"/>
      <c r="AV36" s="12">
        <v>0</v>
      </c>
      <c r="AW36" s="12">
        <v>0</v>
      </c>
      <c r="AX36" s="12">
        <v>0</v>
      </c>
      <c r="AY36" s="12">
        <v>0</v>
      </c>
      <c r="AZ36" s="13"/>
      <c r="BA36" s="12">
        <v>0</v>
      </c>
      <c r="BB36" s="12">
        <v>0</v>
      </c>
      <c r="BC36" s="12">
        <v>0</v>
      </c>
      <c r="BD36" s="12">
        <v>0</v>
      </c>
      <c r="BE36" s="13"/>
      <c r="BF36" s="12">
        <v>6</v>
      </c>
      <c r="BG36" s="12">
        <v>8640000</v>
      </c>
      <c r="BH36" s="12">
        <v>0</v>
      </c>
      <c r="BI36" s="12">
        <v>8640000</v>
      </c>
      <c r="BJ36" s="13"/>
      <c r="BK36" s="12">
        <v>6</v>
      </c>
      <c r="BL36" s="12">
        <v>8640000</v>
      </c>
      <c r="BM36" s="12">
        <v>0</v>
      </c>
      <c r="BN36" s="12">
        <v>8640000</v>
      </c>
      <c r="BO36" s="13"/>
      <c r="BP36" s="12">
        <v>6</v>
      </c>
      <c r="BQ36" s="12">
        <v>8640000</v>
      </c>
      <c r="BR36" s="12">
        <v>0</v>
      </c>
      <c r="BS36" s="12">
        <v>8640000</v>
      </c>
      <c r="BT36" s="13"/>
      <c r="BU36" s="12">
        <v>1</v>
      </c>
      <c r="BV36" s="12">
        <v>1200000</v>
      </c>
      <c r="BW36" s="12">
        <v>0</v>
      </c>
      <c r="BX36" s="12">
        <v>1200000</v>
      </c>
      <c r="BY36" s="13"/>
      <c r="BZ36" s="12">
        <v>1</v>
      </c>
      <c r="CA36" s="12">
        <v>1200000</v>
      </c>
      <c r="CB36" s="12">
        <v>0</v>
      </c>
      <c r="CC36" s="12">
        <v>1200000</v>
      </c>
      <c r="CD36" s="13"/>
      <c r="CE36" s="12">
        <v>3</v>
      </c>
      <c r="CF36" s="12">
        <v>3600000</v>
      </c>
      <c r="CG36" s="12">
        <v>0</v>
      </c>
      <c r="CH36" s="12">
        <v>3600000</v>
      </c>
      <c r="CI36" s="13"/>
      <c r="CJ36" s="12">
        <v>1</v>
      </c>
      <c r="CK36" s="12">
        <v>1200000</v>
      </c>
      <c r="CL36" s="12">
        <v>0</v>
      </c>
      <c r="CM36" s="12">
        <v>1200000</v>
      </c>
      <c r="CN36" s="13"/>
      <c r="CO36" s="12">
        <v>0</v>
      </c>
      <c r="CP36" s="12">
        <v>0</v>
      </c>
      <c r="CQ36" s="12">
        <v>0</v>
      </c>
      <c r="CR36" s="12">
        <v>0</v>
      </c>
      <c r="CS36" s="13"/>
      <c r="CT36" s="12">
        <v>1</v>
      </c>
      <c r="CU36" s="12">
        <v>1200000</v>
      </c>
      <c r="CV36" s="12">
        <v>0</v>
      </c>
      <c r="CW36" s="12">
        <v>1200000</v>
      </c>
      <c r="CX36" s="13"/>
      <c r="CY36" s="12">
        <v>1</v>
      </c>
      <c r="CZ36" s="12">
        <v>1200000</v>
      </c>
      <c r="DA36" s="12">
        <v>0</v>
      </c>
      <c r="DB36" s="12">
        <v>1200000</v>
      </c>
      <c r="DC36" s="13"/>
      <c r="DD36" s="12">
        <v>1</v>
      </c>
      <c r="DE36" s="12">
        <v>1200000</v>
      </c>
      <c r="DF36" s="12">
        <v>0</v>
      </c>
      <c r="DG36" s="12">
        <v>1200000</v>
      </c>
      <c r="DH36" s="13"/>
      <c r="DI36" s="12">
        <v>0</v>
      </c>
      <c r="DJ36" s="12">
        <v>0</v>
      </c>
      <c r="DK36" s="12">
        <v>0</v>
      </c>
      <c r="DL36" s="12">
        <v>0</v>
      </c>
      <c r="DM36" s="13"/>
      <c r="DN36" s="12">
        <v>0</v>
      </c>
      <c r="DO36" s="12">
        <v>0</v>
      </c>
      <c r="DP36" s="12">
        <v>0</v>
      </c>
      <c r="DQ36" s="12">
        <v>0</v>
      </c>
      <c r="DR36" s="13"/>
      <c r="DS36" s="12">
        <v>0</v>
      </c>
      <c r="DT36" s="12">
        <v>0</v>
      </c>
      <c r="DU36" s="12">
        <v>0</v>
      </c>
      <c r="DV36" s="12">
        <v>0</v>
      </c>
      <c r="DW36" s="13"/>
      <c r="DX36" s="12">
        <v>11</v>
      </c>
      <c r="DY36" s="12">
        <v>8580000</v>
      </c>
      <c r="DZ36" s="12">
        <v>0</v>
      </c>
      <c r="EA36" s="12">
        <v>8580000</v>
      </c>
      <c r="EB36" s="13"/>
      <c r="EC36" s="12">
        <v>63</v>
      </c>
      <c r="ED36" s="12">
        <v>24259284</v>
      </c>
      <c r="EE36" s="12">
        <v>0</v>
      </c>
      <c r="EF36" s="12">
        <v>24259284</v>
      </c>
      <c r="EG36" s="13"/>
      <c r="EH36" s="12">
        <v>66</v>
      </c>
      <c r="EI36" s="12">
        <v>22141152</v>
      </c>
      <c r="EJ36" s="12">
        <v>0</v>
      </c>
      <c r="EK36" s="12">
        <v>22141152</v>
      </c>
      <c r="EL36" s="13"/>
      <c r="EM36" s="12">
        <v>33</v>
      </c>
      <c r="EN36" s="12">
        <v>6684084</v>
      </c>
      <c r="EO36" s="12">
        <v>0</v>
      </c>
      <c r="EP36" s="12">
        <v>6684084</v>
      </c>
      <c r="EQ36" s="13"/>
      <c r="ER36" s="12">
        <v>33</v>
      </c>
      <c r="ES36" s="12">
        <v>6627456</v>
      </c>
      <c r="ET36" s="12">
        <v>0</v>
      </c>
      <c r="EU36" s="12">
        <v>6627456</v>
      </c>
      <c r="EV36" s="13"/>
      <c r="EW36" s="12">
        <v>0</v>
      </c>
      <c r="EX36" s="12">
        <v>0</v>
      </c>
      <c r="EY36" s="12">
        <v>0</v>
      </c>
      <c r="EZ36" s="12">
        <v>0</v>
      </c>
      <c r="FA36" s="13"/>
      <c r="FB36" s="12">
        <v>0</v>
      </c>
      <c r="FC36" s="12">
        <v>0</v>
      </c>
      <c r="FD36" s="12">
        <v>0</v>
      </c>
      <c r="FE36" s="12">
        <v>0</v>
      </c>
      <c r="FF36" s="13"/>
      <c r="FG36" s="12">
        <v>0</v>
      </c>
      <c r="FH36" s="12">
        <v>0</v>
      </c>
      <c r="FI36" s="12">
        <v>0</v>
      </c>
      <c r="FJ36" s="12">
        <v>0</v>
      </c>
      <c r="FK36" s="13"/>
      <c r="FL36" s="12">
        <v>0</v>
      </c>
      <c r="FM36" s="12">
        <v>0</v>
      </c>
      <c r="FN36" s="12">
        <v>0</v>
      </c>
      <c r="FO36" s="12">
        <v>0</v>
      </c>
      <c r="FP36" s="13"/>
      <c r="FQ36" s="12">
        <v>0</v>
      </c>
      <c r="FR36" s="12">
        <v>0</v>
      </c>
      <c r="FS36" s="12">
        <v>0</v>
      </c>
      <c r="FT36" s="12">
        <v>0</v>
      </c>
      <c r="FU36" s="13"/>
      <c r="FV36" s="12">
        <v>0</v>
      </c>
      <c r="FW36" s="12">
        <v>0</v>
      </c>
      <c r="FX36" s="12">
        <v>0</v>
      </c>
      <c r="FY36" s="12">
        <v>0</v>
      </c>
      <c r="FZ36" s="13"/>
      <c r="GA36" s="12">
        <v>0</v>
      </c>
      <c r="GB36" s="12">
        <v>0</v>
      </c>
      <c r="GC36" s="12">
        <v>0</v>
      </c>
      <c r="GD36" s="12">
        <v>0</v>
      </c>
      <c r="GE36" s="13"/>
      <c r="GF36" s="12">
        <v>0</v>
      </c>
      <c r="GG36" s="12">
        <v>0</v>
      </c>
      <c r="GH36" s="12">
        <v>0</v>
      </c>
      <c r="GI36" s="12">
        <v>0</v>
      </c>
      <c r="GJ36" s="13"/>
      <c r="GK36" s="12">
        <v>0</v>
      </c>
      <c r="GL36" s="12">
        <v>0</v>
      </c>
      <c r="GM36" s="12">
        <v>0</v>
      </c>
      <c r="GN36" s="12">
        <v>0</v>
      </c>
      <c r="GO36" s="13"/>
      <c r="GP36" s="12">
        <v>0</v>
      </c>
      <c r="GQ36" s="12">
        <v>0</v>
      </c>
      <c r="GR36" s="12">
        <v>0</v>
      </c>
      <c r="GS36" s="12">
        <v>0</v>
      </c>
      <c r="GT36" s="13"/>
      <c r="GU36" s="12">
        <v>0</v>
      </c>
      <c r="GV36" s="12">
        <v>0</v>
      </c>
      <c r="GW36" s="12">
        <v>0</v>
      </c>
      <c r="GX36" s="12">
        <v>0</v>
      </c>
      <c r="GY36" s="13"/>
      <c r="GZ36" s="12">
        <v>0</v>
      </c>
      <c r="HA36" s="12">
        <v>0</v>
      </c>
      <c r="HB36" s="12">
        <v>0</v>
      </c>
      <c r="HC36" s="12">
        <v>0</v>
      </c>
      <c r="HD36" s="13"/>
      <c r="HE36" s="12">
        <v>2</v>
      </c>
      <c r="HF36" s="12">
        <v>1560000</v>
      </c>
      <c r="HG36" s="12">
        <v>0</v>
      </c>
      <c r="HH36" s="12">
        <v>1560000</v>
      </c>
      <c r="HI36" s="13"/>
      <c r="HJ36" s="12">
        <v>2</v>
      </c>
      <c r="HK36" s="12">
        <v>166728</v>
      </c>
      <c r="HL36" s="12">
        <v>0</v>
      </c>
      <c r="HM36" s="12">
        <v>166728</v>
      </c>
      <c r="HN36" s="13"/>
      <c r="HO36" s="12">
        <v>2</v>
      </c>
      <c r="HP36" s="12">
        <v>305624</v>
      </c>
      <c r="HQ36" s="12">
        <v>0</v>
      </c>
      <c r="HR36" s="12">
        <v>305624</v>
      </c>
      <c r="HS36" s="13"/>
      <c r="HT36" s="12">
        <v>5</v>
      </c>
      <c r="HU36" s="12">
        <v>472728</v>
      </c>
      <c r="HV36" s="12">
        <v>0</v>
      </c>
      <c r="HW36" s="12">
        <v>472728</v>
      </c>
      <c r="HX36" s="13"/>
      <c r="HY36" s="12">
        <v>0</v>
      </c>
      <c r="HZ36" s="12">
        <v>0</v>
      </c>
      <c r="IA36" s="12">
        <v>0</v>
      </c>
      <c r="IB36" s="12">
        <v>0</v>
      </c>
      <c r="IC36" s="13"/>
      <c r="ID36" s="12">
        <v>9</v>
      </c>
      <c r="IE36" s="12">
        <v>2453856</v>
      </c>
      <c r="IF36" s="12">
        <v>0</v>
      </c>
      <c r="IG36" s="12">
        <v>2453856</v>
      </c>
      <c r="IH36" s="13"/>
      <c r="II36" s="12">
        <v>0</v>
      </c>
      <c r="IJ36" s="12">
        <v>0</v>
      </c>
      <c r="IK36" s="12">
        <v>0</v>
      </c>
      <c r="IL36" s="12">
        <v>0</v>
      </c>
      <c r="IM36" s="13"/>
      <c r="IN36" s="12">
        <v>0</v>
      </c>
      <c r="IO36" s="12">
        <v>0</v>
      </c>
      <c r="IP36" s="12">
        <v>0</v>
      </c>
      <c r="IQ36" s="12">
        <v>0</v>
      </c>
      <c r="IR36" s="13"/>
      <c r="IS36" s="12">
        <v>11</v>
      </c>
      <c r="IT36" s="12">
        <v>2550000</v>
      </c>
      <c r="IU36" s="12">
        <v>0</v>
      </c>
      <c r="IV36" s="12">
        <v>2550000</v>
      </c>
      <c r="IW36" s="13"/>
      <c r="IX36" s="12">
        <v>1</v>
      </c>
      <c r="IY36" s="12">
        <v>180000</v>
      </c>
      <c r="IZ36" s="12">
        <v>0</v>
      </c>
      <c r="JA36" s="12">
        <v>180000</v>
      </c>
      <c r="JB36" s="13"/>
      <c r="JC36" s="12">
        <v>5</v>
      </c>
      <c r="JD36" s="12">
        <v>1389720</v>
      </c>
      <c r="JE36" s="12">
        <v>0</v>
      </c>
      <c r="JF36" s="12">
        <v>1389720</v>
      </c>
      <c r="JG36" s="13"/>
      <c r="JH36" s="12">
        <v>2</v>
      </c>
      <c r="JI36" s="12">
        <v>1020000</v>
      </c>
      <c r="JJ36" s="12">
        <v>0</v>
      </c>
      <c r="JK36" s="12">
        <v>1020000</v>
      </c>
      <c r="JL36" s="13"/>
      <c r="JM36" s="12">
        <v>0</v>
      </c>
      <c r="JN36" s="12">
        <v>0</v>
      </c>
      <c r="JO36" s="12">
        <v>0</v>
      </c>
      <c r="JP36" s="12">
        <v>0</v>
      </c>
      <c r="JQ36" s="13"/>
      <c r="JR36" s="12">
        <v>2</v>
      </c>
      <c r="JS36" s="12">
        <v>915000</v>
      </c>
      <c r="JT36" s="12">
        <v>0</v>
      </c>
      <c r="JU36" s="12">
        <v>915000</v>
      </c>
      <c r="JV36" s="13"/>
      <c r="JW36" s="12">
        <v>0</v>
      </c>
      <c r="JX36" s="12">
        <v>0</v>
      </c>
      <c r="JY36" s="12">
        <v>0</v>
      </c>
      <c r="JZ36" s="12">
        <v>0</v>
      </c>
      <c r="KA36" s="13"/>
      <c r="KB36" s="12">
        <v>1</v>
      </c>
      <c r="KC36" s="12">
        <v>150000</v>
      </c>
      <c r="KD36" s="12">
        <v>0</v>
      </c>
      <c r="KE36" s="12">
        <v>150000</v>
      </c>
      <c r="KF36" s="13"/>
      <c r="KG36" s="12">
        <v>7</v>
      </c>
      <c r="KH36" s="12">
        <v>1008000</v>
      </c>
      <c r="KI36" s="12">
        <v>0</v>
      </c>
      <c r="KJ36" s="12">
        <v>1008000</v>
      </c>
      <c r="KK36" s="13"/>
      <c r="KL36" s="12">
        <v>0</v>
      </c>
      <c r="KM36" s="12">
        <v>0</v>
      </c>
      <c r="KN36" s="12">
        <v>0</v>
      </c>
      <c r="KO36" s="12">
        <v>0</v>
      </c>
      <c r="KP36" s="13"/>
      <c r="KQ36" s="12">
        <v>0</v>
      </c>
      <c r="KR36" s="12">
        <v>0</v>
      </c>
      <c r="KS36" s="12">
        <v>0</v>
      </c>
      <c r="KT36" s="12">
        <v>0</v>
      </c>
      <c r="KU36" s="13"/>
      <c r="KV36" s="12">
        <v>0</v>
      </c>
      <c r="KW36" s="12">
        <v>0</v>
      </c>
      <c r="KX36" s="12">
        <v>0</v>
      </c>
      <c r="KY36" s="12">
        <v>0</v>
      </c>
      <c r="KZ36" s="13"/>
      <c r="LA36" s="12">
        <v>0</v>
      </c>
      <c r="LB36" s="12">
        <v>0</v>
      </c>
      <c r="LC36" s="12">
        <v>0</v>
      </c>
      <c r="LD36" s="12">
        <v>0</v>
      </c>
      <c r="LE36" s="13"/>
      <c r="LF36" s="12">
        <v>0</v>
      </c>
      <c r="LG36" s="12">
        <v>0</v>
      </c>
      <c r="LH36" s="12">
        <v>0</v>
      </c>
      <c r="LI36" s="12">
        <v>0</v>
      </c>
      <c r="LJ36" s="13"/>
      <c r="LK36" s="12">
        <v>2</v>
      </c>
      <c r="LL36" s="12">
        <v>324000</v>
      </c>
      <c r="LM36" s="12">
        <v>0</v>
      </c>
      <c r="LN36" s="12">
        <v>324000</v>
      </c>
      <c r="LO36" s="13"/>
      <c r="LP36" s="12">
        <v>2</v>
      </c>
      <c r="LQ36" s="12">
        <v>360000</v>
      </c>
      <c r="LR36" s="12">
        <v>0</v>
      </c>
      <c r="LS36" s="12">
        <v>360000</v>
      </c>
      <c r="LT36" s="13"/>
      <c r="LU36" s="12">
        <v>1</v>
      </c>
      <c r="LV36" s="12">
        <v>180000</v>
      </c>
      <c r="LW36" s="12">
        <v>0</v>
      </c>
      <c r="LX36" s="12">
        <v>180000</v>
      </c>
      <c r="LY36" s="13"/>
      <c r="LZ36" s="12">
        <v>0</v>
      </c>
      <c r="MA36" s="12">
        <v>0</v>
      </c>
      <c r="MB36" s="12">
        <v>0</v>
      </c>
      <c r="MC36" s="12">
        <v>0</v>
      </c>
      <c r="MD36" s="13"/>
      <c r="ME36" s="12">
        <v>0</v>
      </c>
      <c r="MF36" s="12">
        <v>0</v>
      </c>
      <c r="MG36" s="12">
        <v>0</v>
      </c>
      <c r="MH36" s="12">
        <v>0</v>
      </c>
      <c r="MI36" s="13"/>
      <c r="MJ36" s="12">
        <v>0</v>
      </c>
      <c r="MK36" s="12">
        <v>0</v>
      </c>
      <c r="ML36" s="12">
        <v>0</v>
      </c>
      <c r="MM36" s="12">
        <v>0</v>
      </c>
      <c r="MN36" s="13"/>
      <c r="MO36" s="12">
        <v>0</v>
      </c>
      <c r="MP36" s="12">
        <v>0</v>
      </c>
      <c r="MQ36" s="12">
        <v>0</v>
      </c>
      <c r="MR36" s="12">
        <v>0</v>
      </c>
      <c r="MS36" s="13"/>
      <c r="MT36" s="12">
        <v>150</v>
      </c>
      <c r="MU36" s="12">
        <v>450000</v>
      </c>
      <c r="MV36" s="12">
        <v>0</v>
      </c>
      <c r="MW36" s="12">
        <v>450000</v>
      </c>
      <c r="MX36" s="13"/>
      <c r="MY36" s="12">
        <v>0</v>
      </c>
      <c r="MZ36" s="12">
        <v>0</v>
      </c>
      <c r="NA36" s="12">
        <v>0</v>
      </c>
      <c r="NB36" s="12">
        <v>0</v>
      </c>
      <c r="NC36" s="13"/>
      <c r="ND36" s="12">
        <v>21</v>
      </c>
      <c r="NE36" s="12">
        <v>220000</v>
      </c>
      <c r="NF36" s="12">
        <v>0</v>
      </c>
      <c r="NG36" s="12">
        <v>220000</v>
      </c>
      <c r="NH36" s="13"/>
      <c r="NI36" s="12">
        <v>11468</v>
      </c>
      <c r="NJ36" s="12">
        <v>1720200</v>
      </c>
      <c r="NK36" s="12">
        <v>0</v>
      </c>
      <c r="NL36" s="12">
        <v>1720200</v>
      </c>
      <c r="NM36" s="13"/>
      <c r="NN36" s="12">
        <v>10</v>
      </c>
      <c r="NO36" s="12">
        <v>1500</v>
      </c>
      <c r="NP36" s="12">
        <v>0</v>
      </c>
      <c r="NQ36" s="12">
        <v>1500</v>
      </c>
      <c r="NR36" s="13"/>
      <c r="NS36" s="12">
        <v>11</v>
      </c>
      <c r="NT36" s="12">
        <v>850000</v>
      </c>
      <c r="NU36" s="12">
        <v>0</v>
      </c>
      <c r="NV36" s="12">
        <v>850000</v>
      </c>
      <c r="NW36" s="13"/>
      <c r="NX36" s="12">
        <v>56</v>
      </c>
      <c r="NY36" s="12">
        <v>5600000</v>
      </c>
      <c r="NZ36" s="12">
        <v>0</v>
      </c>
      <c r="OA36" s="12">
        <v>5600000</v>
      </c>
      <c r="OB36" s="13"/>
      <c r="OC36" s="12">
        <v>0</v>
      </c>
      <c r="OD36" s="12">
        <v>0</v>
      </c>
      <c r="OE36" s="12">
        <v>0</v>
      </c>
      <c r="OF36" s="12">
        <v>0</v>
      </c>
      <c r="OG36" s="13"/>
      <c r="OH36" s="12">
        <v>12234</v>
      </c>
      <c r="OI36" s="12">
        <v>175959788</v>
      </c>
      <c r="OJ36" s="12">
        <v>0</v>
      </c>
      <c r="OK36" s="12">
        <v>175959788</v>
      </c>
      <c r="OL36" s="13"/>
    </row>
    <row r="37" spans="1:403" s="154" customFormat="1">
      <c r="A37" s="148">
        <v>31</v>
      </c>
      <c r="B37" s="149" t="s">
        <v>33</v>
      </c>
      <c r="C37" s="150">
        <v>360</v>
      </c>
      <c r="D37" s="150">
        <v>72917280</v>
      </c>
      <c r="E37" s="150">
        <v>0</v>
      </c>
      <c r="F37" s="150">
        <v>72917280</v>
      </c>
      <c r="G37" s="151"/>
      <c r="H37" s="150">
        <v>5</v>
      </c>
      <c r="I37" s="150">
        <v>1666980</v>
      </c>
      <c r="J37" s="150">
        <v>0</v>
      </c>
      <c r="K37" s="150">
        <v>1666980</v>
      </c>
      <c r="L37" s="151"/>
      <c r="M37" s="150">
        <v>1</v>
      </c>
      <c r="N37" s="150">
        <v>440000</v>
      </c>
      <c r="O37" s="150">
        <v>0</v>
      </c>
      <c r="P37" s="150">
        <v>440000</v>
      </c>
      <c r="Q37" s="151"/>
      <c r="R37" s="150">
        <v>1</v>
      </c>
      <c r="S37" s="150">
        <v>360000</v>
      </c>
      <c r="T37" s="150">
        <v>0</v>
      </c>
      <c r="U37" s="150">
        <v>360000</v>
      </c>
      <c r="V37" s="151"/>
      <c r="W37" s="150">
        <v>0</v>
      </c>
      <c r="X37" s="150">
        <v>0</v>
      </c>
      <c r="Y37" s="150">
        <v>0</v>
      </c>
      <c r="Z37" s="150">
        <v>0</v>
      </c>
      <c r="AA37" s="151"/>
      <c r="AB37" s="150">
        <v>18</v>
      </c>
      <c r="AC37" s="150">
        <v>4433100</v>
      </c>
      <c r="AD37" s="150">
        <v>0</v>
      </c>
      <c r="AE37" s="150">
        <v>4433100</v>
      </c>
      <c r="AF37" s="151"/>
      <c r="AG37" s="150">
        <v>0</v>
      </c>
      <c r="AH37" s="150">
        <v>0</v>
      </c>
      <c r="AI37" s="150">
        <v>0</v>
      </c>
      <c r="AJ37" s="150">
        <v>0</v>
      </c>
      <c r="AK37" s="151"/>
      <c r="AL37" s="150">
        <v>0</v>
      </c>
      <c r="AM37" s="150">
        <v>0</v>
      </c>
      <c r="AN37" s="150">
        <v>0</v>
      </c>
      <c r="AO37" s="150">
        <v>0</v>
      </c>
      <c r="AP37" s="151"/>
      <c r="AQ37" s="150">
        <v>2</v>
      </c>
      <c r="AR37" s="150">
        <v>528000</v>
      </c>
      <c r="AS37" s="150">
        <v>0</v>
      </c>
      <c r="AT37" s="150">
        <v>528000</v>
      </c>
      <c r="AU37" s="151"/>
      <c r="AV37" s="150">
        <v>0</v>
      </c>
      <c r="AW37" s="150">
        <v>0</v>
      </c>
      <c r="AX37" s="150">
        <v>0</v>
      </c>
      <c r="AY37" s="150">
        <v>0</v>
      </c>
      <c r="AZ37" s="151"/>
      <c r="BA37" s="150">
        <v>16</v>
      </c>
      <c r="BB37" s="150">
        <v>4107360</v>
      </c>
      <c r="BC37" s="150">
        <v>0</v>
      </c>
      <c r="BD37" s="150">
        <v>4107360</v>
      </c>
      <c r="BE37" s="151"/>
      <c r="BF37" s="150">
        <v>5</v>
      </c>
      <c r="BG37" s="150">
        <v>7200000</v>
      </c>
      <c r="BH37" s="150">
        <v>0</v>
      </c>
      <c r="BI37" s="150">
        <v>7200000</v>
      </c>
      <c r="BJ37" s="151"/>
      <c r="BK37" s="150">
        <v>5</v>
      </c>
      <c r="BL37" s="150">
        <v>7200000</v>
      </c>
      <c r="BM37" s="150">
        <v>0</v>
      </c>
      <c r="BN37" s="150">
        <v>7200000</v>
      </c>
      <c r="BO37" s="151"/>
      <c r="BP37" s="150">
        <v>5</v>
      </c>
      <c r="BQ37" s="150">
        <v>7200000</v>
      </c>
      <c r="BR37" s="150">
        <v>0</v>
      </c>
      <c r="BS37" s="150">
        <v>7200000</v>
      </c>
      <c r="BT37" s="151"/>
      <c r="BU37" s="150">
        <v>1</v>
      </c>
      <c r="BV37" s="150">
        <v>1200000</v>
      </c>
      <c r="BW37" s="150">
        <v>0</v>
      </c>
      <c r="BX37" s="150">
        <v>1200000</v>
      </c>
      <c r="BY37" s="151"/>
      <c r="BZ37" s="150">
        <v>1</v>
      </c>
      <c r="CA37" s="150">
        <v>1200000</v>
      </c>
      <c r="CB37" s="150">
        <v>0</v>
      </c>
      <c r="CC37" s="150">
        <v>1200000</v>
      </c>
      <c r="CD37" s="151"/>
      <c r="CE37" s="150">
        <v>3</v>
      </c>
      <c r="CF37" s="150">
        <v>3600000</v>
      </c>
      <c r="CG37" s="150">
        <v>0</v>
      </c>
      <c r="CH37" s="150">
        <v>3600000</v>
      </c>
      <c r="CI37" s="151"/>
      <c r="CJ37" s="150">
        <v>1</v>
      </c>
      <c r="CK37" s="150">
        <v>1200000</v>
      </c>
      <c r="CL37" s="150">
        <v>0</v>
      </c>
      <c r="CM37" s="150">
        <v>1200000</v>
      </c>
      <c r="CN37" s="151"/>
      <c r="CO37" s="150">
        <v>0</v>
      </c>
      <c r="CP37" s="150">
        <v>0</v>
      </c>
      <c r="CQ37" s="150">
        <v>0</v>
      </c>
      <c r="CR37" s="150">
        <v>0</v>
      </c>
      <c r="CS37" s="151"/>
      <c r="CT37" s="150">
        <v>1</v>
      </c>
      <c r="CU37" s="150">
        <v>1200000</v>
      </c>
      <c r="CV37" s="150">
        <v>0</v>
      </c>
      <c r="CW37" s="150">
        <v>1200000</v>
      </c>
      <c r="CX37" s="151"/>
      <c r="CY37" s="150">
        <v>1</v>
      </c>
      <c r="CZ37" s="150">
        <v>1200000</v>
      </c>
      <c r="DA37" s="150">
        <v>0</v>
      </c>
      <c r="DB37" s="150">
        <v>1200000</v>
      </c>
      <c r="DC37" s="151"/>
      <c r="DD37" s="150">
        <v>1</v>
      </c>
      <c r="DE37" s="150">
        <v>1200000</v>
      </c>
      <c r="DF37" s="150">
        <v>0</v>
      </c>
      <c r="DG37" s="150">
        <v>1200000</v>
      </c>
      <c r="DH37" s="151"/>
      <c r="DI37" s="150">
        <v>0</v>
      </c>
      <c r="DJ37" s="150">
        <v>0</v>
      </c>
      <c r="DK37" s="150">
        <v>0</v>
      </c>
      <c r="DL37" s="150">
        <v>0</v>
      </c>
      <c r="DM37" s="151"/>
      <c r="DN37" s="150">
        <v>0</v>
      </c>
      <c r="DO37" s="150">
        <v>0</v>
      </c>
      <c r="DP37" s="150">
        <v>0</v>
      </c>
      <c r="DQ37" s="150">
        <v>0</v>
      </c>
      <c r="DR37" s="151"/>
      <c r="DS37" s="150">
        <v>0</v>
      </c>
      <c r="DT37" s="150">
        <v>0</v>
      </c>
      <c r="DU37" s="150">
        <v>0</v>
      </c>
      <c r="DV37" s="150">
        <v>0</v>
      </c>
      <c r="DW37" s="151"/>
      <c r="DX37" s="150">
        <v>13</v>
      </c>
      <c r="DY37" s="150">
        <v>10140000</v>
      </c>
      <c r="DZ37" s="150">
        <v>0</v>
      </c>
      <c r="EA37" s="150">
        <v>10140000</v>
      </c>
      <c r="EB37" s="151"/>
      <c r="EC37" s="150">
        <v>51</v>
      </c>
      <c r="ED37" s="150">
        <v>19638468</v>
      </c>
      <c r="EE37" s="150">
        <v>0</v>
      </c>
      <c r="EF37" s="150">
        <v>19638468</v>
      </c>
      <c r="EG37" s="151"/>
      <c r="EH37" s="150">
        <v>62</v>
      </c>
      <c r="EI37" s="150">
        <v>20799264</v>
      </c>
      <c r="EJ37" s="150">
        <v>0</v>
      </c>
      <c r="EK37" s="150">
        <v>20799264</v>
      </c>
      <c r="EL37" s="151"/>
      <c r="EM37" s="150">
        <v>25</v>
      </c>
      <c r="EN37" s="150">
        <v>5063700</v>
      </c>
      <c r="EO37" s="150">
        <v>0</v>
      </c>
      <c r="EP37" s="150">
        <v>5063700</v>
      </c>
      <c r="EQ37" s="151"/>
      <c r="ER37" s="150">
        <v>22</v>
      </c>
      <c r="ES37" s="150">
        <v>4418304</v>
      </c>
      <c r="ET37" s="150">
        <v>0</v>
      </c>
      <c r="EU37" s="150">
        <v>4418304</v>
      </c>
      <c r="EV37" s="151"/>
      <c r="EW37" s="150">
        <v>1</v>
      </c>
      <c r="EX37" s="150">
        <v>1440000</v>
      </c>
      <c r="EY37" s="150">
        <v>0</v>
      </c>
      <c r="EZ37" s="150">
        <v>1440000</v>
      </c>
      <c r="FA37" s="151"/>
      <c r="FB37" s="150">
        <v>1</v>
      </c>
      <c r="FC37" s="150">
        <v>780000</v>
      </c>
      <c r="FD37" s="150">
        <v>0</v>
      </c>
      <c r="FE37" s="150">
        <v>780000</v>
      </c>
      <c r="FF37" s="151"/>
      <c r="FG37" s="150">
        <v>1</v>
      </c>
      <c r="FH37" s="150">
        <v>363828</v>
      </c>
      <c r="FI37" s="150">
        <v>0</v>
      </c>
      <c r="FJ37" s="150">
        <v>363828</v>
      </c>
      <c r="FK37" s="151"/>
      <c r="FL37" s="150">
        <v>1</v>
      </c>
      <c r="FM37" s="150">
        <v>120000</v>
      </c>
      <c r="FN37" s="150">
        <v>0</v>
      </c>
      <c r="FO37" s="150">
        <v>120000</v>
      </c>
      <c r="FP37" s="151"/>
      <c r="FQ37" s="150">
        <v>1</v>
      </c>
      <c r="FR37" s="150">
        <v>294162</v>
      </c>
      <c r="FS37" s="150">
        <v>0</v>
      </c>
      <c r="FT37" s="150">
        <v>294162</v>
      </c>
      <c r="FU37" s="151"/>
      <c r="FV37" s="150">
        <v>1</v>
      </c>
      <c r="FW37" s="150">
        <v>275000</v>
      </c>
      <c r="FX37" s="150">
        <v>0</v>
      </c>
      <c r="FY37" s="150">
        <v>275000</v>
      </c>
      <c r="FZ37" s="151"/>
      <c r="GA37" s="150">
        <v>1</v>
      </c>
      <c r="GB37" s="150">
        <v>262548</v>
      </c>
      <c r="GC37" s="150">
        <v>0</v>
      </c>
      <c r="GD37" s="150">
        <v>262548</v>
      </c>
      <c r="GE37" s="151"/>
      <c r="GF37" s="150">
        <v>1</v>
      </c>
      <c r="GG37" s="150">
        <v>180000</v>
      </c>
      <c r="GH37" s="150">
        <v>0</v>
      </c>
      <c r="GI37" s="150">
        <v>180000</v>
      </c>
      <c r="GJ37" s="151"/>
      <c r="GK37" s="150">
        <v>1</v>
      </c>
      <c r="GL37" s="150">
        <v>240000</v>
      </c>
      <c r="GM37" s="150">
        <v>0</v>
      </c>
      <c r="GN37" s="150">
        <v>240000</v>
      </c>
      <c r="GO37" s="151"/>
      <c r="GP37" s="150">
        <v>1</v>
      </c>
      <c r="GQ37" s="150">
        <v>264737</v>
      </c>
      <c r="GR37" s="150">
        <v>0</v>
      </c>
      <c r="GS37" s="150">
        <v>264737</v>
      </c>
      <c r="GT37" s="151"/>
      <c r="GU37" s="150">
        <v>1</v>
      </c>
      <c r="GV37" s="150">
        <v>168096</v>
      </c>
      <c r="GW37" s="150">
        <v>0</v>
      </c>
      <c r="GX37" s="150">
        <v>168096</v>
      </c>
      <c r="GY37" s="151"/>
      <c r="GZ37" s="150">
        <v>1</v>
      </c>
      <c r="HA37" s="150">
        <v>240660</v>
      </c>
      <c r="HB37" s="150">
        <v>0</v>
      </c>
      <c r="HC37" s="150">
        <v>240660</v>
      </c>
      <c r="HD37" s="151"/>
      <c r="HE37" s="150">
        <v>2</v>
      </c>
      <c r="HF37" s="150">
        <v>1560000</v>
      </c>
      <c r="HG37" s="150">
        <v>0</v>
      </c>
      <c r="HH37" s="150">
        <v>1560000</v>
      </c>
      <c r="HI37" s="151"/>
      <c r="HJ37" s="150">
        <v>2</v>
      </c>
      <c r="HK37" s="150">
        <v>166728</v>
      </c>
      <c r="HL37" s="150">
        <v>0</v>
      </c>
      <c r="HM37" s="150">
        <v>166728</v>
      </c>
      <c r="HN37" s="151"/>
      <c r="HO37" s="150">
        <v>2</v>
      </c>
      <c r="HP37" s="150">
        <v>305624</v>
      </c>
      <c r="HQ37" s="150">
        <v>0</v>
      </c>
      <c r="HR37" s="150">
        <v>305624</v>
      </c>
      <c r="HS37" s="151"/>
      <c r="HT37" s="150">
        <v>5</v>
      </c>
      <c r="HU37" s="150">
        <v>472728</v>
      </c>
      <c r="HV37" s="150">
        <v>0</v>
      </c>
      <c r="HW37" s="150">
        <v>472728</v>
      </c>
      <c r="HX37" s="151"/>
      <c r="HY37" s="150">
        <v>0</v>
      </c>
      <c r="HZ37" s="150">
        <v>0</v>
      </c>
      <c r="IA37" s="150">
        <v>0</v>
      </c>
      <c r="IB37" s="150">
        <v>0</v>
      </c>
      <c r="IC37" s="151"/>
      <c r="ID37" s="150">
        <v>12</v>
      </c>
      <c r="IE37" s="150">
        <v>2813856</v>
      </c>
      <c r="IF37" s="150">
        <v>0</v>
      </c>
      <c r="IG37" s="150">
        <v>2813856</v>
      </c>
      <c r="IH37" s="151"/>
      <c r="II37" s="150">
        <v>0</v>
      </c>
      <c r="IJ37" s="150">
        <v>0</v>
      </c>
      <c r="IK37" s="150">
        <v>0</v>
      </c>
      <c r="IL37" s="150">
        <v>0</v>
      </c>
      <c r="IM37" s="151"/>
      <c r="IN37" s="150">
        <v>0</v>
      </c>
      <c r="IO37" s="150">
        <v>0</v>
      </c>
      <c r="IP37" s="150">
        <v>0</v>
      </c>
      <c r="IQ37" s="150">
        <v>0</v>
      </c>
      <c r="IR37" s="151"/>
      <c r="IS37" s="150">
        <v>13</v>
      </c>
      <c r="IT37" s="150">
        <v>3150000</v>
      </c>
      <c r="IU37" s="150">
        <v>0</v>
      </c>
      <c r="IV37" s="150">
        <v>3150000</v>
      </c>
      <c r="IW37" s="151"/>
      <c r="IX37" s="150">
        <v>3</v>
      </c>
      <c r="IY37" s="150">
        <v>540000</v>
      </c>
      <c r="IZ37" s="150">
        <v>0</v>
      </c>
      <c r="JA37" s="150">
        <v>540000</v>
      </c>
      <c r="JB37" s="151"/>
      <c r="JC37" s="150">
        <v>1</v>
      </c>
      <c r="JD37" s="150">
        <v>277944</v>
      </c>
      <c r="JE37" s="150">
        <v>0</v>
      </c>
      <c r="JF37" s="150">
        <v>277944</v>
      </c>
      <c r="JG37" s="151"/>
      <c r="JH37" s="150">
        <v>2</v>
      </c>
      <c r="JI37" s="150">
        <v>1020000</v>
      </c>
      <c r="JJ37" s="150">
        <v>0</v>
      </c>
      <c r="JK37" s="150">
        <v>1020000</v>
      </c>
      <c r="JL37" s="151"/>
      <c r="JM37" s="150">
        <v>0</v>
      </c>
      <c r="JN37" s="150">
        <v>0</v>
      </c>
      <c r="JO37" s="150">
        <v>0</v>
      </c>
      <c r="JP37" s="150">
        <v>0</v>
      </c>
      <c r="JQ37" s="151"/>
      <c r="JR37" s="150">
        <v>2</v>
      </c>
      <c r="JS37" s="150">
        <v>915000</v>
      </c>
      <c r="JT37" s="150">
        <v>0</v>
      </c>
      <c r="JU37" s="150">
        <v>915000</v>
      </c>
      <c r="JV37" s="151"/>
      <c r="JW37" s="150">
        <v>0</v>
      </c>
      <c r="JX37" s="150">
        <v>0</v>
      </c>
      <c r="JY37" s="150">
        <v>0</v>
      </c>
      <c r="JZ37" s="150">
        <v>0</v>
      </c>
      <c r="KA37" s="151"/>
      <c r="KB37" s="150">
        <v>1</v>
      </c>
      <c r="KC37" s="150">
        <v>150000</v>
      </c>
      <c r="KD37" s="150">
        <v>0</v>
      </c>
      <c r="KE37" s="150">
        <v>150000</v>
      </c>
      <c r="KF37" s="151"/>
      <c r="KG37" s="150">
        <v>8</v>
      </c>
      <c r="KH37" s="150">
        <v>1152000</v>
      </c>
      <c r="KI37" s="150">
        <v>0</v>
      </c>
      <c r="KJ37" s="150">
        <v>1152000</v>
      </c>
      <c r="KK37" s="151"/>
      <c r="KL37" s="150">
        <v>0</v>
      </c>
      <c r="KM37" s="150">
        <v>0</v>
      </c>
      <c r="KN37" s="150">
        <v>0</v>
      </c>
      <c r="KO37" s="150">
        <v>0</v>
      </c>
      <c r="KP37" s="151"/>
      <c r="KQ37" s="150">
        <v>0</v>
      </c>
      <c r="KR37" s="150">
        <v>0</v>
      </c>
      <c r="KS37" s="150">
        <v>0</v>
      </c>
      <c r="KT37" s="150">
        <v>0</v>
      </c>
      <c r="KU37" s="151"/>
      <c r="KV37" s="150">
        <v>0</v>
      </c>
      <c r="KW37" s="150">
        <v>0</v>
      </c>
      <c r="KX37" s="150">
        <v>0</v>
      </c>
      <c r="KY37" s="150">
        <v>0</v>
      </c>
      <c r="KZ37" s="151"/>
      <c r="LA37" s="150">
        <v>0</v>
      </c>
      <c r="LB37" s="150">
        <v>0</v>
      </c>
      <c r="LC37" s="150">
        <v>0</v>
      </c>
      <c r="LD37" s="150">
        <v>0</v>
      </c>
      <c r="LE37" s="151"/>
      <c r="LF37" s="150">
        <v>0</v>
      </c>
      <c r="LG37" s="150">
        <v>0</v>
      </c>
      <c r="LH37" s="150">
        <v>0</v>
      </c>
      <c r="LI37" s="150">
        <v>0</v>
      </c>
      <c r="LJ37" s="151"/>
      <c r="LK37" s="150">
        <v>2</v>
      </c>
      <c r="LL37" s="150">
        <v>324000</v>
      </c>
      <c r="LM37" s="150">
        <v>0</v>
      </c>
      <c r="LN37" s="150">
        <v>324000</v>
      </c>
      <c r="LO37" s="151"/>
      <c r="LP37" s="150">
        <v>2</v>
      </c>
      <c r="LQ37" s="150">
        <v>409740</v>
      </c>
      <c r="LR37" s="150">
        <v>0</v>
      </c>
      <c r="LS37" s="150">
        <v>409740</v>
      </c>
      <c r="LT37" s="151"/>
      <c r="LU37" s="150">
        <v>1</v>
      </c>
      <c r="LV37" s="150">
        <v>180000</v>
      </c>
      <c r="LW37" s="150">
        <v>0</v>
      </c>
      <c r="LX37" s="150">
        <v>180000</v>
      </c>
      <c r="LY37" s="151"/>
      <c r="LZ37" s="150">
        <v>0</v>
      </c>
      <c r="MA37" s="150">
        <v>0</v>
      </c>
      <c r="MB37" s="150">
        <v>0</v>
      </c>
      <c r="MC37" s="150">
        <v>0</v>
      </c>
      <c r="MD37" s="151"/>
      <c r="ME37" s="150">
        <v>0</v>
      </c>
      <c r="MF37" s="150">
        <v>0</v>
      </c>
      <c r="MG37" s="150">
        <v>0</v>
      </c>
      <c r="MH37" s="150">
        <v>0</v>
      </c>
      <c r="MI37" s="151"/>
      <c r="MJ37" s="150">
        <v>0</v>
      </c>
      <c r="MK37" s="150">
        <v>0</v>
      </c>
      <c r="ML37" s="150">
        <v>0</v>
      </c>
      <c r="MM37" s="150">
        <v>0</v>
      </c>
      <c r="MN37" s="151"/>
      <c r="MO37" s="150">
        <v>0</v>
      </c>
      <c r="MP37" s="150">
        <v>0</v>
      </c>
      <c r="MQ37" s="150">
        <v>0</v>
      </c>
      <c r="MR37" s="150">
        <v>0</v>
      </c>
      <c r="MS37" s="151"/>
      <c r="MT37" s="150">
        <v>300</v>
      </c>
      <c r="MU37" s="150">
        <v>900000</v>
      </c>
      <c r="MV37" s="150">
        <v>0</v>
      </c>
      <c r="MW37" s="150">
        <v>900000</v>
      </c>
      <c r="MX37" s="151"/>
      <c r="MY37" s="150">
        <v>0</v>
      </c>
      <c r="MZ37" s="150">
        <v>0</v>
      </c>
      <c r="NA37" s="150">
        <v>0</v>
      </c>
      <c r="NB37" s="150">
        <v>0</v>
      </c>
      <c r="NC37" s="151"/>
      <c r="ND37" s="150">
        <v>21</v>
      </c>
      <c r="NE37" s="150">
        <v>220000</v>
      </c>
      <c r="NF37" s="150">
        <v>0</v>
      </c>
      <c r="NG37" s="150">
        <v>220000</v>
      </c>
      <c r="NH37" s="151"/>
      <c r="NI37" s="150">
        <v>6072</v>
      </c>
      <c r="NJ37" s="150">
        <v>910800</v>
      </c>
      <c r="NK37" s="150">
        <v>0</v>
      </c>
      <c r="NL37" s="150">
        <v>910800</v>
      </c>
      <c r="NM37" s="151"/>
      <c r="NN37" s="150">
        <v>36</v>
      </c>
      <c r="NO37" s="150">
        <v>5400</v>
      </c>
      <c r="NP37" s="150">
        <v>0</v>
      </c>
      <c r="NQ37" s="150">
        <v>5400</v>
      </c>
      <c r="NR37" s="151"/>
      <c r="NS37" s="150">
        <v>13</v>
      </c>
      <c r="NT37" s="150">
        <v>1050000</v>
      </c>
      <c r="NU37" s="150">
        <v>0</v>
      </c>
      <c r="NV37" s="150">
        <v>1050000</v>
      </c>
      <c r="NW37" s="151"/>
      <c r="NX37" s="150">
        <v>39</v>
      </c>
      <c r="NY37" s="150">
        <v>3900000</v>
      </c>
      <c r="NZ37" s="150">
        <v>0</v>
      </c>
      <c r="OA37" s="150">
        <v>3900000</v>
      </c>
      <c r="OB37" s="151"/>
      <c r="OC37" s="150">
        <v>0</v>
      </c>
      <c r="OD37" s="150">
        <v>0</v>
      </c>
      <c r="OE37" s="150">
        <v>0</v>
      </c>
      <c r="OF37" s="150">
        <v>0</v>
      </c>
      <c r="OG37" s="151"/>
      <c r="OH37" s="150">
        <f>C37+H37+M37+R37+AB37+AQ37+BA37+BF37+BK37+BP37+BU37+BZ37+CE37+CJ37+CT37+CY37+DD37+DX37+EC37+EH37+EM37+ER37+EW37+FB37+FG37+FL37+FQ37+FV37+GA37+GF37+GK37+GP37+GU37+GZ37+HE37+HJ37+HO37+HT37+ID37+IS37+IX37+JC37+JH37+JR37+KB37+KG37+LK37+LP37+LU37+MT37+ND37+NI37+NN37+NS37+NX37+OC37</f>
        <v>7151</v>
      </c>
      <c r="OI37" s="150">
        <f t="shared" ref="OI37:OK37" si="0">D37+I37+N37+S37+AC37+AR37+BB37+BG37+BL37+BQ37+BV37+CA37+CF37+CK37+CU37+CZ37+DE37+DY37+ED37+EI37+EN37+ES37+EX37+FC37+FH37+FM37+FR37+FW37+GB37+GG37+GL37+GQ37+GV37+HA37+HF37+HK37+HP37+HU37+IE37+IT37+IY37+JD37+JI37+JS37+KC37+KH37+LL37+LQ37+LV37+MU37+NE37+NJ37+NO37+NT37+NY37+OD37</f>
        <v>201965307</v>
      </c>
      <c r="OJ37" s="150">
        <f t="shared" si="0"/>
        <v>0</v>
      </c>
      <c r="OK37" s="150">
        <f t="shared" si="0"/>
        <v>201965307</v>
      </c>
      <c r="OL37" s="151"/>
      <c r="OM37" s="150">
        <v>201965307</v>
      </c>
    </row>
    <row r="38" spans="1:403" hidden="1">
      <c r="A38" s="10">
        <v>32</v>
      </c>
      <c r="B38" s="11" t="s">
        <v>34</v>
      </c>
      <c r="C38" s="12">
        <v>46</v>
      </c>
      <c r="D38" s="12">
        <v>9317208</v>
      </c>
      <c r="E38" s="12">
        <v>0</v>
      </c>
      <c r="F38" s="12">
        <v>9317208</v>
      </c>
      <c r="G38" s="13"/>
      <c r="H38" s="12">
        <v>28</v>
      </c>
      <c r="I38" s="12">
        <v>9335088</v>
      </c>
      <c r="J38" s="12">
        <v>0</v>
      </c>
      <c r="K38" s="12">
        <v>9335088</v>
      </c>
      <c r="L38" s="13"/>
      <c r="M38" s="12">
        <v>1</v>
      </c>
      <c r="N38" s="12">
        <v>440000</v>
      </c>
      <c r="O38" s="12">
        <v>0</v>
      </c>
      <c r="P38" s="12">
        <v>440000</v>
      </c>
      <c r="Q38" s="13"/>
      <c r="R38" s="12">
        <v>1</v>
      </c>
      <c r="S38" s="12">
        <v>360000</v>
      </c>
      <c r="T38" s="12">
        <v>0</v>
      </c>
      <c r="U38" s="12">
        <v>360000</v>
      </c>
      <c r="V38" s="13"/>
      <c r="W38" s="12">
        <v>0</v>
      </c>
      <c r="X38" s="12">
        <v>0</v>
      </c>
      <c r="Y38" s="12">
        <v>0</v>
      </c>
      <c r="Z38" s="12">
        <v>0</v>
      </c>
      <c r="AA38" s="13"/>
      <c r="AB38" s="12">
        <v>4</v>
      </c>
      <c r="AC38" s="12">
        <v>980004</v>
      </c>
      <c r="AD38" s="12">
        <v>0</v>
      </c>
      <c r="AE38" s="12">
        <v>980004</v>
      </c>
      <c r="AF38" s="13"/>
      <c r="AG38" s="12">
        <v>0</v>
      </c>
      <c r="AH38" s="12">
        <v>0</v>
      </c>
      <c r="AI38" s="12">
        <v>0</v>
      </c>
      <c r="AJ38" s="12">
        <v>0</v>
      </c>
      <c r="AK38" s="13"/>
      <c r="AL38" s="12">
        <v>0</v>
      </c>
      <c r="AM38" s="12">
        <v>0</v>
      </c>
      <c r="AN38" s="12">
        <v>0</v>
      </c>
      <c r="AO38" s="12">
        <v>0</v>
      </c>
      <c r="AP38" s="13"/>
      <c r="AQ38" s="12">
        <v>2</v>
      </c>
      <c r="AR38" s="12">
        <v>528000</v>
      </c>
      <c r="AS38" s="12">
        <v>0</v>
      </c>
      <c r="AT38" s="12">
        <v>528000</v>
      </c>
      <c r="AU38" s="13"/>
      <c r="AV38" s="12">
        <v>0</v>
      </c>
      <c r="AW38" s="12">
        <v>0</v>
      </c>
      <c r="AX38" s="12">
        <v>0</v>
      </c>
      <c r="AY38" s="12">
        <v>0</v>
      </c>
      <c r="AZ38" s="13"/>
      <c r="BA38" s="12">
        <v>4</v>
      </c>
      <c r="BB38" s="12">
        <v>1026840</v>
      </c>
      <c r="BC38" s="12">
        <v>0</v>
      </c>
      <c r="BD38" s="12">
        <v>1026840</v>
      </c>
      <c r="BE38" s="13"/>
      <c r="BF38" s="12">
        <v>2</v>
      </c>
      <c r="BG38" s="12">
        <v>2880000</v>
      </c>
      <c r="BH38" s="12">
        <v>0</v>
      </c>
      <c r="BI38" s="12">
        <v>2880000</v>
      </c>
      <c r="BJ38" s="13"/>
      <c r="BK38" s="12">
        <v>2</v>
      </c>
      <c r="BL38" s="12">
        <v>2880000</v>
      </c>
      <c r="BM38" s="12">
        <v>0</v>
      </c>
      <c r="BN38" s="12">
        <v>2880000</v>
      </c>
      <c r="BO38" s="13"/>
      <c r="BP38" s="12">
        <v>2</v>
      </c>
      <c r="BQ38" s="12">
        <v>2880000</v>
      </c>
      <c r="BR38" s="12">
        <v>0</v>
      </c>
      <c r="BS38" s="12">
        <v>2880000</v>
      </c>
      <c r="BT38" s="13"/>
      <c r="BU38" s="12">
        <v>1</v>
      </c>
      <c r="BV38" s="12">
        <v>1200000</v>
      </c>
      <c r="BW38" s="12">
        <v>0</v>
      </c>
      <c r="BX38" s="12">
        <v>1200000</v>
      </c>
      <c r="BY38" s="13"/>
      <c r="BZ38" s="12">
        <v>1</v>
      </c>
      <c r="CA38" s="12">
        <v>1200000</v>
      </c>
      <c r="CB38" s="12">
        <v>0</v>
      </c>
      <c r="CC38" s="12">
        <v>1200000</v>
      </c>
      <c r="CD38" s="13"/>
      <c r="CE38" s="12">
        <v>1</v>
      </c>
      <c r="CF38" s="12">
        <v>1200000</v>
      </c>
      <c r="CG38" s="12">
        <v>0</v>
      </c>
      <c r="CH38" s="12">
        <v>1200000</v>
      </c>
      <c r="CI38" s="13"/>
      <c r="CJ38" s="12">
        <v>1</v>
      </c>
      <c r="CK38" s="12">
        <v>1200000</v>
      </c>
      <c r="CL38" s="12">
        <v>0</v>
      </c>
      <c r="CM38" s="12">
        <v>1200000</v>
      </c>
      <c r="CN38" s="13"/>
      <c r="CO38" s="12">
        <v>0</v>
      </c>
      <c r="CP38" s="12">
        <v>0</v>
      </c>
      <c r="CQ38" s="12">
        <v>0</v>
      </c>
      <c r="CR38" s="12">
        <v>0</v>
      </c>
      <c r="CS38" s="13"/>
      <c r="CT38" s="12">
        <v>1</v>
      </c>
      <c r="CU38" s="12">
        <v>1200000</v>
      </c>
      <c r="CV38" s="12">
        <v>0</v>
      </c>
      <c r="CW38" s="12">
        <v>1200000</v>
      </c>
      <c r="CX38" s="13"/>
      <c r="CY38" s="12">
        <v>1</v>
      </c>
      <c r="CZ38" s="12">
        <v>1200000</v>
      </c>
      <c r="DA38" s="12">
        <v>0</v>
      </c>
      <c r="DB38" s="12">
        <v>1200000</v>
      </c>
      <c r="DC38" s="13"/>
      <c r="DD38" s="12">
        <v>1</v>
      </c>
      <c r="DE38" s="12">
        <v>1200000</v>
      </c>
      <c r="DF38" s="12">
        <v>0</v>
      </c>
      <c r="DG38" s="12">
        <v>1200000</v>
      </c>
      <c r="DH38" s="13"/>
      <c r="DI38" s="12">
        <v>0</v>
      </c>
      <c r="DJ38" s="12">
        <v>0</v>
      </c>
      <c r="DK38" s="12">
        <v>0</v>
      </c>
      <c r="DL38" s="12">
        <v>0</v>
      </c>
      <c r="DM38" s="13"/>
      <c r="DN38" s="12">
        <v>0</v>
      </c>
      <c r="DO38" s="12">
        <v>0</v>
      </c>
      <c r="DP38" s="12">
        <v>0</v>
      </c>
      <c r="DQ38" s="12">
        <v>0</v>
      </c>
      <c r="DR38" s="13"/>
      <c r="DS38" s="12">
        <v>0</v>
      </c>
      <c r="DT38" s="12">
        <v>0</v>
      </c>
      <c r="DU38" s="12">
        <v>0</v>
      </c>
      <c r="DV38" s="12">
        <v>0</v>
      </c>
      <c r="DW38" s="13"/>
      <c r="DX38" s="12">
        <v>1</v>
      </c>
      <c r="DY38" s="12">
        <v>780000</v>
      </c>
      <c r="DZ38" s="12">
        <v>0</v>
      </c>
      <c r="EA38" s="12">
        <v>780000</v>
      </c>
      <c r="EB38" s="13"/>
      <c r="EC38" s="12">
        <v>17</v>
      </c>
      <c r="ED38" s="12">
        <v>6546156</v>
      </c>
      <c r="EE38" s="12">
        <v>0</v>
      </c>
      <c r="EF38" s="12">
        <v>6546156</v>
      </c>
      <c r="EG38" s="13"/>
      <c r="EH38" s="12">
        <v>18</v>
      </c>
      <c r="EI38" s="12">
        <v>6038496</v>
      </c>
      <c r="EJ38" s="12">
        <v>0</v>
      </c>
      <c r="EK38" s="12">
        <v>6038496</v>
      </c>
      <c r="EL38" s="13"/>
      <c r="EM38" s="12">
        <v>9</v>
      </c>
      <c r="EN38" s="12">
        <v>1822932</v>
      </c>
      <c r="EO38" s="12">
        <v>0</v>
      </c>
      <c r="EP38" s="12">
        <v>1822932</v>
      </c>
      <c r="EQ38" s="13"/>
      <c r="ER38" s="12">
        <v>9</v>
      </c>
      <c r="ES38" s="12">
        <v>1807488</v>
      </c>
      <c r="ET38" s="12">
        <v>0</v>
      </c>
      <c r="EU38" s="12">
        <v>1807488</v>
      </c>
      <c r="EV38" s="13"/>
      <c r="EW38" s="12">
        <v>0</v>
      </c>
      <c r="EX38" s="12">
        <v>0</v>
      </c>
      <c r="EY38" s="12">
        <v>0</v>
      </c>
      <c r="EZ38" s="12">
        <v>0</v>
      </c>
      <c r="FA38" s="13"/>
      <c r="FB38" s="12">
        <v>0</v>
      </c>
      <c r="FC38" s="12">
        <v>0</v>
      </c>
      <c r="FD38" s="12">
        <v>0</v>
      </c>
      <c r="FE38" s="12">
        <v>0</v>
      </c>
      <c r="FF38" s="13"/>
      <c r="FG38" s="12">
        <v>0</v>
      </c>
      <c r="FH38" s="12">
        <v>0</v>
      </c>
      <c r="FI38" s="12">
        <v>0</v>
      </c>
      <c r="FJ38" s="12">
        <v>0</v>
      </c>
      <c r="FK38" s="13"/>
      <c r="FL38" s="12">
        <v>0</v>
      </c>
      <c r="FM38" s="12">
        <v>0</v>
      </c>
      <c r="FN38" s="12">
        <v>0</v>
      </c>
      <c r="FO38" s="12">
        <v>0</v>
      </c>
      <c r="FP38" s="13"/>
      <c r="FQ38" s="12">
        <v>0</v>
      </c>
      <c r="FR38" s="12">
        <v>0</v>
      </c>
      <c r="FS38" s="12">
        <v>0</v>
      </c>
      <c r="FT38" s="12">
        <v>0</v>
      </c>
      <c r="FU38" s="13"/>
      <c r="FV38" s="12">
        <v>0</v>
      </c>
      <c r="FW38" s="12">
        <v>0</v>
      </c>
      <c r="FX38" s="12">
        <v>0</v>
      </c>
      <c r="FY38" s="12">
        <v>0</v>
      </c>
      <c r="FZ38" s="13"/>
      <c r="GA38" s="12">
        <v>0</v>
      </c>
      <c r="GB38" s="12">
        <v>0</v>
      </c>
      <c r="GC38" s="12">
        <v>0</v>
      </c>
      <c r="GD38" s="12">
        <v>0</v>
      </c>
      <c r="GE38" s="13"/>
      <c r="GF38" s="12">
        <v>0</v>
      </c>
      <c r="GG38" s="12">
        <v>0</v>
      </c>
      <c r="GH38" s="12">
        <v>0</v>
      </c>
      <c r="GI38" s="12">
        <v>0</v>
      </c>
      <c r="GJ38" s="13"/>
      <c r="GK38" s="12">
        <v>0</v>
      </c>
      <c r="GL38" s="12">
        <v>0</v>
      </c>
      <c r="GM38" s="12">
        <v>0</v>
      </c>
      <c r="GN38" s="12">
        <v>0</v>
      </c>
      <c r="GO38" s="13"/>
      <c r="GP38" s="12">
        <v>0</v>
      </c>
      <c r="GQ38" s="12">
        <v>0</v>
      </c>
      <c r="GR38" s="12">
        <v>0</v>
      </c>
      <c r="GS38" s="12">
        <v>0</v>
      </c>
      <c r="GT38" s="13"/>
      <c r="GU38" s="12">
        <v>0</v>
      </c>
      <c r="GV38" s="12">
        <v>0</v>
      </c>
      <c r="GW38" s="12">
        <v>0</v>
      </c>
      <c r="GX38" s="12">
        <v>0</v>
      </c>
      <c r="GY38" s="13"/>
      <c r="GZ38" s="12">
        <v>0</v>
      </c>
      <c r="HA38" s="12">
        <v>0</v>
      </c>
      <c r="HB38" s="12">
        <v>0</v>
      </c>
      <c r="HC38" s="12">
        <v>0</v>
      </c>
      <c r="HD38" s="13"/>
      <c r="HE38" s="12">
        <v>2</v>
      </c>
      <c r="HF38" s="12">
        <v>1560000</v>
      </c>
      <c r="HG38" s="12">
        <v>0</v>
      </c>
      <c r="HH38" s="12">
        <v>1560000</v>
      </c>
      <c r="HI38" s="13"/>
      <c r="HJ38" s="12">
        <v>2</v>
      </c>
      <c r="HK38" s="12">
        <v>166728</v>
      </c>
      <c r="HL38" s="12">
        <v>0</v>
      </c>
      <c r="HM38" s="12">
        <v>166728</v>
      </c>
      <c r="HN38" s="13"/>
      <c r="HO38" s="12">
        <v>2</v>
      </c>
      <c r="HP38" s="12">
        <v>305624</v>
      </c>
      <c r="HQ38" s="12">
        <v>0</v>
      </c>
      <c r="HR38" s="12">
        <v>305624</v>
      </c>
      <c r="HS38" s="13"/>
      <c r="HT38" s="12">
        <v>5</v>
      </c>
      <c r="HU38" s="12">
        <v>472728</v>
      </c>
      <c r="HV38" s="12">
        <v>0</v>
      </c>
      <c r="HW38" s="12">
        <v>472728</v>
      </c>
      <c r="HX38" s="13"/>
      <c r="HY38" s="12">
        <v>0</v>
      </c>
      <c r="HZ38" s="12">
        <v>0</v>
      </c>
      <c r="IA38" s="12">
        <v>0</v>
      </c>
      <c r="IB38" s="12">
        <v>0</v>
      </c>
      <c r="IC38" s="13"/>
      <c r="ID38" s="12">
        <v>11</v>
      </c>
      <c r="IE38" s="12">
        <v>2693856</v>
      </c>
      <c r="IF38" s="12">
        <v>0</v>
      </c>
      <c r="IG38" s="12">
        <v>2693856</v>
      </c>
      <c r="IH38" s="13"/>
      <c r="II38" s="12">
        <v>0</v>
      </c>
      <c r="IJ38" s="12">
        <v>0</v>
      </c>
      <c r="IK38" s="12">
        <v>0</v>
      </c>
      <c r="IL38" s="12">
        <v>0</v>
      </c>
      <c r="IM38" s="13"/>
      <c r="IN38" s="12">
        <v>0</v>
      </c>
      <c r="IO38" s="12">
        <v>0</v>
      </c>
      <c r="IP38" s="12">
        <v>0</v>
      </c>
      <c r="IQ38" s="12">
        <v>0</v>
      </c>
      <c r="IR38" s="13"/>
      <c r="IS38" s="12">
        <v>10</v>
      </c>
      <c r="IT38" s="12">
        <v>2250000</v>
      </c>
      <c r="IU38" s="12">
        <v>0</v>
      </c>
      <c r="IV38" s="12">
        <v>2250000</v>
      </c>
      <c r="IW38" s="13"/>
      <c r="IX38" s="12">
        <v>0</v>
      </c>
      <c r="IY38" s="12">
        <v>0</v>
      </c>
      <c r="IZ38" s="12">
        <v>0</v>
      </c>
      <c r="JA38" s="12">
        <v>0</v>
      </c>
      <c r="JB38" s="13"/>
      <c r="JC38" s="12">
        <v>1</v>
      </c>
      <c r="JD38" s="12">
        <v>277944</v>
      </c>
      <c r="JE38" s="12">
        <v>0</v>
      </c>
      <c r="JF38" s="12">
        <v>277944</v>
      </c>
      <c r="JG38" s="13"/>
      <c r="JH38" s="12">
        <v>2</v>
      </c>
      <c r="JI38" s="12">
        <v>1020000</v>
      </c>
      <c r="JJ38" s="12">
        <v>0</v>
      </c>
      <c r="JK38" s="12">
        <v>1020000</v>
      </c>
      <c r="JL38" s="13"/>
      <c r="JM38" s="12">
        <v>0</v>
      </c>
      <c r="JN38" s="12">
        <v>0</v>
      </c>
      <c r="JO38" s="12">
        <v>0</v>
      </c>
      <c r="JP38" s="12">
        <v>0</v>
      </c>
      <c r="JQ38" s="13"/>
      <c r="JR38" s="12">
        <v>2</v>
      </c>
      <c r="JS38" s="12">
        <v>915000</v>
      </c>
      <c r="JT38" s="12">
        <v>0</v>
      </c>
      <c r="JU38" s="12">
        <v>915000</v>
      </c>
      <c r="JV38" s="13"/>
      <c r="JW38" s="12">
        <v>0</v>
      </c>
      <c r="JX38" s="12">
        <v>0</v>
      </c>
      <c r="JY38" s="12">
        <v>0</v>
      </c>
      <c r="JZ38" s="12">
        <v>0</v>
      </c>
      <c r="KA38" s="13"/>
      <c r="KB38" s="12">
        <v>1</v>
      </c>
      <c r="KC38" s="12">
        <v>150000</v>
      </c>
      <c r="KD38" s="12">
        <v>0</v>
      </c>
      <c r="KE38" s="12">
        <v>150000</v>
      </c>
      <c r="KF38" s="13"/>
      <c r="KG38" s="12">
        <v>4</v>
      </c>
      <c r="KH38" s="12">
        <v>710712</v>
      </c>
      <c r="KI38" s="12">
        <v>0</v>
      </c>
      <c r="KJ38" s="12">
        <v>710712</v>
      </c>
      <c r="KK38" s="13"/>
      <c r="KL38" s="12">
        <v>0</v>
      </c>
      <c r="KM38" s="12">
        <v>0</v>
      </c>
      <c r="KN38" s="12">
        <v>0</v>
      </c>
      <c r="KO38" s="12">
        <v>0</v>
      </c>
      <c r="KP38" s="13"/>
      <c r="KQ38" s="12">
        <v>0</v>
      </c>
      <c r="KR38" s="12">
        <v>0</v>
      </c>
      <c r="KS38" s="12">
        <v>0</v>
      </c>
      <c r="KT38" s="12">
        <v>0</v>
      </c>
      <c r="KU38" s="13"/>
      <c r="KV38" s="12">
        <v>0</v>
      </c>
      <c r="KW38" s="12">
        <v>0</v>
      </c>
      <c r="KX38" s="12">
        <v>0</v>
      </c>
      <c r="KY38" s="12">
        <v>0</v>
      </c>
      <c r="KZ38" s="13"/>
      <c r="LA38" s="12">
        <v>3</v>
      </c>
      <c r="LB38" s="12">
        <v>396000</v>
      </c>
      <c r="LC38" s="12">
        <v>0</v>
      </c>
      <c r="LD38" s="12">
        <v>396000</v>
      </c>
      <c r="LE38" s="13"/>
      <c r="LF38" s="12">
        <v>0</v>
      </c>
      <c r="LG38" s="12">
        <v>0</v>
      </c>
      <c r="LH38" s="12">
        <v>0</v>
      </c>
      <c r="LI38" s="12">
        <v>0</v>
      </c>
      <c r="LJ38" s="13"/>
      <c r="LK38" s="12">
        <v>2</v>
      </c>
      <c r="LL38" s="12">
        <v>324000</v>
      </c>
      <c r="LM38" s="12">
        <v>0</v>
      </c>
      <c r="LN38" s="12">
        <v>324000</v>
      </c>
      <c r="LO38" s="13"/>
      <c r="LP38" s="12">
        <v>2</v>
      </c>
      <c r="LQ38" s="12">
        <v>360000</v>
      </c>
      <c r="LR38" s="12">
        <v>0</v>
      </c>
      <c r="LS38" s="12">
        <v>360000</v>
      </c>
      <c r="LT38" s="13"/>
      <c r="LU38" s="12">
        <v>1</v>
      </c>
      <c r="LV38" s="12">
        <v>180000</v>
      </c>
      <c r="LW38" s="12">
        <v>0</v>
      </c>
      <c r="LX38" s="12">
        <v>180000</v>
      </c>
      <c r="LY38" s="13"/>
      <c r="LZ38" s="12">
        <v>0</v>
      </c>
      <c r="MA38" s="12">
        <v>0</v>
      </c>
      <c r="MB38" s="12">
        <v>0</v>
      </c>
      <c r="MC38" s="12">
        <v>0</v>
      </c>
      <c r="MD38" s="13"/>
      <c r="ME38" s="12">
        <v>0</v>
      </c>
      <c r="MF38" s="12">
        <v>0</v>
      </c>
      <c r="MG38" s="12">
        <v>0</v>
      </c>
      <c r="MH38" s="12">
        <v>0</v>
      </c>
      <c r="MI38" s="13"/>
      <c r="MJ38" s="12">
        <v>0</v>
      </c>
      <c r="MK38" s="12">
        <v>0</v>
      </c>
      <c r="ML38" s="12">
        <v>0</v>
      </c>
      <c r="MM38" s="12">
        <v>0</v>
      </c>
      <c r="MN38" s="13"/>
      <c r="MO38" s="12">
        <v>0</v>
      </c>
      <c r="MP38" s="12">
        <v>0</v>
      </c>
      <c r="MQ38" s="12">
        <v>0</v>
      </c>
      <c r="MR38" s="12">
        <v>0</v>
      </c>
      <c r="MS38" s="13"/>
      <c r="MT38" s="12">
        <v>0</v>
      </c>
      <c r="MU38" s="12">
        <v>0</v>
      </c>
      <c r="MV38" s="12">
        <v>0</v>
      </c>
      <c r="MW38" s="12">
        <v>0</v>
      </c>
      <c r="MX38" s="13"/>
      <c r="MY38" s="12">
        <v>0</v>
      </c>
      <c r="MZ38" s="12">
        <v>893200</v>
      </c>
      <c r="NA38" s="12">
        <v>0</v>
      </c>
      <c r="NB38" s="12">
        <v>893200</v>
      </c>
      <c r="NC38" s="13"/>
      <c r="ND38" s="12">
        <v>7</v>
      </c>
      <c r="NE38" s="12">
        <v>80000</v>
      </c>
      <c r="NF38" s="12">
        <v>0</v>
      </c>
      <c r="NG38" s="12">
        <v>80000</v>
      </c>
      <c r="NH38" s="13"/>
      <c r="NI38" s="12">
        <v>712</v>
      </c>
      <c r="NJ38" s="12">
        <v>106800</v>
      </c>
      <c r="NK38" s="12">
        <v>0</v>
      </c>
      <c r="NL38" s="12">
        <v>106800</v>
      </c>
      <c r="NM38" s="13"/>
      <c r="NN38" s="12">
        <v>48</v>
      </c>
      <c r="NO38" s="12">
        <v>7200</v>
      </c>
      <c r="NP38" s="12">
        <v>0</v>
      </c>
      <c r="NQ38" s="12">
        <v>7200</v>
      </c>
      <c r="NR38" s="13"/>
      <c r="NS38" s="12">
        <v>10</v>
      </c>
      <c r="NT38" s="12">
        <v>750000</v>
      </c>
      <c r="NU38" s="12">
        <v>0</v>
      </c>
      <c r="NV38" s="12">
        <v>750000</v>
      </c>
      <c r="NW38" s="13"/>
      <c r="NX38" s="12">
        <v>16</v>
      </c>
      <c r="NY38" s="12">
        <v>1600000</v>
      </c>
      <c r="NZ38" s="12">
        <v>0</v>
      </c>
      <c r="OA38" s="12">
        <v>1600000</v>
      </c>
      <c r="OB38" s="13"/>
      <c r="OC38" s="12">
        <v>0</v>
      </c>
      <c r="OD38" s="12">
        <v>0</v>
      </c>
      <c r="OE38" s="12">
        <v>0</v>
      </c>
      <c r="OF38" s="12">
        <v>0</v>
      </c>
      <c r="OG38" s="13"/>
      <c r="OH38" s="12">
        <v>996</v>
      </c>
      <c r="OI38" s="12">
        <v>71242004</v>
      </c>
      <c r="OJ38" s="12">
        <v>0</v>
      </c>
      <c r="OK38" s="12">
        <v>71242004</v>
      </c>
      <c r="OL38" s="13"/>
    </row>
    <row r="39" spans="1:403" hidden="1">
      <c r="A39" s="10">
        <v>33</v>
      </c>
      <c r="B39" s="11" t="s">
        <v>35</v>
      </c>
      <c r="C39" s="12">
        <v>101</v>
      </c>
      <c r="D39" s="12">
        <v>20457348</v>
      </c>
      <c r="E39" s="12">
        <v>0</v>
      </c>
      <c r="F39" s="12">
        <v>20457348</v>
      </c>
      <c r="G39" s="13"/>
      <c r="H39" s="12">
        <v>5</v>
      </c>
      <c r="I39" s="12">
        <v>1666980</v>
      </c>
      <c r="J39" s="12">
        <v>0</v>
      </c>
      <c r="K39" s="12">
        <v>1666980</v>
      </c>
      <c r="L39" s="13"/>
      <c r="M39" s="12">
        <v>1</v>
      </c>
      <c r="N39" s="12">
        <v>440000</v>
      </c>
      <c r="O39" s="12">
        <v>0</v>
      </c>
      <c r="P39" s="12">
        <v>440000</v>
      </c>
      <c r="Q39" s="13"/>
      <c r="R39" s="12">
        <v>1</v>
      </c>
      <c r="S39" s="12">
        <v>360000</v>
      </c>
      <c r="T39" s="12">
        <v>0</v>
      </c>
      <c r="U39" s="12">
        <v>360000</v>
      </c>
      <c r="V39" s="13"/>
      <c r="W39" s="12">
        <v>0</v>
      </c>
      <c r="X39" s="12">
        <v>0</v>
      </c>
      <c r="Y39" s="12">
        <v>0</v>
      </c>
      <c r="Z39" s="12">
        <v>0</v>
      </c>
      <c r="AA39" s="13"/>
      <c r="AB39" s="12">
        <v>4</v>
      </c>
      <c r="AC39" s="12">
        <v>972036</v>
      </c>
      <c r="AD39" s="12">
        <v>0</v>
      </c>
      <c r="AE39" s="12">
        <v>972036</v>
      </c>
      <c r="AF39" s="13"/>
      <c r="AG39" s="12">
        <v>0</v>
      </c>
      <c r="AH39" s="12">
        <v>0</v>
      </c>
      <c r="AI39" s="12">
        <v>0</v>
      </c>
      <c r="AJ39" s="12">
        <v>0</v>
      </c>
      <c r="AK39" s="13"/>
      <c r="AL39" s="12">
        <v>0</v>
      </c>
      <c r="AM39" s="12">
        <v>0</v>
      </c>
      <c r="AN39" s="12">
        <v>0</v>
      </c>
      <c r="AO39" s="12">
        <v>0</v>
      </c>
      <c r="AP39" s="13"/>
      <c r="AQ39" s="12">
        <v>2</v>
      </c>
      <c r="AR39" s="12">
        <v>528000</v>
      </c>
      <c r="AS39" s="12">
        <v>0</v>
      </c>
      <c r="AT39" s="12">
        <v>528000</v>
      </c>
      <c r="AU39" s="13"/>
      <c r="AV39" s="12">
        <v>0</v>
      </c>
      <c r="AW39" s="12">
        <v>0</v>
      </c>
      <c r="AX39" s="12">
        <v>0</v>
      </c>
      <c r="AY39" s="12">
        <v>0</v>
      </c>
      <c r="AZ39" s="13"/>
      <c r="BA39" s="12">
        <v>5</v>
      </c>
      <c r="BB39" s="12">
        <v>1283550</v>
      </c>
      <c r="BC39" s="12">
        <v>0</v>
      </c>
      <c r="BD39" s="12">
        <v>1283550</v>
      </c>
      <c r="BE39" s="13"/>
      <c r="BF39" s="12">
        <v>2</v>
      </c>
      <c r="BG39" s="12">
        <v>2880000</v>
      </c>
      <c r="BH39" s="12">
        <v>0</v>
      </c>
      <c r="BI39" s="12">
        <v>2880000</v>
      </c>
      <c r="BJ39" s="13"/>
      <c r="BK39" s="12">
        <v>2</v>
      </c>
      <c r="BL39" s="12">
        <v>2880000</v>
      </c>
      <c r="BM39" s="12">
        <v>0</v>
      </c>
      <c r="BN39" s="12">
        <v>2880000</v>
      </c>
      <c r="BO39" s="13"/>
      <c r="BP39" s="12">
        <v>2</v>
      </c>
      <c r="BQ39" s="12">
        <v>2880000</v>
      </c>
      <c r="BR39" s="12">
        <v>0</v>
      </c>
      <c r="BS39" s="12">
        <v>2880000</v>
      </c>
      <c r="BT39" s="13"/>
      <c r="BU39" s="12">
        <v>1</v>
      </c>
      <c r="BV39" s="12">
        <v>1200000</v>
      </c>
      <c r="BW39" s="12">
        <v>0</v>
      </c>
      <c r="BX39" s="12">
        <v>1200000</v>
      </c>
      <c r="BY39" s="13"/>
      <c r="BZ39" s="12">
        <v>1</v>
      </c>
      <c r="CA39" s="12">
        <v>1200000</v>
      </c>
      <c r="CB39" s="12">
        <v>0</v>
      </c>
      <c r="CC39" s="12">
        <v>1200000</v>
      </c>
      <c r="CD39" s="13"/>
      <c r="CE39" s="12">
        <v>2</v>
      </c>
      <c r="CF39" s="12">
        <v>2400000</v>
      </c>
      <c r="CG39" s="12">
        <v>0</v>
      </c>
      <c r="CH39" s="12">
        <v>2400000</v>
      </c>
      <c r="CI39" s="13"/>
      <c r="CJ39" s="12">
        <v>1</v>
      </c>
      <c r="CK39" s="12">
        <v>1200000</v>
      </c>
      <c r="CL39" s="12">
        <v>0</v>
      </c>
      <c r="CM39" s="12">
        <v>1200000</v>
      </c>
      <c r="CN39" s="13"/>
      <c r="CO39" s="12">
        <v>0</v>
      </c>
      <c r="CP39" s="12">
        <v>0</v>
      </c>
      <c r="CQ39" s="12">
        <v>0</v>
      </c>
      <c r="CR39" s="12">
        <v>0</v>
      </c>
      <c r="CS39" s="13"/>
      <c r="CT39" s="12">
        <v>1</v>
      </c>
      <c r="CU39" s="12">
        <v>1200000</v>
      </c>
      <c r="CV39" s="12">
        <v>0</v>
      </c>
      <c r="CW39" s="12">
        <v>1200000</v>
      </c>
      <c r="CX39" s="13"/>
      <c r="CY39" s="12">
        <v>1</v>
      </c>
      <c r="CZ39" s="12">
        <v>1200000</v>
      </c>
      <c r="DA39" s="12">
        <v>0</v>
      </c>
      <c r="DB39" s="12">
        <v>1200000</v>
      </c>
      <c r="DC39" s="13"/>
      <c r="DD39" s="12">
        <v>1</v>
      </c>
      <c r="DE39" s="12">
        <v>1200000</v>
      </c>
      <c r="DF39" s="12">
        <v>0</v>
      </c>
      <c r="DG39" s="12">
        <v>1200000</v>
      </c>
      <c r="DH39" s="13"/>
      <c r="DI39" s="12">
        <v>0</v>
      </c>
      <c r="DJ39" s="12">
        <v>0</v>
      </c>
      <c r="DK39" s="12">
        <v>0</v>
      </c>
      <c r="DL39" s="12">
        <v>0</v>
      </c>
      <c r="DM39" s="13"/>
      <c r="DN39" s="12">
        <v>0</v>
      </c>
      <c r="DO39" s="12">
        <v>0</v>
      </c>
      <c r="DP39" s="12">
        <v>0</v>
      </c>
      <c r="DQ39" s="12">
        <v>0</v>
      </c>
      <c r="DR39" s="13"/>
      <c r="DS39" s="12">
        <v>0</v>
      </c>
      <c r="DT39" s="12">
        <v>0</v>
      </c>
      <c r="DU39" s="12">
        <v>0</v>
      </c>
      <c r="DV39" s="12">
        <v>0</v>
      </c>
      <c r="DW39" s="13"/>
      <c r="DX39" s="12">
        <v>1</v>
      </c>
      <c r="DY39" s="12">
        <v>780000</v>
      </c>
      <c r="DZ39" s="12">
        <v>0</v>
      </c>
      <c r="EA39" s="12">
        <v>780000</v>
      </c>
      <c r="EB39" s="13"/>
      <c r="EC39" s="12">
        <v>8</v>
      </c>
      <c r="ED39" s="12">
        <v>3080544</v>
      </c>
      <c r="EE39" s="12">
        <v>0</v>
      </c>
      <c r="EF39" s="12">
        <v>3080544</v>
      </c>
      <c r="EG39" s="13"/>
      <c r="EH39" s="12">
        <v>13</v>
      </c>
      <c r="EI39" s="12">
        <v>4361136</v>
      </c>
      <c r="EJ39" s="12">
        <v>0</v>
      </c>
      <c r="EK39" s="12">
        <v>4361136</v>
      </c>
      <c r="EL39" s="13"/>
      <c r="EM39" s="12">
        <v>6</v>
      </c>
      <c r="EN39" s="12">
        <v>1215288</v>
      </c>
      <c r="EO39" s="12">
        <v>0</v>
      </c>
      <c r="EP39" s="12">
        <v>1215288</v>
      </c>
      <c r="EQ39" s="13"/>
      <c r="ER39" s="12">
        <v>6</v>
      </c>
      <c r="ES39" s="12">
        <v>1204992</v>
      </c>
      <c r="ET39" s="12">
        <v>0</v>
      </c>
      <c r="EU39" s="12">
        <v>1204992</v>
      </c>
      <c r="EV39" s="13"/>
      <c r="EW39" s="12">
        <v>0</v>
      </c>
      <c r="EX39" s="12">
        <v>0</v>
      </c>
      <c r="EY39" s="12">
        <v>0</v>
      </c>
      <c r="EZ39" s="12">
        <v>0</v>
      </c>
      <c r="FA39" s="13"/>
      <c r="FB39" s="12">
        <v>0</v>
      </c>
      <c r="FC39" s="12">
        <v>0</v>
      </c>
      <c r="FD39" s="12">
        <v>0</v>
      </c>
      <c r="FE39" s="12">
        <v>0</v>
      </c>
      <c r="FF39" s="13"/>
      <c r="FG39" s="12">
        <v>0</v>
      </c>
      <c r="FH39" s="12">
        <v>0</v>
      </c>
      <c r="FI39" s="12">
        <v>0</v>
      </c>
      <c r="FJ39" s="12">
        <v>0</v>
      </c>
      <c r="FK39" s="13"/>
      <c r="FL39" s="12">
        <v>0</v>
      </c>
      <c r="FM39" s="12">
        <v>0</v>
      </c>
      <c r="FN39" s="12">
        <v>0</v>
      </c>
      <c r="FO39" s="12">
        <v>0</v>
      </c>
      <c r="FP39" s="13"/>
      <c r="FQ39" s="12">
        <v>0</v>
      </c>
      <c r="FR39" s="12">
        <v>0</v>
      </c>
      <c r="FS39" s="12">
        <v>0</v>
      </c>
      <c r="FT39" s="12">
        <v>0</v>
      </c>
      <c r="FU39" s="13"/>
      <c r="FV39" s="12">
        <v>0</v>
      </c>
      <c r="FW39" s="12">
        <v>0</v>
      </c>
      <c r="FX39" s="12">
        <v>0</v>
      </c>
      <c r="FY39" s="12">
        <v>0</v>
      </c>
      <c r="FZ39" s="13"/>
      <c r="GA39" s="12">
        <v>0</v>
      </c>
      <c r="GB39" s="12">
        <v>0</v>
      </c>
      <c r="GC39" s="12">
        <v>0</v>
      </c>
      <c r="GD39" s="12">
        <v>0</v>
      </c>
      <c r="GE39" s="13"/>
      <c r="GF39" s="12">
        <v>0</v>
      </c>
      <c r="GG39" s="12">
        <v>0</v>
      </c>
      <c r="GH39" s="12">
        <v>0</v>
      </c>
      <c r="GI39" s="12">
        <v>0</v>
      </c>
      <c r="GJ39" s="13"/>
      <c r="GK39" s="12">
        <v>0</v>
      </c>
      <c r="GL39" s="12">
        <v>0</v>
      </c>
      <c r="GM39" s="12">
        <v>0</v>
      </c>
      <c r="GN39" s="12">
        <v>0</v>
      </c>
      <c r="GO39" s="13"/>
      <c r="GP39" s="12">
        <v>0</v>
      </c>
      <c r="GQ39" s="12">
        <v>0</v>
      </c>
      <c r="GR39" s="12">
        <v>0</v>
      </c>
      <c r="GS39" s="12">
        <v>0</v>
      </c>
      <c r="GT39" s="13"/>
      <c r="GU39" s="12">
        <v>0</v>
      </c>
      <c r="GV39" s="12">
        <v>0</v>
      </c>
      <c r="GW39" s="12">
        <v>0</v>
      </c>
      <c r="GX39" s="12">
        <v>0</v>
      </c>
      <c r="GY39" s="13"/>
      <c r="GZ39" s="12">
        <v>0</v>
      </c>
      <c r="HA39" s="12">
        <v>0</v>
      </c>
      <c r="HB39" s="12">
        <v>0</v>
      </c>
      <c r="HC39" s="12">
        <v>0</v>
      </c>
      <c r="HD39" s="13"/>
      <c r="HE39" s="12">
        <v>3</v>
      </c>
      <c r="HF39" s="12">
        <v>2340000</v>
      </c>
      <c r="HG39" s="12">
        <v>0</v>
      </c>
      <c r="HH39" s="12">
        <v>2340000</v>
      </c>
      <c r="HI39" s="13"/>
      <c r="HJ39" s="12">
        <v>3</v>
      </c>
      <c r="HK39" s="12">
        <v>250092</v>
      </c>
      <c r="HL39" s="12">
        <v>0</v>
      </c>
      <c r="HM39" s="12">
        <v>250092</v>
      </c>
      <c r="HN39" s="13"/>
      <c r="HO39" s="12">
        <v>3</v>
      </c>
      <c r="HP39" s="12">
        <v>458436</v>
      </c>
      <c r="HQ39" s="12">
        <v>0</v>
      </c>
      <c r="HR39" s="12">
        <v>458436</v>
      </c>
      <c r="HS39" s="13"/>
      <c r="HT39" s="12">
        <v>8</v>
      </c>
      <c r="HU39" s="12">
        <v>792648</v>
      </c>
      <c r="HV39" s="12">
        <v>0</v>
      </c>
      <c r="HW39" s="12">
        <v>792648</v>
      </c>
      <c r="HX39" s="13"/>
      <c r="HY39" s="12">
        <v>0</v>
      </c>
      <c r="HZ39" s="12">
        <v>0</v>
      </c>
      <c r="IA39" s="12">
        <v>0</v>
      </c>
      <c r="IB39" s="12">
        <v>0</v>
      </c>
      <c r="IC39" s="13"/>
      <c r="ID39" s="12">
        <v>12</v>
      </c>
      <c r="IE39" s="12">
        <v>3500784</v>
      </c>
      <c r="IF39" s="12">
        <v>0</v>
      </c>
      <c r="IG39" s="12">
        <v>3500784</v>
      </c>
      <c r="IH39" s="13"/>
      <c r="II39" s="12">
        <v>0</v>
      </c>
      <c r="IJ39" s="12">
        <v>0</v>
      </c>
      <c r="IK39" s="12">
        <v>0</v>
      </c>
      <c r="IL39" s="12">
        <v>0</v>
      </c>
      <c r="IM39" s="13"/>
      <c r="IN39" s="12">
        <v>0</v>
      </c>
      <c r="IO39" s="12">
        <v>0</v>
      </c>
      <c r="IP39" s="12">
        <v>0</v>
      </c>
      <c r="IQ39" s="12">
        <v>0</v>
      </c>
      <c r="IR39" s="13"/>
      <c r="IS39" s="12">
        <v>11</v>
      </c>
      <c r="IT39" s="12">
        <v>2550000</v>
      </c>
      <c r="IU39" s="12">
        <v>0</v>
      </c>
      <c r="IV39" s="12">
        <v>2550000</v>
      </c>
      <c r="IW39" s="13"/>
      <c r="IX39" s="12">
        <v>1</v>
      </c>
      <c r="IY39" s="12">
        <v>180000</v>
      </c>
      <c r="IZ39" s="12">
        <v>0</v>
      </c>
      <c r="JA39" s="12">
        <v>180000</v>
      </c>
      <c r="JB39" s="13"/>
      <c r="JC39" s="12">
        <v>0</v>
      </c>
      <c r="JD39" s="12">
        <v>0</v>
      </c>
      <c r="JE39" s="12">
        <v>0</v>
      </c>
      <c r="JF39" s="12">
        <v>0</v>
      </c>
      <c r="JG39" s="13"/>
      <c r="JH39" s="12">
        <v>2</v>
      </c>
      <c r="JI39" s="12">
        <v>1020000</v>
      </c>
      <c r="JJ39" s="12">
        <v>0</v>
      </c>
      <c r="JK39" s="12">
        <v>1020000</v>
      </c>
      <c r="JL39" s="13"/>
      <c r="JM39" s="12">
        <v>0</v>
      </c>
      <c r="JN39" s="12">
        <v>0</v>
      </c>
      <c r="JO39" s="12">
        <v>0</v>
      </c>
      <c r="JP39" s="12">
        <v>0</v>
      </c>
      <c r="JQ39" s="13"/>
      <c r="JR39" s="12">
        <v>2</v>
      </c>
      <c r="JS39" s="12">
        <v>915000</v>
      </c>
      <c r="JT39" s="12">
        <v>0</v>
      </c>
      <c r="JU39" s="12">
        <v>915000</v>
      </c>
      <c r="JV39" s="13"/>
      <c r="JW39" s="12">
        <v>0</v>
      </c>
      <c r="JX39" s="12">
        <v>0</v>
      </c>
      <c r="JY39" s="12">
        <v>0</v>
      </c>
      <c r="JZ39" s="12">
        <v>0</v>
      </c>
      <c r="KA39" s="13"/>
      <c r="KB39" s="12">
        <v>1</v>
      </c>
      <c r="KC39" s="12">
        <v>150000</v>
      </c>
      <c r="KD39" s="12">
        <v>0</v>
      </c>
      <c r="KE39" s="12">
        <v>150000</v>
      </c>
      <c r="KF39" s="13"/>
      <c r="KG39" s="12">
        <v>4</v>
      </c>
      <c r="KH39" s="12">
        <v>710712</v>
      </c>
      <c r="KI39" s="12">
        <v>0</v>
      </c>
      <c r="KJ39" s="12">
        <v>710712</v>
      </c>
      <c r="KK39" s="13"/>
      <c r="KL39" s="12">
        <v>0</v>
      </c>
      <c r="KM39" s="12">
        <v>0</v>
      </c>
      <c r="KN39" s="12">
        <v>0</v>
      </c>
      <c r="KO39" s="12">
        <v>0</v>
      </c>
      <c r="KP39" s="13"/>
      <c r="KQ39" s="12">
        <v>0</v>
      </c>
      <c r="KR39" s="12">
        <v>0</v>
      </c>
      <c r="KS39" s="12">
        <v>0</v>
      </c>
      <c r="KT39" s="12">
        <v>0</v>
      </c>
      <c r="KU39" s="13"/>
      <c r="KV39" s="12">
        <v>0</v>
      </c>
      <c r="KW39" s="12">
        <v>0</v>
      </c>
      <c r="KX39" s="12">
        <v>0</v>
      </c>
      <c r="KY39" s="12">
        <v>0</v>
      </c>
      <c r="KZ39" s="13"/>
      <c r="LA39" s="12">
        <v>0</v>
      </c>
      <c r="LB39" s="12">
        <v>0</v>
      </c>
      <c r="LC39" s="12">
        <v>0</v>
      </c>
      <c r="LD39" s="12">
        <v>0</v>
      </c>
      <c r="LE39" s="13"/>
      <c r="LF39" s="12">
        <v>0</v>
      </c>
      <c r="LG39" s="12">
        <v>0</v>
      </c>
      <c r="LH39" s="12">
        <v>0</v>
      </c>
      <c r="LI39" s="12">
        <v>0</v>
      </c>
      <c r="LJ39" s="13"/>
      <c r="LK39" s="12">
        <v>2</v>
      </c>
      <c r="LL39" s="12">
        <v>324000</v>
      </c>
      <c r="LM39" s="12">
        <v>0</v>
      </c>
      <c r="LN39" s="12">
        <v>324000</v>
      </c>
      <c r="LO39" s="13"/>
      <c r="LP39" s="12">
        <v>2</v>
      </c>
      <c r="LQ39" s="12">
        <v>360000</v>
      </c>
      <c r="LR39" s="12">
        <v>0</v>
      </c>
      <c r="LS39" s="12">
        <v>360000</v>
      </c>
      <c r="LT39" s="13"/>
      <c r="LU39" s="12">
        <v>1</v>
      </c>
      <c r="LV39" s="12">
        <v>180000</v>
      </c>
      <c r="LW39" s="12">
        <v>0</v>
      </c>
      <c r="LX39" s="12">
        <v>180000</v>
      </c>
      <c r="LY39" s="13"/>
      <c r="LZ39" s="12">
        <v>0</v>
      </c>
      <c r="MA39" s="12">
        <v>0</v>
      </c>
      <c r="MB39" s="12">
        <v>0</v>
      </c>
      <c r="MC39" s="12">
        <v>0</v>
      </c>
      <c r="MD39" s="13"/>
      <c r="ME39" s="12">
        <v>0</v>
      </c>
      <c r="MF39" s="12">
        <v>0</v>
      </c>
      <c r="MG39" s="12">
        <v>0</v>
      </c>
      <c r="MH39" s="12">
        <v>0</v>
      </c>
      <c r="MI39" s="13"/>
      <c r="MJ39" s="12">
        <v>0</v>
      </c>
      <c r="MK39" s="12">
        <v>0</v>
      </c>
      <c r="ML39" s="12">
        <v>0</v>
      </c>
      <c r="MM39" s="12">
        <v>0</v>
      </c>
      <c r="MN39" s="13"/>
      <c r="MO39" s="12">
        <v>0</v>
      </c>
      <c r="MP39" s="12">
        <v>0</v>
      </c>
      <c r="MQ39" s="12">
        <v>0</v>
      </c>
      <c r="MR39" s="12">
        <v>0</v>
      </c>
      <c r="MS39" s="13"/>
      <c r="MT39" s="12">
        <v>0</v>
      </c>
      <c r="MU39" s="12">
        <v>0</v>
      </c>
      <c r="MV39" s="12">
        <v>0</v>
      </c>
      <c r="MW39" s="12">
        <v>0</v>
      </c>
      <c r="MX39" s="13"/>
      <c r="MY39" s="12">
        <v>0</v>
      </c>
      <c r="MZ39" s="12">
        <v>164000</v>
      </c>
      <c r="NA39" s="12">
        <v>0</v>
      </c>
      <c r="NB39" s="12">
        <v>164000</v>
      </c>
      <c r="NC39" s="13"/>
      <c r="ND39" s="12">
        <v>6</v>
      </c>
      <c r="NE39" s="12">
        <v>70000</v>
      </c>
      <c r="NF39" s="12">
        <v>0</v>
      </c>
      <c r="NG39" s="12">
        <v>70000</v>
      </c>
      <c r="NH39" s="13"/>
      <c r="NI39" s="12">
        <v>174</v>
      </c>
      <c r="NJ39" s="12">
        <v>26100</v>
      </c>
      <c r="NK39" s="12">
        <v>0</v>
      </c>
      <c r="NL39" s="12">
        <v>26100</v>
      </c>
      <c r="NM39" s="13"/>
      <c r="NN39" s="12">
        <v>10</v>
      </c>
      <c r="NO39" s="12">
        <v>1500</v>
      </c>
      <c r="NP39" s="12">
        <v>0</v>
      </c>
      <c r="NQ39" s="12">
        <v>1500</v>
      </c>
      <c r="NR39" s="13"/>
      <c r="NS39" s="12">
        <v>11</v>
      </c>
      <c r="NT39" s="12">
        <v>850000</v>
      </c>
      <c r="NU39" s="12">
        <v>0</v>
      </c>
      <c r="NV39" s="12">
        <v>850000</v>
      </c>
      <c r="NW39" s="13"/>
      <c r="NX39" s="12">
        <v>10</v>
      </c>
      <c r="NY39" s="12">
        <v>1000000</v>
      </c>
      <c r="NZ39" s="12">
        <v>0</v>
      </c>
      <c r="OA39" s="12">
        <v>1000000</v>
      </c>
      <c r="OB39" s="13"/>
      <c r="OC39" s="12">
        <v>0</v>
      </c>
      <c r="OD39" s="12">
        <v>0</v>
      </c>
      <c r="OE39" s="12">
        <v>0</v>
      </c>
      <c r="OF39" s="12">
        <v>0</v>
      </c>
      <c r="OG39" s="13"/>
      <c r="OH39" s="12">
        <v>433</v>
      </c>
      <c r="OI39" s="12">
        <v>70433146</v>
      </c>
      <c r="OJ39" s="12">
        <v>0</v>
      </c>
      <c r="OK39" s="12">
        <v>70433146</v>
      </c>
      <c r="OL39" s="13"/>
    </row>
    <row r="40" spans="1:403" hidden="1">
      <c r="A40" s="10">
        <v>34</v>
      </c>
      <c r="B40" s="11" t="s">
        <v>36</v>
      </c>
      <c r="C40" s="12">
        <v>96</v>
      </c>
      <c r="D40" s="12">
        <v>19444608</v>
      </c>
      <c r="E40" s="12">
        <v>0</v>
      </c>
      <c r="F40" s="12">
        <v>19444608</v>
      </c>
      <c r="G40" s="13"/>
      <c r="H40" s="12">
        <v>14</v>
      </c>
      <c r="I40" s="12">
        <v>4667544</v>
      </c>
      <c r="J40" s="12">
        <v>0</v>
      </c>
      <c r="K40" s="12">
        <v>4667544</v>
      </c>
      <c r="L40" s="13"/>
      <c r="M40" s="12">
        <v>1</v>
      </c>
      <c r="N40" s="12">
        <v>440000</v>
      </c>
      <c r="O40" s="12">
        <v>0</v>
      </c>
      <c r="P40" s="12">
        <v>440000</v>
      </c>
      <c r="Q40" s="13"/>
      <c r="R40" s="12">
        <v>1</v>
      </c>
      <c r="S40" s="12">
        <v>360000</v>
      </c>
      <c r="T40" s="12">
        <v>0</v>
      </c>
      <c r="U40" s="12">
        <v>360000</v>
      </c>
      <c r="V40" s="13"/>
      <c r="W40" s="12">
        <v>0</v>
      </c>
      <c r="X40" s="12">
        <v>0</v>
      </c>
      <c r="Y40" s="12">
        <v>0</v>
      </c>
      <c r="Z40" s="12">
        <v>0</v>
      </c>
      <c r="AA40" s="13"/>
      <c r="AB40" s="12">
        <v>14</v>
      </c>
      <c r="AC40" s="12">
        <v>3451440</v>
      </c>
      <c r="AD40" s="12">
        <v>0</v>
      </c>
      <c r="AE40" s="12">
        <v>3451440</v>
      </c>
      <c r="AF40" s="13"/>
      <c r="AG40" s="12">
        <v>0</v>
      </c>
      <c r="AH40" s="12">
        <v>0</v>
      </c>
      <c r="AI40" s="12">
        <v>0</v>
      </c>
      <c r="AJ40" s="12">
        <v>0</v>
      </c>
      <c r="AK40" s="13"/>
      <c r="AL40" s="12">
        <v>0</v>
      </c>
      <c r="AM40" s="12">
        <v>0</v>
      </c>
      <c r="AN40" s="12">
        <v>0</v>
      </c>
      <c r="AO40" s="12">
        <v>0</v>
      </c>
      <c r="AP40" s="13"/>
      <c r="AQ40" s="12">
        <v>2</v>
      </c>
      <c r="AR40" s="12">
        <v>528000</v>
      </c>
      <c r="AS40" s="12">
        <v>0</v>
      </c>
      <c r="AT40" s="12">
        <v>528000</v>
      </c>
      <c r="AU40" s="13"/>
      <c r="AV40" s="12">
        <v>0</v>
      </c>
      <c r="AW40" s="12">
        <v>0</v>
      </c>
      <c r="AX40" s="12">
        <v>0</v>
      </c>
      <c r="AY40" s="12">
        <v>0</v>
      </c>
      <c r="AZ40" s="13"/>
      <c r="BA40" s="12">
        <v>17</v>
      </c>
      <c r="BB40" s="12">
        <v>4364070</v>
      </c>
      <c r="BC40" s="12">
        <v>0</v>
      </c>
      <c r="BD40" s="12">
        <v>4364070</v>
      </c>
      <c r="BE40" s="13"/>
      <c r="BF40" s="12">
        <v>3</v>
      </c>
      <c r="BG40" s="12">
        <v>4320000</v>
      </c>
      <c r="BH40" s="12">
        <v>0</v>
      </c>
      <c r="BI40" s="12">
        <v>4320000</v>
      </c>
      <c r="BJ40" s="13"/>
      <c r="BK40" s="12">
        <v>3</v>
      </c>
      <c r="BL40" s="12">
        <v>4320000</v>
      </c>
      <c r="BM40" s="12">
        <v>0</v>
      </c>
      <c r="BN40" s="12">
        <v>4320000</v>
      </c>
      <c r="BO40" s="13"/>
      <c r="BP40" s="12">
        <v>3</v>
      </c>
      <c r="BQ40" s="12">
        <v>4320000</v>
      </c>
      <c r="BR40" s="12">
        <v>0</v>
      </c>
      <c r="BS40" s="12">
        <v>4320000</v>
      </c>
      <c r="BT40" s="13"/>
      <c r="BU40" s="12">
        <v>1</v>
      </c>
      <c r="BV40" s="12">
        <v>1200000</v>
      </c>
      <c r="BW40" s="12">
        <v>0</v>
      </c>
      <c r="BX40" s="12">
        <v>1200000</v>
      </c>
      <c r="BY40" s="13"/>
      <c r="BZ40" s="12">
        <v>1</v>
      </c>
      <c r="CA40" s="12">
        <v>1200000</v>
      </c>
      <c r="CB40" s="12">
        <v>0</v>
      </c>
      <c r="CC40" s="12">
        <v>1200000</v>
      </c>
      <c r="CD40" s="13"/>
      <c r="CE40" s="12">
        <v>2</v>
      </c>
      <c r="CF40" s="12">
        <v>2400000</v>
      </c>
      <c r="CG40" s="12">
        <v>0</v>
      </c>
      <c r="CH40" s="12">
        <v>2400000</v>
      </c>
      <c r="CI40" s="13"/>
      <c r="CJ40" s="12">
        <v>1</v>
      </c>
      <c r="CK40" s="12">
        <v>1200000</v>
      </c>
      <c r="CL40" s="12">
        <v>0</v>
      </c>
      <c r="CM40" s="12">
        <v>1200000</v>
      </c>
      <c r="CN40" s="13"/>
      <c r="CO40" s="12">
        <v>0</v>
      </c>
      <c r="CP40" s="12">
        <v>0</v>
      </c>
      <c r="CQ40" s="12">
        <v>0</v>
      </c>
      <c r="CR40" s="12">
        <v>0</v>
      </c>
      <c r="CS40" s="13"/>
      <c r="CT40" s="12">
        <v>1</v>
      </c>
      <c r="CU40" s="12">
        <v>1200000</v>
      </c>
      <c r="CV40" s="12">
        <v>0</v>
      </c>
      <c r="CW40" s="12">
        <v>1200000</v>
      </c>
      <c r="CX40" s="13"/>
      <c r="CY40" s="12">
        <v>1</v>
      </c>
      <c r="CZ40" s="12">
        <v>1200000</v>
      </c>
      <c r="DA40" s="12">
        <v>0</v>
      </c>
      <c r="DB40" s="12">
        <v>1200000</v>
      </c>
      <c r="DC40" s="13"/>
      <c r="DD40" s="12">
        <v>1</v>
      </c>
      <c r="DE40" s="12">
        <v>1200000</v>
      </c>
      <c r="DF40" s="12">
        <v>0</v>
      </c>
      <c r="DG40" s="12">
        <v>1200000</v>
      </c>
      <c r="DH40" s="13"/>
      <c r="DI40" s="12">
        <v>0</v>
      </c>
      <c r="DJ40" s="12">
        <v>0</v>
      </c>
      <c r="DK40" s="12">
        <v>0</v>
      </c>
      <c r="DL40" s="12">
        <v>0</v>
      </c>
      <c r="DM40" s="13"/>
      <c r="DN40" s="12">
        <v>0</v>
      </c>
      <c r="DO40" s="12">
        <v>0</v>
      </c>
      <c r="DP40" s="12">
        <v>0</v>
      </c>
      <c r="DQ40" s="12">
        <v>0</v>
      </c>
      <c r="DR40" s="13"/>
      <c r="DS40" s="12">
        <v>0</v>
      </c>
      <c r="DT40" s="12">
        <v>0</v>
      </c>
      <c r="DU40" s="12">
        <v>0</v>
      </c>
      <c r="DV40" s="12">
        <v>0</v>
      </c>
      <c r="DW40" s="13"/>
      <c r="DX40" s="12">
        <v>13</v>
      </c>
      <c r="DY40" s="12">
        <v>10140000</v>
      </c>
      <c r="DZ40" s="12">
        <v>0</v>
      </c>
      <c r="EA40" s="12">
        <v>10140000</v>
      </c>
      <c r="EB40" s="13"/>
      <c r="EC40" s="12">
        <v>45</v>
      </c>
      <c r="ED40" s="12">
        <v>17328060</v>
      </c>
      <c r="EE40" s="12">
        <v>0</v>
      </c>
      <c r="EF40" s="12">
        <v>17328060</v>
      </c>
      <c r="EG40" s="13"/>
      <c r="EH40" s="12">
        <v>54</v>
      </c>
      <c r="EI40" s="12">
        <v>18115488</v>
      </c>
      <c r="EJ40" s="12">
        <v>0</v>
      </c>
      <c r="EK40" s="12">
        <v>18115488</v>
      </c>
      <c r="EL40" s="13"/>
      <c r="EM40" s="12">
        <v>27</v>
      </c>
      <c r="EN40" s="12">
        <v>5468796</v>
      </c>
      <c r="EO40" s="12">
        <v>0</v>
      </c>
      <c r="EP40" s="12">
        <v>5468796</v>
      </c>
      <c r="EQ40" s="13"/>
      <c r="ER40" s="12">
        <v>20</v>
      </c>
      <c r="ES40" s="12">
        <v>4016640</v>
      </c>
      <c r="ET40" s="12">
        <v>0</v>
      </c>
      <c r="EU40" s="12">
        <v>4016640</v>
      </c>
      <c r="EV40" s="13"/>
      <c r="EW40" s="12">
        <v>0</v>
      </c>
      <c r="EX40" s="12">
        <v>0</v>
      </c>
      <c r="EY40" s="12">
        <v>0</v>
      </c>
      <c r="EZ40" s="12">
        <v>0</v>
      </c>
      <c r="FA40" s="13"/>
      <c r="FB40" s="12">
        <v>0</v>
      </c>
      <c r="FC40" s="12">
        <v>0</v>
      </c>
      <c r="FD40" s="12">
        <v>0</v>
      </c>
      <c r="FE40" s="12">
        <v>0</v>
      </c>
      <c r="FF40" s="13"/>
      <c r="FG40" s="12">
        <v>0</v>
      </c>
      <c r="FH40" s="12">
        <v>0</v>
      </c>
      <c r="FI40" s="12">
        <v>0</v>
      </c>
      <c r="FJ40" s="12">
        <v>0</v>
      </c>
      <c r="FK40" s="13"/>
      <c r="FL40" s="12">
        <v>0</v>
      </c>
      <c r="FM40" s="12">
        <v>0</v>
      </c>
      <c r="FN40" s="12">
        <v>0</v>
      </c>
      <c r="FO40" s="12">
        <v>0</v>
      </c>
      <c r="FP40" s="13"/>
      <c r="FQ40" s="12">
        <v>0</v>
      </c>
      <c r="FR40" s="12">
        <v>0</v>
      </c>
      <c r="FS40" s="12">
        <v>0</v>
      </c>
      <c r="FT40" s="12">
        <v>0</v>
      </c>
      <c r="FU40" s="13"/>
      <c r="FV40" s="12">
        <v>0</v>
      </c>
      <c r="FW40" s="12">
        <v>0</v>
      </c>
      <c r="FX40" s="12">
        <v>0</v>
      </c>
      <c r="FY40" s="12">
        <v>0</v>
      </c>
      <c r="FZ40" s="13"/>
      <c r="GA40" s="12">
        <v>0</v>
      </c>
      <c r="GB40" s="12">
        <v>0</v>
      </c>
      <c r="GC40" s="12">
        <v>0</v>
      </c>
      <c r="GD40" s="12">
        <v>0</v>
      </c>
      <c r="GE40" s="13"/>
      <c r="GF40" s="12">
        <v>0</v>
      </c>
      <c r="GG40" s="12">
        <v>0</v>
      </c>
      <c r="GH40" s="12">
        <v>0</v>
      </c>
      <c r="GI40" s="12">
        <v>0</v>
      </c>
      <c r="GJ40" s="13"/>
      <c r="GK40" s="12">
        <v>0</v>
      </c>
      <c r="GL40" s="12">
        <v>0</v>
      </c>
      <c r="GM40" s="12">
        <v>0</v>
      </c>
      <c r="GN40" s="12">
        <v>0</v>
      </c>
      <c r="GO40" s="13"/>
      <c r="GP40" s="12">
        <v>0</v>
      </c>
      <c r="GQ40" s="12">
        <v>0</v>
      </c>
      <c r="GR40" s="12">
        <v>0</v>
      </c>
      <c r="GS40" s="12">
        <v>0</v>
      </c>
      <c r="GT40" s="13"/>
      <c r="GU40" s="12">
        <v>0</v>
      </c>
      <c r="GV40" s="12">
        <v>0</v>
      </c>
      <c r="GW40" s="12">
        <v>0</v>
      </c>
      <c r="GX40" s="12">
        <v>0</v>
      </c>
      <c r="GY40" s="13"/>
      <c r="GZ40" s="12">
        <v>0</v>
      </c>
      <c r="HA40" s="12">
        <v>0</v>
      </c>
      <c r="HB40" s="12">
        <v>0</v>
      </c>
      <c r="HC40" s="12">
        <v>0</v>
      </c>
      <c r="HD40" s="13"/>
      <c r="HE40" s="12">
        <v>3</v>
      </c>
      <c r="HF40" s="12">
        <v>2340000</v>
      </c>
      <c r="HG40" s="12">
        <v>0</v>
      </c>
      <c r="HH40" s="12">
        <v>2340000</v>
      </c>
      <c r="HI40" s="13"/>
      <c r="HJ40" s="12">
        <v>3</v>
      </c>
      <c r="HK40" s="12">
        <v>250092</v>
      </c>
      <c r="HL40" s="12">
        <v>0</v>
      </c>
      <c r="HM40" s="12">
        <v>250092</v>
      </c>
      <c r="HN40" s="13"/>
      <c r="HO40" s="12">
        <v>3</v>
      </c>
      <c r="HP40" s="12">
        <v>458436</v>
      </c>
      <c r="HQ40" s="12">
        <v>0</v>
      </c>
      <c r="HR40" s="12">
        <v>458436</v>
      </c>
      <c r="HS40" s="13"/>
      <c r="HT40" s="12">
        <v>8</v>
      </c>
      <c r="HU40" s="12">
        <v>792648</v>
      </c>
      <c r="HV40" s="12">
        <v>0</v>
      </c>
      <c r="HW40" s="12">
        <v>792648</v>
      </c>
      <c r="HX40" s="13"/>
      <c r="HY40" s="12">
        <v>0</v>
      </c>
      <c r="HZ40" s="12">
        <v>0</v>
      </c>
      <c r="IA40" s="12">
        <v>0</v>
      </c>
      <c r="IB40" s="12">
        <v>0</v>
      </c>
      <c r="IC40" s="13"/>
      <c r="ID40" s="12">
        <v>19</v>
      </c>
      <c r="IE40" s="12">
        <v>4340784</v>
      </c>
      <c r="IF40" s="12">
        <v>0</v>
      </c>
      <c r="IG40" s="12">
        <v>4340784</v>
      </c>
      <c r="IH40" s="13"/>
      <c r="II40" s="12">
        <v>0</v>
      </c>
      <c r="IJ40" s="12">
        <v>0</v>
      </c>
      <c r="IK40" s="12">
        <v>0</v>
      </c>
      <c r="IL40" s="12">
        <v>0</v>
      </c>
      <c r="IM40" s="13"/>
      <c r="IN40" s="12">
        <v>0</v>
      </c>
      <c r="IO40" s="12">
        <v>0</v>
      </c>
      <c r="IP40" s="12">
        <v>0</v>
      </c>
      <c r="IQ40" s="12">
        <v>0</v>
      </c>
      <c r="IR40" s="13"/>
      <c r="IS40" s="12">
        <v>11</v>
      </c>
      <c r="IT40" s="12">
        <v>2550000</v>
      </c>
      <c r="IU40" s="12">
        <v>0</v>
      </c>
      <c r="IV40" s="12">
        <v>2550000</v>
      </c>
      <c r="IW40" s="13"/>
      <c r="IX40" s="12">
        <v>1</v>
      </c>
      <c r="IY40" s="12">
        <v>180000</v>
      </c>
      <c r="IZ40" s="12">
        <v>0</v>
      </c>
      <c r="JA40" s="12">
        <v>180000</v>
      </c>
      <c r="JB40" s="13"/>
      <c r="JC40" s="12">
        <v>2</v>
      </c>
      <c r="JD40" s="12">
        <v>555888</v>
      </c>
      <c r="JE40" s="12">
        <v>0</v>
      </c>
      <c r="JF40" s="12">
        <v>555888</v>
      </c>
      <c r="JG40" s="13"/>
      <c r="JH40" s="12">
        <v>2</v>
      </c>
      <c r="JI40" s="12">
        <v>1020000</v>
      </c>
      <c r="JJ40" s="12">
        <v>0</v>
      </c>
      <c r="JK40" s="12">
        <v>1020000</v>
      </c>
      <c r="JL40" s="13"/>
      <c r="JM40" s="12">
        <v>0</v>
      </c>
      <c r="JN40" s="12">
        <v>0</v>
      </c>
      <c r="JO40" s="12">
        <v>0</v>
      </c>
      <c r="JP40" s="12">
        <v>0</v>
      </c>
      <c r="JQ40" s="13"/>
      <c r="JR40" s="12">
        <v>2</v>
      </c>
      <c r="JS40" s="12">
        <v>915000</v>
      </c>
      <c r="JT40" s="12">
        <v>0</v>
      </c>
      <c r="JU40" s="12">
        <v>915000</v>
      </c>
      <c r="JV40" s="13"/>
      <c r="JW40" s="12">
        <v>0</v>
      </c>
      <c r="JX40" s="12">
        <v>0</v>
      </c>
      <c r="JY40" s="12">
        <v>0</v>
      </c>
      <c r="JZ40" s="12">
        <v>0</v>
      </c>
      <c r="KA40" s="13"/>
      <c r="KB40" s="12">
        <v>1</v>
      </c>
      <c r="KC40" s="12">
        <v>150000</v>
      </c>
      <c r="KD40" s="12">
        <v>0</v>
      </c>
      <c r="KE40" s="12">
        <v>150000</v>
      </c>
      <c r="KF40" s="13"/>
      <c r="KG40" s="12">
        <v>6</v>
      </c>
      <c r="KH40" s="12">
        <v>864000</v>
      </c>
      <c r="KI40" s="12">
        <v>0</v>
      </c>
      <c r="KJ40" s="12">
        <v>864000</v>
      </c>
      <c r="KK40" s="13"/>
      <c r="KL40" s="12">
        <v>0</v>
      </c>
      <c r="KM40" s="12">
        <v>0</v>
      </c>
      <c r="KN40" s="12">
        <v>0</v>
      </c>
      <c r="KO40" s="12">
        <v>0</v>
      </c>
      <c r="KP40" s="13"/>
      <c r="KQ40" s="12">
        <v>0</v>
      </c>
      <c r="KR40" s="12">
        <v>0</v>
      </c>
      <c r="KS40" s="12">
        <v>0</v>
      </c>
      <c r="KT40" s="12">
        <v>0</v>
      </c>
      <c r="KU40" s="13"/>
      <c r="KV40" s="12">
        <v>0</v>
      </c>
      <c r="KW40" s="12">
        <v>0</v>
      </c>
      <c r="KX40" s="12">
        <v>0</v>
      </c>
      <c r="KY40" s="12">
        <v>0</v>
      </c>
      <c r="KZ40" s="13"/>
      <c r="LA40" s="12">
        <v>0</v>
      </c>
      <c r="LB40" s="12">
        <v>0</v>
      </c>
      <c r="LC40" s="12">
        <v>0</v>
      </c>
      <c r="LD40" s="12">
        <v>0</v>
      </c>
      <c r="LE40" s="13"/>
      <c r="LF40" s="12">
        <v>0</v>
      </c>
      <c r="LG40" s="12">
        <v>0</v>
      </c>
      <c r="LH40" s="12">
        <v>0</v>
      </c>
      <c r="LI40" s="12">
        <v>0</v>
      </c>
      <c r="LJ40" s="13"/>
      <c r="LK40" s="12">
        <v>2</v>
      </c>
      <c r="LL40" s="12">
        <v>324000</v>
      </c>
      <c r="LM40" s="12">
        <v>0</v>
      </c>
      <c r="LN40" s="12">
        <v>324000</v>
      </c>
      <c r="LO40" s="13"/>
      <c r="LP40" s="12">
        <v>2</v>
      </c>
      <c r="LQ40" s="12">
        <v>360000</v>
      </c>
      <c r="LR40" s="12">
        <v>0</v>
      </c>
      <c r="LS40" s="12">
        <v>360000</v>
      </c>
      <c r="LT40" s="13"/>
      <c r="LU40" s="12">
        <v>1</v>
      </c>
      <c r="LV40" s="12">
        <v>180000</v>
      </c>
      <c r="LW40" s="12">
        <v>0</v>
      </c>
      <c r="LX40" s="12">
        <v>180000</v>
      </c>
      <c r="LY40" s="13"/>
      <c r="LZ40" s="12">
        <v>0</v>
      </c>
      <c r="MA40" s="12">
        <v>0</v>
      </c>
      <c r="MB40" s="12">
        <v>0</v>
      </c>
      <c r="MC40" s="12">
        <v>0</v>
      </c>
      <c r="MD40" s="13"/>
      <c r="ME40" s="12">
        <v>0</v>
      </c>
      <c r="MF40" s="12">
        <v>0</v>
      </c>
      <c r="MG40" s="12">
        <v>0</v>
      </c>
      <c r="MH40" s="12">
        <v>0</v>
      </c>
      <c r="MI40" s="13"/>
      <c r="MJ40" s="12">
        <v>0</v>
      </c>
      <c r="MK40" s="12">
        <v>0</v>
      </c>
      <c r="ML40" s="12">
        <v>0</v>
      </c>
      <c r="MM40" s="12">
        <v>0</v>
      </c>
      <c r="MN40" s="13"/>
      <c r="MO40" s="12">
        <v>0</v>
      </c>
      <c r="MP40" s="12">
        <v>0</v>
      </c>
      <c r="MQ40" s="12">
        <v>0</v>
      </c>
      <c r="MR40" s="12">
        <v>0</v>
      </c>
      <c r="MS40" s="13"/>
      <c r="MT40" s="12">
        <v>50</v>
      </c>
      <c r="MU40" s="12">
        <v>150000</v>
      </c>
      <c r="MV40" s="12">
        <v>0</v>
      </c>
      <c r="MW40" s="12">
        <v>150000</v>
      </c>
      <c r="MX40" s="13"/>
      <c r="MY40" s="12">
        <v>0</v>
      </c>
      <c r="MZ40" s="12">
        <v>985800</v>
      </c>
      <c r="NA40" s="12">
        <v>0</v>
      </c>
      <c r="NB40" s="12">
        <v>985800</v>
      </c>
      <c r="NC40" s="13"/>
      <c r="ND40" s="12">
        <v>18</v>
      </c>
      <c r="NE40" s="12">
        <v>190000</v>
      </c>
      <c r="NF40" s="12">
        <v>0</v>
      </c>
      <c r="NG40" s="12">
        <v>190000</v>
      </c>
      <c r="NH40" s="13"/>
      <c r="NI40" s="12">
        <v>4195</v>
      </c>
      <c r="NJ40" s="12">
        <v>629250</v>
      </c>
      <c r="NK40" s="12">
        <v>0</v>
      </c>
      <c r="NL40" s="12">
        <v>629250</v>
      </c>
      <c r="NM40" s="13"/>
      <c r="NN40" s="12">
        <v>10</v>
      </c>
      <c r="NO40" s="12">
        <v>1500</v>
      </c>
      <c r="NP40" s="12">
        <v>0</v>
      </c>
      <c r="NQ40" s="12">
        <v>1500</v>
      </c>
      <c r="NR40" s="13"/>
      <c r="NS40" s="12">
        <v>11</v>
      </c>
      <c r="NT40" s="12">
        <v>850000</v>
      </c>
      <c r="NU40" s="12">
        <v>0</v>
      </c>
      <c r="NV40" s="12">
        <v>850000</v>
      </c>
      <c r="NW40" s="13"/>
      <c r="NX40" s="12">
        <v>38</v>
      </c>
      <c r="NY40" s="12">
        <v>3800000</v>
      </c>
      <c r="NZ40" s="12">
        <v>0</v>
      </c>
      <c r="OA40" s="12">
        <v>3800000</v>
      </c>
      <c r="OB40" s="13"/>
      <c r="OC40" s="12">
        <v>0</v>
      </c>
      <c r="OD40" s="12">
        <v>0</v>
      </c>
      <c r="OE40" s="12">
        <v>0</v>
      </c>
      <c r="OF40" s="12">
        <v>0</v>
      </c>
      <c r="OG40" s="13"/>
      <c r="OH40" s="12">
        <v>4709</v>
      </c>
      <c r="OI40" s="12">
        <v>132772044</v>
      </c>
      <c r="OJ40" s="12">
        <v>0</v>
      </c>
      <c r="OK40" s="12">
        <v>132772044</v>
      </c>
      <c r="OL40" s="13"/>
    </row>
    <row r="41" spans="1:403" hidden="1">
      <c r="A41" s="10">
        <v>35</v>
      </c>
      <c r="B41" s="11" t="s">
        <v>37</v>
      </c>
      <c r="C41" s="12">
        <v>122</v>
      </c>
      <c r="D41" s="12">
        <v>24710856</v>
      </c>
      <c r="E41" s="12">
        <v>0</v>
      </c>
      <c r="F41" s="12">
        <v>24710856</v>
      </c>
      <c r="G41" s="13"/>
      <c r="H41" s="12">
        <v>2</v>
      </c>
      <c r="I41" s="12">
        <v>666792</v>
      </c>
      <c r="J41" s="12">
        <v>0</v>
      </c>
      <c r="K41" s="12">
        <v>666792</v>
      </c>
      <c r="L41" s="13"/>
      <c r="M41" s="12">
        <v>1</v>
      </c>
      <c r="N41" s="12">
        <v>440000</v>
      </c>
      <c r="O41" s="12">
        <v>0</v>
      </c>
      <c r="P41" s="12">
        <v>440000</v>
      </c>
      <c r="Q41" s="13"/>
      <c r="R41" s="12">
        <v>1</v>
      </c>
      <c r="S41" s="12">
        <v>360000</v>
      </c>
      <c r="T41" s="12">
        <v>0</v>
      </c>
      <c r="U41" s="12">
        <v>360000</v>
      </c>
      <c r="V41" s="13"/>
      <c r="W41" s="12">
        <v>0</v>
      </c>
      <c r="X41" s="12">
        <v>0</v>
      </c>
      <c r="Y41" s="12">
        <v>0</v>
      </c>
      <c r="Z41" s="12">
        <v>0</v>
      </c>
      <c r="AA41" s="13"/>
      <c r="AB41" s="12">
        <v>14</v>
      </c>
      <c r="AC41" s="12">
        <v>3477900</v>
      </c>
      <c r="AD41" s="12">
        <v>0</v>
      </c>
      <c r="AE41" s="12">
        <v>3477900</v>
      </c>
      <c r="AF41" s="13"/>
      <c r="AG41" s="12">
        <v>0</v>
      </c>
      <c r="AH41" s="12">
        <v>0</v>
      </c>
      <c r="AI41" s="12">
        <v>0</v>
      </c>
      <c r="AJ41" s="12">
        <v>0</v>
      </c>
      <c r="AK41" s="13"/>
      <c r="AL41" s="12">
        <v>0</v>
      </c>
      <c r="AM41" s="12">
        <v>0</v>
      </c>
      <c r="AN41" s="12">
        <v>0</v>
      </c>
      <c r="AO41" s="12">
        <v>0</v>
      </c>
      <c r="AP41" s="13"/>
      <c r="AQ41" s="12">
        <v>2</v>
      </c>
      <c r="AR41" s="12">
        <v>528000</v>
      </c>
      <c r="AS41" s="12">
        <v>0</v>
      </c>
      <c r="AT41" s="12">
        <v>528000</v>
      </c>
      <c r="AU41" s="13"/>
      <c r="AV41" s="12">
        <v>0</v>
      </c>
      <c r="AW41" s="12">
        <v>0</v>
      </c>
      <c r="AX41" s="12">
        <v>0</v>
      </c>
      <c r="AY41" s="12">
        <v>0</v>
      </c>
      <c r="AZ41" s="13"/>
      <c r="BA41" s="12">
        <v>19</v>
      </c>
      <c r="BB41" s="12">
        <v>4877490</v>
      </c>
      <c r="BC41" s="12">
        <v>0</v>
      </c>
      <c r="BD41" s="12">
        <v>4877490</v>
      </c>
      <c r="BE41" s="13"/>
      <c r="BF41" s="12">
        <v>5</v>
      </c>
      <c r="BG41" s="12">
        <v>7200000</v>
      </c>
      <c r="BH41" s="12">
        <v>0</v>
      </c>
      <c r="BI41" s="12">
        <v>7200000</v>
      </c>
      <c r="BJ41" s="13"/>
      <c r="BK41" s="12">
        <v>5</v>
      </c>
      <c r="BL41" s="12">
        <v>7200000</v>
      </c>
      <c r="BM41" s="12">
        <v>0</v>
      </c>
      <c r="BN41" s="12">
        <v>7200000</v>
      </c>
      <c r="BO41" s="13"/>
      <c r="BP41" s="12">
        <v>5</v>
      </c>
      <c r="BQ41" s="12">
        <v>7200000</v>
      </c>
      <c r="BR41" s="12">
        <v>0</v>
      </c>
      <c r="BS41" s="12">
        <v>7200000</v>
      </c>
      <c r="BT41" s="13"/>
      <c r="BU41" s="12">
        <v>1</v>
      </c>
      <c r="BV41" s="12">
        <v>1200000</v>
      </c>
      <c r="BW41" s="12">
        <v>0</v>
      </c>
      <c r="BX41" s="12">
        <v>1200000</v>
      </c>
      <c r="BY41" s="13"/>
      <c r="BZ41" s="12">
        <v>1</v>
      </c>
      <c r="CA41" s="12">
        <v>1200000</v>
      </c>
      <c r="CB41" s="12">
        <v>0</v>
      </c>
      <c r="CC41" s="12">
        <v>1200000</v>
      </c>
      <c r="CD41" s="13"/>
      <c r="CE41" s="12">
        <v>2</v>
      </c>
      <c r="CF41" s="12">
        <v>2400000</v>
      </c>
      <c r="CG41" s="12">
        <v>0</v>
      </c>
      <c r="CH41" s="12">
        <v>2400000</v>
      </c>
      <c r="CI41" s="13"/>
      <c r="CJ41" s="12">
        <v>1</v>
      </c>
      <c r="CK41" s="12">
        <v>1200000</v>
      </c>
      <c r="CL41" s="12">
        <v>0</v>
      </c>
      <c r="CM41" s="12">
        <v>1200000</v>
      </c>
      <c r="CN41" s="13"/>
      <c r="CO41" s="12">
        <v>0</v>
      </c>
      <c r="CP41" s="12">
        <v>0</v>
      </c>
      <c r="CQ41" s="12">
        <v>0</v>
      </c>
      <c r="CR41" s="12">
        <v>0</v>
      </c>
      <c r="CS41" s="13"/>
      <c r="CT41" s="12">
        <v>1</v>
      </c>
      <c r="CU41" s="12">
        <v>1200000</v>
      </c>
      <c r="CV41" s="12">
        <v>0</v>
      </c>
      <c r="CW41" s="12">
        <v>1200000</v>
      </c>
      <c r="CX41" s="13"/>
      <c r="CY41" s="12">
        <v>1</v>
      </c>
      <c r="CZ41" s="12">
        <v>1200000</v>
      </c>
      <c r="DA41" s="12">
        <v>0</v>
      </c>
      <c r="DB41" s="12">
        <v>1200000</v>
      </c>
      <c r="DC41" s="13"/>
      <c r="DD41" s="12">
        <v>1</v>
      </c>
      <c r="DE41" s="12">
        <v>1200000</v>
      </c>
      <c r="DF41" s="12">
        <v>0</v>
      </c>
      <c r="DG41" s="12">
        <v>1200000</v>
      </c>
      <c r="DH41" s="13"/>
      <c r="DI41" s="12">
        <v>0</v>
      </c>
      <c r="DJ41" s="12">
        <v>0</v>
      </c>
      <c r="DK41" s="12">
        <v>0</v>
      </c>
      <c r="DL41" s="12">
        <v>0</v>
      </c>
      <c r="DM41" s="13"/>
      <c r="DN41" s="12">
        <v>0</v>
      </c>
      <c r="DO41" s="12">
        <v>0</v>
      </c>
      <c r="DP41" s="12">
        <v>0</v>
      </c>
      <c r="DQ41" s="12">
        <v>0</v>
      </c>
      <c r="DR41" s="13"/>
      <c r="DS41" s="12">
        <v>0</v>
      </c>
      <c r="DT41" s="12">
        <v>0</v>
      </c>
      <c r="DU41" s="12">
        <v>0</v>
      </c>
      <c r="DV41" s="12">
        <v>0</v>
      </c>
      <c r="DW41" s="13"/>
      <c r="DX41" s="12">
        <v>7</v>
      </c>
      <c r="DY41" s="12">
        <v>5460000</v>
      </c>
      <c r="DZ41" s="12">
        <v>0</v>
      </c>
      <c r="EA41" s="12">
        <v>5460000</v>
      </c>
      <c r="EB41" s="13"/>
      <c r="EC41" s="12">
        <v>41</v>
      </c>
      <c r="ED41" s="12">
        <v>15787788</v>
      </c>
      <c r="EE41" s="12">
        <v>0</v>
      </c>
      <c r="EF41" s="12">
        <v>15787788</v>
      </c>
      <c r="EG41" s="13"/>
      <c r="EH41" s="12">
        <v>67</v>
      </c>
      <c r="EI41" s="12">
        <v>22476624</v>
      </c>
      <c r="EJ41" s="12">
        <v>0</v>
      </c>
      <c r="EK41" s="12">
        <v>22476624</v>
      </c>
      <c r="EL41" s="13"/>
      <c r="EM41" s="12">
        <v>22</v>
      </c>
      <c r="EN41" s="12">
        <v>4456056</v>
      </c>
      <c r="EO41" s="12">
        <v>0</v>
      </c>
      <c r="EP41" s="12">
        <v>4456056</v>
      </c>
      <c r="EQ41" s="13"/>
      <c r="ER41" s="12">
        <v>23</v>
      </c>
      <c r="ES41" s="12">
        <v>4619136</v>
      </c>
      <c r="ET41" s="12">
        <v>0</v>
      </c>
      <c r="EU41" s="12">
        <v>4619136</v>
      </c>
      <c r="EV41" s="13"/>
      <c r="EW41" s="12">
        <v>0</v>
      </c>
      <c r="EX41" s="12">
        <v>0</v>
      </c>
      <c r="EY41" s="12">
        <v>0</v>
      </c>
      <c r="EZ41" s="12">
        <v>0</v>
      </c>
      <c r="FA41" s="13"/>
      <c r="FB41" s="12">
        <v>0</v>
      </c>
      <c r="FC41" s="12">
        <v>0</v>
      </c>
      <c r="FD41" s="12">
        <v>0</v>
      </c>
      <c r="FE41" s="12">
        <v>0</v>
      </c>
      <c r="FF41" s="13"/>
      <c r="FG41" s="12">
        <v>0</v>
      </c>
      <c r="FH41" s="12">
        <v>0</v>
      </c>
      <c r="FI41" s="12">
        <v>0</v>
      </c>
      <c r="FJ41" s="12">
        <v>0</v>
      </c>
      <c r="FK41" s="13"/>
      <c r="FL41" s="12">
        <v>0</v>
      </c>
      <c r="FM41" s="12">
        <v>0</v>
      </c>
      <c r="FN41" s="12">
        <v>0</v>
      </c>
      <c r="FO41" s="12">
        <v>0</v>
      </c>
      <c r="FP41" s="13"/>
      <c r="FQ41" s="12">
        <v>0</v>
      </c>
      <c r="FR41" s="12">
        <v>0</v>
      </c>
      <c r="FS41" s="12">
        <v>0</v>
      </c>
      <c r="FT41" s="12">
        <v>0</v>
      </c>
      <c r="FU41" s="13"/>
      <c r="FV41" s="12">
        <v>0</v>
      </c>
      <c r="FW41" s="12">
        <v>0</v>
      </c>
      <c r="FX41" s="12">
        <v>0</v>
      </c>
      <c r="FY41" s="12">
        <v>0</v>
      </c>
      <c r="FZ41" s="13"/>
      <c r="GA41" s="12">
        <v>0</v>
      </c>
      <c r="GB41" s="12">
        <v>0</v>
      </c>
      <c r="GC41" s="12">
        <v>0</v>
      </c>
      <c r="GD41" s="12">
        <v>0</v>
      </c>
      <c r="GE41" s="13"/>
      <c r="GF41" s="12">
        <v>0</v>
      </c>
      <c r="GG41" s="12">
        <v>0</v>
      </c>
      <c r="GH41" s="12">
        <v>0</v>
      </c>
      <c r="GI41" s="12">
        <v>0</v>
      </c>
      <c r="GJ41" s="13"/>
      <c r="GK41" s="12">
        <v>0</v>
      </c>
      <c r="GL41" s="12">
        <v>0</v>
      </c>
      <c r="GM41" s="12">
        <v>0</v>
      </c>
      <c r="GN41" s="12">
        <v>0</v>
      </c>
      <c r="GO41" s="13"/>
      <c r="GP41" s="12">
        <v>0</v>
      </c>
      <c r="GQ41" s="12">
        <v>0</v>
      </c>
      <c r="GR41" s="12">
        <v>0</v>
      </c>
      <c r="GS41" s="12">
        <v>0</v>
      </c>
      <c r="GT41" s="13"/>
      <c r="GU41" s="12">
        <v>0</v>
      </c>
      <c r="GV41" s="12">
        <v>0</v>
      </c>
      <c r="GW41" s="12">
        <v>0</v>
      </c>
      <c r="GX41" s="12">
        <v>0</v>
      </c>
      <c r="GY41" s="13"/>
      <c r="GZ41" s="12">
        <v>0</v>
      </c>
      <c r="HA41" s="12">
        <v>0</v>
      </c>
      <c r="HB41" s="12">
        <v>0</v>
      </c>
      <c r="HC41" s="12">
        <v>0</v>
      </c>
      <c r="HD41" s="13"/>
      <c r="HE41" s="12">
        <v>2</v>
      </c>
      <c r="HF41" s="12">
        <v>1560000</v>
      </c>
      <c r="HG41" s="12">
        <v>0</v>
      </c>
      <c r="HH41" s="12">
        <v>1560000</v>
      </c>
      <c r="HI41" s="13"/>
      <c r="HJ41" s="12">
        <v>2</v>
      </c>
      <c r="HK41" s="12">
        <v>166728</v>
      </c>
      <c r="HL41" s="12">
        <v>0</v>
      </c>
      <c r="HM41" s="12">
        <v>166728</v>
      </c>
      <c r="HN41" s="13"/>
      <c r="HO41" s="12">
        <v>2</v>
      </c>
      <c r="HP41" s="12">
        <v>305624</v>
      </c>
      <c r="HQ41" s="12">
        <v>0</v>
      </c>
      <c r="HR41" s="12">
        <v>305624</v>
      </c>
      <c r="HS41" s="13"/>
      <c r="HT41" s="12">
        <v>5</v>
      </c>
      <c r="HU41" s="12">
        <v>472728</v>
      </c>
      <c r="HV41" s="12">
        <v>0</v>
      </c>
      <c r="HW41" s="12">
        <v>472728</v>
      </c>
      <c r="HX41" s="13"/>
      <c r="HY41" s="12">
        <v>0</v>
      </c>
      <c r="HZ41" s="12">
        <v>0</v>
      </c>
      <c r="IA41" s="12">
        <v>0</v>
      </c>
      <c r="IB41" s="12">
        <v>0</v>
      </c>
      <c r="IC41" s="13"/>
      <c r="ID41" s="12">
        <v>18</v>
      </c>
      <c r="IE41" s="12">
        <v>3533856</v>
      </c>
      <c r="IF41" s="12">
        <v>0</v>
      </c>
      <c r="IG41" s="12">
        <v>3533856</v>
      </c>
      <c r="IH41" s="13"/>
      <c r="II41" s="12">
        <v>0</v>
      </c>
      <c r="IJ41" s="12">
        <v>0</v>
      </c>
      <c r="IK41" s="12">
        <v>0</v>
      </c>
      <c r="IL41" s="12">
        <v>0</v>
      </c>
      <c r="IM41" s="13"/>
      <c r="IN41" s="12">
        <v>0</v>
      </c>
      <c r="IO41" s="12">
        <v>0</v>
      </c>
      <c r="IP41" s="12">
        <v>0</v>
      </c>
      <c r="IQ41" s="12">
        <v>0</v>
      </c>
      <c r="IR41" s="13"/>
      <c r="IS41" s="12">
        <v>13</v>
      </c>
      <c r="IT41" s="12">
        <v>3150000</v>
      </c>
      <c r="IU41" s="12">
        <v>0</v>
      </c>
      <c r="IV41" s="12">
        <v>3150000</v>
      </c>
      <c r="IW41" s="13"/>
      <c r="IX41" s="12">
        <v>3</v>
      </c>
      <c r="IY41" s="12">
        <v>540000</v>
      </c>
      <c r="IZ41" s="12">
        <v>0</v>
      </c>
      <c r="JA41" s="12">
        <v>540000</v>
      </c>
      <c r="JB41" s="13"/>
      <c r="JC41" s="12">
        <v>5</v>
      </c>
      <c r="JD41" s="12">
        <v>1389720</v>
      </c>
      <c r="JE41" s="12">
        <v>0</v>
      </c>
      <c r="JF41" s="12">
        <v>1389720</v>
      </c>
      <c r="JG41" s="13"/>
      <c r="JH41" s="12">
        <v>2</v>
      </c>
      <c r="JI41" s="12">
        <v>1020000</v>
      </c>
      <c r="JJ41" s="12">
        <v>0</v>
      </c>
      <c r="JK41" s="12">
        <v>1020000</v>
      </c>
      <c r="JL41" s="13"/>
      <c r="JM41" s="12">
        <v>0</v>
      </c>
      <c r="JN41" s="12">
        <v>0</v>
      </c>
      <c r="JO41" s="12">
        <v>0</v>
      </c>
      <c r="JP41" s="12">
        <v>0</v>
      </c>
      <c r="JQ41" s="13"/>
      <c r="JR41" s="12">
        <v>2</v>
      </c>
      <c r="JS41" s="12">
        <v>915000</v>
      </c>
      <c r="JT41" s="12">
        <v>0</v>
      </c>
      <c r="JU41" s="12">
        <v>915000</v>
      </c>
      <c r="JV41" s="13"/>
      <c r="JW41" s="12">
        <v>0</v>
      </c>
      <c r="JX41" s="12">
        <v>0</v>
      </c>
      <c r="JY41" s="12">
        <v>0</v>
      </c>
      <c r="JZ41" s="12">
        <v>0</v>
      </c>
      <c r="KA41" s="13"/>
      <c r="KB41" s="12">
        <v>1</v>
      </c>
      <c r="KC41" s="12">
        <v>150000</v>
      </c>
      <c r="KD41" s="12">
        <v>0</v>
      </c>
      <c r="KE41" s="12">
        <v>150000</v>
      </c>
      <c r="KF41" s="13"/>
      <c r="KG41" s="12">
        <v>8</v>
      </c>
      <c r="KH41" s="12">
        <v>1152000</v>
      </c>
      <c r="KI41" s="12">
        <v>0</v>
      </c>
      <c r="KJ41" s="12">
        <v>1152000</v>
      </c>
      <c r="KK41" s="13"/>
      <c r="KL41" s="12">
        <v>0</v>
      </c>
      <c r="KM41" s="12">
        <v>0</v>
      </c>
      <c r="KN41" s="12">
        <v>0</v>
      </c>
      <c r="KO41" s="12">
        <v>0</v>
      </c>
      <c r="KP41" s="13"/>
      <c r="KQ41" s="12">
        <v>0</v>
      </c>
      <c r="KR41" s="12">
        <v>0</v>
      </c>
      <c r="KS41" s="12">
        <v>0</v>
      </c>
      <c r="KT41" s="12">
        <v>0</v>
      </c>
      <c r="KU41" s="13"/>
      <c r="KV41" s="12">
        <v>0</v>
      </c>
      <c r="KW41" s="12">
        <v>0</v>
      </c>
      <c r="KX41" s="12">
        <v>0</v>
      </c>
      <c r="KY41" s="12">
        <v>0</v>
      </c>
      <c r="KZ41" s="13"/>
      <c r="LA41" s="12">
        <v>0</v>
      </c>
      <c r="LB41" s="12">
        <v>0</v>
      </c>
      <c r="LC41" s="12">
        <v>0</v>
      </c>
      <c r="LD41" s="12">
        <v>0</v>
      </c>
      <c r="LE41" s="13"/>
      <c r="LF41" s="12">
        <v>0</v>
      </c>
      <c r="LG41" s="12">
        <v>0</v>
      </c>
      <c r="LH41" s="12">
        <v>0</v>
      </c>
      <c r="LI41" s="12">
        <v>0</v>
      </c>
      <c r="LJ41" s="13"/>
      <c r="LK41" s="12">
        <v>2</v>
      </c>
      <c r="LL41" s="12">
        <v>324000</v>
      </c>
      <c r="LM41" s="12">
        <v>0</v>
      </c>
      <c r="LN41" s="12">
        <v>324000</v>
      </c>
      <c r="LO41" s="13"/>
      <c r="LP41" s="12">
        <v>2</v>
      </c>
      <c r="LQ41" s="12">
        <v>360000</v>
      </c>
      <c r="LR41" s="12">
        <v>0</v>
      </c>
      <c r="LS41" s="12">
        <v>360000</v>
      </c>
      <c r="LT41" s="13"/>
      <c r="LU41" s="12">
        <v>1</v>
      </c>
      <c r="LV41" s="12">
        <v>180000</v>
      </c>
      <c r="LW41" s="12">
        <v>0</v>
      </c>
      <c r="LX41" s="12">
        <v>180000</v>
      </c>
      <c r="LY41" s="13"/>
      <c r="LZ41" s="12">
        <v>0</v>
      </c>
      <c r="MA41" s="12">
        <v>0</v>
      </c>
      <c r="MB41" s="12">
        <v>0</v>
      </c>
      <c r="MC41" s="12">
        <v>0</v>
      </c>
      <c r="MD41" s="13"/>
      <c r="ME41" s="12">
        <v>0</v>
      </c>
      <c r="MF41" s="12">
        <v>0</v>
      </c>
      <c r="MG41" s="12">
        <v>0</v>
      </c>
      <c r="MH41" s="12">
        <v>0</v>
      </c>
      <c r="MI41" s="13"/>
      <c r="MJ41" s="12">
        <v>0</v>
      </c>
      <c r="MK41" s="12">
        <v>0</v>
      </c>
      <c r="ML41" s="12">
        <v>0</v>
      </c>
      <c r="MM41" s="12">
        <v>0</v>
      </c>
      <c r="MN41" s="13"/>
      <c r="MO41" s="12">
        <v>0</v>
      </c>
      <c r="MP41" s="12">
        <v>0</v>
      </c>
      <c r="MQ41" s="12">
        <v>0</v>
      </c>
      <c r="MR41" s="12">
        <v>0</v>
      </c>
      <c r="MS41" s="13"/>
      <c r="MT41" s="12">
        <v>700</v>
      </c>
      <c r="MU41" s="12">
        <v>2100000</v>
      </c>
      <c r="MV41" s="12">
        <v>0</v>
      </c>
      <c r="MW41" s="12">
        <v>2100000</v>
      </c>
      <c r="MX41" s="13"/>
      <c r="MY41" s="12">
        <v>0</v>
      </c>
      <c r="MZ41" s="12">
        <v>0</v>
      </c>
      <c r="NA41" s="12">
        <v>0</v>
      </c>
      <c r="NB41" s="12">
        <v>0</v>
      </c>
      <c r="NC41" s="13"/>
      <c r="ND41" s="12">
        <v>20</v>
      </c>
      <c r="NE41" s="12">
        <v>210000</v>
      </c>
      <c r="NF41" s="12">
        <v>0</v>
      </c>
      <c r="NG41" s="12">
        <v>210000</v>
      </c>
      <c r="NH41" s="13"/>
      <c r="NI41" s="12">
        <v>6503</v>
      </c>
      <c r="NJ41" s="12">
        <v>975450</v>
      </c>
      <c r="NK41" s="12">
        <v>0</v>
      </c>
      <c r="NL41" s="12">
        <v>975450</v>
      </c>
      <c r="NM41" s="13"/>
      <c r="NN41" s="12">
        <v>10</v>
      </c>
      <c r="NO41" s="12">
        <v>1500</v>
      </c>
      <c r="NP41" s="12">
        <v>0</v>
      </c>
      <c r="NQ41" s="12">
        <v>1500</v>
      </c>
      <c r="NR41" s="13"/>
      <c r="NS41" s="12">
        <v>13</v>
      </c>
      <c r="NT41" s="12">
        <v>1050000</v>
      </c>
      <c r="NU41" s="12">
        <v>0</v>
      </c>
      <c r="NV41" s="12">
        <v>1050000</v>
      </c>
      <c r="NW41" s="13"/>
      <c r="NX41" s="12">
        <v>25</v>
      </c>
      <c r="NY41" s="12">
        <v>2500000</v>
      </c>
      <c r="NZ41" s="12">
        <v>0</v>
      </c>
      <c r="OA41" s="12">
        <v>2500000</v>
      </c>
      <c r="OB41" s="13"/>
      <c r="OC41" s="12">
        <v>0</v>
      </c>
      <c r="OD41" s="12">
        <v>0</v>
      </c>
      <c r="OE41" s="12">
        <v>0</v>
      </c>
      <c r="OF41" s="12">
        <v>0</v>
      </c>
      <c r="OG41" s="13"/>
      <c r="OH41" s="12">
        <v>7683</v>
      </c>
      <c r="OI41" s="12">
        <v>141117248</v>
      </c>
      <c r="OJ41" s="12">
        <v>0</v>
      </c>
      <c r="OK41" s="12">
        <v>141117248</v>
      </c>
      <c r="OL41" s="13"/>
    </row>
    <row r="42" spans="1:403" hidden="1">
      <c r="A42" s="10">
        <v>36</v>
      </c>
      <c r="B42" s="11" t="s">
        <v>38</v>
      </c>
      <c r="C42" s="12">
        <v>152</v>
      </c>
      <c r="D42" s="12">
        <v>30787296</v>
      </c>
      <c r="E42" s="12">
        <v>0</v>
      </c>
      <c r="F42" s="12">
        <v>30787296</v>
      </c>
      <c r="G42" s="13"/>
      <c r="H42" s="12">
        <v>2</v>
      </c>
      <c r="I42" s="12">
        <v>666792</v>
      </c>
      <c r="J42" s="12">
        <v>0</v>
      </c>
      <c r="K42" s="12">
        <v>666792</v>
      </c>
      <c r="L42" s="13"/>
      <c r="M42" s="12">
        <v>1</v>
      </c>
      <c r="N42" s="12">
        <v>480000</v>
      </c>
      <c r="O42" s="12">
        <v>0</v>
      </c>
      <c r="P42" s="12">
        <v>480000</v>
      </c>
      <c r="Q42" s="13"/>
      <c r="R42" s="12">
        <v>1</v>
      </c>
      <c r="S42" s="12">
        <v>360000</v>
      </c>
      <c r="T42" s="12">
        <v>0</v>
      </c>
      <c r="U42" s="12">
        <v>360000</v>
      </c>
      <c r="V42" s="13"/>
      <c r="W42" s="12">
        <v>0</v>
      </c>
      <c r="X42" s="12">
        <v>0</v>
      </c>
      <c r="Y42" s="12">
        <v>0</v>
      </c>
      <c r="Z42" s="12">
        <v>0</v>
      </c>
      <c r="AA42" s="13"/>
      <c r="AB42" s="12">
        <v>10</v>
      </c>
      <c r="AC42" s="12">
        <v>2462568</v>
      </c>
      <c r="AD42" s="12">
        <v>0</v>
      </c>
      <c r="AE42" s="12">
        <v>2462568</v>
      </c>
      <c r="AF42" s="13"/>
      <c r="AG42" s="12">
        <v>0</v>
      </c>
      <c r="AH42" s="12">
        <v>0</v>
      </c>
      <c r="AI42" s="12">
        <v>0</v>
      </c>
      <c r="AJ42" s="12">
        <v>0</v>
      </c>
      <c r="AK42" s="13"/>
      <c r="AL42" s="12">
        <v>0</v>
      </c>
      <c r="AM42" s="12">
        <v>0</v>
      </c>
      <c r="AN42" s="12">
        <v>0</v>
      </c>
      <c r="AO42" s="12">
        <v>0</v>
      </c>
      <c r="AP42" s="13"/>
      <c r="AQ42" s="12">
        <v>2</v>
      </c>
      <c r="AR42" s="12">
        <v>528000</v>
      </c>
      <c r="AS42" s="12">
        <v>0</v>
      </c>
      <c r="AT42" s="12">
        <v>528000</v>
      </c>
      <c r="AU42" s="13"/>
      <c r="AV42" s="12">
        <v>0</v>
      </c>
      <c r="AW42" s="12">
        <v>0</v>
      </c>
      <c r="AX42" s="12">
        <v>0</v>
      </c>
      <c r="AY42" s="12">
        <v>0</v>
      </c>
      <c r="AZ42" s="13"/>
      <c r="BA42" s="12">
        <v>12</v>
      </c>
      <c r="BB42" s="12">
        <v>3080520</v>
      </c>
      <c r="BC42" s="12">
        <v>0</v>
      </c>
      <c r="BD42" s="12">
        <v>3080520</v>
      </c>
      <c r="BE42" s="13"/>
      <c r="BF42" s="12">
        <v>4</v>
      </c>
      <c r="BG42" s="12">
        <v>5760000</v>
      </c>
      <c r="BH42" s="12">
        <v>0</v>
      </c>
      <c r="BI42" s="12">
        <v>5760000</v>
      </c>
      <c r="BJ42" s="13"/>
      <c r="BK42" s="12">
        <v>4</v>
      </c>
      <c r="BL42" s="12">
        <v>5760000</v>
      </c>
      <c r="BM42" s="12">
        <v>0</v>
      </c>
      <c r="BN42" s="12">
        <v>5760000</v>
      </c>
      <c r="BO42" s="13"/>
      <c r="BP42" s="12">
        <v>4</v>
      </c>
      <c r="BQ42" s="12">
        <v>5760000</v>
      </c>
      <c r="BR42" s="12">
        <v>0</v>
      </c>
      <c r="BS42" s="12">
        <v>5760000</v>
      </c>
      <c r="BT42" s="13"/>
      <c r="BU42" s="12">
        <v>1</v>
      </c>
      <c r="BV42" s="12">
        <v>1200000</v>
      </c>
      <c r="BW42" s="12">
        <v>0</v>
      </c>
      <c r="BX42" s="12">
        <v>1200000</v>
      </c>
      <c r="BY42" s="13"/>
      <c r="BZ42" s="12">
        <v>1</v>
      </c>
      <c r="CA42" s="12">
        <v>1200000</v>
      </c>
      <c r="CB42" s="12">
        <v>0</v>
      </c>
      <c r="CC42" s="12">
        <v>1200000</v>
      </c>
      <c r="CD42" s="13"/>
      <c r="CE42" s="12">
        <v>1</v>
      </c>
      <c r="CF42" s="12">
        <v>1200000</v>
      </c>
      <c r="CG42" s="12">
        <v>0</v>
      </c>
      <c r="CH42" s="12">
        <v>1200000</v>
      </c>
      <c r="CI42" s="13"/>
      <c r="CJ42" s="12">
        <v>1</v>
      </c>
      <c r="CK42" s="12">
        <v>1200000</v>
      </c>
      <c r="CL42" s="12">
        <v>0</v>
      </c>
      <c r="CM42" s="12">
        <v>1200000</v>
      </c>
      <c r="CN42" s="13"/>
      <c r="CO42" s="12">
        <v>0</v>
      </c>
      <c r="CP42" s="12">
        <v>0</v>
      </c>
      <c r="CQ42" s="12">
        <v>0</v>
      </c>
      <c r="CR42" s="12">
        <v>0</v>
      </c>
      <c r="CS42" s="13"/>
      <c r="CT42" s="12">
        <v>1</v>
      </c>
      <c r="CU42" s="12">
        <v>1200000</v>
      </c>
      <c r="CV42" s="12">
        <v>0</v>
      </c>
      <c r="CW42" s="12">
        <v>1200000</v>
      </c>
      <c r="CX42" s="13"/>
      <c r="CY42" s="12">
        <v>1</v>
      </c>
      <c r="CZ42" s="12">
        <v>1200000</v>
      </c>
      <c r="DA42" s="12">
        <v>0</v>
      </c>
      <c r="DB42" s="12">
        <v>1200000</v>
      </c>
      <c r="DC42" s="13"/>
      <c r="DD42" s="12">
        <v>1</v>
      </c>
      <c r="DE42" s="12">
        <v>1200000</v>
      </c>
      <c r="DF42" s="12">
        <v>0</v>
      </c>
      <c r="DG42" s="12">
        <v>1200000</v>
      </c>
      <c r="DH42" s="13"/>
      <c r="DI42" s="12">
        <v>0</v>
      </c>
      <c r="DJ42" s="12">
        <v>0</v>
      </c>
      <c r="DK42" s="12">
        <v>0</v>
      </c>
      <c r="DL42" s="12">
        <v>0</v>
      </c>
      <c r="DM42" s="13"/>
      <c r="DN42" s="12">
        <v>0</v>
      </c>
      <c r="DO42" s="12">
        <v>0</v>
      </c>
      <c r="DP42" s="12">
        <v>0</v>
      </c>
      <c r="DQ42" s="12">
        <v>0</v>
      </c>
      <c r="DR42" s="13"/>
      <c r="DS42" s="12">
        <v>0</v>
      </c>
      <c r="DT42" s="12">
        <v>0</v>
      </c>
      <c r="DU42" s="12">
        <v>0</v>
      </c>
      <c r="DV42" s="12">
        <v>0</v>
      </c>
      <c r="DW42" s="13"/>
      <c r="DX42" s="12">
        <v>14</v>
      </c>
      <c r="DY42" s="12">
        <v>10920000</v>
      </c>
      <c r="DZ42" s="12">
        <v>0</v>
      </c>
      <c r="EA42" s="12">
        <v>10920000</v>
      </c>
      <c r="EB42" s="13"/>
      <c r="EC42" s="12">
        <v>28</v>
      </c>
      <c r="ED42" s="12">
        <v>10781904</v>
      </c>
      <c r="EE42" s="12">
        <v>0</v>
      </c>
      <c r="EF42" s="12">
        <v>10781904</v>
      </c>
      <c r="EG42" s="13"/>
      <c r="EH42" s="12">
        <v>29</v>
      </c>
      <c r="EI42" s="12">
        <v>9728688</v>
      </c>
      <c r="EJ42" s="12">
        <v>0</v>
      </c>
      <c r="EK42" s="12">
        <v>9728688</v>
      </c>
      <c r="EL42" s="13"/>
      <c r="EM42" s="12">
        <v>14</v>
      </c>
      <c r="EN42" s="12">
        <v>2835672</v>
      </c>
      <c r="EO42" s="12">
        <v>0</v>
      </c>
      <c r="EP42" s="12">
        <v>2835672</v>
      </c>
      <c r="EQ42" s="13"/>
      <c r="ER42" s="12">
        <v>17</v>
      </c>
      <c r="ES42" s="12">
        <v>3414144</v>
      </c>
      <c r="ET42" s="12">
        <v>0</v>
      </c>
      <c r="EU42" s="12">
        <v>3414144</v>
      </c>
      <c r="EV42" s="13"/>
      <c r="EW42" s="12">
        <v>0</v>
      </c>
      <c r="EX42" s="12">
        <v>0</v>
      </c>
      <c r="EY42" s="12">
        <v>0</v>
      </c>
      <c r="EZ42" s="12">
        <v>0</v>
      </c>
      <c r="FA42" s="13"/>
      <c r="FB42" s="12">
        <v>0</v>
      </c>
      <c r="FC42" s="12">
        <v>0</v>
      </c>
      <c r="FD42" s="12">
        <v>0</v>
      </c>
      <c r="FE42" s="12">
        <v>0</v>
      </c>
      <c r="FF42" s="13"/>
      <c r="FG42" s="12">
        <v>0</v>
      </c>
      <c r="FH42" s="12">
        <v>0</v>
      </c>
      <c r="FI42" s="12">
        <v>0</v>
      </c>
      <c r="FJ42" s="12">
        <v>0</v>
      </c>
      <c r="FK42" s="13"/>
      <c r="FL42" s="12">
        <v>0</v>
      </c>
      <c r="FM42" s="12">
        <v>0</v>
      </c>
      <c r="FN42" s="12">
        <v>0</v>
      </c>
      <c r="FO42" s="12">
        <v>0</v>
      </c>
      <c r="FP42" s="13"/>
      <c r="FQ42" s="12">
        <v>0</v>
      </c>
      <c r="FR42" s="12">
        <v>0</v>
      </c>
      <c r="FS42" s="12">
        <v>0</v>
      </c>
      <c r="FT42" s="12">
        <v>0</v>
      </c>
      <c r="FU42" s="13"/>
      <c r="FV42" s="12">
        <v>0</v>
      </c>
      <c r="FW42" s="12">
        <v>0</v>
      </c>
      <c r="FX42" s="12">
        <v>0</v>
      </c>
      <c r="FY42" s="12">
        <v>0</v>
      </c>
      <c r="FZ42" s="13"/>
      <c r="GA42" s="12">
        <v>0</v>
      </c>
      <c r="GB42" s="12">
        <v>0</v>
      </c>
      <c r="GC42" s="12">
        <v>0</v>
      </c>
      <c r="GD42" s="12">
        <v>0</v>
      </c>
      <c r="GE42" s="13"/>
      <c r="GF42" s="12">
        <v>0</v>
      </c>
      <c r="GG42" s="12">
        <v>0</v>
      </c>
      <c r="GH42" s="12">
        <v>0</v>
      </c>
      <c r="GI42" s="12">
        <v>0</v>
      </c>
      <c r="GJ42" s="13"/>
      <c r="GK42" s="12">
        <v>0</v>
      </c>
      <c r="GL42" s="12">
        <v>0</v>
      </c>
      <c r="GM42" s="12">
        <v>0</v>
      </c>
      <c r="GN42" s="12">
        <v>0</v>
      </c>
      <c r="GO42" s="13"/>
      <c r="GP42" s="12">
        <v>0</v>
      </c>
      <c r="GQ42" s="12">
        <v>0</v>
      </c>
      <c r="GR42" s="12">
        <v>0</v>
      </c>
      <c r="GS42" s="12">
        <v>0</v>
      </c>
      <c r="GT42" s="13"/>
      <c r="GU42" s="12">
        <v>0</v>
      </c>
      <c r="GV42" s="12">
        <v>0</v>
      </c>
      <c r="GW42" s="12">
        <v>0</v>
      </c>
      <c r="GX42" s="12">
        <v>0</v>
      </c>
      <c r="GY42" s="13"/>
      <c r="GZ42" s="12">
        <v>0</v>
      </c>
      <c r="HA42" s="12">
        <v>0</v>
      </c>
      <c r="HB42" s="12">
        <v>0</v>
      </c>
      <c r="HC42" s="12">
        <v>0</v>
      </c>
      <c r="HD42" s="13"/>
      <c r="HE42" s="12">
        <v>2</v>
      </c>
      <c r="HF42" s="12">
        <v>1560000</v>
      </c>
      <c r="HG42" s="12">
        <v>0</v>
      </c>
      <c r="HH42" s="12">
        <v>1560000</v>
      </c>
      <c r="HI42" s="13"/>
      <c r="HJ42" s="12">
        <v>2</v>
      </c>
      <c r="HK42" s="12">
        <v>166728</v>
      </c>
      <c r="HL42" s="12">
        <v>0</v>
      </c>
      <c r="HM42" s="12">
        <v>166728</v>
      </c>
      <c r="HN42" s="13"/>
      <c r="HO42" s="12">
        <v>2</v>
      </c>
      <c r="HP42" s="12">
        <v>305624</v>
      </c>
      <c r="HQ42" s="12">
        <v>0</v>
      </c>
      <c r="HR42" s="12">
        <v>305624</v>
      </c>
      <c r="HS42" s="13"/>
      <c r="HT42" s="12">
        <v>5</v>
      </c>
      <c r="HU42" s="12">
        <v>472728</v>
      </c>
      <c r="HV42" s="12">
        <v>0</v>
      </c>
      <c r="HW42" s="12">
        <v>472728</v>
      </c>
      <c r="HX42" s="13"/>
      <c r="HY42" s="12">
        <v>0</v>
      </c>
      <c r="HZ42" s="12">
        <v>0</v>
      </c>
      <c r="IA42" s="12">
        <v>0</v>
      </c>
      <c r="IB42" s="12">
        <v>0</v>
      </c>
      <c r="IC42" s="13"/>
      <c r="ID42" s="12">
        <v>12</v>
      </c>
      <c r="IE42" s="12">
        <v>2813856</v>
      </c>
      <c r="IF42" s="12">
        <v>0</v>
      </c>
      <c r="IG42" s="12">
        <v>2813856</v>
      </c>
      <c r="IH42" s="13"/>
      <c r="II42" s="12">
        <v>0</v>
      </c>
      <c r="IJ42" s="12">
        <v>0</v>
      </c>
      <c r="IK42" s="12">
        <v>0</v>
      </c>
      <c r="IL42" s="12">
        <v>0</v>
      </c>
      <c r="IM42" s="13"/>
      <c r="IN42" s="12">
        <v>0</v>
      </c>
      <c r="IO42" s="12">
        <v>0</v>
      </c>
      <c r="IP42" s="12">
        <v>0</v>
      </c>
      <c r="IQ42" s="12">
        <v>0</v>
      </c>
      <c r="IR42" s="13"/>
      <c r="IS42" s="12">
        <v>10</v>
      </c>
      <c r="IT42" s="12">
        <v>2250000</v>
      </c>
      <c r="IU42" s="12">
        <v>0</v>
      </c>
      <c r="IV42" s="12">
        <v>2250000</v>
      </c>
      <c r="IW42" s="13"/>
      <c r="IX42" s="12">
        <v>0</v>
      </c>
      <c r="IY42" s="12">
        <v>0</v>
      </c>
      <c r="IZ42" s="12">
        <v>0</v>
      </c>
      <c r="JA42" s="12">
        <v>0</v>
      </c>
      <c r="JB42" s="13"/>
      <c r="JC42" s="12">
        <v>3</v>
      </c>
      <c r="JD42" s="12">
        <v>833832</v>
      </c>
      <c r="JE42" s="12">
        <v>0</v>
      </c>
      <c r="JF42" s="12">
        <v>833832</v>
      </c>
      <c r="JG42" s="13"/>
      <c r="JH42" s="12">
        <v>2</v>
      </c>
      <c r="JI42" s="12">
        <v>1020000</v>
      </c>
      <c r="JJ42" s="12">
        <v>0</v>
      </c>
      <c r="JK42" s="12">
        <v>1020000</v>
      </c>
      <c r="JL42" s="13"/>
      <c r="JM42" s="12">
        <v>0</v>
      </c>
      <c r="JN42" s="12">
        <v>0</v>
      </c>
      <c r="JO42" s="12">
        <v>0</v>
      </c>
      <c r="JP42" s="12">
        <v>0</v>
      </c>
      <c r="JQ42" s="13"/>
      <c r="JR42" s="12">
        <v>2</v>
      </c>
      <c r="JS42" s="12">
        <v>915000</v>
      </c>
      <c r="JT42" s="12">
        <v>0</v>
      </c>
      <c r="JU42" s="12">
        <v>915000</v>
      </c>
      <c r="JV42" s="13"/>
      <c r="JW42" s="12">
        <v>0</v>
      </c>
      <c r="JX42" s="12">
        <v>0</v>
      </c>
      <c r="JY42" s="12">
        <v>0</v>
      </c>
      <c r="JZ42" s="12">
        <v>0</v>
      </c>
      <c r="KA42" s="13"/>
      <c r="KB42" s="12">
        <v>1</v>
      </c>
      <c r="KC42" s="12">
        <v>150000</v>
      </c>
      <c r="KD42" s="12">
        <v>0</v>
      </c>
      <c r="KE42" s="12">
        <v>150000</v>
      </c>
      <c r="KF42" s="13"/>
      <c r="KG42" s="12">
        <v>6</v>
      </c>
      <c r="KH42" s="12">
        <v>931356</v>
      </c>
      <c r="KI42" s="12">
        <v>0</v>
      </c>
      <c r="KJ42" s="12">
        <v>931356</v>
      </c>
      <c r="KK42" s="13"/>
      <c r="KL42" s="12">
        <v>0</v>
      </c>
      <c r="KM42" s="12">
        <v>0</v>
      </c>
      <c r="KN42" s="12">
        <v>0</v>
      </c>
      <c r="KO42" s="12">
        <v>0</v>
      </c>
      <c r="KP42" s="13"/>
      <c r="KQ42" s="12">
        <v>0</v>
      </c>
      <c r="KR42" s="12">
        <v>0</v>
      </c>
      <c r="KS42" s="12">
        <v>0</v>
      </c>
      <c r="KT42" s="12">
        <v>0</v>
      </c>
      <c r="KU42" s="13"/>
      <c r="KV42" s="12">
        <v>0</v>
      </c>
      <c r="KW42" s="12">
        <v>0</v>
      </c>
      <c r="KX42" s="12">
        <v>0</v>
      </c>
      <c r="KY42" s="12">
        <v>0</v>
      </c>
      <c r="KZ42" s="13"/>
      <c r="LA42" s="12">
        <v>0</v>
      </c>
      <c r="LB42" s="12">
        <v>0</v>
      </c>
      <c r="LC42" s="12">
        <v>0</v>
      </c>
      <c r="LD42" s="12">
        <v>0</v>
      </c>
      <c r="LE42" s="13"/>
      <c r="LF42" s="12">
        <v>0</v>
      </c>
      <c r="LG42" s="12">
        <v>0</v>
      </c>
      <c r="LH42" s="12">
        <v>0</v>
      </c>
      <c r="LI42" s="12">
        <v>0</v>
      </c>
      <c r="LJ42" s="13"/>
      <c r="LK42" s="12">
        <v>2</v>
      </c>
      <c r="LL42" s="12">
        <v>324000</v>
      </c>
      <c r="LM42" s="12">
        <v>0</v>
      </c>
      <c r="LN42" s="12">
        <v>324000</v>
      </c>
      <c r="LO42" s="13"/>
      <c r="LP42" s="12">
        <v>2</v>
      </c>
      <c r="LQ42" s="12">
        <v>360000</v>
      </c>
      <c r="LR42" s="12">
        <v>0</v>
      </c>
      <c r="LS42" s="12">
        <v>360000</v>
      </c>
      <c r="LT42" s="13"/>
      <c r="LU42" s="12">
        <v>1</v>
      </c>
      <c r="LV42" s="12">
        <v>180000</v>
      </c>
      <c r="LW42" s="12">
        <v>0</v>
      </c>
      <c r="LX42" s="12">
        <v>180000</v>
      </c>
      <c r="LY42" s="13"/>
      <c r="LZ42" s="12">
        <v>0</v>
      </c>
      <c r="MA42" s="12">
        <v>0</v>
      </c>
      <c r="MB42" s="12">
        <v>0</v>
      </c>
      <c r="MC42" s="12">
        <v>0</v>
      </c>
      <c r="MD42" s="13"/>
      <c r="ME42" s="12">
        <v>0</v>
      </c>
      <c r="MF42" s="12">
        <v>0</v>
      </c>
      <c r="MG42" s="12">
        <v>0</v>
      </c>
      <c r="MH42" s="12">
        <v>0</v>
      </c>
      <c r="MI42" s="13"/>
      <c r="MJ42" s="12">
        <v>0</v>
      </c>
      <c r="MK42" s="12">
        <v>0</v>
      </c>
      <c r="ML42" s="12">
        <v>0</v>
      </c>
      <c r="MM42" s="12">
        <v>0</v>
      </c>
      <c r="MN42" s="13"/>
      <c r="MO42" s="12">
        <v>0</v>
      </c>
      <c r="MP42" s="12">
        <v>0</v>
      </c>
      <c r="MQ42" s="12">
        <v>0</v>
      </c>
      <c r="MR42" s="12">
        <v>0</v>
      </c>
      <c r="MS42" s="13"/>
      <c r="MT42" s="12">
        <v>200</v>
      </c>
      <c r="MU42" s="12">
        <v>600000</v>
      </c>
      <c r="MV42" s="12">
        <v>0</v>
      </c>
      <c r="MW42" s="12">
        <v>600000</v>
      </c>
      <c r="MX42" s="13"/>
      <c r="MY42" s="12">
        <v>0</v>
      </c>
      <c r="MZ42" s="12">
        <v>0</v>
      </c>
      <c r="NA42" s="12">
        <v>0</v>
      </c>
      <c r="NB42" s="12">
        <v>0</v>
      </c>
      <c r="NC42" s="13"/>
      <c r="ND42" s="12">
        <v>12</v>
      </c>
      <c r="NE42" s="12">
        <v>130000</v>
      </c>
      <c r="NF42" s="12">
        <v>0</v>
      </c>
      <c r="NG42" s="12">
        <v>130000</v>
      </c>
      <c r="NH42" s="13"/>
      <c r="NI42" s="12">
        <v>4175</v>
      </c>
      <c r="NJ42" s="12">
        <v>626250</v>
      </c>
      <c r="NK42" s="12">
        <v>0</v>
      </c>
      <c r="NL42" s="12">
        <v>626250</v>
      </c>
      <c r="NM42" s="13"/>
      <c r="NN42" s="12">
        <v>20</v>
      </c>
      <c r="NO42" s="12">
        <v>3000</v>
      </c>
      <c r="NP42" s="12">
        <v>0</v>
      </c>
      <c r="NQ42" s="12">
        <v>3000</v>
      </c>
      <c r="NR42" s="13"/>
      <c r="NS42" s="12">
        <v>10</v>
      </c>
      <c r="NT42" s="12">
        <v>750000</v>
      </c>
      <c r="NU42" s="12">
        <v>0</v>
      </c>
      <c r="NV42" s="12">
        <v>750000</v>
      </c>
      <c r="NW42" s="13"/>
      <c r="NX42" s="12">
        <v>16</v>
      </c>
      <c r="NY42" s="12">
        <v>1600000</v>
      </c>
      <c r="NZ42" s="12">
        <v>0</v>
      </c>
      <c r="OA42" s="12">
        <v>1600000</v>
      </c>
      <c r="OB42" s="13"/>
      <c r="OC42" s="12">
        <v>0</v>
      </c>
      <c r="OD42" s="12">
        <v>0</v>
      </c>
      <c r="OE42" s="12">
        <v>0</v>
      </c>
      <c r="OF42" s="12">
        <v>0</v>
      </c>
      <c r="OG42" s="13"/>
      <c r="OH42" s="12">
        <v>4786</v>
      </c>
      <c r="OI42" s="12">
        <v>117717958</v>
      </c>
      <c r="OJ42" s="12">
        <v>0</v>
      </c>
      <c r="OK42" s="12">
        <v>117717958</v>
      </c>
      <c r="OL42" s="13"/>
    </row>
    <row r="43" spans="1:403" hidden="1">
      <c r="A43" s="10">
        <v>37</v>
      </c>
      <c r="B43" s="11" t="s">
        <v>39</v>
      </c>
      <c r="C43" s="12">
        <v>266</v>
      </c>
      <c r="D43" s="12">
        <v>53877768</v>
      </c>
      <c r="E43" s="12">
        <v>0</v>
      </c>
      <c r="F43" s="12">
        <v>53877768</v>
      </c>
      <c r="G43" s="13"/>
      <c r="H43" s="12">
        <v>50</v>
      </c>
      <c r="I43" s="12">
        <v>16669800</v>
      </c>
      <c r="J43" s="12">
        <v>0</v>
      </c>
      <c r="K43" s="12">
        <v>16669800</v>
      </c>
      <c r="L43" s="13"/>
      <c r="M43" s="12">
        <v>1</v>
      </c>
      <c r="N43" s="12">
        <v>611232</v>
      </c>
      <c r="O43" s="12">
        <v>0</v>
      </c>
      <c r="P43" s="12">
        <v>611232</v>
      </c>
      <c r="Q43" s="13"/>
      <c r="R43" s="12">
        <v>1</v>
      </c>
      <c r="S43" s="12">
        <v>504264</v>
      </c>
      <c r="T43" s="12">
        <v>0</v>
      </c>
      <c r="U43" s="12">
        <v>504264</v>
      </c>
      <c r="V43" s="13"/>
      <c r="W43" s="12">
        <v>0</v>
      </c>
      <c r="X43" s="12">
        <v>0</v>
      </c>
      <c r="Y43" s="12">
        <v>0</v>
      </c>
      <c r="Z43" s="12">
        <v>0</v>
      </c>
      <c r="AA43" s="13"/>
      <c r="AB43" s="12">
        <v>14</v>
      </c>
      <c r="AC43" s="12">
        <v>3434604</v>
      </c>
      <c r="AD43" s="12">
        <v>0</v>
      </c>
      <c r="AE43" s="12">
        <v>3434604</v>
      </c>
      <c r="AF43" s="13"/>
      <c r="AG43" s="12">
        <v>0</v>
      </c>
      <c r="AH43" s="12">
        <v>0</v>
      </c>
      <c r="AI43" s="12">
        <v>0</v>
      </c>
      <c r="AJ43" s="12">
        <v>0</v>
      </c>
      <c r="AK43" s="13"/>
      <c r="AL43" s="12">
        <v>0</v>
      </c>
      <c r="AM43" s="12">
        <v>0</v>
      </c>
      <c r="AN43" s="12">
        <v>0</v>
      </c>
      <c r="AO43" s="12">
        <v>0</v>
      </c>
      <c r="AP43" s="13"/>
      <c r="AQ43" s="12">
        <v>2</v>
      </c>
      <c r="AR43" s="12">
        <v>635472</v>
      </c>
      <c r="AS43" s="12">
        <v>0</v>
      </c>
      <c r="AT43" s="12">
        <v>635472</v>
      </c>
      <c r="AU43" s="13"/>
      <c r="AV43" s="12">
        <v>0</v>
      </c>
      <c r="AW43" s="12">
        <v>0</v>
      </c>
      <c r="AX43" s="12">
        <v>0</v>
      </c>
      <c r="AY43" s="12">
        <v>0</v>
      </c>
      <c r="AZ43" s="13"/>
      <c r="BA43" s="12">
        <v>11</v>
      </c>
      <c r="BB43" s="12">
        <v>2823810</v>
      </c>
      <c r="BC43" s="12">
        <v>0</v>
      </c>
      <c r="BD43" s="12">
        <v>2823810</v>
      </c>
      <c r="BE43" s="13"/>
      <c r="BF43" s="12">
        <v>5</v>
      </c>
      <c r="BG43" s="12">
        <v>7200000</v>
      </c>
      <c r="BH43" s="12">
        <v>0</v>
      </c>
      <c r="BI43" s="12">
        <v>7200000</v>
      </c>
      <c r="BJ43" s="13"/>
      <c r="BK43" s="12">
        <v>5</v>
      </c>
      <c r="BL43" s="12">
        <v>7200000</v>
      </c>
      <c r="BM43" s="12">
        <v>0</v>
      </c>
      <c r="BN43" s="12">
        <v>7200000</v>
      </c>
      <c r="BO43" s="13"/>
      <c r="BP43" s="12">
        <v>5</v>
      </c>
      <c r="BQ43" s="12">
        <v>7200000</v>
      </c>
      <c r="BR43" s="12">
        <v>0</v>
      </c>
      <c r="BS43" s="12">
        <v>7200000</v>
      </c>
      <c r="BT43" s="13"/>
      <c r="BU43" s="12">
        <v>1</v>
      </c>
      <c r="BV43" s="12">
        <v>1200000</v>
      </c>
      <c r="BW43" s="12">
        <v>0</v>
      </c>
      <c r="BX43" s="12">
        <v>1200000</v>
      </c>
      <c r="BY43" s="13"/>
      <c r="BZ43" s="12">
        <v>1</v>
      </c>
      <c r="CA43" s="12">
        <v>1200000</v>
      </c>
      <c r="CB43" s="12">
        <v>0</v>
      </c>
      <c r="CC43" s="12">
        <v>1200000</v>
      </c>
      <c r="CD43" s="13"/>
      <c r="CE43" s="12">
        <v>3</v>
      </c>
      <c r="CF43" s="12">
        <v>3600000</v>
      </c>
      <c r="CG43" s="12">
        <v>0</v>
      </c>
      <c r="CH43" s="12">
        <v>3600000</v>
      </c>
      <c r="CI43" s="13"/>
      <c r="CJ43" s="12">
        <v>1</v>
      </c>
      <c r="CK43" s="12">
        <v>1200000</v>
      </c>
      <c r="CL43" s="12">
        <v>0</v>
      </c>
      <c r="CM43" s="12">
        <v>1200000</v>
      </c>
      <c r="CN43" s="13"/>
      <c r="CO43" s="12">
        <v>0</v>
      </c>
      <c r="CP43" s="12">
        <v>0</v>
      </c>
      <c r="CQ43" s="12">
        <v>0</v>
      </c>
      <c r="CR43" s="12">
        <v>0</v>
      </c>
      <c r="CS43" s="13"/>
      <c r="CT43" s="12">
        <v>2</v>
      </c>
      <c r="CU43" s="12">
        <v>2400000</v>
      </c>
      <c r="CV43" s="12">
        <v>0</v>
      </c>
      <c r="CW43" s="12">
        <v>2400000</v>
      </c>
      <c r="CX43" s="13"/>
      <c r="CY43" s="12">
        <v>1</v>
      </c>
      <c r="CZ43" s="12">
        <v>1200000</v>
      </c>
      <c r="DA43" s="12">
        <v>0</v>
      </c>
      <c r="DB43" s="12">
        <v>1200000</v>
      </c>
      <c r="DC43" s="13"/>
      <c r="DD43" s="12">
        <v>1</v>
      </c>
      <c r="DE43" s="12">
        <v>1200000</v>
      </c>
      <c r="DF43" s="12">
        <v>0</v>
      </c>
      <c r="DG43" s="12">
        <v>1200000</v>
      </c>
      <c r="DH43" s="13"/>
      <c r="DI43" s="12">
        <v>0</v>
      </c>
      <c r="DJ43" s="12">
        <v>0</v>
      </c>
      <c r="DK43" s="12">
        <v>0</v>
      </c>
      <c r="DL43" s="12">
        <v>0</v>
      </c>
      <c r="DM43" s="13"/>
      <c r="DN43" s="12">
        <v>1</v>
      </c>
      <c r="DO43" s="12">
        <v>180000</v>
      </c>
      <c r="DP43" s="12">
        <v>0</v>
      </c>
      <c r="DQ43" s="12">
        <v>180000</v>
      </c>
      <c r="DR43" s="13"/>
      <c r="DS43" s="12">
        <v>1</v>
      </c>
      <c r="DT43" s="12">
        <v>126000</v>
      </c>
      <c r="DU43" s="12">
        <v>0</v>
      </c>
      <c r="DV43" s="12">
        <v>126000</v>
      </c>
      <c r="DW43" s="13"/>
      <c r="DX43" s="12">
        <v>12</v>
      </c>
      <c r="DY43" s="12">
        <v>9360000</v>
      </c>
      <c r="DZ43" s="12">
        <v>0</v>
      </c>
      <c r="EA43" s="12">
        <v>9360000</v>
      </c>
      <c r="EB43" s="13"/>
      <c r="EC43" s="12">
        <v>45</v>
      </c>
      <c r="ED43" s="12">
        <v>17328060</v>
      </c>
      <c r="EE43" s="12">
        <v>0</v>
      </c>
      <c r="EF43" s="12">
        <v>17328060</v>
      </c>
      <c r="EG43" s="13"/>
      <c r="EH43" s="12">
        <v>57</v>
      </c>
      <c r="EI43" s="12">
        <v>19121904</v>
      </c>
      <c r="EJ43" s="12">
        <v>0</v>
      </c>
      <c r="EK43" s="12">
        <v>19121904</v>
      </c>
      <c r="EL43" s="13"/>
      <c r="EM43" s="12">
        <v>25</v>
      </c>
      <c r="EN43" s="12">
        <v>5063700</v>
      </c>
      <c r="EO43" s="12">
        <v>0</v>
      </c>
      <c r="EP43" s="12">
        <v>5063700</v>
      </c>
      <c r="EQ43" s="13"/>
      <c r="ER43" s="12">
        <v>26</v>
      </c>
      <c r="ES43" s="12">
        <v>5221632</v>
      </c>
      <c r="ET43" s="12">
        <v>0</v>
      </c>
      <c r="EU43" s="12">
        <v>5221632</v>
      </c>
      <c r="EV43" s="13"/>
      <c r="EW43" s="12">
        <v>0</v>
      </c>
      <c r="EX43" s="12">
        <v>0</v>
      </c>
      <c r="EY43" s="12">
        <v>0</v>
      </c>
      <c r="EZ43" s="12">
        <v>0</v>
      </c>
      <c r="FA43" s="13"/>
      <c r="FB43" s="12">
        <v>0</v>
      </c>
      <c r="FC43" s="12">
        <v>0</v>
      </c>
      <c r="FD43" s="12">
        <v>0</v>
      </c>
      <c r="FE43" s="12">
        <v>0</v>
      </c>
      <c r="FF43" s="13"/>
      <c r="FG43" s="12">
        <v>0</v>
      </c>
      <c r="FH43" s="12">
        <v>0</v>
      </c>
      <c r="FI43" s="12">
        <v>0</v>
      </c>
      <c r="FJ43" s="12">
        <v>0</v>
      </c>
      <c r="FK43" s="13"/>
      <c r="FL43" s="12">
        <v>0</v>
      </c>
      <c r="FM43" s="12">
        <v>0</v>
      </c>
      <c r="FN43" s="12">
        <v>0</v>
      </c>
      <c r="FO43" s="12">
        <v>0</v>
      </c>
      <c r="FP43" s="13"/>
      <c r="FQ43" s="12">
        <v>0</v>
      </c>
      <c r="FR43" s="12">
        <v>0</v>
      </c>
      <c r="FS43" s="12">
        <v>0</v>
      </c>
      <c r="FT43" s="12">
        <v>0</v>
      </c>
      <c r="FU43" s="13"/>
      <c r="FV43" s="12">
        <v>0</v>
      </c>
      <c r="FW43" s="12">
        <v>0</v>
      </c>
      <c r="FX43" s="12">
        <v>0</v>
      </c>
      <c r="FY43" s="12">
        <v>0</v>
      </c>
      <c r="FZ43" s="13"/>
      <c r="GA43" s="12">
        <v>0</v>
      </c>
      <c r="GB43" s="12">
        <v>0</v>
      </c>
      <c r="GC43" s="12">
        <v>0</v>
      </c>
      <c r="GD43" s="12">
        <v>0</v>
      </c>
      <c r="GE43" s="13"/>
      <c r="GF43" s="12">
        <v>0</v>
      </c>
      <c r="GG43" s="12">
        <v>0</v>
      </c>
      <c r="GH43" s="12">
        <v>0</v>
      </c>
      <c r="GI43" s="12">
        <v>0</v>
      </c>
      <c r="GJ43" s="13"/>
      <c r="GK43" s="12">
        <v>0</v>
      </c>
      <c r="GL43" s="12">
        <v>0</v>
      </c>
      <c r="GM43" s="12">
        <v>0</v>
      </c>
      <c r="GN43" s="12">
        <v>0</v>
      </c>
      <c r="GO43" s="13"/>
      <c r="GP43" s="12">
        <v>0</v>
      </c>
      <c r="GQ43" s="12">
        <v>0</v>
      </c>
      <c r="GR43" s="12">
        <v>0</v>
      </c>
      <c r="GS43" s="12">
        <v>0</v>
      </c>
      <c r="GT43" s="13"/>
      <c r="GU43" s="12">
        <v>0</v>
      </c>
      <c r="GV43" s="12">
        <v>0</v>
      </c>
      <c r="GW43" s="12">
        <v>0</v>
      </c>
      <c r="GX43" s="12">
        <v>0</v>
      </c>
      <c r="GY43" s="13"/>
      <c r="GZ43" s="12">
        <v>0</v>
      </c>
      <c r="HA43" s="12">
        <v>0</v>
      </c>
      <c r="HB43" s="12">
        <v>0</v>
      </c>
      <c r="HC43" s="12">
        <v>0</v>
      </c>
      <c r="HD43" s="13"/>
      <c r="HE43" s="12">
        <v>2</v>
      </c>
      <c r="HF43" s="12">
        <v>1560000</v>
      </c>
      <c r="HG43" s="12">
        <v>0</v>
      </c>
      <c r="HH43" s="12">
        <v>1560000</v>
      </c>
      <c r="HI43" s="13"/>
      <c r="HJ43" s="12">
        <v>2</v>
      </c>
      <c r="HK43" s="12">
        <v>166728</v>
      </c>
      <c r="HL43" s="12">
        <v>0</v>
      </c>
      <c r="HM43" s="12">
        <v>166728</v>
      </c>
      <c r="HN43" s="13"/>
      <c r="HO43" s="12">
        <v>2</v>
      </c>
      <c r="HP43" s="12">
        <v>305624</v>
      </c>
      <c r="HQ43" s="12">
        <v>0</v>
      </c>
      <c r="HR43" s="12">
        <v>305624</v>
      </c>
      <c r="HS43" s="13"/>
      <c r="HT43" s="12">
        <v>5</v>
      </c>
      <c r="HU43" s="12">
        <v>472728</v>
      </c>
      <c r="HV43" s="12">
        <v>0</v>
      </c>
      <c r="HW43" s="12">
        <v>472728</v>
      </c>
      <c r="HX43" s="13"/>
      <c r="HY43" s="12">
        <v>0</v>
      </c>
      <c r="HZ43" s="12">
        <v>0</v>
      </c>
      <c r="IA43" s="12">
        <v>0</v>
      </c>
      <c r="IB43" s="12">
        <v>0</v>
      </c>
      <c r="IC43" s="13"/>
      <c r="ID43" s="12">
        <v>12</v>
      </c>
      <c r="IE43" s="12">
        <v>2813856</v>
      </c>
      <c r="IF43" s="12">
        <v>0</v>
      </c>
      <c r="IG43" s="12">
        <v>2813856</v>
      </c>
      <c r="IH43" s="13"/>
      <c r="II43" s="12">
        <v>0</v>
      </c>
      <c r="IJ43" s="12">
        <v>0</v>
      </c>
      <c r="IK43" s="12">
        <v>0</v>
      </c>
      <c r="IL43" s="12">
        <v>0</v>
      </c>
      <c r="IM43" s="13"/>
      <c r="IN43" s="12">
        <v>0</v>
      </c>
      <c r="IO43" s="12">
        <v>0</v>
      </c>
      <c r="IP43" s="12">
        <v>0</v>
      </c>
      <c r="IQ43" s="12">
        <v>0</v>
      </c>
      <c r="IR43" s="13"/>
      <c r="IS43" s="12">
        <v>11</v>
      </c>
      <c r="IT43" s="12">
        <v>2550000</v>
      </c>
      <c r="IU43" s="12">
        <v>0</v>
      </c>
      <c r="IV43" s="12">
        <v>2550000</v>
      </c>
      <c r="IW43" s="13"/>
      <c r="IX43" s="12">
        <v>1</v>
      </c>
      <c r="IY43" s="12">
        <v>180000</v>
      </c>
      <c r="IZ43" s="12">
        <v>0</v>
      </c>
      <c r="JA43" s="12">
        <v>180000</v>
      </c>
      <c r="JB43" s="13"/>
      <c r="JC43" s="12">
        <v>2</v>
      </c>
      <c r="JD43" s="12">
        <v>555888</v>
      </c>
      <c r="JE43" s="12">
        <v>0</v>
      </c>
      <c r="JF43" s="12">
        <v>555888</v>
      </c>
      <c r="JG43" s="13"/>
      <c r="JH43" s="12">
        <v>2</v>
      </c>
      <c r="JI43" s="12">
        <v>1216836</v>
      </c>
      <c r="JJ43" s="12">
        <v>0</v>
      </c>
      <c r="JK43" s="12">
        <v>1216836</v>
      </c>
      <c r="JL43" s="13"/>
      <c r="JM43" s="12">
        <v>1</v>
      </c>
      <c r="JN43" s="12">
        <v>191004</v>
      </c>
      <c r="JO43" s="12">
        <v>0</v>
      </c>
      <c r="JP43" s="12">
        <v>191004</v>
      </c>
      <c r="JQ43" s="13"/>
      <c r="JR43" s="12">
        <v>2</v>
      </c>
      <c r="JS43" s="12">
        <v>1189836</v>
      </c>
      <c r="JT43" s="12">
        <v>0</v>
      </c>
      <c r="JU43" s="12">
        <v>1189836</v>
      </c>
      <c r="JV43" s="13"/>
      <c r="JW43" s="12">
        <v>0</v>
      </c>
      <c r="JX43" s="12">
        <v>0</v>
      </c>
      <c r="JY43" s="12">
        <v>0</v>
      </c>
      <c r="JZ43" s="12">
        <v>0</v>
      </c>
      <c r="KA43" s="13"/>
      <c r="KB43" s="12">
        <v>1</v>
      </c>
      <c r="KC43" s="12">
        <v>150000</v>
      </c>
      <c r="KD43" s="12">
        <v>0</v>
      </c>
      <c r="KE43" s="12">
        <v>150000</v>
      </c>
      <c r="KF43" s="13"/>
      <c r="KG43" s="12">
        <v>6</v>
      </c>
      <c r="KH43" s="12">
        <v>864000</v>
      </c>
      <c r="KI43" s="12">
        <v>0</v>
      </c>
      <c r="KJ43" s="12">
        <v>864000</v>
      </c>
      <c r="KK43" s="13"/>
      <c r="KL43" s="12">
        <v>0</v>
      </c>
      <c r="KM43" s="12">
        <v>0</v>
      </c>
      <c r="KN43" s="12">
        <v>0</v>
      </c>
      <c r="KO43" s="12">
        <v>0</v>
      </c>
      <c r="KP43" s="13"/>
      <c r="KQ43" s="12">
        <v>1</v>
      </c>
      <c r="KR43" s="12">
        <v>180000</v>
      </c>
      <c r="KS43" s="12">
        <v>0</v>
      </c>
      <c r="KT43" s="12">
        <v>180000</v>
      </c>
      <c r="KU43" s="13"/>
      <c r="KV43" s="12">
        <v>1</v>
      </c>
      <c r="KW43" s="12">
        <v>180000</v>
      </c>
      <c r="KX43" s="12">
        <v>0</v>
      </c>
      <c r="KY43" s="12">
        <v>180000</v>
      </c>
      <c r="KZ43" s="13"/>
      <c r="LA43" s="12">
        <v>0</v>
      </c>
      <c r="LB43" s="12">
        <v>0</v>
      </c>
      <c r="LC43" s="12">
        <v>0</v>
      </c>
      <c r="LD43" s="12">
        <v>0</v>
      </c>
      <c r="LE43" s="13"/>
      <c r="LF43" s="12">
        <v>0</v>
      </c>
      <c r="LG43" s="12">
        <v>0</v>
      </c>
      <c r="LH43" s="12">
        <v>0</v>
      </c>
      <c r="LI43" s="12">
        <v>0</v>
      </c>
      <c r="LJ43" s="13"/>
      <c r="LK43" s="12">
        <v>2</v>
      </c>
      <c r="LL43" s="12">
        <v>324000</v>
      </c>
      <c r="LM43" s="12">
        <v>0</v>
      </c>
      <c r="LN43" s="12">
        <v>324000</v>
      </c>
      <c r="LO43" s="13"/>
      <c r="LP43" s="12">
        <v>2</v>
      </c>
      <c r="LQ43" s="12">
        <v>409212</v>
      </c>
      <c r="LR43" s="12">
        <v>0</v>
      </c>
      <c r="LS43" s="12">
        <v>409212</v>
      </c>
      <c r="LT43" s="13"/>
      <c r="LU43" s="12">
        <v>1</v>
      </c>
      <c r="LV43" s="12">
        <v>252132</v>
      </c>
      <c r="LW43" s="12">
        <v>0</v>
      </c>
      <c r="LX43" s="12">
        <v>252132</v>
      </c>
      <c r="LY43" s="13"/>
      <c r="LZ43" s="12">
        <v>1</v>
      </c>
      <c r="MA43" s="12">
        <v>189000</v>
      </c>
      <c r="MB43" s="12">
        <v>0</v>
      </c>
      <c r="MC43" s="12">
        <v>189000</v>
      </c>
      <c r="MD43" s="13"/>
      <c r="ME43" s="12">
        <v>3</v>
      </c>
      <c r="MF43" s="12">
        <v>567000</v>
      </c>
      <c r="MG43" s="12">
        <v>0</v>
      </c>
      <c r="MH43" s="12">
        <v>567000</v>
      </c>
      <c r="MI43" s="13"/>
      <c r="MJ43" s="12">
        <v>0</v>
      </c>
      <c r="MK43" s="12">
        <v>0</v>
      </c>
      <c r="ML43" s="12">
        <v>0</v>
      </c>
      <c r="MM43" s="12">
        <v>0</v>
      </c>
      <c r="MN43" s="13"/>
      <c r="MO43" s="12">
        <v>0</v>
      </c>
      <c r="MP43" s="12">
        <v>0</v>
      </c>
      <c r="MQ43" s="12">
        <v>0</v>
      </c>
      <c r="MR43" s="12">
        <v>0</v>
      </c>
      <c r="MS43" s="13"/>
      <c r="MT43" s="12">
        <v>1300</v>
      </c>
      <c r="MU43" s="12">
        <v>3900000</v>
      </c>
      <c r="MV43" s="12">
        <v>0</v>
      </c>
      <c r="MW43" s="12">
        <v>3900000</v>
      </c>
      <c r="MX43" s="13"/>
      <c r="MY43" s="12">
        <v>0</v>
      </c>
      <c r="MZ43" s="12">
        <v>0</v>
      </c>
      <c r="NA43" s="12">
        <v>0</v>
      </c>
      <c r="NB43" s="12">
        <v>0</v>
      </c>
      <c r="NC43" s="13"/>
      <c r="ND43" s="12">
        <v>17</v>
      </c>
      <c r="NE43" s="12">
        <v>180000</v>
      </c>
      <c r="NF43" s="12">
        <v>0</v>
      </c>
      <c r="NG43" s="12">
        <v>180000</v>
      </c>
      <c r="NH43" s="13"/>
      <c r="NI43" s="12">
        <v>7472</v>
      </c>
      <c r="NJ43" s="12">
        <v>1120800</v>
      </c>
      <c r="NK43" s="12">
        <v>0</v>
      </c>
      <c r="NL43" s="12">
        <v>1120800</v>
      </c>
      <c r="NM43" s="13"/>
      <c r="NN43" s="12">
        <v>20</v>
      </c>
      <c r="NO43" s="12">
        <v>3000</v>
      </c>
      <c r="NP43" s="12">
        <v>0</v>
      </c>
      <c r="NQ43" s="12">
        <v>3000</v>
      </c>
      <c r="NR43" s="13"/>
      <c r="NS43" s="12">
        <v>11</v>
      </c>
      <c r="NT43" s="12">
        <v>850000</v>
      </c>
      <c r="NU43" s="12">
        <v>0</v>
      </c>
      <c r="NV43" s="12">
        <v>850000</v>
      </c>
      <c r="NW43" s="13"/>
      <c r="NX43" s="12">
        <v>34</v>
      </c>
      <c r="NY43" s="12">
        <v>3400000</v>
      </c>
      <c r="NZ43" s="12">
        <v>0</v>
      </c>
      <c r="OA43" s="12">
        <v>3400000</v>
      </c>
      <c r="OB43" s="13"/>
      <c r="OC43" s="12">
        <v>0</v>
      </c>
      <c r="OD43" s="12">
        <v>0</v>
      </c>
      <c r="OE43" s="12">
        <v>0</v>
      </c>
      <c r="OF43" s="12">
        <v>0</v>
      </c>
      <c r="OG43" s="13"/>
      <c r="OH43" s="12">
        <v>9451</v>
      </c>
      <c r="OI43" s="12">
        <v>192329890</v>
      </c>
      <c r="OJ43" s="12">
        <v>0</v>
      </c>
      <c r="OK43" s="12">
        <v>192329890</v>
      </c>
      <c r="OL43" s="13"/>
    </row>
    <row r="44" spans="1:403" hidden="1">
      <c r="A44" s="10">
        <v>38</v>
      </c>
      <c r="B44" s="11" t="s">
        <v>40</v>
      </c>
      <c r="C44" s="12">
        <v>582</v>
      </c>
      <c r="D44" s="12">
        <v>117882936</v>
      </c>
      <c r="E44" s="12">
        <v>0</v>
      </c>
      <c r="F44" s="12">
        <v>117882936</v>
      </c>
      <c r="G44" s="13"/>
      <c r="H44" s="12">
        <v>8</v>
      </c>
      <c r="I44" s="12">
        <v>2667168</v>
      </c>
      <c r="J44" s="12">
        <v>0</v>
      </c>
      <c r="K44" s="12">
        <v>2667168</v>
      </c>
      <c r="L44" s="13"/>
      <c r="M44" s="12">
        <v>1</v>
      </c>
      <c r="N44" s="12">
        <v>611232</v>
      </c>
      <c r="O44" s="12">
        <v>0</v>
      </c>
      <c r="P44" s="12">
        <v>611232</v>
      </c>
      <c r="Q44" s="13"/>
      <c r="R44" s="12">
        <v>1</v>
      </c>
      <c r="S44" s="12">
        <v>504264</v>
      </c>
      <c r="T44" s="12">
        <v>0</v>
      </c>
      <c r="U44" s="12">
        <v>504264</v>
      </c>
      <c r="V44" s="13"/>
      <c r="W44" s="12">
        <v>0</v>
      </c>
      <c r="X44" s="12">
        <v>0</v>
      </c>
      <c r="Y44" s="12">
        <v>0</v>
      </c>
      <c r="Z44" s="12">
        <v>0</v>
      </c>
      <c r="AA44" s="13"/>
      <c r="AB44" s="12">
        <v>18</v>
      </c>
      <c r="AC44" s="12">
        <v>4449936</v>
      </c>
      <c r="AD44" s="12">
        <v>0</v>
      </c>
      <c r="AE44" s="12">
        <v>4449936</v>
      </c>
      <c r="AF44" s="13"/>
      <c r="AG44" s="12">
        <v>0</v>
      </c>
      <c r="AH44" s="12">
        <v>0</v>
      </c>
      <c r="AI44" s="12">
        <v>0</v>
      </c>
      <c r="AJ44" s="12">
        <v>0</v>
      </c>
      <c r="AK44" s="13"/>
      <c r="AL44" s="12">
        <v>0</v>
      </c>
      <c r="AM44" s="12">
        <v>0</v>
      </c>
      <c r="AN44" s="12">
        <v>0</v>
      </c>
      <c r="AO44" s="12">
        <v>0</v>
      </c>
      <c r="AP44" s="13"/>
      <c r="AQ44" s="12">
        <v>2</v>
      </c>
      <c r="AR44" s="12">
        <v>528000</v>
      </c>
      <c r="AS44" s="12">
        <v>0</v>
      </c>
      <c r="AT44" s="12">
        <v>528000</v>
      </c>
      <c r="AU44" s="13"/>
      <c r="AV44" s="12">
        <v>0</v>
      </c>
      <c r="AW44" s="12">
        <v>0</v>
      </c>
      <c r="AX44" s="12">
        <v>0</v>
      </c>
      <c r="AY44" s="12">
        <v>0</v>
      </c>
      <c r="AZ44" s="13"/>
      <c r="BA44" s="12">
        <v>16</v>
      </c>
      <c r="BB44" s="12">
        <v>4107360</v>
      </c>
      <c r="BC44" s="12">
        <v>0</v>
      </c>
      <c r="BD44" s="12">
        <v>4107360</v>
      </c>
      <c r="BE44" s="13"/>
      <c r="BF44" s="12">
        <v>5</v>
      </c>
      <c r="BG44" s="12">
        <v>7200000</v>
      </c>
      <c r="BH44" s="12">
        <v>0</v>
      </c>
      <c r="BI44" s="12">
        <v>7200000</v>
      </c>
      <c r="BJ44" s="13"/>
      <c r="BK44" s="12">
        <v>5</v>
      </c>
      <c r="BL44" s="12">
        <v>7200000</v>
      </c>
      <c r="BM44" s="12">
        <v>0</v>
      </c>
      <c r="BN44" s="12">
        <v>7200000</v>
      </c>
      <c r="BO44" s="13"/>
      <c r="BP44" s="12">
        <v>5</v>
      </c>
      <c r="BQ44" s="12">
        <v>7200000</v>
      </c>
      <c r="BR44" s="12">
        <v>0</v>
      </c>
      <c r="BS44" s="12">
        <v>7200000</v>
      </c>
      <c r="BT44" s="13"/>
      <c r="BU44" s="12">
        <v>1</v>
      </c>
      <c r="BV44" s="12">
        <v>1200000</v>
      </c>
      <c r="BW44" s="12">
        <v>0</v>
      </c>
      <c r="BX44" s="12">
        <v>1200000</v>
      </c>
      <c r="BY44" s="13"/>
      <c r="BZ44" s="12">
        <v>1</v>
      </c>
      <c r="CA44" s="12">
        <v>1200000</v>
      </c>
      <c r="CB44" s="12">
        <v>0</v>
      </c>
      <c r="CC44" s="12">
        <v>1200000</v>
      </c>
      <c r="CD44" s="13"/>
      <c r="CE44" s="12">
        <v>3</v>
      </c>
      <c r="CF44" s="12">
        <v>3600000</v>
      </c>
      <c r="CG44" s="12">
        <v>0</v>
      </c>
      <c r="CH44" s="12">
        <v>3600000</v>
      </c>
      <c r="CI44" s="13"/>
      <c r="CJ44" s="12">
        <v>1</v>
      </c>
      <c r="CK44" s="12">
        <v>1200000</v>
      </c>
      <c r="CL44" s="12">
        <v>0</v>
      </c>
      <c r="CM44" s="12">
        <v>1200000</v>
      </c>
      <c r="CN44" s="13"/>
      <c r="CO44" s="12">
        <v>0</v>
      </c>
      <c r="CP44" s="12">
        <v>0</v>
      </c>
      <c r="CQ44" s="12">
        <v>0</v>
      </c>
      <c r="CR44" s="12">
        <v>0</v>
      </c>
      <c r="CS44" s="13"/>
      <c r="CT44" s="12">
        <v>2</v>
      </c>
      <c r="CU44" s="12">
        <v>2400000</v>
      </c>
      <c r="CV44" s="12">
        <v>0</v>
      </c>
      <c r="CW44" s="12">
        <v>2400000</v>
      </c>
      <c r="CX44" s="13"/>
      <c r="CY44" s="12">
        <v>1</v>
      </c>
      <c r="CZ44" s="12">
        <v>1200000</v>
      </c>
      <c r="DA44" s="12">
        <v>0</v>
      </c>
      <c r="DB44" s="12">
        <v>1200000</v>
      </c>
      <c r="DC44" s="13"/>
      <c r="DD44" s="12">
        <v>1</v>
      </c>
      <c r="DE44" s="12">
        <v>1200000</v>
      </c>
      <c r="DF44" s="12">
        <v>0</v>
      </c>
      <c r="DG44" s="12">
        <v>1200000</v>
      </c>
      <c r="DH44" s="13"/>
      <c r="DI44" s="12">
        <v>0</v>
      </c>
      <c r="DJ44" s="12">
        <v>0</v>
      </c>
      <c r="DK44" s="12">
        <v>0</v>
      </c>
      <c r="DL44" s="12">
        <v>0</v>
      </c>
      <c r="DM44" s="13"/>
      <c r="DN44" s="12">
        <v>1</v>
      </c>
      <c r="DO44" s="12">
        <v>180000</v>
      </c>
      <c r="DP44" s="12">
        <v>0</v>
      </c>
      <c r="DQ44" s="12">
        <v>180000</v>
      </c>
      <c r="DR44" s="13"/>
      <c r="DS44" s="12">
        <v>1</v>
      </c>
      <c r="DT44" s="12">
        <v>126000</v>
      </c>
      <c r="DU44" s="12">
        <v>0</v>
      </c>
      <c r="DV44" s="12">
        <v>126000</v>
      </c>
      <c r="DW44" s="13"/>
      <c r="DX44" s="12">
        <v>9</v>
      </c>
      <c r="DY44" s="12">
        <v>7020000</v>
      </c>
      <c r="DZ44" s="12">
        <v>0</v>
      </c>
      <c r="EA44" s="12">
        <v>7020000</v>
      </c>
      <c r="EB44" s="13"/>
      <c r="EC44" s="12">
        <v>37</v>
      </c>
      <c r="ED44" s="12">
        <v>14247516</v>
      </c>
      <c r="EE44" s="12">
        <v>0</v>
      </c>
      <c r="EF44" s="12">
        <v>14247516</v>
      </c>
      <c r="EG44" s="13"/>
      <c r="EH44" s="12">
        <v>57</v>
      </c>
      <c r="EI44" s="12">
        <v>19121904</v>
      </c>
      <c r="EJ44" s="12">
        <v>0</v>
      </c>
      <c r="EK44" s="12">
        <v>19121904</v>
      </c>
      <c r="EL44" s="13"/>
      <c r="EM44" s="12">
        <v>21</v>
      </c>
      <c r="EN44" s="12">
        <v>4253508</v>
      </c>
      <c r="EO44" s="12">
        <v>0</v>
      </c>
      <c r="EP44" s="12">
        <v>4253508</v>
      </c>
      <c r="EQ44" s="13"/>
      <c r="ER44" s="12">
        <v>20</v>
      </c>
      <c r="ES44" s="12">
        <v>4016640</v>
      </c>
      <c r="ET44" s="12">
        <v>0</v>
      </c>
      <c r="EU44" s="12">
        <v>4016640</v>
      </c>
      <c r="EV44" s="13"/>
      <c r="EW44" s="12">
        <v>0</v>
      </c>
      <c r="EX44" s="12">
        <v>0</v>
      </c>
      <c r="EY44" s="12">
        <v>0</v>
      </c>
      <c r="EZ44" s="12">
        <v>0</v>
      </c>
      <c r="FA44" s="13"/>
      <c r="FB44" s="12">
        <v>0</v>
      </c>
      <c r="FC44" s="12">
        <v>0</v>
      </c>
      <c r="FD44" s="12">
        <v>0</v>
      </c>
      <c r="FE44" s="12">
        <v>0</v>
      </c>
      <c r="FF44" s="13"/>
      <c r="FG44" s="12">
        <v>0</v>
      </c>
      <c r="FH44" s="12">
        <v>0</v>
      </c>
      <c r="FI44" s="12">
        <v>0</v>
      </c>
      <c r="FJ44" s="12">
        <v>0</v>
      </c>
      <c r="FK44" s="13"/>
      <c r="FL44" s="12">
        <v>0</v>
      </c>
      <c r="FM44" s="12">
        <v>0</v>
      </c>
      <c r="FN44" s="12">
        <v>0</v>
      </c>
      <c r="FO44" s="12">
        <v>0</v>
      </c>
      <c r="FP44" s="13"/>
      <c r="FQ44" s="12">
        <v>0</v>
      </c>
      <c r="FR44" s="12">
        <v>0</v>
      </c>
      <c r="FS44" s="12">
        <v>0</v>
      </c>
      <c r="FT44" s="12">
        <v>0</v>
      </c>
      <c r="FU44" s="13"/>
      <c r="FV44" s="12">
        <v>0</v>
      </c>
      <c r="FW44" s="12">
        <v>0</v>
      </c>
      <c r="FX44" s="12">
        <v>0</v>
      </c>
      <c r="FY44" s="12">
        <v>0</v>
      </c>
      <c r="FZ44" s="13"/>
      <c r="GA44" s="12">
        <v>0</v>
      </c>
      <c r="GB44" s="12">
        <v>0</v>
      </c>
      <c r="GC44" s="12">
        <v>0</v>
      </c>
      <c r="GD44" s="12">
        <v>0</v>
      </c>
      <c r="GE44" s="13"/>
      <c r="GF44" s="12">
        <v>0</v>
      </c>
      <c r="GG44" s="12">
        <v>0</v>
      </c>
      <c r="GH44" s="12">
        <v>0</v>
      </c>
      <c r="GI44" s="12">
        <v>0</v>
      </c>
      <c r="GJ44" s="13"/>
      <c r="GK44" s="12">
        <v>0</v>
      </c>
      <c r="GL44" s="12">
        <v>0</v>
      </c>
      <c r="GM44" s="12">
        <v>0</v>
      </c>
      <c r="GN44" s="12">
        <v>0</v>
      </c>
      <c r="GO44" s="13"/>
      <c r="GP44" s="12">
        <v>0</v>
      </c>
      <c r="GQ44" s="12">
        <v>0</v>
      </c>
      <c r="GR44" s="12">
        <v>0</v>
      </c>
      <c r="GS44" s="12">
        <v>0</v>
      </c>
      <c r="GT44" s="13"/>
      <c r="GU44" s="12">
        <v>0</v>
      </c>
      <c r="GV44" s="12">
        <v>0</v>
      </c>
      <c r="GW44" s="12">
        <v>0</v>
      </c>
      <c r="GX44" s="12">
        <v>0</v>
      </c>
      <c r="GY44" s="13"/>
      <c r="GZ44" s="12">
        <v>0</v>
      </c>
      <c r="HA44" s="12">
        <v>0</v>
      </c>
      <c r="HB44" s="12">
        <v>0</v>
      </c>
      <c r="HC44" s="12">
        <v>0</v>
      </c>
      <c r="HD44" s="13"/>
      <c r="HE44" s="12">
        <v>2</v>
      </c>
      <c r="HF44" s="12">
        <v>1560000</v>
      </c>
      <c r="HG44" s="12">
        <v>0</v>
      </c>
      <c r="HH44" s="12">
        <v>1560000</v>
      </c>
      <c r="HI44" s="13"/>
      <c r="HJ44" s="12">
        <v>2</v>
      </c>
      <c r="HK44" s="12">
        <v>166728</v>
      </c>
      <c r="HL44" s="12">
        <v>0</v>
      </c>
      <c r="HM44" s="12">
        <v>166728</v>
      </c>
      <c r="HN44" s="13"/>
      <c r="HO44" s="12">
        <v>2</v>
      </c>
      <c r="HP44" s="12">
        <v>305624</v>
      </c>
      <c r="HQ44" s="12">
        <v>0</v>
      </c>
      <c r="HR44" s="12">
        <v>305624</v>
      </c>
      <c r="HS44" s="13"/>
      <c r="HT44" s="12">
        <v>5</v>
      </c>
      <c r="HU44" s="12">
        <v>472728</v>
      </c>
      <c r="HV44" s="12">
        <v>0</v>
      </c>
      <c r="HW44" s="12">
        <v>472728</v>
      </c>
      <c r="HX44" s="13"/>
      <c r="HY44" s="12">
        <v>0</v>
      </c>
      <c r="HZ44" s="12">
        <v>0</v>
      </c>
      <c r="IA44" s="12">
        <v>0</v>
      </c>
      <c r="IB44" s="12">
        <v>0</v>
      </c>
      <c r="IC44" s="13"/>
      <c r="ID44" s="12">
        <v>18</v>
      </c>
      <c r="IE44" s="12">
        <v>3533856</v>
      </c>
      <c r="IF44" s="12">
        <v>0</v>
      </c>
      <c r="IG44" s="12">
        <v>3533856</v>
      </c>
      <c r="IH44" s="13"/>
      <c r="II44" s="12">
        <v>0</v>
      </c>
      <c r="IJ44" s="12">
        <v>0</v>
      </c>
      <c r="IK44" s="12">
        <v>0</v>
      </c>
      <c r="IL44" s="12">
        <v>0</v>
      </c>
      <c r="IM44" s="13"/>
      <c r="IN44" s="12">
        <v>0</v>
      </c>
      <c r="IO44" s="12">
        <v>0</v>
      </c>
      <c r="IP44" s="12">
        <v>0</v>
      </c>
      <c r="IQ44" s="12">
        <v>0</v>
      </c>
      <c r="IR44" s="13"/>
      <c r="IS44" s="12">
        <v>11</v>
      </c>
      <c r="IT44" s="12">
        <v>2550000</v>
      </c>
      <c r="IU44" s="12">
        <v>0</v>
      </c>
      <c r="IV44" s="12">
        <v>2550000</v>
      </c>
      <c r="IW44" s="13"/>
      <c r="IX44" s="12">
        <v>1</v>
      </c>
      <c r="IY44" s="12">
        <v>180000</v>
      </c>
      <c r="IZ44" s="12">
        <v>0</v>
      </c>
      <c r="JA44" s="12">
        <v>180000</v>
      </c>
      <c r="JB44" s="13"/>
      <c r="JC44" s="12">
        <v>1</v>
      </c>
      <c r="JD44" s="12">
        <v>277944</v>
      </c>
      <c r="JE44" s="12">
        <v>0</v>
      </c>
      <c r="JF44" s="12">
        <v>277944</v>
      </c>
      <c r="JG44" s="13"/>
      <c r="JH44" s="12">
        <v>2</v>
      </c>
      <c r="JI44" s="12">
        <v>1316220</v>
      </c>
      <c r="JJ44" s="12">
        <v>0</v>
      </c>
      <c r="JK44" s="12">
        <v>1316220</v>
      </c>
      <c r="JL44" s="13"/>
      <c r="JM44" s="12">
        <v>1</v>
      </c>
      <c r="JN44" s="12">
        <v>191004</v>
      </c>
      <c r="JO44" s="12">
        <v>0</v>
      </c>
      <c r="JP44" s="12">
        <v>191004</v>
      </c>
      <c r="JQ44" s="13"/>
      <c r="JR44" s="12">
        <v>2</v>
      </c>
      <c r="JS44" s="12">
        <v>1189836</v>
      </c>
      <c r="JT44" s="12">
        <v>0</v>
      </c>
      <c r="JU44" s="12">
        <v>1189836</v>
      </c>
      <c r="JV44" s="13"/>
      <c r="JW44" s="12">
        <v>0</v>
      </c>
      <c r="JX44" s="12">
        <v>0</v>
      </c>
      <c r="JY44" s="12">
        <v>0</v>
      </c>
      <c r="JZ44" s="12">
        <v>0</v>
      </c>
      <c r="KA44" s="13"/>
      <c r="KB44" s="12">
        <v>1</v>
      </c>
      <c r="KC44" s="12">
        <v>150000</v>
      </c>
      <c r="KD44" s="12">
        <v>0</v>
      </c>
      <c r="KE44" s="12">
        <v>150000</v>
      </c>
      <c r="KF44" s="13"/>
      <c r="KG44" s="12">
        <v>8</v>
      </c>
      <c r="KH44" s="12">
        <v>1152000</v>
      </c>
      <c r="KI44" s="12">
        <v>0</v>
      </c>
      <c r="KJ44" s="12">
        <v>1152000</v>
      </c>
      <c r="KK44" s="13"/>
      <c r="KL44" s="12">
        <v>0</v>
      </c>
      <c r="KM44" s="12">
        <v>0</v>
      </c>
      <c r="KN44" s="12">
        <v>0</v>
      </c>
      <c r="KO44" s="12">
        <v>0</v>
      </c>
      <c r="KP44" s="13"/>
      <c r="KQ44" s="12">
        <v>1</v>
      </c>
      <c r="KR44" s="12">
        <v>180000</v>
      </c>
      <c r="KS44" s="12">
        <v>0</v>
      </c>
      <c r="KT44" s="12">
        <v>180000</v>
      </c>
      <c r="KU44" s="13"/>
      <c r="KV44" s="12">
        <v>1</v>
      </c>
      <c r="KW44" s="12">
        <v>180000</v>
      </c>
      <c r="KX44" s="12">
        <v>0</v>
      </c>
      <c r="KY44" s="12">
        <v>180000</v>
      </c>
      <c r="KZ44" s="13"/>
      <c r="LA44" s="12">
        <v>0</v>
      </c>
      <c r="LB44" s="12">
        <v>0</v>
      </c>
      <c r="LC44" s="12">
        <v>0</v>
      </c>
      <c r="LD44" s="12">
        <v>0</v>
      </c>
      <c r="LE44" s="13"/>
      <c r="LF44" s="12">
        <v>0</v>
      </c>
      <c r="LG44" s="12">
        <v>0</v>
      </c>
      <c r="LH44" s="12">
        <v>0</v>
      </c>
      <c r="LI44" s="12">
        <v>0</v>
      </c>
      <c r="LJ44" s="13"/>
      <c r="LK44" s="12">
        <v>2</v>
      </c>
      <c r="LL44" s="12">
        <v>324000</v>
      </c>
      <c r="LM44" s="12">
        <v>0</v>
      </c>
      <c r="LN44" s="12">
        <v>324000</v>
      </c>
      <c r="LO44" s="13"/>
      <c r="LP44" s="12">
        <v>2</v>
      </c>
      <c r="LQ44" s="12">
        <v>409212</v>
      </c>
      <c r="LR44" s="12">
        <v>0</v>
      </c>
      <c r="LS44" s="12">
        <v>409212</v>
      </c>
      <c r="LT44" s="13"/>
      <c r="LU44" s="12">
        <v>1</v>
      </c>
      <c r="LV44" s="12">
        <v>252132</v>
      </c>
      <c r="LW44" s="12">
        <v>0</v>
      </c>
      <c r="LX44" s="12">
        <v>252132</v>
      </c>
      <c r="LY44" s="13"/>
      <c r="LZ44" s="12">
        <v>1</v>
      </c>
      <c r="MA44" s="12">
        <v>189000</v>
      </c>
      <c r="MB44" s="12">
        <v>0</v>
      </c>
      <c r="MC44" s="12">
        <v>189000</v>
      </c>
      <c r="MD44" s="13"/>
      <c r="ME44" s="12">
        <v>2</v>
      </c>
      <c r="MF44" s="12">
        <v>378000</v>
      </c>
      <c r="MG44" s="12">
        <v>0</v>
      </c>
      <c r="MH44" s="12">
        <v>378000</v>
      </c>
      <c r="MI44" s="13"/>
      <c r="MJ44" s="12">
        <v>0</v>
      </c>
      <c r="MK44" s="12">
        <v>0</v>
      </c>
      <c r="ML44" s="12">
        <v>0</v>
      </c>
      <c r="MM44" s="12">
        <v>0</v>
      </c>
      <c r="MN44" s="13"/>
      <c r="MO44" s="12">
        <v>0</v>
      </c>
      <c r="MP44" s="12">
        <v>0</v>
      </c>
      <c r="MQ44" s="12">
        <v>0</v>
      </c>
      <c r="MR44" s="12">
        <v>0</v>
      </c>
      <c r="MS44" s="13"/>
      <c r="MT44" s="12"/>
      <c r="MU44" s="12">
        <v>0</v>
      </c>
      <c r="MV44" s="12">
        <v>0</v>
      </c>
      <c r="MW44" s="12">
        <v>0</v>
      </c>
      <c r="MX44" s="13"/>
      <c r="MY44" s="12">
        <v>0</v>
      </c>
      <c r="MZ44" s="12">
        <v>0</v>
      </c>
      <c r="NA44" s="12">
        <v>0</v>
      </c>
      <c r="NB44" s="12">
        <v>0</v>
      </c>
      <c r="NC44" s="13"/>
      <c r="ND44" s="12">
        <v>19</v>
      </c>
      <c r="NE44" s="12">
        <v>200000</v>
      </c>
      <c r="NF44" s="12">
        <v>0</v>
      </c>
      <c r="NG44" s="12">
        <v>200000</v>
      </c>
      <c r="NH44" s="13"/>
      <c r="NI44" s="12">
        <v>8314</v>
      </c>
      <c r="NJ44" s="12">
        <v>1247100</v>
      </c>
      <c r="NK44" s="12">
        <v>0</v>
      </c>
      <c r="NL44" s="12">
        <v>1247100</v>
      </c>
      <c r="NM44" s="13"/>
      <c r="NN44" s="12">
        <v>106</v>
      </c>
      <c r="NO44" s="12">
        <v>15900</v>
      </c>
      <c r="NP44" s="12">
        <v>0</v>
      </c>
      <c r="NQ44" s="12">
        <v>15900</v>
      </c>
      <c r="NR44" s="13"/>
      <c r="NS44" s="12">
        <v>11</v>
      </c>
      <c r="NT44" s="12">
        <v>850000</v>
      </c>
      <c r="NU44" s="12">
        <v>0</v>
      </c>
      <c r="NV44" s="12">
        <v>850000</v>
      </c>
      <c r="NW44" s="13"/>
      <c r="NX44" s="12">
        <v>33</v>
      </c>
      <c r="NY44" s="12">
        <v>3300000</v>
      </c>
      <c r="NZ44" s="12">
        <v>0</v>
      </c>
      <c r="OA44" s="12">
        <v>3300000</v>
      </c>
      <c r="OB44" s="13"/>
      <c r="OC44" s="12">
        <v>0</v>
      </c>
      <c r="OD44" s="12">
        <v>0</v>
      </c>
      <c r="OE44" s="12">
        <v>0</v>
      </c>
      <c r="OF44" s="12">
        <v>0</v>
      </c>
      <c r="OG44" s="13"/>
      <c r="OH44" s="12">
        <v>9348</v>
      </c>
      <c r="OI44" s="12">
        <v>233887748</v>
      </c>
      <c r="OJ44" s="12">
        <v>0</v>
      </c>
      <c r="OK44" s="12">
        <v>233887748</v>
      </c>
      <c r="OL44" s="13"/>
    </row>
    <row r="45" spans="1:403" hidden="1">
      <c r="A45" s="10">
        <v>39</v>
      </c>
      <c r="B45" s="11" t="s">
        <v>55</v>
      </c>
      <c r="C45" s="12">
        <v>0</v>
      </c>
      <c r="D45" s="12">
        <v>0</v>
      </c>
      <c r="E45" s="12">
        <v>0</v>
      </c>
      <c r="F45" s="12">
        <v>0</v>
      </c>
      <c r="G45" s="13"/>
      <c r="H45" s="12">
        <v>0</v>
      </c>
      <c r="I45" s="12">
        <v>0</v>
      </c>
      <c r="J45" s="12">
        <v>0</v>
      </c>
      <c r="K45" s="12">
        <v>0</v>
      </c>
      <c r="L45" s="13"/>
      <c r="M45" s="12">
        <v>0</v>
      </c>
      <c r="N45" s="12">
        <v>0</v>
      </c>
      <c r="O45" s="12">
        <v>0</v>
      </c>
      <c r="P45" s="12">
        <v>0</v>
      </c>
      <c r="Q45" s="13"/>
      <c r="R45" s="12">
        <v>0</v>
      </c>
      <c r="S45" s="12">
        <v>0</v>
      </c>
      <c r="T45" s="12">
        <v>0</v>
      </c>
      <c r="U45" s="12">
        <v>0</v>
      </c>
      <c r="V45" s="13"/>
      <c r="W45" s="12">
        <v>0</v>
      </c>
      <c r="X45" s="12">
        <v>0</v>
      </c>
      <c r="Y45" s="12">
        <v>0</v>
      </c>
      <c r="Z45" s="12">
        <v>0</v>
      </c>
      <c r="AA45" s="13"/>
      <c r="AB45" s="12">
        <v>0</v>
      </c>
      <c r="AC45" s="12">
        <v>0</v>
      </c>
      <c r="AD45" s="12">
        <v>0</v>
      </c>
      <c r="AE45" s="12">
        <v>0</v>
      </c>
      <c r="AF45" s="13"/>
      <c r="AG45" s="12">
        <v>0</v>
      </c>
      <c r="AH45" s="12">
        <v>0</v>
      </c>
      <c r="AI45" s="12">
        <v>0</v>
      </c>
      <c r="AJ45" s="12">
        <v>0</v>
      </c>
      <c r="AK45" s="13"/>
      <c r="AL45" s="12">
        <v>0</v>
      </c>
      <c r="AM45" s="12">
        <v>0</v>
      </c>
      <c r="AN45" s="12">
        <v>0</v>
      </c>
      <c r="AO45" s="12">
        <v>0</v>
      </c>
      <c r="AP45" s="13"/>
      <c r="AQ45" s="12">
        <v>0</v>
      </c>
      <c r="AR45" s="12">
        <v>0</v>
      </c>
      <c r="AS45" s="12">
        <v>0</v>
      </c>
      <c r="AT45" s="12">
        <v>0</v>
      </c>
      <c r="AU45" s="13"/>
      <c r="AV45" s="12">
        <v>0</v>
      </c>
      <c r="AW45" s="12">
        <v>0</v>
      </c>
      <c r="AX45" s="12">
        <v>0</v>
      </c>
      <c r="AY45" s="12">
        <v>0</v>
      </c>
      <c r="AZ45" s="13"/>
      <c r="BA45" s="12">
        <v>0</v>
      </c>
      <c r="BB45" s="12">
        <v>0</v>
      </c>
      <c r="BC45" s="12">
        <v>0</v>
      </c>
      <c r="BD45" s="12">
        <v>0</v>
      </c>
      <c r="BE45" s="13"/>
      <c r="BF45" s="12">
        <v>0</v>
      </c>
      <c r="BG45" s="12">
        <v>0</v>
      </c>
      <c r="BH45" s="12">
        <v>0</v>
      </c>
      <c r="BI45" s="12">
        <v>0</v>
      </c>
      <c r="BJ45" s="13"/>
      <c r="BK45" s="12">
        <v>0</v>
      </c>
      <c r="BL45" s="12">
        <v>0</v>
      </c>
      <c r="BM45" s="12">
        <v>0</v>
      </c>
      <c r="BN45" s="12">
        <v>0</v>
      </c>
      <c r="BO45" s="13"/>
      <c r="BP45" s="12">
        <v>0</v>
      </c>
      <c r="BQ45" s="12">
        <v>0</v>
      </c>
      <c r="BR45" s="12">
        <v>0</v>
      </c>
      <c r="BS45" s="12">
        <v>0</v>
      </c>
      <c r="BT45" s="13"/>
      <c r="BU45" s="12">
        <v>0</v>
      </c>
      <c r="BV45" s="12">
        <v>0</v>
      </c>
      <c r="BW45" s="12">
        <v>0</v>
      </c>
      <c r="BX45" s="12">
        <v>0</v>
      </c>
      <c r="BY45" s="13"/>
      <c r="BZ45" s="12">
        <v>0</v>
      </c>
      <c r="CA45" s="12">
        <v>0</v>
      </c>
      <c r="CB45" s="12">
        <v>0</v>
      </c>
      <c r="CC45" s="12">
        <v>0</v>
      </c>
      <c r="CD45" s="13"/>
      <c r="CE45" s="12">
        <v>0</v>
      </c>
      <c r="CF45" s="12">
        <v>0</v>
      </c>
      <c r="CG45" s="12">
        <v>0</v>
      </c>
      <c r="CH45" s="12">
        <v>0</v>
      </c>
      <c r="CI45" s="13"/>
      <c r="CJ45" s="12">
        <v>0</v>
      </c>
      <c r="CK45" s="12">
        <v>0</v>
      </c>
      <c r="CL45" s="12">
        <v>0</v>
      </c>
      <c r="CM45" s="12">
        <v>0</v>
      </c>
      <c r="CN45" s="13"/>
      <c r="CO45" s="12">
        <v>0</v>
      </c>
      <c r="CP45" s="12">
        <v>0</v>
      </c>
      <c r="CQ45" s="12">
        <v>0</v>
      </c>
      <c r="CR45" s="12">
        <v>0</v>
      </c>
      <c r="CS45" s="13"/>
      <c r="CT45" s="12">
        <v>0</v>
      </c>
      <c r="CU45" s="12">
        <v>0</v>
      </c>
      <c r="CV45" s="12">
        <v>0</v>
      </c>
      <c r="CW45" s="12">
        <v>0</v>
      </c>
      <c r="CX45" s="13"/>
      <c r="CY45" s="12">
        <v>0</v>
      </c>
      <c r="CZ45" s="12">
        <v>0</v>
      </c>
      <c r="DA45" s="12">
        <v>0</v>
      </c>
      <c r="DB45" s="12">
        <v>0</v>
      </c>
      <c r="DC45" s="13"/>
      <c r="DD45" s="12">
        <v>0</v>
      </c>
      <c r="DE45" s="12">
        <v>0</v>
      </c>
      <c r="DF45" s="12">
        <v>0</v>
      </c>
      <c r="DG45" s="12">
        <v>0</v>
      </c>
      <c r="DH45" s="13"/>
      <c r="DI45" s="12">
        <v>0</v>
      </c>
      <c r="DJ45" s="12">
        <v>0</v>
      </c>
      <c r="DK45" s="12">
        <v>0</v>
      </c>
      <c r="DL45" s="12">
        <v>0</v>
      </c>
      <c r="DM45" s="13"/>
      <c r="DN45" s="12">
        <v>0</v>
      </c>
      <c r="DO45" s="12">
        <v>0</v>
      </c>
      <c r="DP45" s="12">
        <v>0</v>
      </c>
      <c r="DQ45" s="12">
        <v>0</v>
      </c>
      <c r="DR45" s="13"/>
      <c r="DS45" s="12">
        <v>0</v>
      </c>
      <c r="DT45" s="12">
        <v>0</v>
      </c>
      <c r="DU45" s="12">
        <v>0</v>
      </c>
      <c r="DV45" s="12">
        <v>0</v>
      </c>
      <c r="DW45" s="13"/>
      <c r="DX45" s="12">
        <v>0</v>
      </c>
      <c r="DY45" s="12">
        <v>0</v>
      </c>
      <c r="DZ45" s="12">
        <v>0</v>
      </c>
      <c r="EA45" s="12">
        <v>0</v>
      </c>
      <c r="EB45" s="13"/>
      <c r="EC45" s="12">
        <v>0</v>
      </c>
      <c r="ED45" s="12">
        <v>0</v>
      </c>
      <c r="EE45" s="12">
        <v>0</v>
      </c>
      <c r="EF45" s="12">
        <v>0</v>
      </c>
      <c r="EG45" s="13"/>
      <c r="EH45" s="12">
        <v>0</v>
      </c>
      <c r="EI45" s="12">
        <v>0</v>
      </c>
      <c r="EJ45" s="12">
        <v>0</v>
      </c>
      <c r="EK45" s="12">
        <v>0</v>
      </c>
      <c r="EL45" s="13"/>
      <c r="EM45" s="12">
        <v>0</v>
      </c>
      <c r="EN45" s="12">
        <v>0</v>
      </c>
      <c r="EO45" s="12">
        <v>0</v>
      </c>
      <c r="EP45" s="12">
        <v>0</v>
      </c>
      <c r="EQ45" s="13"/>
      <c r="ER45" s="12">
        <v>0</v>
      </c>
      <c r="ES45" s="12">
        <v>0</v>
      </c>
      <c r="ET45" s="12">
        <v>0</v>
      </c>
      <c r="EU45" s="12">
        <v>0</v>
      </c>
      <c r="EV45" s="13"/>
      <c r="EW45" s="12">
        <v>0</v>
      </c>
      <c r="EX45" s="12">
        <v>0</v>
      </c>
      <c r="EY45" s="12">
        <v>0</v>
      </c>
      <c r="EZ45" s="12">
        <v>0</v>
      </c>
      <c r="FA45" s="13"/>
      <c r="FB45" s="12">
        <v>0</v>
      </c>
      <c r="FC45" s="12">
        <v>0</v>
      </c>
      <c r="FD45" s="12">
        <v>0</v>
      </c>
      <c r="FE45" s="12">
        <v>0</v>
      </c>
      <c r="FF45" s="13"/>
      <c r="FG45" s="12">
        <v>0</v>
      </c>
      <c r="FH45" s="12">
        <v>0</v>
      </c>
      <c r="FI45" s="12">
        <v>0</v>
      </c>
      <c r="FJ45" s="12">
        <v>0</v>
      </c>
      <c r="FK45" s="13"/>
      <c r="FL45" s="12">
        <v>0</v>
      </c>
      <c r="FM45" s="12">
        <v>0</v>
      </c>
      <c r="FN45" s="12">
        <v>0</v>
      </c>
      <c r="FO45" s="12">
        <v>0</v>
      </c>
      <c r="FP45" s="13"/>
      <c r="FQ45" s="12">
        <v>0</v>
      </c>
      <c r="FR45" s="12">
        <v>0</v>
      </c>
      <c r="FS45" s="12">
        <v>0</v>
      </c>
      <c r="FT45" s="12">
        <v>0</v>
      </c>
      <c r="FU45" s="13"/>
      <c r="FV45" s="12">
        <v>0</v>
      </c>
      <c r="FW45" s="12">
        <v>0</v>
      </c>
      <c r="FX45" s="12">
        <v>0</v>
      </c>
      <c r="FY45" s="12">
        <v>0</v>
      </c>
      <c r="FZ45" s="13"/>
      <c r="GA45" s="12">
        <v>0</v>
      </c>
      <c r="GB45" s="12">
        <v>0</v>
      </c>
      <c r="GC45" s="12">
        <v>0</v>
      </c>
      <c r="GD45" s="12">
        <v>0</v>
      </c>
      <c r="GE45" s="13"/>
      <c r="GF45" s="12">
        <v>0</v>
      </c>
      <c r="GG45" s="12">
        <v>0</v>
      </c>
      <c r="GH45" s="12">
        <v>0</v>
      </c>
      <c r="GI45" s="12">
        <v>0</v>
      </c>
      <c r="GJ45" s="13"/>
      <c r="GK45" s="12">
        <v>0</v>
      </c>
      <c r="GL45" s="12">
        <v>0</v>
      </c>
      <c r="GM45" s="12">
        <v>0</v>
      </c>
      <c r="GN45" s="12">
        <v>0</v>
      </c>
      <c r="GO45" s="13"/>
      <c r="GP45" s="12">
        <v>0</v>
      </c>
      <c r="GQ45" s="12">
        <v>0</v>
      </c>
      <c r="GR45" s="12">
        <v>0</v>
      </c>
      <c r="GS45" s="12">
        <v>0</v>
      </c>
      <c r="GT45" s="13"/>
      <c r="GU45" s="12">
        <v>0</v>
      </c>
      <c r="GV45" s="12">
        <v>0</v>
      </c>
      <c r="GW45" s="12">
        <v>0</v>
      </c>
      <c r="GX45" s="12">
        <v>0</v>
      </c>
      <c r="GY45" s="13"/>
      <c r="GZ45" s="12">
        <v>0</v>
      </c>
      <c r="HA45" s="12">
        <v>0</v>
      </c>
      <c r="HB45" s="12">
        <v>0</v>
      </c>
      <c r="HC45" s="12">
        <v>0</v>
      </c>
      <c r="HD45" s="13"/>
      <c r="HE45" s="12">
        <v>0</v>
      </c>
      <c r="HF45" s="12">
        <v>0</v>
      </c>
      <c r="HG45" s="12">
        <v>0</v>
      </c>
      <c r="HH45" s="12">
        <v>0</v>
      </c>
      <c r="HI45" s="13"/>
      <c r="HJ45" s="12">
        <v>0</v>
      </c>
      <c r="HK45" s="12">
        <v>0</v>
      </c>
      <c r="HL45" s="12">
        <v>0</v>
      </c>
      <c r="HM45" s="12">
        <v>0</v>
      </c>
      <c r="HN45" s="13"/>
      <c r="HO45" s="12">
        <v>0</v>
      </c>
      <c r="HP45" s="12">
        <v>0</v>
      </c>
      <c r="HQ45" s="12">
        <v>0</v>
      </c>
      <c r="HR45" s="12">
        <v>0</v>
      </c>
      <c r="HS45" s="13"/>
      <c r="HT45" s="12">
        <v>0</v>
      </c>
      <c r="HU45" s="12">
        <v>0</v>
      </c>
      <c r="HV45" s="12">
        <v>0</v>
      </c>
      <c r="HW45" s="12">
        <v>0</v>
      </c>
      <c r="HX45" s="13"/>
      <c r="HY45" s="12">
        <v>0</v>
      </c>
      <c r="HZ45" s="12">
        <v>0</v>
      </c>
      <c r="IA45" s="12">
        <v>0</v>
      </c>
      <c r="IB45" s="12">
        <v>0</v>
      </c>
      <c r="IC45" s="13"/>
      <c r="ID45" s="12">
        <v>0</v>
      </c>
      <c r="IE45" s="12">
        <v>0</v>
      </c>
      <c r="IF45" s="12">
        <v>0</v>
      </c>
      <c r="IG45" s="12">
        <v>0</v>
      </c>
      <c r="IH45" s="13"/>
      <c r="II45" s="12">
        <v>0</v>
      </c>
      <c r="IJ45" s="12">
        <v>0</v>
      </c>
      <c r="IK45" s="12">
        <v>0</v>
      </c>
      <c r="IL45" s="12">
        <v>0</v>
      </c>
      <c r="IM45" s="13"/>
      <c r="IN45" s="12">
        <v>0</v>
      </c>
      <c r="IO45" s="12">
        <v>0</v>
      </c>
      <c r="IP45" s="12">
        <v>0</v>
      </c>
      <c r="IQ45" s="12">
        <v>0</v>
      </c>
      <c r="IR45" s="13"/>
      <c r="IS45" s="12">
        <v>0</v>
      </c>
      <c r="IT45" s="12">
        <v>0</v>
      </c>
      <c r="IU45" s="12">
        <v>0</v>
      </c>
      <c r="IV45" s="12">
        <v>0</v>
      </c>
      <c r="IW45" s="13"/>
      <c r="IX45" s="12">
        <v>0</v>
      </c>
      <c r="IY45" s="12">
        <v>0</v>
      </c>
      <c r="IZ45" s="12">
        <v>0</v>
      </c>
      <c r="JA45" s="12">
        <v>0</v>
      </c>
      <c r="JB45" s="13"/>
      <c r="JC45" s="12">
        <v>0</v>
      </c>
      <c r="JD45" s="12">
        <v>0</v>
      </c>
      <c r="JE45" s="12">
        <v>0</v>
      </c>
      <c r="JF45" s="12">
        <v>0</v>
      </c>
      <c r="JG45" s="13"/>
      <c r="JH45" s="12">
        <v>0</v>
      </c>
      <c r="JI45" s="12">
        <v>0</v>
      </c>
      <c r="JJ45" s="12">
        <v>0</v>
      </c>
      <c r="JK45" s="12">
        <v>0</v>
      </c>
      <c r="JL45" s="13"/>
      <c r="JM45" s="12">
        <v>0</v>
      </c>
      <c r="JN45" s="12">
        <v>0</v>
      </c>
      <c r="JO45" s="12">
        <v>0</v>
      </c>
      <c r="JP45" s="12">
        <v>0</v>
      </c>
      <c r="JQ45" s="13"/>
      <c r="JR45" s="12">
        <v>0</v>
      </c>
      <c r="JS45" s="12">
        <v>0</v>
      </c>
      <c r="JT45" s="12">
        <v>0</v>
      </c>
      <c r="JU45" s="12">
        <v>0</v>
      </c>
      <c r="JV45" s="13"/>
      <c r="JW45" s="12">
        <v>0</v>
      </c>
      <c r="JX45" s="12">
        <v>0</v>
      </c>
      <c r="JY45" s="12">
        <v>0</v>
      </c>
      <c r="JZ45" s="12">
        <v>0</v>
      </c>
      <c r="KA45" s="13"/>
      <c r="KB45" s="12">
        <v>0</v>
      </c>
      <c r="KC45" s="12">
        <v>0</v>
      </c>
      <c r="KD45" s="12">
        <v>0</v>
      </c>
      <c r="KE45" s="12">
        <v>0</v>
      </c>
      <c r="KF45" s="13"/>
      <c r="KG45" s="12">
        <v>0</v>
      </c>
      <c r="KH45" s="12">
        <v>0</v>
      </c>
      <c r="KI45" s="12">
        <v>0</v>
      </c>
      <c r="KJ45" s="12">
        <v>0</v>
      </c>
      <c r="KK45" s="13"/>
      <c r="KL45" s="12">
        <v>0</v>
      </c>
      <c r="KM45" s="12">
        <v>0</v>
      </c>
      <c r="KN45" s="12">
        <v>0</v>
      </c>
      <c r="KO45" s="12">
        <v>0</v>
      </c>
      <c r="KP45" s="13"/>
      <c r="KQ45" s="12">
        <v>0</v>
      </c>
      <c r="KR45" s="12">
        <v>0</v>
      </c>
      <c r="KS45" s="12">
        <v>0</v>
      </c>
      <c r="KT45" s="12">
        <v>0</v>
      </c>
      <c r="KU45" s="13"/>
      <c r="KV45" s="12">
        <v>0</v>
      </c>
      <c r="KW45" s="12">
        <v>0</v>
      </c>
      <c r="KX45" s="12">
        <v>0</v>
      </c>
      <c r="KY45" s="12">
        <v>0</v>
      </c>
      <c r="KZ45" s="13"/>
      <c r="LA45" s="12">
        <v>0</v>
      </c>
      <c r="LB45" s="12">
        <v>0</v>
      </c>
      <c r="LC45" s="12">
        <v>0</v>
      </c>
      <c r="LD45" s="12">
        <v>0</v>
      </c>
      <c r="LE45" s="13"/>
      <c r="LF45" s="12">
        <v>0</v>
      </c>
      <c r="LG45" s="12">
        <v>0</v>
      </c>
      <c r="LH45" s="12">
        <v>0</v>
      </c>
      <c r="LI45" s="12">
        <v>0</v>
      </c>
      <c r="LJ45" s="13"/>
      <c r="LK45" s="12">
        <v>0</v>
      </c>
      <c r="LL45" s="12">
        <v>0</v>
      </c>
      <c r="LM45" s="12">
        <v>0</v>
      </c>
      <c r="LN45" s="12">
        <v>0</v>
      </c>
      <c r="LO45" s="13"/>
      <c r="LP45" s="12">
        <v>0</v>
      </c>
      <c r="LQ45" s="12">
        <v>0</v>
      </c>
      <c r="LR45" s="12">
        <v>0</v>
      </c>
      <c r="LS45" s="12">
        <v>0</v>
      </c>
      <c r="LT45" s="13"/>
      <c r="LU45" s="12">
        <v>0</v>
      </c>
      <c r="LV45" s="12">
        <v>0</v>
      </c>
      <c r="LW45" s="12">
        <v>0</v>
      </c>
      <c r="LX45" s="12">
        <v>0</v>
      </c>
      <c r="LY45" s="13"/>
      <c r="LZ45" s="12">
        <v>0</v>
      </c>
      <c r="MA45" s="12">
        <v>0</v>
      </c>
      <c r="MB45" s="12">
        <v>0</v>
      </c>
      <c r="MC45" s="12">
        <v>0</v>
      </c>
      <c r="MD45" s="13"/>
      <c r="ME45" s="12">
        <v>0</v>
      </c>
      <c r="MF45" s="12">
        <v>0</v>
      </c>
      <c r="MG45" s="12">
        <v>0</v>
      </c>
      <c r="MH45" s="12">
        <v>0</v>
      </c>
      <c r="MI45" s="13"/>
      <c r="MJ45" s="12">
        <v>0</v>
      </c>
      <c r="MK45" s="12">
        <v>0</v>
      </c>
      <c r="ML45" s="12">
        <v>0</v>
      </c>
      <c r="MM45" s="12">
        <v>0</v>
      </c>
      <c r="MN45" s="13"/>
      <c r="MO45" s="12">
        <v>0</v>
      </c>
      <c r="MP45" s="12">
        <v>0</v>
      </c>
      <c r="MQ45" s="12">
        <v>0</v>
      </c>
      <c r="MR45" s="12">
        <v>0</v>
      </c>
      <c r="MS45" s="13"/>
      <c r="MT45" s="12"/>
      <c r="MU45" s="12">
        <v>0</v>
      </c>
      <c r="MV45" s="12">
        <v>0</v>
      </c>
      <c r="MW45" s="12">
        <v>0</v>
      </c>
      <c r="MX45" s="13"/>
      <c r="MY45" s="12">
        <v>0</v>
      </c>
      <c r="MZ45" s="12">
        <v>0</v>
      </c>
      <c r="NA45" s="12">
        <v>0</v>
      </c>
      <c r="NB45" s="12">
        <v>0</v>
      </c>
      <c r="NC45" s="13"/>
      <c r="ND45" s="12">
        <v>1</v>
      </c>
      <c r="NE45" s="12">
        <v>30000</v>
      </c>
      <c r="NF45" s="12">
        <v>0</v>
      </c>
      <c r="NG45" s="12">
        <v>30000</v>
      </c>
      <c r="NH45" s="13"/>
      <c r="NI45" s="12">
        <v>0</v>
      </c>
      <c r="NJ45" s="12">
        <v>0</v>
      </c>
      <c r="NK45" s="12">
        <v>0</v>
      </c>
      <c r="NL45" s="12">
        <v>0</v>
      </c>
      <c r="NM45" s="13"/>
      <c r="NN45" s="12">
        <v>0</v>
      </c>
      <c r="NO45" s="12">
        <v>0</v>
      </c>
      <c r="NP45" s="12">
        <v>0</v>
      </c>
      <c r="NQ45" s="12">
        <v>0</v>
      </c>
      <c r="NR45" s="13"/>
      <c r="NS45" s="12">
        <v>0</v>
      </c>
      <c r="NT45" s="12">
        <v>0</v>
      </c>
      <c r="NU45" s="12">
        <v>0</v>
      </c>
      <c r="NV45" s="12">
        <v>0</v>
      </c>
      <c r="NW45" s="13"/>
      <c r="NX45" s="12">
        <v>0</v>
      </c>
      <c r="NY45" s="12">
        <v>0</v>
      </c>
      <c r="NZ45" s="12">
        <v>0</v>
      </c>
      <c r="OA45" s="12">
        <v>0</v>
      </c>
      <c r="OB45" s="13"/>
      <c r="OC45" s="12">
        <v>0</v>
      </c>
      <c r="OD45" s="12">
        <v>0</v>
      </c>
      <c r="OE45" s="12">
        <v>0</v>
      </c>
      <c r="OF45" s="12">
        <v>0</v>
      </c>
      <c r="OG45" s="13"/>
      <c r="OH45" s="12">
        <v>1</v>
      </c>
      <c r="OI45" s="12">
        <v>30000</v>
      </c>
      <c r="OJ45" s="12">
        <v>0</v>
      </c>
      <c r="OK45" s="12">
        <v>30000</v>
      </c>
      <c r="OL45" s="13"/>
    </row>
    <row r="46" spans="1:403" hidden="1">
      <c r="A46" s="10">
        <v>40</v>
      </c>
      <c r="B46" s="11" t="s">
        <v>56</v>
      </c>
      <c r="C46" s="12">
        <v>0</v>
      </c>
      <c r="D46" s="12">
        <v>0</v>
      </c>
      <c r="E46" s="12">
        <v>0</v>
      </c>
      <c r="F46" s="12">
        <v>0</v>
      </c>
      <c r="G46" s="13"/>
      <c r="H46" s="12">
        <v>0</v>
      </c>
      <c r="I46" s="12">
        <v>0</v>
      </c>
      <c r="J46" s="12">
        <v>0</v>
      </c>
      <c r="K46" s="12">
        <v>0</v>
      </c>
      <c r="L46" s="13"/>
      <c r="M46" s="12">
        <v>0</v>
      </c>
      <c r="N46" s="12">
        <v>0</v>
      </c>
      <c r="O46" s="12">
        <v>0</v>
      </c>
      <c r="P46" s="12">
        <v>0</v>
      </c>
      <c r="Q46" s="13"/>
      <c r="R46" s="12">
        <v>0</v>
      </c>
      <c r="S46" s="12">
        <v>0</v>
      </c>
      <c r="T46" s="12">
        <v>0</v>
      </c>
      <c r="U46" s="12">
        <v>0</v>
      </c>
      <c r="V46" s="13"/>
      <c r="W46" s="12">
        <v>0</v>
      </c>
      <c r="X46" s="12">
        <v>0</v>
      </c>
      <c r="Y46" s="12">
        <v>0</v>
      </c>
      <c r="Z46" s="12">
        <v>0</v>
      </c>
      <c r="AA46" s="13"/>
      <c r="AB46" s="12">
        <v>0</v>
      </c>
      <c r="AC46" s="12">
        <v>0</v>
      </c>
      <c r="AD46" s="12">
        <v>0</v>
      </c>
      <c r="AE46" s="12">
        <v>0</v>
      </c>
      <c r="AF46" s="13"/>
      <c r="AG46" s="12">
        <v>0</v>
      </c>
      <c r="AH46" s="12">
        <v>0</v>
      </c>
      <c r="AI46" s="12">
        <v>0</v>
      </c>
      <c r="AJ46" s="12">
        <v>0</v>
      </c>
      <c r="AK46" s="13"/>
      <c r="AL46" s="12">
        <v>0</v>
      </c>
      <c r="AM46" s="12">
        <v>0</v>
      </c>
      <c r="AN46" s="12">
        <v>0</v>
      </c>
      <c r="AO46" s="12">
        <v>0</v>
      </c>
      <c r="AP46" s="13"/>
      <c r="AQ46" s="12">
        <v>0</v>
      </c>
      <c r="AR46" s="12">
        <v>0</v>
      </c>
      <c r="AS46" s="12">
        <v>0</v>
      </c>
      <c r="AT46" s="12">
        <v>0</v>
      </c>
      <c r="AU46" s="13"/>
      <c r="AV46" s="12">
        <v>0</v>
      </c>
      <c r="AW46" s="12">
        <v>0</v>
      </c>
      <c r="AX46" s="12">
        <v>0</v>
      </c>
      <c r="AY46" s="12">
        <v>0</v>
      </c>
      <c r="AZ46" s="13"/>
      <c r="BA46" s="12">
        <v>0</v>
      </c>
      <c r="BB46" s="12">
        <v>0</v>
      </c>
      <c r="BC46" s="12">
        <v>0</v>
      </c>
      <c r="BD46" s="12">
        <v>0</v>
      </c>
      <c r="BE46" s="13"/>
      <c r="BF46" s="12">
        <v>0</v>
      </c>
      <c r="BG46" s="12">
        <v>0</v>
      </c>
      <c r="BH46" s="12">
        <v>0</v>
      </c>
      <c r="BI46" s="12">
        <v>0</v>
      </c>
      <c r="BJ46" s="13"/>
      <c r="BK46" s="12">
        <v>0</v>
      </c>
      <c r="BL46" s="12">
        <v>0</v>
      </c>
      <c r="BM46" s="12">
        <v>0</v>
      </c>
      <c r="BN46" s="12">
        <v>0</v>
      </c>
      <c r="BO46" s="13"/>
      <c r="BP46" s="12">
        <v>0</v>
      </c>
      <c r="BQ46" s="12">
        <v>0</v>
      </c>
      <c r="BR46" s="12">
        <v>0</v>
      </c>
      <c r="BS46" s="12">
        <v>0</v>
      </c>
      <c r="BT46" s="13"/>
      <c r="BU46" s="12">
        <v>0</v>
      </c>
      <c r="BV46" s="12">
        <v>0</v>
      </c>
      <c r="BW46" s="12">
        <v>0</v>
      </c>
      <c r="BX46" s="12">
        <v>0</v>
      </c>
      <c r="BY46" s="13"/>
      <c r="BZ46" s="12">
        <v>0</v>
      </c>
      <c r="CA46" s="12">
        <v>0</v>
      </c>
      <c r="CB46" s="12">
        <v>0</v>
      </c>
      <c r="CC46" s="12">
        <v>0</v>
      </c>
      <c r="CD46" s="13"/>
      <c r="CE46" s="12">
        <v>0</v>
      </c>
      <c r="CF46" s="12">
        <v>0</v>
      </c>
      <c r="CG46" s="12">
        <v>0</v>
      </c>
      <c r="CH46" s="12">
        <v>0</v>
      </c>
      <c r="CI46" s="13"/>
      <c r="CJ46" s="12">
        <v>0</v>
      </c>
      <c r="CK46" s="12">
        <v>0</v>
      </c>
      <c r="CL46" s="12">
        <v>0</v>
      </c>
      <c r="CM46" s="12">
        <v>0</v>
      </c>
      <c r="CN46" s="13"/>
      <c r="CO46" s="12">
        <v>0</v>
      </c>
      <c r="CP46" s="12">
        <v>0</v>
      </c>
      <c r="CQ46" s="12">
        <v>0</v>
      </c>
      <c r="CR46" s="12">
        <v>0</v>
      </c>
      <c r="CS46" s="13"/>
      <c r="CT46" s="12">
        <v>0</v>
      </c>
      <c r="CU46" s="12">
        <v>0</v>
      </c>
      <c r="CV46" s="12">
        <v>0</v>
      </c>
      <c r="CW46" s="12">
        <v>0</v>
      </c>
      <c r="CX46" s="13"/>
      <c r="CY46" s="12">
        <v>0</v>
      </c>
      <c r="CZ46" s="12">
        <v>0</v>
      </c>
      <c r="DA46" s="12">
        <v>0</v>
      </c>
      <c r="DB46" s="12">
        <v>0</v>
      </c>
      <c r="DC46" s="13"/>
      <c r="DD46" s="12">
        <v>0</v>
      </c>
      <c r="DE46" s="12">
        <v>0</v>
      </c>
      <c r="DF46" s="12">
        <v>0</v>
      </c>
      <c r="DG46" s="12">
        <v>0</v>
      </c>
      <c r="DH46" s="13"/>
      <c r="DI46" s="12">
        <v>0</v>
      </c>
      <c r="DJ46" s="12">
        <v>0</v>
      </c>
      <c r="DK46" s="12">
        <v>0</v>
      </c>
      <c r="DL46" s="12">
        <v>0</v>
      </c>
      <c r="DM46" s="13"/>
      <c r="DN46" s="12">
        <v>0</v>
      </c>
      <c r="DO46" s="12">
        <v>0</v>
      </c>
      <c r="DP46" s="12">
        <v>0</v>
      </c>
      <c r="DQ46" s="12">
        <v>0</v>
      </c>
      <c r="DR46" s="13"/>
      <c r="DS46" s="12">
        <v>0</v>
      </c>
      <c r="DT46" s="12">
        <v>0</v>
      </c>
      <c r="DU46" s="12">
        <v>0</v>
      </c>
      <c r="DV46" s="12">
        <v>0</v>
      </c>
      <c r="DW46" s="13"/>
      <c r="DX46" s="12">
        <v>0</v>
      </c>
      <c r="DY46" s="12">
        <v>0</v>
      </c>
      <c r="DZ46" s="12">
        <v>0</v>
      </c>
      <c r="EA46" s="12">
        <v>0</v>
      </c>
      <c r="EB46" s="13"/>
      <c r="EC46" s="12">
        <v>0</v>
      </c>
      <c r="ED46" s="12">
        <v>0</v>
      </c>
      <c r="EE46" s="12">
        <v>0</v>
      </c>
      <c r="EF46" s="12">
        <v>0</v>
      </c>
      <c r="EG46" s="13"/>
      <c r="EH46" s="12">
        <v>0</v>
      </c>
      <c r="EI46" s="12">
        <v>0</v>
      </c>
      <c r="EJ46" s="12">
        <v>0</v>
      </c>
      <c r="EK46" s="12">
        <v>0</v>
      </c>
      <c r="EL46" s="13"/>
      <c r="EM46" s="12">
        <v>0</v>
      </c>
      <c r="EN46" s="12">
        <v>0</v>
      </c>
      <c r="EO46" s="12">
        <v>0</v>
      </c>
      <c r="EP46" s="12">
        <v>0</v>
      </c>
      <c r="EQ46" s="13"/>
      <c r="ER46" s="12">
        <v>0</v>
      </c>
      <c r="ES46" s="12">
        <v>0</v>
      </c>
      <c r="ET46" s="12">
        <v>0</v>
      </c>
      <c r="EU46" s="12">
        <v>0</v>
      </c>
      <c r="EV46" s="13"/>
      <c r="EW46" s="12">
        <v>0</v>
      </c>
      <c r="EX46" s="12">
        <v>0</v>
      </c>
      <c r="EY46" s="12">
        <v>0</v>
      </c>
      <c r="EZ46" s="12">
        <v>0</v>
      </c>
      <c r="FA46" s="13"/>
      <c r="FB46" s="12">
        <v>0</v>
      </c>
      <c r="FC46" s="12">
        <v>0</v>
      </c>
      <c r="FD46" s="12">
        <v>0</v>
      </c>
      <c r="FE46" s="12">
        <v>0</v>
      </c>
      <c r="FF46" s="13"/>
      <c r="FG46" s="12">
        <v>0</v>
      </c>
      <c r="FH46" s="12">
        <v>0</v>
      </c>
      <c r="FI46" s="12">
        <v>0</v>
      </c>
      <c r="FJ46" s="12">
        <v>0</v>
      </c>
      <c r="FK46" s="13"/>
      <c r="FL46" s="12">
        <v>0</v>
      </c>
      <c r="FM46" s="12">
        <v>0</v>
      </c>
      <c r="FN46" s="12">
        <v>0</v>
      </c>
      <c r="FO46" s="12">
        <v>0</v>
      </c>
      <c r="FP46" s="13"/>
      <c r="FQ46" s="12">
        <v>0</v>
      </c>
      <c r="FR46" s="12">
        <v>0</v>
      </c>
      <c r="FS46" s="12">
        <v>0</v>
      </c>
      <c r="FT46" s="12">
        <v>0</v>
      </c>
      <c r="FU46" s="13"/>
      <c r="FV46" s="12">
        <v>0</v>
      </c>
      <c r="FW46" s="12">
        <v>0</v>
      </c>
      <c r="FX46" s="12">
        <v>0</v>
      </c>
      <c r="FY46" s="12">
        <v>0</v>
      </c>
      <c r="FZ46" s="13"/>
      <c r="GA46" s="12">
        <v>0</v>
      </c>
      <c r="GB46" s="12">
        <v>0</v>
      </c>
      <c r="GC46" s="12">
        <v>0</v>
      </c>
      <c r="GD46" s="12">
        <v>0</v>
      </c>
      <c r="GE46" s="13"/>
      <c r="GF46" s="12">
        <v>0</v>
      </c>
      <c r="GG46" s="12">
        <v>0</v>
      </c>
      <c r="GH46" s="12">
        <v>0</v>
      </c>
      <c r="GI46" s="12">
        <v>0</v>
      </c>
      <c r="GJ46" s="13"/>
      <c r="GK46" s="12">
        <v>0</v>
      </c>
      <c r="GL46" s="12">
        <v>0</v>
      </c>
      <c r="GM46" s="12">
        <v>0</v>
      </c>
      <c r="GN46" s="12">
        <v>0</v>
      </c>
      <c r="GO46" s="13"/>
      <c r="GP46" s="12">
        <v>0</v>
      </c>
      <c r="GQ46" s="12">
        <v>0</v>
      </c>
      <c r="GR46" s="12">
        <v>0</v>
      </c>
      <c r="GS46" s="12">
        <v>0</v>
      </c>
      <c r="GT46" s="13"/>
      <c r="GU46" s="12">
        <v>0</v>
      </c>
      <c r="GV46" s="12">
        <v>0</v>
      </c>
      <c r="GW46" s="12">
        <v>0</v>
      </c>
      <c r="GX46" s="12">
        <v>0</v>
      </c>
      <c r="GY46" s="13"/>
      <c r="GZ46" s="12">
        <v>0</v>
      </c>
      <c r="HA46" s="12">
        <v>0</v>
      </c>
      <c r="HB46" s="12">
        <v>0</v>
      </c>
      <c r="HC46" s="12">
        <v>0</v>
      </c>
      <c r="HD46" s="13"/>
      <c r="HE46" s="12">
        <v>0</v>
      </c>
      <c r="HF46" s="12">
        <v>0</v>
      </c>
      <c r="HG46" s="12">
        <v>0</v>
      </c>
      <c r="HH46" s="12">
        <v>0</v>
      </c>
      <c r="HI46" s="13"/>
      <c r="HJ46" s="12">
        <v>0</v>
      </c>
      <c r="HK46" s="12">
        <v>0</v>
      </c>
      <c r="HL46" s="12">
        <v>0</v>
      </c>
      <c r="HM46" s="12">
        <v>0</v>
      </c>
      <c r="HN46" s="13"/>
      <c r="HO46" s="12">
        <v>0</v>
      </c>
      <c r="HP46" s="12">
        <v>0</v>
      </c>
      <c r="HQ46" s="12">
        <v>0</v>
      </c>
      <c r="HR46" s="12">
        <v>0</v>
      </c>
      <c r="HS46" s="13"/>
      <c r="HT46" s="12">
        <v>0</v>
      </c>
      <c r="HU46" s="12">
        <v>0</v>
      </c>
      <c r="HV46" s="12">
        <v>0</v>
      </c>
      <c r="HW46" s="12">
        <v>0</v>
      </c>
      <c r="HX46" s="13"/>
      <c r="HY46" s="12">
        <v>0</v>
      </c>
      <c r="HZ46" s="12">
        <v>0</v>
      </c>
      <c r="IA46" s="12">
        <v>0</v>
      </c>
      <c r="IB46" s="12">
        <v>0</v>
      </c>
      <c r="IC46" s="13"/>
      <c r="ID46" s="12">
        <v>0</v>
      </c>
      <c r="IE46" s="12">
        <v>0</v>
      </c>
      <c r="IF46" s="12">
        <v>0</v>
      </c>
      <c r="IG46" s="12">
        <v>0</v>
      </c>
      <c r="IH46" s="13"/>
      <c r="II46" s="12">
        <v>0</v>
      </c>
      <c r="IJ46" s="12">
        <v>0</v>
      </c>
      <c r="IK46" s="12">
        <v>0</v>
      </c>
      <c r="IL46" s="12">
        <v>0</v>
      </c>
      <c r="IM46" s="13"/>
      <c r="IN46" s="12">
        <v>0</v>
      </c>
      <c r="IO46" s="12">
        <v>0</v>
      </c>
      <c r="IP46" s="12">
        <v>0</v>
      </c>
      <c r="IQ46" s="12">
        <v>0</v>
      </c>
      <c r="IR46" s="13"/>
      <c r="IS46" s="12">
        <v>0</v>
      </c>
      <c r="IT46" s="12">
        <v>0</v>
      </c>
      <c r="IU46" s="12">
        <v>0</v>
      </c>
      <c r="IV46" s="12">
        <v>0</v>
      </c>
      <c r="IW46" s="13"/>
      <c r="IX46" s="12">
        <v>0</v>
      </c>
      <c r="IY46" s="12">
        <v>0</v>
      </c>
      <c r="IZ46" s="12">
        <v>0</v>
      </c>
      <c r="JA46" s="12">
        <v>0</v>
      </c>
      <c r="JB46" s="13"/>
      <c r="JC46" s="12">
        <v>0</v>
      </c>
      <c r="JD46" s="12">
        <v>0</v>
      </c>
      <c r="JE46" s="12">
        <v>0</v>
      </c>
      <c r="JF46" s="12">
        <v>0</v>
      </c>
      <c r="JG46" s="13"/>
      <c r="JH46" s="12">
        <v>0</v>
      </c>
      <c r="JI46" s="12">
        <v>0</v>
      </c>
      <c r="JJ46" s="12">
        <v>0</v>
      </c>
      <c r="JK46" s="12">
        <v>0</v>
      </c>
      <c r="JL46" s="13"/>
      <c r="JM46" s="12">
        <v>0</v>
      </c>
      <c r="JN46" s="12">
        <v>0</v>
      </c>
      <c r="JO46" s="12">
        <v>0</v>
      </c>
      <c r="JP46" s="12">
        <v>0</v>
      </c>
      <c r="JQ46" s="13"/>
      <c r="JR46" s="12">
        <v>0</v>
      </c>
      <c r="JS46" s="12">
        <v>0</v>
      </c>
      <c r="JT46" s="12">
        <v>0</v>
      </c>
      <c r="JU46" s="12">
        <v>0</v>
      </c>
      <c r="JV46" s="13"/>
      <c r="JW46" s="12">
        <v>0</v>
      </c>
      <c r="JX46" s="12">
        <v>0</v>
      </c>
      <c r="JY46" s="12">
        <v>0</v>
      </c>
      <c r="JZ46" s="12">
        <v>0</v>
      </c>
      <c r="KA46" s="13"/>
      <c r="KB46" s="12">
        <v>0</v>
      </c>
      <c r="KC46" s="12">
        <v>0</v>
      </c>
      <c r="KD46" s="12">
        <v>0</v>
      </c>
      <c r="KE46" s="12">
        <v>0</v>
      </c>
      <c r="KF46" s="13"/>
      <c r="KG46" s="12">
        <v>0</v>
      </c>
      <c r="KH46" s="12">
        <v>0</v>
      </c>
      <c r="KI46" s="12">
        <v>0</v>
      </c>
      <c r="KJ46" s="12">
        <v>0</v>
      </c>
      <c r="KK46" s="13"/>
      <c r="KL46" s="12">
        <v>0</v>
      </c>
      <c r="KM46" s="12">
        <v>0</v>
      </c>
      <c r="KN46" s="12">
        <v>0</v>
      </c>
      <c r="KO46" s="12">
        <v>0</v>
      </c>
      <c r="KP46" s="13"/>
      <c r="KQ46" s="12">
        <v>0</v>
      </c>
      <c r="KR46" s="12">
        <v>0</v>
      </c>
      <c r="KS46" s="12">
        <v>0</v>
      </c>
      <c r="KT46" s="12">
        <v>0</v>
      </c>
      <c r="KU46" s="13"/>
      <c r="KV46" s="12">
        <v>0</v>
      </c>
      <c r="KW46" s="12">
        <v>0</v>
      </c>
      <c r="KX46" s="12">
        <v>0</v>
      </c>
      <c r="KY46" s="12">
        <v>0</v>
      </c>
      <c r="KZ46" s="13"/>
      <c r="LA46" s="12">
        <v>0</v>
      </c>
      <c r="LB46" s="12">
        <v>0</v>
      </c>
      <c r="LC46" s="12">
        <v>0</v>
      </c>
      <c r="LD46" s="12">
        <v>0</v>
      </c>
      <c r="LE46" s="13"/>
      <c r="LF46" s="12">
        <v>0</v>
      </c>
      <c r="LG46" s="12">
        <v>0</v>
      </c>
      <c r="LH46" s="12">
        <v>0</v>
      </c>
      <c r="LI46" s="12">
        <v>0</v>
      </c>
      <c r="LJ46" s="13"/>
      <c r="LK46" s="12">
        <v>0</v>
      </c>
      <c r="LL46" s="12">
        <v>0</v>
      </c>
      <c r="LM46" s="12">
        <v>0</v>
      </c>
      <c r="LN46" s="12">
        <v>0</v>
      </c>
      <c r="LO46" s="13"/>
      <c r="LP46" s="12">
        <v>0</v>
      </c>
      <c r="LQ46" s="12">
        <v>0</v>
      </c>
      <c r="LR46" s="12">
        <v>0</v>
      </c>
      <c r="LS46" s="12">
        <v>0</v>
      </c>
      <c r="LT46" s="13"/>
      <c r="LU46" s="12">
        <v>0</v>
      </c>
      <c r="LV46" s="12">
        <v>0</v>
      </c>
      <c r="LW46" s="12">
        <v>0</v>
      </c>
      <c r="LX46" s="12">
        <v>0</v>
      </c>
      <c r="LY46" s="13"/>
      <c r="LZ46" s="12">
        <v>0</v>
      </c>
      <c r="MA46" s="12">
        <v>0</v>
      </c>
      <c r="MB46" s="12">
        <v>0</v>
      </c>
      <c r="MC46" s="12">
        <v>0</v>
      </c>
      <c r="MD46" s="13"/>
      <c r="ME46" s="12">
        <v>0</v>
      </c>
      <c r="MF46" s="12">
        <v>0</v>
      </c>
      <c r="MG46" s="12">
        <v>0</v>
      </c>
      <c r="MH46" s="12">
        <v>0</v>
      </c>
      <c r="MI46" s="13"/>
      <c r="MJ46" s="12">
        <v>0</v>
      </c>
      <c r="MK46" s="12">
        <v>0</v>
      </c>
      <c r="ML46" s="12">
        <v>0</v>
      </c>
      <c r="MM46" s="12">
        <v>0</v>
      </c>
      <c r="MN46" s="13"/>
      <c r="MO46" s="12">
        <v>0</v>
      </c>
      <c r="MP46" s="12">
        <v>0</v>
      </c>
      <c r="MQ46" s="12">
        <v>0</v>
      </c>
      <c r="MR46" s="12">
        <v>0</v>
      </c>
      <c r="MS46" s="13"/>
      <c r="MT46" s="12"/>
      <c r="MU46" s="12">
        <v>0</v>
      </c>
      <c r="MV46" s="12">
        <v>0</v>
      </c>
      <c r="MW46" s="12">
        <v>0</v>
      </c>
      <c r="MX46" s="13"/>
      <c r="MY46" s="12">
        <v>0</v>
      </c>
      <c r="MZ46" s="12">
        <v>0</v>
      </c>
      <c r="NA46" s="12">
        <v>0</v>
      </c>
      <c r="NB46" s="12">
        <v>0</v>
      </c>
      <c r="NC46" s="13"/>
      <c r="ND46" s="12">
        <v>1</v>
      </c>
      <c r="NE46" s="12">
        <v>30000</v>
      </c>
      <c r="NF46" s="12">
        <v>0</v>
      </c>
      <c r="NG46" s="12">
        <v>30000</v>
      </c>
      <c r="NH46" s="13"/>
      <c r="NI46" s="12">
        <v>0</v>
      </c>
      <c r="NJ46" s="12">
        <v>0</v>
      </c>
      <c r="NK46" s="12">
        <v>0</v>
      </c>
      <c r="NL46" s="12">
        <v>0</v>
      </c>
      <c r="NM46" s="13"/>
      <c r="NN46" s="12">
        <v>0</v>
      </c>
      <c r="NO46" s="12">
        <v>0</v>
      </c>
      <c r="NP46" s="12">
        <v>0</v>
      </c>
      <c r="NQ46" s="12">
        <v>0</v>
      </c>
      <c r="NR46" s="13"/>
      <c r="NS46" s="12">
        <v>0</v>
      </c>
      <c r="NT46" s="12">
        <v>0</v>
      </c>
      <c r="NU46" s="12">
        <v>0</v>
      </c>
      <c r="NV46" s="12">
        <v>0</v>
      </c>
      <c r="NW46" s="13"/>
      <c r="NX46" s="12">
        <v>0</v>
      </c>
      <c r="NY46" s="12">
        <v>0</v>
      </c>
      <c r="NZ46" s="12">
        <v>0</v>
      </c>
      <c r="OA46" s="12">
        <v>0</v>
      </c>
      <c r="OB46" s="13"/>
      <c r="OC46" s="12">
        <v>0</v>
      </c>
      <c r="OD46" s="12">
        <v>0</v>
      </c>
      <c r="OE46" s="12">
        <v>0</v>
      </c>
      <c r="OF46" s="12">
        <v>0</v>
      </c>
      <c r="OG46" s="13"/>
      <c r="OH46" s="12">
        <v>1</v>
      </c>
      <c r="OI46" s="12">
        <v>30000</v>
      </c>
      <c r="OJ46" s="12">
        <v>0</v>
      </c>
      <c r="OK46" s="12">
        <v>30000</v>
      </c>
      <c r="OL46" s="13"/>
    </row>
    <row r="47" spans="1:403" hidden="1">
      <c r="A47" s="10">
        <v>41</v>
      </c>
      <c r="B47" s="11" t="s">
        <v>57</v>
      </c>
      <c r="C47" s="12">
        <v>0</v>
      </c>
      <c r="D47" s="12">
        <v>0</v>
      </c>
      <c r="E47" s="12">
        <v>0</v>
      </c>
      <c r="F47" s="12">
        <v>0</v>
      </c>
      <c r="G47" s="13"/>
      <c r="H47" s="12">
        <v>0</v>
      </c>
      <c r="I47" s="12">
        <v>0</v>
      </c>
      <c r="J47" s="12">
        <v>0</v>
      </c>
      <c r="K47" s="12">
        <v>0</v>
      </c>
      <c r="L47" s="13"/>
      <c r="M47" s="12">
        <v>0</v>
      </c>
      <c r="N47" s="12">
        <v>0</v>
      </c>
      <c r="O47" s="12">
        <v>0</v>
      </c>
      <c r="P47" s="12">
        <v>0</v>
      </c>
      <c r="Q47" s="13"/>
      <c r="R47" s="12">
        <v>0</v>
      </c>
      <c r="S47" s="12">
        <v>0</v>
      </c>
      <c r="T47" s="12">
        <v>0</v>
      </c>
      <c r="U47" s="12">
        <v>0</v>
      </c>
      <c r="V47" s="13"/>
      <c r="W47" s="12">
        <v>0</v>
      </c>
      <c r="X47" s="12">
        <v>0</v>
      </c>
      <c r="Y47" s="12">
        <v>0</v>
      </c>
      <c r="Z47" s="12">
        <v>0</v>
      </c>
      <c r="AA47" s="13"/>
      <c r="AB47" s="12">
        <v>0</v>
      </c>
      <c r="AC47" s="12">
        <v>0</v>
      </c>
      <c r="AD47" s="12">
        <v>0</v>
      </c>
      <c r="AE47" s="12">
        <v>0</v>
      </c>
      <c r="AF47" s="13"/>
      <c r="AG47" s="12">
        <v>0</v>
      </c>
      <c r="AH47" s="12">
        <v>0</v>
      </c>
      <c r="AI47" s="12">
        <v>0</v>
      </c>
      <c r="AJ47" s="12">
        <v>0</v>
      </c>
      <c r="AK47" s="13"/>
      <c r="AL47" s="12">
        <v>0</v>
      </c>
      <c r="AM47" s="12">
        <v>0</v>
      </c>
      <c r="AN47" s="12">
        <v>0</v>
      </c>
      <c r="AO47" s="12">
        <v>0</v>
      </c>
      <c r="AP47" s="13"/>
      <c r="AQ47" s="12">
        <v>0</v>
      </c>
      <c r="AR47" s="12">
        <v>0</v>
      </c>
      <c r="AS47" s="12">
        <v>0</v>
      </c>
      <c r="AT47" s="12">
        <v>0</v>
      </c>
      <c r="AU47" s="13"/>
      <c r="AV47" s="12">
        <v>0</v>
      </c>
      <c r="AW47" s="12">
        <v>0</v>
      </c>
      <c r="AX47" s="12">
        <v>0</v>
      </c>
      <c r="AY47" s="12">
        <v>0</v>
      </c>
      <c r="AZ47" s="13"/>
      <c r="BA47" s="12">
        <v>0</v>
      </c>
      <c r="BB47" s="12">
        <v>0</v>
      </c>
      <c r="BC47" s="12">
        <v>0</v>
      </c>
      <c r="BD47" s="12">
        <v>0</v>
      </c>
      <c r="BE47" s="13"/>
      <c r="BF47" s="12">
        <v>0</v>
      </c>
      <c r="BG47" s="12">
        <v>0</v>
      </c>
      <c r="BH47" s="12">
        <v>0</v>
      </c>
      <c r="BI47" s="12">
        <v>0</v>
      </c>
      <c r="BJ47" s="13"/>
      <c r="BK47" s="12">
        <v>0</v>
      </c>
      <c r="BL47" s="12">
        <v>0</v>
      </c>
      <c r="BM47" s="12">
        <v>0</v>
      </c>
      <c r="BN47" s="12">
        <v>0</v>
      </c>
      <c r="BO47" s="13"/>
      <c r="BP47" s="12">
        <v>0</v>
      </c>
      <c r="BQ47" s="12">
        <v>0</v>
      </c>
      <c r="BR47" s="12">
        <v>0</v>
      </c>
      <c r="BS47" s="12">
        <v>0</v>
      </c>
      <c r="BT47" s="13"/>
      <c r="BU47" s="12">
        <v>0</v>
      </c>
      <c r="BV47" s="12">
        <v>0</v>
      </c>
      <c r="BW47" s="12">
        <v>0</v>
      </c>
      <c r="BX47" s="12">
        <v>0</v>
      </c>
      <c r="BY47" s="13"/>
      <c r="BZ47" s="12">
        <v>0</v>
      </c>
      <c r="CA47" s="12">
        <v>0</v>
      </c>
      <c r="CB47" s="12">
        <v>0</v>
      </c>
      <c r="CC47" s="12">
        <v>0</v>
      </c>
      <c r="CD47" s="13"/>
      <c r="CE47" s="12">
        <v>0</v>
      </c>
      <c r="CF47" s="12">
        <v>0</v>
      </c>
      <c r="CG47" s="12">
        <v>0</v>
      </c>
      <c r="CH47" s="12">
        <v>0</v>
      </c>
      <c r="CI47" s="13"/>
      <c r="CJ47" s="12">
        <v>0</v>
      </c>
      <c r="CK47" s="12">
        <v>0</v>
      </c>
      <c r="CL47" s="12">
        <v>0</v>
      </c>
      <c r="CM47" s="12">
        <v>0</v>
      </c>
      <c r="CN47" s="13"/>
      <c r="CO47" s="12">
        <v>0</v>
      </c>
      <c r="CP47" s="12">
        <v>0</v>
      </c>
      <c r="CQ47" s="12">
        <v>0</v>
      </c>
      <c r="CR47" s="12">
        <v>0</v>
      </c>
      <c r="CS47" s="13"/>
      <c r="CT47" s="12">
        <v>0</v>
      </c>
      <c r="CU47" s="12">
        <v>0</v>
      </c>
      <c r="CV47" s="12">
        <v>0</v>
      </c>
      <c r="CW47" s="12">
        <v>0</v>
      </c>
      <c r="CX47" s="13"/>
      <c r="CY47" s="12">
        <v>0</v>
      </c>
      <c r="CZ47" s="12">
        <v>0</v>
      </c>
      <c r="DA47" s="12">
        <v>0</v>
      </c>
      <c r="DB47" s="12">
        <v>0</v>
      </c>
      <c r="DC47" s="13"/>
      <c r="DD47" s="12">
        <v>0</v>
      </c>
      <c r="DE47" s="12">
        <v>0</v>
      </c>
      <c r="DF47" s="12">
        <v>0</v>
      </c>
      <c r="DG47" s="12">
        <v>0</v>
      </c>
      <c r="DH47" s="13"/>
      <c r="DI47" s="12">
        <v>0</v>
      </c>
      <c r="DJ47" s="12">
        <v>0</v>
      </c>
      <c r="DK47" s="12">
        <v>0</v>
      </c>
      <c r="DL47" s="12">
        <v>0</v>
      </c>
      <c r="DM47" s="13"/>
      <c r="DN47" s="12">
        <v>0</v>
      </c>
      <c r="DO47" s="12">
        <v>0</v>
      </c>
      <c r="DP47" s="12">
        <v>0</v>
      </c>
      <c r="DQ47" s="12">
        <v>0</v>
      </c>
      <c r="DR47" s="13"/>
      <c r="DS47" s="12">
        <v>0</v>
      </c>
      <c r="DT47" s="12">
        <v>0</v>
      </c>
      <c r="DU47" s="12">
        <v>0</v>
      </c>
      <c r="DV47" s="12">
        <v>0</v>
      </c>
      <c r="DW47" s="13"/>
      <c r="DX47" s="12">
        <v>0</v>
      </c>
      <c r="DY47" s="12">
        <v>0</v>
      </c>
      <c r="DZ47" s="12">
        <v>0</v>
      </c>
      <c r="EA47" s="12">
        <v>0</v>
      </c>
      <c r="EB47" s="13"/>
      <c r="EC47" s="12">
        <v>0</v>
      </c>
      <c r="ED47" s="12">
        <v>0</v>
      </c>
      <c r="EE47" s="12">
        <v>0</v>
      </c>
      <c r="EF47" s="12">
        <v>0</v>
      </c>
      <c r="EG47" s="13"/>
      <c r="EH47" s="12">
        <v>0</v>
      </c>
      <c r="EI47" s="12">
        <v>0</v>
      </c>
      <c r="EJ47" s="12">
        <v>0</v>
      </c>
      <c r="EK47" s="12">
        <v>0</v>
      </c>
      <c r="EL47" s="13"/>
      <c r="EM47" s="12">
        <v>0</v>
      </c>
      <c r="EN47" s="12">
        <v>0</v>
      </c>
      <c r="EO47" s="12">
        <v>0</v>
      </c>
      <c r="EP47" s="12">
        <v>0</v>
      </c>
      <c r="EQ47" s="13"/>
      <c r="ER47" s="12">
        <v>0</v>
      </c>
      <c r="ES47" s="12">
        <v>0</v>
      </c>
      <c r="ET47" s="12">
        <v>0</v>
      </c>
      <c r="EU47" s="12">
        <v>0</v>
      </c>
      <c r="EV47" s="13"/>
      <c r="EW47" s="12">
        <v>0</v>
      </c>
      <c r="EX47" s="12">
        <v>0</v>
      </c>
      <c r="EY47" s="12">
        <v>0</v>
      </c>
      <c r="EZ47" s="12">
        <v>0</v>
      </c>
      <c r="FA47" s="13"/>
      <c r="FB47" s="12">
        <v>0</v>
      </c>
      <c r="FC47" s="12">
        <v>0</v>
      </c>
      <c r="FD47" s="12">
        <v>0</v>
      </c>
      <c r="FE47" s="12">
        <v>0</v>
      </c>
      <c r="FF47" s="13"/>
      <c r="FG47" s="12">
        <v>0</v>
      </c>
      <c r="FH47" s="12">
        <v>0</v>
      </c>
      <c r="FI47" s="12">
        <v>0</v>
      </c>
      <c r="FJ47" s="12">
        <v>0</v>
      </c>
      <c r="FK47" s="13"/>
      <c r="FL47" s="12">
        <v>0</v>
      </c>
      <c r="FM47" s="12">
        <v>0</v>
      </c>
      <c r="FN47" s="12">
        <v>0</v>
      </c>
      <c r="FO47" s="12">
        <v>0</v>
      </c>
      <c r="FP47" s="13"/>
      <c r="FQ47" s="12">
        <v>0</v>
      </c>
      <c r="FR47" s="12">
        <v>0</v>
      </c>
      <c r="FS47" s="12">
        <v>0</v>
      </c>
      <c r="FT47" s="12">
        <v>0</v>
      </c>
      <c r="FU47" s="13"/>
      <c r="FV47" s="12">
        <v>0</v>
      </c>
      <c r="FW47" s="12">
        <v>0</v>
      </c>
      <c r="FX47" s="12">
        <v>0</v>
      </c>
      <c r="FY47" s="12">
        <v>0</v>
      </c>
      <c r="FZ47" s="13"/>
      <c r="GA47" s="12">
        <v>0</v>
      </c>
      <c r="GB47" s="12">
        <v>0</v>
      </c>
      <c r="GC47" s="12">
        <v>0</v>
      </c>
      <c r="GD47" s="12">
        <v>0</v>
      </c>
      <c r="GE47" s="13"/>
      <c r="GF47" s="12">
        <v>0</v>
      </c>
      <c r="GG47" s="12">
        <v>0</v>
      </c>
      <c r="GH47" s="12">
        <v>0</v>
      </c>
      <c r="GI47" s="12">
        <v>0</v>
      </c>
      <c r="GJ47" s="13"/>
      <c r="GK47" s="12">
        <v>0</v>
      </c>
      <c r="GL47" s="12">
        <v>0</v>
      </c>
      <c r="GM47" s="12">
        <v>0</v>
      </c>
      <c r="GN47" s="12">
        <v>0</v>
      </c>
      <c r="GO47" s="13"/>
      <c r="GP47" s="12">
        <v>0</v>
      </c>
      <c r="GQ47" s="12">
        <v>0</v>
      </c>
      <c r="GR47" s="12">
        <v>0</v>
      </c>
      <c r="GS47" s="12">
        <v>0</v>
      </c>
      <c r="GT47" s="13"/>
      <c r="GU47" s="12">
        <v>0</v>
      </c>
      <c r="GV47" s="12">
        <v>0</v>
      </c>
      <c r="GW47" s="12">
        <v>0</v>
      </c>
      <c r="GX47" s="12">
        <v>0</v>
      </c>
      <c r="GY47" s="13"/>
      <c r="GZ47" s="12">
        <v>0</v>
      </c>
      <c r="HA47" s="12">
        <v>0</v>
      </c>
      <c r="HB47" s="12">
        <v>0</v>
      </c>
      <c r="HC47" s="12">
        <v>0</v>
      </c>
      <c r="HD47" s="13"/>
      <c r="HE47" s="12">
        <v>0</v>
      </c>
      <c r="HF47" s="12">
        <v>0</v>
      </c>
      <c r="HG47" s="12">
        <v>0</v>
      </c>
      <c r="HH47" s="12">
        <v>0</v>
      </c>
      <c r="HI47" s="13"/>
      <c r="HJ47" s="12">
        <v>0</v>
      </c>
      <c r="HK47" s="12">
        <v>0</v>
      </c>
      <c r="HL47" s="12">
        <v>0</v>
      </c>
      <c r="HM47" s="12">
        <v>0</v>
      </c>
      <c r="HN47" s="13"/>
      <c r="HO47" s="12">
        <v>0</v>
      </c>
      <c r="HP47" s="12">
        <v>0</v>
      </c>
      <c r="HQ47" s="12">
        <v>0</v>
      </c>
      <c r="HR47" s="12">
        <v>0</v>
      </c>
      <c r="HS47" s="13"/>
      <c r="HT47" s="12">
        <v>0</v>
      </c>
      <c r="HU47" s="12">
        <v>0</v>
      </c>
      <c r="HV47" s="12">
        <v>0</v>
      </c>
      <c r="HW47" s="12">
        <v>0</v>
      </c>
      <c r="HX47" s="13"/>
      <c r="HY47" s="12">
        <v>0</v>
      </c>
      <c r="HZ47" s="12">
        <v>0</v>
      </c>
      <c r="IA47" s="12">
        <v>0</v>
      </c>
      <c r="IB47" s="12">
        <v>0</v>
      </c>
      <c r="IC47" s="13"/>
      <c r="ID47" s="12">
        <v>0</v>
      </c>
      <c r="IE47" s="12">
        <v>0</v>
      </c>
      <c r="IF47" s="12">
        <v>0</v>
      </c>
      <c r="IG47" s="12">
        <v>0</v>
      </c>
      <c r="IH47" s="13"/>
      <c r="II47" s="12">
        <v>0</v>
      </c>
      <c r="IJ47" s="12">
        <v>0</v>
      </c>
      <c r="IK47" s="12">
        <v>0</v>
      </c>
      <c r="IL47" s="12">
        <v>0</v>
      </c>
      <c r="IM47" s="13"/>
      <c r="IN47" s="12">
        <v>0</v>
      </c>
      <c r="IO47" s="12">
        <v>0</v>
      </c>
      <c r="IP47" s="12">
        <v>0</v>
      </c>
      <c r="IQ47" s="12">
        <v>0</v>
      </c>
      <c r="IR47" s="13"/>
      <c r="IS47" s="12">
        <v>0</v>
      </c>
      <c r="IT47" s="12">
        <v>0</v>
      </c>
      <c r="IU47" s="12">
        <v>0</v>
      </c>
      <c r="IV47" s="12">
        <v>0</v>
      </c>
      <c r="IW47" s="13"/>
      <c r="IX47" s="12">
        <v>0</v>
      </c>
      <c r="IY47" s="12">
        <v>0</v>
      </c>
      <c r="IZ47" s="12">
        <v>0</v>
      </c>
      <c r="JA47" s="12">
        <v>0</v>
      </c>
      <c r="JB47" s="13"/>
      <c r="JC47" s="12">
        <v>0</v>
      </c>
      <c r="JD47" s="12">
        <v>0</v>
      </c>
      <c r="JE47" s="12">
        <v>0</v>
      </c>
      <c r="JF47" s="12">
        <v>0</v>
      </c>
      <c r="JG47" s="13"/>
      <c r="JH47" s="12">
        <v>0</v>
      </c>
      <c r="JI47" s="12">
        <v>0</v>
      </c>
      <c r="JJ47" s="12">
        <v>0</v>
      </c>
      <c r="JK47" s="12">
        <v>0</v>
      </c>
      <c r="JL47" s="13"/>
      <c r="JM47" s="12">
        <v>0</v>
      </c>
      <c r="JN47" s="12">
        <v>0</v>
      </c>
      <c r="JO47" s="12">
        <v>0</v>
      </c>
      <c r="JP47" s="12">
        <v>0</v>
      </c>
      <c r="JQ47" s="13"/>
      <c r="JR47" s="12">
        <v>0</v>
      </c>
      <c r="JS47" s="12">
        <v>0</v>
      </c>
      <c r="JT47" s="12">
        <v>0</v>
      </c>
      <c r="JU47" s="12">
        <v>0</v>
      </c>
      <c r="JV47" s="13"/>
      <c r="JW47" s="12">
        <v>0</v>
      </c>
      <c r="JX47" s="12">
        <v>0</v>
      </c>
      <c r="JY47" s="12">
        <v>0</v>
      </c>
      <c r="JZ47" s="12">
        <v>0</v>
      </c>
      <c r="KA47" s="13"/>
      <c r="KB47" s="12">
        <v>0</v>
      </c>
      <c r="KC47" s="12">
        <v>0</v>
      </c>
      <c r="KD47" s="12">
        <v>0</v>
      </c>
      <c r="KE47" s="12">
        <v>0</v>
      </c>
      <c r="KF47" s="13"/>
      <c r="KG47" s="12">
        <v>0</v>
      </c>
      <c r="KH47" s="12">
        <v>0</v>
      </c>
      <c r="KI47" s="12">
        <v>0</v>
      </c>
      <c r="KJ47" s="12">
        <v>0</v>
      </c>
      <c r="KK47" s="13"/>
      <c r="KL47" s="12">
        <v>0</v>
      </c>
      <c r="KM47" s="12">
        <v>0</v>
      </c>
      <c r="KN47" s="12">
        <v>0</v>
      </c>
      <c r="KO47" s="12">
        <v>0</v>
      </c>
      <c r="KP47" s="13"/>
      <c r="KQ47" s="12">
        <v>0</v>
      </c>
      <c r="KR47" s="12">
        <v>0</v>
      </c>
      <c r="KS47" s="12">
        <v>0</v>
      </c>
      <c r="KT47" s="12">
        <v>0</v>
      </c>
      <c r="KU47" s="13"/>
      <c r="KV47" s="12">
        <v>0</v>
      </c>
      <c r="KW47" s="12">
        <v>0</v>
      </c>
      <c r="KX47" s="12">
        <v>0</v>
      </c>
      <c r="KY47" s="12">
        <v>0</v>
      </c>
      <c r="KZ47" s="13"/>
      <c r="LA47" s="12">
        <v>0</v>
      </c>
      <c r="LB47" s="12">
        <v>0</v>
      </c>
      <c r="LC47" s="12">
        <v>0</v>
      </c>
      <c r="LD47" s="12">
        <v>0</v>
      </c>
      <c r="LE47" s="13"/>
      <c r="LF47" s="12">
        <v>0</v>
      </c>
      <c r="LG47" s="12">
        <v>0</v>
      </c>
      <c r="LH47" s="12">
        <v>0</v>
      </c>
      <c r="LI47" s="12">
        <v>0</v>
      </c>
      <c r="LJ47" s="13"/>
      <c r="LK47" s="12">
        <v>0</v>
      </c>
      <c r="LL47" s="12">
        <v>0</v>
      </c>
      <c r="LM47" s="12">
        <v>0</v>
      </c>
      <c r="LN47" s="12">
        <v>0</v>
      </c>
      <c r="LO47" s="13"/>
      <c r="LP47" s="12">
        <v>0</v>
      </c>
      <c r="LQ47" s="12">
        <v>0</v>
      </c>
      <c r="LR47" s="12">
        <v>0</v>
      </c>
      <c r="LS47" s="12">
        <v>0</v>
      </c>
      <c r="LT47" s="13"/>
      <c r="LU47" s="12">
        <v>0</v>
      </c>
      <c r="LV47" s="12">
        <v>0</v>
      </c>
      <c r="LW47" s="12">
        <v>0</v>
      </c>
      <c r="LX47" s="12">
        <v>0</v>
      </c>
      <c r="LY47" s="13"/>
      <c r="LZ47" s="12">
        <v>0</v>
      </c>
      <c r="MA47" s="12">
        <v>0</v>
      </c>
      <c r="MB47" s="12">
        <v>0</v>
      </c>
      <c r="MC47" s="12">
        <v>0</v>
      </c>
      <c r="MD47" s="13"/>
      <c r="ME47" s="12">
        <v>0</v>
      </c>
      <c r="MF47" s="12">
        <v>0</v>
      </c>
      <c r="MG47" s="12">
        <v>0</v>
      </c>
      <c r="MH47" s="12">
        <v>0</v>
      </c>
      <c r="MI47" s="13"/>
      <c r="MJ47" s="12">
        <v>0</v>
      </c>
      <c r="MK47" s="12">
        <v>0</v>
      </c>
      <c r="ML47" s="12">
        <v>0</v>
      </c>
      <c r="MM47" s="12">
        <v>0</v>
      </c>
      <c r="MN47" s="13"/>
      <c r="MO47" s="12">
        <v>0</v>
      </c>
      <c r="MP47" s="12">
        <v>0</v>
      </c>
      <c r="MQ47" s="12">
        <v>0</v>
      </c>
      <c r="MR47" s="12">
        <v>0</v>
      </c>
      <c r="MS47" s="13"/>
      <c r="MT47" s="12"/>
      <c r="MU47" s="12">
        <v>0</v>
      </c>
      <c r="MV47" s="12">
        <v>0</v>
      </c>
      <c r="MW47" s="12">
        <v>0</v>
      </c>
      <c r="MX47" s="13"/>
      <c r="MY47" s="12">
        <v>0</v>
      </c>
      <c r="MZ47" s="12">
        <v>0</v>
      </c>
      <c r="NA47" s="12">
        <v>0</v>
      </c>
      <c r="NB47" s="12">
        <v>0</v>
      </c>
      <c r="NC47" s="13"/>
      <c r="ND47" s="12">
        <v>1</v>
      </c>
      <c r="NE47" s="12">
        <v>30000</v>
      </c>
      <c r="NF47" s="12">
        <v>0</v>
      </c>
      <c r="NG47" s="12">
        <v>30000</v>
      </c>
      <c r="NH47" s="13"/>
      <c r="NI47" s="12">
        <v>0</v>
      </c>
      <c r="NJ47" s="12">
        <v>0</v>
      </c>
      <c r="NK47" s="12">
        <v>0</v>
      </c>
      <c r="NL47" s="12">
        <v>0</v>
      </c>
      <c r="NM47" s="13"/>
      <c r="NN47" s="12">
        <v>0</v>
      </c>
      <c r="NO47" s="12">
        <v>0</v>
      </c>
      <c r="NP47" s="12">
        <v>0</v>
      </c>
      <c r="NQ47" s="12">
        <v>0</v>
      </c>
      <c r="NR47" s="13"/>
      <c r="NS47" s="12">
        <v>0</v>
      </c>
      <c r="NT47" s="12">
        <v>0</v>
      </c>
      <c r="NU47" s="12">
        <v>0</v>
      </c>
      <c r="NV47" s="12">
        <v>0</v>
      </c>
      <c r="NW47" s="13"/>
      <c r="NX47" s="12">
        <v>0</v>
      </c>
      <c r="NY47" s="12">
        <v>0</v>
      </c>
      <c r="NZ47" s="12">
        <v>0</v>
      </c>
      <c r="OA47" s="12">
        <v>0</v>
      </c>
      <c r="OB47" s="13"/>
      <c r="OC47" s="12">
        <v>0</v>
      </c>
      <c r="OD47" s="12">
        <v>0</v>
      </c>
      <c r="OE47" s="12">
        <v>0</v>
      </c>
      <c r="OF47" s="12">
        <v>0</v>
      </c>
      <c r="OG47" s="13"/>
      <c r="OH47" s="12">
        <v>1</v>
      </c>
      <c r="OI47" s="12">
        <v>30000</v>
      </c>
      <c r="OJ47" s="12">
        <v>0</v>
      </c>
      <c r="OK47" s="12">
        <v>30000</v>
      </c>
      <c r="OL47" s="13"/>
    </row>
    <row r="48" spans="1:403" hidden="1">
      <c r="A48" s="10">
        <v>42</v>
      </c>
      <c r="B48" s="11" t="s">
        <v>58</v>
      </c>
      <c r="C48" s="12">
        <v>0</v>
      </c>
      <c r="D48" s="12">
        <v>0</v>
      </c>
      <c r="E48" s="12">
        <v>0</v>
      </c>
      <c r="F48" s="12">
        <v>0</v>
      </c>
      <c r="G48" s="13"/>
      <c r="H48" s="12">
        <v>0</v>
      </c>
      <c r="I48" s="12">
        <v>0</v>
      </c>
      <c r="J48" s="12">
        <v>0</v>
      </c>
      <c r="K48" s="12">
        <v>0</v>
      </c>
      <c r="L48" s="13"/>
      <c r="M48" s="12">
        <v>0</v>
      </c>
      <c r="N48" s="12">
        <v>0</v>
      </c>
      <c r="O48" s="12">
        <v>0</v>
      </c>
      <c r="P48" s="12">
        <v>0</v>
      </c>
      <c r="Q48" s="13"/>
      <c r="R48" s="12">
        <v>0</v>
      </c>
      <c r="S48" s="12">
        <v>0</v>
      </c>
      <c r="T48" s="12">
        <v>0</v>
      </c>
      <c r="U48" s="12">
        <v>0</v>
      </c>
      <c r="V48" s="13"/>
      <c r="W48" s="12">
        <v>0</v>
      </c>
      <c r="X48" s="12">
        <v>0</v>
      </c>
      <c r="Y48" s="12">
        <v>0</v>
      </c>
      <c r="Z48" s="12">
        <v>0</v>
      </c>
      <c r="AA48" s="13"/>
      <c r="AB48" s="12">
        <v>0</v>
      </c>
      <c r="AC48" s="12">
        <v>0</v>
      </c>
      <c r="AD48" s="12">
        <v>0</v>
      </c>
      <c r="AE48" s="12">
        <v>0</v>
      </c>
      <c r="AF48" s="13"/>
      <c r="AG48" s="12">
        <v>0</v>
      </c>
      <c r="AH48" s="12">
        <v>0</v>
      </c>
      <c r="AI48" s="12">
        <v>0</v>
      </c>
      <c r="AJ48" s="12">
        <v>0</v>
      </c>
      <c r="AK48" s="13"/>
      <c r="AL48" s="12">
        <v>0</v>
      </c>
      <c r="AM48" s="12">
        <v>0</v>
      </c>
      <c r="AN48" s="12">
        <v>0</v>
      </c>
      <c r="AO48" s="12">
        <v>0</v>
      </c>
      <c r="AP48" s="13"/>
      <c r="AQ48" s="12">
        <v>0</v>
      </c>
      <c r="AR48" s="12">
        <v>0</v>
      </c>
      <c r="AS48" s="12">
        <v>0</v>
      </c>
      <c r="AT48" s="12">
        <v>0</v>
      </c>
      <c r="AU48" s="13"/>
      <c r="AV48" s="12">
        <v>0</v>
      </c>
      <c r="AW48" s="12">
        <v>0</v>
      </c>
      <c r="AX48" s="12">
        <v>0</v>
      </c>
      <c r="AY48" s="12">
        <v>0</v>
      </c>
      <c r="AZ48" s="13"/>
      <c r="BA48" s="12">
        <v>0</v>
      </c>
      <c r="BB48" s="12">
        <v>0</v>
      </c>
      <c r="BC48" s="12">
        <v>0</v>
      </c>
      <c r="BD48" s="12">
        <v>0</v>
      </c>
      <c r="BE48" s="13"/>
      <c r="BF48" s="12">
        <v>0</v>
      </c>
      <c r="BG48" s="12">
        <v>0</v>
      </c>
      <c r="BH48" s="12">
        <v>0</v>
      </c>
      <c r="BI48" s="12">
        <v>0</v>
      </c>
      <c r="BJ48" s="13"/>
      <c r="BK48" s="12">
        <v>0</v>
      </c>
      <c r="BL48" s="12">
        <v>0</v>
      </c>
      <c r="BM48" s="12">
        <v>0</v>
      </c>
      <c r="BN48" s="12">
        <v>0</v>
      </c>
      <c r="BO48" s="13"/>
      <c r="BP48" s="12">
        <v>0</v>
      </c>
      <c r="BQ48" s="12">
        <v>0</v>
      </c>
      <c r="BR48" s="12">
        <v>0</v>
      </c>
      <c r="BS48" s="12">
        <v>0</v>
      </c>
      <c r="BT48" s="13"/>
      <c r="BU48" s="12">
        <v>0</v>
      </c>
      <c r="BV48" s="12">
        <v>0</v>
      </c>
      <c r="BW48" s="12">
        <v>0</v>
      </c>
      <c r="BX48" s="12">
        <v>0</v>
      </c>
      <c r="BY48" s="13"/>
      <c r="BZ48" s="12">
        <v>0</v>
      </c>
      <c r="CA48" s="12">
        <v>0</v>
      </c>
      <c r="CB48" s="12">
        <v>0</v>
      </c>
      <c r="CC48" s="12">
        <v>0</v>
      </c>
      <c r="CD48" s="13"/>
      <c r="CE48" s="12">
        <v>0</v>
      </c>
      <c r="CF48" s="12">
        <v>0</v>
      </c>
      <c r="CG48" s="12">
        <v>0</v>
      </c>
      <c r="CH48" s="12">
        <v>0</v>
      </c>
      <c r="CI48" s="13"/>
      <c r="CJ48" s="12">
        <v>0</v>
      </c>
      <c r="CK48" s="12">
        <v>0</v>
      </c>
      <c r="CL48" s="12">
        <v>0</v>
      </c>
      <c r="CM48" s="12">
        <v>0</v>
      </c>
      <c r="CN48" s="13"/>
      <c r="CO48" s="12">
        <v>0</v>
      </c>
      <c r="CP48" s="12">
        <v>0</v>
      </c>
      <c r="CQ48" s="12">
        <v>0</v>
      </c>
      <c r="CR48" s="12">
        <v>0</v>
      </c>
      <c r="CS48" s="13"/>
      <c r="CT48" s="12">
        <v>0</v>
      </c>
      <c r="CU48" s="12">
        <v>0</v>
      </c>
      <c r="CV48" s="12">
        <v>0</v>
      </c>
      <c r="CW48" s="12">
        <v>0</v>
      </c>
      <c r="CX48" s="13"/>
      <c r="CY48" s="12">
        <v>0</v>
      </c>
      <c r="CZ48" s="12">
        <v>0</v>
      </c>
      <c r="DA48" s="12">
        <v>0</v>
      </c>
      <c r="DB48" s="12">
        <v>0</v>
      </c>
      <c r="DC48" s="13"/>
      <c r="DD48" s="12">
        <v>0</v>
      </c>
      <c r="DE48" s="12">
        <v>0</v>
      </c>
      <c r="DF48" s="12">
        <v>0</v>
      </c>
      <c r="DG48" s="12">
        <v>0</v>
      </c>
      <c r="DH48" s="13"/>
      <c r="DI48" s="12">
        <v>0</v>
      </c>
      <c r="DJ48" s="12">
        <v>0</v>
      </c>
      <c r="DK48" s="12">
        <v>0</v>
      </c>
      <c r="DL48" s="12">
        <v>0</v>
      </c>
      <c r="DM48" s="13"/>
      <c r="DN48" s="12">
        <v>0</v>
      </c>
      <c r="DO48" s="12">
        <v>0</v>
      </c>
      <c r="DP48" s="12">
        <v>0</v>
      </c>
      <c r="DQ48" s="12">
        <v>0</v>
      </c>
      <c r="DR48" s="13"/>
      <c r="DS48" s="12">
        <v>0</v>
      </c>
      <c r="DT48" s="12">
        <v>0</v>
      </c>
      <c r="DU48" s="12">
        <v>0</v>
      </c>
      <c r="DV48" s="12">
        <v>0</v>
      </c>
      <c r="DW48" s="13"/>
      <c r="DX48" s="12">
        <v>0</v>
      </c>
      <c r="DY48" s="12">
        <v>0</v>
      </c>
      <c r="DZ48" s="12">
        <v>0</v>
      </c>
      <c r="EA48" s="12">
        <v>0</v>
      </c>
      <c r="EB48" s="13"/>
      <c r="EC48" s="12">
        <v>0</v>
      </c>
      <c r="ED48" s="12">
        <v>0</v>
      </c>
      <c r="EE48" s="12">
        <v>0</v>
      </c>
      <c r="EF48" s="12">
        <v>0</v>
      </c>
      <c r="EG48" s="13"/>
      <c r="EH48" s="12">
        <v>0</v>
      </c>
      <c r="EI48" s="12">
        <v>0</v>
      </c>
      <c r="EJ48" s="12">
        <v>0</v>
      </c>
      <c r="EK48" s="12">
        <v>0</v>
      </c>
      <c r="EL48" s="13"/>
      <c r="EM48" s="12">
        <v>0</v>
      </c>
      <c r="EN48" s="12">
        <v>0</v>
      </c>
      <c r="EO48" s="12">
        <v>0</v>
      </c>
      <c r="EP48" s="12">
        <v>0</v>
      </c>
      <c r="EQ48" s="13"/>
      <c r="ER48" s="12">
        <v>0</v>
      </c>
      <c r="ES48" s="12">
        <v>0</v>
      </c>
      <c r="ET48" s="12">
        <v>0</v>
      </c>
      <c r="EU48" s="12">
        <v>0</v>
      </c>
      <c r="EV48" s="13"/>
      <c r="EW48" s="12">
        <v>0</v>
      </c>
      <c r="EX48" s="12">
        <v>0</v>
      </c>
      <c r="EY48" s="12">
        <v>0</v>
      </c>
      <c r="EZ48" s="12">
        <v>0</v>
      </c>
      <c r="FA48" s="13"/>
      <c r="FB48" s="12">
        <v>0</v>
      </c>
      <c r="FC48" s="12">
        <v>0</v>
      </c>
      <c r="FD48" s="12">
        <v>0</v>
      </c>
      <c r="FE48" s="12">
        <v>0</v>
      </c>
      <c r="FF48" s="13"/>
      <c r="FG48" s="12">
        <v>0</v>
      </c>
      <c r="FH48" s="12">
        <v>0</v>
      </c>
      <c r="FI48" s="12">
        <v>0</v>
      </c>
      <c r="FJ48" s="12">
        <v>0</v>
      </c>
      <c r="FK48" s="13"/>
      <c r="FL48" s="12">
        <v>0</v>
      </c>
      <c r="FM48" s="12">
        <v>0</v>
      </c>
      <c r="FN48" s="12">
        <v>0</v>
      </c>
      <c r="FO48" s="12">
        <v>0</v>
      </c>
      <c r="FP48" s="13"/>
      <c r="FQ48" s="12">
        <v>0</v>
      </c>
      <c r="FR48" s="12">
        <v>0</v>
      </c>
      <c r="FS48" s="12">
        <v>0</v>
      </c>
      <c r="FT48" s="12">
        <v>0</v>
      </c>
      <c r="FU48" s="13"/>
      <c r="FV48" s="12">
        <v>0</v>
      </c>
      <c r="FW48" s="12">
        <v>0</v>
      </c>
      <c r="FX48" s="12">
        <v>0</v>
      </c>
      <c r="FY48" s="12">
        <v>0</v>
      </c>
      <c r="FZ48" s="13"/>
      <c r="GA48" s="12">
        <v>0</v>
      </c>
      <c r="GB48" s="12">
        <v>0</v>
      </c>
      <c r="GC48" s="12">
        <v>0</v>
      </c>
      <c r="GD48" s="12">
        <v>0</v>
      </c>
      <c r="GE48" s="13"/>
      <c r="GF48" s="12">
        <v>0</v>
      </c>
      <c r="GG48" s="12">
        <v>0</v>
      </c>
      <c r="GH48" s="12">
        <v>0</v>
      </c>
      <c r="GI48" s="12">
        <v>0</v>
      </c>
      <c r="GJ48" s="13"/>
      <c r="GK48" s="12">
        <v>0</v>
      </c>
      <c r="GL48" s="12">
        <v>0</v>
      </c>
      <c r="GM48" s="12">
        <v>0</v>
      </c>
      <c r="GN48" s="12">
        <v>0</v>
      </c>
      <c r="GO48" s="13"/>
      <c r="GP48" s="12">
        <v>0</v>
      </c>
      <c r="GQ48" s="12">
        <v>0</v>
      </c>
      <c r="GR48" s="12">
        <v>0</v>
      </c>
      <c r="GS48" s="12">
        <v>0</v>
      </c>
      <c r="GT48" s="13"/>
      <c r="GU48" s="12">
        <v>0</v>
      </c>
      <c r="GV48" s="12">
        <v>0</v>
      </c>
      <c r="GW48" s="12">
        <v>0</v>
      </c>
      <c r="GX48" s="12">
        <v>0</v>
      </c>
      <c r="GY48" s="13"/>
      <c r="GZ48" s="12">
        <v>0</v>
      </c>
      <c r="HA48" s="12">
        <v>0</v>
      </c>
      <c r="HB48" s="12">
        <v>0</v>
      </c>
      <c r="HC48" s="12">
        <v>0</v>
      </c>
      <c r="HD48" s="13"/>
      <c r="HE48" s="12">
        <v>0</v>
      </c>
      <c r="HF48" s="12">
        <v>0</v>
      </c>
      <c r="HG48" s="12">
        <v>0</v>
      </c>
      <c r="HH48" s="12">
        <v>0</v>
      </c>
      <c r="HI48" s="13"/>
      <c r="HJ48" s="12">
        <v>0</v>
      </c>
      <c r="HK48" s="12">
        <v>0</v>
      </c>
      <c r="HL48" s="12">
        <v>0</v>
      </c>
      <c r="HM48" s="12">
        <v>0</v>
      </c>
      <c r="HN48" s="13"/>
      <c r="HO48" s="12">
        <v>0</v>
      </c>
      <c r="HP48" s="12">
        <v>0</v>
      </c>
      <c r="HQ48" s="12">
        <v>0</v>
      </c>
      <c r="HR48" s="12">
        <v>0</v>
      </c>
      <c r="HS48" s="13"/>
      <c r="HT48" s="12">
        <v>0</v>
      </c>
      <c r="HU48" s="12">
        <v>0</v>
      </c>
      <c r="HV48" s="12">
        <v>0</v>
      </c>
      <c r="HW48" s="12">
        <v>0</v>
      </c>
      <c r="HX48" s="13"/>
      <c r="HY48" s="12">
        <v>0</v>
      </c>
      <c r="HZ48" s="12">
        <v>0</v>
      </c>
      <c r="IA48" s="12">
        <v>0</v>
      </c>
      <c r="IB48" s="12">
        <v>0</v>
      </c>
      <c r="IC48" s="13"/>
      <c r="ID48" s="12">
        <v>0</v>
      </c>
      <c r="IE48" s="12">
        <v>0</v>
      </c>
      <c r="IF48" s="12">
        <v>0</v>
      </c>
      <c r="IG48" s="12">
        <v>0</v>
      </c>
      <c r="IH48" s="13"/>
      <c r="II48" s="12">
        <v>0</v>
      </c>
      <c r="IJ48" s="12">
        <v>0</v>
      </c>
      <c r="IK48" s="12">
        <v>0</v>
      </c>
      <c r="IL48" s="12">
        <v>0</v>
      </c>
      <c r="IM48" s="13"/>
      <c r="IN48" s="12">
        <v>0</v>
      </c>
      <c r="IO48" s="12">
        <v>0</v>
      </c>
      <c r="IP48" s="12">
        <v>0</v>
      </c>
      <c r="IQ48" s="12">
        <v>0</v>
      </c>
      <c r="IR48" s="13"/>
      <c r="IS48" s="12">
        <v>0</v>
      </c>
      <c r="IT48" s="12">
        <v>0</v>
      </c>
      <c r="IU48" s="12">
        <v>0</v>
      </c>
      <c r="IV48" s="12">
        <v>0</v>
      </c>
      <c r="IW48" s="13"/>
      <c r="IX48" s="12">
        <v>0</v>
      </c>
      <c r="IY48" s="12">
        <v>0</v>
      </c>
      <c r="IZ48" s="12">
        <v>0</v>
      </c>
      <c r="JA48" s="12">
        <v>0</v>
      </c>
      <c r="JB48" s="13"/>
      <c r="JC48" s="12">
        <v>0</v>
      </c>
      <c r="JD48" s="12">
        <v>0</v>
      </c>
      <c r="JE48" s="12">
        <v>0</v>
      </c>
      <c r="JF48" s="12">
        <v>0</v>
      </c>
      <c r="JG48" s="13"/>
      <c r="JH48" s="12">
        <v>0</v>
      </c>
      <c r="JI48" s="12">
        <v>0</v>
      </c>
      <c r="JJ48" s="12">
        <v>0</v>
      </c>
      <c r="JK48" s="12">
        <v>0</v>
      </c>
      <c r="JL48" s="13"/>
      <c r="JM48" s="12">
        <v>0</v>
      </c>
      <c r="JN48" s="12">
        <v>0</v>
      </c>
      <c r="JO48" s="12">
        <v>0</v>
      </c>
      <c r="JP48" s="12">
        <v>0</v>
      </c>
      <c r="JQ48" s="13"/>
      <c r="JR48" s="12">
        <v>0</v>
      </c>
      <c r="JS48" s="12">
        <v>0</v>
      </c>
      <c r="JT48" s="12">
        <v>0</v>
      </c>
      <c r="JU48" s="12">
        <v>0</v>
      </c>
      <c r="JV48" s="13"/>
      <c r="JW48" s="12">
        <v>0</v>
      </c>
      <c r="JX48" s="12">
        <v>0</v>
      </c>
      <c r="JY48" s="12">
        <v>0</v>
      </c>
      <c r="JZ48" s="12">
        <v>0</v>
      </c>
      <c r="KA48" s="13"/>
      <c r="KB48" s="12">
        <v>0</v>
      </c>
      <c r="KC48" s="12">
        <v>0</v>
      </c>
      <c r="KD48" s="12">
        <v>0</v>
      </c>
      <c r="KE48" s="12">
        <v>0</v>
      </c>
      <c r="KF48" s="13"/>
      <c r="KG48" s="12">
        <v>0</v>
      </c>
      <c r="KH48" s="12">
        <v>0</v>
      </c>
      <c r="KI48" s="12">
        <v>0</v>
      </c>
      <c r="KJ48" s="12">
        <v>0</v>
      </c>
      <c r="KK48" s="13"/>
      <c r="KL48" s="12">
        <v>0</v>
      </c>
      <c r="KM48" s="12">
        <v>0</v>
      </c>
      <c r="KN48" s="12">
        <v>0</v>
      </c>
      <c r="KO48" s="12">
        <v>0</v>
      </c>
      <c r="KP48" s="13"/>
      <c r="KQ48" s="12">
        <v>0</v>
      </c>
      <c r="KR48" s="12">
        <v>0</v>
      </c>
      <c r="KS48" s="12">
        <v>0</v>
      </c>
      <c r="KT48" s="12">
        <v>0</v>
      </c>
      <c r="KU48" s="13"/>
      <c r="KV48" s="12">
        <v>0</v>
      </c>
      <c r="KW48" s="12">
        <v>0</v>
      </c>
      <c r="KX48" s="12">
        <v>0</v>
      </c>
      <c r="KY48" s="12">
        <v>0</v>
      </c>
      <c r="KZ48" s="13"/>
      <c r="LA48" s="12">
        <v>0</v>
      </c>
      <c r="LB48" s="12">
        <v>0</v>
      </c>
      <c r="LC48" s="12">
        <v>0</v>
      </c>
      <c r="LD48" s="12">
        <v>0</v>
      </c>
      <c r="LE48" s="13"/>
      <c r="LF48" s="12">
        <v>0</v>
      </c>
      <c r="LG48" s="12">
        <v>0</v>
      </c>
      <c r="LH48" s="12">
        <v>0</v>
      </c>
      <c r="LI48" s="12">
        <v>0</v>
      </c>
      <c r="LJ48" s="13"/>
      <c r="LK48" s="12">
        <v>0</v>
      </c>
      <c r="LL48" s="12">
        <v>0</v>
      </c>
      <c r="LM48" s="12">
        <v>0</v>
      </c>
      <c r="LN48" s="12">
        <v>0</v>
      </c>
      <c r="LO48" s="13"/>
      <c r="LP48" s="12">
        <v>0</v>
      </c>
      <c r="LQ48" s="12">
        <v>0</v>
      </c>
      <c r="LR48" s="12">
        <v>0</v>
      </c>
      <c r="LS48" s="12">
        <v>0</v>
      </c>
      <c r="LT48" s="13"/>
      <c r="LU48" s="12">
        <v>0</v>
      </c>
      <c r="LV48" s="12">
        <v>0</v>
      </c>
      <c r="LW48" s="12">
        <v>0</v>
      </c>
      <c r="LX48" s="12">
        <v>0</v>
      </c>
      <c r="LY48" s="13"/>
      <c r="LZ48" s="12">
        <v>0</v>
      </c>
      <c r="MA48" s="12">
        <v>0</v>
      </c>
      <c r="MB48" s="12">
        <v>0</v>
      </c>
      <c r="MC48" s="12">
        <v>0</v>
      </c>
      <c r="MD48" s="13"/>
      <c r="ME48" s="12">
        <v>0</v>
      </c>
      <c r="MF48" s="12">
        <v>0</v>
      </c>
      <c r="MG48" s="12">
        <v>0</v>
      </c>
      <c r="MH48" s="12">
        <v>0</v>
      </c>
      <c r="MI48" s="13"/>
      <c r="MJ48" s="12">
        <v>0</v>
      </c>
      <c r="MK48" s="12">
        <v>0</v>
      </c>
      <c r="ML48" s="12">
        <v>0</v>
      </c>
      <c r="MM48" s="12">
        <v>0</v>
      </c>
      <c r="MN48" s="13"/>
      <c r="MO48" s="12">
        <v>0</v>
      </c>
      <c r="MP48" s="12">
        <v>0</v>
      </c>
      <c r="MQ48" s="12">
        <v>0</v>
      </c>
      <c r="MR48" s="12">
        <v>0</v>
      </c>
      <c r="MS48" s="13"/>
      <c r="MT48" s="12"/>
      <c r="MU48" s="12">
        <v>0</v>
      </c>
      <c r="MV48" s="12">
        <v>0</v>
      </c>
      <c r="MW48" s="12">
        <v>0</v>
      </c>
      <c r="MX48" s="13"/>
      <c r="MY48" s="12">
        <v>0</v>
      </c>
      <c r="MZ48" s="12">
        <v>0</v>
      </c>
      <c r="NA48" s="12">
        <v>0</v>
      </c>
      <c r="NB48" s="12">
        <v>0</v>
      </c>
      <c r="NC48" s="13"/>
      <c r="ND48" s="12">
        <v>1</v>
      </c>
      <c r="NE48" s="12">
        <v>30000</v>
      </c>
      <c r="NF48" s="12">
        <v>0</v>
      </c>
      <c r="NG48" s="12">
        <v>30000</v>
      </c>
      <c r="NH48" s="13"/>
      <c r="NI48" s="12">
        <v>0</v>
      </c>
      <c r="NJ48" s="12">
        <v>0</v>
      </c>
      <c r="NK48" s="12">
        <v>0</v>
      </c>
      <c r="NL48" s="12">
        <v>0</v>
      </c>
      <c r="NM48" s="13"/>
      <c r="NN48" s="12">
        <v>0</v>
      </c>
      <c r="NO48" s="12">
        <v>0</v>
      </c>
      <c r="NP48" s="12">
        <v>0</v>
      </c>
      <c r="NQ48" s="12">
        <v>0</v>
      </c>
      <c r="NR48" s="13"/>
      <c r="NS48" s="12">
        <v>0</v>
      </c>
      <c r="NT48" s="12">
        <v>0</v>
      </c>
      <c r="NU48" s="12">
        <v>0</v>
      </c>
      <c r="NV48" s="12">
        <v>0</v>
      </c>
      <c r="NW48" s="13"/>
      <c r="NX48" s="12">
        <v>0</v>
      </c>
      <c r="NY48" s="12">
        <v>0</v>
      </c>
      <c r="NZ48" s="12">
        <v>0</v>
      </c>
      <c r="OA48" s="12">
        <v>0</v>
      </c>
      <c r="OB48" s="13"/>
      <c r="OC48" s="12">
        <v>0</v>
      </c>
      <c r="OD48" s="12">
        <v>0</v>
      </c>
      <c r="OE48" s="12">
        <v>0</v>
      </c>
      <c r="OF48" s="12">
        <v>0</v>
      </c>
      <c r="OG48" s="13"/>
      <c r="OH48" s="12">
        <v>1</v>
      </c>
      <c r="OI48" s="12">
        <v>30000</v>
      </c>
      <c r="OJ48" s="12">
        <v>0</v>
      </c>
      <c r="OK48" s="12">
        <v>30000</v>
      </c>
      <c r="OL48" s="13"/>
    </row>
    <row r="49" spans="1:402" hidden="1">
      <c r="A49" s="10">
        <v>43</v>
      </c>
      <c r="B49" s="11" t="s">
        <v>59</v>
      </c>
      <c r="C49" s="12">
        <v>0</v>
      </c>
      <c r="D49" s="12">
        <v>0</v>
      </c>
      <c r="E49" s="12">
        <v>0</v>
      </c>
      <c r="F49" s="12">
        <v>0</v>
      </c>
      <c r="G49" s="13"/>
      <c r="H49" s="12">
        <v>0</v>
      </c>
      <c r="I49" s="12">
        <v>0</v>
      </c>
      <c r="J49" s="12">
        <v>0</v>
      </c>
      <c r="K49" s="12">
        <v>0</v>
      </c>
      <c r="L49" s="13"/>
      <c r="M49" s="12">
        <v>0</v>
      </c>
      <c r="N49" s="12">
        <v>0</v>
      </c>
      <c r="O49" s="12">
        <v>0</v>
      </c>
      <c r="P49" s="12">
        <v>0</v>
      </c>
      <c r="Q49" s="13"/>
      <c r="R49" s="12">
        <v>0</v>
      </c>
      <c r="S49" s="12">
        <v>0</v>
      </c>
      <c r="T49" s="12">
        <v>0</v>
      </c>
      <c r="U49" s="12">
        <v>0</v>
      </c>
      <c r="V49" s="13"/>
      <c r="W49" s="12">
        <v>0</v>
      </c>
      <c r="X49" s="12">
        <v>0</v>
      </c>
      <c r="Y49" s="12">
        <v>0</v>
      </c>
      <c r="Z49" s="12">
        <v>0</v>
      </c>
      <c r="AA49" s="13"/>
      <c r="AB49" s="12">
        <v>0</v>
      </c>
      <c r="AC49" s="12">
        <v>0</v>
      </c>
      <c r="AD49" s="12">
        <v>0</v>
      </c>
      <c r="AE49" s="12">
        <v>0</v>
      </c>
      <c r="AF49" s="13"/>
      <c r="AG49" s="12">
        <v>0</v>
      </c>
      <c r="AH49" s="12">
        <v>0</v>
      </c>
      <c r="AI49" s="12">
        <v>0</v>
      </c>
      <c r="AJ49" s="12">
        <v>0</v>
      </c>
      <c r="AK49" s="13"/>
      <c r="AL49" s="12">
        <v>0</v>
      </c>
      <c r="AM49" s="12">
        <v>0</v>
      </c>
      <c r="AN49" s="12">
        <v>0</v>
      </c>
      <c r="AO49" s="12">
        <v>0</v>
      </c>
      <c r="AP49" s="13"/>
      <c r="AQ49" s="12">
        <v>0</v>
      </c>
      <c r="AR49" s="12">
        <v>0</v>
      </c>
      <c r="AS49" s="12">
        <v>0</v>
      </c>
      <c r="AT49" s="12">
        <v>0</v>
      </c>
      <c r="AU49" s="13"/>
      <c r="AV49" s="12">
        <v>0</v>
      </c>
      <c r="AW49" s="12">
        <v>0</v>
      </c>
      <c r="AX49" s="12">
        <v>0</v>
      </c>
      <c r="AY49" s="12">
        <v>0</v>
      </c>
      <c r="AZ49" s="13"/>
      <c r="BA49" s="12">
        <v>0</v>
      </c>
      <c r="BB49" s="12">
        <v>0</v>
      </c>
      <c r="BC49" s="12">
        <v>0</v>
      </c>
      <c r="BD49" s="12">
        <v>0</v>
      </c>
      <c r="BE49" s="13"/>
      <c r="BF49" s="12">
        <v>0</v>
      </c>
      <c r="BG49" s="12">
        <v>0</v>
      </c>
      <c r="BH49" s="12">
        <v>0</v>
      </c>
      <c r="BI49" s="12">
        <v>0</v>
      </c>
      <c r="BJ49" s="13"/>
      <c r="BK49" s="12">
        <v>0</v>
      </c>
      <c r="BL49" s="12">
        <v>0</v>
      </c>
      <c r="BM49" s="12">
        <v>0</v>
      </c>
      <c r="BN49" s="12">
        <v>0</v>
      </c>
      <c r="BO49" s="13"/>
      <c r="BP49" s="12">
        <v>0</v>
      </c>
      <c r="BQ49" s="12">
        <v>0</v>
      </c>
      <c r="BR49" s="12">
        <v>0</v>
      </c>
      <c r="BS49" s="12">
        <v>0</v>
      </c>
      <c r="BT49" s="13"/>
      <c r="BU49" s="12">
        <v>0</v>
      </c>
      <c r="BV49" s="12">
        <v>0</v>
      </c>
      <c r="BW49" s="12">
        <v>0</v>
      </c>
      <c r="BX49" s="12">
        <v>0</v>
      </c>
      <c r="BY49" s="13"/>
      <c r="BZ49" s="12">
        <v>0</v>
      </c>
      <c r="CA49" s="12">
        <v>0</v>
      </c>
      <c r="CB49" s="12">
        <v>0</v>
      </c>
      <c r="CC49" s="12">
        <v>0</v>
      </c>
      <c r="CD49" s="13"/>
      <c r="CE49" s="12">
        <v>0</v>
      </c>
      <c r="CF49" s="12">
        <v>0</v>
      </c>
      <c r="CG49" s="12">
        <v>0</v>
      </c>
      <c r="CH49" s="12">
        <v>0</v>
      </c>
      <c r="CI49" s="13"/>
      <c r="CJ49" s="12">
        <v>0</v>
      </c>
      <c r="CK49" s="12">
        <v>0</v>
      </c>
      <c r="CL49" s="12">
        <v>0</v>
      </c>
      <c r="CM49" s="12">
        <v>0</v>
      </c>
      <c r="CN49" s="13"/>
      <c r="CO49" s="12">
        <v>0</v>
      </c>
      <c r="CP49" s="12">
        <v>0</v>
      </c>
      <c r="CQ49" s="12">
        <v>0</v>
      </c>
      <c r="CR49" s="12">
        <v>0</v>
      </c>
      <c r="CS49" s="13"/>
      <c r="CT49" s="12">
        <v>0</v>
      </c>
      <c r="CU49" s="12">
        <v>0</v>
      </c>
      <c r="CV49" s="12">
        <v>0</v>
      </c>
      <c r="CW49" s="12">
        <v>0</v>
      </c>
      <c r="CX49" s="13"/>
      <c r="CY49" s="12">
        <v>0</v>
      </c>
      <c r="CZ49" s="12">
        <v>0</v>
      </c>
      <c r="DA49" s="12">
        <v>0</v>
      </c>
      <c r="DB49" s="12">
        <v>0</v>
      </c>
      <c r="DC49" s="13"/>
      <c r="DD49" s="12">
        <v>0</v>
      </c>
      <c r="DE49" s="12">
        <v>0</v>
      </c>
      <c r="DF49" s="12">
        <v>0</v>
      </c>
      <c r="DG49" s="12">
        <v>0</v>
      </c>
      <c r="DH49" s="13"/>
      <c r="DI49" s="12">
        <v>0</v>
      </c>
      <c r="DJ49" s="12">
        <v>0</v>
      </c>
      <c r="DK49" s="12">
        <v>0</v>
      </c>
      <c r="DL49" s="12">
        <v>0</v>
      </c>
      <c r="DM49" s="13"/>
      <c r="DN49" s="12">
        <v>0</v>
      </c>
      <c r="DO49" s="12">
        <v>0</v>
      </c>
      <c r="DP49" s="12">
        <v>0</v>
      </c>
      <c r="DQ49" s="12">
        <v>0</v>
      </c>
      <c r="DR49" s="13"/>
      <c r="DS49" s="12">
        <v>0</v>
      </c>
      <c r="DT49" s="12">
        <v>0</v>
      </c>
      <c r="DU49" s="12">
        <v>0</v>
      </c>
      <c r="DV49" s="12">
        <v>0</v>
      </c>
      <c r="DW49" s="13"/>
      <c r="DX49" s="12">
        <v>0</v>
      </c>
      <c r="DY49" s="12">
        <v>0</v>
      </c>
      <c r="DZ49" s="12">
        <v>0</v>
      </c>
      <c r="EA49" s="12">
        <v>0</v>
      </c>
      <c r="EB49" s="13"/>
      <c r="EC49" s="12">
        <v>0</v>
      </c>
      <c r="ED49" s="12">
        <v>0</v>
      </c>
      <c r="EE49" s="12">
        <v>0</v>
      </c>
      <c r="EF49" s="12">
        <v>0</v>
      </c>
      <c r="EG49" s="13"/>
      <c r="EH49" s="12">
        <v>0</v>
      </c>
      <c r="EI49" s="12">
        <v>0</v>
      </c>
      <c r="EJ49" s="12">
        <v>0</v>
      </c>
      <c r="EK49" s="12">
        <v>0</v>
      </c>
      <c r="EL49" s="13"/>
      <c r="EM49" s="12">
        <v>0</v>
      </c>
      <c r="EN49" s="12">
        <v>0</v>
      </c>
      <c r="EO49" s="12">
        <v>0</v>
      </c>
      <c r="EP49" s="12">
        <v>0</v>
      </c>
      <c r="EQ49" s="13"/>
      <c r="ER49" s="12">
        <v>0</v>
      </c>
      <c r="ES49" s="12">
        <v>0</v>
      </c>
      <c r="ET49" s="12">
        <v>0</v>
      </c>
      <c r="EU49" s="12">
        <v>0</v>
      </c>
      <c r="EV49" s="13"/>
      <c r="EW49" s="12">
        <v>0</v>
      </c>
      <c r="EX49" s="12">
        <v>0</v>
      </c>
      <c r="EY49" s="12">
        <v>0</v>
      </c>
      <c r="EZ49" s="12">
        <v>0</v>
      </c>
      <c r="FA49" s="13"/>
      <c r="FB49" s="12">
        <v>0</v>
      </c>
      <c r="FC49" s="12">
        <v>0</v>
      </c>
      <c r="FD49" s="12">
        <v>0</v>
      </c>
      <c r="FE49" s="12">
        <v>0</v>
      </c>
      <c r="FF49" s="13"/>
      <c r="FG49" s="12">
        <v>0</v>
      </c>
      <c r="FH49" s="12">
        <v>0</v>
      </c>
      <c r="FI49" s="12">
        <v>0</v>
      </c>
      <c r="FJ49" s="12">
        <v>0</v>
      </c>
      <c r="FK49" s="13"/>
      <c r="FL49" s="12">
        <v>0</v>
      </c>
      <c r="FM49" s="12">
        <v>0</v>
      </c>
      <c r="FN49" s="12">
        <v>0</v>
      </c>
      <c r="FO49" s="12">
        <v>0</v>
      </c>
      <c r="FP49" s="13"/>
      <c r="FQ49" s="12">
        <v>0</v>
      </c>
      <c r="FR49" s="12">
        <v>0</v>
      </c>
      <c r="FS49" s="12">
        <v>0</v>
      </c>
      <c r="FT49" s="12">
        <v>0</v>
      </c>
      <c r="FU49" s="13"/>
      <c r="FV49" s="12">
        <v>0</v>
      </c>
      <c r="FW49" s="12">
        <v>0</v>
      </c>
      <c r="FX49" s="12">
        <v>0</v>
      </c>
      <c r="FY49" s="12">
        <v>0</v>
      </c>
      <c r="FZ49" s="13"/>
      <c r="GA49" s="12">
        <v>0</v>
      </c>
      <c r="GB49" s="12">
        <v>0</v>
      </c>
      <c r="GC49" s="12">
        <v>0</v>
      </c>
      <c r="GD49" s="12">
        <v>0</v>
      </c>
      <c r="GE49" s="13"/>
      <c r="GF49" s="12">
        <v>0</v>
      </c>
      <c r="GG49" s="12">
        <v>0</v>
      </c>
      <c r="GH49" s="12">
        <v>0</v>
      </c>
      <c r="GI49" s="12">
        <v>0</v>
      </c>
      <c r="GJ49" s="13"/>
      <c r="GK49" s="12">
        <v>0</v>
      </c>
      <c r="GL49" s="12">
        <v>0</v>
      </c>
      <c r="GM49" s="12">
        <v>0</v>
      </c>
      <c r="GN49" s="12">
        <v>0</v>
      </c>
      <c r="GO49" s="13"/>
      <c r="GP49" s="12">
        <v>0</v>
      </c>
      <c r="GQ49" s="12">
        <v>0</v>
      </c>
      <c r="GR49" s="12">
        <v>0</v>
      </c>
      <c r="GS49" s="12">
        <v>0</v>
      </c>
      <c r="GT49" s="13"/>
      <c r="GU49" s="12">
        <v>0</v>
      </c>
      <c r="GV49" s="12">
        <v>0</v>
      </c>
      <c r="GW49" s="12">
        <v>0</v>
      </c>
      <c r="GX49" s="12">
        <v>0</v>
      </c>
      <c r="GY49" s="13"/>
      <c r="GZ49" s="12">
        <v>0</v>
      </c>
      <c r="HA49" s="12">
        <v>0</v>
      </c>
      <c r="HB49" s="12">
        <v>0</v>
      </c>
      <c r="HC49" s="12">
        <v>0</v>
      </c>
      <c r="HD49" s="13"/>
      <c r="HE49" s="12">
        <v>0</v>
      </c>
      <c r="HF49" s="12">
        <v>0</v>
      </c>
      <c r="HG49" s="12">
        <v>0</v>
      </c>
      <c r="HH49" s="12">
        <v>0</v>
      </c>
      <c r="HI49" s="13"/>
      <c r="HJ49" s="12">
        <v>0</v>
      </c>
      <c r="HK49" s="12">
        <v>0</v>
      </c>
      <c r="HL49" s="12">
        <v>0</v>
      </c>
      <c r="HM49" s="12">
        <v>0</v>
      </c>
      <c r="HN49" s="13"/>
      <c r="HO49" s="12">
        <v>0</v>
      </c>
      <c r="HP49" s="12">
        <v>0</v>
      </c>
      <c r="HQ49" s="12">
        <v>0</v>
      </c>
      <c r="HR49" s="12">
        <v>0</v>
      </c>
      <c r="HS49" s="13"/>
      <c r="HT49" s="12">
        <v>0</v>
      </c>
      <c r="HU49" s="12">
        <v>0</v>
      </c>
      <c r="HV49" s="12">
        <v>0</v>
      </c>
      <c r="HW49" s="12">
        <v>0</v>
      </c>
      <c r="HX49" s="13"/>
      <c r="HY49" s="12">
        <v>0</v>
      </c>
      <c r="HZ49" s="12">
        <v>0</v>
      </c>
      <c r="IA49" s="12">
        <v>0</v>
      </c>
      <c r="IB49" s="12">
        <v>0</v>
      </c>
      <c r="IC49" s="13"/>
      <c r="ID49" s="12">
        <v>0</v>
      </c>
      <c r="IE49" s="12">
        <v>0</v>
      </c>
      <c r="IF49" s="12">
        <v>0</v>
      </c>
      <c r="IG49" s="12">
        <v>0</v>
      </c>
      <c r="IH49" s="13"/>
      <c r="II49" s="12">
        <v>0</v>
      </c>
      <c r="IJ49" s="12">
        <v>0</v>
      </c>
      <c r="IK49" s="12">
        <v>0</v>
      </c>
      <c r="IL49" s="12">
        <v>0</v>
      </c>
      <c r="IM49" s="13"/>
      <c r="IN49" s="12">
        <v>0</v>
      </c>
      <c r="IO49" s="12">
        <v>0</v>
      </c>
      <c r="IP49" s="12">
        <v>0</v>
      </c>
      <c r="IQ49" s="12">
        <v>0</v>
      </c>
      <c r="IR49" s="13"/>
      <c r="IS49" s="12">
        <v>0</v>
      </c>
      <c r="IT49" s="12">
        <v>0</v>
      </c>
      <c r="IU49" s="12">
        <v>0</v>
      </c>
      <c r="IV49" s="12">
        <v>0</v>
      </c>
      <c r="IW49" s="13"/>
      <c r="IX49" s="12">
        <v>0</v>
      </c>
      <c r="IY49" s="12">
        <v>0</v>
      </c>
      <c r="IZ49" s="12">
        <v>0</v>
      </c>
      <c r="JA49" s="12">
        <v>0</v>
      </c>
      <c r="JB49" s="13"/>
      <c r="JC49" s="12">
        <v>0</v>
      </c>
      <c r="JD49" s="12">
        <v>0</v>
      </c>
      <c r="JE49" s="12">
        <v>0</v>
      </c>
      <c r="JF49" s="12">
        <v>0</v>
      </c>
      <c r="JG49" s="13"/>
      <c r="JH49" s="12">
        <v>0</v>
      </c>
      <c r="JI49" s="12">
        <v>0</v>
      </c>
      <c r="JJ49" s="12">
        <v>0</v>
      </c>
      <c r="JK49" s="12">
        <v>0</v>
      </c>
      <c r="JL49" s="13"/>
      <c r="JM49" s="12">
        <v>0</v>
      </c>
      <c r="JN49" s="12">
        <v>0</v>
      </c>
      <c r="JO49" s="12">
        <v>0</v>
      </c>
      <c r="JP49" s="12">
        <v>0</v>
      </c>
      <c r="JQ49" s="13"/>
      <c r="JR49" s="12">
        <v>0</v>
      </c>
      <c r="JS49" s="12">
        <v>0</v>
      </c>
      <c r="JT49" s="12">
        <v>0</v>
      </c>
      <c r="JU49" s="12">
        <v>0</v>
      </c>
      <c r="JV49" s="13"/>
      <c r="JW49" s="12">
        <v>0</v>
      </c>
      <c r="JX49" s="12">
        <v>0</v>
      </c>
      <c r="JY49" s="12">
        <v>0</v>
      </c>
      <c r="JZ49" s="12">
        <v>0</v>
      </c>
      <c r="KA49" s="13"/>
      <c r="KB49" s="12">
        <v>0</v>
      </c>
      <c r="KC49" s="12">
        <v>0</v>
      </c>
      <c r="KD49" s="12">
        <v>0</v>
      </c>
      <c r="KE49" s="12">
        <v>0</v>
      </c>
      <c r="KF49" s="13"/>
      <c r="KG49" s="12">
        <v>0</v>
      </c>
      <c r="KH49" s="12">
        <v>0</v>
      </c>
      <c r="KI49" s="12">
        <v>0</v>
      </c>
      <c r="KJ49" s="12">
        <v>0</v>
      </c>
      <c r="KK49" s="13"/>
      <c r="KL49" s="12">
        <v>0</v>
      </c>
      <c r="KM49" s="12">
        <v>0</v>
      </c>
      <c r="KN49" s="12">
        <v>0</v>
      </c>
      <c r="KO49" s="12">
        <v>0</v>
      </c>
      <c r="KP49" s="13"/>
      <c r="KQ49" s="12">
        <v>0</v>
      </c>
      <c r="KR49" s="12">
        <v>0</v>
      </c>
      <c r="KS49" s="12">
        <v>0</v>
      </c>
      <c r="KT49" s="12">
        <v>0</v>
      </c>
      <c r="KU49" s="13"/>
      <c r="KV49" s="12">
        <v>0</v>
      </c>
      <c r="KW49" s="12">
        <v>0</v>
      </c>
      <c r="KX49" s="12">
        <v>0</v>
      </c>
      <c r="KY49" s="12">
        <v>0</v>
      </c>
      <c r="KZ49" s="13"/>
      <c r="LA49" s="12">
        <v>0</v>
      </c>
      <c r="LB49" s="12">
        <v>0</v>
      </c>
      <c r="LC49" s="12">
        <v>0</v>
      </c>
      <c r="LD49" s="12">
        <v>0</v>
      </c>
      <c r="LE49" s="13"/>
      <c r="LF49" s="12">
        <v>0</v>
      </c>
      <c r="LG49" s="12">
        <v>0</v>
      </c>
      <c r="LH49" s="12">
        <v>0</v>
      </c>
      <c r="LI49" s="12">
        <v>0</v>
      </c>
      <c r="LJ49" s="13"/>
      <c r="LK49" s="12">
        <v>0</v>
      </c>
      <c r="LL49" s="12">
        <v>0</v>
      </c>
      <c r="LM49" s="12">
        <v>0</v>
      </c>
      <c r="LN49" s="12">
        <v>0</v>
      </c>
      <c r="LO49" s="13"/>
      <c r="LP49" s="12">
        <v>0</v>
      </c>
      <c r="LQ49" s="12">
        <v>0</v>
      </c>
      <c r="LR49" s="12">
        <v>0</v>
      </c>
      <c r="LS49" s="12">
        <v>0</v>
      </c>
      <c r="LT49" s="13"/>
      <c r="LU49" s="12">
        <v>0</v>
      </c>
      <c r="LV49" s="12">
        <v>0</v>
      </c>
      <c r="LW49" s="12">
        <v>0</v>
      </c>
      <c r="LX49" s="12">
        <v>0</v>
      </c>
      <c r="LY49" s="13"/>
      <c r="LZ49" s="12">
        <v>0</v>
      </c>
      <c r="MA49" s="12">
        <v>0</v>
      </c>
      <c r="MB49" s="12">
        <v>0</v>
      </c>
      <c r="MC49" s="12">
        <v>0</v>
      </c>
      <c r="MD49" s="13"/>
      <c r="ME49" s="12">
        <v>0</v>
      </c>
      <c r="MF49" s="12">
        <v>0</v>
      </c>
      <c r="MG49" s="12">
        <v>0</v>
      </c>
      <c r="MH49" s="12">
        <v>0</v>
      </c>
      <c r="MI49" s="13"/>
      <c r="MJ49" s="12">
        <v>0</v>
      </c>
      <c r="MK49" s="12">
        <v>0</v>
      </c>
      <c r="ML49" s="12">
        <v>0</v>
      </c>
      <c r="MM49" s="12">
        <v>0</v>
      </c>
      <c r="MN49" s="13"/>
      <c r="MO49" s="12">
        <v>0</v>
      </c>
      <c r="MP49" s="12">
        <v>0</v>
      </c>
      <c r="MQ49" s="12">
        <v>0</v>
      </c>
      <c r="MR49" s="12">
        <v>0</v>
      </c>
      <c r="MS49" s="13"/>
      <c r="MT49" s="12"/>
      <c r="MU49" s="12">
        <v>0</v>
      </c>
      <c r="MV49" s="12">
        <v>0</v>
      </c>
      <c r="MW49" s="12">
        <v>0</v>
      </c>
      <c r="MX49" s="13"/>
      <c r="MY49" s="12">
        <v>0</v>
      </c>
      <c r="MZ49" s="12">
        <v>0</v>
      </c>
      <c r="NA49" s="12">
        <v>0</v>
      </c>
      <c r="NB49" s="12">
        <v>0</v>
      </c>
      <c r="NC49" s="13"/>
      <c r="ND49" s="12">
        <v>1</v>
      </c>
      <c r="NE49" s="12">
        <v>30000</v>
      </c>
      <c r="NF49" s="12">
        <v>0</v>
      </c>
      <c r="NG49" s="12">
        <v>30000</v>
      </c>
      <c r="NH49" s="13"/>
      <c r="NI49" s="12">
        <v>0</v>
      </c>
      <c r="NJ49" s="12">
        <v>0</v>
      </c>
      <c r="NK49" s="12">
        <v>0</v>
      </c>
      <c r="NL49" s="12">
        <v>0</v>
      </c>
      <c r="NM49" s="13"/>
      <c r="NN49" s="12">
        <v>0</v>
      </c>
      <c r="NO49" s="12">
        <v>0</v>
      </c>
      <c r="NP49" s="12">
        <v>0</v>
      </c>
      <c r="NQ49" s="12">
        <v>0</v>
      </c>
      <c r="NR49" s="13"/>
      <c r="NS49" s="12">
        <v>0</v>
      </c>
      <c r="NT49" s="12">
        <v>0</v>
      </c>
      <c r="NU49" s="12">
        <v>0</v>
      </c>
      <c r="NV49" s="12">
        <v>0</v>
      </c>
      <c r="NW49" s="13"/>
      <c r="NX49" s="12">
        <v>0</v>
      </c>
      <c r="NY49" s="12">
        <v>0</v>
      </c>
      <c r="NZ49" s="12">
        <v>0</v>
      </c>
      <c r="OA49" s="12">
        <v>0</v>
      </c>
      <c r="OB49" s="13"/>
      <c r="OC49" s="12">
        <v>0</v>
      </c>
      <c r="OD49" s="12">
        <v>0</v>
      </c>
      <c r="OE49" s="12">
        <v>0</v>
      </c>
      <c r="OF49" s="12">
        <v>0</v>
      </c>
      <c r="OG49" s="13"/>
      <c r="OH49" s="12">
        <v>1</v>
      </c>
      <c r="OI49" s="12">
        <v>30000</v>
      </c>
      <c r="OJ49" s="12">
        <v>0</v>
      </c>
      <c r="OK49" s="12">
        <v>30000</v>
      </c>
      <c r="OL49" s="13"/>
    </row>
    <row r="50" spans="1:402" hidden="1">
      <c r="A50" s="10">
        <v>44</v>
      </c>
      <c r="B50" s="11" t="s">
        <v>60</v>
      </c>
      <c r="C50" s="12">
        <v>0</v>
      </c>
      <c r="D50" s="12">
        <v>0</v>
      </c>
      <c r="E50" s="12">
        <v>0</v>
      </c>
      <c r="F50" s="12">
        <v>0</v>
      </c>
      <c r="G50" s="13"/>
      <c r="H50" s="12">
        <v>0</v>
      </c>
      <c r="I50" s="12">
        <v>0</v>
      </c>
      <c r="J50" s="12">
        <v>0</v>
      </c>
      <c r="K50" s="12">
        <v>0</v>
      </c>
      <c r="L50" s="13"/>
      <c r="M50" s="12">
        <v>0</v>
      </c>
      <c r="N50" s="12">
        <v>0</v>
      </c>
      <c r="O50" s="12">
        <v>0</v>
      </c>
      <c r="P50" s="12">
        <v>0</v>
      </c>
      <c r="Q50" s="13"/>
      <c r="R50" s="12">
        <v>0</v>
      </c>
      <c r="S50" s="12">
        <v>0</v>
      </c>
      <c r="T50" s="12">
        <v>0</v>
      </c>
      <c r="U50" s="12">
        <v>0</v>
      </c>
      <c r="V50" s="13"/>
      <c r="W50" s="12">
        <v>0</v>
      </c>
      <c r="X50" s="12">
        <v>0</v>
      </c>
      <c r="Y50" s="12">
        <v>0</v>
      </c>
      <c r="Z50" s="12">
        <v>0</v>
      </c>
      <c r="AA50" s="13"/>
      <c r="AB50" s="12">
        <v>0</v>
      </c>
      <c r="AC50" s="12">
        <v>0</v>
      </c>
      <c r="AD50" s="12">
        <v>0</v>
      </c>
      <c r="AE50" s="12">
        <v>0</v>
      </c>
      <c r="AF50" s="13"/>
      <c r="AG50" s="12">
        <v>0</v>
      </c>
      <c r="AH50" s="12">
        <v>0</v>
      </c>
      <c r="AI50" s="12">
        <v>0</v>
      </c>
      <c r="AJ50" s="12">
        <v>0</v>
      </c>
      <c r="AK50" s="13"/>
      <c r="AL50" s="12">
        <v>0</v>
      </c>
      <c r="AM50" s="12">
        <v>0</v>
      </c>
      <c r="AN50" s="12">
        <v>0</v>
      </c>
      <c r="AO50" s="12">
        <v>0</v>
      </c>
      <c r="AP50" s="13"/>
      <c r="AQ50" s="12">
        <v>0</v>
      </c>
      <c r="AR50" s="12">
        <v>0</v>
      </c>
      <c r="AS50" s="12">
        <v>0</v>
      </c>
      <c r="AT50" s="12">
        <v>0</v>
      </c>
      <c r="AU50" s="13"/>
      <c r="AV50" s="12">
        <v>0</v>
      </c>
      <c r="AW50" s="12">
        <v>0</v>
      </c>
      <c r="AX50" s="12">
        <v>0</v>
      </c>
      <c r="AY50" s="12">
        <v>0</v>
      </c>
      <c r="AZ50" s="13"/>
      <c r="BA50" s="12">
        <v>0</v>
      </c>
      <c r="BB50" s="12">
        <v>0</v>
      </c>
      <c r="BC50" s="12">
        <v>0</v>
      </c>
      <c r="BD50" s="12">
        <v>0</v>
      </c>
      <c r="BE50" s="13"/>
      <c r="BF50" s="12">
        <v>0</v>
      </c>
      <c r="BG50" s="12">
        <v>0</v>
      </c>
      <c r="BH50" s="12">
        <v>0</v>
      </c>
      <c r="BI50" s="12">
        <v>0</v>
      </c>
      <c r="BJ50" s="13"/>
      <c r="BK50" s="12">
        <v>0</v>
      </c>
      <c r="BL50" s="12">
        <v>0</v>
      </c>
      <c r="BM50" s="12">
        <v>0</v>
      </c>
      <c r="BN50" s="12">
        <v>0</v>
      </c>
      <c r="BO50" s="13"/>
      <c r="BP50" s="12">
        <v>0</v>
      </c>
      <c r="BQ50" s="12">
        <v>0</v>
      </c>
      <c r="BR50" s="12">
        <v>0</v>
      </c>
      <c r="BS50" s="12">
        <v>0</v>
      </c>
      <c r="BT50" s="13"/>
      <c r="BU50" s="12">
        <v>0</v>
      </c>
      <c r="BV50" s="12">
        <v>0</v>
      </c>
      <c r="BW50" s="12">
        <v>0</v>
      </c>
      <c r="BX50" s="12">
        <v>0</v>
      </c>
      <c r="BY50" s="13"/>
      <c r="BZ50" s="12">
        <v>0</v>
      </c>
      <c r="CA50" s="12">
        <v>0</v>
      </c>
      <c r="CB50" s="12">
        <v>0</v>
      </c>
      <c r="CC50" s="12">
        <v>0</v>
      </c>
      <c r="CD50" s="13"/>
      <c r="CE50" s="12">
        <v>0</v>
      </c>
      <c r="CF50" s="12">
        <v>0</v>
      </c>
      <c r="CG50" s="12">
        <v>0</v>
      </c>
      <c r="CH50" s="12">
        <v>0</v>
      </c>
      <c r="CI50" s="13"/>
      <c r="CJ50" s="12">
        <v>0</v>
      </c>
      <c r="CK50" s="12">
        <v>0</v>
      </c>
      <c r="CL50" s="12">
        <v>0</v>
      </c>
      <c r="CM50" s="12">
        <v>0</v>
      </c>
      <c r="CN50" s="13"/>
      <c r="CO50" s="12">
        <v>0</v>
      </c>
      <c r="CP50" s="12">
        <v>0</v>
      </c>
      <c r="CQ50" s="12">
        <v>0</v>
      </c>
      <c r="CR50" s="12">
        <v>0</v>
      </c>
      <c r="CS50" s="13"/>
      <c r="CT50" s="12">
        <v>0</v>
      </c>
      <c r="CU50" s="12">
        <v>0</v>
      </c>
      <c r="CV50" s="12">
        <v>0</v>
      </c>
      <c r="CW50" s="12">
        <v>0</v>
      </c>
      <c r="CX50" s="13"/>
      <c r="CY50" s="12">
        <v>0</v>
      </c>
      <c r="CZ50" s="12">
        <v>0</v>
      </c>
      <c r="DA50" s="12">
        <v>0</v>
      </c>
      <c r="DB50" s="12">
        <v>0</v>
      </c>
      <c r="DC50" s="13"/>
      <c r="DD50" s="12">
        <v>0</v>
      </c>
      <c r="DE50" s="12">
        <v>0</v>
      </c>
      <c r="DF50" s="12">
        <v>0</v>
      </c>
      <c r="DG50" s="12">
        <v>0</v>
      </c>
      <c r="DH50" s="13"/>
      <c r="DI50" s="12">
        <v>0</v>
      </c>
      <c r="DJ50" s="12">
        <v>0</v>
      </c>
      <c r="DK50" s="12">
        <v>0</v>
      </c>
      <c r="DL50" s="12">
        <v>0</v>
      </c>
      <c r="DM50" s="13"/>
      <c r="DN50" s="12">
        <v>0</v>
      </c>
      <c r="DO50" s="12">
        <v>0</v>
      </c>
      <c r="DP50" s="12">
        <v>0</v>
      </c>
      <c r="DQ50" s="12">
        <v>0</v>
      </c>
      <c r="DR50" s="13"/>
      <c r="DS50" s="12">
        <v>0</v>
      </c>
      <c r="DT50" s="12">
        <v>0</v>
      </c>
      <c r="DU50" s="12">
        <v>0</v>
      </c>
      <c r="DV50" s="12">
        <v>0</v>
      </c>
      <c r="DW50" s="13"/>
      <c r="DX50" s="12">
        <v>0</v>
      </c>
      <c r="DY50" s="12">
        <v>0</v>
      </c>
      <c r="DZ50" s="12">
        <v>0</v>
      </c>
      <c r="EA50" s="12">
        <v>0</v>
      </c>
      <c r="EB50" s="13"/>
      <c r="EC50" s="12">
        <v>0</v>
      </c>
      <c r="ED50" s="12">
        <v>0</v>
      </c>
      <c r="EE50" s="12">
        <v>0</v>
      </c>
      <c r="EF50" s="12">
        <v>0</v>
      </c>
      <c r="EG50" s="13"/>
      <c r="EH50" s="12">
        <v>0</v>
      </c>
      <c r="EI50" s="12">
        <v>0</v>
      </c>
      <c r="EJ50" s="12">
        <v>0</v>
      </c>
      <c r="EK50" s="12">
        <v>0</v>
      </c>
      <c r="EL50" s="13"/>
      <c r="EM50" s="12">
        <v>0</v>
      </c>
      <c r="EN50" s="12">
        <v>0</v>
      </c>
      <c r="EO50" s="12">
        <v>0</v>
      </c>
      <c r="EP50" s="12">
        <v>0</v>
      </c>
      <c r="EQ50" s="13"/>
      <c r="ER50" s="12">
        <v>0</v>
      </c>
      <c r="ES50" s="12">
        <v>0</v>
      </c>
      <c r="ET50" s="12">
        <v>0</v>
      </c>
      <c r="EU50" s="12">
        <v>0</v>
      </c>
      <c r="EV50" s="13"/>
      <c r="EW50" s="12">
        <v>0</v>
      </c>
      <c r="EX50" s="12">
        <v>0</v>
      </c>
      <c r="EY50" s="12">
        <v>0</v>
      </c>
      <c r="EZ50" s="12">
        <v>0</v>
      </c>
      <c r="FA50" s="13"/>
      <c r="FB50" s="12">
        <v>0</v>
      </c>
      <c r="FC50" s="12">
        <v>0</v>
      </c>
      <c r="FD50" s="12">
        <v>0</v>
      </c>
      <c r="FE50" s="12">
        <v>0</v>
      </c>
      <c r="FF50" s="13"/>
      <c r="FG50" s="12">
        <v>0</v>
      </c>
      <c r="FH50" s="12">
        <v>0</v>
      </c>
      <c r="FI50" s="12">
        <v>0</v>
      </c>
      <c r="FJ50" s="12">
        <v>0</v>
      </c>
      <c r="FK50" s="13"/>
      <c r="FL50" s="12">
        <v>0</v>
      </c>
      <c r="FM50" s="12">
        <v>0</v>
      </c>
      <c r="FN50" s="12">
        <v>0</v>
      </c>
      <c r="FO50" s="12">
        <v>0</v>
      </c>
      <c r="FP50" s="13"/>
      <c r="FQ50" s="12">
        <v>0</v>
      </c>
      <c r="FR50" s="12">
        <v>0</v>
      </c>
      <c r="FS50" s="12">
        <v>0</v>
      </c>
      <c r="FT50" s="12">
        <v>0</v>
      </c>
      <c r="FU50" s="13"/>
      <c r="FV50" s="12">
        <v>0</v>
      </c>
      <c r="FW50" s="12">
        <v>0</v>
      </c>
      <c r="FX50" s="12">
        <v>0</v>
      </c>
      <c r="FY50" s="12">
        <v>0</v>
      </c>
      <c r="FZ50" s="13"/>
      <c r="GA50" s="12">
        <v>0</v>
      </c>
      <c r="GB50" s="12">
        <v>0</v>
      </c>
      <c r="GC50" s="12">
        <v>0</v>
      </c>
      <c r="GD50" s="12">
        <v>0</v>
      </c>
      <c r="GE50" s="13"/>
      <c r="GF50" s="12">
        <v>0</v>
      </c>
      <c r="GG50" s="12">
        <v>0</v>
      </c>
      <c r="GH50" s="12">
        <v>0</v>
      </c>
      <c r="GI50" s="12">
        <v>0</v>
      </c>
      <c r="GJ50" s="13"/>
      <c r="GK50" s="12">
        <v>0</v>
      </c>
      <c r="GL50" s="12">
        <v>0</v>
      </c>
      <c r="GM50" s="12">
        <v>0</v>
      </c>
      <c r="GN50" s="12">
        <v>0</v>
      </c>
      <c r="GO50" s="13"/>
      <c r="GP50" s="12">
        <v>0</v>
      </c>
      <c r="GQ50" s="12">
        <v>0</v>
      </c>
      <c r="GR50" s="12">
        <v>0</v>
      </c>
      <c r="GS50" s="12">
        <v>0</v>
      </c>
      <c r="GT50" s="13"/>
      <c r="GU50" s="12">
        <v>0</v>
      </c>
      <c r="GV50" s="12">
        <v>0</v>
      </c>
      <c r="GW50" s="12">
        <v>0</v>
      </c>
      <c r="GX50" s="12">
        <v>0</v>
      </c>
      <c r="GY50" s="13"/>
      <c r="GZ50" s="12">
        <v>0</v>
      </c>
      <c r="HA50" s="12">
        <v>0</v>
      </c>
      <c r="HB50" s="12">
        <v>0</v>
      </c>
      <c r="HC50" s="12">
        <v>0</v>
      </c>
      <c r="HD50" s="13"/>
      <c r="HE50" s="12">
        <v>0</v>
      </c>
      <c r="HF50" s="12">
        <v>0</v>
      </c>
      <c r="HG50" s="12">
        <v>0</v>
      </c>
      <c r="HH50" s="12">
        <v>0</v>
      </c>
      <c r="HI50" s="13"/>
      <c r="HJ50" s="12">
        <v>0</v>
      </c>
      <c r="HK50" s="12">
        <v>0</v>
      </c>
      <c r="HL50" s="12">
        <v>0</v>
      </c>
      <c r="HM50" s="12">
        <v>0</v>
      </c>
      <c r="HN50" s="13"/>
      <c r="HO50" s="12">
        <v>0</v>
      </c>
      <c r="HP50" s="12">
        <v>0</v>
      </c>
      <c r="HQ50" s="12">
        <v>0</v>
      </c>
      <c r="HR50" s="12">
        <v>0</v>
      </c>
      <c r="HS50" s="13"/>
      <c r="HT50" s="12">
        <v>0</v>
      </c>
      <c r="HU50" s="12">
        <v>0</v>
      </c>
      <c r="HV50" s="12">
        <v>0</v>
      </c>
      <c r="HW50" s="12">
        <v>0</v>
      </c>
      <c r="HX50" s="13"/>
      <c r="HY50" s="12">
        <v>0</v>
      </c>
      <c r="HZ50" s="12">
        <v>0</v>
      </c>
      <c r="IA50" s="12">
        <v>0</v>
      </c>
      <c r="IB50" s="12">
        <v>0</v>
      </c>
      <c r="IC50" s="13"/>
      <c r="ID50" s="12">
        <v>0</v>
      </c>
      <c r="IE50" s="12">
        <v>0</v>
      </c>
      <c r="IF50" s="12">
        <v>0</v>
      </c>
      <c r="IG50" s="12">
        <v>0</v>
      </c>
      <c r="IH50" s="13"/>
      <c r="II50" s="12">
        <v>0</v>
      </c>
      <c r="IJ50" s="12">
        <v>0</v>
      </c>
      <c r="IK50" s="12">
        <v>0</v>
      </c>
      <c r="IL50" s="12">
        <v>0</v>
      </c>
      <c r="IM50" s="13"/>
      <c r="IN50" s="12">
        <v>0</v>
      </c>
      <c r="IO50" s="12">
        <v>0</v>
      </c>
      <c r="IP50" s="12">
        <v>0</v>
      </c>
      <c r="IQ50" s="12">
        <v>0</v>
      </c>
      <c r="IR50" s="13"/>
      <c r="IS50" s="12">
        <v>0</v>
      </c>
      <c r="IT50" s="12">
        <v>0</v>
      </c>
      <c r="IU50" s="12">
        <v>0</v>
      </c>
      <c r="IV50" s="12">
        <v>0</v>
      </c>
      <c r="IW50" s="13"/>
      <c r="IX50" s="12">
        <v>0</v>
      </c>
      <c r="IY50" s="12">
        <v>0</v>
      </c>
      <c r="IZ50" s="12">
        <v>0</v>
      </c>
      <c r="JA50" s="12">
        <v>0</v>
      </c>
      <c r="JB50" s="13"/>
      <c r="JC50" s="12">
        <v>0</v>
      </c>
      <c r="JD50" s="12">
        <v>0</v>
      </c>
      <c r="JE50" s="12">
        <v>0</v>
      </c>
      <c r="JF50" s="12">
        <v>0</v>
      </c>
      <c r="JG50" s="13"/>
      <c r="JH50" s="12">
        <v>0</v>
      </c>
      <c r="JI50" s="12">
        <v>0</v>
      </c>
      <c r="JJ50" s="12">
        <v>0</v>
      </c>
      <c r="JK50" s="12">
        <v>0</v>
      </c>
      <c r="JL50" s="13"/>
      <c r="JM50" s="12">
        <v>0</v>
      </c>
      <c r="JN50" s="12">
        <v>0</v>
      </c>
      <c r="JO50" s="12">
        <v>0</v>
      </c>
      <c r="JP50" s="12">
        <v>0</v>
      </c>
      <c r="JQ50" s="13"/>
      <c r="JR50" s="12">
        <v>0</v>
      </c>
      <c r="JS50" s="12">
        <v>0</v>
      </c>
      <c r="JT50" s="12">
        <v>0</v>
      </c>
      <c r="JU50" s="12">
        <v>0</v>
      </c>
      <c r="JV50" s="13"/>
      <c r="JW50" s="12">
        <v>0</v>
      </c>
      <c r="JX50" s="12">
        <v>0</v>
      </c>
      <c r="JY50" s="12">
        <v>0</v>
      </c>
      <c r="JZ50" s="12">
        <v>0</v>
      </c>
      <c r="KA50" s="13"/>
      <c r="KB50" s="12">
        <v>0</v>
      </c>
      <c r="KC50" s="12">
        <v>0</v>
      </c>
      <c r="KD50" s="12">
        <v>0</v>
      </c>
      <c r="KE50" s="12">
        <v>0</v>
      </c>
      <c r="KF50" s="13"/>
      <c r="KG50" s="12">
        <v>0</v>
      </c>
      <c r="KH50" s="12">
        <v>0</v>
      </c>
      <c r="KI50" s="12">
        <v>0</v>
      </c>
      <c r="KJ50" s="12">
        <v>0</v>
      </c>
      <c r="KK50" s="13"/>
      <c r="KL50" s="12">
        <v>0</v>
      </c>
      <c r="KM50" s="12">
        <v>0</v>
      </c>
      <c r="KN50" s="12">
        <v>0</v>
      </c>
      <c r="KO50" s="12">
        <v>0</v>
      </c>
      <c r="KP50" s="13"/>
      <c r="KQ50" s="12">
        <v>0</v>
      </c>
      <c r="KR50" s="12">
        <v>0</v>
      </c>
      <c r="KS50" s="12">
        <v>0</v>
      </c>
      <c r="KT50" s="12">
        <v>0</v>
      </c>
      <c r="KU50" s="13"/>
      <c r="KV50" s="12">
        <v>0</v>
      </c>
      <c r="KW50" s="12">
        <v>0</v>
      </c>
      <c r="KX50" s="12">
        <v>0</v>
      </c>
      <c r="KY50" s="12">
        <v>0</v>
      </c>
      <c r="KZ50" s="13"/>
      <c r="LA50" s="12">
        <v>0</v>
      </c>
      <c r="LB50" s="12">
        <v>0</v>
      </c>
      <c r="LC50" s="12">
        <v>0</v>
      </c>
      <c r="LD50" s="12">
        <v>0</v>
      </c>
      <c r="LE50" s="13"/>
      <c r="LF50" s="12">
        <v>0</v>
      </c>
      <c r="LG50" s="12">
        <v>0</v>
      </c>
      <c r="LH50" s="12">
        <v>0</v>
      </c>
      <c r="LI50" s="12">
        <v>0</v>
      </c>
      <c r="LJ50" s="13"/>
      <c r="LK50" s="12">
        <v>0</v>
      </c>
      <c r="LL50" s="12">
        <v>0</v>
      </c>
      <c r="LM50" s="12">
        <v>0</v>
      </c>
      <c r="LN50" s="12">
        <v>0</v>
      </c>
      <c r="LO50" s="13"/>
      <c r="LP50" s="12">
        <v>0</v>
      </c>
      <c r="LQ50" s="12">
        <v>0</v>
      </c>
      <c r="LR50" s="12">
        <v>0</v>
      </c>
      <c r="LS50" s="12">
        <v>0</v>
      </c>
      <c r="LT50" s="13"/>
      <c r="LU50" s="12">
        <v>0</v>
      </c>
      <c r="LV50" s="12">
        <v>0</v>
      </c>
      <c r="LW50" s="12">
        <v>0</v>
      </c>
      <c r="LX50" s="12">
        <v>0</v>
      </c>
      <c r="LY50" s="13"/>
      <c r="LZ50" s="12">
        <v>0</v>
      </c>
      <c r="MA50" s="12">
        <v>0</v>
      </c>
      <c r="MB50" s="12">
        <v>0</v>
      </c>
      <c r="MC50" s="12">
        <v>0</v>
      </c>
      <c r="MD50" s="13"/>
      <c r="ME50" s="12">
        <v>0</v>
      </c>
      <c r="MF50" s="12">
        <v>0</v>
      </c>
      <c r="MG50" s="12">
        <v>0</v>
      </c>
      <c r="MH50" s="12">
        <v>0</v>
      </c>
      <c r="MI50" s="13"/>
      <c r="MJ50" s="12">
        <v>0</v>
      </c>
      <c r="MK50" s="12">
        <v>0</v>
      </c>
      <c r="ML50" s="12">
        <v>0</v>
      </c>
      <c r="MM50" s="12">
        <v>0</v>
      </c>
      <c r="MN50" s="13"/>
      <c r="MO50" s="12">
        <v>0</v>
      </c>
      <c r="MP50" s="12">
        <v>0</v>
      </c>
      <c r="MQ50" s="12">
        <v>0</v>
      </c>
      <c r="MR50" s="12">
        <v>0</v>
      </c>
      <c r="MS50" s="13"/>
      <c r="MT50" s="12"/>
      <c r="MU50" s="12">
        <v>0</v>
      </c>
      <c r="MV50" s="12">
        <v>0</v>
      </c>
      <c r="MW50" s="12">
        <v>0</v>
      </c>
      <c r="MX50" s="13"/>
      <c r="MY50" s="12">
        <v>0</v>
      </c>
      <c r="MZ50" s="12">
        <v>0</v>
      </c>
      <c r="NA50" s="12">
        <v>0</v>
      </c>
      <c r="NB50" s="12">
        <v>0</v>
      </c>
      <c r="NC50" s="13"/>
      <c r="ND50" s="12">
        <v>1</v>
      </c>
      <c r="NE50" s="12">
        <v>30000</v>
      </c>
      <c r="NF50" s="12">
        <v>0</v>
      </c>
      <c r="NG50" s="12">
        <v>30000</v>
      </c>
      <c r="NH50" s="13"/>
      <c r="NI50" s="12">
        <v>0</v>
      </c>
      <c r="NJ50" s="12">
        <v>0</v>
      </c>
      <c r="NK50" s="12">
        <v>0</v>
      </c>
      <c r="NL50" s="12">
        <v>0</v>
      </c>
      <c r="NM50" s="13"/>
      <c r="NN50" s="12">
        <v>0</v>
      </c>
      <c r="NO50" s="12">
        <v>0</v>
      </c>
      <c r="NP50" s="12">
        <v>0</v>
      </c>
      <c r="NQ50" s="12">
        <v>0</v>
      </c>
      <c r="NR50" s="13"/>
      <c r="NS50" s="12">
        <v>0</v>
      </c>
      <c r="NT50" s="12">
        <v>0</v>
      </c>
      <c r="NU50" s="12">
        <v>0</v>
      </c>
      <c r="NV50" s="12">
        <v>0</v>
      </c>
      <c r="NW50" s="13"/>
      <c r="NX50" s="12">
        <v>0</v>
      </c>
      <c r="NY50" s="12">
        <v>0</v>
      </c>
      <c r="NZ50" s="12">
        <v>0</v>
      </c>
      <c r="OA50" s="12">
        <v>0</v>
      </c>
      <c r="OB50" s="13"/>
      <c r="OC50" s="12">
        <v>0</v>
      </c>
      <c r="OD50" s="12">
        <v>0</v>
      </c>
      <c r="OE50" s="12">
        <v>0</v>
      </c>
      <c r="OF50" s="12">
        <v>0</v>
      </c>
      <c r="OG50" s="13"/>
      <c r="OH50" s="12">
        <v>1</v>
      </c>
      <c r="OI50" s="12">
        <v>30000</v>
      </c>
      <c r="OJ50" s="12">
        <v>0</v>
      </c>
      <c r="OK50" s="12">
        <v>30000</v>
      </c>
      <c r="OL50" s="13"/>
    </row>
    <row r="51" spans="1:402" hidden="1">
      <c r="A51" s="10">
        <v>45</v>
      </c>
      <c r="B51" s="11" t="s">
        <v>61</v>
      </c>
      <c r="C51" s="12">
        <v>0</v>
      </c>
      <c r="D51" s="12">
        <v>0</v>
      </c>
      <c r="E51" s="12">
        <v>0</v>
      </c>
      <c r="F51" s="12">
        <v>0</v>
      </c>
      <c r="G51" s="13"/>
      <c r="H51" s="12">
        <v>0</v>
      </c>
      <c r="I51" s="12">
        <v>0</v>
      </c>
      <c r="J51" s="12">
        <v>0</v>
      </c>
      <c r="K51" s="12">
        <v>0</v>
      </c>
      <c r="L51" s="13"/>
      <c r="M51" s="12">
        <v>0</v>
      </c>
      <c r="N51" s="12">
        <v>0</v>
      </c>
      <c r="O51" s="12">
        <v>0</v>
      </c>
      <c r="P51" s="12">
        <v>0</v>
      </c>
      <c r="Q51" s="13"/>
      <c r="R51" s="12">
        <v>0</v>
      </c>
      <c r="S51" s="12">
        <v>0</v>
      </c>
      <c r="T51" s="12">
        <v>0</v>
      </c>
      <c r="U51" s="12">
        <v>0</v>
      </c>
      <c r="V51" s="13"/>
      <c r="W51" s="12">
        <v>0</v>
      </c>
      <c r="X51" s="12">
        <v>0</v>
      </c>
      <c r="Y51" s="12">
        <v>0</v>
      </c>
      <c r="Z51" s="12">
        <v>0</v>
      </c>
      <c r="AA51" s="13"/>
      <c r="AB51" s="12">
        <v>0</v>
      </c>
      <c r="AC51" s="12">
        <v>0</v>
      </c>
      <c r="AD51" s="12">
        <v>0</v>
      </c>
      <c r="AE51" s="12">
        <v>0</v>
      </c>
      <c r="AF51" s="13"/>
      <c r="AG51" s="12">
        <v>0</v>
      </c>
      <c r="AH51" s="12">
        <v>0</v>
      </c>
      <c r="AI51" s="12">
        <v>0</v>
      </c>
      <c r="AJ51" s="12">
        <v>0</v>
      </c>
      <c r="AK51" s="13"/>
      <c r="AL51" s="12">
        <v>0</v>
      </c>
      <c r="AM51" s="12">
        <v>0</v>
      </c>
      <c r="AN51" s="12">
        <v>0</v>
      </c>
      <c r="AO51" s="12">
        <v>0</v>
      </c>
      <c r="AP51" s="13"/>
      <c r="AQ51" s="12">
        <v>0</v>
      </c>
      <c r="AR51" s="12">
        <v>0</v>
      </c>
      <c r="AS51" s="12">
        <v>0</v>
      </c>
      <c r="AT51" s="12">
        <v>0</v>
      </c>
      <c r="AU51" s="13"/>
      <c r="AV51" s="12">
        <v>0</v>
      </c>
      <c r="AW51" s="12">
        <v>0</v>
      </c>
      <c r="AX51" s="12">
        <v>0</v>
      </c>
      <c r="AY51" s="12">
        <v>0</v>
      </c>
      <c r="AZ51" s="13"/>
      <c r="BA51" s="12">
        <v>0</v>
      </c>
      <c r="BB51" s="12">
        <v>0</v>
      </c>
      <c r="BC51" s="12">
        <v>0</v>
      </c>
      <c r="BD51" s="12">
        <v>0</v>
      </c>
      <c r="BE51" s="13"/>
      <c r="BF51" s="12">
        <v>0</v>
      </c>
      <c r="BG51" s="12">
        <v>0</v>
      </c>
      <c r="BH51" s="12">
        <v>0</v>
      </c>
      <c r="BI51" s="12">
        <v>0</v>
      </c>
      <c r="BJ51" s="13"/>
      <c r="BK51" s="12">
        <v>0</v>
      </c>
      <c r="BL51" s="12">
        <v>0</v>
      </c>
      <c r="BM51" s="12">
        <v>0</v>
      </c>
      <c r="BN51" s="12">
        <v>0</v>
      </c>
      <c r="BO51" s="13"/>
      <c r="BP51" s="12">
        <v>0</v>
      </c>
      <c r="BQ51" s="12">
        <v>0</v>
      </c>
      <c r="BR51" s="12">
        <v>0</v>
      </c>
      <c r="BS51" s="12">
        <v>0</v>
      </c>
      <c r="BT51" s="13"/>
      <c r="BU51" s="12">
        <v>0</v>
      </c>
      <c r="BV51" s="12">
        <v>0</v>
      </c>
      <c r="BW51" s="12">
        <v>0</v>
      </c>
      <c r="BX51" s="12">
        <v>0</v>
      </c>
      <c r="BY51" s="13"/>
      <c r="BZ51" s="12">
        <v>0</v>
      </c>
      <c r="CA51" s="12">
        <v>0</v>
      </c>
      <c r="CB51" s="12">
        <v>0</v>
      </c>
      <c r="CC51" s="12">
        <v>0</v>
      </c>
      <c r="CD51" s="13"/>
      <c r="CE51" s="12">
        <v>0</v>
      </c>
      <c r="CF51" s="12">
        <v>0</v>
      </c>
      <c r="CG51" s="12">
        <v>0</v>
      </c>
      <c r="CH51" s="12">
        <v>0</v>
      </c>
      <c r="CI51" s="13"/>
      <c r="CJ51" s="12">
        <v>0</v>
      </c>
      <c r="CK51" s="12">
        <v>0</v>
      </c>
      <c r="CL51" s="12">
        <v>0</v>
      </c>
      <c r="CM51" s="12">
        <v>0</v>
      </c>
      <c r="CN51" s="13"/>
      <c r="CO51" s="12">
        <v>0</v>
      </c>
      <c r="CP51" s="12">
        <v>0</v>
      </c>
      <c r="CQ51" s="12">
        <v>0</v>
      </c>
      <c r="CR51" s="12">
        <v>0</v>
      </c>
      <c r="CS51" s="13"/>
      <c r="CT51" s="12">
        <v>0</v>
      </c>
      <c r="CU51" s="12">
        <v>0</v>
      </c>
      <c r="CV51" s="12">
        <v>0</v>
      </c>
      <c r="CW51" s="12">
        <v>0</v>
      </c>
      <c r="CX51" s="13"/>
      <c r="CY51" s="12">
        <v>0</v>
      </c>
      <c r="CZ51" s="12">
        <v>0</v>
      </c>
      <c r="DA51" s="12">
        <v>0</v>
      </c>
      <c r="DB51" s="12">
        <v>0</v>
      </c>
      <c r="DC51" s="13"/>
      <c r="DD51" s="12">
        <v>0</v>
      </c>
      <c r="DE51" s="12">
        <v>0</v>
      </c>
      <c r="DF51" s="12">
        <v>0</v>
      </c>
      <c r="DG51" s="12">
        <v>0</v>
      </c>
      <c r="DH51" s="13"/>
      <c r="DI51" s="12">
        <v>0</v>
      </c>
      <c r="DJ51" s="12">
        <v>0</v>
      </c>
      <c r="DK51" s="12">
        <v>0</v>
      </c>
      <c r="DL51" s="12">
        <v>0</v>
      </c>
      <c r="DM51" s="13"/>
      <c r="DN51" s="12">
        <v>0</v>
      </c>
      <c r="DO51" s="12">
        <v>0</v>
      </c>
      <c r="DP51" s="12">
        <v>0</v>
      </c>
      <c r="DQ51" s="12">
        <v>0</v>
      </c>
      <c r="DR51" s="13"/>
      <c r="DS51" s="12">
        <v>0</v>
      </c>
      <c r="DT51" s="12">
        <v>0</v>
      </c>
      <c r="DU51" s="12">
        <v>0</v>
      </c>
      <c r="DV51" s="12">
        <v>0</v>
      </c>
      <c r="DW51" s="13"/>
      <c r="DX51" s="12">
        <v>0</v>
      </c>
      <c r="DY51" s="12">
        <v>0</v>
      </c>
      <c r="DZ51" s="12">
        <v>0</v>
      </c>
      <c r="EA51" s="12">
        <v>0</v>
      </c>
      <c r="EB51" s="13"/>
      <c r="EC51" s="12">
        <v>0</v>
      </c>
      <c r="ED51" s="12">
        <v>0</v>
      </c>
      <c r="EE51" s="12">
        <v>0</v>
      </c>
      <c r="EF51" s="12">
        <v>0</v>
      </c>
      <c r="EG51" s="13"/>
      <c r="EH51" s="12">
        <v>0</v>
      </c>
      <c r="EI51" s="12">
        <v>0</v>
      </c>
      <c r="EJ51" s="12">
        <v>0</v>
      </c>
      <c r="EK51" s="12">
        <v>0</v>
      </c>
      <c r="EL51" s="13"/>
      <c r="EM51" s="12">
        <v>0</v>
      </c>
      <c r="EN51" s="12">
        <v>0</v>
      </c>
      <c r="EO51" s="12">
        <v>0</v>
      </c>
      <c r="EP51" s="12">
        <v>0</v>
      </c>
      <c r="EQ51" s="13"/>
      <c r="ER51" s="12">
        <v>0</v>
      </c>
      <c r="ES51" s="12">
        <v>0</v>
      </c>
      <c r="ET51" s="12">
        <v>0</v>
      </c>
      <c r="EU51" s="12">
        <v>0</v>
      </c>
      <c r="EV51" s="13"/>
      <c r="EW51" s="12">
        <v>0</v>
      </c>
      <c r="EX51" s="12">
        <v>0</v>
      </c>
      <c r="EY51" s="12">
        <v>0</v>
      </c>
      <c r="EZ51" s="12">
        <v>0</v>
      </c>
      <c r="FA51" s="13"/>
      <c r="FB51" s="12">
        <v>0</v>
      </c>
      <c r="FC51" s="12">
        <v>0</v>
      </c>
      <c r="FD51" s="12">
        <v>0</v>
      </c>
      <c r="FE51" s="12">
        <v>0</v>
      </c>
      <c r="FF51" s="13"/>
      <c r="FG51" s="12">
        <v>0</v>
      </c>
      <c r="FH51" s="12">
        <v>0</v>
      </c>
      <c r="FI51" s="12">
        <v>0</v>
      </c>
      <c r="FJ51" s="12">
        <v>0</v>
      </c>
      <c r="FK51" s="13"/>
      <c r="FL51" s="12">
        <v>0</v>
      </c>
      <c r="FM51" s="12">
        <v>0</v>
      </c>
      <c r="FN51" s="12">
        <v>0</v>
      </c>
      <c r="FO51" s="12">
        <v>0</v>
      </c>
      <c r="FP51" s="13"/>
      <c r="FQ51" s="12">
        <v>0</v>
      </c>
      <c r="FR51" s="12">
        <v>0</v>
      </c>
      <c r="FS51" s="12">
        <v>0</v>
      </c>
      <c r="FT51" s="12">
        <v>0</v>
      </c>
      <c r="FU51" s="13"/>
      <c r="FV51" s="12">
        <v>0</v>
      </c>
      <c r="FW51" s="12">
        <v>0</v>
      </c>
      <c r="FX51" s="12">
        <v>0</v>
      </c>
      <c r="FY51" s="12">
        <v>0</v>
      </c>
      <c r="FZ51" s="13"/>
      <c r="GA51" s="12">
        <v>0</v>
      </c>
      <c r="GB51" s="12">
        <v>0</v>
      </c>
      <c r="GC51" s="12">
        <v>0</v>
      </c>
      <c r="GD51" s="12">
        <v>0</v>
      </c>
      <c r="GE51" s="13"/>
      <c r="GF51" s="12">
        <v>0</v>
      </c>
      <c r="GG51" s="12">
        <v>0</v>
      </c>
      <c r="GH51" s="12">
        <v>0</v>
      </c>
      <c r="GI51" s="12">
        <v>0</v>
      </c>
      <c r="GJ51" s="13"/>
      <c r="GK51" s="12">
        <v>0</v>
      </c>
      <c r="GL51" s="12">
        <v>0</v>
      </c>
      <c r="GM51" s="12">
        <v>0</v>
      </c>
      <c r="GN51" s="12">
        <v>0</v>
      </c>
      <c r="GO51" s="13"/>
      <c r="GP51" s="12">
        <v>0</v>
      </c>
      <c r="GQ51" s="12">
        <v>0</v>
      </c>
      <c r="GR51" s="12">
        <v>0</v>
      </c>
      <c r="GS51" s="12">
        <v>0</v>
      </c>
      <c r="GT51" s="13"/>
      <c r="GU51" s="12">
        <v>0</v>
      </c>
      <c r="GV51" s="12">
        <v>0</v>
      </c>
      <c r="GW51" s="12">
        <v>0</v>
      </c>
      <c r="GX51" s="12">
        <v>0</v>
      </c>
      <c r="GY51" s="13"/>
      <c r="GZ51" s="12">
        <v>0</v>
      </c>
      <c r="HA51" s="12">
        <v>0</v>
      </c>
      <c r="HB51" s="12">
        <v>0</v>
      </c>
      <c r="HC51" s="12">
        <v>0</v>
      </c>
      <c r="HD51" s="13"/>
      <c r="HE51" s="12">
        <v>0</v>
      </c>
      <c r="HF51" s="12">
        <v>0</v>
      </c>
      <c r="HG51" s="12">
        <v>0</v>
      </c>
      <c r="HH51" s="12">
        <v>0</v>
      </c>
      <c r="HI51" s="13"/>
      <c r="HJ51" s="12">
        <v>0</v>
      </c>
      <c r="HK51" s="12">
        <v>0</v>
      </c>
      <c r="HL51" s="12">
        <v>0</v>
      </c>
      <c r="HM51" s="12">
        <v>0</v>
      </c>
      <c r="HN51" s="13"/>
      <c r="HO51" s="12">
        <v>0</v>
      </c>
      <c r="HP51" s="12">
        <v>0</v>
      </c>
      <c r="HQ51" s="12">
        <v>0</v>
      </c>
      <c r="HR51" s="12">
        <v>0</v>
      </c>
      <c r="HS51" s="13"/>
      <c r="HT51" s="12">
        <v>0</v>
      </c>
      <c r="HU51" s="12">
        <v>0</v>
      </c>
      <c r="HV51" s="12">
        <v>0</v>
      </c>
      <c r="HW51" s="12">
        <v>0</v>
      </c>
      <c r="HX51" s="13"/>
      <c r="HY51" s="12">
        <v>0</v>
      </c>
      <c r="HZ51" s="12">
        <v>0</v>
      </c>
      <c r="IA51" s="12">
        <v>0</v>
      </c>
      <c r="IB51" s="12">
        <v>0</v>
      </c>
      <c r="IC51" s="13"/>
      <c r="ID51" s="12">
        <v>0</v>
      </c>
      <c r="IE51" s="12">
        <v>0</v>
      </c>
      <c r="IF51" s="12">
        <v>0</v>
      </c>
      <c r="IG51" s="12">
        <v>0</v>
      </c>
      <c r="IH51" s="13"/>
      <c r="II51" s="12">
        <v>0</v>
      </c>
      <c r="IJ51" s="12">
        <v>0</v>
      </c>
      <c r="IK51" s="12">
        <v>0</v>
      </c>
      <c r="IL51" s="12">
        <v>0</v>
      </c>
      <c r="IM51" s="13"/>
      <c r="IN51" s="12">
        <v>0</v>
      </c>
      <c r="IO51" s="12">
        <v>0</v>
      </c>
      <c r="IP51" s="12">
        <v>0</v>
      </c>
      <c r="IQ51" s="12">
        <v>0</v>
      </c>
      <c r="IR51" s="13"/>
      <c r="IS51" s="12">
        <v>0</v>
      </c>
      <c r="IT51" s="12">
        <v>0</v>
      </c>
      <c r="IU51" s="12">
        <v>0</v>
      </c>
      <c r="IV51" s="12">
        <v>0</v>
      </c>
      <c r="IW51" s="13"/>
      <c r="IX51" s="12">
        <v>0</v>
      </c>
      <c r="IY51" s="12">
        <v>0</v>
      </c>
      <c r="IZ51" s="12">
        <v>0</v>
      </c>
      <c r="JA51" s="12">
        <v>0</v>
      </c>
      <c r="JB51" s="13"/>
      <c r="JC51" s="12">
        <v>0</v>
      </c>
      <c r="JD51" s="12">
        <v>0</v>
      </c>
      <c r="JE51" s="12">
        <v>0</v>
      </c>
      <c r="JF51" s="12">
        <v>0</v>
      </c>
      <c r="JG51" s="13"/>
      <c r="JH51" s="12">
        <v>0</v>
      </c>
      <c r="JI51" s="12">
        <v>0</v>
      </c>
      <c r="JJ51" s="12">
        <v>0</v>
      </c>
      <c r="JK51" s="12">
        <v>0</v>
      </c>
      <c r="JL51" s="13"/>
      <c r="JM51" s="12">
        <v>0</v>
      </c>
      <c r="JN51" s="12">
        <v>0</v>
      </c>
      <c r="JO51" s="12">
        <v>0</v>
      </c>
      <c r="JP51" s="12">
        <v>0</v>
      </c>
      <c r="JQ51" s="13"/>
      <c r="JR51" s="12">
        <v>0</v>
      </c>
      <c r="JS51" s="12">
        <v>0</v>
      </c>
      <c r="JT51" s="12">
        <v>0</v>
      </c>
      <c r="JU51" s="12">
        <v>0</v>
      </c>
      <c r="JV51" s="13"/>
      <c r="JW51" s="12">
        <v>0</v>
      </c>
      <c r="JX51" s="12">
        <v>0</v>
      </c>
      <c r="JY51" s="12">
        <v>0</v>
      </c>
      <c r="JZ51" s="12">
        <v>0</v>
      </c>
      <c r="KA51" s="13"/>
      <c r="KB51" s="12">
        <v>0</v>
      </c>
      <c r="KC51" s="12">
        <v>0</v>
      </c>
      <c r="KD51" s="12">
        <v>0</v>
      </c>
      <c r="KE51" s="12">
        <v>0</v>
      </c>
      <c r="KF51" s="13"/>
      <c r="KG51" s="12">
        <v>0</v>
      </c>
      <c r="KH51" s="12">
        <v>0</v>
      </c>
      <c r="KI51" s="12">
        <v>0</v>
      </c>
      <c r="KJ51" s="12">
        <v>0</v>
      </c>
      <c r="KK51" s="13"/>
      <c r="KL51" s="12">
        <v>0</v>
      </c>
      <c r="KM51" s="12">
        <v>0</v>
      </c>
      <c r="KN51" s="12">
        <v>0</v>
      </c>
      <c r="KO51" s="12">
        <v>0</v>
      </c>
      <c r="KP51" s="13"/>
      <c r="KQ51" s="12">
        <v>0</v>
      </c>
      <c r="KR51" s="12">
        <v>0</v>
      </c>
      <c r="KS51" s="12">
        <v>0</v>
      </c>
      <c r="KT51" s="12">
        <v>0</v>
      </c>
      <c r="KU51" s="13"/>
      <c r="KV51" s="12">
        <v>0</v>
      </c>
      <c r="KW51" s="12">
        <v>0</v>
      </c>
      <c r="KX51" s="12">
        <v>0</v>
      </c>
      <c r="KY51" s="12">
        <v>0</v>
      </c>
      <c r="KZ51" s="13"/>
      <c r="LA51" s="12">
        <v>0</v>
      </c>
      <c r="LB51" s="12">
        <v>0</v>
      </c>
      <c r="LC51" s="12">
        <v>0</v>
      </c>
      <c r="LD51" s="12">
        <v>0</v>
      </c>
      <c r="LE51" s="13"/>
      <c r="LF51" s="12">
        <v>0</v>
      </c>
      <c r="LG51" s="12">
        <v>0</v>
      </c>
      <c r="LH51" s="12">
        <v>0</v>
      </c>
      <c r="LI51" s="12">
        <v>0</v>
      </c>
      <c r="LJ51" s="13"/>
      <c r="LK51" s="12">
        <v>0</v>
      </c>
      <c r="LL51" s="12">
        <v>0</v>
      </c>
      <c r="LM51" s="12">
        <v>0</v>
      </c>
      <c r="LN51" s="12">
        <v>0</v>
      </c>
      <c r="LO51" s="13"/>
      <c r="LP51" s="12">
        <v>0</v>
      </c>
      <c r="LQ51" s="12">
        <v>0</v>
      </c>
      <c r="LR51" s="12">
        <v>0</v>
      </c>
      <c r="LS51" s="12">
        <v>0</v>
      </c>
      <c r="LT51" s="13"/>
      <c r="LU51" s="12">
        <v>0</v>
      </c>
      <c r="LV51" s="12">
        <v>0</v>
      </c>
      <c r="LW51" s="12">
        <v>0</v>
      </c>
      <c r="LX51" s="12">
        <v>0</v>
      </c>
      <c r="LY51" s="13"/>
      <c r="LZ51" s="12">
        <v>0</v>
      </c>
      <c r="MA51" s="12">
        <v>0</v>
      </c>
      <c r="MB51" s="12">
        <v>0</v>
      </c>
      <c r="MC51" s="12">
        <v>0</v>
      </c>
      <c r="MD51" s="13"/>
      <c r="ME51" s="12">
        <v>0</v>
      </c>
      <c r="MF51" s="12">
        <v>0</v>
      </c>
      <c r="MG51" s="12">
        <v>0</v>
      </c>
      <c r="MH51" s="12">
        <v>0</v>
      </c>
      <c r="MI51" s="13"/>
      <c r="MJ51" s="12">
        <v>0</v>
      </c>
      <c r="MK51" s="12">
        <v>0</v>
      </c>
      <c r="ML51" s="12">
        <v>0</v>
      </c>
      <c r="MM51" s="12">
        <v>0</v>
      </c>
      <c r="MN51" s="13"/>
      <c r="MO51" s="12">
        <v>0</v>
      </c>
      <c r="MP51" s="12">
        <v>0</v>
      </c>
      <c r="MQ51" s="12">
        <v>0</v>
      </c>
      <c r="MR51" s="12">
        <v>0</v>
      </c>
      <c r="MS51" s="13"/>
      <c r="MT51" s="12"/>
      <c r="MU51" s="12"/>
      <c r="MV51" s="12">
        <v>0</v>
      </c>
      <c r="MW51" s="12">
        <v>0</v>
      </c>
      <c r="MX51" s="13"/>
      <c r="MY51" s="12">
        <v>0</v>
      </c>
      <c r="MZ51" s="12">
        <v>0</v>
      </c>
      <c r="NA51" s="12">
        <v>0</v>
      </c>
      <c r="NB51" s="12">
        <v>0</v>
      </c>
      <c r="NC51" s="13"/>
      <c r="ND51" s="12">
        <v>1</v>
      </c>
      <c r="NE51" s="12">
        <v>30000</v>
      </c>
      <c r="NF51" s="12">
        <v>0</v>
      </c>
      <c r="NG51" s="12">
        <v>30000</v>
      </c>
      <c r="NH51" s="13"/>
      <c r="NI51" s="12">
        <v>0</v>
      </c>
      <c r="NJ51" s="12">
        <v>0</v>
      </c>
      <c r="NK51" s="12">
        <v>0</v>
      </c>
      <c r="NL51" s="12">
        <v>0</v>
      </c>
      <c r="NM51" s="13"/>
      <c r="NN51" s="12">
        <v>0</v>
      </c>
      <c r="NO51" s="12">
        <v>0</v>
      </c>
      <c r="NP51" s="12">
        <v>0</v>
      </c>
      <c r="NQ51" s="12">
        <v>0</v>
      </c>
      <c r="NR51" s="13"/>
      <c r="NS51" s="12">
        <v>0</v>
      </c>
      <c r="NT51" s="12">
        <v>0</v>
      </c>
      <c r="NU51" s="12">
        <v>0</v>
      </c>
      <c r="NV51" s="12">
        <v>0</v>
      </c>
      <c r="NW51" s="13"/>
      <c r="NX51" s="12">
        <v>0</v>
      </c>
      <c r="NY51" s="12">
        <v>0</v>
      </c>
      <c r="NZ51" s="12">
        <v>0</v>
      </c>
      <c r="OA51" s="12">
        <v>0</v>
      </c>
      <c r="OB51" s="13"/>
      <c r="OC51" s="12">
        <v>0</v>
      </c>
      <c r="OD51" s="12">
        <v>0</v>
      </c>
      <c r="OE51" s="12">
        <v>0</v>
      </c>
      <c r="OF51" s="12">
        <v>0</v>
      </c>
      <c r="OG51" s="13"/>
      <c r="OH51" s="12">
        <v>1</v>
      </c>
      <c r="OI51" s="12">
        <v>30000</v>
      </c>
      <c r="OJ51" s="12">
        <v>0</v>
      </c>
      <c r="OK51" s="12">
        <v>30000</v>
      </c>
      <c r="OL51" s="13"/>
    </row>
    <row r="52" spans="1:402" hidden="1">
      <c r="A52" s="10">
        <v>46</v>
      </c>
      <c r="B52" s="11" t="s">
        <v>62</v>
      </c>
      <c r="C52" s="12">
        <v>0</v>
      </c>
      <c r="D52" s="12">
        <v>0</v>
      </c>
      <c r="E52" s="12">
        <v>0</v>
      </c>
      <c r="F52" s="12">
        <v>0</v>
      </c>
      <c r="G52" s="13"/>
      <c r="H52" s="12">
        <v>0</v>
      </c>
      <c r="I52" s="12">
        <v>0</v>
      </c>
      <c r="J52" s="12">
        <v>0</v>
      </c>
      <c r="K52" s="12">
        <v>0</v>
      </c>
      <c r="L52" s="13"/>
      <c r="M52" s="12">
        <v>0</v>
      </c>
      <c r="N52" s="12">
        <v>0</v>
      </c>
      <c r="O52" s="12">
        <v>0</v>
      </c>
      <c r="P52" s="12">
        <v>0</v>
      </c>
      <c r="Q52" s="13"/>
      <c r="R52" s="12">
        <v>0</v>
      </c>
      <c r="S52" s="12">
        <v>0</v>
      </c>
      <c r="T52" s="12">
        <v>0</v>
      </c>
      <c r="U52" s="12">
        <v>0</v>
      </c>
      <c r="V52" s="13"/>
      <c r="W52" s="12">
        <v>0</v>
      </c>
      <c r="X52" s="12">
        <v>0</v>
      </c>
      <c r="Y52" s="12">
        <v>0</v>
      </c>
      <c r="Z52" s="12">
        <v>0</v>
      </c>
      <c r="AA52" s="13"/>
      <c r="AB52" s="12">
        <v>0</v>
      </c>
      <c r="AC52" s="12">
        <v>0</v>
      </c>
      <c r="AD52" s="12">
        <v>0</v>
      </c>
      <c r="AE52" s="12">
        <v>0</v>
      </c>
      <c r="AF52" s="13"/>
      <c r="AG52" s="12">
        <v>0</v>
      </c>
      <c r="AH52" s="12">
        <v>0</v>
      </c>
      <c r="AI52" s="12">
        <v>0</v>
      </c>
      <c r="AJ52" s="12">
        <v>0</v>
      </c>
      <c r="AK52" s="13"/>
      <c r="AL52" s="12">
        <v>0</v>
      </c>
      <c r="AM52" s="12">
        <v>0</v>
      </c>
      <c r="AN52" s="12">
        <v>0</v>
      </c>
      <c r="AO52" s="12">
        <v>0</v>
      </c>
      <c r="AP52" s="13"/>
      <c r="AQ52" s="12">
        <v>0</v>
      </c>
      <c r="AR52" s="12">
        <v>0</v>
      </c>
      <c r="AS52" s="12">
        <v>0</v>
      </c>
      <c r="AT52" s="12">
        <v>0</v>
      </c>
      <c r="AU52" s="13"/>
      <c r="AV52" s="12">
        <v>0</v>
      </c>
      <c r="AW52" s="12">
        <v>0</v>
      </c>
      <c r="AX52" s="12">
        <v>0</v>
      </c>
      <c r="AY52" s="12">
        <v>0</v>
      </c>
      <c r="AZ52" s="13"/>
      <c r="BA52" s="12">
        <v>0</v>
      </c>
      <c r="BB52" s="12">
        <v>0</v>
      </c>
      <c r="BC52" s="12">
        <v>0</v>
      </c>
      <c r="BD52" s="12">
        <v>0</v>
      </c>
      <c r="BE52" s="13"/>
      <c r="BF52" s="12">
        <v>0</v>
      </c>
      <c r="BG52" s="12">
        <v>0</v>
      </c>
      <c r="BH52" s="12">
        <v>0</v>
      </c>
      <c r="BI52" s="12">
        <v>0</v>
      </c>
      <c r="BJ52" s="13"/>
      <c r="BK52" s="12">
        <v>0</v>
      </c>
      <c r="BL52" s="12">
        <v>0</v>
      </c>
      <c r="BM52" s="12">
        <v>0</v>
      </c>
      <c r="BN52" s="12">
        <v>0</v>
      </c>
      <c r="BO52" s="13"/>
      <c r="BP52" s="12">
        <v>0</v>
      </c>
      <c r="BQ52" s="12">
        <v>0</v>
      </c>
      <c r="BR52" s="12">
        <v>0</v>
      </c>
      <c r="BS52" s="12">
        <v>0</v>
      </c>
      <c r="BT52" s="13"/>
      <c r="BU52" s="12">
        <v>0</v>
      </c>
      <c r="BV52" s="12">
        <v>0</v>
      </c>
      <c r="BW52" s="12">
        <v>0</v>
      </c>
      <c r="BX52" s="12">
        <v>0</v>
      </c>
      <c r="BY52" s="13"/>
      <c r="BZ52" s="12">
        <v>0</v>
      </c>
      <c r="CA52" s="12">
        <v>0</v>
      </c>
      <c r="CB52" s="12">
        <v>0</v>
      </c>
      <c r="CC52" s="12">
        <v>0</v>
      </c>
      <c r="CD52" s="13"/>
      <c r="CE52" s="12">
        <v>0</v>
      </c>
      <c r="CF52" s="12">
        <v>0</v>
      </c>
      <c r="CG52" s="12">
        <v>0</v>
      </c>
      <c r="CH52" s="12">
        <v>0</v>
      </c>
      <c r="CI52" s="13"/>
      <c r="CJ52" s="12">
        <v>0</v>
      </c>
      <c r="CK52" s="12">
        <v>0</v>
      </c>
      <c r="CL52" s="12">
        <v>0</v>
      </c>
      <c r="CM52" s="12">
        <v>0</v>
      </c>
      <c r="CN52" s="13"/>
      <c r="CO52" s="12">
        <v>0</v>
      </c>
      <c r="CP52" s="12">
        <v>0</v>
      </c>
      <c r="CQ52" s="12">
        <v>0</v>
      </c>
      <c r="CR52" s="12">
        <v>0</v>
      </c>
      <c r="CS52" s="13"/>
      <c r="CT52" s="12">
        <v>0</v>
      </c>
      <c r="CU52" s="12">
        <v>0</v>
      </c>
      <c r="CV52" s="12">
        <v>0</v>
      </c>
      <c r="CW52" s="12">
        <v>0</v>
      </c>
      <c r="CX52" s="13"/>
      <c r="CY52" s="12">
        <v>0</v>
      </c>
      <c r="CZ52" s="12">
        <v>0</v>
      </c>
      <c r="DA52" s="12">
        <v>0</v>
      </c>
      <c r="DB52" s="12">
        <v>0</v>
      </c>
      <c r="DC52" s="13"/>
      <c r="DD52" s="12">
        <v>0</v>
      </c>
      <c r="DE52" s="12">
        <v>0</v>
      </c>
      <c r="DF52" s="12">
        <v>0</v>
      </c>
      <c r="DG52" s="12">
        <v>0</v>
      </c>
      <c r="DH52" s="13"/>
      <c r="DI52" s="12">
        <v>0</v>
      </c>
      <c r="DJ52" s="12">
        <v>0</v>
      </c>
      <c r="DK52" s="12">
        <v>0</v>
      </c>
      <c r="DL52" s="12">
        <v>0</v>
      </c>
      <c r="DM52" s="13"/>
      <c r="DN52" s="12">
        <v>0</v>
      </c>
      <c r="DO52" s="12">
        <v>0</v>
      </c>
      <c r="DP52" s="12">
        <v>0</v>
      </c>
      <c r="DQ52" s="12">
        <v>0</v>
      </c>
      <c r="DR52" s="13"/>
      <c r="DS52" s="12">
        <v>0</v>
      </c>
      <c r="DT52" s="12">
        <v>0</v>
      </c>
      <c r="DU52" s="12">
        <v>0</v>
      </c>
      <c r="DV52" s="12">
        <v>0</v>
      </c>
      <c r="DW52" s="13"/>
      <c r="DX52" s="12">
        <v>0</v>
      </c>
      <c r="DY52" s="12">
        <v>0</v>
      </c>
      <c r="DZ52" s="12">
        <v>0</v>
      </c>
      <c r="EA52" s="12">
        <v>0</v>
      </c>
      <c r="EB52" s="13"/>
      <c r="EC52" s="12">
        <v>0</v>
      </c>
      <c r="ED52" s="12">
        <v>0</v>
      </c>
      <c r="EE52" s="12">
        <v>0</v>
      </c>
      <c r="EF52" s="12">
        <v>0</v>
      </c>
      <c r="EG52" s="13"/>
      <c r="EH52" s="12">
        <v>0</v>
      </c>
      <c r="EI52" s="12">
        <v>0</v>
      </c>
      <c r="EJ52" s="12">
        <v>0</v>
      </c>
      <c r="EK52" s="12">
        <v>0</v>
      </c>
      <c r="EL52" s="13"/>
      <c r="EM52" s="12">
        <v>0</v>
      </c>
      <c r="EN52" s="12">
        <v>0</v>
      </c>
      <c r="EO52" s="12">
        <v>0</v>
      </c>
      <c r="EP52" s="12">
        <v>0</v>
      </c>
      <c r="EQ52" s="13"/>
      <c r="ER52" s="12">
        <v>0</v>
      </c>
      <c r="ES52" s="12">
        <v>0</v>
      </c>
      <c r="ET52" s="12">
        <v>0</v>
      </c>
      <c r="EU52" s="12">
        <v>0</v>
      </c>
      <c r="EV52" s="13"/>
      <c r="EW52" s="12">
        <v>0</v>
      </c>
      <c r="EX52" s="12">
        <v>0</v>
      </c>
      <c r="EY52" s="12">
        <v>0</v>
      </c>
      <c r="EZ52" s="12">
        <v>0</v>
      </c>
      <c r="FA52" s="13"/>
      <c r="FB52" s="12">
        <v>0</v>
      </c>
      <c r="FC52" s="12">
        <v>0</v>
      </c>
      <c r="FD52" s="12">
        <v>0</v>
      </c>
      <c r="FE52" s="12">
        <v>0</v>
      </c>
      <c r="FF52" s="13"/>
      <c r="FG52" s="12">
        <v>0</v>
      </c>
      <c r="FH52" s="12">
        <v>0</v>
      </c>
      <c r="FI52" s="12">
        <v>0</v>
      </c>
      <c r="FJ52" s="12">
        <v>0</v>
      </c>
      <c r="FK52" s="13"/>
      <c r="FL52" s="12">
        <v>0</v>
      </c>
      <c r="FM52" s="12">
        <v>0</v>
      </c>
      <c r="FN52" s="12">
        <v>0</v>
      </c>
      <c r="FO52" s="12">
        <v>0</v>
      </c>
      <c r="FP52" s="13"/>
      <c r="FQ52" s="12">
        <v>0</v>
      </c>
      <c r="FR52" s="12">
        <v>0</v>
      </c>
      <c r="FS52" s="12">
        <v>0</v>
      </c>
      <c r="FT52" s="12">
        <v>0</v>
      </c>
      <c r="FU52" s="13"/>
      <c r="FV52" s="12">
        <v>0</v>
      </c>
      <c r="FW52" s="12">
        <v>0</v>
      </c>
      <c r="FX52" s="12">
        <v>0</v>
      </c>
      <c r="FY52" s="12">
        <v>0</v>
      </c>
      <c r="FZ52" s="13"/>
      <c r="GA52" s="12">
        <v>0</v>
      </c>
      <c r="GB52" s="12">
        <v>0</v>
      </c>
      <c r="GC52" s="12">
        <v>0</v>
      </c>
      <c r="GD52" s="12">
        <v>0</v>
      </c>
      <c r="GE52" s="13"/>
      <c r="GF52" s="12">
        <v>0</v>
      </c>
      <c r="GG52" s="12">
        <v>0</v>
      </c>
      <c r="GH52" s="12">
        <v>0</v>
      </c>
      <c r="GI52" s="12">
        <v>0</v>
      </c>
      <c r="GJ52" s="13"/>
      <c r="GK52" s="12">
        <v>0</v>
      </c>
      <c r="GL52" s="12">
        <v>0</v>
      </c>
      <c r="GM52" s="12">
        <v>0</v>
      </c>
      <c r="GN52" s="12">
        <v>0</v>
      </c>
      <c r="GO52" s="13"/>
      <c r="GP52" s="12">
        <v>0</v>
      </c>
      <c r="GQ52" s="12">
        <v>0</v>
      </c>
      <c r="GR52" s="12">
        <v>0</v>
      </c>
      <c r="GS52" s="12">
        <v>0</v>
      </c>
      <c r="GT52" s="13"/>
      <c r="GU52" s="12">
        <v>0</v>
      </c>
      <c r="GV52" s="12">
        <v>0</v>
      </c>
      <c r="GW52" s="12">
        <v>0</v>
      </c>
      <c r="GX52" s="12">
        <v>0</v>
      </c>
      <c r="GY52" s="13"/>
      <c r="GZ52" s="12">
        <v>0</v>
      </c>
      <c r="HA52" s="12">
        <v>0</v>
      </c>
      <c r="HB52" s="12">
        <v>0</v>
      </c>
      <c r="HC52" s="12">
        <v>0</v>
      </c>
      <c r="HD52" s="13"/>
      <c r="HE52" s="12">
        <v>0</v>
      </c>
      <c r="HF52" s="12">
        <v>0</v>
      </c>
      <c r="HG52" s="12">
        <v>0</v>
      </c>
      <c r="HH52" s="12">
        <v>0</v>
      </c>
      <c r="HI52" s="13"/>
      <c r="HJ52" s="12">
        <v>0</v>
      </c>
      <c r="HK52" s="12">
        <v>0</v>
      </c>
      <c r="HL52" s="12">
        <v>0</v>
      </c>
      <c r="HM52" s="12">
        <v>0</v>
      </c>
      <c r="HN52" s="13"/>
      <c r="HO52" s="12">
        <v>0</v>
      </c>
      <c r="HP52" s="12">
        <v>0</v>
      </c>
      <c r="HQ52" s="12">
        <v>0</v>
      </c>
      <c r="HR52" s="12">
        <v>0</v>
      </c>
      <c r="HS52" s="13"/>
      <c r="HT52" s="12">
        <v>0</v>
      </c>
      <c r="HU52" s="12">
        <v>0</v>
      </c>
      <c r="HV52" s="12">
        <v>0</v>
      </c>
      <c r="HW52" s="12">
        <v>0</v>
      </c>
      <c r="HX52" s="13"/>
      <c r="HY52" s="12">
        <v>0</v>
      </c>
      <c r="HZ52" s="12">
        <v>0</v>
      </c>
      <c r="IA52" s="12">
        <v>0</v>
      </c>
      <c r="IB52" s="12">
        <v>0</v>
      </c>
      <c r="IC52" s="13"/>
      <c r="ID52" s="12">
        <v>0</v>
      </c>
      <c r="IE52" s="12">
        <v>0</v>
      </c>
      <c r="IF52" s="12">
        <v>0</v>
      </c>
      <c r="IG52" s="12">
        <v>0</v>
      </c>
      <c r="IH52" s="13"/>
      <c r="II52" s="12">
        <v>0</v>
      </c>
      <c r="IJ52" s="12">
        <v>0</v>
      </c>
      <c r="IK52" s="12">
        <v>0</v>
      </c>
      <c r="IL52" s="12">
        <v>0</v>
      </c>
      <c r="IM52" s="13"/>
      <c r="IN52" s="12">
        <v>0</v>
      </c>
      <c r="IO52" s="12">
        <v>0</v>
      </c>
      <c r="IP52" s="12">
        <v>0</v>
      </c>
      <c r="IQ52" s="12">
        <v>0</v>
      </c>
      <c r="IR52" s="13"/>
      <c r="IS52" s="12">
        <v>0</v>
      </c>
      <c r="IT52" s="12">
        <v>0</v>
      </c>
      <c r="IU52" s="12">
        <v>0</v>
      </c>
      <c r="IV52" s="12">
        <v>0</v>
      </c>
      <c r="IW52" s="13"/>
      <c r="IX52" s="12">
        <v>0</v>
      </c>
      <c r="IY52" s="12">
        <v>0</v>
      </c>
      <c r="IZ52" s="12">
        <v>0</v>
      </c>
      <c r="JA52" s="12">
        <v>0</v>
      </c>
      <c r="JB52" s="13"/>
      <c r="JC52" s="12">
        <v>0</v>
      </c>
      <c r="JD52" s="12">
        <v>0</v>
      </c>
      <c r="JE52" s="12">
        <v>0</v>
      </c>
      <c r="JF52" s="12">
        <v>0</v>
      </c>
      <c r="JG52" s="13"/>
      <c r="JH52" s="12">
        <v>0</v>
      </c>
      <c r="JI52" s="12">
        <v>0</v>
      </c>
      <c r="JJ52" s="12">
        <v>0</v>
      </c>
      <c r="JK52" s="12">
        <v>0</v>
      </c>
      <c r="JL52" s="13"/>
      <c r="JM52" s="12">
        <v>0</v>
      </c>
      <c r="JN52" s="12">
        <v>0</v>
      </c>
      <c r="JO52" s="12">
        <v>0</v>
      </c>
      <c r="JP52" s="12">
        <v>0</v>
      </c>
      <c r="JQ52" s="13"/>
      <c r="JR52" s="12">
        <v>0</v>
      </c>
      <c r="JS52" s="12">
        <v>0</v>
      </c>
      <c r="JT52" s="12">
        <v>0</v>
      </c>
      <c r="JU52" s="12">
        <v>0</v>
      </c>
      <c r="JV52" s="13"/>
      <c r="JW52" s="12">
        <v>0</v>
      </c>
      <c r="JX52" s="12">
        <v>0</v>
      </c>
      <c r="JY52" s="12">
        <v>0</v>
      </c>
      <c r="JZ52" s="12">
        <v>0</v>
      </c>
      <c r="KA52" s="13"/>
      <c r="KB52" s="12">
        <v>0</v>
      </c>
      <c r="KC52" s="12">
        <v>0</v>
      </c>
      <c r="KD52" s="12">
        <v>0</v>
      </c>
      <c r="KE52" s="12">
        <v>0</v>
      </c>
      <c r="KF52" s="13"/>
      <c r="KG52" s="12">
        <v>0</v>
      </c>
      <c r="KH52" s="12">
        <v>0</v>
      </c>
      <c r="KI52" s="12">
        <v>0</v>
      </c>
      <c r="KJ52" s="12">
        <v>0</v>
      </c>
      <c r="KK52" s="13"/>
      <c r="KL52" s="12">
        <v>0</v>
      </c>
      <c r="KM52" s="12">
        <v>0</v>
      </c>
      <c r="KN52" s="12">
        <v>0</v>
      </c>
      <c r="KO52" s="12">
        <v>0</v>
      </c>
      <c r="KP52" s="13"/>
      <c r="KQ52" s="12">
        <v>0</v>
      </c>
      <c r="KR52" s="12">
        <v>0</v>
      </c>
      <c r="KS52" s="12">
        <v>0</v>
      </c>
      <c r="KT52" s="12">
        <v>0</v>
      </c>
      <c r="KU52" s="13"/>
      <c r="KV52" s="12">
        <v>0</v>
      </c>
      <c r="KW52" s="12">
        <v>0</v>
      </c>
      <c r="KX52" s="12">
        <v>0</v>
      </c>
      <c r="KY52" s="12">
        <v>0</v>
      </c>
      <c r="KZ52" s="13"/>
      <c r="LA52" s="12">
        <v>0</v>
      </c>
      <c r="LB52" s="12">
        <v>0</v>
      </c>
      <c r="LC52" s="12">
        <v>0</v>
      </c>
      <c r="LD52" s="12">
        <v>0</v>
      </c>
      <c r="LE52" s="13"/>
      <c r="LF52" s="12">
        <v>0</v>
      </c>
      <c r="LG52" s="12">
        <v>0</v>
      </c>
      <c r="LH52" s="12">
        <v>0</v>
      </c>
      <c r="LI52" s="12">
        <v>0</v>
      </c>
      <c r="LJ52" s="13"/>
      <c r="LK52" s="12">
        <v>0</v>
      </c>
      <c r="LL52" s="12">
        <v>0</v>
      </c>
      <c r="LM52" s="12">
        <v>0</v>
      </c>
      <c r="LN52" s="12">
        <v>0</v>
      </c>
      <c r="LO52" s="13"/>
      <c r="LP52" s="12">
        <v>0</v>
      </c>
      <c r="LQ52" s="12">
        <v>0</v>
      </c>
      <c r="LR52" s="12">
        <v>0</v>
      </c>
      <c r="LS52" s="12">
        <v>0</v>
      </c>
      <c r="LT52" s="13"/>
      <c r="LU52" s="12">
        <v>0</v>
      </c>
      <c r="LV52" s="12">
        <v>0</v>
      </c>
      <c r="LW52" s="12">
        <v>0</v>
      </c>
      <c r="LX52" s="12">
        <v>0</v>
      </c>
      <c r="LY52" s="13"/>
      <c r="LZ52" s="12">
        <v>0</v>
      </c>
      <c r="MA52" s="12">
        <v>0</v>
      </c>
      <c r="MB52" s="12">
        <v>0</v>
      </c>
      <c r="MC52" s="12">
        <v>0</v>
      </c>
      <c r="MD52" s="13"/>
      <c r="ME52" s="12">
        <v>0</v>
      </c>
      <c r="MF52" s="12">
        <v>0</v>
      </c>
      <c r="MG52" s="12">
        <v>0</v>
      </c>
      <c r="MH52" s="12">
        <v>0</v>
      </c>
      <c r="MI52" s="13"/>
      <c r="MJ52" s="12">
        <v>0</v>
      </c>
      <c r="MK52" s="12">
        <v>0</v>
      </c>
      <c r="ML52" s="12">
        <v>0</v>
      </c>
      <c r="MM52" s="12">
        <v>0</v>
      </c>
      <c r="MN52" s="13"/>
      <c r="MO52" s="12">
        <v>0</v>
      </c>
      <c r="MP52" s="12">
        <v>0</v>
      </c>
      <c r="MQ52" s="12">
        <v>0</v>
      </c>
      <c r="MR52" s="12">
        <v>0</v>
      </c>
      <c r="MS52" s="13"/>
      <c r="MT52" s="12"/>
      <c r="MU52" s="12"/>
      <c r="MV52" s="12">
        <v>0</v>
      </c>
      <c r="MW52" s="12">
        <v>0</v>
      </c>
      <c r="MX52" s="13"/>
      <c r="MY52" s="12">
        <v>0</v>
      </c>
      <c r="MZ52" s="12">
        <v>0</v>
      </c>
      <c r="NA52" s="12">
        <v>0</v>
      </c>
      <c r="NB52" s="12">
        <v>0</v>
      </c>
      <c r="NC52" s="13"/>
      <c r="ND52" s="12">
        <v>1</v>
      </c>
      <c r="NE52" s="12">
        <v>30000</v>
      </c>
      <c r="NF52" s="12">
        <v>0</v>
      </c>
      <c r="NG52" s="12">
        <v>30000</v>
      </c>
      <c r="NH52" s="13"/>
      <c r="NI52" s="12">
        <v>0</v>
      </c>
      <c r="NJ52" s="12">
        <v>0</v>
      </c>
      <c r="NK52" s="12">
        <v>0</v>
      </c>
      <c r="NL52" s="12">
        <v>0</v>
      </c>
      <c r="NM52" s="13"/>
      <c r="NN52" s="12">
        <v>0</v>
      </c>
      <c r="NO52" s="12">
        <v>0</v>
      </c>
      <c r="NP52" s="12">
        <v>0</v>
      </c>
      <c r="NQ52" s="12">
        <v>0</v>
      </c>
      <c r="NR52" s="13"/>
      <c r="NS52" s="12">
        <v>0</v>
      </c>
      <c r="NT52" s="12">
        <v>0</v>
      </c>
      <c r="NU52" s="12">
        <v>0</v>
      </c>
      <c r="NV52" s="12">
        <v>0</v>
      </c>
      <c r="NW52" s="13"/>
      <c r="NX52" s="12">
        <v>0</v>
      </c>
      <c r="NY52" s="12">
        <v>0</v>
      </c>
      <c r="NZ52" s="12">
        <v>0</v>
      </c>
      <c r="OA52" s="12">
        <v>0</v>
      </c>
      <c r="OB52" s="13"/>
      <c r="OC52" s="12">
        <v>0</v>
      </c>
      <c r="OD52" s="12">
        <v>0</v>
      </c>
      <c r="OE52" s="12">
        <v>0</v>
      </c>
      <c r="OF52" s="12">
        <v>0</v>
      </c>
      <c r="OG52" s="13"/>
      <c r="OH52" s="12">
        <v>1</v>
      </c>
      <c r="OI52" s="12">
        <v>30000</v>
      </c>
      <c r="OJ52" s="12">
        <v>0</v>
      </c>
      <c r="OK52" s="12">
        <v>30000</v>
      </c>
      <c r="OL52" s="13"/>
    </row>
    <row r="53" spans="1:402" hidden="1">
      <c r="A53" s="10">
        <v>47</v>
      </c>
      <c r="B53" s="11" t="s">
        <v>63</v>
      </c>
      <c r="C53" s="12">
        <v>0</v>
      </c>
      <c r="D53" s="12">
        <v>0</v>
      </c>
      <c r="E53" s="12">
        <v>0</v>
      </c>
      <c r="F53" s="12">
        <v>0</v>
      </c>
      <c r="G53" s="13"/>
      <c r="H53" s="12">
        <v>0</v>
      </c>
      <c r="I53" s="12">
        <v>0</v>
      </c>
      <c r="J53" s="12">
        <v>0</v>
      </c>
      <c r="K53" s="12">
        <v>0</v>
      </c>
      <c r="L53" s="13"/>
      <c r="M53" s="12">
        <v>0</v>
      </c>
      <c r="N53" s="12">
        <v>0</v>
      </c>
      <c r="O53" s="12">
        <v>0</v>
      </c>
      <c r="P53" s="12">
        <v>0</v>
      </c>
      <c r="Q53" s="13"/>
      <c r="R53" s="12">
        <v>0</v>
      </c>
      <c r="S53" s="12">
        <v>0</v>
      </c>
      <c r="T53" s="12">
        <v>0</v>
      </c>
      <c r="U53" s="12">
        <v>0</v>
      </c>
      <c r="V53" s="13"/>
      <c r="W53" s="12">
        <v>0</v>
      </c>
      <c r="X53" s="12">
        <v>0</v>
      </c>
      <c r="Y53" s="12">
        <v>0</v>
      </c>
      <c r="Z53" s="12">
        <v>0</v>
      </c>
      <c r="AA53" s="13"/>
      <c r="AB53" s="12">
        <v>0</v>
      </c>
      <c r="AC53" s="12">
        <v>0</v>
      </c>
      <c r="AD53" s="12">
        <v>0</v>
      </c>
      <c r="AE53" s="12">
        <v>0</v>
      </c>
      <c r="AF53" s="13"/>
      <c r="AG53" s="12">
        <v>0</v>
      </c>
      <c r="AH53" s="12">
        <v>0</v>
      </c>
      <c r="AI53" s="12">
        <v>0</v>
      </c>
      <c r="AJ53" s="12">
        <v>0</v>
      </c>
      <c r="AK53" s="13"/>
      <c r="AL53" s="12">
        <v>0</v>
      </c>
      <c r="AM53" s="12">
        <v>0</v>
      </c>
      <c r="AN53" s="12">
        <v>0</v>
      </c>
      <c r="AO53" s="12">
        <v>0</v>
      </c>
      <c r="AP53" s="13"/>
      <c r="AQ53" s="12">
        <v>0</v>
      </c>
      <c r="AR53" s="12">
        <v>0</v>
      </c>
      <c r="AS53" s="12">
        <v>0</v>
      </c>
      <c r="AT53" s="12">
        <v>0</v>
      </c>
      <c r="AU53" s="13"/>
      <c r="AV53" s="12">
        <v>0</v>
      </c>
      <c r="AW53" s="12">
        <v>0</v>
      </c>
      <c r="AX53" s="12">
        <v>0</v>
      </c>
      <c r="AY53" s="12">
        <v>0</v>
      </c>
      <c r="AZ53" s="13"/>
      <c r="BA53" s="12">
        <v>0</v>
      </c>
      <c r="BB53" s="12">
        <v>0</v>
      </c>
      <c r="BC53" s="12">
        <v>0</v>
      </c>
      <c r="BD53" s="12">
        <v>0</v>
      </c>
      <c r="BE53" s="13"/>
      <c r="BF53" s="12">
        <v>0</v>
      </c>
      <c r="BG53" s="12">
        <v>0</v>
      </c>
      <c r="BH53" s="12">
        <v>0</v>
      </c>
      <c r="BI53" s="12">
        <v>0</v>
      </c>
      <c r="BJ53" s="13"/>
      <c r="BK53" s="12">
        <v>0</v>
      </c>
      <c r="BL53" s="12">
        <v>0</v>
      </c>
      <c r="BM53" s="12">
        <v>0</v>
      </c>
      <c r="BN53" s="12">
        <v>0</v>
      </c>
      <c r="BO53" s="13"/>
      <c r="BP53" s="12">
        <v>0</v>
      </c>
      <c r="BQ53" s="12">
        <v>0</v>
      </c>
      <c r="BR53" s="12">
        <v>0</v>
      </c>
      <c r="BS53" s="12">
        <v>0</v>
      </c>
      <c r="BT53" s="13"/>
      <c r="BU53" s="12">
        <v>0</v>
      </c>
      <c r="BV53" s="12">
        <v>0</v>
      </c>
      <c r="BW53" s="12">
        <v>0</v>
      </c>
      <c r="BX53" s="12">
        <v>0</v>
      </c>
      <c r="BY53" s="13"/>
      <c r="BZ53" s="12">
        <v>0</v>
      </c>
      <c r="CA53" s="12">
        <v>0</v>
      </c>
      <c r="CB53" s="12">
        <v>0</v>
      </c>
      <c r="CC53" s="12">
        <v>0</v>
      </c>
      <c r="CD53" s="13"/>
      <c r="CE53" s="12">
        <v>0</v>
      </c>
      <c r="CF53" s="12">
        <v>0</v>
      </c>
      <c r="CG53" s="12">
        <v>0</v>
      </c>
      <c r="CH53" s="12">
        <v>0</v>
      </c>
      <c r="CI53" s="13"/>
      <c r="CJ53" s="12">
        <v>0</v>
      </c>
      <c r="CK53" s="12">
        <v>0</v>
      </c>
      <c r="CL53" s="12">
        <v>0</v>
      </c>
      <c r="CM53" s="12">
        <v>0</v>
      </c>
      <c r="CN53" s="13"/>
      <c r="CO53" s="12">
        <v>0</v>
      </c>
      <c r="CP53" s="12">
        <v>0</v>
      </c>
      <c r="CQ53" s="12">
        <v>0</v>
      </c>
      <c r="CR53" s="12">
        <v>0</v>
      </c>
      <c r="CS53" s="13"/>
      <c r="CT53" s="12">
        <v>0</v>
      </c>
      <c r="CU53" s="12">
        <v>0</v>
      </c>
      <c r="CV53" s="12">
        <v>0</v>
      </c>
      <c r="CW53" s="12">
        <v>0</v>
      </c>
      <c r="CX53" s="13"/>
      <c r="CY53" s="12">
        <v>0</v>
      </c>
      <c r="CZ53" s="12">
        <v>0</v>
      </c>
      <c r="DA53" s="12">
        <v>0</v>
      </c>
      <c r="DB53" s="12">
        <v>0</v>
      </c>
      <c r="DC53" s="13"/>
      <c r="DD53" s="12">
        <v>0</v>
      </c>
      <c r="DE53" s="12">
        <v>0</v>
      </c>
      <c r="DF53" s="12">
        <v>0</v>
      </c>
      <c r="DG53" s="12">
        <v>0</v>
      </c>
      <c r="DH53" s="13"/>
      <c r="DI53" s="12">
        <v>0</v>
      </c>
      <c r="DJ53" s="12">
        <v>0</v>
      </c>
      <c r="DK53" s="12">
        <v>0</v>
      </c>
      <c r="DL53" s="12">
        <v>0</v>
      </c>
      <c r="DM53" s="13"/>
      <c r="DN53" s="12">
        <v>0</v>
      </c>
      <c r="DO53" s="12">
        <v>0</v>
      </c>
      <c r="DP53" s="12">
        <v>0</v>
      </c>
      <c r="DQ53" s="12">
        <v>0</v>
      </c>
      <c r="DR53" s="13"/>
      <c r="DS53" s="12">
        <v>0</v>
      </c>
      <c r="DT53" s="12">
        <v>0</v>
      </c>
      <c r="DU53" s="12">
        <v>0</v>
      </c>
      <c r="DV53" s="12">
        <v>0</v>
      </c>
      <c r="DW53" s="13"/>
      <c r="DX53" s="12">
        <v>0</v>
      </c>
      <c r="DY53" s="12">
        <v>0</v>
      </c>
      <c r="DZ53" s="12">
        <v>0</v>
      </c>
      <c r="EA53" s="12">
        <v>0</v>
      </c>
      <c r="EB53" s="13"/>
      <c r="EC53" s="12">
        <v>0</v>
      </c>
      <c r="ED53" s="12">
        <v>0</v>
      </c>
      <c r="EE53" s="12">
        <v>0</v>
      </c>
      <c r="EF53" s="12">
        <v>0</v>
      </c>
      <c r="EG53" s="13"/>
      <c r="EH53" s="12">
        <v>0</v>
      </c>
      <c r="EI53" s="12">
        <v>0</v>
      </c>
      <c r="EJ53" s="12">
        <v>0</v>
      </c>
      <c r="EK53" s="12">
        <v>0</v>
      </c>
      <c r="EL53" s="13"/>
      <c r="EM53" s="12">
        <v>0</v>
      </c>
      <c r="EN53" s="12">
        <v>0</v>
      </c>
      <c r="EO53" s="12">
        <v>0</v>
      </c>
      <c r="EP53" s="12">
        <v>0</v>
      </c>
      <c r="EQ53" s="13"/>
      <c r="ER53" s="12">
        <v>0</v>
      </c>
      <c r="ES53" s="12">
        <v>0</v>
      </c>
      <c r="ET53" s="12">
        <v>0</v>
      </c>
      <c r="EU53" s="12">
        <v>0</v>
      </c>
      <c r="EV53" s="13"/>
      <c r="EW53" s="12">
        <v>0</v>
      </c>
      <c r="EX53" s="12">
        <v>0</v>
      </c>
      <c r="EY53" s="12">
        <v>0</v>
      </c>
      <c r="EZ53" s="12">
        <v>0</v>
      </c>
      <c r="FA53" s="13"/>
      <c r="FB53" s="12">
        <v>0</v>
      </c>
      <c r="FC53" s="12">
        <v>0</v>
      </c>
      <c r="FD53" s="12">
        <v>0</v>
      </c>
      <c r="FE53" s="12">
        <v>0</v>
      </c>
      <c r="FF53" s="13"/>
      <c r="FG53" s="12">
        <v>0</v>
      </c>
      <c r="FH53" s="12">
        <v>0</v>
      </c>
      <c r="FI53" s="12">
        <v>0</v>
      </c>
      <c r="FJ53" s="12">
        <v>0</v>
      </c>
      <c r="FK53" s="13"/>
      <c r="FL53" s="12">
        <v>0</v>
      </c>
      <c r="FM53" s="12">
        <v>0</v>
      </c>
      <c r="FN53" s="12">
        <v>0</v>
      </c>
      <c r="FO53" s="12">
        <v>0</v>
      </c>
      <c r="FP53" s="13"/>
      <c r="FQ53" s="12">
        <v>0</v>
      </c>
      <c r="FR53" s="12">
        <v>0</v>
      </c>
      <c r="FS53" s="12">
        <v>0</v>
      </c>
      <c r="FT53" s="12">
        <v>0</v>
      </c>
      <c r="FU53" s="13"/>
      <c r="FV53" s="12">
        <v>0</v>
      </c>
      <c r="FW53" s="12">
        <v>0</v>
      </c>
      <c r="FX53" s="12">
        <v>0</v>
      </c>
      <c r="FY53" s="12">
        <v>0</v>
      </c>
      <c r="FZ53" s="13"/>
      <c r="GA53" s="12">
        <v>0</v>
      </c>
      <c r="GB53" s="12">
        <v>0</v>
      </c>
      <c r="GC53" s="12">
        <v>0</v>
      </c>
      <c r="GD53" s="12">
        <v>0</v>
      </c>
      <c r="GE53" s="13"/>
      <c r="GF53" s="12">
        <v>0</v>
      </c>
      <c r="GG53" s="12">
        <v>0</v>
      </c>
      <c r="GH53" s="12">
        <v>0</v>
      </c>
      <c r="GI53" s="12">
        <v>0</v>
      </c>
      <c r="GJ53" s="13"/>
      <c r="GK53" s="12">
        <v>0</v>
      </c>
      <c r="GL53" s="12">
        <v>0</v>
      </c>
      <c r="GM53" s="12">
        <v>0</v>
      </c>
      <c r="GN53" s="12">
        <v>0</v>
      </c>
      <c r="GO53" s="13"/>
      <c r="GP53" s="12">
        <v>0</v>
      </c>
      <c r="GQ53" s="12">
        <v>0</v>
      </c>
      <c r="GR53" s="12">
        <v>0</v>
      </c>
      <c r="GS53" s="12">
        <v>0</v>
      </c>
      <c r="GT53" s="13"/>
      <c r="GU53" s="12">
        <v>0</v>
      </c>
      <c r="GV53" s="12">
        <v>0</v>
      </c>
      <c r="GW53" s="12">
        <v>0</v>
      </c>
      <c r="GX53" s="12">
        <v>0</v>
      </c>
      <c r="GY53" s="13"/>
      <c r="GZ53" s="12">
        <v>0</v>
      </c>
      <c r="HA53" s="12">
        <v>0</v>
      </c>
      <c r="HB53" s="12">
        <v>0</v>
      </c>
      <c r="HC53" s="12">
        <v>0</v>
      </c>
      <c r="HD53" s="13"/>
      <c r="HE53" s="12">
        <v>0</v>
      </c>
      <c r="HF53" s="12">
        <v>0</v>
      </c>
      <c r="HG53" s="12">
        <v>0</v>
      </c>
      <c r="HH53" s="12">
        <v>0</v>
      </c>
      <c r="HI53" s="13"/>
      <c r="HJ53" s="12">
        <v>0</v>
      </c>
      <c r="HK53" s="12">
        <v>0</v>
      </c>
      <c r="HL53" s="12">
        <v>0</v>
      </c>
      <c r="HM53" s="12">
        <v>0</v>
      </c>
      <c r="HN53" s="13"/>
      <c r="HO53" s="12">
        <v>0</v>
      </c>
      <c r="HP53" s="12">
        <v>0</v>
      </c>
      <c r="HQ53" s="12">
        <v>0</v>
      </c>
      <c r="HR53" s="12">
        <v>0</v>
      </c>
      <c r="HS53" s="13"/>
      <c r="HT53" s="12">
        <v>0</v>
      </c>
      <c r="HU53" s="12">
        <v>0</v>
      </c>
      <c r="HV53" s="12">
        <v>0</v>
      </c>
      <c r="HW53" s="12">
        <v>0</v>
      </c>
      <c r="HX53" s="13"/>
      <c r="HY53" s="12">
        <v>0</v>
      </c>
      <c r="HZ53" s="12">
        <v>0</v>
      </c>
      <c r="IA53" s="12">
        <v>0</v>
      </c>
      <c r="IB53" s="12">
        <v>0</v>
      </c>
      <c r="IC53" s="13"/>
      <c r="ID53" s="12">
        <v>0</v>
      </c>
      <c r="IE53" s="12">
        <v>0</v>
      </c>
      <c r="IF53" s="12">
        <v>0</v>
      </c>
      <c r="IG53" s="12">
        <v>0</v>
      </c>
      <c r="IH53" s="13"/>
      <c r="II53" s="12">
        <v>0</v>
      </c>
      <c r="IJ53" s="12">
        <v>0</v>
      </c>
      <c r="IK53" s="12">
        <v>0</v>
      </c>
      <c r="IL53" s="12">
        <v>0</v>
      </c>
      <c r="IM53" s="13"/>
      <c r="IN53" s="12">
        <v>0</v>
      </c>
      <c r="IO53" s="12">
        <v>0</v>
      </c>
      <c r="IP53" s="12">
        <v>0</v>
      </c>
      <c r="IQ53" s="12">
        <v>0</v>
      </c>
      <c r="IR53" s="13"/>
      <c r="IS53" s="12">
        <v>0</v>
      </c>
      <c r="IT53" s="12">
        <v>0</v>
      </c>
      <c r="IU53" s="12">
        <v>0</v>
      </c>
      <c r="IV53" s="12">
        <v>0</v>
      </c>
      <c r="IW53" s="13"/>
      <c r="IX53" s="12">
        <v>0</v>
      </c>
      <c r="IY53" s="12">
        <v>0</v>
      </c>
      <c r="IZ53" s="12">
        <v>0</v>
      </c>
      <c r="JA53" s="12">
        <v>0</v>
      </c>
      <c r="JB53" s="13"/>
      <c r="JC53" s="12">
        <v>0</v>
      </c>
      <c r="JD53" s="12">
        <v>0</v>
      </c>
      <c r="JE53" s="12">
        <v>0</v>
      </c>
      <c r="JF53" s="12">
        <v>0</v>
      </c>
      <c r="JG53" s="13"/>
      <c r="JH53" s="12">
        <v>0</v>
      </c>
      <c r="JI53" s="12">
        <v>0</v>
      </c>
      <c r="JJ53" s="12">
        <v>0</v>
      </c>
      <c r="JK53" s="12">
        <v>0</v>
      </c>
      <c r="JL53" s="13"/>
      <c r="JM53" s="12">
        <v>0</v>
      </c>
      <c r="JN53" s="12">
        <v>0</v>
      </c>
      <c r="JO53" s="12">
        <v>0</v>
      </c>
      <c r="JP53" s="12">
        <v>0</v>
      </c>
      <c r="JQ53" s="13"/>
      <c r="JR53" s="12">
        <v>0</v>
      </c>
      <c r="JS53" s="12">
        <v>0</v>
      </c>
      <c r="JT53" s="12">
        <v>0</v>
      </c>
      <c r="JU53" s="12">
        <v>0</v>
      </c>
      <c r="JV53" s="13"/>
      <c r="JW53" s="12">
        <v>0</v>
      </c>
      <c r="JX53" s="12">
        <v>0</v>
      </c>
      <c r="JY53" s="12">
        <v>0</v>
      </c>
      <c r="JZ53" s="12">
        <v>0</v>
      </c>
      <c r="KA53" s="13"/>
      <c r="KB53" s="12">
        <v>0</v>
      </c>
      <c r="KC53" s="12">
        <v>0</v>
      </c>
      <c r="KD53" s="12">
        <v>0</v>
      </c>
      <c r="KE53" s="12">
        <v>0</v>
      </c>
      <c r="KF53" s="13"/>
      <c r="KG53" s="12">
        <v>0</v>
      </c>
      <c r="KH53" s="12">
        <v>0</v>
      </c>
      <c r="KI53" s="12">
        <v>0</v>
      </c>
      <c r="KJ53" s="12">
        <v>0</v>
      </c>
      <c r="KK53" s="13"/>
      <c r="KL53" s="12">
        <v>0</v>
      </c>
      <c r="KM53" s="12">
        <v>0</v>
      </c>
      <c r="KN53" s="12">
        <v>0</v>
      </c>
      <c r="KO53" s="12">
        <v>0</v>
      </c>
      <c r="KP53" s="13"/>
      <c r="KQ53" s="12">
        <v>0</v>
      </c>
      <c r="KR53" s="12">
        <v>0</v>
      </c>
      <c r="KS53" s="12">
        <v>0</v>
      </c>
      <c r="KT53" s="12">
        <v>0</v>
      </c>
      <c r="KU53" s="13"/>
      <c r="KV53" s="12">
        <v>0</v>
      </c>
      <c r="KW53" s="12">
        <v>0</v>
      </c>
      <c r="KX53" s="12">
        <v>0</v>
      </c>
      <c r="KY53" s="12">
        <v>0</v>
      </c>
      <c r="KZ53" s="13"/>
      <c r="LA53" s="12">
        <v>0</v>
      </c>
      <c r="LB53" s="12">
        <v>0</v>
      </c>
      <c r="LC53" s="12">
        <v>0</v>
      </c>
      <c r="LD53" s="12">
        <v>0</v>
      </c>
      <c r="LE53" s="13"/>
      <c r="LF53" s="12">
        <v>0</v>
      </c>
      <c r="LG53" s="12">
        <v>0</v>
      </c>
      <c r="LH53" s="12">
        <v>0</v>
      </c>
      <c r="LI53" s="12">
        <v>0</v>
      </c>
      <c r="LJ53" s="13"/>
      <c r="LK53" s="12">
        <v>0</v>
      </c>
      <c r="LL53" s="12">
        <v>0</v>
      </c>
      <c r="LM53" s="12">
        <v>0</v>
      </c>
      <c r="LN53" s="12">
        <v>0</v>
      </c>
      <c r="LO53" s="13"/>
      <c r="LP53" s="12">
        <v>0</v>
      </c>
      <c r="LQ53" s="12">
        <v>0</v>
      </c>
      <c r="LR53" s="12">
        <v>0</v>
      </c>
      <c r="LS53" s="12">
        <v>0</v>
      </c>
      <c r="LT53" s="13"/>
      <c r="LU53" s="12">
        <v>0</v>
      </c>
      <c r="LV53" s="12">
        <v>0</v>
      </c>
      <c r="LW53" s="12">
        <v>0</v>
      </c>
      <c r="LX53" s="12">
        <v>0</v>
      </c>
      <c r="LY53" s="13"/>
      <c r="LZ53" s="12">
        <v>0</v>
      </c>
      <c r="MA53" s="12">
        <v>0</v>
      </c>
      <c r="MB53" s="12">
        <v>0</v>
      </c>
      <c r="MC53" s="12">
        <v>0</v>
      </c>
      <c r="MD53" s="13"/>
      <c r="ME53" s="12">
        <v>0</v>
      </c>
      <c r="MF53" s="12">
        <v>0</v>
      </c>
      <c r="MG53" s="12">
        <v>0</v>
      </c>
      <c r="MH53" s="12">
        <v>0</v>
      </c>
      <c r="MI53" s="13"/>
      <c r="MJ53" s="12">
        <v>0</v>
      </c>
      <c r="MK53" s="12">
        <v>0</v>
      </c>
      <c r="ML53" s="12">
        <v>0</v>
      </c>
      <c r="MM53" s="12">
        <v>0</v>
      </c>
      <c r="MN53" s="13"/>
      <c r="MO53" s="12">
        <v>0</v>
      </c>
      <c r="MP53" s="12">
        <v>0</v>
      </c>
      <c r="MQ53" s="12">
        <v>0</v>
      </c>
      <c r="MR53" s="12">
        <v>0</v>
      </c>
      <c r="MS53" s="13"/>
      <c r="MT53" s="12"/>
      <c r="MU53" s="12"/>
      <c r="MV53" s="12">
        <v>0</v>
      </c>
      <c r="MW53" s="12">
        <v>0</v>
      </c>
      <c r="MX53" s="13"/>
      <c r="MY53" s="12">
        <v>0</v>
      </c>
      <c r="MZ53" s="12">
        <v>0</v>
      </c>
      <c r="NA53" s="12">
        <v>0</v>
      </c>
      <c r="NB53" s="12">
        <v>0</v>
      </c>
      <c r="NC53" s="13"/>
      <c r="ND53" s="12">
        <v>1</v>
      </c>
      <c r="NE53" s="12">
        <v>30000</v>
      </c>
      <c r="NF53" s="12">
        <v>0</v>
      </c>
      <c r="NG53" s="12">
        <v>30000</v>
      </c>
      <c r="NH53" s="13"/>
      <c r="NI53" s="12">
        <v>0</v>
      </c>
      <c r="NJ53" s="12">
        <v>0</v>
      </c>
      <c r="NK53" s="12">
        <v>0</v>
      </c>
      <c r="NL53" s="12">
        <v>0</v>
      </c>
      <c r="NM53" s="13"/>
      <c r="NN53" s="12">
        <v>0</v>
      </c>
      <c r="NO53" s="12">
        <v>0</v>
      </c>
      <c r="NP53" s="12">
        <v>0</v>
      </c>
      <c r="NQ53" s="12">
        <v>0</v>
      </c>
      <c r="NR53" s="13"/>
      <c r="NS53" s="12">
        <v>0</v>
      </c>
      <c r="NT53" s="12">
        <v>0</v>
      </c>
      <c r="NU53" s="12">
        <v>0</v>
      </c>
      <c r="NV53" s="12">
        <v>0</v>
      </c>
      <c r="NW53" s="13"/>
      <c r="NX53" s="12">
        <v>0</v>
      </c>
      <c r="NY53" s="12">
        <v>0</v>
      </c>
      <c r="NZ53" s="12">
        <v>0</v>
      </c>
      <c r="OA53" s="12">
        <v>0</v>
      </c>
      <c r="OB53" s="13"/>
      <c r="OC53" s="12">
        <v>0</v>
      </c>
      <c r="OD53" s="12">
        <v>0</v>
      </c>
      <c r="OE53" s="12">
        <v>0</v>
      </c>
      <c r="OF53" s="12">
        <v>0</v>
      </c>
      <c r="OG53" s="13"/>
      <c r="OH53" s="12">
        <v>1</v>
      </c>
      <c r="OI53" s="12">
        <v>30000</v>
      </c>
      <c r="OJ53" s="12">
        <v>0</v>
      </c>
      <c r="OK53" s="12">
        <v>30000</v>
      </c>
      <c r="OL53" s="13"/>
    </row>
    <row r="54" spans="1:402" hidden="1">
      <c r="A54" s="10">
        <v>48</v>
      </c>
      <c r="B54" s="11" t="s">
        <v>41</v>
      </c>
      <c r="C54" s="12">
        <v>0</v>
      </c>
      <c r="D54" s="12">
        <v>0</v>
      </c>
      <c r="E54" s="12">
        <v>0</v>
      </c>
      <c r="F54" s="12">
        <v>0</v>
      </c>
      <c r="G54" s="13"/>
      <c r="H54" s="12">
        <v>0</v>
      </c>
      <c r="I54" s="12">
        <v>0</v>
      </c>
      <c r="J54" s="12">
        <v>0</v>
      </c>
      <c r="K54" s="12">
        <v>0</v>
      </c>
      <c r="L54" s="13"/>
      <c r="M54" s="12">
        <v>0</v>
      </c>
      <c r="N54" s="12">
        <v>0</v>
      </c>
      <c r="O54" s="12">
        <v>0</v>
      </c>
      <c r="P54" s="12">
        <v>0</v>
      </c>
      <c r="Q54" s="13"/>
      <c r="R54" s="12">
        <v>0</v>
      </c>
      <c r="S54" s="12">
        <v>0</v>
      </c>
      <c r="T54" s="12">
        <v>0</v>
      </c>
      <c r="U54" s="12">
        <v>0</v>
      </c>
      <c r="V54" s="13"/>
      <c r="W54" s="12">
        <v>0</v>
      </c>
      <c r="X54" s="12">
        <v>0</v>
      </c>
      <c r="Y54" s="12">
        <v>0</v>
      </c>
      <c r="Z54" s="12">
        <v>0</v>
      </c>
      <c r="AA54" s="13"/>
      <c r="AB54" s="12">
        <v>1</v>
      </c>
      <c r="AC54" s="12">
        <v>248004</v>
      </c>
      <c r="AD54" s="12">
        <v>0</v>
      </c>
      <c r="AE54" s="12">
        <v>248004</v>
      </c>
      <c r="AF54" s="13"/>
      <c r="AG54" s="12">
        <v>0</v>
      </c>
      <c r="AH54" s="12">
        <v>0</v>
      </c>
      <c r="AI54" s="12">
        <v>0</v>
      </c>
      <c r="AJ54" s="12">
        <v>0</v>
      </c>
      <c r="AK54" s="13"/>
      <c r="AL54" s="12">
        <v>0</v>
      </c>
      <c r="AM54" s="12">
        <v>0</v>
      </c>
      <c r="AN54" s="12">
        <v>0</v>
      </c>
      <c r="AO54" s="12">
        <v>0</v>
      </c>
      <c r="AP54" s="13"/>
      <c r="AQ54" s="12">
        <v>0</v>
      </c>
      <c r="AR54" s="12">
        <v>0</v>
      </c>
      <c r="AS54" s="12">
        <v>0</v>
      </c>
      <c r="AT54" s="12">
        <v>0</v>
      </c>
      <c r="AU54" s="13"/>
      <c r="AV54" s="12">
        <v>0</v>
      </c>
      <c r="AW54" s="12">
        <v>0</v>
      </c>
      <c r="AX54" s="12">
        <v>0</v>
      </c>
      <c r="AY54" s="12">
        <v>0</v>
      </c>
      <c r="AZ54" s="13"/>
      <c r="BA54" s="12">
        <v>0</v>
      </c>
      <c r="BB54" s="12">
        <v>0</v>
      </c>
      <c r="BC54" s="12">
        <v>0</v>
      </c>
      <c r="BD54" s="12">
        <v>0</v>
      </c>
      <c r="BE54" s="13"/>
      <c r="BF54" s="12">
        <v>0</v>
      </c>
      <c r="BG54" s="12">
        <v>0</v>
      </c>
      <c r="BH54" s="12">
        <v>0</v>
      </c>
      <c r="BI54" s="12">
        <v>0</v>
      </c>
      <c r="BJ54" s="13"/>
      <c r="BK54" s="12">
        <v>0</v>
      </c>
      <c r="BL54" s="12">
        <v>0</v>
      </c>
      <c r="BM54" s="12">
        <v>0</v>
      </c>
      <c r="BN54" s="12">
        <v>0</v>
      </c>
      <c r="BO54" s="13"/>
      <c r="BP54" s="12">
        <v>0</v>
      </c>
      <c r="BQ54" s="12">
        <v>0</v>
      </c>
      <c r="BR54" s="12">
        <v>0</v>
      </c>
      <c r="BS54" s="12">
        <v>0</v>
      </c>
      <c r="BT54" s="13"/>
      <c r="BU54" s="12">
        <v>0</v>
      </c>
      <c r="BV54" s="12">
        <v>0</v>
      </c>
      <c r="BW54" s="12">
        <v>0</v>
      </c>
      <c r="BX54" s="12">
        <v>0</v>
      </c>
      <c r="BY54" s="13"/>
      <c r="BZ54" s="12">
        <v>0</v>
      </c>
      <c r="CA54" s="12">
        <v>0</v>
      </c>
      <c r="CB54" s="12">
        <v>0</v>
      </c>
      <c r="CC54" s="12">
        <v>0</v>
      </c>
      <c r="CD54" s="13"/>
      <c r="CE54" s="12">
        <v>0</v>
      </c>
      <c r="CF54" s="12">
        <v>0</v>
      </c>
      <c r="CG54" s="12">
        <v>0</v>
      </c>
      <c r="CH54" s="12">
        <v>0</v>
      </c>
      <c r="CI54" s="13"/>
      <c r="CJ54" s="12">
        <v>0</v>
      </c>
      <c r="CK54" s="12">
        <v>0</v>
      </c>
      <c r="CL54" s="12">
        <v>0</v>
      </c>
      <c r="CM54" s="12">
        <v>0</v>
      </c>
      <c r="CN54" s="13"/>
      <c r="CO54" s="12">
        <v>0</v>
      </c>
      <c r="CP54" s="12">
        <v>0</v>
      </c>
      <c r="CQ54" s="12">
        <v>0</v>
      </c>
      <c r="CR54" s="12">
        <v>0</v>
      </c>
      <c r="CS54" s="13"/>
      <c r="CT54" s="12">
        <v>0</v>
      </c>
      <c r="CU54" s="12">
        <v>0</v>
      </c>
      <c r="CV54" s="12">
        <v>0</v>
      </c>
      <c r="CW54" s="12">
        <v>0</v>
      </c>
      <c r="CX54" s="13"/>
      <c r="CY54" s="12">
        <v>0</v>
      </c>
      <c r="CZ54" s="12">
        <v>0</v>
      </c>
      <c r="DA54" s="12">
        <v>0</v>
      </c>
      <c r="DB54" s="12">
        <v>0</v>
      </c>
      <c r="DC54" s="13"/>
      <c r="DD54" s="12">
        <v>0</v>
      </c>
      <c r="DE54" s="12">
        <v>0</v>
      </c>
      <c r="DF54" s="12">
        <v>0</v>
      </c>
      <c r="DG54" s="12">
        <v>0</v>
      </c>
      <c r="DH54" s="13"/>
      <c r="DI54" s="12">
        <v>0</v>
      </c>
      <c r="DJ54" s="12">
        <v>0</v>
      </c>
      <c r="DK54" s="12">
        <v>0</v>
      </c>
      <c r="DL54" s="12">
        <v>0</v>
      </c>
      <c r="DM54" s="13"/>
      <c r="DN54" s="12">
        <v>0</v>
      </c>
      <c r="DO54" s="12">
        <v>0</v>
      </c>
      <c r="DP54" s="12">
        <v>0</v>
      </c>
      <c r="DQ54" s="12">
        <v>0</v>
      </c>
      <c r="DR54" s="13"/>
      <c r="DS54" s="12">
        <v>0</v>
      </c>
      <c r="DT54" s="12">
        <v>0</v>
      </c>
      <c r="DU54" s="12">
        <v>0</v>
      </c>
      <c r="DV54" s="12">
        <v>0</v>
      </c>
      <c r="DW54" s="13"/>
      <c r="DX54" s="12">
        <v>2</v>
      </c>
      <c r="DY54" s="12">
        <v>1560000</v>
      </c>
      <c r="DZ54" s="12">
        <v>0</v>
      </c>
      <c r="EA54" s="12">
        <v>1560000</v>
      </c>
      <c r="EB54" s="13"/>
      <c r="EC54" s="12">
        <v>0</v>
      </c>
      <c r="ED54" s="12">
        <v>0</v>
      </c>
      <c r="EE54" s="12">
        <v>0</v>
      </c>
      <c r="EF54" s="12">
        <v>0</v>
      </c>
      <c r="EG54" s="13"/>
      <c r="EH54" s="12">
        <v>0</v>
      </c>
      <c r="EI54" s="12">
        <v>0</v>
      </c>
      <c r="EJ54" s="12">
        <v>0</v>
      </c>
      <c r="EK54" s="12">
        <v>0</v>
      </c>
      <c r="EL54" s="13"/>
      <c r="EM54" s="12">
        <v>0</v>
      </c>
      <c r="EN54" s="12">
        <v>0</v>
      </c>
      <c r="EO54" s="12">
        <v>0</v>
      </c>
      <c r="EP54" s="12">
        <v>0</v>
      </c>
      <c r="EQ54" s="13"/>
      <c r="ER54" s="12">
        <v>0</v>
      </c>
      <c r="ES54" s="12">
        <v>0</v>
      </c>
      <c r="ET54" s="12">
        <v>0</v>
      </c>
      <c r="EU54" s="12">
        <v>0</v>
      </c>
      <c r="EV54" s="13"/>
      <c r="EW54" s="12">
        <v>0</v>
      </c>
      <c r="EX54" s="12">
        <v>0</v>
      </c>
      <c r="EY54" s="12">
        <v>0</v>
      </c>
      <c r="EZ54" s="12">
        <v>0</v>
      </c>
      <c r="FA54" s="13"/>
      <c r="FB54" s="12">
        <v>0</v>
      </c>
      <c r="FC54" s="12">
        <v>0</v>
      </c>
      <c r="FD54" s="12">
        <v>0</v>
      </c>
      <c r="FE54" s="12">
        <v>0</v>
      </c>
      <c r="FF54" s="13"/>
      <c r="FG54" s="12">
        <v>0</v>
      </c>
      <c r="FH54" s="12">
        <v>0</v>
      </c>
      <c r="FI54" s="12">
        <v>0</v>
      </c>
      <c r="FJ54" s="12">
        <v>0</v>
      </c>
      <c r="FK54" s="13"/>
      <c r="FL54" s="12">
        <v>0</v>
      </c>
      <c r="FM54" s="12">
        <v>0</v>
      </c>
      <c r="FN54" s="12">
        <v>0</v>
      </c>
      <c r="FO54" s="12">
        <v>0</v>
      </c>
      <c r="FP54" s="13"/>
      <c r="FQ54" s="12">
        <v>0</v>
      </c>
      <c r="FR54" s="12">
        <v>0</v>
      </c>
      <c r="FS54" s="12">
        <v>0</v>
      </c>
      <c r="FT54" s="12">
        <v>0</v>
      </c>
      <c r="FU54" s="13"/>
      <c r="FV54" s="12">
        <v>0</v>
      </c>
      <c r="FW54" s="12">
        <v>0</v>
      </c>
      <c r="FX54" s="12">
        <v>0</v>
      </c>
      <c r="FY54" s="12">
        <v>0</v>
      </c>
      <c r="FZ54" s="13"/>
      <c r="GA54" s="12">
        <v>0</v>
      </c>
      <c r="GB54" s="12">
        <v>0</v>
      </c>
      <c r="GC54" s="12">
        <v>0</v>
      </c>
      <c r="GD54" s="12">
        <v>0</v>
      </c>
      <c r="GE54" s="13"/>
      <c r="GF54" s="12">
        <v>0</v>
      </c>
      <c r="GG54" s="12">
        <v>0</v>
      </c>
      <c r="GH54" s="12">
        <v>0</v>
      </c>
      <c r="GI54" s="12">
        <v>0</v>
      </c>
      <c r="GJ54" s="13"/>
      <c r="GK54" s="12">
        <v>0</v>
      </c>
      <c r="GL54" s="12">
        <v>0</v>
      </c>
      <c r="GM54" s="12">
        <v>0</v>
      </c>
      <c r="GN54" s="12">
        <v>0</v>
      </c>
      <c r="GO54" s="13"/>
      <c r="GP54" s="12">
        <v>0</v>
      </c>
      <c r="GQ54" s="12">
        <v>0</v>
      </c>
      <c r="GR54" s="12">
        <v>0</v>
      </c>
      <c r="GS54" s="12">
        <v>0</v>
      </c>
      <c r="GT54" s="13"/>
      <c r="GU54" s="12">
        <v>0</v>
      </c>
      <c r="GV54" s="12">
        <v>0</v>
      </c>
      <c r="GW54" s="12">
        <v>0</v>
      </c>
      <c r="GX54" s="12">
        <v>0</v>
      </c>
      <c r="GY54" s="13"/>
      <c r="GZ54" s="12">
        <v>0</v>
      </c>
      <c r="HA54" s="12">
        <v>0</v>
      </c>
      <c r="HB54" s="12">
        <v>0</v>
      </c>
      <c r="HC54" s="12">
        <v>0</v>
      </c>
      <c r="HD54" s="13"/>
      <c r="HE54" s="12">
        <v>1</v>
      </c>
      <c r="HF54" s="12">
        <v>780000</v>
      </c>
      <c r="HG54" s="12">
        <v>0</v>
      </c>
      <c r="HH54" s="12">
        <v>780000</v>
      </c>
      <c r="HI54" s="13"/>
      <c r="HJ54" s="12">
        <v>1</v>
      </c>
      <c r="HK54" s="12">
        <v>83364</v>
      </c>
      <c r="HL54" s="12">
        <v>0</v>
      </c>
      <c r="HM54" s="12">
        <v>83364</v>
      </c>
      <c r="HN54" s="13"/>
      <c r="HO54" s="12">
        <v>1</v>
      </c>
      <c r="HP54" s="12">
        <v>152812</v>
      </c>
      <c r="HQ54" s="12">
        <v>0</v>
      </c>
      <c r="HR54" s="12">
        <v>152812</v>
      </c>
      <c r="HS54" s="13"/>
      <c r="HT54" s="12">
        <v>3</v>
      </c>
      <c r="HU54" s="12">
        <v>319920</v>
      </c>
      <c r="HV54" s="12">
        <v>0</v>
      </c>
      <c r="HW54" s="12">
        <v>319920</v>
      </c>
      <c r="HX54" s="13"/>
      <c r="HY54" s="12">
        <v>0</v>
      </c>
      <c r="HZ54" s="12">
        <v>0</v>
      </c>
      <c r="IA54" s="12">
        <v>0</v>
      </c>
      <c r="IB54" s="12">
        <v>0</v>
      </c>
      <c r="IC54" s="13"/>
      <c r="ID54" s="12">
        <v>4</v>
      </c>
      <c r="IE54" s="12">
        <v>1166928</v>
      </c>
      <c r="IF54" s="12">
        <v>0</v>
      </c>
      <c r="IG54" s="12">
        <v>1166928</v>
      </c>
      <c r="IH54" s="13"/>
      <c r="II54" s="12">
        <v>0</v>
      </c>
      <c r="IJ54" s="12">
        <v>0</v>
      </c>
      <c r="IK54" s="12">
        <v>0</v>
      </c>
      <c r="IL54" s="12">
        <v>0</v>
      </c>
      <c r="IM54" s="13"/>
      <c r="IN54" s="12">
        <v>0</v>
      </c>
      <c r="IO54" s="12">
        <v>0</v>
      </c>
      <c r="IP54" s="12">
        <v>0</v>
      </c>
      <c r="IQ54" s="12">
        <v>0</v>
      </c>
      <c r="IR54" s="13"/>
      <c r="IS54" s="12">
        <v>0</v>
      </c>
      <c r="IT54" s="12">
        <v>0</v>
      </c>
      <c r="IU54" s="12">
        <v>0</v>
      </c>
      <c r="IV54" s="12">
        <v>0</v>
      </c>
      <c r="IW54" s="13"/>
      <c r="IX54" s="12">
        <v>0</v>
      </c>
      <c r="IY54" s="12">
        <v>0</v>
      </c>
      <c r="IZ54" s="12">
        <v>0</v>
      </c>
      <c r="JA54" s="12">
        <v>0</v>
      </c>
      <c r="JB54" s="13"/>
      <c r="JC54" s="12">
        <v>1</v>
      </c>
      <c r="JD54" s="12">
        <v>277944</v>
      </c>
      <c r="JE54" s="12">
        <v>0</v>
      </c>
      <c r="JF54" s="12">
        <v>277944</v>
      </c>
      <c r="JG54" s="13"/>
      <c r="JH54" s="12">
        <v>0</v>
      </c>
      <c r="JI54" s="12">
        <v>0</v>
      </c>
      <c r="JJ54" s="12">
        <v>0</v>
      </c>
      <c r="JK54" s="12">
        <v>0</v>
      </c>
      <c r="JL54" s="13"/>
      <c r="JM54" s="12">
        <v>0</v>
      </c>
      <c r="JN54" s="12">
        <v>0</v>
      </c>
      <c r="JO54" s="12">
        <v>0</v>
      </c>
      <c r="JP54" s="12">
        <v>0</v>
      </c>
      <c r="JQ54" s="13"/>
      <c r="JR54" s="12">
        <v>0</v>
      </c>
      <c r="JS54" s="12">
        <v>0</v>
      </c>
      <c r="JT54" s="12">
        <v>0</v>
      </c>
      <c r="JU54" s="12">
        <v>0</v>
      </c>
      <c r="JV54" s="13"/>
      <c r="JW54" s="12">
        <v>0</v>
      </c>
      <c r="JX54" s="12">
        <v>0</v>
      </c>
      <c r="JY54" s="12">
        <v>0</v>
      </c>
      <c r="JZ54" s="12">
        <v>0</v>
      </c>
      <c r="KA54" s="13"/>
      <c r="KB54" s="12">
        <v>0</v>
      </c>
      <c r="KC54" s="12">
        <v>0</v>
      </c>
      <c r="KD54" s="12">
        <v>0</v>
      </c>
      <c r="KE54" s="12">
        <v>0</v>
      </c>
      <c r="KF54" s="13"/>
      <c r="KG54" s="12">
        <v>0</v>
      </c>
      <c r="KH54" s="12">
        <v>0</v>
      </c>
      <c r="KI54" s="12">
        <v>0</v>
      </c>
      <c r="KJ54" s="12">
        <v>0</v>
      </c>
      <c r="KK54" s="13"/>
      <c r="KL54" s="12">
        <v>0</v>
      </c>
      <c r="KM54" s="12">
        <v>0</v>
      </c>
      <c r="KN54" s="12">
        <v>0</v>
      </c>
      <c r="KO54" s="12">
        <v>0</v>
      </c>
      <c r="KP54" s="13"/>
      <c r="KQ54" s="12">
        <v>0</v>
      </c>
      <c r="KR54" s="12">
        <v>0</v>
      </c>
      <c r="KS54" s="12">
        <v>0</v>
      </c>
      <c r="KT54" s="12">
        <v>0</v>
      </c>
      <c r="KU54" s="13"/>
      <c r="KV54" s="12">
        <v>0</v>
      </c>
      <c r="KW54" s="12">
        <v>0</v>
      </c>
      <c r="KX54" s="12">
        <v>0</v>
      </c>
      <c r="KY54" s="12">
        <v>0</v>
      </c>
      <c r="KZ54" s="13"/>
      <c r="LA54" s="12">
        <v>0</v>
      </c>
      <c r="LB54" s="12">
        <v>0</v>
      </c>
      <c r="LC54" s="12">
        <v>0</v>
      </c>
      <c r="LD54" s="12">
        <v>0</v>
      </c>
      <c r="LE54" s="13"/>
      <c r="LF54" s="12">
        <v>0</v>
      </c>
      <c r="LG54" s="12">
        <v>0</v>
      </c>
      <c r="LH54" s="12">
        <v>0</v>
      </c>
      <c r="LI54" s="12">
        <v>0</v>
      </c>
      <c r="LJ54" s="13"/>
      <c r="LK54" s="12">
        <v>2</v>
      </c>
      <c r="LL54" s="12">
        <v>324000</v>
      </c>
      <c r="LM54" s="12">
        <v>0</v>
      </c>
      <c r="LN54" s="12">
        <v>324000</v>
      </c>
      <c r="LO54" s="13"/>
      <c r="LP54" s="12">
        <v>0</v>
      </c>
      <c r="LQ54" s="12">
        <v>0</v>
      </c>
      <c r="LR54" s="12">
        <v>0</v>
      </c>
      <c r="LS54" s="12">
        <v>0</v>
      </c>
      <c r="LT54" s="13"/>
      <c r="LU54" s="12">
        <v>0</v>
      </c>
      <c r="LV54" s="12">
        <v>0</v>
      </c>
      <c r="LW54" s="12">
        <v>0</v>
      </c>
      <c r="LX54" s="12">
        <v>0</v>
      </c>
      <c r="LY54" s="13"/>
      <c r="LZ54" s="12">
        <v>0</v>
      </c>
      <c r="MA54" s="12">
        <v>0</v>
      </c>
      <c r="MB54" s="12">
        <v>0</v>
      </c>
      <c r="MC54" s="12">
        <v>0</v>
      </c>
      <c r="MD54" s="13"/>
      <c r="ME54" s="12">
        <v>0</v>
      </c>
      <c r="MF54" s="12">
        <v>0</v>
      </c>
      <c r="MG54" s="12">
        <v>0</v>
      </c>
      <c r="MH54" s="12">
        <v>0</v>
      </c>
      <c r="MI54" s="13"/>
      <c r="MJ54" s="12">
        <v>0</v>
      </c>
      <c r="MK54" s="12">
        <v>0</v>
      </c>
      <c r="ML54" s="12">
        <v>0</v>
      </c>
      <c r="MM54" s="12">
        <v>0</v>
      </c>
      <c r="MN54" s="13"/>
      <c r="MO54" s="12">
        <v>0</v>
      </c>
      <c r="MP54" s="12">
        <v>0</v>
      </c>
      <c r="MQ54" s="12">
        <v>0</v>
      </c>
      <c r="MR54" s="12">
        <v>0</v>
      </c>
      <c r="MS54" s="13"/>
      <c r="MT54" s="12"/>
      <c r="MU54" s="12"/>
      <c r="MV54" s="12">
        <v>0</v>
      </c>
      <c r="MW54" s="12">
        <v>0</v>
      </c>
      <c r="MX54" s="13"/>
      <c r="MY54" s="12">
        <v>0</v>
      </c>
      <c r="MZ54" s="12">
        <v>0</v>
      </c>
      <c r="NA54" s="12">
        <v>0</v>
      </c>
      <c r="NB54" s="12">
        <v>0</v>
      </c>
      <c r="NC54" s="13"/>
      <c r="ND54" s="12">
        <v>0</v>
      </c>
      <c r="NE54" s="12">
        <v>0</v>
      </c>
      <c r="NF54" s="12">
        <v>0</v>
      </c>
      <c r="NG54" s="12">
        <v>0</v>
      </c>
      <c r="NH54" s="13"/>
      <c r="NI54" s="12">
        <v>800</v>
      </c>
      <c r="NJ54" s="12">
        <v>120000</v>
      </c>
      <c r="NK54" s="12">
        <v>0</v>
      </c>
      <c r="NL54" s="12">
        <v>120000</v>
      </c>
      <c r="NM54" s="13"/>
      <c r="NN54" s="12">
        <v>20</v>
      </c>
      <c r="NO54" s="12">
        <v>3000</v>
      </c>
      <c r="NP54" s="12">
        <v>0</v>
      </c>
      <c r="NQ54" s="12">
        <v>3000</v>
      </c>
      <c r="NR54" s="13"/>
      <c r="NS54" s="12">
        <v>0</v>
      </c>
      <c r="NT54" s="12">
        <v>0</v>
      </c>
      <c r="NU54" s="12">
        <v>0</v>
      </c>
      <c r="NV54" s="12">
        <v>0</v>
      </c>
      <c r="NW54" s="13"/>
      <c r="NX54" s="12">
        <v>0</v>
      </c>
      <c r="NY54" s="12">
        <v>0</v>
      </c>
      <c r="NZ54" s="12">
        <v>0</v>
      </c>
      <c r="OA54" s="12">
        <v>0</v>
      </c>
      <c r="OB54" s="13"/>
      <c r="OC54" s="12">
        <v>0</v>
      </c>
      <c r="OD54" s="12">
        <v>0</v>
      </c>
      <c r="OE54" s="12">
        <v>0</v>
      </c>
      <c r="OF54" s="12">
        <v>0</v>
      </c>
      <c r="OG54" s="13"/>
      <c r="OH54" s="12">
        <v>836</v>
      </c>
      <c r="OI54" s="12">
        <v>5035972</v>
      </c>
      <c r="OJ54" s="12">
        <v>0</v>
      </c>
      <c r="OK54" s="12">
        <v>5035972</v>
      </c>
      <c r="OL54" s="13"/>
    </row>
    <row r="55" spans="1:402" hidden="1">
      <c r="A55" s="10">
        <v>49</v>
      </c>
      <c r="B55" s="11" t="s">
        <v>42</v>
      </c>
      <c r="C55" s="12">
        <v>0</v>
      </c>
      <c r="D55" s="12">
        <v>0</v>
      </c>
      <c r="E55" s="12">
        <v>0</v>
      </c>
      <c r="F55" s="12">
        <v>0</v>
      </c>
      <c r="G55" s="13"/>
      <c r="H55" s="12">
        <v>0</v>
      </c>
      <c r="I55" s="12">
        <v>0</v>
      </c>
      <c r="J55" s="12">
        <v>0</v>
      </c>
      <c r="K55" s="12">
        <v>0</v>
      </c>
      <c r="L55" s="13"/>
      <c r="M55" s="12">
        <v>0</v>
      </c>
      <c r="N55" s="12">
        <v>0</v>
      </c>
      <c r="O55" s="12">
        <v>0</v>
      </c>
      <c r="P55" s="12">
        <v>0</v>
      </c>
      <c r="Q55" s="13"/>
      <c r="R55" s="12">
        <v>0</v>
      </c>
      <c r="S55" s="12">
        <v>0</v>
      </c>
      <c r="T55" s="12">
        <v>0</v>
      </c>
      <c r="U55" s="12">
        <v>0</v>
      </c>
      <c r="V55" s="13"/>
      <c r="W55" s="12">
        <v>0</v>
      </c>
      <c r="X55" s="12">
        <v>0</v>
      </c>
      <c r="Y55" s="12">
        <v>0</v>
      </c>
      <c r="Z55" s="12">
        <v>0</v>
      </c>
      <c r="AA55" s="13"/>
      <c r="AB55" s="12">
        <v>1</v>
      </c>
      <c r="AC55" s="12">
        <v>248004</v>
      </c>
      <c r="AD55" s="12">
        <v>0</v>
      </c>
      <c r="AE55" s="12">
        <v>248004</v>
      </c>
      <c r="AF55" s="13"/>
      <c r="AG55" s="12">
        <v>0</v>
      </c>
      <c r="AH55" s="12">
        <v>0</v>
      </c>
      <c r="AI55" s="12">
        <v>0</v>
      </c>
      <c r="AJ55" s="12">
        <v>0</v>
      </c>
      <c r="AK55" s="13"/>
      <c r="AL55" s="12">
        <v>0</v>
      </c>
      <c r="AM55" s="12">
        <v>0</v>
      </c>
      <c r="AN55" s="12">
        <v>0</v>
      </c>
      <c r="AO55" s="12">
        <v>0</v>
      </c>
      <c r="AP55" s="13"/>
      <c r="AQ55" s="12">
        <v>0</v>
      </c>
      <c r="AR55" s="12">
        <v>0</v>
      </c>
      <c r="AS55" s="12">
        <v>0</v>
      </c>
      <c r="AT55" s="12">
        <v>0</v>
      </c>
      <c r="AU55" s="13"/>
      <c r="AV55" s="12">
        <v>0</v>
      </c>
      <c r="AW55" s="12">
        <v>0</v>
      </c>
      <c r="AX55" s="12">
        <v>0</v>
      </c>
      <c r="AY55" s="12">
        <v>0</v>
      </c>
      <c r="AZ55" s="13"/>
      <c r="BA55" s="12">
        <v>0</v>
      </c>
      <c r="BB55" s="12">
        <v>0</v>
      </c>
      <c r="BC55" s="12">
        <v>0</v>
      </c>
      <c r="BD55" s="12">
        <v>0</v>
      </c>
      <c r="BE55" s="13"/>
      <c r="BF55" s="12">
        <v>0</v>
      </c>
      <c r="BG55" s="12">
        <v>0</v>
      </c>
      <c r="BH55" s="12">
        <v>0</v>
      </c>
      <c r="BI55" s="12">
        <v>0</v>
      </c>
      <c r="BJ55" s="13"/>
      <c r="BK55" s="12">
        <v>0</v>
      </c>
      <c r="BL55" s="12">
        <v>0</v>
      </c>
      <c r="BM55" s="12">
        <v>0</v>
      </c>
      <c r="BN55" s="12">
        <v>0</v>
      </c>
      <c r="BO55" s="13"/>
      <c r="BP55" s="12">
        <v>0</v>
      </c>
      <c r="BQ55" s="12">
        <v>0</v>
      </c>
      <c r="BR55" s="12">
        <v>0</v>
      </c>
      <c r="BS55" s="12">
        <v>0</v>
      </c>
      <c r="BT55" s="13"/>
      <c r="BU55" s="12">
        <v>0</v>
      </c>
      <c r="BV55" s="12">
        <v>0</v>
      </c>
      <c r="BW55" s="12">
        <v>0</v>
      </c>
      <c r="BX55" s="12">
        <v>0</v>
      </c>
      <c r="BY55" s="13"/>
      <c r="BZ55" s="12">
        <v>0</v>
      </c>
      <c r="CA55" s="12">
        <v>0</v>
      </c>
      <c r="CB55" s="12">
        <v>0</v>
      </c>
      <c r="CC55" s="12">
        <v>0</v>
      </c>
      <c r="CD55" s="13"/>
      <c r="CE55" s="12">
        <v>0</v>
      </c>
      <c r="CF55" s="12">
        <v>0</v>
      </c>
      <c r="CG55" s="12">
        <v>0</v>
      </c>
      <c r="CH55" s="12">
        <v>0</v>
      </c>
      <c r="CI55" s="13"/>
      <c r="CJ55" s="12">
        <v>0</v>
      </c>
      <c r="CK55" s="12">
        <v>0</v>
      </c>
      <c r="CL55" s="12">
        <v>0</v>
      </c>
      <c r="CM55" s="12">
        <v>0</v>
      </c>
      <c r="CN55" s="13"/>
      <c r="CO55" s="12">
        <v>0</v>
      </c>
      <c r="CP55" s="12">
        <v>0</v>
      </c>
      <c r="CQ55" s="12">
        <v>0</v>
      </c>
      <c r="CR55" s="12">
        <v>0</v>
      </c>
      <c r="CS55" s="13"/>
      <c r="CT55" s="12">
        <v>0</v>
      </c>
      <c r="CU55" s="12">
        <v>0</v>
      </c>
      <c r="CV55" s="12">
        <v>0</v>
      </c>
      <c r="CW55" s="12">
        <v>0</v>
      </c>
      <c r="CX55" s="13"/>
      <c r="CY55" s="12">
        <v>0</v>
      </c>
      <c r="CZ55" s="12">
        <v>0</v>
      </c>
      <c r="DA55" s="12">
        <v>0</v>
      </c>
      <c r="DB55" s="12">
        <v>0</v>
      </c>
      <c r="DC55" s="13"/>
      <c r="DD55" s="12">
        <v>0</v>
      </c>
      <c r="DE55" s="12">
        <v>0</v>
      </c>
      <c r="DF55" s="12">
        <v>0</v>
      </c>
      <c r="DG55" s="12">
        <v>0</v>
      </c>
      <c r="DH55" s="13"/>
      <c r="DI55" s="12">
        <v>0</v>
      </c>
      <c r="DJ55" s="12">
        <v>0</v>
      </c>
      <c r="DK55" s="12">
        <v>0</v>
      </c>
      <c r="DL55" s="12">
        <v>0</v>
      </c>
      <c r="DM55" s="13"/>
      <c r="DN55" s="12">
        <v>0</v>
      </c>
      <c r="DO55" s="12">
        <v>0</v>
      </c>
      <c r="DP55" s="12">
        <v>0</v>
      </c>
      <c r="DQ55" s="12">
        <v>0</v>
      </c>
      <c r="DR55" s="13"/>
      <c r="DS55" s="12">
        <v>0</v>
      </c>
      <c r="DT55" s="12">
        <v>0</v>
      </c>
      <c r="DU55" s="12">
        <v>0</v>
      </c>
      <c r="DV55" s="12">
        <v>0</v>
      </c>
      <c r="DW55" s="13"/>
      <c r="DX55" s="12">
        <v>1</v>
      </c>
      <c r="DY55" s="12">
        <v>780000</v>
      </c>
      <c r="DZ55" s="12">
        <v>0</v>
      </c>
      <c r="EA55" s="12">
        <v>780000</v>
      </c>
      <c r="EB55" s="13"/>
      <c r="EC55" s="12">
        <v>0</v>
      </c>
      <c r="ED55" s="12">
        <v>0</v>
      </c>
      <c r="EE55" s="12">
        <v>0</v>
      </c>
      <c r="EF55" s="12">
        <v>0</v>
      </c>
      <c r="EG55" s="13"/>
      <c r="EH55" s="12">
        <v>0</v>
      </c>
      <c r="EI55" s="12">
        <v>0</v>
      </c>
      <c r="EJ55" s="12">
        <v>0</v>
      </c>
      <c r="EK55" s="12">
        <v>0</v>
      </c>
      <c r="EL55" s="13"/>
      <c r="EM55" s="12">
        <v>0</v>
      </c>
      <c r="EN55" s="12">
        <v>0</v>
      </c>
      <c r="EO55" s="12">
        <v>0</v>
      </c>
      <c r="EP55" s="12">
        <v>0</v>
      </c>
      <c r="EQ55" s="13"/>
      <c r="ER55" s="12">
        <v>0</v>
      </c>
      <c r="ES55" s="12">
        <v>0</v>
      </c>
      <c r="ET55" s="12">
        <v>0</v>
      </c>
      <c r="EU55" s="12">
        <v>0</v>
      </c>
      <c r="EV55" s="13"/>
      <c r="EW55" s="12">
        <v>0</v>
      </c>
      <c r="EX55" s="12">
        <v>0</v>
      </c>
      <c r="EY55" s="12">
        <v>0</v>
      </c>
      <c r="EZ55" s="12">
        <v>0</v>
      </c>
      <c r="FA55" s="13"/>
      <c r="FB55" s="12">
        <v>0</v>
      </c>
      <c r="FC55" s="12">
        <v>0</v>
      </c>
      <c r="FD55" s="12">
        <v>0</v>
      </c>
      <c r="FE55" s="12">
        <v>0</v>
      </c>
      <c r="FF55" s="13"/>
      <c r="FG55" s="12">
        <v>0</v>
      </c>
      <c r="FH55" s="12">
        <v>0</v>
      </c>
      <c r="FI55" s="12">
        <v>0</v>
      </c>
      <c r="FJ55" s="12">
        <v>0</v>
      </c>
      <c r="FK55" s="13"/>
      <c r="FL55" s="12">
        <v>0</v>
      </c>
      <c r="FM55" s="12">
        <v>0</v>
      </c>
      <c r="FN55" s="12">
        <v>0</v>
      </c>
      <c r="FO55" s="12">
        <v>0</v>
      </c>
      <c r="FP55" s="13"/>
      <c r="FQ55" s="12">
        <v>0</v>
      </c>
      <c r="FR55" s="12">
        <v>0</v>
      </c>
      <c r="FS55" s="12">
        <v>0</v>
      </c>
      <c r="FT55" s="12">
        <v>0</v>
      </c>
      <c r="FU55" s="13"/>
      <c r="FV55" s="12">
        <v>0</v>
      </c>
      <c r="FW55" s="12">
        <v>0</v>
      </c>
      <c r="FX55" s="12">
        <v>0</v>
      </c>
      <c r="FY55" s="12">
        <v>0</v>
      </c>
      <c r="FZ55" s="13"/>
      <c r="GA55" s="12">
        <v>0</v>
      </c>
      <c r="GB55" s="12">
        <v>0</v>
      </c>
      <c r="GC55" s="12">
        <v>0</v>
      </c>
      <c r="GD55" s="12">
        <v>0</v>
      </c>
      <c r="GE55" s="13"/>
      <c r="GF55" s="12">
        <v>0</v>
      </c>
      <c r="GG55" s="12">
        <v>0</v>
      </c>
      <c r="GH55" s="12">
        <v>0</v>
      </c>
      <c r="GI55" s="12">
        <v>0</v>
      </c>
      <c r="GJ55" s="13"/>
      <c r="GK55" s="12">
        <v>0</v>
      </c>
      <c r="GL55" s="12">
        <v>0</v>
      </c>
      <c r="GM55" s="12">
        <v>0</v>
      </c>
      <c r="GN55" s="12">
        <v>0</v>
      </c>
      <c r="GO55" s="13"/>
      <c r="GP55" s="12">
        <v>0</v>
      </c>
      <c r="GQ55" s="12">
        <v>0</v>
      </c>
      <c r="GR55" s="12">
        <v>0</v>
      </c>
      <c r="GS55" s="12">
        <v>0</v>
      </c>
      <c r="GT55" s="13"/>
      <c r="GU55" s="12">
        <v>0</v>
      </c>
      <c r="GV55" s="12">
        <v>0</v>
      </c>
      <c r="GW55" s="12">
        <v>0</v>
      </c>
      <c r="GX55" s="12">
        <v>0</v>
      </c>
      <c r="GY55" s="13"/>
      <c r="GZ55" s="12">
        <v>0</v>
      </c>
      <c r="HA55" s="12">
        <v>0</v>
      </c>
      <c r="HB55" s="12">
        <v>0</v>
      </c>
      <c r="HC55" s="12">
        <v>0</v>
      </c>
      <c r="HD55" s="13"/>
      <c r="HE55" s="12">
        <v>1</v>
      </c>
      <c r="HF55" s="12">
        <v>780000</v>
      </c>
      <c r="HG55" s="12">
        <v>0</v>
      </c>
      <c r="HH55" s="12">
        <v>780000</v>
      </c>
      <c r="HI55" s="13"/>
      <c r="HJ55" s="12">
        <v>1</v>
      </c>
      <c r="HK55" s="12">
        <v>83364</v>
      </c>
      <c r="HL55" s="12">
        <v>0</v>
      </c>
      <c r="HM55" s="12">
        <v>83364</v>
      </c>
      <c r="HN55" s="13"/>
      <c r="HO55" s="12">
        <v>1</v>
      </c>
      <c r="HP55" s="12">
        <v>152812</v>
      </c>
      <c r="HQ55" s="12">
        <v>0</v>
      </c>
      <c r="HR55" s="12">
        <v>152812</v>
      </c>
      <c r="HS55" s="13"/>
      <c r="HT55" s="12">
        <v>3</v>
      </c>
      <c r="HU55" s="12">
        <v>319920</v>
      </c>
      <c r="HV55" s="12">
        <v>0</v>
      </c>
      <c r="HW55" s="12">
        <v>319920</v>
      </c>
      <c r="HX55" s="13"/>
      <c r="HY55" s="12">
        <v>0</v>
      </c>
      <c r="HZ55" s="12">
        <v>0</v>
      </c>
      <c r="IA55" s="12">
        <v>0</v>
      </c>
      <c r="IB55" s="12">
        <v>0</v>
      </c>
      <c r="IC55" s="13"/>
      <c r="ID55" s="12">
        <v>8</v>
      </c>
      <c r="IE55" s="12">
        <v>2333856</v>
      </c>
      <c r="IF55" s="12">
        <v>0</v>
      </c>
      <c r="IG55" s="12">
        <v>2333856</v>
      </c>
      <c r="IH55" s="13"/>
      <c r="II55" s="12">
        <v>0</v>
      </c>
      <c r="IJ55" s="12">
        <v>0</v>
      </c>
      <c r="IK55" s="12">
        <v>0</v>
      </c>
      <c r="IL55" s="12">
        <v>0</v>
      </c>
      <c r="IM55" s="13"/>
      <c r="IN55" s="12">
        <v>0</v>
      </c>
      <c r="IO55" s="12">
        <v>0</v>
      </c>
      <c r="IP55" s="12">
        <v>0</v>
      </c>
      <c r="IQ55" s="12">
        <v>0</v>
      </c>
      <c r="IR55" s="13"/>
      <c r="IS55" s="12">
        <v>0</v>
      </c>
      <c r="IT55" s="12">
        <v>0</v>
      </c>
      <c r="IU55" s="12">
        <v>0</v>
      </c>
      <c r="IV55" s="12">
        <v>0</v>
      </c>
      <c r="IW55" s="13"/>
      <c r="IX55" s="12">
        <v>0</v>
      </c>
      <c r="IY55" s="12">
        <v>0</v>
      </c>
      <c r="IZ55" s="12">
        <v>0</v>
      </c>
      <c r="JA55" s="12">
        <v>0</v>
      </c>
      <c r="JB55" s="13"/>
      <c r="JC55" s="12">
        <v>1</v>
      </c>
      <c r="JD55" s="12">
        <v>277944</v>
      </c>
      <c r="JE55" s="12">
        <v>0</v>
      </c>
      <c r="JF55" s="12">
        <v>277944</v>
      </c>
      <c r="JG55" s="13"/>
      <c r="JH55" s="12">
        <v>0</v>
      </c>
      <c r="JI55" s="12">
        <v>0</v>
      </c>
      <c r="JJ55" s="12">
        <v>0</v>
      </c>
      <c r="JK55" s="12">
        <v>0</v>
      </c>
      <c r="JL55" s="13"/>
      <c r="JM55" s="12">
        <v>0</v>
      </c>
      <c r="JN55" s="12">
        <v>0</v>
      </c>
      <c r="JO55" s="12">
        <v>0</v>
      </c>
      <c r="JP55" s="12">
        <v>0</v>
      </c>
      <c r="JQ55" s="13"/>
      <c r="JR55" s="12">
        <v>0</v>
      </c>
      <c r="JS55" s="12">
        <v>0</v>
      </c>
      <c r="JT55" s="12">
        <v>0</v>
      </c>
      <c r="JU55" s="12">
        <v>0</v>
      </c>
      <c r="JV55" s="13"/>
      <c r="JW55" s="12">
        <v>0</v>
      </c>
      <c r="JX55" s="12">
        <v>0</v>
      </c>
      <c r="JY55" s="12">
        <v>0</v>
      </c>
      <c r="JZ55" s="12">
        <v>0</v>
      </c>
      <c r="KA55" s="13"/>
      <c r="KB55" s="12">
        <v>0</v>
      </c>
      <c r="KC55" s="12">
        <v>0</v>
      </c>
      <c r="KD55" s="12">
        <v>0</v>
      </c>
      <c r="KE55" s="12">
        <v>0</v>
      </c>
      <c r="KF55" s="13"/>
      <c r="KG55" s="12">
        <v>0</v>
      </c>
      <c r="KH55" s="12">
        <v>0</v>
      </c>
      <c r="KI55" s="12">
        <v>0</v>
      </c>
      <c r="KJ55" s="12">
        <v>0</v>
      </c>
      <c r="KK55" s="13"/>
      <c r="KL55" s="12">
        <v>0</v>
      </c>
      <c r="KM55" s="12">
        <v>0</v>
      </c>
      <c r="KN55" s="12">
        <v>0</v>
      </c>
      <c r="KO55" s="12">
        <v>0</v>
      </c>
      <c r="KP55" s="13"/>
      <c r="KQ55" s="12">
        <v>0</v>
      </c>
      <c r="KR55" s="12">
        <v>0</v>
      </c>
      <c r="KS55" s="12">
        <v>0</v>
      </c>
      <c r="KT55" s="12">
        <v>0</v>
      </c>
      <c r="KU55" s="13"/>
      <c r="KV55" s="12">
        <v>0</v>
      </c>
      <c r="KW55" s="12">
        <v>0</v>
      </c>
      <c r="KX55" s="12">
        <v>0</v>
      </c>
      <c r="KY55" s="12">
        <v>0</v>
      </c>
      <c r="KZ55" s="13"/>
      <c r="LA55" s="12">
        <v>0</v>
      </c>
      <c r="LB55" s="12">
        <v>0</v>
      </c>
      <c r="LC55" s="12">
        <v>0</v>
      </c>
      <c r="LD55" s="12">
        <v>0</v>
      </c>
      <c r="LE55" s="13"/>
      <c r="LF55" s="12">
        <v>0</v>
      </c>
      <c r="LG55" s="12">
        <v>0</v>
      </c>
      <c r="LH55" s="12">
        <v>0</v>
      </c>
      <c r="LI55" s="12">
        <v>0</v>
      </c>
      <c r="LJ55" s="13"/>
      <c r="LK55" s="12">
        <v>2</v>
      </c>
      <c r="LL55" s="12">
        <v>324000</v>
      </c>
      <c r="LM55" s="12">
        <v>0</v>
      </c>
      <c r="LN55" s="12">
        <v>324000</v>
      </c>
      <c r="LO55" s="13"/>
      <c r="LP55" s="12">
        <v>0</v>
      </c>
      <c r="LQ55" s="12">
        <v>0</v>
      </c>
      <c r="LR55" s="12">
        <v>0</v>
      </c>
      <c r="LS55" s="12">
        <v>0</v>
      </c>
      <c r="LT55" s="13"/>
      <c r="LU55" s="12">
        <v>0</v>
      </c>
      <c r="LV55" s="12">
        <v>0</v>
      </c>
      <c r="LW55" s="12">
        <v>0</v>
      </c>
      <c r="LX55" s="12">
        <v>0</v>
      </c>
      <c r="LY55" s="13"/>
      <c r="LZ55" s="12">
        <v>0</v>
      </c>
      <c r="MA55" s="12">
        <v>0</v>
      </c>
      <c r="MB55" s="12">
        <v>0</v>
      </c>
      <c r="MC55" s="12">
        <v>0</v>
      </c>
      <c r="MD55" s="13"/>
      <c r="ME55" s="12">
        <v>0</v>
      </c>
      <c r="MF55" s="12">
        <v>0</v>
      </c>
      <c r="MG55" s="12">
        <v>0</v>
      </c>
      <c r="MH55" s="12">
        <v>0</v>
      </c>
      <c r="MI55" s="13"/>
      <c r="MJ55" s="12">
        <v>0</v>
      </c>
      <c r="MK55" s="12">
        <v>0</v>
      </c>
      <c r="ML55" s="12">
        <v>0</v>
      </c>
      <c r="MM55" s="12">
        <v>0</v>
      </c>
      <c r="MN55" s="13"/>
      <c r="MO55" s="12">
        <v>0</v>
      </c>
      <c r="MP55" s="12">
        <v>0</v>
      </c>
      <c r="MQ55" s="12">
        <v>0</v>
      </c>
      <c r="MR55" s="12">
        <v>0</v>
      </c>
      <c r="MS55" s="13"/>
      <c r="MT55" s="12"/>
      <c r="MU55" s="12"/>
      <c r="MV55" s="12">
        <v>0</v>
      </c>
      <c r="MW55" s="12">
        <v>0</v>
      </c>
      <c r="MX55" s="13"/>
      <c r="MY55" s="12">
        <v>0</v>
      </c>
      <c r="MZ55" s="12">
        <v>0</v>
      </c>
      <c r="NA55" s="12">
        <v>0</v>
      </c>
      <c r="NB55" s="12">
        <v>0</v>
      </c>
      <c r="NC55" s="13"/>
      <c r="ND55" s="12">
        <v>0</v>
      </c>
      <c r="NE55" s="12">
        <v>0</v>
      </c>
      <c r="NF55" s="12">
        <v>0</v>
      </c>
      <c r="NG55" s="12">
        <v>0</v>
      </c>
      <c r="NH55" s="13"/>
      <c r="NI55" s="12">
        <v>500</v>
      </c>
      <c r="NJ55" s="12">
        <v>75000</v>
      </c>
      <c r="NK55" s="12">
        <v>0</v>
      </c>
      <c r="NL55" s="12">
        <v>75000</v>
      </c>
      <c r="NM55" s="13"/>
      <c r="NN55" s="12">
        <v>20</v>
      </c>
      <c r="NO55" s="12">
        <v>3000</v>
      </c>
      <c r="NP55" s="12">
        <v>0</v>
      </c>
      <c r="NQ55" s="12">
        <v>3000</v>
      </c>
      <c r="NR55" s="13"/>
      <c r="NS55" s="12">
        <v>0</v>
      </c>
      <c r="NT55" s="12">
        <v>0</v>
      </c>
      <c r="NU55" s="12">
        <v>0</v>
      </c>
      <c r="NV55" s="12">
        <v>0</v>
      </c>
      <c r="NW55" s="13"/>
      <c r="NX55" s="12">
        <v>0</v>
      </c>
      <c r="NY55" s="12">
        <v>0</v>
      </c>
      <c r="NZ55" s="12">
        <v>0</v>
      </c>
      <c r="OA55" s="12">
        <v>0</v>
      </c>
      <c r="OB55" s="13"/>
      <c r="OC55" s="12">
        <v>0</v>
      </c>
      <c r="OD55" s="12">
        <v>0</v>
      </c>
      <c r="OE55" s="12">
        <v>0</v>
      </c>
      <c r="OF55" s="12">
        <v>0</v>
      </c>
      <c r="OG55" s="13"/>
      <c r="OH55" s="12">
        <v>539</v>
      </c>
      <c r="OI55" s="12">
        <v>5377900</v>
      </c>
      <c r="OJ55" s="12">
        <v>0</v>
      </c>
      <c r="OK55" s="12">
        <v>5377900</v>
      </c>
      <c r="OL55" s="13"/>
    </row>
    <row r="56" spans="1:402" hidden="1">
      <c r="A56" s="10">
        <v>50</v>
      </c>
      <c r="B56" s="11" t="s">
        <v>43</v>
      </c>
      <c r="C56" s="12">
        <v>0</v>
      </c>
      <c r="D56" s="12">
        <v>0</v>
      </c>
      <c r="E56" s="12">
        <v>0</v>
      </c>
      <c r="F56" s="12">
        <v>0</v>
      </c>
      <c r="G56" s="13"/>
      <c r="H56" s="12">
        <v>0</v>
      </c>
      <c r="I56" s="12">
        <v>0</v>
      </c>
      <c r="J56" s="12">
        <v>0</v>
      </c>
      <c r="K56" s="12">
        <v>0</v>
      </c>
      <c r="L56" s="13"/>
      <c r="M56" s="12">
        <v>0</v>
      </c>
      <c r="N56" s="12">
        <v>0</v>
      </c>
      <c r="O56" s="12">
        <v>0</v>
      </c>
      <c r="P56" s="12">
        <v>0</v>
      </c>
      <c r="Q56" s="13"/>
      <c r="R56" s="12">
        <v>0</v>
      </c>
      <c r="S56" s="12">
        <v>0</v>
      </c>
      <c r="T56" s="12">
        <v>0</v>
      </c>
      <c r="U56" s="12">
        <v>0</v>
      </c>
      <c r="V56" s="13"/>
      <c r="W56" s="12">
        <v>0</v>
      </c>
      <c r="X56" s="12">
        <v>0</v>
      </c>
      <c r="Y56" s="12">
        <v>0</v>
      </c>
      <c r="Z56" s="12">
        <v>0</v>
      </c>
      <c r="AA56" s="13"/>
      <c r="AB56" s="12">
        <v>6</v>
      </c>
      <c r="AC56" s="12">
        <v>1532964</v>
      </c>
      <c r="AD56" s="12">
        <v>0</v>
      </c>
      <c r="AE56" s="12">
        <v>1532964</v>
      </c>
      <c r="AF56" s="13"/>
      <c r="AG56" s="12">
        <v>0</v>
      </c>
      <c r="AH56" s="12">
        <v>0</v>
      </c>
      <c r="AI56" s="12">
        <v>0</v>
      </c>
      <c r="AJ56" s="12">
        <v>0</v>
      </c>
      <c r="AK56" s="13"/>
      <c r="AL56" s="12">
        <v>0</v>
      </c>
      <c r="AM56" s="12">
        <v>0</v>
      </c>
      <c r="AN56" s="12">
        <v>0</v>
      </c>
      <c r="AO56" s="12">
        <v>0</v>
      </c>
      <c r="AP56" s="13"/>
      <c r="AQ56" s="12">
        <v>0</v>
      </c>
      <c r="AR56" s="12">
        <v>0</v>
      </c>
      <c r="AS56" s="12">
        <v>0</v>
      </c>
      <c r="AT56" s="12">
        <v>0</v>
      </c>
      <c r="AU56" s="13"/>
      <c r="AV56" s="12">
        <v>0</v>
      </c>
      <c r="AW56" s="12">
        <v>0</v>
      </c>
      <c r="AX56" s="12">
        <v>0</v>
      </c>
      <c r="AY56" s="12">
        <v>0</v>
      </c>
      <c r="AZ56" s="13"/>
      <c r="BA56" s="12">
        <v>0</v>
      </c>
      <c r="BB56" s="12">
        <v>0</v>
      </c>
      <c r="BC56" s="12">
        <v>0</v>
      </c>
      <c r="BD56" s="12">
        <v>0</v>
      </c>
      <c r="BE56" s="13"/>
      <c r="BF56" s="12">
        <v>0</v>
      </c>
      <c r="BG56" s="12">
        <v>0</v>
      </c>
      <c r="BH56" s="12">
        <v>0</v>
      </c>
      <c r="BI56" s="12">
        <v>0</v>
      </c>
      <c r="BJ56" s="13"/>
      <c r="BK56" s="12">
        <v>0</v>
      </c>
      <c r="BL56" s="12">
        <v>0</v>
      </c>
      <c r="BM56" s="12">
        <v>0</v>
      </c>
      <c r="BN56" s="12">
        <v>0</v>
      </c>
      <c r="BO56" s="13"/>
      <c r="BP56" s="12">
        <v>0</v>
      </c>
      <c r="BQ56" s="12">
        <v>0</v>
      </c>
      <c r="BR56" s="12">
        <v>0</v>
      </c>
      <c r="BS56" s="12">
        <v>0</v>
      </c>
      <c r="BT56" s="13"/>
      <c r="BU56" s="12">
        <v>0</v>
      </c>
      <c r="BV56" s="12">
        <v>0</v>
      </c>
      <c r="BW56" s="12">
        <v>0</v>
      </c>
      <c r="BX56" s="12">
        <v>0</v>
      </c>
      <c r="BY56" s="13"/>
      <c r="BZ56" s="12">
        <v>0</v>
      </c>
      <c r="CA56" s="12">
        <v>0</v>
      </c>
      <c r="CB56" s="12">
        <v>0</v>
      </c>
      <c r="CC56" s="12">
        <v>0</v>
      </c>
      <c r="CD56" s="13"/>
      <c r="CE56" s="12">
        <v>0</v>
      </c>
      <c r="CF56" s="12">
        <v>0</v>
      </c>
      <c r="CG56" s="12">
        <v>0</v>
      </c>
      <c r="CH56" s="12">
        <v>0</v>
      </c>
      <c r="CI56" s="13"/>
      <c r="CJ56" s="12">
        <v>0</v>
      </c>
      <c r="CK56" s="12">
        <v>0</v>
      </c>
      <c r="CL56" s="12">
        <v>0</v>
      </c>
      <c r="CM56" s="12">
        <v>0</v>
      </c>
      <c r="CN56" s="13"/>
      <c r="CO56" s="12">
        <v>0</v>
      </c>
      <c r="CP56" s="12">
        <v>0</v>
      </c>
      <c r="CQ56" s="12">
        <v>0</v>
      </c>
      <c r="CR56" s="12">
        <v>0</v>
      </c>
      <c r="CS56" s="13"/>
      <c r="CT56" s="12">
        <v>0</v>
      </c>
      <c r="CU56" s="12">
        <v>0</v>
      </c>
      <c r="CV56" s="12">
        <v>0</v>
      </c>
      <c r="CW56" s="12">
        <v>0</v>
      </c>
      <c r="CX56" s="13"/>
      <c r="CY56" s="12">
        <v>0</v>
      </c>
      <c r="CZ56" s="12">
        <v>0</v>
      </c>
      <c r="DA56" s="12">
        <v>0</v>
      </c>
      <c r="DB56" s="12">
        <v>0</v>
      </c>
      <c r="DC56" s="13"/>
      <c r="DD56" s="12">
        <v>0</v>
      </c>
      <c r="DE56" s="12">
        <v>0</v>
      </c>
      <c r="DF56" s="12">
        <v>0</v>
      </c>
      <c r="DG56" s="12">
        <v>0</v>
      </c>
      <c r="DH56" s="13"/>
      <c r="DI56" s="12">
        <v>1</v>
      </c>
      <c r="DJ56" s="12">
        <v>1200000</v>
      </c>
      <c r="DK56" s="12">
        <v>0</v>
      </c>
      <c r="DL56" s="12">
        <v>1200000</v>
      </c>
      <c r="DM56" s="13"/>
      <c r="DN56" s="12">
        <v>0</v>
      </c>
      <c r="DO56" s="12">
        <v>0</v>
      </c>
      <c r="DP56" s="12">
        <v>0</v>
      </c>
      <c r="DQ56" s="12">
        <v>0</v>
      </c>
      <c r="DR56" s="13"/>
      <c r="DS56" s="12">
        <v>0</v>
      </c>
      <c r="DT56" s="12">
        <v>0</v>
      </c>
      <c r="DU56" s="12">
        <v>0</v>
      </c>
      <c r="DV56" s="12">
        <v>0</v>
      </c>
      <c r="DW56" s="13"/>
      <c r="DX56" s="12">
        <v>2</v>
      </c>
      <c r="DY56" s="12">
        <v>1560000</v>
      </c>
      <c r="DZ56" s="12">
        <v>0</v>
      </c>
      <c r="EA56" s="12">
        <v>1560000</v>
      </c>
      <c r="EB56" s="13"/>
      <c r="EC56" s="12">
        <v>0</v>
      </c>
      <c r="ED56" s="12">
        <v>0</v>
      </c>
      <c r="EE56" s="12">
        <v>0</v>
      </c>
      <c r="EF56" s="12">
        <v>0</v>
      </c>
      <c r="EG56" s="13"/>
      <c r="EH56" s="12">
        <v>0</v>
      </c>
      <c r="EI56" s="12">
        <v>0</v>
      </c>
      <c r="EJ56" s="12">
        <v>0</v>
      </c>
      <c r="EK56" s="12">
        <v>0</v>
      </c>
      <c r="EL56" s="13"/>
      <c r="EM56" s="12">
        <v>0</v>
      </c>
      <c r="EN56" s="12">
        <v>0</v>
      </c>
      <c r="EO56" s="12">
        <v>0</v>
      </c>
      <c r="EP56" s="12">
        <v>0</v>
      </c>
      <c r="EQ56" s="13"/>
      <c r="ER56" s="12">
        <v>0</v>
      </c>
      <c r="ES56" s="12">
        <v>0</v>
      </c>
      <c r="ET56" s="12">
        <v>0</v>
      </c>
      <c r="EU56" s="12">
        <v>0</v>
      </c>
      <c r="EV56" s="13"/>
      <c r="EW56" s="12">
        <v>0</v>
      </c>
      <c r="EX56" s="12">
        <v>0</v>
      </c>
      <c r="EY56" s="12">
        <v>0</v>
      </c>
      <c r="EZ56" s="12">
        <v>0</v>
      </c>
      <c r="FA56" s="13"/>
      <c r="FB56" s="12">
        <v>0</v>
      </c>
      <c r="FC56" s="12">
        <v>0</v>
      </c>
      <c r="FD56" s="12">
        <v>0</v>
      </c>
      <c r="FE56" s="12">
        <v>0</v>
      </c>
      <c r="FF56" s="13"/>
      <c r="FG56" s="12">
        <v>0</v>
      </c>
      <c r="FH56" s="12">
        <v>0</v>
      </c>
      <c r="FI56" s="12">
        <v>0</v>
      </c>
      <c r="FJ56" s="12">
        <v>0</v>
      </c>
      <c r="FK56" s="13"/>
      <c r="FL56" s="12">
        <v>0</v>
      </c>
      <c r="FM56" s="12">
        <v>0</v>
      </c>
      <c r="FN56" s="12">
        <v>0</v>
      </c>
      <c r="FO56" s="12">
        <v>0</v>
      </c>
      <c r="FP56" s="13"/>
      <c r="FQ56" s="12">
        <v>0</v>
      </c>
      <c r="FR56" s="12">
        <v>0</v>
      </c>
      <c r="FS56" s="12">
        <v>0</v>
      </c>
      <c r="FT56" s="12">
        <v>0</v>
      </c>
      <c r="FU56" s="13"/>
      <c r="FV56" s="12">
        <v>0</v>
      </c>
      <c r="FW56" s="12">
        <v>0</v>
      </c>
      <c r="FX56" s="12">
        <v>0</v>
      </c>
      <c r="FY56" s="12">
        <v>0</v>
      </c>
      <c r="FZ56" s="13"/>
      <c r="GA56" s="12">
        <v>0</v>
      </c>
      <c r="GB56" s="12">
        <v>0</v>
      </c>
      <c r="GC56" s="12">
        <v>0</v>
      </c>
      <c r="GD56" s="12">
        <v>0</v>
      </c>
      <c r="GE56" s="13"/>
      <c r="GF56" s="12">
        <v>0</v>
      </c>
      <c r="GG56" s="12">
        <v>0</v>
      </c>
      <c r="GH56" s="12">
        <v>0</v>
      </c>
      <c r="GI56" s="12">
        <v>0</v>
      </c>
      <c r="GJ56" s="13"/>
      <c r="GK56" s="12">
        <v>0</v>
      </c>
      <c r="GL56" s="12">
        <v>0</v>
      </c>
      <c r="GM56" s="12">
        <v>0</v>
      </c>
      <c r="GN56" s="12">
        <v>0</v>
      </c>
      <c r="GO56" s="13"/>
      <c r="GP56" s="12">
        <v>0</v>
      </c>
      <c r="GQ56" s="12">
        <v>0</v>
      </c>
      <c r="GR56" s="12">
        <v>0</v>
      </c>
      <c r="GS56" s="12">
        <v>0</v>
      </c>
      <c r="GT56" s="13"/>
      <c r="GU56" s="12">
        <v>0</v>
      </c>
      <c r="GV56" s="12">
        <v>0</v>
      </c>
      <c r="GW56" s="12">
        <v>0</v>
      </c>
      <c r="GX56" s="12">
        <v>0</v>
      </c>
      <c r="GY56" s="13"/>
      <c r="GZ56" s="12">
        <v>0</v>
      </c>
      <c r="HA56" s="12">
        <v>0</v>
      </c>
      <c r="HB56" s="12">
        <v>0</v>
      </c>
      <c r="HC56" s="12">
        <v>0</v>
      </c>
      <c r="HD56" s="13"/>
      <c r="HE56" s="12">
        <v>1</v>
      </c>
      <c r="HF56" s="12">
        <v>780000</v>
      </c>
      <c r="HG56" s="12">
        <v>0</v>
      </c>
      <c r="HH56" s="12">
        <v>780000</v>
      </c>
      <c r="HI56" s="13"/>
      <c r="HJ56" s="12">
        <v>1</v>
      </c>
      <c r="HK56" s="12">
        <v>83364</v>
      </c>
      <c r="HL56" s="12">
        <v>0</v>
      </c>
      <c r="HM56" s="12">
        <v>83364</v>
      </c>
      <c r="HN56" s="13"/>
      <c r="HO56" s="12">
        <v>1</v>
      </c>
      <c r="HP56" s="12">
        <v>152812</v>
      </c>
      <c r="HQ56" s="12">
        <v>0</v>
      </c>
      <c r="HR56" s="12">
        <v>152812</v>
      </c>
      <c r="HS56" s="13"/>
      <c r="HT56" s="12">
        <v>3</v>
      </c>
      <c r="HU56" s="12">
        <v>319920</v>
      </c>
      <c r="HV56" s="12">
        <v>0</v>
      </c>
      <c r="HW56" s="12">
        <v>319920</v>
      </c>
      <c r="HX56" s="13"/>
      <c r="HY56" s="12">
        <v>0</v>
      </c>
      <c r="HZ56" s="12">
        <v>0</v>
      </c>
      <c r="IA56" s="12">
        <v>0</v>
      </c>
      <c r="IB56" s="12">
        <v>0</v>
      </c>
      <c r="IC56" s="13"/>
      <c r="ID56" s="12">
        <v>4</v>
      </c>
      <c r="IE56" s="12">
        <v>1166928</v>
      </c>
      <c r="IF56" s="12">
        <v>0</v>
      </c>
      <c r="IG56" s="12">
        <v>1166928</v>
      </c>
      <c r="IH56" s="13"/>
      <c r="II56" s="12">
        <v>0</v>
      </c>
      <c r="IJ56" s="12">
        <v>0</v>
      </c>
      <c r="IK56" s="12">
        <v>0</v>
      </c>
      <c r="IL56" s="12">
        <v>0</v>
      </c>
      <c r="IM56" s="13"/>
      <c r="IN56" s="12">
        <v>0</v>
      </c>
      <c r="IO56" s="12">
        <v>0</v>
      </c>
      <c r="IP56" s="12">
        <v>0</v>
      </c>
      <c r="IQ56" s="12">
        <v>0</v>
      </c>
      <c r="IR56" s="13"/>
      <c r="IS56" s="12">
        <v>0</v>
      </c>
      <c r="IT56" s="12">
        <v>0</v>
      </c>
      <c r="IU56" s="12">
        <v>0</v>
      </c>
      <c r="IV56" s="12">
        <v>0</v>
      </c>
      <c r="IW56" s="13"/>
      <c r="IX56" s="12">
        <v>0</v>
      </c>
      <c r="IY56" s="12">
        <v>0</v>
      </c>
      <c r="IZ56" s="12">
        <v>0</v>
      </c>
      <c r="JA56" s="12">
        <v>0</v>
      </c>
      <c r="JB56" s="13"/>
      <c r="JC56" s="12">
        <v>1</v>
      </c>
      <c r="JD56" s="12">
        <v>277944</v>
      </c>
      <c r="JE56" s="12">
        <v>0</v>
      </c>
      <c r="JF56" s="12">
        <v>277944</v>
      </c>
      <c r="JG56" s="13"/>
      <c r="JH56" s="12">
        <v>0</v>
      </c>
      <c r="JI56" s="12">
        <v>0</v>
      </c>
      <c r="JJ56" s="12">
        <v>0</v>
      </c>
      <c r="JK56" s="12">
        <v>0</v>
      </c>
      <c r="JL56" s="13"/>
      <c r="JM56" s="12">
        <v>0</v>
      </c>
      <c r="JN56" s="12">
        <v>0</v>
      </c>
      <c r="JO56" s="12">
        <v>0</v>
      </c>
      <c r="JP56" s="12">
        <v>0</v>
      </c>
      <c r="JQ56" s="13"/>
      <c r="JR56" s="12">
        <v>0</v>
      </c>
      <c r="JS56" s="12">
        <v>0</v>
      </c>
      <c r="JT56" s="12">
        <v>0</v>
      </c>
      <c r="JU56" s="12">
        <v>0</v>
      </c>
      <c r="JV56" s="13"/>
      <c r="JW56" s="12">
        <v>0</v>
      </c>
      <c r="JX56" s="12">
        <v>0</v>
      </c>
      <c r="JY56" s="12">
        <v>0</v>
      </c>
      <c r="JZ56" s="12">
        <v>0</v>
      </c>
      <c r="KA56" s="13"/>
      <c r="KB56" s="12">
        <v>0</v>
      </c>
      <c r="KC56" s="12">
        <v>0</v>
      </c>
      <c r="KD56" s="12">
        <v>0</v>
      </c>
      <c r="KE56" s="12">
        <v>0</v>
      </c>
      <c r="KF56" s="13"/>
      <c r="KG56" s="12">
        <v>0</v>
      </c>
      <c r="KH56" s="12">
        <v>0</v>
      </c>
      <c r="KI56" s="12">
        <v>0</v>
      </c>
      <c r="KJ56" s="12">
        <v>0</v>
      </c>
      <c r="KK56" s="13"/>
      <c r="KL56" s="12">
        <v>0</v>
      </c>
      <c r="KM56" s="12">
        <v>0</v>
      </c>
      <c r="KN56" s="12">
        <v>0</v>
      </c>
      <c r="KO56" s="12">
        <v>0</v>
      </c>
      <c r="KP56" s="13"/>
      <c r="KQ56" s="12">
        <v>0</v>
      </c>
      <c r="KR56" s="12">
        <v>0</v>
      </c>
      <c r="KS56" s="12">
        <v>0</v>
      </c>
      <c r="KT56" s="12">
        <v>0</v>
      </c>
      <c r="KU56" s="13"/>
      <c r="KV56" s="12">
        <v>0</v>
      </c>
      <c r="KW56" s="12">
        <v>0</v>
      </c>
      <c r="KX56" s="12">
        <v>0</v>
      </c>
      <c r="KY56" s="12">
        <v>0</v>
      </c>
      <c r="KZ56" s="13"/>
      <c r="LA56" s="12">
        <v>0</v>
      </c>
      <c r="LB56" s="12">
        <v>0</v>
      </c>
      <c r="LC56" s="12">
        <v>0</v>
      </c>
      <c r="LD56" s="12">
        <v>0</v>
      </c>
      <c r="LE56" s="13"/>
      <c r="LF56" s="12">
        <v>0</v>
      </c>
      <c r="LG56" s="12">
        <v>0</v>
      </c>
      <c r="LH56" s="12">
        <v>0</v>
      </c>
      <c r="LI56" s="12">
        <v>0</v>
      </c>
      <c r="LJ56" s="13"/>
      <c r="LK56" s="12">
        <v>2</v>
      </c>
      <c r="LL56" s="12">
        <v>324000</v>
      </c>
      <c r="LM56" s="12">
        <v>0</v>
      </c>
      <c r="LN56" s="12">
        <v>324000</v>
      </c>
      <c r="LO56" s="13"/>
      <c r="LP56" s="12">
        <v>0</v>
      </c>
      <c r="LQ56" s="12">
        <v>0</v>
      </c>
      <c r="LR56" s="12">
        <v>0</v>
      </c>
      <c r="LS56" s="12">
        <v>0</v>
      </c>
      <c r="LT56" s="13"/>
      <c r="LU56" s="12">
        <v>0</v>
      </c>
      <c r="LV56" s="12">
        <v>0</v>
      </c>
      <c r="LW56" s="12">
        <v>0</v>
      </c>
      <c r="LX56" s="12">
        <v>0</v>
      </c>
      <c r="LY56" s="13"/>
      <c r="LZ56" s="12">
        <v>0</v>
      </c>
      <c r="MA56" s="12">
        <v>0</v>
      </c>
      <c r="MB56" s="12">
        <v>0</v>
      </c>
      <c r="MC56" s="12">
        <v>0</v>
      </c>
      <c r="MD56" s="13"/>
      <c r="ME56" s="12">
        <v>0</v>
      </c>
      <c r="MF56" s="12">
        <v>0</v>
      </c>
      <c r="MG56" s="12">
        <v>0</v>
      </c>
      <c r="MH56" s="12">
        <v>0</v>
      </c>
      <c r="MI56" s="13"/>
      <c r="MJ56" s="12">
        <v>0</v>
      </c>
      <c r="MK56" s="12">
        <v>0</v>
      </c>
      <c r="ML56" s="12">
        <v>0</v>
      </c>
      <c r="MM56" s="12">
        <v>0</v>
      </c>
      <c r="MN56" s="13"/>
      <c r="MO56" s="12">
        <v>0</v>
      </c>
      <c r="MP56" s="12">
        <v>0</v>
      </c>
      <c r="MQ56" s="12">
        <v>0</v>
      </c>
      <c r="MR56" s="12">
        <v>0</v>
      </c>
      <c r="MS56" s="13"/>
      <c r="MT56" s="12"/>
      <c r="MU56" s="12"/>
      <c r="MV56" s="12">
        <v>0</v>
      </c>
      <c r="MW56" s="12">
        <v>0</v>
      </c>
      <c r="MX56" s="13"/>
      <c r="MY56" s="12">
        <v>0</v>
      </c>
      <c r="MZ56" s="12">
        <v>0</v>
      </c>
      <c r="NA56" s="12">
        <v>0</v>
      </c>
      <c r="NB56" s="12">
        <v>0</v>
      </c>
      <c r="NC56" s="13"/>
      <c r="ND56" s="12">
        <v>0</v>
      </c>
      <c r="NE56" s="12">
        <v>0</v>
      </c>
      <c r="NF56" s="12">
        <v>0</v>
      </c>
      <c r="NG56" s="12">
        <v>0</v>
      </c>
      <c r="NH56" s="13"/>
      <c r="NI56" s="12">
        <v>500</v>
      </c>
      <c r="NJ56" s="12">
        <v>75000</v>
      </c>
      <c r="NK56" s="12">
        <v>0</v>
      </c>
      <c r="NL56" s="12">
        <v>75000</v>
      </c>
      <c r="NM56" s="13"/>
      <c r="NN56" s="12">
        <v>20</v>
      </c>
      <c r="NO56" s="12">
        <v>3000</v>
      </c>
      <c r="NP56" s="12">
        <v>0</v>
      </c>
      <c r="NQ56" s="12">
        <v>3000</v>
      </c>
      <c r="NR56" s="13"/>
      <c r="NS56" s="12">
        <v>0</v>
      </c>
      <c r="NT56" s="12">
        <v>0</v>
      </c>
      <c r="NU56" s="12">
        <v>0</v>
      </c>
      <c r="NV56" s="12">
        <v>0</v>
      </c>
      <c r="NW56" s="13"/>
      <c r="NX56" s="12">
        <v>0</v>
      </c>
      <c r="NY56" s="12">
        <v>0</v>
      </c>
      <c r="NZ56" s="12">
        <v>0</v>
      </c>
      <c r="OA56" s="12">
        <v>0</v>
      </c>
      <c r="OB56" s="13"/>
      <c r="OC56" s="12">
        <v>0</v>
      </c>
      <c r="OD56" s="12">
        <v>0</v>
      </c>
      <c r="OE56" s="12">
        <v>0</v>
      </c>
      <c r="OF56" s="12">
        <v>0</v>
      </c>
      <c r="OG56" s="13"/>
      <c r="OH56" s="12">
        <v>542</v>
      </c>
      <c r="OI56" s="12">
        <v>7475932</v>
      </c>
      <c r="OJ56" s="12">
        <v>0</v>
      </c>
      <c r="OK56" s="12">
        <v>7475932</v>
      </c>
      <c r="OL56" s="13"/>
    </row>
    <row r="57" spans="1:402" hidden="1">
      <c r="A57" s="10">
        <v>51</v>
      </c>
      <c r="B57" s="11" t="s">
        <v>44</v>
      </c>
      <c r="C57" s="12">
        <v>0</v>
      </c>
      <c r="D57" s="12">
        <v>0</v>
      </c>
      <c r="E57" s="12">
        <v>0</v>
      </c>
      <c r="F57" s="12">
        <v>0</v>
      </c>
      <c r="G57" s="13"/>
      <c r="H57" s="12">
        <v>0</v>
      </c>
      <c r="I57" s="12">
        <v>0</v>
      </c>
      <c r="J57" s="12">
        <v>0</v>
      </c>
      <c r="K57" s="12">
        <v>0</v>
      </c>
      <c r="L57" s="13"/>
      <c r="M57" s="12">
        <v>0</v>
      </c>
      <c r="N57" s="12">
        <v>0</v>
      </c>
      <c r="O57" s="12">
        <v>0</v>
      </c>
      <c r="P57" s="12">
        <v>0</v>
      </c>
      <c r="Q57" s="13"/>
      <c r="R57" s="12">
        <v>0</v>
      </c>
      <c r="S57" s="12">
        <v>0</v>
      </c>
      <c r="T57" s="12">
        <v>0</v>
      </c>
      <c r="U57" s="12">
        <v>0</v>
      </c>
      <c r="V57" s="13"/>
      <c r="W57" s="12">
        <v>0</v>
      </c>
      <c r="X57" s="12">
        <v>0</v>
      </c>
      <c r="Y57" s="12">
        <v>0</v>
      </c>
      <c r="Z57" s="12">
        <v>0</v>
      </c>
      <c r="AA57" s="13"/>
      <c r="AB57" s="12">
        <v>1</v>
      </c>
      <c r="AC57" s="12">
        <v>248004</v>
      </c>
      <c r="AD57" s="12">
        <v>0</v>
      </c>
      <c r="AE57" s="12">
        <v>248004</v>
      </c>
      <c r="AF57" s="13"/>
      <c r="AG57" s="12">
        <v>0</v>
      </c>
      <c r="AH57" s="12">
        <v>0</v>
      </c>
      <c r="AI57" s="12">
        <v>0</v>
      </c>
      <c r="AJ57" s="12">
        <v>0</v>
      </c>
      <c r="AK57" s="13"/>
      <c r="AL57" s="12">
        <v>0</v>
      </c>
      <c r="AM57" s="12">
        <v>0</v>
      </c>
      <c r="AN57" s="12">
        <v>0</v>
      </c>
      <c r="AO57" s="12">
        <v>0</v>
      </c>
      <c r="AP57" s="13"/>
      <c r="AQ57" s="12">
        <v>0</v>
      </c>
      <c r="AR57" s="12">
        <v>0</v>
      </c>
      <c r="AS57" s="12">
        <v>0</v>
      </c>
      <c r="AT57" s="12">
        <v>0</v>
      </c>
      <c r="AU57" s="13"/>
      <c r="AV57" s="12">
        <v>0</v>
      </c>
      <c r="AW57" s="12">
        <v>0</v>
      </c>
      <c r="AX57" s="12">
        <v>0</v>
      </c>
      <c r="AY57" s="12">
        <v>0</v>
      </c>
      <c r="AZ57" s="13"/>
      <c r="BA57" s="12">
        <v>0</v>
      </c>
      <c r="BB57" s="12">
        <v>0</v>
      </c>
      <c r="BC57" s="12">
        <v>0</v>
      </c>
      <c r="BD57" s="12">
        <v>0</v>
      </c>
      <c r="BE57" s="13"/>
      <c r="BF57" s="12">
        <v>0</v>
      </c>
      <c r="BG57" s="12">
        <v>0</v>
      </c>
      <c r="BH57" s="12">
        <v>0</v>
      </c>
      <c r="BI57" s="12">
        <v>0</v>
      </c>
      <c r="BJ57" s="13"/>
      <c r="BK57" s="12">
        <v>0</v>
      </c>
      <c r="BL57" s="12">
        <v>0</v>
      </c>
      <c r="BM57" s="12">
        <v>0</v>
      </c>
      <c r="BN57" s="12">
        <v>0</v>
      </c>
      <c r="BO57" s="13"/>
      <c r="BP57" s="12">
        <v>0</v>
      </c>
      <c r="BQ57" s="12">
        <v>0</v>
      </c>
      <c r="BR57" s="12">
        <v>0</v>
      </c>
      <c r="BS57" s="12">
        <v>0</v>
      </c>
      <c r="BT57" s="13"/>
      <c r="BU57" s="12">
        <v>0</v>
      </c>
      <c r="BV57" s="12">
        <v>0</v>
      </c>
      <c r="BW57" s="12">
        <v>0</v>
      </c>
      <c r="BX57" s="12">
        <v>0</v>
      </c>
      <c r="BY57" s="13"/>
      <c r="BZ57" s="12">
        <v>0</v>
      </c>
      <c r="CA57" s="12">
        <v>0</v>
      </c>
      <c r="CB57" s="12">
        <v>0</v>
      </c>
      <c r="CC57" s="12">
        <v>0</v>
      </c>
      <c r="CD57" s="13"/>
      <c r="CE57" s="12">
        <v>0</v>
      </c>
      <c r="CF57" s="12">
        <v>0</v>
      </c>
      <c r="CG57" s="12">
        <v>0</v>
      </c>
      <c r="CH57" s="12">
        <v>0</v>
      </c>
      <c r="CI57" s="13"/>
      <c r="CJ57" s="12">
        <v>0</v>
      </c>
      <c r="CK57" s="12">
        <v>0</v>
      </c>
      <c r="CL57" s="12">
        <v>0</v>
      </c>
      <c r="CM57" s="12">
        <v>0</v>
      </c>
      <c r="CN57" s="13"/>
      <c r="CO57" s="12">
        <v>0</v>
      </c>
      <c r="CP57" s="12">
        <v>0</v>
      </c>
      <c r="CQ57" s="12">
        <v>0</v>
      </c>
      <c r="CR57" s="12">
        <v>0</v>
      </c>
      <c r="CS57" s="13"/>
      <c r="CT57" s="12">
        <v>0</v>
      </c>
      <c r="CU57" s="12">
        <v>0</v>
      </c>
      <c r="CV57" s="12">
        <v>0</v>
      </c>
      <c r="CW57" s="12">
        <v>0</v>
      </c>
      <c r="CX57" s="13"/>
      <c r="CY57" s="12">
        <v>0</v>
      </c>
      <c r="CZ57" s="12">
        <v>0</v>
      </c>
      <c r="DA57" s="12">
        <v>0</v>
      </c>
      <c r="DB57" s="12">
        <v>0</v>
      </c>
      <c r="DC57" s="13"/>
      <c r="DD57" s="12">
        <v>0</v>
      </c>
      <c r="DE57" s="12">
        <v>0</v>
      </c>
      <c r="DF57" s="12">
        <v>0</v>
      </c>
      <c r="DG57" s="12">
        <v>0</v>
      </c>
      <c r="DH57" s="13"/>
      <c r="DI57" s="12">
        <v>0</v>
      </c>
      <c r="DJ57" s="12">
        <v>0</v>
      </c>
      <c r="DK57" s="12">
        <v>0</v>
      </c>
      <c r="DL57" s="12">
        <v>0</v>
      </c>
      <c r="DM57" s="13"/>
      <c r="DN57" s="12">
        <v>0</v>
      </c>
      <c r="DO57" s="12">
        <v>0</v>
      </c>
      <c r="DP57" s="12">
        <v>0</v>
      </c>
      <c r="DQ57" s="12">
        <v>0</v>
      </c>
      <c r="DR57" s="13"/>
      <c r="DS57" s="12">
        <v>0</v>
      </c>
      <c r="DT57" s="12">
        <v>0</v>
      </c>
      <c r="DU57" s="12">
        <v>0</v>
      </c>
      <c r="DV57" s="12">
        <v>0</v>
      </c>
      <c r="DW57" s="13"/>
      <c r="DX57" s="12">
        <v>0</v>
      </c>
      <c r="DY57" s="12">
        <v>0</v>
      </c>
      <c r="DZ57" s="12">
        <v>0</v>
      </c>
      <c r="EA57" s="12">
        <v>0</v>
      </c>
      <c r="EB57" s="13"/>
      <c r="EC57" s="12">
        <v>0</v>
      </c>
      <c r="ED57" s="12">
        <v>0</v>
      </c>
      <c r="EE57" s="12">
        <v>0</v>
      </c>
      <c r="EF57" s="12">
        <v>0</v>
      </c>
      <c r="EG57" s="13"/>
      <c r="EH57" s="12">
        <v>0</v>
      </c>
      <c r="EI57" s="12">
        <v>0</v>
      </c>
      <c r="EJ57" s="12">
        <v>0</v>
      </c>
      <c r="EK57" s="12">
        <v>0</v>
      </c>
      <c r="EL57" s="13"/>
      <c r="EM57" s="12">
        <v>0</v>
      </c>
      <c r="EN57" s="12">
        <v>0</v>
      </c>
      <c r="EO57" s="12">
        <v>0</v>
      </c>
      <c r="EP57" s="12">
        <v>0</v>
      </c>
      <c r="EQ57" s="13"/>
      <c r="ER57" s="12">
        <v>0</v>
      </c>
      <c r="ES57" s="12">
        <v>0</v>
      </c>
      <c r="ET57" s="12">
        <v>0</v>
      </c>
      <c r="EU57" s="12">
        <v>0</v>
      </c>
      <c r="EV57" s="13"/>
      <c r="EW57" s="12">
        <v>0</v>
      </c>
      <c r="EX57" s="12">
        <v>0</v>
      </c>
      <c r="EY57" s="12">
        <v>0</v>
      </c>
      <c r="EZ57" s="12">
        <v>0</v>
      </c>
      <c r="FA57" s="13"/>
      <c r="FB57" s="12">
        <v>0</v>
      </c>
      <c r="FC57" s="12">
        <v>0</v>
      </c>
      <c r="FD57" s="12">
        <v>0</v>
      </c>
      <c r="FE57" s="12">
        <v>0</v>
      </c>
      <c r="FF57" s="13"/>
      <c r="FG57" s="12">
        <v>0</v>
      </c>
      <c r="FH57" s="12">
        <v>0</v>
      </c>
      <c r="FI57" s="12">
        <v>0</v>
      </c>
      <c r="FJ57" s="12">
        <v>0</v>
      </c>
      <c r="FK57" s="13"/>
      <c r="FL57" s="12">
        <v>0</v>
      </c>
      <c r="FM57" s="12">
        <v>0</v>
      </c>
      <c r="FN57" s="12">
        <v>0</v>
      </c>
      <c r="FO57" s="12">
        <v>0</v>
      </c>
      <c r="FP57" s="13"/>
      <c r="FQ57" s="12">
        <v>0</v>
      </c>
      <c r="FR57" s="12">
        <v>0</v>
      </c>
      <c r="FS57" s="12">
        <v>0</v>
      </c>
      <c r="FT57" s="12">
        <v>0</v>
      </c>
      <c r="FU57" s="13"/>
      <c r="FV57" s="12">
        <v>0</v>
      </c>
      <c r="FW57" s="12">
        <v>0</v>
      </c>
      <c r="FX57" s="12">
        <v>0</v>
      </c>
      <c r="FY57" s="12">
        <v>0</v>
      </c>
      <c r="FZ57" s="13"/>
      <c r="GA57" s="12">
        <v>0</v>
      </c>
      <c r="GB57" s="12">
        <v>0</v>
      </c>
      <c r="GC57" s="12">
        <v>0</v>
      </c>
      <c r="GD57" s="12">
        <v>0</v>
      </c>
      <c r="GE57" s="13"/>
      <c r="GF57" s="12">
        <v>0</v>
      </c>
      <c r="GG57" s="12">
        <v>0</v>
      </c>
      <c r="GH57" s="12">
        <v>0</v>
      </c>
      <c r="GI57" s="12">
        <v>0</v>
      </c>
      <c r="GJ57" s="13"/>
      <c r="GK57" s="12">
        <v>0</v>
      </c>
      <c r="GL57" s="12">
        <v>0</v>
      </c>
      <c r="GM57" s="12">
        <v>0</v>
      </c>
      <c r="GN57" s="12">
        <v>0</v>
      </c>
      <c r="GO57" s="13"/>
      <c r="GP57" s="12">
        <v>0</v>
      </c>
      <c r="GQ57" s="12">
        <v>0</v>
      </c>
      <c r="GR57" s="12">
        <v>0</v>
      </c>
      <c r="GS57" s="12">
        <v>0</v>
      </c>
      <c r="GT57" s="13"/>
      <c r="GU57" s="12">
        <v>0</v>
      </c>
      <c r="GV57" s="12">
        <v>0</v>
      </c>
      <c r="GW57" s="12">
        <v>0</v>
      </c>
      <c r="GX57" s="12">
        <v>0</v>
      </c>
      <c r="GY57" s="13"/>
      <c r="GZ57" s="12">
        <v>0</v>
      </c>
      <c r="HA57" s="12">
        <v>0</v>
      </c>
      <c r="HB57" s="12">
        <v>0</v>
      </c>
      <c r="HC57" s="12">
        <v>0</v>
      </c>
      <c r="HD57" s="13"/>
      <c r="HE57" s="12">
        <v>1</v>
      </c>
      <c r="HF57" s="12">
        <v>780000</v>
      </c>
      <c r="HG57" s="12">
        <v>0</v>
      </c>
      <c r="HH57" s="12">
        <v>780000</v>
      </c>
      <c r="HI57" s="13"/>
      <c r="HJ57" s="12">
        <v>1</v>
      </c>
      <c r="HK57" s="12">
        <v>83364</v>
      </c>
      <c r="HL57" s="12">
        <v>0</v>
      </c>
      <c r="HM57" s="12">
        <v>83364</v>
      </c>
      <c r="HN57" s="13"/>
      <c r="HO57" s="12">
        <v>2</v>
      </c>
      <c r="HP57" s="12">
        <v>305624</v>
      </c>
      <c r="HQ57" s="12">
        <v>0</v>
      </c>
      <c r="HR57" s="12">
        <v>305624</v>
      </c>
      <c r="HS57" s="13"/>
      <c r="HT57" s="12">
        <v>3</v>
      </c>
      <c r="HU57" s="12">
        <v>319920</v>
      </c>
      <c r="HV57" s="12">
        <v>0</v>
      </c>
      <c r="HW57" s="12">
        <v>319920</v>
      </c>
      <c r="HX57" s="13"/>
      <c r="HY57" s="12">
        <v>0</v>
      </c>
      <c r="HZ57" s="12">
        <v>0</v>
      </c>
      <c r="IA57" s="12">
        <v>0</v>
      </c>
      <c r="IB57" s="12">
        <v>0</v>
      </c>
      <c r="IC57" s="13"/>
      <c r="ID57" s="12">
        <v>4</v>
      </c>
      <c r="IE57" s="12">
        <v>1166928</v>
      </c>
      <c r="IF57" s="12">
        <v>0</v>
      </c>
      <c r="IG57" s="12">
        <v>1166928</v>
      </c>
      <c r="IH57" s="13"/>
      <c r="II57" s="12">
        <v>0</v>
      </c>
      <c r="IJ57" s="12">
        <v>0</v>
      </c>
      <c r="IK57" s="12">
        <v>0</v>
      </c>
      <c r="IL57" s="12">
        <v>0</v>
      </c>
      <c r="IM57" s="13"/>
      <c r="IN57" s="12">
        <v>0</v>
      </c>
      <c r="IO57" s="12">
        <v>0</v>
      </c>
      <c r="IP57" s="12">
        <v>0</v>
      </c>
      <c r="IQ57" s="12">
        <v>0</v>
      </c>
      <c r="IR57" s="13"/>
      <c r="IS57" s="12">
        <v>0</v>
      </c>
      <c r="IT57" s="12">
        <v>0</v>
      </c>
      <c r="IU57" s="12">
        <v>0</v>
      </c>
      <c r="IV57" s="12">
        <v>0</v>
      </c>
      <c r="IW57" s="13"/>
      <c r="IX57" s="12">
        <v>0</v>
      </c>
      <c r="IY57" s="12">
        <v>0</v>
      </c>
      <c r="IZ57" s="12">
        <v>0</v>
      </c>
      <c r="JA57" s="12">
        <v>0</v>
      </c>
      <c r="JB57" s="13"/>
      <c r="JC57" s="12">
        <v>1</v>
      </c>
      <c r="JD57" s="12">
        <v>277944</v>
      </c>
      <c r="JE57" s="12">
        <v>0</v>
      </c>
      <c r="JF57" s="12">
        <v>277944</v>
      </c>
      <c r="JG57" s="13"/>
      <c r="JH57" s="12">
        <v>0</v>
      </c>
      <c r="JI57" s="12">
        <v>0</v>
      </c>
      <c r="JJ57" s="12">
        <v>0</v>
      </c>
      <c r="JK57" s="12">
        <v>0</v>
      </c>
      <c r="JL57" s="13"/>
      <c r="JM57" s="12">
        <v>0</v>
      </c>
      <c r="JN57" s="12">
        <v>0</v>
      </c>
      <c r="JO57" s="12">
        <v>0</v>
      </c>
      <c r="JP57" s="12">
        <v>0</v>
      </c>
      <c r="JQ57" s="13"/>
      <c r="JR57" s="12">
        <v>0</v>
      </c>
      <c r="JS57" s="12">
        <v>0</v>
      </c>
      <c r="JT57" s="12">
        <v>0</v>
      </c>
      <c r="JU57" s="12">
        <v>0</v>
      </c>
      <c r="JV57" s="13"/>
      <c r="JW57" s="12">
        <v>0</v>
      </c>
      <c r="JX57" s="12">
        <v>0</v>
      </c>
      <c r="JY57" s="12">
        <v>0</v>
      </c>
      <c r="JZ57" s="12">
        <v>0</v>
      </c>
      <c r="KA57" s="13"/>
      <c r="KB57" s="12">
        <v>0</v>
      </c>
      <c r="KC57" s="12">
        <v>0</v>
      </c>
      <c r="KD57" s="12">
        <v>0</v>
      </c>
      <c r="KE57" s="12">
        <v>0</v>
      </c>
      <c r="KF57" s="13"/>
      <c r="KG57" s="12">
        <v>0</v>
      </c>
      <c r="KH57" s="12">
        <v>0</v>
      </c>
      <c r="KI57" s="12">
        <v>0</v>
      </c>
      <c r="KJ57" s="12">
        <v>0</v>
      </c>
      <c r="KK57" s="13"/>
      <c r="KL57" s="12">
        <v>0</v>
      </c>
      <c r="KM57" s="12">
        <v>0</v>
      </c>
      <c r="KN57" s="12">
        <v>0</v>
      </c>
      <c r="KO57" s="12">
        <v>0</v>
      </c>
      <c r="KP57" s="13"/>
      <c r="KQ57" s="12">
        <v>0</v>
      </c>
      <c r="KR57" s="12">
        <v>0</v>
      </c>
      <c r="KS57" s="12">
        <v>0</v>
      </c>
      <c r="KT57" s="12">
        <v>0</v>
      </c>
      <c r="KU57" s="13"/>
      <c r="KV57" s="12">
        <v>0</v>
      </c>
      <c r="KW57" s="12">
        <v>0</v>
      </c>
      <c r="KX57" s="12">
        <v>0</v>
      </c>
      <c r="KY57" s="12">
        <v>0</v>
      </c>
      <c r="KZ57" s="13"/>
      <c r="LA57" s="12">
        <v>0</v>
      </c>
      <c r="LB57" s="12">
        <v>0</v>
      </c>
      <c r="LC57" s="12">
        <v>0</v>
      </c>
      <c r="LD57" s="12">
        <v>0</v>
      </c>
      <c r="LE57" s="13"/>
      <c r="LF57" s="12">
        <v>0</v>
      </c>
      <c r="LG57" s="12">
        <v>0</v>
      </c>
      <c r="LH57" s="12">
        <v>0</v>
      </c>
      <c r="LI57" s="12">
        <v>0</v>
      </c>
      <c r="LJ57" s="13"/>
      <c r="LK57" s="12">
        <v>2</v>
      </c>
      <c r="LL57" s="12">
        <v>324000</v>
      </c>
      <c r="LM57" s="12">
        <v>0</v>
      </c>
      <c r="LN57" s="12">
        <v>324000</v>
      </c>
      <c r="LO57" s="13"/>
      <c r="LP57" s="12">
        <v>0</v>
      </c>
      <c r="LQ57" s="12">
        <v>0</v>
      </c>
      <c r="LR57" s="12">
        <v>0</v>
      </c>
      <c r="LS57" s="12">
        <v>0</v>
      </c>
      <c r="LT57" s="13"/>
      <c r="LU57" s="12">
        <v>0</v>
      </c>
      <c r="LV57" s="12">
        <v>0</v>
      </c>
      <c r="LW57" s="12">
        <v>0</v>
      </c>
      <c r="LX57" s="12">
        <v>0</v>
      </c>
      <c r="LY57" s="13"/>
      <c r="LZ57" s="12">
        <v>0</v>
      </c>
      <c r="MA57" s="12">
        <v>0</v>
      </c>
      <c r="MB57" s="12">
        <v>0</v>
      </c>
      <c r="MC57" s="12">
        <v>0</v>
      </c>
      <c r="MD57" s="13"/>
      <c r="ME57" s="12">
        <v>0</v>
      </c>
      <c r="MF57" s="12">
        <v>0</v>
      </c>
      <c r="MG57" s="12">
        <v>0</v>
      </c>
      <c r="MH57" s="12">
        <v>0</v>
      </c>
      <c r="MI57" s="13"/>
      <c r="MJ57" s="12">
        <v>0</v>
      </c>
      <c r="MK57" s="12">
        <v>0</v>
      </c>
      <c r="ML57" s="12">
        <v>0</v>
      </c>
      <c r="MM57" s="12">
        <v>0</v>
      </c>
      <c r="MN57" s="13"/>
      <c r="MO57" s="12">
        <v>0</v>
      </c>
      <c r="MP57" s="12">
        <v>0</v>
      </c>
      <c r="MQ57" s="12">
        <v>0</v>
      </c>
      <c r="MR57" s="12">
        <v>0</v>
      </c>
      <c r="MS57" s="13"/>
      <c r="MT57" s="12"/>
      <c r="MU57" s="12"/>
      <c r="MV57" s="12">
        <v>0</v>
      </c>
      <c r="MW57" s="12">
        <v>0</v>
      </c>
      <c r="MX57" s="13"/>
      <c r="MY57" s="12">
        <v>0</v>
      </c>
      <c r="MZ57" s="12">
        <v>0</v>
      </c>
      <c r="NA57" s="12">
        <v>0</v>
      </c>
      <c r="NB57" s="12">
        <v>0</v>
      </c>
      <c r="NC57" s="13"/>
      <c r="ND57" s="12">
        <v>0</v>
      </c>
      <c r="NE57" s="12">
        <v>0</v>
      </c>
      <c r="NF57" s="12">
        <v>0</v>
      </c>
      <c r="NG57" s="12">
        <v>0</v>
      </c>
      <c r="NH57" s="13"/>
      <c r="NI57" s="12">
        <v>500</v>
      </c>
      <c r="NJ57" s="12">
        <v>75000</v>
      </c>
      <c r="NK57" s="12">
        <v>0</v>
      </c>
      <c r="NL57" s="12">
        <v>75000</v>
      </c>
      <c r="NM57" s="13"/>
      <c r="NN57" s="12">
        <v>20</v>
      </c>
      <c r="NO57" s="12">
        <v>3000</v>
      </c>
      <c r="NP57" s="12">
        <v>0</v>
      </c>
      <c r="NQ57" s="12">
        <v>3000</v>
      </c>
      <c r="NR57" s="13"/>
      <c r="NS57" s="12">
        <v>0</v>
      </c>
      <c r="NT57" s="12">
        <v>0</v>
      </c>
      <c r="NU57" s="12">
        <v>0</v>
      </c>
      <c r="NV57" s="12">
        <v>0</v>
      </c>
      <c r="NW57" s="13"/>
      <c r="NX57" s="12">
        <v>0</v>
      </c>
      <c r="NY57" s="12">
        <v>0</v>
      </c>
      <c r="NZ57" s="12">
        <v>0</v>
      </c>
      <c r="OA57" s="12">
        <v>0</v>
      </c>
      <c r="OB57" s="13"/>
      <c r="OC57" s="12">
        <v>0</v>
      </c>
      <c r="OD57" s="12">
        <v>0</v>
      </c>
      <c r="OE57" s="12">
        <v>0</v>
      </c>
      <c r="OF57" s="12">
        <v>0</v>
      </c>
      <c r="OG57" s="13"/>
      <c r="OH57" s="12">
        <v>535</v>
      </c>
      <c r="OI57" s="12">
        <v>3583784</v>
      </c>
      <c r="OJ57" s="12">
        <v>0</v>
      </c>
      <c r="OK57" s="12">
        <v>3583784</v>
      </c>
      <c r="OL57" s="13"/>
    </row>
    <row r="58" spans="1:402" hidden="1">
      <c r="A58" s="10">
        <v>52</v>
      </c>
      <c r="B58" s="11" t="s">
        <v>45</v>
      </c>
      <c r="C58" s="12">
        <v>0</v>
      </c>
      <c r="D58" s="12">
        <v>0</v>
      </c>
      <c r="E58" s="12">
        <v>0</v>
      </c>
      <c r="F58" s="12">
        <v>0</v>
      </c>
      <c r="G58" s="13"/>
      <c r="H58" s="12">
        <v>0</v>
      </c>
      <c r="I58" s="12">
        <v>0</v>
      </c>
      <c r="J58" s="12">
        <v>0</v>
      </c>
      <c r="K58" s="12">
        <v>0</v>
      </c>
      <c r="L58" s="13"/>
      <c r="M58" s="12">
        <v>0</v>
      </c>
      <c r="N58" s="12">
        <v>0</v>
      </c>
      <c r="O58" s="12">
        <v>0</v>
      </c>
      <c r="P58" s="12">
        <v>0</v>
      </c>
      <c r="Q58" s="13"/>
      <c r="R58" s="12">
        <v>0</v>
      </c>
      <c r="S58" s="12">
        <v>0</v>
      </c>
      <c r="T58" s="12">
        <v>0</v>
      </c>
      <c r="U58" s="12">
        <v>0</v>
      </c>
      <c r="V58" s="13"/>
      <c r="W58" s="12">
        <v>0</v>
      </c>
      <c r="X58" s="12">
        <v>0</v>
      </c>
      <c r="Y58" s="12">
        <v>0</v>
      </c>
      <c r="Z58" s="12">
        <v>0</v>
      </c>
      <c r="AA58" s="13"/>
      <c r="AB58" s="12">
        <v>1</v>
      </c>
      <c r="AC58" s="12">
        <v>248004</v>
      </c>
      <c r="AD58" s="12">
        <v>0</v>
      </c>
      <c r="AE58" s="12">
        <v>248004</v>
      </c>
      <c r="AF58" s="13"/>
      <c r="AG58" s="12">
        <v>0</v>
      </c>
      <c r="AH58" s="12">
        <v>0</v>
      </c>
      <c r="AI58" s="12">
        <v>0</v>
      </c>
      <c r="AJ58" s="12">
        <v>0</v>
      </c>
      <c r="AK58" s="13"/>
      <c r="AL58" s="12">
        <v>0</v>
      </c>
      <c r="AM58" s="12">
        <v>0</v>
      </c>
      <c r="AN58" s="12">
        <v>0</v>
      </c>
      <c r="AO58" s="12">
        <v>0</v>
      </c>
      <c r="AP58" s="13"/>
      <c r="AQ58" s="12">
        <v>0</v>
      </c>
      <c r="AR58" s="12">
        <v>0</v>
      </c>
      <c r="AS58" s="12">
        <v>0</v>
      </c>
      <c r="AT58" s="12">
        <v>0</v>
      </c>
      <c r="AU58" s="13"/>
      <c r="AV58" s="12">
        <v>0</v>
      </c>
      <c r="AW58" s="12">
        <v>0</v>
      </c>
      <c r="AX58" s="12">
        <v>0</v>
      </c>
      <c r="AY58" s="12">
        <v>0</v>
      </c>
      <c r="AZ58" s="13"/>
      <c r="BA58" s="12">
        <v>0</v>
      </c>
      <c r="BB58" s="12">
        <v>0</v>
      </c>
      <c r="BC58" s="12">
        <v>0</v>
      </c>
      <c r="BD58" s="12">
        <v>0</v>
      </c>
      <c r="BE58" s="13"/>
      <c r="BF58" s="12">
        <v>0</v>
      </c>
      <c r="BG58" s="12">
        <v>0</v>
      </c>
      <c r="BH58" s="12">
        <v>0</v>
      </c>
      <c r="BI58" s="12">
        <v>0</v>
      </c>
      <c r="BJ58" s="13"/>
      <c r="BK58" s="12">
        <v>0</v>
      </c>
      <c r="BL58" s="12">
        <v>0</v>
      </c>
      <c r="BM58" s="12">
        <v>0</v>
      </c>
      <c r="BN58" s="12">
        <v>0</v>
      </c>
      <c r="BO58" s="13"/>
      <c r="BP58" s="12">
        <v>0</v>
      </c>
      <c r="BQ58" s="12">
        <v>0</v>
      </c>
      <c r="BR58" s="12">
        <v>0</v>
      </c>
      <c r="BS58" s="12">
        <v>0</v>
      </c>
      <c r="BT58" s="13"/>
      <c r="BU58" s="12">
        <v>0</v>
      </c>
      <c r="BV58" s="12">
        <v>0</v>
      </c>
      <c r="BW58" s="12">
        <v>0</v>
      </c>
      <c r="BX58" s="12">
        <v>0</v>
      </c>
      <c r="BY58" s="13"/>
      <c r="BZ58" s="12">
        <v>0</v>
      </c>
      <c r="CA58" s="12">
        <v>0</v>
      </c>
      <c r="CB58" s="12">
        <v>0</v>
      </c>
      <c r="CC58" s="12">
        <v>0</v>
      </c>
      <c r="CD58" s="13"/>
      <c r="CE58" s="12">
        <v>0</v>
      </c>
      <c r="CF58" s="12">
        <v>0</v>
      </c>
      <c r="CG58" s="12">
        <v>0</v>
      </c>
      <c r="CH58" s="12">
        <v>0</v>
      </c>
      <c r="CI58" s="13"/>
      <c r="CJ58" s="12">
        <v>0</v>
      </c>
      <c r="CK58" s="12">
        <v>0</v>
      </c>
      <c r="CL58" s="12">
        <v>0</v>
      </c>
      <c r="CM58" s="12">
        <v>0</v>
      </c>
      <c r="CN58" s="13"/>
      <c r="CO58" s="12">
        <v>0</v>
      </c>
      <c r="CP58" s="12">
        <v>0</v>
      </c>
      <c r="CQ58" s="12">
        <v>0</v>
      </c>
      <c r="CR58" s="12">
        <v>0</v>
      </c>
      <c r="CS58" s="13"/>
      <c r="CT58" s="12">
        <v>0</v>
      </c>
      <c r="CU58" s="12">
        <v>0</v>
      </c>
      <c r="CV58" s="12">
        <v>0</v>
      </c>
      <c r="CW58" s="12">
        <v>0</v>
      </c>
      <c r="CX58" s="13"/>
      <c r="CY58" s="12">
        <v>0</v>
      </c>
      <c r="CZ58" s="12">
        <v>0</v>
      </c>
      <c r="DA58" s="12">
        <v>0</v>
      </c>
      <c r="DB58" s="12">
        <v>0</v>
      </c>
      <c r="DC58" s="13"/>
      <c r="DD58" s="12">
        <v>0</v>
      </c>
      <c r="DE58" s="12">
        <v>0</v>
      </c>
      <c r="DF58" s="12">
        <v>0</v>
      </c>
      <c r="DG58" s="12">
        <v>0</v>
      </c>
      <c r="DH58" s="13"/>
      <c r="DI58" s="12">
        <v>1</v>
      </c>
      <c r="DJ58" s="12">
        <v>1200000</v>
      </c>
      <c r="DK58" s="12">
        <v>0</v>
      </c>
      <c r="DL58" s="12">
        <v>1200000</v>
      </c>
      <c r="DM58" s="13"/>
      <c r="DN58" s="12">
        <v>0</v>
      </c>
      <c r="DO58" s="12">
        <v>0</v>
      </c>
      <c r="DP58" s="12">
        <v>0</v>
      </c>
      <c r="DQ58" s="12">
        <v>0</v>
      </c>
      <c r="DR58" s="13"/>
      <c r="DS58" s="12">
        <v>0</v>
      </c>
      <c r="DT58" s="12">
        <v>0</v>
      </c>
      <c r="DU58" s="12">
        <v>0</v>
      </c>
      <c r="DV58" s="12">
        <v>0</v>
      </c>
      <c r="DW58" s="13"/>
      <c r="DX58" s="12">
        <v>1</v>
      </c>
      <c r="DY58" s="12">
        <v>780000</v>
      </c>
      <c r="DZ58" s="12">
        <v>0</v>
      </c>
      <c r="EA58" s="12">
        <v>780000</v>
      </c>
      <c r="EB58" s="13"/>
      <c r="EC58" s="12">
        <v>0</v>
      </c>
      <c r="ED58" s="12">
        <v>0</v>
      </c>
      <c r="EE58" s="12">
        <v>0</v>
      </c>
      <c r="EF58" s="12">
        <v>0</v>
      </c>
      <c r="EG58" s="13"/>
      <c r="EH58" s="12">
        <v>0</v>
      </c>
      <c r="EI58" s="12">
        <v>0</v>
      </c>
      <c r="EJ58" s="12">
        <v>0</v>
      </c>
      <c r="EK58" s="12">
        <v>0</v>
      </c>
      <c r="EL58" s="13"/>
      <c r="EM58" s="12">
        <v>0</v>
      </c>
      <c r="EN58" s="12">
        <v>0</v>
      </c>
      <c r="EO58" s="12">
        <v>0</v>
      </c>
      <c r="EP58" s="12">
        <v>0</v>
      </c>
      <c r="EQ58" s="13"/>
      <c r="ER58" s="12">
        <v>0</v>
      </c>
      <c r="ES58" s="12">
        <v>0</v>
      </c>
      <c r="ET58" s="12">
        <v>0</v>
      </c>
      <c r="EU58" s="12">
        <v>0</v>
      </c>
      <c r="EV58" s="13"/>
      <c r="EW58" s="12">
        <v>0</v>
      </c>
      <c r="EX58" s="12">
        <v>0</v>
      </c>
      <c r="EY58" s="12">
        <v>0</v>
      </c>
      <c r="EZ58" s="12">
        <v>0</v>
      </c>
      <c r="FA58" s="13"/>
      <c r="FB58" s="12">
        <v>0</v>
      </c>
      <c r="FC58" s="12">
        <v>0</v>
      </c>
      <c r="FD58" s="12">
        <v>0</v>
      </c>
      <c r="FE58" s="12">
        <v>0</v>
      </c>
      <c r="FF58" s="13"/>
      <c r="FG58" s="12">
        <v>0</v>
      </c>
      <c r="FH58" s="12">
        <v>0</v>
      </c>
      <c r="FI58" s="12">
        <v>0</v>
      </c>
      <c r="FJ58" s="12">
        <v>0</v>
      </c>
      <c r="FK58" s="13"/>
      <c r="FL58" s="12">
        <v>0</v>
      </c>
      <c r="FM58" s="12">
        <v>0</v>
      </c>
      <c r="FN58" s="12">
        <v>0</v>
      </c>
      <c r="FO58" s="12">
        <v>0</v>
      </c>
      <c r="FP58" s="13"/>
      <c r="FQ58" s="12">
        <v>0</v>
      </c>
      <c r="FR58" s="12">
        <v>0</v>
      </c>
      <c r="FS58" s="12">
        <v>0</v>
      </c>
      <c r="FT58" s="12">
        <v>0</v>
      </c>
      <c r="FU58" s="13"/>
      <c r="FV58" s="12">
        <v>0</v>
      </c>
      <c r="FW58" s="12">
        <v>0</v>
      </c>
      <c r="FX58" s="12">
        <v>0</v>
      </c>
      <c r="FY58" s="12">
        <v>0</v>
      </c>
      <c r="FZ58" s="13"/>
      <c r="GA58" s="12">
        <v>0</v>
      </c>
      <c r="GB58" s="12">
        <v>0</v>
      </c>
      <c r="GC58" s="12">
        <v>0</v>
      </c>
      <c r="GD58" s="12">
        <v>0</v>
      </c>
      <c r="GE58" s="13"/>
      <c r="GF58" s="12">
        <v>0</v>
      </c>
      <c r="GG58" s="12">
        <v>0</v>
      </c>
      <c r="GH58" s="12">
        <v>0</v>
      </c>
      <c r="GI58" s="12">
        <v>0</v>
      </c>
      <c r="GJ58" s="13"/>
      <c r="GK58" s="12">
        <v>0</v>
      </c>
      <c r="GL58" s="12">
        <v>0</v>
      </c>
      <c r="GM58" s="12">
        <v>0</v>
      </c>
      <c r="GN58" s="12">
        <v>0</v>
      </c>
      <c r="GO58" s="13"/>
      <c r="GP58" s="12">
        <v>0</v>
      </c>
      <c r="GQ58" s="12">
        <v>0</v>
      </c>
      <c r="GR58" s="12">
        <v>0</v>
      </c>
      <c r="GS58" s="12">
        <v>0</v>
      </c>
      <c r="GT58" s="13"/>
      <c r="GU58" s="12">
        <v>0</v>
      </c>
      <c r="GV58" s="12">
        <v>0</v>
      </c>
      <c r="GW58" s="12">
        <v>0</v>
      </c>
      <c r="GX58" s="12">
        <v>0</v>
      </c>
      <c r="GY58" s="13"/>
      <c r="GZ58" s="12">
        <v>0</v>
      </c>
      <c r="HA58" s="12">
        <v>0</v>
      </c>
      <c r="HB58" s="12">
        <v>0</v>
      </c>
      <c r="HC58" s="12">
        <v>0</v>
      </c>
      <c r="HD58" s="13"/>
      <c r="HE58" s="12">
        <v>2</v>
      </c>
      <c r="HF58" s="12">
        <v>1560000</v>
      </c>
      <c r="HG58" s="12">
        <v>0</v>
      </c>
      <c r="HH58" s="12">
        <v>1560000</v>
      </c>
      <c r="HI58" s="13"/>
      <c r="HJ58" s="12">
        <v>2</v>
      </c>
      <c r="HK58" s="12">
        <v>166728</v>
      </c>
      <c r="HL58" s="12">
        <v>0</v>
      </c>
      <c r="HM58" s="12">
        <v>166728</v>
      </c>
      <c r="HN58" s="13"/>
      <c r="HO58" s="12">
        <v>2</v>
      </c>
      <c r="HP58" s="12">
        <v>305624</v>
      </c>
      <c r="HQ58" s="12">
        <v>0</v>
      </c>
      <c r="HR58" s="12">
        <v>305624</v>
      </c>
      <c r="HS58" s="13"/>
      <c r="HT58" s="12">
        <v>3</v>
      </c>
      <c r="HU58" s="12">
        <v>319920</v>
      </c>
      <c r="HV58" s="12">
        <v>0</v>
      </c>
      <c r="HW58" s="12">
        <v>319920</v>
      </c>
      <c r="HX58" s="13"/>
      <c r="HY58" s="12">
        <v>0</v>
      </c>
      <c r="HZ58" s="12">
        <v>0</v>
      </c>
      <c r="IA58" s="12">
        <v>0</v>
      </c>
      <c r="IB58" s="12">
        <v>0</v>
      </c>
      <c r="IC58" s="13"/>
      <c r="ID58" s="12">
        <v>4</v>
      </c>
      <c r="IE58" s="12">
        <v>1166928</v>
      </c>
      <c r="IF58" s="12">
        <v>0</v>
      </c>
      <c r="IG58" s="12">
        <v>1166928</v>
      </c>
      <c r="IH58" s="13"/>
      <c r="II58" s="12">
        <v>0</v>
      </c>
      <c r="IJ58" s="12">
        <v>0</v>
      </c>
      <c r="IK58" s="12">
        <v>0</v>
      </c>
      <c r="IL58" s="12">
        <v>0</v>
      </c>
      <c r="IM58" s="13"/>
      <c r="IN58" s="12">
        <v>0</v>
      </c>
      <c r="IO58" s="12">
        <v>0</v>
      </c>
      <c r="IP58" s="12">
        <v>0</v>
      </c>
      <c r="IQ58" s="12">
        <v>0</v>
      </c>
      <c r="IR58" s="13"/>
      <c r="IS58" s="12">
        <v>0</v>
      </c>
      <c r="IT58" s="12">
        <v>0</v>
      </c>
      <c r="IU58" s="12">
        <v>0</v>
      </c>
      <c r="IV58" s="12">
        <v>0</v>
      </c>
      <c r="IW58" s="13"/>
      <c r="IX58" s="12">
        <v>0</v>
      </c>
      <c r="IY58" s="12">
        <v>0</v>
      </c>
      <c r="IZ58" s="12">
        <v>0</v>
      </c>
      <c r="JA58" s="12">
        <v>0</v>
      </c>
      <c r="JB58" s="13"/>
      <c r="JC58" s="12">
        <v>1</v>
      </c>
      <c r="JD58" s="12">
        <v>277944</v>
      </c>
      <c r="JE58" s="12">
        <v>0</v>
      </c>
      <c r="JF58" s="12">
        <v>277944</v>
      </c>
      <c r="JG58" s="13"/>
      <c r="JH58" s="12">
        <v>0</v>
      </c>
      <c r="JI58" s="12">
        <v>0</v>
      </c>
      <c r="JJ58" s="12">
        <v>0</v>
      </c>
      <c r="JK58" s="12">
        <v>0</v>
      </c>
      <c r="JL58" s="13"/>
      <c r="JM58" s="12">
        <v>0</v>
      </c>
      <c r="JN58" s="12">
        <v>0</v>
      </c>
      <c r="JO58" s="12">
        <v>0</v>
      </c>
      <c r="JP58" s="12">
        <v>0</v>
      </c>
      <c r="JQ58" s="13"/>
      <c r="JR58" s="12">
        <v>0</v>
      </c>
      <c r="JS58" s="12">
        <v>0</v>
      </c>
      <c r="JT58" s="12">
        <v>0</v>
      </c>
      <c r="JU58" s="12">
        <v>0</v>
      </c>
      <c r="JV58" s="13"/>
      <c r="JW58" s="12">
        <v>1</v>
      </c>
      <c r="JX58" s="12">
        <v>251040</v>
      </c>
      <c r="JY58" s="12">
        <v>0</v>
      </c>
      <c r="JZ58" s="12">
        <v>251040</v>
      </c>
      <c r="KA58" s="13"/>
      <c r="KB58" s="12">
        <v>0</v>
      </c>
      <c r="KC58" s="12">
        <v>0</v>
      </c>
      <c r="KD58" s="12">
        <v>0</v>
      </c>
      <c r="KE58" s="12">
        <v>0</v>
      </c>
      <c r="KF58" s="13"/>
      <c r="KG58" s="12">
        <v>0</v>
      </c>
      <c r="KH58" s="12">
        <v>0</v>
      </c>
      <c r="KI58" s="12">
        <v>0</v>
      </c>
      <c r="KJ58" s="12">
        <v>0</v>
      </c>
      <c r="KK58" s="13"/>
      <c r="KL58" s="12">
        <v>0</v>
      </c>
      <c r="KM58" s="12">
        <v>0</v>
      </c>
      <c r="KN58" s="12">
        <v>0</v>
      </c>
      <c r="KO58" s="12">
        <v>0</v>
      </c>
      <c r="KP58" s="13"/>
      <c r="KQ58" s="12">
        <v>0</v>
      </c>
      <c r="KR58" s="12">
        <v>0</v>
      </c>
      <c r="KS58" s="12">
        <v>0</v>
      </c>
      <c r="KT58" s="12">
        <v>0</v>
      </c>
      <c r="KU58" s="13"/>
      <c r="KV58" s="12">
        <v>0</v>
      </c>
      <c r="KW58" s="12">
        <v>0</v>
      </c>
      <c r="KX58" s="12">
        <v>0</v>
      </c>
      <c r="KY58" s="12">
        <v>0</v>
      </c>
      <c r="KZ58" s="13"/>
      <c r="LA58" s="12">
        <v>0</v>
      </c>
      <c r="LB58" s="12">
        <v>0</v>
      </c>
      <c r="LC58" s="12">
        <v>0</v>
      </c>
      <c r="LD58" s="12">
        <v>0</v>
      </c>
      <c r="LE58" s="13"/>
      <c r="LF58" s="12">
        <v>0</v>
      </c>
      <c r="LG58" s="12">
        <v>0</v>
      </c>
      <c r="LH58" s="12">
        <v>0</v>
      </c>
      <c r="LI58" s="12">
        <v>0</v>
      </c>
      <c r="LJ58" s="13"/>
      <c r="LK58" s="12">
        <v>2</v>
      </c>
      <c r="LL58" s="12">
        <v>324000</v>
      </c>
      <c r="LM58" s="12">
        <v>0</v>
      </c>
      <c r="LN58" s="12">
        <v>324000</v>
      </c>
      <c r="LO58" s="13"/>
      <c r="LP58" s="12">
        <v>0</v>
      </c>
      <c r="LQ58" s="12">
        <v>0</v>
      </c>
      <c r="LR58" s="12">
        <v>0</v>
      </c>
      <c r="LS58" s="12">
        <v>0</v>
      </c>
      <c r="LT58" s="13"/>
      <c r="LU58" s="12">
        <v>0</v>
      </c>
      <c r="LV58" s="12">
        <v>0</v>
      </c>
      <c r="LW58" s="12">
        <v>0</v>
      </c>
      <c r="LX58" s="12">
        <v>0</v>
      </c>
      <c r="LY58" s="13"/>
      <c r="LZ58" s="12">
        <v>0</v>
      </c>
      <c r="MA58" s="12">
        <v>0</v>
      </c>
      <c r="MB58" s="12">
        <v>0</v>
      </c>
      <c r="MC58" s="12">
        <v>0</v>
      </c>
      <c r="MD58" s="13"/>
      <c r="ME58" s="12">
        <v>0</v>
      </c>
      <c r="MF58" s="12">
        <v>0</v>
      </c>
      <c r="MG58" s="12">
        <v>0</v>
      </c>
      <c r="MH58" s="12">
        <v>0</v>
      </c>
      <c r="MI58" s="13"/>
      <c r="MJ58" s="12">
        <v>0</v>
      </c>
      <c r="MK58" s="12">
        <v>0</v>
      </c>
      <c r="ML58" s="12">
        <v>0</v>
      </c>
      <c r="MM58" s="12">
        <v>0</v>
      </c>
      <c r="MN58" s="13"/>
      <c r="MO58" s="12">
        <v>0</v>
      </c>
      <c r="MP58" s="12">
        <v>0</v>
      </c>
      <c r="MQ58" s="12">
        <v>0</v>
      </c>
      <c r="MR58" s="12">
        <v>0</v>
      </c>
      <c r="MS58" s="13"/>
      <c r="MT58" s="12"/>
      <c r="MU58" s="12"/>
      <c r="MV58" s="12">
        <v>0</v>
      </c>
      <c r="MW58" s="12">
        <v>0</v>
      </c>
      <c r="MX58" s="13"/>
      <c r="MY58" s="12">
        <v>0</v>
      </c>
      <c r="MZ58" s="12">
        <v>0</v>
      </c>
      <c r="NA58" s="12">
        <v>0</v>
      </c>
      <c r="NB58" s="12">
        <v>0</v>
      </c>
      <c r="NC58" s="13"/>
      <c r="ND58" s="12">
        <v>0</v>
      </c>
      <c r="NE58" s="12">
        <v>0</v>
      </c>
      <c r="NF58" s="12">
        <v>0</v>
      </c>
      <c r="NG58" s="12">
        <v>0</v>
      </c>
      <c r="NH58" s="13"/>
      <c r="NI58" s="12">
        <v>1000</v>
      </c>
      <c r="NJ58" s="12">
        <v>150000</v>
      </c>
      <c r="NK58" s="12">
        <v>0</v>
      </c>
      <c r="NL58" s="12">
        <v>150000</v>
      </c>
      <c r="NM58" s="13"/>
      <c r="NN58" s="12">
        <v>20</v>
      </c>
      <c r="NO58" s="12">
        <v>3000</v>
      </c>
      <c r="NP58" s="12">
        <v>0</v>
      </c>
      <c r="NQ58" s="12">
        <v>3000</v>
      </c>
      <c r="NR58" s="13"/>
      <c r="NS58" s="12">
        <v>0</v>
      </c>
      <c r="NT58" s="12">
        <v>0</v>
      </c>
      <c r="NU58" s="12">
        <v>0</v>
      </c>
      <c r="NV58" s="12">
        <v>0</v>
      </c>
      <c r="NW58" s="13"/>
      <c r="NX58" s="12">
        <v>0</v>
      </c>
      <c r="NY58" s="12">
        <v>0</v>
      </c>
      <c r="NZ58" s="12">
        <v>0</v>
      </c>
      <c r="OA58" s="12">
        <v>0</v>
      </c>
      <c r="OB58" s="13"/>
      <c r="OC58" s="12">
        <v>0</v>
      </c>
      <c r="OD58" s="12">
        <v>0</v>
      </c>
      <c r="OE58" s="12">
        <v>0</v>
      </c>
      <c r="OF58" s="12">
        <v>0</v>
      </c>
      <c r="OG58" s="13"/>
      <c r="OH58" s="12">
        <v>1040</v>
      </c>
      <c r="OI58" s="12">
        <v>6753188</v>
      </c>
      <c r="OJ58" s="12">
        <v>0</v>
      </c>
      <c r="OK58" s="12">
        <v>6753188</v>
      </c>
      <c r="OL58" s="13"/>
    </row>
    <row r="59" spans="1:402" hidden="1">
      <c r="A59" s="10">
        <v>53</v>
      </c>
      <c r="B59" s="11" t="s">
        <v>46</v>
      </c>
      <c r="C59" s="12">
        <v>0</v>
      </c>
      <c r="D59" s="12">
        <v>0</v>
      </c>
      <c r="E59" s="12">
        <v>0</v>
      </c>
      <c r="F59" s="12">
        <v>0</v>
      </c>
      <c r="G59" s="13"/>
      <c r="H59" s="12">
        <v>0</v>
      </c>
      <c r="I59" s="12">
        <v>0</v>
      </c>
      <c r="J59" s="12">
        <v>0</v>
      </c>
      <c r="K59" s="12">
        <v>0</v>
      </c>
      <c r="L59" s="13"/>
      <c r="M59" s="12">
        <v>0</v>
      </c>
      <c r="N59" s="12">
        <v>0</v>
      </c>
      <c r="O59" s="12">
        <v>0</v>
      </c>
      <c r="P59" s="12">
        <v>0</v>
      </c>
      <c r="Q59" s="13"/>
      <c r="R59" s="12">
        <v>0</v>
      </c>
      <c r="S59" s="12">
        <v>0</v>
      </c>
      <c r="T59" s="12">
        <v>0</v>
      </c>
      <c r="U59" s="12">
        <v>0</v>
      </c>
      <c r="V59" s="13"/>
      <c r="W59" s="12">
        <v>0</v>
      </c>
      <c r="X59" s="12">
        <v>0</v>
      </c>
      <c r="Y59" s="12">
        <v>0</v>
      </c>
      <c r="Z59" s="12">
        <v>0</v>
      </c>
      <c r="AA59" s="13"/>
      <c r="AB59" s="12">
        <v>1</v>
      </c>
      <c r="AC59" s="12">
        <v>248004</v>
      </c>
      <c r="AD59" s="12">
        <v>0</v>
      </c>
      <c r="AE59" s="12">
        <v>248004</v>
      </c>
      <c r="AF59" s="13"/>
      <c r="AG59" s="12">
        <v>0</v>
      </c>
      <c r="AH59" s="12">
        <v>0</v>
      </c>
      <c r="AI59" s="12">
        <v>0</v>
      </c>
      <c r="AJ59" s="12">
        <v>0</v>
      </c>
      <c r="AK59" s="13"/>
      <c r="AL59" s="12">
        <v>0</v>
      </c>
      <c r="AM59" s="12">
        <v>0</v>
      </c>
      <c r="AN59" s="12">
        <v>0</v>
      </c>
      <c r="AO59" s="12">
        <v>0</v>
      </c>
      <c r="AP59" s="13"/>
      <c r="AQ59" s="12">
        <v>0</v>
      </c>
      <c r="AR59" s="12">
        <v>0</v>
      </c>
      <c r="AS59" s="12">
        <v>0</v>
      </c>
      <c r="AT59" s="12">
        <v>0</v>
      </c>
      <c r="AU59" s="13"/>
      <c r="AV59" s="12">
        <v>0</v>
      </c>
      <c r="AW59" s="12">
        <v>0</v>
      </c>
      <c r="AX59" s="12">
        <v>0</v>
      </c>
      <c r="AY59" s="12">
        <v>0</v>
      </c>
      <c r="AZ59" s="13"/>
      <c r="BA59" s="12">
        <v>0</v>
      </c>
      <c r="BB59" s="12">
        <v>0</v>
      </c>
      <c r="BC59" s="12">
        <v>0</v>
      </c>
      <c r="BD59" s="12">
        <v>0</v>
      </c>
      <c r="BE59" s="13"/>
      <c r="BF59" s="12">
        <v>0</v>
      </c>
      <c r="BG59" s="12">
        <v>0</v>
      </c>
      <c r="BH59" s="12">
        <v>0</v>
      </c>
      <c r="BI59" s="12">
        <v>0</v>
      </c>
      <c r="BJ59" s="13"/>
      <c r="BK59" s="12">
        <v>0</v>
      </c>
      <c r="BL59" s="12">
        <v>0</v>
      </c>
      <c r="BM59" s="12">
        <v>0</v>
      </c>
      <c r="BN59" s="12">
        <v>0</v>
      </c>
      <c r="BO59" s="13"/>
      <c r="BP59" s="12">
        <v>0</v>
      </c>
      <c r="BQ59" s="12">
        <v>0</v>
      </c>
      <c r="BR59" s="12">
        <v>0</v>
      </c>
      <c r="BS59" s="12">
        <v>0</v>
      </c>
      <c r="BT59" s="13"/>
      <c r="BU59" s="12">
        <v>0</v>
      </c>
      <c r="BV59" s="12">
        <v>0</v>
      </c>
      <c r="BW59" s="12">
        <v>0</v>
      </c>
      <c r="BX59" s="12">
        <v>0</v>
      </c>
      <c r="BY59" s="13"/>
      <c r="BZ59" s="12">
        <v>0</v>
      </c>
      <c r="CA59" s="12">
        <v>0</v>
      </c>
      <c r="CB59" s="12">
        <v>0</v>
      </c>
      <c r="CC59" s="12">
        <v>0</v>
      </c>
      <c r="CD59" s="13"/>
      <c r="CE59" s="12">
        <v>0</v>
      </c>
      <c r="CF59" s="12">
        <v>0</v>
      </c>
      <c r="CG59" s="12">
        <v>0</v>
      </c>
      <c r="CH59" s="12">
        <v>0</v>
      </c>
      <c r="CI59" s="13"/>
      <c r="CJ59" s="12">
        <v>0</v>
      </c>
      <c r="CK59" s="12">
        <v>0</v>
      </c>
      <c r="CL59" s="12">
        <v>0</v>
      </c>
      <c r="CM59" s="12">
        <v>0</v>
      </c>
      <c r="CN59" s="13"/>
      <c r="CO59" s="12">
        <v>0</v>
      </c>
      <c r="CP59" s="12">
        <v>0</v>
      </c>
      <c r="CQ59" s="12">
        <v>0</v>
      </c>
      <c r="CR59" s="12">
        <v>0</v>
      </c>
      <c r="CS59" s="13"/>
      <c r="CT59" s="12">
        <v>0</v>
      </c>
      <c r="CU59" s="12">
        <v>0</v>
      </c>
      <c r="CV59" s="12">
        <v>0</v>
      </c>
      <c r="CW59" s="12">
        <v>0</v>
      </c>
      <c r="CX59" s="13"/>
      <c r="CY59" s="12">
        <v>0</v>
      </c>
      <c r="CZ59" s="12">
        <v>0</v>
      </c>
      <c r="DA59" s="12">
        <v>0</v>
      </c>
      <c r="DB59" s="12">
        <v>0</v>
      </c>
      <c r="DC59" s="13"/>
      <c r="DD59" s="12">
        <v>0</v>
      </c>
      <c r="DE59" s="12">
        <v>0</v>
      </c>
      <c r="DF59" s="12">
        <v>0</v>
      </c>
      <c r="DG59" s="12">
        <v>0</v>
      </c>
      <c r="DH59" s="13"/>
      <c r="DI59" s="12">
        <v>0</v>
      </c>
      <c r="DJ59" s="12">
        <v>0</v>
      </c>
      <c r="DK59" s="12">
        <v>0</v>
      </c>
      <c r="DL59" s="12">
        <v>0</v>
      </c>
      <c r="DM59" s="13"/>
      <c r="DN59" s="12">
        <v>0</v>
      </c>
      <c r="DO59" s="12">
        <v>0</v>
      </c>
      <c r="DP59" s="12">
        <v>0</v>
      </c>
      <c r="DQ59" s="12">
        <v>0</v>
      </c>
      <c r="DR59" s="13"/>
      <c r="DS59" s="12">
        <v>0</v>
      </c>
      <c r="DT59" s="12">
        <v>0</v>
      </c>
      <c r="DU59" s="12">
        <v>0</v>
      </c>
      <c r="DV59" s="12">
        <v>0</v>
      </c>
      <c r="DW59" s="13"/>
      <c r="DX59" s="12">
        <v>2</v>
      </c>
      <c r="DY59" s="12">
        <v>1560000</v>
      </c>
      <c r="DZ59" s="12">
        <v>0</v>
      </c>
      <c r="EA59" s="12">
        <v>1560000</v>
      </c>
      <c r="EB59" s="13"/>
      <c r="EC59" s="12">
        <v>0</v>
      </c>
      <c r="ED59" s="12">
        <v>0</v>
      </c>
      <c r="EE59" s="12">
        <v>0</v>
      </c>
      <c r="EF59" s="12">
        <v>0</v>
      </c>
      <c r="EG59" s="13"/>
      <c r="EH59" s="12">
        <v>0</v>
      </c>
      <c r="EI59" s="12">
        <v>0</v>
      </c>
      <c r="EJ59" s="12">
        <v>0</v>
      </c>
      <c r="EK59" s="12">
        <v>0</v>
      </c>
      <c r="EL59" s="13"/>
      <c r="EM59" s="12">
        <v>0</v>
      </c>
      <c r="EN59" s="12">
        <v>0</v>
      </c>
      <c r="EO59" s="12">
        <v>0</v>
      </c>
      <c r="EP59" s="12">
        <v>0</v>
      </c>
      <c r="EQ59" s="13"/>
      <c r="ER59" s="12">
        <v>0</v>
      </c>
      <c r="ES59" s="12">
        <v>0</v>
      </c>
      <c r="ET59" s="12">
        <v>0</v>
      </c>
      <c r="EU59" s="12">
        <v>0</v>
      </c>
      <c r="EV59" s="13"/>
      <c r="EW59" s="12">
        <v>0</v>
      </c>
      <c r="EX59" s="12">
        <v>0</v>
      </c>
      <c r="EY59" s="12">
        <v>0</v>
      </c>
      <c r="EZ59" s="12">
        <v>0</v>
      </c>
      <c r="FA59" s="13"/>
      <c r="FB59" s="12">
        <v>0</v>
      </c>
      <c r="FC59" s="12">
        <v>0</v>
      </c>
      <c r="FD59" s="12">
        <v>0</v>
      </c>
      <c r="FE59" s="12">
        <v>0</v>
      </c>
      <c r="FF59" s="13"/>
      <c r="FG59" s="12">
        <v>0</v>
      </c>
      <c r="FH59" s="12">
        <v>0</v>
      </c>
      <c r="FI59" s="12">
        <v>0</v>
      </c>
      <c r="FJ59" s="12">
        <v>0</v>
      </c>
      <c r="FK59" s="13"/>
      <c r="FL59" s="12">
        <v>0</v>
      </c>
      <c r="FM59" s="12">
        <v>0</v>
      </c>
      <c r="FN59" s="12">
        <v>0</v>
      </c>
      <c r="FO59" s="12">
        <v>0</v>
      </c>
      <c r="FP59" s="13"/>
      <c r="FQ59" s="12">
        <v>0</v>
      </c>
      <c r="FR59" s="12">
        <v>0</v>
      </c>
      <c r="FS59" s="12">
        <v>0</v>
      </c>
      <c r="FT59" s="12">
        <v>0</v>
      </c>
      <c r="FU59" s="13"/>
      <c r="FV59" s="12">
        <v>0</v>
      </c>
      <c r="FW59" s="12">
        <v>0</v>
      </c>
      <c r="FX59" s="12">
        <v>0</v>
      </c>
      <c r="FY59" s="12">
        <v>0</v>
      </c>
      <c r="FZ59" s="13"/>
      <c r="GA59" s="12">
        <v>0</v>
      </c>
      <c r="GB59" s="12">
        <v>0</v>
      </c>
      <c r="GC59" s="12">
        <v>0</v>
      </c>
      <c r="GD59" s="12">
        <v>0</v>
      </c>
      <c r="GE59" s="13"/>
      <c r="GF59" s="12">
        <v>0</v>
      </c>
      <c r="GG59" s="12">
        <v>0</v>
      </c>
      <c r="GH59" s="12">
        <v>0</v>
      </c>
      <c r="GI59" s="12">
        <v>0</v>
      </c>
      <c r="GJ59" s="13"/>
      <c r="GK59" s="12">
        <v>0</v>
      </c>
      <c r="GL59" s="12">
        <v>0</v>
      </c>
      <c r="GM59" s="12">
        <v>0</v>
      </c>
      <c r="GN59" s="12">
        <v>0</v>
      </c>
      <c r="GO59" s="13"/>
      <c r="GP59" s="12">
        <v>0</v>
      </c>
      <c r="GQ59" s="12">
        <v>0</v>
      </c>
      <c r="GR59" s="12">
        <v>0</v>
      </c>
      <c r="GS59" s="12">
        <v>0</v>
      </c>
      <c r="GT59" s="13"/>
      <c r="GU59" s="12">
        <v>0</v>
      </c>
      <c r="GV59" s="12">
        <v>0</v>
      </c>
      <c r="GW59" s="12">
        <v>0</v>
      </c>
      <c r="GX59" s="12">
        <v>0</v>
      </c>
      <c r="GY59" s="13"/>
      <c r="GZ59" s="12">
        <v>0</v>
      </c>
      <c r="HA59" s="12">
        <v>0</v>
      </c>
      <c r="HB59" s="12">
        <v>0</v>
      </c>
      <c r="HC59" s="12">
        <v>0</v>
      </c>
      <c r="HD59" s="13"/>
      <c r="HE59" s="12">
        <v>1</v>
      </c>
      <c r="HF59" s="12">
        <v>780000</v>
      </c>
      <c r="HG59" s="12">
        <v>0</v>
      </c>
      <c r="HH59" s="12">
        <v>780000</v>
      </c>
      <c r="HI59" s="13"/>
      <c r="HJ59" s="12">
        <v>1</v>
      </c>
      <c r="HK59" s="12">
        <v>83364</v>
      </c>
      <c r="HL59" s="12">
        <v>0</v>
      </c>
      <c r="HM59" s="12">
        <v>83364</v>
      </c>
      <c r="HN59" s="13"/>
      <c r="HO59" s="12">
        <v>1</v>
      </c>
      <c r="HP59" s="12">
        <v>152812</v>
      </c>
      <c r="HQ59" s="12">
        <v>0</v>
      </c>
      <c r="HR59" s="12">
        <v>152812</v>
      </c>
      <c r="HS59" s="13"/>
      <c r="HT59" s="12">
        <v>3</v>
      </c>
      <c r="HU59" s="12">
        <v>319920</v>
      </c>
      <c r="HV59" s="12">
        <v>0</v>
      </c>
      <c r="HW59" s="12">
        <v>319920</v>
      </c>
      <c r="HX59" s="13"/>
      <c r="HY59" s="12">
        <v>0</v>
      </c>
      <c r="HZ59" s="12">
        <v>0</v>
      </c>
      <c r="IA59" s="12">
        <v>0</v>
      </c>
      <c r="IB59" s="12">
        <v>0</v>
      </c>
      <c r="IC59" s="13"/>
      <c r="ID59" s="12">
        <v>4</v>
      </c>
      <c r="IE59" s="12">
        <v>1166928</v>
      </c>
      <c r="IF59" s="12">
        <v>0</v>
      </c>
      <c r="IG59" s="12">
        <v>1166928</v>
      </c>
      <c r="IH59" s="13"/>
      <c r="II59" s="12">
        <v>0</v>
      </c>
      <c r="IJ59" s="12">
        <v>0</v>
      </c>
      <c r="IK59" s="12">
        <v>0</v>
      </c>
      <c r="IL59" s="12">
        <v>0</v>
      </c>
      <c r="IM59" s="13"/>
      <c r="IN59" s="12">
        <v>0</v>
      </c>
      <c r="IO59" s="12">
        <v>0</v>
      </c>
      <c r="IP59" s="12">
        <v>0</v>
      </c>
      <c r="IQ59" s="12">
        <v>0</v>
      </c>
      <c r="IR59" s="13"/>
      <c r="IS59" s="12">
        <v>0</v>
      </c>
      <c r="IT59" s="12">
        <v>0</v>
      </c>
      <c r="IU59" s="12">
        <v>0</v>
      </c>
      <c r="IV59" s="12">
        <v>0</v>
      </c>
      <c r="IW59" s="13"/>
      <c r="IX59" s="12">
        <v>0</v>
      </c>
      <c r="IY59" s="12">
        <v>0</v>
      </c>
      <c r="IZ59" s="12">
        <v>0</v>
      </c>
      <c r="JA59" s="12">
        <v>0</v>
      </c>
      <c r="JB59" s="13"/>
      <c r="JC59" s="12">
        <v>0</v>
      </c>
      <c r="JD59" s="12">
        <v>0</v>
      </c>
      <c r="JE59" s="12">
        <v>0</v>
      </c>
      <c r="JF59" s="12">
        <v>0</v>
      </c>
      <c r="JG59" s="13"/>
      <c r="JH59" s="12">
        <v>0</v>
      </c>
      <c r="JI59" s="12">
        <v>0</v>
      </c>
      <c r="JJ59" s="12">
        <v>0</v>
      </c>
      <c r="JK59" s="12">
        <v>0</v>
      </c>
      <c r="JL59" s="13"/>
      <c r="JM59" s="12">
        <v>0</v>
      </c>
      <c r="JN59" s="12">
        <v>0</v>
      </c>
      <c r="JO59" s="12">
        <v>0</v>
      </c>
      <c r="JP59" s="12">
        <v>0</v>
      </c>
      <c r="JQ59" s="13"/>
      <c r="JR59" s="12">
        <v>0</v>
      </c>
      <c r="JS59" s="12">
        <v>0</v>
      </c>
      <c r="JT59" s="12">
        <v>0</v>
      </c>
      <c r="JU59" s="12">
        <v>0</v>
      </c>
      <c r="JV59" s="13"/>
      <c r="JW59" s="12">
        <v>0</v>
      </c>
      <c r="JX59" s="12">
        <v>0</v>
      </c>
      <c r="JY59" s="12">
        <v>0</v>
      </c>
      <c r="JZ59" s="12">
        <v>0</v>
      </c>
      <c r="KA59" s="13"/>
      <c r="KB59" s="12">
        <v>0</v>
      </c>
      <c r="KC59" s="12">
        <v>0</v>
      </c>
      <c r="KD59" s="12">
        <v>0</v>
      </c>
      <c r="KE59" s="12">
        <v>0</v>
      </c>
      <c r="KF59" s="13"/>
      <c r="KG59" s="12">
        <v>0</v>
      </c>
      <c r="KH59" s="12">
        <v>0</v>
      </c>
      <c r="KI59" s="12">
        <v>0</v>
      </c>
      <c r="KJ59" s="12">
        <v>0</v>
      </c>
      <c r="KK59" s="13"/>
      <c r="KL59" s="12">
        <v>0</v>
      </c>
      <c r="KM59" s="12">
        <v>0</v>
      </c>
      <c r="KN59" s="12">
        <v>0</v>
      </c>
      <c r="KO59" s="12">
        <v>0</v>
      </c>
      <c r="KP59" s="13"/>
      <c r="KQ59" s="12">
        <v>0</v>
      </c>
      <c r="KR59" s="12">
        <v>0</v>
      </c>
      <c r="KS59" s="12">
        <v>0</v>
      </c>
      <c r="KT59" s="12">
        <v>0</v>
      </c>
      <c r="KU59" s="13"/>
      <c r="KV59" s="12">
        <v>0</v>
      </c>
      <c r="KW59" s="12">
        <v>0</v>
      </c>
      <c r="KX59" s="12">
        <v>0</v>
      </c>
      <c r="KY59" s="12">
        <v>0</v>
      </c>
      <c r="KZ59" s="13"/>
      <c r="LA59" s="12">
        <v>0</v>
      </c>
      <c r="LB59" s="12">
        <v>0</v>
      </c>
      <c r="LC59" s="12">
        <v>0</v>
      </c>
      <c r="LD59" s="12">
        <v>0</v>
      </c>
      <c r="LE59" s="13"/>
      <c r="LF59" s="12">
        <v>0</v>
      </c>
      <c r="LG59" s="12">
        <v>0</v>
      </c>
      <c r="LH59" s="12">
        <v>0</v>
      </c>
      <c r="LI59" s="12">
        <v>0</v>
      </c>
      <c r="LJ59" s="13"/>
      <c r="LK59" s="12">
        <v>2</v>
      </c>
      <c r="LL59" s="12">
        <v>324000</v>
      </c>
      <c r="LM59" s="12">
        <v>0</v>
      </c>
      <c r="LN59" s="12">
        <v>324000</v>
      </c>
      <c r="LO59" s="13"/>
      <c r="LP59" s="12">
        <v>0</v>
      </c>
      <c r="LQ59" s="12">
        <v>0</v>
      </c>
      <c r="LR59" s="12">
        <v>0</v>
      </c>
      <c r="LS59" s="12">
        <v>0</v>
      </c>
      <c r="LT59" s="13"/>
      <c r="LU59" s="12">
        <v>0</v>
      </c>
      <c r="LV59" s="12">
        <v>0</v>
      </c>
      <c r="LW59" s="12">
        <v>0</v>
      </c>
      <c r="LX59" s="12">
        <v>0</v>
      </c>
      <c r="LY59" s="13"/>
      <c r="LZ59" s="12">
        <v>0</v>
      </c>
      <c r="MA59" s="12">
        <v>0</v>
      </c>
      <c r="MB59" s="12">
        <v>0</v>
      </c>
      <c r="MC59" s="12">
        <v>0</v>
      </c>
      <c r="MD59" s="13"/>
      <c r="ME59" s="12">
        <v>0</v>
      </c>
      <c r="MF59" s="12">
        <v>0</v>
      </c>
      <c r="MG59" s="12">
        <v>0</v>
      </c>
      <c r="MH59" s="12">
        <v>0</v>
      </c>
      <c r="MI59" s="13"/>
      <c r="MJ59" s="12">
        <v>0</v>
      </c>
      <c r="MK59" s="12">
        <v>0</v>
      </c>
      <c r="ML59" s="12">
        <v>0</v>
      </c>
      <c r="MM59" s="12">
        <v>0</v>
      </c>
      <c r="MN59" s="13"/>
      <c r="MO59" s="12">
        <v>0</v>
      </c>
      <c r="MP59" s="12">
        <v>0</v>
      </c>
      <c r="MQ59" s="12">
        <v>0</v>
      </c>
      <c r="MR59" s="12">
        <v>0</v>
      </c>
      <c r="MS59" s="13"/>
      <c r="MT59" s="12"/>
      <c r="MU59" s="12"/>
      <c r="MV59" s="12">
        <v>0</v>
      </c>
      <c r="MW59" s="12">
        <v>0</v>
      </c>
      <c r="MX59" s="13"/>
      <c r="MY59" s="12">
        <v>0</v>
      </c>
      <c r="MZ59" s="12">
        <v>0</v>
      </c>
      <c r="NA59" s="12">
        <v>0</v>
      </c>
      <c r="NB59" s="12">
        <v>0</v>
      </c>
      <c r="NC59" s="13"/>
      <c r="ND59" s="12">
        <v>0</v>
      </c>
      <c r="NE59" s="12">
        <v>0</v>
      </c>
      <c r="NF59" s="12">
        <v>0</v>
      </c>
      <c r="NG59" s="12">
        <v>0</v>
      </c>
      <c r="NH59" s="13"/>
      <c r="NI59" s="12">
        <v>500</v>
      </c>
      <c r="NJ59" s="12">
        <v>75000</v>
      </c>
      <c r="NK59" s="12">
        <v>0</v>
      </c>
      <c r="NL59" s="12">
        <v>75000</v>
      </c>
      <c r="NM59" s="13"/>
      <c r="NN59" s="12">
        <v>20</v>
      </c>
      <c r="NO59" s="12">
        <v>3000</v>
      </c>
      <c r="NP59" s="12">
        <v>0</v>
      </c>
      <c r="NQ59" s="12">
        <v>3000</v>
      </c>
      <c r="NR59" s="13"/>
      <c r="NS59" s="12">
        <v>0</v>
      </c>
      <c r="NT59" s="12">
        <v>0</v>
      </c>
      <c r="NU59" s="12">
        <v>0</v>
      </c>
      <c r="NV59" s="12">
        <v>0</v>
      </c>
      <c r="NW59" s="13"/>
      <c r="NX59" s="12">
        <v>0</v>
      </c>
      <c r="NY59" s="12">
        <v>0</v>
      </c>
      <c r="NZ59" s="12">
        <v>0</v>
      </c>
      <c r="OA59" s="12">
        <v>0</v>
      </c>
      <c r="OB59" s="13"/>
      <c r="OC59" s="12">
        <v>0</v>
      </c>
      <c r="OD59" s="12">
        <v>0</v>
      </c>
      <c r="OE59" s="12">
        <v>0</v>
      </c>
      <c r="OF59" s="12">
        <v>0</v>
      </c>
      <c r="OG59" s="13"/>
      <c r="OH59" s="12">
        <v>535</v>
      </c>
      <c r="OI59" s="12">
        <v>4713028</v>
      </c>
      <c r="OJ59" s="12">
        <v>0</v>
      </c>
      <c r="OK59" s="12">
        <v>4713028</v>
      </c>
      <c r="OL59" s="13"/>
    </row>
    <row r="60" spans="1:402" hidden="1">
      <c r="A60" s="10">
        <v>54</v>
      </c>
      <c r="B60" s="14" t="s">
        <v>77</v>
      </c>
      <c r="C60" s="12">
        <v>0</v>
      </c>
      <c r="D60" s="12">
        <v>0</v>
      </c>
      <c r="E60" s="12">
        <v>0</v>
      </c>
      <c r="F60" s="12">
        <v>0</v>
      </c>
      <c r="G60" s="13"/>
      <c r="H60" s="12">
        <v>0</v>
      </c>
      <c r="I60" s="12">
        <v>0</v>
      </c>
      <c r="J60" s="12">
        <v>0</v>
      </c>
      <c r="K60" s="12">
        <v>0</v>
      </c>
      <c r="L60" s="13"/>
      <c r="M60" s="12">
        <v>0</v>
      </c>
      <c r="N60" s="12">
        <v>0</v>
      </c>
      <c r="O60" s="12">
        <v>0</v>
      </c>
      <c r="P60" s="12">
        <v>0</v>
      </c>
      <c r="Q60" s="13"/>
      <c r="R60" s="12">
        <v>0</v>
      </c>
      <c r="S60" s="12">
        <v>0</v>
      </c>
      <c r="T60" s="12">
        <v>0</v>
      </c>
      <c r="U60" s="12">
        <v>0</v>
      </c>
      <c r="V60" s="13"/>
      <c r="W60" s="12">
        <v>0</v>
      </c>
      <c r="X60" s="12">
        <v>0</v>
      </c>
      <c r="Y60" s="12">
        <v>0</v>
      </c>
      <c r="Z60" s="12">
        <v>0</v>
      </c>
      <c r="AA60" s="13"/>
      <c r="AB60" s="12">
        <v>1</v>
      </c>
      <c r="AC60" s="12">
        <v>248004</v>
      </c>
      <c r="AD60" s="12">
        <v>0</v>
      </c>
      <c r="AE60" s="12">
        <v>248004</v>
      </c>
      <c r="AF60" s="13"/>
      <c r="AG60" s="12">
        <v>0</v>
      </c>
      <c r="AH60" s="12">
        <v>0</v>
      </c>
      <c r="AI60" s="12">
        <v>0</v>
      </c>
      <c r="AJ60" s="12">
        <v>0</v>
      </c>
      <c r="AK60" s="13"/>
      <c r="AL60" s="12">
        <v>0</v>
      </c>
      <c r="AM60" s="12">
        <v>0</v>
      </c>
      <c r="AN60" s="12">
        <v>0</v>
      </c>
      <c r="AO60" s="12">
        <v>0</v>
      </c>
      <c r="AP60" s="13"/>
      <c r="AQ60" s="12">
        <v>0</v>
      </c>
      <c r="AR60" s="12">
        <v>0</v>
      </c>
      <c r="AS60" s="12">
        <v>0</v>
      </c>
      <c r="AT60" s="12">
        <v>0</v>
      </c>
      <c r="AU60" s="13"/>
      <c r="AV60" s="12">
        <v>0</v>
      </c>
      <c r="AW60" s="12">
        <v>0</v>
      </c>
      <c r="AX60" s="12">
        <v>0</v>
      </c>
      <c r="AY60" s="12">
        <v>0</v>
      </c>
      <c r="AZ60" s="13"/>
      <c r="BA60" s="12">
        <v>0</v>
      </c>
      <c r="BB60" s="12">
        <v>0</v>
      </c>
      <c r="BC60" s="12">
        <v>0</v>
      </c>
      <c r="BD60" s="12">
        <v>0</v>
      </c>
      <c r="BE60" s="13"/>
      <c r="BF60" s="12">
        <v>0</v>
      </c>
      <c r="BG60" s="12">
        <v>0</v>
      </c>
      <c r="BH60" s="12">
        <v>0</v>
      </c>
      <c r="BI60" s="12">
        <v>0</v>
      </c>
      <c r="BJ60" s="13"/>
      <c r="BK60" s="12">
        <v>0</v>
      </c>
      <c r="BL60" s="12">
        <v>0</v>
      </c>
      <c r="BM60" s="12">
        <v>0</v>
      </c>
      <c r="BN60" s="12">
        <v>0</v>
      </c>
      <c r="BO60" s="13"/>
      <c r="BP60" s="12">
        <v>0</v>
      </c>
      <c r="BQ60" s="12">
        <v>0</v>
      </c>
      <c r="BR60" s="12">
        <v>0</v>
      </c>
      <c r="BS60" s="12">
        <v>0</v>
      </c>
      <c r="BT60" s="13"/>
      <c r="BU60" s="12">
        <v>0</v>
      </c>
      <c r="BV60" s="12">
        <v>0</v>
      </c>
      <c r="BW60" s="12">
        <v>0</v>
      </c>
      <c r="BX60" s="12">
        <v>0</v>
      </c>
      <c r="BY60" s="13"/>
      <c r="BZ60" s="12">
        <v>0</v>
      </c>
      <c r="CA60" s="12">
        <v>0</v>
      </c>
      <c r="CB60" s="12">
        <v>0</v>
      </c>
      <c r="CC60" s="12">
        <v>0</v>
      </c>
      <c r="CD60" s="13"/>
      <c r="CE60" s="12">
        <v>0</v>
      </c>
      <c r="CF60" s="12">
        <v>0</v>
      </c>
      <c r="CG60" s="12">
        <v>0</v>
      </c>
      <c r="CH60" s="12">
        <v>0</v>
      </c>
      <c r="CI60" s="13"/>
      <c r="CJ60" s="12">
        <v>0</v>
      </c>
      <c r="CK60" s="12">
        <v>0</v>
      </c>
      <c r="CL60" s="12">
        <v>0</v>
      </c>
      <c r="CM60" s="12">
        <v>0</v>
      </c>
      <c r="CN60" s="13"/>
      <c r="CO60" s="12">
        <v>0</v>
      </c>
      <c r="CP60" s="12">
        <v>0</v>
      </c>
      <c r="CQ60" s="12">
        <v>0</v>
      </c>
      <c r="CR60" s="12">
        <v>0</v>
      </c>
      <c r="CS60" s="13"/>
      <c r="CT60" s="12">
        <v>0</v>
      </c>
      <c r="CU60" s="12">
        <v>0</v>
      </c>
      <c r="CV60" s="12">
        <v>0</v>
      </c>
      <c r="CW60" s="12">
        <v>0</v>
      </c>
      <c r="CX60" s="13"/>
      <c r="CY60" s="12">
        <v>0</v>
      </c>
      <c r="CZ60" s="12">
        <v>0</v>
      </c>
      <c r="DA60" s="12">
        <v>0</v>
      </c>
      <c r="DB60" s="12">
        <v>0</v>
      </c>
      <c r="DC60" s="13"/>
      <c r="DD60" s="12">
        <v>0</v>
      </c>
      <c r="DE60" s="12">
        <v>0</v>
      </c>
      <c r="DF60" s="12">
        <v>0</v>
      </c>
      <c r="DG60" s="12">
        <v>0</v>
      </c>
      <c r="DH60" s="13"/>
      <c r="DI60" s="12">
        <v>0</v>
      </c>
      <c r="DJ60" s="12">
        <v>0</v>
      </c>
      <c r="DK60" s="12">
        <v>0</v>
      </c>
      <c r="DL60" s="12">
        <v>0</v>
      </c>
      <c r="DM60" s="13"/>
      <c r="DN60" s="12">
        <v>0</v>
      </c>
      <c r="DO60" s="12">
        <v>0</v>
      </c>
      <c r="DP60" s="12">
        <v>0</v>
      </c>
      <c r="DQ60" s="12">
        <v>0</v>
      </c>
      <c r="DR60" s="13"/>
      <c r="DS60" s="12">
        <v>0</v>
      </c>
      <c r="DT60" s="12">
        <v>0</v>
      </c>
      <c r="DU60" s="12">
        <v>0</v>
      </c>
      <c r="DV60" s="12">
        <v>0</v>
      </c>
      <c r="DW60" s="13"/>
      <c r="DX60" s="12">
        <v>0</v>
      </c>
      <c r="DY60" s="12">
        <v>0</v>
      </c>
      <c r="DZ60" s="12">
        <v>0</v>
      </c>
      <c r="EA60" s="12">
        <v>0</v>
      </c>
      <c r="EB60" s="13"/>
      <c r="EC60" s="12">
        <v>0</v>
      </c>
      <c r="ED60" s="12">
        <v>0</v>
      </c>
      <c r="EE60" s="12">
        <v>0</v>
      </c>
      <c r="EF60" s="12">
        <v>0</v>
      </c>
      <c r="EG60" s="13"/>
      <c r="EH60" s="12">
        <v>0</v>
      </c>
      <c r="EI60" s="12">
        <v>0</v>
      </c>
      <c r="EJ60" s="12">
        <v>0</v>
      </c>
      <c r="EK60" s="12">
        <v>0</v>
      </c>
      <c r="EL60" s="13"/>
      <c r="EM60" s="12">
        <v>0</v>
      </c>
      <c r="EN60" s="12">
        <v>0</v>
      </c>
      <c r="EO60" s="12">
        <v>0</v>
      </c>
      <c r="EP60" s="12">
        <v>0</v>
      </c>
      <c r="EQ60" s="13"/>
      <c r="ER60" s="12">
        <v>0</v>
      </c>
      <c r="ES60" s="12">
        <v>0</v>
      </c>
      <c r="ET60" s="12">
        <v>0</v>
      </c>
      <c r="EU60" s="12">
        <v>0</v>
      </c>
      <c r="EV60" s="13"/>
      <c r="EW60" s="12">
        <v>0</v>
      </c>
      <c r="EX60" s="12">
        <v>0</v>
      </c>
      <c r="EY60" s="12">
        <v>0</v>
      </c>
      <c r="EZ60" s="12">
        <v>0</v>
      </c>
      <c r="FA60" s="13"/>
      <c r="FB60" s="12">
        <v>0</v>
      </c>
      <c r="FC60" s="12">
        <v>0</v>
      </c>
      <c r="FD60" s="12">
        <v>0</v>
      </c>
      <c r="FE60" s="12">
        <v>0</v>
      </c>
      <c r="FF60" s="13"/>
      <c r="FG60" s="12">
        <v>0</v>
      </c>
      <c r="FH60" s="12">
        <v>0</v>
      </c>
      <c r="FI60" s="12">
        <v>0</v>
      </c>
      <c r="FJ60" s="12">
        <v>0</v>
      </c>
      <c r="FK60" s="13"/>
      <c r="FL60" s="12">
        <v>0</v>
      </c>
      <c r="FM60" s="12">
        <v>0</v>
      </c>
      <c r="FN60" s="12">
        <v>0</v>
      </c>
      <c r="FO60" s="12">
        <v>0</v>
      </c>
      <c r="FP60" s="13"/>
      <c r="FQ60" s="12">
        <v>0</v>
      </c>
      <c r="FR60" s="12">
        <v>0</v>
      </c>
      <c r="FS60" s="12">
        <v>0</v>
      </c>
      <c r="FT60" s="12">
        <v>0</v>
      </c>
      <c r="FU60" s="13"/>
      <c r="FV60" s="12">
        <v>0</v>
      </c>
      <c r="FW60" s="12">
        <v>0</v>
      </c>
      <c r="FX60" s="12">
        <v>0</v>
      </c>
      <c r="FY60" s="12">
        <v>0</v>
      </c>
      <c r="FZ60" s="13"/>
      <c r="GA60" s="12">
        <v>0</v>
      </c>
      <c r="GB60" s="12">
        <v>0</v>
      </c>
      <c r="GC60" s="12">
        <v>0</v>
      </c>
      <c r="GD60" s="12">
        <v>0</v>
      </c>
      <c r="GE60" s="13"/>
      <c r="GF60" s="12">
        <v>0</v>
      </c>
      <c r="GG60" s="12">
        <v>0</v>
      </c>
      <c r="GH60" s="12">
        <v>0</v>
      </c>
      <c r="GI60" s="12">
        <v>0</v>
      </c>
      <c r="GJ60" s="13"/>
      <c r="GK60" s="12">
        <v>0</v>
      </c>
      <c r="GL60" s="12">
        <v>0</v>
      </c>
      <c r="GM60" s="12">
        <v>0</v>
      </c>
      <c r="GN60" s="12">
        <v>0</v>
      </c>
      <c r="GO60" s="13"/>
      <c r="GP60" s="12">
        <v>0</v>
      </c>
      <c r="GQ60" s="12">
        <v>0</v>
      </c>
      <c r="GR60" s="12">
        <v>0</v>
      </c>
      <c r="GS60" s="12">
        <v>0</v>
      </c>
      <c r="GT60" s="13"/>
      <c r="GU60" s="12">
        <v>0</v>
      </c>
      <c r="GV60" s="12">
        <v>0</v>
      </c>
      <c r="GW60" s="12">
        <v>0</v>
      </c>
      <c r="GX60" s="12">
        <v>0</v>
      </c>
      <c r="GY60" s="13"/>
      <c r="GZ60" s="12">
        <v>0</v>
      </c>
      <c r="HA60" s="12">
        <v>0</v>
      </c>
      <c r="HB60" s="12">
        <v>0</v>
      </c>
      <c r="HC60" s="12">
        <v>0</v>
      </c>
      <c r="HD60" s="13"/>
      <c r="HE60" s="12">
        <v>0</v>
      </c>
      <c r="HF60" s="12">
        <v>0</v>
      </c>
      <c r="HG60" s="12">
        <v>0</v>
      </c>
      <c r="HH60" s="12">
        <v>0</v>
      </c>
      <c r="HI60" s="13"/>
      <c r="HJ60" s="12">
        <v>0</v>
      </c>
      <c r="HK60" s="12">
        <v>0</v>
      </c>
      <c r="HL60" s="12">
        <v>0</v>
      </c>
      <c r="HM60" s="12">
        <v>0</v>
      </c>
      <c r="HN60" s="13"/>
      <c r="HO60" s="12">
        <v>0</v>
      </c>
      <c r="HP60" s="12">
        <v>0</v>
      </c>
      <c r="HQ60" s="12">
        <v>0</v>
      </c>
      <c r="HR60" s="12">
        <v>0</v>
      </c>
      <c r="HS60" s="13"/>
      <c r="HT60" s="12">
        <v>0</v>
      </c>
      <c r="HU60" s="12">
        <v>0</v>
      </c>
      <c r="HV60" s="12">
        <v>0</v>
      </c>
      <c r="HW60" s="12">
        <v>0</v>
      </c>
      <c r="HX60" s="13"/>
      <c r="HY60" s="12">
        <v>0</v>
      </c>
      <c r="HZ60" s="12">
        <v>0</v>
      </c>
      <c r="IA60" s="12">
        <v>0</v>
      </c>
      <c r="IB60" s="12">
        <v>0</v>
      </c>
      <c r="IC60" s="13"/>
      <c r="ID60" s="12">
        <v>0</v>
      </c>
      <c r="IE60" s="12">
        <v>0</v>
      </c>
      <c r="IF60" s="12">
        <v>0</v>
      </c>
      <c r="IG60" s="12">
        <v>0</v>
      </c>
      <c r="IH60" s="13"/>
      <c r="II60" s="12">
        <v>0</v>
      </c>
      <c r="IJ60" s="12">
        <v>0</v>
      </c>
      <c r="IK60" s="12">
        <v>0</v>
      </c>
      <c r="IL60" s="12">
        <v>0</v>
      </c>
      <c r="IM60" s="13"/>
      <c r="IN60" s="12">
        <v>0</v>
      </c>
      <c r="IO60" s="12">
        <v>0</v>
      </c>
      <c r="IP60" s="12">
        <v>0</v>
      </c>
      <c r="IQ60" s="12">
        <v>0</v>
      </c>
      <c r="IR60" s="13"/>
      <c r="IS60" s="12">
        <v>0</v>
      </c>
      <c r="IT60" s="12">
        <v>0</v>
      </c>
      <c r="IU60" s="12">
        <v>0</v>
      </c>
      <c r="IV60" s="12">
        <v>0</v>
      </c>
      <c r="IW60" s="13"/>
      <c r="IX60" s="12">
        <v>0</v>
      </c>
      <c r="IY60" s="12">
        <v>0</v>
      </c>
      <c r="IZ60" s="12">
        <v>0</v>
      </c>
      <c r="JA60" s="12">
        <v>0</v>
      </c>
      <c r="JB60" s="13"/>
      <c r="JC60" s="12">
        <v>0</v>
      </c>
      <c r="JD60" s="12">
        <v>0</v>
      </c>
      <c r="JE60" s="12">
        <v>0</v>
      </c>
      <c r="JF60" s="12">
        <v>0</v>
      </c>
      <c r="JG60" s="13"/>
      <c r="JH60" s="12">
        <v>0</v>
      </c>
      <c r="JI60" s="12">
        <v>0</v>
      </c>
      <c r="JJ60" s="12">
        <v>0</v>
      </c>
      <c r="JK60" s="12">
        <v>0</v>
      </c>
      <c r="JL60" s="13"/>
      <c r="JM60" s="12">
        <v>0</v>
      </c>
      <c r="JN60" s="12">
        <v>0</v>
      </c>
      <c r="JO60" s="12">
        <v>0</v>
      </c>
      <c r="JP60" s="12">
        <v>0</v>
      </c>
      <c r="JQ60" s="13"/>
      <c r="JR60" s="12">
        <v>0</v>
      </c>
      <c r="JS60" s="12">
        <v>0</v>
      </c>
      <c r="JT60" s="12">
        <v>0</v>
      </c>
      <c r="JU60" s="12">
        <v>0</v>
      </c>
      <c r="JV60" s="13"/>
      <c r="JW60" s="12">
        <v>0</v>
      </c>
      <c r="JX60" s="12">
        <v>0</v>
      </c>
      <c r="JY60" s="12">
        <v>0</v>
      </c>
      <c r="JZ60" s="12">
        <v>0</v>
      </c>
      <c r="KA60" s="13"/>
      <c r="KB60" s="12">
        <v>0</v>
      </c>
      <c r="KC60" s="12">
        <v>0</v>
      </c>
      <c r="KD60" s="12">
        <v>0</v>
      </c>
      <c r="KE60" s="12">
        <v>0</v>
      </c>
      <c r="KF60" s="13"/>
      <c r="KG60" s="12">
        <v>0</v>
      </c>
      <c r="KH60" s="12">
        <v>0</v>
      </c>
      <c r="KI60" s="12">
        <v>0</v>
      </c>
      <c r="KJ60" s="12">
        <v>0</v>
      </c>
      <c r="KK60" s="13"/>
      <c r="KL60" s="12">
        <v>0</v>
      </c>
      <c r="KM60" s="12">
        <v>0</v>
      </c>
      <c r="KN60" s="12">
        <v>0</v>
      </c>
      <c r="KO60" s="12">
        <v>0</v>
      </c>
      <c r="KP60" s="13"/>
      <c r="KQ60" s="12">
        <v>0</v>
      </c>
      <c r="KR60" s="12">
        <v>0</v>
      </c>
      <c r="KS60" s="12">
        <v>0</v>
      </c>
      <c r="KT60" s="12">
        <v>0</v>
      </c>
      <c r="KU60" s="13"/>
      <c r="KV60" s="12">
        <v>0</v>
      </c>
      <c r="KW60" s="12">
        <v>0</v>
      </c>
      <c r="KX60" s="12">
        <v>0</v>
      </c>
      <c r="KY60" s="12">
        <v>0</v>
      </c>
      <c r="KZ60" s="13"/>
      <c r="LA60" s="12">
        <v>0</v>
      </c>
      <c r="LB60" s="12">
        <v>0</v>
      </c>
      <c r="LC60" s="12">
        <v>0</v>
      </c>
      <c r="LD60" s="12">
        <v>0</v>
      </c>
      <c r="LE60" s="13"/>
      <c r="LF60" s="12">
        <v>0</v>
      </c>
      <c r="LG60" s="12">
        <v>0</v>
      </c>
      <c r="LH60" s="12">
        <v>0</v>
      </c>
      <c r="LI60" s="12">
        <v>0</v>
      </c>
      <c r="LJ60" s="13"/>
      <c r="LK60" s="12">
        <v>0</v>
      </c>
      <c r="LL60" s="12">
        <v>0</v>
      </c>
      <c r="LM60" s="12">
        <v>0</v>
      </c>
      <c r="LN60" s="12">
        <v>0</v>
      </c>
      <c r="LO60" s="13"/>
      <c r="LP60" s="12">
        <v>0</v>
      </c>
      <c r="LQ60" s="12">
        <v>0</v>
      </c>
      <c r="LR60" s="12">
        <v>0</v>
      </c>
      <c r="LS60" s="12">
        <v>0</v>
      </c>
      <c r="LT60" s="13"/>
      <c r="LU60" s="12">
        <v>0</v>
      </c>
      <c r="LV60" s="12">
        <v>0</v>
      </c>
      <c r="LW60" s="12">
        <v>0</v>
      </c>
      <c r="LX60" s="12">
        <v>0</v>
      </c>
      <c r="LY60" s="13"/>
      <c r="LZ60" s="12">
        <v>0</v>
      </c>
      <c r="MA60" s="12">
        <v>0</v>
      </c>
      <c r="MB60" s="12">
        <v>0</v>
      </c>
      <c r="MC60" s="12">
        <v>0</v>
      </c>
      <c r="MD60" s="13"/>
      <c r="ME60" s="12">
        <v>0</v>
      </c>
      <c r="MF60" s="12">
        <v>0</v>
      </c>
      <c r="MG60" s="12">
        <v>0</v>
      </c>
      <c r="MH60" s="12">
        <v>0</v>
      </c>
      <c r="MI60" s="13"/>
      <c r="MJ60" s="12">
        <v>0</v>
      </c>
      <c r="MK60" s="12">
        <v>0</v>
      </c>
      <c r="ML60" s="12">
        <v>0</v>
      </c>
      <c r="MM60" s="12">
        <v>0</v>
      </c>
      <c r="MN60" s="13"/>
      <c r="MO60" s="12">
        <v>0</v>
      </c>
      <c r="MP60" s="12">
        <v>0</v>
      </c>
      <c r="MQ60" s="12">
        <v>0</v>
      </c>
      <c r="MR60" s="12">
        <v>0</v>
      </c>
      <c r="MS60" s="13"/>
      <c r="MT60" s="12"/>
      <c r="MU60" s="12"/>
      <c r="MV60" s="12">
        <v>0</v>
      </c>
      <c r="MW60" s="12">
        <v>0</v>
      </c>
      <c r="MX60" s="13"/>
      <c r="MY60" s="12">
        <v>0</v>
      </c>
      <c r="MZ60" s="12">
        <v>0</v>
      </c>
      <c r="NA60" s="12">
        <v>0</v>
      </c>
      <c r="NB60" s="12">
        <v>0</v>
      </c>
      <c r="NC60" s="13"/>
      <c r="ND60" s="12">
        <v>0</v>
      </c>
      <c r="NE60" s="12">
        <v>0</v>
      </c>
      <c r="NF60" s="12">
        <v>0</v>
      </c>
      <c r="NG60" s="12">
        <v>0</v>
      </c>
      <c r="NH60" s="13"/>
      <c r="NI60" s="12">
        <v>500</v>
      </c>
      <c r="NJ60" s="12">
        <v>75000</v>
      </c>
      <c r="NK60" s="12">
        <v>0</v>
      </c>
      <c r="NL60" s="12">
        <v>75000</v>
      </c>
      <c r="NM60" s="13"/>
      <c r="NN60" s="12">
        <v>20</v>
      </c>
      <c r="NO60" s="12">
        <v>3000</v>
      </c>
      <c r="NP60" s="12">
        <v>0</v>
      </c>
      <c r="NQ60" s="12">
        <v>3000</v>
      </c>
      <c r="NR60" s="13"/>
      <c r="NS60" s="12">
        <v>0</v>
      </c>
      <c r="NT60" s="12">
        <v>0</v>
      </c>
      <c r="NU60" s="12">
        <v>0</v>
      </c>
      <c r="NV60" s="12">
        <v>0</v>
      </c>
      <c r="NW60" s="13"/>
      <c r="NX60" s="12">
        <v>0</v>
      </c>
      <c r="NY60" s="12">
        <v>0</v>
      </c>
      <c r="NZ60" s="12">
        <v>0</v>
      </c>
      <c r="OA60" s="12">
        <v>0</v>
      </c>
      <c r="OB60" s="13"/>
      <c r="OC60" s="12">
        <v>0</v>
      </c>
      <c r="OD60" s="12">
        <v>0</v>
      </c>
      <c r="OE60" s="12">
        <v>0</v>
      </c>
      <c r="OF60" s="12">
        <v>0</v>
      </c>
      <c r="OG60" s="13"/>
      <c r="OH60" s="12">
        <v>521</v>
      </c>
      <c r="OI60" s="12">
        <v>326004</v>
      </c>
      <c r="OJ60" s="12">
        <v>0</v>
      </c>
      <c r="OK60" s="12">
        <v>326004</v>
      </c>
      <c r="OL60" s="13"/>
    </row>
    <row r="61" spans="1:402" hidden="1">
      <c r="A61" s="10">
        <v>55</v>
      </c>
      <c r="B61" s="14" t="s">
        <v>1295</v>
      </c>
      <c r="C61" s="12">
        <v>0</v>
      </c>
      <c r="D61" s="12">
        <v>0</v>
      </c>
      <c r="E61" s="12">
        <v>0</v>
      </c>
      <c r="F61" s="12">
        <v>0</v>
      </c>
      <c r="G61" s="13"/>
      <c r="H61" s="12">
        <v>0</v>
      </c>
      <c r="I61" s="12">
        <v>0</v>
      </c>
      <c r="J61" s="12">
        <v>0</v>
      </c>
      <c r="K61" s="12">
        <v>0</v>
      </c>
      <c r="L61" s="13"/>
      <c r="M61" s="12">
        <v>0</v>
      </c>
      <c r="N61" s="12">
        <v>0</v>
      </c>
      <c r="O61" s="12">
        <v>0</v>
      </c>
      <c r="P61" s="12">
        <v>0</v>
      </c>
      <c r="Q61" s="13"/>
      <c r="R61" s="12">
        <v>0</v>
      </c>
      <c r="S61" s="12">
        <v>0</v>
      </c>
      <c r="T61" s="12">
        <v>0</v>
      </c>
      <c r="U61" s="12">
        <v>0</v>
      </c>
      <c r="V61" s="13"/>
      <c r="W61" s="12">
        <v>0</v>
      </c>
      <c r="X61" s="12">
        <v>0</v>
      </c>
      <c r="Y61" s="12">
        <v>0</v>
      </c>
      <c r="Z61" s="12">
        <v>0</v>
      </c>
      <c r="AA61" s="13"/>
      <c r="AB61" s="12">
        <v>1</v>
      </c>
      <c r="AC61" s="12">
        <v>248004</v>
      </c>
      <c r="AD61" s="12">
        <v>0</v>
      </c>
      <c r="AE61" s="12">
        <v>248004</v>
      </c>
      <c r="AF61" s="13"/>
      <c r="AG61" s="12">
        <v>0</v>
      </c>
      <c r="AH61" s="12">
        <v>0</v>
      </c>
      <c r="AI61" s="12">
        <v>0</v>
      </c>
      <c r="AJ61" s="12">
        <v>0</v>
      </c>
      <c r="AK61" s="13"/>
      <c r="AL61" s="12">
        <v>0</v>
      </c>
      <c r="AM61" s="12">
        <v>0</v>
      </c>
      <c r="AN61" s="12">
        <v>0</v>
      </c>
      <c r="AO61" s="12">
        <v>0</v>
      </c>
      <c r="AP61" s="13"/>
      <c r="AQ61" s="12">
        <v>0</v>
      </c>
      <c r="AR61" s="12">
        <v>0</v>
      </c>
      <c r="AS61" s="12">
        <v>0</v>
      </c>
      <c r="AT61" s="12">
        <v>0</v>
      </c>
      <c r="AU61" s="13"/>
      <c r="AV61" s="12">
        <v>0</v>
      </c>
      <c r="AW61" s="12">
        <v>0</v>
      </c>
      <c r="AX61" s="12">
        <v>0</v>
      </c>
      <c r="AY61" s="12">
        <v>0</v>
      </c>
      <c r="AZ61" s="13"/>
      <c r="BA61" s="12">
        <v>0</v>
      </c>
      <c r="BB61" s="12">
        <v>0</v>
      </c>
      <c r="BC61" s="12">
        <v>0</v>
      </c>
      <c r="BD61" s="12">
        <v>0</v>
      </c>
      <c r="BE61" s="13"/>
      <c r="BF61" s="12">
        <v>0</v>
      </c>
      <c r="BG61" s="12">
        <v>0</v>
      </c>
      <c r="BH61" s="12">
        <v>0</v>
      </c>
      <c r="BI61" s="12">
        <v>0</v>
      </c>
      <c r="BJ61" s="13"/>
      <c r="BK61" s="12">
        <v>0</v>
      </c>
      <c r="BL61" s="12">
        <v>0</v>
      </c>
      <c r="BM61" s="12">
        <v>0</v>
      </c>
      <c r="BN61" s="12">
        <v>0</v>
      </c>
      <c r="BO61" s="13"/>
      <c r="BP61" s="12">
        <v>0</v>
      </c>
      <c r="BQ61" s="12">
        <v>0</v>
      </c>
      <c r="BR61" s="12">
        <v>0</v>
      </c>
      <c r="BS61" s="12">
        <v>0</v>
      </c>
      <c r="BT61" s="13"/>
      <c r="BU61" s="12">
        <v>0</v>
      </c>
      <c r="BV61" s="12">
        <v>0</v>
      </c>
      <c r="BW61" s="12">
        <v>0</v>
      </c>
      <c r="BX61" s="12">
        <v>0</v>
      </c>
      <c r="BY61" s="13"/>
      <c r="BZ61" s="12">
        <v>0</v>
      </c>
      <c r="CA61" s="12">
        <v>0</v>
      </c>
      <c r="CB61" s="12">
        <v>0</v>
      </c>
      <c r="CC61" s="12">
        <v>0</v>
      </c>
      <c r="CD61" s="13"/>
      <c r="CE61" s="12">
        <v>0</v>
      </c>
      <c r="CF61" s="12">
        <v>0</v>
      </c>
      <c r="CG61" s="12">
        <v>0</v>
      </c>
      <c r="CH61" s="12">
        <v>0</v>
      </c>
      <c r="CI61" s="13"/>
      <c r="CJ61" s="12">
        <v>0</v>
      </c>
      <c r="CK61" s="12">
        <v>0</v>
      </c>
      <c r="CL61" s="12">
        <v>0</v>
      </c>
      <c r="CM61" s="12">
        <v>0</v>
      </c>
      <c r="CN61" s="13"/>
      <c r="CO61" s="12">
        <v>0</v>
      </c>
      <c r="CP61" s="12">
        <v>0</v>
      </c>
      <c r="CQ61" s="12">
        <v>0</v>
      </c>
      <c r="CR61" s="12">
        <v>0</v>
      </c>
      <c r="CS61" s="13"/>
      <c r="CT61" s="12">
        <v>0</v>
      </c>
      <c r="CU61" s="12">
        <v>0</v>
      </c>
      <c r="CV61" s="12">
        <v>0</v>
      </c>
      <c r="CW61" s="12">
        <v>0</v>
      </c>
      <c r="CX61" s="13"/>
      <c r="CY61" s="12">
        <v>0</v>
      </c>
      <c r="CZ61" s="12">
        <v>0</v>
      </c>
      <c r="DA61" s="12">
        <v>0</v>
      </c>
      <c r="DB61" s="12">
        <v>0</v>
      </c>
      <c r="DC61" s="13"/>
      <c r="DD61" s="12">
        <v>0</v>
      </c>
      <c r="DE61" s="12">
        <v>0</v>
      </c>
      <c r="DF61" s="12">
        <v>0</v>
      </c>
      <c r="DG61" s="12">
        <v>0</v>
      </c>
      <c r="DH61" s="13"/>
      <c r="DI61" s="12">
        <v>0</v>
      </c>
      <c r="DJ61" s="12">
        <v>0</v>
      </c>
      <c r="DK61" s="12">
        <v>0</v>
      </c>
      <c r="DL61" s="12">
        <v>0</v>
      </c>
      <c r="DM61" s="13"/>
      <c r="DN61" s="12">
        <v>0</v>
      </c>
      <c r="DO61" s="12">
        <v>0</v>
      </c>
      <c r="DP61" s="12">
        <v>0</v>
      </c>
      <c r="DQ61" s="12">
        <v>0</v>
      </c>
      <c r="DR61" s="13"/>
      <c r="DS61" s="12">
        <v>0</v>
      </c>
      <c r="DT61" s="12">
        <v>0</v>
      </c>
      <c r="DU61" s="12">
        <v>0</v>
      </c>
      <c r="DV61" s="12">
        <v>0</v>
      </c>
      <c r="DW61" s="13"/>
      <c r="DX61" s="12">
        <v>0</v>
      </c>
      <c r="DY61" s="12">
        <v>0</v>
      </c>
      <c r="DZ61" s="12">
        <v>0</v>
      </c>
      <c r="EA61" s="12">
        <v>0</v>
      </c>
      <c r="EB61" s="13"/>
      <c r="EC61" s="12">
        <v>0</v>
      </c>
      <c r="ED61" s="12">
        <v>0</v>
      </c>
      <c r="EE61" s="12">
        <v>0</v>
      </c>
      <c r="EF61" s="12">
        <v>0</v>
      </c>
      <c r="EG61" s="13"/>
      <c r="EH61" s="12">
        <v>0</v>
      </c>
      <c r="EI61" s="12">
        <v>0</v>
      </c>
      <c r="EJ61" s="12">
        <v>0</v>
      </c>
      <c r="EK61" s="12">
        <v>0</v>
      </c>
      <c r="EL61" s="13"/>
      <c r="EM61" s="12">
        <v>0</v>
      </c>
      <c r="EN61" s="12">
        <v>0</v>
      </c>
      <c r="EO61" s="12">
        <v>0</v>
      </c>
      <c r="EP61" s="12">
        <v>0</v>
      </c>
      <c r="EQ61" s="13"/>
      <c r="ER61" s="12">
        <v>0</v>
      </c>
      <c r="ES61" s="12">
        <v>0</v>
      </c>
      <c r="ET61" s="12">
        <v>0</v>
      </c>
      <c r="EU61" s="12">
        <v>0</v>
      </c>
      <c r="EV61" s="13"/>
      <c r="EW61" s="12">
        <v>0</v>
      </c>
      <c r="EX61" s="12">
        <v>0</v>
      </c>
      <c r="EY61" s="12">
        <v>0</v>
      </c>
      <c r="EZ61" s="12">
        <v>0</v>
      </c>
      <c r="FA61" s="13"/>
      <c r="FB61" s="12">
        <v>0</v>
      </c>
      <c r="FC61" s="12">
        <v>0</v>
      </c>
      <c r="FD61" s="12">
        <v>0</v>
      </c>
      <c r="FE61" s="12">
        <v>0</v>
      </c>
      <c r="FF61" s="13"/>
      <c r="FG61" s="12">
        <v>0</v>
      </c>
      <c r="FH61" s="12">
        <v>0</v>
      </c>
      <c r="FI61" s="12">
        <v>0</v>
      </c>
      <c r="FJ61" s="12">
        <v>0</v>
      </c>
      <c r="FK61" s="13"/>
      <c r="FL61" s="12">
        <v>0</v>
      </c>
      <c r="FM61" s="12">
        <v>0</v>
      </c>
      <c r="FN61" s="12">
        <v>0</v>
      </c>
      <c r="FO61" s="12">
        <v>0</v>
      </c>
      <c r="FP61" s="13"/>
      <c r="FQ61" s="12">
        <v>0</v>
      </c>
      <c r="FR61" s="12">
        <v>0</v>
      </c>
      <c r="FS61" s="12">
        <v>0</v>
      </c>
      <c r="FT61" s="12">
        <v>0</v>
      </c>
      <c r="FU61" s="13"/>
      <c r="FV61" s="12">
        <v>0</v>
      </c>
      <c r="FW61" s="12">
        <v>0</v>
      </c>
      <c r="FX61" s="12">
        <v>0</v>
      </c>
      <c r="FY61" s="12">
        <v>0</v>
      </c>
      <c r="FZ61" s="13"/>
      <c r="GA61" s="12">
        <v>0</v>
      </c>
      <c r="GB61" s="12">
        <v>0</v>
      </c>
      <c r="GC61" s="12">
        <v>0</v>
      </c>
      <c r="GD61" s="12">
        <v>0</v>
      </c>
      <c r="GE61" s="13"/>
      <c r="GF61" s="12">
        <v>0</v>
      </c>
      <c r="GG61" s="12">
        <v>0</v>
      </c>
      <c r="GH61" s="12">
        <v>0</v>
      </c>
      <c r="GI61" s="12">
        <v>0</v>
      </c>
      <c r="GJ61" s="13"/>
      <c r="GK61" s="12">
        <v>0</v>
      </c>
      <c r="GL61" s="12">
        <v>0</v>
      </c>
      <c r="GM61" s="12">
        <v>0</v>
      </c>
      <c r="GN61" s="12">
        <v>0</v>
      </c>
      <c r="GO61" s="13"/>
      <c r="GP61" s="12">
        <v>0</v>
      </c>
      <c r="GQ61" s="12">
        <v>0</v>
      </c>
      <c r="GR61" s="12">
        <v>0</v>
      </c>
      <c r="GS61" s="12">
        <v>0</v>
      </c>
      <c r="GT61" s="13"/>
      <c r="GU61" s="12">
        <v>0</v>
      </c>
      <c r="GV61" s="12">
        <v>0</v>
      </c>
      <c r="GW61" s="12">
        <v>0</v>
      </c>
      <c r="GX61" s="12">
        <v>0</v>
      </c>
      <c r="GY61" s="13"/>
      <c r="GZ61" s="12">
        <v>0</v>
      </c>
      <c r="HA61" s="12">
        <v>0</v>
      </c>
      <c r="HB61" s="12">
        <v>0</v>
      </c>
      <c r="HC61" s="12">
        <v>0</v>
      </c>
      <c r="HD61" s="13"/>
      <c r="HE61" s="12">
        <v>0</v>
      </c>
      <c r="HF61" s="12">
        <v>0</v>
      </c>
      <c r="HG61" s="12">
        <v>0</v>
      </c>
      <c r="HH61" s="12">
        <v>0</v>
      </c>
      <c r="HI61" s="13"/>
      <c r="HJ61" s="12">
        <v>0</v>
      </c>
      <c r="HK61" s="12">
        <v>0</v>
      </c>
      <c r="HL61" s="12">
        <v>0</v>
      </c>
      <c r="HM61" s="12">
        <v>0</v>
      </c>
      <c r="HN61" s="13"/>
      <c r="HO61" s="12">
        <v>0</v>
      </c>
      <c r="HP61" s="12">
        <v>0</v>
      </c>
      <c r="HQ61" s="12">
        <v>0</v>
      </c>
      <c r="HR61" s="12">
        <v>0</v>
      </c>
      <c r="HS61" s="13"/>
      <c r="HT61" s="12">
        <v>0</v>
      </c>
      <c r="HU61" s="12">
        <v>0</v>
      </c>
      <c r="HV61" s="12">
        <v>0</v>
      </c>
      <c r="HW61" s="12">
        <v>0</v>
      </c>
      <c r="HX61" s="13"/>
      <c r="HY61" s="12">
        <v>0</v>
      </c>
      <c r="HZ61" s="12">
        <v>0</v>
      </c>
      <c r="IA61" s="12">
        <v>0</v>
      </c>
      <c r="IB61" s="12">
        <v>0</v>
      </c>
      <c r="IC61" s="13"/>
      <c r="ID61" s="12">
        <v>0</v>
      </c>
      <c r="IE61" s="12">
        <v>0</v>
      </c>
      <c r="IF61" s="12">
        <v>0</v>
      </c>
      <c r="IG61" s="12">
        <v>0</v>
      </c>
      <c r="IH61" s="13"/>
      <c r="II61" s="12">
        <v>0</v>
      </c>
      <c r="IJ61" s="12">
        <v>0</v>
      </c>
      <c r="IK61" s="12">
        <v>0</v>
      </c>
      <c r="IL61" s="12">
        <v>0</v>
      </c>
      <c r="IM61" s="13"/>
      <c r="IN61" s="12">
        <v>0</v>
      </c>
      <c r="IO61" s="12">
        <v>0</v>
      </c>
      <c r="IP61" s="12">
        <v>0</v>
      </c>
      <c r="IQ61" s="12">
        <v>0</v>
      </c>
      <c r="IR61" s="13"/>
      <c r="IS61" s="12">
        <v>0</v>
      </c>
      <c r="IT61" s="12">
        <v>0</v>
      </c>
      <c r="IU61" s="12">
        <v>0</v>
      </c>
      <c r="IV61" s="12">
        <v>0</v>
      </c>
      <c r="IW61" s="13"/>
      <c r="IX61" s="12">
        <v>0</v>
      </c>
      <c r="IY61" s="12">
        <v>0</v>
      </c>
      <c r="IZ61" s="12">
        <v>0</v>
      </c>
      <c r="JA61" s="12">
        <v>0</v>
      </c>
      <c r="JB61" s="13"/>
      <c r="JC61" s="12">
        <v>1</v>
      </c>
      <c r="JD61" s="12">
        <v>277944</v>
      </c>
      <c r="JE61" s="12">
        <v>0</v>
      </c>
      <c r="JF61" s="12">
        <v>277944</v>
      </c>
      <c r="JG61" s="13"/>
      <c r="JH61" s="12">
        <v>0</v>
      </c>
      <c r="JI61" s="12">
        <v>0</v>
      </c>
      <c r="JJ61" s="12">
        <v>0</v>
      </c>
      <c r="JK61" s="12">
        <v>0</v>
      </c>
      <c r="JL61" s="13"/>
      <c r="JM61" s="12">
        <v>0</v>
      </c>
      <c r="JN61" s="12">
        <v>0</v>
      </c>
      <c r="JO61" s="12">
        <v>0</v>
      </c>
      <c r="JP61" s="12">
        <v>0</v>
      </c>
      <c r="JQ61" s="13"/>
      <c r="JR61" s="12">
        <v>0</v>
      </c>
      <c r="JS61" s="12">
        <v>0</v>
      </c>
      <c r="JT61" s="12">
        <v>0</v>
      </c>
      <c r="JU61" s="12">
        <v>0</v>
      </c>
      <c r="JV61" s="13"/>
      <c r="JW61" s="12">
        <v>0</v>
      </c>
      <c r="JX61" s="12">
        <v>0</v>
      </c>
      <c r="JY61" s="12">
        <v>0</v>
      </c>
      <c r="JZ61" s="12">
        <v>0</v>
      </c>
      <c r="KA61" s="13"/>
      <c r="KB61" s="12">
        <v>0</v>
      </c>
      <c r="KC61" s="12">
        <v>0</v>
      </c>
      <c r="KD61" s="12">
        <v>0</v>
      </c>
      <c r="KE61" s="12">
        <v>0</v>
      </c>
      <c r="KF61" s="13"/>
      <c r="KG61" s="12">
        <v>0</v>
      </c>
      <c r="KH61" s="12">
        <v>0</v>
      </c>
      <c r="KI61" s="12">
        <v>0</v>
      </c>
      <c r="KJ61" s="12">
        <v>0</v>
      </c>
      <c r="KK61" s="13"/>
      <c r="KL61" s="12">
        <v>0</v>
      </c>
      <c r="KM61" s="12">
        <v>0</v>
      </c>
      <c r="KN61" s="12">
        <v>0</v>
      </c>
      <c r="KO61" s="12">
        <v>0</v>
      </c>
      <c r="KP61" s="13"/>
      <c r="KQ61" s="12">
        <v>0</v>
      </c>
      <c r="KR61" s="12">
        <v>0</v>
      </c>
      <c r="KS61" s="12">
        <v>0</v>
      </c>
      <c r="KT61" s="12">
        <v>0</v>
      </c>
      <c r="KU61" s="13"/>
      <c r="KV61" s="12">
        <v>0</v>
      </c>
      <c r="KW61" s="12">
        <v>0</v>
      </c>
      <c r="KX61" s="12">
        <v>0</v>
      </c>
      <c r="KY61" s="12">
        <v>0</v>
      </c>
      <c r="KZ61" s="13"/>
      <c r="LA61" s="12">
        <v>0</v>
      </c>
      <c r="LB61" s="12">
        <v>0</v>
      </c>
      <c r="LC61" s="12">
        <v>0</v>
      </c>
      <c r="LD61" s="12">
        <v>0</v>
      </c>
      <c r="LE61" s="13"/>
      <c r="LF61" s="12">
        <v>0</v>
      </c>
      <c r="LG61" s="12">
        <v>0</v>
      </c>
      <c r="LH61" s="12">
        <v>0</v>
      </c>
      <c r="LI61" s="12">
        <v>0</v>
      </c>
      <c r="LJ61" s="13"/>
      <c r="LK61" s="12">
        <v>0</v>
      </c>
      <c r="LL61" s="12">
        <v>0</v>
      </c>
      <c r="LM61" s="12">
        <v>0</v>
      </c>
      <c r="LN61" s="12">
        <v>0</v>
      </c>
      <c r="LO61" s="13"/>
      <c r="LP61" s="12">
        <v>0</v>
      </c>
      <c r="LQ61" s="12">
        <v>0</v>
      </c>
      <c r="LR61" s="12">
        <v>0</v>
      </c>
      <c r="LS61" s="12">
        <v>0</v>
      </c>
      <c r="LT61" s="13"/>
      <c r="LU61" s="12">
        <v>0</v>
      </c>
      <c r="LV61" s="12">
        <v>0</v>
      </c>
      <c r="LW61" s="12">
        <v>0</v>
      </c>
      <c r="LX61" s="12">
        <v>0</v>
      </c>
      <c r="LY61" s="13"/>
      <c r="LZ61" s="12">
        <v>0</v>
      </c>
      <c r="MA61" s="12">
        <v>0</v>
      </c>
      <c r="MB61" s="12">
        <v>0</v>
      </c>
      <c r="MC61" s="12">
        <v>0</v>
      </c>
      <c r="MD61" s="13"/>
      <c r="ME61" s="12">
        <v>0</v>
      </c>
      <c r="MF61" s="12">
        <v>0</v>
      </c>
      <c r="MG61" s="12">
        <v>0</v>
      </c>
      <c r="MH61" s="12">
        <v>0</v>
      </c>
      <c r="MI61" s="13"/>
      <c r="MJ61" s="12">
        <v>0</v>
      </c>
      <c r="MK61" s="12">
        <v>0</v>
      </c>
      <c r="ML61" s="12">
        <v>0</v>
      </c>
      <c r="MM61" s="12">
        <v>0</v>
      </c>
      <c r="MN61" s="13"/>
      <c r="MO61" s="12">
        <v>0</v>
      </c>
      <c r="MP61" s="12">
        <v>0</v>
      </c>
      <c r="MQ61" s="12">
        <v>0</v>
      </c>
      <c r="MR61" s="12">
        <v>0</v>
      </c>
      <c r="MS61" s="13"/>
      <c r="MT61" s="12"/>
      <c r="MU61" s="12"/>
      <c r="MV61" s="12">
        <v>0</v>
      </c>
      <c r="MW61" s="12">
        <v>0</v>
      </c>
      <c r="MX61" s="13"/>
      <c r="MY61" s="12">
        <v>0</v>
      </c>
      <c r="MZ61" s="12">
        <v>0</v>
      </c>
      <c r="NA61" s="12">
        <v>0</v>
      </c>
      <c r="NB61" s="12">
        <v>0</v>
      </c>
      <c r="NC61" s="13"/>
      <c r="ND61" s="12">
        <v>0</v>
      </c>
      <c r="NE61" s="12">
        <v>0</v>
      </c>
      <c r="NF61" s="12">
        <v>0</v>
      </c>
      <c r="NG61" s="12">
        <v>0</v>
      </c>
      <c r="NH61" s="13"/>
      <c r="NI61" s="12">
        <v>1000</v>
      </c>
      <c r="NJ61" s="12">
        <v>150000</v>
      </c>
      <c r="NK61" s="12">
        <v>0</v>
      </c>
      <c r="NL61" s="12">
        <v>150000</v>
      </c>
      <c r="NM61" s="13"/>
      <c r="NN61" s="12">
        <v>20</v>
      </c>
      <c r="NO61" s="12">
        <v>3000</v>
      </c>
      <c r="NP61" s="12">
        <v>0</v>
      </c>
      <c r="NQ61" s="12">
        <v>3000</v>
      </c>
      <c r="NR61" s="13"/>
      <c r="NS61" s="12">
        <v>0</v>
      </c>
      <c r="NT61" s="12">
        <v>0</v>
      </c>
      <c r="NU61" s="12">
        <v>0</v>
      </c>
      <c r="NV61" s="12">
        <v>0</v>
      </c>
      <c r="NW61" s="13"/>
      <c r="NX61" s="12">
        <v>0</v>
      </c>
      <c r="NY61" s="12">
        <v>0</v>
      </c>
      <c r="NZ61" s="12">
        <v>0</v>
      </c>
      <c r="OA61" s="12">
        <v>0</v>
      </c>
      <c r="OB61" s="13"/>
      <c r="OC61" s="12">
        <v>0</v>
      </c>
      <c r="OD61" s="12">
        <v>0</v>
      </c>
      <c r="OE61" s="12">
        <v>0</v>
      </c>
      <c r="OF61" s="12">
        <v>0</v>
      </c>
      <c r="OG61" s="13"/>
      <c r="OH61" s="12">
        <v>1022</v>
      </c>
      <c r="OI61" s="12">
        <v>678948</v>
      </c>
      <c r="OJ61" s="12">
        <v>0</v>
      </c>
      <c r="OK61" s="12">
        <v>678948</v>
      </c>
      <c r="OL61" s="13"/>
    </row>
    <row r="62" spans="1:402" hidden="1">
      <c r="A62" s="10">
        <v>56</v>
      </c>
      <c r="B62" s="11" t="s">
        <v>47</v>
      </c>
      <c r="C62" s="12">
        <v>0</v>
      </c>
      <c r="D62" s="12">
        <v>0</v>
      </c>
      <c r="E62" s="12">
        <v>0</v>
      </c>
      <c r="F62" s="12">
        <v>0</v>
      </c>
      <c r="G62" s="13"/>
      <c r="H62" s="12">
        <v>0</v>
      </c>
      <c r="I62" s="12">
        <v>0</v>
      </c>
      <c r="J62" s="12">
        <v>0</v>
      </c>
      <c r="K62" s="12">
        <v>0</v>
      </c>
      <c r="L62" s="13"/>
      <c r="M62" s="12">
        <v>0</v>
      </c>
      <c r="N62" s="12">
        <v>0</v>
      </c>
      <c r="O62" s="12">
        <v>0</v>
      </c>
      <c r="P62" s="12">
        <v>0</v>
      </c>
      <c r="Q62" s="13"/>
      <c r="R62" s="12">
        <v>0</v>
      </c>
      <c r="S62" s="12">
        <v>0</v>
      </c>
      <c r="T62" s="12">
        <v>0</v>
      </c>
      <c r="U62" s="12">
        <v>0</v>
      </c>
      <c r="V62" s="13"/>
      <c r="W62" s="12">
        <v>0</v>
      </c>
      <c r="X62" s="12">
        <v>0</v>
      </c>
      <c r="Y62" s="12">
        <v>0</v>
      </c>
      <c r="Z62" s="12">
        <v>0</v>
      </c>
      <c r="AA62" s="13"/>
      <c r="AB62" s="12">
        <v>6</v>
      </c>
      <c r="AC62" s="12">
        <v>1532964</v>
      </c>
      <c r="AD62" s="12">
        <v>0</v>
      </c>
      <c r="AE62" s="12">
        <v>1532964</v>
      </c>
      <c r="AF62" s="13"/>
      <c r="AG62" s="12">
        <v>0</v>
      </c>
      <c r="AH62" s="12">
        <v>0</v>
      </c>
      <c r="AI62" s="12">
        <v>0</v>
      </c>
      <c r="AJ62" s="12">
        <v>0</v>
      </c>
      <c r="AK62" s="13"/>
      <c r="AL62" s="12">
        <v>0</v>
      </c>
      <c r="AM62" s="12">
        <v>0</v>
      </c>
      <c r="AN62" s="12">
        <v>0</v>
      </c>
      <c r="AO62" s="12">
        <v>0</v>
      </c>
      <c r="AP62" s="13"/>
      <c r="AQ62" s="12">
        <v>0</v>
      </c>
      <c r="AR62" s="12">
        <v>0</v>
      </c>
      <c r="AS62" s="12">
        <v>0</v>
      </c>
      <c r="AT62" s="12">
        <v>0</v>
      </c>
      <c r="AU62" s="13"/>
      <c r="AV62" s="12">
        <v>0</v>
      </c>
      <c r="AW62" s="12">
        <v>0</v>
      </c>
      <c r="AX62" s="12">
        <v>0</v>
      </c>
      <c r="AY62" s="12">
        <v>0</v>
      </c>
      <c r="AZ62" s="13"/>
      <c r="BA62" s="12">
        <v>0</v>
      </c>
      <c r="BB62" s="12">
        <v>0</v>
      </c>
      <c r="BC62" s="12">
        <v>0</v>
      </c>
      <c r="BD62" s="12">
        <v>0</v>
      </c>
      <c r="BE62" s="13"/>
      <c r="BF62" s="12">
        <v>0</v>
      </c>
      <c r="BG62" s="12">
        <v>0</v>
      </c>
      <c r="BH62" s="12">
        <v>0</v>
      </c>
      <c r="BI62" s="12">
        <v>0</v>
      </c>
      <c r="BJ62" s="13"/>
      <c r="BK62" s="12">
        <v>0</v>
      </c>
      <c r="BL62" s="12">
        <v>0</v>
      </c>
      <c r="BM62" s="12">
        <v>0</v>
      </c>
      <c r="BN62" s="12">
        <v>0</v>
      </c>
      <c r="BO62" s="13"/>
      <c r="BP62" s="12">
        <v>0</v>
      </c>
      <c r="BQ62" s="12">
        <v>0</v>
      </c>
      <c r="BR62" s="12">
        <v>0</v>
      </c>
      <c r="BS62" s="12">
        <v>0</v>
      </c>
      <c r="BT62" s="13"/>
      <c r="BU62" s="12">
        <v>0</v>
      </c>
      <c r="BV62" s="12">
        <v>0</v>
      </c>
      <c r="BW62" s="12">
        <v>0</v>
      </c>
      <c r="BX62" s="12">
        <v>0</v>
      </c>
      <c r="BY62" s="13"/>
      <c r="BZ62" s="12">
        <v>0</v>
      </c>
      <c r="CA62" s="12">
        <v>0</v>
      </c>
      <c r="CB62" s="12">
        <v>0</v>
      </c>
      <c r="CC62" s="12">
        <v>0</v>
      </c>
      <c r="CD62" s="13"/>
      <c r="CE62" s="12">
        <v>0</v>
      </c>
      <c r="CF62" s="12">
        <v>0</v>
      </c>
      <c r="CG62" s="12">
        <v>0</v>
      </c>
      <c r="CH62" s="12">
        <v>0</v>
      </c>
      <c r="CI62" s="13"/>
      <c r="CJ62" s="12">
        <v>0</v>
      </c>
      <c r="CK62" s="12">
        <v>0</v>
      </c>
      <c r="CL62" s="12">
        <v>0</v>
      </c>
      <c r="CM62" s="12">
        <v>0</v>
      </c>
      <c r="CN62" s="13"/>
      <c r="CO62" s="12">
        <v>0</v>
      </c>
      <c r="CP62" s="12">
        <v>0</v>
      </c>
      <c r="CQ62" s="12">
        <v>0</v>
      </c>
      <c r="CR62" s="12">
        <v>0</v>
      </c>
      <c r="CS62" s="13"/>
      <c r="CT62" s="12">
        <v>0</v>
      </c>
      <c r="CU62" s="12">
        <v>0</v>
      </c>
      <c r="CV62" s="12">
        <v>0</v>
      </c>
      <c r="CW62" s="12">
        <v>0</v>
      </c>
      <c r="CX62" s="13"/>
      <c r="CY62" s="12">
        <v>0</v>
      </c>
      <c r="CZ62" s="12">
        <v>0</v>
      </c>
      <c r="DA62" s="12">
        <v>0</v>
      </c>
      <c r="DB62" s="12">
        <v>0</v>
      </c>
      <c r="DC62" s="13"/>
      <c r="DD62" s="12">
        <v>0</v>
      </c>
      <c r="DE62" s="12">
        <v>0</v>
      </c>
      <c r="DF62" s="12">
        <v>0</v>
      </c>
      <c r="DG62" s="12">
        <v>0</v>
      </c>
      <c r="DH62" s="13"/>
      <c r="DI62" s="12">
        <v>1</v>
      </c>
      <c r="DJ62" s="12">
        <v>1200000</v>
      </c>
      <c r="DK62" s="12">
        <v>0</v>
      </c>
      <c r="DL62" s="12">
        <v>1200000</v>
      </c>
      <c r="DM62" s="13"/>
      <c r="DN62" s="12">
        <v>0</v>
      </c>
      <c r="DO62" s="12">
        <v>0</v>
      </c>
      <c r="DP62" s="12">
        <v>0</v>
      </c>
      <c r="DQ62" s="12">
        <v>0</v>
      </c>
      <c r="DR62" s="13"/>
      <c r="DS62" s="12">
        <v>0</v>
      </c>
      <c r="DT62" s="12">
        <v>0</v>
      </c>
      <c r="DU62" s="12">
        <v>0</v>
      </c>
      <c r="DV62" s="12">
        <v>0</v>
      </c>
      <c r="DW62" s="13"/>
      <c r="DX62" s="12">
        <v>2</v>
      </c>
      <c r="DY62" s="12">
        <v>1560000</v>
      </c>
      <c r="DZ62" s="12">
        <v>0</v>
      </c>
      <c r="EA62" s="12">
        <v>1560000</v>
      </c>
      <c r="EB62" s="13"/>
      <c r="EC62" s="12">
        <v>0</v>
      </c>
      <c r="ED62" s="12">
        <v>0</v>
      </c>
      <c r="EE62" s="12">
        <v>0</v>
      </c>
      <c r="EF62" s="12">
        <v>0</v>
      </c>
      <c r="EG62" s="13"/>
      <c r="EH62" s="12">
        <v>0</v>
      </c>
      <c r="EI62" s="12">
        <v>0</v>
      </c>
      <c r="EJ62" s="12">
        <v>0</v>
      </c>
      <c r="EK62" s="12">
        <v>0</v>
      </c>
      <c r="EL62" s="13"/>
      <c r="EM62" s="12">
        <v>0</v>
      </c>
      <c r="EN62" s="12">
        <v>0</v>
      </c>
      <c r="EO62" s="12">
        <v>0</v>
      </c>
      <c r="EP62" s="12">
        <v>0</v>
      </c>
      <c r="EQ62" s="13"/>
      <c r="ER62" s="12">
        <v>0</v>
      </c>
      <c r="ES62" s="12">
        <v>0</v>
      </c>
      <c r="ET62" s="12">
        <v>0</v>
      </c>
      <c r="EU62" s="12">
        <v>0</v>
      </c>
      <c r="EV62" s="13"/>
      <c r="EW62" s="12">
        <v>0</v>
      </c>
      <c r="EX62" s="12">
        <v>0</v>
      </c>
      <c r="EY62" s="12">
        <v>0</v>
      </c>
      <c r="EZ62" s="12">
        <v>0</v>
      </c>
      <c r="FA62" s="13"/>
      <c r="FB62" s="12">
        <v>0</v>
      </c>
      <c r="FC62" s="12">
        <v>0</v>
      </c>
      <c r="FD62" s="12">
        <v>0</v>
      </c>
      <c r="FE62" s="12">
        <v>0</v>
      </c>
      <c r="FF62" s="13"/>
      <c r="FG62" s="12">
        <v>0</v>
      </c>
      <c r="FH62" s="12">
        <v>0</v>
      </c>
      <c r="FI62" s="12">
        <v>0</v>
      </c>
      <c r="FJ62" s="12">
        <v>0</v>
      </c>
      <c r="FK62" s="13"/>
      <c r="FL62" s="12">
        <v>0</v>
      </c>
      <c r="FM62" s="12">
        <v>0</v>
      </c>
      <c r="FN62" s="12">
        <v>0</v>
      </c>
      <c r="FO62" s="12">
        <v>0</v>
      </c>
      <c r="FP62" s="13"/>
      <c r="FQ62" s="12">
        <v>0</v>
      </c>
      <c r="FR62" s="12">
        <v>0</v>
      </c>
      <c r="FS62" s="12">
        <v>0</v>
      </c>
      <c r="FT62" s="12">
        <v>0</v>
      </c>
      <c r="FU62" s="13"/>
      <c r="FV62" s="12">
        <v>0</v>
      </c>
      <c r="FW62" s="12">
        <v>0</v>
      </c>
      <c r="FX62" s="12">
        <v>0</v>
      </c>
      <c r="FY62" s="12">
        <v>0</v>
      </c>
      <c r="FZ62" s="13"/>
      <c r="GA62" s="12">
        <v>0</v>
      </c>
      <c r="GB62" s="12">
        <v>0</v>
      </c>
      <c r="GC62" s="12">
        <v>0</v>
      </c>
      <c r="GD62" s="12">
        <v>0</v>
      </c>
      <c r="GE62" s="13"/>
      <c r="GF62" s="12">
        <v>0</v>
      </c>
      <c r="GG62" s="12">
        <v>0</v>
      </c>
      <c r="GH62" s="12">
        <v>0</v>
      </c>
      <c r="GI62" s="12">
        <v>0</v>
      </c>
      <c r="GJ62" s="13"/>
      <c r="GK62" s="12">
        <v>0</v>
      </c>
      <c r="GL62" s="12">
        <v>0</v>
      </c>
      <c r="GM62" s="12">
        <v>0</v>
      </c>
      <c r="GN62" s="12">
        <v>0</v>
      </c>
      <c r="GO62" s="13"/>
      <c r="GP62" s="12">
        <v>0</v>
      </c>
      <c r="GQ62" s="12">
        <v>0</v>
      </c>
      <c r="GR62" s="12">
        <v>0</v>
      </c>
      <c r="GS62" s="12">
        <v>0</v>
      </c>
      <c r="GT62" s="13"/>
      <c r="GU62" s="12">
        <v>0</v>
      </c>
      <c r="GV62" s="12">
        <v>0</v>
      </c>
      <c r="GW62" s="12">
        <v>0</v>
      </c>
      <c r="GX62" s="12">
        <v>0</v>
      </c>
      <c r="GY62" s="13"/>
      <c r="GZ62" s="12">
        <v>0</v>
      </c>
      <c r="HA62" s="12">
        <v>0</v>
      </c>
      <c r="HB62" s="12">
        <v>0</v>
      </c>
      <c r="HC62" s="12">
        <v>0</v>
      </c>
      <c r="HD62" s="13"/>
      <c r="HE62" s="12">
        <v>0</v>
      </c>
      <c r="HF62" s="12">
        <v>0</v>
      </c>
      <c r="HG62" s="12">
        <v>0</v>
      </c>
      <c r="HH62" s="12">
        <v>0</v>
      </c>
      <c r="HI62" s="13"/>
      <c r="HJ62" s="12">
        <v>0</v>
      </c>
      <c r="HK62" s="12">
        <v>0</v>
      </c>
      <c r="HL62" s="12">
        <v>0</v>
      </c>
      <c r="HM62" s="12">
        <v>0</v>
      </c>
      <c r="HN62" s="13"/>
      <c r="HO62" s="12">
        <v>0</v>
      </c>
      <c r="HP62" s="12">
        <v>0</v>
      </c>
      <c r="HQ62" s="12">
        <v>0</v>
      </c>
      <c r="HR62" s="12">
        <v>0</v>
      </c>
      <c r="HS62" s="13"/>
      <c r="HT62" s="12">
        <v>0</v>
      </c>
      <c r="HU62" s="12">
        <v>0</v>
      </c>
      <c r="HV62" s="12">
        <v>0</v>
      </c>
      <c r="HW62" s="12">
        <v>0</v>
      </c>
      <c r="HX62" s="13"/>
      <c r="HY62" s="12">
        <v>0</v>
      </c>
      <c r="HZ62" s="12">
        <v>0</v>
      </c>
      <c r="IA62" s="12">
        <v>0</v>
      </c>
      <c r="IB62" s="12">
        <v>0</v>
      </c>
      <c r="IC62" s="13"/>
      <c r="ID62" s="12">
        <v>0</v>
      </c>
      <c r="IE62" s="12">
        <v>0</v>
      </c>
      <c r="IF62" s="12">
        <v>0</v>
      </c>
      <c r="IG62" s="12">
        <v>0</v>
      </c>
      <c r="IH62" s="13"/>
      <c r="II62" s="12">
        <v>0</v>
      </c>
      <c r="IJ62" s="12">
        <v>0</v>
      </c>
      <c r="IK62" s="12">
        <v>0</v>
      </c>
      <c r="IL62" s="12">
        <v>0</v>
      </c>
      <c r="IM62" s="13"/>
      <c r="IN62" s="12">
        <v>0</v>
      </c>
      <c r="IO62" s="12">
        <v>0</v>
      </c>
      <c r="IP62" s="12">
        <v>0</v>
      </c>
      <c r="IQ62" s="12">
        <v>0</v>
      </c>
      <c r="IR62" s="13"/>
      <c r="IS62" s="12">
        <v>0</v>
      </c>
      <c r="IT62" s="12">
        <v>0</v>
      </c>
      <c r="IU62" s="12">
        <v>0</v>
      </c>
      <c r="IV62" s="12">
        <v>0</v>
      </c>
      <c r="IW62" s="13"/>
      <c r="IX62" s="12">
        <v>0</v>
      </c>
      <c r="IY62" s="12">
        <v>0</v>
      </c>
      <c r="IZ62" s="12">
        <v>0</v>
      </c>
      <c r="JA62" s="12">
        <v>0</v>
      </c>
      <c r="JB62" s="13"/>
      <c r="JC62" s="12">
        <v>0</v>
      </c>
      <c r="JD62" s="12">
        <v>0</v>
      </c>
      <c r="JE62" s="12">
        <v>0</v>
      </c>
      <c r="JF62" s="12">
        <v>0</v>
      </c>
      <c r="JG62" s="13"/>
      <c r="JH62" s="12">
        <v>0</v>
      </c>
      <c r="JI62" s="12">
        <v>0</v>
      </c>
      <c r="JJ62" s="12">
        <v>0</v>
      </c>
      <c r="JK62" s="12">
        <v>0</v>
      </c>
      <c r="JL62" s="13"/>
      <c r="JM62" s="12">
        <v>0</v>
      </c>
      <c r="JN62" s="12">
        <v>0</v>
      </c>
      <c r="JO62" s="12">
        <v>0</v>
      </c>
      <c r="JP62" s="12">
        <v>0</v>
      </c>
      <c r="JQ62" s="13"/>
      <c r="JR62" s="12">
        <v>0</v>
      </c>
      <c r="JS62" s="12">
        <v>0</v>
      </c>
      <c r="JT62" s="12">
        <v>0</v>
      </c>
      <c r="JU62" s="12">
        <v>0</v>
      </c>
      <c r="JV62" s="13"/>
      <c r="JW62" s="12">
        <v>0</v>
      </c>
      <c r="JX62" s="12">
        <v>0</v>
      </c>
      <c r="JY62" s="12">
        <v>0</v>
      </c>
      <c r="JZ62" s="12">
        <v>0</v>
      </c>
      <c r="KA62" s="13"/>
      <c r="KB62" s="12">
        <v>0</v>
      </c>
      <c r="KC62" s="12">
        <v>0</v>
      </c>
      <c r="KD62" s="12">
        <v>0</v>
      </c>
      <c r="KE62" s="12">
        <v>0</v>
      </c>
      <c r="KF62" s="13"/>
      <c r="KG62" s="12">
        <v>0</v>
      </c>
      <c r="KH62" s="12">
        <v>0</v>
      </c>
      <c r="KI62" s="12">
        <v>0</v>
      </c>
      <c r="KJ62" s="12">
        <v>0</v>
      </c>
      <c r="KK62" s="13"/>
      <c r="KL62" s="12">
        <v>0</v>
      </c>
      <c r="KM62" s="12">
        <v>0</v>
      </c>
      <c r="KN62" s="12">
        <v>0</v>
      </c>
      <c r="KO62" s="12">
        <v>0</v>
      </c>
      <c r="KP62" s="13"/>
      <c r="KQ62" s="12">
        <v>0</v>
      </c>
      <c r="KR62" s="12">
        <v>0</v>
      </c>
      <c r="KS62" s="12">
        <v>0</v>
      </c>
      <c r="KT62" s="12">
        <v>0</v>
      </c>
      <c r="KU62" s="13"/>
      <c r="KV62" s="12">
        <v>0</v>
      </c>
      <c r="KW62" s="12">
        <v>0</v>
      </c>
      <c r="KX62" s="12">
        <v>0</v>
      </c>
      <c r="KY62" s="12">
        <v>0</v>
      </c>
      <c r="KZ62" s="13"/>
      <c r="LA62" s="12">
        <v>0</v>
      </c>
      <c r="LB62" s="12">
        <v>0</v>
      </c>
      <c r="LC62" s="12">
        <v>0</v>
      </c>
      <c r="LD62" s="12">
        <v>0</v>
      </c>
      <c r="LE62" s="13"/>
      <c r="LF62" s="12">
        <v>0</v>
      </c>
      <c r="LG62" s="12">
        <v>0</v>
      </c>
      <c r="LH62" s="12">
        <v>0</v>
      </c>
      <c r="LI62" s="12">
        <v>0</v>
      </c>
      <c r="LJ62" s="13"/>
      <c r="LK62" s="12">
        <v>0</v>
      </c>
      <c r="LL62" s="12">
        <v>0</v>
      </c>
      <c r="LM62" s="12">
        <v>0</v>
      </c>
      <c r="LN62" s="12">
        <v>0</v>
      </c>
      <c r="LO62" s="13"/>
      <c r="LP62" s="12">
        <v>0</v>
      </c>
      <c r="LQ62" s="12">
        <v>0</v>
      </c>
      <c r="LR62" s="12">
        <v>0</v>
      </c>
      <c r="LS62" s="12">
        <v>0</v>
      </c>
      <c r="LT62" s="13"/>
      <c r="LU62" s="12">
        <v>0</v>
      </c>
      <c r="LV62" s="12">
        <v>0</v>
      </c>
      <c r="LW62" s="12">
        <v>0</v>
      </c>
      <c r="LX62" s="12">
        <v>0</v>
      </c>
      <c r="LY62" s="13"/>
      <c r="LZ62" s="12">
        <v>0</v>
      </c>
      <c r="MA62" s="12">
        <v>0</v>
      </c>
      <c r="MB62" s="12">
        <v>0</v>
      </c>
      <c r="MC62" s="12">
        <v>0</v>
      </c>
      <c r="MD62" s="13"/>
      <c r="ME62" s="12">
        <v>0</v>
      </c>
      <c r="MF62" s="12">
        <v>0</v>
      </c>
      <c r="MG62" s="12">
        <v>0</v>
      </c>
      <c r="MH62" s="12">
        <v>0</v>
      </c>
      <c r="MI62" s="13"/>
      <c r="MJ62" s="12">
        <v>0</v>
      </c>
      <c r="MK62" s="12">
        <v>0</v>
      </c>
      <c r="ML62" s="12">
        <v>0</v>
      </c>
      <c r="MM62" s="12">
        <v>0</v>
      </c>
      <c r="MN62" s="13"/>
      <c r="MO62" s="12">
        <v>0</v>
      </c>
      <c r="MP62" s="12">
        <v>0</v>
      </c>
      <c r="MQ62" s="12">
        <v>0</v>
      </c>
      <c r="MR62" s="12">
        <v>0</v>
      </c>
      <c r="MS62" s="13"/>
      <c r="MT62" s="12"/>
      <c r="MU62" s="12"/>
      <c r="MV62" s="12">
        <v>0</v>
      </c>
      <c r="MW62" s="12">
        <v>0</v>
      </c>
      <c r="MX62" s="13"/>
      <c r="MY62" s="12">
        <v>0</v>
      </c>
      <c r="MZ62" s="12">
        <v>0</v>
      </c>
      <c r="NA62" s="12">
        <v>0</v>
      </c>
      <c r="NB62" s="12">
        <v>0</v>
      </c>
      <c r="NC62" s="13"/>
      <c r="ND62" s="12">
        <v>0</v>
      </c>
      <c r="NE62" s="12">
        <v>0</v>
      </c>
      <c r="NF62" s="12">
        <v>0</v>
      </c>
      <c r="NG62" s="12">
        <v>0</v>
      </c>
      <c r="NH62" s="13"/>
      <c r="NI62" s="12">
        <v>500</v>
      </c>
      <c r="NJ62" s="12">
        <v>75000</v>
      </c>
      <c r="NK62" s="12">
        <v>0</v>
      </c>
      <c r="NL62" s="12">
        <v>75000</v>
      </c>
      <c r="NM62" s="13"/>
      <c r="NN62" s="12">
        <v>20</v>
      </c>
      <c r="NO62" s="12">
        <v>3000</v>
      </c>
      <c r="NP62" s="12">
        <v>0</v>
      </c>
      <c r="NQ62" s="12">
        <v>3000</v>
      </c>
      <c r="NR62" s="13"/>
      <c r="NS62" s="12">
        <v>0</v>
      </c>
      <c r="NT62" s="12">
        <v>0</v>
      </c>
      <c r="NU62" s="12">
        <v>0</v>
      </c>
      <c r="NV62" s="12">
        <v>0</v>
      </c>
      <c r="NW62" s="13"/>
      <c r="NX62" s="12">
        <v>0</v>
      </c>
      <c r="NY62" s="12">
        <v>0</v>
      </c>
      <c r="NZ62" s="12">
        <v>0</v>
      </c>
      <c r="OA62" s="12">
        <v>0</v>
      </c>
      <c r="OB62" s="13"/>
      <c r="OC62" s="12">
        <v>0</v>
      </c>
      <c r="OD62" s="12">
        <v>0</v>
      </c>
      <c r="OE62" s="12">
        <v>0</v>
      </c>
      <c r="OF62" s="12">
        <v>0</v>
      </c>
      <c r="OG62" s="13"/>
      <c r="OH62" s="12">
        <v>529</v>
      </c>
      <c r="OI62" s="12">
        <v>4370964</v>
      </c>
      <c r="OJ62" s="12">
        <v>0</v>
      </c>
      <c r="OK62" s="12">
        <v>4370964</v>
      </c>
      <c r="OL62" s="13"/>
    </row>
    <row r="63" spans="1:402" hidden="1">
      <c r="A63" s="10">
        <v>57</v>
      </c>
      <c r="B63" s="11" t="s">
        <v>64</v>
      </c>
      <c r="C63" s="12">
        <v>0</v>
      </c>
      <c r="D63" s="12">
        <v>0</v>
      </c>
      <c r="E63" s="12">
        <v>0</v>
      </c>
      <c r="F63" s="12">
        <v>0</v>
      </c>
      <c r="G63" s="13"/>
      <c r="H63" s="12">
        <v>0</v>
      </c>
      <c r="I63" s="12">
        <v>0</v>
      </c>
      <c r="J63" s="12">
        <v>0</v>
      </c>
      <c r="K63" s="12">
        <v>0</v>
      </c>
      <c r="L63" s="13"/>
      <c r="M63" s="12">
        <v>0</v>
      </c>
      <c r="N63" s="12">
        <v>0</v>
      </c>
      <c r="O63" s="12">
        <v>0</v>
      </c>
      <c r="P63" s="12">
        <v>0</v>
      </c>
      <c r="Q63" s="13"/>
      <c r="R63" s="12">
        <v>0</v>
      </c>
      <c r="S63" s="12">
        <v>0</v>
      </c>
      <c r="T63" s="12">
        <v>0</v>
      </c>
      <c r="U63" s="12">
        <v>0</v>
      </c>
      <c r="V63" s="13"/>
      <c r="W63" s="12">
        <v>0</v>
      </c>
      <c r="X63" s="12">
        <v>0</v>
      </c>
      <c r="Y63" s="12">
        <v>0</v>
      </c>
      <c r="Z63" s="12">
        <v>0</v>
      </c>
      <c r="AA63" s="13"/>
      <c r="AB63" s="12">
        <v>0</v>
      </c>
      <c r="AC63" s="12">
        <v>0</v>
      </c>
      <c r="AD63" s="12">
        <v>0</v>
      </c>
      <c r="AE63" s="12">
        <v>0</v>
      </c>
      <c r="AF63" s="13"/>
      <c r="AG63" s="12">
        <v>0</v>
      </c>
      <c r="AH63" s="12">
        <v>0</v>
      </c>
      <c r="AI63" s="12">
        <v>0</v>
      </c>
      <c r="AJ63" s="12">
        <v>0</v>
      </c>
      <c r="AK63" s="13"/>
      <c r="AL63" s="12">
        <v>0</v>
      </c>
      <c r="AM63" s="12">
        <v>0</v>
      </c>
      <c r="AN63" s="12">
        <v>0</v>
      </c>
      <c r="AO63" s="12">
        <v>0</v>
      </c>
      <c r="AP63" s="13"/>
      <c r="AQ63" s="12">
        <v>0</v>
      </c>
      <c r="AR63" s="12">
        <v>0</v>
      </c>
      <c r="AS63" s="12">
        <v>0</v>
      </c>
      <c r="AT63" s="12">
        <v>0</v>
      </c>
      <c r="AU63" s="13"/>
      <c r="AV63" s="12">
        <v>0</v>
      </c>
      <c r="AW63" s="12">
        <v>0</v>
      </c>
      <c r="AX63" s="12">
        <v>0</v>
      </c>
      <c r="AY63" s="12">
        <v>0</v>
      </c>
      <c r="AZ63" s="13"/>
      <c r="BA63" s="12">
        <v>0</v>
      </c>
      <c r="BB63" s="12">
        <v>0</v>
      </c>
      <c r="BC63" s="12">
        <v>0</v>
      </c>
      <c r="BD63" s="12">
        <v>0</v>
      </c>
      <c r="BE63" s="13"/>
      <c r="BF63" s="12">
        <v>0</v>
      </c>
      <c r="BG63" s="12">
        <v>0</v>
      </c>
      <c r="BH63" s="12">
        <v>0</v>
      </c>
      <c r="BI63" s="12">
        <v>0</v>
      </c>
      <c r="BJ63" s="13"/>
      <c r="BK63" s="12">
        <v>0</v>
      </c>
      <c r="BL63" s="12">
        <v>0</v>
      </c>
      <c r="BM63" s="12">
        <v>0</v>
      </c>
      <c r="BN63" s="12">
        <v>0</v>
      </c>
      <c r="BO63" s="13"/>
      <c r="BP63" s="12">
        <v>0</v>
      </c>
      <c r="BQ63" s="12">
        <v>0</v>
      </c>
      <c r="BR63" s="12">
        <v>0</v>
      </c>
      <c r="BS63" s="12">
        <v>0</v>
      </c>
      <c r="BT63" s="13"/>
      <c r="BU63" s="12">
        <v>0</v>
      </c>
      <c r="BV63" s="12">
        <v>0</v>
      </c>
      <c r="BW63" s="12">
        <v>0</v>
      </c>
      <c r="BX63" s="12">
        <v>0</v>
      </c>
      <c r="BY63" s="13"/>
      <c r="BZ63" s="12">
        <v>0</v>
      </c>
      <c r="CA63" s="12">
        <v>0</v>
      </c>
      <c r="CB63" s="12">
        <v>0</v>
      </c>
      <c r="CC63" s="12">
        <v>0</v>
      </c>
      <c r="CD63" s="13"/>
      <c r="CE63" s="12">
        <v>0</v>
      </c>
      <c r="CF63" s="12">
        <v>0</v>
      </c>
      <c r="CG63" s="12">
        <v>0</v>
      </c>
      <c r="CH63" s="12">
        <v>0</v>
      </c>
      <c r="CI63" s="13"/>
      <c r="CJ63" s="12">
        <v>0</v>
      </c>
      <c r="CK63" s="12">
        <v>0</v>
      </c>
      <c r="CL63" s="12">
        <v>0</v>
      </c>
      <c r="CM63" s="12">
        <v>0</v>
      </c>
      <c r="CN63" s="13"/>
      <c r="CO63" s="12">
        <v>0</v>
      </c>
      <c r="CP63" s="12">
        <v>0</v>
      </c>
      <c r="CQ63" s="12">
        <v>0</v>
      </c>
      <c r="CR63" s="12">
        <v>0</v>
      </c>
      <c r="CS63" s="13"/>
      <c r="CT63" s="12">
        <v>0</v>
      </c>
      <c r="CU63" s="12">
        <v>0</v>
      </c>
      <c r="CV63" s="12">
        <v>0</v>
      </c>
      <c r="CW63" s="12">
        <v>0</v>
      </c>
      <c r="CX63" s="13"/>
      <c r="CY63" s="12">
        <v>0</v>
      </c>
      <c r="CZ63" s="12">
        <v>0</v>
      </c>
      <c r="DA63" s="12">
        <v>0</v>
      </c>
      <c r="DB63" s="12">
        <v>0</v>
      </c>
      <c r="DC63" s="13"/>
      <c r="DD63" s="12">
        <v>0</v>
      </c>
      <c r="DE63" s="12">
        <v>0</v>
      </c>
      <c r="DF63" s="12">
        <v>0</v>
      </c>
      <c r="DG63" s="12">
        <v>0</v>
      </c>
      <c r="DH63" s="13"/>
      <c r="DI63" s="12">
        <v>0</v>
      </c>
      <c r="DJ63" s="12">
        <v>0</v>
      </c>
      <c r="DK63" s="12">
        <v>0</v>
      </c>
      <c r="DL63" s="12">
        <v>0</v>
      </c>
      <c r="DM63" s="13"/>
      <c r="DN63" s="12">
        <v>0</v>
      </c>
      <c r="DO63" s="12">
        <v>0</v>
      </c>
      <c r="DP63" s="12">
        <v>0</v>
      </c>
      <c r="DQ63" s="12">
        <v>0</v>
      </c>
      <c r="DR63" s="13"/>
      <c r="DS63" s="12">
        <v>0</v>
      </c>
      <c r="DT63" s="12">
        <v>0</v>
      </c>
      <c r="DU63" s="12">
        <v>0</v>
      </c>
      <c r="DV63" s="12">
        <v>0</v>
      </c>
      <c r="DW63" s="13"/>
      <c r="DX63" s="12">
        <v>0</v>
      </c>
      <c r="DY63" s="12">
        <v>0</v>
      </c>
      <c r="DZ63" s="12">
        <v>0</v>
      </c>
      <c r="EA63" s="12">
        <v>0</v>
      </c>
      <c r="EB63" s="13"/>
      <c r="EC63" s="12">
        <v>0</v>
      </c>
      <c r="ED63" s="12">
        <v>0</v>
      </c>
      <c r="EE63" s="12">
        <v>0</v>
      </c>
      <c r="EF63" s="12">
        <v>0</v>
      </c>
      <c r="EG63" s="13"/>
      <c r="EH63" s="12">
        <v>0</v>
      </c>
      <c r="EI63" s="12">
        <v>0</v>
      </c>
      <c r="EJ63" s="12">
        <v>0</v>
      </c>
      <c r="EK63" s="12">
        <v>0</v>
      </c>
      <c r="EL63" s="13"/>
      <c r="EM63" s="12">
        <v>0</v>
      </c>
      <c r="EN63" s="12">
        <v>0</v>
      </c>
      <c r="EO63" s="12">
        <v>0</v>
      </c>
      <c r="EP63" s="12">
        <v>0</v>
      </c>
      <c r="EQ63" s="13"/>
      <c r="ER63" s="12">
        <v>0</v>
      </c>
      <c r="ES63" s="12">
        <v>0</v>
      </c>
      <c r="ET63" s="12">
        <v>0</v>
      </c>
      <c r="EU63" s="12">
        <v>0</v>
      </c>
      <c r="EV63" s="13"/>
      <c r="EW63" s="12">
        <v>0</v>
      </c>
      <c r="EX63" s="12">
        <v>0</v>
      </c>
      <c r="EY63" s="12">
        <v>0</v>
      </c>
      <c r="EZ63" s="12">
        <v>0</v>
      </c>
      <c r="FA63" s="13"/>
      <c r="FB63" s="12">
        <v>0</v>
      </c>
      <c r="FC63" s="12">
        <v>0</v>
      </c>
      <c r="FD63" s="12">
        <v>0</v>
      </c>
      <c r="FE63" s="12">
        <v>0</v>
      </c>
      <c r="FF63" s="13"/>
      <c r="FG63" s="12">
        <v>0</v>
      </c>
      <c r="FH63" s="12">
        <v>0</v>
      </c>
      <c r="FI63" s="12">
        <v>0</v>
      </c>
      <c r="FJ63" s="12">
        <v>0</v>
      </c>
      <c r="FK63" s="13"/>
      <c r="FL63" s="12">
        <v>0</v>
      </c>
      <c r="FM63" s="12">
        <v>0</v>
      </c>
      <c r="FN63" s="12">
        <v>0</v>
      </c>
      <c r="FO63" s="12">
        <v>0</v>
      </c>
      <c r="FP63" s="13"/>
      <c r="FQ63" s="12">
        <v>0</v>
      </c>
      <c r="FR63" s="12">
        <v>0</v>
      </c>
      <c r="FS63" s="12">
        <v>0</v>
      </c>
      <c r="FT63" s="12">
        <v>0</v>
      </c>
      <c r="FU63" s="13"/>
      <c r="FV63" s="12">
        <v>0</v>
      </c>
      <c r="FW63" s="12">
        <v>0</v>
      </c>
      <c r="FX63" s="12">
        <v>0</v>
      </c>
      <c r="FY63" s="12">
        <v>0</v>
      </c>
      <c r="FZ63" s="13"/>
      <c r="GA63" s="12">
        <v>0</v>
      </c>
      <c r="GB63" s="12">
        <v>0</v>
      </c>
      <c r="GC63" s="12">
        <v>0</v>
      </c>
      <c r="GD63" s="12">
        <v>0</v>
      </c>
      <c r="GE63" s="13"/>
      <c r="GF63" s="12">
        <v>0</v>
      </c>
      <c r="GG63" s="12">
        <v>0</v>
      </c>
      <c r="GH63" s="12">
        <v>0</v>
      </c>
      <c r="GI63" s="12">
        <v>0</v>
      </c>
      <c r="GJ63" s="13"/>
      <c r="GK63" s="12">
        <v>0</v>
      </c>
      <c r="GL63" s="12">
        <v>0</v>
      </c>
      <c r="GM63" s="12">
        <v>0</v>
      </c>
      <c r="GN63" s="12">
        <v>0</v>
      </c>
      <c r="GO63" s="13"/>
      <c r="GP63" s="12">
        <v>0</v>
      </c>
      <c r="GQ63" s="12">
        <v>0</v>
      </c>
      <c r="GR63" s="12">
        <v>0</v>
      </c>
      <c r="GS63" s="12">
        <v>0</v>
      </c>
      <c r="GT63" s="13"/>
      <c r="GU63" s="12">
        <v>0</v>
      </c>
      <c r="GV63" s="12">
        <v>0</v>
      </c>
      <c r="GW63" s="12">
        <v>0</v>
      </c>
      <c r="GX63" s="12">
        <v>0</v>
      </c>
      <c r="GY63" s="13"/>
      <c r="GZ63" s="12">
        <v>0</v>
      </c>
      <c r="HA63" s="12">
        <v>0</v>
      </c>
      <c r="HB63" s="12">
        <v>0</v>
      </c>
      <c r="HC63" s="12">
        <v>0</v>
      </c>
      <c r="HD63" s="13"/>
      <c r="HE63" s="12">
        <v>0</v>
      </c>
      <c r="HF63" s="12">
        <v>0</v>
      </c>
      <c r="HG63" s="12">
        <v>0</v>
      </c>
      <c r="HH63" s="12">
        <v>0</v>
      </c>
      <c r="HI63" s="13"/>
      <c r="HJ63" s="12">
        <v>0</v>
      </c>
      <c r="HK63" s="12">
        <v>0</v>
      </c>
      <c r="HL63" s="12">
        <v>0</v>
      </c>
      <c r="HM63" s="12">
        <v>0</v>
      </c>
      <c r="HN63" s="13"/>
      <c r="HO63" s="12">
        <v>0</v>
      </c>
      <c r="HP63" s="12">
        <v>0</v>
      </c>
      <c r="HQ63" s="12">
        <v>0</v>
      </c>
      <c r="HR63" s="12">
        <v>0</v>
      </c>
      <c r="HS63" s="13"/>
      <c r="HT63" s="12">
        <v>0</v>
      </c>
      <c r="HU63" s="12">
        <v>0</v>
      </c>
      <c r="HV63" s="12">
        <v>0</v>
      </c>
      <c r="HW63" s="12">
        <v>0</v>
      </c>
      <c r="HX63" s="13"/>
      <c r="HY63" s="12">
        <v>0</v>
      </c>
      <c r="HZ63" s="12">
        <v>0</v>
      </c>
      <c r="IA63" s="12">
        <v>0</v>
      </c>
      <c r="IB63" s="12">
        <v>0</v>
      </c>
      <c r="IC63" s="13"/>
      <c r="ID63" s="12">
        <v>0</v>
      </c>
      <c r="IE63" s="12">
        <v>0</v>
      </c>
      <c r="IF63" s="12">
        <v>0</v>
      </c>
      <c r="IG63" s="12">
        <v>0</v>
      </c>
      <c r="IH63" s="13"/>
      <c r="II63" s="12">
        <v>0</v>
      </c>
      <c r="IJ63" s="12">
        <v>0</v>
      </c>
      <c r="IK63" s="12">
        <v>0</v>
      </c>
      <c r="IL63" s="12">
        <v>0</v>
      </c>
      <c r="IM63" s="13"/>
      <c r="IN63" s="12">
        <v>0</v>
      </c>
      <c r="IO63" s="12">
        <v>0</v>
      </c>
      <c r="IP63" s="12">
        <v>0</v>
      </c>
      <c r="IQ63" s="12">
        <v>0</v>
      </c>
      <c r="IR63" s="13"/>
      <c r="IS63" s="12">
        <v>0</v>
      </c>
      <c r="IT63" s="12">
        <v>0</v>
      </c>
      <c r="IU63" s="12">
        <v>0</v>
      </c>
      <c r="IV63" s="12">
        <v>0</v>
      </c>
      <c r="IW63" s="13"/>
      <c r="IX63" s="12">
        <v>0</v>
      </c>
      <c r="IY63" s="12">
        <v>0</v>
      </c>
      <c r="IZ63" s="12">
        <v>0</v>
      </c>
      <c r="JA63" s="12">
        <v>0</v>
      </c>
      <c r="JB63" s="13"/>
      <c r="JC63" s="12">
        <v>0</v>
      </c>
      <c r="JD63" s="12">
        <v>0</v>
      </c>
      <c r="JE63" s="12">
        <v>0</v>
      </c>
      <c r="JF63" s="12">
        <v>0</v>
      </c>
      <c r="JG63" s="13"/>
      <c r="JH63" s="12">
        <v>0</v>
      </c>
      <c r="JI63" s="12">
        <v>0</v>
      </c>
      <c r="JJ63" s="12">
        <v>0</v>
      </c>
      <c r="JK63" s="12">
        <v>0</v>
      </c>
      <c r="JL63" s="13"/>
      <c r="JM63" s="12">
        <v>0</v>
      </c>
      <c r="JN63" s="12">
        <v>0</v>
      </c>
      <c r="JO63" s="12">
        <v>0</v>
      </c>
      <c r="JP63" s="12">
        <v>0</v>
      </c>
      <c r="JQ63" s="13"/>
      <c r="JR63" s="12">
        <v>0</v>
      </c>
      <c r="JS63" s="12">
        <v>0</v>
      </c>
      <c r="JT63" s="12">
        <v>0</v>
      </c>
      <c r="JU63" s="12">
        <v>0</v>
      </c>
      <c r="JV63" s="13"/>
      <c r="JW63" s="12">
        <v>0</v>
      </c>
      <c r="JX63" s="12">
        <v>0</v>
      </c>
      <c r="JY63" s="12">
        <v>0</v>
      </c>
      <c r="JZ63" s="12">
        <v>0</v>
      </c>
      <c r="KA63" s="13"/>
      <c r="KB63" s="12">
        <v>0</v>
      </c>
      <c r="KC63" s="12">
        <v>0</v>
      </c>
      <c r="KD63" s="12">
        <v>0</v>
      </c>
      <c r="KE63" s="12">
        <v>0</v>
      </c>
      <c r="KF63" s="13"/>
      <c r="KG63" s="12">
        <v>0</v>
      </c>
      <c r="KH63" s="12">
        <v>0</v>
      </c>
      <c r="KI63" s="12">
        <v>0</v>
      </c>
      <c r="KJ63" s="12">
        <v>0</v>
      </c>
      <c r="KK63" s="13"/>
      <c r="KL63" s="12">
        <v>0</v>
      </c>
      <c r="KM63" s="12">
        <v>0</v>
      </c>
      <c r="KN63" s="12">
        <v>0</v>
      </c>
      <c r="KO63" s="12">
        <v>0</v>
      </c>
      <c r="KP63" s="13"/>
      <c r="KQ63" s="12">
        <v>0</v>
      </c>
      <c r="KR63" s="12">
        <v>0</v>
      </c>
      <c r="KS63" s="12">
        <v>0</v>
      </c>
      <c r="KT63" s="12">
        <v>0</v>
      </c>
      <c r="KU63" s="13"/>
      <c r="KV63" s="12">
        <v>0</v>
      </c>
      <c r="KW63" s="12">
        <v>0</v>
      </c>
      <c r="KX63" s="12">
        <v>0</v>
      </c>
      <c r="KY63" s="12">
        <v>0</v>
      </c>
      <c r="KZ63" s="13"/>
      <c r="LA63" s="12">
        <v>0</v>
      </c>
      <c r="LB63" s="12">
        <v>0</v>
      </c>
      <c r="LC63" s="12">
        <v>0</v>
      </c>
      <c r="LD63" s="12">
        <v>0</v>
      </c>
      <c r="LE63" s="13"/>
      <c r="LF63" s="12">
        <v>0</v>
      </c>
      <c r="LG63" s="12">
        <v>0</v>
      </c>
      <c r="LH63" s="12">
        <v>0</v>
      </c>
      <c r="LI63" s="12">
        <v>0</v>
      </c>
      <c r="LJ63" s="13"/>
      <c r="LK63" s="12">
        <v>0</v>
      </c>
      <c r="LL63" s="12">
        <v>0</v>
      </c>
      <c r="LM63" s="12">
        <v>0</v>
      </c>
      <c r="LN63" s="12">
        <v>0</v>
      </c>
      <c r="LO63" s="13"/>
      <c r="LP63" s="12">
        <v>0</v>
      </c>
      <c r="LQ63" s="12">
        <v>0</v>
      </c>
      <c r="LR63" s="12">
        <v>0</v>
      </c>
      <c r="LS63" s="12">
        <v>0</v>
      </c>
      <c r="LT63" s="13"/>
      <c r="LU63" s="12">
        <v>0</v>
      </c>
      <c r="LV63" s="12">
        <v>0</v>
      </c>
      <c r="LW63" s="12">
        <v>0</v>
      </c>
      <c r="LX63" s="12">
        <v>0</v>
      </c>
      <c r="LY63" s="13"/>
      <c r="LZ63" s="12">
        <v>0</v>
      </c>
      <c r="MA63" s="12">
        <v>0</v>
      </c>
      <c r="MB63" s="12">
        <v>0</v>
      </c>
      <c r="MC63" s="12">
        <v>0</v>
      </c>
      <c r="MD63" s="13"/>
      <c r="ME63" s="12">
        <v>0</v>
      </c>
      <c r="MF63" s="12">
        <v>0</v>
      </c>
      <c r="MG63" s="12">
        <v>0</v>
      </c>
      <c r="MH63" s="12">
        <v>0</v>
      </c>
      <c r="MI63" s="13"/>
      <c r="MJ63" s="12">
        <v>0</v>
      </c>
      <c r="MK63" s="12">
        <v>0</v>
      </c>
      <c r="ML63" s="12">
        <v>0</v>
      </c>
      <c r="MM63" s="12">
        <v>0</v>
      </c>
      <c r="MN63" s="13"/>
      <c r="MO63" s="12">
        <v>0</v>
      </c>
      <c r="MP63" s="12">
        <v>0</v>
      </c>
      <c r="MQ63" s="12">
        <v>0</v>
      </c>
      <c r="MR63" s="12">
        <v>0</v>
      </c>
      <c r="MS63" s="13"/>
      <c r="MT63" s="12"/>
      <c r="MU63" s="12"/>
      <c r="MV63" s="12">
        <v>0</v>
      </c>
      <c r="MW63" s="12">
        <v>0</v>
      </c>
      <c r="MX63" s="13"/>
      <c r="MY63" s="12">
        <v>0</v>
      </c>
      <c r="MZ63" s="12">
        <v>0</v>
      </c>
      <c r="NA63" s="12">
        <v>0</v>
      </c>
      <c r="NB63" s="12">
        <v>0</v>
      </c>
      <c r="NC63" s="13"/>
      <c r="ND63" s="12">
        <v>0</v>
      </c>
      <c r="NE63" s="12">
        <v>0</v>
      </c>
      <c r="NF63" s="12">
        <v>0</v>
      </c>
      <c r="NG63" s="12">
        <v>0</v>
      </c>
      <c r="NH63" s="13"/>
      <c r="NI63" s="12">
        <v>0</v>
      </c>
      <c r="NJ63" s="12">
        <v>0</v>
      </c>
      <c r="NK63" s="12">
        <v>0</v>
      </c>
      <c r="NL63" s="12">
        <v>0</v>
      </c>
      <c r="NM63" s="13"/>
      <c r="NN63" s="12">
        <v>0</v>
      </c>
      <c r="NO63" s="12">
        <v>0</v>
      </c>
      <c r="NP63" s="12">
        <v>0</v>
      </c>
      <c r="NQ63" s="12">
        <v>0</v>
      </c>
      <c r="NR63" s="13"/>
      <c r="NS63" s="12">
        <v>0</v>
      </c>
      <c r="NT63" s="12">
        <v>0</v>
      </c>
      <c r="NU63" s="12">
        <v>0</v>
      </c>
      <c r="NV63" s="12">
        <v>0</v>
      </c>
      <c r="NW63" s="13"/>
      <c r="NX63" s="12">
        <v>0</v>
      </c>
      <c r="NY63" s="12">
        <v>0</v>
      </c>
      <c r="NZ63" s="12">
        <v>0</v>
      </c>
      <c r="OA63" s="12">
        <v>0</v>
      </c>
      <c r="OB63" s="13"/>
      <c r="OC63" s="12">
        <v>0</v>
      </c>
      <c r="OD63" s="12">
        <v>0</v>
      </c>
      <c r="OE63" s="12">
        <v>0</v>
      </c>
      <c r="OF63" s="12">
        <v>0</v>
      </c>
      <c r="OG63" s="13"/>
      <c r="OH63" s="12">
        <v>0</v>
      </c>
      <c r="OI63" s="12">
        <v>0</v>
      </c>
      <c r="OJ63" s="12">
        <v>0</v>
      </c>
      <c r="OK63" s="12">
        <v>0</v>
      </c>
      <c r="OL63" s="13"/>
    </row>
    <row r="64" spans="1:402" hidden="1">
      <c r="A64" s="10">
        <v>58</v>
      </c>
      <c r="B64" s="11" t="s">
        <v>48</v>
      </c>
      <c r="C64" s="12">
        <v>0</v>
      </c>
      <c r="D64" s="12">
        <v>0</v>
      </c>
      <c r="E64" s="12">
        <v>0</v>
      </c>
      <c r="F64" s="12">
        <v>0</v>
      </c>
      <c r="G64" s="13"/>
      <c r="H64" s="12">
        <v>0</v>
      </c>
      <c r="I64" s="12">
        <v>0</v>
      </c>
      <c r="J64" s="12">
        <v>0</v>
      </c>
      <c r="K64" s="12">
        <v>0</v>
      </c>
      <c r="L64" s="13"/>
      <c r="M64" s="12">
        <v>0</v>
      </c>
      <c r="N64" s="12">
        <v>0</v>
      </c>
      <c r="O64" s="12">
        <v>0</v>
      </c>
      <c r="P64" s="12">
        <v>0</v>
      </c>
      <c r="Q64" s="13"/>
      <c r="R64" s="12">
        <v>0</v>
      </c>
      <c r="S64" s="12">
        <v>0</v>
      </c>
      <c r="T64" s="12">
        <v>0</v>
      </c>
      <c r="U64" s="12">
        <v>0</v>
      </c>
      <c r="V64" s="13"/>
      <c r="W64" s="12">
        <v>0</v>
      </c>
      <c r="X64" s="12">
        <v>0</v>
      </c>
      <c r="Y64" s="12">
        <v>0</v>
      </c>
      <c r="Z64" s="12">
        <v>0</v>
      </c>
      <c r="AA64" s="13"/>
      <c r="AB64" s="12">
        <v>1</v>
      </c>
      <c r="AC64" s="12">
        <v>248004</v>
      </c>
      <c r="AD64" s="12">
        <v>0</v>
      </c>
      <c r="AE64" s="12">
        <v>248004</v>
      </c>
      <c r="AF64" s="13"/>
      <c r="AG64" s="12">
        <v>0</v>
      </c>
      <c r="AH64" s="12">
        <v>0</v>
      </c>
      <c r="AI64" s="12">
        <v>0</v>
      </c>
      <c r="AJ64" s="12">
        <v>0</v>
      </c>
      <c r="AK64" s="13"/>
      <c r="AL64" s="12">
        <v>0</v>
      </c>
      <c r="AM64" s="12">
        <v>0</v>
      </c>
      <c r="AN64" s="12">
        <v>0</v>
      </c>
      <c r="AO64" s="12">
        <v>0</v>
      </c>
      <c r="AP64" s="13"/>
      <c r="AQ64" s="12">
        <v>0</v>
      </c>
      <c r="AR64" s="12">
        <v>0</v>
      </c>
      <c r="AS64" s="12">
        <v>0</v>
      </c>
      <c r="AT64" s="12">
        <v>0</v>
      </c>
      <c r="AU64" s="13"/>
      <c r="AV64" s="12">
        <v>0</v>
      </c>
      <c r="AW64" s="12">
        <v>0</v>
      </c>
      <c r="AX64" s="12">
        <v>0</v>
      </c>
      <c r="AY64" s="12">
        <v>0</v>
      </c>
      <c r="AZ64" s="13"/>
      <c r="BA64" s="12">
        <v>0</v>
      </c>
      <c r="BB64" s="12">
        <v>0</v>
      </c>
      <c r="BC64" s="12">
        <v>0</v>
      </c>
      <c r="BD64" s="12">
        <v>0</v>
      </c>
      <c r="BE64" s="13"/>
      <c r="BF64" s="12">
        <v>0</v>
      </c>
      <c r="BG64" s="12">
        <v>0</v>
      </c>
      <c r="BH64" s="12">
        <v>0</v>
      </c>
      <c r="BI64" s="12">
        <v>0</v>
      </c>
      <c r="BJ64" s="13"/>
      <c r="BK64" s="12">
        <v>0</v>
      </c>
      <c r="BL64" s="12">
        <v>0</v>
      </c>
      <c r="BM64" s="12">
        <v>0</v>
      </c>
      <c r="BN64" s="12">
        <v>0</v>
      </c>
      <c r="BO64" s="13"/>
      <c r="BP64" s="12">
        <v>0</v>
      </c>
      <c r="BQ64" s="12">
        <v>0</v>
      </c>
      <c r="BR64" s="12">
        <v>0</v>
      </c>
      <c r="BS64" s="12">
        <v>0</v>
      </c>
      <c r="BT64" s="13"/>
      <c r="BU64" s="12">
        <v>0</v>
      </c>
      <c r="BV64" s="12">
        <v>0</v>
      </c>
      <c r="BW64" s="12">
        <v>0</v>
      </c>
      <c r="BX64" s="12">
        <v>0</v>
      </c>
      <c r="BY64" s="13"/>
      <c r="BZ64" s="12">
        <v>0</v>
      </c>
      <c r="CA64" s="12">
        <v>0</v>
      </c>
      <c r="CB64" s="12">
        <v>0</v>
      </c>
      <c r="CC64" s="12">
        <v>0</v>
      </c>
      <c r="CD64" s="13"/>
      <c r="CE64" s="12">
        <v>0</v>
      </c>
      <c r="CF64" s="12">
        <v>0</v>
      </c>
      <c r="CG64" s="12">
        <v>0</v>
      </c>
      <c r="CH64" s="12">
        <v>0</v>
      </c>
      <c r="CI64" s="13"/>
      <c r="CJ64" s="12">
        <v>0</v>
      </c>
      <c r="CK64" s="12">
        <v>0</v>
      </c>
      <c r="CL64" s="12">
        <v>0</v>
      </c>
      <c r="CM64" s="12">
        <v>0</v>
      </c>
      <c r="CN64" s="13"/>
      <c r="CO64" s="12">
        <v>0</v>
      </c>
      <c r="CP64" s="12">
        <v>0</v>
      </c>
      <c r="CQ64" s="12">
        <v>0</v>
      </c>
      <c r="CR64" s="12">
        <v>0</v>
      </c>
      <c r="CS64" s="13"/>
      <c r="CT64" s="12">
        <v>0</v>
      </c>
      <c r="CU64" s="12">
        <v>0</v>
      </c>
      <c r="CV64" s="12">
        <v>0</v>
      </c>
      <c r="CW64" s="12">
        <v>0</v>
      </c>
      <c r="CX64" s="13"/>
      <c r="CY64" s="12">
        <v>0</v>
      </c>
      <c r="CZ64" s="12">
        <v>0</v>
      </c>
      <c r="DA64" s="12">
        <v>0</v>
      </c>
      <c r="DB64" s="12">
        <v>0</v>
      </c>
      <c r="DC64" s="13"/>
      <c r="DD64" s="12">
        <v>0</v>
      </c>
      <c r="DE64" s="12">
        <v>0</v>
      </c>
      <c r="DF64" s="12">
        <v>0</v>
      </c>
      <c r="DG64" s="12">
        <v>0</v>
      </c>
      <c r="DH64" s="13"/>
      <c r="DI64" s="12">
        <v>0</v>
      </c>
      <c r="DJ64" s="12">
        <v>0</v>
      </c>
      <c r="DK64" s="12">
        <v>0</v>
      </c>
      <c r="DL64" s="12">
        <v>0</v>
      </c>
      <c r="DM64" s="13"/>
      <c r="DN64" s="12">
        <v>0</v>
      </c>
      <c r="DO64" s="12">
        <v>0</v>
      </c>
      <c r="DP64" s="12">
        <v>0</v>
      </c>
      <c r="DQ64" s="12">
        <v>0</v>
      </c>
      <c r="DR64" s="13"/>
      <c r="DS64" s="12">
        <v>0</v>
      </c>
      <c r="DT64" s="12">
        <v>0</v>
      </c>
      <c r="DU64" s="12">
        <v>0</v>
      </c>
      <c r="DV64" s="12">
        <v>0</v>
      </c>
      <c r="DW64" s="13"/>
      <c r="DX64" s="12">
        <v>0</v>
      </c>
      <c r="DY64" s="12">
        <v>0</v>
      </c>
      <c r="DZ64" s="12">
        <v>0</v>
      </c>
      <c r="EA64" s="12">
        <v>0</v>
      </c>
      <c r="EB64" s="13"/>
      <c r="EC64" s="12">
        <v>0</v>
      </c>
      <c r="ED64" s="12">
        <v>0</v>
      </c>
      <c r="EE64" s="12">
        <v>0</v>
      </c>
      <c r="EF64" s="12">
        <v>0</v>
      </c>
      <c r="EG64" s="13"/>
      <c r="EH64" s="12">
        <v>0</v>
      </c>
      <c r="EI64" s="12">
        <v>0</v>
      </c>
      <c r="EJ64" s="12">
        <v>0</v>
      </c>
      <c r="EK64" s="12">
        <v>0</v>
      </c>
      <c r="EL64" s="13"/>
      <c r="EM64" s="12">
        <v>0</v>
      </c>
      <c r="EN64" s="12">
        <v>0</v>
      </c>
      <c r="EO64" s="12">
        <v>0</v>
      </c>
      <c r="EP64" s="12">
        <v>0</v>
      </c>
      <c r="EQ64" s="13"/>
      <c r="ER64" s="12">
        <v>0</v>
      </c>
      <c r="ES64" s="12">
        <v>0</v>
      </c>
      <c r="ET64" s="12">
        <v>0</v>
      </c>
      <c r="EU64" s="12">
        <v>0</v>
      </c>
      <c r="EV64" s="13"/>
      <c r="EW64" s="12">
        <v>0</v>
      </c>
      <c r="EX64" s="12">
        <v>0</v>
      </c>
      <c r="EY64" s="12">
        <v>0</v>
      </c>
      <c r="EZ64" s="12">
        <v>0</v>
      </c>
      <c r="FA64" s="13"/>
      <c r="FB64" s="12">
        <v>0</v>
      </c>
      <c r="FC64" s="12">
        <v>0</v>
      </c>
      <c r="FD64" s="12">
        <v>0</v>
      </c>
      <c r="FE64" s="12">
        <v>0</v>
      </c>
      <c r="FF64" s="13"/>
      <c r="FG64" s="12">
        <v>0</v>
      </c>
      <c r="FH64" s="12">
        <v>0</v>
      </c>
      <c r="FI64" s="12">
        <v>0</v>
      </c>
      <c r="FJ64" s="12">
        <v>0</v>
      </c>
      <c r="FK64" s="13"/>
      <c r="FL64" s="12">
        <v>0</v>
      </c>
      <c r="FM64" s="12">
        <v>0</v>
      </c>
      <c r="FN64" s="12">
        <v>0</v>
      </c>
      <c r="FO64" s="12">
        <v>0</v>
      </c>
      <c r="FP64" s="13"/>
      <c r="FQ64" s="12">
        <v>0</v>
      </c>
      <c r="FR64" s="12">
        <v>0</v>
      </c>
      <c r="FS64" s="12">
        <v>0</v>
      </c>
      <c r="FT64" s="12">
        <v>0</v>
      </c>
      <c r="FU64" s="13"/>
      <c r="FV64" s="12">
        <v>0</v>
      </c>
      <c r="FW64" s="12">
        <v>0</v>
      </c>
      <c r="FX64" s="12">
        <v>0</v>
      </c>
      <c r="FY64" s="12">
        <v>0</v>
      </c>
      <c r="FZ64" s="13"/>
      <c r="GA64" s="12">
        <v>0</v>
      </c>
      <c r="GB64" s="12">
        <v>0</v>
      </c>
      <c r="GC64" s="12">
        <v>0</v>
      </c>
      <c r="GD64" s="12">
        <v>0</v>
      </c>
      <c r="GE64" s="13"/>
      <c r="GF64" s="12">
        <v>0</v>
      </c>
      <c r="GG64" s="12">
        <v>0</v>
      </c>
      <c r="GH64" s="12">
        <v>0</v>
      </c>
      <c r="GI64" s="12">
        <v>0</v>
      </c>
      <c r="GJ64" s="13"/>
      <c r="GK64" s="12">
        <v>0</v>
      </c>
      <c r="GL64" s="12">
        <v>0</v>
      </c>
      <c r="GM64" s="12">
        <v>0</v>
      </c>
      <c r="GN64" s="12">
        <v>0</v>
      </c>
      <c r="GO64" s="13"/>
      <c r="GP64" s="12">
        <v>0</v>
      </c>
      <c r="GQ64" s="12">
        <v>0</v>
      </c>
      <c r="GR64" s="12">
        <v>0</v>
      </c>
      <c r="GS64" s="12">
        <v>0</v>
      </c>
      <c r="GT64" s="13"/>
      <c r="GU64" s="12">
        <v>0</v>
      </c>
      <c r="GV64" s="12">
        <v>0</v>
      </c>
      <c r="GW64" s="12">
        <v>0</v>
      </c>
      <c r="GX64" s="12">
        <v>0</v>
      </c>
      <c r="GY64" s="13"/>
      <c r="GZ64" s="12">
        <v>0</v>
      </c>
      <c r="HA64" s="12">
        <v>0</v>
      </c>
      <c r="HB64" s="12">
        <v>0</v>
      </c>
      <c r="HC64" s="12">
        <v>0</v>
      </c>
      <c r="HD64" s="13"/>
      <c r="HE64" s="12">
        <v>0</v>
      </c>
      <c r="HF64" s="12">
        <v>0</v>
      </c>
      <c r="HG64" s="12">
        <v>0</v>
      </c>
      <c r="HH64" s="12">
        <v>0</v>
      </c>
      <c r="HI64" s="13"/>
      <c r="HJ64" s="12">
        <v>0</v>
      </c>
      <c r="HK64" s="12">
        <v>0</v>
      </c>
      <c r="HL64" s="12">
        <v>0</v>
      </c>
      <c r="HM64" s="12">
        <v>0</v>
      </c>
      <c r="HN64" s="13"/>
      <c r="HO64" s="12">
        <v>0</v>
      </c>
      <c r="HP64" s="12">
        <v>0</v>
      </c>
      <c r="HQ64" s="12">
        <v>0</v>
      </c>
      <c r="HR64" s="12">
        <v>0</v>
      </c>
      <c r="HS64" s="13"/>
      <c r="HT64" s="12">
        <v>0</v>
      </c>
      <c r="HU64" s="12">
        <v>0</v>
      </c>
      <c r="HV64" s="12">
        <v>0</v>
      </c>
      <c r="HW64" s="12">
        <v>0</v>
      </c>
      <c r="HX64" s="13"/>
      <c r="HY64" s="12">
        <v>0</v>
      </c>
      <c r="HZ64" s="12">
        <v>0</v>
      </c>
      <c r="IA64" s="12">
        <v>0</v>
      </c>
      <c r="IB64" s="12">
        <v>0</v>
      </c>
      <c r="IC64" s="13"/>
      <c r="ID64" s="12">
        <v>0</v>
      </c>
      <c r="IE64" s="12">
        <v>0</v>
      </c>
      <c r="IF64" s="12">
        <v>0</v>
      </c>
      <c r="IG64" s="12">
        <v>0</v>
      </c>
      <c r="IH64" s="13"/>
      <c r="II64" s="12">
        <v>0</v>
      </c>
      <c r="IJ64" s="12">
        <v>0</v>
      </c>
      <c r="IK64" s="12">
        <v>0</v>
      </c>
      <c r="IL64" s="12">
        <v>0</v>
      </c>
      <c r="IM64" s="13"/>
      <c r="IN64" s="12">
        <v>0</v>
      </c>
      <c r="IO64" s="12">
        <v>0</v>
      </c>
      <c r="IP64" s="12">
        <v>0</v>
      </c>
      <c r="IQ64" s="12">
        <v>0</v>
      </c>
      <c r="IR64" s="13"/>
      <c r="IS64" s="12">
        <v>0</v>
      </c>
      <c r="IT64" s="12">
        <v>0</v>
      </c>
      <c r="IU64" s="12">
        <v>0</v>
      </c>
      <c r="IV64" s="12">
        <v>0</v>
      </c>
      <c r="IW64" s="13"/>
      <c r="IX64" s="12">
        <v>0</v>
      </c>
      <c r="IY64" s="12">
        <v>0</v>
      </c>
      <c r="IZ64" s="12">
        <v>0</v>
      </c>
      <c r="JA64" s="12">
        <v>0</v>
      </c>
      <c r="JB64" s="13"/>
      <c r="JC64" s="12">
        <v>0</v>
      </c>
      <c r="JD64" s="12">
        <v>0</v>
      </c>
      <c r="JE64" s="12">
        <v>0</v>
      </c>
      <c r="JF64" s="12">
        <v>0</v>
      </c>
      <c r="JG64" s="13"/>
      <c r="JH64" s="12">
        <v>0</v>
      </c>
      <c r="JI64" s="12">
        <v>0</v>
      </c>
      <c r="JJ64" s="12">
        <v>0</v>
      </c>
      <c r="JK64" s="12">
        <v>0</v>
      </c>
      <c r="JL64" s="13"/>
      <c r="JM64" s="12">
        <v>0</v>
      </c>
      <c r="JN64" s="12">
        <v>0</v>
      </c>
      <c r="JO64" s="12">
        <v>0</v>
      </c>
      <c r="JP64" s="12">
        <v>0</v>
      </c>
      <c r="JQ64" s="13"/>
      <c r="JR64" s="12">
        <v>0</v>
      </c>
      <c r="JS64" s="12">
        <v>0</v>
      </c>
      <c r="JT64" s="12">
        <v>0</v>
      </c>
      <c r="JU64" s="12">
        <v>0</v>
      </c>
      <c r="JV64" s="13"/>
      <c r="JW64" s="12">
        <v>0</v>
      </c>
      <c r="JX64" s="12">
        <v>0</v>
      </c>
      <c r="JY64" s="12">
        <v>0</v>
      </c>
      <c r="JZ64" s="12">
        <v>0</v>
      </c>
      <c r="KA64" s="13"/>
      <c r="KB64" s="12">
        <v>0</v>
      </c>
      <c r="KC64" s="12">
        <v>0</v>
      </c>
      <c r="KD64" s="12">
        <v>0</v>
      </c>
      <c r="KE64" s="12">
        <v>0</v>
      </c>
      <c r="KF64" s="13"/>
      <c r="KG64" s="12">
        <v>0</v>
      </c>
      <c r="KH64" s="12">
        <v>0</v>
      </c>
      <c r="KI64" s="12">
        <v>0</v>
      </c>
      <c r="KJ64" s="12">
        <v>0</v>
      </c>
      <c r="KK64" s="13"/>
      <c r="KL64" s="12">
        <v>0</v>
      </c>
      <c r="KM64" s="12">
        <v>0</v>
      </c>
      <c r="KN64" s="12">
        <v>0</v>
      </c>
      <c r="KO64" s="12">
        <v>0</v>
      </c>
      <c r="KP64" s="13"/>
      <c r="KQ64" s="12">
        <v>0</v>
      </c>
      <c r="KR64" s="12">
        <v>0</v>
      </c>
      <c r="KS64" s="12">
        <v>0</v>
      </c>
      <c r="KT64" s="12">
        <v>0</v>
      </c>
      <c r="KU64" s="13"/>
      <c r="KV64" s="12">
        <v>0</v>
      </c>
      <c r="KW64" s="12">
        <v>0</v>
      </c>
      <c r="KX64" s="12">
        <v>0</v>
      </c>
      <c r="KY64" s="12">
        <v>0</v>
      </c>
      <c r="KZ64" s="13"/>
      <c r="LA64" s="12">
        <v>0</v>
      </c>
      <c r="LB64" s="12">
        <v>0</v>
      </c>
      <c r="LC64" s="12">
        <v>0</v>
      </c>
      <c r="LD64" s="12">
        <v>0</v>
      </c>
      <c r="LE64" s="13"/>
      <c r="LF64" s="12">
        <v>0</v>
      </c>
      <c r="LG64" s="12">
        <v>0</v>
      </c>
      <c r="LH64" s="12">
        <v>0</v>
      </c>
      <c r="LI64" s="12">
        <v>0</v>
      </c>
      <c r="LJ64" s="13"/>
      <c r="LK64" s="12">
        <v>0</v>
      </c>
      <c r="LL64" s="12">
        <v>0</v>
      </c>
      <c r="LM64" s="12">
        <v>0</v>
      </c>
      <c r="LN64" s="12">
        <v>0</v>
      </c>
      <c r="LO64" s="13"/>
      <c r="LP64" s="12">
        <v>0</v>
      </c>
      <c r="LQ64" s="12">
        <v>0</v>
      </c>
      <c r="LR64" s="12">
        <v>0</v>
      </c>
      <c r="LS64" s="12">
        <v>0</v>
      </c>
      <c r="LT64" s="13"/>
      <c r="LU64" s="12">
        <v>0</v>
      </c>
      <c r="LV64" s="12">
        <v>0</v>
      </c>
      <c r="LW64" s="12">
        <v>0</v>
      </c>
      <c r="LX64" s="12">
        <v>0</v>
      </c>
      <c r="LY64" s="13"/>
      <c r="LZ64" s="12">
        <v>0</v>
      </c>
      <c r="MA64" s="12">
        <v>0</v>
      </c>
      <c r="MB64" s="12">
        <v>0</v>
      </c>
      <c r="MC64" s="12">
        <v>0</v>
      </c>
      <c r="MD64" s="13"/>
      <c r="ME64" s="12">
        <v>0</v>
      </c>
      <c r="MF64" s="12">
        <v>0</v>
      </c>
      <c r="MG64" s="12">
        <v>0</v>
      </c>
      <c r="MH64" s="12">
        <v>0</v>
      </c>
      <c r="MI64" s="13"/>
      <c r="MJ64" s="12">
        <v>0</v>
      </c>
      <c r="MK64" s="12">
        <v>0</v>
      </c>
      <c r="ML64" s="12">
        <v>0</v>
      </c>
      <c r="MM64" s="12">
        <v>0</v>
      </c>
      <c r="MN64" s="13"/>
      <c r="MO64" s="12">
        <v>0</v>
      </c>
      <c r="MP64" s="12">
        <v>0</v>
      </c>
      <c r="MQ64" s="12">
        <v>0</v>
      </c>
      <c r="MR64" s="12">
        <v>0</v>
      </c>
      <c r="MS64" s="13"/>
      <c r="MT64" s="12"/>
      <c r="MU64" s="12"/>
      <c r="MV64" s="12">
        <v>0</v>
      </c>
      <c r="MW64" s="12">
        <v>0</v>
      </c>
      <c r="MX64" s="13"/>
      <c r="MY64" s="12">
        <v>0</v>
      </c>
      <c r="MZ64" s="12">
        <v>0</v>
      </c>
      <c r="NA64" s="12">
        <v>0</v>
      </c>
      <c r="NB64" s="12">
        <v>0</v>
      </c>
      <c r="NC64" s="13"/>
      <c r="ND64" s="12">
        <v>0</v>
      </c>
      <c r="NE64" s="12">
        <v>0</v>
      </c>
      <c r="NF64" s="12">
        <v>0</v>
      </c>
      <c r="NG64" s="12">
        <v>0</v>
      </c>
      <c r="NH64" s="13"/>
      <c r="NI64" s="12">
        <v>300</v>
      </c>
      <c r="NJ64" s="12">
        <v>45000</v>
      </c>
      <c r="NK64" s="12">
        <v>0</v>
      </c>
      <c r="NL64" s="12">
        <v>45000</v>
      </c>
      <c r="NM64" s="13"/>
      <c r="NN64" s="12">
        <v>20</v>
      </c>
      <c r="NO64" s="12">
        <v>3000</v>
      </c>
      <c r="NP64" s="12">
        <v>0</v>
      </c>
      <c r="NQ64" s="12">
        <v>3000</v>
      </c>
      <c r="NR64" s="13"/>
      <c r="NS64" s="12">
        <v>0</v>
      </c>
      <c r="NT64" s="12">
        <v>0</v>
      </c>
      <c r="NU64" s="12">
        <v>0</v>
      </c>
      <c r="NV64" s="12">
        <v>0</v>
      </c>
      <c r="NW64" s="13"/>
      <c r="NX64" s="12">
        <v>0</v>
      </c>
      <c r="NY64" s="12">
        <v>0</v>
      </c>
      <c r="NZ64" s="12">
        <v>0</v>
      </c>
      <c r="OA64" s="12">
        <v>0</v>
      </c>
      <c r="OB64" s="13"/>
      <c r="OC64" s="12">
        <v>0</v>
      </c>
      <c r="OD64" s="12">
        <v>0</v>
      </c>
      <c r="OE64" s="12">
        <v>0</v>
      </c>
      <c r="OF64" s="12">
        <v>0</v>
      </c>
      <c r="OG64" s="13"/>
      <c r="OH64" s="12">
        <v>321</v>
      </c>
      <c r="OI64" s="12">
        <v>296004</v>
      </c>
      <c r="OJ64" s="12">
        <v>0</v>
      </c>
      <c r="OK64" s="12">
        <v>296004</v>
      </c>
      <c r="OL64" s="13"/>
    </row>
    <row r="65" spans="1:402" hidden="1">
      <c r="A65" s="10">
        <v>59</v>
      </c>
      <c r="B65" s="11" t="s">
        <v>65</v>
      </c>
      <c r="C65" s="12">
        <v>0</v>
      </c>
      <c r="D65" s="12">
        <v>0</v>
      </c>
      <c r="E65" s="12">
        <v>0</v>
      </c>
      <c r="F65" s="12">
        <v>0</v>
      </c>
      <c r="G65" s="13"/>
      <c r="H65" s="12">
        <v>0</v>
      </c>
      <c r="I65" s="12">
        <v>0</v>
      </c>
      <c r="J65" s="12">
        <v>0</v>
      </c>
      <c r="K65" s="12">
        <v>0</v>
      </c>
      <c r="L65" s="13"/>
      <c r="M65" s="12">
        <v>0</v>
      </c>
      <c r="N65" s="12">
        <v>0</v>
      </c>
      <c r="O65" s="12">
        <v>0</v>
      </c>
      <c r="P65" s="12">
        <v>0</v>
      </c>
      <c r="Q65" s="13"/>
      <c r="R65" s="12">
        <v>0</v>
      </c>
      <c r="S65" s="12">
        <v>0</v>
      </c>
      <c r="T65" s="12">
        <v>0</v>
      </c>
      <c r="U65" s="12">
        <v>0</v>
      </c>
      <c r="V65" s="13"/>
      <c r="W65" s="12">
        <v>0</v>
      </c>
      <c r="X65" s="12">
        <v>0</v>
      </c>
      <c r="Y65" s="12">
        <v>0</v>
      </c>
      <c r="Z65" s="12">
        <v>0</v>
      </c>
      <c r="AA65" s="13"/>
      <c r="AB65" s="12">
        <v>0</v>
      </c>
      <c r="AC65" s="12">
        <v>0</v>
      </c>
      <c r="AD65" s="12">
        <v>0</v>
      </c>
      <c r="AE65" s="12">
        <v>0</v>
      </c>
      <c r="AF65" s="13"/>
      <c r="AG65" s="12">
        <v>0</v>
      </c>
      <c r="AH65" s="12">
        <v>0</v>
      </c>
      <c r="AI65" s="12">
        <v>0</v>
      </c>
      <c r="AJ65" s="12">
        <v>0</v>
      </c>
      <c r="AK65" s="13"/>
      <c r="AL65" s="12">
        <v>0</v>
      </c>
      <c r="AM65" s="12">
        <v>0</v>
      </c>
      <c r="AN65" s="12">
        <v>0</v>
      </c>
      <c r="AO65" s="12">
        <v>0</v>
      </c>
      <c r="AP65" s="13"/>
      <c r="AQ65" s="12">
        <v>0</v>
      </c>
      <c r="AR65" s="12">
        <v>0</v>
      </c>
      <c r="AS65" s="12">
        <v>0</v>
      </c>
      <c r="AT65" s="12">
        <v>0</v>
      </c>
      <c r="AU65" s="13"/>
      <c r="AV65" s="12">
        <v>0</v>
      </c>
      <c r="AW65" s="12">
        <v>0</v>
      </c>
      <c r="AX65" s="12">
        <v>0</v>
      </c>
      <c r="AY65" s="12">
        <v>0</v>
      </c>
      <c r="AZ65" s="13"/>
      <c r="BA65" s="12">
        <v>0</v>
      </c>
      <c r="BB65" s="12">
        <v>0</v>
      </c>
      <c r="BC65" s="12">
        <v>0</v>
      </c>
      <c r="BD65" s="12">
        <v>0</v>
      </c>
      <c r="BE65" s="13"/>
      <c r="BF65" s="12">
        <v>0</v>
      </c>
      <c r="BG65" s="12">
        <v>0</v>
      </c>
      <c r="BH65" s="12">
        <v>0</v>
      </c>
      <c r="BI65" s="12">
        <v>0</v>
      </c>
      <c r="BJ65" s="13"/>
      <c r="BK65" s="12">
        <v>0</v>
      </c>
      <c r="BL65" s="12">
        <v>0</v>
      </c>
      <c r="BM65" s="12">
        <v>0</v>
      </c>
      <c r="BN65" s="12">
        <v>0</v>
      </c>
      <c r="BO65" s="13"/>
      <c r="BP65" s="12">
        <v>0</v>
      </c>
      <c r="BQ65" s="12">
        <v>0</v>
      </c>
      <c r="BR65" s="12">
        <v>0</v>
      </c>
      <c r="BS65" s="12">
        <v>0</v>
      </c>
      <c r="BT65" s="13"/>
      <c r="BU65" s="12">
        <v>0</v>
      </c>
      <c r="BV65" s="12">
        <v>0</v>
      </c>
      <c r="BW65" s="12">
        <v>0</v>
      </c>
      <c r="BX65" s="12">
        <v>0</v>
      </c>
      <c r="BY65" s="13"/>
      <c r="BZ65" s="12">
        <v>0</v>
      </c>
      <c r="CA65" s="12">
        <v>0</v>
      </c>
      <c r="CB65" s="12">
        <v>0</v>
      </c>
      <c r="CC65" s="12">
        <v>0</v>
      </c>
      <c r="CD65" s="13"/>
      <c r="CE65" s="12">
        <v>0</v>
      </c>
      <c r="CF65" s="12">
        <v>0</v>
      </c>
      <c r="CG65" s="12">
        <v>0</v>
      </c>
      <c r="CH65" s="12">
        <v>0</v>
      </c>
      <c r="CI65" s="13"/>
      <c r="CJ65" s="12">
        <v>0</v>
      </c>
      <c r="CK65" s="12">
        <v>0</v>
      </c>
      <c r="CL65" s="12">
        <v>0</v>
      </c>
      <c r="CM65" s="12">
        <v>0</v>
      </c>
      <c r="CN65" s="13"/>
      <c r="CO65" s="12">
        <v>0</v>
      </c>
      <c r="CP65" s="12">
        <v>0</v>
      </c>
      <c r="CQ65" s="12">
        <v>0</v>
      </c>
      <c r="CR65" s="12">
        <v>0</v>
      </c>
      <c r="CS65" s="13"/>
      <c r="CT65" s="12">
        <v>0</v>
      </c>
      <c r="CU65" s="12">
        <v>0</v>
      </c>
      <c r="CV65" s="12">
        <v>0</v>
      </c>
      <c r="CW65" s="12">
        <v>0</v>
      </c>
      <c r="CX65" s="13"/>
      <c r="CY65" s="12">
        <v>0</v>
      </c>
      <c r="CZ65" s="12">
        <v>0</v>
      </c>
      <c r="DA65" s="12">
        <v>0</v>
      </c>
      <c r="DB65" s="12">
        <v>0</v>
      </c>
      <c r="DC65" s="13"/>
      <c r="DD65" s="12">
        <v>0</v>
      </c>
      <c r="DE65" s="12">
        <v>0</v>
      </c>
      <c r="DF65" s="12">
        <v>0</v>
      </c>
      <c r="DG65" s="12">
        <v>0</v>
      </c>
      <c r="DH65" s="13"/>
      <c r="DI65" s="12">
        <v>0</v>
      </c>
      <c r="DJ65" s="12">
        <v>0</v>
      </c>
      <c r="DK65" s="12">
        <v>0</v>
      </c>
      <c r="DL65" s="12">
        <v>0</v>
      </c>
      <c r="DM65" s="13"/>
      <c r="DN65" s="12">
        <v>0</v>
      </c>
      <c r="DO65" s="12">
        <v>0</v>
      </c>
      <c r="DP65" s="12">
        <v>0</v>
      </c>
      <c r="DQ65" s="12">
        <v>0</v>
      </c>
      <c r="DR65" s="13"/>
      <c r="DS65" s="12">
        <v>0</v>
      </c>
      <c r="DT65" s="12">
        <v>0</v>
      </c>
      <c r="DU65" s="12">
        <v>0</v>
      </c>
      <c r="DV65" s="12">
        <v>0</v>
      </c>
      <c r="DW65" s="13"/>
      <c r="DX65" s="12">
        <v>0</v>
      </c>
      <c r="DY65" s="12">
        <v>0</v>
      </c>
      <c r="DZ65" s="12">
        <v>0</v>
      </c>
      <c r="EA65" s="12">
        <v>0</v>
      </c>
      <c r="EB65" s="13"/>
      <c r="EC65" s="12">
        <v>0</v>
      </c>
      <c r="ED65" s="12">
        <v>0</v>
      </c>
      <c r="EE65" s="12">
        <v>0</v>
      </c>
      <c r="EF65" s="12">
        <v>0</v>
      </c>
      <c r="EG65" s="13"/>
      <c r="EH65" s="12">
        <v>0</v>
      </c>
      <c r="EI65" s="12">
        <v>0</v>
      </c>
      <c r="EJ65" s="12">
        <v>0</v>
      </c>
      <c r="EK65" s="12">
        <v>0</v>
      </c>
      <c r="EL65" s="13"/>
      <c r="EM65" s="12">
        <v>0</v>
      </c>
      <c r="EN65" s="12">
        <v>0</v>
      </c>
      <c r="EO65" s="12">
        <v>0</v>
      </c>
      <c r="EP65" s="12">
        <v>0</v>
      </c>
      <c r="EQ65" s="13"/>
      <c r="ER65" s="12">
        <v>0</v>
      </c>
      <c r="ES65" s="12">
        <v>0</v>
      </c>
      <c r="ET65" s="12">
        <v>0</v>
      </c>
      <c r="EU65" s="12">
        <v>0</v>
      </c>
      <c r="EV65" s="13"/>
      <c r="EW65" s="12">
        <v>0</v>
      </c>
      <c r="EX65" s="12">
        <v>0</v>
      </c>
      <c r="EY65" s="12">
        <v>0</v>
      </c>
      <c r="EZ65" s="12">
        <v>0</v>
      </c>
      <c r="FA65" s="13"/>
      <c r="FB65" s="12">
        <v>0</v>
      </c>
      <c r="FC65" s="12">
        <v>0</v>
      </c>
      <c r="FD65" s="12">
        <v>0</v>
      </c>
      <c r="FE65" s="12">
        <v>0</v>
      </c>
      <c r="FF65" s="13"/>
      <c r="FG65" s="12">
        <v>0</v>
      </c>
      <c r="FH65" s="12">
        <v>0</v>
      </c>
      <c r="FI65" s="12">
        <v>0</v>
      </c>
      <c r="FJ65" s="12">
        <v>0</v>
      </c>
      <c r="FK65" s="13"/>
      <c r="FL65" s="12">
        <v>0</v>
      </c>
      <c r="FM65" s="12">
        <v>0</v>
      </c>
      <c r="FN65" s="12">
        <v>0</v>
      </c>
      <c r="FO65" s="12">
        <v>0</v>
      </c>
      <c r="FP65" s="13"/>
      <c r="FQ65" s="12">
        <v>0</v>
      </c>
      <c r="FR65" s="12">
        <v>0</v>
      </c>
      <c r="FS65" s="12">
        <v>0</v>
      </c>
      <c r="FT65" s="12">
        <v>0</v>
      </c>
      <c r="FU65" s="13"/>
      <c r="FV65" s="12">
        <v>0</v>
      </c>
      <c r="FW65" s="12">
        <v>0</v>
      </c>
      <c r="FX65" s="12">
        <v>0</v>
      </c>
      <c r="FY65" s="12">
        <v>0</v>
      </c>
      <c r="FZ65" s="13"/>
      <c r="GA65" s="12">
        <v>0</v>
      </c>
      <c r="GB65" s="12">
        <v>0</v>
      </c>
      <c r="GC65" s="12">
        <v>0</v>
      </c>
      <c r="GD65" s="12">
        <v>0</v>
      </c>
      <c r="GE65" s="13"/>
      <c r="GF65" s="12">
        <v>0</v>
      </c>
      <c r="GG65" s="12">
        <v>0</v>
      </c>
      <c r="GH65" s="12">
        <v>0</v>
      </c>
      <c r="GI65" s="12">
        <v>0</v>
      </c>
      <c r="GJ65" s="13"/>
      <c r="GK65" s="12">
        <v>0</v>
      </c>
      <c r="GL65" s="12">
        <v>0</v>
      </c>
      <c r="GM65" s="12">
        <v>0</v>
      </c>
      <c r="GN65" s="12">
        <v>0</v>
      </c>
      <c r="GO65" s="13"/>
      <c r="GP65" s="12">
        <v>0</v>
      </c>
      <c r="GQ65" s="12">
        <v>0</v>
      </c>
      <c r="GR65" s="12">
        <v>0</v>
      </c>
      <c r="GS65" s="12">
        <v>0</v>
      </c>
      <c r="GT65" s="13"/>
      <c r="GU65" s="12">
        <v>0</v>
      </c>
      <c r="GV65" s="12">
        <v>0</v>
      </c>
      <c r="GW65" s="12">
        <v>0</v>
      </c>
      <c r="GX65" s="12">
        <v>0</v>
      </c>
      <c r="GY65" s="13"/>
      <c r="GZ65" s="12">
        <v>0</v>
      </c>
      <c r="HA65" s="12">
        <v>0</v>
      </c>
      <c r="HB65" s="12">
        <v>0</v>
      </c>
      <c r="HC65" s="12">
        <v>0</v>
      </c>
      <c r="HD65" s="13"/>
      <c r="HE65" s="12">
        <v>0</v>
      </c>
      <c r="HF65" s="12">
        <v>0</v>
      </c>
      <c r="HG65" s="12">
        <v>0</v>
      </c>
      <c r="HH65" s="12">
        <v>0</v>
      </c>
      <c r="HI65" s="13"/>
      <c r="HJ65" s="12">
        <v>0</v>
      </c>
      <c r="HK65" s="12">
        <v>0</v>
      </c>
      <c r="HL65" s="12">
        <v>0</v>
      </c>
      <c r="HM65" s="12">
        <v>0</v>
      </c>
      <c r="HN65" s="13"/>
      <c r="HO65" s="12">
        <v>0</v>
      </c>
      <c r="HP65" s="12">
        <v>0</v>
      </c>
      <c r="HQ65" s="12">
        <v>0</v>
      </c>
      <c r="HR65" s="12">
        <v>0</v>
      </c>
      <c r="HS65" s="13"/>
      <c r="HT65" s="12">
        <v>0</v>
      </c>
      <c r="HU65" s="12">
        <v>0</v>
      </c>
      <c r="HV65" s="12">
        <v>0</v>
      </c>
      <c r="HW65" s="12">
        <v>0</v>
      </c>
      <c r="HX65" s="13"/>
      <c r="HY65" s="12">
        <v>0</v>
      </c>
      <c r="HZ65" s="12">
        <v>0</v>
      </c>
      <c r="IA65" s="12">
        <v>0</v>
      </c>
      <c r="IB65" s="12">
        <v>0</v>
      </c>
      <c r="IC65" s="13"/>
      <c r="ID65" s="12">
        <v>0</v>
      </c>
      <c r="IE65" s="12">
        <v>0</v>
      </c>
      <c r="IF65" s="12">
        <v>0</v>
      </c>
      <c r="IG65" s="12">
        <v>0</v>
      </c>
      <c r="IH65" s="13"/>
      <c r="II65" s="12">
        <v>0</v>
      </c>
      <c r="IJ65" s="12">
        <v>0</v>
      </c>
      <c r="IK65" s="12">
        <v>0</v>
      </c>
      <c r="IL65" s="12">
        <v>0</v>
      </c>
      <c r="IM65" s="13"/>
      <c r="IN65" s="12">
        <v>0</v>
      </c>
      <c r="IO65" s="12">
        <v>0</v>
      </c>
      <c r="IP65" s="12">
        <v>0</v>
      </c>
      <c r="IQ65" s="12">
        <v>0</v>
      </c>
      <c r="IR65" s="13"/>
      <c r="IS65" s="12">
        <v>0</v>
      </c>
      <c r="IT65" s="12">
        <v>0</v>
      </c>
      <c r="IU65" s="12">
        <v>0</v>
      </c>
      <c r="IV65" s="12">
        <v>0</v>
      </c>
      <c r="IW65" s="13"/>
      <c r="IX65" s="12">
        <v>0</v>
      </c>
      <c r="IY65" s="12">
        <v>0</v>
      </c>
      <c r="IZ65" s="12">
        <v>0</v>
      </c>
      <c r="JA65" s="12">
        <v>0</v>
      </c>
      <c r="JB65" s="13"/>
      <c r="JC65" s="12">
        <v>0</v>
      </c>
      <c r="JD65" s="12">
        <v>0</v>
      </c>
      <c r="JE65" s="12">
        <v>0</v>
      </c>
      <c r="JF65" s="12">
        <v>0</v>
      </c>
      <c r="JG65" s="13"/>
      <c r="JH65" s="12">
        <v>0</v>
      </c>
      <c r="JI65" s="12">
        <v>0</v>
      </c>
      <c r="JJ65" s="12">
        <v>0</v>
      </c>
      <c r="JK65" s="12">
        <v>0</v>
      </c>
      <c r="JL65" s="13"/>
      <c r="JM65" s="12">
        <v>0</v>
      </c>
      <c r="JN65" s="12">
        <v>0</v>
      </c>
      <c r="JO65" s="12">
        <v>0</v>
      </c>
      <c r="JP65" s="12">
        <v>0</v>
      </c>
      <c r="JQ65" s="13"/>
      <c r="JR65" s="12">
        <v>0</v>
      </c>
      <c r="JS65" s="12">
        <v>0</v>
      </c>
      <c r="JT65" s="12">
        <v>0</v>
      </c>
      <c r="JU65" s="12">
        <v>0</v>
      </c>
      <c r="JV65" s="13"/>
      <c r="JW65" s="12">
        <v>0</v>
      </c>
      <c r="JX65" s="12">
        <v>0</v>
      </c>
      <c r="JY65" s="12">
        <v>0</v>
      </c>
      <c r="JZ65" s="12">
        <v>0</v>
      </c>
      <c r="KA65" s="13"/>
      <c r="KB65" s="12">
        <v>0</v>
      </c>
      <c r="KC65" s="12">
        <v>0</v>
      </c>
      <c r="KD65" s="12">
        <v>0</v>
      </c>
      <c r="KE65" s="12">
        <v>0</v>
      </c>
      <c r="KF65" s="13"/>
      <c r="KG65" s="12">
        <v>0</v>
      </c>
      <c r="KH65" s="12">
        <v>0</v>
      </c>
      <c r="KI65" s="12">
        <v>0</v>
      </c>
      <c r="KJ65" s="12">
        <v>0</v>
      </c>
      <c r="KK65" s="13"/>
      <c r="KL65" s="12">
        <v>0</v>
      </c>
      <c r="KM65" s="12">
        <v>0</v>
      </c>
      <c r="KN65" s="12">
        <v>0</v>
      </c>
      <c r="KO65" s="12">
        <v>0</v>
      </c>
      <c r="KP65" s="13"/>
      <c r="KQ65" s="12">
        <v>0</v>
      </c>
      <c r="KR65" s="12">
        <v>0</v>
      </c>
      <c r="KS65" s="12">
        <v>0</v>
      </c>
      <c r="KT65" s="12">
        <v>0</v>
      </c>
      <c r="KU65" s="13"/>
      <c r="KV65" s="12">
        <v>0</v>
      </c>
      <c r="KW65" s="12">
        <v>0</v>
      </c>
      <c r="KX65" s="12">
        <v>0</v>
      </c>
      <c r="KY65" s="12">
        <v>0</v>
      </c>
      <c r="KZ65" s="13"/>
      <c r="LA65" s="12">
        <v>0</v>
      </c>
      <c r="LB65" s="12">
        <v>0</v>
      </c>
      <c r="LC65" s="12">
        <v>0</v>
      </c>
      <c r="LD65" s="12">
        <v>0</v>
      </c>
      <c r="LE65" s="13"/>
      <c r="LF65" s="12">
        <v>0</v>
      </c>
      <c r="LG65" s="12">
        <v>0</v>
      </c>
      <c r="LH65" s="12">
        <v>0</v>
      </c>
      <c r="LI65" s="12">
        <v>0</v>
      </c>
      <c r="LJ65" s="13"/>
      <c r="LK65" s="12">
        <v>0</v>
      </c>
      <c r="LL65" s="12">
        <v>0</v>
      </c>
      <c r="LM65" s="12">
        <v>0</v>
      </c>
      <c r="LN65" s="12">
        <v>0</v>
      </c>
      <c r="LO65" s="13"/>
      <c r="LP65" s="12">
        <v>0</v>
      </c>
      <c r="LQ65" s="12">
        <v>0</v>
      </c>
      <c r="LR65" s="12">
        <v>0</v>
      </c>
      <c r="LS65" s="12">
        <v>0</v>
      </c>
      <c r="LT65" s="13"/>
      <c r="LU65" s="12">
        <v>0</v>
      </c>
      <c r="LV65" s="12">
        <v>0</v>
      </c>
      <c r="LW65" s="12">
        <v>0</v>
      </c>
      <c r="LX65" s="12">
        <v>0</v>
      </c>
      <c r="LY65" s="13"/>
      <c r="LZ65" s="12">
        <v>0</v>
      </c>
      <c r="MA65" s="12">
        <v>0</v>
      </c>
      <c r="MB65" s="12">
        <v>0</v>
      </c>
      <c r="MC65" s="12">
        <v>0</v>
      </c>
      <c r="MD65" s="13"/>
      <c r="ME65" s="12">
        <v>0</v>
      </c>
      <c r="MF65" s="12">
        <v>0</v>
      </c>
      <c r="MG65" s="12">
        <v>0</v>
      </c>
      <c r="MH65" s="12">
        <v>0</v>
      </c>
      <c r="MI65" s="13"/>
      <c r="MJ65" s="12">
        <v>0</v>
      </c>
      <c r="MK65" s="12">
        <v>0</v>
      </c>
      <c r="ML65" s="12">
        <v>0</v>
      </c>
      <c r="MM65" s="12">
        <v>0</v>
      </c>
      <c r="MN65" s="13"/>
      <c r="MO65" s="12">
        <v>0</v>
      </c>
      <c r="MP65" s="12">
        <v>0</v>
      </c>
      <c r="MQ65" s="12">
        <v>0</v>
      </c>
      <c r="MR65" s="12">
        <v>0</v>
      </c>
      <c r="MS65" s="13"/>
      <c r="MT65" s="12"/>
      <c r="MU65" s="12"/>
      <c r="MV65" s="12">
        <v>0</v>
      </c>
      <c r="MW65" s="12">
        <v>0</v>
      </c>
      <c r="MX65" s="13"/>
      <c r="MY65" s="12">
        <v>0</v>
      </c>
      <c r="MZ65" s="12">
        <v>0</v>
      </c>
      <c r="NA65" s="12">
        <v>0</v>
      </c>
      <c r="NB65" s="12">
        <v>0</v>
      </c>
      <c r="NC65" s="13"/>
      <c r="ND65" s="12">
        <v>0</v>
      </c>
      <c r="NE65" s="12">
        <v>0</v>
      </c>
      <c r="NF65" s="12">
        <v>0</v>
      </c>
      <c r="NG65" s="12">
        <v>0</v>
      </c>
      <c r="NH65" s="13"/>
      <c r="NI65" s="12">
        <v>0</v>
      </c>
      <c r="NJ65" s="12">
        <v>0</v>
      </c>
      <c r="NK65" s="12">
        <v>0</v>
      </c>
      <c r="NL65" s="12">
        <v>0</v>
      </c>
      <c r="NM65" s="13"/>
      <c r="NN65" s="12">
        <v>0</v>
      </c>
      <c r="NO65" s="12">
        <v>0</v>
      </c>
      <c r="NP65" s="12">
        <v>0</v>
      </c>
      <c r="NQ65" s="12">
        <v>0</v>
      </c>
      <c r="NR65" s="13"/>
      <c r="NS65" s="12">
        <v>0</v>
      </c>
      <c r="NT65" s="12">
        <v>0</v>
      </c>
      <c r="NU65" s="12">
        <v>0</v>
      </c>
      <c r="NV65" s="12">
        <v>0</v>
      </c>
      <c r="NW65" s="13"/>
      <c r="NX65" s="12">
        <v>0</v>
      </c>
      <c r="NY65" s="12">
        <v>0</v>
      </c>
      <c r="NZ65" s="12">
        <v>0</v>
      </c>
      <c r="OA65" s="12">
        <v>0</v>
      </c>
      <c r="OB65" s="13"/>
      <c r="OC65" s="12">
        <v>0</v>
      </c>
      <c r="OD65" s="12">
        <v>0</v>
      </c>
      <c r="OE65" s="12">
        <v>0</v>
      </c>
      <c r="OF65" s="12">
        <v>0</v>
      </c>
      <c r="OG65" s="13"/>
      <c r="OH65" s="12">
        <v>0</v>
      </c>
      <c r="OI65" s="12">
        <v>0</v>
      </c>
      <c r="OJ65" s="12">
        <v>0</v>
      </c>
      <c r="OK65" s="12">
        <v>0</v>
      </c>
      <c r="OL65" s="13"/>
    </row>
    <row r="66" spans="1:402" hidden="1">
      <c r="A66" s="10">
        <v>60</v>
      </c>
      <c r="B66" s="11" t="s">
        <v>49</v>
      </c>
      <c r="C66" s="12">
        <v>0</v>
      </c>
      <c r="D66" s="12">
        <v>0</v>
      </c>
      <c r="E66" s="12">
        <v>0</v>
      </c>
      <c r="F66" s="12">
        <v>0</v>
      </c>
      <c r="G66" s="13"/>
      <c r="H66" s="12">
        <v>0</v>
      </c>
      <c r="I66" s="12">
        <v>0</v>
      </c>
      <c r="J66" s="12">
        <v>0</v>
      </c>
      <c r="K66" s="12">
        <v>0</v>
      </c>
      <c r="L66" s="13"/>
      <c r="M66" s="12">
        <v>0</v>
      </c>
      <c r="N66" s="12">
        <v>0</v>
      </c>
      <c r="O66" s="12">
        <v>0</v>
      </c>
      <c r="P66" s="12">
        <v>0</v>
      </c>
      <c r="Q66" s="13"/>
      <c r="R66" s="12">
        <v>0</v>
      </c>
      <c r="S66" s="12">
        <v>0</v>
      </c>
      <c r="T66" s="12">
        <v>0</v>
      </c>
      <c r="U66" s="12">
        <v>0</v>
      </c>
      <c r="V66" s="13"/>
      <c r="W66" s="12">
        <v>0</v>
      </c>
      <c r="X66" s="12">
        <v>0</v>
      </c>
      <c r="Y66" s="12">
        <v>0</v>
      </c>
      <c r="Z66" s="12">
        <v>0</v>
      </c>
      <c r="AA66" s="13"/>
      <c r="AB66" s="12">
        <v>6</v>
      </c>
      <c r="AC66" s="12">
        <v>1541952</v>
      </c>
      <c r="AD66" s="12">
        <v>0</v>
      </c>
      <c r="AE66" s="12">
        <v>1541952</v>
      </c>
      <c r="AF66" s="13"/>
      <c r="AG66" s="12">
        <v>0</v>
      </c>
      <c r="AH66" s="12">
        <v>0</v>
      </c>
      <c r="AI66" s="12">
        <v>0</v>
      </c>
      <c r="AJ66" s="12">
        <v>0</v>
      </c>
      <c r="AK66" s="13"/>
      <c r="AL66" s="12">
        <v>0</v>
      </c>
      <c r="AM66" s="12">
        <v>0</v>
      </c>
      <c r="AN66" s="12">
        <v>0</v>
      </c>
      <c r="AO66" s="12">
        <v>0</v>
      </c>
      <c r="AP66" s="13"/>
      <c r="AQ66" s="12">
        <v>0</v>
      </c>
      <c r="AR66" s="12">
        <v>0</v>
      </c>
      <c r="AS66" s="12">
        <v>0</v>
      </c>
      <c r="AT66" s="12">
        <v>0</v>
      </c>
      <c r="AU66" s="13"/>
      <c r="AV66" s="12">
        <v>0</v>
      </c>
      <c r="AW66" s="12">
        <v>0</v>
      </c>
      <c r="AX66" s="12">
        <v>0</v>
      </c>
      <c r="AY66" s="12">
        <v>0</v>
      </c>
      <c r="AZ66" s="13"/>
      <c r="BA66" s="12">
        <v>0</v>
      </c>
      <c r="BB66" s="12">
        <v>0</v>
      </c>
      <c r="BC66" s="12">
        <v>0</v>
      </c>
      <c r="BD66" s="12">
        <v>0</v>
      </c>
      <c r="BE66" s="13"/>
      <c r="BF66" s="12">
        <v>0</v>
      </c>
      <c r="BG66" s="12">
        <v>0</v>
      </c>
      <c r="BH66" s="12">
        <v>0</v>
      </c>
      <c r="BI66" s="12">
        <v>0</v>
      </c>
      <c r="BJ66" s="13"/>
      <c r="BK66" s="12">
        <v>0</v>
      </c>
      <c r="BL66" s="12">
        <v>0</v>
      </c>
      <c r="BM66" s="12">
        <v>0</v>
      </c>
      <c r="BN66" s="12">
        <v>0</v>
      </c>
      <c r="BO66" s="13"/>
      <c r="BP66" s="12">
        <v>0</v>
      </c>
      <c r="BQ66" s="12">
        <v>0</v>
      </c>
      <c r="BR66" s="12">
        <v>0</v>
      </c>
      <c r="BS66" s="12">
        <v>0</v>
      </c>
      <c r="BT66" s="13"/>
      <c r="BU66" s="12">
        <v>0</v>
      </c>
      <c r="BV66" s="12">
        <v>0</v>
      </c>
      <c r="BW66" s="12">
        <v>0</v>
      </c>
      <c r="BX66" s="12">
        <v>0</v>
      </c>
      <c r="BY66" s="13"/>
      <c r="BZ66" s="12">
        <v>0</v>
      </c>
      <c r="CA66" s="12">
        <v>0</v>
      </c>
      <c r="CB66" s="12">
        <v>0</v>
      </c>
      <c r="CC66" s="12">
        <v>0</v>
      </c>
      <c r="CD66" s="13"/>
      <c r="CE66" s="12">
        <v>0</v>
      </c>
      <c r="CF66" s="12">
        <v>0</v>
      </c>
      <c r="CG66" s="12">
        <v>0</v>
      </c>
      <c r="CH66" s="12">
        <v>0</v>
      </c>
      <c r="CI66" s="13"/>
      <c r="CJ66" s="12">
        <v>0</v>
      </c>
      <c r="CK66" s="12">
        <v>0</v>
      </c>
      <c r="CL66" s="12">
        <v>0</v>
      </c>
      <c r="CM66" s="12">
        <v>0</v>
      </c>
      <c r="CN66" s="13"/>
      <c r="CO66" s="12">
        <v>0</v>
      </c>
      <c r="CP66" s="12">
        <v>0</v>
      </c>
      <c r="CQ66" s="12">
        <v>0</v>
      </c>
      <c r="CR66" s="12">
        <v>0</v>
      </c>
      <c r="CS66" s="13"/>
      <c r="CT66" s="12">
        <v>0</v>
      </c>
      <c r="CU66" s="12">
        <v>0</v>
      </c>
      <c r="CV66" s="12">
        <v>0</v>
      </c>
      <c r="CW66" s="12">
        <v>0</v>
      </c>
      <c r="CX66" s="13"/>
      <c r="CY66" s="12">
        <v>0</v>
      </c>
      <c r="CZ66" s="12">
        <v>0</v>
      </c>
      <c r="DA66" s="12">
        <v>0</v>
      </c>
      <c r="DB66" s="12">
        <v>0</v>
      </c>
      <c r="DC66" s="13"/>
      <c r="DD66" s="12">
        <v>0</v>
      </c>
      <c r="DE66" s="12">
        <v>0</v>
      </c>
      <c r="DF66" s="12">
        <v>0</v>
      </c>
      <c r="DG66" s="12">
        <v>0</v>
      </c>
      <c r="DH66" s="13"/>
      <c r="DI66" s="12">
        <v>2</v>
      </c>
      <c r="DJ66" s="12">
        <v>2400000</v>
      </c>
      <c r="DK66" s="12">
        <v>0</v>
      </c>
      <c r="DL66" s="12">
        <v>2400000</v>
      </c>
      <c r="DM66" s="13"/>
      <c r="DN66" s="12">
        <v>0</v>
      </c>
      <c r="DO66" s="12">
        <v>0</v>
      </c>
      <c r="DP66" s="12">
        <v>0</v>
      </c>
      <c r="DQ66" s="12">
        <v>0</v>
      </c>
      <c r="DR66" s="13"/>
      <c r="DS66" s="12">
        <v>0</v>
      </c>
      <c r="DT66" s="12">
        <v>0</v>
      </c>
      <c r="DU66" s="12">
        <v>0</v>
      </c>
      <c r="DV66" s="12">
        <v>0</v>
      </c>
      <c r="DW66" s="13"/>
      <c r="DX66" s="12">
        <v>0</v>
      </c>
      <c r="DY66" s="12">
        <v>0</v>
      </c>
      <c r="DZ66" s="12">
        <v>0</v>
      </c>
      <c r="EA66" s="12">
        <v>0</v>
      </c>
      <c r="EB66" s="13"/>
      <c r="EC66" s="12">
        <v>0</v>
      </c>
      <c r="ED66" s="12">
        <v>0</v>
      </c>
      <c r="EE66" s="12">
        <v>0</v>
      </c>
      <c r="EF66" s="12">
        <v>0</v>
      </c>
      <c r="EG66" s="13"/>
      <c r="EH66" s="12">
        <v>0</v>
      </c>
      <c r="EI66" s="12">
        <v>0</v>
      </c>
      <c r="EJ66" s="12">
        <v>0</v>
      </c>
      <c r="EK66" s="12">
        <v>0</v>
      </c>
      <c r="EL66" s="13"/>
      <c r="EM66" s="12">
        <v>0</v>
      </c>
      <c r="EN66" s="12">
        <v>0</v>
      </c>
      <c r="EO66" s="12">
        <v>0</v>
      </c>
      <c r="EP66" s="12">
        <v>0</v>
      </c>
      <c r="EQ66" s="13"/>
      <c r="ER66" s="12">
        <v>0</v>
      </c>
      <c r="ES66" s="12">
        <v>0</v>
      </c>
      <c r="ET66" s="12">
        <v>0</v>
      </c>
      <c r="EU66" s="12">
        <v>0</v>
      </c>
      <c r="EV66" s="13"/>
      <c r="EW66" s="12">
        <v>0</v>
      </c>
      <c r="EX66" s="12">
        <v>0</v>
      </c>
      <c r="EY66" s="12">
        <v>0</v>
      </c>
      <c r="EZ66" s="12">
        <v>0</v>
      </c>
      <c r="FA66" s="13"/>
      <c r="FB66" s="12">
        <v>0</v>
      </c>
      <c r="FC66" s="12">
        <v>0</v>
      </c>
      <c r="FD66" s="12">
        <v>0</v>
      </c>
      <c r="FE66" s="12">
        <v>0</v>
      </c>
      <c r="FF66" s="13"/>
      <c r="FG66" s="12">
        <v>0</v>
      </c>
      <c r="FH66" s="12">
        <v>0</v>
      </c>
      <c r="FI66" s="12">
        <v>0</v>
      </c>
      <c r="FJ66" s="12">
        <v>0</v>
      </c>
      <c r="FK66" s="13"/>
      <c r="FL66" s="12">
        <v>0</v>
      </c>
      <c r="FM66" s="12">
        <v>0</v>
      </c>
      <c r="FN66" s="12">
        <v>0</v>
      </c>
      <c r="FO66" s="12">
        <v>0</v>
      </c>
      <c r="FP66" s="13"/>
      <c r="FQ66" s="12">
        <v>0</v>
      </c>
      <c r="FR66" s="12">
        <v>0</v>
      </c>
      <c r="FS66" s="12">
        <v>0</v>
      </c>
      <c r="FT66" s="12">
        <v>0</v>
      </c>
      <c r="FU66" s="13"/>
      <c r="FV66" s="12">
        <v>0</v>
      </c>
      <c r="FW66" s="12">
        <v>0</v>
      </c>
      <c r="FX66" s="12">
        <v>0</v>
      </c>
      <c r="FY66" s="12">
        <v>0</v>
      </c>
      <c r="FZ66" s="13"/>
      <c r="GA66" s="12">
        <v>0</v>
      </c>
      <c r="GB66" s="12">
        <v>0</v>
      </c>
      <c r="GC66" s="12">
        <v>0</v>
      </c>
      <c r="GD66" s="12">
        <v>0</v>
      </c>
      <c r="GE66" s="13"/>
      <c r="GF66" s="12">
        <v>0</v>
      </c>
      <c r="GG66" s="12">
        <v>0</v>
      </c>
      <c r="GH66" s="12">
        <v>0</v>
      </c>
      <c r="GI66" s="12">
        <v>0</v>
      </c>
      <c r="GJ66" s="13"/>
      <c r="GK66" s="12">
        <v>0</v>
      </c>
      <c r="GL66" s="12">
        <v>0</v>
      </c>
      <c r="GM66" s="12">
        <v>0</v>
      </c>
      <c r="GN66" s="12">
        <v>0</v>
      </c>
      <c r="GO66" s="13"/>
      <c r="GP66" s="12">
        <v>0</v>
      </c>
      <c r="GQ66" s="12">
        <v>0</v>
      </c>
      <c r="GR66" s="12">
        <v>0</v>
      </c>
      <c r="GS66" s="12">
        <v>0</v>
      </c>
      <c r="GT66" s="13"/>
      <c r="GU66" s="12">
        <v>0</v>
      </c>
      <c r="GV66" s="12">
        <v>0</v>
      </c>
      <c r="GW66" s="12">
        <v>0</v>
      </c>
      <c r="GX66" s="12">
        <v>0</v>
      </c>
      <c r="GY66" s="13"/>
      <c r="GZ66" s="12">
        <v>0</v>
      </c>
      <c r="HA66" s="12">
        <v>0</v>
      </c>
      <c r="HB66" s="12">
        <v>0</v>
      </c>
      <c r="HC66" s="12">
        <v>0</v>
      </c>
      <c r="HD66" s="13"/>
      <c r="HE66" s="12">
        <v>0</v>
      </c>
      <c r="HF66" s="12">
        <v>0</v>
      </c>
      <c r="HG66" s="12">
        <v>0</v>
      </c>
      <c r="HH66" s="12">
        <v>0</v>
      </c>
      <c r="HI66" s="13"/>
      <c r="HJ66" s="12">
        <v>0</v>
      </c>
      <c r="HK66" s="12">
        <v>0</v>
      </c>
      <c r="HL66" s="12">
        <v>0</v>
      </c>
      <c r="HM66" s="12">
        <v>0</v>
      </c>
      <c r="HN66" s="13"/>
      <c r="HO66" s="12">
        <v>0</v>
      </c>
      <c r="HP66" s="12">
        <v>0</v>
      </c>
      <c r="HQ66" s="12">
        <v>0</v>
      </c>
      <c r="HR66" s="12">
        <v>0</v>
      </c>
      <c r="HS66" s="13"/>
      <c r="HT66" s="12">
        <v>0</v>
      </c>
      <c r="HU66" s="12">
        <v>0</v>
      </c>
      <c r="HV66" s="12">
        <v>0</v>
      </c>
      <c r="HW66" s="12">
        <v>0</v>
      </c>
      <c r="HX66" s="13"/>
      <c r="HY66" s="12">
        <v>0</v>
      </c>
      <c r="HZ66" s="12">
        <v>0</v>
      </c>
      <c r="IA66" s="12">
        <v>0</v>
      </c>
      <c r="IB66" s="12">
        <v>0</v>
      </c>
      <c r="IC66" s="13"/>
      <c r="ID66" s="12">
        <v>0</v>
      </c>
      <c r="IE66" s="12">
        <v>0</v>
      </c>
      <c r="IF66" s="12">
        <v>0</v>
      </c>
      <c r="IG66" s="12">
        <v>0</v>
      </c>
      <c r="IH66" s="13"/>
      <c r="II66" s="12">
        <v>0</v>
      </c>
      <c r="IJ66" s="12">
        <v>0</v>
      </c>
      <c r="IK66" s="12">
        <v>0</v>
      </c>
      <c r="IL66" s="12">
        <v>0</v>
      </c>
      <c r="IM66" s="13"/>
      <c r="IN66" s="12">
        <v>0</v>
      </c>
      <c r="IO66" s="12">
        <v>0</v>
      </c>
      <c r="IP66" s="12">
        <v>0</v>
      </c>
      <c r="IQ66" s="12">
        <v>0</v>
      </c>
      <c r="IR66" s="13"/>
      <c r="IS66" s="12">
        <v>0</v>
      </c>
      <c r="IT66" s="12">
        <v>0</v>
      </c>
      <c r="IU66" s="12">
        <v>0</v>
      </c>
      <c r="IV66" s="12">
        <v>0</v>
      </c>
      <c r="IW66" s="13"/>
      <c r="IX66" s="12">
        <v>0</v>
      </c>
      <c r="IY66" s="12">
        <v>0</v>
      </c>
      <c r="IZ66" s="12">
        <v>0</v>
      </c>
      <c r="JA66" s="12">
        <v>0</v>
      </c>
      <c r="JB66" s="13"/>
      <c r="JC66" s="12">
        <v>0</v>
      </c>
      <c r="JD66" s="12">
        <v>0</v>
      </c>
      <c r="JE66" s="12">
        <v>0</v>
      </c>
      <c r="JF66" s="12">
        <v>0</v>
      </c>
      <c r="JG66" s="13"/>
      <c r="JH66" s="12">
        <v>0</v>
      </c>
      <c r="JI66" s="12">
        <v>0</v>
      </c>
      <c r="JJ66" s="12">
        <v>0</v>
      </c>
      <c r="JK66" s="12">
        <v>0</v>
      </c>
      <c r="JL66" s="13"/>
      <c r="JM66" s="12">
        <v>0</v>
      </c>
      <c r="JN66" s="12">
        <v>0</v>
      </c>
      <c r="JO66" s="12">
        <v>0</v>
      </c>
      <c r="JP66" s="12">
        <v>0</v>
      </c>
      <c r="JQ66" s="13"/>
      <c r="JR66" s="12">
        <v>0</v>
      </c>
      <c r="JS66" s="12">
        <v>0</v>
      </c>
      <c r="JT66" s="12">
        <v>0</v>
      </c>
      <c r="JU66" s="12">
        <v>0</v>
      </c>
      <c r="JV66" s="13"/>
      <c r="JW66" s="12">
        <v>0</v>
      </c>
      <c r="JX66" s="12">
        <v>0</v>
      </c>
      <c r="JY66" s="12">
        <v>0</v>
      </c>
      <c r="JZ66" s="12">
        <v>0</v>
      </c>
      <c r="KA66" s="13"/>
      <c r="KB66" s="12">
        <v>0</v>
      </c>
      <c r="KC66" s="12">
        <v>0</v>
      </c>
      <c r="KD66" s="12">
        <v>0</v>
      </c>
      <c r="KE66" s="12">
        <v>0</v>
      </c>
      <c r="KF66" s="13"/>
      <c r="KG66" s="12">
        <v>0</v>
      </c>
      <c r="KH66" s="12">
        <v>0</v>
      </c>
      <c r="KI66" s="12">
        <v>0</v>
      </c>
      <c r="KJ66" s="12">
        <v>0</v>
      </c>
      <c r="KK66" s="13"/>
      <c r="KL66" s="12">
        <v>1</v>
      </c>
      <c r="KM66" s="12">
        <v>172116</v>
      </c>
      <c r="KN66" s="12">
        <v>0</v>
      </c>
      <c r="KO66" s="12">
        <v>172116</v>
      </c>
      <c r="KP66" s="13"/>
      <c r="KQ66" s="12">
        <v>0</v>
      </c>
      <c r="KR66" s="12">
        <v>0</v>
      </c>
      <c r="KS66" s="12">
        <v>0</v>
      </c>
      <c r="KT66" s="12">
        <v>0</v>
      </c>
      <c r="KU66" s="13"/>
      <c r="KV66" s="12">
        <v>0</v>
      </c>
      <c r="KW66" s="12">
        <v>0</v>
      </c>
      <c r="KX66" s="12">
        <v>0</v>
      </c>
      <c r="KY66" s="12">
        <v>0</v>
      </c>
      <c r="KZ66" s="13"/>
      <c r="LA66" s="12">
        <v>0</v>
      </c>
      <c r="LB66" s="12">
        <v>0</v>
      </c>
      <c r="LC66" s="12">
        <v>0</v>
      </c>
      <c r="LD66" s="12">
        <v>0</v>
      </c>
      <c r="LE66" s="13"/>
      <c r="LF66" s="12">
        <v>0</v>
      </c>
      <c r="LG66" s="12">
        <v>0</v>
      </c>
      <c r="LH66" s="12">
        <v>0</v>
      </c>
      <c r="LI66" s="12">
        <v>0</v>
      </c>
      <c r="LJ66" s="13"/>
      <c r="LK66" s="12">
        <v>0</v>
      </c>
      <c r="LL66" s="12">
        <v>0</v>
      </c>
      <c r="LM66" s="12">
        <v>0</v>
      </c>
      <c r="LN66" s="12">
        <v>0</v>
      </c>
      <c r="LO66" s="13"/>
      <c r="LP66" s="12">
        <v>0</v>
      </c>
      <c r="LQ66" s="12">
        <v>0</v>
      </c>
      <c r="LR66" s="12">
        <v>0</v>
      </c>
      <c r="LS66" s="12">
        <v>0</v>
      </c>
      <c r="LT66" s="13"/>
      <c r="LU66" s="12">
        <v>0</v>
      </c>
      <c r="LV66" s="12">
        <v>0</v>
      </c>
      <c r="LW66" s="12">
        <v>0</v>
      </c>
      <c r="LX66" s="12">
        <v>0</v>
      </c>
      <c r="LY66" s="13"/>
      <c r="LZ66" s="12">
        <v>0</v>
      </c>
      <c r="MA66" s="12">
        <v>0</v>
      </c>
      <c r="MB66" s="12">
        <v>0</v>
      </c>
      <c r="MC66" s="12">
        <v>0</v>
      </c>
      <c r="MD66" s="13"/>
      <c r="ME66" s="12">
        <v>0</v>
      </c>
      <c r="MF66" s="12">
        <v>0</v>
      </c>
      <c r="MG66" s="12">
        <v>0</v>
      </c>
      <c r="MH66" s="12">
        <v>0</v>
      </c>
      <c r="MI66" s="13"/>
      <c r="MJ66" s="12">
        <v>0</v>
      </c>
      <c r="MK66" s="12">
        <v>0</v>
      </c>
      <c r="ML66" s="12">
        <v>0</v>
      </c>
      <c r="MM66" s="12">
        <v>0</v>
      </c>
      <c r="MN66" s="13"/>
      <c r="MO66" s="12">
        <v>0</v>
      </c>
      <c r="MP66" s="12">
        <v>0</v>
      </c>
      <c r="MQ66" s="12">
        <v>0</v>
      </c>
      <c r="MR66" s="12">
        <v>0</v>
      </c>
      <c r="MS66" s="13"/>
      <c r="MT66" s="12"/>
      <c r="MU66" s="12"/>
      <c r="MV66" s="12">
        <v>0</v>
      </c>
      <c r="MW66" s="12">
        <v>0</v>
      </c>
      <c r="MX66" s="13"/>
      <c r="MY66" s="12">
        <v>0</v>
      </c>
      <c r="MZ66" s="12">
        <v>0</v>
      </c>
      <c r="NA66" s="12">
        <v>0</v>
      </c>
      <c r="NB66" s="12">
        <v>0</v>
      </c>
      <c r="NC66" s="13"/>
      <c r="ND66" s="12">
        <v>0</v>
      </c>
      <c r="NE66" s="12">
        <v>0</v>
      </c>
      <c r="NF66" s="12">
        <v>0</v>
      </c>
      <c r="NG66" s="12">
        <v>0</v>
      </c>
      <c r="NH66" s="13"/>
      <c r="NI66" s="12">
        <v>0</v>
      </c>
      <c r="NJ66" s="12">
        <v>0</v>
      </c>
      <c r="NK66" s="12">
        <v>0</v>
      </c>
      <c r="NL66" s="12">
        <v>0</v>
      </c>
      <c r="NM66" s="13"/>
      <c r="NN66" s="12">
        <v>0</v>
      </c>
      <c r="NO66" s="12">
        <v>0</v>
      </c>
      <c r="NP66" s="12">
        <v>0</v>
      </c>
      <c r="NQ66" s="12">
        <v>0</v>
      </c>
      <c r="NR66" s="13"/>
      <c r="NS66" s="12">
        <v>0</v>
      </c>
      <c r="NT66" s="12">
        <v>0</v>
      </c>
      <c r="NU66" s="12">
        <v>0</v>
      </c>
      <c r="NV66" s="12">
        <v>0</v>
      </c>
      <c r="NW66" s="13"/>
      <c r="NX66" s="12">
        <v>0</v>
      </c>
      <c r="NY66" s="12">
        <v>0</v>
      </c>
      <c r="NZ66" s="12">
        <v>0</v>
      </c>
      <c r="OA66" s="12">
        <v>0</v>
      </c>
      <c r="OB66" s="13"/>
      <c r="OC66" s="12">
        <v>0</v>
      </c>
      <c r="OD66" s="12">
        <v>0</v>
      </c>
      <c r="OE66" s="12">
        <v>0</v>
      </c>
      <c r="OF66" s="12">
        <v>0</v>
      </c>
      <c r="OG66" s="13"/>
      <c r="OH66" s="12">
        <v>9</v>
      </c>
      <c r="OI66" s="12">
        <v>4114068</v>
      </c>
      <c r="OJ66" s="12">
        <v>0</v>
      </c>
      <c r="OK66" s="12">
        <v>4114068</v>
      </c>
      <c r="OL66" s="13"/>
    </row>
    <row r="67" spans="1:402" hidden="1">
      <c r="A67" s="10">
        <v>61</v>
      </c>
      <c r="B67" s="11" t="s">
        <v>50</v>
      </c>
      <c r="C67" s="12">
        <v>0</v>
      </c>
      <c r="D67" s="12">
        <v>0</v>
      </c>
      <c r="E67" s="12">
        <v>0</v>
      </c>
      <c r="F67" s="12">
        <v>0</v>
      </c>
      <c r="G67" s="13"/>
      <c r="H67" s="12">
        <v>0</v>
      </c>
      <c r="I67" s="12">
        <v>0</v>
      </c>
      <c r="J67" s="12">
        <v>0</v>
      </c>
      <c r="K67" s="12">
        <v>0</v>
      </c>
      <c r="L67" s="13"/>
      <c r="M67" s="12">
        <v>0</v>
      </c>
      <c r="N67" s="12">
        <v>0</v>
      </c>
      <c r="O67" s="12">
        <v>0</v>
      </c>
      <c r="P67" s="12">
        <v>0</v>
      </c>
      <c r="Q67" s="13"/>
      <c r="R67" s="12">
        <v>0</v>
      </c>
      <c r="S67" s="12">
        <v>0</v>
      </c>
      <c r="T67" s="12">
        <v>0</v>
      </c>
      <c r="U67" s="12">
        <v>0</v>
      </c>
      <c r="V67" s="13"/>
      <c r="W67" s="12">
        <v>0</v>
      </c>
      <c r="X67" s="12">
        <v>0</v>
      </c>
      <c r="Y67" s="12">
        <v>0</v>
      </c>
      <c r="Z67" s="12">
        <v>0</v>
      </c>
      <c r="AA67" s="13"/>
      <c r="AB67" s="12">
        <v>5</v>
      </c>
      <c r="AC67" s="12">
        <v>1284960</v>
      </c>
      <c r="AD67" s="12">
        <v>0</v>
      </c>
      <c r="AE67" s="12">
        <v>1284960</v>
      </c>
      <c r="AF67" s="13"/>
      <c r="AG67" s="12">
        <v>0</v>
      </c>
      <c r="AH67" s="12">
        <v>0</v>
      </c>
      <c r="AI67" s="12">
        <v>0</v>
      </c>
      <c r="AJ67" s="12">
        <v>0</v>
      </c>
      <c r="AK67" s="13"/>
      <c r="AL67" s="12">
        <v>0</v>
      </c>
      <c r="AM67" s="12">
        <v>0</v>
      </c>
      <c r="AN67" s="12">
        <v>0</v>
      </c>
      <c r="AO67" s="12">
        <v>0</v>
      </c>
      <c r="AP67" s="13"/>
      <c r="AQ67" s="12">
        <v>0</v>
      </c>
      <c r="AR67" s="12">
        <v>0</v>
      </c>
      <c r="AS67" s="12">
        <v>0</v>
      </c>
      <c r="AT67" s="12">
        <v>0</v>
      </c>
      <c r="AU67" s="13"/>
      <c r="AV67" s="12">
        <v>0</v>
      </c>
      <c r="AW67" s="12">
        <v>0</v>
      </c>
      <c r="AX67" s="12">
        <v>0</v>
      </c>
      <c r="AY67" s="12">
        <v>0</v>
      </c>
      <c r="AZ67" s="13"/>
      <c r="BA67" s="12">
        <v>0</v>
      </c>
      <c r="BB67" s="12">
        <v>0</v>
      </c>
      <c r="BC67" s="12">
        <v>0</v>
      </c>
      <c r="BD67" s="12">
        <v>0</v>
      </c>
      <c r="BE67" s="13"/>
      <c r="BF67" s="12">
        <v>0</v>
      </c>
      <c r="BG67" s="12">
        <v>0</v>
      </c>
      <c r="BH67" s="12">
        <v>0</v>
      </c>
      <c r="BI67" s="12">
        <v>0</v>
      </c>
      <c r="BJ67" s="13"/>
      <c r="BK67" s="12">
        <v>0</v>
      </c>
      <c r="BL67" s="12">
        <v>0</v>
      </c>
      <c r="BM67" s="12">
        <v>0</v>
      </c>
      <c r="BN67" s="12">
        <v>0</v>
      </c>
      <c r="BO67" s="13"/>
      <c r="BP67" s="12">
        <v>0</v>
      </c>
      <c r="BQ67" s="12">
        <v>0</v>
      </c>
      <c r="BR67" s="12">
        <v>0</v>
      </c>
      <c r="BS67" s="12">
        <v>0</v>
      </c>
      <c r="BT67" s="13"/>
      <c r="BU67" s="12">
        <v>0</v>
      </c>
      <c r="BV67" s="12">
        <v>0</v>
      </c>
      <c r="BW67" s="12">
        <v>0</v>
      </c>
      <c r="BX67" s="12">
        <v>0</v>
      </c>
      <c r="BY67" s="13"/>
      <c r="BZ67" s="12">
        <v>0</v>
      </c>
      <c r="CA67" s="12">
        <v>0</v>
      </c>
      <c r="CB67" s="12">
        <v>0</v>
      </c>
      <c r="CC67" s="12">
        <v>0</v>
      </c>
      <c r="CD67" s="13"/>
      <c r="CE67" s="12">
        <v>0</v>
      </c>
      <c r="CF67" s="12">
        <v>0</v>
      </c>
      <c r="CG67" s="12">
        <v>0</v>
      </c>
      <c r="CH67" s="12">
        <v>0</v>
      </c>
      <c r="CI67" s="13"/>
      <c r="CJ67" s="12">
        <v>0</v>
      </c>
      <c r="CK67" s="12">
        <v>0</v>
      </c>
      <c r="CL67" s="12">
        <v>0</v>
      </c>
      <c r="CM67" s="12">
        <v>0</v>
      </c>
      <c r="CN67" s="13"/>
      <c r="CO67" s="12">
        <v>0</v>
      </c>
      <c r="CP67" s="12">
        <v>0</v>
      </c>
      <c r="CQ67" s="12">
        <v>0</v>
      </c>
      <c r="CR67" s="12">
        <v>0</v>
      </c>
      <c r="CS67" s="13"/>
      <c r="CT67" s="12">
        <v>0</v>
      </c>
      <c r="CU67" s="12">
        <v>0</v>
      </c>
      <c r="CV67" s="12">
        <v>0</v>
      </c>
      <c r="CW67" s="12">
        <v>0</v>
      </c>
      <c r="CX67" s="13"/>
      <c r="CY67" s="12">
        <v>0</v>
      </c>
      <c r="CZ67" s="12">
        <v>0</v>
      </c>
      <c r="DA67" s="12">
        <v>0</v>
      </c>
      <c r="DB67" s="12">
        <v>0</v>
      </c>
      <c r="DC67" s="13"/>
      <c r="DD67" s="12">
        <v>0</v>
      </c>
      <c r="DE67" s="12">
        <v>0</v>
      </c>
      <c r="DF67" s="12">
        <v>0</v>
      </c>
      <c r="DG67" s="12">
        <v>0</v>
      </c>
      <c r="DH67" s="13"/>
      <c r="DI67" s="12">
        <v>0</v>
      </c>
      <c r="DJ67" s="12">
        <v>0</v>
      </c>
      <c r="DK67" s="12">
        <v>0</v>
      </c>
      <c r="DL67" s="12">
        <v>0</v>
      </c>
      <c r="DM67" s="13"/>
      <c r="DN67" s="12">
        <v>0</v>
      </c>
      <c r="DO67" s="12">
        <v>0</v>
      </c>
      <c r="DP67" s="12">
        <v>0</v>
      </c>
      <c r="DQ67" s="12">
        <v>0</v>
      </c>
      <c r="DR67" s="13"/>
      <c r="DS67" s="12">
        <v>0</v>
      </c>
      <c r="DT67" s="12">
        <v>0</v>
      </c>
      <c r="DU67" s="12">
        <v>0</v>
      </c>
      <c r="DV67" s="12">
        <v>0</v>
      </c>
      <c r="DW67" s="13"/>
      <c r="DX67" s="12">
        <v>0</v>
      </c>
      <c r="DY67" s="12">
        <v>0</v>
      </c>
      <c r="DZ67" s="12">
        <v>0</v>
      </c>
      <c r="EA67" s="12">
        <v>0</v>
      </c>
      <c r="EB67" s="13"/>
      <c r="EC67" s="12">
        <v>0</v>
      </c>
      <c r="ED67" s="12">
        <v>0</v>
      </c>
      <c r="EE67" s="12">
        <v>0</v>
      </c>
      <c r="EF67" s="12">
        <v>0</v>
      </c>
      <c r="EG67" s="13"/>
      <c r="EH67" s="12">
        <v>0</v>
      </c>
      <c r="EI67" s="12">
        <v>0</v>
      </c>
      <c r="EJ67" s="12">
        <v>0</v>
      </c>
      <c r="EK67" s="12">
        <v>0</v>
      </c>
      <c r="EL67" s="13"/>
      <c r="EM67" s="12">
        <v>0</v>
      </c>
      <c r="EN67" s="12">
        <v>0</v>
      </c>
      <c r="EO67" s="12">
        <v>0</v>
      </c>
      <c r="EP67" s="12">
        <v>0</v>
      </c>
      <c r="EQ67" s="13"/>
      <c r="ER67" s="12">
        <v>0</v>
      </c>
      <c r="ES67" s="12">
        <v>0</v>
      </c>
      <c r="ET67" s="12">
        <v>0</v>
      </c>
      <c r="EU67" s="12">
        <v>0</v>
      </c>
      <c r="EV67" s="13"/>
      <c r="EW67" s="12">
        <v>0</v>
      </c>
      <c r="EX67" s="12">
        <v>0</v>
      </c>
      <c r="EY67" s="12">
        <v>0</v>
      </c>
      <c r="EZ67" s="12">
        <v>0</v>
      </c>
      <c r="FA67" s="13"/>
      <c r="FB67" s="12">
        <v>0</v>
      </c>
      <c r="FC67" s="12">
        <v>0</v>
      </c>
      <c r="FD67" s="12">
        <v>0</v>
      </c>
      <c r="FE67" s="12">
        <v>0</v>
      </c>
      <c r="FF67" s="13"/>
      <c r="FG67" s="12">
        <v>0</v>
      </c>
      <c r="FH67" s="12">
        <v>0</v>
      </c>
      <c r="FI67" s="12">
        <v>0</v>
      </c>
      <c r="FJ67" s="12">
        <v>0</v>
      </c>
      <c r="FK67" s="13"/>
      <c r="FL67" s="12">
        <v>0</v>
      </c>
      <c r="FM67" s="12">
        <v>0</v>
      </c>
      <c r="FN67" s="12">
        <v>0</v>
      </c>
      <c r="FO67" s="12">
        <v>0</v>
      </c>
      <c r="FP67" s="13"/>
      <c r="FQ67" s="12">
        <v>0</v>
      </c>
      <c r="FR67" s="12">
        <v>0</v>
      </c>
      <c r="FS67" s="12">
        <v>0</v>
      </c>
      <c r="FT67" s="12">
        <v>0</v>
      </c>
      <c r="FU67" s="13"/>
      <c r="FV67" s="12">
        <v>0</v>
      </c>
      <c r="FW67" s="12">
        <v>0</v>
      </c>
      <c r="FX67" s="12">
        <v>0</v>
      </c>
      <c r="FY67" s="12">
        <v>0</v>
      </c>
      <c r="FZ67" s="13"/>
      <c r="GA67" s="12">
        <v>0</v>
      </c>
      <c r="GB67" s="12">
        <v>0</v>
      </c>
      <c r="GC67" s="12">
        <v>0</v>
      </c>
      <c r="GD67" s="12">
        <v>0</v>
      </c>
      <c r="GE67" s="13"/>
      <c r="GF67" s="12">
        <v>0</v>
      </c>
      <c r="GG67" s="12">
        <v>0</v>
      </c>
      <c r="GH67" s="12">
        <v>0</v>
      </c>
      <c r="GI67" s="12">
        <v>0</v>
      </c>
      <c r="GJ67" s="13"/>
      <c r="GK67" s="12">
        <v>0</v>
      </c>
      <c r="GL67" s="12">
        <v>0</v>
      </c>
      <c r="GM67" s="12">
        <v>0</v>
      </c>
      <c r="GN67" s="12">
        <v>0</v>
      </c>
      <c r="GO67" s="13"/>
      <c r="GP67" s="12">
        <v>0</v>
      </c>
      <c r="GQ67" s="12">
        <v>0</v>
      </c>
      <c r="GR67" s="12">
        <v>0</v>
      </c>
      <c r="GS67" s="12">
        <v>0</v>
      </c>
      <c r="GT67" s="13"/>
      <c r="GU67" s="12">
        <v>0</v>
      </c>
      <c r="GV67" s="12">
        <v>0</v>
      </c>
      <c r="GW67" s="12">
        <v>0</v>
      </c>
      <c r="GX67" s="12">
        <v>0</v>
      </c>
      <c r="GY67" s="13"/>
      <c r="GZ67" s="12">
        <v>0</v>
      </c>
      <c r="HA67" s="12">
        <v>0</v>
      </c>
      <c r="HB67" s="12">
        <v>0</v>
      </c>
      <c r="HC67" s="12">
        <v>0</v>
      </c>
      <c r="HD67" s="13"/>
      <c r="HE67" s="12">
        <v>0</v>
      </c>
      <c r="HF67" s="12">
        <v>0</v>
      </c>
      <c r="HG67" s="12">
        <v>0</v>
      </c>
      <c r="HH67" s="12">
        <v>0</v>
      </c>
      <c r="HI67" s="13"/>
      <c r="HJ67" s="12">
        <v>0</v>
      </c>
      <c r="HK67" s="12">
        <v>0</v>
      </c>
      <c r="HL67" s="12">
        <v>0</v>
      </c>
      <c r="HM67" s="12">
        <v>0</v>
      </c>
      <c r="HN67" s="13"/>
      <c r="HO67" s="12">
        <v>0</v>
      </c>
      <c r="HP67" s="12">
        <v>0</v>
      </c>
      <c r="HQ67" s="12">
        <v>0</v>
      </c>
      <c r="HR67" s="12">
        <v>0</v>
      </c>
      <c r="HS67" s="13"/>
      <c r="HT67" s="12">
        <v>0</v>
      </c>
      <c r="HU67" s="12">
        <v>0</v>
      </c>
      <c r="HV67" s="12">
        <v>0</v>
      </c>
      <c r="HW67" s="12">
        <v>0</v>
      </c>
      <c r="HX67" s="13"/>
      <c r="HY67" s="12">
        <v>0</v>
      </c>
      <c r="HZ67" s="12">
        <v>0</v>
      </c>
      <c r="IA67" s="12">
        <v>0</v>
      </c>
      <c r="IB67" s="12">
        <v>0</v>
      </c>
      <c r="IC67" s="13"/>
      <c r="ID67" s="12">
        <v>0</v>
      </c>
      <c r="IE67" s="12">
        <v>0</v>
      </c>
      <c r="IF67" s="12">
        <v>0</v>
      </c>
      <c r="IG67" s="12">
        <v>0</v>
      </c>
      <c r="IH67" s="13"/>
      <c r="II67" s="12">
        <v>0</v>
      </c>
      <c r="IJ67" s="12">
        <v>0</v>
      </c>
      <c r="IK67" s="12">
        <v>0</v>
      </c>
      <c r="IL67" s="12">
        <v>0</v>
      </c>
      <c r="IM67" s="13"/>
      <c r="IN67" s="12">
        <v>0</v>
      </c>
      <c r="IO67" s="12">
        <v>0</v>
      </c>
      <c r="IP67" s="12">
        <v>0</v>
      </c>
      <c r="IQ67" s="12">
        <v>0</v>
      </c>
      <c r="IR67" s="13"/>
      <c r="IS67" s="12">
        <v>0</v>
      </c>
      <c r="IT67" s="12">
        <v>0</v>
      </c>
      <c r="IU67" s="12">
        <v>0</v>
      </c>
      <c r="IV67" s="12">
        <v>0</v>
      </c>
      <c r="IW67" s="13"/>
      <c r="IX67" s="12">
        <v>0</v>
      </c>
      <c r="IY67" s="12">
        <v>0</v>
      </c>
      <c r="IZ67" s="12">
        <v>0</v>
      </c>
      <c r="JA67" s="12">
        <v>0</v>
      </c>
      <c r="JB67" s="13"/>
      <c r="JC67" s="12">
        <v>0</v>
      </c>
      <c r="JD67" s="12">
        <v>0</v>
      </c>
      <c r="JE67" s="12">
        <v>0</v>
      </c>
      <c r="JF67" s="12">
        <v>0</v>
      </c>
      <c r="JG67" s="13"/>
      <c r="JH67" s="12">
        <v>0</v>
      </c>
      <c r="JI67" s="12">
        <v>0</v>
      </c>
      <c r="JJ67" s="12">
        <v>0</v>
      </c>
      <c r="JK67" s="12">
        <v>0</v>
      </c>
      <c r="JL67" s="13"/>
      <c r="JM67" s="12">
        <v>0</v>
      </c>
      <c r="JN67" s="12">
        <v>0</v>
      </c>
      <c r="JO67" s="12">
        <v>0</v>
      </c>
      <c r="JP67" s="12">
        <v>0</v>
      </c>
      <c r="JQ67" s="13"/>
      <c r="JR67" s="12">
        <v>0</v>
      </c>
      <c r="JS67" s="12">
        <v>0</v>
      </c>
      <c r="JT67" s="12">
        <v>0</v>
      </c>
      <c r="JU67" s="12">
        <v>0</v>
      </c>
      <c r="JV67" s="13"/>
      <c r="JW67" s="12">
        <v>0</v>
      </c>
      <c r="JX67" s="12">
        <v>0</v>
      </c>
      <c r="JY67" s="12">
        <v>0</v>
      </c>
      <c r="JZ67" s="12">
        <v>0</v>
      </c>
      <c r="KA67" s="13"/>
      <c r="KB67" s="12">
        <v>0</v>
      </c>
      <c r="KC67" s="12">
        <v>0</v>
      </c>
      <c r="KD67" s="12">
        <v>0</v>
      </c>
      <c r="KE67" s="12">
        <v>0</v>
      </c>
      <c r="KF67" s="13"/>
      <c r="KG67" s="12">
        <v>0</v>
      </c>
      <c r="KH67" s="12">
        <v>0</v>
      </c>
      <c r="KI67" s="12">
        <v>0</v>
      </c>
      <c r="KJ67" s="12">
        <v>0</v>
      </c>
      <c r="KK67" s="13"/>
      <c r="KL67" s="12">
        <v>0</v>
      </c>
      <c r="KM67" s="12">
        <v>0</v>
      </c>
      <c r="KN67" s="12">
        <v>0</v>
      </c>
      <c r="KO67" s="12">
        <v>0</v>
      </c>
      <c r="KP67" s="13"/>
      <c r="KQ67" s="12">
        <v>0</v>
      </c>
      <c r="KR67" s="12">
        <v>0</v>
      </c>
      <c r="KS67" s="12">
        <v>0</v>
      </c>
      <c r="KT67" s="12">
        <v>0</v>
      </c>
      <c r="KU67" s="13"/>
      <c r="KV67" s="12">
        <v>0</v>
      </c>
      <c r="KW67" s="12">
        <v>0</v>
      </c>
      <c r="KX67" s="12">
        <v>0</v>
      </c>
      <c r="KY67" s="12">
        <v>0</v>
      </c>
      <c r="KZ67" s="13"/>
      <c r="LA67" s="12">
        <v>0</v>
      </c>
      <c r="LB67" s="12">
        <v>0</v>
      </c>
      <c r="LC67" s="12">
        <v>0</v>
      </c>
      <c r="LD67" s="12">
        <v>0</v>
      </c>
      <c r="LE67" s="13"/>
      <c r="LF67" s="12">
        <v>0</v>
      </c>
      <c r="LG67" s="12">
        <v>0</v>
      </c>
      <c r="LH67" s="12">
        <v>0</v>
      </c>
      <c r="LI67" s="12">
        <v>0</v>
      </c>
      <c r="LJ67" s="13"/>
      <c r="LK67" s="12">
        <v>0</v>
      </c>
      <c r="LL67" s="12">
        <v>0</v>
      </c>
      <c r="LM67" s="12">
        <v>0</v>
      </c>
      <c r="LN67" s="12">
        <v>0</v>
      </c>
      <c r="LO67" s="13"/>
      <c r="LP67" s="12">
        <v>0</v>
      </c>
      <c r="LQ67" s="12">
        <v>0</v>
      </c>
      <c r="LR67" s="12">
        <v>0</v>
      </c>
      <c r="LS67" s="12">
        <v>0</v>
      </c>
      <c r="LT67" s="13"/>
      <c r="LU67" s="12">
        <v>0</v>
      </c>
      <c r="LV67" s="12">
        <v>0</v>
      </c>
      <c r="LW67" s="12">
        <v>0</v>
      </c>
      <c r="LX67" s="12">
        <v>0</v>
      </c>
      <c r="LY67" s="13"/>
      <c r="LZ67" s="12">
        <v>0</v>
      </c>
      <c r="MA67" s="12">
        <v>0</v>
      </c>
      <c r="MB67" s="12">
        <v>0</v>
      </c>
      <c r="MC67" s="12">
        <v>0</v>
      </c>
      <c r="MD67" s="13"/>
      <c r="ME67" s="12">
        <v>0</v>
      </c>
      <c r="MF67" s="12">
        <v>0</v>
      </c>
      <c r="MG67" s="12">
        <v>0</v>
      </c>
      <c r="MH67" s="12">
        <v>0</v>
      </c>
      <c r="MI67" s="13"/>
      <c r="MJ67" s="12">
        <v>0</v>
      </c>
      <c r="MK67" s="12">
        <v>0</v>
      </c>
      <c r="ML67" s="12">
        <v>0</v>
      </c>
      <c r="MM67" s="12">
        <v>0</v>
      </c>
      <c r="MN67" s="13"/>
      <c r="MO67" s="12">
        <v>0</v>
      </c>
      <c r="MP67" s="12">
        <v>0</v>
      </c>
      <c r="MQ67" s="12">
        <v>0</v>
      </c>
      <c r="MR67" s="12">
        <v>0</v>
      </c>
      <c r="MS67" s="13"/>
      <c r="MT67" s="12"/>
      <c r="MU67" s="12"/>
      <c r="MV67" s="12">
        <v>0</v>
      </c>
      <c r="MW67" s="12">
        <v>0</v>
      </c>
      <c r="MX67" s="13"/>
      <c r="MY67" s="12">
        <v>0</v>
      </c>
      <c r="MZ67" s="12">
        <v>0</v>
      </c>
      <c r="NA67" s="12">
        <v>0</v>
      </c>
      <c r="NB67" s="12">
        <v>0</v>
      </c>
      <c r="NC67" s="13"/>
      <c r="ND67" s="12">
        <v>0</v>
      </c>
      <c r="NE67" s="12">
        <v>0</v>
      </c>
      <c r="NF67" s="12">
        <v>0</v>
      </c>
      <c r="NG67" s="12">
        <v>0</v>
      </c>
      <c r="NH67" s="13"/>
      <c r="NI67" s="12">
        <v>0</v>
      </c>
      <c r="NJ67" s="12">
        <v>0</v>
      </c>
      <c r="NK67" s="12">
        <v>0</v>
      </c>
      <c r="NL67" s="12">
        <v>0</v>
      </c>
      <c r="NM67" s="13"/>
      <c r="NN67" s="12">
        <v>0</v>
      </c>
      <c r="NO67" s="12">
        <v>0</v>
      </c>
      <c r="NP67" s="12">
        <v>0</v>
      </c>
      <c r="NQ67" s="12">
        <v>0</v>
      </c>
      <c r="NR67" s="13"/>
      <c r="NS67" s="12">
        <v>0</v>
      </c>
      <c r="NT67" s="12">
        <v>0</v>
      </c>
      <c r="NU67" s="12">
        <v>0</v>
      </c>
      <c r="NV67" s="12">
        <v>0</v>
      </c>
      <c r="NW67" s="13"/>
      <c r="NX67" s="12">
        <v>0</v>
      </c>
      <c r="NY67" s="12">
        <v>0</v>
      </c>
      <c r="NZ67" s="12">
        <v>0</v>
      </c>
      <c r="OA67" s="12">
        <v>0</v>
      </c>
      <c r="OB67" s="13"/>
      <c r="OC67" s="12">
        <v>0</v>
      </c>
      <c r="OD67" s="12">
        <v>0</v>
      </c>
      <c r="OE67" s="12">
        <v>0</v>
      </c>
      <c r="OF67" s="12">
        <v>0</v>
      </c>
      <c r="OG67" s="13"/>
      <c r="OH67" s="12">
        <v>5</v>
      </c>
      <c r="OI67" s="12">
        <v>1284960</v>
      </c>
      <c r="OJ67" s="12">
        <v>0</v>
      </c>
      <c r="OK67" s="12">
        <v>1284960</v>
      </c>
      <c r="OL67" s="13"/>
    </row>
    <row r="68" spans="1:402" ht="31.5" hidden="1">
      <c r="A68" s="10">
        <v>62</v>
      </c>
      <c r="B68" s="14" t="s">
        <v>51</v>
      </c>
      <c r="C68" s="12">
        <v>0</v>
      </c>
      <c r="D68" s="12">
        <v>0</v>
      </c>
      <c r="E68" s="12">
        <v>0</v>
      </c>
      <c r="F68" s="12">
        <v>0</v>
      </c>
      <c r="G68" s="13"/>
      <c r="H68" s="12">
        <v>0</v>
      </c>
      <c r="I68" s="12">
        <v>0</v>
      </c>
      <c r="J68" s="12">
        <v>0</v>
      </c>
      <c r="K68" s="12">
        <v>0</v>
      </c>
      <c r="L68" s="13"/>
      <c r="M68" s="12">
        <v>0</v>
      </c>
      <c r="N68" s="12">
        <v>0</v>
      </c>
      <c r="O68" s="12">
        <v>0</v>
      </c>
      <c r="P68" s="12">
        <v>0</v>
      </c>
      <c r="Q68" s="13"/>
      <c r="R68" s="12">
        <v>0</v>
      </c>
      <c r="S68" s="12">
        <v>0</v>
      </c>
      <c r="T68" s="12">
        <v>0</v>
      </c>
      <c r="U68" s="12">
        <v>0</v>
      </c>
      <c r="V68" s="13"/>
      <c r="W68" s="12">
        <v>0</v>
      </c>
      <c r="X68" s="12">
        <v>0</v>
      </c>
      <c r="Y68" s="12">
        <v>0</v>
      </c>
      <c r="Z68" s="12">
        <v>0</v>
      </c>
      <c r="AA68" s="13"/>
      <c r="AB68" s="12">
        <v>1</v>
      </c>
      <c r="AC68" s="12">
        <v>248004</v>
      </c>
      <c r="AD68" s="12">
        <v>0</v>
      </c>
      <c r="AE68" s="12">
        <v>248004</v>
      </c>
      <c r="AF68" s="13"/>
      <c r="AG68" s="12">
        <v>0</v>
      </c>
      <c r="AH68" s="12">
        <v>0</v>
      </c>
      <c r="AI68" s="12">
        <v>0</v>
      </c>
      <c r="AJ68" s="12">
        <v>0</v>
      </c>
      <c r="AK68" s="13"/>
      <c r="AL68" s="12">
        <v>0</v>
      </c>
      <c r="AM68" s="12">
        <v>0</v>
      </c>
      <c r="AN68" s="12">
        <v>0</v>
      </c>
      <c r="AO68" s="12">
        <v>0</v>
      </c>
      <c r="AP68" s="13"/>
      <c r="AQ68" s="12">
        <v>0</v>
      </c>
      <c r="AR68" s="12">
        <v>0</v>
      </c>
      <c r="AS68" s="12">
        <v>0</v>
      </c>
      <c r="AT68" s="12">
        <v>0</v>
      </c>
      <c r="AU68" s="13"/>
      <c r="AV68" s="12">
        <v>0</v>
      </c>
      <c r="AW68" s="12">
        <v>0</v>
      </c>
      <c r="AX68" s="12">
        <v>0</v>
      </c>
      <c r="AY68" s="12">
        <v>0</v>
      </c>
      <c r="AZ68" s="13"/>
      <c r="BA68" s="12">
        <v>0</v>
      </c>
      <c r="BB68" s="12">
        <v>0</v>
      </c>
      <c r="BC68" s="12">
        <v>0</v>
      </c>
      <c r="BD68" s="12">
        <v>0</v>
      </c>
      <c r="BE68" s="13"/>
      <c r="BF68" s="12">
        <v>0</v>
      </c>
      <c r="BG68" s="12">
        <v>0</v>
      </c>
      <c r="BH68" s="12">
        <v>0</v>
      </c>
      <c r="BI68" s="12">
        <v>0</v>
      </c>
      <c r="BJ68" s="13"/>
      <c r="BK68" s="12">
        <v>0</v>
      </c>
      <c r="BL68" s="12">
        <v>0</v>
      </c>
      <c r="BM68" s="12">
        <v>0</v>
      </c>
      <c r="BN68" s="12">
        <v>0</v>
      </c>
      <c r="BO68" s="13"/>
      <c r="BP68" s="12">
        <v>0</v>
      </c>
      <c r="BQ68" s="12">
        <v>0</v>
      </c>
      <c r="BR68" s="12">
        <v>0</v>
      </c>
      <c r="BS68" s="12">
        <v>0</v>
      </c>
      <c r="BT68" s="13"/>
      <c r="BU68" s="12">
        <v>0</v>
      </c>
      <c r="BV68" s="12">
        <v>0</v>
      </c>
      <c r="BW68" s="12">
        <v>0</v>
      </c>
      <c r="BX68" s="12">
        <v>0</v>
      </c>
      <c r="BY68" s="13"/>
      <c r="BZ68" s="12">
        <v>0</v>
      </c>
      <c r="CA68" s="12">
        <v>0</v>
      </c>
      <c r="CB68" s="12">
        <v>0</v>
      </c>
      <c r="CC68" s="12">
        <v>0</v>
      </c>
      <c r="CD68" s="13"/>
      <c r="CE68" s="12">
        <v>0</v>
      </c>
      <c r="CF68" s="12">
        <v>0</v>
      </c>
      <c r="CG68" s="12">
        <v>0</v>
      </c>
      <c r="CH68" s="12">
        <v>0</v>
      </c>
      <c r="CI68" s="13"/>
      <c r="CJ68" s="12">
        <v>0</v>
      </c>
      <c r="CK68" s="12">
        <v>0</v>
      </c>
      <c r="CL68" s="12">
        <v>0</v>
      </c>
      <c r="CM68" s="12">
        <v>0</v>
      </c>
      <c r="CN68" s="13"/>
      <c r="CO68" s="12">
        <v>0</v>
      </c>
      <c r="CP68" s="12">
        <v>0</v>
      </c>
      <c r="CQ68" s="12">
        <v>0</v>
      </c>
      <c r="CR68" s="12">
        <v>0</v>
      </c>
      <c r="CS68" s="13"/>
      <c r="CT68" s="12">
        <v>0</v>
      </c>
      <c r="CU68" s="12">
        <v>0</v>
      </c>
      <c r="CV68" s="12">
        <v>0</v>
      </c>
      <c r="CW68" s="12">
        <v>0</v>
      </c>
      <c r="CX68" s="13"/>
      <c r="CY68" s="12">
        <v>0</v>
      </c>
      <c r="CZ68" s="12">
        <v>0</v>
      </c>
      <c r="DA68" s="12">
        <v>0</v>
      </c>
      <c r="DB68" s="12">
        <v>0</v>
      </c>
      <c r="DC68" s="13"/>
      <c r="DD68" s="12">
        <v>0</v>
      </c>
      <c r="DE68" s="12">
        <v>0</v>
      </c>
      <c r="DF68" s="12">
        <v>0</v>
      </c>
      <c r="DG68" s="12">
        <v>0</v>
      </c>
      <c r="DH68" s="13"/>
      <c r="DI68" s="12">
        <v>0</v>
      </c>
      <c r="DJ68" s="12">
        <v>0</v>
      </c>
      <c r="DK68" s="12">
        <v>0</v>
      </c>
      <c r="DL68" s="12">
        <v>0</v>
      </c>
      <c r="DM68" s="13"/>
      <c r="DN68" s="12">
        <v>0</v>
      </c>
      <c r="DO68" s="12">
        <v>0</v>
      </c>
      <c r="DP68" s="12">
        <v>0</v>
      </c>
      <c r="DQ68" s="12">
        <v>0</v>
      </c>
      <c r="DR68" s="13"/>
      <c r="DS68" s="12">
        <v>0</v>
      </c>
      <c r="DT68" s="12">
        <v>0</v>
      </c>
      <c r="DU68" s="12">
        <v>0</v>
      </c>
      <c r="DV68" s="12">
        <v>0</v>
      </c>
      <c r="DW68" s="13"/>
      <c r="DX68" s="12">
        <v>0</v>
      </c>
      <c r="DY68" s="12">
        <v>0</v>
      </c>
      <c r="DZ68" s="12">
        <v>0</v>
      </c>
      <c r="EA68" s="12">
        <v>0</v>
      </c>
      <c r="EB68" s="13"/>
      <c r="EC68" s="12">
        <v>0</v>
      </c>
      <c r="ED68" s="12">
        <v>0</v>
      </c>
      <c r="EE68" s="12">
        <v>0</v>
      </c>
      <c r="EF68" s="12">
        <v>0</v>
      </c>
      <c r="EG68" s="13"/>
      <c r="EH68" s="12">
        <v>0</v>
      </c>
      <c r="EI68" s="12">
        <v>0</v>
      </c>
      <c r="EJ68" s="12">
        <v>0</v>
      </c>
      <c r="EK68" s="12">
        <v>0</v>
      </c>
      <c r="EL68" s="13"/>
      <c r="EM68" s="12">
        <v>0</v>
      </c>
      <c r="EN68" s="12">
        <v>0</v>
      </c>
      <c r="EO68" s="12">
        <v>0</v>
      </c>
      <c r="EP68" s="12">
        <v>0</v>
      </c>
      <c r="EQ68" s="13"/>
      <c r="ER68" s="12">
        <v>0</v>
      </c>
      <c r="ES68" s="12">
        <v>0</v>
      </c>
      <c r="ET68" s="12">
        <v>0</v>
      </c>
      <c r="EU68" s="12">
        <v>0</v>
      </c>
      <c r="EV68" s="13"/>
      <c r="EW68" s="12">
        <v>0</v>
      </c>
      <c r="EX68" s="12">
        <v>0</v>
      </c>
      <c r="EY68" s="12">
        <v>0</v>
      </c>
      <c r="EZ68" s="12">
        <v>0</v>
      </c>
      <c r="FA68" s="13"/>
      <c r="FB68" s="12">
        <v>0</v>
      </c>
      <c r="FC68" s="12">
        <v>0</v>
      </c>
      <c r="FD68" s="12">
        <v>0</v>
      </c>
      <c r="FE68" s="12">
        <v>0</v>
      </c>
      <c r="FF68" s="13"/>
      <c r="FG68" s="12">
        <v>0</v>
      </c>
      <c r="FH68" s="12">
        <v>0</v>
      </c>
      <c r="FI68" s="12">
        <v>0</v>
      </c>
      <c r="FJ68" s="12">
        <v>0</v>
      </c>
      <c r="FK68" s="13"/>
      <c r="FL68" s="12">
        <v>0</v>
      </c>
      <c r="FM68" s="12">
        <v>0</v>
      </c>
      <c r="FN68" s="12">
        <v>0</v>
      </c>
      <c r="FO68" s="12">
        <v>0</v>
      </c>
      <c r="FP68" s="13"/>
      <c r="FQ68" s="12">
        <v>0</v>
      </c>
      <c r="FR68" s="12">
        <v>0</v>
      </c>
      <c r="FS68" s="12">
        <v>0</v>
      </c>
      <c r="FT68" s="12">
        <v>0</v>
      </c>
      <c r="FU68" s="13"/>
      <c r="FV68" s="12">
        <v>0</v>
      </c>
      <c r="FW68" s="12">
        <v>0</v>
      </c>
      <c r="FX68" s="12">
        <v>0</v>
      </c>
      <c r="FY68" s="12">
        <v>0</v>
      </c>
      <c r="FZ68" s="13"/>
      <c r="GA68" s="12">
        <v>0</v>
      </c>
      <c r="GB68" s="12">
        <v>0</v>
      </c>
      <c r="GC68" s="12">
        <v>0</v>
      </c>
      <c r="GD68" s="12">
        <v>0</v>
      </c>
      <c r="GE68" s="13"/>
      <c r="GF68" s="12">
        <v>0</v>
      </c>
      <c r="GG68" s="12">
        <v>0</v>
      </c>
      <c r="GH68" s="12">
        <v>0</v>
      </c>
      <c r="GI68" s="12">
        <v>0</v>
      </c>
      <c r="GJ68" s="13"/>
      <c r="GK68" s="12">
        <v>0</v>
      </c>
      <c r="GL68" s="12">
        <v>0</v>
      </c>
      <c r="GM68" s="12">
        <v>0</v>
      </c>
      <c r="GN68" s="12">
        <v>0</v>
      </c>
      <c r="GO68" s="13"/>
      <c r="GP68" s="12">
        <v>0</v>
      </c>
      <c r="GQ68" s="12">
        <v>0</v>
      </c>
      <c r="GR68" s="12">
        <v>0</v>
      </c>
      <c r="GS68" s="12">
        <v>0</v>
      </c>
      <c r="GT68" s="13"/>
      <c r="GU68" s="12">
        <v>0</v>
      </c>
      <c r="GV68" s="12">
        <v>0</v>
      </c>
      <c r="GW68" s="12">
        <v>0</v>
      </c>
      <c r="GX68" s="12">
        <v>0</v>
      </c>
      <c r="GY68" s="13"/>
      <c r="GZ68" s="12">
        <v>0</v>
      </c>
      <c r="HA68" s="12">
        <v>0</v>
      </c>
      <c r="HB68" s="12">
        <v>0</v>
      </c>
      <c r="HC68" s="12">
        <v>0</v>
      </c>
      <c r="HD68" s="13"/>
      <c r="HE68" s="12">
        <v>0</v>
      </c>
      <c r="HF68" s="12">
        <v>0</v>
      </c>
      <c r="HG68" s="12">
        <v>0</v>
      </c>
      <c r="HH68" s="12">
        <v>0</v>
      </c>
      <c r="HI68" s="13"/>
      <c r="HJ68" s="12">
        <v>0</v>
      </c>
      <c r="HK68" s="12">
        <v>0</v>
      </c>
      <c r="HL68" s="12">
        <v>0</v>
      </c>
      <c r="HM68" s="12">
        <v>0</v>
      </c>
      <c r="HN68" s="13"/>
      <c r="HO68" s="12">
        <v>0</v>
      </c>
      <c r="HP68" s="12">
        <v>0</v>
      </c>
      <c r="HQ68" s="12">
        <v>0</v>
      </c>
      <c r="HR68" s="12">
        <v>0</v>
      </c>
      <c r="HS68" s="13"/>
      <c r="HT68" s="12">
        <v>0</v>
      </c>
      <c r="HU68" s="12">
        <v>0</v>
      </c>
      <c r="HV68" s="12">
        <v>0</v>
      </c>
      <c r="HW68" s="12">
        <v>0</v>
      </c>
      <c r="HX68" s="13"/>
      <c r="HY68" s="12">
        <v>0</v>
      </c>
      <c r="HZ68" s="12">
        <v>0</v>
      </c>
      <c r="IA68" s="12">
        <v>0</v>
      </c>
      <c r="IB68" s="12">
        <v>0</v>
      </c>
      <c r="IC68" s="13"/>
      <c r="ID68" s="12">
        <v>0</v>
      </c>
      <c r="IE68" s="12">
        <v>0</v>
      </c>
      <c r="IF68" s="12">
        <v>0</v>
      </c>
      <c r="IG68" s="12">
        <v>0</v>
      </c>
      <c r="IH68" s="13"/>
      <c r="II68" s="12">
        <v>0</v>
      </c>
      <c r="IJ68" s="12">
        <v>0</v>
      </c>
      <c r="IK68" s="12">
        <v>0</v>
      </c>
      <c r="IL68" s="12">
        <v>0</v>
      </c>
      <c r="IM68" s="13"/>
      <c r="IN68" s="12">
        <v>0</v>
      </c>
      <c r="IO68" s="12">
        <v>0</v>
      </c>
      <c r="IP68" s="12">
        <v>0</v>
      </c>
      <c r="IQ68" s="12">
        <v>0</v>
      </c>
      <c r="IR68" s="13"/>
      <c r="IS68" s="12">
        <v>0</v>
      </c>
      <c r="IT68" s="12">
        <v>0</v>
      </c>
      <c r="IU68" s="12">
        <v>0</v>
      </c>
      <c r="IV68" s="12">
        <v>0</v>
      </c>
      <c r="IW68" s="13"/>
      <c r="IX68" s="12">
        <v>0</v>
      </c>
      <c r="IY68" s="12">
        <v>0</v>
      </c>
      <c r="IZ68" s="12">
        <v>0</v>
      </c>
      <c r="JA68" s="12">
        <v>0</v>
      </c>
      <c r="JB68" s="13"/>
      <c r="JC68" s="12">
        <v>0</v>
      </c>
      <c r="JD68" s="12">
        <v>0</v>
      </c>
      <c r="JE68" s="12">
        <v>0</v>
      </c>
      <c r="JF68" s="12">
        <v>0</v>
      </c>
      <c r="JG68" s="13"/>
      <c r="JH68" s="12">
        <v>0</v>
      </c>
      <c r="JI68" s="12">
        <v>0</v>
      </c>
      <c r="JJ68" s="12">
        <v>0</v>
      </c>
      <c r="JK68" s="12">
        <v>0</v>
      </c>
      <c r="JL68" s="13"/>
      <c r="JM68" s="12">
        <v>0</v>
      </c>
      <c r="JN68" s="12">
        <v>0</v>
      </c>
      <c r="JO68" s="12">
        <v>0</v>
      </c>
      <c r="JP68" s="12">
        <v>0</v>
      </c>
      <c r="JQ68" s="13"/>
      <c r="JR68" s="12">
        <v>0</v>
      </c>
      <c r="JS68" s="12">
        <v>0</v>
      </c>
      <c r="JT68" s="12">
        <v>0</v>
      </c>
      <c r="JU68" s="12">
        <v>0</v>
      </c>
      <c r="JV68" s="13"/>
      <c r="JW68" s="12">
        <v>0</v>
      </c>
      <c r="JX68" s="12">
        <v>0</v>
      </c>
      <c r="JY68" s="12">
        <v>0</v>
      </c>
      <c r="JZ68" s="12">
        <v>0</v>
      </c>
      <c r="KA68" s="13"/>
      <c r="KB68" s="12">
        <v>0</v>
      </c>
      <c r="KC68" s="12">
        <v>0</v>
      </c>
      <c r="KD68" s="12">
        <v>0</v>
      </c>
      <c r="KE68" s="12">
        <v>0</v>
      </c>
      <c r="KF68" s="13"/>
      <c r="KG68" s="12">
        <v>0</v>
      </c>
      <c r="KH68" s="12">
        <v>0</v>
      </c>
      <c r="KI68" s="12">
        <v>0</v>
      </c>
      <c r="KJ68" s="12">
        <v>0</v>
      </c>
      <c r="KK68" s="13"/>
      <c r="KL68" s="12">
        <v>0</v>
      </c>
      <c r="KM68" s="12">
        <v>0</v>
      </c>
      <c r="KN68" s="12">
        <v>0</v>
      </c>
      <c r="KO68" s="12">
        <v>0</v>
      </c>
      <c r="KP68" s="13"/>
      <c r="KQ68" s="12">
        <v>0</v>
      </c>
      <c r="KR68" s="12">
        <v>0</v>
      </c>
      <c r="KS68" s="12">
        <v>0</v>
      </c>
      <c r="KT68" s="12">
        <v>0</v>
      </c>
      <c r="KU68" s="13"/>
      <c r="KV68" s="12">
        <v>0</v>
      </c>
      <c r="KW68" s="12">
        <v>0</v>
      </c>
      <c r="KX68" s="12">
        <v>0</v>
      </c>
      <c r="KY68" s="12">
        <v>0</v>
      </c>
      <c r="KZ68" s="13"/>
      <c r="LA68" s="12">
        <v>0</v>
      </c>
      <c r="LB68" s="12">
        <v>0</v>
      </c>
      <c r="LC68" s="12">
        <v>0</v>
      </c>
      <c r="LD68" s="12">
        <v>0</v>
      </c>
      <c r="LE68" s="13"/>
      <c r="LF68" s="12">
        <v>0</v>
      </c>
      <c r="LG68" s="12">
        <v>0</v>
      </c>
      <c r="LH68" s="12">
        <v>0</v>
      </c>
      <c r="LI68" s="12">
        <v>0</v>
      </c>
      <c r="LJ68" s="13"/>
      <c r="LK68" s="12">
        <v>0</v>
      </c>
      <c r="LL68" s="12">
        <v>0</v>
      </c>
      <c r="LM68" s="12">
        <v>0</v>
      </c>
      <c r="LN68" s="12">
        <v>0</v>
      </c>
      <c r="LO68" s="13"/>
      <c r="LP68" s="12">
        <v>0</v>
      </c>
      <c r="LQ68" s="12">
        <v>0</v>
      </c>
      <c r="LR68" s="12">
        <v>0</v>
      </c>
      <c r="LS68" s="12">
        <v>0</v>
      </c>
      <c r="LT68" s="13"/>
      <c r="LU68" s="12">
        <v>0</v>
      </c>
      <c r="LV68" s="12">
        <v>0</v>
      </c>
      <c r="LW68" s="12">
        <v>0</v>
      </c>
      <c r="LX68" s="12">
        <v>0</v>
      </c>
      <c r="LY68" s="13"/>
      <c r="LZ68" s="12">
        <v>0</v>
      </c>
      <c r="MA68" s="12">
        <v>0</v>
      </c>
      <c r="MB68" s="12">
        <v>0</v>
      </c>
      <c r="MC68" s="12">
        <v>0</v>
      </c>
      <c r="MD68" s="13"/>
      <c r="ME68" s="12">
        <v>0</v>
      </c>
      <c r="MF68" s="12">
        <v>0</v>
      </c>
      <c r="MG68" s="12">
        <v>0</v>
      </c>
      <c r="MH68" s="12">
        <v>0</v>
      </c>
      <c r="MI68" s="13"/>
      <c r="MJ68" s="12">
        <v>0</v>
      </c>
      <c r="MK68" s="12">
        <v>0</v>
      </c>
      <c r="ML68" s="12">
        <v>0</v>
      </c>
      <c r="MM68" s="12">
        <v>0</v>
      </c>
      <c r="MN68" s="13"/>
      <c r="MO68" s="12">
        <v>0</v>
      </c>
      <c r="MP68" s="12">
        <v>0</v>
      </c>
      <c r="MQ68" s="12">
        <v>0</v>
      </c>
      <c r="MR68" s="12">
        <v>0</v>
      </c>
      <c r="MS68" s="13"/>
      <c r="MT68" s="12"/>
      <c r="MU68" s="12"/>
      <c r="MV68" s="12">
        <v>0</v>
      </c>
      <c r="MW68" s="12">
        <v>0</v>
      </c>
      <c r="MX68" s="13"/>
      <c r="MY68" s="12">
        <v>0</v>
      </c>
      <c r="MZ68" s="12">
        <v>0</v>
      </c>
      <c r="NA68" s="12">
        <v>0</v>
      </c>
      <c r="NB68" s="12">
        <v>0</v>
      </c>
      <c r="NC68" s="13"/>
      <c r="ND68" s="12">
        <v>0</v>
      </c>
      <c r="NE68" s="12">
        <v>0</v>
      </c>
      <c r="NF68" s="12">
        <v>0</v>
      </c>
      <c r="NG68" s="12">
        <v>0</v>
      </c>
      <c r="NH68" s="13"/>
      <c r="NI68" s="12">
        <v>400</v>
      </c>
      <c r="NJ68" s="12">
        <v>60000</v>
      </c>
      <c r="NK68" s="12">
        <v>0</v>
      </c>
      <c r="NL68" s="12">
        <v>60000</v>
      </c>
      <c r="NM68" s="13"/>
      <c r="NN68" s="12">
        <v>20</v>
      </c>
      <c r="NO68" s="12">
        <v>3000</v>
      </c>
      <c r="NP68" s="12">
        <v>0</v>
      </c>
      <c r="NQ68" s="12">
        <v>3000</v>
      </c>
      <c r="NR68" s="13"/>
      <c r="NS68" s="12">
        <v>0</v>
      </c>
      <c r="NT68" s="12">
        <v>0</v>
      </c>
      <c r="NU68" s="12">
        <v>0</v>
      </c>
      <c r="NV68" s="12">
        <v>0</v>
      </c>
      <c r="NW68" s="13"/>
      <c r="NX68" s="12">
        <v>0</v>
      </c>
      <c r="NY68" s="12">
        <v>0</v>
      </c>
      <c r="NZ68" s="12">
        <v>0</v>
      </c>
      <c r="OA68" s="12">
        <v>0</v>
      </c>
      <c r="OB68" s="13"/>
      <c r="OC68" s="12">
        <v>0</v>
      </c>
      <c r="OD68" s="12">
        <v>0</v>
      </c>
      <c r="OE68" s="12">
        <v>0</v>
      </c>
      <c r="OF68" s="12">
        <v>0</v>
      </c>
      <c r="OG68" s="13"/>
      <c r="OH68" s="12">
        <v>421</v>
      </c>
      <c r="OI68" s="12">
        <v>311004</v>
      </c>
      <c r="OJ68" s="12">
        <v>0</v>
      </c>
      <c r="OK68" s="12">
        <v>311004</v>
      </c>
      <c r="OL68" s="13"/>
    </row>
    <row r="69" spans="1:402" hidden="1">
      <c r="A69" s="205" t="s">
        <v>52</v>
      </c>
      <c r="B69" s="205"/>
      <c r="C69" s="15">
        <v>6867</v>
      </c>
      <c r="D69" s="15">
        <v>1390897116</v>
      </c>
      <c r="E69" s="15">
        <v>0</v>
      </c>
      <c r="F69" s="15">
        <v>1390897116</v>
      </c>
      <c r="G69" s="13"/>
      <c r="H69" s="15">
        <v>540</v>
      </c>
      <c r="I69" s="15">
        <v>180071916</v>
      </c>
      <c r="J69" s="15">
        <v>0</v>
      </c>
      <c r="K69" s="15">
        <v>180071916</v>
      </c>
      <c r="L69" s="13"/>
      <c r="M69" s="15">
        <v>31</v>
      </c>
      <c r="N69" s="15">
        <v>15563552</v>
      </c>
      <c r="O69" s="15">
        <v>0</v>
      </c>
      <c r="P69" s="15">
        <v>15563552</v>
      </c>
      <c r="Q69" s="13"/>
      <c r="R69" s="15">
        <v>31</v>
      </c>
      <c r="S69" s="15">
        <v>12746904</v>
      </c>
      <c r="T69" s="15">
        <v>0</v>
      </c>
      <c r="U69" s="15">
        <v>12746904</v>
      </c>
      <c r="V69" s="13"/>
      <c r="W69" s="15">
        <v>0</v>
      </c>
      <c r="X69" s="15">
        <v>0</v>
      </c>
      <c r="Y69" s="15">
        <v>0</v>
      </c>
      <c r="Z69" s="15">
        <v>0</v>
      </c>
      <c r="AA69" s="13"/>
      <c r="AB69" s="15">
        <v>503</v>
      </c>
      <c r="AC69" s="15">
        <v>124219560</v>
      </c>
      <c r="AD69" s="15">
        <v>0</v>
      </c>
      <c r="AE69" s="15">
        <v>124219560</v>
      </c>
      <c r="AF69" s="13"/>
      <c r="AG69" s="15">
        <v>0</v>
      </c>
      <c r="AH69" s="15">
        <v>0</v>
      </c>
      <c r="AI69" s="15">
        <v>0</v>
      </c>
      <c r="AJ69" s="15">
        <v>0</v>
      </c>
      <c r="AK69" s="13"/>
      <c r="AL69" s="15">
        <v>0</v>
      </c>
      <c r="AM69" s="15">
        <v>0</v>
      </c>
      <c r="AN69" s="15">
        <v>0</v>
      </c>
      <c r="AO69" s="15">
        <v>0</v>
      </c>
      <c r="AP69" s="13"/>
      <c r="AQ69" s="15">
        <v>76</v>
      </c>
      <c r="AR69" s="15">
        <v>20923776</v>
      </c>
      <c r="AS69" s="15">
        <v>0</v>
      </c>
      <c r="AT69" s="15">
        <v>20923776</v>
      </c>
      <c r="AU69" s="13"/>
      <c r="AV69" s="15">
        <v>0</v>
      </c>
      <c r="AW69" s="15">
        <v>0</v>
      </c>
      <c r="AX69" s="15">
        <v>0</v>
      </c>
      <c r="AY69" s="15">
        <v>0</v>
      </c>
      <c r="AZ69" s="13"/>
      <c r="BA69" s="15">
        <v>433</v>
      </c>
      <c r="BB69" s="15">
        <v>111155430</v>
      </c>
      <c r="BC69" s="15">
        <v>0</v>
      </c>
      <c r="BD69" s="15">
        <v>111155430</v>
      </c>
      <c r="BE69" s="13"/>
      <c r="BF69" s="15">
        <v>150</v>
      </c>
      <c r="BG69" s="15">
        <v>216000000</v>
      </c>
      <c r="BH69" s="15">
        <v>0</v>
      </c>
      <c r="BI69" s="15">
        <v>216000000</v>
      </c>
      <c r="BJ69" s="13"/>
      <c r="BK69" s="15">
        <v>150</v>
      </c>
      <c r="BL69" s="15">
        <v>216000000</v>
      </c>
      <c r="BM69" s="15">
        <v>0</v>
      </c>
      <c r="BN69" s="15">
        <v>216000000</v>
      </c>
      <c r="BO69" s="13"/>
      <c r="BP69" s="15">
        <v>150</v>
      </c>
      <c r="BQ69" s="15">
        <v>216000000</v>
      </c>
      <c r="BR69" s="15">
        <v>0</v>
      </c>
      <c r="BS69" s="15">
        <v>216000000</v>
      </c>
      <c r="BT69" s="13"/>
      <c r="BU69" s="15">
        <v>36</v>
      </c>
      <c r="BV69" s="15">
        <v>43200000</v>
      </c>
      <c r="BW69" s="15">
        <v>0</v>
      </c>
      <c r="BX69" s="15">
        <v>43200000</v>
      </c>
      <c r="BY69" s="13"/>
      <c r="BZ69" s="15">
        <v>36</v>
      </c>
      <c r="CA69" s="15">
        <v>43200000</v>
      </c>
      <c r="CB69" s="15">
        <v>0</v>
      </c>
      <c r="CC69" s="15">
        <v>43200000</v>
      </c>
      <c r="CD69" s="13"/>
      <c r="CE69" s="15">
        <v>77</v>
      </c>
      <c r="CF69" s="15">
        <v>92400000</v>
      </c>
      <c r="CG69" s="15">
        <v>0</v>
      </c>
      <c r="CH69" s="15">
        <v>92400000</v>
      </c>
      <c r="CI69" s="13"/>
      <c r="CJ69" s="15">
        <v>38</v>
      </c>
      <c r="CK69" s="15">
        <v>45600000</v>
      </c>
      <c r="CL69" s="15">
        <v>0</v>
      </c>
      <c r="CM69" s="15">
        <v>45600000</v>
      </c>
      <c r="CN69" s="13"/>
      <c r="CO69" s="15">
        <v>0</v>
      </c>
      <c r="CP69" s="15">
        <v>0</v>
      </c>
      <c r="CQ69" s="15">
        <v>0</v>
      </c>
      <c r="CR69" s="15">
        <v>0</v>
      </c>
      <c r="CS69" s="13"/>
      <c r="CT69" s="15">
        <v>47</v>
      </c>
      <c r="CU69" s="15">
        <v>56400000</v>
      </c>
      <c r="CV69" s="15">
        <v>0</v>
      </c>
      <c r="CW69" s="15">
        <v>56400000</v>
      </c>
      <c r="CX69" s="13"/>
      <c r="CY69" s="15">
        <v>37</v>
      </c>
      <c r="CZ69" s="15">
        <v>44400000</v>
      </c>
      <c r="DA69" s="15">
        <v>0</v>
      </c>
      <c r="DB69" s="15">
        <v>44400000</v>
      </c>
      <c r="DC69" s="13"/>
      <c r="DD69" s="15">
        <v>36</v>
      </c>
      <c r="DE69" s="15">
        <v>43200000</v>
      </c>
      <c r="DF69" s="15">
        <v>0</v>
      </c>
      <c r="DG69" s="15">
        <v>43200000</v>
      </c>
      <c r="DH69" s="13"/>
      <c r="DI69" s="15">
        <v>5</v>
      </c>
      <c r="DJ69" s="15">
        <v>6000000</v>
      </c>
      <c r="DK69" s="15">
        <v>0</v>
      </c>
      <c r="DL69" s="15">
        <v>6000000</v>
      </c>
      <c r="DM69" s="13"/>
      <c r="DN69" s="15">
        <v>10</v>
      </c>
      <c r="DO69" s="15">
        <v>1800000</v>
      </c>
      <c r="DP69" s="15">
        <v>0</v>
      </c>
      <c r="DQ69" s="15">
        <v>1800000</v>
      </c>
      <c r="DR69" s="13"/>
      <c r="DS69" s="15">
        <v>10</v>
      </c>
      <c r="DT69" s="15">
        <v>1260000</v>
      </c>
      <c r="DU69" s="15">
        <v>0</v>
      </c>
      <c r="DV69" s="15">
        <v>1260000</v>
      </c>
      <c r="DW69" s="13"/>
      <c r="DX69" s="15">
        <v>282</v>
      </c>
      <c r="DY69" s="15">
        <v>219960000</v>
      </c>
      <c r="DZ69" s="15">
        <v>0</v>
      </c>
      <c r="EA69" s="15">
        <v>219960000</v>
      </c>
      <c r="EB69" s="13"/>
      <c r="EC69" s="15">
        <v>1384</v>
      </c>
      <c r="ED69" s="15">
        <v>532934112</v>
      </c>
      <c r="EE69" s="15">
        <v>0</v>
      </c>
      <c r="EF69" s="15">
        <v>532934112</v>
      </c>
      <c r="EG69" s="13"/>
      <c r="EH69" s="15">
        <v>1637</v>
      </c>
      <c r="EI69" s="15">
        <v>549167664</v>
      </c>
      <c r="EJ69" s="15">
        <v>0</v>
      </c>
      <c r="EK69" s="15">
        <v>549167664</v>
      </c>
      <c r="EL69" s="13"/>
      <c r="EM69" s="15">
        <v>755</v>
      </c>
      <c r="EN69" s="15">
        <v>152923740</v>
      </c>
      <c r="EO69" s="15">
        <v>0</v>
      </c>
      <c r="EP69" s="15">
        <v>152923740</v>
      </c>
      <c r="EQ69" s="13"/>
      <c r="ER69" s="15">
        <v>764</v>
      </c>
      <c r="ES69" s="15">
        <v>153435648</v>
      </c>
      <c r="ET69" s="15">
        <v>0</v>
      </c>
      <c r="EU69" s="15">
        <v>153435648</v>
      </c>
      <c r="EV69" s="13"/>
      <c r="EW69" s="15">
        <v>9</v>
      </c>
      <c r="EX69" s="15">
        <v>12960000</v>
      </c>
      <c r="EY69" s="15">
        <v>0</v>
      </c>
      <c r="EZ69" s="15">
        <v>12960000</v>
      </c>
      <c r="FA69" s="13"/>
      <c r="FB69" s="15">
        <v>9</v>
      </c>
      <c r="FC69" s="15">
        <v>7020000</v>
      </c>
      <c r="FD69" s="15">
        <v>0</v>
      </c>
      <c r="FE69" s="15">
        <v>7020000</v>
      </c>
      <c r="FF69" s="13"/>
      <c r="FG69" s="15">
        <v>9</v>
      </c>
      <c r="FH69" s="15">
        <v>3274452</v>
      </c>
      <c r="FI69" s="15">
        <v>0</v>
      </c>
      <c r="FJ69" s="15">
        <v>3274452</v>
      </c>
      <c r="FK69" s="13"/>
      <c r="FL69" s="15">
        <v>9</v>
      </c>
      <c r="FM69" s="15">
        <v>1080000</v>
      </c>
      <c r="FN69" s="15">
        <v>0</v>
      </c>
      <c r="FO69" s="15">
        <v>1080000</v>
      </c>
      <c r="FP69" s="13"/>
      <c r="FQ69" s="15">
        <v>9</v>
      </c>
      <c r="FR69" s="15">
        <v>2647458</v>
      </c>
      <c r="FS69" s="15">
        <v>0</v>
      </c>
      <c r="FT69" s="15">
        <v>2647458</v>
      </c>
      <c r="FU69" s="13"/>
      <c r="FV69" s="15">
        <v>9</v>
      </c>
      <c r="FW69" s="15">
        <v>2630600</v>
      </c>
      <c r="FX69" s="15">
        <v>0</v>
      </c>
      <c r="FY69" s="15">
        <v>2630600</v>
      </c>
      <c r="FZ69" s="13"/>
      <c r="GA69" s="15">
        <v>9</v>
      </c>
      <c r="GB69" s="15">
        <v>2362932</v>
      </c>
      <c r="GC69" s="15">
        <v>0</v>
      </c>
      <c r="GD69" s="15">
        <v>2362932</v>
      </c>
      <c r="GE69" s="13"/>
      <c r="GF69" s="15">
        <v>9</v>
      </c>
      <c r="GG69" s="15">
        <v>1620000</v>
      </c>
      <c r="GH69" s="15">
        <v>0</v>
      </c>
      <c r="GI69" s="15">
        <v>1620000</v>
      </c>
      <c r="GJ69" s="13"/>
      <c r="GK69" s="15">
        <v>9</v>
      </c>
      <c r="GL69" s="15">
        <v>2160000</v>
      </c>
      <c r="GM69" s="15">
        <v>0</v>
      </c>
      <c r="GN69" s="15">
        <v>2160000</v>
      </c>
      <c r="GO69" s="13"/>
      <c r="GP69" s="15">
        <v>9</v>
      </c>
      <c r="GQ69" s="15">
        <v>2382633</v>
      </c>
      <c r="GR69" s="15">
        <v>0</v>
      </c>
      <c r="GS69" s="15">
        <v>2382633</v>
      </c>
      <c r="GT69" s="13"/>
      <c r="GU69" s="15">
        <v>9</v>
      </c>
      <c r="GV69" s="15">
        <v>1512864</v>
      </c>
      <c r="GW69" s="15">
        <v>0</v>
      </c>
      <c r="GX69" s="15">
        <v>1512864</v>
      </c>
      <c r="GY69" s="13"/>
      <c r="GZ69" s="15">
        <v>9</v>
      </c>
      <c r="HA69" s="15">
        <v>2165940</v>
      </c>
      <c r="HB69" s="15">
        <v>0</v>
      </c>
      <c r="HC69" s="15">
        <v>2165940</v>
      </c>
      <c r="HD69" s="13"/>
      <c r="HE69" s="15">
        <v>93</v>
      </c>
      <c r="HF69" s="15">
        <v>72540000</v>
      </c>
      <c r="HG69" s="15">
        <v>0</v>
      </c>
      <c r="HH69" s="15">
        <v>72540000</v>
      </c>
      <c r="HI69" s="13"/>
      <c r="HJ69" s="15">
        <v>93</v>
      </c>
      <c r="HK69" s="15">
        <v>7752852</v>
      </c>
      <c r="HL69" s="15">
        <v>0</v>
      </c>
      <c r="HM69" s="15">
        <v>7752852</v>
      </c>
      <c r="HN69" s="13"/>
      <c r="HO69" s="15">
        <v>94</v>
      </c>
      <c r="HP69" s="15">
        <v>14364328</v>
      </c>
      <c r="HQ69" s="15">
        <v>0</v>
      </c>
      <c r="HR69" s="15">
        <v>14364328</v>
      </c>
      <c r="HS69" s="13"/>
      <c r="HT69" s="15">
        <v>238</v>
      </c>
      <c r="HU69" s="15">
        <v>23082384</v>
      </c>
      <c r="HV69" s="15">
        <v>0</v>
      </c>
      <c r="HW69" s="15">
        <v>23082384</v>
      </c>
      <c r="HX69" s="13"/>
      <c r="HY69" s="15">
        <v>0</v>
      </c>
      <c r="HZ69" s="15">
        <v>0</v>
      </c>
      <c r="IA69" s="15">
        <v>0</v>
      </c>
      <c r="IB69" s="15">
        <v>0</v>
      </c>
      <c r="IC69" s="13"/>
      <c r="ID69" s="15">
        <v>539</v>
      </c>
      <c r="IE69" s="15">
        <v>128564304</v>
      </c>
      <c r="IF69" s="15">
        <v>0</v>
      </c>
      <c r="IG69" s="15">
        <v>128564304</v>
      </c>
      <c r="IH69" s="13"/>
      <c r="II69" s="15">
        <v>0</v>
      </c>
      <c r="IJ69" s="15">
        <v>0</v>
      </c>
      <c r="IK69" s="15">
        <v>0</v>
      </c>
      <c r="IL69" s="15">
        <v>0</v>
      </c>
      <c r="IM69" s="13"/>
      <c r="IN69" s="15">
        <v>0</v>
      </c>
      <c r="IO69" s="15">
        <v>0</v>
      </c>
      <c r="IP69" s="15">
        <v>0</v>
      </c>
      <c r="IQ69" s="15">
        <v>0</v>
      </c>
      <c r="IR69" s="13"/>
      <c r="IS69" s="15">
        <v>440</v>
      </c>
      <c r="IT69" s="15">
        <v>103500000</v>
      </c>
      <c r="IU69" s="15">
        <v>0</v>
      </c>
      <c r="IV69" s="15">
        <v>103500000</v>
      </c>
      <c r="IW69" s="13"/>
      <c r="IX69" s="15">
        <v>60</v>
      </c>
      <c r="IY69" s="15">
        <v>10800000</v>
      </c>
      <c r="IZ69" s="15">
        <v>0</v>
      </c>
      <c r="JA69" s="15">
        <v>10800000</v>
      </c>
      <c r="JB69" s="13"/>
      <c r="JC69" s="15">
        <v>97</v>
      </c>
      <c r="JD69" s="15">
        <v>26960568</v>
      </c>
      <c r="JE69" s="15">
        <v>0</v>
      </c>
      <c r="JF69" s="15">
        <v>26960568</v>
      </c>
      <c r="JG69" s="13"/>
      <c r="JH69" s="15">
        <v>69</v>
      </c>
      <c r="JI69" s="15">
        <v>36083964</v>
      </c>
      <c r="JJ69" s="15">
        <v>0</v>
      </c>
      <c r="JK69" s="15">
        <v>36083964</v>
      </c>
      <c r="JL69" s="13"/>
      <c r="JM69" s="15">
        <v>11</v>
      </c>
      <c r="JN69" s="15">
        <v>2101044</v>
      </c>
      <c r="JO69" s="15">
        <v>0</v>
      </c>
      <c r="JP69" s="15">
        <v>2101044</v>
      </c>
      <c r="JQ69" s="13"/>
      <c r="JR69" s="15">
        <v>68</v>
      </c>
      <c r="JS69" s="15">
        <v>33796692</v>
      </c>
      <c r="JT69" s="15">
        <v>0</v>
      </c>
      <c r="JU69" s="15">
        <v>33796692</v>
      </c>
      <c r="JV69" s="13"/>
      <c r="JW69" s="15">
        <v>1</v>
      </c>
      <c r="JX69" s="15">
        <v>251040</v>
      </c>
      <c r="JY69" s="15">
        <v>0</v>
      </c>
      <c r="JZ69" s="15">
        <v>251040</v>
      </c>
      <c r="KA69" s="13"/>
      <c r="KB69" s="15">
        <v>36</v>
      </c>
      <c r="KC69" s="15">
        <v>5400000</v>
      </c>
      <c r="KD69" s="15">
        <v>0</v>
      </c>
      <c r="KE69" s="15">
        <v>5400000</v>
      </c>
      <c r="KF69" s="13"/>
      <c r="KG69" s="15">
        <v>220</v>
      </c>
      <c r="KH69" s="15">
        <v>32959764</v>
      </c>
      <c r="KI69" s="15">
        <v>0</v>
      </c>
      <c r="KJ69" s="15">
        <v>32959764</v>
      </c>
      <c r="KK69" s="13"/>
      <c r="KL69" s="15">
        <v>1</v>
      </c>
      <c r="KM69" s="15">
        <v>172116</v>
      </c>
      <c r="KN69" s="15">
        <v>0</v>
      </c>
      <c r="KO69" s="15">
        <v>172116</v>
      </c>
      <c r="KP69" s="13"/>
      <c r="KQ69" s="15">
        <v>11</v>
      </c>
      <c r="KR69" s="15">
        <v>1980000</v>
      </c>
      <c r="KS69" s="15">
        <v>0</v>
      </c>
      <c r="KT69" s="15">
        <v>1980000</v>
      </c>
      <c r="KU69" s="13"/>
      <c r="KV69" s="15">
        <v>11</v>
      </c>
      <c r="KW69" s="15">
        <v>1980000</v>
      </c>
      <c r="KX69" s="15">
        <v>0</v>
      </c>
      <c r="KY69" s="15">
        <v>1980000</v>
      </c>
      <c r="KZ69" s="13"/>
      <c r="LA69" s="15">
        <v>33</v>
      </c>
      <c r="LB69" s="15">
        <v>4356000</v>
      </c>
      <c r="LC69" s="15">
        <v>0</v>
      </c>
      <c r="LD69" s="15">
        <v>4356000</v>
      </c>
      <c r="LE69" s="13"/>
      <c r="LF69" s="15">
        <v>0</v>
      </c>
      <c r="LG69" s="15">
        <v>0</v>
      </c>
      <c r="LH69" s="15">
        <v>0</v>
      </c>
      <c r="LI69" s="15">
        <v>0</v>
      </c>
      <c r="LJ69" s="13"/>
      <c r="LK69" s="15">
        <v>84</v>
      </c>
      <c r="LL69" s="15">
        <v>13608000</v>
      </c>
      <c r="LM69" s="15">
        <v>0</v>
      </c>
      <c r="LN69" s="15">
        <v>13608000</v>
      </c>
      <c r="LO69" s="13"/>
      <c r="LP69" s="15">
        <v>69</v>
      </c>
      <c r="LQ69" s="15">
        <v>13458732</v>
      </c>
      <c r="LR69" s="15">
        <v>0</v>
      </c>
      <c r="LS69" s="15">
        <v>13458732</v>
      </c>
      <c r="LT69" s="13"/>
      <c r="LU69" s="15">
        <v>31</v>
      </c>
      <c r="LV69" s="15">
        <v>6373452</v>
      </c>
      <c r="LW69" s="15">
        <v>0</v>
      </c>
      <c r="LX69" s="15">
        <v>6373452</v>
      </c>
      <c r="LY69" s="13"/>
      <c r="LZ69" s="15">
        <v>9</v>
      </c>
      <c r="MA69" s="15">
        <v>1701000</v>
      </c>
      <c r="MB69" s="15">
        <v>0</v>
      </c>
      <c r="MC69" s="15">
        <v>1701000</v>
      </c>
      <c r="MD69" s="13"/>
      <c r="ME69" s="15">
        <v>10</v>
      </c>
      <c r="MF69" s="15">
        <v>1890000</v>
      </c>
      <c r="MG69" s="15">
        <v>0</v>
      </c>
      <c r="MH69" s="15">
        <v>1890000</v>
      </c>
      <c r="MI69" s="13"/>
      <c r="MJ69" s="15">
        <v>0</v>
      </c>
      <c r="MK69" s="15">
        <v>0</v>
      </c>
      <c r="ML69" s="15">
        <v>0</v>
      </c>
      <c r="MM69" s="15">
        <v>0</v>
      </c>
      <c r="MN69" s="13"/>
      <c r="MO69" s="15">
        <v>0</v>
      </c>
      <c r="MP69" s="15">
        <v>0</v>
      </c>
      <c r="MQ69" s="15">
        <v>0</v>
      </c>
      <c r="MR69" s="15">
        <v>0</v>
      </c>
      <c r="MS69" s="13"/>
      <c r="MT69" s="15">
        <v>9510</v>
      </c>
      <c r="MU69" s="15">
        <v>28530000</v>
      </c>
      <c r="MV69" s="15">
        <v>0</v>
      </c>
      <c r="MW69" s="15">
        <v>28530000</v>
      </c>
      <c r="MX69" s="13"/>
      <c r="MY69" s="15">
        <v>0</v>
      </c>
      <c r="MZ69" s="15">
        <v>25387000</v>
      </c>
      <c r="NA69" s="15">
        <v>0</v>
      </c>
      <c r="NB69" s="15">
        <v>25387000</v>
      </c>
      <c r="NC69" s="13"/>
      <c r="ND69" s="15">
        <v>581</v>
      </c>
      <c r="NE69" s="15">
        <v>6370000</v>
      </c>
      <c r="NF69" s="15">
        <v>0</v>
      </c>
      <c r="NG69" s="15">
        <v>6370000</v>
      </c>
      <c r="NH69" s="13"/>
      <c r="NI69" s="15">
        <v>198488</v>
      </c>
      <c r="NJ69" s="15">
        <v>29773200</v>
      </c>
      <c r="NK69" s="15">
        <v>0</v>
      </c>
      <c r="NL69" s="15">
        <v>29773200</v>
      </c>
      <c r="NM69" s="13"/>
      <c r="NN69" s="15">
        <v>1948</v>
      </c>
      <c r="NO69" s="15">
        <v>292200</v>
      </c>
      <c r="NP69" s="15">
        <v>0</v>
      </c>
      <c r="NQ69" s="15">
        <v>292200</v>
      </c>
      <c r="NR69" s="13"/>
      <c r="NS69" s="15">
        <v>440</v>
      </c>
      <c r="NT69" s="15">
        <v>34500000</v>
      </c>
      <c r="NU69" s="15">
        <v>0</v>
      </c>
      <c r="NV69" s="15">
        <v>34500000</v>
      </c>
      <c r="NW69" s="13"/>
      <c r="NX69" s="15">
        <v>1238</v>
      </c>
      <c r="NY69" s="15">
        <v>123800000</v>
      </c>
      <c r="NZ69" s="15">
        <v>0</v>
      </c>
      <c r="OA69" s="15">
        <v>123800000</v>
      </c>
      <c r="OB69" s="13"/>
      <c r="OC69" s="15">
        <v>0</v>
      </c>
      <c r="OD69" s="15">
        <v>0</v>
      </c>
      <c r="OE69" s="15">
        <v>0</v>
      </c>
      <c r="OF69" s="15">
        <v>0</v>
      </c>
      <c r="OG69" s="13"/>
      <c r="OH69" s="15">
        <v>228716</v>
      </c>
      <c r="OI69" s="15">
        <v>5323604937</v>
      </c>
      <c r="OJ69" s="15">
        <v>0</v>
      </c>
      <c r="OK69" s="15">
        <v>5323604937</v>
      </c>
      <c r="OL69" s="13"/>
    </row>
    <row r="70" spans="1:402" ht="20.25" hidden="1" customHeight="1">
      <c r="A70" s="206" t="s">
        <v>53</v>
      </c>
      <c r="B70" s="206"/>
      <c r="C70" s="16">
        <v>2719</v>
      </c>
      <c r="D70" s="16">
        <v>223971762</v>
      </c>
      <c r="E70" s="16">
        <v>0</v>
      </c>
      <c r="F70" s="16">
        <v>223971762</v>
      </c>
      <c r="G70" s="13"/>
      <c r="H70" s="16">
        <v>3786</v>
      </c>
      <c r="I70" s="16">
        <v>463601584</v>
      </c>
      <c r="J70" s="16">
        <v>0</v>
      </c>
      <c r="K70" s="16">
        <v>463601584</v>
      </c>
      <c r="L70" s="13"/>
      <c r="M70" s="16">
        <v>0</v>
      </c>
      <c r="N70" s="16">
        <v>759448</v>
      </c>
      <c r="O70" s="16">
        <v>0</v>
      </c>
      <c r="P70" s="16">
        <v>759448</v>
      </c>
      <c r="Q70" s="13"/>
      <c r="R70" s="16">
        <v>0</v>
      </c>
      <c r="S70" s="16">
        <v>96</v>
      </c>
      <c r="T70" s="16">
        <v>0</v>
      </c>
      <c r="U70" s="16">
        <v>96</v>
      </c>
      <c r="V70" s="13"/>
      <c r="W70" s="16">
        <v>39</v>
      </c>
      <c r="X70" s="16">
        <v>7824000</v>
      </c>
      <c r="Y70" s="16">
        <v>0</v>
      </c>
      <c r="Z70" s="16">
        <v>7824000</v>
      </c>
      <c r="AA70" s="13"/>
      <c r="AB70" s="16">
        <v>128</v>
      </c>
      <c r="AC70" s="16">
        <v>27058440</v>
      </c>
      <c r="AD70" s="16">
        <v>0</v>
      </c>
      <c r="AE70" s="16">
        <v>27058440</v>
      </c>
      <c r="AF70" s="13"/>
      <c r="AG70" s="16">
        <v>3</v>
      </c>
      <c r="AH70" s="16">
        <v>724000</v>
      </c>
      <c r="AI70" s="16">
        <v>0</v>
      </c>
      <c r="AJ70" s="16">
        <v>724000</v>
      </c>
      <c r="AK70" s="13"/>
      <c r="AL70" s="16">
        <v>1</v>
      </c>
      <c r="AM70" s="16">
        <v>120000</v>
      </c>
      <c r="AN70" s="16">
        <v>0</v>
      </c>
      <c r="AO70" s="16">
        <v>120000</v>
      </c>
      <c r="AP70" s="13"/>
      <c r="AQ70" s="16">
        <v>34</v>
      </c>
      <c r="AR70" s="16">
        <v>12037224</v>
      </c>
      <c r="AS70" s="16">
        <v>0</v>
      </c>
      <c r="AT70" s="16">
        <v>12037224</v>
      </c>
      <c r="AU70" s="13"/>
      <c r="AV70" s="16">
        <v>2</v>
      </c>
      <c r="AW70" s="16">
        <v>288000</v>
      </c>
      <c r="AX70" s="16">
        <v>0</v>
      </c>
      <c r="AY70" s="16">
        <v>288000</v>
      </c>
      <c r="AZ70" s="13"/>
      <c r="BA70" s="16">
        <v>0</v>
      </c>
      <c r="BB70" s="16">
        <v>2570</v>
      </c>
      <c r="BC70" s="16">
        <v>0</v>
      </c>
      <c r="BD70" s="16">
        <v>2570</v>
      </c>
      <c r="BE70" s="13"/>
      <c r="BF70" s="16">
        <v>0</v>
      </c>
      <c r="BG70" s="16">
        <v>84000000</v>
      </c>
      <c r="BH70" s="16">
        <v>0</v>
      </c>
      <c r="BI70" s="16">
        <v>84000000</v>
      </c>
      <c r="BJ70" s="13"/>
      <c r="BK70" s="16">
        <v>2</v>
      </c>
      <c r="BL70" s="16">
        <v>85500000</v>
      </c>
      <c r="BM70" s="16">
        <v>0</v>
      </c>
      <c r="BN70" s="16">
        <v>85500000</v>
      </c>
      <c r="BO70" s="13"/>
      <c r="BP70" s="16">
        <v>0</v>
      </c>
      <c r="BQ70" s="16">
        <v>24000000</v>
      </c>
      <c r="BR70" s="16">
        <v>0</v>
      </c>
      <c r="BS70" s="16">
        <v>24000000</v>
      </c>
      <c r="BT70" s="13"/>
      <c r="BU70" s="16">
        <v>0</v>
      </c>
      <c r="BV70" s="16">
        <v>0</v>
      </c>
      <c r="BW70" s="16">
        <v>0</v>
      </c>
      <c r="BX70" s="16">
        <v>0</v>
      </c>
      <c r="BY70" s="13"/>
      <c r="BZ70" s="16">
        <v>0</v>
      </c>
      <c r="CA70" s="16">
        <v>0</v>
      </c>
      <c r="CB70" s="16">
        <v>0</v>
      </c>
      <c r="CC70" s="16">
        <v>0</v>
      </c>
      <c r="CD70" s="13"/>
      <c r="CE70" s="16">
        <v>1</v>
      </c>
      <c r="CF70" s="16">
        <v>1200000</v>
      </c>
      <c r="CG70" s="16">
        <v>0</v>
      </c>
      <c r="CH70" s="16">
        <v>1200000</v>
      </c>
      <c r="CI70" s="13"/>
      <c r="CJ70" s="16">
        <v>0</v>
      </c>
      <c r="CK70" s="16">
        <v>0</v>
      </c>
      <c r="CL70" s="16">
        <v>0</v>
      </c>
      <c r="CM70" s="16">
        <v>0</v>
      </c>
      <c r="CN70" s="13"/>
      <c r="CO70" s="16">
        <v>36</v>
      </c>
      <c r="CP70" s="16">
        <v>43200000</v>
      </c>
      <c r="CQ70" s="16">
        <v>0</v>
      </c>
      <c r="CR70" s="16">
        <v>43200000</v>
      </c>
      <c r="CS70" s="13"/>
      <c r="CT70" s="16">
        <v>0</v>
      </c>
      <c r="CU70" s="16">
        <v>0</v>
      </c>
      <c r="CV70" s="16">
        <v>0</v>
      </c>
      <c r="CW70" s="16">
        <v>0</v>
      </c>
      <c r="CX70" s="13"/>
      <c r="CY70" s="16">
        <v>0</v>
      </c>
      <c r="CZ70" s="16">
        <v>0</v>
      </c>
      <c r="DA70" s="16">
        <v>0</v>
      </c>
      <c r="DB70" s="16">
        <v>0</v>
      </c>
      <c r="DC70" s="13"/>
      <c r="DD70" s="16">
        <v>0</v>
      </c>
      <c r="DE70" s="16">
        <v>0</v>
      </c>
      <c r="DF70" s="16">
        <v>0</v>
      </c>
      <c r="DG70" s="16">
        <v>0</v>
      </c>
      <c r="DH70" s="13"/>
      <c r="DI70" s="16">
        <v>3</v>
      </c>
      <c r="DJ70" s="16">
        <v>1788000</v>
      </c>
      <c r="DK70" s="16">
        <v>0</v>
      </c>
      <c r="DL70" s="16">
        <v>1788000</v>
      </c>
      <c r="DM70" s="13"/>
      <c r="DN70" s="16">
        <v>0</v>
      </c>
      <c r="DO70" s="16">
        <v>0</v>
      </c>
      <c r="DP70" s="16">
        <v>0</v>
      </c>
      <c r="DQ70" s="16">
        <v>0</v>
      </c>
      <c r="DR70" s="13"/>
      <c r="DS70" s="16">
        <v>0</v>
      </c>
      <c r="DT70" s="16">
        <v>0</v>
      </c>
      <c r="DU70" s="16">
        <v>0</v>
      </c>
      <c r="DV70" s="16">
        <v>0</v>
      </c>
      <c r="DW70" s="13"/>
      <c r="DX70" s="16">
        <v>311</v>
      </c>
      <c r="DY70" s="16">
        <v>242579999.99999994</v>
      </c>
      <c r="DZ70" s="16">
        <v>0</v>
      </c>
      <c r="EA70" s="16">
        <v>242579999.99999994</v>
      </c>
      <c r="EB70" s="13"/>
      <c r="EC70" s="16">
        <v>0</v>
      </c>
      <c r="ED70" s="16">
        <v>5887.9999999403954</v>
      </c>
      <c r="EE70" s="16">
        <v>0</v>
      </c>
      <c r="EF70" s="16">
        <v>5887.9999999403954</v>
      </c>
      <c r="EG70" s="13"/>
      <c r="EH70" s="16">
        <v>0</v>
      </c>
      <c r="EI70" s="16">
        <v>9037</v>
      </c>
      <c r="EJ70" s="16">
        <v>0</v>
      </c>
      <c r="EK70" s="16">
        <v>9037</v>
      </c>
      <c r="EL70" s="13"/>
      <c r="EM70" s="16">
        <v>0</v>
      </c>
      <c r="EN70" s="16">
        <v>260</v>
      </c>
      <c r="EO70" s="16">
        <v>0</v>
      </c>
      <c r="EP70" s="16">
        <v>260</v>
      </c>
      <c r="EQ70" s="13"/>
      <c r="ER70" s="16">
        <v>0</v>
      </c>
      <c r="ES70" s="16">
        <v>0</v>
      </c>
      <c r="ET70" s="16">
        <v>0</v>
      </c>
      <c r="EU70" s="16">
        <v>0</v>
      </c>
      <c r="EV70" s="13"/>
      <c r="EW70" s="16">
        <v>0</v>
      </c>
      <c r="EX70" s="16">
        <v>8660199</v>
      </c>
      <c r="EY70" s="16">
        <v>0</v>
      </c>
      <c r="EZ70" s="16">
        <v>8660199</v>
      </c>
      <c r="FA70" s="13"/>
      <c r="FB70" s="16">
        <v>0</v>
      </c>
      <c r="FC70" s="16">
        <v>0</v>
      </c>
      <c r="FD70" s="16">
        <v>0</v>
      </c>
      <c r="FE70" s="16">
        <v>0</v>
      </c>
      <c r="FF70" s="13"/>
      <c r="FG70" s="16">
        <v>0</v>
      </c>
      <c r="FH70" s="16">
        <v>0</v>
      </c>
      <c r="FI70" s="16">
        <v>0</v>
      </c>
      <c r="FJ70" s="16">
        <v>0</v>
      </c>
      <c r="FK70" s="13"/>
      <c r="FL70" s="16">
        <v>0</v>
      </c>
      <c r="FM70" s="16">
        <v>0</v>
      </c>
      <c r="FN70" s="16">
        <v>0</v>
      </c>
      <c r="FO70" s="16">
        <v>0</v>
      </c>
      <c r="FP70" s="13"/>
      <c r="FQ70" s="16">
        <v>0</v>
      </c>
      <c r="FR70" s="16">
        <v>240542</v>
      </c>
      <c r="FS70" s="16">
        <v>0</v>
      </c>
      <c r="FT70" s="16">
        <v>240542</v>
      </c>
      <c r="FU70" s="13"/>
      <c r="FV70" s="16">
        <v>0</v>
      </c>
      <c r="FW70" s="16">
        <v>69400</v>
      </c>
      <c r="FX70" s="16">
        <v>0</v>
      </c>
      <c r="FY70" s="16">
        <v>69400</v>
      </c>
      <c r="FZ70" s="13"/>
      <c r="GA70" s="16">
        <v>0</v>
      </c>
      <c r="GB70" s="16">
        <v>68</v>
      </c>
      <c r="GC70" s="16">
        <v>0</v>
      </c>
      <c r="GD70" s="16">
        <v>68</v>
      </c>
      <c r="GE70" s="13"/>
      <c r="GF70" s="16">
        <v>0</v>
      </c>
      <c r="GG70" s="16">
        <v>0</v>
      </c>
      <c r="GH70" s="16">
        <v>0</v>
      </c>
      <c r="GI70" s="16">
        <v>0</v>
      </c>
      <c r="GJ70" s="13"/>
      <c r="GK70" s="16">
        <v>0</v>
      </c>
      <c r="GL70" s="16">
        <v>0</v>
      </c>
      <c r="GM70" s="16">
        <v>0</v>
      </c>
      <c r="GN70" s="16">
        <v>0</v>
      </c>
      <c r="GO70" s="13"/>
      <c r="GP70" s="16">
        <v>0</v>
      </c>
      <c r="GQ70" s="16">
        <v>216367</v>
      </c>
      <c r="GR70" s="16">
        <v>0</v>
      </c>
      <c r="GS70" s="16">
        <v>216367</v>
      </c>
      <c r="GT70" s="13"/>
      <c r="GU70" s="16">
        <v>0</v>
      </c>
      <c r="GV70" s="16">
        <v>136</v>
      </c>
      <c r="GW70" s="16">
        <v>0</v>
      </c>
      <c r="GX70" s="16">
        <v>136</v>
      </c>
      <c r="GY70" s="13"/>
      <c r="GZ70" s="16">
        <v>0</v>
      </c>
      <c r="HA70" s="16">
        <v>60</v>
      </c>
      <c r="HB70" s="16">
        <v>0</v>
      </c>
      <c r="HC70" s="16">
        <v>60</v>
      </c>
      <c r="HD70" s="13"/>
      <c r="HE70" s="16">
        <v>0</v>
      </c>
      <c r="HF70" s="16">
        <v>0</v>
      </c>
      <c r="HG70" s="16">
        <v>0</v>
      </c>
      <c r="HH70" s="16">
        <v>0</v>
      </c>
      <c r="HI70" s="13"/>
      <c r="HJ70" s="16">
        <v>0</v>
      </c>
      <c r="HK70" s="16">
        <v>148</v>
      </c>
      <c r="HL70" s="16">
        <v>0</v>
      </c>
      <c r="HM70" s="16">
        <v>148</v>
      </c>
      <c r="HN70" s="13"/>
      <c r="HO70" s="16">
        <v>0</v>
      </c>
      <c r="HP70" s="16">
        <v>1305671.9999999981</v>
      </c>
      <c r="HQ70" s="16">
        <v>0</v>
      </c>
      <c r="HR70" s="16">
        <v>1305671.9999999981</v>
      </c>
      <c r="HS70" s="13"/>
      <c r="HT70" s="16">
        <v>2</v>
      </c>
      <c r="HU70" s="16">
        <v>160616</v>
      </c>
      <c r="HV70" s="16">
        <v>0</v>
      </c>
      <c r="HW70" s="16">
        <v>160616</v>
      </c>
      <c r="HX70" s="13"/>
      <c r="HY70" s="16">
        <v>1</v>
      </c>
      <c r="HZ70" s="16">
        <v>2397441</v>
      </c>
      <c r="IA70" s="16">
        <v>0</v>
      </c>
      <c r="IB70" s="16">
        <v>2397441</v>
      </c>
      <c r="IC70" s="13"/>
      <c r="ID70" s="16">
        <v>0</v>
      </c>
      <c r="IE70" s="16">
        <v>5427000.3799999952</v>
      </c>
      <c r="IF70" s="16">
        <v>0</v>
      </c>
      <c r="IG70" s="16">
        <v>5427000.3799999952</v>
      </c>
      <c r="IH70" s="13"/>
      <c r="II70" s="16">
        <v>1</v>
      </c>
      <c r="IJ70" s="16">
        <v>417000</v>
      </c>
      <c r="IK70" s="16">
        <v>0</v>
      </c>
      <c r="IL70" s="16">
        <v>417000</v>
      </c>
      <c r="IM70" s="13"/>
      <c r="IN70" s="16">
        <v>32</v>
      </c>
      <c r="IO70" s="16">
        <v>3840000</v>
      </c>
      <c r="IP70" s="16">
        <v>0</v>
      </c>
      <c r="IQ70" s="16">
        <v>3840000</v>
      </c>
      <c r="IR70" s="13"/>
      <c r="IS70" s="16">
        <v>2170</v>
      </c>
      <c r="IT70" s="16">
        <v>274500000</v>
      </c>
      <c r="IU70" s="16">
        <v>0</v>
      </c>
      <c r="IV70" s="16">
        <v>274500000</v>
      </c>
      <c r="IW70" s="13"/>
      <c r="IX70" s="16">
        <v>330</v>
      </c>
      <c r="IY70" s="16">
        <v>59400000</v>
      </c>
      <c r="IZ70" s="16">
        <v>0</v>
      </c>
      <c r="JA70" s="16">
        <v>59400000</v>
      </c>
      <c r="JB70" s="13"/>
      <c r="JC70" s="16">
        <v>580</v>
      </c>
      <c r="JD70" s="16">
        <v>115567432</v>
      </c>
      <c r="JE70" s="16">
        <v>0</v>
      </c>
      <c r="JF70" s="16">
        <v>115567432</v>
      </c>
      <c r="JG70" s="13"/>
      <c r="JH70" s="16">
        <v>0</v>
      </c>
      <c r="JI70" s="16">
        <v>1689036</v>
      </c>
      <c r="JJ70" s="16">
        <v>0</v>
      </c>
      <c r="JK70" s="16">
        <v>1689036</v>
      </c>
      <c r="JL70" s="13"/>
      <c r="JM70" s="16">
        <v>0</v>
      </c>
      <c r="JN70" s="16">
        <v>190956</v>
      </c>
      <c r="JO70" s="16">
        <v>0</v>
      </c>
      <c r="JP70" s="16">
        <v>190956</v>
      </c>
      <c r="JQ70" s="13"/>
      <c r="JR70" s="16">
        <v>1</v>
      </c>
      <c r="JS70" s="16">
        <v>308</v>
      </c>
      <c r="JT70" s="16">
        <v>0</v>
      </c>
      <c r="JU70" s="16">
        <v>308</v>
      </c>
      <c r="JV70" s="13"/>
      <c r="JW70" s="16">
        <v>0</v>
      </c>
      <c r="JX70" s="16">
        <v>845</v>
      </c>
      <c r="JY70" s="16">
        <v>0</v>
      </c>
      <c r="JZ70" s="16">
        <v>845</v>
      </c>
      <c r="KA70" s="13"/>
      <c r="KB70" s="16">
        <v>0</v>
      </c>
      <c r="KC70" s="16">
        <v>0</v>
      </c>
      <c r="KD70" s="16">
        <v>0</v>
      </c>
      <c r="KE70" s="16">
        <v>0</v>
      </c>
      <c r="KF70" s="13"/>
      <c r="KG70" s="16">
        <v>0</v>
      </c>
      <c r="KH70" s="16">
        <v>236</v>
      </c>
      <c r="KI70" s="16">
        <v>0</v>
      </c>
      <c r="KJ70" s="16">
        <v>236</v>
      </c>
      <c r="KK70" s="13"/>
      <c r="KL70" s="16">
        <v>4</v>
      </c>
      <c r="KM70" s="16">
        <v>1172884</v>
      </c>
      <c r="KN70" s="16">
        <v>0</v>
      </c>
      <c r="KO70" s="16">
        <v>1172884</v>
      </c>
      <c r="KP70" s="13"/>
      <c r="KQ70" s="16">
        <v>0</v>
      </c>
      <c r="KR70" s="16">
        <v>0</v>
      </c>
      <c r="KS70" s="16">
        <v>0</v>
      </c>
      <c r="KT70" s="16">
        <v>0</v>
      </c>
      <c r="KU70" s="13"/>
      <c r="KV70" s="16">
        <v>0</v>
      </c>
      <c r="KW70" s="16">
        <v>0</v>
      </c>
      <c r="KX70" s="16">
        <v>0</v>
      </c>
      <c r="KY70" s="16">
        <v>0</v>
      </c>
      <c r="KZ70" s="13"/>
      <c r="LA70" s="16">
        <v>0</v>
      </c>
      <c r="LB70" s="16">
        <v>0</v>
      </c>
      <c r="LC70" s="16">
        <v>0</v>
      </c>
      <c r="LD70" s="16">
        <v>0</v>
      </c>
      <c r="LE70" s="13"/>
      <c r="LF70" s="16">
        <v>1</v>
      </c>
      <c r="LG70" s="16">
        <v>360000</v>
      </c>
      <c r="LH70" s="16">
        <v>0</v>
      </c>
      <c r="LI70" s="16">
        <v>360000</v>
      </c>
      <c r="LJ70" s="13"/>
      <c r="LK70" s="16">
        <v>6</v>
      </c>
      <c r="LL70" s="16">
        <v>1120000</v>
      </c>
      <c r="LM70" s="16">
        <v>0</v>
      </c>
      <c r="LN70" s="16">
        <v>1120000</v>
      </c>
      <c r="LO70" s="13"/>
      <c r="LP70" s="16">
        <v>2</v>
      </c>
      <c r="LQ70" s="16">
        <v>1217268</v>
      </c>
      <c r="LR70" s="16">
        <v>0</v>
      </c>
      <c r="LS70" s="16">
        <v>1217268</v>
      </c>
      <c r="LT70" s="13"/>
      <c r="LU70" s="16">
        <v>0</v>
      </c>
      <c r="LV70" s="16">
        <v>47547.999999999069</v>
      </c>
      <c r="LW70" s="16">
        <v>0</v>
      </c>
      <c r="LX70" s="16">
        <v>47547.999999999069</v>
      </c>
      <c r="LY70" s="13"/>
      <c r="LZ70" s="16">
        <v>67</v>
      </c>
      <c r="MA70" s="16">
        <v>12662999.999999998</v>
      </c>
      <c r="MB70" s="16">
        <v>0</v>
      </c>
      <c r="MC70" s="16">
        <v>12662999.999999998</v>
      </c>
      <c r="MD70" s="13"/>
      <c r="ME70" s="16">
        <v>66</v>
      </c>
      <c r="MF70" s="16">
        <v>12473999.999999998</v>
      </c>
      <c r="MG70" s="16">
        <v>0</v>
      </c>
      <c r="MH70" s="16">
        <v>12473999.999999998</v>
      </c>
      <c r="MI70" s="13"/>
      <c r="MJ70" s="16">
        <v>0</v>
      </c>
      <c r="MK70" s="16">
        <v>507884881.5</v>
      </c>
      <c r="ML70" s="16">
        <v>0</v>
      </c>
      <c r="MM70" s="16">
        <v>507884881.5</v>
      </c>
      <c r="MN70" s="13"/>
      <c r="MO70" s="16">
        <v>0</v>
      </c>
      <c r="MP70" s="16">
        <v>714327410.60000002</v>
      </c>
      <c r="MQ70" s="16">
        <v>0</v>
      </c>
      <c r="MR70" s="16">
        <v>714327410.60000002</v>
      </c>
      <c r="MS70" s="13"/>
      <c r="MT70" s="16">
        <v>570</v>
      </c>
      <c r="MU70" s="16">
        <v>1709999.9999999963</v>
      </c>
      <c r="MV70" s="16">
        <v>0</v>
      </c>
      <c r="MW70" s="16">
        <v>1709999.9999999963</v>
      </c>
      <c r="MX70" s="13"/>
      <c r="MY70" s="16">
        <v>0</v>
      </c>
      <c r="MZ70" s="16">
        <v>0</v>
      </c>
      <c r="NA70" s="16">
        <v>0</v>
      </c>
      <c r="NB70" s="16">
        <v>0</v>
      </c>
      <c r="NC70" s="13"/>
      <c r="ND70" s="16">
        <v>1</v>
      </c>
      <c r="NE70" s="16">
        <v>50000</v>
      </c>
      <c r="NF70" s="16">
        <v>0</v>
      </c>
      <c r="NG70" s="16">
        <v>50000</v>
      </c>
      <c r="NH70" s="13"/>
      <c r="NI70" s="16">
        <v>1512</v>
      </c>
      <c r="NJ70" s="16">
        <v>226800</v>
      </c>
      <c r="NK70" s="16">
        <v>0</v>
      </c>
      <c r="NL70" s="16">
        <v>226800</v>
      </c>
      <c r="NM70" s="13"/>
      <c r="NN70" s="16">
        <v>52</v>
      </c>
      <c r="NO70" s="16">
        <v>7800</v>
      </c>
      <c r="NP70" s="16">
        <v>0</v>
      </c>
      <c r="NQ70" s="16">
        <v>7800</v>
      </c>
      <c r="NR70" s="13"/>
      <c r="NS70" s="16">
        <v>0</v>
      </c>
      <c r="NT70" s="16">
        <v>4500000</v>
      </c>
      <c r="NU70" s="16">
        <v>0</v>
      </c>
      <c r="NV70" s="16">
        <v>4500000</v>
      </c>
      <c r="NW70" s="13"/>
      <c r="NX70" s="16">
        <v>0</v>
      </c>
      <c r="NY70" s="16">
        <v>0</v>
      </c>
      <c r="NZ70" s="16">
        <v>0</v>
      </c>
      <c r="OA70" s="16">
        <v>0</v>
      </c>
      <c r="OB70" s="13"/>
      <c r="OC70" s="16">
        <v>0</v>
      </c>
      <c r="OD70" s="16">
        <v>557000</v>
      </c>
      <c r="OE70" s="16">
        <v>0</v>
      </c>
      <c r="OF70" s="16">
        <v>557000</v>
      </c>
      <c r="OG70" s="13"/>
      <c r="OH70" s="16">
        <v>12463</v>
      </c>
      <c r="OI70" s="16">
        <v>2951072363.48</v>
      </c>
      <c r="OJ70" s="16">
        <v>0</v>
      </c>
      <c r="OK70" s="16">
        <v>2951072363.48</v>
      </c>
      <c r="OL70" s="13"/>
    </row>
    <row r="71" spans="1:402" ht="16.5" hidden="1">
      <c r="A71" s="204" t="s">
        <v>54</v>
      </c>
      <c r="B71" s="204"/>
      <c r="C71" s="17">
        <v>9586</v>
      </c>
      <c r="D71" s="17">
        <v>1614868878</v>
      </c>
      <c r="E71" s="17">
        <v>0</v>
      </c>
      <c r="F71" s="17">
        <v>1614868878</v>
      </c>
      <c r="G71" s="13"/>
      <c r="H71" s="17">
        <v>4326</v>
      </c>
      <c r="I71" s="17">
        <v>643673500</v>
      </c>
      <c r="J71" s="17">
        <v>0</v>
      </c>
      <c r="K71" s="17">
        <v>643673500</v>
      </c>
      <c r="L71" s="13"/>
      <c r="M71" s="17">
        <v>31</v>
      </c>
      <c r="N71" s="17">
        <v>16323000</v>
      </c>
      <c r="O71" s="17">
        <v>0</v>
      </c>
      <c r="P71" s="17">
        <v>16323000</v>
      </c>
      <c r="Q71" s="13"/>
      <c r="R71" s="17">
        <v>31</v>
      </c>
      <c r="S71" s="17">
        <v>12747000</v>
      </c>
      <c r="T71" s="17">
        <v>0</v>
      </c>
      <c r="U71" s="17">
        <v>12747000</v>
      </c>
      <c r="V71" s="13"/>
      <c r="W71" s="17">
        <v>39</v>
      </c>
      <c r="X71" s="17">
        <v>7824000</v>
      </c>
      <c r="Y71" s="17">
        <v>0</v>
      </c>
      <c r="Z71" s="17">
        <v>7824000</v>
      </c>
      <c r="AA71" s="13"/>
      <c r="AB71" s="17">
        <v>631</v>
      </c>
      <c r="AC71" s="17">
        <v>151278000</v>
      </c>
      <c r="AD71" s="17">
        <v>0</v>
      </c>
      <c r="AE71" s="17">
        <v>151278000</v>
      </c>
      <c r="AF71" s="13"/>
      <c r="AG71" s="17">
        <v>3</v>
      </c>
      <c r="AH71" s="17">
        <v>724000</v>
      </c>
      <c r="AI71" s="17">
        <v>0</v>
      </c>
      <c r="AJ71" s="17">
        <v>724000</v>
      </c>
      <c r="AK71" s="13"/>
      <c r="AL71" s="17">
        <v>1</v>
      </c>
      <c r="AM71" s="17">
        <v>120000</v>
      </c>
      <c r="AN71" s="17">
        <v>0</v>
      </c>
      <c r="AO71" s="17">
        <v>120000</v>
      </c>
      <c r="AP71" s="13"/>
      <c r="AQ71" s="17">
        <v>110</v>
      </c>
      <c r="AR71" s="17">
        <v>32961000</v>
      </c>
      <c r="AS71" s="17">
        <v>0</v>
      </c>
      <c r="AT71" s="17">
        <v>32961000</v>
      </c>
      <c r="AU71" s="13"/>
      <c r="AV71" s="17">
        <v>2</v>
      </c>
      <c r="AW71" s="17">
        <v>288000</v>
      </c>
      <c r="AX71" s="17">
        <v>0</v>
      </c>
      <c r="AY71" s="17">
        <v>288000</v>
      </c>
      <c r="AZ71" s="13"/>
      <c r="BA71" s="17">
        <v>433</v>
      </c>
      <c r="BB71" s="17">
        <v>111158000</v>
      </c>
      <c r="BC71" s="17">
        <v>0</v>
      </c>
      <c r="BD71" s="17">
        <v>111158000</v>
      </c>
      <c r="BE71" s="13"/>
      <c r="BF71" s="17">
        <v>150</v>
      </c>
      <c r="BG71" s="17">
        <v>300000000</v>
      </c>
      <c r="BH71" s="17">
        <v>0</v>
      </c>
      <c r="BI71" s="17">
        <v>300000000</v>
      </c>
      <c r="BJ71" s="13"/>
      <c r="BK71" s="17">
        <v>152</v>
      </c>
      <c r="BL71" s="17">
        <v>301500000</v>
      </c>
      <c r="BM71" s="17">
        <v>0</v>
      </c>
      <c r="BN71" s="17">
        <v>301500000</v>
      </c>
      <c r="BO71" s="13"/>
      <c r="BP71" s="17">
        <v>150</v>
      </c>
      <c r="BQ71" s="17">
        <v>240000000</v>
      </c>
      <c r="BR71" s="17">
        <v>0</v>
      </c>
      <c r="BS71" s="17">
        <v>240000000</v>
      </c>
      <c r="BT71" s="13"/>
      <c r="BU71" s="17">
        <v>36</v>
      </c>
      <c r="BV71" s="17">
        <v>43200000</v>
      </c>
      <c r="BW71" s="17">
        <v>0</v>
      </c>
      <c r="BX71" s="17">
        <v>43200000</v>
      </c>
      <c r="BY71" s="13"/>
      <c r="BZ71" s="17">
        <v>36</v>
      </c>
      <c r="CA71" s="17">
        <v>43200000</v>
      </c>
      <c r="CB71" s="17">
        <v>0</v>
      </c>
      <c r="CC71" s="17">
        <v>43200000</v>
      </c>
      <c r="CD71" s="13"/>
      <c r="CE71" s="17">
        <v>78</v>
      </c>
      <c r="CF71" s="17">
        <v>93600000</v>
      </c>
      <c r="CG71" s="17">
        <v>0</v>
      </c>
      <c r="CH71" s="17">
        <v>93600000</v>
      </c>
      <c r="CI71" s="13"/>
      <c r="CJ71" s="17">
        <v>38</v>
      </c>
      <c r="CK71" s="17">
        <v>45600000</v>
      </c>
      <c r="CL71" s="17">
        <v>0</v>
      </c>
      <c r="CM71" s="17">
        <v>45600000</v>
      </c>
      <c r="CN71" s="13"/>
      <c r="CO71" s="17">
        <v>36</v>
      </c>
      <c r="CP71" s="17">
        <v>43200000</v>
      </c>
      <c r="CQ71" s="17">
        <v>0</v>
      </c>
      <c r="CR71" s="17">
        <v>43200000</v>
      </c>
      <c r="CS71" s="13"/>
      <c r="CT71" s="17">
        <v>47</v>
      </c>
      <c r="CU71" s="17">
        <v>56400000</v>
      </c>
      <c r="CV71" s="17">
        <v>0</v>
      </c>
      <c r="CW71" s="17">
        <v>56400000</v>
      </c>
      <c r="CX71" s="13"/>
      <c r="CY71" s="17">
        <v>37</v>
      </c>
      <c r="CZ71" s="17">
        <v>44400000</v>
      </c>
      <c r="DA71" s="17">
        <v>0</v>
      </c>
      <c r="DB71" s="17">
        <v>44400000</v>
      </c>
      <c r="DC71" s="13"/>
      <c r="DD71" s="17">
        <v>36</v>
      </c>
      <c r="DE71" s="17">
        <v>43200000</v>
      </c>
      <c r="DF71" s="17">
        <v>0</v>
      </c>
      <c r="DG71" s="17">
        <v>43200000</v>
      </c>
      <c r="DH71" s="13"/>
      <c r="DI71" s="17">
        <v>8</v>
      </c>
      <c r="DJ71" s="17">
        <v>7788000</v>
      </c>
      <c r="DK71" s="17">
        <v>0</v>
      </c>
      <c r="DL71" s="17">
        <v>7788000</v>
      </c>
      <c r="DM71" s="13"/>
      <c r="DN71" s="17">
        <v>10</v>
      </c>
      <c r="DO71" s="17">
        <v>1800000</v>
      </c>
      <c r="DP71" s="17">
        <v>0</v>
      </c>
      <c r="DQ71" s="17">
        <v>1800000</v>
      </c>
      <c r="DR71" s="13"/>
      <c r="DS71" s="17">
        <v>10</v>
      </c>
      <c r="DT71" s="17">
        <v>1260000</v>
      </c>
      <c r="DU71" s="17">
        <v>0</v>
      </c>
      <c r="DV71" s="17">
        <v>1260000</v>
      </c>
      <c r="DW71" s="13"/>
      <c r="DX71" s="17">
        <v>593</v>
      </c>
      <c r="DY71" s="17">
        <v>462539999.99999994</v>
      </c>
      <c r="DZ71" s="17">
        <v>0</v>
      </c>
      <c r="EA71" s="17">
        <v>462539999.99999994</v>
      </c>
      <c r="EB71" s="13"/>
      <c r="EC71" s="17">
        <v>1384</v>
      </c>
      <c r="ED71" s="17">
        <v>532939999.99999994</v>
      </c>
      <c r="EE71" s="17">
        <v>0</v>
      </c>
      <c r="EF71" s="17">
        <v>532939999.99999994</v>
      </c>
      <c r="EG71" s="13"/>
      <c r="EH71" s="17">
        <v>1637</v>
      </c>
      <c r="EI71" s="17">
        <v>549176701</v>
      </c>
      <c r="EJ71" s="17">
        <v>0</v>
      </c>
      <c r="EK71" s="17">
        <v>549176701</v>
      </c>
      <c r="EL71" s="13"/>
      <c r="EM71" s="17">
        <v>755</v>
      </c>
      <c r="EN71" s="17">
        <v>152924000</v>
      </c>
      <c r="EO71" s="17">
        <v>0</v>
      </c>
      <c r="EP71" s="17">
        <v>152924000</v>
      </c>
      <c r="EQ71" s="13"/>
      <c r="ER71" s="17">
        <v>764</v>
      </c>
      <c r="ES71" s="17">
        <v>153435648</v>
      </c>
      <c r="ET71" s="17">
        <v>0</v>
      </c>
      <c r="EU71" s="17">
        <v>153435648</v>
      </c>
      <c r="EV71" s="13"/>
      <c r="EW71" s="17">
        <v>9</v>
      </c>
      <c r="EX71" s="17">
        <v>21620199</v>
      </c>
      <c r="EY71" s="17">
        <v>0</v>
      </c>
      <c r="EZ71" s="17">
        <v>21620199</v>
      </c>
      <c r="FA71" s="13"/>
      <c r="FB71" s="17">
        <v>9</v>
      </c>
      <c r="FC71" s="17">
        <v>7020000</v>
      </c>
      <c r="FD71" s="17">
        <v>0</v>
      </c>
      <c r="FE71" s="17">
        <v>7020000</v>
      </c>
      <c r="FF71" s="13"/>
      <c r="FG71" s="17">
        <v>9</v>
      </c>
      <c r="FH71" s="17">
        <v>3274452</v>
      </c>
      <c r="FI71" s="17">
        <v>0</v>
      </c>
      <c r="FJ71" s="17">
        <v>3274452</v>
      </c>
      <c r="FK71" s="13"/>
      <c r="FL71" s="17">
        <v>9</v>
      </c>
      <c r="FM71" s="17">
        <v>1080000</v>
      </c>
      <c r="FN71" s="17">
        <v>0</v>
      </c>
      <c r="FO71" s="17">
        <v>1080000</v>
      </c>
      <c r="FP71" s="13"/>
      <c r="FQ71" s="17">
        <v>9</v>
      </c>
      <c r="FR71" s="17">
        <v>2888000</v>
      </c>
      <c r="FS71" s="17">
        <v>0</v>
      </c>
      <c r="FT71" s="17">
        <v>2888000</v>
      </c>
      <c r="FU71" s="13"/>
      <c r="FV71" s="17">
        <v>9</v>
      </c>
      <c r="FW71" s="17">
        <v>2700000</v>
      </c>
      <c r="FX71" s="17">
        <v>0</v>
      </c>
      <c r="FY71" s="17">
        <v>2700000</v>
      </c>
      <c r="FZ71" s="13"/>
      <c r="GA71" s="17">
        <v>9</v>
      </c>
      <c r="GB71" s="17">
        <v>2363000</v>
      </c>
      <c r="GC71" s="17">
        <v>0</v>
      </c>
      <c r="GD71" s="17">
        <v>2363000</v>
      </c>
      <c r="GE71" s="13"/>
      <c r="GF71" s="17">
        <v>9</v>
      </c>
      <c r="GG71" s="17">
        <v>1620000</v>
      </c>
      <c r="GH71" s="17">
        <v>0</v>
      </c>
      <c r="GI71" s="17">
        <v>1620000</v>
      </c>
      <c r="GJ71" s="13"/>
      <c r="GK71" s="17">
        <v>9</v>
      </c>
      <c r="GL71" s="17">
        <v>2160000</v>
      </c>
      <c r="GM71" s="17">
        <v>0</v>
      </c>
      <c r="GN71" s="17">
        <v>2160000</v>
      </c>
      <c r="GO71" s="13"/>
      <c r="GP71" s="17">
        <v>9</v>
      </c>
      <c r="GQ71" s="17">
        <v>2599000</v>
      </c>
      <c r="GR71" s="17">
        <v>0</v>
      </c>
      <c r="GS71" s="17">
        <v>2599000</v>
      </c>
      <c r="GT71" s="13"/>
      <c r="GU71" s="17">
        <v>9</v>
      </c>
      <c r="GV71" s="17">
        <v>1513000</v>
      </c>
      <c r="GW71" s="17">
        <v>0</v>
      </c>
      <c r="GX71" s="17">
        <v>1513000</v>
      </c>
      <c r="GY71" s="13"/>
      <c r="GZ71" s="17">
        <v>9</v>
      </c>
      <c r="HA71" s="17">
        <v>2166000</v>
      </c>
      <c r="HB71" s="17">
        <v>0</v>
      </c>
      <c r="HC71" s="17">
        <v>2166000</v>
      </c>
      <c r="HD71" s="13"/>
      <c r="HE71" s="17">
        <v>93</v>
      </c>
      <c r="HF71" s="17">
        <v>72540000</v>
      </c>
      <c r="HG71" s="17">
        <v>0</v>
      </c>
      <c r="HH71" s="17">
        <v>72540000</v>
      </c>
      <c r="HI71" s="13"/>
      <c r="HJ71" s="17">
        <v>93</v>
      </c>
      <c r="HK71" s="17">
        <v>7753000</v>
      </c>
      <c r="HL71" s="17">
        <v>0</v>
      </c>
      <c r="HM71" s="17">
        <v>7753000</v>
      </c>
      <c r="HN71" s="13"/>
      <c r="HO71" s="17">
        <v>94</v>
      </c>
      <c r="HP71" s="17">
        <v>15669999.999999998</v>
      </c>
      <c r="HQ71" s="17">
        <v>0</v>
      </c>
      <c r="HR71" s="17">
        <v>15669999.999999998</v>
      </c>
      <c r="HS71" s="13"/>
      <c r="HT71" s="17">
        <v>240</v>
      </c>
      <c r="HU71" s="17">
        <v>23243000</v>
      </c>
      <c r="HV71" s="17">
        <v>0</v>
      </c>
      <c r="HW71" s="17">
        <v>23243000</v>
      </c>
      <c r="HX71" s="13"/>
      <c r="HY71" s="17">
        <v>1</v>
      </c>
      <c r="HZ71" s="17">
        <v>2397441</v>
      </c>
      <c r="IA71" s="17">
        <v>0</v>
      </c>
      <c r="IB71" s="17">
        <v>2397441</v>
      </c>
      <c r="IC71" s="13"/>
      <c r="ID71" s="17">
        <v>539</v>
      </c>
      <c r="IE71" s="133">
        <v>133991304.38</v>
      </c>
      <c r="IF71" s="17">
        <v>0</v>
      </c>
      <c r="IG71" s="17">
        <v>133991304.38</v>
      </c>
      <c r="IH71" s="13"/>
      <c r="II71" s="17">
        <v>1</v>
      </c>
      <c r="IJ71" s="17">
        <v>417000</v>
      </c>
      <c r="IK71" s="17">
        <v>0</v>
      </c>
      <c r="IL71" s="17">
        <v>417000</v>
      </c>
      <c r="IM71" s="13"/>
      <c r="IN71" s="17">
        <v>32</v>
      </c>
      <c r="IO71" s="17">
        <v>3840000</v>
      </c>
      <c r="IP71" s="17">
        <v>0</v>
      </c>
      <c r="IQ71" s="17">
        <v>3840000</v>
      </c>
      <c r="IR71" s="13"/>
      <c r="IS71" s="17">
        <v>2610</v>
      </c>
      <c r="IT71" s="17">
        <v>378000000</v>
      </c>
      <c r="IU71" s="17">
        <v>0</v>
      </c>
      <c r="IV71" s="17">
        <v>378000000</v>
      </c>
      <c r="IW71" s="13"/>
      <c r="IX71" s="17">
        <v>390</v>
      </c>
      <c r="IY71" s="17">
        <v>70200000</v>
      </c>
      <c r="IZ71" s="17">
        <v>0</v>
      </c>
      <c r="JA71" s="17">
        <v>70200000</v>
      </c>
      <c r="JB71" s="13"/>
      <c r="JC71" s="17">
        <v>677</v>
      </c>
      <c r="JD71" s="133">
        <v>142528000</v>
      </c>
      <c r="JE71" s="17">
        <v>0</v>
      </c>
      <c r="JF71" s="17">
        <v>142528000</v>
      </c>
      <c r="JG71" s="13"/>
      <c r="JH71" s="17">
        <v>69</v>
      </c>
      <c r="JI71" s="17">
        <v>37773000</v>
      </c>
      <c r="JJ71" s="17">
        <v>0</v>
      </c>
      <c r="JK71" s="17">
        <v>37773000</v>
      </c>
      <c r="JL71" s="13"/>
      <c r="JM71" s="17">
        <v>11</v>
      </c>
      <c r="JN71" s="17">
        <v>2292000</v>
      </c>
      <c r="JO71" s="17">
        <v>0</v>
      </c>
      <c r="JP71" s="17">
        <v>2292000</v>
      </c>
      <c r="JQ71" s="13"/>
      <c r="JR71" s="17">
        <v>69</v>
      </c>
      <c r="JS71" s="17">
        <v>33797000</v>
      </c>
      <c r="JT71" s="17">
        <v>0</v>
      </c>
      <c r="JU71" s="17">
        <v>33797000</v>
      </c>
      <c r="JV71" s="13"/>
      <c r="JW71" s="17">
        <v>1</v>
      </c>
      <c r="JX71" s="17">
        <v>251885</v>
      </c>
      <c r="JY71" s="17">
        <v>0</v>
      </c>
      <c r="JZ71" s="17">
        <v>251885</v>
      </c>
      <c r="KA71" s="13"/>
      <c r="KB71" s="17">
        <v>36</v>
      </c>
      <c r="KC71" s="17">
        <v>5400000</v>
      </c>
      <c r="KD71" s="17">
        <v>0</v>
      </c>
      <c r="KE71" s="17">
        <v>5400000</v>
      </c>
      <c r="KF71" s="13"/>
      <c r="KG71" s="17">
        <v>220</v>
      </c>
      <c r="KH71" s="17">
        <v>32960000</v>
      </c>
      <c r="KI71" s="17">
        <v>0</v>
      </c>
      <c r="KJ71" s="17">
        <v>32960000</v>
      </c>
      <c r="KK71" s="13"/>
      <c r="KL71" s="17">
        <v>5</v>
      </c>
      <c r="KM71" s="17">
        <v>1345000</v>
      </c>
      <c r="KN71" s="17">
        <v>0</v>
      </c>
      <c r="KO71" s="17">
        <v>1345000</v>
      </c>
      <c r="KP71" s="13"/>
      <c r="KQ71" s="17">
        <v>11</v>
      </c>
      <c r="KR71" s="17">
        <v>1980000</v>
      </c>
      <c r="KS71" s="17">
        <v>0</v>
      </c>
      <c r="KT71" s="17">
        <v>1980000</v>
      </c>
      <c r="KU71" s="13"/>
      <c r="KV71" s="17">
        <v>11</v>
      </c>
      <c r="KW71" s="17">
        <v>1980000</v>
      </c>
      <c r="KX71" s="17">
        <v>0</v>
      </c>
      <c r="KY71" s="17">
        <v>1980000</v>
      </c>
      <c r="KZ71" s="13"/>
      <c r="LA71" s="17">
        <v>33</v>
      </c>
      <c r="LB71" s="17">
        <v>4356000</v>
      </c>
      <c r="LC71" s="17">
        <v>0</v>
      </c>
      <c r="LD71" s="17">
        <v>4356000</v>
      </c>
      <c r="LE71" s="13"/>
      <c r="LF71" s="17">
        <v>1</v>
      </c>
      <c r="LG71" s="17">
        <v>360000</v>
      </c>
      <c r="LH71" s="17">
        <v>0</v>
      </c>
      <c r="LI71" s="17">
        <v>360000</v>
      </c>
      <c r="LJ71" s="13"/>
      <c r="LK71" s="17">
        <v>90</v>
      </c>
      <c r="LL71" s="17">
        <v>14728000</v>
      </c>
      <c r="LM71" s="17">
        <v>0</v>
      </c>
      <c r="LN71" s="17">
        <v>14728000</v>
      </c>
      <c r="LO71" s="13"/>
      <c r="LP71" s="17">
        <v>71</v>
      </c>
      <c r="LQ71" s="17">
        <v>14676000</v>
      </c>
      <c r="LR71" s="17">
        <v>0</v>
      </c>
      <c r="LS71" s="17">
        <v>14676000</v>
      </c>
      <c r="LT71" s="13"/>
      <c r="LU71" s="17">
        <v>31</v>
      </c>
      <c r="LV71" s="17">
        <v>6420999.9999999991</v>
      </c>
      <c r="LW71" s="17">
        <v>0</v>
      </c>
      <c r="LX71" s="17">
        <v>6420999.9999999991</v>
      </c>
      <c r="LY71" s="13"/>
      <c r="LZ71" s="17">
        <v>76</v>
      </c>
      <c r="MA71" s="17">
        <v>14363999.999999998</v>
      </c>
      <c r="MB71" s="17">
        <v>0</v>
      </c>
      <c r="MC71" s="17">
        <v>14363999.999999998</v>
      </c>
      <c r="MD71" s="13"/>
      <c r="ME71" s="17">
        <v>76</v>
      </c>
      <c r="MF71" s="17">
        <v>14363999.999999998</v>
      </c>
      <c r="MG71" s="17">
        <v>0</v>
      </c>
      <c r="MH71" s="17">
        <v>14363999.999999998</v>
      </c>
      <c r="MI71" s="13"/>
      <c r="MJ71" s="17">
        <v>0</v>
      </c>
      <c r="MK71" s="17">
        <v>507884881.5</v>
      </c>
      <c r="ML71" s="17">
        <v>0</v>
      </c>
      <c r="MM71" s="17">
        <v>507884881.5</v>
      </c>
      <c r="MN71" s="13"/>
      <c r="MO71" s="17">
        <v>0</v>
      </c>
      <c r="MP71" s="17">
        <v>714327410.60000002</v>
      </c>
      <c r="MQ71" s="17">
        <v>0</v>
      </c>
      <c r="MR71" s="17">
        <v>714327410.60000002</v>
      </c>
      <c r="MS71" s="13"/>
      <c r="MT71" s="17">
        <v>10080</v>
      </c>
      <c r="MU71" s="17">
        <v>30239999.999999996</v>
      </c>
      <c r="MV71" s="17">
        <v>0</v>
      </c>
      <c r="MW71" s="17">
        <v>30239999.999999996</v>
      </c>
      <c r="MX71" s="13"/>
      <c r="MY71" s="17">
        <v>0</v>
      </c>
      <c r="MZ71" s="17">
        <v>25387000</v>
      </c>
      <c r="NA71" s="17">
        <v>0</v>
      </c>
      <c r="NB71" s="17">
        <v>25387000</v>
      </c>
      <c r="NC71" s="13"/>
      <c r="ND71" s="17">
        <v>582</v>
      </c>
      <c r="NE71" s="17">
        <v>6420000</v>
      </c>
      <c r="NF71" s="17">
        <v>0</v>
      </c>
      <c r="NG71" s="17">
        <v>6420000</v>
      </c>
      <c r="NH71" s="13"/>
      <c r="NI71" s="17">
        <v>200000</v>
      </c>
      <c r="NJ71" s="17">
        <v>30000000</v>
      </c>
      <c r="NK71" s="17">
        <v>0</v>
      </c>
      <c r="NL71" s="17">
        <v>30000000</v>
      </c>
      <c r="NM71" s="13"/>
      <c r="NN71" s="17">
        <v>2000</v>
      </c>
      <c r="NO71" s="17">
        <v>300000</v>
      </c>
      <c r="NP71" s="17">
        <v>0</v>
      </c>
      <c r="NQ71" s="17">
        <v>300000</v>
      </c>
      <c r="NR71" s="13"/>
      <c r="NS71" s="17">
        <v>440</v>
      </c>
      <c r="NT71" s="17">
        <v>39000000</v>
      </c>
      <c r="NU71" s="17">
        <v>0</v>
      </c>
      <c r="NV71" s="17">
        <v>39000000</v>
      </c>
      <c r="NW71" s="13"/>
      <c r="NX71" s="17">
        <v>1238</v>
      </c>
      <c r="NY71" s="17">
        <v>123800000</v>
      </c>
      <c r="NZ71" s="17">
        <v>0</v>
      </c>
      <c r="OA71" s="17">
        <v>123800000</v>
      </c>
      <c r="OB71" s="13"/>
      <c r="OC71" s="17">
        <v>0</v>
      </c>
      <c r="OD71" s="17">
        <v>557000</v>
      </c>
      <c r="OE71" s="17">
        <v>0</v>
      </c>
      <c r="OF71" s="17">
        <v>557000</v>
      </c>
      <c r="OG71" s="13"/>
      <c r="OH71" s="17">
        <v>241179</v>
      </c>
      <c r="OI71" s="17">
        <v>8274677300.4800005</v>
      </c>
      <c r="OJ71" s="17">
        <v>0</v>
      </c>
      <c r="OK71" s="17">
        <v>8274677300.4800005</v>
      </c>
      <c r="OL71" s="13"/>
    </row>
    <row r="72" spans="1:402">
      <c r="A72" s="142">
        <v>1</v>
      </c>
      <c r="B72" s="135" t="s">
        <v>1888</v>
      </c>
      <c r="C72" s="19">
        <v>17</v>
      </c>
      <c r="D72" s="18">
        <f>C72*202548</f>
        <v>3443316</v>
      </c>
      <c r="E72" s="18">
        <v>0</v>
      </c>
      <c r="F72" s="18">
        <f>D72+E72</f>
        <v>3443316</v>
      </c>
      <c r="H72" s="46">
        <v>0</v>
      </c>
      <c r="I72" s="1">
        <f>H72*333396</f>
        <v>0</v>
      </c>
      <c r="J72" s="1">
        <v>0</v>
      </c>
      <c r="K72" s="1">
        <f>I72+J72</f>
        <v>0</v>
      </c>
      <c r="AB72" s="165">
        <v>0</v>
      </c>
      <c r="AC72" s="1">
        <f>AB72*246283</f>
        <v>0</v>
      </c>
      <c r="AD72" s="1">
        <v>0</v>
      </c>
      <c r="AE72" s="1">
        <f>AC72+AD72</f>
        <v>0</v>
      </c>
      <c r="BA72" s="166">
        <v>0</v>
      </c>
      <c r="BB72" s="1">
        <f>BA72*256710</f>
        <v>0</v>
      </c>
      <c r="BC72" s="1">
        <v>0</v>
      </c>
      <c r="BD72" s="1">
        <f>BB72+BC72</f>
        <v>0</v>
      </c>
      <c r="BF72" s="165">
        <v>0</v>
      </c>
      <c r="BG72" s="1">
        <f>BF72*1440000</f>
        <v>0</v>
      </c>
      <c r="BH72" s="1">
        <v>0</v>
      </c>
      <c r="BI72" s="1">
        <f>BG72+BH72</f>
        <v>0</v>
      </c>
      <c r="BK72" s="167"/>
      <c r="BL72" s="1">
        <f>BK72*1440000</f>
        <v>0</v>
      </c>
      <c r="BM72" s="1">
        <v>0</v>
      </c>
      <c r="BN72" s="1">
        <f>BL72+BM72</f>
        <v>0</v>
      </c>
      <c r="CU72" s="1">
        <v>0</v>
      </c>
      <c r="CW72" s="1">
        <v>0</v>
      </c>
      <c r="EC72" s="165">
        <v>4</v>
      </c>
      <c r="ED72" s="1">
        <f>EC72*385068</f>
        <v>1540272</v>
      </c>
      <c r="EE72" s="1">
        <v>0</v>
      </c>
      <c r="EF72" s="1">
        <f>ED72+EE72</f>
        <v>1540272</v>
      </c>
      <c r="EH72" s="1">
        <v>3</v>
      </c>
      <c r="EI72" s="1">
        <f>EH72*335472</f>
        <v>1006416</v>
      </c>
      <c r="EJ72" s="1">
        <v>0</v>
      </c>
      <c r="EK72" s="1">
        <f>EI72+EJ72</f>
        <v>1006416</v>
      </c>
      <c r="EM72" s="165">
        <v>1</v>
      </c>
      <c r="EN72" s="1">
        <f>EM72*202548</f>
        <v>202548</v>
      </c>
      <c r="EO72" s="1">
        <v>0</v>
      </c>
      <c r="EP72" s="1">
        <f>EN72+EO72</f>
        <v>202548</v>
      </c>
      <c r="ER72" s="165">
        <v>1</v>
      </c>
      <c r="ES72" s="1">
        <f>ER72*200832</f>
        <v>200832</v>
      </c>
      <c r="ET72" s="1">
        <v>0</v>
      </c>
      <c r="EU72" s="1">
        <f>ES72+ET72</f>
        <v>200832</v>
      </c>
      <c r="NI72" s="1">
        <v>181</v>
      </c>
      <c r="NJ72" s="1">
        <f>NI72*150</f>
        <v>27150</v>
      </c>
      <c r="NK72" s="1">
        <v>0</v>
      </c>
      <c r="NL72" s="1">
        <f>NJ72+NK72</f>
        <v>27150</v>
      </c>
      <c r="NN72" s="1">
        <v>0</v>
      </c>
      <c r="NO72" s="1">
        <f>NN72*150</f>
        <v>0</v>
      </c>
      <c r="NP72" s="1">
        <v>0</v>
      </c>
      <c r="NQ72" s="1">
        <f>NO72+NP72</f>
        <v>0</v>
      </c>
      <c r="NS72" s="1">
        <v>1</v>
      </c>
      <c r="NT72" s="1">
        <f>NS72*80770</f>
        <v>80770</v>
      </c>
      <c r="NU72" s="1">
        <v>0</v>
      </c>
      <c r="NV72" s="1">
        <f>NT72+NU72</f>
        <v>80770</v>
      </c>
      <c r="NX72" s="1">
        <v>4</v>
      </c>
      <c r="NY72" s="1">
        <f>NX72*100000</f>
        <v>400000</v>
      </c>
      <c r="NZ72" s="1">
        <v>0</v>
      </c>
      <c r="OA72" s="1">
        <f>NY72+NZ72</f>
        <v>400000</v>
      </c>
      <c r="OH72" s="12">
        <f t="shared" ref="OH72:OH102" si="1">C72+H72+M72+R72+AB72+AQ72+BA72+BF72+BK72+BP72+BU72+BZ72+CE72+CJ72+CT72+CY72+DD72+DX72+EC72+EH72+EM72+ER72+EW72+FB72+FG72+FL72+FQ72+FV72+GA72+GF72+GK72+GP72+GU72+GZ72+HE72+HJ72+HO72+HT72+ID72+IS72+IX72+JC72+JH72+JR72+KB72+KG72+LK72+LP72+LU72+MT72+ND72+NI72+NN72+NS72+NX72+OC72</f>
        <v>212</v>
      </c>
      <c r="OI72" s="12">
        <f t="shared" ref="OI72:OI102" si="2">D72+I72+N72+S72+AC72+AR72+BB72+BG72+BL72+BQ72+BV72+CA72+CF72+CK72+CU72+CZ72+DE72+DY72+ED72+EI72+EN72+ES72+EX72+FC72+FH72+FM72+FR72+FW72+GB72+GG72+GL72+GQ72+GV72+HA72+HF72+HK72+HP72+HU72+IE72+IT72+IY72+JD72+JI72+JS72+KC72+KH72+LL72+LQ72+LV72+MU72+NE72+NJ72+NO72+NT72+NY72+OD72</f>
        <v>6901304</v>
      </c>
      <c r="OJ72" s="12">
        <f t="shared" ref="OJ72:OJ102" si="3">E72+J72+O72+T72+AD72+AS72+BC72+BH72+BM72+BR72+BW72+CB72+CG72+CL72+CV72+DA72+DF72+DZ72+EE72+EJ72+EO72+ET72+EY72+FD72+FI72+FN72+FS72+FX72+GC72+GH72+GM72+GR72+GW72+HB72+HG72+HL72+HQ72+HV72+IF72+IU72+IZ72+JE72+JJ72+JT72+KD72+KI72+LM72+LR72+LW72+MV72+NF72+NK72+NP72+NU72+NZ72+OE72</f>
        <v>0</v>
      </c>
      <c r="OK72" s="12">
        <f t="shared" ref="OK72:OK102" si="4">F72+K72+P72+U72+AE72+AT72+BD72+BI72+BN72+BS72+BX72+CC72+CH72+CM72+CW72+DB72+DG72+EA72+EF72+EK72+EP72+EU72+EZ72+FE72+FJ72+FO72+FT72+FY72+GD72+GI72+GN72+GS72+GX72+HC72+HH72+HM72+HR72+HW72+IG72+IV72+JA72+JF72+JK72+JU72+KE72+KJ72+LN72+LS72+LX72+MW72+NG72+NL72+NQ72+NV72+OA72+OF72</f>
        <v>6901304</v>
      </c>
    </row>
    <row r="73" spans="1:402">
      <c r="A73" s="142">
        <v>2</v>
      </c>
      <c r="B73" s="135" t="s">
        <v>1889</v>
      </c>
      <c r="C73" s="19">
        <v>0</v>
      </c>
      <c r="D73" s="18">
        <f t="shared" ref="D73:D102" si="5">C73*202548</f>
        <v>0</v>
      </c>
      <c r="E73" s="18">
        <v>0</v>
      </c>
      <c r="F73" s="18">
        <f t="shared" ref="F73:F102" si="6">D73+E73</f>
        <v>0</v>
      </c>
      <c r="H73" s="46">
        <v>0</v>
      </c>
      <c r="I73" s="1">
        <f t="shared" ref="I73:I102" si="7">H73*333396</f>
        <v>0</v>
      </c>
      <c r="J73" s="1">
        <v>0</v>
      </c>
      <c r="K73" s="1">
        <f t="shared" ref="K73:K102" si="8">I73+J73</f>
        <v>0</v>
      </c>
      <c r="AB73" s="165">
        <v>0</v>
      </c>
      <c r="AC73" s="1">
        <f t="shared" ref="AC73:AC102" si="9">AB73*246283</f>
        <v>0</v>
      </c>
      <c r="AD73" s="1">
        <v>0</v>
      </c>
      <c r="AE73" s="1">
        <f t="shared" ref="AE73:AE102" si="10">AC73+AD73</f>
        <v>0</v>
      </c>
      <c r="BA73" s="166">
        <v>0</v>
      </c>
      <c r="BB73" s="1">
        <f t="shared" ref="BB73:BB102" si="11">BA73*256710</f>
        <v>0</v>
      </c>
      <c r="BC73" s="1">
        <v>0</v>
      </c>
      <c r="BD73" s="1">
        <f t="shared" ref="BD73:BD102" si="12">BB73+BC73</f>
        <v>0</v>
      </c>
      <c r="BF73" s="165">
        <v>1</v>
      </c>
      <c r="BG73" s="1">
        <f t="shared" ref="BG73:BG102" si="13">BF73*1440000</f>
        <v>1440000</v>
      </c>
      <c r="BH73" s="1">
        <v>0</v>
      </c>
      <c r="BI73" s="1">
        <f t="shared" ref="BI73:BI102" si="14">BG73+BH73</f>
        <v>1440000</v>
      </c>
      <c r="BK73" s="167"/>
      <c r="BL73" s="1">
        <f t="shared" ref="BL73:BL102" si="15">BK73*1440000</f>
        <v>0</v>
      </c>
      <c r="BM73" s="1">
        <v>0</v>
      </c>
      <c r="BN73" s="1">
        <f t="shared" ref="BN73:BN102" si="16">BL73+BM73</f>
        <v>0</v>
      </c>
      <c r="CU73" s="1">
        <v>0</v>
      </c>
      <c r="CW73" s="1">
        <v>0</v>
      </c>
      <c r="EC73" s="165">
        <v>0</v>
      </c>
      <c r="ED73" s="1">
        <f t="shared" ref="ED73:ED102" si="17">EC73*385068</f>
        <v>0</v>
      </c>
      <c r="EE73" s="1">
        <v>0</v>
      </c>
      <c r="EF73" s="1">
        <f t="shared" ref="EF73:EF102" si="18">ED73+EE73</f>
        <v>0</v>
      </c>
      <c r="EI73" s="1">
        <f t="shared" ref="EI73:EI102" si="19">EH73*335472</f>
        <v>0</v>
      </c>
      <c r="EJ73" s="1">
        <v>0</v>
      </c>
      <c r="EK73" s="1">
        <f t="shared" ref="EK73:EK102" si="20">EI73+EJ73</f>
        <v>0</v>
      </c>
      <c r="EM73" s="165">
        <v>0</v>
      </c>
      <c r="EN73" s="1">
        <f t="shared" ref="EN73:EN102" si="21">EM73*202548</f>
        <v>0</v>
      </c>
      <c r="EO73" s="1">
        <v>0</v>
      </c>
      <c r="EP73" s="1">
        <f t="shared" ref="EP73:EP102" si="22">EN73+EO73</f>
        <v>0</v>
      </c>
      <c r="ER73" s="165">
        <v>0</v>
      </c>
      <c r="ES73" s="1">
        <f t="shared" ref="ES73:ES102" si="23">ER73*200832</f>
        <v>0</v>
      </c>
      <c r="ET73" s="1">
        <v>0</v>
      </c>
      <c r="EU73" s="1">
        <f t="shared" ref="EU73:EU102" si="24">ES73+ET73</f>
        <v>0</v>
      </c>
      <c r="NI73" s="1">
        <v>0</v>
      </c>
      <c r="NJ73" s="1">
        <f t="shared" ref="NJ73:NJ102" si="25">NI73*150</f>
        <v>0</v>
      </c>
      <c r="NK73" s="1">
        <v>0</v>
      </c>
      <c r="NL73" s="1">
        <f t="shared" ref="NL73:NL102" si="26">NJ73+NK73</f>
        <v>0</v>
      </c>
      <c r="NN73" s="1">
        <v>0</v>
      </c>
      <c r="NO73" s="1">
        <f t="shared" ref="NO73:NO102" si="27">NN73*150</f>
        <v>0</v>
      </c>
      <c r="NP73" s="1">
        <v>0</v>
      </c>
      <c r="NQ73" s="1">
        <f t="shared" ref="NQ73:NQ102" si="28">NO73+NP73</f>
        <v>0</v>
      </c>
      <c r="NT73" s="1">
        <f t="shared" ref="NT73:NT102" si="29">NS73*80770</f>
        <v>0</v>
      </c>
      <c r="NU73" s="1">
        <v>0</v>
      </c>
      <c r="NV73" s="1">
        <f t="shared" ref="NV73:NV102" si="30">NT73+NU73</f>
        <v>0</v>
      </c>
      <c r="NY73" s="1">
        <f t="shared" ref="NY73:NY102" si="31">NX73*100000</f>
        <v>0</v>
      </c>
      <c r="NZ73" s="1">
        <v>0</v>
      </c>
      <c r="OA73" s="1">
        <f t="shared" ref="OA73:OA102" si="32">NY73+NZ73</f>
        <v>0</v>
      </c>
      <c r="OH73" s="12">
        <f t="shared" si="1"/>
        <v>1</v>
      </c>
      <c r="OI73" s="12">
        <f t="shared" si="2"/>
        <v>1440000</v>
      </c>
      <c r="OJ73" s="12">
        <f t="shared" si="3"/>
        <v>0</v>
      </c>
      <c r="OK73" s="12">
        <f t="shared" si="4"/>
        <v>1440000</v>
      </c>
    </row>
    <row r="74" spans="1:402">
      <c r="A74" s="142">
        <v>3</v>
      </c>
      <c r="B74" s="135" t="s">
        <v>1890</v>
      </c>
      <c r="C74" s="19">
        <v>25</v>
      </c>
      <c r="D74" s="18">
        <f t="shared" si="5"/>
        <v>5063700</v>
      </c>
      <c r="E74" s="18">
        <v>0</v>
      </c>
      <c r="F74" s="18">
        <f t="shared" si="6"/>
        <v>5063700</v>
      </c>
      <c r="G74" s="168"/>
      <c r="H74" s="46">
        <v>0</v>
      </c>
      <c r="I74" s="1">
        <f t="shared" si="7"/>
        <v>0</v>
      </c>
      <c r="J74" s="1">
        <v>0</v>
      </c>
      <c r="K74" s="1">
        <f t="shared" si="8"/>
        <v>0</v>
      </c>
      <c r="AB74" s="165">
        <v>1</v>
      </c>
      <c r="AC74" s="1">
        <f t="shared" si="9"/>
        <v>246283</v>
      </c>
      <c r="AD74" s="1">
        <v>0</v>
      </c>
      <c r="AE74" s="1">
        <f t="shared" si="10"/>
        <v>246283</v>
      </c>
      <c r="BA74" s="166">
        <v>1</v>
      </c>
      <c r="BB74" s="1">
        <f t="shared" si="11"/>
        <v>256710</v>
      </c>
      <c r="BC74" s="1">
        <v>0</v>
      </c>
      <c r="BD74" s="1">
        <f t="shared" si="12"/>
        <v>256710</v>
      </c>
      <c r="BF74" s="165">
        <v>0</v>
      </c>
      <c r="BG74" s="1">
        <f t="shared" si="13"/>
        <v>0</v>
      </c>
      <c r="BH74" s="1">
        <v>0</v>
      </c>
      <c r="BI74" s="1">
        <f t="shared" si="14"/>
        <v>0</v>
      </c>
      <c r="BK74" s="167"/>
      <c r="BL74" s="1">
        <f t="shared" si="15"/>
        <v>0</v>
      </c>
      <c r="BM74" s="1">
        <v>0</v>
      </c>
      <c r="BN74" s="1">
        <f t="shared" si="16"/>
        <v>0</v>
      </c>
      <c r="CU74" s="1">
        <v>0</v>
      </c>
      <c r="CW74" s="1">
        <v>0</v>
      </c>
      <c r="EC74" s="165">
        <v>3</v>
      </c>
      <c r="ED74" s="1">
        <f t="shared" si="17"/>
        <v>1155204</v>
      </c>
      <c r="EE74" s="1">
        <v>0</v>
      </c>
      <c r="EF74" s="1">
        <f t="shared" si="18"/>
        <v>1155204</v>
      </c>
      <c r="EH74" s="1">
        <v>3</v>
      </c>
      <c r="EI74" s="1">
        <f t="shared" si="19"/>
        <v>1006416</v>
      </c>
      <c r="EJ74" s="1">
        <v>0</v>
      </c>
      <c r="EK74" s="1">
        <f t="shared" si="20"/>
        <v>1006416</v>
      </c>
      <c r="EM74" s="165">
        <v>1</v>
      </c>
      <c r="EN74" s="1">
        <f t="shared" si="21"/>
        <v>202548</v>
      </c>
      <c r="EO74" s="1">
        <v>0</v>
      </c>
      <c r="EP74" s="1">
        <f t="shared" si="22"/>
        <v>202548</v>
      </c>
      <c r="ER74" s="165">
        <v>0</v>
      </c>
      <c r="ES74" s="1">
        <f t="shared" si="23"/>
        <v>0</v>
      </c>
      <c r="ET74" s="1">
        <v>0</v>
      </c>
      <c r="EU74" s="1">
        <f t="shared" si="24"/>
        <v>0</v>
      </c>
      <c r="NI74" s="1">
        <v>238</v>
      </c>
      <c r="NJ74" s="1">
        <f t="shared" si="25"/>
        <v>35700</v>
      </c>
      <c r="NK74" s="1">
        <v>0</v>
      </c>
      <c r="NL74" s="1">
        <f t="shared" si="26"/>
        <v>35700</v>
      </c>
      <c r="NN74" s="1">
        <v>0</v>
      </c>
      <c r="NO74" s="1">
        <f t="shared" si="27"/>
        <v>0</v>
      </c>
      <c r="NP74" s="1">
        <v>0</v>
      </c>
      <c r="NQ74" s="1">
        <f t="shared" si="28"/>
        <v>0</v>
      </c>
      <c r="NT74" s="1">
        <f t="shared" si="29"/>
        <v>0</v>
      </c>
      <c r="NU74" s="1">
        <v>0</v>
      </c>
      <c r="NV74" s="1">
        <f t="shared" si="30"/>
        <v>0</v>
      </c>
      <c r="NX74" s="1">
        <v>2</v>
      </c>
      <c r="NY74" s="1">
        <f t="shared" si="31"/>
        <v>200000</v>
      </c>
      <c r="NZ74" s="1">
        <v>0</v>
      </c>
      <c r="OA74" s="1">
        <f t="shared" si="32"/>
        <v>200000</v>
      </c>
      <c r="OH74" s="12">
        <f t="shared" si="1"/>
        <v>274</v>
      </c>
      <c r="OI74" s="12">
        <f t="shared" si="2"/>
        <v>8166561</v>
      </c>
      <c r="OJ74" s="12">
        <f t="shared" si="3"/>
        <v>0</v>
      </c>
      <c r="OK74" s="12">
        <f t="shared" si="4"/>
        <v>8166561</v>
      </c>
    </row>
    <row r="75" spans="1:402">
      <c r="A75" s="142">
        <v>4</v>
      </c>
      <c r="B75" s="135" t="s">
        <v>1891</v>
      </c>
      <c r="C75" s="19">
        <v>9</v>
      </c>
      <c r="D75" s="18">
        <f t="shared" si="5"/>
        <v>1822932</v>
      </c>
      <c r="E75" s="18">
        <v>0</v>
      </c>
      <c r="F75" s="18">
        <f t="shared" si="6"/>
        <v>1822932</v>
      </c>
      <c r="G75" s="168"/>
      <c r="H75" s="46">
        <v>0</v>
      </c>
      <c r="I75" s="1">
        <f t="shared" si="7"/>
        <v>0</v>
      </c>
      <c r="J75" s="1">
        <v>0</v>
      </c>
      <c r="K75" s="1">
        <f t="shared" si="8"/>
        <v>0</v>
      </c>
      <c r="AB75" s="165">
        <v>1</v>
      </c>
      <c r="AC75" s="1">
        <f t="shared" si="9"/>
        <v>246283</v>
      </c>
      <c r="AD75" s="1">
        <v>0</v>
      </c>
      <c r="AE75" s="1">
        <f t="shared" si="10"/>
        <v>246283</v>
      </c>
      <c r="BA75" s="166">
        <v>0</v>
      </c>
      <c r="BB75" s="1">
        <f t="shared" si="11"/>
        <v>0</v>
      </c>
      <c r="BC75" s="1">
        <v>0</v>
      </c>
      <c r="BD75" s="1">
        <f t="shared" si="12"/>
        <v>0</v>
      </c>
      <c r="BF75" s="165">
        <v>0</v>
      </c>
      <c r="BG75" s="1">
        <f t="shared" si="13"/>
        <v>0</v>
      </c>
      <c r="BH75" s="1">
        <v>0</v>
      </c>
      <c r="BI75" s="1">
        <f t="shared" si="14"/>
        <v>0</v>
      </c>
      <c r="BK75" s="167"/>
      <c r="BL75" s="1">
        <f t="shared" si="15"/>
        <v>0</v>
      </c>
      <c r="BM75" s="1">
        <v>0</v>
      </c>
      <c r="BN75" s="1">
        <f t="shared" si="16"/>
        <v>0</v>
      </c>
      <c r="CU75" s="1">
        <v>0</v>
      </c>
      <c r="CW75" s="1">
        <v>0</v>
      </c>
      <c r="EC75" s="165">
        <v>2</v>
      </c>
      <c r="ED75" s="1">
        <f t="shared" si="17"/>
        <v>770136</v>
      </c>
      <c r="EE75" s="1">
        <v>0</v>
      </c>
      <c r="EF75" s="1">
        <f t="shared" si="18"/>
        <v>770136</v>
      </c>
      <c r="EH75" s="1">
        <v>4</v>
      </c>
      <c r="EI75" s="1">
        <f t="shared" si="19"/>
        <v>1341888</v>
      </c>
      <c r="EJ75" s="1">
        <v>0</v>
      </c>
      <c r="EK75" s="1">
        <f t="shared" si="20"/>
        <v>1341888</v>
      </c>
      <c r="EM75" s="165">
        <v>1</v>
      </c>
      <c r="EN75" s="1">
        <f t="shared" si="21"/>
        <v>202548</v>
      </c>
      <c r="EO75" s="1">
        <v>0</v>
      </c>
      <c r="EP75" s="1">
        <f t="shared" si="22"/>
        <v>202548</v>
      </c>
      <c r="ER75" s="165">
        <v>1</v>
      </c>
      <c r="ES75" s="1">
        <f t="shared" si="23"/>
        <v>200832</v>
      </c>
      <c r="ET75" s="1">
        <v>0</v>
      </c>
      <c r="EU75" s="1">
        <f t="shared" si="24"/>
        <v>200832</v>
      </c>
      <c r="NI75" s="1">
        <v>282</v>
      </c>
      <c r="NJ75" s="1">
        <f t="shared" si="25"/>
        <v>42300</v>
      </c>
      <c r="NK75" s="1">
        <v>0</v>
      </c>
      <c r="NL75" s="1">
        <f t="shared" si="26"/>
        <v>42300</v>
      </c>
      <c r="NN75" s="1">
        <v>0</v>
      </c>
      <c r="NO75" s="1">
        <f t="shared" si="27"/>
        <v>0</v>
      </c>
      <c r="NP75" s="1">
        <v>0</v>
      </c>
      <c r="NQ75" s="1">
        <f t="shared" si="28"/>
        <v>0</v>
      </c>
      <c r="NT75" s="1">
        <f t="shared" si="29"/>
        <v>0</v>
      </c>
      <c r="NU75" s="1">
        <v>0</v>
      </c>
      <c r="NV75" s="1">
        <f t="shared" si="30"/>
        <v>0</v>
      </c>
      <c r="NX75" s="1">
        <v>4</v>
      </c>
      <c r="NY75" s="1">
        <f t="shared" si="31"/>
        <v>400000</v>
      </c>
      <c r="NZ75" s="1">
        <v>0</v>
      </c>
      <c r="OA75" s="1">
        <f t="shared" si="32"/>
        <v>400000</v>
      </c>
      <c r="OH75" s="12">
        <f t="shared" si="1"/>
        <v>304</v>
      </c>
      <c r="OI75" s="12">
        <f t="shared" si="2"/>
        <v>5026919</v>
      </c>
      <c r="OJ75" s="12">
        <f t="shared" si="3"/>
        <v>0</v>
      </c>
      <c r="OK75" s="12">
        <f t="shared" si="4"/>
        <v>5026919</v>
      </c>
    </row>
    <row r="76" spans="1:402">
      <c r="A76" s="142">
        <v>5</v>
      </c>
      <c r="B76" s="135" t="s">
        <v>1892</v>
      </c>
      <c r="C76" s="19">
        <v>12</v>
      </c>
      <c r="D76" s="18">
        <f t="shared" si="5"/>
        <v>2430576</v>
      </c>
      <c r="E76" s="18">
        <v>0</v>
      </c>
      <c r="F76" s="18">
        <f t="shared" si="6"/>
        <v>2430576</v>
      </c>
      <c r="G76" s="168"/>
      <c r="H76" s="46">
        <v>0</v>
      </c>
      <c r="I76" s="1">
        <f t="shared" si="7"/>
        <v>0</v>
      </c>
      <c r="J76" s="1">
        <v>0</v>
      </c>
      <c r="K76" s="1">
        <f t="shared" si="8"/>
        <v>0</v>
      </c>
      <c r="AB76" s="165">
        <v>1</v>
      </c>
      <c r="AC76" s="1">
        <f t="shared" si="9"/>
        <v>246283</v>
      </c>
      <c r="AD76" s="1">
        <v>0</v>
      </c>
      <c r="AE76" s="1">
        <f t="shared" si="10"/>
        <v>246283</v>
      </c>
      <c r="BA76" s="166">
        <v>1</v>
      </c>
      <c r="BB76" s="1">
        <f t="shared" si="11"/>
        <v>256710</v>
      </c>
      <c r="BC76" s="1">
        <v>0</v>
      </c>
      <c r="BD76" s="1">
        <f t="shared" si="12"/>
        <v>256710</v>
      </c>
      <c r="BF76" s="165">
        <v>0</v>
      </c>
      <c r="BG76" s="1">
        <f t="shared" si="13"/>
        <v>0</v>
      </c>
      <c r="BH76" s="1">
        <v>0</v>
      </c>
      <c r="BI76" s="1">
        <f t="shared" si="14"/>
        <v>0</v>
      </c>
      <c r="BK76" s="167"/>
      <c r="BL76" s="1">
        <f t="shared" si="15"/>
        <v>0</v>
      </c>
      <c r="BM76" s="1">
        <v>0</v>
      </c>
      <c r="BN76" s="1">
        <f t="shared" si="16"/>
        <v>0</v>
      </c>
      <c r="CU76" s="1">
        <v>0</v>
      </c>
      <c r="CW76" s="1">
        <v>0</v>
      </c>
      <c r="EC76" s="165">
        <v>1</v>
      </c>
      <c r="ED76" s="1">
        <f t="shared" si="17"/>
        <v>385068</v>
      </c>
      <c r="EE76" s="1">
        <v>0</v>
      </c>
      <c r="EF76" s="1">
        <f t="shared" si="18"/>
        <v>385068</v>
      </c>
      <c r="EH76" s="1">
        <v>2</v>
      </c>
      <c r="EI76" s="1">
        <f t="shared" si="19"/>
        <v>670944</v>
      </c>
      <c r="EJ76" s="1">
        <v>0</v>
      </c>
      <c r="EK76" s="1">
        <f t="shared" si="20"/>
        <v>670944</v>
      </c>
      <c r="EM76" s="165">
        <v>0</v>
      </c>
      <c r="EN76" s="1">
        <f t="shared" si="21"/>
        <v>0</v>
      </c>
      <c r="EO76" s="1">
        <v>0</v>
      </c>
      <c r="EP76" s="1">
        <f t="shared" si="22"/>
        <v>0</v>
      </c>
      <c r="ER76" s="165">
        <v>1</v>
      </c>
      <c r="ES76" s="1">
        <f t="shared" si="23"/>
        <v>200832</v>
      </c>
      <c r="ET76" s="1">
        <v>0</v>
      </c>
      <c r="EU76" s="1">
        <f t="shared" si="24"/>
        <v>200832</v>
      </c>
      <c r="NI76" s="1">
        <v>82</v>
      </c>
      <c r="NJ76" s="1">
        <f t="shared" si="25"/>
        <v>12300</v>
      </c>
      <c r="NK76" s="1">
        <v>0</v>
      </c>
      <c r="NL76" s="1">
        <f t="shared" si="26"/>
        <v>12300</v>
      </c>
      <c r="NN76" s="1">
        <v>0</v>
      </c>
      <c r="NO76" s="1">
        <f t="shared" si="27"/>
        <v>0</v>
      </c>
      <c r="NP76" s="1">
        <v>0</v>
      </c>
      <c r="NQ76" s="1">
        <f t="shared" si="28"/>
        <v>0</v>
      </c>
      <c r="NT76" s="1">
        <f t="shared" si="29"/>
        <v>0</v>
      </c>
      <c r="NU76" s="1">
        <v>0</v>
      </c>
      <c r="NV76" s="1">
        <f t="shared" si="30"/>
        <v>0</v>
      </c>
      <c r="NX76" s="1">
        <v>1</v>
      </c>
      <c r="NY76" s="1">
        <f t="shared" si="31"/>
        <v>100000</v>
      </c>
      <c r="NZ76" s="1">
        <v>0</v>
      </c>
      <c r="OA76" s="1">
        <f t="shared" si="32"/>
        <v>100000</v>
      </c>
      <c r="OH76" s="12">
        <f t="shared" si="1"/>
        <v>101</v>
      </c>
      <c r="OI76" s="12">
        <f t="shared" si="2"/>
        <v>4302713</v>
      </c>
      <c r="OJ76" s="12">
        <f t="shared" si="3"/>
        <v>0</v>
      </c>
      <c r="OK76" s="12">
        <f t="shared" si="4"/>
        <v>4302713</v>
      </c>
    </row>
    <row r="77" spans="1:402">
      <c r="A77" s="142">
        <v>6</v>
      </c>
      <c r="B77" s="135" t="s">
        <v>1893</v>
      </c>
      <c r="C77" s="19">
        <v>20</v>
      </c>
      <c r="D77" s="18">
        <f t="shared" si="5"/>
        <v>4050960</v>
      </c>
      <c r="E77" s="18">
        <v>0</v>
      </c>
      <c r="F77" s="18">
        <f t="shared" si="6"/>
        <v>4050960</v>
      </c>
      <c r="G77" s="168"/>
      <c r="H77" s="46">
        <v>0</v>
      </c>
      <c r="I77" s="1">
        <f t="shared" si="7"/>
        <v>0</v>
      </c>
      <c r="J77" s="1">
        <v>0</v>
      </c>
      <c r="K77" s="1">
        <f t="shared" si="8"/>
        <v>0</v>
      </c>
      <c r="AB77" s="165">
        <v>0</v>
      </c>
      <c r="AC77" s="1">
        <f t="shared" si="9"/>
        <v>0</v>
      </c>
      <c r="AD77" s="1">
        <v>0</v>
      </c>
      <c r="AE77" s="1">
        <f t="shared" si="10"/>
        <v>0</v>
      </c>
      <c r="BA77" s="166">
        <v>1</v>
      </c>
      <c r="BB77" s="1">
        <f t="shared" si="11"/>
        <v>256710</v>
      </c>
      <c r="BC77" s="1">
        <v>0</v>
      </c>
      <c r="BD77" s="1">
        <f t="shared" si="12"/>
        <v>256710</v>
      </c>
      <c r="BF77" s="165">
        <v>0</v>
      </c>
      <c r="BG77" s="1">
        <f t="shared" si="13"/>
        <v>0</v>
      </c>
      <c r="BH77" s="1">
        <v>0</v>
      </c>
      <c r="BI77" s="1">
        <f t="shared" si="14"/>
        <v>0</v>
      </c>
      <c r="BK77" s="167"/>
      <c r="BL77" s="1">
        <f t="shared" si="15"/>
        <v>0</v>
      </c>
      <c r="BM77" s="1">
        <v>0</v>
      </c>
      <c r="BN77" s="1">
        <f t="shared" si="16"/>
        <v>0</v>
      </c>
      <c r="CU77" s="1">
        <v>0</v>
      </c>
      <c r="CW77" s="1">
        <v>0</v>
      </c>
      <c r="EC77" s="165">
        <v>5</v>
      </c>
      <c r="ED77" s="1">
        <f t="shared" si="17"/>
        <v>1925340</v>
      </c>
      <c r="EE77" s="1">
        <v>0</v>
      </c>
      <c r="EF77" s="1">
        <f t="shared" si="18"/>
        <v>1925340</v>
      </c>
      <c r="EH77" s="1">
        <v>4</v>
      </c>
      <c r="EI77" s="1">
        <f t="shared" si="19"/>
        <v>1341888</v>
      </c>
      <c r="EJ77" s="1">
        <v>0</v>
      </c>
      <c r="EK77" s="1">
        <f t="shared" si="20"/>
        <v>1341888</v>
      </c>
      <c r="EM77" s="165">
        <v>1</v>
      </c>
      <c r="EN77" s="1">
        <f t="shared" si="21"/>
        <v>202548</v>
      </c>
      <c r="EO77" s="1">
        <v>0</v>
      </c>
      <c r="EP77" s="1">
        <f t="shared" si="22"/>
        <v>202548</v>
      </c>
      <c r="ER77" s="165">
        <v>1</v>
      </c>
      <c r="ES77" s="1">
        <f t="shared" si="23"/>
        <v>200832</v>
      </c>
      <c r="ET77" s="1">
        <v>0</v>
      </c>
      <c r="EU77" s="1">
        <f t="shared" si="24"/>
        <v>200832</v>
      </c>
      <c r="NI77" s="1">
        <v>195</v>
      </c>
      <c r="NJ77" s="1">
        <f t="shared" si="25"/>
        <v>29250</v>
      </c>
      <c r="NK77" s="1">
        <v>0</v>
      </c>
      <c r="NL77" s="1">
        <f t="shared" si="26"/>
        <v>29250</v>
      </c>
      <c r="NN77" s="1">
        <v>0</v>
      </c>
      <c r="NO77" s="1">
        <f t="shared" si="27"/>
        <v>0</v>
      </c>
      <c r="NP77" s="1">
        <v>0</v>
      </c>
      <c r="NQ77" s="1">
        <f t="shared" si="28"/>
        <v>0</v>
      </c>
      <c r="NT77" s="1">
        <f t="shared" si="29"/>
        <v>0</v>
      </c>
      <c r="NU77" s="1">
        <v>0</v>
      </c>
      <c r="NV77" s="1">
        <f t="shared" si="30"/>
        <v>0</v>
      </c>
      <c r="NX77" s="1">
        <v>5</v>
      </c>
      <c r="NY77" s="1">
        <f t="shared" si="31"/>
        <v>500000</v>
      </c>
      <c r="NZ77" s="1">
        <v>0</v>
      </c>
      <c r="OA77" s="1">
        <f t="shared" si="32"/>
        <v>500000</v>
      </c>
      <c r="OH77" s="12">
        <f t="shared" si="1"/>
        <v>232</v>
      </c>
      <c r="OI77" s="12">
        <f t="shared" si="2"/>
        <v>8507528</v>
      </c>
      <c r="OJ77" s="12">
        <f t="shared" si="3"/>
        <v>0</v>
      </c>
      <c r="OK77" s="12">
        <f t="shared" si="4"/>
        <v>8507528</v>
      </c>
    </row>
    <row r="78" spans="1:402">
      <c r="A78" s="142">
        <v>7</v>
      </c>
      <c r="B78" s="135" t="s">
        <v>1894</v>
      </c>
      <c r="C78" s="19">
        <v>17</v>
      </c>
      <c r="D78" s="18">
        <f t="shared" si="5"/>
        <v>3443316</v>
      </c>
      <c r="E78" s="18">
        <v>0</v>
      </c>
      <c r="F78" s="18">
        <f t="shared" si="6"/>
        <v>3443316</v>
      </c>
      <c r="G78" s="168"/>
      <c r="H78" s="46">
        <v>0</v>
      </c>
      <c r="I78" s="1">
        <f t="shared" si="7"/>
        <v>0</v>
      </c>
      <c r="J78" s="1">
        <v>0</v>
      </c>
      <c r="K78" s="1">
        <f t="shared" si="8"/>
        <v>0</v>
      </c>
      <c r="AB78" s="165">
        <v>1</v>
      </c>
      <c r="AC78" s="1">
        <f t="shared" si="9"/>
        <v>246283</v>
      </c>
      <c r="AD78" s="1">
        <v>0</v>
      </c>
      <c r="AE78" s="1">
        <f t="shared" si="10"/>
        <v>246283</v>
      </c>
      <c r="BA78" s="166">
        <v>1</v>
      </c>
      <c r="BB78" s="1">
        <f t="shared" si="11"/>
        <v>256710</v>
      </c>
      <c r="BC78" s="1">
        <v>0</v>
      </c>
      <c r="BD78" s="1">
        <f t="shared" si="12"/>
        <v>256710</v>
      </c>
      <c r="BF78" s="165">
        <v>0</v>
      </c>
      <c r="BG78" s="1">
        <f t="shared" si="13"/>
        <v>0</v>
      </c>
      <c r="BH78" s="1">
        <v>0</v>
      </c>
      <c r="BI78" s="1">
        <f t="shared" si="14"/>
        <v>0</v>
      </c>
      <c r="BK78" s="167"/>
      <c r="BL78" s="1">
        <f t="shared" si="15"/>
        <v>0</v>
      </c>
      <c r="BM78" s="1">
        <v>0</v>
      </c>
      <c r="BN78" s="1">
        <f t="shared" si="16"/>
        <v>0</v>
      </c>
      <c r="CU78" s="1">
        <v>0</v>
      </c>
      <c r="CW78" s="1">
        <v>0</v>
      </c>
      <c r="EC78" s="165">
        <v>2</v>
      </c>
      <c r="ED78" s="1">
        <f t="shared" si="17"/>
        <v>770136</v>
      </c>
      <c r="EE78" s="1">
        <v>0</v>
      </c>
      <c r="EF78" s="1">
        <f t="shared" si="18"/>
        <v>770136</v>
      </c>
      <c r="EH78" s="1">
        <v>4</v>
      </c>
      <c r="EI78" s="1">
        <f t="shared" si="19"/>
        <v>1341888</v>
      </c>
      <c r="EJ78" s="1">
        <v>0</v>
      </c>
      <c r="EK78" s="1">
        <f t="shared" si="20"/>
        <v>1341888</v>
      </c>
      <c r="EM78" s="165">
        <v>1</v>
      </c>
      <c r="EN78" s="1">
        <f t="shared" si="21"/>
        <v>202548</v>
      </c>
      <c r="EO78" s="1">
        <v>0</v>
      </c>
      <c r="EP78" s="1">
        <f t="shared" si="22"/>
        <v>202548</v>
      </c>
      <c r="ER78" s="165">
        <v>1</v>
      </c>
      <c r="ES78" s="1">
        <f t="shared" si="23"/>
        <v>200832</v>
      </c>
      <c r="ET78" s="1">
        <v>0</v>
      </c>
      <c r="EU78" s="1">
        <f t="shared" si="24"/>
        <v>200832</v>
      </c>
      <c r="NI78" s="1">
        <v>246</v>
      </c>
      <c r="NJ78" s="1">
        <f t="shared" si="25"/>
        <v>36900</v>
      </c>
      <c r="NK78" s="1">
        <v>0</v>
      </c>
      <c r="NL78" s="1">
        <f t="shared" si="26"/>
        <v>36900</v>
      </c>
      <c r="NN78" s="1">
        <v>15</v>
      </c>
      <c r="NO78" s="1">
        <f t="shared" si="27"/>
        <v>2250</v>
      </c>
      <c r="NP78" s="1">
        <v>0</v>
      </c>
      <c r="NQ78" s="1">
        <f t="shared" si="28"/>
        <v>2250</v>
      </c>
      <c r="NT78" s="1">
        <f t="shared" si="29"/>
        <v>0</v>
      </c>
      <c r="NU78" s="1">
        <v>0</v>
      </c>
      <c r="NV78" s="1">
        <f t="shared" si="30"/>
        <v>0</v>
      </c>
      <c r="NX78" s="1">
        <v>2</v>
      </c>
      <c r="NY78" s="1">
        <f t="shared" si="31"/>
        <v>200000</v>
      </c>
      <c r="NZ78" s="1">
        <v>0</v>
      </c>
      <c r="OA78" s="1">
        <f t="shared" si="32"/>
        <v>200000</v>
      </c>
      <c r="OH78" s="12">
        <f t="shared" si="1"/>
        <v>290</v>
      </c>
      <c r="OI78" s="12">
        <f t="shared" si="2"/>
        <v>6700863</v>
      </c>
      <c r="OJ78" s="12">
        <f t="shared" si="3"/>
        <v>0</v>
      </c>
      <c r="OK78" s="12">
        <f t="shared" si="4"/>
        <v>6700863</v>
      </c>
    </row>
    <row r="79" spans="1:402">
      <c r="A79" s="142">
        <v>8</v>
      </c>
      <c r="B79" s="135" t="s">
        <v>1895</v>
      </c>
      <c r="C79" s="19">
        <v>16</v>
      </c>
      <c r="D79" s="18">
        <f t="shared" si="5"/>
        <v>3240768</v>
      </c>
      <c r="E79" s="18">
        <v>0</v>
      </c>
      <c r="F79" s="18">
        <f t="shared" si="6"/>
        <v>3240768</v>
      </c>
      <c r="G79" s="168"/>
      <c r="H79" s="46">
        <v>0</v>
      </c>
      <c r="I79" s="1">
        <f t="shared" si="7"/>
        <v>0</v>
      </c>
      <c r="J79" s="1">
        <v>0</v>
      </c>
      <c r="K79" s="1">
        <f t="shared" si="8"/>
        <v>0</v>
      </c>
      <c r="AB79" s="165">
        <v>0</v>
      </c>
      <c r="AC79" s="1">
        <f t="shared" si="9"/>
        <v>0</v>
      </c>
      <c r="AD79" s="1">
        <v>0</v>
      </c>
      <c r="AE79" s="1">
        <f t="shared" si="10"/>
        <v>0</v>
      </c>
      <c r="BA79" s="166">
        <v>0</v>
      </c>
      <c r="BB79" s="1">
        <f t="shared" si="11"/>
        <v>0</v>
      </c>
      <c r="BC79" s="1">
        <v>0</v>
      </c>
      <c r="BD79" s="1">
        <f t="shared" si="12"/>
        <v>0</v>
      </c>
      <c r="BF79" s="165">
        <v>0</v>
      </c>
      <c r="BG79" s="1">
        <f t="shared" si="13"/>
        <v>0</v>
      </c>
      <c r="BH79" s="1">
        <v>0</v>
      </c>
      <c r="BI79" s="1">
        <f t="shared" si="14"/>
        <v>0</v>
      </c>
      <c r="BK79" s="167"/>
      <c r="BL79" s="1">
        <f t="shared" si="15"/>
        <v>0</v>
      </c>
      <c r="BM79" s="1">
        <v>0</v>
      </c>
      <c r="BN79" s="1">
        <f t="shared" si="16"/>
        <v>0</v>
      </c>
      <c r="CU79" s="1">
        <v>0</v>
      </c>
      <c r="CW79" s="1">
        <v>0</v>
      </c>
      <c r="EC79" s="165">
        <v>2</v>
      </c>
      <c r="ED79" s="1">
        <f t="shared" si="17"/>
        <v>770136</v>
      </c>
      <c r="EE79" s="1">
        <v>0</v>
      </c>
      <c r="EF79" s="1">
        <f t="shared" si="18"/>
        <v>770136</v>
      </c>
      <c r="EH79" s="1">
        <v>2</v>
      </c>
      <c r="EI79" s="1">
        <f t="shared" si="19"/>
        <v>670944</v>
      </c>
      <c r="EJ79" s="1">
        <v>0</v>
      </c>
      <c r="EK79" s="1">
        <f t="shared" si="20"/>
        <v>670944</v>
      </c>
      <c r="EM79" s="165">
        <v>0</v>
      </c>
      <c r="EN79" s="1">
        <f t="shared" si="21"/>
        <v>0</v>
      </c>
      <c r="EO79" s="1">
        <v>0</v>
      </c>
      <c r="EP79" s="1">
        <f t="shared" si="22"/>
        <v>0</v>
      </c>
      <c r="ER79" s="165">
        <v>1</v>
      </c>
      <c r="ES79" s="1">
        <f t="shared" si="23"/>
        <v>200832</v>
      </c>
      <c r="ET79" s="1">
        <v>0</v>
      </c>
      <c r="EU79" s="1">
        <f t="shared" si="24"/>
        <v>200832</v>
      </c>
      <c r="NI79" s="1">
        <v>127</v>
      </c>
      <c r="NJ79" s="1">
        <f t="shared" si="25"/>
        <v>19050</v>
      </c>
      <c r="NK79" s="1">
        <v>0</v>
      </c>
      <c r="NL79" s="1">
        <f t="shared" si="26"/>
        <v>19050</v>
      </c>
      <c r="NN79" s="1">
        <v>0</v>
      </c>
      <c r="NO79" s="1">
        <f t="shared" si="27"/>
        <v>0</v>
      </c>
      <c r="NP79" s="1">
        <v>0</v>
      </c>
      <c r="NQ79" s="1">
        <f t="shared" si="28"/>
        <v>0</v>
      </c>
      <c r="NT79" s="1">
        <f t="shared" si="29"/>
        <v>0</v>
      </c>
      <c r="NU79" s="1">
        <v>0</v>
      </c>
      <c r="NV79" s="1">
        <f t="shared" si="30"/>
        <v>0</v>
      </c>
      <c r="NX79" s="1">
        <v>3</v>
      </c>
      <c r="NY79" s="1">
        <f t="shared" si="31"/>
        <v>300000</v>
      </c>
      <c r="NZ79" s="1">
        <v>0</v>
      </c>
      <c r="OA79" s="1">
        <f t="shared" si="32"/>
        <v>300000</v>
      </c>
      <c r="OH79" s="12">
        <f t="shared" si="1"/>
        <v>151</v>
      </c>
      <c r="OI79" s="12">
        <f t="shared" si="2"/>
        <v>5201730</v>
      </c>
      <c r="OJ79" s="12">
        <f t="shared" si="3"/>
        <v>0</v>
      </c>
      <c r="OK79" s="12">
        <f t="shared" si="4"/>
        <v>5201730</v>
      </c>
    </row>
    <row r="80" spans="1:402">
      <c r="A80" s="142">
        <v>9</v>
      </c>
      <c r="B80" s="135" t="s">
        <v>1896</v>
      </c>
      <c r="C80" s="19">
        <v>7</v>
      </c>
      <c r="D80" s="18">
        <f t="shared" si="5"/>
        <v>1417836</v>
      </c>
      <c r="E80" s="18">
        <v>0</v>
      </c>
      <c r="F80" s="18">
        <f t="shared" si="6"/>
        <v>1417836</v>
      </c>
      <c r="G80" s="168"/>
      <c r="H80" s="46">
        <v>0</v>
      </c>
      <c r="I80" s="1">
        <f t="shared" si="7"/>
        <v>0</v>
      </c>
      <c r="J80" s="1">
        <v>0</v>
      </c>
      <c r="K80" s="1">
        <f t="shared" si="8"/>
        <v>0</v>
      </c>
      <c r="AB80" s="165">
        <v>1</v>
      </c>
      <c r="AC80" s="1">
        <f t="shared" si="9"/>
        <v>246283</v>
      </c>
      <c r="AD80" s="1">
        <v>0</v>
      </c>
      <c r="AE80" s="1">
        <f t="shared" si="10"/>
        <v>246283</v>
      </c>
      <c r="BA80" s="166">
        <v>1</v>
      </c>
      <c r="BB80" s="1">
        <f t="shared" si="11"/>
        <v>256710</v>
      </c>
      <c r="BC80" s="1">
        <v>0</v>
      </c>
      <c r="BD80" s="1">
        <f t="shared" si="12"/>
        <v>256710</v>
      </c>
      <c r="BF80" s="165">
        <v>0</v>
      </c>
      <c r="BG80" s="1">
        <f t="shared" si="13"/>
        <v>0</v>
      </c>
      <c r="BH80" s="1">
        <v>0</v>
      </c>
      <c r="BI80" s="1">
        <f t="shared" si="14"/>
        <v>0</v>
      </c>
      <c r="BK80" s="167"/>
      <c r="BL80" s="1">
        <f t="shared" si="15"/>
        <v>0</v>
      </c>
      <c r="BM80" s="1">
        <v>0</v>
      </c>
      <c r="BN80" s="1">
        <f t="shared" si="16"/>
        <v>0</v>
      </c>
      <c r="CU80" s="1">
        <v>0</v>
      </c>
      <c r="CW80" s="1">
        <v>0</v>
      </c>
      <c r="EC80" s="165">
        <v>1</v>
      </c>
      <c r="ED80" s="1">
        <f t="shared" si="17"/>
        <v>385068</v>
      </c>
      <c r="EE80" s="1">
        <v>0</v>
      </c>
      <c r="EF80" s="1">
        <f t="shared" si="18"/>
        <v>385068</v>
      </c>
      <c r="EH80" s="1">
        <v>4</v>
      </c>
      <c r="EI80" s="1">
        <f t="shared" si="19"/>
        <v>1341888</v>
      </c>
      <c r="EJ80" s="1">
        <v>0</v>
      </c>
      <c r="EK80" s="1">
        <f t="shared" si="20"/>
        <v>1341888</v>
      </c>
      <c r="EM80" s="165">
        <v>1</v>
      </c>
      <c r="EN80" s="1">
        <f t="shared" si="21"/>
        <v>202548</v>
      </c>
      <c r="EO80" s="1">
        <v>0</v>
      </c>
      <c r="EP80" s="1">
        <f t="shared" si="22"/>
        <v>202548</v>
      </c>
      <c r="ER80" s="165">
        <v>2</v>
      </c>
      <c r="ES80" s="1">
        <f t="shared" si="23"/>
        <v>401664</v>
      </c>
      <c r="ET80" s="1">
        <v>0</v>
      </c>
      <c r="EU80" s="1">
        <f t="shared" si="24"/>
        <v>401664</v>
      </c>
      <c r="NI80" s="1">
        <v>167</v>
      </c>
      <c r="NJ80" s="1">
        <f t="shared" si="25"/>
        <v>25050</v>
      </c>
      <c r="NK80" s="1">
        <v>0</v>
      </c>
      <c r="NL80" s="1">
        <f t="shared" si="26"/>
        <v>25050</v>
      </c>
      <c r="NN80" s="1">
        <v>0</v>
      </c>
      <c r="NO80" s="1">
        <f t="shared" si="27"/>
        <v>0</v>
      </c>
      <c r="NP80" s="1">
        <v>0</v>
      </c>
      <c r="NQ80" s="1">
        <f t="shared" si="28"/>
        <v>0</v>
      </c>
      <c r="NT80" s="1">
        <f t="shared" si="29"/>
        <v>0</v>
      </c>
      <c r="NU80" s="1">
        <v>0</v>
      </c>
      <c r="NV80" s="1">
        <f t="shared" si="30"/>
        <v>0</v>
      </c>
      <c r="NY80" s="1">
        <f t="shared" si="31"/>
        <v>0</v>
      </c>
      <c r="NZ80" s="1">
        <v>0</v>
      </c>
      <c r="OA80" s="1">
        <f t="shared" si="32"/>
        <v>0</v>
      </c>
      <c r="OH80" s="12">
        <f t="shared" si="1"/>
        <v>184</v>
      </c>
      <c r="OI80" s="12">
        <f t="shared" si="2"/>
        <v>4277047</v>
      </c>
      <c r="OJ80" s="12">
        <f t="shared" si="3"/>
        <v>0</v>
      </c>
      <c r="OK80" s="12">
        <f t="shared" si="4"/>
        <v>4277047</v>
      </c>
    </row>
    <row r="81" spans="1:401">
      <c r="A81" s="142">
        <v>10</v>
      </c>
      <c r="B81" s="135" t="s">
        <v>1897</v>
      </c>
      <c r="C81" s="19">
        <v>5</v>
      </c>
      <c r="D81" s="18">
        <f t="shared" si="5"/>
        <v>1012740</v>
      </c>
      <c r="E81" s="18">
        <v>0</v>
      </c>
      <c r="F81" s="18">
        <f t="shared" si="6"/>
        <v>1012740</v>
      </c>
      <c r="G81" s="168"/>
      <c r="H81" s="46">
        <v>0</v>
      </c>
      <c r="I81" s="1">
        <f t="shared" si="7"/>
        <v>0</v>
      </c>
      <c r="J81" s="1">
        <v>0</v>
      </c>
      <c r="K81" s="1">
        <f t="shared" si="8"/>
        <v>0</v>
      </c>
      <c r="AB81" s="165">
        <v>1</v>
      </c>
      <c r="AC81" s="1">
        <f t="shared" si="9"/>
        <v>246283</v>
      </c>
      <c r="AD81" s="1">
        <v>0</v>
      </c>
      <c r="AE81" s="1">
        <f t="shared" si="10"/>
        <v>246283</v>
      </c>
      <c r="BA81" s="166">
        <v>1</v>
      </c>
      <c r="BB81" s="1">
        <f t="shared" si="11"/>
        <v>256710</v>
      </c>
      <c r="BC81" s="1">
        <v>0</v>
      </c>
      <c r="BD81" s="1">
        <f t="shared" si="12"/>
        <v>256710</v>
      </c>
      <c r="BF81" s="165">
        <v>0</v>
      </c>
      <c r="BG81" s="1">
        <f t="shared" si="13"/>
        <v>0</v>
      </c>
      <c r="BH81" s="1">
        <v>0</v>
      </c>
      <c r="BI81" s="1">
        <f t="shared" si="14"/>
        <v>0</v>
      </c>
      <c r="BK81" s="167"/>
      <c r="BL81" s="1">
        <f t="shared" si="15"/>
        <v>0</v>
      </c>
      <c r="BM81" s="1">
        <v>0</v>
      </c>
      <c r="BN81" s="1">
        <f t="shared" si="16"/>
        <v>0</v>
      </c>
      <c r="CU81" s="1">
        <v>0</v>
      </c>
      <c r="CW81" s="1">
        <v>0</v>
      </c>
      <c r="EC81" s="165">
        <v>2</v>
      </c>
      <c r="ED81" s="1">
        <f t="shared" si="17"/>
        <v>770136</v>
      </c>
      <c r="EE81" s="1">
        <v>0</v>
      </c>
      <c r="EF81" s="1">
        <f t="shared" si="18"/>
        <v>770136</v>
      </c>
      <c r="EH81" s="1">
        <v>2</v>
      </c>
      <c r="EI81" s="1">
        <f t="shared" si="19"/>
        <v>670944</v>
      </c>
      <c r="EJ81" s="1">
        <v>0</v>
      </c>
      <c r="EK81" s="1">
        <f t="shared" si="20"/>
        <v>670944</v>
      </c>
      <c r="EM81" s="165">
        <v>0</v>
      </c>
      <c r="EN81" s="1">
        <f t="shared" si="21"/>
        <v>0</v>
      </c>
      <c r="EO81" s="1">
        <v>0</v>
      </c>
      <c r="EP81" s="1">
        <f t="shared" si="22"/>
        <v>0</v>
      </c>
      <c r="ER81" s="165">
        <v>1</v>
      </c>
      <c r="ES81" s="1">
        <f t="shared" si="23"/>
        <v>200832</v>
      </c>
      <c r="ET81" s="1">
        <v>0</v>
      </c>
      <c r="EU81" s="1">
        <f t="shared" si="24"/>
        <v>200832</v>
      </c>
      <c r="NI81" s="1">
        <v>81</v>
      </c>
      <c r="NJ81" s="1">
        <f t="shared" si="25"/>
        <v>12150</v>
      </c>
      <c r="NK81" s="1">
        <v>0</v>
      </c>
      <c r="NL81" s="1">
        <f t="shared" si="26"/>
        <v>12150</v>
      </c>
      <c r="NN81" s="1">
        <v>0</v>
      </c>
      <c r="NO81" s="1">
        <f t="shared" si="27"/>
        <v>0</v>
      </c>
      <c r="NP81" s="1">
        <v>0</v>
      </c>
      <c r="NQ81" s="1">
        <f t="shared" si="28"/>
        <v>0</v>
      </c>
      <c r="NT81" s="1">
        <f t="shared" si="29"/>
        <v>0</v>
      </c>
      <c r="NU81" s="1">
        <v>0</v>
      </c>
      <c r="NV81" s="1">
        <f t="shared" si="30"/>
        <v>0</v>
      </c>
      <c r="NX81" s="1">
        <v>1</v>
      </c>
      <c r="NY81" s="1">
        <f t="shared" si="31"/>
        <v>100000</v>
      </c>
      <c r="NZ81" s="1">
        <v>0</v>
      </c>
      <c r="OA81" s="1">
        <f t="shared" si="32"/>
        <v>100000</v>
      </c>
      <c r="OH81" s="12">
        <f t="shared" si="1"/>
        <v>94</v>
      </c>
      <c r="OI81" s="12">
        <f t="shared" si="2"/>
        <v>3269795</v>
      </c>
      <c r="OJ81" s="12">
        <f t="shared" si="3"/>
        <v>0</v>
      </c>
      <c r="OK81" s="12">
        <f t="shared" si="4"/>
        <v>3269795</v>
      </c>
    </row>
    <row r="82" spans="1:401">
      <c r="A82" s="142">
        <v>11</v>
      </c>
      <c r="B82" s="135" t="s">
        <v>1898</v>
      </c>
      <c r="C82" s="19">
        <v>9</v>
      </c>
      <c r="D82" s="18">
        <f t="shared" si="5"/>
        <v>1822932</v>
      </c>
      <c r="E82" s="18">
        <v>0</v>
      </c>
      <c r="F82" s="18">
        <f t="shared" si="6"/>
        <v>1822932</v>
      </c>
      <c r="G82" s="168"/>
      <c r="H82" s="46">
        <v>0</v>
      </c>
      <c r="I82" s="1">
        <f t="shared" si="7"/>
        <v>0</v>
      </c>
      <c r="J82" s="1">
        <v>0</v>
      </c>
      <c r="K82" s="1">
        <f t="shared" si="8"/>
        <v>0</v>
      </c>
      <c r="AB82" s="165">
        <v>0</v>
      </c>
      <c r="AC82" s="1">
        <f t="shared" si="9"/>
        <v>0</v>
      </c>
      <c r="AD82" s="1">
        <v>0</v>
      </c>
      <c r="AE82" s="1">
        <f t="shared" si="10"/>
        <v>0</v>
      </c>
      <c r="BA82" s="166">
        <v>0</v>
      </c>
      <c r="BB82" s="1">
        <f t="shared" si="11"/>
        <v>0</v>
      </c>
      <c r="BC82" s="1">
        <v>0</v>
      </c>
      <c r="BD82" s="1">
        <f t="shared" si="12"/>
        <v>0</v>
      </c>
      <c r="BF82" s="165">
        <v>0</v>
      </c>
      <c r="BG82" s="1">
        <f t="shared" si="13"/>
        <v>0</v>
      </c>
      <c r="BH82" s="1">
        <v>0</v>
      </c>
      <c r="BI82" s="1">
        <f t="shared" si="14"/>
        <v>0</v>
      </c>
      <c r="BK82" s="167"/>
      <c r="BL82" s="1">
        <f t="shared" si="15"/>
        <v>0</v>
      </c>
      <c r="BM82" s="1">
        <v>0</v>
      </c>
      <c r="BN82" s="1">
        <f t="shared" si="16"/>
        <v>0</v>
      </c>
      <c r="CU82" s="1">
        <v>0</v>
      </c>
      <c r="CW82" s="1">
        <v>0</v>
      </c>
      <c r="EC82" s="165">
        <v>1</v>
      </c>
      <c r="ED82" s="1">
        <f t="shared" si="17"/>
        <v>385068</v>
      </c>
      <c r="EE82" s="1">
        <v>0</v>
      </c>
      <c r="EF82" s="1">
        <f t="shared" si="18"/>
        <v>385068</v>
      </c>
      <c r="EH82" s="1">
        <v>2</v>
      </c>
      <c r="EI82" s="1">
        <f t="shared" si="19"/>
        <v>670944</v>
      </c>
      <c r="EJ82" s="1">
        <v>0</v>
      </c>
      <c r="EK82" s="1">
        <f t="shared" si="20"/>
        <v>670944</v>
      </c>
      <c r="EM82" s="165">
        <v>1</v>
      </c>
      <c r="EN82" s="1">
        <f t="shared" si="21"/>
        <v>202548</v>
      </c>
      <c r="EO82" s="1">
        <v>0</v>
      </c>
      <c r="EP82" s="1">
        <f t="shared" si="22"/>
        <v>202548</v>
      </c>
      <c r="ER82" s="165">
        <v>0</v>
      </c>
      <c r="ES82" s="1">
        <f t="shared" si="23"/>
        <v>0</v>
      </c>
      <c r="ET82" s="1">
        <v>0</v>
      </c>
      <c r="EU82" s="1">
        <f t="shared" si="24"/>
        <v>0</v>
      </c>
      <c r="NI82" s="1">
        <v>80</v>
      </c>
      <c r="NJ82" s="1">
        <f t="shared" si="25"/>
        <v>12000</v>
      </c>
      <c r="NK82" s="1">
        <v>0</v>
      </c>
      <c r="NL82" s="1">
        <f t="shared" si="26"/>
        <v>12000</v>
      </c>
      <c r="NN82" s="1">
        <v>0</v>
      </c>
      <c r="NO82" s="1">
        <f t="shared" si="27"/>
        <v>0</v>
      </c>
      <c r="NP82" s="1">
        <v>0</v>
      </c>
      <c r="NQ82" s="1">
        <f t="shared" si="28"/>
        <v>0</v>
      </c>
      <c r="NT82" s="1">
        <f t="shared" si="29"/>
        <v>0</v>
      </c>
      <c r="NU82" s="1">
        <v>0</v>
      </c>
      <c r="NV82" s="1">
        <f t="shared" si="30"/>
        <v>0</v>
      </c>
      <c r="NX82" s="1">
        <v>0</v>
      </c>
      <c r="NY82" s="1">
        <f t="shared" si="31"/>
        <v>0</v>
      </c>
      <c r="NZ82" s="1">
        <v>0</v>
      </c>
      <c r="OA82" s="1">
        <f t="shared" si="32"/>
        <v>0</v>
      </c>
      <c r="OH82" s="12">
        <f t="shared" si="1"/>
        <v>93</v>
      </c>
      <c r="OI82" s="12">
        <f t="shared" si="2"/>
        <v>3093492</v>
      </c>
      <c r="OJ82" s="12">
        <f t="shared" si="3"/>
        <v>0</v>
      </c>
      <c r="OK82" s="12">
        <f t="shared" si="4"/>
        <v>3093492</v>
      </c>
    </row>
    <row r="83" spans="1:401">
      <c r="A83" s="142">
        <v>12</v>
      </c>
      <c r="B83" s="135" t="s">
        <v>1899</v>
      </c>
      <c r="C83" s="19">
        <v>15</v>
      </c>
      <c r="D83" s="18">
        <f t="shared" si="5"/>
        <v>3038220</v>
      </c>
      <c r="E83" s="18">
        <v>0</v>
      </c>
      <c r="F83" s="18">
        <f t="shared" si="6"/>
        <v>3038220</v>
      </c>
      <c r="G83" s="168"/>
      <c r="H83" s="46">
        <v>0</v>
      </c>
      <c r="I83" s="1">
        <f t="shared" si="7"/>
        <v>0</v>
      </c>
      <c r="J83" s="1">
        <v>0</v>
      </c>
      <c r="K83" s="1">
        <f t="shared" si="8"/>
        <v>0</v>
      </c>
      <c r="AB83" s="165">
        <v>1</v>
      </c>
      <c r="AC83" s="1">
        <f t="shared" si="9"/>
        <v>246283</v>
      </c>
      <c r="AD83" s="1">
        <v>0</v>
      </c>
      <c r="AE83" s="1">
        <f t="shared" si="10"/>
        <v>246283</v>
      </c>
      <c r="BA83" s="166">
        <v>1</v>
      </c>
      <c r="BB83" s="1">
        <f t="shared" si="11"/>
        <v>256710</v>
      </c>
      <c r="BC83" s="1">
        <v>0</v>
      </c>
      <c r="BD83" s="1">
        <f t="shared" si="12"/>
        <v>256710</v>
      </c>
      <c r="BF83" s="165">
        <v>0</v>
      </c>
      <c r="BG83" s="1">
        <f t="shared" si="13"/>
        <v>0</v>
      </c>
      <c r="BH83" s="1">
        <v>0</v>
      </c>
      <c r="BI83" s="1">
        <f t="shared" si="14"/>
        <v>0</v>
      </c>
      <c r="BK83" s="167"/>
      <c r="BL83" s="1">
        <f t="shared" si="15"/>
        <v>0</v>
      </c>
      <c r="BM83" s="1">
        <v>0</v>
      </c>
      <c r="BN83" s="1">
        <f t="shared" si="16"/>
        <v>0</v>
      </c>
      <c r="CU83" s="1">
        <v>0</v>
      </c>
      <c r="CW83" s="1">
        <v>0</v>
      </c>
      <c r="EC83" s="165">
        <v>4</v>
      </c>
      <c r="ED83" s="1">
        <f t="shared" si="17"/>
        <v>1540272</v>
      </c>
      <c r="EE83" s="1">
        <v>0</v>
      </c>
      <c r="EF83" s="1">
        <f t="shared" si="18"/>
        <v>1540272</v>
      </c>
      <c r="EH83" s="1">
        <v>4</v>
      </c>
      <c r="EI83" s="1">
        <f t="shared" si="19"/>
        <v>1341888</v>
      </c>
      <c r="EJ83" s="1">
        <v>0</v>
      </c>
      <c r="EK83" s="1">
        <f t="shared" si="20"/>
        <v>1341888</v>
      </c>
      <c r="EM83" s="165">
        <v>1</v>
      </c>
      <c r="EN83" s="1">
        <f t="shared" si="21"/>
        <v>202548</v>
      </c>
      <c r="EO83" s="1">
        <v>0</v>
      </c>
      <c r="EP83" s="1">
        <f t="shared" si="22"/>
        <v>202548</v>
      </c>
      <c r="ER83" s="165">
        <v>0</v>
      </c>
      <c r="ES83" s="1">
        <f t="shared" si="23"/>
        <v>0</v>
      </c>
      <c r="ET83" s="1">
        <v>0</v>
      </c>
      <c r="EU83" s="1">
        <f t="shared" si="24"/>
        <v>0</v>
      </c>
      <c r="NI83" s="1">
        <v>246</v>
      </c>
      <c r="NJ83" s="1">
        <f t="shared" si="25"/>
        <v>36900</v>
      </c>
      <c r="NK83" s="1">
        <v>0</v>
      </c>
      <c r="NL83" s="1">
        <f t="shared" si="26"/>
        <v>36900</v>
      </c>
      <c r="NN83" s="1">
        <v>0</v>
      </c>
      <c r="NO83" s="1">
        <f t="shared" si="27"/>
        <v>0</v>
      </c>
      <c r="NP83" s="1">
        <v>0</v>
      </c>
      <c r="NQ83" s="1">
        <f t="shared" si="28"/>
        <v>0</v>
      </c>
      <c r="NS83" s="1">
        <v>1</v>
      </c>
      <c r="NT83" s="1">
        <f t="shared" si="29"/>
        <v>80770</v>
      </c>
      <c r="NU83" s="1">
        <v>0</v>
      </c>
      <c r="NV83" s="1">
        <f t="shared" si="30"/>
        <v>80770</v>
      </c>
      <c r="NX83" s="1">
        <v>1</v>
      </c>
      <c r="NY83" s="1">
        <f t="shared" si="31"/>
        <v>100000</v>
      </c>
      <c r="NZ83" s="1">
        <v>0</v>
      </c>
      <c r="OA83" s="1">
        <f t="shared" si="32"/>
        <v>100000</v>
      </c>
      <c r="OH83" s="12">
        <f t="shared" si="1"/>
        <v>274</v>
      </c>
      <c r="OI83" s="12">
        <f t="shared" si="2"/>
        <v>6843591</v>
      </c>
      <c r="OJ83" s="12">
        <f t="shared" si="3"/>
        <v>0</v>
      </c>
      <c r="OK83" s="12">
        <f t="shared" si="4"/>
        <v>6843591</v>
      </c>
    </row>
    <row r="84" spans="1:401">
      <c r="A84" s="142">
        <v>13</v>
      </c>
      <c r="B84" s="135" t="s">
        <v>1900</v>
      </c>
      <c r="C84" s="19">
        <v>0</v>
      </c>
      <c r="D84" s="18">
        <f t="shared" si="5"/>
        <v>0</v>
      </c>
      <c r="E84" s="18">
        <v>0</v>
      </c>
      <c r="F84" s="18">
        <f t="shared" si="6"/>
        <v>0</v>
      </c>
      <c r="G84" s="168"/>
      <c r="H84" s="46">
        <v>0</v>
      </c>
      <c r="I84" s="1">
        <f t="shared" si="7"/>
        <v>0</v>
      </c>
      <c r="J84" s="1">
        <v>0</v>
      </c>
      <c r="K84" s="1">
        <f t="shared" si="8"/>
        <v>0</v>
      </c>
      <c r="AB84" s="165">
        <v>0</v>
      </c>
      <c r="AC84" s="1">
        <f t="shared" si="9"/>
        <v>0</v>
      </c>
      <c r="AD84" s="1">
        <v>0</v>
      </c>
      <c r="AE84" s="1">
        <f t="shared" si="10"/>
        <v>0</v>
      </c>
      <c r="BA84" s="166">
        <v>0</v>
      </c>
      <c r="BB84" s="1">
        <f t="shared" si="11"/>
        <v>0</v>
      </c>
      <c r="BC84" s="1">
        <v>0</v>
      </c>
      <c r="BD84" s="1">
        <f t="shared" si="12"/>
        <v>0</v>
      </c>
      <c r="BF84" s="165">
        <v>1</v>
      </c>
      <c r="BG84" s="1">
        <f t="shared" si="13"/>
        <v>1440000</v>
      </c>
      <c r="BH84" s="1">
        <v>0</v>
      </c>
      <c r="BI84" s="1">
        <f t="shared" si="14"/>
        <v>1440000</v>
      </c>
      <c r="BK84" s="167"/>
      <c r="BL84" s="1">
        <f t="shared" si="15"/>
        <v>0</v>
      </c>
      <c r="BM84" s="1">
        <v>0</v>
      </c>
      <c r="BN84" s="1">
        <f t="shared" si="16"/>
        <v>0</v>
      </c>
      <c r="CU84" s="1">
        <v>0</v>
      </c>
      <c r="CW84" s="1">
        <v>0</v>
      </c>
      <c r="EC84" s="165">
        <v>0</v>
      </c>
      <c r="ED84" s="1">
        <f t="shared" si="17"/>
        <v>0</v>
      </c>
      <c r="EE84" s="1">
        <v>0</v>
      </c>
      <c r="EF84" s="1">
        <f t="shared" si="18"/>
        <v>0</v>
      </c>
      <c r="EI84" s="1">
        <f t="shared" si="19"/>
        <v>0</v>
      </c>
      <c r="EJ84" s="1">
        <v>0</v>
      </c>
      <c r="EK84" s="1">
        <f t="shared" si="20"/>
        <v>0</v>
      </c>
      <c r="EM84" s="165">
        <v>0</v>
      </c>
      <c r="EN84" s="1">
        <f t="shared" si="21"/>
        <v>0</v>
      </c>
      <c r="EO84" s="1">
        <v>0</v>
      </c>
      <c r="EP84" s="1">
        <f t="shared" si="22"/>
        <v>0</v>
      </c>
      <c r="ER84" s="165">
        <v>0</v>
      </c>
      <c r="ES84" s="1">
        <f t="shared" si="23"/>
        <v>0</v>
      </c>
      <c r="ET84" s="1">
        <v>0</v>
      </c>
      <c r="EU84" s="1">
        <f t="shared" si="24"/>
        <v>0</v>
      </c>
      <c r="NI84" s="1">
        <v>0</v>
      </c>
      <c r="NJ84" s="1">
        <f t="shared" si="25"/>
        <v>0</v>
      </c>
      <c r="NK84" s="1">
        <v>0</v>
      </c>
      <c r="NL84" s="1">
        <f t="shared" si="26"/>
        <v>0</v>
      </c>
      <c r="NN84" s="1">
        <v>0</v>
      </c>
      <c r="NO84" s="1">
        <f t="shared" si="27"/>
        <v>0</v>
      </c>
      <c r="NP84" s="1">
        <v>0</v>
      </c>
      <c r="NQ84" s="1">
        <f t="shared" si="28"/>
        <v>0</v>
      </c>
      <c r="NT84" s="1">
        <f t="shared" si="29"/>
        <v>0</v>
      </c>
      <c r="NU84" s="1">
        <v>0</v>
      </c>
      <c r="NV84" s="1">
        <f t="shared" si="30"/>
        <v>0</v>
      </c>
      <c r="NY84" s="1">
        <f t="shared" si="31"/>
        <v>0</v>
      </c>
      <c r="NZ84" s="1">
        <v>0</v>
      </c>
      <c r="OA84" s="1">
        <f t="shared" si="32"/>
        <v>0</v>
      </c>
      <c r="OH84" s="12">
        <f t="shared" si="1"/>
        <v>1</v>
      </c>
      <c r="OI84" s="12">
        <f t="shared" si="2"/>
        <v>1440000</v>
      </c>
      <c r="OJ84" s="12">
        <f t="shared" si="3"/>
        <v>0</v>
      </c>
      <c r="OK84" s="12">
        <f t="shared" si="4"/>
        <v>1440000</v>
      </c>
    </row>
    <row r="85" spans="1:401">
      <c r="A85" s="142">
        <v>14</v>
      </c>
      <c r="B85" s="135" t="s">
        <v>1901</v>
      </c>
      <c r="C85" s="19">
        <v>12</v>
      </c>
      <c r="D85" s="18">
        <f t="shared" si="5"/>
        <v>2430576</v>
      </c>
      <c r="E85" s="18">
        <v>0</v>
      </c>
      <c r="F85" s="18">
        <f t="shared" si="6"/>
        <v>2430576</v>
      </c>
      <c r="G85" s="168"/>
      <c r="H85" s="46">
        <v>0</v>
      </c>
      <c r="I85" s="1">
        <f t="shared" si="7"/>
        <v>0</v>
      </c>
      <c r="J85" s="1">
        <v>0</v>
      </c>
      <c r="K85" s="1">
        <f t="shared" si="8"/>
        <v>0</v>
      </c>
      <c r="AB85" s="165">
        <v>1</v>
      </c>
      <c r="AC85" s="1">
        <f t="shared" si="9"/>
        <v>246283</v>
      </c>
      <c r="AD85" s="1">
        <v>0</v>
      </c>
      <c r="AE85" s="1">
        <f t="shared" si="10"/>
        <v>246283</v>
      </c>
      <c r="BA85" s="166">
        <v>1</v>
      </c>
      <c r="BB85" s="1">
        <f t="shared" si="11"/>
        <v>256710</v>
      </c>
      <c r="BC85" s="1">
        <v>0</v>
      </c>
      <c r="BD85" s="1">
        <f t="shared" si="12"/>
        <v>256710</v>
      </c>
      <c r="BF85" s="165">
        <v>0</v>
      </c>
      <c r="BG85" s="1">
        <f t="shared" si="13"/>
        <v>0</v>
      </c>
      <c r="BH85" s="1">
        <v>0</v>
      </c>
      <c r="BI85" s="1">
        <f t="shared" si="14"/>
        <v>0</v>
      </c>
      <c r="BK85" s="167"/>
      <c r="BL85" s="1">
        <f t="shared" si="15"/>
        <v>0</v>
      </c>
      <c r="BM85" s="1">
        <v>0</v>
      </c>
      <c r="BN85" s="1">
        <f t="shared" si="16"/>
        <v>0</v>
      </c>
      <c r="CU85" s="1">
        <v>0</v>
      </c>
      <c r="CW85" s="1">
        <v>0</v>
      </c>
      <c r="EC85" s="165">
        <v>2</v>
      </c>
      <c r="ED85" s="1">
        <f t="shared" si="17"/>
        <v>770136</v>
      </c>
      <c r="EE85" s="1">
        <v>0</v>
      </c>
      <c r="EF85" s="1">
        <f t="shared" si="18"/>
        <v>770136</v>
      </c>
      <c r="EH85" s="1">
        <v>4</v>
      </c>
      <c r="EI85" s="1">
        <f t="shared" si="19"/>
        <v>1341888</v>
      </c>
      <c r="EJ85" s="1">
        <v>0</v>
      </c>
      <c r="EK85" s="1">
        <f t="shared" si="20"/>
        <v>1341888</v>
      </c>
      <c r="EM85" s="165">
        <v>1</v>
      </c>
      <c r="EN85" s="1">
        <f t="shared" si="21"/>
        <v>202548</v>
      </c>
      <c r="EO85" s="1">
        <v>0</v>
      </c>
      <c r="EP85" s="1">
        <f t="shared" si="22"/>
        <v>202548</v>
      </c>
      <c r="ER85" s="165">
        <v>1</v>
      </c>
      <c r="ES85" s="1">
        <f t="shared" si="23"/>
        <v>200832</v>
      </c>
      <c r="ET85" s="1">
        <v>0</v>
      </c>
      <c r="EU85" s="1">
        <f t="shared" si="24"/>
        <v>200832</v>
      </c>
      <c r="NI85" s="1">
        <v>214</v>
      </c>
      <c r="NJ85" s="1">
        <f t="shared" si="25"/>
        <v>32100</v>
      </c>
      <c r="NK85" s="1">
        <v>0</v>
      </c>
      <c r="NL85" s="1">
        <f t="shared" si="26"/>
        <v>32100</v>
      </c>
      <c r="NN85" s="1">
        <v>0</v>
      </c>
      <c r="NO85" s="1">
        <f t="shared" si="27"/>
        <v>0</v>
      </c>
      <c r="NP85" s="1">
        <v>0</v>
      </c>
      <c r="NQ85" s="1">
        <f t="shared" si="28"/>
        <v>0</v>
      </c>
      <c r="NT85" s="1">
        <f t="shared" si="29"/>
        <v>0</v>
      </c>
      <c r="NU85" s="1">
        <v>0</v>
      </c>
      <c r="NV85" s="1">
        <f t="shared" si="30"/>
        <v>0</v>
      </c>
      <c r="NX85" s="1">
        <v>4</v>
      </c>
      <c r="NY85" s="1">
        <f t="shared" si="31"/>
        <v>400000</v>
      </c>
      <c r="NZ85" s="1">
        <v>0</v>
      </c>
      <c r="OA85" s="1">
        <f t="shared" si="32"/>
        <v>400000</v>
      </c>
      <c r="OH85" s="12">
        <f t="shared" si="1"/>
        <v>240</v>
      </c>
      <c r="OI85" s="12">
        <f t="shared" si="2"/>
        <v>5881073</v>
      </c>
      <c r="OJ85" s="12">
        <f t="shared" si="3"/>
        <v>0</v>
      </c>
      <c r="OK85" s="12">
        <f t="shared" si="4"/>
        <v>5881073</v>
      </c>
    </row>
    <row r="86" spans="1:401">
      <c r="A86" s="142">
        <v>15</v>
      </c>
      <c r="B86" s="135" t="s">
        <v>1902</v>
      </c>
      <c r="C86" s="19">
        <v>6</v>
      </c>
      <c r="D86" s="18">
        <f t="shared" si="5"/>
        <v>1215288</v>
      </c>
      <c r="E86" s="18">
        <v>0</v>
      </c>
      <c r="F86" s="18">
        <f t="shared" si="6"/>
        <v>1215288</v>
      </c>
      <c r="G86" s="169"/>
      <c r="H86" s="169">
        <v>1</v>
      </c>
      <c r="I86" s="1">
        <f t="shared" si="7"/>
        <v>333396</v>
      </c>
      <c r="J86" s="1">
        <v>0</v>
      </c>
      <c r="K86" s="1">
        <f t="shared" si="8"/>
        <v>333396</v>
      </c>
      <c r="AB86" s="165">
        <v>1</v>
      </c>
      <c r="AC86" s="1">
        <f t="shared" si="9"/>
        <v>246283</v>
      </c>
      <c r="AD86" s="1">
        <v>0</v>
      </c>
      <c r="AE86" s="1">
        <f t="shared" si="10"/>
        <v>246283</v>
      </c>
      <c r="BA86" s="166">
        <v>0</v>
      </c>
      <c r="BB86" s="1">
        <f t="shared" si="11"/>
        <v>0</v>
      </c>
      <c r="BC86" s="1">
        <v>0</v>
      </c>
      <c r="BD86" s="1">
        <f t="shared" si="12"/>
        <v>0</v>
      </c>
      <c r="BF86" s="165">
        <v>0</v>
      </c>
      <c r="BG86" s="1">
        <f t="shared" si="13"/>
        <v>0</v>
      </c>
      <c r="BH86" s="1">
        <v>0</v>
      </c>
      <c r="BI86" s="1">
        <f t="shared" si="14"/>
        <v>0</v>
      </c>
      <c r="BK86" s="167"/>
      <c r="BL86" s="1">
        <f t="shared" si="15"/>
        <v>0</v>
      </c>
      <c r="BM86" s="1">
        <v>0</v>
      </c>
      <c r="BN86" s="1">
        <f t="shared" si="16"/>
        <v>0</v>
      </c>
      <c r="CU86" s="1">
        <v>0</v>
      </c>
      <c r="CW86" s="1">
        <v>0</v>
      </c>
      <c r="EC86" s="165">
        <v>2</v>
      </c>
      <c r="ED86" s="1">
        <f t="shared" si="17"/>
        <v>770136</v>
      </c>
      <c r="EE86" s="1">
        <v>0</v>
      </c>
      <c r="EF86" s="1">
        <f t="shared" si="18"/>
        <v>770136</v>
      </c>
      <c r="EH86" s="1">
        <v>2</v>
      </c>
      <c r="EI86" s="1">
        <f t="shared" si="19"/>
        <v>670944</v>
      </c>
      <c r="EJ86" s="1">
        <v>0</v>
      </c>
      <c r="EK86" s="1">
        <f t="shared" si="20"/>
        <v>670944</v>
      </c>
      <c r="EM86" s="165">
        <v>0</v>
      </c>
      <c r="EN86" s="1">
        <f t="shared" si="21"/>
        <v>0</v>
      </c>
      <c r="EO86" s="1">
        <v>0</v>
      </c>
      <c r="EP86" s="1">
        <f t="shared" si="22"/>
        <v>0</v>
      </c>
      <c r="ER86" s="165">
        <v>1</v>
      </c>
      <c r="ES86" s="1">
        <f t="shared" si="23"/>
        <v>200832</v>
      </c>
      <c r="ET86" s="1">
        <v>0</v>
      </c>
      <c r="EU86" s="1">
        <f t="shared" si="24"/>
        <v>200832</v>
      </c>
      <c r="NI86" s="1">
        <v>122</v>
      </c>
      <c r="NJ86" s="1">
        <f t="shared" si="25"/>
        <v>18300</v>
      </c>
      <c r="NK86" s="1">
        <v>0</v>
      </c>
      <c r="NL86" s="1">
        <f t="shared" si="26"/>
        <v>18300</v>
      </c>
      <c r="NN86" s="1">
        <v>0</v>
      </c>
      <c r="NO86" s="1">
        <f t="shared" si="27"/>
        <v>0</v>
      </c>
      <c r="NP86" s="1">
        <v>0</v>
      </c>
      <c r="NQ86" s="1">
        <f t="shared" si="28"/>
        <v>0</v>
      </c>
      <c r="NS86" s="1">
        <v>1</v>
      </c>
      <c r="NT86" s="1">
        <f t="shared" si="29"/>
        <v>80770</v>
      </c>
      <c r="NU86" s="1">
        <v>0</v>
      </c>
      <c r="NV86" s="1">
        <f t="shared" si="30"/>
        <v>80770</v>
      </c>
      <c r="NX86" s="1">
        <v>1</v>
      </c>
      <c r="NY86" s="1">
        <f t="shared" si="31"/>
        <v>100000</v>
      </c>
      <c r="NZ86" s="1">
        <v>0</v>
      </c>
      <c r="OA86" s="1">
        <f t="shared" si="32"/>
        <v>100000</v>
      </c>
      <c r="OH86" s="12">
        <f t="shared" si="1"/>
        <v>137</v>
      </c>
      <c r="OI86" s="12">
        <f t="shared" si="2"/>
        <v>3635949</v>
      </c>
      <c r="OJ86" s="12">
        <f t="shared" si="3"/>
        <v>0</v>
      </c>
      <c r="OK86" s="12">
        <f t="shared" si="4"/>
        <v>3635949</v>
      </c>
    </row>
    <row r="87" spans="1:401">
      <c r="A87" s="142">
        <v>16</v>
      </c>
      <c r="B87" s="135" t="s">
        <v>1903</v>
      </c>
      <c r="C87" s="19">
        <v>12</v>
      </c>
      <c r="D87" s="18">
        <f t="shared" si="5"/>
        <v>2430576</v>
      </c>
      <c r="E87" s="18">
        <v>0</v>
      </c>
      <c r="F87" s="18">
        <f t="shared" si="6"/>
        <v>2430576</v>
      </c>
      <c r="G87" s="168"/>
      <c r="H87" s="46">
        <v>0</v>
      </c>
      <c r="I87" s="1">
        <f t="shared" si="7"/>
        <v>0</v>
      </c>
      <c r="J87" s="1">
        <v>0</v>
      </c>
      <c r="K87" s="1">
        <f t="shared" si="8"/>
        <v>0</v>
      </c>
      <c r="AB87" s="165">
        <v>0</v>
      </c>
      <c r="AC87" s="1">
        <f t="shared" si="9"/>
        <v>0</v>
      </c>
      <c r="AD87" s="1">
        <v>0</v>
      </c>
      <c r="AE87" s="1">
        <f t="shared" si="10"/>
        <v>0</v>
      </c>
      <c r="BA87" s="166">
        <v>1</v>
      </c>
      <c r="BB87" s="1">
        <f t="shared" si="11"/>
        <v>256710</v>
      </c>
      <c r="BC87" s="1">
        <v>0</v>
      </c>
      <c r="BD87" s="1">
        <f t="shared" si="12"/>
        <v>256710</v>
      </c>
      <c r="BF87" s="165">
        <v>0</v>
      </c>
      <c r="BG87" s="1">
        <f t="shared" si="13"/>
        <v>0</v>
      </c>
      <c r="BH87" s="1">
        <v>0</v>
      </c>
      <c r="BI87" s="1">
        <f t="shared" si="14"/>
        <v>0</v>
      </c>
      <c r="BK87" s="167"/>
      <c r="BL87" s="1">
        <f t="shared" si="15"/>
        <v>0</v>
      </c>
      <c r="BM87" s="1">
        <v>0</v>
      </c>
      <c r="BN87" s="1">
        <f t="shared" si="16"/>
        <v>0</v>
      </c>
      <c r="CU87" s="1">
        <v>0</v>
      </c>
      <c r="CW87" s="1">
        <v>0</v>
      </c>
      <c r="EC87" s="165">
        <v>0</v>
      </c>
      <c r="ED87" s="1">
        <f t="shared" si="17"/>
        <v>0</v>
      </c>
      <c r="EE87" s="1">
        <v>0</v>
      </c>
      <c r="EF87" s="1">
        <f t="shared" si="18"/>
        <v>0</v>
      </c>
      <c r="EH87" s="1">
        <v>4</v>
      </c>
      <c r="EI87" s="1">
        <f t="shared" si="19"/>
        <v>1341888</v>
      </c>
      <c r="EJ87" s="1">
        <v>0</v>
      </c>
      <c r="EK87" s="1">
        <f t="shared" si="20"/>
        <v>1341888</v>
      </c>
      <c r="EM87" s="165">
        <v>1</v>
      </c>
      <c r="EN87" s="1">
        <f t="shared" si="21"/>
        <v>202548</v>
      </c>
      <c r="EO87" s="1">
        <v>0</v>
      </c>
      <c r="EP87" s="1">
        <f t="shared" si="22"/>
        <v>202548</v>
      </c>
      <c r="ER87" s="165">
        <v>1</v>
      </c>
      <c r="ES87" s="1">
        <f t="shared" si="23"/>
        <v>200832</v>
      </c>
      <c r="ET87" s="1">
        <v>0</v>
      </c>
      <c r="EU87" s="1">
        <f t="shared" si="24"/>
        <v>200832</v>
      </c>
      <c r="NI87" s="1">
        <v>167</v>
      </c>
      <c r="NJ87" s="1">
        <f t="shared" si="25"/>
        <v>25050</v>
      </c>
      <c r="NK87" s="1">
        <v>0</v>
      </c>
      <c r="NL87" s="1">
        <f t="shared" si="26"/>
        <v>25050</v>
      </c>
      <c r="NN87" s="1">
        <v>0</v>
      </c>
      <c r="NO87" s="1">
        <f t="shared" si="27"/>
        <v>0</v>
      </c>
      <c r="NP87" s="1">
        <v>0</v>
      </c>
      <c r="NQ87" s="1">
        <f t="shared" si="28"/>
        <v>0</v>
      </c>
      <c r="NT87" s="1">
        <f t="shared" si="29"/>
        <v>0</v>
      </c>
      <c r="NU87" s="1">
        <v>0</v>
      </c>
      <c r="NV87" s="1">
        <f t="shared" si="30"/>
        <v>0</v>
      </c>
      <c r="NY87" s="1">
        <f t="shared" si="31"/>
        <v>0</v>
      </c>
      <c r="NZ87" s="1">
        <v>0</v>
      </c>
      <c r="OA87" s="1">
        <f t="shared" si="32"/>
        <v>0</v>
      </c>
      <c r="OH87" s="12">
        <f t="shared" si="1"/>
        <v>186</v>
      </c>
      <c r="OI87" s="12">
        <f t="shared" si="2"/>
        <v>4457604</v>
      </c>
      <c r="OJ87" s="12">
        <f t="shared" si="3"/>
        <v>0</v>
      </c>
      <c r="OK87" s="12">
        <f t="shared" si="4"/>
        <v>4457604</v>
      </c>
    </row>
    <row r="88" spans="1:401">
      <c r="A88" s="142">
        <v>17</v>
      </c>
      <c r="B88" s="135" t="s">
        <v>1904</v>
      </c>
      <c r="C88" s="19">
        <v>13</v>
      </c>
      <c r="D88" s="18">
        <f t="shared" si="5"/>
        <v>2633124</v>
      </c>
      <c r="E88" s="18">
        <v>0</v>
      </c>
      <c r="F88" s="18">
        <f t="shared" si="6"/>
        <v>2633124</v>
      </c>
      <c r="G88" s="168"/>
      <c r="H88" s="169">
        <v>1</v>
      </c>
      <c r="I88" s="1">
        <f t="shared" si="7"/>
        <v>333396</v>
      </c>
      <c r="J88" s="1">
        <v>0</v>
      </c>
      <c r="K88" s="1">
        <f t="shared" si="8"/>
        <v>333396</v>
      </c>
      <c r="AB88" s="165">
        <v>0</v>
      </c>
      <c r="AC88" s="1">
        <f t="shared" si="9"/>
        <v>0</v>
      </c>
      <c r="AD88" s="1">
        <v>0</v>
      </c>
      <c r="AE88" s="1">
        <f t="shared" si="10"/>
        <v>0</v>
      </c>
      <c r="BA88" s="166">
        <v>0</v>
      </c>
      <c r="BB88" s="1">
        <f t="shared" si="11"/>
        <v>0</v>
      </c>
      <c r="BC88" s="1">
        <v>0</v>
      </c>
      <c r="BD88" s="1">
        <f t="shared" si="12"/>
        <v>0</v>
      </c>
      <c r="BF88" s="165">
        <v>0</v>
      </c>
      <c r="BG88" s="1">
        <f t="shared" si="13"/>
        <v>0</v>
      </c>
      <c r="BH88" s="1">
        <v>0</v>
      </c>
      <c r="BI88" s="1">
        <f t="shared" si="14"/>
        <v>0</v>
      </c>
      <c r="BK88" s="167"/>
      <c r="BL88" s="1">
        <f t="shared" si="15"/>
        <v>0</v>
      </c>
      <c r="BM88" s="1">
        <v>0</v>
      </c>
      <c r="BN88" s="1">
        <f t="shared" si="16"/>
        <v>0</v>
      </c>
      <c r="CU88" s="1">
        <v>0</v>
      </c>
      <c r="CW88" s="1">
        <v>0</v>
      </c>
      <c r="EC88" s="165">
        <v>1</v>
      </c>
      <c r="ED88" s="1">
        <f t="shared" si="17"/>
        <v>385068</v>
      </c>
      <c r="EE88" s="1">
        <v>0</v>
      </c>
      <c r="EF88" s="1">
        <f t="shared" si="18"/>
        <v>385068</v>
      </c>
      <c r="EH88" s="1">
        <v>1</v>
      </c>
      <c r="EI88" s="1">
        <f t="shared" si="19"/>
        <v>335472</v>
      </c>
      <c r="EJ88" s="1">
        <v>0</v>
      </c>
      <c r="EK88" s="1">
        <f t="shared" si="20"/>
        <v>335472</v>
      </c>
      <c r="EM88" s="165">
        <v>1</v>
      </c>
      <c r="EN88" s="1">
        <f t="shared" si="21"/>
        <v>202548</v>
      </c>
      <c r="EO88" s="1">
        <v>0</v>
      </c>
      <c r="EP88" s="1">
        <f t="shared" si="22"/>
        <v>202548</v>
      </c>
      <c r="ER88" s="165">
        <v>0</v>
      </c>
      <c r="ES88" s="1">
        <f t="shared" si="23"/>
        <v>0</v>
      </c>
      <c r="ET88" s="1">
        <v>0</v>
      </c>
      <c r="EU88" s="1">
        <f t="shared" si="24"/>
        <v>0</v>
      </c>
      <c r="NI88" s="1">
        <v>127</v>
      </c>
      <c r="NJ88" s="1">
        <f t="shared" si="25"/>
        <v>19050</v>
      </c>
      <c r="NK88" s="1">
        <v>0</v>
      </c>
      <c r="NL88" s="1">
        <f t="shared" si="26"/>
        <v>19050</v>
      </c>
      <c r="NN88" s="1">
        <v>0</v>
      </c>
      <c r="NO88" s="1">
        <f t="shared" si="27"/>
        <v>0</v>
      </c>
      <c r="NP88" s="1">
        <v>0</v>
      </c>
      <c r="NQ88" s="1">
        <f t="shared" si="28"/>
        <v>0</v>
      </c>
      <c r="NT88" s="1">
        <f t="shared" si="29"/>
        <v>0</v>
      </c>
      <c r="NU88" s="1">
        <v>0</v>
      </c>
      <c r="NV88" s="1">
        <f t="shared" si="30"/>
        <v>0</v>
      </c>
      <c r="NX88" s="1">
        <v>0</v>
      </c>
      <c r="NY88" s="1">
        <f t="shared" si="31"/>
        <v>0</v>
      </c>
      <c r="NZ88" s="1">
        <v>0</v>
      </c>
      <c r="OA88" s="1">
        <f t="shared" si="32"/>
        <v>0</v>
      </c>
      <c r="OH88" s="12">
        <f t="shared" si="1"/>
        <v>144</v>
      </c>
      <c r="OI88" s="12">
        <f t="shared" si="2"/>
        <v>3908658</v>
      </c>
      <c r="OJ88" s="12">
        <f t="shared" si="3"/>
        <v>0</v>
      </c>
      <c r="OK88" s="12">
        <f t="shared" si="4"/>
        <v>3908658</v>
      </c>
    </row>
    <row r="89" spans="1:401">
      <c r="A89" s="142">
        <v>18</v>
      </c>
      <c r="B89" s="135" t="s">
        <v>1905</v>
      </c>
      <c r="C89" s="19">
        <v>10</v>
      </c>
      <c r="D89" s="18">
        <f t="shared" si="5"/>
        <v>2025480</v>
      </c>
      <c r="E89" s="18">
        <v>0</v>
      </c>
      <c r="F89" s="18">
        <f t="shared" si="6"/>
        <v>2025480</v>
      </c>
      <c r="G89" s="168"/>
      <c r="H89" s="46">
        <v>0</v>
      </c>
      <c r="I89" s="1">
        <f t="shared" si="7"/>
        <v>0</v>
      </c>
      <c r="J89" s="1">
        <v>0</v>
      </c>
      <c r="K89" s="1">
        <f t="shared" si="8"/>
        <v>0</v>
      </c>
      <c r="AB89" s="165">
        <v>1</v>
      </c>
      <c r="AC89" s="1">
        <f t="shared" si="9"/>
        <v>246283</v>
      </c>
      <c r="AD89" s="1">
        <v>0</v>
      </c>
      <c r="AE89" s="1">
        <f t="shared" si="10"/>
        <v>246283</v>
      </c>
      <c r="BA89" s="166">
        <v>1</v>
      </c>
      <c r="BB89" s="1">
        <f t="shared" si="11"/>
        <v>256710</v>
      </c>
      <c r="BC89" s="1">
        <v>0</v>
      </c>
      <c r="BD89" s="1">
        <f t="shared" si="12"/>
        <v>256710</v>
      </c>
      <c r="BF89" s="165">
        <v>0</v>
      </c>
      <c r="BG89" s="1">
        <f t="shared" si="13"/>
        <v>0</v>
      </c>
      <c r="BH89" s="1">
        <v>0</v>
      </c>
      <c r="BI89" s="1">
        <f t="shared" si="14"/>
        <v>0</v>
      </c>
      <c r="BK89" s="167"/>
      <c r="BL89" s="1">
        <f t="shared" si="15"/>
        <v>0</v>
      </c>
      <c r="BM89" s="1">
        <v>0</v>
      </c>
      <c r="BN89" s="1">
        <f t="shared" si="16"/>
        <v>0</v>
      </c>
      <c r="CU89" s="1">
        <v>0</v>
      </c>
      <c r="CW89" s="1">
        <v>0</v>
      </c>
      <c r="EC89" s="165">
        <v>1</v>
      </c>
      <c r="ED89" s="1">
        <f t="shared" si="17"/>
        <v>385068</v>
      </c>
      <c r="EE89" s="1">
        <v>0</v>
      </c>
      <c r="EF89" s="1">
        <f t="shared" si="18"/>
        <v>385068</v>
      </c>
      <c r="EH89" s="1">
        <v>2</v>
      </c>
      <c r="EI89" s="1">
        <f t="shared" si="19"/>
        <v>670944</v>
      </c>
      <c r="EJ89" s="1">
        <v>0</v>
      </c>
      <c r="EK89" s="1">
        <f t="shared" si="20"/>
        <v>670944</v>
      </c>
      <c r="EM89" s="165">
        <v>1</v>
      </c>
      <c r="EN89" s="1">
        <f t="shared" si="21"/>
        <v>202548</v>
      </c>
      <c r="EO89" s="1">
        <v>0</v>
      </c>
      <c r="EP89" s="1">
        <f t="shared" si="22"/>
        <v>202548</v>
      </c>
      <c r="ER89" s="165">
        <v>1</v>
      </c>
      <c r="ES89" s="1">
        <f t="shared" si="23"/>
        <v>200832</v>
      </c>
      <c r="ET89" s="1">
        <v>0</v>
      </c>
      <c r="EU89" s="1">
        <f t="shared" si="24"/>
        <v>200832</v>
      </c>
      <c r="NI89" s="1">
        <v>140</v>
      </c>
      <c r="NJ89" s="1">
        <f t="shared" si="25"/>
        <v>21000</v>
      </c>
      <c r="NK89" s="1">
        <v>0</v>
      </c>
      <c r="NL89" s="1">
        <f t="shared" si="26"/>
        <v>21000</v>
      </c>
      <c r="NN89" s="1">
        <v>0</v>
      </c>
      <c r="NO89" s="1">
        <f t="shared" si="27"/>
        <v>0</v>
      </c>
      <c r="NP89" s="1">
        <v>0</v>
      </c>
      <c r="NQ89" s="1">
        <f t="shared" si="28"/>
        <v>0</v>
      </c>
      <c r="NS89" s="1">
        <v>1</v>
      </c>
      <c r="NT89" s="1">
        <f t="shared" si="29"/>
        <v>80770</v>
      </c>
      <c r="NU89" s="1">
        <v>0</v>
      </c>
      <c r="NV89" s="1">
        <f t="shared" si="30"/>
        <v>80770</v>
      </c>
      <c r="NX89" s="1">
        <v>2</v>
      </c>
      <c r="NY89" s="1">
        <f t="shared" si="31"/>
        <v>200000</v>
      </c>
      <c r="NZ89" s="1">
        <v>0</v>
      </c>
      <c r="OA89" s="1">
        <f t="shared" si="32"/>
        <v>200000</v>
      </c>
      <c r="OH89" s="12">
        <f t="shared" si="1"/>
        <v>160</v>
      </c>
      <c r="OI89" s="12">
        <f t="shared" si="2"/>
        <v>4289635</v>
      </c>
      <c r="OJ89" s="12">
        <f t="shared" si="3"/>
        <v>0</v>
      </c>
      <c r="OK89" s="12">
        <f t="shared" si="4"/>
        <v>4289635</v>
      </c>
    </row>
    <row r="90" spans="1:401">
      <c r="A90" s="142">
        <v>19</v>
      </c>
      <c r="B90" s="135" t="s">
        <v>1906</v>
      </c>
      <c r="C90" s="19">
        <v>8</v>
      </c>
      <c r="D90" s="18">
        <f t="shared" si="5"/>
        <v>1620384</v>
      </c>
      <c r="E90" s="18">
        <v>0</v>
      </c>
      <c r="F90" s="18">
        <f t="shared" si="6"/>
        <v>1620384</v>
      </c>
      <c r="G90" s="168"/>
      <c r="H90" s="169">
        <v>1</v>
      </c>
      <c r="I90" s="1">
        <f t="shared" si="7"/>
        <v>333396</v>
      </c>
      <c r="J90" s="1">
        <v>0</v>
      </c>
      <c r="K90" s="1">
        <f t="shared" si="8"/>
        <v>333396</v>
      </c>
      <c r="AB90" s="165">
        <v>1</v>
      </c>
      <c r="AC90" s="1">
        <f t="shared" si="9"/>
        <v>246283</v>
      </c>
      <c r="AD90" s="1">
        <v>0</v>
      </c>
      <c r="AE90" s="1">
        <f t="shared" si="10"/>
        <v>246283</v>
      </c>
      <c r="BA90" s="166">
        <v>1</v>
      </c>
      <c r="BB90" s="1">
        <f t="shared" si="11"/>
        <v>256710</v>
      </c>
      <c r="BC90" s="1">
        <v>0</v>
      </c>
      <c r="BD90" s="1">
        <f t="shared" si="12"/>
        <v>256710</v>
      </c>
      <c r="BF90" s="165">
        <v>0</v>
      </c>
      <c r="BG90" s="1">
        <f t="shared" si="13"/>
        <v>0</v>
      </c>
      <c r="BH90" s="1">
        <v>0</v>
      </c>
      <c r="BI90" s="1">
        <f t="shared" si="14"/>
        <v>0</v>
      </c>
      <c r="BK90" s="167"/>
      <c r="BL90" s="1">
        <f t="shared" si="15"/>
        <v>0</v>
      </c>
      <c r="BM90" s="1">
        <v>0</v>
      </c>
      <c r="BN90" s="1">
        <f t="shared" si="16"/>
        <v>0</v>
      </c>
      <c r="CU90" s="1">
        <v>0</v>
      </c>
      <c r="CW90" s="1">
        <v>0</v>
      </c>
      <c r="EC90" s="165">
        <v>2</v>
      </c>
      <c r="ED90" s="1">
        <f t="shared" si="17"/>
        <v>770136</v>
      </c>
      <c r="EE90" s="1">
        <v>0</v>
      </c>
      <c r="EF90" s="1">
        <f t="shared" si="18"/>
        <v>770136</v>
      </c>
      <c r="EH90" s="1">
        <v>2</v>
      </c>
      <c r="EI90" s="1">
        <f t="shared" si="19"/>
        <v>670944</v>
      </c>
      <c r="EJ90" s="1">
        <v>0</v>
      </c>
      <c r="EK90" s="1">
        <f t="shared" si="20"/>
        <v>670944</v>
      </c>
      <c r="EM90" s="165">
        <v>1</v>
      </c>
      <c r="EN90" s="1">
        <f t="shared" si="21"/>
        <v>202548</v>
      </c>
      <c r="EO90" s="1">
        <v>0</v>
      </c>
      <c r="EP90" s="1">
        <f t="shared" si="22"/>
        <v>202548</v>
      </c>
      <c r="ER90" s="165">
        <v>1</v>
      </c>
      <c r="ES90" s="1">
        <f t="shared" si="23"/>
        <v>200832</v>
      </c>
      <c r="ET90" s="1">
        <v>0</v>
      </c>
      <c r="EU90" s="1">
        <f t="shared" si="24"/>
        <v>200832</v>
      </c>
      <c r="NI90" s="1">
        <v>67</v>
      </c>
      <c r="NJ90" s="1">
        <f t="shared" si="25"/>
        <v>10050</v>
      </c>
      <c r="NK90" s="1">
        <v>0</v>
      </c>
      <c r="NL90" s="1">
        <f t="shared" si="26"/>
        <v>10050</v>
      </c>
      <c r="NN90" s="1">
        <v>0</v>
      </c>
      <c r="NO90" s="1">
        <f t="shared" si="27"/>
        <v>0</v>
      </c>
      <c r="NP90" s="1">
        <v>0</v>
      </c>
      <c r="NQ90" s="1">
        <f t="shared" si="28"/>
        <v>0</v>
      </c>
      <c r="NT90" s="1">
        <f t="shared" si="29"/>
        <v>0</v>
      </c>
      <c r="NU90" s="1">
        <v>0</v>
      </c>
      <c r="NV90" s="1">
        <f t="shared" si="30"/>
        <v>0</v>
      </c>
      <c r="NX90" s="1">
        <v>1</v>
      </c>
      <c r="NY90" s="1">
        <f t="shared" si="31"/>
        <v>100000</v>
      </c>
      <c r="NZ90" s="1">
        <v>0</v>
      </c>
      <c r="OA90" s="1">
        <f t="shared" si="32"/>
        <v>100000</v>
      </c>
      <c r="OH90" s="12">
        <f t="shared" si="1"/>
        <v>85</v>
      </c>
      <c r="OI90" s="12">
        <f t="shared" si="2"/>
        <v>4411283</v>
      </c>
      <c r="OJ90" s="12">
        <f t="shared" si="3"/>
        <v>0</v>
      </c>
      <c r="OK90" s="12">
        <f t="shared" si="4"/>
        <v>4411283</v>
      </c>
    </row>
    <row r="91" spans="1:401">
      <c r="A91" s="142">
        <v>20</v>
      </c>
      <c r="B91" s="135" t="s">
        <v>1907</v>
      </c>
      <c r="C91" s="19">
        <v>12</v>
      </c>
      <c r="D91" s="18">
        <f t="shared" si="5"/>
        <v>2430576</v>
      </c>
      <c r="E91" s="18">
        <v>0</v>
      </c>
      <c r="F91" s="18">
        <f t="shared" si="6"/>
        <v>2430576</v>
      </c>
      <c r="H91" s="46">
        <v>0</v>
      </c>
      <c r="I91" s="1">
        <f t="shared" si="7"/>
        <v>0</v>
      </c>
      <c r="J91" s="1">
        <v>0</v>
      </c>
      <c r="K91" s="1">
        <f t="shared" si="8"/>
        <v>0</v>
      </c>
      <c r="AB91" s="165">
        <v>2</v>
      </c>
      <c r="AC91" s="1">
        <f t="shared" si="9"/>
        <v>492566</v>
      </c>
      <c r="AD91" s="1">
        <v>0</v>
      </c>
      <c r="AE91" s="1">
        <f t="shared" si="10"/>
        <v>492566</v>
      </c>
      <c r="BA91" s="166">
        <v>2</v>
      </c>
      <c r="BB91" s="1">
        <f t="shared" si="11"/>
        <v>513420</v>
      </c>
      <c r="BC91" s="1">
        <v>0</v>
      </c>
      <c r="BD91" s="1">
        <f t="shared" si="12"/>
        <v>513420</v>
      </c>
      <c r="BF91" s="165">
        <v>0</v>
      </c>
      <c r="BG91" s="1">
        <f t="shared" si="13"/>
        <v>0</v>
      </c>
      <c r="BH91" s="1">
        <v>0</v>
      </c>
      <c r="BI91" s="1">
        <f t="shared" si="14"/>
        <v>0</v>
      </c>
      <c r="BK91" s="167"/>
      <c r="BL91" s="1">
        <f t="shared" si="15"/>
        <v>0</v>
      </c>
      <c r="BM91" s="1">
        <v>0</v>
      </c>
      <c r="BN91" s="1">
        <f t="shared" si="16"/>
        <v>0</v>
      </c>
      <c r="CU91" s="1">
        <v>0</v>
      </c>
      <c r="CW91" s="1">
        <v>0</v>
      </c>
      <c r="EC91" s="165">
        <v>5</v>
      </c>
      <c r="ED91" s="1">
        <f t="shared" si="17"/>
        <v>1925340</v>
      </c>
      <c r="EE91" s="1">
        <v>0</v>
      </c>
      <c r="EF91" s="1">
        <f t="shared" si="18"/>
        <v>1925340</v>
      </c>
      <c r="EH91" s="1">
        <v>3</v>
      </c>
      <c r="EI91" s="1">
        <f t="shared" si="19"/>
        <v>1006416</v>
      </c>
      <c r="EJ91" s="1">
        <v>0</v>
      </c>
      <c r="EK91" s="1">
        <f t="shared" si="20"/>
        <v>1006416</v>
      </c>
      <c r="EM91" s="165">
        <v>2</v>
      </c>
      <c r="EN91" s="1">
        <f t="shared" si="21"/>
        <v>405096</v>
      </c>
      <c r="EO91" s="1">
        <v>0</v>
      </c>
      <c r="EP91" s="1">
        <f t="shared" si="22"/>
        <v>405096</v>
      </c>
      <c r="ER91" s="165">
        <v>0</v>
      </c>
      <c r="ES91" s="1">
        <f t="shared" si="23"/>
        <v>0</v>
      </c>
      <c r="ET91" s="1">
        <v>0</v>
      </c>
      <c r="EU91" s="1">
        <f t="shared" si="24"/>
        <v>0</v>
      </c>
      <c r="NI91" s="1">
        <v>192</v>
      </c>
      <c r="NJ91" s="1">
        <f t="shared" si="25"/>
        <v>28800</v>
      </c>
      <c r="NK91" s="1">
        <v>0</v>
      </c>
      <c r="NL91" s="1">
        <f t="shared" si="26"/>
        <v>28800</v>
      </c>
      <c r="NN91" s="1">
        <v>0</v>
      </c>
      <c r="NO91" s="1">
        <f t="shared" si="27"/>
        <v>0</v>
      </c>
      <c r="NP91" s="1">
        <v>0</v>
      </c>
      <c r="NQ91" s="1">
        <f t="shared" si="28"/>
        <v>0</v>
      </c>
      <c r="NT91" s="1">
        <f t="shared" si="29"/>
        <v>0</v>
      </c>
      <c r="NU91" s="1">
        <v>0</v>
      </c>
      <c r="NV91" s="1">
        <f t="shared" si="30"/>
        <v>0</v>
      </c>
      <c r="NX91" s="1">
        <v>5</v>
      </c>
      <c r="NY91" s="1">
        <f t="shared" si="31"/>
        <v>500000</v>
      </c>
      <c r="NZ91" s="1">
        <v>0</v>
      </c>
      <c r="OA91" s="1">
        <f t="shared" si="32"/>
        <v>500000</v>
      </c>
      <c r="OH91" s="12">
        <f t="shared" si="1"/>
        <v>223</v>
      </c>
      <c r="OI91" s="12">
        <f t="shared" si="2"/>
        <v>7302214</v>
      </c>
      <c r="OJ91" s="12">
        <f t="shared" si="3"/>
        <v>0</v>
      </c>
      <c r="OK91" s="12">
        <f t="shared" si="4"/>
        <v>7302214</v>
      </c>
    </row>
    <row r="92" spans="1:401">
      <c r="A92" s="142">
        <v>21</v>
      </c>
      <c r="B92" s="135" t="s">
        <v>1908</v>
      </c>
      <c r="C92" s="19">
        <v>0</v>
      </c>
      <c r="D92" s="18">
        <f t="shared" si="5"/>
        <v>0</v>
      </c>
      <c r="E92" s="18">
        <v>0</v>
      </c>
      <c r="F92" s="18">
        <f t="shared" si="6"/>
        <v>0</v>
      </c>
      <c r="H92" s="46">
        <v>0</v>
      </c>
      <c r="I92" s="1">
        <f t="shared" si="7"/>
        <v>0</v>
      </c>
      <c r="J92" s="1">
        <v>0</v>
      </c>
      <c r="K92" s="1">
        <f t="shared" si="8"/>
        <v>0</v>
      </c>
      <c r="AB92" s="165">
        <v>0</v>
      </c>
      <c r="AC92" s="1">
        <f t="shared" si="9"/>
        <v>0</v>
      </c>
      <c r="AD92" s="1">
        <v>0</v>
      </c>
      <c r="AE92" s="1">
        <f t="shared" si="10"/>
        <v>0</v>
      </c>
      <c r="BA92" s="166">
        <v>0</v>
      </c>
      <c r="BB92" s="1">
        <f t="shared" si="11"/>
        <v>0</v>
      </c>
      <c r="BC92" s="1">
        <v>0</v>
      </c>
      <c r="BD92" s="1">
        <f t="shared" si="12"/>
        <v>0</v>
      </c>
      <c r="BF92" s="165">
        <v>1</v>
      </c>
      <c r="BG92" s="1">
        <f t="shared" si="13"/>
        <v>1440000</v>
      </c>
      <c r="BH92" s="1">
        <v>0</v>
      </c>
      <c r="BI92" s="1">
        <f t="shared" si="14"/>
        <v>1440000</v>
      </c>
      <c r="BK92" s="167"/>
      <c r="BL92" s="1">
        <f t="shared" si="15"/>
        <v>0</v>
      </c>
      <c r="BM92" s="1">
        <v>0</v>
      </c>
      <c r="BN92" s="1">
        <f t="shared" si="16"/>
        <v>0</v>
      </c>
      <c r="CT92" s="166">
        <v>1</v>
      </c>
      <c r="CU92" s="1">
        <v>1200000</v>
      </c>
      <c r="CV92" s="1">
        <v>0</v>
      </c>
      <c r="CW92" s="1">
        <f>CV92+CU92</f>
        <v>1200000</v>
      </c>
      <c r="EC92" s="165">
        <v>0</v>
      </c>
      <c r="ED92" s="1">
        <f t="shared" si="17"/>
        <v>0</v>
      </c>
      <c r="EE92" s="1">
        <v>0</v>
      </c>
      <c r="EF92" s="1">
        <f t="shared" si="18"/>
        <v>0</v>
      </c>
      <c r="EI92" s="1">
        <f t="shared" si="19"/>
        <v>0</v>
      </c>
      <c r="EJ92" s="1">
        <v>0</v>
      </c>
      <c r="EK92" s="1">
        <f t="shared" si="20"/>
        <v>0</v>
      </c>
      <c r="EM92" s="165">
        <v>0</v>
      </c>
      <c r="EN92" s="1">
        <f t="shared" si="21"/>
        <v>0</v>
      </c>
      <c r="EO92" s="1">
        <v>0</v>
      </c>
      <c r="EP92" s="1">
        <f t="shared" si="22"/>
        <v>0</v>
      </c>
      <c r="ER92" s="165">
        <v>0</v>
      </c>
      <c r="ES92" s="1">
        <f t="shared" si="23"/>
        <v>0</v>
      </c>
      <c r="ET92" s="1">
        <v>0</v>
      </c>
      <c r="EU92" s="1">
        <f t="shared" si="24"/>
        <v>0</v>
      </c>
      <c r="FG92" s="1">
        <v>1</v>
      </c>
      <c r="FH92" s="1">
        <v>363828</v>
      </c>
      <c r="FI92" s="1">
        <v>0</v>
      </c>
      <c r="FJ92" s="1">
        <f>FH92+FI92</f>
        <v>363828</v>
      </c>
      <c r="FQ92" s="1">
        <v>1</v>
      </c>
      <c r="FR92" s="1">
        <v>294162</v>
      </c>
      <c r="FS92" s="1">
        <v>0</v>
      </c>
      <c r="FT92" s="1">
        <f>FR92+FS92</f>
        <v>294162</v>
      </c>
      <c r="GA92" s="1">
        <v>1</v>
      </c>
      <c r="GB92" s="1">
        <v>262548</v>
      </c>
      <c r="GC92" s="1">
        <v>0</v>
      </c>
      <c r="GD92" s="1">
        <f>GB92+GC92</f>
        <v>262548</v>
      </c>
      <c r="GK92" s="1">
        <v>1</v>
      </c>
      <c r="GL92" s="1">
        <v>240000</v>
      </c>
      <c r="GM92" s="1">
        <v>0</v>
      </c>
      <c r="GN92" s="1">
        <f>GL92+GM92</f>
        <v>240000</v>
      </c>
      <c r="GP92" s="1">
        <v>1</v>
      </c>
      <c r="GQ92" s="1">
        <v>264737</v>
      </c>
      <c r="GR92" s="1">
        <v>0</v>
      </c>
      <c r="GS92" s="1">
        <f>GQ92+GR92</f>
        <v>264737</v>
      </c>
      <c r="GU92" s="1">
        <v>1</v>
      </c>
      <c r="GV92" s="1">
        <v>168096</v>
      </c>
      <c r="GW92" s="1">
        <v>0</v>
      </c>
      <c r="GX92" s="1">
        <f>GV92+GW92</f>
        <v>168096</v>
      </c>
      <c r="JC92" s="1">
        <v>1</v>
      </c>
      <c r="JD92" s="1">
        <v>277944</v>
      </c>
      <c r="JE92" s="1">
        <v>0</v>
      </c>
      <c r="JF92" s="1">
        <f>JD92+JE92</f>
        <v>277944</v>
      </c>
      <c r="MT92" s="1">
        <v>250</v>
      </c>
      <c r="MU92" s="1">
        <f>MT92*3000</f>
        <v>750000</v>
      </c>
      <c r="MV92" s="1">
        <v>0</v>
      </c>
      <c r="MW92" s="1">
        <f>MU92+MV92</f>
        <v>750000</v>
      </c>
      <c r="NI92" s="1">
        <v>2788</v>
      </c>
      <c r="NJ92" s="1">
        <f t="shared" si="25"/>
        <v>418200</v>
      </c>
      <c r="NK92" s="1">
        <v>0</v>
      </c>
      <c r="NL92" s="1">
        <f t="shared" si="26"/>
        <v>418200</v>
      </c>
      <c r="NN92" s="1">
        <v>15</v>
      </c>
      <c r="NO92" s="1">
        <f t="shared" si="27"/>
        <v>2250</v>
      </c>
      <c r="NP92" s="1">
        <v>0</v>
      </c>
      <c r="NQ92" s="1">
        <f t="shared" si="28"/>
        <v>2250</v>
      </c>
      <c r="NT92" s="1">
        <f t="shared" si="29"/>
        <v>0</v>
      </c>
      <c r="NU92" s="1">
        <v>0</v>
      </c>
      <c r="NV92" s="1">
        <f t="shared" si="30"/>
        <v>0</v>
      </c>
      <c r="NY92" s="1">
        <f t="shared" si="31"/>
        <v>0</v>
      </c>
      <c r="NZ92" s="1">
        <v>0</v>
      </c>
      <c r="OA92" s="1">
        <f t="shared" si="32"/>
        <v>0</v>
      </c>
      <c r="OH92" s="12">
        <f t="shared" si="1"/>
        <v>3062</v>
      </c>
      <c r="OI92" s="12">
        <f t="shared" si="2"/>
        <v>5681765</v>
      </c>
      <c r="OJ92" s="12">
        <f t="shared" si="3"/>
        <v>0</v>
      </c>
      <c r="OK92" s="12">
        <f t="shared" si="4"/>
        <v>5681765</v>
      </c>
    </row>
    <row r="93" spans="1:401">
      <c r="A93" s="142">
        <v>22</v>
      </c>
      <c r="B93" s="135" t="s">
        <v>1909</v>
      </c>
      <c r="C93" s="19">
        <v>0</v>
      </c>
      <c r="D93" s="18">
        <f t="shared" si="5"/>
        <v>0</v>
      </c>
      <c r="E93" s="18">
        <v>0</v>
      </c>
      <c r="F93" s="18">
        <f t="shared" si="6"/>
        <v>0</v>
      </c>
      <c r="H93" s="46">
        <v>0</v>
      </c>
      <c r="I93" s="1">
        <f t="shared" si="7"/>
        <v>0</v>
      </c>
      <c r="J93" s="1">
        <v>0</v>
      </c>
      <c r="K93" s="1">
        <f t="shared" si="8"/>
        <v>0</v>
      </c>
      <c r="AB93" s="165">
        <v>0</v>
      </c>
      <c r="AC93" s="1">
        <f t="shared" si="9"/>
        <v>0</v>
      </c>
      <c r="AD93" s="1">
        <v>0</v>
      </c>
      <c r="AE93" s="1">
        <f t="shared" si="10"/>
        <v>0</v>
      </c>
      <c r="BA93" s="166">
        <v>0</v>
      </c>
      <c r="BB93" s="1">
        <f t="shared" si="11"/>
        <v>0</v>
      </c>
      <c r="BC93" s="1">
        <v>0</v>
      </c>
      <c r="BD93" s="1">
        <f t="shared" si="12"/>
        <v>0</v>
      </c>
      <c r="BF93" s="165">
        <v>1</v>
      </c>
      <c r="BG93" s="1">
        <f t="shared" si="13"/>
        <v>1440000</v>
      </c>
      <c r="BH93" s="1">
        <v>0</v>
      </c>
      <c r="BI93" s="1">
        <f t="shared" si="14"/>
        <v>1440000</v>
      </c>
      <c r="BK93" s="165">
        <v>1</v>
      </c>
      <c r="BL93" s="1">
        <f t="shared" si="15"/>
        <v>1440000</v>
      </c>
      <c r="BM93" s="1">
        <v>0</v>
      </c>
      <c r="BN93" s="1">
        <f t="shared" si="16"/>
        <v>1440000</v>
      </c>
      <c r="CU93" s="1">
        <v>0</v>
      </c>
      <c r="CW93" s="1">
        <v>0</v>
      </c>
      <c r="EC93" s="165">
        <v>0</v>
      </c>
      <c r="ED93" s="1">
        <f t="shared" si="17"/>
        <v>0</v>
      </c>
      <c r="EE93" s="1">
        <v>0</v>
      </c>
      <c r="EF93" s="1">
        <f t="shared" si="18"/>
        <v>0</v>
      </c>
      <c r="EI93" s="1">
        <f t="shared" si="19"/>
        <v>0</v>
      </c>
      <c r="EJ93" s="1">
        <v>0</v>
      </c>
      <c r="EK93" s="1">
        <f t="shared" si="20"/>
        <v>0</v>
      </c>
      <c r="EM93" s="165">
        <v>0</v>
      </c>
      <c r="EN93" s="1">
        <f t="shared" si="21"/>
        <v>0</v>
      </c>
      <c r="EO93" s="1">
        <v>0</v>
      </c>
      <c r="EP93" s="1">
        <f t="shared" si="22"/>
        <v>0</v>
      </c>
      <c r="ER93" s="165">
        <v>0</v>
      </c>
      <c r="ES93" s="1">
        <f t="shared" si="23"/>
        <v>0</v>
      </c>
      <c r="ET93" s="1">
        <v>0</v>
      </c>
      <c r="EU93" s="1">
        <f t="shared" si="24"/>
        <v>0</v>
      </c>
      <c r="MT93" s="1">
        <v>50</v>
      </c>
      <c r="MU93" s="1">
        <f t="shared" ref="MU93" si="33">MT93*3000</f>
        <v>150000</v>
      </c>
      <c r="MV93" s="1">
        <v>0</v>
      </c>
      <c r="MW93" s="1">
        <f t="shared" ref="MW93" si="34">MU93+MV93</f>
        <v>150000</v>
      </c>
      <c r="NI93" s="1">
        <v>0</v>
      </c>
      <c r="NJ93" s="1">
        <f t="shared" si="25"/>
        <v>0</v>
      </c>
      <c r="NK93" s="1">
        <v>0</v>
      </c>
      <c r="NL93" s="1">
        <f t="shared" si="26"/>
        <v>0</v>
      </c>
      <c r="NN93" s="1">
        <v>6</v>
      </c>
      <c r="NO93" s="1">
        <f t="shared" si="27"/>
        <v>900</v>
      </c>
      <c r="NP93" s="1">
        <v>0</v>
      </c>
      <c r="NQ93" s="1">
        <f t="shared" si="28"/>
        <v>900</v>
      </c>
      <c r="NT93" s="1">
        <f t="shared" si="29"/>
        <v>0</v>
      </c>
      <c r="NU93" s="1">
        <v>0</v>
      </c>
      <c r="NV93" s="1">
        <f t="shared" si="30"/>
        <v>0</v>
      </c>
      <c r="NY93" s="1">
        <f t="shared" si="31"/>
        <v>0</v>
      </c>
      <c r="NZ93" s="1">
        <v>0</v>
      </c>
      <c r="OA93" s="1">
        <f t="shared" si="32"/>
        <v>0</v>
      </c>
      <c r="OH93" s="12">
        <f t="shared" si="1"/>
        <v>58</v>
      </c>
      <c r="OI93" s="12">
        <f t="shared" si="2"/>
        <v>3030900</v>
      </c>
      <c r="OJ93" s="12">
        <f t="shared" si="3"/>
        <v>0</v>
      </c>
      <c r="OK93" s="12">
        <f t="shared" si="4"/>
        <v>3030900</v>
      </c>
    </row>
    <row r="94" spans="1:401">
      <c r="A94" s="142">
        <v>23</v>
      </c>
      <c r="B94" s="135" t="s">
        <v>1910</v>
      </c>
      <c r="C94" s="19">
        <v>15</v>
      </c>
      <c r="D94" s="18">
        <f t="shared" si="5"/>
        <v>3038220</v>
      </c>
      <c r="E94" s="18">
        <v>0</v>
      </c>
      <c r="F94" s="18">
        <f t="shared" si="6"/>
        <v>3038220</v>
      </c>
      <c r="H94" s="46">
        <v>1</v>
      </c>
      <c r="I94" s="1">
        <f t="shared" si="7"/>
        <v>333396</v>
      </c>
      <c r="J94" s="1">
        <v>0</v>
      </c>
      <c r="K94" s="1">
        <f t="shared" si="8"/>
        <v>333396</v>
      </c>
      <c r="AB94" s="165">
        <v>0</v>
      </c>
      <c r="AC94" s="1">
        <f t="shared" si="9"/>
        <v>0</v>
      </c>
      <c r="AD94" s="1">
        <v>0</v>
      </c>
      <c r="AE94" s="1">
        <f t="shared" si="10"/>
        <v>0</v>
      </c>
      <c r="BA94" s="166">
        <v>1</v>
      </c>
      <c r="BB94" s="1">
        <f t="shared" si="11"/>
        <v>256710</v>
      </c>
      <c r="BC94" s="1">
        <v>0</v>
      </c>
      <c r="BD94" s="1">
        <f t="shared" si="12"/>
        <v>256710</v>
      </c>
      <c r="BF94" s="165">
        <v>0</v>
      </c>
      <c r="BG94" s="1">
        <f t="shared" si="13"/>
        <v>0</v>
      </c>
      <c r="BH94" s="1">
        <v>0</v>
      </c>
      <c r="BI94" s="1">
        <f t="shared" si="14"/>
        <v>0</v>
      </c>
      <c r="BK94" s="165"/>
      <c r="BL94" s="1">
        <f t="shared" si="15"/>
        <v>0</v>
      </c>
      <c r="BM94" s="1">
        <v>0</v>
      </c>
      <c r="BN94" s="1">
        <f t="shared" si="16"/>
        <v>0</v>
      </c>
      <c r="CU94" s="1">
        <v>0</v>
      </c>
      <c r="CW94" s="1">
        <v>0</v>
      </c>
      <c r="EC94" s="165">
        <v>3</v>
      </c>
      <c r="ED94" s="1">
        <f t="shared" si="17"/>
        <v>1155204</v>
      </c>
      <c r="EE94" s="1">
        <v>0</v>
      </c>
      <c r="EF94" s="1">
        <f t="shared" si="18"/>
        <v>1155204</v>
      </c>
      <c r="EH94" s="1">
        <v>4</v>
      </c>
      <c r="EI94" s="1">
        <f t="shared" si="19"/>
        <v>1341888</v>
      </c>
      <c r="EJ94" s="1">
        <v>0</v>
      </c>
      <c r="EK94" s="1">
        <f t="shared" si="20"/>
        <v>1341888</v>
      </c>
      <c r="EM94" s="165">
        <v>1</v>
      </c>
      <c r="EN94" s="1">
        <f t="shared" si="21"/>
        <v>202548</v>
      </c>
      <c r="EO94" s="1">
        <v>0</v>
      </c>
      <c r="EP94" s="1">
        <f t="shared" si="22"/>
        <v>202548</v>
      </c>
      <c r="ER94" s="165">
        <v>1</v>
      </c>
      <c r="ES94" s="1">
        <f t="shared" si="23"/>
        <v>200832</v>
      </c>
      <c r="ET94" s="1">
        <v>0</v>
      </c>
      <c r="EU94" s="1">
        <f t="shared" si="24"/>
        <v>200832</v>
      </c>
      <c r="NI94" s="1">
        <v>208</v>
      </c>
      <c r="NJ94" s="1">
        <f t="shared" si="25"/>
        <v>31200</v>
      </c>
      <c r="NK94" s="1">
        <v>0</v>
      </c>
      <c r="NL94" s="1">
        <f t="shared" si="26"/>
        <v>31200</v>
      </c>
      <c r="NN94" s="1">
        <v>0</v>
      </c>
      <c r="NO94" s="1">
        <f t="shared" si="27"/>
        <v>0</v>
      </c>
      <c r="NP94" s="1">
        <v>0</v>
      </c>
      <c r="NQ94" s="1">
        <f t="shared" si="28"/>
        <v>0</v>
      </c>
      <c r="NT94" s="1">
        <f t="shared" si="29"/>
        <v>0</v>
      </c>
      <c r="NU94" s="1">
        <v>0</v>
      </c>
      <c r="NV94" s="1">
        <f t="shared" si="30"/>
        <v>0</v>
      </c>
      <c r="NX94" s="1">
        <v>3</v>
      </c>
      <c r="NY94" s="1">
        <f t="shared" si="31"/>
        <v>300000</v>
      </c>
      <c r="NZ94" s="1">
        <v>0</v>
      </c>
      <c r="OA94" s="1">
        <f t="shared" si="32"/>
        <v>300000</v>
      </c>
      <c r="OH94" s="12">
        <f t="shared" si="1"/>
        <v>237</v>
      </c>
      <c r="OI94" s="12">
        <f t="shared" si="2"/>
        <v>6859998</v>
      </c>
      <c r="OJ94" s="12">
        <f t="shared" si="3"/>
        <v>0</v>
      </c>
      <c r="OK94" s="12">
        <f t="shared" si="4"/>
        <v>6859998</v>
      </c>
    </row>
    <row r="95" spans="1:401">
      <c r="A95" s="142">
        <v>24</v>
      </c>
      <c r="B95" s="135" t="s">
        <v>1911</v>
      </c>
      <c r="C95" s="19">
        <v>0</v>
      </c>
      <c r="D95" s="18">
        <f t="shared" si="5"/>
        <v>0</v>
      </c>
      <c r="E95" s="18">
        <v>0</v>
      </c>
      <c r="F95" s="18">
        <f t="shared" si="6"/>
        <v>0</v>
      </c>
      <c r="H95" s="46">
        <v>0</v>
      </c>
      <c r="I95" s="1">
        <f t="shared" si="7"/>
        <v>0</v>
      </c>
      <c r="J95" s="1">
        <v>0</v>
      </c>
      <c r="K95" s="1">
        <f t="shared" si="8"/>
        <v>0</v>
      </c>
      <c r="AB95" s="165">
        <v>0</v>
      </c>
      <c r="AC95" s="1">
        <f t="shared" si="9"/>
        <v>0</v>
      </c>
      <c r="AD95" s="1">
        <v>0</v>
      </c>
      <c r="AE95" s="1">
        <f t="shared" si="10"/>
        <v>0</v>
      </c>
      <c r="BA95" s="166">
        <v>0</v>
      </c>
      <c r="BB95" s="1">
        <f t="shared" si="11"/>
        <v>0</v>
      </c>
      <c r="BC95" s="1">
        <v>0</v>
      </c>
      <c r="BD95" s="1">
        <f t="shared" si="12"/>
        <v>0</v>
      </c>
      <c r="BF95" s="165">
        <v>0</v>
      </c>
      <c r="BG95" s="1">
        <f t="shared" si="13"/>
        <v>0</v>
      </c>
      <c r="BH95" s="1">
        <v>0</v>
      </c>
      <c r="BI95" s="1">
        <f t="shared" si="14"/>
        <v>0</v>
      </c>
      <c r="BK95" s="165">
        <v>1</v>
      </c>
      <c r="BL95" s="1">
        <f t="shared" si="15"/>
        <v>1440000</v>
      </c>
      <c r="BM95" s="1">
        <v>0</v>
      </c>
      <c r="BN95" s="1">
        <f t="shared" si="16"/>
        <v>1440000</v>
      </c>
      <c r="CU95" s="1">
        <v>0</v>
      </c>
      <c r="CW95" s="1">
        <v>0</v>
      </c>
      <c r="EC95" s="165">
        <v>0</v>
      </c>
      <c r="ED95" s="1">
        <f t="shared" si="17"/>
        <v>0</v>
      </c>
      <c r="EE95" s="1">
        <v>0</v>
      </c>
      <c r="EF95" s="1">
        <f t="shared" si="18"/>
        <v>0</v>
      </c>
      <c r="EI95" s="1">
        <f t="shared" si="19"/>
        <v>0</v>
      </c>
      <c r="EJ95" s="1">
        <v>0</v>
      </c>
      <c r="EK95" s="1">
        <f t="shared" si="20"/>
        <v>0</v>
      </c>
      <c r="EM95" s="165">
        <v>0</v>
      </c>
      <c r="EN95" s="1">
        <f t="shared" si="21"/>
        <v>0</v>
      </c>
      <c r="EO95" s="1">
        <v>0</v>
      </c>
      <c r="EP95" s="1">
        <f t="shared" si="22"/>
        <v>0</v>
      </c>
      <c r="ER95" s="165">
        <v>0</v>
      </c>
      <c r="ES95" s="1">
        <f t="shared" si="23"/>
        <v>0</v>
      </c>
      <c r="ET95" s="1">
        <v>0</v>
      </c>
      <c r="EU95" s="1">
        <f t="shared" si="24"/>
        <v>0</v>
      </c>
      <c r="NI95" s="1">
        <v>0</v>
      </c>
      <c r="NJ95" s="1">
        <f t="shared" si="25"/>
        <v>0</v>
      </c>
      <c r="NK95" s="1">
        <v>0</v>
      </c>
      <c r="NL95" s="1">
        <f t="shared" si="26"/>
        <v>0</v>
      </c>
      <c r="NN95" s="1">
        <v>0</v>
      </c>
      <c r="NO95" s="1">
        <f t="shared" si="27"/>
        <v>0</v>
      </c>
      <c r="NP95" s="1">
        <v>0</v>
      </c>
      <c r="NQ95" s="1">
        <f t="shared" si="28"/>
        <v>0</v>
      </c>
      <c r="NT95" s="1">
        <f t="shared" si="29"/>
        <v>0</v>
      </c>
      <c r="NU95" s="1">
        <v>0</v>
      </c>
      <c r="NV95" s="1">
        <f t="shared" si="30"/>
        <v>0</v>
      </c>
      <c r="NY95" s="1">
        <f t="shared" si="31"/>
        <v>0</v>
      </c>
      <c r="NZ95" s="1">
        <v>0</v>
      </c>
      <c r="OA95" s="1">
        <f t="shared" si="32"/>
        <v>0</v>
      </c>
      <c r="OH95" s="12">
        <f t="shared" si="1"/>
        <v>1</v>
      </c>
      <c r="OI95" s="12">
        <f t="shared" si="2"/>
        <v>1440000</v>
      </c>
      <c r="OJ95" s="12">
        <f t="shared" si="3"/>
        <v>0</v>
      </c>
      <c r="OK95" s="12">
        <f t="shared" si="4"/>
        <v>1440000</v>
      </c>
    </row>
    <row r="96" spans="1:401">
      <c r="A96" s="142">
        <v>25</v>
      </c>
      <c r="B96" s="135" t="s">
        <v>1912</v>
      </c>
      <c r="C96" s="19">
        <v>18</v>
      </c>
      <c r="D96" s="18">
        <f t="shared" si="5"/>
        <v>3645864</v>
      </c>
      <c r="E96" s="18">
        <v>0</v>
      </c>
      <c r="F96" s="18">
        <f t="shared" si="6"/>
        <v>3645864</v>
      </c>
      <c r="H96" s="46">
        <v>0</v>
      </c>
      <c r="I96" s="1">
        <f t="shared" si="7"/>
        <v>0</v>
      </c>
      <c r="J96" s="1">
        <v>0</v>
      </c>
      <c r="K96" s="1">
        <f t="shared" si="8"/>
        <v>0</v>
      </c>
      <c r="AB96" s="165">
        <v>1</v>
      </c>
      <c r="AC96" s="1">
        <f t="shared" si="9"/>
        <v>246283</v>
      </c>
      <c r="AD96" s="1">
        <v>0</v>
      </c>
      <c r="AE96" s="1">
        <f t="shared" si="10"/>
        <v>246283</v>
      </c>
      <c r="BA96" s="166">
        <v>1</v>
      </c>
      <c r="BB96" s="1">
        <f t="shared" si="11"/>
        <v>256710</v>
      </c>
      <c r="BC96" s="1">
        <v>0</v>
      </c>
      <c r="BD96" s="1">
        <f t="shared" si="12"/>
        <v>256710</v>
      </c>
      <c r="BF96" s="165">
        <v>0</v>
      </c>
      <c r="BG96" s="1">
        <f t="shared" si="13"/>
        <v>0</v>
      </c>
      <c r="BH96" s="1">
        <v>0</v>
      </c>
      <c r="BI96" s="1">
        <f t="shared" si="14"/>
        <v>0</v>
      </c>
      <c r="BK96" s="167"/>
      <c r="BL96" s="1">
        <f t="shared" si="15"/>
        <v>0</v>
      </c>
      <c r="BM96" s="1">
        <v>0</v>
      </c>
      <c r="BN96" s="1">
        <f t="shared" si="16"/>
        <v>0</v>
      </c>
      <c r="CU96" s="1">
        <v>0</v>
      </c>
      <c r="CW96" s="1">
        <v>0</v>
      </c>
      <c r="EC96" s="165">
        <v>0</v>
      </c>
      <c r="ED96" s="1">
        <f t="shared" si="17"/>
        <v>0</v>
      </c>
      <c r="EE96" s="1">
        <v>0</v>
      </c>
      <c r="EF96" s="1">
        <f t="shared" si="18"/>
        <v>0</v>
      </c>
      <c r="EH96" s="1">
        <v>2</v>
      </c>
      <c r="EI96" s="1">
        <f t="shared" si="19"/>
        <v>670944</v>
      </c>
      <c r="EJ96" s="1">
        <v>0</v>
      </c>
      <c r="EK96" s="1">
        <f t="shared" si="20"/>
        <v>670944</v>
      </c>
      <c r="EM96" s="165">
        <v>0</v>
      </c>
      <c r="EN96" s="1">
        <f t="shared" si="21"/>
        <v>0</v>
      </c>
      <c r="EO96" s="1">
        <v>0</v>
      </c>
      <c r="EP96" s="1">
        <f t="shared" si="22"/>
        <v>0</v>
      </c>
      <c r="ER96" s="165">
        <v>1</v>
      </c>
      <c r="ES96" s="1">
        <f t="shared" si="23"/>
        <v>200832</v>
      </c>
      <c r="ET96" s="1">
        <v>0</v>
      </c>
      <c r="EU96" s="1">
        <f t="shared" si="24"/>
        <v>200832</v>
      </c>
      <c r="NI96" s="1">
        <v>122</v>
      </c>
      <c r="NJ96" s="1">
        <f t="shared" si="25"/>
        <v>18300</v>
      </c>
      <c r="NK96" s="1">
        <v>0</v>
      </c>
      <c r="NL96" s="1">
        <f t="shared" si="26"/>
        <v>18300</v>
      </c>
      <c r="NN96" s="1">
        <v>0</v>
      </c>
      <c r="NO96" s="1">
        <f t="shared" si="27"/>
        <v>0</v>
      </c>
      <c r="NP96" s="1">
        <v>0</v>
      </c>
      <c r="NQ96" s="1">
        <f t="shared" si="28"/>
        <v>0</v>
      </c>
      <c r="NT96" s="1">
        <f t="shared" si="29"/>
        <v>0</v>
      </c>
      <c r="NU96" s="1">
        <v>0</v>
      </c>
      <c r="NV96" s="1">
        <f t="shared" si="30"/>
        <v>0</v>
      </c>
      <c r="NY96" s="1">
        <f t="shared" si="31"/>
        <v>0</v>
      </c>
      <c r="NZ96" s="1">
        <v>0</v>
      </c>
      <c r="OA96" s="1">
        <f t="shared" si="32"/>
        <v>0</v>
      </c>
      <c r="OH96" s="12">
        <f t="shared" si="1"/>
        <v>145</v>
      </c>
      <c r="OI96" s="12">
        <f t="shared" si="2"/>
        <v>5038933</v>
      </c>
      <c r="OJ96" s="12">
        <f t="shared" si="3"/>
        <v>0</v>
      </c>
      <c r="OK96" s="12">
        <f t="shared" si="4"/>
        <v>5038933</v>
      </c>
    </row>
    <row r="97" spans="1:401">
      <c r="A97" s="142">
        <v>26</v>
      </c>
      <c r="B97" s="135" t="s">
        <v>1913</v>
      </c>
      <c r="C97" s="19">
        <v>0</v>
      </c>
      <c r="D97" s="18">
        <f t="shared" si="5"/>
        <v>0</v>
      </c>
      <c r="E97" s="18">
        <v>0</v>
      </c>
      <c r="F97" s="18">
        <f t="shared" si="6"/>
        <v>0</v>
      </c>
      <c r="H97" s="46">
        <v>0</v>
      </c>
      <c r="I97" s="1">
        <f t="shared" si="7"/>
        <v>0</v>
      </c>
      <c r="J97" s="1">
        <v>0</v>
      </c>
      <c r="K97" s="1">
        <f t="shared" si="8"/>
        <v>0</v>
      </c>
      <c r="AB97" s="165">
        <v>0</v>
      </c>
      <c r="AC97" s="1">
        <f t="shared" si="9"/>
        <v>0</v>
      </c>
      <c r="AD97" s="1">
        <v>0</v>
      </c>
      <c r="AE97" s="1">
        <f t="shared" si="10"/>
        <v>0</v>
      </c>
      <c r="BA97" s="166">
        <v>0</v>
      </c>
      <c r="BB97" s="1">
        <f t="shared" si="11"/>
        <v>0</v>
      </c>
      <c r="BC97" s="1">
        <v>0</v>
      </c>
      <c r="BD97" s="1">
        <f t="shared" si="12"/>
        <v>0</v>
      </c>
      <c r="BF97" s="165">
        <v>0</v>
      </c>
      <c r="BG97" s="1">
        <f t="shared" si="13"/>
        <v>0</v>
      </c>
      <c r="BH97" s="1">
        <v>0</v>
      </c>
      <c r="BI97" s="1">
        <f t="shared" si="14"/>
        <v>0</v>
      </c>
      <c r="BK97" s="167"/>
      <c r="BL97" s="1">
        <f t="shared" si="15"/>
        <v>0</v>
      </c>
      <c r="BM97" s="1">
        <v>0</v>
      </c>
      <c r="BN97" s="1">
        <f t="shared" si="16"/>
        <v>0</v>
      </c>
      <c r="CU97" s="1">
        <v>0</v>
      </c>
      <c r="CW97" s="1">
        <v>0</v>
      </c>
      <c r="EC97" s="165">
        <v>0</v>
      </c>
      <c r="ED97" s="1">
        <f t="shared" si="17"/>
        <v>0</v>
      </c>
      <c r="EE97" s="1">
        <v>0</v>
      </c>
      <c r="EF97" s="1">
        <f t="shared" si="18"/>
        <v>0</v>
      </c>
      <c r="EI97" s="1">
        <f t="shared" si="19"/>
        <v>0</v>
      </c>
      <c r="EJ97" s="1">
        <v>0</v>
      </c>
      <c r="EK97" s="1">
        <f t="shared" si="20"/>
        <v>0</v>
      </c>
      <c r="EM97" s="165">
        <v>0</v>
      </c>
      <c r="EN97" s="1">
        <f t="shared" si="21"/>
        <v>0</v>
      </c>
      <c r="EO97" s="1">
        <v>0</v>
      </c>
      <c r="EP97" s="1">
        <f t="shared" si="22"/>
        <v>0</v>
      </c>
      <c r="ER97" s="165">
        <v>0</v>
      </c>
      <c r="ES97" s="1">
        <f t="shared" si="23"/>
        <v>0</v>
      </c>
      <c r="ET97" s="1">
        <v>0</v>
      </c>
      <c r="EU97" s="1">
        <f t="shared" si="24"/>
        <v>0</v>
      </c>
      <c r="NI97" s="1">
        <v>0</v>
      </c>
      <c r="NJ97" s="1">
        <f t="shared" si="25"/>
        <v>0</v>
      </c>
      <c r="NK97" s="1">
        <v>0</v>
      </c>
      <c r="NL97" s="1">
        <f t="shared" si="26"/>
        <v>0</v>
      </c>
      <c r="NN97" s="1">
        <v>0</v>
      </c>
      <c r="NO97" s="1">
        <f t="shared" si="27"/>
        <v>0</v>
      </c>
      <c r="NP97" s="1">
        <v>0</v>
      </c>
      <c r="NQ97" s="1">
        <f t="shared" si="28"/>
        <v>0</v>
      </c>
      <c r="NT97" s="1">
        <f t="shared" si="29"/>
        <v>0</v>
      </c>
      <c r="NU97" s="1">
        <v>0</v>
      </c>
      <c r="NV97" s="1">
        <f t="shared" si="30"/>
        <v>0</v>
      </c>
      <c r="NY97" s="1">
        <f t="shared" si="31"/>
        <v>0</v>
      </c>
      <c r="NZ97" s="1">
        <v>0</v>
      </c>
      <c r="OA97" s="1">
        <f t="shared" si="32"/>
        <v>0</v>
      </c>
      <c r="OH97" s="12">
        <f t="shared" si="1"/>
        <v>0</v>
      </c>
      <c r="OI97" s="12">
        <f t="shared" si="2"/>
        <v>0</v>
      </c>
      <c r="OJ97" s="12">
        <f t="shared" si="3"/>
        <v>0</v>
      </c>
      <c r="OK97" s="12">
        <f t="shared" si="4"/>
        <v>0</v>
      </c>
    </row>
    <row r="98" spans="1:401">
      <c r="A98" s="142">
        <v>27</v>
      </c>
      <c r="B98" s="135" t="s">
        <v>1914</v>
      </c>
      <c r="C98" s="19">
        <v>0</v>
      </c>
      <c r="D98" s="18">
        <f t="shared" si="5"/>
        <v>0</v>
      </c>
      <c r="E98" s="18">
        <v>0</v>
      </c>
      <c r="F98" s="18">
        <f t="shared" si="6"/>
        <v>0</v>
      </c>
      <c r="H98" s="46">
        <v>0</v>
      </c>
      <c r="I98" s="1">
        <f t="shared" si="7"/>
        <v>0</v>
      </c>
      <c r="J98" s="1">
        <v>0</v>
      </c>
      <c r="K98" s="1">
        <f t="shared" si="8"/>
        <v>0</v>
      </c>
      <c r="AB98" s="165">
        <v>0</v>
      </c>
      <c r="AC98" s="1">
        <f t="shared" si="9"/>
        <v>0</v>
      </c>
      <c r="AD98" s="1">
        <v>0</v>
      </c>
      <c r="AE98" s="1">
        <f t="shared" si="10"/>
        <v>0</v>
      </c>
      <c r="BA98" s="166">
        <v>0</v>
      </c>
      <c r="BB98" s="1">
        <f t="shared" si="11"/>
        <v>0</v>
      </c>
      <c r="BC98" s="1">
        <v>0</v>
      </c>
      <c r="BD98" s="1">
        <f t="shared" si="12"/>
        <v>0</v>
      </c>
      <c r="BF98" s="165">
        <v>0</v>
      </c>
      <c r="BG98" s="1">
        <f t="shared" si="13"/>
        <v>0</v>
      </c>
      <c r="BH98" s="1">
        <v>0</v>
      </c>
      <c r="BI98" s="1">
        <f t="shared" si="14"/>
        <v>0</v>
      </c>
      <c r="BK98" s="167"/>
      <c r="BL98" s="1">
        <f t="shared" si="15"/>
        <v>0</v>
      </c>
      <c r="BM98" s="1">
        <v>0</v>
      </c>
      <c r="BN98" s="1">
        <f t="shared" si="16"/>
        <v>0</v>
      </c>
      <c r="CU98" s="1">
        <v>0</v>
      </c>
      <c r="CW98" s="1">
        <v>0</v>
      </c>
      <c r="EC98" s="165">
        <v>0</v>
      </c>
      <c r="ED98" s="1">
        <f t="shared" si="17"/>
        <v>0</v>
      </c>
      <c r="EE98" s="1">
        <v>0</v>
      </c>
      <c r="EF98" s="1">
        <f t="shared" si="18"/>
        <v>0</v>
      </c>
      <c r="EI98" s="1">
        <f t="shared" si="19"/>
        <v>0</v>
      </c>
      <c r="EJ98" s="1">
        <v>0</v>
      </c>
      <c r="EK98" s="1">
        <f t="shared" si="20"/>
        <v>0</v>
      </c>
      <c r="EM98" s="165">
        <v>0</v>
      </c>
      <c r="EN98" s="1">
        <f t="shared" si="21"/>
        <v>0</v>
      </c>
      <c r="EO98" s="1">
        <v>0</v>
      </c>
      <c r="EP98" s="1">
        <f t="shared" si="22"/>
        <v>0</v>
      </c>
      <c r="ER98" s="165">
        <v>0</v>
      </c>
      <c r="ES98" s="1">
        <f t="shared" si="23"/>
        <v>0</v>
      </c>
      <c r="ET98" s="1">
        <v>0</v>
      </c>
      <c r="EU98" s="1">
        <f t="shared" si="24"/>
        <v>0</v>
      </c>
      <c r="NI98" s="1">
        <v>0</v>
      </c>
      <c r="NJ98" s="1">
        <f t="shared" si="25"/>
        <v>0</v>
      </c>
      <c r="NK98" s="1">
        <v>0</v>
      </c>
      <c r="NL98" s="1">
        <f t="shared" si="26"/>
        <v>0</v>
      </c>
      <c r="NN98" s="1">
        <v>0</v>
      </c>
      <c r="NO98" s="1">
        <f t="shared" si="27"/>
        <v>0</v>
      </c>
      <c r="NP98" s="1">
        <v>0</v>
      </c>
      <c r="NQ98" s="1">
        <f t="shared" si="28"/>
        <v>0</v>
      </c>
      <c r="NT98" s="1">
        <f t="shared" si="29"/>
        <v>0</v>
      </c>
      <c r="NU98" s="1">
        <v>0</v>
      </c>
      <c r="NV98" s="1">
        <f t="shared" si="30"/>
        <v>0</v>
      </c>
      <c r="NY98" s="1">
        <f t="shared" si="31"/>
        <v>0</v>
      </c>
      <c r="NZ98" s="1">
        <v>0</v>
      </c>
      <c r="OA98" s="1">
        <f t="shared" si="32"/>
        <v>0</v>
      </c>
      <c r="OH98" s="12">
        <f t="shared" si="1"/>
        <v>0</v>
      </c>
      <c r="OI98" s="12">
        <f t="shared" si="2"/>
        <v>0</v>
      </c>
      <c r="OJ98" s="12">
        <f t="shared" si="3"/>
        <v>0</v>
      </c>
      <c r="OK98" s="12">
        <f t="shared" si="4"/>
        <v>0</v>
      </c>
    </row>
    <row r="99" spans="1:401">
      <c r="A99" s="142">
        <v>28</v>
      </c>
      <c r="B99" s="135" t="s">
        <v>1915</v>
      </c>
      <c r="C99" s="18">
        <v>0</v>
      </c>
      <c r="D99" s="18">
        <f t="shared" si="5"/>
        <v>0</v>
      </c>
      <c r="E99" s="18">
        <v>0</v>
      </c>
      <c r="F99" s="18">
        <f t="shared" si="6"/>
        <v>0</v>
      </c>
      <c r="H99" s="46">
        <v>0</v>
      </c>
      <c r="I99" s="1">
        <f t="shared" si="7"/>
        <v>0</v>
      </c>
      <c r="J99" s="1">
        <v>0</v>
      </c>
      <c r="K99" s="1">
        <f t="shared" si="8"/>
        <v>0</v>
      </c>
      <c r="AB99" s="165">
        <v>0</v>
      </c>
      <c r="AC99" s="1">
        <f t="shared" si="9"/>
        <v>0</v>
      </c>
      <c r="AD99" s="1">
        <v>0</v>
      </c>
      <c r="AE99" s="1">
        <f t="shared" si="10"/>
        <v>0</v>
      </c>
      <c r="BA99" s="166">
        <v>0</v>
      </c>
      <c r="BB99" s="1">
        <f t="shared" si="11"/>
        <v>0</v>
      </c>
      <c r="BC99" s="1">
        <v>0</v>
      </c>
      <c r="BD99" s="1">
        <f t="shared" si="12"/>
        <v>0</v>
      </c>
      <c r="BF99" s="165">
        <v>0</v>
      </c>
      <c r="BG99" s="1">
        <f t="shared" si="13"/>
        <v>0</v>
      </c>
      <c r="BH99" s="1">
        <v>0</v>
      </c>
      <c r="BI99" s="1">
        <f t="shared" si="14"/>
        <v>0</v>
      </c>
      <c r="BK99" s="170"/>
      <c r="BL99" s="1">
        <f t="shared" si="15"/>
        <v>0</v>
      </c>
      <c r="BM99" s="1">
        <v>0</v>
      </c>
      <c r="BN99" s="1">
        <f t="shared" si="16"/>
        <v>0</v>
      </c>
      <c r="CU99" s="1">
        <v>0</v>
      </c>
      <c r="CW99" s="1">
        <v>0</v>
      </c>
      <c r="EC99" s="165">
        <v>0</v>
      </c>
      <c r="ED99" s="1">
        <f t="shared" si="17"/>
        <v>0</v>
      </c>
      <c r="EE99" s="1">
        <v>0</v>
      </c>
      <c r="EF99" s="1">
        <f t="shared" si="18"/>
        <v>0</v>
      </c>
      <c r="EI99" s="1">
        <f t="shared" si="19"/>
        <v>0</v>
      </c>
      <c r="EJ99" s="1">
        <v>0</v>
      </c>
      <c r="EK99" s="1">
        <f t="shared" si="20"/>
        <v>0</v>
      </c>
      <c r="EM99" s="165">
        <v>0</v>
      </c>
      <c r="EN99" s="1">
        <f t="shared" si="21"/>
        <v>0</v>
      </c>
      <c r="EO99" s="1">
        <v>0</v>
      </c>
      <c r="EP99" s="1">
        <f t="shared" si="22"/>
        <v>0</v>
      </c>
      <c r="ER99" s="171">
        <v>0</v>
      </c>
      <c r="ES99" s="1">
        <f t="shared" si="23"/>
        <v>0</v>
      </c>
      <c r="ET99" s="1">
        <v>0</v>
      </c>
      <c r="EU99" s="1">
        <f t="shared" si="24"/>
        <v>0</v>
      </c>
      <c r="NI99" s="1">
        <v>0</v>
      </c>
      <c r="NJ99" s="1">
        <f t="shared" si="25"/>
        <v>0</v>
      </c>
      <c r="NK99" s="1">
        <v>0</v>
      </c>
      <c r="NL99" s="1">
        <f t="shared" si="26"/>
        <v>0</v>
      </c>
      <c r="NN99" s="1">
        <v>0</v>
      </c>
      <c r="NO99" s="1">
        <f t="shared" si="27"/>
        <v>0</v>
      </c>
      <c r="NP99" s="1">
        <v>0</v>
      </c>
      <c r="NQ99" s="1">
        <f t="shared" si="28"/>
        <v>0</v>
      </c>
      <c r="NT99" s="1">
        <f t="shared" si="29"/>
        <v>0</v>
      </c>
      <c r="NU99" s="1">
        <v>0</v>
      </c>
      <c r="NV99" s="1">
        <f t="shared" si="30"/>
        <v>0</v>
      </c>
      <c r="NY99" s="1">
        <f t="shared" si="31"/>
        <v>0</v>
      </c>
      <c r="NZ99" s="1">
        <v>0</v>
      </c>
      <c r="OA99" s="1">
        <f t="shared" si="32"/>
        <v>0</v>
      </c>
      <c r="OH99" s="12">
        <f t="shared" si="1"/>
        <v>0</v>
      </c>
      <c r="OI99" s="12">
        <f t="shared" si="2"/>
        <v>0</v>
      </c>
      <c r="OJ99" s="12">
        <f t="shared" si="3"/>
        <v>0</v>
      </c>
      <c r="OK99" s="12">
        <f t="shared" si="4"/>
        <v>0</v>
      </c>
    </row>
    <row r="100" spans="1:401">
      <c r="A100" s="142">
        <v>29</v>
      </c>
      <c r="B100" s="135" t="s">
        <v>1916</v>
      </c>
      <c r="C100" s="18">
        <v>0</v>
      </c>
      <c r="D100" s="18">
        <f t="shared" si="5"/>
        <v>0</v>
      </c>
      <c r="E100" s="18">
        <v>0</v>
      </c>
      <c r="F100" s="18">
        <f t="shared" si="6"/>
        <v>0</v>
      </c>
      <c r="H100" s="46">
        <v>0</v>
      </c>
      <c r="I100" s="1">
        <f t="shared" si="7"/>
        <v>0</v>
      </c>
      <c r="J100" s="1">
        <v>0</v>
      </c>
      <c r="K100" s="1">
        <f t="shared" si="8"/>
        <v>0</v>
      </c>
      <c r="AB100" s="165">
        <v>0</v>
      </c>
      <c r="AC100" s="1">
        <f t="shared" si="9"/>
        <v>0</v>
      </c>
      <c r="AD100" s="1">
        <v>0</v>
      </c>
      <c r="AE100" s="1">
        <f t="shared" si="10"/>
        <v>0</v>
      </c>
      <c r="BA100" s="166">
        <v>0</v>
      </c>
      <c r="BB100" s="1">
        <f t="shared" si="11"/>
        <v>0</v>
      </c>
      <c r="BC100" s="1">
        <v>0</v>
      </c>
      <c r="BD100" s="1">
        <f t="shared" si="12"/>
        <v>0</v>
      </c>
      <c r="BF100" s="165">
        <v>0</v>
      </c>
      <c r="BG100" s="1">
        <f t="shared" si="13"/>
        <v>0</v>
      </c>
      <c r="BH100" s="1">
        <v>0</v>
      </c>
      <c r="BI100" s="1">
        <f t="shared" si="14"/>
        <v>0</v>
      </c>
      <c r="BK100" s="170"/>
      <c r="BL100" s="1">
        <f t="shared" si="15"/>
        <v>0</v>
      </c>
      <c r="BM100" s="1">
        <v>0</v>
      </c>
      <c r="BN100" s="1">
        <f t="shared" si="16"/>
        <v>0</v>
      </c>
      <c r="CU100" s="1">
        <v>0</v>
      </c>
      <c r="CW100" s="1">
        <v>0</v>
      </c>
      <c r="EC100" s="165">
        <v>0</v>
      </c>
      <c r="ED100" s="1">
        <f t="shared" si="17"/>
        <v>0</v>
      </c>
      <c r="EE100" s="1">
        <v>0</v>
      </c>
      <c r="EF100" s="1">
        <f t="shared" si="18"/>
        <v>0</v>
      </c>
      <c r="EI100" s="1">
        <f t="shared" si="19"/>
        <v>0</v>
      </c>
      <c r="EJ100" s="1">
        <v>0</v>
      </c>
      <c r="EK100" s="1">
        <f t="shared" si="20"/>
        <v>0</v>
      </c>
      <c r="EM100" s="165">
        <v>0</v>
      </c>
      <c r="EN100" s="1">
        <f t="shared" si="21"/>
        <v>0</v>
      </c>
      <c r="EO100" s="1">
        <v>0</v>
      </c>
      <c r="EP100" s="1">
        <f t="shared" si="22"/>
        <v>0</v>
      </c>
      <c r="ER100" s="171">
        <v>0</v>
      </c>
      <c r="ES100" s="1">
        <f t="shared" si="23"/>
        <v>0</v>
      </c>
      <c r="ET100" s="1">
        <v>0</v>
      </c>
      <c r="EU100" s="1">
        <f t="shared" si="24"/>
        <v>0</v>
      </c>
      <c r="NI100" s="1">
        <v>0</v>
      </c>
      <c r="NJ100" s="1">
        <f t="shared" si="25"/>
        <v>0</v>
      </c>
      <c r="NK100" s="1">
        <v>0</v>
      </c>
      <c r="NL100" s="1">
        <f t="shared" si="26"/>
        <v>0</v>
      </c>
      <c r="NN100" s="1">
        <v>0</v>
      </c>
      <c r="NO100" s="1">
        <f t="shared" si="27"/>
        <v>0</v>
      </c>
      <c r="NP100" s="1">
        <v>0</v>
      </c>
      <c r="NQ100" s="1">
        <f t="shared" si="28"/>
        <v>0</v>
      </c>
      <c r="NT100" s="1">
        <f t="shared" si="29"/>
        <v>0</v>
      </c>
      <c r="NU100" s="1">
        <v>0</v>
      </c>
      <c r="NV100" s="1">
        <f t="shared" si="30"/>
        <v>0</v>
      </c>
      <c r="NY100" s="1">
        <f t="shared" si="31"/>
        <v>0</v>
      </c>
      <c r="NZ100" s="1">
        <v>0</v>
      </c>
      <c r="OA100" s="1">
        <f t="shared" si="32"/>
        <v>0</v>
      </c>
      <c r="OH100" s="12">
        <f t="shared" si="1"/>
        <v>0</v>
      </c>
      <c r="OI100" s="12">
        <f t="shared" si="2"/>
        <v>0</v>
      </c>
      <c r="OJ100" s="12">
        <f t="shared" si="3"/>
        <v>0</v>
      </c>
      <c r="OK100" s="12">
        <f t="shared" si="4"/>
        <v>0</v>
      </c>
    </row>
    <row r="101" spans="1:401">
      <c r="A101" s="142">
        <v>31</v>
      </c>
      <c r="B101" s="135" t="s">
        <v>1917</v>
      </c>
      <c r="C101" s="18">
        <v>0</v>
      </c>
      <c r="D101" s="18">
        <f t="shared" si="5"/>
        <v>0</v>
      </c>
      <c r="E101" s="18">
        <v>0</v>
      </c>
      <c r="F101" s="18">
        <f t="shared" si="6"/>
        <v>0</v>
      </c>
      <c r="H101" s="46">
        <v>0</v>
      </c>
      <c r="I101" s="1">
        <f t="shared" si="7"/>
        <v>0</v>
      </c>
      <c r="J101" s="1">
        <v>0</v>
      </c>
      <c r="K101" s="1">
        <f t="shared" si="8"/>
        <v>0</v>
      </c>
      <c r="AB101" s="165">
        <v>0</v>
      </c>
      <c r="AC101" s="1">
        <f t="shared" si="9"/>
        <v>0</v>
      </c>
      <c r="AD101" s="1">
        <v>0</v>
      </c>
      <c r="AE101" s="1">
        <f t="shared" si="10"/>
        <v>0</v>
      </c>
      <c r="BA101" s="166">
        <v>0</v>
      </c>
      <c r="BB101" s="1">
        <f t="shared" si="11"/>
        <v>0</v>
      </c>
      <c r="BC101" s="1">
        <v>0</v>
      </c>
      <c r="BD101" s="1">
        <f t="shared" si="12"/>
        <v>0</v>
      </c>
      <c r="BF101" s="165">
        <v>0</v>
      </c>
      <c r="BG101" s="1">
        <f t="shared" si="13"/>
        <v>0</v>
      </c>
      <c r="BH101" s="1">
        <v>0</v>
      </c>
      <c r="BI101" s="1">
        <f t="shared" si="14"/>
        <v>0</v>
      </c>
      <c r="BK101" s="170"/>
      <c r="BL101" s="1">
        <f t="shared" si="15"/>
        <v>0</v>
      </c>
      <c r="BM101" s="1">
        <v>0</v>
      </c>
      <c r="BN101" s="1">
        <f t="shared" si="16"/>
        <v>0</v>
      </c>
      <c r="CU101" s="1">
        <v>0</v>
      </c>
      <c r="CW101" s="1">
        <v>0</v>
      </c>
      <c r="EC101" s="165">
        <v>0</v>
      </c>
      <c r="ED101" s="1">
        <f t="shared" si="17"/>
        <v>0</v>
      </c>
      <c r="EE101" s="1">
        <v>0</v>
      </c>
      <c r="EF101" s="1">
        <f t="shared" si="18"/>
        <v>0</v>
      </c>
      <c r="EI101" s="1">
        <f t="shared" si="19"/>
        <v>0</v>
      </c>
      <c r="EJ101" s="1">
        <v>0</v>
      </c>
      <c r="EK101" s="1">
        <f t="shared" si="20"/>
        <v>0</v>
      </c>
      <c r="EM101" s="165">
        <v>0</v>
      </c>
      <c r="EN101" s="1">
        <f t="shared" si="21"/>
        <v>0</v>
      </c>
      <c r="EO101" s="1">
        <v>0</v>
      </c>
      <c r="EP101" s="1">
        <f t="shared" si="22"/>
        <v>0</v>
      </c>
      <c r="ER101" s="171">
        <v>0</v>
      </c>
      <c r="ES101" s="1">
        <f t="shared" si="23"/>
        <v>0</v>
      </c>
      <c r="ET101" s="1">
        <v>0</v>
      </c>
      <c r="EU101" s="1">
        <f t="shared" si="24"/>
        <v>0</v>
      </c>
      <c r="NI101" s="1">
        <v>0</v>
      </c>
      <c r="NJ101" s="1">
        <f t="shared" si="25"/>
        <v>0</v>
      </c>
      <c r="NK101" s="1">
        <v>0</v>
      </c>
      <c r="NL101" s="1">
        <f t="shared" si="26"/>
        <v>0</v>
      </c>
      <c r="NN101" s="1">
        <v>0</v>
      </c>
      <c r="NO101" s="1">
        <f t="shared" si="27"/>
        <v>0</v>
      </c>
      <c r="NP101" s="1">
        <v>0</v>
      </c>
      <c r="NQ101" s="1">
        <f t="shared" si="28"/>
        <v>0</v>
      </c>
      <c r="NT101" s="1">
        <f t="shared" si="29"/>
        <v>0</v>
      </c>
      <c r="NU101" s="1">
        <v>0</v>
      </c>
      <c r="NV101" s="1">
        <f t="shared" si="30"/>
        <v>0</v>
      </c>
      <c r="NY101" s="1">
        <f t="shared" si="31"/>
        <v>0</v>
      </c>
      <c r="NZ101" s="1">
        <v>0</v>
      </c>
      <c r="OA101" s="1">
        <f t="shared" si="32"/>
        <v>0</v>
      </c>
      <c r="OH101" s="12">
        <f t="shared" si="1"/>
        <v>0</v>
      </c>
      <c r="OI101" s="12">
        <f t="shared" si="2"/>
        <v>0</v>
      </c>
      <c r="OJ101" s="12">
        <f t="shared" si="3"/>
        <v>0</v>
      </c>
      <c r="OK101" s="12">
        <f t="shared" si="4"/>
        <v>0</v>
      </c>
    </row>
    <row r="102" spans="1:401">
      <c r="A102" s="142">
        <v>31</v>
      </c>
      <c r="B102" s="135" t="s">
        <v>1918</v>
      </c>
      <c r="C102" s="18">
        <v>0</v>
      </c>
      <c r="D102" s="18">
        <f t="shared" si="5"/>
        <v>0</v>
      </c>
      <c r="E102" s="18">
        <v>0</v>
      </c>
      <c r="F102" s="18">
        <f t="shared" si="6"/>
        <v>0</v>
      </c>
      <c r="H102" s="46">
        <v>0</v>
      </c>
      <c r="I102" s="1">
        <f t="shared" si="7"/>
        <v>0</v>
      </c>
      <c r="J102" s="1">
        <v>0</v>
      </c>
      <c r="K102" s="1">
        <f t="shared" si="8"/>
        <v>0</v>
      </c>
      <c r="AB102" s="165">
        <v>0</v>
      </c>
      <c r="AC102" s="1">
        <f t="shared" si="9"/>
        <v>0</v>
      </c>
      <c r="AD102" s="1">
        <v>0</v>
      </c>
      <c r="AE102" s="1">
        <f t="shared" si="10"/>
        <v>0</v>
      </c>
      <c r="BA102" s="166">
        <v>0</v>
      </c>
      <c r="BB102" s="1">
        <f t="shared" si="11"/>
        <v>0</v>
      </c>
      <c r="BC102" s="1">
        <v>0</v>
      </c>
      <c r="BD102" s="1">
        <f t="shared" si="12"/>
        <v>0</v>
      </c>
      <c r="BF102" s="165">
        <v>0</v>
      </c>
      <c r="BG102" s="1">
        <f t="shared" si="13"/>
        <v>0</v>
      </c>
      <c r="BH102" s="1">
        <v>0</v>
      </c>
      <c r="BI102" s="1">
        <f t="shared" si="14"/>
        <v>0</v>
      </c>
      <c r="BL102" s="1">
        <f t="shared" si="15"/>
        <v>0</v>
      </c>
      <c r="BM102" s="1">
        <v>0</v>
      </c>
      <c r="BN102" s="1">
        <f t="shared" si="16"/>
        <v>0</v>
      </c>
      <c r="CU102" s="1">
        <v>0</v>
      </c>
      <c r="CW102" s="1">
        <v>0</v>
      </c>
      <c r="EC102" s="165">
        <v>0</v>
      </c>
      <c r="ED102" s="1">
        <f t="shared" si="17"/>
        <v>0</v>
      </c>
      <c r="EE102" s="1">
        <v>0</v>
      </c>
      <c r="EF102" s="1">
        <f t="shared" si="18"/>
        <v>0</v>
      </c>
      <c r="EI102" s="1">
        <f t="shared" si="19"/>
        <v>0</v>
      </c>
      <c r="EJ102" s="1">
        <v>0</v>
      </c>
      <c r="EK102" s="1">
        <f t="shared" si="20"/>
        <v>0</v>
      </c>
      <c r="EM102" s="165">
        <v>0</v>
      </c>
      <c r="EN102" s="1">
        <f t="shared" si="21"/>
        <v>0</v>
      </c>
      <c r="EO102" s="1">
        <v>0</v>
      </c>
      <c r="EP102" s="1">
        <f t="shared" si="22"/>
        <v>0</v>
      </c>
      <c r="ER102" s="171">
        <v>0</v>
      </c>
      <c r="ES102" s="1">
        <f t="shared" si="23"/>
        <v>0</v>
      </c>
      <c r="ET102" s="1">
        <v>0</v>
      </c>
      <c r="EU102" s="1">
        <f t="shared" si="24"/>
        <v>0</v>
      </c>
      <c r="NI102" s="1">
        <v>0</v>
      </c>
      <c r="NJ102" s="1">
        <f t="shared" si="25"/>
        <v>0</v>
      </c>
      <c r="NK102" s="1">
        <v>0</v>
      </c>
      <c r="NL102" s="1">
        <f t="shared" si="26"/>
        <v>0</v>
      </c>
      <c r="NN102" s="1">
        <v>0</v>
      </c>
      <c r="NO102" s="1">
        <f t="shared" si="27"/>
        <v>0</v>
      </c>
      <c r="NP102" s="1">
        <v>0</v>
      </c>
      <c r="NQ102" s="1">
        <f t="shared" si="28"/>
        <v>0</v>
      </c>
      <c r="NT102" s="1">
        <f t="shared" si="29"/>
        <v>0</v>
      </c>
      <c r="NU102" s="1">
        <v>0</v>
      </c>
      <c r="NV102" s="1">
        <f t="shared" si="30"/>
        <v>0</v>
      </c>
      <c r="NY102" s="1">
        <f t="shared" si="31"/>
        <v>0</v>
      </c>
      <c r="NZ102" s="1">
        <v>0</v>
      </c>
      <c r="OA102" s="1">
        <f t="shared" si="32"/>
        <v>0</v>
      </c>
      <c r="OH102" s="12">
        <f t="shared" si="1"/>
        <v>0</v>
      </c>
      <c r="OI102" s="12">
        <f t="shared" si="2"/>
        <v>0</v>
      </c>
      <c r="OJ102" s="12">
        <f t="shared" si="3"/>
        <v>0</v>
      </c>
      <c r="OK102" s="12">
        <f t="shared" si="4"/>
        <v>0</v>
      </c>
    </row>
    <row r="103" spans="1:401" s="155" customFormat="1">
      <c r="A103" s="143">
        <v>32</v>
      </c>
      <c r="B103" s="137" t="s">
        <v>52</v>
      </c>
      <c r="C103" s="137">
        <f>SUM(C72:C102)</f>
        <v>258</v>
      </c>
      <c r="D103" s="137">
        <f>SUM(D72:D102)</f>
        <v>52257384</v>
      </c>
      <c r="E103" s="137">
        <f>SUM(E72:E102)</f>
        <v>0</v>
      </c>
      <c r="F103" s="137">
        <f>SUM(F72:F102)</f>
        <v>52257384</v>
      </c>
      <c r="H103" s="137">
        <f>SUM(H72:H102)</f>
        <v>4</v>
      </c>
      <c r="I103" s="137">
        <f>SUM(I72:I102)</f>
        <v>1333584</v>
      </c>
      <c r="J103" s="137">
        <f>SUM(J72:J102)</f>
        <v>0</v>
      </c>
      <c r="K103" s="137">
        <f>SUM(K72:K102)</f>
        <v>1333584</v>
      </c>
      <c r="M103" s="137">
        <f>SUM(M72:M102)</f>
        <v>0</v>
      </c>
      <c r="N103" s="137">
        <f>SUM(N72:N102)</f>
        <v>0</v>
      </c>
      <c r="O103" s="137">
        <f>SUM(O72:O102)</f>
        <v>0</v>
      </c>
      <c r="P103" s="137">
        <f>SUM(P72:P102)</f>
        <v>0</v>
      </c>
      <c r="R103" s="137">
        <f>SUM(R72:R102)</f>
        <v>0</v>
      </c>
      <c r="S103" s="137">
        <f>SUM(S72:S102)</f>
        <v>0</v>
      </c>
      <c r="T103" s="137">
        <f>SUM(T72:T102)</f>
        <v>0</v>
      </c>
      <c r="U103" s="137">
        <f>SUM(U72:U102)</f>
        <v>0</v>
      </c>
      <c r="W103" s="137">
        <f>SUM(W72:W102)</f>
        <v>0</v>
      </c>
      <c r="X103" s="137">
        <f>SUM(X72:X102)</f>
        <v>0</v>
      </c>
      <c r="Y103" s="137">
        <f>SUM(Y72:Y102)</f>
        <v>0</v>
      </c>
      <c r="Z103" s="137">
        <f>SUM(Z72:Z102)</f>
        <v>0</v>
      </c>
      <c r="AB103" s="137">
        <f>SUM(AB72:AB102)</f>
        <v>14</v>
      </c>
      <c r="AC103" s="137">
        <f>SUM(AC72:AC102)</f>
        <v>3447962</v>
      </c>
      <c r="AD103" s="137">
        <f>SUM(AD72:AD102)</f>
        <v>0</v>
      </c>
      <c r="AE103" s="137">
        <f>SUM(AE72:AE102)</f>
        <v>3447962</v>
      </c>
      <c r="AG103" s="137">
        <f>SUM(AG72:AG102)</f>
        <v>0</v>
      </c>
      <c r="AH103" s="137">
        <f>SUM(AH72:AH102)</f>
        <v>0</v>
      </c>
      <c r="AI103" s="137">
        <f>SUM(AI72:AI102)</f>
        <v>0</v>
      </c>
      <c r="AJ103" s="137">
        <f>SUM(AJ72:AJ102)</f>
        <v>0</v>
      </c>
      <c r="AL103" s="137">
        <f>SUM(AL72:AL102)</f>
        <v>0</v>
      </c>
      <c r="AM103" s="137">
        <f>SUM(AM72:AM102)</f>
        <v>0</v>
      </c>
      <c r="AN103" s="137">
        <f>SUM(AN72:AN102)</f>
        <v>0</v>
      </c>
      <c r="AO103" s="137">
        <f>SUM(AO72:AO102)</f>
        <v>0</v>
      </c>
      <c r="AQ103" s="137">
        <f>SUM(AQ72:AQ102)</f>
        <v>0</v>
      </c>
      <c r="AR103" s="137">
        <f>SUM(AR72:AR102)</f>
        <v>0</v>
      </c>
      <c r="AS103" s="137">
        <f>SUM(AS72:AS102)</f>
        <v>0</v>
      </c>
      <c r="AT103" s="137">
        <f>SUM(AT72:AT102)</f>
        <v>0</v>
      </c>
      <c r="AV103" s="137">
        <f>SUM(AV72:AV102)</f>
        <v>0</v>
      </c>
      <c r="AW103" s="137">
        <f>SUM(AW72:AW102)</f>
        <v>0</v>
      </c>
      <c r="AX103" s="137">
        <f>SUM(AX72:AX102)</f>
        <v>0</v>
      </c>
      <c r="AY103" s="137">
        <f>SUM(AY72:AY102)</f>
        <v>0</v>
      </c>
      <c r="BA103" s="137">
        <f>SUM(BA72:BA102)</f>
        <v>15</v>
      </c>
      <c r="BB103" s="137">
        <f>SUM(BB72:BB102)</f>
        <v>3850650</v>
      </c>
      <c r="BC103" s="137">
        <f>SUM(BC72:BC102)</f>
        <v>0</v>
      </c>
      <c r="BD103" s="137">
        <f>SUM(BD72:BD102)</f>
        <v>3850650</v>
      </c>
      <c r="BF103" s="137">
        <f>SUM(BF72:BF102)</f>
        <v>4</v>
      </c>
      <c r="BG103" s="137">
        <f>SUM(BG72:BG102)</f>
        <v>5760000</v>
      </c>
      <c r="BH103" s="137">
        <f>SUM(BH72:BH102)</f>
        <v>0</v>
      </c>
      <c r="BI103" s="137">
        <f>SUM(BI72:BI102)</f>
        <v>5760000</v>
      </c>
      <c r="BK103" s="137">
        <f>SUM(BK72:BK102)</f>
        <v>2</v>
      </c>
      <c r="BL103" s="137">
        <f>SUM(BL72:BL102)</f>
        <v>2880000</v>
      </c>
      <c r="BM103" s="137">
        <f>SUM(BM72:BM102)</f>
        <v>0</v>
      </c>
      <c r="BN103" s="137">
        <f>SUM(BN72:BN102)</f>
        <v>2880000</v>
      </c>
      <c r="BP103" s="137">
        <f>SUM(BP72:BP102)</f>
        <v>0</v>
      </c>
      <c r="BQ103" s="137">
        <f>SUM(BQ72:BQ102)</f>
        <v>0</v>
      </c>
      <c r="BR103" s="137">
        <f>SUM(BR72:BR102)</f>
        <v>0</v>
      </c>
      <c r="BS103" s="137">
        <f>SUM(BS72:BS102)</f>
        <v>0</v>
      </c>
      <c r="BU103" s="137">
        <f>SUM(BU72:BU102)</f>
        <v>0</v>
      </c>
      <c r="BV103" s="137">
        <f>SUM(BV72:BV102)</f>
        <v>0</v>
      </c>
      <c r="BW103" s="137">
        <f>SUM(BW72:BW102)</f>
        <v>0</v>
      </c>
      <c r="BX103" s="137">
        <f>SUM(BX72:BX102)</f>
        <v>0</v>
      </c>
      <c r="BZ103" s="137">
        <f>SUM(BZ72:BZ102)</f>
        <v>0</v>
      </c>
      <c r="CA103" s="137">
        <f>SUM(CA72:CA102)</f>
        <v>0</v>
      </c>
      <c r="CB103" s="137">
        <f>SUM(CB72:CB102)</f>
        <v>0</v>
      </c>
      <c r="CC103" s="137">
        <f>SUM(CC72:CC102)</f>
        <v>0</v>
      </c>
      <c r="CE103" s="137">
        <f>SUM(CE72:CE102)</f>
        <v>0</v>
      </c>
      <c r="CF103" s="137">
        <f>SUM(CF72:CF102)</f>
        <v>0</v>
      </c>
      <c r="CG103" s="137">
        <f>SUM(CG72:CG102)</f>
        <v>0</v>
      </c>
      <c r="CH103" s="137">
        <f>SUM(CH72:CH102)</f>
        <v>0</v>
      </c>
      <c r="CJ103" s="137">
        <f>SUM(CJ72:CJ102)</f>
        <v>0</v>
      </c>
      <c r="CK103" s="137">
        <f>SUM(CK72:CK102)</f>
        <v>0</v>
      </c>
      <c r="CL103" s="137">
        <f>SUM(CL72:CL102)</f>
        <v>0</v>
      </c>
      <c r="CM103" s="137">
        <f>SUM(CM72:CM102)</f>
        <v>0</v>
      </c>
      <c r="CO103" s="137">
        <f>SUM(CO72:CO102)</f>
        <v>0</v>
      </c>
      <c r="CP103" s="137">
        <f>SUM(CP72:CP102)</f>
        <v>0</v>
      </c>
      <c r="CQ103" s="137">
        <f>SUM(CQ72:CQ102)</f>
        <v>0</v>
      </c>
      <c r="CR103" s="137">
        <f>SUM(CR72:CR102)</f>
        <v>0</v>
      </c>
      <c r="CT103" s="137">
        <f>SUM(CT72:CT102)</f>
        <v>1</v>
      </c>
      <c r="CU103" s="137">
        <f>SUM(CU72:CU102)</f>
        <v>1200000</v>
      </c>
      <c r="CV103" s="137">
        <f>SUM(CV72:CV102)</f>
        <v>0</v>
      </c>
      <c r="CW103" s="137">
        <f>SUM(CW72:CW102)</f>
        <v>1200000</v>
      </c>
      <c r="CY103" s="137">
        <f>SUM(CY72:CY102)</f>
        <v>0</v>
      </c>
      <c r="CZ103" s="137">
        <f>SUM(CZ72:CZ102)</f>
        <v>0</v>
      </c>
      <c r="DA103" s="137">
        <f>SUM(DA72:DA102)</f>
        <v>0</v>
      </c>
      <c r="DB103" s="137">
        <f>SUM(DB72:DB102)</f>
        <v>0</v>
      </c>
      <c r="DD103" s="137">
        <f>SUM(DD72:DD102)</f>
        <v>0</v>
      </c>
      <c r="DE103" s="137">
        <f>SUM(DE72:DE102)</f>
        <v>0</v>
      </c>
      <c r="DF103" s="137">
        <f>SUM(DF72:DF102)</f>
        <v>0</v>
      </c>
      <c r="DG103" s="137">
        <f>SUM(DG72:DG102)</f>
        <v>0</v>
      </c>
      <c r="DI103" s="137">
        <f>SUM(DI72:DI102)</f>
        <v>0</v>
      </c>
      <c r="DJ103" s="137">
        <f>SUM(DJ72:DJ102)</f>
        <v>0</v>
      </c>
      <c r="DK103" s="137">
        <f>SUM(DK72:DK102)</f>
        <v>0</v>
      </c>
      <c r="DL103" s="137">
        <f>SUM(DL72:DL102)</f>
        <v>0</v>
      </c>
      <c r="DN103" s="137">
        <f>SUM(DN72:DN102)</f>
        <v>0</v>
      </c>
      <c r="DO103" s="137">
        <f>SUM(DO72:DO102)</f>
        <v>0</v>
      </c>
      <c r="DP103" s="137">
        <f>SUM(DP72:DP102)</f>
        <v>0</v>
      </c>
      <c r="DQ103" s="137">
        <f>SUM(DQ72:DQ102)</f>
        <v>0</v>
      </c>
      <c r="DS103" s="137">
        <f>SUM(DS72:DS102)</f>
        <v>0</v>
      </c>
      <c r="DT103" s="137">
        <f>SUM(DT72:DT102)</f>
        <v>0</v>
      </c>
      <c r="DU103" s="137">
        <f>SUM(DU72:DU102)</f>
        <v>0</v>
      </c>
      <c r="DV103" s="137">
        <f>SUM(DV72:DV102)</f>
        <v>0</v>
      </c>
      <c r="DX103" s="137">
        <f>SUM(DX72:DX102)</f>
        <v>0</v>
      </c>
      <c r="DY103" s="137">
        <f>SUM(DY72:DY102)</f>
        <v>0</v>
      </c>
      <c r="DZ103" s="137">
        <f>SUM(DZ72:DZ102)</f>
        <v>0</v>
      </c>
      <c r="EA103" s="137">
        <f>SUM(EA72:EA102)</f>
        <v>0</v>
      </c>
      <c r="EC103" s="137">
        <f>SUM(EC72:EC102)</f>
        <v>43</v>
      </c>
      <c r="ED103" s="137">
        <f>SUM(ED72:ED102)</f>
        <v>16557924</v>
      </c>
      <c r="EE103" s="137">
        <f>SUM(EE72:EE102)</f>
        <v>0</v>
      </c>
      <c r="EF103" s="137">
        <f>SUM(EF72:EF102)</f>
        <v>16557924</v>
      </c>
      <c r="EH103" s="137">
        <f>SUM(EH72:EH102)</f>
        <v>58</v>
      </c>
      <c r="EI103" s="137">
        <f>SUM(EI72:EI102)</f>
        <v>19457376</v>
      </c>
      <c r="EJ103" s="137">
        <f>SUM(EJ72:EJ102)</f>
        <v>0</v>
      </c>
      <c r="EK103" s="137">
        <f>SUM(EK72:EK102)</f>
        <v>19457376</v>
      </c>
      <c r="EM103" s="137">
        <f>SUM(EM72:EM102)</f>
        <v>16</v>
      </c>
      <c r="EN103" s="137">
        <f>SUM(EN72:EN102)</f>
        <v>3240768</v>
      </c>
      <c r="EO103" s="137">
        <f>SUM(EO72:EO102)</f>
        <v>0</v>
      </c>
      <c r="EP103" s="137">
        <f>SUM(EP72:EP102)</f>
        <v>3240768</v>
      </c>
      <c r="ER103" s="137">
        <f>SUM(ER72:ER102)</f>
        <v>16</v>
      </c>
      <c r="ES103" s="137">
        <f>SUM(ES72:ES102)</f>
        <v>3213312</v>
      </c>
      <c r="ET103" s="137">
        <f>SUM(ET72:ET102)</f>
        <v>0</v>
      </c>
      <c r="EU103" s="137">
        <f>SUM(EU72:EU102)</f>
        <v>3213312</v>
      </c>
      <c r="EW103" s="137">
        <f>SUM(EW72:EW102)</f>
        <v>0</v>
      </c>
      <c r="EX103" s="137">
        <f>SUM(EX72:EX102)</f>
        <v>0</v>
      </c>
      <c r="EY103" s="137">
        <f>SUM(EY72:EY102)</f>
        <v>0</v>
      </c>
      <c r="EZ103" s="137">
        <f>SUM(EZ72:EZ102)</f>
        <v>0</v>
      </c>
      <c r="FB103" s="137">
        <f>SUM(FB72:FB102)</f>
        <v>0</v>
      </c>
      <c r="FC103" s="137">
        <f>SUM(FC72:FC102)</f>
        <v>0</v>
      </c>
      <c r="FD103" s="137">
        <f>SUM(FD72:FD102)</f>
        <v>0</v>
      </c>
      <c r="FE103" s="137">
        <f>SUM(FE72:FE102)</f>
        <v>0</v>
      </c>
      <c r="FG103" s="137">
        <f>SUM(FG72:FG102)</f>
        <v>1</v>
      </c>
      <c r="FH103" s="137">
        <f>SUM(FH72:FH102)</f>
        <v>363828</v>
      </c>
      <c r="FI103" s="137">
        <f>SUM(FI72:FI102)</f>
        <v>0</v>
      </c>
      <c r="FJ103" s="137">
        <f>SUM(FJ72:FJ102)</f>
        <v>363828</v>
      </c>
      <c r="FL103" s="137">
        <f>SUM(FL72:FL102)</f>
        <v>0</v>
      </c>
      <c r="FM103" s="137">
        <f>SUM(FM72:FM102)</f>
        <v>0</v>
      </c>
      <c r="FN103" s="137">
        <f>SUM(FN72:FN102)</f>
        <v>0</v>
      </c>
      <c r="FO103" s="137">
        <f>SUM(FO72:FO102)</f>
        <v>0</v>
      </c>
      <c r="FQ103" s="137">
        <f>SUM(FQ72:FQ102)</f>
        <v>1</v>
      </c>
      <c r="FR103" s="137">
        <f>SUM(FR72:FR102)</f>
        <v>294162</v>
      </c>
      <c r="FS103" s="137">
        <f>SUM(FS72:FS102)</f>
        <v>0</v>
      </c>
      <c r="FT103" s="137">
        <f>SUM(FT72:FT102)</f>
        <v>294162</v>
      </c>
      <c r="FV103" s="137">
        <f>SUM(FV72:FV102)</f>
        <v>0</v>
      </c>
      <c r="FW103" s="137">
        <f>SUM(FW72:FW102)</f>
        <v>0</v>
      </c>
      <c r="FX103" s="137">
        <f>SUM(FX72:FX102)</f>
        <v>0</v>
      </c>
      <c r="FY103" s="137">
        <f>SUM(FY72:FY102)</f>
        <v>0</v>
      </c>
      <c r="GA103" s="137">
        <f>SUM(GA72:GA102)</f>
        <v>1</v>
      </c>
      <c r="GB103" s="137">
        <f>SUM(GB72:GB102)</f>
        <v>262548</v>
      </c>
      <c r="GC103" s="137">
        <f>SUM(GC72:GC102)</f>
        <v>0</v>
      </c>
      <c r="GD103" s="137">
        <f>SUM(GD72:GD102)</f>
        <v>262548</v>
      </c>
      <c r="GF103" s="137">
        <f>SUM(GF72:GF102)</f>
        <v>0</v>
      </c>
      <c r="GG103" s="137">
        <f>SUM(GG72:GG102)</f>
        <v>0</v>
      </c>
      <c r="GH103" s="137">
        <f>SUM(GH72:GH102)</f>
        <v>0</v>
      </c>
      <c r="GI103" s="137">
        <f>SUM(GI72:GI102)</f>
        <v>0</v>
      </c>
      <c r="GK103" s="137">
        <f>SUM(GK72:GK102)</f>
        <v>1</v>
      </c>
      <c r="GL103" s="137">
        <f>SUM(GL72:GL102)</f>
        <v>240000</v>
      </c>
      <c r="GM103" s="137">
        <f>SUM(GM72:GM102)</f>
        <v>0</v>
      </c>
      <c r="GN103" s="137">
        <f>SUM(GN72:GN102)</f>
        <v>240000</v>
      </c>
      <c r="GP103" s="137">
        <f>SUM(GP72:GP102)</f>
        <v>1</v>
      </c>
      <c r="GQ103" s="137">
        <f>SUM(GQ72:GQ102)</f>
        <v>264737</v>
      </c>
      <c r="GR103" s="137">
        <f>SUM(GR72:GR102)</f>
        <v>0</v>
      </c>
      <c r="GS103" s="137">
        <f>SUM(GS72:GS102)</f>
        <v>264737</v>
      </c>
      <c r="GU103" s="137">
        <f>SUM(GU72:GU102)</f>
        <v>1</v>
      </c>
      <c r="GV103" s="137">
        <f>SUM(GV72:GV102)</f>
        <v>168096</v>
      </c>
      <c r="GW103" s="137">
        <f>SUM(GW72:GW102)</f>
        <v>0</v>
      </c>
      <c r="GX103" s="137">
        <f>SUM(GX72:GX102)</f>
        <v>168096</v>
      </c>
      <c r="GZ103" s="137">
        <f>SUM(GZ72:GZ102)</f>
        <v>0</v>
      </c>
      <c r="HA103" s="137">
        <f>SUM(HA72:HA102)</f>
        <v>0</v>
      </c>
      <c r="HB103" s="137">
        <f>SUM(HB72:HB102)</f>
        <v>0</v>
      </c>
      <c r="HC103" s="137">
        <f>SUM(HC72:HC102)</f>
        <v>0</v>
      </c>
      <c r="HE103" s="137">
        <f>SUM(HE72:HE102)</f>
        <v>0</v>
      </c>
      <c r="HF103" s="137">
        <f>SUM(HF72:HF102)</f>
        <v>0</v>
      </c>
      <c r="HG103" s="137">
        <f>SUM(HG72:HG102)</f>
        <v>0</v>
      </c>
      <c r="HH103" s="137">
        <f>SUM(HH72:HH102)</f>
        <v>0</v>
      </c>
      <c r="HJ103" s="137">
        <f>SUM(HJ72:HJ102)</f>
        <v>0</v>
      </c>
      <c r="HK103" s="137">
        <f>SUM(HK72:HK102)</f>
        <v>0</v>
      </c>
      <c r="HL103" s="137">
        <f>SUM(HL72:HL102)</f>
        <v>0</v>
      </c>
      <c r="HM103" s="137">
        <f>SUM(HM72:HM102)</f>
        <v>0</v>
      </c>
      <c r="HO103" s="137">
        <f>SUM(HO72:HO102)</f>
        <v>0</v>
      </c>
      <c r="HP103" s="137">
        <f>SUM(HP72:HP102)</f>
        <v>0</v>
      </c>
      <c r="HQ103" s="137">
        <f>SUM(HQ72:HQ102)</f>
        <v>0</v>
      </c>
      <c r="HR103" s="137">
        <f>SUM(HR72:HR102)</f>
        <v>0</v>
      </c>
      <c r="HT103" s="137">
        <f>SUM(HT72:HT102)</f>
        <v>0</v>
      </c>
      <c r="HU103" s="137">
        <f>SUM(HU72:HU102)</f>
        <v>0</v>
      </c>
      <c r="HV103" s="137">
        <f>SUM(HV72:HV102)</f>
        <v>0</v>
      </c>
      <c r="HW103" s="137">
        <f>SUM(HW72:HW102)</f>
        <v>0</v>
      </c>
      <c r="HY103" s="137">
        <f>SUM(HY72:HY102)</f>
        <v>0</v>
      </c>
      <c r="HZ103" s="137">
        <f>SUM(HZ72:HZ102)</f>
        <v>0</v>
      </c>
      <c r="IA103" s="137">
        <f>SUM(IA72:IA102)</f>
        <v>0</v>
      </c>
      <c r="IB103" s="137">
        <f>SUM(IB72:IB102)</f>
        <v>0</v>
      </c>
      <c r="ID103" s="137">
        <f>SUM(ID72:ID102)</f>
        <v>0</v>
      </c>
      <c r="IE103" s="137">
        <f>SUM(IE72:IE102)</f>
        <v>0</v>
      </c>
      <c r="IF103" s="137">
        <f>SUM(IF72:IF102)</f>
        <v>0</v>
      </c>
      <c r="IG103" s="137">
        <f>SUM(IG72:IG102)</f>
        <v>0</v>
      </c>
      <c r="II103" s="137">
        <f>SUM(II72:II102)</f>
        <v>0</v>
      </c>
      <c r="IJ103" s="137">
        <f>SUM(IJ72:IJ102)</f>
        <v>0</v>
      </c>
      <c r="IK103" s="137">
        <f>SUM(IK72:IK102)</f>
        <v>0</v>
      </c>
      <c r="IL103" s="137">
        <f>SUM(IL72:IL102)</f>
        <v>0</v>
      </c>
      <c r="IN103" s="137">
        <f>SUM(IN72:IN102)</f>
        <v>0</v>
      </c>
      <c r="IO103" s="137">
        <f>SUM(IO72:IO102)</f>
        <v>0</v>
      </c>
      <c r="IP103" s="137">
        <f>SUM(IP72:IP102)</f>
        <v>0</v>
      </c>
      <c r="IQ103" s="137">
        <f>SUM(IQ72:IQ102)</f>
        <v>0</v>
      </c>
      <c r="IS103" s="137">
        <f>SUM(IS72:IS102)</f>
        <v>0</v>
      </c>
      <c r="IT103" s="137">
        <f>SUM(IT72:IT102)</f>
        <v>0</v>
      </c>
      <c r="IU103" s="137">
        <f>SUM(IU72:IU102)</f>
        <v>0</v>
      </c>
      <c r="IV103" s="137">
        <f>SUM(IV72:IV102)</f>
        <v>0</v>
      </c>
      <c r="IX103" s="137">
        <f>SUM(IX72:IX102)</f>
        <v>0</v>
      </c>
      <c r="IY103" s="137">
        <f>SUM(IY72:IY102)</f>
        <v>0</v>
      </c>
      <c r="IZ103" s="137">
        <f>SUM(IZ72:IZ102)</f>
        <v>0</v>
      </c>
      <c r="JA103" s="137">
        <f>SUM(JA72:JA102)</f>
        <v>0</v>
      </c>
      <c r="JC103" s="137">
        <f>SUM(JC72:JC102)</f>
        <v>1</v>
      </c>
      <c r="JD103" s="137">
        <f>SUM(JD72:JD102)</f>
        <v>277944</v>
      </c>
      <c r="JE103" s="137">
        <f>SUM(JE72:JE102)</f>
        <v>0</v>
      </c>
      <c r="JF103" s="137">
        <f>SUM(JF72:JF102)</f>
        <v>277944</v>
      </c>
      <c r="JH103" s="137">
        <f>SUM(JH72:JH102)</f>
        <v>0</v>
      </c>
      <c r="JI103" s="137">
        <f>SUM(JI72:JI102)</f>
        <v>0</v>
      </c>
      <c r="JJ103" s="137">
        <f>SUM(JJ72:JJ102)</f>
        <v>0</v>
      </c>
      <c r="JK103" s="137">
        <f>SUM(JK72:JK102)</f>
        <v>0</v>
      </c>
      <c r="JM103" s="137">
        <f>SUM(JM72:JM102)</f>
        <v>0</v>
      </c>
      <c r="JN103" s="137">
        <f>SUM(JN72:JN102)</f>
        <v>0</v>
      </c>
      <c r="JO103" s="137">
        <f>SUM(JO72:JO102)</f>
        <v>0</v>
      </c>
      <c r="JP103" s="137">
        <f>SUM(JP72:JP102)</f>
        <v>0</v>
      </c>
      <c r="JR103" s="137">
        <f>SUM(JR72:JR102)</f>
        <v>0</v>
      </c>
      <c r="JS103" s="137">
        <f>SUM(JS72:JS102)</f>
        <v>0</v>
      </c>
      <c r="JT103" s="137">
        <f>SUM(JT72:JT102)</f>
        <v>0</v>
      </c>
      <c r="JU103" s="137">
        <f>SUM(JU72:JU102)</f>
        <v>0</v>
      </c>
      <c r="JW103" s="137">
        <f>SUM(JW72:JW102)</f>
        <v>0</v>
      </c>
      <c r="JX103" s="137">
        <f>SUM(JX72:JX102)</f>
        <v>0</v>
      </c>
      <c r="JY103" s="137">
        <f>SUM(JY72:JY102)</f>
        <v>0</v>
      </c>
      <c r="JZ103" s="137">
        <f>SUM(JZ72:JZ102)</f>
        <v>0</v>
      </c>
      <c r="KB103" s="137">
        <f>SUM(KB72:KB102)</f>
        <v>0</v>
      </c>
      <c r="KC103" s="137">
        <f>SUM(KC72:KC102)</f>
        <v>0</v>
      </c>
      <c r="KD103" s="137">
        <f>SUM(KD72:KD102)</f>
        <v>0</v>
      </c>
      <c r="KE103" s="137">
        <f>SUM(KE72:KE102)</f>
        <v>0</v>
      </c>
      <c r="KG103" s="137">
        <f>SUM(KG72:KG102)</f>
        <v>0</v>
      </c>
      <c r="KH103" s="137">
        <f>SUM(KH72:KH102)</f>
        <v>0</v>
      </c>
      <c r="KI103" s="137">
        <f>SUM(KI72:KI102)</f>
        <v>0</v>
      </c>
      <c r="KJ103" s="137">
        <f>SUM(KJ72:KJ102)</f>
        <v>0</v>
      </c>
      <c r="KL103" s="137">
        <f>SUM(KL72:KL102)</f>
        <v>0</v>
      </c>
      <c r="KM103" s="137">
        <f>SUM(KM72:KM102)</f>
        <v>0</v>
      </c>
      <c r="KN103" s="137">
        <f>SUM(KN72:KN102)</f>
        <v>0</v>
      </c>
      <c r="KO103" s="137">
        <f>SUM(KO72:KO102)</f>
        <v>0</v>
      </c>
      <c r="KQ103" s="137">
        <f>SUM(KQ72:KQ102)</f>
        <v>0</v>
      </c>
      <c r="KR103" s="137">
        <f>SUM(KR72:KR102)</f>
        <v>0</v>
      </c>
      <c r="KS103" s="137">
        <f>SUM(KS72:KS102)</f>
        <v>0</v>
      </c>
      <c r="KT103" s="137">
        <f>SUM(KT72:KT102)</f>
        <v>0</v>
      </c>
      <c r="KV103" s="137">
        <f>SUM(KV72:KV102)</f>
        <v>0</v>
      </c>
      <c r="KW103" s="137">
        <f>SUM(KW72:KW102)</f>
        <v>0</v>
      </c>
      <c r="KX103" s="137">
        <f>SUM(KX72:KX102)</f>
        <v>0</v>
      </c>
      <c r="KY103" s="137">
        <f>SUM(KY72:KY102)</f>
        <v>0</v>
      </c>
      <c r="LA103" s="137">
        <f>SUM(LA72:LA102)</f>
        <v>0</v>
      </c>
      <c r="LB103" s="137">
        <f>SUM(LB72:LB102)</f>
        <v>0</v>
      </c>
      <c r="LC103" s="137">
        <f>SUM(LC72:LC102)</f>
        <v>0</v>
      </c>
      <c r="LD103" s="137">
        <f>SUM(LD72:LD102)</f>
        <v>0</v>
      </c>
      <c r="LF103" s="137">
        <f>SUM(LF72:LF102)</f>
        <v>0</v>
      </c>
      <c r="LG103" s="137">
        <f>SUM(LG72:LG102)</f>
        <v>0</v>
      </c>
      <c r="LH103" s="137">
        <f>SUM(LH72:LH102)</f>
        <v>0</v>
      </c>
      <c r="LI103" s="137">
        <f>SUM(LI72:LI102)</f>
        <v>0</v>
      </c>
      <c r="LK103" s="137">
        <f>SUM(LK72:LK102)</f>
        <v>0</v>
      </c>
      <c r="LL103" s="137">
        <f>SUM(LL72:LL102)</f>
        <v>0</v>
      </c>
      <c r="LM103" s="137">
        <f>SUM(LM72:LM102)</f>
        <v>0</v>
      </c>
      <c r="LN103" s="137">
        <f>SUM(LN72:LN102)</f>
        <v>0</v>
      </c>
      <c r="LP103" s="137">
        <f>SUM(LP72:LP102)</f>
        <v>0</v>
      </c>
      <c r="LQ103" s="137">
        <f>SUM(LQ72:LQ102)</f>
        <v>0</v>
      </c>
      <c r="LR103" s="137">
        <f>SUM(LR72:LR102)</f>
        <v>0</v>
      </c>
      <c r="LS103" s="137">
        <f>SUM(LS72:LS102)</f>
        <v>0</v>
      </c>
      <c r="LU103" s="137">
        <f>SUM(LU72:LU102)</f>
        <v>0</v>
      </c>
      <c r="LV103" s="137">
        <f>SUM(LV72:LV102)</f>
        <v>0</v>
      </c>
      <c r="LW103" s="137">
        <f>SUM(LW72:LW102)</f>
        <v>0</v>
      </c>
      <c r="LX103" s="137">
        <f>SUM(LX72:LX102)</f>
        <v>0</v>
      </c>
      <c r="LZ103" s="137">
        <f>SUM(LZ72:LZ102)</f>
        <v>0</v>
      </c>
      <c r="MA103" s="137">
        <f>SUM(MA72:MA102)</f>
        <v>0</v>
      </c>
      <c r="MB103" s="137">
        <f>SUM(MB72:MB102)</f>
        <v>0</v>
      </c>
      <c r="MC103" s="137">
        <f>SUM(MC72:MC102)</f>
        <v>0</v>
      </c>
      <c r="ME103" s="137">
        <f>SUM(ME72:ME102)</f>
        <v>0</v>
      </c>
      <c r="MF103" s="137">
        <f>SUM(MF72:MF102)</f>
        <v>0</v>
      </c>
      <c r="MG103" s="137">
        <f>SUM(MG72:MG102)</f>
        <v>0</v>
      </c>
      <c r="MH103" s="137">
        <f>SUM(MH72:MH102)</f>
        <v>0</v>
      </c>
      <c r="MJ103" s="137">
        <f>SUM(MJ72:MJ102)</f>
        <v>0</v>
      </c>
      <c r="MK103" s="137">
        <f>SUM(MK72:MK102)</f>
        <v>0</v>
      </c>
      <c r="ML103" s="137">
        <f>SUM(ML72:ML102)</f>
        <v>0</v>
      </c>
      <c r="MM103" s="137">
        <f>SUM(MM72:MM102)</f>
        <v>0</v>
      </c>
      <c r="MO103" s="137">
        <f>SUM(MO72:MO102)</f>
        <v>0</v>
      </c>
      <c r="MP103" s="137">
        <f>SUM(MP72:MP102)</f>
        <v>0</v>
      </c>
      <c r="MQ103" s="137">
        <f>SUM(MQ72:MQ102)</f>
        <v>0</v>
      </c>
      <c r="MR103" s="137">
        <f>SUM(MR72:MR102)</f>
        <v>0</v>
      </c>
      <c r="MT103" s="137">
        <f>SUM(MT72:MT102)</f>
        <v>300</v>
      </c>
      <c r="MU103" s="137">
        <f>SUM(MU72:MU102)</f>
        <v>900000</v>
      </c>
      <c r="MV103" s="137">
        <f>SUM(MV72:MV102)</f>
        <v>0</v>
      </c>
      <c r="MW103" s="137">
        <f>SUM(MW72:MW102)</f>
        <v>900000</v>
      </c>
      <c r="MY103" s="137">
        <f>SUM(MY72:MY102)</f>
        <v>0</v>
      </c>
      <c r="MZ103" s="137">
        <f>SUM(MZ72:MZ102)</f>
        <v>0</v>
      </c>
      <c r="NA103" s="137">
        <f>SUM(NA72:NA102)</f>
        <v>0</v>
      </c>
      <c r="NB103" s="137">
        <f>SUM(NB72:NB102)</f>
        <v>0</v>
      </c>
      <c r="ND103" s="137">
        <f>SUM(ND72:ND102)</f>
        <v>0</v>
      </c>
      <c r="NE103" s="137">
        <f>SUM(NE72:NE102)</f>
        <v>0</v>
      </c>
      <c r="NF103" s="137">
        <f>SUM(NF72:NF102)</f>
        <v>0</v>
      </c>
      <c r="NG103" s="137">
        <f>SUM(NG72:NG102)</f>
        <v>0</v>
      </c>
      <c r="NI103" s="137">
        <f>SUM(NI72:NI102)</f>
        <v>6072</v>
      </c>
      <c r="NJ103" s="137">
        <f>SUM(NJ72:NJ102)</f>
        <v>910800</v>
      </c>
      <c r="NK103" s="137">
        <f>SUM(NK72:NK102)</f>
        <v>0</v>
      </c>
      <c r="NL103" s="137">
        <f>SUM(NL72:NL102)</f>
        <v>910800</v>
      </c>
      <c r="NN103" s="137">
        <f>SUM(NN72:NN102)</f>
        <v>36</v>
      </c>
      <c r="NO103" s="137">
        <f>SUM(NO72:NO102)</f>
        <v>5400</v>
      </c>
      <c r="NP103" s="137">
        <f>SUM(NP72:NP102)</f>
        <v>0</v>
      </c>
      <c r="NQ103" s="137">
        <f>SUM(NQ72:NQ102)</f>
        <v>5400</v>
      </c>
      <c r="NS103" s="137">
        <f>SUM(NS72:NS102)</f>
        <v>4</v>
      </c>
      <c r="NT103" s="137">
        <f>SUM(NT72:NT102)</f>
        <v>323080</v>
      </c>
      <c r="NU103" s="137">
        <f>SUM(NU72:NU102)</f>
        <v>0</v>
      </c>
      <c r="NV103" s="137">
        <f>SUM(NV72:NV102)</f>
        <v>323080</v>
      </c>
      <c r="NX103" s="137">
        <f>SUM(NX72:NX102)</f>
        <v>39</v>
      </c>
      <c r="NY103" s="137">
        <f>SUM(NY72:NY102)</f>
        <v>3900000</v>
      </c>
      <c r="NZ103" s="137">
        <f>SUM(NZ72:NZ102)</f>
        <v>0</v>
      </c>
      <c r="OA103" s="137">
        <f>SUM(OA72:OA102)</f>
        <v>3900000</v>
      </c>
      <c r="OC103" s="137">
        <f>SUM(OC72:OC102)</f>
        <v>0</v>
      </c>
      <c r="OD103" s="137">
        <f>SUM(OD72:OD102)</f>
        <v>0</v>
      </c>
      <c r="OE103" s="137">
        <f>SUM(OE72:OE102)</f>
        <v>0</v>
      </c>
      <c r="OF103" s="137">
        <f>SUM(OF72:OF102)</f>
        <v>0</v>
      </c>
      <c r="OH103" s="137">
        <f>SUM(OH72:OH102)</f>
        <v>6889</v>
      </c>
      <c r="OI103" s="137">
        <f>SUM(OI72:OI102)</f>
        <v>121109555</v>
      </c>
      <c r="OJ103" s="137">
        <f>SUM(OJ72:OJ102)</f>
        <v>0</v>
      </c>
      <c r="OK103" s="137">
        <f>SUM(OK72:OK102)</f>
        <v>121109555</v>
      </c>
    </row>
    <row r="104" spans="1:401" s="154" customFormat="1">
      <c r="A104" s="144">
        <v>33</v>
      </c>
      <c r="B104" s="145" t="s">
        <v>1919</v>
      </c>
      <c r="C104" s="138">
        <v>0</v>
      </c>
      <c r="D104" s="138">
        <f>D105-D103</f>
        <v>20659896</v>
      </c>
      <c r="E104" s="138">
        <f>E105-E103</f>
        <v>0</v>
      </c>
      <c r="F104" s="138">
        <f>F105-F103</f>
        <v>20659896</v>
      </c>
      <c r="H104" s="138">
        <v>0</v>
      </c>
      <c r="I104" s="138">
        <f>I105-I103</f>
        <v>333396</v>
      </c>
      <c r="J104" s="138">
        <f>J105-J103</f>
        <v>0</v>
      </c>
      <c r="K104" s="138">
        <f>K105-K103</f>
        <v>333396</v>
      </c>
      <c r="M104" s="138">
        <v>0</v>
      </c>
      <c r="N104" s="138">
        <f>N105-N103</f>
        <v>440000</v>
      </c>
      <c r="O104" s="138">
        <f>O105-O103</f>
        <v>0</v>
      </c>
      <c r="P104" s="138">
        <f>P105-P103</f>
        <v>440000</v>
      </c>
      <c r="R104" s="138">
        <v>0</v>
      </c>
      <c r="S104" s="138">
        <f>S105-S103</f>
        <v>360000</v>
      </c>
      <c r="T104" s="138">
        <f>T105-T103</f>
        <v>0</v>
      </c>
      <c r="U104" s="138">
        <f>U105-U103</f>
        <v>360000</v>
      </c>
      <c r="W104" s="138">
        <v>0</v>
      </c>
      <c r="X104" s="138">
        <f>X105-X103</f>
        <v>0</v>
      </c>
      <c r="Y104" s="138">
        <f>Y105-Y103</f>
        <v>0</v>
      </c>
      <c r="Z104" s="138">
        <f>Z105-Z103</f>
        <v>0</v>
      </c>
      <c r="AB104" s="138">
        <v>0</v>
      </c>
      <c r="AC104" s="138">
        <f>AC105-AC103</f>
        <v>985138</v>
      </c>
      <c r="AD104" s="138">
        <f>AD105-AD103</f>
        <v>0</v>
      </c>
      <c r="AE104" s="138">
        <f>AE105-AE103</f>
        <v>985138</v>
      </c>
      <c r="AG104" s="138">
        <v>0</v>
      </c>
      <c r="AH104" s="138">
        <f>AH105-AH103</f>
        <v>0</v>
      </c>
      <c r="AI104" s="138">
        <f>AI105-AI103</f>
        <v>0</v>
      </c>
      <c r="AJ104" s="138">
        <f>AJ105-AJ103</f>
        <v>0</v>
      </c>
      <c r="AL104" s="138">
        <v>0</v>
      </c>
      <c r="AM104" s="138">
        <f>AM105-AM103</f>
        <v>0</v>
      </c>
      <c r="AN104" s="138">
        <f>AN105-AN103</f>
        <v>0</v>
      </c>
      <c r="AO104" s="138">
        <f>AO105-AO103</f>
        <v>0</v>
      </c>
      <c r="AQ104" s="138">
        <v>0</v>
      </c>
      <c r="AR104" s="138">
        <f>AR105-AR103</f>
        <v>528000</v>
      </c>
      <c r="AS104" s="138">
        <f>AS105-AS103</f>
        <v>0</v>
      </c>
      <c r="AT104" s="138">
        <f>AT105-AT103</f>
        <v>528000</v>
      </c>
      <c r="AV104" s="138">
        <v>0</v>
      </c>
      <c r="AW104" s="138">
        <f>AW105-AW103</f>
        <v>0</v>
      </c>
      <c r="AX104" s="138">
        <f>AX105-AX103</f>
        <v>0</v>
      </c>
      <c r="AY104" s="138">
        <f>AY105-AY103</f>
        <v>0</v>
      </c>
      <c r="BA104" s="138">
        <v>0</v>
      </c>
      <c r="BB104" s="138">
        <f>BB105-BB103</f>
        <v>256710</v>
      </c>
      <c r="BC104" s="138">
        <f>BC105-BC103</f>
        <v>0</v>
      </c>
      <c r="BD104" s="138">
        <f>BD105-BD103</f>
        <v>256710</v>
      </c>
      <c r="BF104" s="138">
        <v>0</v>
      </c>
      <c r="BG104" s="138">
        <f>BG105-BG103</f>
        <v>1440000</v>
      </c>
      <c r="BH104" s="138">
        <f>BH105-BH103</f>
        <v>0</v>
      </c>
      <c r="BI104" s="138">
        <f>BI105-BI103</f>
        <v>1440000</v>
      </c>
      <c r="BK104" s="138">
        <v>0</v>
      </c>
      <c r="BL104" s="138">
        <f>BL105-BL103</f>
        <v>4320000</v>
      </c>
      <c r="BM104" s="138">
        <f>BM105-BM103</f>
        <v>0</v>
      </c>
      <c r="BN104" s="138">
        <f>BN105-BN103</f>
        <v>4320000</v>
      </c>
      <c r="BP104" s="138">
        <v>0</v>
      </c>
      <c r="BQ104" s="138">
        <f>BQ105-BQ103</f>
        <v>7200000</v>
      </c>
      <c r="BR104" s="138">
        <f>BR105-BR103</f>
        <v>0</v>
      </c>
      <c r="BS104" s="138">
        <f>BS105-BS103</f>
        <v>7200000</v>
      </c>
      <c r="BU104" s="138">
        <v>0</v>
      </c>
      <c r="BV104" s="138">
        <f>BV105-BV103</f>
        <v>1200000</v>
      </c>
      <c r="BW104" s="138">
        <f>BW105-BW103</f>
        <v>0</v>
      </c>
      <c r="BX104" s="138">
        <f>BX105-BX103</f>
        <v>1200000</v>
      </c>
      <c r="BZ104" s="138">
        <v>0</v>
      </c>
      <c r="CA104" s="138">
        <f>CA105-CA103</f>
        <v>1200000</v>
      </c>
      <c r="CB104" s="138">
        <f>CB105-CB103</f>
        <v>0</v>
      </c>
      <c r="CC104" s="138">
        <f>CC105-CC103</f>
        <v>1200000</v>
      </c>
      <c r="CE104" s="138">
        <v>0</v>
      </c>
      <c r="CF104" s="138">
        <f>CF105-CF103</f>
        <v>3600000</v>
      </c>
      <c r="CG104" s="138">
        <f>CG105-CG103</f>
        <v>0</v>
      </c>
      <c r="CH104" s="138">
        <f>CH105-CH103</f>
        <v>3600000</v>
      </c>
      <c r="CJ104" s="138">
        <v>0</v>
      </c>
      <c r="CK104" s="138">
        <f>CK105-CK103</f>
        <v>1200000</v>
      </c>
      <c r="CL104" s="138">
        <f>CL105-CL103</f>
        <v>0</v>
      </c>
      <c r="CM104" s="138">
        <f>CM105-CM103</f>
        <v>1200000</v>
      </c>
      <c r="CO104" s="138">
        <v>0</v>
      </c>
      <c r="CP104" s="138">
        <f>CP105-CP103</f>
        <v>0</v>
      </c>
      <c r="CQ104" s="138">
        <f>CQ105-CQ103</f>
        <v>0</v>
      </c>
      <c r="CR104" s="138">
        <f>CR105-CR103</f>
        <v>0</v>
      </c>
      <c r="CT104" s="138">
        <v>0</v>
      </c>
      <c r="CU104" s="138">
        <f>CU105-CU103</f>
        <v>0</v>
      </c>
      <c r="CV104" s="138">
        <f>CV105-CV103</f>
        <v>0</v>
      </c>
      <c r="CW104" s="138">
        <f>CW105-CW103</f>
        <v>0</v>
      </c>
      <c r="CY104" s="138">
        <v>0</v>
      </c>
      <c r="CZ104" s="138">
        <f>CZ105-CZ103</f>
        <v>1200000</v>
      </c>
      <c r="DA104" s="138">
        <f>DA105-DA103</f>
        <v>0</v>
      </c>
      <c r="DB104" s="138">
        <f>DB105-DB103</f>
        <v>1200000</v>
      </c>
      <c r="DD104" s="138">
        <v>0</v>
      </c>
      <c r="DE104" s="138">
        <f>DE105-DE103</f>
        <v>1200000</v>
      </c>
      <c r="DF104" s="138">
        <f>DF105-DF103</f>
        <v>0</v>
      </c>
      <c r="DG104" s="138">
        <f>DG105-DG103</f>
        <v>1200000</v>
      </c>
      <c r="DI104" s="138">
        <v>0</v>
      </c>
      <c r="DJ104" s="138">
        <f>DJ105-DJ103</f>
        <v>0</v>
      </c>
      <c r="DK104" s="138">
        <f>DK105-DK103</f>
        <v>0</v>
      </c>
      <c r="DL104" s="138">
        <f>DL105-DL103</f>
        <v>0</v>
      </c>
      <c r="DN104" s="138">
        <v>0</v>
      </c>
      <c r="DO104" s="138">
        <f>DO105-DO103</f>
        <v>0</v>
      </c>
      <c r="DP104" s="138">
        <f>DP105-DP103</f>
        <v>0</v>
      </c>
      <c r="DQ104" s="138">
        <f>DQ105-DQ103</f>
        <v>0</v>
      </c>
      <c r="DS104" s="138">
        <v>0</v>
      </c>
      <c r="DT104" s="138">
        <f>DT105-DT103</f>
        <v>0</v>
      </c>
      <c r="DU104" s="138">
        <f>DU105-DU103</f>
        <v>0</v>
      </c>
      <c r="DV104" s="138">
        <f>DV105-DV103</f>
        <v>0</v>
      </c>
      <c r="DX104" s="138">
        <v>0</v>
      </c>
      <c r="DY104" s="138">
        <f>DY105-DY103</f>
        <v>10140000</v>
      </c>
      <c r="DZ104" s="138">
        <f>DZ105-DZ103</f>
        <v>0</v>
      </c>
      <c r="EA104" s="138">
        <f>EA105-EA103</f>
        <v>10140000</v>
      </c>
      <c r="EC104" s="138">
        <v>0</v>
      </c>
      <c r="ED104" s="138">
        <f>ED105-ED103</f>
        <v>3080544</v>
      </c>
      <c r="EE104" s="138">
        <f>EE105-EE103</f>
        <v>0</v>
      </c>
      <c r="EF104" s="138">
        <f>EF105-EF103</f>
        <v>3080544</v>
      </c>
      <c r="EH104" s="138">
        <v>0</v>
      </c>
      <c r="EI104" s="138">
        <f>EI105-EI103</f>
        <v>1341888</v>
      </c>
      <c r="EJ104" s="138">
        <f>EJ105-EJ103</f>
        <v>0</v>
      </c>
      <c r="EK104" s="138">
        <f>EK105-EK103</f>
        <v>1341888</v>
      </c>
      <c r="EM104" s="138">
        <v>0</v>
      </c>
      <c r="EN104" s="138">
        <f>EN105-EN103</f>
        <v>1822932</v>
      </c>
      <c r="EO104" s="138">
        <f>EO105-EO103</f>
        <v>0</v>
      </c>
      <c r="EP104" s="138">
        <f>EP105-EP103</f>
        <v>1822932</v>
      </c>
      <c r="ER104" s="138">
        <v>0</v>
      </c>
      <c r="ES104" s="138">
        <f>ES105-ES103</f>
        <v>1204992</v>
      </c>
      <c r="ET104" s="138">
        <f>ET105-ET103</f>
        <v>0</v>
      </c>
      <c r="EU104" s="138">
        <f>EU105-EU103</f>
        <v>1204992</v>
      </c>
      <c r="EW104" s="138">
        <v>0</v>
      </c>
      <c r="EX104" s="138">
        <f>EX105-EX103</f>
        <v>1440000</v>
      </c>
      <c r="EY104" s="138">
        <f>EY105-EY103</f>
        <v>0</v>
      </c>
      <c r="EZ104" s="138">
        <f>EZ105-EZ103</f>
        <v>1440000</v>
      </c>
      <c r="FB104" s="138">
        <v>0</v>
      </c>
      <c r="FC104" s="138">
        <f>FC105-FC103</f>
        <v>780000</v>
      </c>
      <c r="FD104" s="138">
        <f>FD105-FD103</f>
        <v>0</v>
      </c>
      <c r="FE104" s="138">
        <f>FE105-FE103</f>
        <v>780000</v>
      </c>
      <c r="FG104" s="138">
        <v>0</v>
      </c>
      <c r="FH104" s="138">
        <f>FH105-FH103</f>
        <v>0</v>
      </c>
      <c r="FI104" s="138">
        <f>FI105-FI103</f>
        <v>0</v>
      </c>
      <c r="FJ104" s="138">
        <f>FJ105-FJ103</f>
        <v>0</v>
      </c>
      <c r="FL104" s="138">
        <v>0</v>
      </c>
      <c r="FM104" s="138">
        <f>FM105-FM103</f>
        <v>120000</v>
      </c>
      <c r="FN104" s="138">
        <f>FN105-FN103</f>
        <v>0</v>
      </c>
      <c r="FO104" s="138">
        <f>FO105-FO103</f>
        <v>120000</v>
      </c>
      <c r="FQ104" s="138">
        <v>0</v>
      </c>
      <c r="FR104" s="138">
        <f>FR105-FR103</f>
        <v>0</v>
      </c>
      <c r="FS104" s="138">
        <f>FS105-FS103</f>
        <v>0</v>
      </c>
      <c r="FT104" s="138">
        <f>FT105-FT103</f>
        <v>0</v>
      </c>
      <c r="FV104" s="138">
        <v>0</v>
      </c>
      <c r="FW104" s="138">
        <f>FW105-FW103</f>
        <v>275000</v>
      </c>
      <c r="FX104" s="138">
        <f>FX105-FX103</f>
        <v>0</v>
      </c>
      <c r="FY104" s="138">
        <f>FY105-FY103</f>
        <v>275000</v>
      </c>
      <c r="GA104" s="138">
        <v>0</v>
      </c>
      <c r="GB104" s="138">
        <f>GB105-GB103</f>
        <v>0</v>
      </c>
      <c r="GC104" s="138">
        <f>GC105-GC103</f>
        <v>0</v>
      </c>
      <c r="GD104" s="138">
        <f>GD105-GD103</f>
        <v>0</v>
      </c>
      <c r="GF104" s="138">
        <v>0</v>
      </c>
      <c r="GG104" s="138">
        <f>GG105-GG103</f>
        <v>180000</v>
      </c>
      <c r="GH104" s="138">
        <f>GH105-GH103</f>
        <v>0</v>
      </c>
      <c r="GI104" s="138">
        <f>GI105-GI103</f>
        <v>180000</v>
      </c>
      <c r="GK104" s="138">
        <v>0</v>
      </c>
      <c r="GL104" s="138">
        <f>GL105-GL103</f>
        <v>0</v>
      </c>
      <c r="GM104" s="138">
        <f>GM105-GM103</f>
        <v>0</v>
      </c>
      <c r="GN104" s="138">
        <f>GN105-GN103</f>
        <v>0</v>
      </c>
      <c r="GP104" s="138">
        <v>0</v>
      </c>
      <c r="GQ104" s="138">
        <f>GQ105-GQ103</f>
        <v>0</v>
      </c>
      <c r="GR104" s="138">
        <f>GR105-GR103</f>
        <v>0</v>
      </c>
      <c r="GS104" s="138">
        <f>GS105-GS103</f>
        <v>0</v>
      </c>
      <c r="GU104" s="138">
        <v>0</v>
      </c>
      <c r="GV104" s="138">
        <f>GV105-GV103</f>
        <v>0</v>
      </c>
      <c r="GW104" s="138">
        <f>GW105-GW103</f>
        <v>0</v>
      </c>
      <c r="GX104" s="138">
        <f>GX105-GX103</f>
        <v>0</v>
      </c>
      <c r="GZ104" s="138">
        <v>0</v>
      </c>
      <c r="HA104" s="138">
        <f>HA105-HA103</f>
        <v>240660</v>
      </c>
      <c r="HB104" s="138">
        <f>HB105-HB103</f>
        <v>0</v>
      </c>
      <c r="HC104" s="138">
        <f>HC105-HC103</f>
        <v>240660</v>
      </c>
      <c r="HE104" s="138">
        <v>0</v>
      </c>
      <c r="HF104" s="138">
        <f>HF105-HF103</f>
        <v>1560000</v>
      </c>
      <c r="HG104" s="138">
        <f>HG105-HG103</f>
        <v>0</v>
      </c>
      <c r="HH104" s="138">
        <f>HH105-HH103</f>
        <v>1560000</v>
      </c>
      <c r="HJ104" s="138">
        <v>0</v>
      </c>
      <c r="HK104" s="138">
        <f>HK105-HK103</f>
        <v>166728</v>
      </c>
      <c r="HL104" s="138">
        <f>HL105-HL103</f>
        <v>0</v>
      </c>
      <c r="HM104" s="138">
        <f>HM105-HM103</f>
        <v>166728</v>
      </c>
      <c r="HO104" s="138">
        <v>0</v>
      </c>
      <c r="HP104" s="138">
        <f>HP105-HP103</f>
        <v>305624</v>
      </c>
      <c r="HQ104" s="138">
        <f>HQ105-HQ103</f>
        <v>0</v>
      </c>
      <c r="HR104" s="138">
        <f>HR105-HR103</f>
        <v>305624</v>
      </c>
      <c r="HT104" s="138">
        <v>0</v>
      </c>
      <c r="HU104" s="138">
        <f>HU105-HU103</f>
        <v>472728</v>
      </c>
      <c r="HV104" s="138">
        <f>HV105-HV103</f>
        <v>0</v>
      </c>
      <c r="HW104" s="138">
        <f>HW105-HW103</f>
        <v>472728</v>
      </c>
      <c r="HY104" s="138">
        <v>0</v>
      </c>
      <c r="HZ104" s="138">
        <f>HZ105-HZ103</f>
        <v>0</v>
      </c>
      <c r="IA104" s="138">
        <f>IA105-IA103</f>
        <v>0</v>
      </c>
      <c r="IB104" s="138">
        <f>IB105-IB103</f>
        <v>0</v>
      </c>
      <c r="ID104" s="138">
        <v>0</v>
      </c>
      <c r="IE104" s="138">
        <f>IE105-IE103</f>
        <v>2813856</v>
      </c>
      <c r="IF104" s="138">
        <f>IF105-IF103</f>
        <v>0</v>
      </c>
      <c r="IG104" s="138">
        <f>IG105-IG103</f>
        <v>2813856</v>
      </c>
      <c r="II104" s="138">
        <v>0</v>
      </c>
      <c r="IJ104" s="138">
        <f>IJ105-IJ103</f>
        <v>0</v>
      </c>
      <c r="IK104" s="138">
        <f>IK105-IK103</f>
        <v>0</v>
      </c>
      <c r="IL104" s="138">
        <f>IL105-IL103</f>
        <v>0</v>
      </c>
      <c r="IN104" s="138">
        <v>0</v>
      </c>
      <c r="IO104" s="138">
        <f>IO105-IO103</f>
        <v>0</v>
      </c>
      <c r="IP104" s="138">
        <f>IP105-IP103</f>
        <v>0</v>
      </c>
      <c r="IQ104" s="138">
        <f>IQ105-IQ103</f>
        <v>0</v>
      </c>
      <c r="IS104" s="138">
        <v>0</v>
      </c>
      <c r="IT104" s="138">
        <f>IT105-IT103</f>
        <v>3150000</v>
      </c>
      <c r="IU104" s="138">
        <f>IU105-IU103</f>
        <v>0</v>
      </c>
      <c r="IV104" s="138">
        <f>IV105-IV103</f>
        <v>3150000</v>
      </c>
      <c r="IX104" s="138">
        <v>0</v>
      </c>
      <c r="IY104" s="138">
        <f>IY105-IY103</f>
        <v>540000</v>
      </c>
      <c r="IZ104" s="138">
        <f>IZ105-IZ103</f>
        <v>0</v>
      </c>
      <c r="JA104" s="138">
        <f>JA105-JA103</f>
        <v>540000</v>
      </c>
      <c r="JC104" s="138">
        <v>0</v>
      </c>
      <c r="JD104" s="138">
        <f>JD105-JD103</f>
        <v>0</v>
      </c>
      <c r="JE104" s="138">
        <f>JE105-JE103</f>
        <v>0</v>
      </c>
      <c r="JF104" s="138">
        <f>JF105-JF103</f>
        <v>0</v>
      </c>
      <c r="JH104" s="138">
        <v>0</v>
      </c>
      <c r="JI104" s="138">
        <f>JI105-JI103</f>
        <v>1020000</v>
      </c>
      <c r="JJ104" s="138">
        <f>JJ105-JJ103</f>
        <v>0</v>
      </c>
      <c r="JK104" s="138">
        <f>JK105-JK103</f>
        <v>1020000</v>
      </c>
      <c r="JM104" s="138">
        <v>0</v>
      </c>
      <c r="JN104" s="138">
        <f>JN105-JN103</f>
        <v>0</v>
      </c>
      <c r="JO104" s="138">
        <f>JO105-JO103</f>
        <v>0</v>
      </c>
      <c r="JP104" s="138">
        <f>JP105-JP103</f>
        <v>0</v>
      </c>
      <c r="JR104" s="138">
        <v>0</v>
      </c>
      <c r="JS104" s="138">
        <f>JS105-JS103</f>
        <v>915000</v>
      </c>
      <c r="JT104" s="138">
        <f>JT105-JT103</f>
        <v>0</v>
      </c>
      <c r="JU104" s="138">
        <f>JU105-JU103</f>
        <v>915000</v>
      </c>
      <c r="JW104" s="138">
        <v>0</v>
      </c>
      <c r="JX104" s="138">
        <f>JX105-JX103</f>
        <v>0</v>
      </c>
      <c r="JY104" s="138">
        <f>JY105-JY103</f>
        <v>0</v>
      </c>
      <c r="JZ104" s="138">
        <f>JZ105-JZ103</f>
        <v>0</v>
      </c>
      <c r="KB104" s="138">
        <v>0</v>
      </c>
      <c r="KC104" s="138">
        <f>KC105-KC103</f>
        <v>150000</v>
      </c>
      <c r="KD104" s="138">
        <f>KD105-KD103</f>
        <v>0</v>
      </c>
      <c r="KE104" s="138">
        <f>KE105-KE103</f>
        <v>150000</v>
      </c>
      <c r="KG104" s="138">
        <v>0</v>
      </c>
      <c r="KH104" s="138">
        <f>KH105-KH103</f>
        <v>1152000</v>
      </c>
      <c r="KI104" s="138">
        <f>KI105-KI103</f>
        <v>0</v>
      </c>
      <c r="KJ104" s="138">
        <f>KJ105-KJ103</f>
        <v>1152000</v>
      </c>
      <c r="KL104" s="138">
        <v>0</v>
      </c>
      <c r="KM104" s="138">
        <f>KM105-KM103</f>
        <v>0</v>
      </c>
      <c r="KN104" s="138">
        <f>KN105-KN103</f>
        <v>0</v>
      </c>
      <c r="KO104" s="138">
        <f>KO105-KO103</f>
        <v>0</v>
      </c>
      <c r="KQ104" s="138">
        <v>0</v>
      </c>
      <c r="KR104" s="138">
        <f>KR105-KR103</f>
        <v>0</v>
      </c>
      <c r="KS104" s="138">
        <f>KS105-KS103</f>
        <v>0</v>
      </c>
      <c r="KT104" s="138">
        <f>KT105-KT103</f>
        <v>0</v>
      </c>
      <c r="KV104" s="138">
        <v>0</v>
      </c>
      <c r="KW104" s="138">
        <f>KW105-KW103</f>
        <v>0</v>
      </c>
      <c r="KX104" s="138">
        <f>KX105-KX103</f>
        <v>0</v>
      </c>
      <c r="KY104" s="138">
        <f>KY105-KY103</f>
        <v>0</v>
      </c>
      <c r="LA104" s="138">
        <v>0</v>
      </c>
      <c r="LB104" s="138">
        <f>LB105-LB103</f>
        <v>0</v>
      </c>
      <c r="LC104" s="138">
        <f>LC105-LC103</f>
        <v>0</v>
      </c>
      <c r="LD104" s="138">
        <f>LD105-LD103</f>
        <v>0</v>
      </c>
      <c r="LF104" s="138">
        <v>0</v>
      </c>
      <c r="LG104" s="138">
        <f>LG105-LG103</f>
        <v>0</v>
      </c>
      <c r="LH104" s="138">
        <f>LH105-LH103</f>
        <v>0</v>
      </c>
      <c r="LI104" s="138">
        <f>LI105-LI103</f>
        <v>0</v>
      </c>
      <c r="LK104" s="138">
        <v>0</v>
      </c>
      <c r="LL104" s="138">
        <f>LL105-LL103</f>
        <v>324000</v>
      </c>
      <c r="LM104" s="138">
        <f>LM105-LM103</f>
        <v>0</v>
      </c>
      <c r="LN104" s="138">
        <f>LN105-LN103</f>
        <v>324000</v>
      </c>
      <c r="LP104" s="138">
        <v>0</v>
      </c>
      <c r="LQ104" s="138">
        <f>LQ105-LQ103</f>
        <v>409740</v>
      </c>
      <c r="LR104" s="138">
        <f>LR105-LR103</f>
        <v>0</v>
      </c>
      <c r="LS104" s="138">
        <f>LS105-LS103</f>
        <v>409740</v>
      </c>
      <c r="LU104" s="138">
        <v>0</v>
      </c>
      <c r="LV104" s="138">
        <f>LV105-LV103</f>
        <v>180000</v>
      </c>
      <c r="LW104" s="138">
        <f>LW105-LW103</f>
        <v>0</v>
      </c>
      <c r="LX104" s="138">
        <f>LX105-LX103</f>
        <v>180000</v>
      </c>
      <c r="LZ104" s="138">
        <v>0</v>
      </c>
      <c r="MA104" s="138">
        <f>MA105-MA103</f>
        <v>0</v>
      </c>
      <c r="MB104" s="138">
        <f>MB105-MB103</f>
        <v>0</v>
      </c>
      <c r="MC104" s="138">
        <f>MC105-MC103</f>
        <v>0</v>
      </c>
      <c r="ME104" s="138">
        <v>0</v>
      </c>
      <c r="MF104" s="138">
        <f>MF105-MF103</f>
        <v>0</v>
      </c>
      <c r="MG104" s="138">
        <f>MG105-MG103</f>
        <v>0</v>
      </c>
      <c r="MH104" s="138">
        <f>MH105-MH103</f>
        <v>0</v>
      </c>
      <c r="MJ104" s="138">
        <v>0</v>
      </c>
      <c r="MK104" s="138">
        <f>MK105-MK103</f>
        <v>0</v>
      </c>
      <c r="ML104" s="138">
        <f>ML105-ML103</f>
        <v>0</v>
      </c>
      <c r="MM104" s="138">
        <f>MM105-MM103</f>
        <v>0</v>
      </c>
      <c r="MO104" s="138">
        <v>0</v>
      </c>
      <c r="MP104" s="138">
        <f>MP105-MP103</f>
        <v>0</v>
      </c>
      <c r="MQ104" s="138">
        <f>MQ105-MQ103</f>
        <v>0</v>
      </c>
      <c r="MR104" s="138">
        <f>MR105-MR103</f>
        <v>0</v>
      </c>
      <c r="MT104" s="138">
        <v>0</v>
      </c>
      <c r="MU104" s="138">
        <f>MU105-MU103</f>
        <v>0</v>
      </c>
      <c r="MV104" s="138">
        <f>MV105-MV103</f>
        <v>0</v>
      </c>
      <c r="MW104" s="138">
        <f>MW105-MW103</f>
        <v>0</v>
      </c>
      <c r="MY104" s="138">
        <v>0</v>
      </c>
      <c r="MZ104" s="138">
        <f>MZ105-MZ103</f>
        <v>0</v>
      </c>
      <c r="NA104" s="138">
        <f>NA105-NA103</f>
        <v>0</v>
      </c>
      <c r="NB104" s="138">
        <f>NB105-NB103</f>
        <v>0</v>
      </c>
      <c r="ND104" s="138">
        <v>0</v>
      </c>
      <c r="NE104" s="138">
        <f>NE105-NE103</f>
        <v>220000</v>
      </c>
      <c r="NF104" s="138">
        <f>NF105-NF103</f>
        <v>0</v>
      </c>
      <c r="NG104" s="138">
        <f>NG105-NG103</f>
        <v>220000</v>
      </c>
      <c r="NI104" s="138">
        <v>0</v>
      </c>
      <c r="NJ104" s="138">
        <f>NJ105-NJ103</f>
        <v>0</v>
      </c>
      <c r="NK104" s="138">
        <f>NK105-NK103</f>
        <v>0</v>
      </c>
      <c r="NL104" s="138">
        <f>NL105-NL103</f>
        <v>0</v>
      </c>
      <c r="NN104" s="138">
        <v>0</v>
      </c>
      <c r="NO104" s="138">
        <f>NO105-NO103</f>
        <v>0</v>
      </c>
      <c r="NP104" s="138">
        <f>NP105-NP103</f>
        <v>0</v>
      </c>
      <c r="NQ104" s="138">
        <f>NQ105-NQ103</f>
        <v>0</v>
      </c>
      <c r="NS104" s="138">
        <v>0</v>
      </c>
      <c r="NT104" s="138">
        <f>NT105-NT103</f>
        <v>726920</v>
      </c>
      <c r="NU104" s="138">
        <f>NU105-NU103</f>
        <v>0</v>
      </c>
      <c r="NV104" s="138">
        <f>NV105-NV103</f>
        <v>726920</v>
      </c>
      <c r="NX104" s="138">
        <v>0</v>
      </c>
      <c r="NY104" s="138">
        <f>NY105-NY103</f>
        <v>0</v>
      </c>
      <c r="NZ104" s="138">
        <f>NZ105-NZ103</f>
        <v>0</v>
      </c>
      <c r="OA104" s="138">
        <f>OA105-OA103</f>
        <v>0</v>
      </c>
      <c r="OC104" s="138">
        <v>0</v>
      </c>
      <c r="OD104" s="138">
        <f>OD105-OD103</f>
        <v>0</v>
      </c>
      <c r="OE104" s="138">
        <f>OE105-OE103</f>
        <v>0</v>
      </c>
      <c r="OF104" s="138">
        <f>OF105-OF103</f>
        <v>0</v>
      </c>
      <c r="OH104" s="138">
        <v>0</v>
      </c>
      <c r="OI104" s="138">
        <f>OI105-OI103</f>
        <v>80855752</v>
      </c>
      <c r="OJ104" s="138">
        <f>OJ105-OJ103</f>
        <v>0</v>
      </c>
      <c r="OK104" s="138">
        <f>OK105-OK103</f>
        <v>80855752</v>
      </c>
    </row>
    <row r="105" spans="1:401" s="156" customFormat="1">
      <c r="A105" s="146">
        <v>34</v>
      </c>
      <c r="B105" s="147" t="s">
        <v>54</v>
      </c>
      <c r="C105" s="157">
        <f>C37</f>
        <v>360</v>
      </c>
      <c r="D105" s="157">
        <f>D37</f>
        <v>72917280</v>
      </c>
      <c r="E105" s="157">
        <f>E37</f>
        <v>0</v>
      </c>
      <c r="F105" s="157">
        <f>F37</f>
        <v>72917280</v>
      </c>
      <c r="H105" s="157">
        <f>H37</f>
        <v>5</v>
      </c>
      <c r="I105" s="157">
        <f>I37</f>
        <v>1666980</v>
      </c>
      <c r="J105" s="157">
        <f>J37</f>
        <v>0</v>
      </c>
      <c r="K105" s="157">
        <f>K37</f>
        <v>1666980</v>
      </c>
      <c r="M105" s="157">
        <f>M37</f>
        <v>1</v>
      </c>
      <c r="N105" s="157">
        <f>N37</f>
        <v>440000</v>
      </c>
      <c r="O105" s="157">
        <f>O37</f>
        <v>0</v>
      </c>
      <c r="P105" s="157">
        <f>P37</f>
        <v>440000</v>
      </c>
      <c r="R105" s="157">
        <f>R37</f>
        <v>1</v>
      </c>
      <c r="S105" s="157">
        <f>S37</f>
        <v>360000</v>
      </c>
      <c r="T105" s="157">
        <f>T37</f>
        <v>0</v>
      </c>
      <c r="U105" s="157">
        <f>U37</f>
        <v>360000</v>
      </c>
      <c r="W105" s="157">
        <f>W37</f>
        <v>0</v>
      </c>
      <c r="X105" s="157">
        <f>X37</f>
        <v>0</v>
      </c>
      <c r="Y105" s="157">
        <f>Y37</f>
        <v>0</v>
      </c>
      <c r="Z105" s="157">
        <f>Z37</f>
        <v>0</v>
      </c>
      <c r="AB105" s="157">
        <f>AB37</f>
        <v>18</v>
      </c>
      <c r="AC105" s="157">
        <f>AC37</f>
        <v>4433100</v>
      </c>
      <c r="AD105" s="157">
        <f>AD37</f>
        <v>0</v>
      </c>
      <c r="AE105" s="157">
        <f>AE37</f>
        <v>4433100</v>
      </c>
      <c r="AG105" s="157">
        <f>AG37</f>
        <v>0</v>
      </c>
      <c r="AH105" s="157">
        <f>AH37</f>
        <v>0</v>
      </c>
      <c r="AI105" s="157">
        <f>AI37</f>
        <v>0</v>
      </c>
      <c r="AJ105" s="157">
        <f>AJ37</f>
        <v>0</v>
      </c>
      <c r="AL105" s="157">
        <f>AL37</f>
        <v>0</v>
      </c>
      <c r="AM105" s="157">
        <f>AM37</f>
        <v>0</v>
      </c>
      <c r="AN105" s="157">
        <f>AN37</f>
        <v>0</v>
      </c>
      <c r="AO105" s="157">
        <f>AO37</f>
        <v>0</v>
      </c>
      <c r="AQ105" s="157">
        <f>AQ37</f>
        <v>2</v>
      </c>
      <c r="AR105" s="157">
        <f>AR37</f>
        <v>528000</v>
      </c>
      <c r="AS105" s="157">
        <f>AS37</f>
        <v>0</v>
      </c>
      <c r="AT105" s="157">
        <f>AT37</f>
        <v>528000</v>
      </c>
      <c r="AV105" s="157">
        <f>AV37</f>
        <v>0</v>
      </c>
      <c r="AW105" s="157">
        <f>AW37</f>
        <v>0</v>
      </c>
      <c r="AX105" s="157">
        <f>AX37</f>
        <v>0</v>
      </c>
      <c r="AY105" s="157">
        <f>AY37</f>
        <v>0</v>
      </c>
      <c r="BA105" s="157">
        <f>BA37</f>
        <v>16</v>
      </c>
      <c r="BB105" s="157">
        <f>BB37</f>
        <v>4107360</v>
      </c>
      <c r="BC105" s="157">
        <f>BC37</f>
        <v>0</v>
      </c>
      <c r="BD105" s="157">
        <f>BD37</f>
        <v>4107360</v>
      </c>
      <c r="BF105" s="157">
        <f>BF37</f>
        <v>5</v>
      </c>
      <c r="BG105" s="157">
        <f>BG37</f>
        <v>7200000</v>
      </c>
      <c r="BH105" s="157">
        <f>BH37</f>
        <v>0</v>
      </c>
      <c r="BI105" s="157">
        <f>BI37</f>
        <v>7200000</v>
      </c>
      <c r="BK105" s="157">
        <f>BK37</f>
        <v>5</v>
      </c>
      <c r="BL105" s="157">
        <f>BL37</f>
        <v>7200000</v>
      </c>
      <c r="BM105" s="157">
        <f>BM37</f>
        <v>0</v>
      </c>
      <c r="BN105" s="157">
        <f>BN37</f>
        <v>7200000</v>
      </c>
      <c r="BP105" s="157">
        <f>BP37</f>
        <v>5</v>
      </c>
      <c r="BQ105" s="157">
        <f>BQ37</f>
        <v>7200000</v>
      </c>
      <c r="BR105" s="157">
        <f>BR37</f>
        <v>0</v>
      </c>
      <c r="BS105" s="157">
        <f>BS37</f>
        <v>7200000</v>
      </c>
      <c r="BU105" s="157">
        <f>BU37</f>
        <v>1</v>
      </c>
      <c r="BV105" s="157">
        <f>BV37</f>
        <v>1200000</v>
      </c>
      <c r="BW105" s="157">
        <f>BW37</f>
        <v>0</v>
      </c>
      <c r="BX105" s="157">
        <f>BX37</f>
        <v>1200000</v>
      </c>
      <c r="BZ105" s="157">
        <f>BZ37</f>
        <v>1</v>
      </c>
      <c r="CA105" s="157">
        <f>CA37</f>
        <v>1200000</v>
      </c>
      <c r="CB105" s="157">
        <f>CB37</f>
        <v>0</v>
      </c>
      <c r="CC105" s="157">
        <f>CC37</f>
        <v>1200000</v>
      </c>
      <c r="CE105" s="157">
        <f>CE37</f>
        <v>3</v>
      </c>
      <c r="CF105" s="157">
        <f>CF37</f>
        <v>3600000</v>
      </c>
      <c r="CG105" s="157">
        <f>CG37</f>
        <v>0</v>
      </c>
      <c r="CH105" s="157">
        <f>CH37</f>
        <v>3600000</v>
      </c>
      <c r="CJ105" s="157">
        <f>CJ37</f>
        <v>1</v>
      </c>
      <c r="CK105" s="157">
        <f>CK37</f>
        <v>1200000</v>
      </c>
      <c r="CL105" s="157">
        <f>CL37</f>
        <v>0</v>
      </c>
      <c r="CM105" s="157">
        <f>CM37</f>
        <v>1200000</v>
      </c>
      <c r="CO105" s="157">
        <f>CO37</f>
        <v>0</v>
      </c>
      <c r="CP105" s="157">
        <f>CP37</f>
        <v>0</v>
      </c>
      <c r="CQ105" s="157">
        <f>CQ37</f>
        <v>0</v>
      </c>
      <c r="CR105" s="157">
        <f>CR37</f>
        <v>0</v>
      </c>
      <c r="CT105" s="157">
        <f>CT37</f>
        <v>1</v>
      </c>
      <c r="CU105" s="157">
        <f>CU37</f>
        <v>1200000</v>
      </c>
      <c r="CV105" s="157">
        <f>CV37</f>
        <v>0</v>
      </c>
      <c r="CW105" s="157">
        <f>CW37</f>
        <v>1200000</v>
      </c>
      <c r="CY105" s="157">
        <f>CY37</f>
        <v>1</v>
      </c>
      <c r="CZ105" s="157">
        <f>CZ37</f>
        <v>1200000</v>
      </c>
      <c r="DA105" s="157">
        <f>DA37</f>
        <v>0</v>
      </c>
      <c r="DB105" s="157">
        <f>DB37</f>
        <v>1200000</v>
      </c>
      <c r="DD105" s="157">
        <f>DD37</f>
        <v>1</v>
      </c>
      <c r="DE105" s="157">
        <f>DE37</f>
        <v>1200000</v>
      </c>
      <c r="DF105" s="157">
        <f>DF37</f>
        <v>0</v>
      </c>
      <c r="DG105" s="157">
        <f>DG37</f>
        <v>1200000</v>
      </c>
      <c r="DI105" s="157">
        <f>DI37</f>
        <v>0</v>
      </c>
      <c r="DJ105" s="157">
        <f>DJ37</f>
        <v>0</v>
      </c>
      <c r="DK105" s="157">
        <f>DK37</f>
        <v>0</v>
      </c>
      <c r="DL105" s="157">
        <f>DL37</f>
        <v>0</v>
      </c>
      <c r="DN105" s="157">
        <f>DN37</f>
        <v>0</v>
      </c>
      <c r="DO105" s="157">
        <f>DO37</f>
        <v>0</v>
      </c>
      <c r="DP105" s="157">
        <f>DP37</f>
        <v>0</v>
      </c>
      <c r="DQ105" s="157">
        <f>DQ37</f>
        <v>0</v>
      </c>
      <c r="DS105" s="157">
        <f>DS37</f>
        <v>0</v>
      </c>
      <c r="DT105" s="157">
        <f>DT37</f>
        <v>0</v>
      </c>
      <c r="DU105" s="157">
        <f>DU37</f>
        <v>0</v>
      </c>
      <c r="DV105" s="157">
        <f>DV37</f>
        <v>0</v>
      </c>
      <c r="DX105" s="157">
        <f>DX37</f>
        <v>13</v>
      </c>
      <c r="DY105" s="157">
        <f>DY37</f>
        <v>10140000</v>
      </c>
      <c r="DZ105" s="157">
        <f>DZ37</f>
        <v>0</v>
      </c>
      <c r="EA105" s="157">
        <f>EA37</f>
        <v>10140000</v>
      </c>
      <c r="EC105" s="157">
        <f>EC37</f>
        <v>51</v>
      </c>
      <c r="ED105" s="157">
        <f>ED37</f>
        <v>19638468</v>
      </c>
      <c r="EE105" s="157">
        <f>EE37</f>
        <v>0</v>
      </c>
      <c r="EF105" s="157">
        <f>EF37</f>
        <v>19638468</v>
      </c>
      <c r="EH105" s="157">
        <f>EH37</f>
        <v>62</v>
      </c>
      <c r="EI105" s="157">
        <f>EI37</f>
        <v>20799264</v>
      </c>
      <c r="EJ105" s="157">
        <f>EJ37</f>
        <v>0</v>
      </c>
      <c r="EK105" s="157">
        <f>EK37</f>
        <v>20799264</v>
      </c>
      <c r="EM105" s="157">
        <f>EM37</f>
        <v>25</v>
      </c>
      <c r="EN105" s="157">
        <f>EN37</f>
        <v>5063700</v>
      </c>
      <c r="EO105" s="157">
        <f>EO37</f>
        <v>0</v>
      </c>
      <c r="EP105" s="157">
        <f>EP37</f>
        <v>5063700</v>
      </c>
      <c r="ER105" s="157">
        <f>ER37</f>
        <v>22</v>
      </c>
      <c r="ES105" s="157">
        <f>ES37</f>
        <v>4418304</v>
      </c>
      <c r="ET105" s="157">
        <f>ET37</f>
        <v>0</v>
      </c>
      <c r="EU105" s="157">
        <f>EU37</f>
        <v>4418304</v>
      </c>
      <c r="EW105" s="157">
        <f>EW37</f>
        <v>1</v>
      </c>
      <c r="EX105" s="157">
        <f>EX37</f>
        <v>1440000</v>
      </c>
      <c r="EY105" s="157">
        <f>EY37</f>
        <v>0</v>
      </c>
      <c r="EZ105" s="157">
        <f>EZ37</f>
        <v>1440000</v>
      </c>
      <c r="FB105" s="157">
        <f>FB37</f>
        <v>1</v>
      </c>
      <c r="FC105" s="157">
        <f>FC37</f>
        <v>780000</v>
      </c>
      <c r="FD105" s="157">
        <f>FD37</f>
        <v>0</v>
      </c>
      <c r="FE105" s="157">
        <f>FE37</f>
        <v>780000</v>
      </c>
      <c r="FG105" s="157">
        <f>FG37</f>
        <v>1</v>
      </c>
      <c r="FH105" s="157">
        <f>FH37</f>
        <v>363828</v>
      </c>
      <c r="FI105" s="157">
        <f>FI37</f>
        <v>0</v>
      </c>
      <c r="FJ105" s="157">
        <f>FJ37</f>
        <v>363828</v>
      </c>
      <c r="FL105" s="157">
        <f>FL37</f>
        <v>1</v>
      </c>
      <c r="FM105" s="157">
        <f>FM37</f>
        <v>120000</v>
      </c>
      <c r="FN105" s="157">
        <f>FN37</f>
        <v>0</v>
      </c>
      <c r="FO105" s="157">
        <f>FO37</f>
        <v>120000</v>
      </c>
      <c r="FQ105" s="157">
        <f>FQ37</f>
        <v>1</v>
      </c>
      <c r="FR105" s="157">
        <f>FR37</f>
        <v>294162</v>
      </c>
      <c r="FS105" s="157">
        <f>FS37</f>
        <v>0</v>
      </c>
      <c r="FT105" s="157">
        <f>FT37</f>
        <v>294162</v>
      </c>
      <c r="FV105" s="157">
        <f>FV37</f>
        <v>1</v>
      </c>
      <c r="FW105" s="157">
        <f>FW37</f>
        <v>275000</v>
      </c>
      <c r="FX105" s="157">
        <f>FX37</f>
        <v>0</v>
      </c>
      <c r="FY105" s="157">
        <f>FY37</f>
        <v>275000</v>
      </c>
      <c r="GA105" s="157">
        <f>GA37</f>
        <v>1</v>
      </c>
      <c r="GB105" s="157">
        <f>GB37</f>
        <v>262548</v>
      </c>
      <c r="GC105" s="157">
        <f>GC37</f>
        <v>0</v>
      </c>
      <c r="GD105" s="157">
        <f>GD37</f>
        <v>262548</v>
      </c>
      <c r="GF105" s="157">
        <f>GF37</f>
        <v>1</v>
      </c>
      <c r="GG105" s="157">
        <f>GG37</f>
        <v>180000</v>
      </c>
      <c r="GH105" s="157">
        <f>GH37</f>
        <v>0</v>
      </c>
      <c r="GI105" s="157">
        <f>GI37</f>
        <v>180000</v>
      </c>
      <c r="GK105" s="157">
        <f>GK37</f>
        <v>1</v>
      </c>
      <c r="GL105" s="157">
        <f>GL37</f>
        <v>240000</v>
      </c>
      <c r="GM105" s="157">
        <f>GM37</f>
        <v>0</v>
      </c>
      <c r="GN105" s="157">
        <f>GN37</f>
        <v>240000</v>
      </c>
      <c r="GP105" s="157">
        <f>GP37</f>
        <v>1</v>
      </c>
      <c r="GQ105" s="157">
        <f>GQ37</f>
        <v>264737</v>
      </c>
      <c r="GR105" s="157">
        <f>GR37</f>
        <v>0</v>
      </c>
      <c r="GS105" s="157">
        <f>GS37</f>
        <v>264737</v>
      </c>
      <c r="GU105" s="157">
        <f>GU37</f>
        <v>1</v>
      </c>
      <c r="GV105" s="157">
        <f>GV37</f>
        <v>168096</v>
      </c>
      <c r="GW105" s="157">
        <f>GW37</f>
        <v>0</v>
      </c>
      <c r="GX105" s="157">
        <f>GX37</f>
        <v>168096</v>
      </c>
      <c r="GZ105" s="157">
        <f>GZ37</f>
        <v>1</v>
      </c>
      <c r="HA105" s="157">
        <f>HA37</f>
        <v>240660</v>
      </c>
      <c r="HB105" s="157">
        <f>HB37</f>
        <v>0</v>
      </c>
      <c r="HC105" s="157">
        <f>HC37</f>
        <v>240660</v>
      </c>
      <c r="HE105" s="157">
        <f>HE37</f>
        <v>2</v>
      </c>
      <c r="HF105" s="157">
        <f>HF37</f>
        <v>1560000</v>
      </c>
      <c r="HG105" s="157">
        <f>HG37</f>
        <v>0</v>
      </c>
      <c r="HH105" s="157">
        <f>HH37</f>
        <v>1560000</v>
      </c>
      <c r="HJ105" s="157">
        <f>HJ37</f>
        <v>2</v>
      </c>
      <c r="HK105" s="157">
        <f>HK37</f>
        <v>166728</v>
      </c>
      <c r="HL105" s="157">
        <f>HL37</f>
        <v>0</v>
      </c>
      <c r="HM105" s="157">
        <f>HM37</f>
        <v>166728</v>
      </c>
      <c r="HO105" s="157">
        <f>HO37</f>
        <v>2</v>
      </c>
      <c r="HP105" s="157">
        <f>HP37</f>
        <v>305624</v>
      </c>
      <c r="HQ105" s="157">
        <f>HQ37</f>
        <v>0</v>
      </c>
      <c r="HR105" s="157">
        <f>HR37</f>
        <v>305624</v>
      </c>
      <c r="HT105" s="157">
        <f>HT37</f>
        <v>5</v>
      </c>
      <c r="HU105" s="157">
        <f>HU37</f>
        <v>472728</v>
      </c>
      <c r="HV105" s="157">
        <f>HV37</f>
        <v>0</v>
      </c>
      <c r="HW105" s="157">
        <f>HW37</f>
        <v>472728</v>
      </c>
      <c r="HY105" s="157">
        <f>HY37</f>
        <v>0</v>
      </c>
      <c r="HZ105" s="157">
        <f>HZ37</f>
        <v>0</v>
      </c>
      <c r="IA105" s="157">
        <f>IA37</f>
        <v>0</v>
      </c>
      <c r="IB105" s="157">
        <f>IB37</f>
        <v>0</v>
      </c>
      <c r="ID105" s="157">
        <f>ID37</f>
        <v>12</v>
      </c>
      <c r="IE105" s="157">
        <f>IE37</f>
        <v>2813856</v>
      </c>
      <c r="IF105" s="157">
        <f>IF37</f>
        <v>0</v>
      </c>
      <c r="IG105" s="157">
        <f>IG37</f>
        <v>2813856</v>
      </c>
      <c r="II105" s="157">
        <f>II37</f>
        <v>0</v>
      </c>
      <c r="IJ105" s="157">
        <f>IJ37</f>
        <v>0</v>
      </c>
      <c r="IK105" s="157">
        <f>IK37</f>
        <v>0</v>
      </c>
      <c r="IL105" s="157">
        <f>IL37</f>
        <v>0</v>
      </c>
      <c r="IN105" s="157">
        <f>IN37</f>
        <v>0</v>
      </c>
      <c r="IO105" s="157">
        <f>IO37</f>
        <v>0</v>
      </c>
      <c r="IP105" s="157">
        <f>IP37</f>
        <v>0</v>
      </c>
      <c r="IQ105" s="157">
        <f>IQ37</f>
        <v>0</v>
      </c>
      <c r="IS105" s="157">
        <f>IS37</f>
        <v>13</v>
      </c>
      <c r="IT105" s="157">
        <f>IT37</f>
        <v>3150000</v>
      </c>
      <c r="IU105" s="157">
        <f>IU37</f>
        <v>0</v>
      </c>
      <c r="IV105" s="157">
        <f>IV37</f>
        <v>3150000</v>
      </c>
      <c r="IX105" s="157">
        <f>IX37</f>
        <v>3</v>
      </c>
      <c r="IY105" s="157">
        <f>IY37</f>
        <v>540000</v>
      </c>
      <c r="IZ105" s="157">
        <f>IZ37</f>
        <v>0</v>
      </c>
      <c r="JA105" s="157">
        <f>JA37</f>
        <v>540000</v>
      </c>
      <c r="JC105" s="157">
        <f>JC37</f>
        <v>1</v>
      </c>
      <c r="JD105" s="157">
        <f>JD37</f>
        <v>277944</v>
      </c>
      <c r="JE105" s="157">
        <f>JE37</f>
        <v>0</v>
      </c>
      <c r="JF105" s="157">
        <f>JF37</f>
        <v>277944</v>
      </c>
      <c r="JH105" s="157">
        <f>JH37</f>
        <v>2</v>
      </c>
      <c r="JI105" s="157">
        <f>JI37</f>
        <v>1020000</v>
      </c>
      <c r="JJ105" s="157">
        <f>JJ37</f>
        <v>0</v>
      </c>
      <c r="JK105" s="157">
        <f>JK37</f>
        <v>1020000</v>
      </c>
      <c r="JM105" s="157">
        <f>JM37</f>
        <v>0</v>
      </c>
      <c r="JN105" s="157">
        <f>JN37</f>
        <v>0</v>
      </c>
      <c r="JO105" s="157">
        <f>JO37</f>
        <v>0</v>
      </c>
      <c r="JP105" s="157">
        <f>JP37</f>
        <v>0</v>
      </c>
      <c r="JR105" s="157">
        <f>JR37</f>
        <v>2</v>
      </c>
      <c r="JS105" s="157">
        <f>JS37</f>
        <v>915000</v>
      </c>
      <c r="JT105" s="157">
        <f>JT37</f>
        <v>0</v>
      </c>
      <c r="JU105" s="157">
        <f>JU37</f>
        <v>915000</v>
      </c>
      <c r="JW105" s="157">
        <f>JW37</f>
        <v>0</v>
      </c>
      <c r="JX105" s="157">
        <f>JX37</f>
        <v>0</v>
      </c>
      <c r="JY105" s="157">
        <f>JY37</f>
        <v>0</v>
      </c>
      <c r="JZ105" s="157">
        <f>JZ37</f>
        <v>0</v>
      </c>
      <c r="KB105" s="157">
        <f>KB37</f>
        <v>1</v>
      </c>
      <c r="KC105" s="157">
        <f>KC37</f>
        <v>150000</v>
      </c>
      <c r="KD105" s="157">
        <f>KD37</f>
        <v>0</v>
      </c>
      <c r="KE105" s="157">
        <f>KE37</f>
        <v>150000</v>
      </c>
      <c r="KG105" s="157">
        <f>KG37</f>
        <v>8</v>
      </c>
      <c r="KH105" s="157">
        <f>KH37</f>
        <v>1152000</v>
      </c>
      <c r="KI105" s="157">
        <f>KI37</f>
        <v>0</v>
      </c>
      <c r="KJ105" s="157">
        <f>KJ37</f>
        <v>1152000</v>
      </c>
      <c r="KL105" s="157">
        <f>KL37</f>
        <v>0</v>
      </c>
      <c r="KM105" s="157">
        <f>KM37</f>
        <v>0</v>
      </c>
      <c r="KN105" s="157">
        <f>KN37</f>
        <v>0</v>
      </c>
      <c r="KO105" s="157">
        <f>KO37</f>
        <v>0</v>
      </c>
      <c r="KQ105" s="157">
        <f>KQ37</f>
        <v>0</v>
      </c>
      <c r="KR105" s="157">
        <f>KR37</f>
        <v>0</v>
      </c>
      <c r="KS105" s="157">
        <f>KS37</f>
        <v>0</v>
      </c>
      <c r="KT105" s="157">
        <f>KT37</f>
        <v>0</v>
      </c>
      <c r="KV105" s="157">
        <f>KV37</f>
        <v>0</v>
      </c>
      <c r="KW105" s="157">
        <f>KW37</f>
        <v>0</v>
      </c>
      <c r="KX105" s="157">
        <f>KX37</f>
        <v>0</v>
      </c>
      <c r="KY105" s="157">
        <f>KY37</f>
        <v>0</v>
      </c>
      <c r="LA105" s="157">
        <f>LA37</f>
        <v>0</v>
      </c>
      <c r="LB105" s="157">
        <f>LB37</f>
        <v>0</v>
      </c>
      <c r="LC105" s="157">
        <f>LC37</f>
        <v>0</v>
      </c>
      <c r="LD105" s="157">
        <f>LD37</f>
        <v>0</v>
      </c>
      <c r="LF105" s="157">
        <f>LF37</f>
        <v>0</v>
      </c>
      <c r="LG105" s="157">
        <f>LG37</f>
        <v>0</v>
      </c>
      <c r="LH105" s="157">
        <f>LH37</f>
        <v>0</v>
      </c>
      <c r="LI105" s="157">
        <f>LI37</f>
        <v>0</v>
      </c>
      <c r="LK105" s="157">
        <f>LK37</f>
        <v>2</v>
      </c>
      <c r="LL105" s="157">
        <f>LL37</f>
        <v>324000</v>
      </c>
      <c r="LM105" s="157">
        <f>LM37</f>
        <v>0</v>
      </c>
      <c r="LN105" s="157">
        <f>LN37</f>
        <v>324000</v>
      </c>
      <c r="LP105" s="157">
        <f>LP37</f>
        <v>2</v>
      </c>
      <c r="LQ105" s="157">
        <f>LQ37</f>
        <v>409740</v>
      </c>
      <c r="LR105" s="157">
        <f>LR37</f>
        <v>0</v>
      </c>
      <c r="LS105" s="157">
        <f>LS37</f>
        <v>409740</v>
      </c>
      <c r="LU105" s="157">
        <f>LU37</f>
        <v>1</v>
      </c>
      <c r="LV105" s="157">
        <f>LV37</f>
        <v>180000</v>
      </c>
      <c r="LW105" s="157">
        <f>LW37</f>
        <v>0</v>
      </c>
      <c r="LX105" s="157">
        <f>LX37</f>
        <v>180000</v>
      </c>
      <c r="LZ105" s="157">
        <f>LZ37</f>
        <v>0</v>
      </c>
      <c r="MA105" s="157">
        <f>MA37</f>
        <v>0</v>
      </c>
      <c r="MB105" s="157">
        <f>MB37</f>
        <v>0</v>
      </c>
      <c r="MC105" s="157">
        <f>MC37</f>
        <v>0</v>
      </c>
      <c r="ME105" s="157">
        <f>ME37</f>
        <v>0</v>
      </c>
      <c r="MF105" s="157">
        <f>MF37</f>
        <v>0</v>
      </c>
      <c r="MG105" s="157">
        <f>MG37</f>
        <v>0</v>
      </c>
      <c r="MH105" s="157">
        <f>MH37</f>
        <v>0</v>
      </c>
      <c r="MJ105" s="157">
        <f>MJ37</f>
        <v>0</v>
      </c>
      <c r="MK105" s="157">
        <f>MK37</f>
        <v>0</v>
      </c>
      <c r="ML105" s="157">
        <f>ML37</f>
        <v>0</v>
      </c>
      <c r="MM105" s="157">
        <f>MM37</f>
        <v>0</v>
      </c>
      <c r="MO105" s="157">
        <f>MO37</f>
        <v>0</v>
      </c>
      <c r="MP105" s="157">
        <f>MP37</f>
        <v>0</v>
      </c>
      <c r="MQ105" s="157">
        <f>MQ37</f>
        <v>0</v>
      </c>
      <c r="MR105" s="157">
        <f>MR37</f>
        <v>0</v>
      </c>
      <c r="MT105" s="157">
        <f>MT37</f>
        <v>300</v>
      </c>
      <c r="MU105" s="157">
        <f>MU37</f>
        <v>900000</v>
      </c>
      <c r="MV105" s="157">
        <f>MV37</f>
        <v>0</v>
      </c>
      <c r="MW105" s="157">
        <f>MW37</f>
        <v>900000</v>
      </c>
      <c r="MY105" s="157">
        <f>MY37</f>
        <v>0</v>
      </c>
      <c r="MZ105" s="157">
        <f>MZ37</f>
        <v>0</v>
      </c>
      <c r="NA105" s="157">
        <f>NA37</f>
        <v>0</v>
      </c>
      <c r="NB105" s="157">
        <f>NB37</f>
        <v>0</v>
      </c>
      <c r="ND105" s="157">
        <f>ND37</f>
        <v>21</v>
      </c>
      <c r="NE105" s="157">
        <f>NE37</f>
        <v>220000</v>
      </c>
      <c r="NF105" s="157">
        <f>NF37</f>
        <v>0</v>
      </c>
      <c r="NG105" s="157">
        <f>NG37</f>
        <v>220000</v>
      </c>
      <c r="NI105" s="157">
        <f>NI37</f>
        <v>6072</v>
      </c>
      <c r="NJ105" s="157">
        <f>NJ37</f>
        <v>910800</v>
      </c>
      <c r="NK105" s="157">
        <f>NK37</f>
        <v>0</v>
      </c>
      <c r="NL105" s="157">
        <f>NL37</f>
        <v>910800</v>
      </c>
      <c r="NN105" s="157">
        <f>NN37</f>
        <v>36</v>
      </c>
      <c r="NO105" s="157">
        <f>NO37</f>
        <v>5400</v>
      </c>
      <c r="NP105" s="157">
        <f>NP37</f>
        <v>0</v>
      </c>
      <c r="NQ105" s="157">
        <f>NQ37</f>
        <v>5400</v>
      </c>
      <c r="NS105" s="157">
        <f>NS37</f>
        <v>13</v>
      </c>
      <c r="NT105" s="157">
        <f>NT37</f>
        <v>1050000</v>
      </c>
      <c r="NU105" s="157">
        <f>NU37</f>
        <v>0</v>
      </c>
      <c r="NV105" s="157">
        <f>NV37</f>
        <v>1050000</v>
      </c>
      <c r="NX105" s="157">
        <f>NX37</f>
        <v>39</v>
      </c>
      <c r="NY105" s="157">
        <f>NY37</f>
        <v>3900000</v>
      </c>
      <c r="NZ105" s="157">
        <f>NZ37</f>
        <v>0</v>
      </c>
      <c r="OA105" s="157">
        <f>OA37</f>
        <v>3900000</v>
      </c>
      <c r="OC105" s="157">
        <f>OC37</f>
        <v>0</v>
      </c>
      <c r="OD105" s="157">
        <f>OD37</f>
        <v>0</v>
      </c>
      <c r="OE105" s="157">
        <f>OE37</f>
        <v>0</v>
      </c>
      <c r="OF105" s="157">
        <f>OF37</f>
        <v>0</v>
      </c>
      <c r="OH105" s="157">
        <f>OH37</f>
        <v>7151</v>
      </c>
      <c r="OI105" s="157">
        <f>OI37</f>
        <v>201965307</v>
      </c>
      <c r="OJ105" s="157">
        <f>OJ37</f>
        <v>0</v>
      </c>
      <c r="OK105" s="157">
        <f>OK37</f>
        <v>201965307</v>
      </c>
    </row>
  </sheetData>
  <mergeCells count="321">
    <mergeCell ref="OD2:OG2"/>
    <mergeCell ref="ME1:MI1"/>
    <mergeCell ref="MF3:MI3"/>
    <mergeCell ref="MF4:MI4"/>
    <mergeCell ref="MJ1:MN1"/>
    <mergeCell ref="MK3:MN3"/>
    <mergeCell ref="MK4:MN4"/>
    <mergeCell ref="MO1:MS1"/>
    <mergeCell ref="MP3:MS3"/>
    <mergeCell ref="MP4:MS4"/>
    <mergeCell ref="MZ3:NC3"/>
    <mergeCell ref="MZ4:NC4"/>
    <mergeCell ref="ND1:NH1"/>
    <mergeCell ref="NE3:NH3"/>
    <mergeCell ref="NE4:NH4"/>
    <mergeCell ref="MU2:MX2"/>
    <mergeCell ref="MZ2:NC2"/>
    <mergeCell ref="NE2:NH2"/>
    <mergeCell ref="MF2:MI2"/>
    <mergeCell ref="MK2:MN2"/>
    <mergeCell ref="MP2:MS2"/>
    <mergeCell ref="LP1:LT1"/>
    <mergeCell ref="LQ3:LT3"/>
    <mergeCell ref="LQ4:LT4"/>
    <mergeCell ref="LU1:LY1"/>
    <mergeCell ref="LV3:LY3"/>
    <mergeCell ref="LV4:LY4"/>
    <mergeCell ref="LZ1:MD1"/>
    <mergeCell ref="MA3:MD3"/>
    <mergeCell ref="MA4:MD4"/>
    <mergeCell ref="LQ2:LT2"/>
    <mergeCell ref="LV2:LY2"/>
    <mergeCell ref="MA2:MD2"/>
    <mergeCell ref="LA1:LE1"/>
    <mergeCell ref="LB3:LE3"/>
    <mergeCell ref="LB4:LE4"/>
    <mergeCell ref="LF1:LJ1"/>
    <mergeCell ref="LG3:LJ3"/>
    <mergeCell ref="LG4:LJ4"/>
    <mergeCell ref="LK1:LO1"/>
    <mergeCell ref="LL3:LO3"/>
    <mergeCell ref="LL4:LO4"/>
    <mergeCell ref="LB2:LE2"/>
    <mergeCell ref="LG2:LJ2"/>
    <mergeCell ref="LL2:LO2"/>
    <mergeCell ref="KL1:KP1"/>
    <mergeCell ref="KM3:KP3"/>
    <mergeCell ref="KM4:KP4"/>
    <mergeCell ref="KQ1:KU1"/>
    <mergeCell ref="KR3:KU3"/>
    <mergeCell ref="KR4:KU4"/>
    <mergeCell ref="KV1:KZ1"/>
    <mergeCell ref="KW3:KZ3"/>
    <mergeCell ref="KW4:KZ4"/>
    <mergeCell ref="KM2:KP2"/>
    <mergeCell ref="KR2:KU2"/>
    <mergeCell ref="KW2:KZ2"/>
    <mergeCell ref="JW1:KA1"/>
    <mergeCell ref="JX3:KA3"/>
    <mergeCell ref="JX4:KA4"/>
    <mergeCell ref="KB1:KF1"/>
    <mergeCell ref="KC3:KF3"/>
    <mergeCell ref="KC4:KF4"/>
    <mergeCell ref="KG1:KK1"/>
    <mergeCell ref="KH3:KK3"/>
    <mergeCell ref="KH4:KK4"/>
    <mergeCell ref="JX2:KA2"/>
    <mergeCell ref="KC2:KF2"/>
    <mergeCell ref="KH2:KK2"/>
    <mergeCell ref="JH1:JL1"/>
    <mergeCell ref="JI3:JL3"/>
    <mergeCell ref="JI4:JL4"/>
    <mergeCell ref="JM1:JQ1"/>
    <mergeCell ref="JN3:JQ3"/>
    <mergeCell ref="JN4:JQ4"/>
    <mergeCell ref="JR1:JV1"/>
    <mergeCell ref="JS3:JV3"/>
    <mergeCell ref="JS4:JV4"/>
    <mergeCell ref="JN2:JQ2"/>
    <mergeCell ref="JS2:JV2"/>
    <mergeCell ref="IS1:IW1"/>
    <mergeCell ref="IT3:IW3"/>
    <mergeCell ref="IT4:IW4"/>
    <mergeCell ref="IX1:JB1"/>
    <mergeCell ref="IY3:JB3"/>
    <mergeCell ref="IY4:JB4"/>
    <mergeCell ref="JC1:JG1"/>
    <mergeCell ref="JD3:JG3"/>
    <mergeCell ref="JD4:JG4"/>
    <mergeCell ref="FG1:FK1"/>
    <mergeCell ref="FL1:FP1"/>
    <mergeCell ref="FQ1:FU1"/>
    <mergeCell ref="FV1:FZ1"/>
    <mergeCell ref="DS1:DW1"/>
    <mergeCell ref="DX1:EB1"/>
    <mergeCell ref="EC1:EG1"/>
    <mergeCell ref="A1:G1"/>
    <mergeCell ref="H1:L1"/>
    <mergeCell ref="M1:Q1"/>
    <mergeCell ref="R1:V1"/>
    <mergeCell ref="W1:AA1"/>
    <mergeCell ref="AB1:AF1"/>
    <mergeCell ref="BZ1:CD1"/>
    <mergeCell ref="CE1:CI1"/>
    <mergeCell ref="CJ1:CN1"/>
    <mergeCell ref="AG1:AK1"/>
    <mergeCell ref="AL1:AP1"/>
    <mergeCell ref="AQ1:AU1"/>
    <mergeCell ref="AV1:AZ1"/>
    <mergeCell ref="BA1:BE1"/>
    <mergeCell ref="BF1:BJ1"/>
    <mergeCell ref="BK1:BO1"/>
    <mergeCell ref="BP1:BT1"/>
    <mergeCell ref="BU1:BY1"/>
    <mergeCell ref="D3:G3"/>
    <mergeCell ref="I3:L3"/>
    <mergeCell ref="N3:Q3"/>
    <mergeCell ref="S3:V3"/>
    <mergeCell ref="X3:AA3"/>
    <mergeCell ref="AC3:AF3"/>
    <mergeCell ref="II1:IM1"/>
    <mergeCell ref="BL3:BO3"/>
    <mergeCell ref="BQ3:BT3"/>
    <mergeCell ref="BV3:BY3"/>
    <mergeCell ref="CA3:CD3"/>
    <mergeCell ref="CF3:CI3"/>
    <mergeCell ref="CK3:CN3"/>
    <mergeCell ref="AH3:AK3"/>
    <mergeCell ref="AM3:AP3"/>
    <mergeCell ref="AR3:AU3"/>
    <mergeCell ref="AW3:AZ3"/>
    <mergeCell ref="BB3:BE3"/>
    <mergeCell ref="BG3:BJ3"/>
    <mergeCell ref="FR3:FU3"/>
    <mergeCell ref="FW3:FZ3"/>
    <mergeCell ref="DT3:DW3"/>
    <mergeCell ref="DY3:EB3"/>
    <mergeCell ref="IN1:IR1"/>
    <mergeCell ref="HT1:HX1"/>
    <mergeCell ref="HY1:IC1"/>
    <mergeCell ref="ID1:IH1"/>
    <mergeCell ref="EH1:EL1"/>
    <mergeCell ref="EM1:EQ1"/>
    <mergeCell ref="ER1:EV1"/>
    <mergeCell ref="CO1:CS1"/>
    <mergeCell ref="CT1:CX1"/>
    <mergeCell ref="CY1:DC1"/>
    <mergeCell ref="DD1:DH1"/>
    <mergeCell ref="DI1:DM1"/>
    <mergeCell ref="DN1:DR1"/>
    <mergeCell ref="HE1:HI1"/>
    <mergeCell ref="HJ1:HN1"/>
    <mergeCell ref="HO1:HS1"/>
    <mergeCell ref="GA1:GE1"/>
    <mergeCell ref="GF1:GJ1"/>
    <mergeCell ref="GK1:GO1"/>
    <mergeCell ref="GP1:GT1"/>
    <mergeCell ref="GU1:GY1"/>
    <mergeCell ref="GZ1:HD1"/>
    <mergeCell ref="EW1:FA1"/>
    <mergeCell ref="FB1:FF1"/>
    <mergeCell ref="FM3:FP3"/>
    <mergeCell ref="ED3:EG3"/>
    <mergeCell ref="EI3:EL3"/>
    <mergeCell ref="EN3:EQ3"/>
    <mergeCell ref="ES3:EV3"/>
    <mergeCell ref="CP3:CS3"/>
    <mergeCell ref="CU3:CX3"/>
    <mergeCell ref="CZ3:DC3"/>
    <mergeCell ref="DE3:DH3"/>
    <mergeCell ref="DJ3:DM3"/>
    <mergeCell ref="DO3:DR3"/>
    <mergeCell ref="BG4:BJ4"/>
    <mergeCell ref="IJ3:IM3"/>
    <mergeCell ref="IO3:IR3"/>
    <mergeCell ref="D4:G4"/>
    <mergeCell ref="I4:L4"/>
    <mergeCell ref="N4:Q4"/>
    <mergeCell ref="S4:V4"/>
    <mergeCell ref="X4:AA4"/>
    <mergeCell ref="AC4:AF4"/>
    <mergeCell ref="HF3:HI3"/>
    <mergeCell ref="HK3:HN3"/>
    <mergeCell ref="HP3:HS3"/>
    <mergeCell ref="HU3:HX3"/>
    <mergeCell ref="HZ3:IC3"/>
    <mergeCell ref="IE3:IH3"/>
    <mergeCell ref="GB3:GE3"/>
    <mergeCell ref="GG3:GJ3"/>
    <mergeCell ref="GL3:GO3"/>
    <mergeCell ref="GQ3:GT3"/>
    <mergeCell ref="GV3:GY3"/>
    <mergeCell ref="HA3:HD3"/>
    <mergeCell ref="EX3:FA3"/>
    <mergeCell ref="FC3:FF3"/>
    <mergeCell ref="FH3:FK3"/>
    <mergeCell ref="OH1:OL4"/>
    <mergeCell ref="A3:B4"/>
    <mergeCell ref="IJ4:IM4"/>
    <mergeCell ref="IO4:IR4"/>
    <mergeCell ref="A69:B69"/>
    <mergeCell ref="A70:B70"/>
    <mergeCell ref="HF4:HI4"/>
    <mergeCell ref="HK4:HN4"/>
    <mergeCell ref="HP4:HS4"/>
    <mergeCell ref="HU4:HX4"/>
    <mergeCell ref="HZ4:IC4"/>
    <mergeCell ref="IE4:IH4"/>
    <mergeCell ref="GB4:GE4"/>
    <mergeCell ref="GG4:GJ4"/>
    <mergeCell ref="GL4:GO4"/>
    <mergeCell ref="GQ4:GT4"/>
    <mergeCell ref="GV4:GY4"/>
    <mergeCell ref="HA4:HD4"/>
    <mergeCell ref="EX4:FA4"/>
    <mergeCell ref="FC4:FF4"/>
    <mergeCell ref="FH4:FK4"/>
    <mergeCell ref="FM4:FP4"/>
    <mergeCell ref="FR4:FU4"/>
    <mergeCell ref="FW4:FZ4"/>
    <mergeCell ref="A71:B71"/>
    <mergeCell ref="DT4:DW4"/>
    <mergeCell ref="DY4:EB4"/>
    <mergeCell ref="ED4:EG4"/>
    <mergeCell ref="EI4:EL4"/>
    <mergeCell ref="EN4:EQ4"/>
    <mergeCell ref="ES4:EV4"/>
    <mergeCell ref="CP4:CS4"/>
    <mergeCell ref="CU4:CX4"/>
    <mergeCell ref="CZ4:DC4"/>
    <mergeCell ref="DE4:DH4"/>
    <mergeCell ref="DJ4:DM4"/>
    <mergeCell ref="DO4:DR4"/>
    <mergeCell ref="BL4:BO4"/>
    <mergeCell ref="BQ4:BT4"/>
    <mergeCell ref="BV4:BY4"/>
    <mergeCell ref="CA4:CD4"/>
    <mergeCell ref="CF4:CI4"/>
    <mergeCell ref="CK4:CN4"/>
    <mergeCell ref="AH4:AK4"/>
    <mergeCell ref="AM4:AP4"/>
    <mergeCell ref="AR4:AU4"/>
    <mergeCell ref="AW4:AZ4"/>
    <mergeCell ref="BB4:BE4"/>
    <mergeCell ref="X2:AA2"/>
    <mergeCell ref="NX1:OB1"/>
    <mergeCell ref="NY3:OB3"/>
    <mergeCell ref="NY4:OB4"/>
    <mergeCell ref="OC1:OG1"/>
    <mergeCell ref="OD3:OG3"/>
    <mergeCell ref="OD4:OG4"/>
    <mergeCell ref="NI1:NM1"/>
    <mergeCell ref="NJ3:NM3"/>
    <mergeCell ref="NJ4:NM4"/>
    <mergeCell ref="NN1:NR1"/>
    <mergeCell ref="NO3:NR3"/>
    <mergeCell ref="NO4:NR4"/>
    <mergeCell ref="NS1:NW1"/>
    <mergeCell ref="NT3:NW3"/>
    <mergeCell ref="NT4:NW4"/>
    <mergeCell ref="NJ2:NM2"/>
    <mergeCell ref="NO2:NR2"/>
    <mergeCell ref="NT2:NW2"/>
    <mergeCell ref="NY2:OB2"/>
    <mergeCell ref="MT1:MX1"/>
    <mergeCell ref="MU3:MX3"/>
    <mergeCell ref="MU4:MX4"/>
    <mergeCell ref="MY1:NC1"/>
    <mergeCell ref="DT2:DW2"/>
    <mergeCell ref="DY2:EB2"/>
    <mergeCell ref="ED2:EG2"/>
    <mergeCell ref="AR2:AU2"/>
    <mergeCell ref="AM2:AP2"/>
    <mergeCell ref="AW2:AZ2"/>
    <mergeCell ref="BB2:BE2"/>
    <mergeCell ref="BG2:BJ2"/>
    <mergeCell ref="BL2:BO2"/>
    <mergeCell ref="BQ2:BT2"/>
    <mergeCell ref="BV2:BY2"/>
    <mergeCell ref="CA2:CD2"/>
    <mergeCell ref="DE2:DH2"/>
    <mergeCell ref="IE2:IH2"/>
    <mergeCell ref="IJ2:IM2"/>
    <mergeCell ref="IO2:IR2"/>
    <mergeCell ref="IT2:IW2"/>
    <mergeCell ref="IY2:JB2"/>
    <mergeCell ref="JD2:JG2"/>
    <mergeCell ref="JI2:JL2"/>
    <mergeCell ref="GB2:GE2"/>
    <mergeCell ref="GG2:GJ2"/>
    <mergeCell ref="GL2:GO2"/>
    <mergeCell ref="GQ2:GT2"/>
    <mergeCell ref="GV2:GY2"/>
    <mergeCell ref="HA2:HD2"/>
    <mergeCell ref="HF2:HI2"/>
    <mergeCell ref="HK2:HN2"/>
    <mergeCell ref="HP2:HS2"/>
    <mergeCell ref="D2:G2"/>
    <mergeCell ref="I2:L2"/>
    <mergeCell ref="N2:Q2"/>
    <mergeCell ref="S2:V2"/>
    <mergeCell ref="AC2:AF2"/>
    <mergeCell ref="AH2:AK2"/>
    <mergeCell ref="CU2:CX2"/>
    <mergeCell ref="HU2:HX2"/>
    <mergeCell ref="HZ2:IC2"/>
    <mergeCell ref="EI2:EL2"/>
    <mergeCell ref="EN2:EQ2"/>
    <mergeCell ref="ES2:EV2"/>
    <mergeCell ref="EX2:FA2"/>
    <mergeCell ref="FC2:FF2"/>
    <mergeCell ref="FH2:FK2"/>
    <mergeCell ref="FM2:FP2"/>
    <mergeCell ref="FR2:FU2"/>
    <mergeCell ref="FW2:FZ2"/>
    <mergeCell ref="CF2:CI2"/>
    <mergeCell ref="CK2:CN2"/>
    <mergeCell ref="CP2:CS2"/>
    <mergeCell ref="CZ2:DC2"/>
    <mergeCell ref="DJ2:DM2"/>
    <mergeCell ref="DO2:DR2"/>
  </mergeCells>
  <printOptions horizontalCentered="1" gridLines="1"/>
  <pageMargins left="1" right="0.3" top="0.28000000000000003" bottom="0" header="0.3" footer="0.16"/>
  <pageSetup paperSize="9" scale="65" orientation="portrait" horizontalDpi="4294967292" verticalDpi="0" r:id="rId1"/>
  <headerFooter>
    <oddFooter>&amp;RExecutive Director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40</vt:i4>
      </vt:variant>
    </vt:vector>
  </HeadingPairs>
  <TitlesOfParts>
    <vt:vector size="64" baseType="lpstr">
      <vt:lpstr>Index</vt:lpstr>
      <vt:lpstr>Service Delivery Facility Based</vt:lpstr>
      <vt:lpstr>Service Delivery Community Base</vt:lpstr>
      <vt:lpstr>Community Interventions</vt:lpstr>
      <vt:lpstr> Untied Fund</vt:lpstr>
      <vt:lpstr>Infrastructure Strengthening</vt:lpstr>
      <vt:lpstr>Procurement</vt:lpstr>
      <vt:lpstr>Referral Transport</vt:lpstr>
      <vt:lpstr>Human Resources </vt:lpstr>
      <vt:lpstr> Training and Capacity Building</vt:lpstr>
      <vt:lpstr>Review, Research &amp; S &amp; S</vt:lpstr>
      <vt:lpstr> IEC BCC</vt:lpstr>
      <vt:lpstr> Printing</vt:lpstr>
      <vt:lpstr>Quality Assurance</vt:lpstr>
      <vt:lpstr>Drug Warehouse and Logistics</vt:lpstr>
      <vt:lpstr>PPP</vt:lpstr>
      <vt:lpstr>Programme Management HR</vt:lpstr>
      <vt:lpstr> Programme Management Activity</vt:lpstr>
      <vt:lpstr>IT Initiatives -</vt:lpstr>
      <vt:lpstr>Innovations</vt:lpstr>
      <vt:lpstr>Total NHM</vt:lpstr>
      <vt:lpstr>Sheet3</vt:lpstr>
      <vt:lpstr>Sheet22</vt:lpstr>
      <vt:lpstr>Sheet1</vt:lpstr>
      <vt:lpstr>' IEC BCC'!Print_Area</vt:lpstr>
      <vt:lpstr>' Printing'!Print_Area</vt:lpstr>
      <vt:lpstr>' Programme Management Activity'!Print_Area</vt:lpstr>
      <vt:lpstr>' Training and Capacity Building'!Print_Area</vt:lpstr>
      <vt:lpstr>' Untied Fund'!Print_Area</vt:lpstr>
      <vt:lpstr>'Community Interventions'!Print_Area</vt:lpstr>
      <vt:lpstr>'Drug Warehouse and Logistics'!Print_Area</vt:lpstr>
      <vt:lpstr>'Human Resources '!Print_Area</vt:lpstr>
      <vt:lpstr>'Infrastructure Strengthening'!Print_Area</vt:lpstr>
      <vt:lpstr>Innovations!Print_Area</vt:lpstr>
      <vt:lpstr>'IT Initiatives -'!Print_Area</vt:lpstr>
      <vt:lpstr>PPP!Print_Area</vt:lpstr>
      <vt:lpstr>Procurement!Print_Area</vt:lpstr>
      <vt:lpstr>'Programme Management HR'!Print_Area</vt:lpstr>
      <vt:lpstr>'Quality Assurance'!Print_Area</vt:lpstr>
      <vt:lpstr>'Referral Transport'!Print_Area</vt:lpstr>
      <vt:lpstr>'Review, Research &amp; S &amp; S'!Print_Area</vt:lpstr>
      <vt:lpstr>'Service Delivery Community Base'!Print_Area</vt:lpstr>
      <vt:lpstr>'Service Delivery Facility Based'!Print_Area</vt:lpstr>
      <vt:lpstr>'Total NHM'!Print_Area</vt:lpstr>
      <vt:lpstr>' IEC BCC'!Print_Titles</vt:lpstr>
      <vt:lpstr>' Printing'!Print_Titles</vt:lpstr>
      <vt:lpstr>' Programme Management Activity'!Print_Titles</vt:lpstr>
      <vt:lpstr>' Training and Capacity Building'!Print_Titles</vt:lpstr>
      <vt:lpstr>' Untied Fund'!Print_Titles</vt:lpstr>
      <vt:lpstr>'Community Interventions'!Print_Titles</vt:lpstr>
      <vt:lpstr>'Drug Warehouse and Logistics'!Print_Titles</vt:lpstr>
      <vt:lpstr>'Human Resources '!Print_Titles</vt:lpstr>
      <vt:lpstr>'Infrastructure Strengthening'!Print_Titles</vt:lpstr>
      <vt:lpstr>Innovations!Print_Titles</vt:lpstr>
      <vt:lpstr>'IT Initiatives -'!Print_Titles</vt:lpstr>
      <vt:lpstr>PPP!Print_Titles</vt:lpstr>
      <vt:lpstr>Procurement!Print_Titles</vt:lpstr>
      <vt:lpstr>'Programme Management HR'!Print_Titles</vt:lpstr>
      <vt:lpstr>'Quality Assurance'!Print_Titles</vt:lpstr>
      <vt:lpstr>'Referral Transport'!Print_Titles</vt:lpstr>
      <vt:lpstr>'Review, Research &amp; S &amp; S'!Print_Titles</vt:lpstr>
      <vt:lpstr>'Service Delivery Community Base'!Print_Titles</vt:lpstr>
      <vt:lpstr>'Service Delivery Facility Based'!Print_Titles</vt:lpstr>
      <vt:lpstr>'Total NHM'!Print_Titles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2020-06-18T09:13:36Z</dcterms:modified>
</cp:coreProperties>
</file>